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1.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ts.accenture.com/sites/ORANGE-B2BDIGITAL/Shared Documents/04 Integrators/02 Background/01 Client/02 BBDD Integradores/"/>
    </mc:Choice>
  </mc:AlternateContent>
  <xr:revisionPtr revIDLastSave="16521" documentId="8_{300272F0-248D-4FEC-8E6D-0DEA2D38C211}" xr6:coauthVersionLast="47" xr6:coauthVersionMax="47" xr10:uidLastSave="{E7636FD8-F763-4BFA-945E-CA058DBD986A}"/>
  <bookViews>
    <workbookView xWindow="-110" yWindow="-110" windowWidth="19420" windowHeight="11500" firstSheet="3" activeTab="9" xr2:uid="{9EF863D8-CBA6-449D-A770-9AB92B3D876D}"/>
  </bookViews>
  <sheets>
    <sheet name="Seguimiento" sheetId="31" state="hidden" r:id="rId1"/>
    <sheet name="Summary Captación INT &gt;&gt;" sheetId="9" r:id="rId2"/>
    <sheet name="Resumen Estados" sheetId="34" r:id="rId3"/>
    <sheet name="Leads" sheetId="33" r:id="rId4"/>
    <sheet name="Integradores Captados" sheetId="32" r:id="rId5"/>
    <sheet name="Seguimiento interno" sheetId="46" r:id="rId6"/>
    <sheet name="Leads Dataqu" sheetId="71" r:id="rId7"/>
    <sheet name="Sesiones" sheetId="47" r:id="rId8"/>
    <sheet name="Checkeo Semanal" sheetId="57" r:id="rId9"/>
    <sheet name="Leads Priorizados INT" sheetId="2" r:id="rId10"/>
    <sheet name="Plan de Visitas Integradores" sheetId="75" r:id="rId11"/>
    <sheet name="Estado Contratos" sheetId="11" state="hidden" r:id="rId12"/>
    <sheet name="Leads Grupo Apromar" sheetId="73" r:id="rId13"/>
    <sheet name="BBDD Completa" sheetId="1" r:id="rId14"/>
    <sheet name="Portfolio productos" sheetId="23" r:id="rId15"/>
    <sheet name="BBDD adicional" sheetId="30" r:id="rId16"/>
    <sheet name="AUXILIARES &gt;&gt;" sheetId="12" r:id="rId17"/>
    <sheet name="Capacidad VE Sevilla" sheetId="21" r:id="rId18"/>
  </sheets>
  <definedNames>
    <definedName name="_xlnm._FilterDatabase" localSheetId="15" hidden="1">'BBDD adicional'!$A$1:$S$1</definedName>
    <definedName name="_xlnm._FilterDatabase" localSheetId="13" hidden="1">'BBDD Completa'!$A$1:$AF$5125</definedName>
    <definedName name="_xlnm._FilterDatabase" localSheetId="4" hidden="1">'Integradores Captados'!$B$12:$AH$41</definedName>
    <definedName name="_xlnm._FilterDatabase" localSheetId="3" hidden="1">Leads!$B$10:$R$63</definedName>
    <definedName name="_xlnm._FilterDatabase" localSheetId="12" hidden="1">'Leads Grupo Apromar'!$B$5:$J$5</definedName>
    <definedName name="_xlnm._FilterDatabase" localSheetId="9" hidden="1">'Leads Priorizados INT'!$A$3:$AQ$1991</definedName>
    <definedName name="_xlnm._FilterDatabase" localSheetId="10" hidden="1">'Plan de Visitas Integradores'!$A$5:$J$39</definedName>
    <definedName name="_xlnm._FilterDatabase" localSheetId="5" hidden="1">'Seguimiento interno'!$B$3:$I$32</definedName>
  </definedNames>
  <calcPr calcId="191029"/>
  <pivotCaches>
    <pivotCache cacheId="0"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57" l="1"/>
  <c r="D28" i="57"/>
  <c r="D27" i="57"/>
  <c r="D26" i="57"/>
  <c r="D25" i="57"/>
  <c r="D24" i="57"/>
  <c r="C24" i="57"/>
  <c r="C51" i="75"/>
  <c r="C45" i="75"/>
  <c r="C46" i="75"/>
  <c r="C47" i="75"/>
  <c r="C48" i="75"/>
  <c r="C50" i="75"/>
  <c r="P45" i="33"/>
  <c r="D16" i="32" l="1"/>
  <c r="H5" i="33"/>
  <c r="L8" i="32"/>
  <c r="C10" i="9"/>
  <c r="C5" i="9"/>
  <c r="C6" i="9"/>
  <c r="C7" i="9"/>
  <c r="C8" i="9"/>
  <c r="C9" i="9"/>
  <c r="C11" i="9"/>
  <c r="C12" i="9"/>
  <c r="C13" i="9"/>
  <c r="C14" i="9"/>
  <c r="C15" i="9"/>
  <c r="C16" i="9"/>
  <c r="C17" i="9"/>
  <c r="C18" i="9"/>
  <c r="C19" i="9"/>
  <c r="N8" i="32"/>
  <c r="P13" i="32"/>
  <c r="P14" i="32"/>
  <c r="P16" i="32"/>
  <c r="P18" i="32"/>
  <c r="E15" i="34"/>
  <c r="E17" i="34"/>
  <c r="E11" i="34"/>
  <c r="E18" i="34"/>
  <c r="R13" i="32" l="1"/>
  <c r="E5" i="33"/>
  <c r="G5" i="33"/>
  <c r="H8" i="33" s="1"/>
  <c r="G5" i="47"/>
  <c r="S35" i="32" l="1"/>
  <c r="D35" i="32"/>
  <c r="F35" i="32" l="1"/>
  <c r="J35" i="32"/>
  <c r="I35" i="32"/>
  <c r="H35" i="32"/>
  <c r="G35" i="32"/>
  <c r="I5" i="33" l="1"/>
  <c r="F5" i="33"/>
  <c r="R18" i="32"/>
  <c r="R19" i="32"/>
  <c r="R20" i="32"/>
  <c r="R21" i="32"/>
  <c r="R23" i="32"/>
  <c r="R24" i="32"/>
  <c r="R26" i="32"/>
  <c r="R27" i="32"/>
  <c r="R14" i="32"/>
  <c r="R15" i="32"/>
  <c r="R16" i="32"/>
  <c r="R17" i="32"/>
  <c r="P23" i="32"/>
  <c r="P24" i="32"/>
  <c r="P26" i="32"/>
  <c r="P15" i="32"/>
  <c r="P17" i="32"/>
  <c r="P19" i="32"/>
  <c r="P20" i="32"/>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S196" i="2"/>
  <c r="S187" i="2"/>
  <c r="S186" i="2"/>
  <c r="S16" i="2"/>
  <c r="E21" i="34"/>
  <c r="P8" i="32" l="1"/>
  <c r="C22" i="57"/>
  <c r="A5" i="2"/>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C5" i="47"/>
  <c r="S34" i="32"/>
  <c r="D34" i="32"/>
  <c r="E16" i="57"/>
  <c r="E17" i="57"/>
  <c r="E18" i="57"/>
  <c r="E8" i="57"/>
  <c r="S33" i="32"/>
  <c r="D33" i="32"/>
  <c r="O30" i="33"/>
  <c r="N30" i="33"/>
  <c r="A89" i="2" l="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B20" i="32" s="1"/>
  <c r="F34" i="32"/>
  <c r="J34" i="32"/>
  <c r="F33" i="32"/>
  <c r="J33" i="32"/>
  <c r="I34" i="32"/>
  <c r="H34" i="32"/>
  <c r="G34" i="32"/>
  <c r="I33" i="32"/>
  <c r="H33" i="32"/>
  <c r="G33" i="32"/>
  <c r="A673" i="2" l="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H6" i="33"/>
  <c r="D10" i="57"/>
  <c r="D11" i="57"/>
  <c r="D12" i="57"/>
  <c r="D13" i="57"/>
  <c r="D14" i="57"/>
  <c r="D15" i="57"/>
  <c r="D16" i="57"/>
  <c r="D17" i="57"/>
  <c r="D18" i="57"/>
  <c r="D9" i="57"/>
  <c r="D8" i="57"/>
  <c r="E5" i="47"/>
  <c r="C10" i="57"/>
  <c r="C11" i="57"/>
  <c r="C12" i="57"/>
  <c r="C13" i="57"/>
  <c r="C14" i="57"/>
  <c r="C15" i="57"/>
  <c r="E15" i="57" s="1"/>
  <c r="C16" i="57"/>
  <c r="C17" i="57"/>
  <c r="C18" i="57"/>
  <c r="C9" i="57"/>
  <c r="E14" i="57" l="1"/>
  <c r="A978" i="2"/>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A1028" i="2" s="1"/>
  <c r="A1029" i="2" s="1"/>
  <c r="A1030" i="2" s="1"/>
  <c r="A1031" i="2" s="1"/>
  <c r="A1032" i="2" s="1"/>
  <c r="A1033" i="2" s="1"/>
  <c r="A1034" i="2" s="1"/>
  <c r="A1035" i="2" s="1"/>
  <c r="A1036" i="2" s="1"/>
  <c r="A1037" i="2" s="1"/>
  <c r="A1038" i="2" s="1"/>
  <c r="A1039" i="2" s="1"/>
  <c r="A1040" i="2" s="1"/>
  <c r="A1041" i="2" s="1"/>
  <c r="A1042" i="2" s="1"/>
  <c r="A1043" i="2" s="1"/>
  <c r="A1044" i="2" s="1"/>
  <c r="A1045" i="2" s="1"/>
  <c r="A1046" i="2" s="1"/>
  <c r="A1047" i="2" s="1"/>
  <c r="A1048" i="2" s="1"/>
  <c r="A1049" i="2" s="1"/>
  <c r="A1050" i="2" s="1"/>
  <c r="A1051" i="2" s="1"/>
  <c r="A1052" i="2" s="1"/>
  <c r="A1053" i="2" s="1"/>
  <c r="A1054" i="2" s="1"/>
  <c r="A1055" i="2" s="1"/>
  <c r="A1056" i="2" s="1"/>
  <c r="A1057" i="2" s="1"/>
  <c r="A1058" i="2" s="1"/>
  <c r="A1059" i="2" s="1"/>
  <c r="A1060" i="2" s="1"/>
  <c r="A1061" i="2" s="1"/>
  <c r="A1062" i="2" s="1"/>
  <c r="A1063" i="2" s="1"/>
  <c r="A1064" i="2" s="1"/>
  <c r="A1065" i="2" s="1"/>
  <c r="A1066" i="2" s="1"/>
  <c r="A1067" i="2" s="1"/>
  <c r="A1068" i="2" s="1"/>
  <c r="A1069" i="2" s="1"/>
  <c r="A1070" i="2" s="1"/>
  <c r="A1071" i="2" s="1"/>
  <c r="A1072" i="2" s="1"/>
  <c r="A1073" i="2" s="1"/>
  <c r="A1074" i="2" s="1"/>
  <c r="A1075" i="2" s="1"/>
  <c r="A1076" i="2" s="1"/>
  <c r="A1077" i="2" s="1"/>
  <c r="A1078" i="2" s="1"/>
  <c r="A1079" i="2" s="1"/>
  <c r="A1080" i="2" s="1"/>
  <c r="A1081" i="2" s="1"/>
  <c r="A1082" i="2" s="1"/>
  <c r="A1083" i="2" s="1"/>
  <c r="A1084" i="2" s="1"/>
  <c r="A1085" i="2" s="1"/>
  <c r="A1086" i="2" s="1"/>
  <c r="A1087" i="2" s="1"/>
  <c r="A1088" i="2" s="1"/>
  <c r="A1089" i="2" s="1"/>
  <c r="A1090" i="2" s="1"/>
  <c r="A1091" i="2" s="1"/>
  <c r="A1092" i="2" s="1"/>
  <c r="A1093" i="2" s="1"/>
  <c r="A1094" i="2" s="1"/>
  <c r="A1095" i="2" s="1"/>
  <c r="A1096" i="2" s="1"/>
  <c r="A1097" i="2" s="1"/>
  <c r="A1098" i="2" s="1"/>
  <c r="A1099" i="2" s="1"/>
  <c r="A1100" i="2" s="1"/>
  <c r="A1101" i="2" s="1"/>
  <c r="A1102" i="2" s="1"/>
  <c r="A1103" i="2" s="1"/>
  <c r="A1104" i="2" s="1"/>
  <c r="A1105" i="2" s="1"/>
  <c r="A1106" i="2" s="1"/>
  <c r="A1107" i="2" s="1"/>
  <c r="A1108" i="2" s="1"/>
  <c r="A1109" i="2" s="1"/>
  <c r="A1110" i="2" s="1"/>
  <c r="A1111" i="2" s="1"/>
  <c r="A1112" i="2" s="1"/>
  <c r="A1113" i="2" s="1"/>
  <c r="A1114" i="2" s="1"/>
  <c r="A1115" i="2" s="1"/>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39" i="2" s="1"/>
  <c r="A1140" i="2" s="1"/>
  <c r="A1141" i="2" s="1"/>
  <c r="A1142" i="2" s="1"/>
  <c r="A1143" i="2" s="1"/>
  <c r="A1144" i="2" s="1"/>
  <c r="A1145" i="2" s="1"/>
  <c r="A1146" i="2" s="1"/>
  <c r="A1147" i="2" s="1"/>
  <c r="A1148" i="2" s="1"/>
  <c r="A1149" i="2" s="1"/>
  <c r="A1150" i="2" s="1"/>
  <c r="A1151" i="2" s="1"/>
  <c r="A1152" i="2" s="1"/>
  <c r="A1153" i="2" s="1"/>
  <c r="A1154" i="2" s="1"/>
  <c r="A1155" i="2" s="1"/>
  <c r="A1156" i="2" s="1"/>
  <c r="A1157" i="2" s="1"/>
  <c r="A1158" i="2" s="1"/>
  <c r="A1159" i="2" s="1"/>
  <c r="A1160" i="2" s="1"/>
  <c r="A1161" i="2" s="1"/>
  <c r="A1162" i="2" s="1"/>
  <c r="A1163" i="2" s="1"/>
  <c r="A1164" i="2" s="1"/>
  <c r="A1165" i="2" s="1"/>
  <c r="A1166" i="2" s="1"/>
  <c r="A1167" i="2" s="1"/>
  <c r="A1168" i="2" s="1"/>
  <c r="A1169" i="2" s="1"/>
  <c r="A1170" i="2" s="1"/>
  <c r="A1171" i="2" s="1"/>
  <c r="A1172" i="2" s="1"/>
  <c r="A1173" i="2" s="1"/>
  <c r="A1174" i="2" s="1"/>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A1196" i="2" s="1"/>
  <c r="A1197" i="2" s="1"/>
  <c r="A1198" i="2" s="1"/>
  <c r="A1199" i="2" s="1"/>
  <c r="A1200" i="2" s="1"/>
  <c r="A1201" i="2" s="1"/>
  <c r="A1202" i="2" s="1"/>
  <c r="A1203" i="2" s="1"/>
  <c r="A1204" i="2" s="1"/>
  <c r="A1205" i="2" s="1"/>
  <c r="A1206" i="2" s="1"/>
  <c r="A1207" i="2" s="1"/>
  <c r="A1208" i="2" s="1"/>
  <c r="A1209" i="2" s="1"/>
  <c r="A1210" i="2" s="1"/>
  <c r="A1211" i="2" s="1"/>
  <c r="A1212" i="2" s="1"/>
  <c r="A1213" i="2" s="1"/>
  <c r="A1214" i="2" s="1"/>
  <c r="A1215" i="2" s="1"/>
  <c r="A1216" i="2" s="1"/>
  <c r="A1217" i="2" s="1"/>
  <c r="A1218" i="2" s="1"/>
  <c r="A1219" i="2" s="1"/>
  <c r="A1220" i="2" s="1"/>
  <c r="A1221" i="2" s="1"/>
  <c r="A1222" i="2" s="1"/>
  <c r="A1223" i="2" s="1"/>
  <c r="A1224" i="2" s="1"/>
  <c r="A1225" i="2" s="1"/>
  <c r="A1226" i="2" s="1"/>
  <c r="A1227" i="2" s="1"/>
  <c r="A1228" i="2" s="1"/>
  <c r="A1229" i="2" s="1"/>
  <c r="A1230" i="2" s="1"/>
  <c r="A1231" i="2" s="1"/>
  <c r="A1232" i="2" s="1"/>
  <c r="A1233" i="2" s="1"/>
  <c r="A1234" i="2" s="1"/>
  <c r="A1235" i="2" s="1"/>
  <c r="A1236" i="2" s="1"/>
  <c r="A1237" i="2" s="1"/>
  <c r="A1238" i="2" s="1"/>
  <c r="A1239" i="2" s="1"/>
  <c r="A1240" i="2" s="1"/>
  <c r="A1241" i="2" s="1"/>
  <c r="A1242" i="2" s="1"/>
  <c r="A1243" i="2" s="1"/>
  <c r="A1244" i="2" s="1"/>
  <c r="A1245" i="2" s="1"/>
  <c r="A1246" i="2" s="1"/>
  <c r="A1247" i="2" s="1"/>
  <c r="A1248" i="2" s="1"/>
  <c r="A1249" i="2" s="1"/>
  <c r="A1250" i="2" s="1"/>
  <c r="A1251" i="2" s="1"/>
  <c r="A1252" i="2" s="1"/>
  <c r="A1253" i="2" s="1"/>
  <c r="A1254" i="2" s="1"/>
  <c r="A1255" i="2" s="1"/>
  <c r="A1256" i="2" s="1"/>
  <c r="A1257" i="2" s="1"/>
  <c r="A1258" i="2" s="1"/>
  <c r="A1259" i="2" s="1"/>
  <c r="A1260" i="2" s="1"/>
  <c r="A1261" i="2" s="1"/>
  <c r="A1262" i="2" s="1"/>
  <c r="A1263" i="2" s="1"/>
  <c r="A1264" i="2" s="1"/>
  <c r="A1265" i="2" s="1"/>
  <c r="A1266" i="2" s="1"/>
  <c r="A1267" i="2" s="1"/>
  <c r="A1268" i="2" s="1"/>
  <c r="A1269" i="2" s="1"/>
  <c r="A1270" i="2" s="1"/>
  <c r="A1271" i="2" s="1"/>
  <c r="A1272" i="2" s="1"/>
  <c r="A1273" i="2" s="1"/>
  <c r="A1274" i="2" s="1"/>
  <c r="A1275" i="2" s="1"/>
  <c r="A1276" i="2" s="1"/>
  <c r="A1277" i="2" s="1"/>
  <c r="A1278" i="2" s="1"/>
  <c r="A1279" i="2" s="1"/>
  <c r="A1280" i="2" s="1"/>
  <c r="A1281" i="2" s="1"/>
  <c r="A1282" i="2" s="1"/>
  <c r="A1283" i="2" s="1"/>
  <c r="A1284" i="2" s="1"/>
  <c r="A1285" i="2" s="1"/>
  <c r="A1286" i="2" s="1"/>
  <c r="A1287" i="2" s="1"/>
  <c r="A1288" i="2" s="1"/>
  <c r="A1289" i="2" s="1"/>
  <c r="A1290" i="2" s="1"/>
  <c r="A1291" i="2" s="1"/>
  <c r="A1292" i="2" s="1"/>
  <c r="A1293" i="2" s="1"/>
  <c r="A1294" i="2" s="1"/>
  <c r="A1295" i="2" s="1"/>
  <c r="A1296" i="2" s="1"/>
  <c r="A1297" i="2" s="1"/>
  <c r="A1298" i="2" s="1"/>
  <c r="A1299" i="2" s="1"/>
  <c r="A1300" i="2" s="1"/>
  <c r="A1301" i="2" s="1"/>
  <c r="A1302" i="2" s="1"/>
  <c r="A1303" i="2" s="1"/>
  <c r="A1304" i="2" s="1"/>
  <c r="A1305" i="2" s="1"/>
  <c r="A1306" i="2" s="1"/>
  <c r="A1307" i="2" s="1"/>
  <c r="A1308" i="2" s="1"/>
  <c r="A1309" i="2" s="1"/>
  <c r="A1310" i="2" s="1"/>
  <c r="A1311" i="2" s="1"/>
  <c r="A1312" i="2" s="1"/>
  <c r="A1313" i="2" s="1"/>
  <c r="A1314" i="2" s="1"/>
  <c r="A1315" i="2" s="1"/>
  <c r="A1316" i="2" s="1"/>
  <c r="A1317" i="2" s="1"/>
  <c r="A1318" i="2" s="1"/>
  <c r="A1319" i="2" s="1"/>
  <c r="A1320" i="2" s="1"/>
  <c r="A1321" i="2" s="1"/>
  <c r="A1322" i="2" s="1"/>
  <c r="A1323" i="2" s="1"/>
  <c r="A1324" i="2" s="1"/>
  <c r="A1325" i="2" s="1"/>
  <c r="A1326" i="2" s="1"/>
  <c r="A1327" i="2" s="1"/>
  <c r="A1328" i="2" s="1"/>
  <c r="A1329" i="2" s="1"/>
  <c r="A1330" i="2" s="1"/>
  <c r="A1331" i="2" s="1"/>
  <c r="A1332" i="2" s="1"/>
  <c r="A1333" i="2" s="1"/>
  <c r="A1334" i="2" s="1"/>
  <c r="A1335" i="2" s="1"/>
  <c r="A1336" i="2" s="1"/>
  <c r="A1337" i="2" s="1"/>
  <c r="A1338" i="2" s="1"/>
  <c r="A1339" i="2" s="1"/>
  <c r="A1340" i="2" s="1"/>
  <c r="A1341" i="2" s="1"/>
  <c r="A1342" i="2" s="1"/>
  <c r="A1343" i="2" s="1"/>
  <c r="A1344" i="2" s="1"/>
  <c r="A1345" i="2" s="1"/>
  <c r="A1346" i="2" s="1"/>
  <c r="A1347" i="2" s="1"/>
  <c r="A1348" i="2" s="1"/>
  <c r="A1349" i="2" s="1"/>
  <c r="A1350" i="2" s="1"/>
  <c r="A1351" i="2" s="1"/>
  <c r="A1352" i="2" s="1"/>
  <c r="A1353" i="2" s="1"/>
  <c r="A1354" i="2" s="1"/>
  <c r="A1355" i="2" s="1"/>
  <c r="A1356" i="2" s="1"/>
  <c r="A1357" i="2" s="1"/>
  <c r="A1358" i="2" s="1"/>
  <c r="A1359" i="2" s="1"/>
  <c r="A1360" i="2" s="1"/>
  <c r="A1361" i="2" s="1"/>
  <c r="A1362" i="2" s="1"/>
  <c r="A1363" i="2" s="1"/>
  <c r="A1364" i="2" s="1"/>
  <c r="A1365" i="2" s="1"/>
  <c r="A1366" i="2" s="1"/>
  <c r="A1367" i="2" s="1"/>
  <c r="A1368" i="2" s="1"/>
  <c r="A1369" i="2" s="1"/>
  <c r="A1370" i="2" s="1"/>
  <c r="A1371" i="2" s="1"/>
  <c r="A1372" i="2" s="1"/>
  <c r="A1373" i="2" s="1"/>
  <c r="A1374" i="2" s="1"/>
  <c r="A1375" i="2" s="1"/>
  <c r="A1376" i="2" s="1"/>
  <c r="A1377" i="2" s="1"/>
  <c r="A1378" i="2" s="1"/>
  <c r="A1379" i="2" s="1"/>
  <c r="A1380" i="2" s="1"/>
  <c r="A1381" i="2" s="1"/>
  <c r="A1382" i="2" s="1"/>
  <c r="A1383" i="2" s="1"/>
  <c r="A1384" i="2" s="1"/>
  <c r="A1385" i="2" s="1"/>
  <c r="A1386" i="2" s="1"/>
  <c r="A1387" i="2" s="1"/>
  <c r="A1388" i="2" s="1"/>
  <c r="A1389" i="2" s="1"/>
  <c r="A1390" i="2" s="1"/>
  <c r="A1391" i="2" s="1"/>
  <c r="A1392" i="2" s="1"/>
  <c r="A1393" i="2" s="1"/>
  <c r="A1394" i="2" s="1"/>
  <c r="A1395" i="2" s="1"/>
  <c r="A1396" i="2" s="1"/>
  <c r="A1397" i="2" s="1"/>
  <c r="A1398" i="2" s="1"/>
  <c r="A1399" i="2" s="1"/>
  <c r="A1400" i="2" s="1"/>
  <c r="A1401" i="2" s="1"/>
  <c r="A1402" i="2" s="1"/>
  <c r="A1403" i="2" s="1"/>
  <c r="A1404" i="2" s="1"/>
  <c r="A1405" i="2" s="1"/>
  <c r="A1406" i="2" s="1"/>
  <c r="A1407" i="2" s="1"/>
  <c r="A1408" i="2" s="1"/>
  <c r="B32" i="32"/>
  <c r="E13" i="57"/>
  <c r="E12" i="57"/>
  <c r="E11" i="57"/>
  <c r="E10" i="57"/>
  <c r="F6" i="33"/>
  <c r="G6" i="33"/>
  <c r="I6" i="33"/>
  <c r="J5" i="33"/>
  <c r="E9" i="57"/>
  <c r="C5" i="57"/>
  <c r="I5" i="47"/>
  <c r="B6" i="47"/>
  <c r="B7" i="47" s="1"/>
  <c r="B8" i="47" s="1"/>
  <c r="B9" i="47" s="1"/>
  <c r="D30" i="32"/>
  <c r="J30" i="32" s="1"/>
  <c r="S30" i="32"/>
  <c r="S29" i="32"/>
  <c r="D29" i="32"/>
  <c r="J29" i="32" s="1"/>
  <c r="S28" i="32"/>
  <c r="S27" i="32"/>
  <c r="D28" i="32"/>
  <c r="J28" i="32" s="1"/>
  <c r="E12" i="34"/>
  <c r="A1409" i="2" l="1"/>
  <c r="A1410" i="2" s="1"/>
  <c r="A1411" i="2" s="1"/>
  <c r="A1412" i="2" s="1"/>
  <c r="A1413" i="2" s="1"/>
  <c r="A1414" i="2" s="1"/>
  <c r="A1415" i="2" s="1"/>
  <c r="A1416" i="2" s="1"/>
  <c r="A1417" i="2" s="1"/>
  <c r="A1418" i="2" s="1"/>
  <c r="A1419" i="2" s="1"/>
  <c r="A1420" i="2" s="1"/>
  <c r="A1421" i="2" s="1"/>
  <c r="A1422" i="2" s="1"/>
  <c r="A1423" i="2" s="1"/>
  <c r="A1424" i="2" s="1"/>
  <c r="A1425" i="2" s="1"/>
  <c r="A1426" i="2" s="1"/>
  <c r="A1427" i="2" s="1"/>
  <c r="A1428" i="2" s="1"/>
  <c r="A1429" i="2" s="1"/>
  <c r="A1430" i="2" s="1"/>
  <c r="A1431" i="2" s="1"/>
  <c r="A1432" i="2" s="1"/>
  <c r="A1433" i="2" s="1"/>
  <c r="A1434" i="2" s="1"/>
  <c r="A1435" i="2" s="1"/>
  <c r="A1436" i="2" s="1"/>
  <c r="A1437" i="2" s="1"/>
  <c r="A1438" i="2" s="1"/>
  <c r="A1439" i="2" s="1"/>
  <c r="A1440" i="2" s="1"/>
  <c r="A1441" i="2" s="1"/>
  <c r="A1442" i="2" s="1"/>
  <c r="A1443" i="2" s="1"/>
  <c r="A1444" i="2" s="1"/>
  <c r="A1445" i="2" s="1"/>
  <c r="A1446" i="2" s="1"/>
  <c r="A1447" i="2" s="1"/>
  <c r="A1448" i="2" s="1"/>
  <c r="A1449" i="2" s="1"/>
  <c r="A1450" i="2" s="1"/>
  <c r="A1451" i="2" s="1"/>
  <c r="A1452" i="2" s="1"/>
  <c r="A1453" i="2" s="1"/>
  <c r="A1454" i="2" s="1"/>
  <c r="A1455" i="2" s="1"/>
  <c r="A1456" i="2" s="1"/>
  <c r="A1457" i="2" s="1"/>
  <c r="A1458" i="2" s="1"/>
  <c r="A1459" i="2" s="1"/>
  <c r="A1460" i="2" s="1"/>
  <c r="A1461" i="2" s="1"/>
  <c r="A1462" i="2" s="1"/>
  <c r="A1463" i="2" s="1"/>
  <c r="A1464" i="2" s="1"/>
  <c r="A1465" i="2" s="1"/>
  <c r="A1466" i="2" s="1"/>
  <c r="A1467" i="2" s="1"/>
  <c r="A1468" i="2" s="1"/>
  <c r="A1469" i="2" s="1"/>
  <c r="A1470" i="2" s="1"/>
  <c r="A1471" i="2" s="1"/>
  <c r="A1472" i="2" s="1"/>
  <c r="A1473" i="2" s="1"/>
  <c r="A1474" i="2" s="1"/>
  <c r="A1475" i="2" s="1"/>
  <c r="A1476" i="2" s="1"/>
  <c r="A1477" i="2" s="1"/>
  <c r="A1478" i="2" s="1"/>
  <c r="A1479" i="2" s="1"/>
  <c r="A1480" i="2" s="1"/>
  <c r="A1481" i="2" s="1"/>
  <c r="A1482" i="2" s="1"/>
  <c r="A1483" i="2" s="1"/>
  <c r="A1484" i="2" s="1"/>
  <c r="A1485" i="2" s="1"/>
  <c r="A1486" i="2" s="1"/>
  <c r="A1487" i="2" s="1"/>
  <c r="A1488" i="2" s="1"/>
  <c r="A1489" i="2" s="1"/>
  <c r="A1490" i="2" s="1"/>
  <c r="A1491" i="2" s="1"/>
  <c r="A1492" i="2" s="1"/>
  <c r="A1493" i="2" s="1"/>
  <c r="A1494" i="2" s="1"/>
  <c r="A1495" i="2" s="1"/>
  <c r="A1496" i="2" s="1"/>
  <c r="A1497" i="2" s="1"/>
  <c r="A1498" i="2" s="1"/>
  <c r="A1499" i="2" s="1"/>
  <c r="A1500" i="2" s="1"/>
  <c r="A1501" i="2" s="1"/>
  <c r="A1502" i="2" s="1"/>
  <c r="A1503" i="2" s="1"/>
  <c r="A1504" i="2" s="1"/>
  <c r="A1505" i="2" s="1"/>
  <c r="A1506" i="2" s="1"/>
  <c r="A1507" i="2" s="1"/>
  <c r="A1508" i="2" s="1"/>
  <c r="A1509" i="2" s="1"/>
  <c r="A1510" i="2" s="1"/>
  <c r="A1511" i="2" s="1"/>
  <c r="A1512" i="2" s="1"/>
  <c r="A1513" i="2" s="1"/>
  <c r="A1514" i="2" s="1"/>
  <c r="A1515" i="2" s="1"/>
  <c r="A1516" i="2" s="1"/>
  <c r="A1517" i="2" s="1"/>
  <c r="A1518" i="2" s="1"/>
  <c r="A1519" i="2" s="1"/>
  <c r="A1520" i="2" s="1"/>
  <c r="A1521" i="2" s="1"/>
  <c r="A1522" i="2" s="1"/>
  <c r="A1523" i="2" s="1"/>
  <c r="A1524" i="2" s="1"/>
  <c r="A1525" i="2" s="1"/>
  <c r="A1526" i="2" s="1"/>
  <c r="A1527" i="2" s="1"/>
  <c r="A1528" i="2" s="1"/>
  <c r="A1529" i="2" s="1"/>
  <c r="A1530" i="2" s="1"/>
  <c r="A1531" i="2" s="1"/>
  <c r="A1532" i="2" s="1"/>
  <c r="A1533" i="2" s="1"/>
  <c r="A1534" i="2" s="1"/>
  <c r="A1535" i="2" s="1"/>
  <c r="A1536" i="2" s="1"/>
  <c r="A1537" i="2" s="1"/>
  <c r="A1538" i="2" s="1"/>
  <c r="A1539" i="2" s="1"/>
  <c r="A1540" i="2" s="1"/>
  <c r="A1541" i="2" s="1"/>
  <c r="A1542" i="2" s="1"/>
  <c r="A1543" i="2" s="1"/>
  <c r="A1544" i="2" s="1"/>
  <c r="A1545" i="2" s="1"/>
  <c r="A1546" i="2" s="1"/>
  <c r="A1547" i="2" s="1"/>
  <c r="A1548" i="2" s="1"/>
  <c r="A1549" i="2" s="1"/>
  <c r="A1550" i="2" s="1"/>
  <c r="A1551" i="2" s="1"/>
  <c r="A1552" i="2" s="1"/>
  <c r="A1553" i="2" s="1"/>
  <c r="A1554" i="2" s="1"/>
  <c r="A1555" i="2" s="1"/>
  <c r="A1556" i="2" s="1"/>
  <c r="A1557" i="2" s="1"/>
  <c r="A1558" i="2" s="1"/>
  <c r="A1559" i="2" s="1"/>
  <c r="A1560" i="2" s="1"/>
  <c r="A1561" i="2" s="1"/>
  <c r="A1562" i="2" s="1"/>
  <c r="A1563" i="2" s="1"/>
  <c r="A1564" i="2" s="1"/>
  <c r="A1565" i="2" s="1"/>
  <c r="A1566" i="2" s="1"/>
  <c r="A1567" i="2" s="1"/>
  <c r="A1568" i="2" s="1"/>
  <c r="A1569" i="2" s="1"/>
  <c r="A1570" i="2" s="1"/>
  <c r="A1571" i="2" s="1"/>
  <c r="A1572" i="2" s="1"/>
  <c r="A1573" i="2" s="1"/>
  <c r="A1574" i="2" s="1"/>
  <c r="A1575" i="2" s="1"/>
  <c r="A1576" i="2" s="1"/>
  <c r="A1577" i="2" s="1"/>
  <c r="A1578" i="2" s="1"/>
  <c r="A1579" i="2" s="1"/>
  <c r="A1580" i="2" s="1"/>
  <c r="A1581" i="2" s="1"/>
  <c r="A1582" i="2" s="1"/>
  <c r="A1583" i="2" s="1"/>
  <c r="A1584" i="2" s="1"/>
  <c r="A1585" i="2" s="1"/>
  <c r="A1586" i="2" s="1"/>
  <c r="A1587" i="2" s="1"/>
  <c r="A1588" i="2" s="1"/>
  <c r="A1589" i="2" s="1"/>
  <c r="A1590" i="2" s="1"/>
  <c r="A1591" i="2" s="1"/>
  <c r="A1592" i="2" s="1"/>
  <c r="A1593" i="2" s="1"/>
  <c r="A1594" i="2" s="1"/>
  <c r="A1595" i="2" s="1"/>
  <c r="A1596" i="2" s="1"/>
  <c r="A1597" i="2" s="1"/>
  <c r="A1598" i="2" s="1"/>
  <c r="A1599" i="2" s="1"/>
  <c r="A1600" i="2" s="1"/>
  <c r="A1601" i="2" s="1"/>
  <c r="A1602" i="2" s="1"/>
  <c r="A1603" i="2" s="1"/>
  <c r="A1604" i="2" s="1"/>
  <c r="A1605" i="2" s="1"/>
  <c r="A1606" i="2" s="1"/>
  <c r="A1607" i="2" s="1"/>
  <c r="A1608" i="2" s="1"/>
  <c r="A1609" i="2" s="1"/>
  <c r="A1610" i="2" s="1"/>
  <c r="A1611" i="2" s="1"/>
  <c r="A1612" i="2" s="1"/>
  <c r="A1613" i="2" s="1"/>
  <c r="A1614" i="2" s="1"/>
  <c r="A1615" i="2" s="1"/>
  <c r="A1616" i="2" s="1"/>
  <c r="A1617" i="2" s="1"/>
  <c r="A1618" i="2" s="1"/>
  <c r="A1619" i="2" s="1"/>
  <c r="A1620" i="2" s="1"/>
  <c r="A1621" i="2" s="1"/>
  <c r="A1622" i="2" s="1"/>
  <c r="A1623" i="2" s="1"/>
  <c r="A1624" i="2" s="1"/>
  <c r="A1625" i="2" s="1"/>
  <c r="A1626" i="2" s="1"/>
  <c r="A1627" i="2" s="1"/>
  <c r="A1628" i="2" s="1"/>
  <c r="A1629" i="2" s="1"/>
  <c r="A1630" i="2" s="1"/>
  <c r="A1631" i="2" s="1"/>
  <c r="A1632" i="2" s="1"/>
  <c r="A1633" i="2" s="1"/>
  <c r="A1634" i="2" s="1"/>
  <c r="A1635" i="2" s="1"/>
  <c r="A1636" i="2" s="1"/>
  <c r="A1637" i="2" s="1"/>
  <c r="A1638" i="2" s="1"/>
  <c r="A1639" i="2" s="1"/>
  <c r="A1640" i="2" s="1"/>
  <c r="B10" i="47"/>
  <c r="B8" i="57"/>
  <c r="B23" i="57"/>
  <c r="B5" i="57"/>
  <c r="D5" i="57" s="1"/>
  <c r="F30" i="32"/>
  <c r="G30" i="32"/>
  <c r="H30" i="32"/>
  <c r="I30" i="32"/>
  <c r="F29" i="32"/>
  <c r="G29" i="32"/>
  <c r="H29" i="32"/>
  <c r="I29" i="32"/>
  <c r="A1641" i="2" l="1"/>
  <c r="A1642" i="2" s="1"/>
  <c r="A1643" i="2" s="1"/>
  <c r="A1644" i="2" s="1"/>
  <c r="A1645" i="2" s="1"/>
  <c r="A1646" i="2" s="1"/>
  <c r="A1647" i="2" s="1"/>
  <c r="A1648" i="2" s="1"/>
  <c r="A1649" i="2" s="1"/>
  <c r="A1650" i="2" s="1"/>
  <c r="A1651" i="2" s="1"/>
  <c r="A1652" i="2" s="1"/>
  <c r="A1653" i="2" s="1"/>
  <c r="A1654" i="2" s="1"/>
  <c r="A1655" i="2" s="1"/>
  <c r="A1656" i="2" s="1"/>
  <c r="A1657" i="2" s="1"/>
  <c r="A1658" i="2" s="1"/>
  <c r="A1659" i="2" s="1"/>
  <c r="A1660" i="2" s="1"/>
  <c r="A1661" i="2" s="1"/>
  <c r="A1662" i="2" s="1"/>
  <c r="A1663" i="2" s="1"/>
  <c r="A1664" i="2" s="1"/>
  <c r="A1665" i="2" s="1"/>
  <c r="A1666" i="2" s="1"/>
  <c r="A1667" i="2" s="1"/>
  <c r="A1668" i="2" s="1"/>
  <c r="A1669" i="2" s="1"/>
  <c r="A1670" i="2" s="1"/>
  <c r="A1671" i="2" s="1"/>
  <c r="B35" i="32"/>
  <c r="B33" i="32"/>
  <c r="B34" i="32"/>
  <c r="B24" i="57"/>
  <c r="B11" i="47"/>
  <c r="B9" i="57"/>
  <c r="S13" i="32"/>
  <c r="S18" i="32"/>
  <c r="S19" i="32"/>
  <c r="S21" i="32"/>
  <c r="S23" i="32"/>
  <c r="S24" i="32"/>
  <c r="S26" i="32"/>
  <c r="D13" i="32"/>
  <c r="D14" i="32"/>
  <c r="D15" i="32"/>
  <c r="D17" i="32"/>
  <c r="D18" i="32"/>
  <c r="D19" i="32"/>
  <c r="D20" i="32"/>
  <c r="J20" i="32" s="1"/>
  <c r="D21" i="32"/>
  <c r="J21" i="32" s="1"/>
  <c r="D22" i="32"/>
  <c r="J22" i="32" s="1"/>
  <c r="D23" i="32"/>
  <c r="J23" i="32" s="1"/>
  <c r="D24" i="32"/>
  <c r="J24" i="32" s="1"/>
  <c r="D25" i="32"/>
  <c r="J25" i="32" s="1"/>
  <c r="D26" i="32"/>
  <c r="J26" i="32" s="1"/>
  <c r="D27" i="32"/>
  <c r="J27" i="32" s="1"/>
  <c r="R8" i="32"/>
  <c r="R9" i="32" s="1"/>
  <c r="P6" i="32"/>
  <c r="A1672" i="2" l="1"/>
  <c r="A1673" i="2" s="1"/>
  <c r="A1674" i="2" s="1"/>
  <c r="A1675" i="2" s="1"/>
  <c r="A1676" i="2" s="1"/>
  <c r="A1677" i="2" s="1"/>
  <c r="A1678" i="2" s="1"/>
  <c r="A1679" i="2" s="1"/>
  <c r="A1680" i="2" s="1"/>
  <c r="A1681" i="2" s="1"/>
  <c r="A1682" i="2" s="1"/>
  <c r="A1683" i="2" s="1"/>
  <c r="A1684" i="2" s="1"/>
  <c r="A1685" i="2" s="1"/>
  <c r="A1686" i="2" s="1"/>
  <c r="A1687" i="2" s="1"/>
  <c r="A1688" i="2" s="1"/>
  <c r="A1689" i="2" s="1"/>
  <c r="A1690" i="2" s="1"/>
  <c r="A1691" i="2" s="1"/>
  <c r="A1692" i="2" s="1"/>
  <c r="A1693" i="2" s="1"/>
  <c r="A1694" i="2" s="1"/>
  <c r="A1695" i="2" s="1"/>
  <c r="A1696" i="2" s="1"/>
  <c r="A1697" i="2" s="1"/>
  <c r="A1698" i="2" s="1"/>
  <c r="A1699" i="2" s="1"/>
  <c r="A1700" i="2" s="1"/>
  <c r="A1701" i="2" s="1"/>
  <c r="A1702" i="2" s="1"/>
  <c r="A1703" i="2" s="1"/>
  <c r="A1704" i="2" s="1"/>
  <c r="A1705" i="2" s="1"/>
  <c r="A1706" i="2" s="1"/>
  <c r="A1707" i="2" s="1"/>
  <c r="A1708" i="2" s="1"/>
  <c r="A1709" i="2" s="1"/>
  <c r="A1710" i="2" s="1"/>
  <c r="A1711" i="2" s="1"/>
  <c r="A1712" i="2" s="1"/>
  <c r="A1713" i="2" s="1"/>
  <c r="A1714" i="2" s="1"/>
  <c r="A1715" i="2" s="1"/>
  <c r="A1716" i="2" s="1"/>
  <c r="A1717" i="2" s="1"/>
  <c r="A1718" i="2" s="1"/>
  <c r="A1719" i="2" s="1"/>
  <c r="A1720" i="2" s="1"/>
  <c r="A1721" i="2" s="1"/>
  <c r="A1722" i="2" s="1"/>
  <c r="A1723" i="2" s="1"/>
  <c r="A1724" i="2" s="1"/>
  <c r="A1725" i="2" s="1"/>
  <c r="A1726" i="2" s="1"/>
  <c r="A1727" i="2" s="1"/>
  <c r="A1728" i="2" s="1"/>
  <c r="A1729" i="2" s="1"/>
  <c r="A1730" i="2" s="1"/>
  <c r="A1731" i="2" s="1"/>
  <c r="A1732" i="2" s="1"/>
  <c r="A1733" i="2" s="1"/>
  <c r="A1734" i="2" s="1"/>
  <c r="A1735" i="2" s="1"/>
  <c r="A1736" i="2" s="1"/>
  <c r="A1737" i="2" s="1"/>
  <c r="A1738" i="2" s="1"/>
  <c r="A1739" i="2" s="1"/>
  <c r="A1740" i="2" s="1"/>
  <c r="A1741" i="2" s="1"/>
  <c r="A1742" i="2" s="1"/>
  <c r="A1743" i="2" s="1"/>
  <c r="A1744" i="2" s="1"/>
  <c r="A1745" i="2" s="1"/>
  <c r="A1746" i="2" s="1"/>
  <c r="A1747" i="2" s="1"/>
  <c r="A1748" i="2" s="1"/>
  <c r="A1749" i="2" s="1"/>
  <c r="A1750" i="2" s="1"/>
  <c r="A1751" i="2" s="1"/>
  <c r="A1752" i="2" s="1"/>
  <c r="A1753" i="2" s="1"/>
  <c r="A1754" i="2" s="1"/>
  <c r="A1755" i="2" s="1"/>
  <c r="A1756" i="2" s="1"/>
  <c r="A1757" i="2" s="1"/>
  <c r="A1758" i="2" s="1"/>
  <c r="A1759" i="2" s="1"/>
  <c r="A1760" i="2" s="1"/>
  <c r="A1761" i="2" s="1"/>
  <c r="A1762" i="2" s="1"/>
  <c r="A1763" i="2" s="1"/>
  <c r="A1764" i="2" s="1"/>
  <c r="A1765" i="2" s="1"/>
  <c r="A1766" i="2" s="1"/>
  <c r="A1767" i="2" s="1"/>
  <c r="A1768" i="2" s="1"/>
  <c r="A1769" i="2" s="1"/>
  <c r="A1770" i="2" s="1"/>
  <c r="A1771" i="2" s="1"/>
  <c r="A1772" i="2" s="1"/>
  <c r="A1773" i="2" s="1"/>
  <c r="A1774" i="2" s="1"/>
  <c r="A1775" i="2" s="1"/>
  <c r="A1776" i="2" s="1"/>
  <c r="A1777" i="2" s="1"/>
  <c r="A1778" i="2" s="1"/>
  <c r="A1779" i="2" s="1"/>
  <c r="A1780" i="2" s="1"/>
  <c r="A1781" i="2" s="1"/>
  <c r="A1782" i="2" s="1"/>
  <c r="A1783" i="2" s="1"/>
  <c r="A1784" i="2" s="1"/>
  <c r="A1785" i="2" s="1"/>
  <c r="A1786" i="2" s="1"/>
  <c r="A1787" i="2" s="1"/>
  <c r="A1788" i="2" s="1"/>
  <c r="A1789" i="2" s="1"/>
  <c r="A1790" i="2" s="1"/>
  <c r="A1791" i="2" s="1"/>
  <c r="A1792" i="2" s="1"/>
  <c r="A1793" i="2" s="1"/>
  <c r="A1794" i="2" s="1"/>
  <c r="A1795" i="2" s="1"/>
  <c r="A1796" i="2" s="1"/>
  <c r="A1797" i="2" s="1"/>
  <c r="A1798" i="2" s="1"/>
  <c r="A1799" i="2" s="1"/>
  <c r="A1800" i="2" s="1"/>
  <c r="A1801" i="2" s="1"/>
  <c r="A1802" i="2" s="1"/>
  <c r="A1803" i="2" s="1"/>
  <c r="A1804" i="2" s="1"/>
  <c r="A1805" i="2" s="1"/>
  <c r="A1806" i="2" s="1"/>
  <c r="A1807" i="2" s="1"/>
  <c r="A1808" i="2" s="1"/>
  <c r="A1809" i="2" s="1"/>
  <c r="A1810" i="2" s="1"/>
  <c r="A1811" i="2" s="1"/>
  <c r="A1812" i="2" s="1"/>
  <c r="A1813" i="2" s="1"/>
  <c r="A1814" i="2" s="1"/>
  <c r="A1815" i="2" s="1"/>
  <c r="A1816" i="2" s="1"/>
  <c r="A1817" i="2" s="1"/>
  <c r="A1818" i="2" s="1"/>
  <c r="A1819" i="2" s="1"/>
  <c r="A1820" i="2" s="1"/>
  <c r="A1821" i="2" s="1"/>
  <c r="A1822" i="2" s="1"/>
  <c r="A1823" i="2" s="1"/>
  <c r="A1824" i="2" s="1"/>
  <c r="A1825" i="2" s="1"/>
  <c r="A1826" i="2" s="1"/>
  <c r="A1827" i="2" s="1"/>
  <c r="A1828" i="2" s="1"/>
  <c r="A1829" i="2" s="1"/>
  <c r="A1830" i="2" s="1"/>
  <c r="A1831" i="2" s="1"/>
  <c r="A1832" i="2" s="1"/>
  <c r="A1833" i="2" s="1"/>
  <c r="A1834" i="2" s="1"/>
  <c r="A1835" i="2" s="1"/>
  <c r="A1836" i="2" s="1"/>
  <c r="A1837" i="2" s="1"/>
  <c r="A1838" i="2" s="1"/>
  <c r="A1839" i="2" s="1"/>
  <c r="A1840" i="2" s="1"/>
  <c r="A1841" i="2" s="1"/>
  <c r="A1842" i="2" s="1"/>
  <c r="A1843" i="2" s="1"/>
  <c r="A1844" i="2" s="1"/>
  <c r="A1845" i="2" s="1"/>
  <c r="A1846" i="2" s="1"/>
  <c r="A1847" i="2" s="1"/>
  <c r="A1848" i="2" s="1"/>
  <c r="A1849" i="2" s="1"/>
  <c r="A1850" i="2" s="1"/>
  <c r="A1851" i="2" s="1"/>
  <c r="A1852" i="2" s="1"/>
  <c r="A1853" i="2" s="1"/>
  <c r="A1854" i="2" s="1"/>
  <c r="A1855" i="2" s="1"/>
  <c r="A1856" i="2" s="1"/>
  <c r="A1857" i="2" s="1"/>
  <c r="A1858" i="2" s="1"/>
  <c r="A1859" i="2" s="1"/>
  <c r="A1860" i="2" s="1"/>
  <c r="A1861" i="2" s="1"/>
  <c r="A1862" i="2" s="1"/>
  <c r="A1863" i="2" s="1"/>
  <c r="A1864" i="2" s="1"/>
  <c r="A1865" i="2" s="1"/>
  <c r="A1866" i="2" s="1"/>
  <c r="A1867" i="2" s="1"/>
  <c r="A1868" i="2" s="1"/>
  <c r="A1869" i="2" s="1"/>
  <c r="A1870" i="2" s="1"/>
  <c r="A1871" i="2" s="1"/>
  <c r="A1872" i="2" s="1"/>
  <c r="A1873" i="2" s="1"/>
  <c r="A1874" i="2" s="1"/>
  <c r="A1875" i="2" s="1"/>
  <c r="A1876" i="2" s="1"/>
  <c r="A1877" i="2" s="1"/>
  <c r="A1878" i="2" s="1"/>
  <c r="A1879" i="2" s="1"/>
  <c r="A1880" i="2" s="1"/>
  <c r="A1881" i="2" s="1"/>
  <c r="A1882" i="2" s="1"/>
  <c r="A1883" i="2" s="1"/>
  <c r="A1884" i="2" s="1"/>
  <c r="A1885" i="2" s="1"/>
  <c r="A1886" i="2" s="1"/>
  <c r="A1887" i="2" s="1"/>
  <c r="A1888" i="2" s="1"/>
  <c r="A1889" i="2" s="1"/>
  <c r="A1890" i="2" s="1"/>
  <c r="A1891" i="2" s="1"/>
  <c r="A1892" i="2" s="1"/>
  <c r="A1893" i="2" s="1"/>
  <c r="A1894" i="2" s="1"/>
  <c r="A1895" i="2" s="1"/>
  <c r="A1896" i="2" s="1"/>
  <c r="A1897" i="2" s="1"/>
  <c r="A1898" i="2" s="1"/>
  <c r="A1899" i="2" s="1"/>
  <c r="A1900" i="2" s="1"/>
  <c r="A1901" i="2" s="1"/>
  <c r="A1902" i="2" s="1"/>
  <c r="A1903" i="2" s="1"/>
  <c r="A1904" i="2" s="1"/>
  <c r="A1905" i="2" s="1"/>
  <c r="A1906" i="2" s="1"/>
  <c r="A1907" i="2" s="1"/>
  <c r="A1908" i="2" s="1"/>
  <c r="A1909" i="2" s="1"/>
  <c r="A1910" i="2" s="1"/>
  <c r="A1911" i="2" s="1"/>
  <c r="A1912" i="2" s="1"/>
  <c r="A1913" i="2" s="1"/>
  <c r="A1914" i="2" s="1"/>
  <c r="A1915" i="2" s="1"/>
  <c r="A1916" i="2" s="1"/>
  <c r="A1917" i="2" s="1"/>
  <c r="A1918" i="2" s="1"/>
  <c r="A1919" i="2" s="1"/>
  <c r="A1920" i="2" s="1"/>
  <c r="A1921" i="2" s="1"/>
  <c r="A1922" i="2" s="1"/>
  <c r="A1923" i="2" s="1"/>
  <c r="A1924" i="2" s="1"/>
  <c r="A1925" i="2" s="1"/>
  <c r="A1926" i="2" s="1"/>
  <c r="A1927" i="2" s="1"/>
  <c r="A1928" i="2" s="1"/>
  <c r="B25" i="57"/>
  <c r="B12" i="47"/>
  <c r="B10" i="57"/>
  <c r="H14" i="32"/>
  <c r="I16" i="32"/>
  <c r="I24" i="32"/>
  <c r="I23" i="32"/>
  <c r="F22" i="32"/>
  <c r="G21" i="32"/>
  <c r="H20" i="32"/>
  <c r="J19" i="32"/>
  <c r="J18" i="32"/>
  <c r="H27" i="32"/>
  <c r="F15" i="32"/>
  <c r="H13" i="32"/>
  <c r="I17" i="32"/>
  <c r="B13" i="32"/>
  <c r="N9" i="32"/>
  <c r="G14" i="32"/>
  <c r="G13" i="32"/>
  <c r="I14" i="32"/>
  <c r="I13" i="32"/>
  <c r="F17" i="32"/>
  <c r="H17" i="32"/>
  <c r="J17" i="32"/>
  <c r="G17" i="32"/>
  <c r="H19" i="32"/>
  <c r="F14" i="32"/>
  <c r="J14" i="32"/>
  <c r="F13" i="32"/>
  <c r="J13" i="32"/>
  <c r="I15" i="32"/>
  <c r="H26" i="32"/>
  <c r="G27" i="32"/>
  <c r="G20" i="32"/>
  <c r="F21" i="32"/>
  <c r="I22" i="32"/>
  <c r="P9" i="32"/>
  <c r="H25" i="32"/>
  <c r="H18" i="32"/>
  <c r="G26" i="32"/>
  <c r="G19" i="32"/>
  <c r="F27" i="32"/>
  <c r="F20" i="32"/>
  <c r="I21" i="32"/>
  <c r="J16" i="32"/>
  <c r="G25" i="32"/>
  <c r="G18" i="32"/>
  <c r="F26" i="32"/>
  <c r="F19" i="32"/>
  <c r="I27" i="32"/>
  <c r="I20" i="32"/>
  <c r="J15" i="32"/>
  <c r="H24" i="32"/>
  <c r="F25" i="32"/>
  <c r="F18" i="32"/>
  <c r="I26" i="32"/>
  <c r="I19" i="32"/>
  <c r="H23" i="32"/>
  <c r="H16" i="32"/>
  <c r="G24" i="32"/>
  <c r="I25" i="32"/>
  <c r="I18" i="32"/>
  <c r="H22" i="32"/>
  <c r="H15" i="32"/>
  <c r="G23" i="32"/>
  <c r="G16" i="32"/>
  <c r="F24" i="32"/>
  <c r="H21" i="32"/>
  <c r="G22" i="32"/>
  <c r="G15" i="32"/>
  <c r="F23" i="32"/>
  <c r="F16" i="32"/>
  <c r="E4" i="34"/>
  <c r="E3" i="34"/>
  <c r="E16" i="34"/>
  <c r="E8" i="34"/>
  <c r="E9" i="34"/>
  <c r="E19" i="34"/>
  <c r="E5" i="34"/>
  <c r="E7" i="34"/>
  <c r="E10" i="34"/>
  <c r="E13" i="34"/>
  <c r="E22" i="34"/>
  <c r="E6" i="34"/>
  <c r="E20" i="34"/>
  <c r="E14" i="34"/>
  <c r="A1929" i="2" l="1"/>
  <c r="A1930" i="2" s="1"/>
  <c r="A1931" i="2" s="1"/>
  <c r="A1932" i="2" s="1"/>
  <c r="A1933" i="2" s="1"/>
  <c r="A1934" i="2" s="1"/>
  <c r="B11" i="57"/>
  <c r="B26" i="57"/>
  <c r="B13" i="47"/>
  <c r="B14" i="32"/>
  <c r="G20" i="34"/>
  <c r="G15" i="34"/>
  <c r="G8" i="34"/>
  <c r="C20" i="9"/>
  <c r="A1935" i="2" l="1"/>
  <c r="A1936" i="2" s="1"/>
  <c r="A1937" i="2" s="1"/>
  <c r="A1938" i="2" s="1"/>
  <c r="A1939" i="2" s="1"/>
  <c r="A1940" i="2" s="1"/>
  <c r="A1941" i="2" s="1"/>
  <c r="A1942" i="2" s="1"/>
  <c r="A1943" i="2" s="1"/>
  <c r="A1944" i="2" s="1"/>
  <c r="A1945" i="2" s="1"/>
  <c r="A1946" i="2" s="1"/>
  <c r="A1947" i="2" s="1"/>
  <c r="A1948" i="2" s="1"/>
  <c r="A1949" i="2" s="1"/>
  <c r="A1950" i="2" s="1"/>
  <c r="A1951" i="2" s="1"/>
  <c r="A1952" i="2" s="1"/>
  <c r="A1953" i="2" s="1"/>
  <c r="A1954" i="2" s="1"/>
  <c r="A1955" i="2" s="1"/>
  <c r="A1956" i="2" s="1"/>
  <c r="A1957" i="2" s="1"/>
  <c r="A1958" i="2" s="1"/>
  <c r="A1959" i="2" s="1"/>
  <c r="A1960" i="2" s="1"/>
  <c r="A1961" i="2" s="1"/>
  <c r="A1962" i="2" s="1"/>
  <c r="A1963" i="2" s="1"/>
  <c r="A1964" i="2" s="1"/>
  <c r="A1965" i="2" s="1"/>
  <c r="A1966" i="2" s="1"/>
  <c r="A1967" i="2" s="1"/>
  <c r="A1968" i="2" s="1"/>
  <c r="A1969" i="2" s="1"/>
  <c r="A1970" i="2" s="1"/>
  <c r="A1971" i="2" s="1"/>
  <c r="A1972" i="2" s="1"/>
  <c r="A1973" i="2" s="1"/>
  <c r="A1974" i="2" s="1"/>
  <c r="A1975" i="2" s="1"/>
  <c r="A1976" i="2" s="1"/>
  <c r="A1977" i="2" s="1"/>
  <c r="A1978" i="2" s="1"/>
  <c r="A1979" i="2" s="1"/>
  <c r="A1980" i="2" s="1"/>
  <c r="A1981" i="2" s="1"/>
  <c r="A1982" i="2" s="1"/>
  <c r="A1983" i="2" s="1"/>
  <c r="A1984" i="2" s="1"/>
  <c r="A1985" i="2" s="1"/>
  <c r="A1986" i="2" s="1"/>
  <c r="A1987" i="2" s="1"/>
  <c r="A1988" i="2" s="1"/>
  <c r="A1989" i="2" s="1"/>
  <c r="A1990" i="2" s="1"/>
  <c r="A1991" i="2" s="1"/>
  <c r="B54" i="32" a="1"/>
  <c r="D15" i="9"/>
  <c r="D10" i="9"/>
  <c r="B12" i="57"/>
  <c r="B27" i="57"/>
  <c r="B14" i="47"/>
  <c r="B15" i="32"/>
  <c r="D9" i="9"/>
  <c r="D12" i="9"/>
  <c r="D13" i="9"/>
  <c r="D8" i="9"/>
  <c r="D19" i="9"/>
  <c r="D16" i="9"/>
  <c r="D11" i="9"/>
  <c r="D18" i="9"/>
  <c r="D14" i="9"/>
  <c r="D6" i="9"/>
  <c r="D7" i="9"/>
  <c r="D5" i="9"/>
  <c r="D17" i="9"/>
  <c r="B54" i="32" l="1"/>
  <c r="C36" i="32" a="1"/>
  <c r="B13" i="57"/>
  <c r="B28" i="57"/>
  <c r="B15" i="47"/>
  <c r="B16" i="32"/>
  <c r="E15" i="31"/>
  <c r="E16" i="31"/>
  <c r="E17" i="31"/>
  <c r="E18" i="31"/>
  <c r="E19" i="31"/>
  <c r="S42" i="32" l="1"/>
  <c r="D44" i="32"/>
  <c r="S43" i="32"/>
  <c r="B39" i="32"/>
  <c r="S40" i="32"/>
  <c r="B40" i="32"/>
  <c r="B45" i="32"/>
  <c r="B43" i="32"/>
  <c r="D45" i="32"/>
  <c r="B46" i="32"/>
  <c r="S39" i="32"/>
  <c r="C36" i="32"/>
  <c r="B36" i="32" s="1"/>
  <c r="B44" i="32"/>
  <c r="D40" i="32"/>
  <c r="D39" i="32"/>
  <c r="D41" i="32"/>
  <c r="D42" i="32"/>
  <c r="D46" i="32"/>
  <c r="B41" i="32"/>
  <c r="S46" i="32"/>
  <c r="B42" i="32"/>
  <c r="S45" i="32"/>
  <c r="D43" i="32"/>
  <c r="S41" i="32"/>
  <c r="S44" i="32"/>
  <c r="B16" i="47"/>
  <c r="B29" i="57"/>
  <c r="B14" i="57"/>
  <c r="B17" i="32"/>
  <c r="I72" i="31"/>
  <c r="I71" i="31"/>
  <c r="I70" i="31"/>
  <c r="I69" i="31"/>
  <c r="I68" i="31"/>
  <c r="I67" i="31"/>
  <c r="I66" i="31"/>
  <c r="G72" i="31"/>
  <c r="G71" i="31"/>
  <c r="G70" i="31"/>
  <c r="G69" i="31"/>
  <c r="G68" i="31"/>
  <c r="G67" i="31"/>
  <c r="G66" i="31"/>
  <c r="E72" i="31"/>
  <c r="E71" i="31"/>
  <c r="E70" i="31"/>
  <c r="E69" i="31"/>
  <c r="E68" i="31"/>
  <c r="E67" i="31"/>
  <c r="E66" i="31"/>
  <c r="C73" i="31"/>
  <c r="C74" i="31" s="1"/>
  <c r="H73" i="31"/>
  <c r="F73" i="31"/>
  <c r="D73" i="31"/>
  <c r="H43" i="32" l="1"/>
  <c r="G43" i="32"/>
  <c r="I43" i="32"/>
  <c r="F43" i="32"/>
  <c r="J43" i="32"/>
  <c r="J46" i="32"/>
  <c r="I46" i="32"/>
  <c r="F46" i="32"/>
  <c r="G46" i="32"/>
  <c r="H46" i="32"/>
  <c r="I45" i="32"/>
  <c r="G45" i="32"/>
  <c r="J45" i="32"/>
  <c r="H45" i="32"/>
  <c r="F45" i="32"/>
  <c r="I42" i="32"/>
  <c r="F42" i="32"/>
  <c r="H42" i="32"/>
  <c r="G42" i="32"/>
  <c r="J42" i="32"/>
  <c r="G41" i="32"/>
  <c r="I41" i="32"/>
  <c r="J41" i="32"/>
  <c r="F41" i="32"/>
  <c r="H41" i="32"/>
  <c r="H39" i="32"/>
  <c r="I39" i="32"/>
  <c r="G39" i="32"/>
  <c r="F39" i="32"/>
  <c r="J39" i="32"/>
  <c r="F40" i="32"/>
  <c r="J40" i="32"/>
  <c r="I40" i="32"/>
  <c r="G40" i="32"/>
  <c r="H40" i="32"/>
  <c r="F44" i="32"/>
  <c r="H44" i="32"/>
  <c r="G44" i="32"/>
  <c r="J44" i="32"/>
  <c r="I44" i="32"/>
  <c r="B17" i="47"/>
  <c r="B15" i="57"/>
  <c r="B30" i="57"/>
  <c r="G73" i="31"/>
  <c r="E73" i="31"/>
  <c r="I73" i="31"/>
  <c r="B16" i="57" l="1"/>
  <c r="B18" i="47"/>
  <c r="B31" i="57"/>
  <c r="C18" i="31"/>
  <c r="C19" i="31"/>
  <c r="B32" i="57" l="1"/>
  <c r="B19" i="47"/>
  <c r="B17" i="57"/>
  <c r="B18" i="32"/>
  <c r="B28" i="32"/>
  <c r="C14" i="31"/>
  <c r="C15" i="31"/>
  <c r="B33" i="57" l="1"/>
  <c r="B18" i="57"/>
  <c r="E14" i="31"/>
  <c r="E13" i="31"/>
  <c r="E12" i="31"/>
  <c r="B19" i="32" l="1"/>
  <c r="H28" i="32"/>
  <c r="F28" i="32"/>
  <c r="G28" i="32"/>
  <c r="I28" i="32"/>
  <c r="AT14" i="21"/>
  <c r="AS14" i="21"/>
  <c r="AR14" i="21"/>
  <c r="AQ14" i="21"/>
  <c r="AP14" i="21"/>
  <c r="AO14" i="21"/>
  <c r="AN14" i="21"/>
  <c r="AM14" i="21"/>
  <c r="AT7" i="21"/>
  <c r="AS7" i="21"/>
  <c r="AR7" i="21"/>
  <c r="AQ7" i="21"/>
  <c r="AP7" i="21"/>
  <c r="AO7" i="21"/>
  <c r="AN7" i="21"/>
  <c r="AM7" i="21"/>
  <c r="AR5" i="21"/>
  <c r="AS5" i="21" s="1"/>
  <c r="AT5" i="21" s="1"/>
  <c r="L40" i="21"/>
  <c r="K40" i="21"/>
  <c r="J40" i="21"/>
  <c r="I40" i="21"/>
  <c r="H40" i="21"/>
  <c r="AN40" i="21" s="1"/>
  <c r="G40" i="21"/>
  <c r="F40" i="21"/>
  <c r="E40" i="21"/>
  <c r="D40" i="21"/>
  <c r="C40" i="21"/>
  <c r="AK9" i="21"/>
  <c r="AK33" i="21" s="1"/>
  <c r="AJ9" i="21"/>
  <c r="AJ33" i="21" s="1"/>
  <c r="AI9" i="21"/>
  <c r="AI33" i="21" s="1"/>
  <c r="AH9" i="21"/>
  <c r="AH33" i="21" s="1"/>
  <c r="AG9" i="21"/>
  <c r="AG33" i="21" s="1"/>
  <c r="AF9" i="21"/>
  <c r="AF33" i="21" s="1"/>
  <c r="AE9" i="21"/>
  <c r="AE33" i="21" s="1"/>
  <c r="AD9" i="21"/>
  <c r="AD33" i="21" s="1"/>
  <c r="AC9" i="21"/>
  <c r="AC33" i="21" s="1"/>
  <c r="AB9" i="21"/>
  <c r="AB33" i="21" s="1"/>
  <c r="AA9" i="21"/>
  <c r="AA33" i="21" s="1"/>
  <c r="Z9" i="21"/>
  <c r="Z33" i="21" s="1"/>
  <c r="Y9" i="21"/>
  <c r="Y33" i="21" s="1"/>
  <c r="X9" i="21"/>
  <c r="X33" i="21" s="1"/>
  <c r="W9" i="21"/>
  <c r="W33" i="21" s="1"/>
  <c r="V9" i="21"/>
  <c r="V33" i="21" s="1"/>
  <c r="U9" i="21"/>
  <c r="U33" i="21" s="1"/>
  <c r="T9" i="21"/>
  <c r="T33" i="21" s="1"/>
  <c r="S9" i="21"/>
  <c r="S33" i="21" s="1"/>
  <c r="R9" i="21"/>
  <c r="Q9" i="21"/>
  <c r="Q33" i="21" s="1"/>
  <c r="P9" i="21"/>
  <c r="P33" i="21" s="1"/>
  <c r="O9" i="21"/>
  <c r="O33" i="21" s="1"/>
  <c r="N9" i="21"/>
  <c r="N33" i="21" s="1"/>
  <c r="M9" i="21"/>
  <c r="M33" i="21" s="1"/>
  <c r="L9" i="21"/>
  <c r="L33" i="21" s="1"/>
  <c r="K9" i="21"/>
  <c r="K33" i="21" s="1"/>
  <c r="J9" i="21"/>
  <c r="J33" i="21" s="1"/>
  <c r="I9" i="21"/>
  <c r="I33" i="21" s="1"/>
  <c r="H9" i="21"/>
  <c r="H33" i="21" s="1"/>
  <c r="G9" i="21"/>
  <c r="G33" i="21" s="1"/>
  <c r="F9" i="21"/>
  <c r="F33" i="21" s="1"/>
  <c r="E9" i="21"/>
  <c r="E33" i="21" s="1"/>
  <c r="D9" i="21"/>
  <c r="D33" i="21" s="1"/>
  <c r="C9" i="21"/>
  <c r="C33" i="21" s="1"/>
  <c r="N46" i="21"/>
  <c r="G44" i="21"/>
  <c r="F44" i="21"/>
  <c r="E44" i="21"/>
  <c r="D44" i="21"/>
  <c r="C44" i="21"/>
  <c r="C43" i="21"/>
  <c r="AK42" i="21"/>
  <c r="AJ42" i="21"/>
  <c r="AI42" i="21"/>
  <c r="AH42" i="21"/>
  <c r="AG42" i="21"/>
  <c r="AF42" i="21"/>
  <c r="AE42" i="21"/>
  <c r="AD42" i="21"/>
  <c r="AS42" i="21" s="1"/>
  <c r="AC42" i="21"/>
  <c r="AB42" i="21"/>
  <c r="AA42" i="21"/>
  <c r="Z42" i="21"/>
  <c r="Y42" i="21"/>
  <c r="X42" i="21"/>
  <c r="W42" i="21"/>
  <c r="V42" i="21"/>
  <c r="U42" i="21"/>
  <c r="T42" i="21"/>
  <c r="S42" i="21"/>
  <c r="R42" i="21"/>
  <c r="Q42" i="21"/>
  <c r="AP42" i="21" s="1"/>
  <c r="P42" i="21"/>
  <c r="O42" i="21"/>
  <c r="N42" i="21"/>
  <c r="M42" i="21"/>
  <c r="AO42" i="21" s="1"/>
  <c r="L42" i="21"/>
  <c r="K42" i="21"/>
  <c r="J42" i="21"/>
  <c r="I42" i="21"/>
  <c r="H42" i="21"/>
  <c r="AN42" i="21" s="1"/>
  <c r="G42" i="21"/>
  <c r="F42" i="21"/>
  <c r="E42" i="21"/>
  <c r="D42" i="21"/>
  <c r="C42" i="21"/>
  <c r="AM42" i="21" s="1"/>
  <c r="R33" i="21"/>
  <c r="C32" i="21"/>
  <c r="C38" i="21" s="1"/>
  <c r="AK31" i="21"/>
  <c r="AJ31" i="21"/>
  <c r="AI31" i="21"/>
  <c r="AH31" i="21"/>
  <c r="AT31" i="21" s="1"/>
  <c r="AG31" i="21"/>
  <c r="AF31" i="21"/>
  <c r="AE31" i="21"/>
  <c r="AD31" i="21"/>
  <c r="AS31" i="21" s="1"/>
  <c r="AC31" i="21"/>
  <c r="AB31" i="21"/>
  <c r="AA31" i="21"/>
  <c r="Z31" i="21"/>
  <c r="Y31" i="21"/>
  <c r="AR31" i="21" s="1"/>
  <c r="X31" i="21"/>
  <c r="W31" i="21"/>
  <c r="V31" i="21"/>
  <c r="U31" i="21"/>
  <c r="T31" i="21"/>
  <c r="S31" i="21"/>
  <c r="R31" i="21"/>
  <c r="Q31" i="21"/>
  <c r="P31" i="21"/>
  <c r="O31" i="21"/>
  <c r="N31" i="21"/>
  <c r="M31" i="21"/>
  <c r="AO31" i="21" s="1"/>
  <c r="L31" i="21"/>
  <c r="K31" i="21"/>
  <c r="J31" i="21"/>
  <c r="I31" i="21"/>
  <c r="H31" i="21"/>
  <c r="AN31" i="21" s="1"/>
  <c r="G31" i="21"/>
  <c r="F31" i="21"/>
  <c r="AM31" i="21" s="1"/>
  <c r="E31" i="21"/>
  <c r="D31" i="21"/>
  <c r="C31" i="21"/>
  <c r="Y29" i="21"/>
  <c r="Z29" i="21" s="1"/>
  <c r="AA29" i="21" s="1"/>
  <c r="AB29" i="21" s="1"/>
  <c r="AC29" i="21" s="1"/>
  <c r="AD29" i="21" s="1"/>
  <c r="AE29" i="21" s="1"/>
  <c r="AF29" i="21" s="1"/>
  <c r="AG29" i="21" s="1"/>
  <c r="AH29" i="21" s="1"/>
  <c r="AI29" i="21" s="1"/>
  <c r="AJ29" i="21" s="1"/>
  <c r="AK29" i="21" s="1"/>
  <c r="C29" i="21"/>
  <c r="AK16" i="21"/>
  <c r="AK17" i="21" s="1"/>
  <c r="AK18" i="21" s="1"/>
  <c r="AK46" i="21" s="1"/>
  <c r="AJ16" i="21"/>
  <c r="AJ17" i="21" s="1"/>
  <c r="AJ18" i="21" s="1"/>
  <c r="AJ46" i="21" s="1"/>
  <c r="AI16" i="21"/>
  <c r="AI17" i="21" s="1"/>
  <c r="AI18" i="21" s="1"/>
  <c r="AI46" i="21" s="1"/>
  <c r="AH16" i="21"/>
  <c r="AH17" i="21" s="1"/>
  <c r="AH18" i="21" s="1"/>
  <c r="AH46" i="21" s="1"/>
  <c r="AG16" i="21"/>
  <c r="AG17" i="21" s="1"/>
  <c r="AG18" i="21" s="1"/>
  <c r="AG46" i="21" s="1"/>
  <c r="AF16" i="21"/>
  <c r="AF17" i="21" s="1"/>
  <c r="AF18" i="21" s="1"/>
  <c r="AF46" i="21" s="1"/>
  <c r="AE16" i="21"/>
  <c r="AE17" i="21" s="1"/>
  <c r="AE18" i="21" s="1"/>
  <c r="AE46" i="21" s="1"/>
  <c r="AD16" i="21"/>
  <c r="AD17" i="21" s="1"/>
  <c r="AD18" i="21" s="1"/>
  <c r="AD46" i="21" s="1"/>
  <c r="AC16" i="21"/>
  <c r="AC17" i="21" s="1"/>
  <c r="AC18" i="21" s="1"/>
  <c r="AC46" i="21" s="1"/>
  <c r="AB16" i="21"/>
  <c r="AB17" i="21" s="1"/>
  <c r="AB18" i="21" s="1"/>
  <c r="AB46" i="21" s="1"/>
  <c r="AA16" i="21"/>
  <c r="AA17" i="21" s="1"/>
  <c r="AA18" i="21" s="1"/>
  <c r="AA46" i="21" s="1"/>
  <c r="Z16" i="21"/>
  <c r="Z17" i="21" s="1"/>
  <c r="Z18" i="21" s="1"/>
  <c r="Z46" i="21" s="1"/>
  <c r="Y16" i="21"/>
  <c r="Y17" i="21" s="1"/>
  <c r="Y18" i="21" s="1"/>
  <c r="Y46" i="21" s="1"/>
  <c r="X16" i="21"/>
  <c r="X17" i="21" s="1"/>
  <c r="X18" i="21" s="1"/>
  <c r="X46" i="21" s="1"/>
  <c r="W16" i="21"/>
  <c r="W17" i="21" s="1"/>
  <c r="W18" i="21" s="1"/>
  <c r="W46" i="21" s="1"/>
  <c r="V16" i="21"/>
  <c r="V17" i="21" s="1"/>
  <c r="V18" i="21" s="1"/>
  <c r="V46" i="21" s="1"/>
  <c r="U16" i="21"/>
  <c r="U17" i="21" s="1"/>
  <c r="U18" i="21" s="1"/>
  <c r="U46" i="21" s="1"/>
  <c r="T16" i="21"/>
  <c r="T17" i="21" s="1"/>
  <c r="T18" i="21" s="1"/>
  <c r="T46" i="21" s="1"/>
  <c r="H16" i="21"/>
  <c r="H17" i="21" s="1"/>
  <c r="H18" i="21" s="1"/>
  <c r="H46" i="21" s="1"/>
  <c r="I16" i="21"/>
  <c r="I17" i="21" s="1"/>
  <c r="I18" i="21" s="1"/>
  <c r="I46" i="21" s="1"/>
  <c r="G17" i="21"/>
  <c r="G18" i="21" s="1"/>
  <c r="G46" i="21" s="1"/>
  <c r="J16" i="21"/>
  <c r="J17" i="21" s="1"/>
  <c r="J18" i="21" s="1"/>
  <c r="J46" i="21" s="1"/>
  <c r="K16" i="21"/>
  <c r="K17" i="21" s="1"/>
  <c r="K18" i="21" s="1"/>
  <c r="K46" i="21" s="1"/>
  <c r="L16" i="21"/>
  <c r="L17" i="21" s="1"/>
  <c r="L18" i="21" s="1"/>
  <c r="L46" i="21" s="1"/>
  <c r="M16" i="21"/>
  <c r="M17" i="21" s="1"/>
  <c r="M18" i="21" s="1"/>
  <c r="M46" i="21" s="1"/>
  <c r="N16" i="21"/>
  <c r="N17" i="21" s="1"/>
  <c r="N18" i="21" s="1"/>
  <c r="O16" i="21"/>
  <c r="O17" i="21" s="1"/>
  <c r="O18" i="21" s="1"/>
  <c r="O46" i="21" s="1"/>
  <c r="P16" i="21"/>
  <c r="P17" i="21" s="1"/>
  <c r="P18" i="21" s="1"/>
  <c r="P46" i="21" s="1"/>
  <c r="Q16" i="21"/>
  <c r="Q17" i="21" s="1"/>
  <c r="Q18" i="21" s="1"/>
  <c r="Q46" i="21" s="1"/>
  <c r="R16" i="21"/>
  <c r="R17" i="21" s="1"/>
  <c r="R18" i="21" s="1"/>
  <c r="R46" i="21" s="1"/>
  <c r="S16" i="21"/>
  <c r="S17" i="21" s="1"/>
  <c r="S18" i="21" s="1"/>
  <c r="S46" i="21" s="1"/>
  <c r="G54" i="23"/>
  <c r="G53" i="23"/>
  <c r="G52" i="23"/>
  <c r="G51" i="23"/>
  <c r="G50" i="23"/>
  <c r="G49" i="23"/>
  <c r="J49" i="23" s="1"/>
  <c r="K49" i="23" s="1"/>
  <c r="G48" i="23"/>
  <c r="J48" i="23" s="1"/>
  <c r="K48" i="23" s="1"/>
  <c r="G47" i="23"/>
  <c r="J47" i="23" s="1"/>
  <c r="K47" i="23" s="1"/>
  <c r="G46" i="23"/>
  <c r="J46" i="23" s="1"/>
  <c r="K46" i="23" s="1"/>
  <c r="G45" i="23"/>
  <c r="J45" i="23" s="1"/>
  <c r="K45" i="23" s="1"/>
  <c r="G44" i="23"/>
  <c r="G43" i="23"/>
  <c r="J43" i="23" s="1"/>
  <c r="K43" i="23" s="1"/>
  <c r="G42" i="23"/>
  <c r="G41" i="23"/>
  <c r="G40" i="23"/>
  <c r="G39" i="23"/>
  <c r="G38" i="23"/>
  <c r="G37" i="23"/>
  <c r="G36" i="23"/>
  <c r="G35" i="23"/>
  <c r="G34" i="23"/>
  <c r="G33" i="23"/>
  <c r="G32" i="23"/>
  <c r="G31" i="23"/>
  <c r="G30" i="23"/>
  <c r="G29" i="23"/>
  <c r="G28" i="23"/>
  <c r="G27" i="23"/>
  <c r="G26" i="23"/>
  <c r="G25" i="23"/>
  <c r="G24" i="23"/>
  <c r="G23" i="23"/>
  <c r="G22" i="23"/>
  <c r="G21" i="23"/>
  <c r="G20" i="23"/>
  <c r="G19" i="23"/>
  <c r="G18" i="23"/>
  <c r="G17" i="23"/>
  <c r="J91" i="23"/>
  <c r="G91" i="23"/>
  <c r="J90" i="23"/>
  <c r="G90" i="23"/>
  <c r="K90" i="23" s="1"/>
  <c r="J89" i="23"/>
  <c r="G89" i="23"/>
  <c r="J88" i="23"/>
  <c r="G88" i="23"/>
  <c r="J87" i="23"/>
  <c r="K87" i="23" s="1"/>
  <c r="G87" i="23"/>
  <c r="L86" i="23"/>
  <c r="J86" i="23"/>
  <c r="G86" i="23"/>
  <c r="J85" i="23"/>
  <c r="G85" i="23"/>
  <c r="J84" i="23"/>
  <c r="G84" i="23"/>
  <c r="J83" i="23"/>
  <c r="K83" i="23" s="1"/>
  <c r="G83" i="23"/>
  <c r="J82" i="23"/>
  <c r="G82" i="23"/>
  <c r="K82" i="23" s="1"/>
  <c r="J81" i="23"/>
  <c r="K81" i="23" s="1"/>
  <c r="G81" i="23"/>
  <c r="L80" i="23"/>
  <c r="J80" i="23"/>
  <c r="G80" i="23"/>
  <c r="J79" i="23"/>
  <c r="G79" i="23"/>
  <c r="J78" i="23"/>
  <c r="K78" i="23" s="1"/>
  <c r="G78" i="23"/>
  <c r="J77" i="23"/>
  <c r="K77" i="23" s="1"/>
  <c r="G77" i="23"/>
  <c r="J76" i="23"/>
  <c r="G76" i="23"/>
  <c r="J75" i="23"/>
  <c r="G75" i="23"/>
  <c r="K75" i="23" s="1"/>
  <c r="J74" i="23"/>
  <c r="K74" i="23" s="1"/>
  <c r="G74" i="23"/>
  <c r="J73" i="23"/>
  <c r="G73" i="23"/>
  <c r="K73" i="23" s="1"/>
  <c r="L72" i="23"/>
  <c r="J72" i="23"/>
  <c r="G72" i="23"/>
  <c r="J71" i="23"/>
  <c r="K71" i="23" s="1"/>
  <c r="G71" i="23"/>
  <c r="J70" i="23"/>
  <c r="K70" i="23" s="1"/>
  <c r="G70" i="23"/>
  <c r="J69" i="23"/>
  <c r="K69" i="23" s="1"/>
  <c r="G69" i="23"/>
  <c r="J68" i="23"/>
  <c r="G68" i="23"/>
  <c r="J67" i="23"/>
  <c r="G67" i="23"/>
  <c r="J66" i="23"/>
  <c r="G66" i="23"/>
  <c r="K66" i="23" s="1"/>
  <c r="K65" i="23"/>
  <c r="J65" i="23"/>
  <c r="G65" i="23"/>
  <c r="J64" i="23"/>
  <c r="G64" i="23"/>
  <c r="K64" i="23" s="1"/>
  <c r="J63" i="23"/>
  <c r="K63" i="23" s="1"/>
  <c r="G63" i="23"/>
  <c r="J62" i="23"/>
  <c r="G62" i="23"/>
  <c r="J61" i="23"/>
  <c r="G61" i="23"/>
  <c r="L60" i="23"/>
  <c r="J60" i="23"/>
  <c r="G60" i="23"/>
  <c r="K60" i="23" s="1"/>
  <c r="J59" i="23"/>
  <c r="G59" i="23"/>
  <c r="J58" i="23"/>
  <c r="G58" i="23"/>
  <c r="J57" i="23"/>
  <c r="G57" i="23"/>
  <c r="K57" i="23" s="1"/>
  <c r="J56" i="23"/>
  <c r="K56" i="23" s="1"/>
  <c r="G56" i="23"/>
  <c r="L55" i="23"/>
  <c r="J55" i="23"/>
  <c r="G55" i="23"/>
  <c r="J54" i="23"/>
  <c r="K54" i="23" s="1"/>
  <c r="J53" i="23"/>
  <c r="K53" i="23" s="1"/>
  <c r="J52" i="23"/>
  <c r="K52" i="23" s="1"/>
  <c r="J51" i="23"/>
  <c r="K51" i="23" s="1"/>
  <c r="J50" i="23"/>
  <c r="K50" i="23" s="1"/>
  <c r="J44" i="23"/>
  <c r="K44" i="23" s="1"/>
  <c r="L42" i="23"/>
  <c r="J42" i="23"/>
  <c r="K42" i="23" s="1"/>
  <c r="J41" i="23"/>
  <c r="K41" i="23" s="1"/>
  <c r="J40" i="23"/>
  <c r="K40" i="23" s="1"/>
  <c r="J39" i="23"/>
  <c r="K39" i="23" s="1"/>
  <c r="J38" i="23"/>
  <c r="K38" i="23" s="1"/>
  <c r="J37" i="23"/>
  <c r="K37" i="23" s="1"/>
  <c r="J36" i="23"/>
  <c r="K36" i="23" s="1"/>
  <c r="J35" i="23"/>
  <c r="K35" i="23" s="1"/>
  <c r="J34" i="23"/>
  <c r="K34" i="23" s="1"/>
  <c r="J33" i="23"/>
  <c r="K33" i="23" s="1"/>
  <c r="J32" i="23"/>
  <c r="K32" i="23" s="1"/>
  <c r="J31" i="23"/>
  <c r="K31" i="23" s="1"/>
  <c r="J30" i="23"/>
  <c r="K30" i="23" s="1"/>
  <c r="J29" i="23"/>
  <c r="K29" i="23" s="1"/>
  <c r="J28" i="23"/>
  <c r="K28" i="23" s="1"/>
  <c r="J27" i="23"/>
  <c r="K27" i="23" s="1"/>
  <c r="J26" i="23"/>
  <c r="K26" i="23" s="1"/>
  <c r="J25" i="23"/>
  <c r="K25" i="23" s="1"/>
  <c r="J24" i="23"/>
  <c r="K24" i="23" s="1"/>
  <c r="L23" i="23"/>
  <c r="J23" i="23"/>
  <c r="K23" i="23" s="1"/>
  <c r="J22" i="23"/>
  <c r="K22" i="23" s="1"/>
  <c r="J21" i="23"/>
  <c r="K21" i="23" s="1"/>
  <c r="J20" i="23"/>
  <c r="K20" i="23" s="1"/>
  <c r="J19" i="23"/>
  <c r="K19" i="23" s="1"/>
  <c r="J18" i="23"/>
  <c r="K18" i="23" s="1"/>
  <c r="L17" i="23"/>
  <c r="J17" i="23"/>
  <c r="K17" i="23" s="1"/>
  <c r="AR42" i="21" l="1"/>
  <c r="K55" i="23"/>
  <c r="AQ31" i="21"/>
  <c r="K62" i="23"/>
  <c r="K68" i="23"/>
  <c r="K85" i="23"/>
  <c r="K91" i="23"/>
  <c r="K79" i="23"/>
  <c r="K58" i="23"/>
  <c r="K76" i="23"/>
  <c r="K72" i="23"/>
  <c r="K89" i="23"/>
  <c r="K86" i="23"/>
  <c r="K59" i="23"/>
  <c r="K88" i="23"/>
  <c r="AT42" i="21"/>
  <c r="K61" i="23"/>
  <c r="K67" i="23"/>
  <c r="K84" i="23"/>
  <c r="AP31" i="21"/>
  <c r="K80" i="23"/>
  <c r="AM40" i="21"/>
  <c r="B21" i="32"/>
  <c r="C13" i="31"/>
  <c r="C16" i="31"/>
  <c r="C17" i="31"/>
  <c r="X44" i="21"/>
  <c r="AQ42" i="21"/>
  <c r="W44" i="21"/>
  <c r="U45" i="21"/>
  <c r="V45" i="21"/>
  <c r="W45" i="21"/>
  <c r="X45" i="21"/>
  <c r="I44" i="21"/>
  <c r="O44" i="21"/>
  <c r="P44" i="21"/>
  <c r="Y44" i="21"/>
  <c r="H45" i="21"/>
  <c r="Z44" i="21"/>
  <c r="AD45" i="21"/>
  <c r="AA44" i="21"/>
  <c r="AE45" i="21"/>
  <c r="AB44" i="21"/>
  <c r="AF45" i="21"/>
  <c r="AB45" i="21"/>
  <c r="AK44" i="21"/>
  <c r="AI45" i="21"/>
  <c r="AJ45" i="21"/>
  <c r="AK45" i="21"/>
  <c r="G45" i="21"/>
  <c r="L44" i="21"/>
  <c r="I45" i="21"/>
  <c r="M44" i="21"/>
  <c r="P45" i="21"/>
  <c r="N44" i="21"/>
  <c r="Q45" i="21"/>
  <c r="J44" i="21"/>
  <c r="K44" i="21"/>
  <c r="S45" i="21"/>
  <c r="AG45" i="21"/>
  <c r="R45" i="21"/>
  <c r="T45" i="21"/>
  <c r="AH45" i="21"/>
  <c r="AC44" i="21"/>
  <c r="Q44" i="21"/>
  <c r="AE44" i="21"/>
  <c r="J45" i="21"/>
  <c r="R44" i="21"/>
  <c r="AF44" i="21"/>
  <c r="K45" i="21"/>
  <c r="Y45" i="21"/>
  <c r="S44" i="21"/>
  <c r="AG44" i="21"/>
  <c r="L45" i="21"/>
  <c r="Z45" i="21"/>
  <c r="T44" i="21"/>
  <c r="AH44" i="21"/>
  <c r="M45" i="21"/>
  <c r="AA45" i="21"/>
  <c r="U44" i="21"/>
  <c r="AI44" i="21"/>
  <c r="N45" i="21"/>
  <c r="AD44" i="21"/>
  <c r="H44" i="21"/>
  <c r="V44" i="21"/>
  <c r="AJ44" i="21"/>
  <c r="O45" i="21"/>
  <c r="AC45" i="21"/>
  <c r="B22" i="32" l="1"/>
  <c r="C21" i="31"/>
  <c r="D17" i="21" l="1"/>
  <c r="E17" i="21"/>
  <c r="F17" i="21"/>
  <c r="AH19" i="21"/>
  <c r="C17" i="21"/>
  <c r="X19" i="21"/>
  <c r="X47" i="21" s="1"/>
  <c r="Y19" i="21"/>
  <c r="Z19" i="21"/>
  <c r="Z47" i="21" s="1"/>
  <c r="AA19" i="21"/>
  <c r="AA47" i="21" s="1"/>
  <c r="AB19" i="21"/>
  <c r="AB47" i="21" s="1"/>
  <c r="AC19" i="21"/>
  <c r="AC47" i="21" s="1"/>
  <c r="AD19" i="21"/>
  <c r="AE19" i="21"/>
  <c r="AE47" i="21" s="1"/>
  <c r="AF19" i="21"/>
  <c r="AF47" i="21" s="1"/>
  <c r="AG19" i="21"/>
  <c r="AG47" i="21" s="1"/>
  <c r="AI19" i="21"/>
  <c r="AI47" i="21" s="1"/>
  <c r="AJ19" i="21"/>
  <c r="AJ47" i="21" s="1"/>
  <c r="AK19" i="21"/>
  <c r="AK47" i="21" s="1"/>
  <c r="G19" i="21"/>
  <c r="G47" i="21" s="1"/>
  <c r="H19" i="21"/>
  <c r="I19" i="21"/>
  <c r="I47" i="21" s="1"/>
  <c r="J19" i="21"/>
  <c r="J47" i="21" s="1"/>
  <c r="K19" i="21"/>
  <c r="K47" i="21" s="1"/>
  <c r="L19" i="21"/>
  <c r="L47" i="21" s="1"/>
  <c r="M19" i="21"/>
  <c r="N19" i="21"/>
  <c r="N47" i="21" s="1"/>
  <c r="O19" i="21"/>
  <c r="O47" i="21" s="1"/>
  <c r="P19" i="21"/>
  <c r="P47" i="21" s="1"/>
  <c r="Q19" i="21"/>
  <c r="R19" i="21"/>
  <c r="R47" i="21" s="1"/>
  <c r="S19" i="21"/>
  <c r="S47" i="21" s="1"/>
  <c r="T19" i="21"/>
  <c r="T47" i="21" s="1"/>
  <c r="U19" i="21"/>
  <c r="V19" i="21"/>
  <c r="V47" i="21" s="1"/>
  <c r="W19" i="21"/>
  <c r="W47" i="21" s="1"/>
  <c r="L10" i="21"/>
  <c r="M10" i="21"/>
  <c r="N10" i="21"/>
  <c r="O10" i="21"/>
  <c r="P10" i="21"/>
  <c r="Q10" i="21"/>
  <c r="R10" i="21"/>
  <c r="S10" i="21"/>
  <c r="T10" i="21"/>
  <c r="U10" i="21"/>
  <c r="V10" i="21"/>
  <c r="W10" i="21"/>
  <c r="X10" i="21"/>
  <c r="Y10" i="21"/>
  <c r="Z10" i="21"/>
  <c r="AA10" i="21"/>
  <c r="AB10" i="21"/>
  <c r="AC10" i="21"/>
  <c r="AD10" i="21"/>
  <c r="AE10" i="21"/>
  <c r="AF10" i="21"/>
  <c r="AG10" i="21"/>
  <c r="AH10" i="21"/>
  <c r="AI10" i="21"/>
  <c r="AJ10" i="21"/>
  <c r="AK10" i="21"/>
  <c r="D8" i="21"/>
  <c r="Y5" i="21"/>
  <c r="Z5" i="21" s="1"/>
  <c r="AA5" i="21" s="1"/>
  <c r="AB5" i="21" s="1"/>
  <c r="AC5" i="21" s="1"/>
  <c r="AD5" i="21" s="1"/>
  <c r="AE5" i="21" s="1"/>
  <c r="AF5" i="21" s="1"/>
  <c r="AG5" i="21" s="1"/>
  <c r="AH5" i="21" s="1"/>
  <c r="AI5" i="21" s="1"/>
  <c r="AJ5" i="21" s="1"/>
  <c r="AK5" i="21" s="1"/>
  <c r="D15" i="21"/>
  <c r="C10" i="21"/>
  <c r="D10" i="21"/>
  <c r="E10" i="21"/>
  <c r="F10" i="21"/>
  <c r="G10" i="21"/>
  <c r="H10" i="21"/>
  <c r="I10" i="21"/>
  <c r="J10" i="21"/>
  <c r="K10" i="21"/>
  <c r="C5" i="21"/>
  <c r="B23" i="32" l="1"/>
  <c r="D19" i="31"/>
  <c r="C10" i="31"/>
  <c r="C9" i="31"/>
  <c r="C12" i="31"/>
  <c r="C11" i="31"/>
  <c r="M47" i="21"/>
  <c r="AO47" i="21" s="1"/>
  <c r="AO19" i="21"/>
  <c r="AH47" i="21"/>
  <c r="AT47" i="21" s="1"/>
  <c r="AT19" i="21"/>
  <c r="H47" i="21"/>
  <c r="AN47" i="21" s="1"/>
  <c r="AN19" i="21"/>
  <c r="AD47" i="21"/>
  <c r="AS47" i="21" s="1"/>
  <c r="AS19" i="21"/>
  <c r="Y47" i="21"/>
  <c r="AR47" i="21" s="1"/>
  <c r="AR19" i="21"/>
  <c r="U47" i="21"/>
  <c r="AQ47" i="21" s="1"/>
  <c r="AQ19" i="21"/>
  <c r="Q47" i="21"/>
  <c r="AP47" i="21" s="1"/>
  <c r="AP19" i="21"/>
  <c r="E8" i="21"/>
  <c r="D32" i="21"/>
  <c r="D38" i="21" s="1"/>
  <c r="C18" i="21"/>
  <c r="C45" i="21"/>
  <c r="F18" i="21"/>
  <c r="F45" i="21"/>
  <c r="E15" i="21"/>
  <c r="D43" i="21"/>
  <c r="E18" i="21"/>
  <c r="E45" i="21"/>
  <c r="D18" i="21"/>
  <c r="D45" i="21"/>
  <c r="E11" i="21"/>
  <c r="E34" i="21"/>
  <c r="AC11" i="21"/>
  <c r="AC34" i="21"/>
  <c r="O11" i="21"/>
  <c r="O34" i="21"/>
  <c r="D11" i="21"/>
  <c r="D34" i="21"/>
  <c r="Y11" i="21"/>
  <c r="Y34" i="21"/>
  <c r="AB11" i="21"/>
  <c r="AB34" i="21"/>
  <c r="AA11" i="21"/>
  <c r="AA34" i="21"/>
  <c r="AK11" i="21"/>
  <c r="AK34" i="21"/>
  <c r="V11" i="21"/>
  <c r="V34" i="21"/>
  <c r="N11" i="21"/>
  <c r="N34" i="21"/>
  <c r="K11" i="21"/>
  <c r="K34" i="21"/>
  <c r="AI11" i="21"/>
  <c r="AI34" i="21"/>
  <c r="U11" i="21"/>
  <c r="U34" i="21"/>
  <c r="X11" i="21"/>
  <c r="X34" i="21"/>
  <c r="J11" i="21"/>
  <c r="J34" i="21"/>
  <c r="AH11" i="21"/>
  <c r="AH34" i="21"/>
  <c r="T11" i="21"/>
  <c r="T34" i="21"/>
  <c r="M11" i="21"/>
  <c r="M34" i="21"/>
  <c r="I11" i="21"/>
  <c r="I34" i="21"/>
  <c r="AG11" i="21"/>
  <c r="AG34" i="21"/>
  <c r="S11" i="21"/>
  <c r="S34" i="21"/>
  <c r="L11" i="21"/>
  <c r="L34" i="21"/>
  <c r="H11" i="21"/>
  <c r="H34" i="21"/>
  <c r="AF11" i="21"/>
  <c r="AF34" i="21"/>
  <c r="R11" i="21"/>
  <c r="R34" i="21"/>
  <c r="AJ11" i="21"/>
  <c r="AJ34" i="21"/>
  <c r="G11" i="21"/>
  <c r="G34" i="21"/>
  <c r="AE11" i="21"/>
  <c r="AE34" i="21"/>
  <c r="Q11" i="21"/>
  <c r="Q34" i="21"/>
  <c r="Z11" i="21"/>
  <c r="Z34" i="21"/>
  <c r="W11" i="21"/>
  <c r="W34" i="21"/>
  <c r="F11" i="21"/>
  <c r="F34" i="21"/>
  <c r="AD11" i="21"/>
  <c r="AD34" i="21"/>
  <c r="P11" i="21"/>
  <c r="P34" i="21"/>
  <c r="C11" i="21"/>
  <c r="C34" i="21"/>
  <c r="B24" i="32" l="1"/>
  <c r="D18" i="31"/>
  <c r="D14" i="31"/>
  <c r="C20" i="31"/>
  <c r="D15" i="31"/>
  <c r="D10" i="31"/>
  <c r="F15" i="21"/>
  <c r="E43" i="21"/>
  <c r="D19" i="21"/>
  <c r="D47" i="21" s="1"/>
  <c r="D46" i="21"/>
  <c r="C19" i="21"/>
  <c r="C46" i="21"/>
  <c r="E19" i="21"/>
  <c r="E47" i="21" s="1"/>
  <c r="E46" i="21"/>
  <c r="F8" i="21"/>
  <c r="E32" i="21"/>
  <c r="E38" i="21" s="1"/>
  <c r="F19" i="21"/>
  <c r="F47" i="21" s="1"/>
  <c r="F46" i="21"/>
  <c r="AB12" i="21"/>
  <c r="AB35" i="21"/>
  <c r="AE12" i="21"/>
  <c r="AE35" i="21"/>
  <c r="S12" i="21"/>
  <c r="S35" i="21"/>
  <c r="X12" i="21"/>
  <c r="X35" i="21"/>
  <c r="AA12" i="21"/>
  <c r="AA35" i="21"/>
  <c r="D12" i="21"/>
  <c r="D35" i="21"/>
  <c r="AG12" i="21"/>
  <c r="AG35" i="21"/>
  <c r="Y12" i="21"/>
  <c r="Y35" i="21"/>
  <c r="F12" i="21"/>
  <c r="F35" i="21"/>
  <c r="P12" i="21"/>
  <c r="P35" i="21"/>
  <c r="I12" i="21"/>
  <c r="I35" i="21"/>
  <c r="K12" i="21"/>
  <c r="K35" i="21"/>
  <c r="W12" i="21"/>
  <c r="W35" i="21"/>
  <c r="AF12" i="21"/>
  <c r="AF35" i="21"/>
  <c r="T12" i="21"/>
  <c r="T35" i="21"/>
  <c r="N12" i="21"/>
  <c r="N35" i="21"/>
  <c r="O12" i="21"/>
  <c r="O35" i="21"/>
  <c r="U12" i="21"/>
  <c r="U35" i="21"/>
  <c r="AD12" i="21"/>
  <c r="AD35" i="21"/>
  <c r="G12" i="21"/>
  <c r="G35" i="21"/>
  <c r="Z12" i="21"/>
  <c r="Z35" i="21"/>
  <c r="H12" i="21"/>
  <c r="AN12" i="21" s="1"/>
  <c r="H35" i="21"/>
  <c r="AH12" i="21"/>
  <c r="AH35" i="21"/>
  <c r="V12" i="21"/>
  <c r="V35" i="21"/>
  <c r="AC12" i="21"/>
  <c r="AC35" i="21"/>
  <c r="AI12" i="21"/>
  <c r="AI35" i="21"/>
  <c r="M12" i="21"/>
  <c r="AO12" i="21" s="1"/>
  <c r="M35" i="21"/>
  <c r="AJ12" i="21"/>
  <c r="AJ35" i="21"/>
  <c r="R12" i="21"/>
  <c r="R35" i="21"/>
  <c r="Q12" i="21"/>
  <c r="Q35" i="21"/>
  <c r="L12" i="21"/>
  <c r="L35" i="21"/>
  <c r="J12" i="21"/>
  <c r="J35" i="21"/>
  <c r="AK12" i="21"/>
  <c r="AK35" i="21"/>
  <c r="E12" i="21"/>
  <c r="E35" i="21"/>
  <c r="C12" i="21"/>
  <c r="C35" i="21"/>
  <c r="D17" i="31"/>
  <c r="D12" i="31"/>
  <c r="D11" i="31"/>
  <c r="D13" i="31"/>
  <c r="D16" i="31"/>
  <c r="D9" i="31"/>
  <c r="AR12" i="21" l="1"/>
  <c r="AM12" i="21"/>
  <c r="AS12" i="21"/>
  <c r="AQ12" i="21"/>
  <c r="C47" i="21"/>
  <c r="AM47" i="21" s="1"/>
  <c r="AM19" i="21"/>
  <c r="AP12" i="21"/>
  <c r="AT12" i="21"/>
  <c r="G8" i="21"/>
  <c r="F32" i="21"/>
  <c r="F38" i="21" s="1"/>
  <c r="G15" i="21"/>
  <c r="F43" i="21"/>
  <c r="AJ36" i="21"/>
  <c r="AJ22" i="21"/>
  <c r="Z36" i="21"/>
  <c r="Z22" i="21"/>
  <c r="AF36" i="21"/>
  <c r="AF22" i="21"/>
  <c r="AG36" i="21"/>
  <c r="AG22" i="21"/>
  <c r="G36" i="21"/>
  <c r="G50" i="21" s="1"/>
  <c r="G22" i="21"/>
  <c r="K36" i="21"/>
  <c r="K50" i="21" s="1"/>
  <c r="K22" i="21"/>
  <c r="J36" i="21"/>
  <c r="J50" i="21" s="1"/>
  <c r="J22" i="21"/>
  <c r="AC36" i="21"/>
  <c r="AC22" i="21"/>
  <c r="U36" i="21"/>
  <c r="U22" i="21"/>
  <c r="I36" i="21"/>
  <c r="I50" i="21" s="1"/>
  <c r="I22" i="21"/>
  <c r="X36" i="21"/>
  <c r="X22" i="21"/>
  <c r="W36" i="21"/>
  <c r="W22" i="21"/>
  <c r="AA36" i="21"/>
  <c r="AA22" i="21"/>
  <c r="M36" i="21"/>
  <c r="AO36" i="21" s="1"/>
  <c r="M22" i="21"/>
  <c r="AK36" i="21"/>
  <c r="AK22" i="21"/>
  <c r="L36" i="21"/>
  <c r="L50" i="21" s="1"/>
  <c r="L22" i="21"/>
  <c r="V36" i="21"/>
  <c r="V22" i="21"/>
  <c r="O36" i="21"/>
  <c r="O22" i="21"/>
  <c r="P36" i="21"/>
  <c r="P22" i="21"/>
  <c r="S36" i="21"/>
  <c r="S22" i="21"/>
  <c r="D36" i="21"/>
  <c r="D50" i="21" s="1"/>
  <c r="D22" i="21"/>
  <c r="AD36" i="21"/>
  <c r="AD22" i="21"/>
  <c r="Q36" i="21"/>
  <c r="Q22" i="21"/>
  <c r="AH36" i="21"/>
  <c r="AH22" i="21"/>
  <c r="N36" i="21"/>
  <c r="N22" i="21"/>
  <c r="F36" i="21"/>
  <c r="F50" i="21" s="1"/>
  <c r="F22" i="21"/>
  <c r="AE36" i="21"/>
  <c r="AE22" i="21"/>
  <c r="AI36" i="21"/>
  <c r="AI22" i="21"/>
  <c r="E36" i="21"/>
  <c r="E50" i="21" s="1"/>
  <c r="E22" i="21"/>
  <c r="R36" i="21"/>
  <c r="R22" i="21"/>
  <c r="H36" i="21"/>
  <c r="H22" i="21"/>
  <c r="T36" i="21"/>
  <c r="T22" i="21"/>
  <c r="Y36" i="21"/>
  <c r="Y22" i="21"/>
  <c r="AB36" i="21"/>
  <c r="AB22" i="21"/>
  <c r="C36" i="21"/>
  <c r="C22" i="21"/>
  <c r="C50" i="21" l="1"/>
  <c r="C51" i="21" s="1"/>
  <c r="AM36" i="21"/>
  <c r="AR36" i="21"/>
  <c r="H50" i="21"/>
  <c r="AN36" i="21"/>
  <c r="AT36" i="21"/>
  <c r="AP36" i="21"/>
  <c r="AQ36" i="21"/>
  <c r="AS36" i="21"/>
  <c r="E49" i="21"/>
  <c r="E51" i="21"/>
  <c r="C49" i="21"/>
  <c r="F49" i="21"/>
  <c r="F51" i="21"/>
  <c r="D51" i="21"/>
  <c r="D49" i="21"/>
  <c r="J49" i="21"/>
  <c r="J51" i="21"/>
  <c r="H15" i="21"/>
  <c r="G43" i="21"/>
  <c r="H49" i="21"/>
  <c r="H51" i="21"/>
  <c r="I49" i="21"/>
  <c r="I51" i="21"/>
  <c r="L51" i="21"/>
  <c r="L49" i="21"/>
  <c r="K49" i="21"/>
  <c r="K51" i="21"/>
  <c r="G49" i="21"/>
  <c r="G51" i="21"/>
  <c r="H8" i="21"/>
  <c r="G32" i="21"/>
  <c r="G38" i="21" s="1"/>
  <c r="AM38" i="21" s="1"/>
  <c r="AB21" i="21"/>
  <c r="AB23" i="21"/>
  <c r="T21" i="21"/>
  <c r="T23" i="21"/>
  <c r="M21" i="21"/>
  <c r="M23" i="21"/>
  <c r="AE21" i="21"/>
  <c r="AE23" i="21"/>
  <c r="F23" i="21"/>
  <c r="F21" i="21"/>
  <c r="AG23" i="21"/>
  <c r="AG21" i="21"/>
  <c r="AH21" i="21"/>
  <c r="AH23" i="21"/>
  <c r="I23" i="21"/>
  <c r="I21" i="21"/>
  <c r="R21" i="21"/>
  <c r="R23" i="21"/>
  <c r="L21" i="21"/>
  <c r="L23" i="21"/>
  <c r="U21" i="21"/>
  <c r="U23" i="21"/>
  <c r="Z23" i="21"/>
  <c r="Z21" i="21"/>
  <c r="AI23" i="21"/>
  <c r="AI21" i="21"/>
  <c r="K23" i="21"/>
  <c r="K21" i="21"/>
  <c r="W23" i="21"/>
  <c r="W21" i="21"/>
  <c r="X23" i="21"/>
  <c r="X21" i="21"/>
  <c r="D23" i="21"/>
  <c r="D21" i="21"/>
  <c r="S23" i="21"/>
  <c r="S21" i="21"/>
  <c r="Y23" i="21"/>
  <c r="Y21" i="21"/>
  <c r="P21" i="21"/>
  <c r="P23" i="21"/>
  <c r="N23" i="21"/>
  <c r="N21" i="21"/>
  <c r="H21" i="21"/>
  <c r="H23" i="21"/>
  <c r="V23" i="21"/>
  <c r="V21" i="21"/>
  <c r="AF21" i="21"/>
  <c r="AF23" i="21"/>
  <c r="Q21" i="21"/>
  <c r="Q23" i="21"/>
  <c r="E23" i="21"/>
  <c r="E21" i="21"/>
  <c r="AD21" i="21"/>
  <c r="AD23" i="21"/>
  <c r="AK23" i="21"/>
  <c r="AK21" i="21"/>
  <c r="AC23" i="21"/>
  <c r="AC21" i="21"/>
  <c r="AJ23" i="21"/>
  <c r="AJ21" i="21"/>
  <c r="J23" i="21"/>
  <c r="J21" i="21"/>
  <c r="AA21" i="21"/>
  <c r="AA23" i="21"/>
  <c r="G23" i="21"/>
  <c r="G21" i="21"/>
  <c r="O23" i="21"/>
  <c r="O21" i="21"/>
  <c r="C23" i="21"/>
  <c r="C21" i="21"/>
  <c r="AM21" i="21" l="1"/>
  <c r="AM22" i="21" s="1"/>
  <c r="AM23" i="21" s="1"/>
  <c r="B25" i="32"/>
  <c r="AN21" i="21"/>
  <c r="AN22" i="21" s="1"/>
  <c r="AN23" i="21" s="1"/>
  <c r="AN49" i="21"/>
  <c r="AN50" i="21" s="1"/>
  <c r="AN51" i="21" s="1"/>
  <c r="AT21" i="21"/>
  <c r="AT22" i="21" s="1"/>
  <c r="AT23" i="21" s="1"/>
  <c r="AR21" i="21"/>
  <c r="AR22" i="21" s="1"/>
  <c r="AR23" i="21" s="1"/>
  <c r="AM49" i="21"/>
  <c r="AM50" i="21" s="1"/>
  <c r="AM51" i="21" s="1"/>
  <c r="AQ21" i="21"/>
  <c r="AQ22" i="21" s="1"/>
  <c r="AQ23" i="21" s="1"/>
  <c r="AP21" i="21"/>
  <c r="AP22" i="21" s="1"/>
  <c r="AP23" i="21" s="1"/>
  <c r="AS21" i="21"/>
  <c r="AS22" i="21" s="1"/>
  <c r="AS23" i="21" s="1"/>
  <c r="AO21" i="21"/>
  <c r="AO22" i="21" s="1"/>
  <c r="AO23" i="21" s="1"/>
  <c r="I8" i="21"/>
  <c r="H32" i="21"/>
  <c r="H38" i="21" s="1"/>
  <c r="I15" i="21"/>
  <c r="H43" i="21"/>
  <c r="J15" i="21" l="1"/>
  <c r="I43" i="21"/>
  <c r="J8" i="21"/>
  <c r="I32" i="21"/>
  <c r="I38" i="21" s="1"/>
  <c r="B29" i="32" l="1"/>
  <c r="K8" i="21"/>
  <c r="J32" i="21"/>
  <c r="J38" i="21" s="1"/>
  <c r="K15" i="21"/>
  <c r="J43" i="21"/>
  <c r="B26" i="32" l="1"/>
  <c r="B27" i="32"/>
  <c r="L15" i="21"/>
  <c r="K43" i="21"/>
  <c r="L8" i="21"/>
  <c r="K32" i="21"/>
  <c r="K38" i="21" s="1"/>
  <c r="M8" i="21" l="1"/>
  <c r="L32" i="21"/>
  <c r="L38" i="21" s="1"/>
  <c r="AN38" i="21" s="1"/>
  <c r="M15" i="21"/>
  <c r="L43" i="21"/>
  <c r="B30" i="32" l="1"/>
  <c r="N15" i="21"/>
  <c r="M43" i="21"/>
  <c r="N8" i="21"/>
  <c r="M32" i="21"/>
  <c r="M38" i="21" s="1"/>
  <c r="M39" i="21" l="1"/>
  <c r="M40" i="21" s="1"/>
  <c r="O8" i="21"/>
  <c r="N32" i="21"/>
  <c r="N38" i="21" s="1"/>
  <c r="N39" i="21" s="1"/>
  <c r="N40" i="21" s="1"/>
  <c r="N50" i="21" s="1"/>
  <c r="O15" i="21"/>
  <c r="N43" i="21"/>
  <c r="S37" i="32" l="1"/>
  <c r="D37" i="32"/>
  <c r="J37" i="32" s="1"/>
  <c r="B37" i="32"/>
  <c r="B38" i="32"/>
  <c r="D38" i="32"/>
  <c r="J38" i="32" s="1"/>
  <c r="S38" i="32"/>
  <c r="S25" i="32"/>
  <c r="S15" i="32"/>
  <c r="S22" i="32"/>
  <c r="S14" i="32"/>
  <c r="S16" i="32"/>
  <c r="S17" i="32"/>
  <c r="M50" i="21"/>
  <c r="P15" i="21"/>
  <c r="O43" i="21"/>
  <c r="N51" i="21"/>
  <c r="N49" i="21"/>
  <c r="P8" i="21"/>
  <c r="O32" i="21"/>
  <c r="O38" i="21" s="1"/>
  <c r="O39" i="21" s="1"/>
  <c r="O40" i="21" s="1"/>
  <c r="O50" i="21" s="1"/>
  <c r="I37" i="32" l="1"/>
  <c r="H37" i="32"/>
  <c r="G37" i="32"/>
  <c r="F37" i="32"/>
  <c r="I38" i="32"/>
  <c r="F38" i="32"/>
  <c r="G38" i="32"/>
  <c r="H38" i="32"/>
  <c r="D36" i="32"/>
  <c r="J36" i="32" s="1"/>
  <c r="S36" i="32"/>
  <c r="AO38" i="21"/>
  <c r="M49" i="21"/>
  <c r="M51" i="21"/>
  <c r="O51" i="21"/>
  <c r="O49" i="21"/>
  <c r="Q8" i="21"/>
  <c r="P32" i="21"/>
  <c r="P38" i="21" s="1"/>
  <c r="P39" i="21" s="1"/>
  <c r="P40" i="21" s="1"/>
  <c r="Q15" i="21"/>
  <c r="P43" i="21"/>
  <c r="F36" i="32" l="1"/>
  <c r="I36" i="32"/>
  <c r="H36" i="32"/>
  <c r="G36" i="32"/>
  <c r="S31" i="32"/>
  <c r="D31" i="32"/>
  <c r="J31" i="32" s="1"/>
  <c r="B31" i="32"/>
  <c r="P50" i="21"/>
  <c r="P51" i="21" s="1"/>
  <c r="AO40" i="21"/>
  <c r="P49" i="21"/>
  <c r="AO49" i="21" s="1"/>
  <c r="AO50" i="21" s="1"/>
  <c r="AO51" i="21" s="1"/>
  <c r="R15" i="21"/>
  <c r="Q43" i="21"/>
  <c r="R8" i="21"/>
  <c r="Q32" i="21"/>
  <c r="Q38" i="21" s="1"/>
  <c r="D32" i="32" l="1"/>
  <c r="J32" i="32" s="1"/>
  <c r="S32" i="32"/>
  <c r="F31" i="32"/>
  <c r="G31" i="32"/>
  <c r="H31" i="32"/>
  <c r="I31" i="32"/>
  <c r="Q39" i="21"/>
  <c r="Q40" i="21" s="1"/>
  <c r="S15" i="21"/>
  <c r="R43" i="21"/>
  <c r="S8" i="21"/>
  <c r="R32" i="21"/>
  <c r="R38" i="21" s="1"/>
  <c r="R39" i="21" s="1"/>
  <c r="R40" i="21" s="1"/>
  <c r="R50" i="21" s="1"/>
  <c r="F32" i="32" l="1"/>
  <c r="G32" i="32"/>
  <c r="H32" i="32"/>
  <c r="I32" i="32"/>
  <c r="Q50" i="21"/>
  <c r="R51" i="21"/>
  <c r="R49" i="21"/>
  <c r="T8" i="21"/>
  <c r="S32" i="21"/>
  <c r="S38" i="21" s="1"/>
  <c r="T15" i="21"/>
  <c r="S43" i="21"/>
  <c r="H8" i="32" l="1"/>
  <c r="I8" i="32"/>
  <c r="J8" i="32"/>
  <c r="Q49" i="21"/>
  <c r="Q51" i="21"/>
  <c r="S39" i="21"/>
  <c r="S40" i="21" s="1"/>
  <c r="U15" i="21"/>
  <c r="T43" i="21"/>
  <c r="U8" i="21"/>
  <c r="T32" i="21"/>
  <c r="T38" i="21" s="1"/>
  <c r="T39" i="21" s="1"/>
  <c r="T40" i="21" s="1"/>
  <c r="T50" i="21" s="1"/>
  <c r="J9" i="32" l="1"/>
  <c r="AP38" i="21"/>
  <c r="S50" i="21"/>
  <c r="AP40" i="21"/>
  <c r="T49" i="21"/>
  <c r="T51" i="21"/>
  <c r="V8" i="21"/>
  <c r="U32" i="21"/>
  <c r="U38" i="21" s="1"/>
  <c r="V15" i="21"/>
  <c r="U43" i="21"/>
  <c r="S49" i="21" l="1"/>
  <c r="AP49" i="21" s="1"/>
  <c r="AP50" i="21" s="1"/>
  <c r="AP51" i="21" s="1"/>
  <c r="S51" i="21"/>
  <c r="U39" i="21"/>
  <c r="U40" i="21" s="1"/>
  <c r="W15" i="21"/>
  <c r="V43" i="21"/>
  <c r="W8" i="21"/>
  <c r="V32" i="21"/>
  <c r="V38" i="21" s="1"/>
  <c r="V39" i="21" s="1"/>
  <c r="V40" i="21" s="1"/>
  <c r="V50" i="21" s="1"/>
  <c r="U50" i="21" l="1"/>
  <c r="V49" i="21"/>
  <c r="V51" i="21"/>
  <c r="X8" i="21"/>
  <c r="W32" i="21"/>
  <c r="W38" i="21" s="1"/>
  <c r="W39" i="21" s="1"/>
  <c r="W40" i="21" s="1"/>
  <c r="W50" i="21" s="1"/>
  <c r="X15" i="21"/>
  <c r="W43" i="21"/>
  <c r="U49" i="21" l="1"/>
  <c r="U51" i="21"/>
  <c r="Y15" i="21"/>
  <c r="X43" i="21"/>
  <c r="W49" i="21"/>
  <c r="W51" i="21"/>
  <c r="Y8" i="21"/>
  <c r="X32" i="21"/>
  <c r="X38" i="21" s="1"/>
  <c r="X39" i="21" l="1"/>
  <c r="X40" i="21" s="1"/>
  <c r="Z8" i="21"/>
  <c r="Y32" i="21"/>
  <c r="Y38" i="21" s="1"/>
  <c r="Z15" i="21"/>
  <c r="Y43" i="21"/>
  <c r="Y39" i="21" l="1"/>
  <c r="Y40" i="21" s="1"/>
  <c r="AQ38" i="21"/>
  <c r="X50" i="21"/>
  <c r="AQ40" i="21"/>
  <c r="AA15" i="21"/>
  <c r="Z43" i="21"/>
  <c r="AA8" i="21"/>
  <c r="Z32" i="21"/>
  <c r="Z38" i="21" s="1"/>
  <c r="Z39" i="21" s="1"/>
  <c r="Z40" i="21" s="1"/>
  <c r="Z50" i="21" s="1"/>
  <c r="X49" i="21" l="1"/>
  <c r="X51" i="21"/>
  <c r="Y50" i="21"/>
  <c r="Z51" i="21"/>
  <c r="Z49" i="21"/>
  <c r="AB8" i="21"/>
  <c r="AA32" i="21"/>
  <c r="AA38" i="21" s="1"/>
  <c r="AA39" i="21" s="1"/>
  <c r="AA40" i="21" s="1"/>
  <c r="AA50" i="21" s="1"/>
  <c r="AB15" i="21"/>
  <c r="AA43" i="21"/>
  <c r="Y49" i="21" l="1"/>
  <c r="AQ49" i="21" s="1"/>
  <c r="AQ50" i="21" s="1"/>
  <c r="AQ51" i="21" s="1"/>
  <c r="Y51" i="21"/>
  <c r="AC15" i="21"/>
  <c r="AB43" i="21"/>
  <c r="AA51" i="21"/>
  <c r="AA49" i="21"/>
  <c r="AC8" i="21"/>
  <c r="AB32" i="21"/>
  <c r="AB38" i="21" s="1"/>
  <c r="AB39" i="21" s="1"/>
  <c r="AB40" i="21" s="1"/>
  <c r="AB50" i="21" s="1"/>
  <c r="AR38" i="21" l="1"/>
  <c r="AR40" i="21"/>
  <c r="AB51" i="21"/>
  <c r="AB49" i="21"/>
  <c r="AR49" i="21" s="1"/>
  <c r="AR50" i="21" s="1"/>
  <c r="AR51" i="21" s="1"/>
  <c r="AD8" i="21"/>
  <c r="AC32" i="21"/>
  <c r="AC38" i="21" s="1"/>
  <c r="AC39" i="21" s="1"/>
  <c r="AC40" i="21" s="1"/>
  <c r="AC50" i="21" s="1"/>
  <c r="AD15" i="21"/>
  <c r="AC43" i="21"/>
  <c r="AE15" i="21" l="1"/>
  <c r="AD43" i="21"/>
  <c r="AC51" i="21"/>
  <c r="AC49" i="21"/>
  <c r="AE8" i="21"/>
  <c r="AD32" i="21"/>
  <c r="AD38" i="21" s="1"/>
  <c r="AD39" i="21" l="1"/>
  <c r="AD40" i="21" s="1"/>
  <c r="AF8" i="21"/>
  <c r="AE32" i="21"/>
  <c r="AE38" i="21" s="1"/>
  <c r="AE39" i="21" s="1"/>
  <c r="AE40" i="21" s="1"/>
  <c r="AE50" i="21" s="1"/>
  <c r="AF15" i="21"/>
  <c r="AE43" i="21"/>
  <c r="AD50" i="21" l="1"/>
  <c r="AE51" i="21"/>
  <c r="AE49" i="21"/>
  <c r="AG8" i="21"/>
  <c r="AF32" i="21"/>
  <c r="AF38" i="21" s="1"/>
  <c r="AG15" i="21"/>
  <c r="AF43" i="21"/>
  <c r="AF39" i="21" l="1"/>
  <c r="AF40" i="21" s="1"/>
  <c r="AD51" i="21"/>
  <c r="AD49" i="21"/>
  <c r="AH15" i="21"/>
  <c r="AG43" i="21"/>
  <c r="AH8" i="21"/>
  <c r="AG32" i="21"/>
  <c r="AG38" i="21" s="1"/>
  <c r="AG39" i="21" s="1"/>
  <c r="AG40" i="21" s="1"/>
  <c r="AG50" i="21" s="1"/>
  <c r="AS38" i="21" l="1"/>
  <c r="AF50" i="21"/>
  <c r="AS40" i="21"/>
  <c r="AG49" i="21"/>
  <c r="AG51" i="21"/>
  <c r="AI8" i="21"/>
  <c r="AH32" i="21"/>
  <c r="AH38" i="21" s="1"/>
  <c r="AI15" i="21"/>
  <c r="AH43" i="21"/>
  <c r="AF51" i="21" l="1"/>
  <c r="AF49" i="21"/>
  <c r="AH39" i="21"/>
  <c r="AH40" i="21" s="1"/>
  <c r="AS49" i="21"/>
  <c r="AS50" i="21" s="1"/>
  <c r="AS51" i="21" s="1"/>
  <c r="AJ8" i="21"/>
  <c r="AI32" i="21"/>
  <c r="AI38" i="21" s="1"/>
  <c r="AI39" i="21" s="1"/>
  <c r="AI40" i="21" s="1"/>
  <c r="AI50" i="21" s="1"/>
  <c r="AJ15" i="21"/>
  <c r="AI43" i="21"/>
  <c r="AT38" i="21" l="1"/>
  <c r="AH50" i="21"/>
  <c r="AI49" i="21"/>
  <c r="AI51" i="21"/>
  <c r="AK15" i="21"/>
  <c r="AK43" i="21" s="1"/>
  <c r="AJ43" i="21"/>
  <c r="AK8" i="21"/>
  <c r="AK32" i="21" s="1"/>
  <c r="AK38" i="21" s="1"/>
  <c r="AK39" i="21" s="1"/>
  <c r="AK40" i="21" s="1"/>
  <c r="AK50" i="21" s="1"/>
  <c r="AJ32" i="21"/>
  <c r="AJ38" i="21" s="1"/>
  <c r="AJ39" i="21" s="1"/>
  <c r="AJ40" i="21" s="1"/>
  <c r="AJ50" i="21" s="1"/>
  <c r="AT40" i="21" l="1"/>
  <c r="AH49" i="21"/>
  <c r="AH51" i="21"/>
  <c r="AJ49" i="21"/>
  <c r="AJ51" i="21"/>
  <c r="AK49" i="21"/>
  <c r="AK51" i="21"/>
  <c r="AT49" i="21" l="1"/>
  <c r="AT50" i="21" s="1"/>
  <c r="AT51" i="21" s="1"/>
  <c r="C5" i="33" l="1"/>
  <c r="D5" i="33" l="1"/>
  <c r="D6" i="33" s="1"/>
  <c r="E6"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tc={82806875-7EFF-4C42-A2EB-6308234DBF17}</author>
    <author>tc={EDD2ADE7-F848-4369-86A8-6C697E6D6C1C}</author>
    <author>tc={DBDE910C-50E4-473A-BE30-2BACAE1F1201}</author>
    <author>tc={C343AAA8-0881-498C-AF00-F235DFD017C7}</author>
    <author>tc={943D9C63-5BCA-4344-B825-9A4D56911453}</author>
    <author>tc={B78CA53B-7C08-4069-B9C1-E9A92E179C79}</author>
    <author>tc={61CF240A-B6F4-45CB-B5F1-0F120529F104}</author>
    <author>tc={DB19D0DE-0562-4B21-992E-C373398205B2}</author>
    <author>tc={1B2BCB9F-11D6-4A75-AAF5-172AFD32F58A}</author>
  </authors>
  <commentList>
    <comment ref="O15" authorId="0" shapeId="0" xr:uid="{82806875-7EFF-4C42-A2EB-6308234DBF17}">
      <text>
        <t xml:space="preserve">[Threaded comment]
Your version of Excel allows you to read this threaded comment; however, any edits to it will get removed if the file is opened in a newer version of Excel. Learn more: https://go.microsoft.com/fwlink/?linkid=870924
Comment:
    No web oficial, solo he encontrado Linkedin
</t>
      </text>
    </comment>
    <comment ref="B16" authorId="1" shapeId="0" xr:uid="{EDD2ADE7-F848-4369-86A8-6C697E6D6C1C}">
      <text>
        <t>[Threaded comment]
Your version of Excel allows you to read this threaded comment; however, any edits to it will get removed if the file is opened in a newer version of Excel. Learn more: https://go.microsoft.com/fwlink/?linkid=870924
Comment:
    Trabaja con pyme Smart Residences y que funcionan muy bien</t>
      </text>
    </comment>
    <comment ref="O22" authorId="2" shapeId="0" xr:uid="{DBDE910C-50E4-473A-BE30-2BACAE1F1201}">
      <text>
        <t xml:space="preserve">[Threaded comment]
Your version of Excel allows you to read this threaded comment; however, any edits to it will get removed if the file is opened in a newer version of Excel. Learn more: https://go.microsoft.com/fwlink/?linkid=870924
Comment:
    LinkedIn: Fruto Digital, S.L. | LinkedIn </t>
      </text>
    </comment>
    <comment ref="O25" authorId="3" shapeId="0" xr:uid="{C343AAA8-0881-498C-AF00-F235DFD017C7}">
      <text>
        <t xml:space="preserve">[Threaded comment]
Your version of Excel allows you to read this threaded comment; however, any edits to it will get removed if the file is opened in a newer version of Excel. Learn more: https://go.microsoft.com/fwlink/?linkid=870924
Comment:
    En google pone permantly closed, por si acaso confirmar
</t>
      </text>
    </comment>
    <comment ref="O70" authorId="4" shapeId="0" xr:uid="{943D9C63-5BCA-4344-B825-9A4D56911453}">
      <text>
        <t xml:space="preserve">[Threaded comment]
Your version of Excel allows you to read this threaded comment; however, any edits to it will get removed if the file is opened in a newer version of Excel. Learn more: https://go.microsoft.com/fwlink/?linkid=870924
Comment:
    Parece que el dominio pertenece a otra empresa
</t>
      </text>
    </comment>
    <comment ref="O189" authorId="5" shapeId="0" xr:uid="{B78CA53B-7C08-4069-B9C1-E9A92E179C79}">
      <text>
        <t xml:space="preserve">[Threaded comment]
Your version of Excel allows you to read this threaded comment; however, any edits to it will get removed if the file is opened in a newer version of Excel. Learn more: https://go.microsoft.com/fwlink/?linkid=870924
Comment:
    Meet our Group | Timestamp </t>
      </text>
    </comment>
    <comment ref="O190" authorId="6" shapeId="0" xr:uid="{61CF240A-B6F4-45CB-B5F1-0F120529F104}">
      <text>
        <t xml:space="preserve">[Threaded comment]
Your version of Excel allows you to read this threaded comment; however, any edits to it will get removed if the file is opened in a newer version of Excel. Learn more: https://go.microsoft.com/fwlink/?linkid=870924
Comment:
    Hace 10 años se integró Aytos en Berger Levraut (no tiene web oficial única Aytos, pero si Berger)
</t>
      </text>
    </comment>
    <comment ref="O200" authorId="7" shapeId="0" xr:uid="{DB19D0DE-0562-4B21-992E-C373398205B2}">
      <text>
        <t xml:space="preserve">[Threaded comment]
Your version of Excel allows you to read this threaded comment; however, any edits to it will get removed if the file is opened in a newer version of Excel. Learn more: https://go.microsoft.com/fwlink/?linkid=870924
Comment:
    No existe </t>
      </text>
    </comment>
    <comment ref="O211" authorId="8" shapeId="0" xr:uid="{1B2BCB9F-11D6-4A75-AAF5-172AFD32F58A}">
      <text>
        <t>[Threaded comment]
Your version of Excel allows you to read this threaded comment; however, any edits to it will get removed if the file is opened in a newer version of Excel. Learn more: https://go.microsoft.com/fwlink/?linkid=870924
Comment:
    Dudas de que sea la web correcta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Franch Camino, Blanca</author>
  </authors>
  <commentList>
    <comment ref="C8" authorId="0" shapeId="0" xr:uid="{5624E3F1-0072-4A51-A474-2C84DB79F73A}">
      <text>
        <r>
          <rPr>
            <b/>
            <sz val="9"/>
            <color indexed="81"/>
            <rFont val="Tahoma"/>
            <family val="2"/>
          </rPr>
          <t>Incluye 6 ya captados</t>
        </r>
      </text>
    </comment>
    <comment ref="C32" authorId="0" shapeId="0" xr:uid="{749CB9FC-0E50-4092-AEB5-9B272F0DDA37}">
      <text>
        <r>
          <rPr>
            <b/>
            <sz val="9"/>
            <color indexed="81"/>
            <rFont val="Tahoma"/>
            <family val="2"/>
          </rPr>
          <t>Incluye 6 ya captados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<sst xmlns="http://schemas.openxmlformats.org/spreadsheetml/2006/main" count="115203" uniqueCount="35647">
  <si>
    <t>Estado semanal</t>
  </si>
  <si>
    <t>1. Estado captación integradores</t>
  </si>
  <si>
    <t>Estado</t>
  </si>
  <si>
    <t>Empresa</t>
  </si>
  <si>
    <t>% sobre total</t>
  </si>
  <si>
    <t>Observaciones</t>
  </si>
  <si>
    <t>0. Pendiente contactar</t>
  </si>
  <si>
    <t xml:space="preserve">0. Contacto fallido (sin descuelgue) </t>
  </si>
  <si>
    <t>1. Contactado con interés</t>
  </si>
  <si>
    <t>2. Rechazados / muertos (KO)</t>
  </si>
  <si>
    <t>3. Sesión agendada</t>
  </si>
  <si>
    <t>4. Interés en evaluación</t>
  </si>
  <si>
    <t>4. Interés confirmado</t>
  </si>
  <si>
    <t>5. Documentación de firma en proceso</t>
  </si>
  <si>
    <t>6. Firmado</t>
  </si>
  <si>
    <t>97. Churn</t>
  </si>
  <si>
    <t>98. Descartado del proceso</t>
  </si>
  <si>
    <t>Total</t>
  </si>
  <si>
    <t>Total captados</t>
  </si>
  <si>
    <t>Highlights</t>
  </si>
  <si>
    <t>Nuevo integrador con interés en evaluación (INFORNET)</t>
  </si>
  <si>
    <t>Aspectos a movilizar</t>
  </si>
  <si>
    <t>Fecha esperada</t>
  </si>
  <si>
    <t>Nueva fecha</t>
  </si>
  <si>
    <t>Criticidad</t>
  </si>
  <si>
    <t>Responsable</t>
  </si>
  <si>
    <t>Hacer seguimiento al grupo de 2 empezando el proceso de firma</t>
  </si>
  <si>
    <t>Continuo</t>
  </si>
  <si>
    <t>Accenture</t>
  </si>
  <si>
    <t>2. Estado contratos</t>
  </si>
  <si>
    <t>Integrador</t>
  </si>
  <si>
    <t>Envío documentación</t>
  </si>
  <si>
    <t>Revisión legal</t>
  </si>
  <si>
    <t>Firma contrato</t>
  </si>
  <si>
    <t>Creación SFID</t>
  </si>
  <si>
    <t>Comentarios</t>
  </si>
  <si>
    <t>Cover Net</t>
  </si>
  <si>
    <t>Finalizado</t>
  </si>
  <si>
    <t>Maxen</t>
  </si>
  <si>
    <t>Deiteco</t>
  </si>
  <si>
    <t>En curso</t>
  </si>
  <si>
    <t>Pendiente</t>
  </si>
  <si>
    <t>Duo IT</t>
  </si>
  <si>
    <t>Land M</t>
  </si>
  <si>
    <t>Dataqu</t>
  </si>
  <si>
    <t>Octivitas</t>
  </si>
  <si>
    <t>Pendiente envío contrato + anexo renovación (pendiente finalización legal)</t>
  </si>
  <si>
    <t>Paperlabs</t>
  </si>
  <si>
    <t>Retraso en participación</t>
  </si>
  <si>
    <t>Ox-one</t>
  </si>
  <si>
    <t>Microsip</t>
  </si>
  <si>
    <t>SICTEMAS</t>
  </si>
  <si>
    <t>Fedesoft</t>
  </si>
  <si>
    <t>+ 3 sesiones presenciales agendadas: Ox-one (10.12); Fedesoft (13.01); SICTEMAS (09.01)</t>
  </si>
  <si>
    <t>Nuevo modelo contrato Colaborador de Leads</t>
  </si>
  <si>
    <t>Alta</t>
  </si>
  <si>
    <t>Legal</t>
  </si>
  <si>
    <t>Anexo económico Colaborador de Leads</t>
  </si>
  <si>
    <t>ACN, Finanzas</t>
  </si>
  <si>
    <t>Envío del contrato de Leadgen + anexo renovación a Octivitas</t>
  </si>
  <si>
    <t>Legal, Eloy</t>
  </si>
  <si>
    <t>Simplificación de contratos</t>
  </si>
  <si>
    <t>Estado venta cliente final</t>
  </si>
  <si>
    <t>Leads identificados (no +O)</t>
  </si>
  <si>
    <t>Leads contactados</t>
  </si>
  <si>
    <t>Contactados s/identificados (%)</t>
  </si>
  <si>
    <t>Ofertas</t>
  </si>
  <si>
    <t>Ofertas s/contactados (%)</t>
  </si>
  <si>
    <t>Ventas</t>
  </si>
  <si>
    <t>Ventas s/ofertas (%)</t>
  </si>
  <si>
    <t>n.a.</t>
  </si>
  <si>
    <t>s/ leads identificados</t>
  </si>
  <si>
    <t>s/leads contactados</t>
  </si>
  <si>
    <t>s/ofertas realizadas</t>
  </si>
  <si>
    <t>Maxen: 2 ofertas pendiente de firma 10.12</t>
  </si>
  <si>
    <t>Cover Net: 3 leads hot &gt; pendiente agendar visitas 22.12 / 09.01</t>
  </si>
  <si>
    <t>Soporte a generación oferta Signa</t>
  </si>
  <si>
    <t>Pablo, Alicia</t>
  </si>
  <si>
    <t>Material para integradores: Tablets</t>
  </si>
  <si>
    <t>Media</t>
  </si>
  <si>
    <t>Javier Carrasco</t>
  </si>
  <si>
    <t>Otros temas prioritarios</t>
  </si>
  <si>
    <t>Aspecto a movilizar</t>
  </si>
  <si>
    <t>Elaboración del kit de Marketing</t>
  </si>
  <si>
    <t>María de Sebastián / Pendiente OK final RRLL</t>
  </si>
  <si>
    <t>Simplificación kit de onboarding (aplicativos y htas. Usuarios &amp; contraseñas) y modelo operativo</t>
  </si>
  <si>
    <t>Accenture, Pablo</t>
  </si>
  <si>
    <t>Convocar formaciones pendientes (Big Pyme, Signa &amp; web penalizaciones, Portal DHO &amp; Formulario BOC, DO y Business Time)</t>
  </si>
  <si>
    <t>Fátima, Carlos</t>
  </si>
  <si>
    <t>VÁLIDO</t>
  </si>
  <si>
    <t>PRIORIZADO</t>
  </si>
  <si>
    <t>DETALLE TRACKER</t>
  </si>
  <si>
    <t>OWNER</t>
  </si>
  <si>
    <t>Administrador</t>
  </si>
  <si>
    <t>Telf master</t>
  </si>
  <si>
    <t>Email 1</t>
  </si>
  <si>
    <t>Teléfono web oficial</t>
  </si>
  <si>
    <t>Arquetipo</t>
  </si>
  <si>
    <t>CIF</t>
  </si>
  <si>
    <t>Descripción actividad</t>
  </si>
  <si>
    <t>Web</t>
  </si>
  <si>
    <t>Justificación IA</t>
  </si>
  <si>
    <t>Categoría</t>
  </si>
  <si>
    <t>Provincia</t>
  </si>
  <si>
    <t>Código postal</t>
  </si>
  <si>
    <t>Empleados</t>
  </si>
  <si>
    <t>Sucursales</t>
  </si>
  <si>
    <t>Score Big Data</t>
  </si>
  <si>
    <t>Tel 2</t>
  </si>
  <si>
    <t>Tel 3</t>
  </si>
  <si>
    <t>Tel 4</t>
  </si>
  <si>
    <t>Tel 5</t>
  </si>
  <si>
    <t>Contacto 2</t>
  </si>
  <si>
    <t>Contacto 3</t>
  </si>
  <si>
    <t>Contacto 4</t>
  </si>
  <si>
    <t>Contacto 5</t>
  </si>
  <si>
    <t>Cargo 1</t>
  </si>
  <si>
    <t>Cargo 2</t>
  </si>
  <si>
    <t>Cargo 3</t>
  </si>
  <si>
    <t>Cargo 4</t>
  </si>
  <si>
    <t>Cargo 5</t>
  </si>
  <si>
    <t>Email 2</t>
  </si>
  <si>
    <t>Email 3</t>
  </si>
  <si>
    <t>Email 4</t>
  </si>
  <si>
    <t>Email 5</t>
  </si>
  <si>
    <t>Cliente Orange</t>
  </si>
  <si>
    <t>Micro Sip</t>
  </si>
  <si>
    <t>3.1 Interés confirmado: pendiente agendar KO</t>
  </si>
  <si>
    <t>12.01: está en otra zona trabajando, regresa el 21.01 - contactar este día</t>
  </si>
  <si>
    <t>Carlota</t>
  </si>
  <si>
    <t>Victor</t>
  </si>
  <si>
    <t>651 952 717</t>
  </si>
  <si>
    <t>victor@ibercanal.com</t>
  </si>
  <si>
    <t>A. Informáticos</t>
  </si>
  <si>
    <t>https://micro-sip.com/</t>
  </si>
  <si>
    <t>Cáceres</t>
  </si>
  <si>
    <t>No</t>
  </si>
  <si>
    <t>A4I</t>
  </si>
  <si>
    <t>Venta especialista</t>
  </si>
  <si>
    <t>informacion@a4i.es / sat@a4i.es (óscar)</t>
  </si>
  <si>
    <t>956 86 00 77</t>
  </si>
  <si>
    <t>D. Desarrolladores de soluciones digitales básicas</t>
  </si>
  <si>
    <t>Somos especialistas en el desarrollo de soluciones sóftware, APP y páginas web con las que satisfacer las necesidades de los clientes. También somo distribuidores de herramientas de gestión empresarial reconocidas en el mercado</t>
  </si>
  <si>
    <t>A4I INFORMATICA – Servicios Informáticos</t>
  </si>
  <si>
    <t>Jerez</t>
  </si>
  <si>
    <t>NEXT MOBILITY SOLUTIONS SL</t>
  </si>
  <si>
    <t>+34 91/7895349</t>
  </si>
  <si>
    <t>C. Integradores TI sectoriales</t>
  </si>
  <si>
    <t>B86861614</t>
  </si>
  <si>
    <t>Proceso de datos, hosting y actividades relacionadas</t>
  </si>
  <si>
    <t>www.nextmobility.es</t>
  </si>
  <si>
    <t>Es una empresa española de movilidad inteligente que utiliza IoT, IA y Big Data para optimizar la gestión de flotas, sostenibilidad y control en tiempo real, con presencia en entornos urbanos y corporativos</t>
  </si>
  <si>
    <t>Madrid</t>
  </si>
  <si>
    <t>LAS ROZAS DE MADRID</t>
  </si>
  <si>
    <t>PAPER LABS DESIGN ESP SL</t>
  </si>
  <si>
    <t>Se retrasa su participación hasta aprox. Diciembre. Enviado el contrato y toda la documentación</t>
  </si>
  <si>
    <t>c.ortiz@paperlabs.es</t>
  </si>
  <si>
    <t>Borja: 633 76 07 20</t>
  </si>
  <si>
    <t>B70576863</t>
  </si>
  <si>
    <t>Q2B Studio</t>
  </si>
  <si>
    <t>Quedan en escribirme ellos, pero en principio, reu 21/01 a las 10:00</t>
  </si>
  <si>
    <t>María</t>
  </si>
  <si>
    <t>932 20 80 08</t>
  </si>
  <si>
    <t>B. Integradores TI generalistas</t>
  </si>
  <si>
    <t>Integrador TI que ofrece soluciones tecnológicas end-to-end para empresas, combinando consultoría, desarrollo, cloud e integración de sistemas con acompañamiento continuo para impulsar la transformación digital y la eficiencia operativa.</t>
  </si>
  <si>
    <t xml:space="preserve">12.01 - Enviado contrato leadgen. Volver a llamar en una semana ya que Alejandro tiene que reunirse con el otro jefe </t>
  </si>
  <si>
    <t>INFORMÁTICA JUFIMA</t>
  </si>
  <si>
    <t>98. Churn</t>
  </si>
  <si>
    <t>14.01 Churn por liabilities y responsabilidades del contrato (e.g. protección de datos: no quiere ceder datos de sus clientes a Orange; responsabilidades que recaen sobre el integrador, etc.)</t>
  </si>
  <si>
    <t>Julio</t>
  </si>
  <si>
    <t>619 24 25 79</t>
  </si>
  <si>
    <t>B51670500</t>
  </si>
  <si>
    <t>Mantenimiento informático en Madrid | Jufima Informática</t>
  </si>
  <si>
    <t>ULTRA TENDENCY SPAIN SL.</t>
  </si>
  <si>
    <t>21-01 Tlf. extranjero no valido. 49 89 2080 46609</t>
  </si>
  <si>
    <t>E. Consultoras innovación digital</t>
  </si>
  <si>
    <t>B88139001</t>
  </si>
  <si>
    <t>Empresa de consultoría tecnológica especializada en Big Data, arquitecturas en la nube, soluciones IoT y plataformas analíticas, diseñando proyectos de datos a medida para empresas con retos digitales.</t>
  </si>
  <si>
    <t>www.ultratendency.com</t>
  </si>
  <si>
    <t>es una consultora tecnológica especializada en soluciones de datos avanzadas, ofreciendo servicios personalizados en Big Data, Microservicios, Streaming, IoT y Cloud Computing para la transformación digital de empresas</t>
  </si>
  <si>
    <t>ASNEF-LOGALTY SL.</t>
  </si>
  <si>
    <t>20-01  902789974 Tlf. No valido. ww.asneflogalty.com</t>
  </si>
  <si>
    <t>+34 90/2789974</t>
  </si>
  <si>
    <t>B86796778</t>
  </si>
  <si>
    <t>Sociedad de confianza digital creada por ASNEF y Logalty para ofrecer servicios de firma electrónica, contratación electrónica certificada, notificaciones certificadas y validación documental con respaldo legal al sector financiero.</t>
  </si>
  <si>
    <t>La seguridad jurídica online</t>
  </si>
  <si>
    <t>Asnef Logalty se especializa en ofrecer servicios de tercero de confianza en procesos de contratación electrónica, notificación y comunicación certificada, validación de documentación online, identificación digital y apoyo en prevención de fraude y blanqueo de capitales para el sector financiero en España.</t>
  </si>
  <si>
    <t>ALCOBENDAS</t>
  </si>
  <si>
    <t>UBISOFT SA</t>
  </si>
  <si>
    <t>20-01 902117803-tlf. No valido.</t>
  </si>
  <si>
    <t>+34 90/2117803</t>
  </si>
  <si>
    <t>— (No aplica a TI)</t>
  </si>
  <si>
    <t>A60695814</t>
  </si>
  <si>
    <t>Otros servicios relacionados con las tecnologías de la información y la informática</t>
  </si>
  <si>
    <t>www.ubisoft.com</t>
  </si>
  <si>
    <t>Empresa de desarrollo y publicación de videojuegos, sin actividad en soluciones digitales para empresas fuera del sector del entretenimiento.</t>
  </si>
  <si>
    <t>POZUELO DE ALARCON</t>
  </si>
  <si>
    <t>MONKINET</t>
  </si>
  <si>
    <t>Pendiente firma contrato</t>
  </si>
  <si>
    <t>Anna</t>
  </si>
  <si>
    <t>B10747517</t>
  </si>
  <si>
    <t>Leads priorizados</t>
  </si>
  <si>
    <t>1.0. Contacto fallido (sin descuelgue)</t>
  </si>
  <si>
    <t>1.1 Contactado: propuesta "rechazada"</t>
  </si>
  <si>
    <t>1.2 Contactado: propuesta "en valoración"</t>
  </si>
  <si>
    <t>1.3 Contactado "muerto"</t>
  </si>
  <si>
    <t>2.2 Acepta Sesión 1:1 - agendada</t>
  </si>
  <si>
    <t>2.3 Rechaza tras Sesión 1:1</t>
  </si>
  <si>
    <t>3.2 Interés confirmado: agendado KO</t>
  </si>
  <si>
    <t>4.1 Activado: en proceso de firma</t>
  </si>
  <si>
    <t>4.2 Activado: Firmado</t>
  </si>
  <si>
    <t>99. Descartado</t>
  </si>
  <si>
    <t>Grand Total</t>
  </si>
  <si>
    <t>Row Labels</t>
  </si>
  <si>
    <t>Count of Empresa</t>
  </si>
  <si>
    <t>2.1 Acepta Sesión 1:1 - pendiente agendar</t>
  </si>
  <si>
    <t>Hito</t>
  </si>
  <si>
    <t>Nombre</t>
  </si>
  <si>
    <t>Definición</t>
  </si>
  <si>
    <t>#integradores</t>
  </si>
  <si>
    <t>%</t>
  </si>
  <si>
    <t>Total Fishing Pool Integradores</t>
  </si>
  <si>
    <t>Total de integradores en el fishing pool</t>
  </si>
  <si>
    <t>Suma todos</t>
  </si>
  <si>
    <t>0. Contacto fallido (sin descuelgue)</t>
  </si>
  <si>
    <t>1.0 Contacto fallido (sin descuelgue)</t>
  </si>
  <si>
    <t>Fishing Pool Priorizada Fase Lanzamiento</t>
  </si>
  <si>
    <t>Total de integradores priorizados para esta primera ronda de contactos</t>
  </si>
  <si>
    <t>Suma todos en esta BBDD</t>
  </si>
  <si>
    <t xml:space="preserve">1. Contactado </t>
  </si>
  <si>
    <t>Descartados</t>
  </si>
  <si>
    <t>Descartados por (1) número no disponible, (2) cierre, (3) no encaja en programa</t>
  </si>
  <si>
    <t>1. Contactado "con interés"</t>
  </si>
  <si>
    <t>Pendientes de contactar</t>
  </si>
  <si>
    <t>1. Contactado "muerto"</t>
  </si>
  <si>
    <t>1.3 Contactado: "muerto"</t>
  </si>
  <si>
    <t>Contacto fallido</t>
  </si>
  <si>
    <t>Se ha realizado un primer contacto telefónico sin éxito: (1) sin descuelgue, (2) volver a llamar por contacto erróneo</t>
  </si>
  <si>
    <t>2. Rechazado</t>
  </si>
  <si>
    <t>Hito 1: contacto establecido</t>
  </si>
  <si>
    <t>Primer contacto (telefónico)</t>
  </si>
  <si>
    <t>Hemos conseguido establecer contacto con la persona adecuada de la organización del integrador</t>
  </si>
  <si>
    <t>Todos - 99 - 98 - 0</t>
  </si>
  <si>
    <t>Sobre el total</t>
  </si>
  <si>
    <t>3.0 Quiere sesión 1:1 - pendiente agendar</t>
  </si>
  <si>
    <t>Rechazado / No contesta</t>
  </si>
  <si>
    <t>Propuesta rechazada por (1) falta de interés en propuesta, (2) sin encaje con modelo de negocio; o por no haber recibido respuesta después de 3 intentos de contacto</t>
  </si>
  <si>
    <t>1. Contactado "muerto" &amp; 2. Rechazado (KO)</t>
  </si>
  <si>
    <t>Requiere re-contacto</t>
  </si>
  <si>
    <t>Interés mostrado en propuesta, pendiente recontactar para mantener interés y cerrar sesión 1:1</t>
  </si>
  <si>
    <t>1. Contactado &amp; 1. Contactado "con interés"</t>
  </si>
  <si>
    <t>3.1 Rechazado tras sesión online 1:1</t>
  </si>
  <si>
    <t>No continúa en proceso de onboarding tras la sesión informativa del programa</t>
  </si>
  <si>
    <t>Hito 2: Lead con Interés</t>
  </si>
  <si>
    <t>Acepta Sesión Informativa 1:1 (online)</t>
  </si>
  <si>
    <t>Todos - los anteriores</t>
  </si>
  <si>
    <t>4.1 Interés confirmado: pendiente agendar</t>
  </si>
  <si>
    <t>Pendiente sesión: sin agendar</t>
  </si>
  <si>
    <t>Acepta sesión informativa 1:1 pero está pendiente de agendar</t>
  </si>
  <si>
    <t>3.0 Pendiente agendar</t>
  </si>
  <si>
    <t>4.2 Interés confirmado: agendada</t>
  </si>
  <si>
    <t>Pendiente sesión: agendada</t>
  </si>
  <si>
    <t>Acepta sesión informativa 1:1 y está agendada</t>
  </si>
  <si>
    <t>5. En proceso de firma</t>
  </si>
  <si>
    <t>Rechazado post sesión</t>
  </si>
  <si>
    <t>Rechaza propuesta por falta de interés o no encaje con modelo</t>
  </si>
  <si>
    <t>3.1 Rechazado tras sesión online</t>
  </si>
  <si>
    <t>Hito 3: Integrador Captado</t>
  </si>
  <si>
    <t>Acepta sesión Kick Off (presencial)</t>
  </si>
  <si>
    <t>Acepta reunión presencial</t>
  </si>
  <si>
    <t>3.1+3.2+98+4.1+4.2</t>
  </si>
  <si>
    <t>Sobre los contactados</t>
  </si>
  <si>
    <t>4.3 Churn</t>
  </si>
  <si>
    <t>Hace churn después de sesión de kick-off</t>
  </si>
  <si>
    <t>Acepta reunión presencial, pendiente de agendar</t>
  </si>
  <si>
    <t>3.1</t>
  </si>
  <si>
    <t>Lo descartamos del proceso por (1) cierre, (2) objeto social no aplicable o (3) xxxx</t>
  </si>
  <si>
    <t>Acepta reunión presencial, agendada</t>
  </si>
  <si>
    <t>3.2</t>
  </si>
  <si>
    <t>99. Descartado por objeto social</t>
  </si>
  <si>
    <t>Churn post kick off</t>
  </si>
  <si>
    <t>Rechazo de propuesta después de la reunión presencial</t>
  </si>
  <si>
    <t>Hito 4: Integrador Activado</t>
  </si>
  <si>
    <t>ACTIVADO</t>
  </si>
  <si>
    <t>SUMA DE 5 Y 6</t>
  </si>
  <si>
    <t>En proceso de firma</t>
  </si>
  <si>
    <t>Hito 5: Firma de contrato</t>
  </si>
  <si>
    <t>Firmado</t>
  </si>
  <si>
    <t>Definición por estado</t>
  </si>
  <si>
    <t>Empresa sin contactar</t>
  </si>
  <si>
    <t>Contacto sin descuelgue. Volver a contactar</t>
  </si>
  <si>
    <t>1.2 Contactado: propuesta "rechazado"</t>
  </si>
  <si>
    <t>Primer contacto establecido, integrador no interesado en la propuesta (e.g. no encaje con su modelo de negocio, no interesado en colaborar en este momento, etc.)</t>
  </si>
  <si>
    <t xml:space="preserve">Primer contacto establecido, integrador interesado en la propuesta. Se envía correo informativo y se agenda sesión 1:1 o se solicita disponibilidad para agendar dicha sesión </t>
  </si>
  <si>
    <t>Contacto perdido. Previo estado 1.2) pero no ha vuelto a contestar en +3 semanas, incluyendo recontacto</t>
  </si>
  <si>
    <t>Pendiente agendar sesión online 1:1, sujeta a disponibilidad de la empresa</t>
  </si>
  <si>
    <t>Sesión online 1:1 aceptada y agendada</t>
  </si>
  <si>
    <t>Después de la sesión online, sigue con interés en el modelo y en mantener una sesión presencial de KickOff. Pendiente agendar el KickOff</t>
  </si>
  <si>
    <t>Sesión KickOff agendada (presencial u online)</t>
  </si>
  <si>
    <t>Integrador activado, en proceso de firma de contrato</t>
  </si>
  <si>
    <t>Integrador activado con contrato firmado</t>
  </si>
  <si>
    <t>Lo descartamos del proceso por (1) cierre, (2) objeto social no aplicable o (3) compañía no activa, (4) etc.</t>
  </si>
  <si>
    <t>Funnel leads</t>
  </si>
  <si>
    <t>Id</t>
  </si>
  <si>
    <t>Nombre del lead</t>
  </si>
  <si>
    <t>CIF lead</t>
  </si>
  <si>
    <t>Modelo</t>
  </si>
  <si>
    <t>Fecha de generación lead</t>
  </si>
  <si>
    <t>Siguiente paso - Equipo gestión</t>
  </si>
  <si>
    <t>Magnetron</t>
  </si>
  <si>
    <t>A28325785</t>
  </si>
  <si>
    <t>Tier 1</t>
  </si>
  <si>
    <t>Jonathan Macías</t>
  </si>
  <si>
    <t>Autocars Barrera</t>
  </si>
  <si>
    <t>B60416302</t>
  </si>
  <si>
    <t>Tier 2</t>
  </si>
  <si>
    <t>Didac</t>
  </si>
  <si>
    <t>Venta realizada</t>
  </si>
  <si>
    <t>Lead 1</t>
  </si>
  <si>
    <t>Lead 2</t>
  </si>
  <si>
    <t>Lead 3</t>
  </si>
  <si>
    <t>Pendiente recibir lead</t>
  </si>
  <si>
    <t>Funnel integradores</t>
  </si>
  <si>
    <t>Integradores captados</t>
  </si>
  <si>
    <t>Integradores activados</t>
  </si>
  <si>
    <t>Contratos firmados</t>
  </si>
  <si>
    <t>Oportunidades en pipeline</t>
  </si>
  <si>
    <t>Visitas comerciales realizadas</t>
  </si>
  <si>
    <t>Ofertas realizadas</t>
  </si>
  <si>
    <t>Ventas formalizadas</t>
  </si>
  <si>
    <t>Formaciones</t>
  </si>
  <si>
    <t>#</t>
  </si>
  <si>
    <t>Siguiente paso</t>
  </si>
  <si>
    <t>Hito #1: Contacto establecido</t>
  </si>
  <si>
    <t>Hito #2: Lead con interés</t>
  </si>
  <si>
    <t>Hito #3: Integrador captado</t>
  </si>
  <si>
    <t>Hito #4: Integrador activado</t>
  </si>
  <si>
    <t>Hito #5: Contrato firmado</t>
  </si>
  <si>
    <t>Modelo de colaboración</t>
  </si>
  <si>
    <t>Clientes potenciales identificados</t>
  </si>
  <si>
    <t>Visitas / clientes (%)</t>
  </si>
  <si>
    <t>Visitas comerciales (#)</t>
  </si>
  <si>
    <t>Ofertas / visitas (%)</t>
  </si>
  <si>
    <t>Ofertas (#)</t>
  </si>
  <si>
    <t>Ventas / ofertas (%)</t>
  </si>
  <si>
    <t>Ventas (#)</t>
  </si>
  <si>
    <t>Producto SoHo</t>
  </si>
  <si>
    <t>Producto PYME (fijo y móvil)</t>
  </si>
  <si>
    <t>Producto PYME convergente (BIG PYME)</t>
  </si>
  <si>
    <t>Producto PYME (conecta empresas y ciberseguridad)</t>
  </si>
  <si>
    <t>Soluciones digitales PYME</t>
  </si>
  <si>
    <t>Portal DHO</t>
  </si>
  <si>
    <t>SIGNA</t>
  </si>
  <si>
    <t>Mundo B2B PYME</t>
  </si>
  <si>
    <t>Formulario BOC</t>
  </si>
  <si>
    <t>Web Penalizaciones</t>
  </si>
  <si>
    <t>ATAC</t>
  </si>
  <si>
    <t>ATENCO</t>
  </si>
  <si>
    <t>DEO, Parrilla, BT</t>
  </si>
  <si>
    <t>PANGEA y ÁGORA</t>
  </si>
  <si>
    <t>Alega</t>
  </si>
  <si>
    <t>OX-ONE NETWORKS SL</t>
  </si>
  <si>
    <t>VVDD descarta la oportunidad. Pendiente recibir nuevos leads</t>
  </si>
  <si>
    <t>-</t>
  </si>
  <si>
    <t>Sin comenzar</t>
  </si>
  <si>
    <t>MAXEN TECHNOLOGIES SL</t>
  </si>
  <si>
    <t>Reunión con Didac 15.01 para ver más leads</t>
  </si>
  <si>
    <t>Realizado</t>
  </si>
  <si>
    <t>Agendar KickOff. Siguen agobiados con su BaU</t>
  </si>
  <si>
    <t>TBC</t>
  </si>
  <si>
    <t>DEITECO</t>
  </si>
  <si>
    <t>De momento, sin leads adicionales identificados</t>
  </si>
  <si>
    <t>COVERNET</t>
  </si>
  <si>
    <t>4 ofertas potenciales. Cover Net pide documentación a clientes para formalizar oferta y firmar.</t>
  </si>
  <si>
    <t>LANDM</t>
  </si>
  <si>
    <t>SICTEMAS SERVICIOS INFORMATICOS INTEGRALES</t>
  </si>
  <si>
    <t>Pendiente recibir ok final de Dataqu</t>
  </si>
  <si>
    <t>Tier 1 (antiguo LeadGen)</t>
  </si>
  <si>
    <t>Legal (+O)</t>
  </si>
  <si>
    <t>DuoIT</t>
  </si>
  <si>
    <t>Pendiente confirmación últimos cambios Tier 1 y leads a ofertar</t>
  </si>
  <si>
    <t>Pendiente agendar KickOff (sesión 1:1 online 9.01)</t>
  </si>
  <si>
    <t>FEDESOFT SL</t>
  </si>
  <si>
    <t>Pendiente recibir info para firmar contrato y leads</t>
  </si>
  <si>
    <t>INFORNET SOLUCIONES INFORMATICAS S.L</t>
  </si>
  <si>
    <t>SRG TECH</t>
  </si>
  <si>
    <t>LOOMIS SPAIN DIGITAL SERVICES SL.</t>
  </si>
  <si>
    <t>Cobitratel</t>
  </si>
  <si>
    <t>Churn</t>
  </si>
  <si>
    <t>Pendiente respuesta para agendar KO (enviado mail 8.01)</t>
  </si>
  <si>
    <t>ID</t>
  </si>
  <si>
    <t>J P C INFORMATICA Y COMUNICACIONES SL</t>
  </si>
  <si>
    <t>Y</t>
  </si>
  <si>
    <t>(+34) 932 924 824</t>
  </si>
  <si>
    <t>info@jpcnet.com</t>
  </si>
  <si>
    <t>B60854767</t>
  </si>
  <si>
    <t>Venta, instalación y mantenimiento de hardware y servicios de comunicaciones</t>
  </si>
  <si>
    <t>NO WEB</t>
  </si>
  <si>
    <t>Venta de hardware, servicios básicos de informática y comunicaciones; no vertical; falta web → requiere validación.</t>
  </si>
  <si>
    <t>SOLUCION DISEÑO INNOVACION SL</t>
  </si>
  <si>
    <t>Volver a llamar</t>
  </si>
  <si>
    <t>info@dsoluzion.com</t>
  </si>
  <si>
    <t>B84583905</t>
  </si>
  <si>
    <t>Consultoría informática, diseño web y servicios de marketing digital</t>
  </si>
  <si>
    <t>Empresa diseño web Madrid. Conócenos. Dsoluzion</t>
  </si>
  <si>
    <t>Se orienta a marketing digital y diseño web; sin sector concreto; requiere validación por falta de web.</t>
  </si>
  <si>
    <t>SISTEMAS DE OFICINA DE LUGO SA</t>
  </si>
  <si>
    <t>Llamar mañana antes de las 4pm</t>
  </si>
  <si>
    <t>Jesus Martin Mariscal</t>
  </si>
  <si>
    <t>s.o.lugo@lugo.canon.es</t>
  </si>
  <si>
    <t>evolvegalicia</t>
  </si>
  <si>
    <t>A27142462</t>
  </si>
  <si>
    <t>Venta y alquiler de equipos de oficina (ordenadores, centralitas, programas)</t>
  </si>
  <si>
    <t>Se dedica a venta y alquiler de equipos y programas de oficina, sin desarrollo propio. Clasificada como informáticos.</t>
  </si>
  <si>
    <t>No_Cliente</t>
  </si>
  <si>
    <t>Lugo</t>
  </si>
  <si>
    <t>27002</t>
  </si>
  <si>
    <t/>
  </si>
  <si>
    <t xml:space="preserve"> Director Financiero</t>
  </si>
  <si>
    <t xml:space="preserve"> Consejero</t>
  </si>
  <si>
    <t xml:space="preserve"> Consejero Delegado</t>
  </si>
  <si>
    <t xml:space="preserve"> Administrador</t>
  </si>
  <si>
    <t>CRYSTAL MEDIA SHOPS SL</t>
  </si>
  <si>
    <t>Gonzalo Fernando Garcia De Blanes Hernandez</t>
  </si>
  <si>
    <t>No existe</t>
  </si>
  <si>
    <t>info@crystalmedia.com</t>
  </si>
  <si>
    <t>No existe correo</t>
  </si>
  <si>
    <t>B60929882</t>
  </si>
  <si>
    <t>Comercialización de productos electrónicos, multimedia, informática, fotografía y software</t>
  </si>
  <si>
    <t>Actividad centrada en retail de informática/electrónica, sin foco en software propio. Multi-sector. Clasificada como informáticos.</t>
  </si>
  <si>
    <t>Cliente_OSP</t>
  </si>
  <si>
    <t>Barcelona</t>
  </si>
  <si>
    <t>08005</t>
  </si>
  <si>
    <t xml:space="preserve"> Garcia De Blanes Hernandez Gonzalo Fernando</t>
  </si>
  <si>
    <t xml:space="preserve"> admin@crystalmedia.com</t>
  </si>
  <si>
    <t xml:space="preserve"> revelado@revelado.com</t>
  </si>
  <si>
    <t>TAMAINUT IT SL</t>
  </si>
  <si>
    <t>Blanca</t>
  </si>
  <si>
    <t>Gemma Plana Vila</t>
  </si>
  <si>
    <t>B85824654</t>
  </si>
  <si>
    <t>Servicios TI, mantenimiento de sistemas, consultoría, hosting, dominios</t>
  </si>
  <si>
    <t>https://tamainut.com/</t>
  </si>
  <si>
    <t>Web oficial activa, portfolio incluye mantenimiento TI, consultoría, hosting y dominios. Multi-sector, servicios TI completos. Clasificada como integrador TI generalista.</t>
  </si>
  <si>
    <t>28410</t>
  </si>
  <si>
    <t xml:space="preserve"> Javier Onielfa Perez</t>
  </si>
  <si>
    <t>PROYECTA 4 INTERNET SL</t>
  </si>
  <si>
    <t>N</t>
  </si>
  <si>
    <t>Laura Llago</t>
  </si>
  <si>
    <t>B83907287</t>
  </si>
  <si>
    <t>Comercialización de productos informáticos y telefonía</t>
  </si>
  <si>
    <t>Su objeto social es la comercialización de productos informáticos y telecomunicaciones. No presenta sector específico. La falta de registros desde 2009 e insolvencia en 2012 apuntan a inactividad.</t>
  </si>
  <si>
    <t>28792</t>
  </si>
  <si>
    <t xml:space="preserve"> Jose Manuel Novoa Perez</t>
  </si>
  <si>
    <t xml:space="preserve"> Andre Luitz</t>
  </si>
  <si>
    <t xml:space="preserve"> Frank Mackel</t>
  </si>
  <si>
    <t xml:space="preserve"> Terje Schroeder John</t>
  </si>
  <si>
    <t>SOLUCIONES INFORMATICAS GEDRA S.L</t>
  </si>
  <si>
    <t>Número outdated</t>
  </si>
  <si>
    <t>German Apalategui Muga</t>
  </si>
  <si>
    <t>B84385558</t>
  </si>
  <si>
    <t>Importación, venta, mantenimiento y comercialización de equipos informáticos</t>
  </si>
  <si>
    <t>Actividad centrada en comercialización, montaje y mantenimiento de equipos informáticos. Multi-sector y orientado a hardware, por lo que se clasifica como informático.</t>
  </si>
  <si>
    <t>28017</t>
  </si>
  <si>
    <t xml:space="preserve"> Jose Manuel Llado Arburua</t>
  </si>
  <si>
    <t xml:space="preserve"> Santiago Satrustegui Perez Villaamil</t>
  </si>
  <si>
    <t xml:space="preserve"> Clara Llado Garcia Lomas</t>
  </si>
  <si>
    <t xml:space="preserve"> Maria Cristina Rembado Thomas</t>
  </si>
  <si>
    <t>SERVITEC VENDING SL</t>
  </si>
  <si>
    <r>
      <rPr>
        <b/>
        <sz val="11"/>
        <color rgb="FFFF0000"/>
        <rFont val="Calibri "/>
      </rPr>
      <t>RECONTACTO.</t>
    </r>
    <r>
      <rPr>
        <b/>
        <sz val="11"/>
        <color theme="1"/>
        <rFont val="Calibri "/>
      </rPr>
      <t xml:space="preserve"> </t>
    </r>
    <r>
      <rPr>
        <sz val="11"/>
        <color theme="1"/>
        <rFont val="Calibri "/>
      </rPr>
      <t>Experto vertical Hostelería TPVs…</t>
    </r>
  </si>
  <si>
    <t>Aitor Lopez Aberasturi Ortiz Pinedo</t>
  </si>
  <si>
    <t>B64101041</t>
  </si>
  <si>
    <t>Compra, venta/alquiler y mantenimiento de máquinas expendedoras</t>
  </si>
  <si>
    <t>Enfoque en equipos/servicios técnicos (hardware). Sin vertical TI específico ni web oficial. Clasificación “informáticos”; faltan evidencias recientes concluyentes.</t>
  </si>
  <si>
    <t>08759</t>
  </si>
  <si>
    <t>CONSULTORIA TECNICA DE REPARACIONES INFORMATICAS SL</t>
  </si>
  <si>
    <t>913 265 438</t>
  </si>
  <si>
    <t>B83625350</t>
  </si>
  <si>
    <t>Empresa con base técnica consolidada en hardware y software, enfocada a mantenimiento y soporte IT, con capacidad para evolucionar hacia soluciones de digitalización empresarial, ciberseguridad básica y gestión documental.</t>
  </si>
  <si>
    <t>consultinfor.com</t>
  </si>
  <si>
    <t>se dedica al desarrollo, montaje y mantenimiento de sistemas informáticos, con capacidad de digitalizar infraestructuras pero sin foco en servicios cloud, web o IoT.</t>
  </si>
  <si>
    <t>MADRID</t>
  </si>
  <si>
    <t>REPARAR PC MICRO COMPUTER SL</t>
  </si>
  <si>
    <t>+34 66/5689151</t>
  </si>
  <si>
    <t>91 553 16 00</t>
  </si>
  <si>
    <t>B88099577</t>
  </si>
  <si>
    <t>Taller multimarca en Madrid con servicios de reparación, montaje de ordenadores y recuperación de datos, sin ofertas de servicios digitales o cloud.</t>
  </si>
  <si>
    <t>Reparar portátil Madrid - reparación de ordenadores en Madrid</t>
  </si>
  <si>
    <t>Reparación de ordenadores, consolas, montaje de PCs a medida, antivirus, redes.</t>
  </si>
  <si>
    <t>FARMERS WIFE SL</t>
  </si>
  <si>
    <t>Susana</t>
  </si>
  <si>
    <t>Seneca Martin Martin</t>
  </si>
  <si>
    <t>info@farmerswife.com</t>
  </si>
  <si>
    <t>971 730 777</t>
  </si>
  <si>
    <t>B57323909</t>
  </si>
  <si>
    <t>Consulting informático; diseño e implantación de programas y sistemas; compraventa de productos TI</t>
  </si>
  <si>
    <t>www.farmerswife.com</t>
  </si>
  <si>
    <r>
      <t xml:space="preserve">Web oficial activa, especializada en soluciones de </t>
    </r>
    <r>
      <rPr>
        <b/>
        <sz val="11"/>
        <color theme="1"/>
        <rFont val="Calibri "/>
      </rPr>
      <t>gestión para productoras audiovisuales</t>
    </r>
    <r>
      <rPr>
        <sz val="11"/>
        <color theme="1"/>
        <rFont val="Calibri "/>
      </rPr>
      <t xml:space="preserve"> (broadcast/media). Vertical claro (audiovisual). Clasificada como integrador TI sectorial.</t>
    </r>
  </si>
  <si>
    <t>Illes Balears</t>
  </si>
  <si>
    <t>07015</t>
  </si>
  <si>
    <t>BRN BASIC SOLUTIONS SL</t>
  </si>
  <si>
    <t>Rafael Erhardt Oraa</t>
  </si>
  <si>
    <t>B86128766</t>
  </si>
  <si>
    <t>Estudios, trabajos y aplicaciones informáticas; adaptación de servicios relacionados con procesamiento de información</t>
  </si>
  <si>
    <t>https://www.linkedin.com/company/brn-basic-solutions-sl</t>
  </si>
  <si>
    <t>Realiza desarrollo de aplicaciones informáticas y procesamiento de información; ofrece soluciones digitales básicas. EmpresiaeInformaEmpresite EspañaAxesor</t>
  </si>
  <si>
    <t>28009</t>
  </si>
  <si>
    <t xml:space="preserve"> Rafael Erhardt</t>
  </si>
  <si>
    <t xml:space="preserve"> Francisco Javier Martinez Sancho</t>
  </si>
  <si>
    <t xml:space="preserve"> Tamaya Gallastegui</t>
  </si>
  <si>
    <t>POLARIS INFORMÁTICA Y COMUNICACIONES  SA</t>
  </si>
  <si>
    <t>A81148314</t>
  </si>
  <si>
    <t>Montaje, comercialización, mantenimiento, alquiler y reparación de equipos informáticos, accesorios, y venta de programas informáticos a través de tienda especializada.</t>
  </si>
  <si>
    <t>https://www.polaris.es/</t>
  </si>
  <si>
    <t>Activa como minorista de hardware e informática, con servicios clásicos de asesoría y reparación; claramente en el arquetipo Informáticos (hardware/software local).</t>
  </si>
  <si>
    <t>BUSINESS &amp; DECISION ESPAÑA SA</t>
  </si>
  <si>
    <t>Catharina Joanna Peeters</t>
  </si>
  <si>
    <t>info@ivc.es</t>
  </si>
  <si>
    <t>A82945791</t>
  </si>
  <si>
    <t>Consultoría TI, business intelligence, big data y transformación digital</t>
  </si>
  <si>
    <t>https://www.businessdecision.com</t>
  </si>
  <si>
    <t>Ofrece BI, big data, transformación digital e IA; multi-sector; corresponde a consultora de innovación digital.</t>
  </si>
  <si>
    <t>Cliente_TML</t>
  </si>
  <si>
    <t>28004</t>
  </si>
  <si>
    <t xml:space="preserve"> Peeters Catharina Joanna</t>
  </si>
  <si>
    <t xml:space="preserve"> Luc Louis Cock</t>
  </si>
  <si>
    <t>MONTREL INGENIERIA INFORMATICA SA</t>
  </si>
  <si>
    <t>A41110530</t>
  </si>
  <si>
    <t>Ingeniería informática, automatización y telecomunicaciones</t>
  </si>
  <si>
    <t>https://www.montrel.es</t>
  </si>
  <si>
    <t>Amplio portfolio en TI, automatización y telecom; multi-sector; encaja en integradores TI generalistas.</t>
  </si>
  <si>
    <t>QUALITY MOLINS SL</t>
  </si>
  <si>
    <t>B61444547</t>
  </si>
  <si>
    <t>Servicios de informática, venta de hardware y soluciones TI</t>
  </si>
  <si>
    <t>Venta y soporte informático; multisector; encaja en Informáticos.</t>
  </si>
  <si>
    <t>SW HOSTING &amp; COMMUNICATIONS TECHNOLOGIES SL</t>
  </si>
  <si>
    <t>B55113515</t>
  </si>
  <si>
    <t>Servicios de hosting, cloud, servidores, comunicaciones y soluciones digitales</t>
  </si>
  <si>
    <t>https://www.swhosting.com</t>
  </si>
  <si>
    <t>Ofrece hosting, cloud, servidores dedicados, comunicaciones y soporte TI; multi-sector; encaja como integrador TI generalista.</t>
  </si>
  <si>
    <t>ITEC4 SOFTWARE SL</t>
  </si>
  <si>
    <t>Abel Soto Guerrero</t>
  </si>
  <si>
    <t>B65937013</t>
  </si>
  <si>
    <t>Desarrollo de software de gestión, consultoría tecnológica y soluciones digitales</t>
  </si>
  <si>
    <t>Ofrece software de gestión empresarial, apps a medida y consultoría TI; multi-sector; encaja en desarrolladores de soluciones digitales básicas.</t>
  </si>
  <si>
    <t>08370</t>
  </si>
  <si>
    <t xml:space="preserve"> Gonzalo Soto Mejia</t>
  </si>
  <si>
    <t xml:space="preserve"> Abel Alejandro Soto Guerrero</t>
  </si>
  <si>
    <t>FRUTO DIGITAL SL</t>
  </si>
  <si>
    <t>Jesus Duque Alcorta</t>
  </si>
  <si>
    <t>B86031135</t>
  </si>
  <si>
    <t>Consultoría de marketing digital, desarrollo web y publicidad online</t>
  </si>
  <si>
    <t>https://www.frutodigital.com</t>
  </si>
  <si>
    <t>Ofrece servicios de marketing digital, desarrollo web y publicidad online; multi-sector; encaja en desarrolladores digitales básicos.</t>
  </si>
  <si>
    <t>28522</t>
  </si>
  <si>
    <t xml:space="preserve"> Francisco Bellil</t>
  </si>
  <si>
    <t xml:space="preserve"> Andreas Wolff </t>
  </si>
  <si>
    <t xml:space="preserve"> Karl Kupila</t>
  </si>
  <si>
    <t xml:space="preserve"> Christian Foltyn</t>
  </si>
  <si>
    <t>COBERTURA TECNOLÓGICA SL</t>
  </si>
  <si>
    <t>Demetrio Suarez Castro</t>
  </si>
  <si>
    <t>cobertec@cobertec.com</t>
  </si>
  <si>
    <t>B09401738</t>
  </si>
  <si>
    <t>Servicios informáticos: programación, venta, mantenimiento</t>
  </si>
  <si>
    <t>Ofrece un portfolio amplio: asesoría informática, mantenimiento, venta y reparación de hardware. Actúa multi-sector y sin verticalización específica. Se clasifica como integrador TI generalista.</t>
  </si>
  <si>
    <t>Burgos</t>
  </si>
  <si>
    <t>09006</t>
  </si>
  <si>
    <t>ENIM SOFT SL</t>
  </si>
  <si>
    <t>Pedro Fernandez Gonzalez</t>
  </si>
  <si>
    <t>B65351884</t>
  </si>
  <si>
    <t>Desarrollo de software, comercialización, mantenimiento, hardware, asesoramiento</t>
  </si>
  <si>
    <t>https://www.enimsoft.com/</t>
  </si>
  <si>
    <t>Ofrece desarrollo de software, mantenimiento y venta de hardware, junto con asesoría técnica. No está enfocada a un único sector, sino a servicios TI multi-sector. Se clasifica como integrador TI generalista.</t>
  </si>
  <si>
    <t>08243</t>
  </si>
  <si>
    <t>OPCON INFORMATICA SL</t>
  </si>
  <si>
    <t>Está cerrado según Google Maps</t>
  </si>
  <si>
    <t>Guillermo Navarro Marques</t>
  </si>
  <si>
    <t>opcon@opconinformatica.com</t>
  </si>
  <si>
    <t>B36858512</t>
  </si>
  <si>
    <t>Venta de consumibles, hardware, instalación y configuración de redes, soporte</t>
  </si>
  <si>
    <t>https://www.facebook.com/Opcon.Informatica.Vigo/</t>
  </si>
  <si>
    <t>Ofrece hardware, instalación y mantenimiento de redes informáticas, con servicios de soporte. Multi-sector, propio de integrador TI generalista.</t>
  </si>
  <si>
    <t>Pontevedra</t>
  </si>
  <si>
    <t>36202</t>
  </si>
  <si>
    <t xml:space="preserve"> Clotilde Fernandez Alvarez</t>
  </si>
  <si>
    <t xml:space="preserve"> Diego Sebastian Mendez Rami</t>
  </si>
  <si>
    <t xml:space="preserve"> info@opconinformatica.com</t>
  </si>
  <si>
    <t>ARROBA 2 SOLUCIONES SL</t>
  </si>
  <si>
    <t>Jose Antonio Ruiz Helguera</t>
  </si>
  <si>
    <t>B84181924</t>
  </si>
  <si>
    <t>Prestación de servicios informáticos</t>
  </si>
  <si>
    <t>https://www.linkedin.com/company/arroba-soluciones-informaticas-sl?utm_source=chatgpt.com</t>
  </si>
  <si>
    <t>Empresa dedicada a servicios TI genéricos, abarcando distintas áreas. Multi-sector. Clasificada como integrador TI generalista.</t>
  </si>
  <si>
    <t>28027</t>
  </si>
  <si>
    <t xml:space="preserve"> Jose Julio Beraza Velasco</t>
  </si>
  <si>
    <t xml:space="preserve"> Agustin Herrero Marcos</t>
  </si>
  <si>
    <t xml:space="preserve"> Jon Gorrochategui Hernandez</t>
  </si>
  <si>
    <t>DISTRIBUCION DE SISTEMAS Y CONSULTING INFORMATICO SL</t>
  </si>
  <si>
    <t>Jose Vicente Serrano Ortiz</t>
  </si>
  <si>
    <t>B80056765</t>
  </si>
  <si>
    <t>Venta de paquetes de gestión, desarrollo a medida, consultoría TI y venta de equipos</t>
  </si>
  <si>
    <t>Portfolio de Business Apps (TPV/retail), infraestructura y soporte; evidencias en su web corporativa. Foco vertical claro en retail/HORECA (sectorial). Se clasifica como integrador TI sectorial por soluciones estandarizadas para punto de venta.</t>
  </si>
  <si>
    <t>28042</t>
  </si>
  <si>
    <t xml:space="preserve"> info@codisys.es</t>
  </si>
  <si>
    <t xml:space="preserve"> msanchez@codisys.es</t>
  </si>
  <si>
    <t>SIT WORLD WIDE SL</t>
  </si>
  <si>
    <t>Daniel Gomez</t>
  </si>
  <si>
    <t>B65186165</t>
  </si>
  <si>
    <t>Comercialización y servicios/asesoría de productos informáticos y telecomunicaciones</t>
  </si>
  <si>
    <t>www.sitmobile.com</t>
  </si>
  <si>
    <t>Ofrece plataforma de mensajería/SMS y servicios digitales (comunicaciones) — categoría Business Apps/Internet. Multisector sin vertical único. Se clasifica como desarrollador de soluciones digitales (servicios online y plataformas).</t>
  </si>
  <si>
    <t>08007</t>
  </si>
  <si>
    <t xml:space="preserve"> Rosario Bioque</t>
  </si>
  <si>
    <t xml:space="preserve"> Daniel Antonio Gomez Primo</t>
  </si>
  <si>
    <t>CAST SOFTWARE ESPAÑA SL</t>
  </si>
  <si>
    <t>Jose Manuel Suso Beitia</t>
  </si>
  <si>
    <t>B82690728</t>
  </si>
  <si>
    <t>Asesoramiento, adaptación, fabricación y comercialización de software</t>
  </si>
  <si>
    <t>www.castsoftware.com</t>
  </si>
  <si>
    <t>Oferta de software intelligence/analítica avanzada de sistemas (Cloud, calidad, cumplimiento) — categorías IA/Analítica/Business Apps. Multisector corporativo. Se clasifica como consultora/servicios de innovación digital.</t>
  </si>
  <si>
    <t>28002</t>
  </si>
  <si>
    <t xml:space="preserve"> Francisco Javier Fernandez Calleja</t>
  </si>
  <si>
    <t>OPENTIC SERVEIS INFORMATICS SL</t>
  </si>
  <si>
    <t>Sergio Peña</t>
  </si>
  <si>
    <t>B65493355</t>
  </si>
  <si>
    <t>Desarrollo de aplicaciones informáticas y servicios varios informáticos</t>
  </si>
  <si>
    <t>Se centra en el desarrollo de aplicaciones y servicios informáticos; su actividad está claramente en el ámbito digital (apps, servicios TI). Empresite EspañaeInforma</t>
  </si>
  <si>
    <t>08330</t>
  </si>
  <si>
    <t xml:space="preserve"> Antonio Roda Baños</t>
  </si>
  <si>
    <t xml:space="preserve"> Ramon Soto Muñoz</t>
  </si>
  <si>
    <t xml:space="preserve"> Sergio Peña Pueyo</t>
  </si>
  <si>
    <t>WEB CARGO SL</t>
  </si>
  <si>
    <t xml:space="preserve">8-1 933 79 93 01 Es web cargo, pero la empresa es extranjera. - 934 65 67 31 No disponible - Mando correo </t>
  </si>
  <si>
    <t>Joaquim Santos Lopez</t>
  </si>
  <si>
    <t>sales@webcargo.com</t>
  </si>
  <si>
    <r>
      <t>933 79 93 01 /</t>
    </r>
    <r>
      <rPr>
        <sz val="11"/>
        <color rgb="FFFF0000"/>
        <rFont val="Calibri"/>
        <family val="2"/>
        <scheme val="minor"/>
      </rPr>
      <t xml:space="preserve"> 934 65 67 31</t>
    </r>
  </si>
  <si>
    <t>B64924376</t>
  </si>
  <si>
    <t>Desarrollo de herramientas informáticas web</t>
  </si>
  <si>
    <t>https://es.webcargonet.com/</t>
  </si>
  <si>
    <r>
      <t xml:space="preserve">Web activa, especializada en soluciones web (logística, carga aérea). Vertical claro en transporte/logística → sectorial. </t>
    </r>
    <r>
      <rPr>
        <b/>
        <sz val="11"/>
        <color theme="1"/>
        <rFont val="Calibri "/>
      </rPr>
      <t>Reclasificado como C</t>
    </r>
    <r>
      <rPr>
        <sz val="11"/>
        <color theme="1"/>
        <rFont val="Calibri "/>
      </rPr>
      <t>.</t>
    </r>
  </si>
  <si>
    <t>08915</t>
  </si>
  <si>
    <t>GALEA CONSULTING DE SERVICIOS INTEGRALES SL</t>
  </si>
  <si>
    <t>Ofrece productos y consultoría</t>
  </si>
  <si>
    <t>+34 91/3833779</t>
  </si>
  <si>
    <t>no hay</t>
  </si>
  <si>
    <t>913 83 37 79</t>
  </si>
  <si>
    <t>B83195420</t>
  </si>
  <si>
    <t>Es una empresa del sector de las TIC que comercializa tecnologías informáticas de última generación y ofrece un servicio de consultoría y asistencia al cliente.</t>
  </si>
  <si>
    <t>https://www.galeaconsulting.com/</t>
  </si>
  <si>
    <t>galea@galeaconsulting.com</t>
  </si>
  <si>
    <t>TIC-SYSTEMS SUPPORT SERVICE GROUP SL.</t>
  </si>
  <si>
    <t>Marta</t>
  </si>
  <si>
    <t>Carmen</t>
  </si>
  <si>
    <t>93 153 79 40</t>
  </si>
  <si>
    <t>info@tic-systems.com</t>
  </si>
  <si>
    <t>B66206004</t>
  </si>
  <si>
    <t>Mantenimiento informático presencial y también en remoto para responder a cualquier urgencia en la máxima brevedad. Redes, servidores y comunicaciones, seguridad informática (ciberseguridad), VoIP y servicios Cloud, diseño web y tienda online…</t>
  </si>
  <si>
    <t>Servicios informáticos para empresas en Barcelona | Tic-Systems</t>
  </si>
  <si>
    <t>Tic‑Systems es una IT boutique barcelonesa con 20 años de experiencia, que ofrece mantenimiento, infraestructuras, ciberseguridad, VoIP, cloud, web/e‑commerce y digitalización integral como agente Kit Digital</t>
  </si>
  <si>
    <t>L'HOSPITALET DE LLOBREGAT</t>
  </si>
  <si>
    <t>NUBUS TECHNOLOGIES CORPORATION, SOCIEDAD LIMITADA</t>
  </si>
  <si>
    <t>Horario 9-18, me tienen que volver a llamar</t>
  </si>
  <si>
    <t>+34 62/6179256</t>
  </si>
  <si>
    <t>911 44 38 38/931 78 02 25</t>
  </si>
  <si>
    <t>B55756506</t>
  </si>
  <si>
    <t>Consultoria integral de IT + venta y reparacion de todos dispositivos (PCs, routers, etc…)</t>
  </si>
  <si>
    <t>Contáctanos - Nubus Technologies</t>
  </si>
  <si>
    <t>Nubus Technologies ofrece servicios gestionados de TI, ciberseguridad, cloud y backup para empresas, ayudando a digitalizar procesos y garantizar la seguridad y disponibilidad de la infraestructura.</t>
  </si>
  <si>
    <t>Cataluña</t>
  </si>
  <si>
    <t>EL ROURELL</t>
  </si>
  <si>
    <t>administracion@nubustech.com</t>
  </si>
  <si>
    <t>SIT SPORTS SL</t>
  </si>
  <si>
    <t>8-1 915 00 28 34 Contacto con Pilar, me indica que a priori no estan interesados en nada, pero aun asi su correo es psegovia@sitgrupo.es</t>
  </si>
  <si>
    <t>915 00 28 34</t>
  </si>
  <si>
    <t>B66238056</t>
  </si>
  <si>
    <t>Tecnología para deporte, gestión digital y plataformas asociadas</t>
  </si>
  <si>
    <t>Home | SIT Grupo</t>
  </si>
  <si>
    <t>Ofrece soluciones digitales para el deporte; verticalizado en sector deportivo; requiere validación por falta de web.</t>
  </si>
  <si>
    <t>ANUBIS SERVICIOS INFORMATICOS SLL</t>
  </si>
  <si>
    <t>Enviado mail 16/10</t>
  </si>
  <si>
    <t>sserrano@anubisgestion.com</t>
  </si>
  <si>
    <t>957 49 00 50</t>
  </si>
  <si>
    <t>B91727762</t>
  </si>
  <si>
    <t>Servicios de instalación y mantenimiento informático</t>
  </si>
  <si>
    <t>Instalación y soporte técnico TI; multi-sector; falta web oficial → requiere validación.</t>
  </si>
  <si>
    <t>Córdoba</t>
  </si>
  <si>
    <t>SAMURAI 2010 SL</t>
  </si>
  <si>
    <t>Llamar de nuevo. Comunica</t>
  </si>
  <si>
    <t>office@wadyproperties.com</t>
  </si>
  <si>
    <t>922 71 22 54</t>
  </si>
  <si>
    <t>B76527936</t>
  </si>
  <si>
    <t>Desarrollo de software y consultoría TI</t>
  </si>
  <si>
    <t>Desarrollo de soluciones digitales y servicios TI; multi-sector; requiere validación.</t>
  </si>
  <si>
    <t>GESTION Y ANALISIS DE PROCESOS SL</t>
  </si>
  <si>
    <t>Enviado mail 16/10 (están dentro del grupo Inforges)</t>
  </si>
  <si>
    <t>Michel Boufedji Martial</t>
  </si>
  <si>
    <t>marketing@inforges.es</t>
  </si>
  <si>
    <t>B91818542</t>
  </si>
  <si>
    <t>Fabricación, venta de hardware y desarrollo de software</t>
  </si>
  <si>
    <t>https://gapconsult.es/nosotros/</t>
  </si>
  <si>
    <t>Combina hardware y desarrollo de software/aplicaciones, lo cual es típico de integradores TI que ofrecen servicios completos; enfoque multi-sector.</t>
  </si>
  <si>
    <t>Sevilla</t>
  </si>
  <si>
    <t>41013</t>
  </si>
  <si>
    <t xml:space="preserve"> Jean Marc Lazzari</t>
  </si>
  <si>
    <t xml:space="preserve"> Jean Marie Buisson Jacques</t>
  </si>
  <si>
    <t xml:space="preserve"> James Albert Rullaud Christophe</t>
  </si>
  <si>
    <t xml:space="preserve"> Jose Manuel Dafonte Perez</t>
  </si>
  <si>
    <t>GUSTO DELITIA SL</t>
  </si>
  <si>
    <t>Apagado o fuera de cobertura</t>
  </si>
  <si>
    <t>Jose Angel Garrido Miguel</t>
  </si>
  <si>
    <t>B63833099</t>
  </si>
  <si>
    <t>Distribución y comercialización de software de terceros, soporte técnico y mantenimiento</t>
  </si>
  <si>
    <t>Se centra en distribución de software, servicios de soporte técnico y comercialización de productos informáticos. Multi-sector, sin especialización concreta. Se clasifica como integrador TI generalista.</t>
  </si>
  <si>
    <t>08242</t>
  </si>
  <si>
    <t xml:space="preserve"> Miguel Angel Mingo Collantes</t>
  </si>
  <si>
    <t xml:space="preserve"> Alberto Mingo Santibañez</t>
  </si>
  <si>
    <t>AVESOFT SL</t>
  </si>
  <si>
    <t>Jose Maria Lazaro Correcher</t>
  </si>
  <si>
    <t>averand@hotmail.com</t>
  </si>
  <si>
    <t>B35660216</t>
  </si>
  <si>
    <t>Gestión y servicios de recursos informáticos, asesoramiento técnico</t>
  </si>
  <si>
    <t>Proporciona gestión y soporte de recursos informáticos junto con asesoramiento técnico. Multi-sector, clasificada como integrador TI generalista.</t>
  </si>
  <si>
    <t>Las Palmas</t>
  </si>
  <si>
    <t>35017</t>
  </si>
  <si>
    <t xml:space="preserve"> Felix Vega Lagos</t>
  </si>
  <si>
    <t>SABER NUEVAS TECNOLOGÍAS SL</t>
  </si>
  <si>
    <t>David Martin Torres</t>
  </si>
  <si>
    <t>B99183576</t>
  </si>
  <si>
    <t>Estudio de procesos, programación, registro de datos, distribución de software</t>
  </si>
  <si>
    <t>Su actividad combina programación, distribución de software y servicios de registro y análisis de datos. Multi-sector, sin verticalización clara. Clasificada como integrador TI generalista.</t>
  </si>
  <si>
    <t>Zaragoza</t>
  </si>
  <si>
    <t>50009</t>
  </si>
  <si>
    <t xml:space="preserve"> Jesus Blanco Garcillan</t>
  </si>
  <si>
    <t>COMPUTER GLOBAL SOFTWARE SL</t>
  </si>
  <si>
    <t>2 teléfonos no válidos. Usar para llamar en otro momento el que no está marcado en rojo</t>
  </si>
  <si>
    <t>Fernando Ortiz Garcia</t>
  </si>
  <si>
    <t>ruben.montero@xone.es</t>
  </si>
  <si>
    <r>
      <t xml:space="preserve">924207371 / </t>
    </r>
    <r>
      <rPr>
        <sz val="11"/>
        <color rgb="FFFF0000"/>
        <rFont val="Calibri"/>
        <family val="2"/>
        <scheme val="minor"/>
      </rPr>
      <t>902052574</t>
    </r>
  </si>
  <si>
    <t>B06373864</t>
  </si>
  <si>
    <t>Elaboración, instalación, mantenimiento y comercialización de programas de ordenador</t>
  </si>
  <si>
    <t>Su actividad consiste en desarrollo, instalación y mantenimiento de software. Sin evidencia de sector único, multi-sector. Clasificada como desarrollador de soluciones digitales básicas.</t>
  </si>
  <si>
    <t>Badajoz</t>
  </si>
  <si>
    <t>06001</t>
  </si>
  <si>
    <t xml:space="preserve"> Rafael Rodriguez Garcia</t>
  </si>
  <si>
    <t xml:space="preserve"> Angel Ramirez Navarro</t>
  </si>
  <si>
    <t xml:space="preserve"> Fernando Mansilla Anguera</t>
  </si>
  <si>
    <t xml:space="preserve"> contacta@xone.es</t>
  </si>
  <si>
    <t>GENEK LOGISTICS SL</t>
  </si>
  <si>
    <t>Comunicaba todo el rato</t>
  </si>
  <si>
    <t>Ramon Rufian Milla</t>
  </si>
  <si>
    <t>B43793769</t>
  </si>
  <si>
    <t>Servicios de montaje, logística y transporte de productos informáticos</t>
  </si>
  <si>
    <t>Presta servicios de montaje y logística vinculados a equipos informáticos. Enfocado en hardware y soporte, sin software avanzado. Clasificado como informático tradicional.</t>
  </si>
  <si>
    <t>Tarragona</t>
  </si>
  <si>
    <t>43008</t>
  </si>
  <si>
    <t xml:space="preserve"> Antonio Casado Valencia</t>
  </si>
  <si>
    <t>HABLA Y COMUNICA SL</t>
  </si>
  <si>
    <t>Equipo 100</t>
  </si>
  <si>
    <t>victor.navas@hablaycomunica.com</t>
  </si>
  <si>
    <t>B65885568</t>
  </si>
  <si>
    <t>Venta al público de telefonía y accesorios; activación de líneas</t>
  </si>
  <si>
    <t>Actividad centrada en venta y soporte de telefonía, más hardware y accesorios. Multi-sector, sin innovación digital. Se clasifica como informático tradicional.</t>
  </si>
  <si>
    <t>08038</t>
  </si>
  <si>
    <t>SI</t>
  </si>
  <si>
    <t>VALLE GRAN REY INFORMATICA SL</t>
  </si>
  <si>
    <t>8-1 922 805 999 Cliente descontento con MasOrange ya que ha estado 3 semanas sin fibra en plena campaña de navidad, indica que hasta que no se solucione y pase el tiempo no querrá hacer nada. Su correo es comercial@cibermatika.com</t>
  </si>
  <si>
    <t>Concepcion Mayoral Palau</t>
  </si>
  <si>
    <t>B38867297</t>
  </si>
  <si>
    <t>Venta, distribución, instalación y reparación de equipos informáticos y de oficina</t>
  </si>
  <si>
    <t>Se dedica a la venta y reparación de equipos informáticos y accesorios. Multi-sector y sin innovación digital. Clasificada como informático tradicional.</t>
  </si>
  <si>
    <t>Santa Cruz de Tenerife</t>
  </si>
  <si>
    <t>38870</t>
  </si>
  <si>
    <t xml:space="preserve"> Juan Jose Azcarate Morera</t>
  </si>
  <si>
    <t xml:space="preserve"> Alfonso Torres Sanchez</t>
  </si>
  <si>
    <t xml:space="preserve"> Elena Gomez Pozuelo</t>
  </si>
  <si>
    <t>VENTURE SYSTEMS 21 SA</t>
  </si>
  <si>
    <t xml:space="preserve">8-1 915 628 901 Aparece en internet como inactiva. Llamo en horario de atencion pero aun asi salta el contestador </t>
  </si>
  <si>
    <t>Manuel Angel Bernardez Loira</t>
  </si>
  <si>
    <t>A85996221</t>
  </si>
  <si>
    <t>Análisis de procesos, tratamiento mecánico de datos, tabulación y centro de cálculo</t>
  </si>
  <si>
    <t>Actividad de procesamiento de datos, centro de cálculo y servicios de análisis de procesos informáticos. Multi-sector, encaja como integrador TI generalista.</t>
  </si>
  <si>
    <t>28006</t>
  </si>
  <si>
    <t xml:space="preserve"> Jesus Palacios Parra</t>
  </si>
  <si>
    <t>CHIP WORK INFORMATICA Y COMUNICACIONES</t>
  </si>
  <si>
    <t>info@chipwork.net</t>
  </si>
  <si>
    <t>981 397 118</t>
  </si>
  <si>
    <t>B15724222</t>
  </si>
  <si>
    <t>Venta, Instalación y Mantenimiento</t>
  </si>
  <si>
    <t>BANANA COMPUTER SOCIEDAD LIMITADA</t>
  </si>
  <si>
    <t>Productos apple</t>
  </si>
  <si>
    <t>Antonio Sanchez Azorin</t>
  </si>
  <si>
    <t>protecciondatos@bananacomputer.com</t>
  </si>
  <si>
    <t>NO HAY</t>
  </si>
  <si>
    <t>B35290634</t>
  </si>
  <si>
    <t>Comercio mayorista y minorista de hardware/software, importación y distribución</t>
  </si>
  <si>
    <t>https://tienda.bananacomputer.com/trabaja-con-nosotros/</t>
  </si>
  <si>
    <t>Web activa como retailer de informática y electrónica en Canarias. Actividad centrada en hardware y venta al por mayor/menor. Clasificada como informáticos.</t>
  </si>
  <si>
    <t>35006</t>
  </si>
  <si>
    <t xml:space="preserve"> Francisco Jose Boyer Abad</t>
  </si>
  <si>
    <t xml:space="preserve"> laura@bananacomputer.com</t>
  </si>
  <si>
    <t xml:space="preserve"> ovidia@bananacomputer.com</t>
  </si>
  <si>
    <t xml:space="preserve"> leticia@bananacomputer.com</t>
  </si>
  <si>
    <t xml:space="preserve"> atencionalcliente@bananacomputer.com</t>
  </si>
  <si>
    <t>NALCOM SERVICIOS INFORMATICOS INTEGRALES SL</t>
  </si>
  <si>
    <t>Consultoria Tech</t>
  </si>
  <si>
    <t>+34 91/3013709</t>
  </si>
  <si>
    <t>info@nalcom.com</t>
  </si>
  <si>
    <t>B82826587</t>
  </si>
  <si>
    <t>Consultoría Informática en Madrid - Desarrollo de software a medida</t>
  </si>
  <si>
    <t>Consultoría TI, software industrial (SCADA), hardware, soporte</t>
  </si>
  <si>
    <t>TWOAPART SL</t>
  </si>
  <si>
    <t xml:space="preserve">No existe telefono, web ni mail de contacto </t>
  </si>
  <si>
    <t>Ximena Maier Pan Soraluce</t>
  </si>
  <si>
    <t>B86505427</t>
  </si>
  <si>
    <t>Desarrollo, mantenimiento y explotación de redes sociales a través de redes telemáticas</t>
  </si>
  <si>
    <t>Perfil de LinkedIn confirma la actividad digital / redes sociales.</t>
  </si>
  <si>
    <t>28914</t>
  </si>
  <si>
    <t>HITWARE SL</t>
  </si>
  <si>
    <t>Datos incorrectos de contacto</t>
  </si>
  <si>
    <t>Gabino Fernandez Fanjul</t>
  </si>
  <si>
    <t>mgamadrid@gmail.com</t>
  </si>
  <si>
    <t>913 61 38 50</t>
  </si>
  <si>
    <t>B81500811</t>
  </si>
  <si>
    <t>Desarrollo y venta de productos y servicios telemáticos, hardware y periféricos</t>
  </si>
  <si>
    <t>Combina servicios telemáticos (software) con venta/arriendo de hardware informático; diversificado y multi-sector, típico de integradores TI generalistas.</t>
  </si>
  <si>
    <t xml:space="preserve"> Jose Ignacio Garrido Pardo</t>
  </si>
  <si>
    <t>EMAGANET CONSULTORIA SL</t>
  </si>
  <si>
    <t>Número de telefono erróneo</t>
  </si>
  <si>
    <t>Federico Sanchez Guedj</t>
  </si>
  <si>
    <t>info@emaganet.com</t>
  </si>
  <si>
    <t>645 92 52 28</t>
  </si>
  <si>
    <t>B84727296</t>
  </si>
  <si>
    <t>Diseño, programación y mantenimiento web; consultoría tecnológica y e-commerce</t>
  </si>
  <si>
    <t>Actividad centrada en programación web, e-commerce y consultoría tecnológica, abarcando soporte integral de TI para pymes y empresas; por eso se clasifica como integrador generalista.</t>
  </si>
  <si>
    <t>28053</t>
  </si>
  <si>
    <t xml:space="preserve"> Didier Jean Louis</t>
  </si>
  <si>
    <t>I- SISTEMAS OFIMÁTICA E INFORMÁTICA PROFESIONAL (SISTEMAS DE OFICINA DE OURENSE SL)</t>
  </si>
  <si>
    <t>No les interesa la propuesta</t>
  </si>
  <si>
    <t>info@i-sistemas.com</t>
  </si>
  <si>
    <t>988 233 952</t>
  </si>
  <si>
    <t>B3030513</t>
  </si>
  <si>
    <t>No disponemos ni subcontratamos con terceras empresas ningún servicio o suministro de nuestra cadena de valor.</t>
  </si>
  <si>
    <t>▷ i-sistemas - Especialistas en Informática para empresas</t>
  </si>
  <si>
    <t>Orense</t>
  </si>
  <si>
    <t>BUSINESS SERVICOM ORENSE SL</t>
  </si>
  <si>
    <t>Reminder 4-nov</t>
  </si>
  <si>
    <t>ventas@businessservicom.com</t>
  </si>
  <si>
    <t>604 02 15 96</t>
  </si>
  <si>
    <t>B32204067</t>
  </si>
  <si>
    <t>BUSINESS SERVICOM - Contacto</t>
  </si>
  <si>
    <t>HEALTHYPC / PROINF INFORMATICA SC</t>
  </si>
  <si>
    <t>info@healthypc.es</t>
  </si>
  <si>
    <t>606 039 056</t>
  </si>
  <si>
    <t>J70908868</t>
  </si>
  <si>
    <t>Contacto - HealthyPc Servicio Técnico Informático | Reparación Apple/Pc, Portátiles y sobremesa, Smartphone, Tablets, equipos de audio y Tv</t>
  </si>
  <si>
    <t>Santiago de Compostela</t>
  </si>
  <si>
    <t>INFORMATICA MARFER SL</t>
  </si>
  <si>
    <t>16/10/2025 (reminder)</t>
  </si>
  <si>
    <t>Shih Kai Wang</t>
  </si>
  <si>
    <t>correo@imarfer.com / alvaro@imarfer.com</t>
  </si>
  <si>
    <t>982 263 084</t>
  </si>
  <si>
    <t>B27227073</t>
  </si>
  <si>
    <t xml:space="preserve">COMERCIO AL MENOR DE ORDENADORES Y PROGRAMAS INFORMATICOS.                                                                                                                                                                  . </t>
  </si>
  <si>
    <t>KIT DIGITAL LUGO</t>
  </si>
  <si>
    <t>CROWNET GALICIA SLU</t>
  </si>
  <si>
    <t>comunicaba todo el rato</t>
  </si>
  <si>
    <t>correo@crownetgalicia.com</t>
  </si>
  <si>
    <t>982 81 25 88</t>
  </si>
  <si>
    <t>B27279363</t>
  </si>
  <si>
    <t>Crownet Galicia - Servicios y soluciones informáticas</t>
  </si>
  <si>
    <t>MALAGAMICRO</t>
  </si>
  <si>
    <t>951 629 472</t>
  </si>
  <si>
    <t>B92187475</t>
  </si>
  <si>
    <t>Contacto - Malagamicro. Empresa de Servicio Técnico y Mantenimiento Informático en Málaga</t>
  </si>
  <si>
    <t>Málaga</t>
  </si>
  <si>
    <t>OLINET SLU</t>
  </si>
  <si>
    <t xml:space="preserve">5-10 952207135 (1) No contestan // 11-11 952207135 (1) No contestan // 21-11 952207135 (1) No contestan </t>
  </si>
  <si>
    <t>info@olinet.es</t>
  </si>
  <si>
    <t>952 207 135</t>
  </si>
  <si>
    <t>B29194503</t>
  </si>
  <si>
    <t>Mantenimiento informático para empresas en Málaga - Olinet SL</t>
  </si>
  <si>
    <t>NOVANET SOLUCIONES INFORMATICAS</t>
  </si>
  <si>
    <t>Miguel Ángel Moreno ()</t>
  </si>
  <si>
    <t>info@malaganovanet.com</t>
  </si>
  <si>
    <t>951 15 62 70 / 951 10 99 99</t>
  </si>
  <si>
    <t>B42810812</t>
  </si>
  <si>
    <t>Servicios de Mantenimiento Informatico a Empresas en Málaga</t>
  </si>
  <si>
    <t>INFORMATICA ISEMAT SL</t>
  </si>
  <si>
    <t>Manuel Fernando Gomez Carpintero Nuñez De Arenas</t>
  </si>
  <si>
    <t>isemat@isemat.com</t>
  </si>
  <si>
    <t>B06315709</t>
  </si>
  <si>
    <t>Venta de productos y consumibles informáticos; desarrollo de software</t>
  </si>
  <si>
    <t>https://www.isemat.com/</t>
  </si>
  <si>
    <t>Combina venta de productos informáticos y consumibles con desarrollo de software y asesoramiento. No especializado en un sector concreto, encaja como soluciones digitales básicas. Faltan datos recientes, requiere validación.</t>
  </si>
  <si>
    <t>06008</t>
  </si>
  <si>
    <t xml:space="preserve"> Fernando Peces Castillo</t>
  </si>
  <si>
    <t xml:space="preserve"> Luis Arenal Conde</t>
  </si>
  <si>
    <t xml:space="preserve"> Alfonso Careaga Bravo</t>
  </si>
  <si>
    <t xml:space="preserve"> Maria Via Melich</t>
  </si>
  <si>
    <t xml:space="preserve"> info@tiendabrowser.com</t>
  </si>
  <si>
    <t>NESTOLA NETSYSTEM MEDIA SL</t>
  </si>
  <si>
    <t>Manuel Esteban Mozos</t>
  </si>
  <si>
    <t>info@netsystem.es</t>
  </si>
  <si>
    <t>629 178 908</t>
  </si>
  <si>
    <t>B83650390</t>
  </si>
  <si>
    <t>Servicios y asesoramiento informático; compraventa, instalación y reparación de material informático</t>
  </si>
  <si>
    <t>www.netsystem.es</t>
  </si>
  <si>
    <t>Web oficial activa, ofrece soporte TI completo: hardware, mantenimiento, asesoría. Multi-sector. Clasificada como integrador TI generalista.</t>
  </si>
  <si>
    <t>28050</t>
  </si>
  <si>
    <t xml:space="preserve"> Manuel Esteban De Los Mozos</t>
  </si>
  <si>
    <t>SINE 95 SL</t>
  </si>
  <si>
    <t>Jose Simon Ibañez Chaler</t>
  </si>
  <si>
    <t>915 91 65 88</t>
  </si>
  <si>
    <t>B81063745</t>
  </si>
  <si>
    <t>Desarrollo de software para entornos IBM, consultoría e ingeniería de sistemas</t>
  </si>
  <si>
    <t>www.sine95.com</t>
  </si>
  <si>
    <t>Web oficial activa. Portfolio en software IBM, consultoría y sistemas. Multi-sector. Clasificada como integrador TI generalista.</t>
  </si>
  <si>
    <t>28043</t>
  </si>
  <si>
    <t>BEONPRICE SL</t>
  </si>
  <si>
    <t>Luis Manuel Aranda Parras</t>
  </si>
  <si>
    <t>B37517844</t>
  </si>
  <si>
    <t>Programación informática y consultoría; gestión de recursos informáticos; portales web</t>
  </si>
  <si>
    <t>www.beonprice.com</t>
  </si>
  <si>
    <r>
      <t xml:space="preserve">Web oficial activa, empresa especializada en </t>
    </r>
    <r>
      <rPr>
        <b/>
        <sz val="11"/>
        <color theme="1"/>
        <rFont val="Calibri "/>
      </rPr>
      <t>Revenue Management para el sector hotelero</t>
    </r>
    <r>
      <rPr>
        <sz val="11"/>
        <color theme="1"/>
        <rFont val="Calibri "/>
      </rPr>
      <t>. Vertical turismo/hotelero. Clasificada como integrador TI sectorial.</t>
    </r>
  </si>
  <si>
    <t>Salamanca</t>
  </si>
  <si>
    <t>37185</t>
  </si>
  <si>
    <t>INFORMÁTICA 222</t>
  </si>
  <si>
    <t>Carlos Villar</t>
  </si>
  <si>
    <t>jcvillar@i-222.com</t>
  </si>
  <si>
    <t>981 160 096</t>
  </si>
  <si>
    <t>B15167224</t>
  </si>
  <si>
    <t>Informática 222</t>
  </si>
  <si>
    <t>A Coruña</t>
  </si>
  <si>
    <t>Processos i Comunicacions Informàtiques S L</t>
  </si>
  <si>
    <t>Enviar correo a Ana</t>
  </si>
  <si>
    <t>info@procesos.com</t>
  </si>
  <si>
    <t>932 107 910 / 936 764 388</t>
  </si>
  <si>
    <t>B59163766</t>
  </si>
  <si>
    <r>
      <t xml:space="preserve">Ofrecen un </t>
    </r>
    <r>
      <rPr>
        <b/>
        <sz val="11"/>
        <color theme="1"/>
        <rFont val="Calibri "/>
      </rPr>
      <t>portfolio integral de servicios TI para empresas</t>
    </r>
    <r>
      <rPr>
        <sz val="11"/>
        <color theme="1"/>
        <rFont val="Calibri "/>
      </rPr>
      <t>: mantenimiento informático, consultoría, renting tecnológico, cloud, servidores, comunicaciones unificadas y seguridad (firewall, pentesting, copias blindadas). Además, incluyen desarrollo web (WordPress, Django, e-commerce, SEO) y soluciones de digitalización con Kit Digital.</t>
    </r>
  </si>
  <si>
    <t>Inicio - Procesos Soluciones TI</t>
  </si>
  <si>
    <t>Cubren todas las áreas básicas de TI (workplace, cloud, ciberseguridad, business apps), atendiendo a pymes y empresas de múltiples sectores, sin especialización vertical concreta.</t>
  </si>
  <si>
    <t xml:space="preserve">Barcelona </t>
  </si>
  <si>
    <t>08024</t>
  </si>
  <si>
    <t>ACCON SOFTWARE SL</t>
  </si>
  <si>
    <t>Enviar correo a Jordi</t>
  </si>
  <si>
    <t>Jordi Accon</t>
  </si>
  <si>
    <t>info@accon.com</t>
  </si>
  <si>
    <t>934 882 416</t>
  </si>
  <si>
    <t>B62203542</t>
  </si>
  <si>
    <r>
      <t xml:space="preserve">mpresa con más de 20 años ofreciendo </t>
    </r>
    <r>
      <rPr>
        <b/>
        <sz val="11"/>
        <color theme="1"/>
        <rFont val="Calibri "/>
      </rPr>
      <t>servicios integrales de TI</t>
    </r>
    <r>
      <rPr>
        <sz val="11"/>
        <color theme="1"/>
        <rFont val="Calibri "/>
      </rPr>
      <t xml:space="preserve">: mantenimiento informático, suministro tecnológico, servicios de infraestructura (virtualización, almacenamiento, redes), consultoría, </t>
    </r>
    <r>
      <rPr>
        <b/>
        <sz val="11"/>
        <color theme="1"/>
        <rFont val="Calibri "/>
      </rPr>
      <t>ciberseguridad</t>
    </r>
    <r>
      <rPr>
        <sz val="11"/>
        <color theme="1"/>
        <rFont val="Calibri "/>
      </rPr>
      <t>, desarrollo de software, diseño web y soluciones cloud. También es agente digitalizador del Kit Digital.</t>
    </r>
  </si>
  <si>
    <t>Servicios informáticos para empresas</t>
  </si>
  <si>
    <t>Cubre de forma transversal todas las necesidades TI de empresas (workplace, cloud, ciberseguridad, desarrollo web/software), atendiendo a múltiples sectores y sin una especialización vertical única.</t>
  </si>
  <si>
    <t>TENDENCIAS ORIGINALES DOCUMENTADAS IT SL</t>
  </si>
  <si>
    <t>Enviado correo 16/10</t>
  </si>
  <si>
    <t>Mario Martínez Contreras</t>
  </si>
  <si>
    <t>666 448 027</t>
  </si>
  <si>
    <t>aoliver@todoit.es</t>
  </si>
  <si>
    <t>666 44 80 27</t>
  </si>
  <si>
    <t>B86396835</t>
  </si>
  <si>
    <t>Actividades de consultoría informática</t>
  </si>
  <si>
    <t>www.todoit.es</t>
  </si>
  <si>
    <t>todoIT provee infraestructura TI, soporte integral, soluciones audiovisuales, control de acceso y Kit Digital completo (web, marketing, CRM, ciberseguridad y procesos) para pymes.</t>
  </si>
  <si>
    <t>aoliver@todoit.es     </t>
  </si>
  <si>
    <t>IN2 INGENIERIA DE LA INFORMACION SL</t>
  </si>
  <si>
    <t>Absorbidos por ALTIA. Comprobar si llamar a ALTIA</t>
  </si>
  <si>
    <t>Rosario Aranda Hidalgo</t>
  </si>
  <si>
    <t>in-2@in-2.com</t>
  </si>
  <si>
    <t>661 29 68 61</t>
  </si>
  <si>
    <t>B60645900</t>
  </si>
  <si>
    <t>Consultoría informática, proyectos TI, venta de hardware y software</t>
  </si>
  <si>
    <t>www.in2.es</t>
  </si>
  <si>
    <t>Web oficial activa. Consultoría TI y desarrollo de proyectos, con venta de software/hardware. Multi-sector. Clasificada como integrador TI generalista.</t>
  </si>
  <si>
    <t>08012</t>
  </si>
  <si>
    <t xml:space="preserve"> Carlos Daniel Mateu Aranda</t>
  </si>
  <si>
    <t xml:space="preserve"> bolsadetrabajo@in2.es</t>
  </si>
  <si>
    <t xml:space="preserve"> contacto@in2.es</t>
  </si>
  <si>
    <t xml:space="preserve"> luis.fernandez@in2.es</t>
  </si>
  <si>
    <t xml:space="preserve"> daniel.flores@in2.es</t>
  </si>
  <si>
    <t>SOFTEC INTERNET SL</t>
  </si>
  <si>
    <t>Angel Ramirez Navarro</t>
  </si>
  <si>
    <t>info@register.es</t>
  </si>
  <si>
    <t>B39492566</t>
  </si>
  <si>
    <t>Servicios informáticos y electrónicos variados: programación, asesoramiento informático, etc.</t>
  </si>
  <si>
    <t>www.softec-internet.com</t>
  </si>
  <si>
    <t>Proporciona un amplio rango de servicios TI (programación, asesoría, electrónica); tiene web activa y balances recientes. Empresite EspañaEmpresiaDatos CIF</t>
  </si>
  <si>
    <t>Cantabria</t>
  </si>
  <si>
    <t>39011</t>
  </si>
  <si>
    <t xml:space="preserve"> Carlos Kinder Espinosa</t>
  </si>
  <si>
    <t xml:space="preserve"> dominios@register.es</t>
  </si>
  <si>
    <t xml:space="preserve"> soporte@register.es</t>
  </si>
  <si>
    <t xml:space="preserve"> corporativoteka@register.es</t>
  </si>
  <si>
    <t xml:space="preserve"> gestion@register.es</t>
  </si>
  <si>
    <t>EINZELNET EXECUTIVE SERVICES SL</t>
  </si>
  <si>
    <t>Diana Paloma Robledo Reyes</t>
  </si>
  <si>
    <t>rrhh@einzelnet.com</t>
  </si>
  <si>
    <t>B86515517</t>
  </si>
  <si>
    <t>Proyectos informáticos y telemáticos para clientes empresariales</t>
  </si>
  <si>
    <t>https://einzelnet.com/</t>
  </si>
  <si>
    <t>Actividad centrada en proyectos TI, servicios telemáticos y soluciones corporativas para distintos clientes. Multi-sector, por lo que se clasifica como integrador TI generalista.</t>
  </si>
  <si>
    <t>28021</t>
  </si>
  <si>
    <t xml:space="preserve"> Paloma Robledo Reyes</t>
  </si>
  <si>
    <t xml:space="preserve"> Christine Amelie Marie Andree Allain Launay</t>
  </si>
  <si>
    <t xml:space="preserve"> Romain Selimir Claude Allain Launay</t>
  </si>
  <si>
    <t xml:space="preserve"> Julien Hugues Johan</t>
  </si>
  <si>
    <t>SOLUCIONES INFORMATICAS ADV SA</t>
  </si>
  <si>
    <t>Enviado 16/10</t>
  </si>
  <si>
    <t xml:space="preserve">siadv@siadv.com </t>
  </si>
  <si>
    <t>918 82 29 29</t>
  </si>
  <si>
    <t>A81165374</t>
  </si>
  <si>
    <t>Desarrollo y comercialización de software de gestión empresarial</t>
  </si>
  <si>
    <t>https://www.siadv.com/#</t>
  </si>
  <si>
    <t>Desarrollo de aplicaciones de gestión empresarial; sin vertical sectorial; requiere validación por falta de web oficial.</t>
  </si>
  <si>
    <t>CONSULTORÍA Y COMUNICACIONES DE NAVARRA SL</t>
  </si>
  <si>
    <t>Miguel Angel Marti Melendo / Kike Mendoza (correo) /Virginia Montalbán (madrid)</t>
  </si>
  <si>
    <t>comunicacion@cyc.es / kikem@cyc.es /virginiam@cyc.es (madrid)</t>
  </si>
  <si>
    <t>948 29 02 02</t>
  </si>
  <si>
    <t>B31549256</t>
  </si>
  <si>
    <t>Servicios informáticos y comunicaciones, junto con operaciones relacionadas con el mercado inmobiliario</t>
  </si>
  <si>
    <t>Contacto - CYC</t>
  </si>
  <si>
    <t>Ofrecía servicios TI amplios (consultoría, comunicaciones); no presenta actividad reciente ni cierre registrado, por lo que requiere validación.</t>
  </si>
  <si>
    <t>Navarra</t>
  </si>
  <si>
    <t>31192</t>
  </si>
  <si>
    <t xml:space="preserve"> albertoa@cyc.es</t>
  </si>
  <si>
    <t xml:space="preserve"> info@cyc.es</t>
  </si>
  <si>
    <t xml:space="preserve"> jmanuel@cyc.es</t>
  </si>
  <si>
    <t xml:space="preserve"> jmanuelg@cyc.es</t>
  </si>
  <si>
    <t>INNOVATEC GALICIA SOLUCIONES DIGITALES (SERVICIOS DE INNOVACIÓN TECNOLÓGICA DE GALICIA SL)</t>
  </si>
  <si>
    <t>soporte@innovatecgalicia.es</t>
  </si>
  <si>
    <t>981 27 15 25</t>
  </si>
  <si>
    <t>B70101696</t>
  </si>
  <si>
    <r>
      <t>Contamos con un equipo de</t>
    </r>
    <r>
      <rPr>
        <b/>
        <sz val="11"/>
        <color theme="1"/>
        <rFont val="Calibri  "/>
      </rPr>
      <t> profesionales especializados y técnicos certificados</t>
    </r>
    <r>
      <rPr>
        <sz val="11"/>
        <color theme="1"/>
        <rFont val="Calibri  "/>
      </rPr>
      <t> en distintas tecnologías y ámbitos de la informática. </t>
    </r>
  </si>
  <si>
    <t>Servicios Informáticos | Soporte y Servicios Infomáticos | Innovatec</t>
  </si>
  <si>
    <t>GALITEC CONSULTORES INFORMATICOS SL</t>
  </si>
  <si>
    <t>galitec@galitecconsultores.com</t>
  </si>
  <si>
    <t>986 37 87 61</t>
  </si>
  <si>
    <t>B36938397</t>
  </si>
  <si>
    <t>Galitec Consumibles toner y cartuchos de tinta</t>
  </si>
  <si>
    <t>Vigo</t>
  </si>
  <si>
    <t>GLOBAL TECNOLOGIA INFORMATICA DE SERVICIOS INTEGRADOS SL</t>
  </si>
  <si>
    <t>Mail enviado 8.10. Esperando re-llamada CEO.</t>
  </si>
  <si>
    <t>Juan Carlos Reyes (CEO), jcreyes@globaltis.com</t>
  </si>
  <si>
    <t>916 651 232</t>
  </si>
  <si>
    <t xml:space="preserve">atencioncliente@globaltis.com </t>
  </si>
  <si>
    <t>916 65 12 32</t>
  </si>
  <si>
    <t>B83542357</t>
  </si>
  <si>
    <t>Home Globaltis - Globaltis</t>
  </si>
  <si>
    <t>jcreyes@globaltis.com</t>
  </si>
  <si>
    <t>R &amp; J CONSULTORIA INTEGRAL DE SOFTWARE S.L.</t>
  </si>
  <si>
    <t>Pendiente reagendar reunión (no presentado 16-oct)</t>
  </si>
  <si>
    <t xml:space="preserve">Carlota </t>
  </si>
  <si>
    <t>+34 91/6303005</t>
  </si>
  <si>
    <t>gabriela.quintero@consultoria-integral.net</t>
  </si>
  <si>
    <t>916 30 30 05</t>
  </si>
  <si>
    <t>B82228644</t>
  </si>
  <si>
    <t>https://www.consultoria-integral.net/</t>
  </si>
  <si>
    <t>Consultora IT en Las Rozas que desarrolla e integra sistemas informáticos a medida, con servicios de software y posible seguridad y backup incluidos.</t>
  </si>
  <si>
    <t>jljerez@vianuwe.com</t>
  </si>
  <si>
    <t>ELKARMEDIA SL</t>
  </si>
  <si>
    <t>23.09</t>
  </si>
  <si>
    <t>Miguel Angel Arce Valle</t>
  </si>
  <si>
    <t>info@elkarmedia.com</t>
  </si>
  <si>
    <t>943 85 08 74</t>
  </si>
  <si>
    <t>B20554911</t>
  </si>
  <si>
    <t>Desarrollo de aplicaciones informáticas; formación; mantenimiento de sistemas</t>
  </si>
  <si>
    <t>www.elkarmedia.eus</t>
  </si>
  <si>
    <t>Web activa, dedicada a desarrollo de software y formación tecnológica. Multi-sector. Clasificada como desarrollador digital básico.</t>
  </si>
  <si>
    <t>Guipúzcoa</t>
  </si>
  <si>
    <t>20720</t>
  </si>
  <si>
    <t>COMPUHELP</t>
  </si>
  <si>
    <t>info@compuhelp.es - a la atención de Jorge Albeza</t>
  </si>
  <si>
    <t>B82687013</t>
  </si>
  <si>
    <t>CIP Informática (CENTRO INFORMATICO POZUELO SL)</t>
  </si>
  <si>
    <t>Mail a comercial@CIPinformatica.com y llamar por la mañana (10am)</t>
  </si>
  <si>
    <t>91 351 36 77</t>
  </si>
  <si>
    <t>B81384414</t>
  </si>
  <si>
    <t>Contacto - Centro Informático Pozuelo</t>
  </si>
  <si>
    <t>GHM Informática</t>
  </si>
  <si>
    <t>Mail a info@ghminformatica.com y llamar por la mañana</t>
  </si>
  <si>
    <t>B86821865</t>
  </si>
  <si>
    <t>Tienda de Informática en Leganés - GHM Informática</t>
  </si>
  <si>
    <t>INTEGRAL DATA SERVICES SL (PROXYMA)</t>
  </si>
  <si>
    <t>Juan Manuel</t>
  </si>
  <si>
    <t>info@proxyma.es</t>
  </si>
  <si>
    <t>900 834 423 (gratuito) / 930 181 607</t>
  </si>
  <si>
    <t>B60889748</t>
  </si>
  <si>
    <r>
      <t xml:space="preserve">Proxyma ofrece </t>
    </r>
    <r>
      <rPr>
        <b/>
        <sz val="11"/>
        <color theme="1"/>
        <rFont val="Calibri "/>
      </rPr>
      <t>mantenimiento informático para empresas en Barcelona</t>
    </r>
    <r>
      <rPr>
        <sz val="11"/>
        <color theme="1"/>
        <rFont val="Calibri "/>
      </rPr>
      <t>, incluyendo soporte correctivo, preventivo y evolutivo. Sus servicios abarcan estaciones de trabajo (Windows y Mac), servidores físicos/virtuales, redes, impresoras, comunicaciones y copias de seguridad. Además, realizan instalación de redes y cableado, venta de hardware/software y soporte remoto.</t>
    </r>
  </si>
  <si>
    <t>PROXYMA | Empresa mantenimiento informático y redes Barcelona</t>
  </si>
  <si>
    <t>Cubre de forma integral las necesidades TI de pymes (workplace, redes, servidores, seguridad básica), sin especialización vertical.</t>
  </si>
  <si>
    <t>Oter informatica SL</t>
  </si>
  <si>
    <t>Alejandro Oter Muñoz</t>
  </si>
  <si>
    <t>oter@oterinformatica.com / comercial@oterinformatica.com</t>
  </si>
  <si>
    <t>B63451736</t>
  </si>
  <si>
    <r>
      <t xml:space="preserve">Ofrece un </t>
    </r>
    <r>
      <rPr>
        <b/>
        <sz val="11"/>
        <color theme="1"/>
        <rFont val="Calibri "/>
      </rPr>
      <t>servicio integral de mantenimiento informático y soporte TI</t>
    </r>
    <r>
      <rPr>
        <sz val="11"/>
        <color theme="1"/>
        <rFont val="Calibri "/>
      </rPr>
      <t xml:space="preserve"> para pymes, con modalidades de tarifa plana, pago por servicio o bonos. Sus servicios incluyen </t>
    </r>
    <r>
      <rPr>
        <b/>
        <sz val="11"/>
        <color theme="1"/>
        <rFont val="Calibri "/>
      </rPr>
      <t>soporte remoto y presencial, monitorización 24/7, consultoría IT, migración a la nube, teletrabajo, seguridad informática e instalación de infraestructuras TI</t>
    </r>
    <r>
      <rPr>
        <sz val="11"/>
        <color theme="1"/>
        <rFont val="Calibri "/>
      </rPr>
      <t>. También realizan venta de hardware y software.</t>
    </r>
  </si>
  <si>
    <t>Suba sus servidores a la nube – Suba sus servidores a la nube</t>
  </si>
  <si>
    <t>Cubren de forma completa las necesidades TI de empresas (workplace, cloud, seguridad, comunicaciones, soporte), sin especialización vertical en un sector concreto</t>
  </si>
  <si>
    <t>08019</t>
  </si>
  <si>
    <t>DEINFO SERVICIOS INFORMATICOS SL</t>
  </si>
  <si>
    <t>Jose María Serra Cabrera</t>
  </si>
  <si>
    <t>deinfo@deinfo.es /administracion@deinfo.es</t>
  </si>
  <si>
    <t>934 176 400</t>
  </si>
  <si>
    <t>B59753278</t>
  </si>
  <si>
    <r>
      <t xml:space="preserve">Empresa fundada en 1988 en Barcelona, especializada en </t>
    </r>
    <r>
      <rPr>
        <b/>
        <sz val="11"/>
        <color theme="1"/>
        <rFont val="Calibri "/>
      </rPr>
      <t>servicios integrales de TI</t>
    </r>
    <r>
      <rPr>
        <sz val="11"/>
        <color theme="1"/>
        <rFont val="Calibri "/>
      </rPr>
      <t xml:space="preserve">: dirección y consultoría IT, mantenimiento de sistemas, soporte técnico remoto y presencial, </t>
    </r>
    <r>
      <rPr>
        <b/>
        <sz val="11"/>
        <color theme="1"/>
        <rFont val="Calibri "/>
      </rPr>
      <t>ciberseguridad, teletrabajo y escritorios virtuales, cloud (Microsoft 365, Azure, Google Workspace), telefonía IP, instalaciones y equipamiento, desarrollo en entorno Odoo e incluso peritaje informático judicial</t>
    </r>
    <r>
      <rPr>
        <sz val="11"/>
        <color theme="1"/>
        <rFont val="Calibri "/>
      </rPr>
      <t>.</t>
    </r>
  </si>
  <si>
    <t>Servicios – DEINFO</t>
  </si>
  <si>
    <t>Su portfolio cubre todas las áreas básicas de TI para empresas (workplace, cloud, comunicaciones, seguridad, business apps), atendiendo a múltiples sectores sin especialización vertical.</t>
  </si>
  <si>
    <t>GROUPmee</t>
  </si>
  <si>
    <t>Alberto Ayuso</t>
  </si>
  <si>
    <t>hola@groupmee.com / alberto.garcia@groupme.com</t>
  </si>
  <si>
    <t>930 409 993 / 630950573</t>
  </si>
  <si>
    <t>B66962893</t>
  </si>
  <si>
    <r>
      <t xml:space="preserve">Nacida de la unión de INNOVAmee y SAPmee, ofrece un </t>
    </r>
    <r>
      <rPr>
        <b/>
        <sz val="11"/>
        <color theme="1"/>
        <rFont val="Calibri "/>
      </rPr>
      <t>portfolio integral de servicios TI</t>
    </r>
    <r>
      <rPr>
        <sz val="11"/>
        <color theme="1"/>
        <rFont val="Calibri "/>
      </rPr>
      <t xml:space="preserve">: mantenimiento informático para empresas, ciberseguridad, cloud, consultoría IT, así como soluciones de negocio con </t>
    </r>
    <r>
      <rPr>
        <b/>
        <sz val="11"/>
        <color theme="1"/>
        <rFont val="Calibri "/>
      </rPr>
      <t>SAP, Asana, Holded, Pipedrive y Factorial</t>
    </r>
    <r>
      <rPr>
        <sz val="11"/>
        <color theme="1"/>
        <rFont val="Calibri "/>
      </rPr>
      <t>. También es agente digitalizador del Kit Digital.</t>
    </r>
  </si>
  <si>
    <t>Contacto – Groupmee</t>
  </si>
  <si>
    <t>Su oferta cubre todas las necesidades básicas y avanzadas de TI para pymes y medianas empresas (workplace, cloud, business apps, seguridad), en múltiples sectores, sin una especialización vertical única.</t>
  </si>
  <si>
    <t>Efimatica Assesorament Informatic SL</t>
  </si>
  <si>
    <t>web@efimatica.com</t>
  </si>
  <si>
    <t>972 411 600</t>
  </si>
  <si>
    <t>B172219455</t>
  </si>
  <si>
    <r>
      <t xml:space="preserve">Empresa con sede en Girona especializada en </t>
    </r>
    <r>
      <rPr>
        <b/>
        <sz val="11"/>
        <color theme="1"/>
        <rFont val="Calibri "/>
      </rPr>
      <t>soluciones tecnológicas para el sector turístico y HORECA</t>
    </r>
    <r>
      <rPr>
        <sz val="11"/>
        <color theme="1"/>
        <rFont val="Calibri "/>
      </rPr>
      <t>. Ofrece software de gestión hotelera (</t>
    </r>
    <r>
      <rPr>
        <b/>
        <sz val="11"/>
        <color theme="1"/>
        <rFont val="Calibri "/>
      </rPr>
      <t>Obehotel</t>
    </r>
    <r>
      <rPr>
        <sz val="11"/>
        <color theme="1"/>
        <rFont val="Calibri "/>
      </rPr>
      <t>), carta digital para restaurantes, servicios de ciberseguridad, infraestructura TI y soporte técnico. También es agente digitalizador del Kit Digital.</t>
    </r>
  </si>
  <si>
    <t>Contactar - Efimatica</t>
  </si>
  <si>
    <r>
      <t xml:space="preserve">Su oferta está claramente verticalizada en turismo y restauración, con productos tecnológicos estandarizados para ese sector. Por ello se clasifica como </t>
    </r>
    <r>
      <rPr>
        <b/>
        <sz val="11"/>
        <color theme="1"/>
        <rFont val="Calibri "/>
      </rPr>
      <t>integrador TI sectorial</t>
    </r>
    <r>
      <rPr>
        <sz val="11"/>
        <color theme="1"/>
        <rFont val="Calibri "/>
      </rPr>
      <t>.</t>
    </r>
  </si>
  <si>
    <t>Girona</t>
  </si>
  <si>
    <t>CIS Informatica SL</t>
  </si>
  <si>
    <t>10/10/2025 (reminder)</t>
  </si>
  <si>
    <t>José Félix Tezanos Tortajada</t>
  </si>
  <si>
    <t>cis@cisinformatica.cat</t>
  </si>
  <si>
    <t>972 22 89 43</t>
  </si>
  <si>
    <t>B127421927</t>
  </si>
  <si>
    <r>
      <t xml:space="preserve">Empresa ubicada en Girona especializada en </t>
    </r>
    <r>
      <rPr>
        <b/>
        <sz val="11"/>
        <color theme="1"/>
        <rFont val="Calibri "/>
      </rPr>
      <t>servicios integrales de TI para pymes</t>
    </r>
    <r>
      <rPr>
        <sz val="11"/>
        <color theme="1"/>
        <rFont val="Calibri "/>
      </rPr>
      <t xml:space="preserve">: soporte técnico y remoto, mantenimiento de sistemas, </t>
    </r>
    <r>
      <rPr>
        <b/>
        <sz val="11"/>
        <color theme="1"/>
        <rFont val="Calibri "/>
      </rPr>
      <t>ciberseguridad (auditoría, firewall, antivirus, backup cloud)</t>
    </r>
    <r>
      <rPr>
        <sz val="11"/>
        <color theme="1"/>
        <rFont val="Calibri "/>
      </rPr>
      <t>, soluciones cloud, instalación de redes y comunicaciones (wifi, telefonía IP, fibra), cámaras de seguridad y desarrollo de páginas web y ERP sectoriales (comercio, hostelería, gestión de proyectos). También es agente digitalizador del Kit Digital.</t>
    </r>
  </si>
  <si>
    <t>Contacte » CIS Informàtica</t>
  </si>
  <si>
    <t>Cubre todas las áreas esenciales de TI (workplace, cloud, ciberseguridad, business apps, comunicaciones), trabajando con empresas de distintos sectores, sin una verticalización única.</t>
  </si>
  <si>
    <t>12.01 - Pendiente recibir confirmación contrato modificado  y enviar a Raquel Muñoz.</t>
  </si>
  <si>
    <t>Gonzalo González (director de desarrollo de negocio)</t>
  </si>
  <si>
    <t>+ 34 914855315 / +34 607110458</t>
  </si>
  <si>
    <t>gonzalo.gonzalez@ox-one.com</t>
  </si>
  <si>
    <t>911 115 838</t>
  </si>
  <si>
    <t>B82904566</t>
  </si>
  <si>
    <t>https://www.ox-one.com/que-hacemos</t>
  </si>
  <si>
    <t>Ox‑One Networks es una consultora tecnológica de Alcorcón especializada en redes, seguridad, cloud edge y monitorización, con servicios 24/7 y gestión de redes sociales para pymes.</t>
  </si>
  <si>
    <t>info@ox-one.com</t>
  </si>
  <si>
    <t>ASISTENCIA TECNICA EN COMUNICACIONES SL</t>
  </si>
  <si>
    <t>Ana Patricia Botin Sanz Sautuola O Shea</t>
  </si>
  <si>
    <t>965 92 29 82 / 608 14 01 24</t>
  </si>
  <si>
    <t>atc@atcinformatica.com</t>
  </si>
  <si>
    <t>B03784816</t>
  </si>
  <si>
    <t>Comercio de equipos de oficina</t>
  </si>
  <si>
    <t>Comercializa equipos de oficina/hardware, sin componente de software o digitalización, lo que la clasifica como informático tradicional.</t>
  </si>
  <si>
    <t>Araba</t>
  </si>
  <si>
    <t>01322</t>
  </si>
  <si>
    <t xml:space="preserve"> Matias Rodriguez Inciarte</t>
  </si>
  <si>
    <t xml:space="preserve"> Roberto Fernandez Diaz</t>
  </si>
  <si>
    <t xml:space="preserve"> Ignacio Berdugo Gomez Torre</t>
  </si>
  <si>
    <t xml:space="preserve"> Angel Gabilondo Pujol</t>
  </si>
  <si>
    <t>SEMIC</t>
  </si>
  <si>
    <t>A31016322</t>
  </si>
  <si>
    <t>SEACOMM SOLUCIONES INTEGRALES DE TELECOMUNICACIONES SL</t>
  </si>
  <si>
    <t>B86811189</t>
  </si>
  <si>
    <t>Servicios TI: Comunicaciones unificadas, Networking, Ciberseguridad, Infraestructura TIC, Wireless, Servicios y Mantenimiento, Audiovisuales, Edificación (seguridad/monitoreo)</t>
  </si>
  <si>
    <t>www.seacomm.es</t>
  </si>
  <si>
    <t>Ofrece comunicaciones unificadas, networking, ciberseguridad (auditoría, ISO27001, vulnerabilidades, SOC), infraestructura TIC (continuidad, recuperación), soporte 24/7 y audiovisuales con instalación; es multi-sector (no especializado verticalmente) y cubre un ciclo completo de servicios TI; encaja como Integrador TI generalista.</t>
  </si>
  <si>
    <t>28023</t>
  </si>
  <si>
    <t>LOGISTICA INTEGRAL TENERIFE SL</t>
  </si>
  <si>
    <t>Raul Rafael Portaencasa Galan</t>
  </si>
  <si>
    <t>B38530705</t>
  </si>
  <si>
    <t>Servicios de transporte y logística integral</t>
  </si>
  <si>
    <t>https://www.logisticatenerife.com</t>
  </si>
  <si>
    <t>Empresa de logística, no encaja en arquetipos TI; sigue activa con web corporativa.</t>
  </si>
  <si>
    <t>38600</t>
  </si>
  <si>
    <t xml:space="preserve"> Raul Portaencasa Galan</t>
  </si>
  <si>
    <t xml:space="preserve"> Enrique Molina</t>
  </si>
  <si>
    <t>NIVEL IV SERVICIOS INFORMATICOS GALLEGOS SL</t>
  </si>
  <si>
    <t>B36294368</t>
  </si>
  <si>
    <t>Servicios informáticos, soporte técnico y consultoría TI</t>
  </si>
  <si>
    <t>https://www.niveliv.es</t>
  </si>
  <si>
    <t>Servicios TI básicos y soporte técnico; multi-sector; encaja con Informáticos.</t>
  </si>
  <si>
    <t>DISTRITO K SL</t>
  </si>
  <si>
    <t>Aktiengesellschaft Heyde</t>
  </si>
  <si>
    <t>distritok@distritok.com</t>
  </si>
  <si>
    <t>B82270474</t>
  </si>
  <si>
    <t>Distribución de software musical, consultoría y soluciones digitales</t>
  </si>
  <si>
    <t>https://www.distritok.com</t>
  </si>
  <si>
    <t>Soluciones digitales y distribución de software en sector cultural; multisector.</t>
  </si>
  <si>
    <t>15005</t>
  </si>
  <si>
    <t>NETDIFFUSION SL</t>
  </si>
  <si>
    <t>Alvaro Nicolas Sanchez Garcia Viedma</t>
  </si>
  <si>
    <t>B64603565</t>
  </si>
  <si>
    <t>Desarrollo web, marketing digital y comunicación online</t>
  </si>
  <si>
    <t>https://www.netdiffusion.net/</t>
  </si>
  <si>
    <t>Ofrece servicios digitales (web, marketing, SEO/SEM); multisector; encaja en desarrolladores digitales básicos.</t>
  </si>
  <si>
    <t>08028</t>
  </si>
  <si>
    <t xml:space="preserve"> Juan Carlos Sanchez Peiro</t>
  </si>
  <si>
    <t>SOFT FUTUR SOFTWARE FACTORY SL</t>
  </si>
  <si>
    <t xml:space="preserve">Pascal Moraux </t>
  </si>
  <si>
    <t>B25350515</t>
  </si>
  <si>
    <t>Desarrollo de software de gestión empresarial y apps</t>
  </si>
  <si>
    <t>https://soft-futur.com/</t>
  </si>
  <si>
    <t>Desarrollo de software de gestión y soluciones digitales; multisector; encaja en desarrolladores.</t>
  </si>
  <si>
    <t>14940</t>
  </si>
  <si>
    <t xml:space="preserve"> Jose Matias Azuara Garcia</t>
  </si>
  <si>
    <t xml:space="preserve"> Marie Bernadette Fistarol Claire</t>
  </si>
  <si>
    <t xml:space="preserve"> Olivier Jolland</t>
  </si>
  <si>
    <t xml:space="preserve"> Tessi</t>
  </si>
  <si>
    <t>NAUDIT HIGH PERFORMANCE COMPUTING AND NETWORKING INGENIERIA SL</t>
  </si>
  <si>
    <t>Jane Bisset Nicola</t>
  </si>
  <si>
    <t>B85196439</t>
  </si>
  <si>
    <t>Auditoría de redes, calidad de servicio, ciberseguridad y HPC</t>
  </si>
  <si>
    <t>https://www.naudit.es</t>
  </si>
  <si>
    <t>Especializada en redes, big data, análisis de rendimiento y ciberseguridad avanzada; encaja como consultora de innovación digital.</t>
  </si>
  <si>
    <t>28049</t>
  </si>
  <si>
    <t xml:space="preserve"> Jaime Aperador Garza</t>
  </si>
  <si>
    <t>D.F. SISTEMES SL</t>
  </si>
  <si>
    <t>Beatriz Gurruchaga Sanchez</t>
  </si>
  <si>
    <t>sistemas@dfsistemes.es</t>
  </si>
  <si>
    <t>B07696719</t>
  </si>
  <si>
    <t>Desarrollo de software, venta y mantenimiento de hardware, soluciones sectoriales</t>
  </si>
  <si>
    <t>www.dfsistemes.es</t>
  </si>
  <si>
    <t>Ofrece software, mantenimiento y hardware con soluciones sectoriales como ERP para retail y agro. Evidencia clara de verticalización sectorial. Se clasifica como integrador TI sectorial.</t>
  </si>
  <si>
    <t>07440</t>
  </si>
  <si>
    <t xml:space="preserve"> Javier Polidura Arruga</t>
  </si>
  <si>
    <t xml:space="preserve"> comercial@dfsistemes.es</t>
  </si>
  <si>
    <t xml:space="preserve"> suport@dfsistemes.es</t>
  </si>
  <si>
    <t xml:space="preserve"> programacion@dfsistemes.es</t>
  </si>
  <si>
    <t>QUOPIAM INFORMÁTICA SL</t>
  </si>
  <si>
    <t>Thomas Briffett Duncan</t>
  </si>
  <si>
    <t>info@quopiam.com</t>
  </si>
  <si>
    <t>B64510480</t>
  </si>
  <si>
    <t>Software, mantenimiento, redes, asesoramiento informático</t>
  </si>
  <si>
    <t>www.quopiam.com</t>
  </si>
  <si>
    <t>Presta servicios de software, creación web, mantenimiento y redes, cubriendo TI completos. No se observa especialización sectorial. Se clasifica como integrador TI generalista.</t>
  </si>
  <si>
    <t>08560</t>
  </si>
  <si>
    <t>PERI COMPUTER SYSTEMS SL</t>
  </si>
  <si>
    <t>Evangelina Martinez Alfaro</t>
  </si>
  <si>
    <t>info@atmbcn.com</t>
  </si>
  <si>
    <t>B63485841</t>
  </si>
  <si>
    <t>Instalación, reparación y mantenimiento de equipos informáticos y tratamiento de datos</t>
  </si>
  <si>
    <t>https://pericomputer.com/</t>
  </si>
  <si>
    <t>Actividad basada en instalación, reparación y mantenimiento de equipos informáticos, junto a servicios de tratamiento de datos. Es multi-sector y encaja en informáticos tradicionales.</t>
  </si>
  <si>
    <t>Cliente_JZ</t>
  </si>
  <si>
    <t>08026</t>
  </si>
  <si>
    <t xml:space="preserve"> Marta De Teresa Pertusa</t>
  </si>
  <si>
    <t xml:space="preserve"> Laura Molina</t>
  </si>
  <si>
    <t xml:space="preserve"> Expal Systems</t>
  </si>
  <si>
    <t>GAILEN TECNOLOGÍAS SOCIEDAD LIMITADA LABORAL</t>
  </si>
  <si>
    <t>Giovanni Puppo</t>
  </si>
  <si>
    <t>B95525267</t>
  </si>
  <si>
    <t>Comercialización, mantenimiento e instalación de equipos informáticos</t>
  </si>
  <si>
    <t>https://gailen.es/</t>
  </si>
  <si>
    <t>La actividad principal es comercialización y mantenimiento de equipos informáticos, sin evidencia de desarrollo de software especializado. Clasificada como informático.</t>
  </si>
  <si>
    <t>Bizkaia</t>
  </si>
  <si>
    <t>48940</t>
  </si>
  <si>
    <t xml:space="preserve"> Attilio Lisi</t>
  </si>
  <si>
    <t xml:space="preserve"> Franco Cappiello</t>
  </si>
  <si>
    <t>SERVEIS INFORMÀTICS GARCIA I BAGUE SL</t>
  </si>
  <si>
    <t>Oscar Ortiz Torrado</t>
  </si>
  <si>
    <t>B60534922</t>
  </si>
  <si>
    <t>Reparación y venta de equipos informáticos y complementos</t>
  </si>
  <si>
    <t>https://www.gimbi.es/</t>
  </si>
  <si>
    <t>Se dedica a la reparación y venta de hardware y complementos. No tiene servicios avanzados ni verticalización sectorial. Se clasifica como informático.</t>
  </si>
  <si>
    <t>08301</t>
  </si>
  <si>
    <t xml:space="preserve"> Domingo Diaz Ambrona Pinna</t>
  </si>
  <si>
    <t>IONE TEAM SL</t>
  </si>
  <si>
    <t>Maria Teresa Broto Lopez</t>
  </si>
  <si>
    <t>administracion@ioneteam.es</t>
  </si>
  <si>
    <t>B86364080</t>
  </si>
  <si>
    <t>Consultoría e ingeniería TIC, implementación y mantenimiento de proyectos</t>
  </si>
  <si>
    <t>https://www.ioneteam.es/</t>
  </si>
  <si>
    <t>Dedicada a consultoría, ingeniería y mantenimiento de proyectos TIC para múltiples clientes y sectores. Encaja en integrador TI generalista.</t>
  </si>
  <si>
    <t>28223</t>
  </si>
  <si>
    <t xml:space="preserve"> Isidro Huesa Sanchez</t>
  </si>
  <si>
    <t xml:space="preserve"> Edward Jones Antony</t>
  </si>
  <si>
    <t xml:space="preserve"> Hector Jose Colmenares Silva</t>
  </si>
  <si>
    <t xml:space="preserve"> joseluis.fernandez@ioneteam.es</t>
  </si>
  <si>
    <t>ISIS INGENIERIA Y SISTEMAS SL</t>
  </si>
  <si>
    <t>Luis Maria Pintos Arca</t>
  </si>
  <si>
    <t>isis@isis-is.com</t>
  </si>
  <si>
    <t>B81909780</t>
  </si>
  <si>
    <t>Venta, importación, reparación y mantenimiento de equipos informáticos y electrónicos; asesoría informática</t>
  </si>
  <si>
    <t>https://istsis.com/</t>
  </si>
  <si>
    <t>Actividad principal en compraventa, reparación y mantenimiento de equipos, junto a asesoría informática. Multi-sector, centrado en hardware y soporte. Se clasifica como informático.</t>
  </si>
  <si>
    <t>28909</t>
  </si>
  <si>
    <t xml:space="preserve"> Susana Pintos Torres</t>
  </si>
  <si>
    <t xml:space="preserve"> oscar@isis-is.com</t>
  </si>
  <si>
    <t>ALERCE INFORMATICA APLICADA SA</t>
  </si>
  <si>
    <t xml:space="preserve">Andreas Scherrer </t>
  </si>
  <si>
    <t>alertran@alerce.es</t>
  </si>
  <si>
    <t>A50231182</t>
  </si>
  <si>
    <t>Venta, reparación y mantenimiento de equipos informáticos, mobiliario de oficina y componentes</t>
  </si>
  <si>
    <t>https://alerce.alerce-group.com/es/</t>
  </si>
  <si>
    <t>Ofrece servicios de venta, reparación, mantenimiento y soporte de equipos informáticos, además de soluciones de gestión. Multi-sector, lo que encaja en integrador TI generalista.</t>
  </si>
  <si>
    <t>50197</t>
  </si>
  <si>
    <t xml:space="preserve"> madrid@alerce.es</t>
  </si>
  <si>
    <t xml:space="preserve"> jpardo@alerce.es</t>
  </si>
  <si>
    <t xml:space="preserve"> bilbao@alerce.es</t>
  </si>
  <si>
    <t xml:space="preserve"> aruiz@alerce.es</t>
  </si>
  <si>
    <t>FERSOFT INFORMATICA SL</t>
  </si>
  <si>
    <t>Francisco Fernando Bonilla Rodriguez</t>
  </si>
  <si>
    <t>marketing@fersoft.es</t>
  </si>
  <si>
    <t>B14455703</t>
  </si>
  <si>
    <t>Confección de software, formación, asesoría TI, mantenimiento; venta de equipos</t>
  </si>
  <si>
    <t>https://fersoft.es/</t>
  </si>
  <si>
    <t>Portfolio end-to-end para pymes: Workplace/infra, Business Apps (ERP/CRM), Cloud y ciberseguridad, con mantenimiento. Multisector. Se clasifica como integrador TI generalista por cubrir soporte, software y hardware.</t>
  </si>
  <si>
    <t>14011</t>
  </si>
  <si>
    <t xml:space="preserve"> raimon@fersoft.es</t>
  </si>
  <si>
    <t xml:space="preserve"> desarrollo@fersoft.es</t>
  </si>
  <si>
    <t xml:space="preserve"> ventas@fersoft.es</t>
  </si>
  <si>
    <t xml:space="preserve"> webmaster@fersoft.es</t>
  </si>
  <si>
    <t>SOFTLAN DESARROLLOS INFORMATICOS SL</t>
  </si>
  <si>
    <t>Jesus Pereiro Recacoechea</t>
  </si>
  <si>
    <t>info@softlan.biz</t>
  </si>
  <si>
    <t>B20706396</t>
  </si>
  <si>
    <t>Desarrollo de aplicaciones, mantenimiento, instalación de redes y conectividad</t>
  </si>
  <si>
    <t>www.softlan.eus</t>
  </si>
  <si>
    <t>Portfolio de ERP/CRM, BI, Cloud e infra (Workplace) con soporte y mantenimiento. Multisector PYME. Se clasifica como integrador TI generalista (servicios TI completos).</t>
  </si>
  <si>
    <t>20870</t>
  </si>
  <si>
    <t>NEXTGAL SOLUCIONES INFORMATICAS SL</t>
  </si>
  <si>
    <t>Javier Ayala Martinez Egidua</t>
  </si>
  <si>
    <t>rrhh@coprum.es</t>
  </si>
  <si>
    <t>B70178470</t>
  </si>
  <si>
    <t>Creación, investigación, desarrollo y programación de software; diseño gráfico</t>
  </si>
  <si>
    <t>https://nextgal.es/quienes-somos/</t>
  </si>
  <si>
    <t>Su web muestra servicios de desarrollo de software a medida, apps y soluciones digitales. Multi-sector sin vertical único. Clasificada como desarrollador de soluciones digitales.</t>
  </si>
  <si>
    <t>15008</t>
  </si>
  <si>
    <t xml:space="preserve"> Fernando Gonzalez Moreno Ochoa Retana</t>
  </si>
  <si>
    <t xml:space="preserve"> info@nextgal.es</t>
  </si>
  <si>
    <t>NESDI SL</t>
  </si>
  <si>
    <t>Jose Luis Grandio Torre</t>
  </si>
  <si>
    <t>diana.company@nesdi.net</t>
  </si>
  <si>
    <t>B53154134</t>
  </si>
  <si>
    <t>Venta de equipos y software, consultoría informática, formación, mantenimiento</t>
  </si>
  <si>
    <t>https://nesdi.net/</t>
  </si>
  <si>
    <t>Ofrece soluciones TI especializadas para farmacias: TPV, gestión, mantenimiento y automatización. Fuerte verticalización en el sector farmacéutico. Se clasifica como integrador TI sectorial.</t>
  </si>
  <si>
    <t>Alicante</t>
  </si>
  <si>
    <t>03440</t>
  </si>
  <si>
    <t xml:space="preserve"> Tayssir Amar Mohamed</t>
  </si>
  <si>
    <t xml:space="preserve"> info@nesdi.net</t>
  </si>
  <si>
    <t>ALMIS INFORMATICA FINANCIERA SL</t>
  </si>
  <si>
    <t>Roberto Sanchez Sanchez</t>
  </si>
  <si>
    <t>rrhh@almis.com</t>
  </si>
  <si>
    <t>B20481446</t>
  </si>
  <si>
    <t>Desarrollo de software, consultoría informática, outsourcing de personal TI</t>
  </si>
  <si>
    <t>www.almis.com</t>
  </si>
  <si>
    <r>
      <t xml:space="preserve">Su web confirma que es especialista en </t>
    </r>
    <r>
      <rPr>
        <b/>
        <sz val="11"/>
        <color theme="1"/>
        <rFont val="Calibri "/>
      </rPr>
      <t>banca y finanzas</t>
    </r>
    <r>
      <rPr>
        <sz val="11"/>
        <color theme="1"/>
        <rFont val="Calibri "/>
      </rPr>
      <t>, ofreciendo software de gestión financiera y soluciones core banking. Vertical claro en sector financiero. Se clasifica como integrador sectorial.</t>
    </r>
  </si>
  <si>
    <t>20560</t>
  </si>
  <si>
    <t xml:space="preserve"> Miguel Lleyda Domingo</t>
  </si>
  <si>
    <t xml:space="preserve"> manuel.sanmartin@almis.com</t>
  </si>
  <si>
    <t xml:space="preserve"> info@almis.com</t>
  </si>
  <si>
    <t xml:space="preserve"> almis@almis.com</t>
  </si>
  <si>
    <t xml:space="preserve"> jordi.camarasa@almis.com</t>
  </si>
  <si>
    <t>Javier Demetrio Lopez Martins</t>
  </si>
  <si>
    <t>info@maxen.es</t>
  </si>
  <si>
    <t>B63689475</t>
  </si>
  <si>
    <t>Venta de productos y servicios electrónicos, informáticos, telemáticos y telecomunicaciones</t>
  </si>
  <si>
    <t>https://maxen.es/</t>
  </si>
  <si>
    <t>Perfil en LinkedIn confirma servicios TI multisectoriales (informática, telecomunicaciones). Clasificada como integrador TI generalista.</t>
  </si>
  <si>
    <t>08360</t>
  </si>
  <si>
    <t xml:space="preserve"> Fernando Miguel Palma Cortes</t>
  </si>
  <si>
    <t xml:space="preserve"> Santiago Maicas Prieto</t>
  </si>
  <si>
    <t xml:space="preserve"> Oscar Jose Pinto Perez</t>
  </si>
  <si>
    <t>LAFORJA SISTEMAS SL</t>
  </si>
  <si>
    <t>Julian Lopez Beltran</t>
  </si>
  <si>
    <t>adminls@laforja.com</t>
  </si>
  <si>
    <t>B61287033</t>
  </si>
  <si>
    <t>Venta, importación y mantenimiento de equipos informáticos/electrónicos; I+D+i</t>
  </si>
  <si>
    <t>https://sistemas.laforja.com/#contacto</t>
  </si>
  <si>
    <t>Web oficial activa, empresa especializada en sistemas electrónicos e informáticos, con I+D+i. Multi-sector. Clasificada como integrador TI generalista.</t>
  </si>
  <si>
    <t>08349</t>
  </si>
  <si>
    <t>AGENCIA INTERACTIVA EABARCELONA SL</t>
  </si>
  <si>
    <t>Teresa Rodriguez Beltran</t>
  </si>
  <si>
    <t>info@seocom.agency  (mireia)</t>
  </si>
  <si>
    <t>933 68 64 11</t>
  </si>
  <si>
    <t>B64890510</t>
  </si>
  <si>
    <t>Diseño, programación y gestión de proyectos en Internet</t>
  </si>
  <si>
    <t>Actividad centrada en diseño y desarrollo de proyectos digitales para internet, principalmente páginas web. Multi-sector, sin sector único. Se clasifica como desarrollador de soluciones digitales básicas.</t>
  </si>
  <si>
    <t>08018</t>
  </si>
  <si>
    <t xml:space="preserve"> Jose Antonio Saenz Espinosa</t>
  </si>
  <si>
    <t xml:space="preserve"> Eva Maria Mendez Leon</t>
  </si>
  <si>
    <t xml:space="preserve"> Jose Gonzalez Sancho</t>
  </si>
  <si>
    <t>TETRABIT DISTRIBUIDORA DE MATERIAL INFORMATICO SL</t>
  </si>
  <si>
    <t>Maria Adelaida Arroyo Muñoz</t>
  </si>
  <si>
    <t>pvl@tetrabit.com</t>
  </si>
  <si>
    <t>963 349 538</t>
  </si>
  <si>
    <t>B96807987</t>
  </si>
  <si>
    <t>Distribución, importación/exportación y alquiler de equipos informáticos; formación en informática</t>
  </si>
  <si>
    <t>https://www.tetrabit.com/?utm_source=chatgpt.com</t>
  </si>
  <si>
    <t>Se dedica a compraventa y distribución de material y equipos informáticos, incluyendo alquiler y formación. Multi-sector y orientado a hardware, por lo que se clasifica como informático.</t>
  </si>
  <si>
    <t>Valencia</t>
  </si>
  <si>
    <t>46026</t>
  </si>
  <si>
    <t>EUROMAT AUTOMATIZACION SL</t>
  </si>
  <si>
    <t>Kay Christoffer Vest</t>
  </si>
  <si>
    <t>info@euromat.es</t>
  </si>
  <si>
    <t>961 322 550</t>
  </si>
  <si>
    <t>B96122718</t>
  </si>
  <si>
    <t>Fabricación, reparación y comercialización de equipos y máquinas de cualquier clase</t>
  </si>
  <si>
    <t>https://euromat.es/</t>
  </si>
  <si>
    <t>Se dedica a fabricación y reparación de equipos y maquinaria, vinculada a informática e industrial. Clasificada como informático tradicional.</t>
  </si>
  <si>
    <t>46980</t>
  </si>
  <si>
    <t xml:space="preserve"> Tomas Egede Nielsen</t>
  </si>
  <si>
    <t xml:space="preserve"> David Martinez Cerro</t>
  </si>
  <si>
    <t xml:space="preserve"> Ole Peter Clausen</t>
  </si>
  <si>
    <t xml:space="preserve"> Egede Nielsen Thomas</t>
  </si>
  <si>
    <t xml:space="preserve"> vallues@cograsova.es</t>
  </si>
  <si>
    <t>ASESORÍA INFORMATICA GALLEGA SL</t>
  </si>
  <si>
    <t>comercial@aigclassic.com</t>
  </si>
  <si>
    <t>986 44 70 61</t>
  </si>
  <si>
    <t>B36781920</t>
  </si>
  <si>
    <t>DISTRIRO K SL</t>
  </si>
  <si>
    <t>comercial@distritok.es</t>
  </si>
  <si>
    <t>981 16 80 70</t>
  </si>
  <si>
    <t>B15577141</t>
  </si>
  <si>
    <t>En Distrito K desarrollamos un ERP que se adapta a cualquier sector gracias a su capacidad de personalización integrada.</t>
  </si>
  <si>
    <t>Contacta con Distrito K</t>
  </si>
  <si>
    <t>CYMA INFORMATICA</t>
  </si>
  <si>
    <t>info@cymainformatica.com</t>
  </si>
  <si>
    <t>981 91 58 63</t>
  </si>
  <si>
    <t>B15725690</t>
  </si>
  <si>
    <t>Servicio Técnico Informático A Coruña - Cyma Informática</t>
  </si>
  <si>
    <t>IRIX GALICIA SL</t>
  </si>
  <si>
    <t>irix@irix.es</t>
  </si>
  <si>
    <t>981 91 23 05</t>
  </si>
  <si>
    <t>B15777964</t>
  </si>
  <si>
    <r>
      <t>edicada al análisis y desarrollo de soluciones informáticas: </t>
    </r>
    <r>
      <rPr>
        <i/>
        <sz val="11"/>
        <color theme="1"/>
        <rFont val="Calibri  "/>
      </rPr>
      <t>programación a medida, instalación y mantenimiento de redes de ordenadores, diseño web</t>
    </r>
    <r>
      <rPr>
        <sz val="11"/>
        <color theme="1"/>
        <rFont val="Calibri  "/>
      </rPr>
      <t>,...</t>
    </r>
  </si>
  <si>
    <t>Informática Irix Galicia. A Coruña.</t>
  </si>
  <si>
    <t>MANTENIMIENTOS INFORMATICOS NOROESTE SL</t>
  </si>
  <si>
    <t>info@mininformatica.com</t>
  </si>
  <si>
    <t>981 110 071</t>
  </si>
  <si>
    <t>B56827686</t>
  </si>
  <si>
    <t>Asistencia Técnica</t>
  </si>
  <si>
    <t>SISCOM INFORMATICA SL</t>
  </si>
  <si>
    <t>Daniel Alonso (gerente)</t>
  </si>
  <si>
    <t>siscom@siscom.es / daniel.alonso@siscom.es</t>
  </si>
  <si>
    <t>986 267 025</t>
  </si>
  <si>
    <t>B25265547</t>
  </si>
  <si>
    <t>Siscom - Contacto</t>
  </si>
  <si>
    <t>VIGOSYSTEM SOLUCIONES INFORMATICAS SL</t>
  </si>
  <si>
    <t>info@vigosystem.com</t>
  </si>
  <si>
    <t>986 124 498</t>
  </si>
  <si>
    <t>B36937589</t>
  </si>
  <si>
    <t>VigoSystem</t>
  </si>
  <si>
    <t>INFOPREC</t>
  </si>
  <si>
    <t>infoprec@infoprec.com</t>
  </si>
  <si>
    <t>986 37 60 10</t>
  </si>
  <si>
    <t>B27833011</t>
  </si>
  <si>
    <t>Contacto - Infoprec</t>
  </si>
  <si>
    <t>EPICA SOLUCIONES INFORMATICAS</t>
  </si>
  <si>
    <t>info@epicasoluciones.es</t>
  </si>
  <si>
    <t>886 06 66 60</t>
  </si>
  <si>
    <t>B16842668</t>
  </si>
  <si>
    <t>Inicio - Épica</t>
  </si>
  <si>
    <t>SEMSIN INFORMATICA SL</t>
  </si>
  <si>
    <t>Manuela Enríquez (de administración)</t>
  </si>
  <si>
    <t>info@semsin.es / m.enriquez@semsin.es</t>
  </si>
  <si>
    <t>988 254 023</t>
  </si>
  <si>
    <t>B32260549</t>
  </si>
  <si>
    <t>Semsin Informática S.L.</t>
  </si>
  <si>
    <t>OPTIMAL PYME</t>
  </si>
  <si>
    <t>Reminder a Ignacio 7.10</t>
  </si>
  <si>
    <t>MAIL A ignacio.nebot@optimalpyme.com</t>
  </si>
  <si>
    <t>B87077442</t>
  </si>
  <si>
    <t>STEEMA SOFTWARE SL</t>
  </si>
  <si>
    <r>
      <t xml:space="preserve">Marc </t>
    </r>
    <r>
      <rPr>
        <sz val="11"/>
        <color rgb="FFFF0000"/>
        <rFont val="Calibri "/>
      </rPr>
      <t>(Eliseo Calabuig Cortell)</t>
    </r>
  </si>
  <si>
    <t>sales@steema.com</t>
  </si>
  <si>
    <t>972 218 797</t>
  </si>
  <si>
    <t>B62259544</t>
  </si>
  <si>
    <t>Creación, desarrollo y comercialización de software</t>
  </si>
  <si>
    <t>https://www.steema.com/about</t>
  </si>
  <si>
    <t>Empresa con web oficial que desarrolla librerías de software y componentes (ej. TeeChart). Multi-sector. Clasificada como desarrollador de soluciones digitales.</t>
  </si>
  <si>
    <t>08015</t>
  </si>
  <si>
    <t>KENTECH SOCIEDAD LIMITADA</t>
  </si>
  <si>
    <t>Juan Manuel Ramon Garcia</t>
  </si>
  <si>
    <t>office@kentech-sp.com</t>
  </si>
  <si>
    <t>B76226844</t>
  </si>
  <si>
    <t>Programación informática, consultoría, hosting, gestión de recursos informáticos</t>
  </si>
  <si>
    <t>https://www.kentech-sp.com/</t>
  </si>
  <si>
    <t>Web activa, servicios de software, consultoría, hosting y outsourcing. Portfolio TI completo y multisectorial. Clasificada como integrador TI generalista.</t>
  </si>
  <si>
    <t>35003</t>
  </si>
  <si>
    <t>Vern Serveis Informatics</t>
  </si>
  <si>
    <t>Carles Vidal</t>
  </si>
  <si>
    <t>vern@vern.es</t>
  </si>
  <si>
    <t>B61290227</t>
  </si>
  <si>
    <r>
      <t xml:space="preserve">Empresa con más de 30 años de experiencia en </t>
    </r>
    <r>
      <rPr>
        <b/>
        <sz val="11"/>
        <color theme="1"/>
        <rFont val="Calibri "/>
      </rPr>
      <t>mantenimiento informático</t>
    </r>
    <r>
      <rPr>
        <sz val="11"/>
        <color theme="1"/>
        <rFont val="Calibri "/>
      </rPr>
      <t xml:space="preserve">, asistencia técnica presencial y remota, administración de servidores, copias de seguridad y seguridad de redes. También ofrecen </t>
    </r>
    <r>
      <rPr>
        <b/>
        <sz val="11"/>
        <color theme="1"/>
        <rFont val="Calibri "/>
      </rPr>
      <t>software a medida, desarrollo web, aplicaciones móviles y venta de material informático</t>
    </r>
    <r>
      <rPr>
        <sz val="11"/>
        <color theme="1"/>
        <rFont val="Calibri "/>
      </rPr>
      <t>, así como servicios de redes y sistemas.</t>
    </r>
  </si>
  <si>
    <t>Vern Serveis Informàtics</t>
  </si>
  <si>
    <t>Cubren de forma integral las necesidades básicas de TI para pymes (workplace, servidores, redes, seguridad, apps y web) en múltiples sectores, sin especialización vertical.</t>
  </si>
  <si>
    <t>08006</t>
  </si>
  <si>
    <t>PROCEDIMIENTOS INTEGRADOS SL</t>
  </si>
  <si>
    <t>No interesado</t>
  </si>
  <si>
    <t>Felipe Expósito</t>
  </si>
  <si>
    <t>+34 91/8129256</t>
  </si>
  <si>
    <t>proin@proin.es</t>
  </si>
  <si>
    <t>918 12 92 56</t>
  </si>
  <si>
    <t>B80994650</t>
  </si>
  <si>
    <t>Empresa fabricante de sistemas de automatización e informatización de procesos industriales, altamente especializada en dosificación y pesaje industrial.</t>
  </si>
  <si>
    <t>https://www.proin.es/</t>
  </si>
  <si>
    <t>Automatización e informatización de procesos industriales, desarrollo de hardware y software, dosificación y pesaje, renting tecnológico</t>
  </si>
  <si>
    <t>SEVILLA LA NUEVA</t>
  </si>
  <si>
    <t>proin@futurnet.es</t>
  </si>
  <si>
    <t>INFOBOX SOLUTIONS SL</t>
  </si>
  <si>
    <t>No interesados: línea de negocio muy diferente.</t>
  </si>
  <si>
    <t xml:space="preserve">Blanca </t>
  </si>
  <si>
    <t>Santiago Fabregat Dominguez</t>
  </si>
  <si>
    <t>info@infoboxsolutions.com</t>
  </si>
  <si>
    <t>945 29 22 81</t>
  </si>
  <si>
    <t>B01396316</t>
  </si>
  <si>
    <t>Servicios informáticos y desarrollo de software</t>
  </si>
  <si>
    <t>www.infoboxsolutions.com</t>
  </si>
  <si>
    <t>Web oficial activa, presta servicios TI y desarrollo de software. Multi-sector. Clasificada como integrador TI generalista.</t>
  </si>
  <si>
    <t>01015</t>
  </si>
  <si>
    <t>BERONI INFORMATICA SL</t>
  </si>
  <si>
    <t>Claudio Garcia Talavan</t>
  </si>
  <si>
    <t>dptocomercial@beroni.com / comercial@beroni.com</t>
  </si>
  <si>
    <t>973 443 460</t>
  </si>
  <si>
    <t>B58405531</t>
  </si>
  <si>
    <t>Venta de servicios y equipos informáticos</t>
  </si>
  <si>
    <t>www.beroni.com</t>
  </si>
  <si>
    <t>Web oficial activa, ofrece soluciones TI de gestión, desarrollo de software y mantenimiento. Multi-sector. Clasificada como integrador TI generalista.</t>
  </si>
  <si>
    <t>Lleida</t>
  </si>
  <si>
    <t>25600</t>
  </si>
  <si>
    <t xml:space="preserve"> comercial@beroni.com</t>
  </si>
  <si>
    <t xml:space="preserve"> beroni@beroni.com</t>
  </si>
  <si>
    <t>ANTEL CONSULTORIA INFORMATICA Y TELECOMUNICACIONES SL</t>
  </si>
  <si>
    <t>No actividad de PYME</t>
  </si>
  <si>
    <t>3491/3526002/
34616482930</t>
  </si>
  <si>
    <t>info.antelica@gmail.com</t>
  </si>
  <si>
    <t>913 52 60 02/ 616 48 29 30</t>
  </si>
  <si>
    <t>B82727926</t>
  </si>
  <si>
    <t>Nicho centros educativos de madrid</t>
  </si>
  <si>
    <t>www.antelica.com</t>
  </si>
  <si>
    <t>Soluciones integrales para cubrir todas sus necesidades tecnológicas en el ámbito educativo. Como parte de nuestros servicios, proporcionamos suministro de equipos y consumibles de calidad para garantizar el correcto funcionamiento de su centro educativo.</t>
  </si>
  <si>
    <t>BOADILLA DEL MONTE</t>
  </si>
  <si>
    <t>GIGAS HOSTING SA</t>
  </si>
  <si>
    <t>No les interesa</t>
  </si>
  <si>
    <t>Ildefonso Arroyo Rodriguez</t>
  </si>
  <si>
    <t>proveedores@gigas.com</t>
  </si>
  <si>
    <t>900 247 000</t>
  </si>
  <si>
    <t>A86125218</t>
  </si>
  <si>
    <t>Servicios tecnológicos y de hosting, dominios, aplicaciones, consultoría y conectividad</t>
  </si>
  <si>
    <t>www.gigas.com</t>
  </si>
  <si>
    <t>Web oficial activa, empresa cotizada especializada en Cloud, Hosting y soluciones avanzadas. Multi-sector. Clasificada como consultora de innovación digital.</t>
  </si>
  <si>
    <t>Prospecto TML</t>
  </si>
  <si>
    <t>28108</t>
  </si>
  <si>
    <t>FACILITY SYSTEMS SLL</t>
  </si>
  <si>
    <t>No encaja con negocio (seguridad parques solares)</t>
  </si>
  <si>
    <t>Jordi Barragan Pages</t>
  </si>
  <si>
    <t>916 899 993 / 605 478 141</t>
  </si>
  <si>
    <t>B85634525</t>
  </si>
  <si>
    <t>Desarrollo, comercialización y explotación de aplicaciones informáticas</t>
  </si>
  <si>
    <t>www.facilitysystems.es</t>
  </si>
  <si>
    <t>Web oficial activa, especializada en desarrollo de software y apps a medida. Multi-sector, sin sector único. Clasificada como desarrollador digital básico.</t>
  </si>
  <si>
    <t>28939</t>
  </si>
  <si>
    <t xml:space="preserve"> Manuel Cuevas Rodriguez</t>
  </si>
  <si>
    <t xml:space="preserve"> Salvador Carreras</t>
  </si>
  <si>
    <t>SIVICOM SYSTEMS SL</t>
  </si>
  <si>
    <t>Robótica cadenas de montaje</t>
  </si>
  <si>
    <t>Roberto Carlos Rodriguez Garcia</t>
  </si>
  <si>
    <t>comercial@sivicom.com</t>
  </si>
  <si>
    <t>935 53 08 77</t>
  </si>
  <si>
    <t>B62969191</t>
  </si>
  <si>
    <t>Instalación y mantenimiento de programas, ordenadores y aparatos electrónicos</t>
  </si>
  <si>
    <t>www.sivicom.com</t>
  </si>
  <si>
    <t>Web oficial activa, portfolio de instalación, mantenimiento de software y hardware. Multi-sector. Clasificada como integrador TI generalista.</t>
  </si>
  <si>
    <t>08173</t>
  </si>
  <si>
    <t xml:space="preserve"> Juan Jose Rodriguez Garcia</t>
  </si>
  <si>
    <t>ARREGLAPC SL</t>
  </si>
  <si>
    <t>Negocio muy pequeño (B2C, SoHo)</t>
  </si>
  <si>
    <t>+34 63/0059297</t>
  </si>
  <si>
    <t>Llámanos</t>
  </si>
  <si>
    <t>B84615558</t>
  </si>
  <si>
    <t>Gestión de recursos informáticos</t>
  </si>
  <si>
    <t>https://www.arreglapc.com/</t>
  </si>
  <si>
    <t>Reparación de PCs, consolas, redes, mantenimiento, copias de seguridad online, diseño web, y venta de hardware/software</t>
  </si>
  <si>
    <t>NATTIA DIGITAL</t>
  </si>
  <si>
    <t xml:space="preserve">Llamar al 91 027 36 65 </t>
  </si>
  <si>
    <t>B86177425</t>
  </si>
  <si>
    <t>SALE SYSTEMS</t>
  </si>
  <si>
    <t>info@salesystems.org</t>
  </si>
  <si>
    <t>915 334 409</t>
  </si>
  <si>
    <t>B82209404</t>
  </si>
  <si>
    <t>CORDERO Y ASOCIADOS FORMACIÓN ANÁLISIS Y PROGRAMACIÓN INFORMÁTICA SL</t>
  </si>
  <si>
    <t>Pablo Pardo Garcia</t>
  </si>
  <si>
    <t>info@123cya.com</t>
  </si>
  <si>
    <t>B80296478</t>
  </si>
  <si>
    <t>Fabricación, venta, comercialización, distribución y reparación de ordenadores, impresoras y programas informáticos</t>
  </si>
  <si>
    <t>http://www.corderoinformaticos.com</t>
  </si>
  <si>
    <t>Ofrece consultoría, soporte, redes, seguridad, formación, venta e instalación de hardware y software; multipropósito TI. Empresite EspañaEmpresia</t>
  </si>
  <si>
    <t>28008</t>
  </si>
  <si>
    <t xml:space="preserve"> Inmaculada Guerra</t>
  </si>
  <si>
    <t xml:space="preserve"> Trespardo</t>
  </si>
  <si>
    <t xml:space="preserve"> info@hispaminsa.es</t>
  </si>
  <si>
    <t>CITISERVI EUROPE SOCIEDAD LIMITADA</t>
  </si>
  <si>
    <t>Carlos Acedo</t>
  </si>
  <si>
    <t>B85530947</t>
  </si>
  <si>
    <t>Publicidad, consultoría y servicios de publicidad en Internet</t>
  </si>
  <si>
    <t>https://www.citiservi.es</t>
  </si>
  <si>
    <t>Ofrece servicios de publicidad digital, consultoría e internet; con presencia web activa y actividad reciente (ampliación de capital en 2023) → encaja en soluciones digitales básicas. IberinformEmpresiaeInforma</t>
  </si>
  <si>
    <t>48007</t>
  </si>
  <si>
    <t xml:space="preserve"> Charles Constandi Nasser</t>
  </si>
  <si>
    <t xml:space="preserve"> Olivier Claude Ange Beaudet</t>
  </si>
  <si>
    <t xml:space="preserve"> Carlos Acero Perez</t>
  </si>
  <si>
    <t xml:space="preserve"> Nasser Charles Constandi</t>
  </si>
  <si>
    <t>SECUWARE SL</t>
  </si>
  <si>
    <t>Florentino Perez Raya</t>
  </si>
  <si>
    <t>info@secuware.com</t>
  </si>
  <si>
    <t>B82113242</t>
  </si>
  <si>
    <t>I+D de productos y servicios informáticos para comercialización</t>
  </si>
  <si>
    <t>www.secuware.com</t>
  </si>
  <si>
    <t>Su actividad principal es I+D en informática y desarrollo de productos innovadores para varios sectores; esto corresponde a consultoría e innovación digital avanzada.</t>
  </si>
  <si>
    <t>28020</t>
  </si>
  <si>
    <t xml:space="preserve"> Pilar Fernandez Fernandez</t>
  </si>
  <si>
    <t xml:space="preserve"> Jose Angel Rodriguez Gomez</t>
  </si>
  <si>
    <t xml:space="preserve"> Consejo General De Diplomados En Enfermeria De Esp</t>
  </si>
  <si>
    <t>MOIXO ENGINYERIA INFORMATICA SL</t>
  </si>
  <si>
    <t>Angel Palazon Sanchez</t>
  </si>
  <si>
    <t>B65606501</t>
  </si>
  <si>
    <t>Desarrollo de aplicaciones, sitios web, consultoría TI, comercialización de equipos</t>
  </si>
  <si>
    <t>https://www.moixo.com/</t>
  </si>
  <si>
    <t>Portfolio multisector: desarrollo software/web, consultoría y venta de hardware. Sin foco en un sector vertical. Se clasifica como integrador TI generalista.</t>
  </si>
  <si>
    <t>08037</t>
  </si>
  <si>
    <t>INTERGRAPH ESPAÑA SA</t>
  </si>
  <si>
    <t>Carmen Ramos Roy</t>
  </si>
  <si>
    <t>ingrmkt@madrid.ingr.com / info-spain@hexagon.com</t>
  </si>
  <si>
    <t>917 088 800</t>
  </si>
  <si>
    <t>A28768380</t>
  </si>
  <si>
    <t>Compraventa de equipos informáticos para diseño y procesamiento de datos; consultoría, formación y mantenimiento</t>
  </si>
  <si>
    <t>www.hexagon.com</t>
  </si>
  <si>
    <r>
      <t xml:space="preserve">Foco en hardware para diseño y mantenimiento; sin indicios de desarrollo digital o software avanzado. No encontrado web oficial. → </t>
    </r>
    <r>
      <rPr>
        <b/>
        <sz val="11"/>
        <color theme="1"/>
        <rFont val="Calibri "/>
      </rPr>
      <t>Requiere validación</t>
    </r>
    <r>
      <rPr>
        <sz val="11"/>
        <color theme="1"/>
        <rFont val="Calibri "/>
      </rPr>
      <t>.</t>
    </r>
  </si>
  <si>
    <t xml:space="preserve"> Inmaculada Vinues</t>
  </si>
  <si>
    <t xml:space="preserve"> randrean@ingr.com</t>
  </si>
  <si>
    <t>KIARA COMPUTER SL</t>
  </si>
  <si>
    <t>Pablo Parellada Pinilla</t>
  </si>
  <si>
    <t>948 287 022</t>
  </si>
  <si>
    <t>B31646813</t>
  </si>
  <si>
    <t>Comercialización, reparación de ordenadores, impresoras, aparatos electrónicos</t>
  </si>
  <si>
    <t>Se dedica a reparación y venta de equipos informáticos y electrónicos, sin evidencias claras de desarrollo de software, por lo tanto clasificada como informático tradicional.</t>
  </si>
  <si>
    <t>31008</t>
  </si>
  <si>
    <t xml:space="preserve"> Susana Alvarez Yague</t>
  </si>
  <si>
    <t xml:space="preserve"> Jason Mark Kurtz</t>
  </si>
  <si>
    <t xml:space="preserve"> Antonino Pisana </t>
  </si>
  <si>
    <t>ARTEMIS INTERNATIONAL SOLUTIONS CORPORATION SL</t>
  </si>
  <si>
    <t>Juan Antonio Vaquero Carrasco</t>
  </si>
  <si>
    <t>info@artemis.com / sales@aircsp.com</t>
  </si>
  <si>
    <t>91 5021700</t>
  </si>
  <si>
    <t>B81044018</t>
  </si>
  <si>
    <t>Comercialización y apoyo de sistemas, importación/exportación, servicios de programación</t>
  </si>
  <si>
    <t>Contacto - Artemis International</t>
  </si>
  <si>
    <t>Desarrolla y apoya sistemas informáticos, ofrece servicios de programación y comercialización de software y hardware. Multi-sector, integrador TI generalista.</t>
  </si>
  <si>
    <t>28007</t>
  </si>
  <si>
    <t xml:space="preserve"> Pedro Martinez Pomata</t>
  </si>
  <si>
    <t xml:space="preserve"> sales@aiscsp.com</t>
  </si>
  <si>
    <t>SOFT IES SEGOVIA SL</t>
  </si>
  <si>
    <t>NO INTERESADO</t>
  </si>
  <si>
    <t>Rosario Campo Cobo</t>
  </si>
  <si>
    <t>B40193591</t>
  </si>
  <si>
    <t>Desarrollo y venta de productos informáticos, mantenimiento de equipos</t>
  </si>
  <si>
    <t>Su actividad incluye desarrollo de productos informáticos y mantenimiento de aplicaciones/equipos. Multi-sector, por tanto integrador TI generalista.</t>
  </si>
  <si>
    <t>Segovia</t>
  </si>
  <si>
    <t>40005</t>
  </si>
  <si>
    <t xml:space="preserve"> Recaredo Carlos Del Campo Cobo</t>
  </si>
  <si>
    <t>NEWLINE SOLUCIONES INFORMATICAS SL</t>
  </si>
  <si>
    <t>newline@newline.es</t>
  </si>
  <si>
    <t>981 137 994</t>
  </si>
  <si>
    <t>B15515257</t>
  </si>
  <si>
    <t>diseño y desarrollo a medida de soluciones en el campo de tecnologías de la información y servicios integrales a las empresas en consultoría, asesoramiento, desarrollo de aplicaciones, instalación, formación y mantenimiento.</t>
  </si>
  <si>
    <t>NEWLINE | Soluciones Informáticas</t>
  </si>
  <si>
    <t>info@deiteco.com</t>
  </si>
  <si>
    <t>Madrid: 91 026 39 02</t>
  </si>
  <si>
    <t>B60763554</t>
  </si>
  <si>
    <t>B82483280</t>
  </si>
  <si>
    <t>B82837493</t>
  </si>
  <si>
    <t>ZURSOFT SL</t>
  </si>
  <si>
    <t>Ruben Andriani</t>
  </si>
  <si>
    <t>B64702988</t>
  </si>
  <si>
    <t>Desarrollo y ejecución de proyectos informáticos</t>
  </si>
  <si>
    <t>Su objeto social indica desarrollo de proyectos informáticos, propio de soluciones digitales. No se detecta información actual ni web, por lo que no es posible confirmar actividad.</t>
  </si>
  <si>
    <t>08011</t>
  </si>
  <si>
    <t xml:space="preserve"> Cristina Arenaza Casale</t>
  </si>
  <si>
    <t xml:space="preserve"> Jeffrey Porter Heath</t>
  </si>
  <si>
    <t xml:space="preserve"> Alejandro Camacho Moraleda</t>
  </si>
  <si>
    <t xml:space="preserve"> Steven L Cost</t>
  </si>
  <si>
    <t>LOCAL DIGIPRESS SLL</t>
  </si>
  <si>
    <t xml:space="preserve">8-1 959402731 No contesta, inactiva </t>
  </si>
  <si>
    <t>Francisco Javier Lizarraga Iraizoz</t>
  </si>
  <si>
    <t>B21486618</t>
  </si>
  <si>
    <t>Edición de periódicos, programación informática, proceso de datos y hosting</t>
  </si>
  <si>
    <t>Su objeto social combina medios digitales con programación, hosting y procesos de datos. No se aprecia verticalización sectorial clara. Falta evidencia reciente de actividad o web, por lo que requiere validación.</t>
  </si>
  <si>
    <t>Huelva</t>
  </si>
  <si>
    <t>21700</t>
  </si>
  <si>
    <t xml:space="preserve"> Jose Miguel Laborda Larrea</t>
  </si>
  <si>
    <t xml:space="preserve"> David Celorrio Mateos</t>
  </si>
  <si>
    <t>SORIA DESARROLLO DE GESTION SL</t>
  </si>
  <si>
    <t xml:space="preserve">8-1 914015072 No disponible, puede que este en cese de negocio </t>
  </si>
  <si>
    <t>Maria Carmen Rino Hurtado</t>
  </si>
  <si>
    <t>B82840448</t>
  </si>
  <si>
    <t>Desarrollo de software para e-commerce, asesoramiento informático</t>
  </si>
  <si>
    <t>Se centra en software para comercio electrónico y consultoría informática, con orientación multisectorial. Encaja en soluciones digitales básicas. No se detecta web ni registros recientes.</t>
  </si>
  <si>
    <t>28224</t>
  </si>
  <si>
    <t xml:space="preserve"> Pedro Suarez Rodriguez</t>
  </si>
  <si>
    <t xml:space="preserve"> Miguel Angel Eugenio Artiles</t>
  </si>
  <si>
    <t xml:space="preserve"> David Caballero Gonzalez</t>
  </si>
  <si>
    <t>MASHER ELECTRICA SL</t>
  </si>
  <si>
    <t xml:space="preserve">8-1 918893787 Erroneo </t>
  </si>
  <si>
    <t>Pedro Faig Gonzalez</t>
  </si>
  <si>
    <t>B83276840</t>
  </si>
  <si>
    <t>Fabricación y montaje de material eléctrico al por mayor</t>
  </si>
  <si>
    <t>La actividad es industrial, vinculada a fabricación y montaje eléctrico, no relacionada con servicios TI ni digitalización. No entra en ninguno de los arquetipos definidos.</t>
  </si>
  <si>
    <t>28935</t>
  </si>
  <si>
    <t xml:space="preserve"> Javier Perera Gonzalez</t>
  </si>
  <si>
    <t xml:space="preserve"> Vicente Gallardo Diaz</t>
  </si>
  <si>
    <t>UNIVERSUS TECNOLOGIA INFORMATICA SL</t>
  </si>
  <si>
    <t>Cierre hoja registral</t>
  </si>
  <si>
    <t>Isabel Jimenez Rodriguez</t>
  </si>
  <si>
    <t>B84245844</t>
  </si>
  <si>
    <t>Gestión de proyectos informáticos</t>
  </si>
  <si>
    <t>Su objeto social indica gestión de proyectos informáticos, sin orientación sectorial específica. Encaja con integradores TI generalistas. Sin web ni actividad clara, por lo que requiere validación.</t>
  </si>
  <si>
    <t>28813</t>
  </si>
  <si>
    <t>INFORMATICA DE GESTION CAPARROS SL</t>
  </si>
  <si>
    <t>Jose Luis Puebla Payo</t>
  </si>
  <si>
    <t>B84683143</t>
  </si>
  <si>
    <t>Comercialización de aparatos informáticos y máquinas de oficina</t>
  </si>
  <si>
    <t>Su actividad es principalmente de distribución de hardware y periféricos. No hay referencia a desarrollo digital ni especialización sectorial. Falta información actualizada.</t>
  </si>
  <si>
    <t>28013</t>
  </si>
  <si>
    <t>INGENIERIA STECTRES SL</t>
  </si>
  <si>
    <t>Jose Vicente Pellicer Cervera</t>
  </si>
  <si>
    <t>B84983444</t>
  </si>
  <si>
    <t>Consultoría tecnológica, consultoría informática e ingeniería informática</t>
  </si>
  <si>
    <t>El objeto social refleja consultoría TI avanzada e ingeniería informática, encajando con consultoras de innovación digital. No se encuentra evidencia reciente de actividad.</t>
  </si>
  <si>
    <t xml:space="preserve"> Rosa Isabel Pellicer Ballester</t>
  </si>
  <si>
    <t xml:space="preserve"> Jose Vicente Marti Juan</t>
  </si>
  <si>
    <t xml:space="preserve"> Tomas Sereno Antequera</t>
  </si>
  <si>
    <t xml:space="preserve"> Jose Vicente Penalva Ferrer</t>
  </si>
  <si>
    <t>XCAPE SOLUTIONS SL</t>
  </si>
  <si>
    <t>8-10 663261564 No contesta y la empresa ahora es https://anyway3d.com/aviso-legal/</t>
  </si>
  <si>
    <t>Amadeo Aira</t>
  </si>
  <si>
    <t>B85228997</t>
  </si>
  <si>
    <t>Desarrollo de proyectos y programas informáticos, proceso y transmisión de datos</t>
  </si>
  <si>
    <t>Su objeto social se centra en desarrollo de software y procesamiento de datos, sin sector concreto. Enfocado en soluciones digitales básicas. No se confirma actividad reciente.</t>
  </si>
  <si>
    <t xml:space="preserve"> Julio Fernandez Vega</t>
  </si>
  <si>
    <t xml:space="preserve"> Carlos Fernandez</t>
  </si>
  <si>
    <t>NX TECHNICAL SERVICES SL</t>
  </si>
  <si>
    <t>Angel Olea Llantada</t>
  </si>
  <si>
    <t>B85702413</t>
  </si>
  <si>
    <t>Comercialización y distribución de productos informáticos, tanto principales como accesorios correspondientes</t>
  </si>
  <si>
    <t>Se dedica al comercio mayorista de hardware informático; multiproducto TI, sin desarrollo software—alineado con Informáticos técnicos. EmpresiaEmpresite EspañaeInforma</t>
  </si>
  <si>
    <t>28036</t>
  </si>
  <si>
    <t xml:space="preserve"> Francisco Garcia Bahon</t>
  </si>
  <si>
    <t xml:space="preserve"> Dino Masili</t>
  </si>
  <si>
    <t xml:space="preserve"> Arturo Goikoetxea Jimenez</t>
  </si>
  <si>
    <t xml:space="preserve"> Vittorio Rossi</t>
  </si>
  <si>
    <t>INMOADA SERVICIOS SL</t>
  </si>
  <si>
    <t xml:space="preserve">8-1 914 364 400 No contesta </t>
  </si>
  <si>
    <t>Fernando Berridi Quevedo</t>
  </si>
  <si>
    <t>B85754992</t>
  </si>
  <si>
    <t>Desarrollo y distribución de programas informáticos; compra-venta, asesoría, consultoría, proyectos de energía</t>
  </si>
  <si>
    <t>Desarrolla y distribuye software, asesoría e implementación; encaja en soluciones digitales básicas. AxesorEmpresiaEmpresite España</t>
  </si>
  <si>
    <t>28001</t>
  </si>
  <si>
    <t xml:space="preserve"> Roberto Beitia Bastida</t>
  </si>
  <si>
    <t xml:space="preserve"> Jose Maria Fernandez Bilbao</t>
  </si>
  <si>
    <t xml:space="preserve"> Luis Gonzalez Escribano</t>
  </si>
  <si>
    <t>CORPORATIVO LOGICAL CONCEPT ESPAÑA SL</t>
  </si>
  <si>
    <t>Ignacio Pomar Goma</t>
  </si>
  <si>
    <t>B85486165</t>
  </si>
  <si>
    <t>Compraventa, distribución, reparación, importación y exportación de equipos informáticos</t>
  </si>
  <si>
    <t>Se dedica al comercio mayorista y reparación de equipos informáticos, sin mención de servicios digitales; encaja claramente con Informáticos técnicos. Empresite EspañaeInforma</t>
  </si>
  <si>
    <t>28010</t>
  </si>
  <si>
    <t>INWOCLEAN SA</t>
  </si>
  <si>
    <t>Jose Maria Martinez Pujadas</t>
  </si>
  <si>
    <t>A99065732</t>
  </si>
  <si>
    <t>Investigación, desarrollo, fabricación, montaje, distribución y alquiler de maquinaria variada</t>
  </si>
  <si>
    <t>No está relacionada con servicios informáticos; su actividad principal es maquinaria industrial. InfoempresaEmpresia</t>
  </si>
  <si>
    <t>50018</t>
  </si>
  <si>
    <t>MASTER BUSINESS INTEGRATOR S.A.</t>
  </si>
  <si>
    <t xml:space="preserve">9-1 91 736 41 00 No disponible </t>
  </si>
  <si>
    <t>91 736 41 00</t>
  </si>
  <si>
    <t>A84110287</t>
  </si>
  <si>
    <t>VENTA DE TODO TIPO DE EQUIPOS ELECTRONICOS PARA EL PROCESO DE INFORMACION, HARDWARE, SOFTWARE, EQUIPAMIENTO PARA LA GESTION E INTERCONEXION DE ORDENADORES POR MEDIO DE REDES DE DATOS</t>
  </si>
  <si>
    <t>ELECTRONBOX &amp; PC DOCTOR SL</t>
  </si>
  <si>
    <t>Permantly Closed (Google maps)</t>
  </si>
  <si>
    <t>Pedro Luis Uran Moreno</t>
  </si>
  <si>
    <t>952 59 10 71</t>
  </si>
  <si>
    <t>B92978485</t>
  </si>
  <si>
    <t>Reparación y venta de equipos informáticos</t>
  </si>
  <si>
    <t>https://thepcdoctor.es/</t>
  </si>
  <si>
    <t>Web activa centrada en reparación de ordenadores y soporte técnico. Multi-sector, hardware. Clasificada como informáticos.</t>
  </si>
  <si>
    <t>29651</t>
  </si>
  <si>
    <t xml:space="preserve"> Jose Munuera Navarro</t>
  </si>
  <si>
    <t>URBYTUS IBERIA SL</t>
  </si>
  <si>
    <t>Empresa cerrada</t>
  </si>
  <si>
    <t>Andres Juan Guerrero Dominguez</t>
  </si>
  <si>
    <t>B93067825</t>
  </si>
  <si>
    <t>Desarrollo de software inmobiliario (gestión de comunidades)</t>
  </si>
  <si>
    <t>Web oficial activa. Portfolio especializado en gestión de comunidades de vecinos y sector inmobiliario. Vertical sectorial claro. Clasificada como integrador TI sectorial.</t>
  </si>
  <si>
    <t>29640</t>
  </si>
  <si>
    <t>SERVI 2 SERVICIOS PROFESIONALES DE IMAGEN E INFORMATICA SL</t>
  </si>
  <si>
    <t xml:space="preserve">9-1 699 305 117 No disponible </t>
  </si>
  <si>
    <t>B62574215</t>
  </si>
  <si>
    <t>Una conultroa tecnologica</t>
  </si>
  <si>
    <t>https://www.servi2.eu/</t>
  </si>
  <si>
    <t>Servi 2 es una pequeña consultora informática en L’Hospitalet que vende e instala hardware, programa y mantiene software personalizado, digitalizando procesos internos sin enfoques avanzados en ciberseguridad, backup o presencia online.</t>
  </si>
  <si>
    <t>servi2@servi2.eu</t>
  </si>
  <si>
    <t>DESARROLLO E INTEGRACION DE SISTEMAS Y SOFTWARE SOFTREK SL</t>
  </si>
  <si>
    <t>914 50 77 43</t>
  </si>
  <si>
    <t>B84062355</t>
  </si>
  <si>
    <t>LA INVESTIGACION, REPRESENTACION, DESARROLLO, FABRICACION, COMPRA, VENTA, COMERCIALIZACION, IMPORTACION Y EXPORTACION DE TODO TIPO DE PRODUCTOS, APARATOS, MAQUINARIA Y EQUIPOS TECNICOS</t>
  </si>
  <si>
    <t>info@softcrits.es</t>
  </si>
  <si>
    <t>UPCOM SOLUCIONES INTEGRALES DE TELECOMUNICACIONES SL</t>
  </si>
  <si>
    <t>Número de telefono erróneo y no se encuentra otro</t>
  </si>
  <si>
    <t>Guillermo</t>
  </si>
  <si>
    <t>+34 65/4325848</t>
  </si>
  <si>
    <t>s.torellas@upcom.es</t>
  </si>
  <si>
    <t>No encuentro</t>
  </si>
  <si>
    <t>B65914541</t>
  </si>
  <si>
    <t>Ciberseguridad + Digitalización de procesos</t>
  </si>
  <si>
    <t>ofrece soluciones integrales de telecomunicaciones, telefonía IP, centralitas y redes, digitalizando procesos de comunicación empresarial y proporcionando seguridad en comunicaciones.</t>
  </si>
  <si>
    <t>BARCELONA</t>
  </si>
  <si>
    <t>s.torrellas@upcom.es</t>
  </si>
  <si>
    <t>SECUWARE RESEARCH SL</t>
  </si>
  <si>
    <t xml:space="preserve">9-1 915649149 Cliente me indica que solo se dedican a la fabricacion de software, incluso llevan el de MasOrange, no tienen fuerza ni intencion comercial </t>
  </si>
  <si>
    <t>Francisco Pardo Miguel</t>
  </si>
  <si>
    <t>B85551349</t>
  </si>
  <si>
    <t>I+D de productos y servicios en informática y comunicaciones</t>
  </si>
  <si>
    <t>https://secuware.com/company/company.html</t>
  </si>
  <si>
    <t>Foco en seguridad informática, cifrado y comunicaciones seguras (IA, IoT, Ciberseguridad). Multi-sector, innovación avanzada. Clasificada como consultora de innovación digital.</t>
  </si>
  <si>
    <t xml:space="preserve"> Pardo De Miguel Francisco</t>
  </si>
  <si>
    <t>EQUIPOS INFORMATICOS INFOR IBERICA SA</t>
  </si>
  <si>
    <t xml:space="preserve">Cese de negocio </t>
  </si>
  <si>
    <t>Francisco Alfonso Pantin Visea</t>
  </si>
  <si>
    <t>inforiberica@inforiberica.com</t>
  </si>
  <si>
    <t>A81446981</t>
  </si>
  <si>
    <t>Reparación, comercialización y venta de material informático; enseñanza de informática</t>
  </si>
  <si>
    <t>Portfolio basado en hardware, reparación y formación en informática. Multi-sector. Clasificada como informáticos.</t>
  </si>
  <si>
    <t>28890</t>
  </si>
  <si>
    <t>REIN MEDICAL SYSTEM SA</t>
  </si>
  <si>
    <t>Correo enviado</t>
  </si>
  <si>
    <t>Rut Marie Luise Gaefke</t>
  </si>
  <si>
    <t>info@reincomputer.es</t>
  </si>
  <si>
    <t>A82429705</t>
  </si>
  <si>
    <t>Importación, comercialización y desarrollo de equipos y sistemas informáticos/electrónicos</t>
  </si>
  <si>
    <r>
      <t xml:space="preserve">Especializada en equipos y soluciones para el sector </t>
    </r>
    <r>
      <rPr>
        <b/>
        <sz val="11"/>
        <color theme="1"/>
        <rFont val="Calibri "/>
      </rPr>
      <t>médico/sanitario</t>
    </r>
    <r>
      <rPr>
        <sz val="11"/>
        <color theme="1"/>
        <rFont val="Calibri "/>
      </rPr>
      <t>. Vertical claro en salud. Clasificada como integrador TI sectorial.</t>
    </r>
  </si>
  <si>
    <t xml:space="preserve"> rein@reincomputer.es</t>
  </si>
  <si>
    <t>MILENIOVIRTUAL SL</t>
  </si>
  <si>
    <t>Disuelta</t>
  </si>
  <si>
    <t>Matilde Dolores Gimenez Tarifa</t>
  </si>
  <si>
    <t>B92244177</t>
  </si>
  <si>
    <t>Actividad relacionada con la informática y su entorno</t>
  </si>
  <si>
    <t>Su objeto social recoge actividades informáticas y de telecomunicaciones (CNAE 6190). No tiene especialización sectorial concreta, actuando como integrador TI generalista. El cierre provisional del NIF en 2022 confirma su inactividad.</t>
  </si>
  <si>
    <t>29013</t>
  </si>
  <si>
    <t>RADEM SOCIEDAD LIMITADA</t>
  </si>
  <si>
    <t>Jose Flores Gonzalez</t>
  </si>
  <si>
    <t>administracion@radem.es</t>
  </si>
  <si>
    <t>B38032926</t>
  </si>
  <si>
    <t>Proceso de datos y confección de programas informáticos</t>
  </si>
  <si>
    <t>www.radem.es</t>
  </si>
  <si>
    <t>Se centra en procesos de datos y desarrollo de software (CNAE 6201). No muestra enfoque sectorial concreto, alineándose con soluciones digitales básicas. Cierre provisional del NIF en 2021 y ausencia de cuentas desde 2014 confirman su inactividad.</t>
  </si>
  <si>
    <t>38008</t>
  </si>
  <si>
    <t xml:space="preserve"> Montserrat Font Garcia</t>
  </si>
  <si>
    <t>ALBION SERVICIOS NAUTICOS ONLINE SL</t>
  </si>
  <si>
    <t>Josep Serra Ganduxe</t>
  </si>
  <si>
    <t>pedidos@conzumo.com</t>
  </si>
  <si>
    <t>B85186336</t>
  </si>
  <si>
    <t>Prestación de servicios de conectividad</t>
  </si>
  <si>
    <t>Ofrecía servicios de conectividad y telecomunicaciones (CNAE 6120). No presenta especialización sectorial, encajando como integrador TI generalista. Fue extinguida oficialmente en 2022, confirmando su inactividad.</t>
  </si>
  <si>
    <t>28012</t>
  </si>
  <si>
    <t xml:space="preserve"> Aurora Prado Gonzalez</t>
  </si>
  <si>
    <t>INFASSI 2000 SL</t>
  </si>
  <si>
    <t>Luis Lago Baldonedo</t>
  </si>
  <si>
    <t>comercial@infassi.com</t>
  </si>
  <si>
    <t>B61011045</t>
  </si>
  <si>
    <t>Montaje y fabricación de elementos informáticos</t>
  </si>
  <si>
    <t>Su objeto social se centra en el montaje y fabricación de elementos informáticos, claramente vinculado a hardware. No se observa actividad reciente ni web oficial, lo que indica inactividad.</t>
  </si>
  <si>
    <t>08950</t>
  </si>
  <si>
    <t xml:space="preserve"> Miguel Trias Sagnier</t>
  </si>
  <si>
    <t xml:space="preserve"> Ricardo Vilella Bonet</t>
  </si>
  <si>
    <t xml:space="preserve"> Juan Manuel Grela Rey</t>
  </si>
  <si>
    <t xml:space="preserve"> Raul Sanchez Sanchez</t>
  </si>
  <si>
    <t>MACROIDEAS SL</t>
  </si>
  <si>
    <t xml:space="preserve">9-1 976 41 47 30 maria jose pide informacion por voz del canal colaborador y apunta y apunta mi telefono apra en caso de que les interese </t>
  </si>
  <si>
    <t>Alejandro Sales Jerico</t>
  </si>
  <si>
    <t>976 41 47 30</t>
  </si>
  <si>
    <t>simobel@macroideas.es</t>
  </si>
  <si>
    <t>B44205755</t>
  </si>
  <si>
    <t>Desarrollo y comercialización de software y servicios informáticos</t>
  </si>
  <si>
    <t>https://www.macroideas.es/</t>
  </si>
  <si>
    <t>Perfil en LinkedIn confirma actividad en desarrollo de software. Multi-sector. Clasificada como desarrollador digital básico.</t>
  </si>
  <si>
    <t>Teruel</t>
  </si>
  <si>
    <t>44600</t>
  </si>
  <si>
    <t xml:space="preserve"> Carmen Saez Ibañez</t>
  </si>
  <si>
    <t>HISPACLOUD SL</t>
  </si>
  <si>
    <t>Enrique Tomas Garcia Ibañez</t>
  </si>
  <si>
    <t>B86444551</t>
  </si>
  <si>
    <t>Proyectos de infraestructuras TI (hardware/software), mediación mercantil</t>
  </si>
  <si>
    <t xml:space="preserve">NO WEB </t>
  </si>
  <si>
    <t>Web oficial activa, especializada en servicios Cloud e infraestructuras TI. Multi-sector. Clasificada como integrador TI generalista.</t>
  </si>
  <si>
    <t>28232</t>
  </si>
  <si>
    <t>NEO-SHOP SERVICIOS ONLINE SL</t>
  </si>
  <si>
    <t xml:space="preserve">9-1 915471600 No contesta </t>
  </si>
  <si>
    <t>Ricardo Serrano Hernandez</t>
  </si>
  <si>
    <t>B82738071</t>
  </si>
  <si>
    <t>Prestación de servicios tecnológicos y comerciales de naturaleza informática</t>
  </si>
  <si>
    <t>Perfil en LinkedIn confirma actividad TI multi-sector (consultoría y servicios tecnológicos). Clasificada como integrador TI generalista.</t>
  </si>
  <si>
    <t>28005</t>
  </si>
  <si>
    <t>IC SOFTWARE SL</t>
  </si>
  <si>
    <t xml:space="preserve">9-1 934097558 No disponible, aparece como extinguida </t>
  </si>
  <si>
    <t>Maria Mercedes Preckler Santa Cruz</t>
  </si>
  <si>
    <t>B59094938</t>
  </si>
  <si>
    <t>Confección, instalación y mantenimiento de programas informáticos; venta mayorista y minorista de hardware</t>
  </si>
  <si>
    <t>Ofrece tanto software como hardware (venta, instalación y mantenimiento), con un portfolio TI amplio. No especializado en un sector concreto. No hay evidencia clara de actividad reciente.</t>
  </si>
  <si>
    <t xml:space="preserve"> Fernando Javier Ravelo Socas</t>
  </si>
  <si>
    <t xml:space="preserve"> Jose Garcia Rico</t>
  </si>
  <si>
    <t>M2 CONSULTING &amp; RETAIL SL</t>
  </si>
  <si>
    <t xml:space="preserve">-914132470 No disponible. No tienen Web. </t>
  </si>
  <si>
    <t>Jose Juan Martin Romero</t>
  </si>
  <si>
    <t>B86034535</t>
  </si>
  <si>
    <t>Asesoramiento informático, desarrollo y venta de software, formación de personal</t>
  </si>
  <si>
    <t>Actividad centrada en software y consultoría informática, con formación complementaria. No se observa verticalización sectorial. Sin web oficial, no se confirma actividad actual.</t>
  </si>
  <si>
    <t>ADIATIX SL</t>
  </si>
  <si>
    <t>Sin Tlf.</t>
  </si>
  <si>
    <t>Alberto Estirado Bronchalo</t>
  </si>
  <si>
    <t>B86703048</t>
  </si>
  <si>
    <t>Venta, asesoramiento y desarrollo de software de gestión; también adquisición y tenencia de bienes y derechos inmateriales</t>
  </si>
  <si>
    <t>La actividad principal es el software de gestión, con componentes de asesoría y soporte. No se especializa en un sector concreto. Falta información actual para confirmar actividad.</t>
  </si>
  <si>
    <t>28037</t>
  </si>
  <si>
    <t xml:space="preserve"> Andres Estirado Alvaro</t>
  </si>
  <si>
    <t>MARTIRES INFORMATICA SL</t>
  </si>
  <si>
    <t>13-01 916324005 No disponible www.martiresinformatica.es</t>
  </si>
  <si>
    <t>Tomas Diago Esteva</t>
  </si>
  <si>
    <t>B86105335</t>
  </si>
  <si>
    <t>Venta al por mayor y menor de equipos informáticos; desarrollo de proyectos y programación de datos</t>
  </si>
  <si>
    <t>Realiza venta de hardware y software, más desarrollo y procesamiento de datos; actividad vigente, con actualizaciones hasta 2025. → Sigue activa AxesoreInforma.</t>
  </si>
  <si>
    <t>28016</t>
  </si>
  <si>
    <t xml:space="preserve"> Christian Unger</t>
  </si>
  <si>
    <t xml:space="preserve"> Dan Haakan Andreas Tors</t>
  </si>
  <si>
    <t xml:space="preserve"> Joaquim Ferrer Franch</t>
  </si>
  <si>
    <t>ITGRATION IBERIA SL</t>
  </si>
  <si>
    <t>B87846738</t>
  </si>
  <si>
    <t>Consultoría TI, integración de sistemas y servicios cloud</t>
  </si>
  <si>
    <t>https://www.itgration.es</t>
  </si>
  <si>
    <t>Ofrece integración TI (cloud, workplace, servidores), multisector; encaja con integradores TI generalistas.</t>
  </si>
  <si>
    <t>COMERCIAL DE MAQUINARIA ENVASADO Y LLENADO SL</t>
  </si>
  <si>
    <t>13-01 Sin Tlf. CIF no coincide</t>
  </si>
  <si>
    <t>B30021114</t>
  </si>
  <si>
    <t>Fabricación y venta de maquinaria de envasado y soluciones industriales</t>
  </si>
  <si>
    <t>https://www.comercialmaquinaria.com</t>
  </si>
  <si>
    <t>Empresa industrial de maquinaria, no encaja en arquetipos TI; web corporativa activa.</t>
  </si>
  <si>
    <t>CT INGENIEROS DEL NORTE AERONAUTICOS AUTOMOCION E INDUSTRIALES SL</t>
  </si>
  <si>
    <t>13-01 916832030- No disponible.</t>
  </si>
  <si>
    <t>B48367504</t>
  </si>
  <si>
    <t>Ingeniería aeronáutica, automoción e industria; desarrollo tecnológico y software de ingeniería</t>
  </si>
  <si>
    <t>https://www.ctingenieros.es</t>
  </si>
  <si>
    <t>Consultoría e integración tecnológica aplicada a sectores aeronáutico e industrial; verticalizada; encaja en integradores TI sectoriales.</t>
  </si>
  <si>
    <t>SOLUTIONS CONSULTING LEARNING AND MANAGEMENT SL</t>
  </si>
  <si>
    <t xml:space="preserve">13-1 911299507 No contesta </t>
  </si>
  <si>
    <t>Jose Luis Nimo Maldonado</t>
  </si>
  <si>
    <t>B85456341</t>
  </si>
  <si>
    <t>Consultoría e implementación de sistemas informáticos</t>
  </si>
  <si>
    <t>Ofrece consultoría e implementación de sistemas informáticos (CNAE 6202). No tiene foco sectorial concreto, orientándose como integrador TI generalista. Registros recientes confirman que sigue activa.</t>
  </si>
  <si>
    <t xml:space="preserve"> Jose Luis Nimo Muñoz</t>
  </si>
  <si>
    <t>AYTOS SOLUCIONES INFORMATICAS SL</t>
  </si>
  <si>
    <t>13-1 954869475 No contesta</t>
  </si>
  <si>
    <t>Fernando Lorente Lumbreras</t>
  </si>
  <si>
    <t>capital.humano@aytos.es</t>
  </si>
  <si>
    <t>B41632332</t>
  </si>
  <si>
    <t>Comercialización de software, CPD, asistencia técnica</t>
  </si>
  <si>
    <t xml:space="preserve">http://www.berger-levrault.com </t>
  </si>
  <si>
    <t>Comercializa software y ofrece servicios de CPD y asistencia técnica, abarcando un portfolio TI amplio. No tiene vertical sectorial, encaja como integrador TI generalista. Registros recientes confirman actividad.</t>
  </si>
  <si>
    <t>41400</t>
  </si>
  <si>
    <t xml:space="preserve"> Isabel Busto Pozuelo</t>
  </si>
  <si>
    <t xml:space="preserve"> Martin Elorriaga Urrutia</t>
  </si>
  <si>
    <t xml:space="preserve"> Gorka Galdona Erquicia</t>
  </si>
  <si>
    <t xml:space="preserve"> antonia.moreno@aytos.es</t>
  </si>
  <si>
    <t xml:space="preserve"> aytos@aytos.es</t>
  </si>
  <si>
    <t xml:space="preserve"> comunicacion@aytos.es</t>
  </si>
  <si>
    <t xml:space="preserve"> marketing@aytos.es</t>
  </si>
  <si>
    <t>SMARTSTREAM TECHNOLOGIES IBERIA SL</t>
  </si>
  <si>
    <t xml:space="preserve">13-1 915984930 No disponible </t>
  </si>
  <si>
    <t>Dominique Laurence Marie Noelle Suzanne Nordmann</t>
  </si>
  <si>
    <t>B81763467</t>
  </si>
  <si>
    <t>Soluciones de gestión financiera, reconciliación de datos y software bancario</t>
  </si>
  <si>
    <t>https://www.smartstream-stp.com</t>
  </si>
  <si>
    <t>Servicios de software financiero (reconciliación, back-office) especializados en sector banca; claramente vertical.</t>
  </si>
  <si>
    <t xml:space="preserve"> Marta Duelo Alfonso</t>
  </si>
  <si>
    <t xml:space="preserve"> Robert Molnar</t>
  </si>
  <si>
    <t>MOTOR DE IDEAS SL</t>
  </si>
  <si>
    <t>Mariano Francisco Estefani Fernandez</t>
  </si>
  <si>
    <t>B84070447</t>
  </si>
  <si>
    <t>Consultoría tecnológica, desarrollo de software y comunicación digital</t>
  </si>
  <si>
    <t>https://motordeideas.com</t>
  </si>
  <si>
    <t>Ofrece soluciones de comunicación digital, desarrollo de software y consultoría; multisector; encaja en desarrolladores digitales básicos.</t>
  </si>
  <si>
    <t xml:space="preserve"> Mariano Estefani Fernandez</t>
  </si>
  <si>
    <t xml:space="preserve"> Emilio Palencia</t>
  </si>
  <si>
    <t xml:space="preserve"> Mirella Estefani Paredero</t>
  </si>
  <si>
    <t>LEVERIT SL</t>
  </si>
  <si>
    <t>13-01 Sin tlf. Español, empresa extranjera sin contacto.</t>
  </si>
  <si>
    <t>B83582274</t>
  </si>
  <si>
    <t>Desarrollo de software empresarial, soluciones IT y ciberseguridad</t>
  </si>
  <si>
    <t>https://www.leverit.com</t>
  </si>
  <si>
    <t>Ofrece soluciones IT de software empresarial, ciberseguridad y servicios cloud; multi-sector; encaja como integrador TI generalista.</t>
  </si>
  <si>
    <t>GISA CONSULTORES INFORMÁTICOS SL</t>
  </si>
  <si>
    <t>Michael Laor</t>
  </si>
  <si>
    <t>comercial@gisaconsultores.com</t>
  </si>
  <si>
    <t>B09345471</t>
  </si>
  <si>
    <t>Servicios informáticos integrales, venta de hardware y formación</t>
  </si>
  <si>
    <t>http://www.gisaconsultores.com/</t>
  </si>
  <si>
    <t>Ofrece un portfolio integral que combina servicios TI, venta de material y formación. Cobertura multi-sector sin especialización vertical. Se clasifica como integrador TI generalista.</t>
  </si>
  <si>
    <t xml:space="preserve"> Yaron Polak</t>
  </si>
  <si>
    <t xml:space="preserve"> Alon Yehoshua</t>
  </si>
  <si>
    <t>GRUPO HISPATEC INFORMATICA EMPRESARIAL SA</t>
  </si>
  <si>
    <t>Josefa Muñoz Fernandez</t>
  </si>
  <si>
    <t>almeria@datasys-ie.com</t>
  </si>
  <si>
    <t>A04051091</t>
  </si>
  <si>
    <t>Desarrollo de software agrícola, gestión de explotaciones y soluciones de negocio</t>
  </si>
  <si>
    <t>https://www.hispatec.com</t>
  </si>
  <si>
    <t>Software especializado en agricultura y agroindustria; verticalizado claramente en sector agro.</t>
  </si>
  <si>
    <t>Almería</t>
  </si>
  <si>
    <t>04131</t>
  </si>
  <si>
    <t xml:space="preserve"> David Miguel Guzman Semper</t>
  </si>
  <si>
    <t xml:space="preserve"> jlmolina@hispatec.es</t>
  </si>
  <si>
    <t xml:space="preserve"> marketing@hispatec.es</t>
  </si>
  <si>
    <t xml:space="preserve"> rferrer@hispatec.es</t>
  </si>
  <si>
    <t xml:space="preserve"> dominios@hispatec.es</t>
  </si>
  <si>
    <t>BINARY SYSTEMS SL</t>
  </si>
  <si>
    <t xml:space="preserve">21-01 922 220 995 Llamo para hacer seguimiento Headi comenta que hasta el miércoles Ivan gerente esta fuera de la oficina comenta que mandemos email con la información. Pendiente mandar email a grandescuentas@binarycanarias.com Att. Iván Reyes. </t>
  </si>
  <si>
    <t>B65513828</t>
  </si>
  <si>
    <t>Consultoría y servicios informáticos, programación de software</t>
  </si>
  <si>
    <t>Desarrollo de software y consultoría TI sin vertical específico; encaja como desarrolladores. Sin web oficial.</t>
  </si>
  <si>
    <t>SISTEMAS INFORMATICOS DEL MEDITERRANEO SL</t>
  </si>
  <si>
    <t>B53522068</t>
  </si>
  <si>
    <t>Servicios informáticos, instalación, mantenimiento y soporte TI</t>
  </si>
  <si>
    <t>Servicios de hardware, mantenimiento e instalación de equipos; multi-sector; encaja en Informáticos.</t>
  </si>
  <si>
    <t>QUIROGA INFORMATICOS SL</t>
  </si>
  <si>
    <r>
      <t xml:space="preserve">14-1  </t>
    </r>
    <r>
      <rPr>
        <sz val="10.5"/>
        <color theme="1"/>
        <rFont val="Arial"/>
        <family val="2"/>
      </rPr>
      <t xml:space="preserve">911278522 Cerrada hace dos años </t>
    </r>
  </si>
  <si>
    <t>B27235956</t>
  </si>
  <si>
    <t>Venta y servicios de informática, consultoría tecnológica local</t>
  </si>
  <si>
    <t>Servicios TI básicos (hardware, soporte, formación); ámbito local; encaja en Informáticos.</t>
  </si>
  <si>
    <t>SUZOKO RAISING ECOMMERCE SL</t>
  </si>
  <si>
    <t>14-01 Sin telefono, sin web ,cif no coincide.</t>
  </si>
  <si>
    <t>B87330725</t>
  </si>
  <si>
    <t>Servicios de e-commerce, consultoría digital y marketing</t>
  </si>
  <si>
    <t>Especializados en comercio electrónico, desarrollo digital y marketing; multi-sector; encaja en desarrolladores digitales básicos.</t>
  </si>
  <si>
    <t>BREYER SISTEMAS DE INFORMACION SL</t>
  </si>
  <si>
    <t>14-01 913 864 228 No disponible. cif no coincide. venta de hardware y software con servicios de instalación y consultoría informática</t>
  </si>
  <si>
    <t>B28713462</t>
  </si>
  <si>
    <t>Consultoría informática, desarrollo y soluciones de software</t>
  </si>
  <si>
    <t>https://www.breyer.es</t>
  </si>
  <si>
    <t>Desarrollo de software y consultoría multisectorial; encaja en integradores TI generalistas.</t>
  </si>
  <si>
    <t>AIRON TECHNOLOGIES SA</t>
  </si>
  <si>
    <t>14-11 91 533 75 28 Victoria Gk,  que se anota tlf. que la persona responsable ahora mismo no se encuentra.  Cif no coincide.AIRON TECHNOLOGIES SA disuelta 2020, nueva AIRON SISTEMAS DE INFORMACIÓN SL airon.es web</t>
  </si>
  <si>
    <t>A78417715</t>
  </si>
  <si>
    <t>Soluciones TI, outsourcing, ciberseguridad y cloud</t>
  </si>
  <si>
    <t>Portfolio completo: ciberseguridad, outsourcing, cloud, workplace; multisector; encaja en integradores TI generalistas.</t>
  </si>
  <si>
    <t>INSPIRING ONLINE MEDIA SL</t>
  </si>
  <si>
    <t>14-01 Sin tlf. Cif no coincide.</t>
  </si>
  <si>
    <t>B65522223</t>
  </si>
  <si>
    <t>Marketing digital, publicidad online, soluciones de medios y desarrollo web</t>
  </si>
  <si>
    <t>Ofrece marketing digital, SEO/SEM, publicidad online y desarrollo web; multi-sector; encaja en desarrolladores de soluciones digitales básicas.</t>
  </si>
  <si>
    <t>AYCO INTERNET SL</t>
  </si>
  <si>
    <t>Jose Antonio Sanchez Galvañ</t>
  </si>
  <si>
    <t>info@ayco.net</t>
  </si>
  <si>
    <t>902 00 72 02</t>
  </si>
  <si>
    <t>B36824480</t>
  </si>
  <si>
    <t>Prestación de servicios de comunicaciones informáticas</t>
  </si>
  <si>
    <t>Web activa, con portfolio de comunicaciones, software de gestión y servicios TI. Multi-sector. Clasificada como integrador TI generalista.</t>
  </si>
  <si>
    <t>36201</t>
  </si>
  <si>
    <t xml:space="preserve"> Raimundo Liron Mellado</t>
  </si>
  <si>
    <t>APPBRIDGE SL</t>
  </si>
  <si>
    <r>
      <t xml:space="preserve">14-1 </t>
    </r>
    <r>
      <rPr>
        <sz val="10.5"/>
        <color theme="1"/>
        <rFont val="Arial"/>
        <family val="2"/>
      </rPr>
      <t xml:space="preserve">932 65 99 08 No disponible - </t>
    </r>
    <r>
      <rPr>
        <sz val="11"/>
        <color theme="1"/>
        <rFont val="Calibri"/>
        <family val="2"/>
        <scheme val="minor"/>
      </rPr>
      <t xml:space="preserve">936674050 No contesta - 93 265 90 89 No contesta </t>
    </r>
  </si>
  <si>
    <t>Juan Andres Plazas Domingo</t>
  </si>
  <si>
    <t>B65799892</t>
  </si>
  <si>
    <t>Creación, investigación y desarrollo de software; comercialización y servicios asociados</t>
  </si>
  <si>
    <t>Web activa, centrada en desarrollo de software e Internet, soluciones a medida. Multi-sector. Clasificada como desarrollador digital básico.</t>
  </si>
  <si>
    <t>08009</t>
  </si>
  <si>
    <t>PEGASYSTEMS SPAIN SL</t>
  </si>
  <si>
    <t>15-01  Tlf no corresponde a PEGASYSTEMS Cif no coincide. Web ww.pega.com</t>
  </si>
  <si>
    <t>Juan</t>
  </si>
  <si>
    <t>919 157 301</t>
  </si>
  <si>
    <t>B80992381</t>
  </si>
  <si>
    <t>Desarrollo y comercialización de software empresarial (CRM, BPM, automatización)</t>
  </si>
  <si>
    <t>Multinacional especializada en CRM, BPM, IA aplicada y automatización de procesos; sector financiero y multi-sector; encaja como consultora de innovación digital.</t>
  </si>
  <si>
    <t>HOPE BUSINESS GROUP SL</t>
  </si>
  <si>
    <t>Maik Heinzig</t>
  </si>
  <si>
    <t>916 930 961</t>
  </si>
  <si>
    <t>B85981587</t>
  </si>
  <si>
    <t>Desarrollo y explotación de aplicaciones y soluciones digitales, proceso de datos, hosting, portales web</t>
  </si>
  <si>
    <t>Web oficial activa, portfolio de soluciones digitales (web, apps, hosting). Multi-sector, sin vertical único. Clasificada como desarrollador digital básico.</t>
  </si>
  <si>
    <t>28911</t>
  </si>
  <si>
    <t>COMPUHOME SL</t>
  </si>
  <si>
    <t>Juan Manuel Sanchez Piqueras</t>
  </si>
  <si>
    <t>B81463143</t>
  </si>
  <si>
    <t>Comercio mayorista y minorista de equipos informáticos, ofimática, software y recambios</t>
  </si>
  <si>
    <t>Web activa con portfolio de venta de ordenadores, periféricos y software. Multi-sector, centrado en hardware/ofimática. Clasificada como informáticos.</t>
  </si>
  <si>
    <t>28045</t>
  </si>
  <si>
    <t xml:space="preserve"> Juan Sanchez Navarro</t>
  </si>
  <si>
    <t>MEDIAVOZ SA</t>
  </si>
  <si>
    <t>914 112 418</t>
  </si>
  <si>
    <t>A15075026</t>
  </si>
  <si>
    <t>Servicios de comunicación, centralitas virtuales, VoIP y cloud</t>
  </si>
  <si>
    <t>Ofrece comunicaciones VoIP, centralitas, cloud y soporte; multi-sector; encaja en integradores TI generalistas.</t>
  </si>
  <si>
    <t>INFOSEGURA SL</t>
  </si>
  <si>
    <t>B47640308</t>
  </si>
  <si>
    <t>Consultoría informática, ciberseguridad y soluciones de gestión de datos</t>
  </si>
  <si>
    <t>Ofrece ciberseguridad, gestión documental y soluciones IT; multi-sector; encaja como integrador TI generalista.</t>
  </si>
  <si>
    <t>BIO-CIRCLE SL</t>
  </si>
  <si>
    <t>Eduardo Ordoñez Alonso</t>
  </si>
  <si>
    <t>tecom@tecnologiatecom.com</t>
  </si>
  <si>
    <t>B86525615</t>
  </si>
  <si>
    <t>Venta y distribución de aparatos electrónicos, electromecánicos y accesorios industriales</t>
  </si>
  <si>
    <t>www.bio-circle.es</t>
  </si>
  <si>
    <t>Empresa de suministro industrial, fuera del ámbito de servicios TI/software.</t>
  </si>
  <si>
    <t>28794</t>
  </si>
  <si>
    <t xml:space="preserve"> correo@lpkfspain.com</t>
  </si>
  <si>
    <t xml:space="preserve"> info@bio-circle.de</t>
  </si>
  <si>
    <t>IOAPPS MOBILE SOLUTIONS SL</t>
  </si>
  <si>
    <t>654 267 743</t>
  </si>
  <si>
    <t>B65709334</t>
  </si>
  <si>
    <t>Desarrollo de aplicaciones móviles y soluciones digitales</t>
  </si>
  <si>
    <t>https://ioapps.es</t>
  </si>
  <si>
    <t>Desarrollo de apps móviles, soluciones digitales y consultoría TI; multi-sector; encaja en desarrolladores de soluciones digitales básicas.</t>
  </si>
  <si>
    <t>INNOVA APPLICATIONS SL</t>
  </si>
  <si>
    <t>942 055 550</t>
  </si>
  <si>
    <t>B87313026</t>
  </si>
  <si>
    <t>Desarrollo de software, aplicaciones y consultoría tecnológica</t>
  </si>
  <si>
    <t>https://co.linkedin.com/company/innova-applications?utm_source=chatgpt.com</t>
  </si>
  <si>
    <t>Ofrece desarrollo de aplicaciones y software a medida, multi-sector; encaja como desarrollador digital básico.</t>
  </si>
  <si>
    <t>Refricomp</t>
  </si>
  <si>
    <t>Email enviado 15/01 12:15</t>
  </si>
  <si>
    <t>Jose Antonio Guerrero Diaz</t>
  </si>
  <si>
    <t>913 830 023</t>
  </si>
  <si>
    <t>B85383776</t>
  </si>
  <si>
    <t>Gestión de proyectos industriales, inmobiliarios y sistemas informáticos</t>
  </si>
  <si>
    <t>La empresa ofrece gestión de proyectos industriales e implantación de sistemas informáticos, con servicios TI básicos. No se observa un enfoque vertical en un sector concreto. Se clasifica como desarrollador de soluciones digitales básicas por su rol en implantación y consultoría informática.</t>
  </si>
  <si>
    <t xml:space="preserve"> Francisco Javier Francia Castañeda</t>
  </si>
  <si>
    <t xml:space="preserve"> Juan Carlos Tellez Muñoz</t>
  </si>
  <si>
    <t>OPENNEBULA SYSTEMS SL</t>
  </si>
  <si>
    <t>Maria Julia Lopez Hernandez</t>
  </si>
  <si>
    <t>918 298 445</t>
  </si>
  <si>
    <t>B85929941</t>
  </si>
  <si>
    <t>Soporte y consultoría TIC, desarrollo, comercialización de software y hardware</t>
  </si>
  <si>
    <t>https://opennebula.io/</t>
  </si>
  <si>
    <t>Empresa especializada en software cloud y virtualización, con fuerte foco en innovación TIC avanzada. Multi-sector, con clientes globales. Se clasifica como consultora de innovación digital.</t>
  </si>
  <si>
    <t>ADVANTTER STUDIO SL</t>
  </si>
  <si>
    <t>Eduardo Luis Ongallo Chanclon</t>
  </si>
  <si>
    <t>911 26 78 55</t>
  </si>
  <si>
    <t>B86212321</t>
  </si>
  <si>
    <t>Desarrollo, diseño y comercialización de software</t>
  </si>
  <si>
    <t>Web oficial activa, dedicada a desarrollo de software, diseño y programación. Multi-sector. Clasificada como desarrollador digital básico.</t>
  </si>
  <si>
    <t>28806</t>
  </si>
  <si>
    <t xml:space="preserve"> Jorge Manzano Israel</t>
  </si>
  <si>
    <t>MAGIC SOFTWARE ESPAÑA SL</t>
  </si>
  <si>
    <t>Cristina Sanz Santander</t>
  </si>
  <si>
    <t>B82730151</t>
  </si>
  <si>
    <t>Diseño, desarrollo y comercialización de aplicaciones informáticas (entorno Magic)</t>
  </si>
  <si>
    <t>www.magicsoftware.com/es</t>
  </si>
  <si>
    <t>Filial en España de Magic Software, empresa internacional. Se centra en desarrollo y comercialización de software (Business Apps). Multi-sector. Clasificada como desarrollador de soluciones digitales.</t>
  </si>
  <si>
    <t xml:space="preserve"> Industrias Metalograficas Sanz Achaerandio</t>
  </si>
  <si>
    <t>STEA TECHNOLOGIES SL</t>
  </si>
  <si>
    <t>Javier Robles Metola</t>
  </si>
  <si>
    <t>B92322510</t>
  </si>
  <si>
    <t>Asistencia, mantenimiento, asesoría y servicios informáticos; venta de hardware y periféricos</t>
  </si>
  <si>
    <t>Su web muestra portfolio de soporte TI, ciberseguridad, sistemas y venta de hardware. Multi-sector. Clasificada como integrador TI generalista.</t>
  </si>
  <si>
    <t>29002</t>
  </si>
  <si>
    <t>ITCOMPLIANT SL</t>
  </si>
  <si>
    <t>Felix Martin Moreno</t>
  </si>
  <si>
    <t>B65584567</t>
  </si>
  <si>
    <t>Desarrollo de programas, hosting, páginas web, consultoría y gestión de portales de internet</t>
  </si>
  <si>
    <t>Web activa con servicios de desarrollo web, hosting y consultoría digital. Multi-sector. Clasificada como desarrollador digital básico.</t>
  </si>
  <si>
    <t>08021</t>
  </si>
  <si>
    <t>ANTIMALWARE</t>
  </si>
  <si>
    <t>B86250826</t>
  </si>
  <si>
    <t>Desarrollo de sistemas e instalaciones informáticos</t>
  </si>
  <si>
    <t>Web corporativa activa con portfolio de sistemas, infraestructuras, cloud y soporte TI. Multi-sector. Se clasifica como integrador TI generalista.</t>
  </si>
  <si>
    <t>28917</t>
  </si>
  <si>
    <t xml:space="preserve"> Jose Angel Garcia Herrera</t>
  </si>
  <si>
    <t>SOURCE CODE TECH SL</t>
  </si>
  <si>
    <t>Francisco Javier Iglesias Lobaton</t>
  </si>
  <si>
    <t>B55568794</t>
  </si>
  <si>
    <t>Consultoría, desarrollo de aplicaciones, dirección de proyectos y formación en software y comunicaciones</t>
  </si>
  <si>
    <t>Perfil activo en LinkedIn confirma servicios de desarrollo de software y consultoría TI. Multi-sector. Clasificada como desarrollador digital básico.</t>
  </si>
  <si>
    <t>08023</t>
  </si>
  <si>
    <t xml:space="preserve"> Raul Beneit Sierra</t>
  </si>
  <si>
    <t xml:space="preserve"> Antonio Ramirez Perez</t>
  </si>
  <si>
    <t>ANDROMEDA SOLUTIONS SL</t>
  </si>
  <si>
    <t>Elena Marina Gras Cabanzo</t>
  </si>
  <si>
    <t>971 099 217</t>
  </si>
  <si>
    <t>B57804478</t>
  </si>
  <si>
    <t>Desarrollo de software a medida, consultoría informática, plataformas de internet</t>
  </si>
  <si>
    <t>Web confirma desarrollo de software a medida y soluciones web para distintos sectores. Multi-sector, sin foco único. Clasificada como desarrollador digital básico.</t>
  </si>
  <si>
    <t>07009</t>
  </si>
  <si>
    <t>SOFTELSA SOCIEDAD LIMITADA</t>
  </si>
  <si>
    <t>Francisco Jose Villena Escribano</t>
  </si>
  <si>
    <t>B12855409</t>
  </si>
  <si>
    <t>Venta y alquiler de equipos informáticos, desarrollo de software, hosting y formación</t>
  </si>
  <si>
    <t>Web confirma portfolio amplio: software, mantenimiento, hosting, soporte y formación. Multi-sector. Clasificada como integrador TI generalista.</t>
  </si>
  <si>
    <t>Castellón</t>
  </si>
  <si>
    <t>12004</t>
  </si>
  <si>
    <t xml:space="preserve"> Alfonso Bueno Cambronero</t>
  </si>
  <si>
    <t>MOBILECONTACT SOFTWARE SL</t>
  </si>
  <si>
    <t>Xavier Camps Casas</t>
  </si>
  <si>
    <t>B64793045</t>
  </si>
  <si>
    <t>Desarrollo y comercialización de software propio o de terceros para ordenadores, móviles y equipos de datos.</t>
  </si>
  <si>
    <r>
      <t xml:space="preserve">Actividad claramente enfocado en software digital; sin registro de cierre, pero sin web ni actualizaciones recientes → </t>
    </r>
    <r>
      <rPr>
        <b/>
        <sz val="11"/>
        <color theme="1"/>
        <rFont val="Calibri "/>
      </rPr>
      <t>Requiere validación</t>
    </r>
    <r>
      <rPr>
        <sz val="11"/>
        <color theme="1"/>
        <rFont val="Calibri "/>
      </rPr>
      <t>.</t>
    </r>
  </si>
  <si>
    <t>TAOGNOSIS SL</t>
  </si>
  <si>
    <t>Miguel Angel Masso Valdes</t>
  </si>
  <si>
    <t>B65079147</t>
  </si>
  <si>
    <t>Consulta de equipo informático, aplicaciones, suministro de programas, proceso de datos, gestión de bases de datos</t>
  </si>
  <si>
    <r>
      <t xml:space="preserve">Ofrece consultoría informática y servicios relacionados con datos; actividad digital clara. Sin presencia web ni actualizaciones recientes → </t>
    </r>
    <r>
      <rPr>
        <b/>
        <sz val="11"/>
        <color theme="1"/>
        <rFont val="Calibri "/>
      </rPr>
      <t>Requiere validación</t>
    </r>
    <r>
      <rPr>
        <sz val="11"/>
        <color theme="1"/>
        <rFont val="Calibri "/>
      </rPr>
      <t>. Empresite EspañaAxesor</t>
    </r>
  </si>
  <si>
    <t>08034</t>
  </si>
  <si>
    <t xml:space="preserve"> Federico Garcia Baño</t>
  </si>
  <si>
    <t>GRUP PORPRA SL</t>
  </si>
  <si>
    <t>Francisco Jordan</t>
  </si>
  <si>
    <t>B62469267</t>
  </si>
  <si>
    <t>Desarrollo, comercialización e instalación de software; montaje y mantenimiento de sistemas informáticos</t>
  </si>
  <si>
    <t>Ofrecía desarrollo, instalación y mantenimiento de software y sistemas. Sin registro reciente; requiere validación.</t>
  </si>
  <si>
    <t>08002</t>
  </si>
  <si>
    <t xml:space="preserve"> Tomas Ruiz</t>
  </si>
  <si>
    <t xml:space="preserve"> Alberto Romagosa Danes</t>
  </si>
  <si>
    <t>SOHELET NUEVAS TECNOLOGIAS SL</t>
  </si>
  <si>
    <t>B82746532</t>
  </si>
  <si>
    <t>Consultoría, programación informática y servicios de telecomunicaciones</t>
  </si>
  <si>
    <t>Se centra en programación y soluciones informáticas, sin vertical específico; encaja en desarrolladores digitales básicos. Falta web oficial.</t>
  </si>
  <si>
    <t>COMPUKIT INFORMATICA SL</t>
  </si>
  <si>
    <t>B60630841</t>
  </si>
  <si>
    <t>Venta y reparación de ordenadores y servicios informáticos básicos</t>
  </si>
  <si>
    <t>Comercio de hardware y soporte técnico; servicios básicos de informática. Sin web → requiere validación.</t>
  </si>
  <si>
    <t>ADEXPERTEAM MEDIA SL</t>
  </si>
  <si>
    <t>B86674356</t>
  </si>
  <si>
    <t>Marketing digital, publicidad online, soluciones digitales</t>
  </si>
  <si>
    <t>Se centra en publicidad digital y medios online; multi-sector; encaja en desarrolladores de soluciones digitales básicas. Sin web oficial.</t>
  </si>
  <si>
    <t>OUTSOURCING AND AUTOMATION SYSTEMS SL</t>
  </si>
  <si>
    <t>B83747474</t>
  </si>
  <si>
    <t>Servicios TI externalizados, automatización y soporte de procesos</t>
  </si>
  <si>
    <t>Outsourcing y automatización de procesos TI, multisector; encaja con integradores TI generalistas. Sin web oficial.</t>
  </si>
  <si>
    <t>SORSAN CONSULTING SL</t>
  </si>
  <si>
    <t>971 226 001</t>
  </si>
  <si>
    <t>B82040754</t>
  </si>
  <si>
    <t>Consultoría de negocio, servicios de software y gestión de proyectos</t>
  </si>
  <si>
    <t>Ofrece consultoría TI y de negocio, servicios de software y gestión; multi-sector; requiere validación por falta de web.</t>
  </si>
  <si>
    <t>CLOUD 9 SOFTWARE SL</t>
  </si>
  <si>
    <t>B85701913</t>
  </si>
  <si>
    <t>Desarrollo de software, aplicaciones y soluciones cloud</t>
  </si>
  <si>
    <t>Se centra en software cloud y aplicaciones; multi-sector; requiere validación por ausencia de web.</t>
  </si>
  <si>
    <t>UPLIFT SYSTEMS SL</t>
  </si>
  <si>
    <t>91 073 62 24</t>
  </si>
  <si>
    <t>B87643315</t>
  </si>
  <si>
    <t>Consultoría informática y desarrollo de software</t>
  </si>
  <si>
    <t>Desarrollo y consultoría TI sin sector concreto; requiere validación por falta de web.</t>
  </si>
  <si>
    <t>SIETCBGL SL</t>
  </si>
  <si>
    <t>B66211875</t>
  </si>
  <si>
    <t>Servicios de consultoría informática y telecomunicaciones</t>
  </si>
  <si>
    <t>Se orienta a consultoría TI y telecomunicaciones; sin web oficial → requiere validación.</t>
  </si>
  <si>
    <t>JOMAFRA SYSTEMS IT SL</t>
  </si>
  <si>
    <t>981 92 92 82</t>
  </si>
  <si>
    <t>B86391540</t>
  </si>
  <si>
    <t>Desarrollo de software y servicios informáticos</t>
  </si>
  <si>
    <t>Se dedica a software y servicios digitales; falta web oficial → requiere validación.</t>
  </si>
  <si>
    <t>IP MEDIA APLICACIONES INFORMATICAS SL</t>
  </si>
  <si>
    <t>Alessandro Niglio</t>
  </si>
  <si>
    <t>B63885354</t>
  </si>
  <si>
    <t>Desarrollo y distribución de software y servicios relacionados</t>
  </si>
  <si>
    <t>La compañía declara actividad de desarrollo y distribución de software, cubriendo servicios TI clásicos. No hay evidencia de especialización vertical, atiende a múltiples sectores. Se clasifica como integrador TI generalista, aunque su estatus mercantil es ambiguo.</t>
  </si>
  <si>
    <t>08036</t>
  </si>
  <si>
    <t xml:space="preserve"> Salvatore Belfiori</t>
  </si>
  <si>
    <t xml:space="preserve"> Alfredo Adamo</t>
  </si>
  <si>
    <t xml:space="preserve"> Amedeo Marino Tartaglia</t>
  </si>
  <si>
    <t>JAVANET SISTEMA DE INFORMACIÓN SL</t>
  </si>
  <si>
    <t>Alvaro Sanchez Garcia</t>
  </si>
  <si>
    <t>integra@fonocom.es</t>
  </si>
  <si>
    <t>B83055814</t>
  </si>
  <si>
    <t>Estudio y análisis de procesos, registro de datos, servicios TI</t>
  </si>
  <si>
    <t>Su actividad corresponde a servicios TI de análisis y registro de datos, aplicables a distintos sectores. No hay evidencia de verticalización. Se clasifica como integrador TI generalista, aunque requiere validar actividad actual.</t>
  </si>
  <si>
    <t xml:space="preserve"> Jose Manuel Rubio Fernandez</t>
  </si>
  <si>
    <t>MEDIAWEB ESPAÑA SA</t>
  </si>
  <si>
    <t>Jorge Borges Chamorro</t>
  </si>
  <si>
    <t>934 521 641</t>
  </si>
  <si>
    <t>A84398668</t>
  </si>
  <si>
    <t>Consultoría y desarrollo de aplicaciones multimedia</t>
  </si>
  <si>
    <t>Ofrece servicios de consultoría y creación de soluciones multimedia y digitales básicas. Orientación multisectorial. Se clasifica como desarrollador de soluciones digitales, aunque su actividad no está clara actualmente.</t>
  </si>
  <si>
    <t xml:space="preserve"> Mehrhdad Ansari Shirazi</t>
  </si>
  <si>
    <t xml:space="preserve"> June Won Lee</t>
  </si>
  <si>
    <t>BE POINT INTERNATIONAL SL</t>
  </si>
  <si>
    <t>Joaquin Ayuso Garcia</t>
  </si>
  <si>
    <t>917 817 350</t>
  </si>
  <si>
    <t>B64657083</t>
  </si>
  <si>
    <t>Creación, mantenimiento de software, redes y comunicaciones</t>
  </si>
  <si>
    <t>Actividad centrada en software y asistencia en redes y comunicaciones, sin sector específico. Multi-sector y servicios TI clásicos. Se clasifica como integrador TI generalista, pero no hay pruebas recientes de actividad.</t>
  </si>
  <si>
    <t>08016</t>
  </si>
  <si>
    <t xml:space="preserve"> Maria Jose Jaen Otero</t>
  </si>
  <si>
    <t xml:space="preserve"> Juan Elizaga Corrales</t>
  </si>
  <si>
    <t>JET CAFES SA</t>
  </si>
  <si>
    <t>Victorio Goncalves Guimaraes</t>
  </si>
  <si>
    <t>A82711185</t>
  </si>
  <si>
    <t>Compraventa de programas informáticos, alquiler, licencias, importación/exportación</t>
  </si>
  <si>
    <t>Su objeto incluye venta, alquiler y licencias de software, más importación/exportación, pero no desarrollo de soluciones a medida, por lo que se ajusta a informático tradicional.</t>
  </si>
  <si>
    <t>CUSTOMER SERVICES SOLUTIONS IBERICA SL</t>
  </si>
  <si>
    <t>Guy Rycquart Andre</t>
  </si>
  <si>
    <t>917 875 500</t>
  </si>
  <si>
    <t>B63856454</t>
  </si>
  <si>
    <t>Análisis, diseño e implementación de sistemas y aplicaciones informáticas</t>
  </si>
  <si>
    <t>Su actividad principal es desarrollo de sistemas y aplicaciones, diseño e implementación; orientada a soluciones TI globales.</t>
  </si>
  <si>
    <t>08620</t>
  </si>
  <si>
    <t xml:space="preserve"> Desiderio Martin Plaza</t>
  </si>
  <si>
    <t xml:space="preserve"> Rycquart Andre Guy</t>
  </si>
  <si>
    <t>COMERCIAL LOOKNBUY ESPAÑA SL</t>
  </si>
  <si>
    <t>Silvia Gonzalez Bueno</t>
  </si>
  <si>
    <t>B62212790</t>
  </si>
  <si>
    <t>Desarrollo y promoción de páginas web</t>
  </si>
  <si>
    <t>Se centra en desarrollo y promoción de páginas web y actividades digitales asociadas. No se aprecia especialización vertical en sectores concretos. Se clasifica como desarrollador de soluciones digitales básicas.</t>
  </si>
  <si>
    <t xml:space="preserve"> Ykani Aivlis</t>
  </si>
  <si>
    <t>KAYTEL SOLUCIONES SL</t>
  </si>
  <si>
    <t>Angel Luis Gracia Cerced</t>
  </si>
  <si>
    <t>raquel.castillo@kaydea.com</t>
  </si>
  <si>
    <t>B83486738</t>
  </si>
  <si>
    <t>Servicios de marketing, publicidad y programación vinculados a promoción de ventas</t>
  </si>
  <si>
    <t>Orientada a marketing digital, publicidad y programación para promoción online. Actividad multi-sector sin verticalización concreta. Se clasifica como desarrollador de soluciones digitales básicas.</t>
  </si>
  <si>
    <t>Guadalajara</t>
  </si>
  <si>
    <t>19004</t>
  </si>
  <si>
    <t xml:space="preserve"> Agustin Ruiz Alonso</t>
  </si>
  <si>
    <t xml:space="preserve"> Santiago Hernandez Lluch</t>
  </si>
  <si>
    <t>EPICTIA SL</t>
  </si>
  <si>
    <t>Jose Carlos Lameiro Tato</t>
  </si>
  <si>
    <t>epictia@epictia.es</t>
  </si>
  <si>
    <t>B85297968</t>
  </si>
  <si>
    <t>Creación, desarrollo y distribución de programas informáticos y telemáticos</t>
  </si>
  <si>
    <t>Actividad centrada en confección y venta de software y aplicaciones telemáticas. No se enfoca en un único sector, sino en soluciones digitales genéricas. Se clasifica como desarrollador de soluciones digitales básicas.</t>
  </si>
  <si>
    <t>EVOLED SL</t>
  </si>
  <si>
    <t>Daniel Boedo Conchado</t>
  </si>
  <si>
    <t>B65571952</t>
  </si>
  <si>
    <t>Fabricación y montaje de equipos eléctricos y electrónicos</t>
  </si>
  <si>
    <t>Actividad centrada en fabricación y comercio de equipos eléctricos/electrónicos, con posible vínculo a informática pero sin foco en software. Multi-sector, por lo que se clasifica como informático tradicional.</t>
  </si>
  <si>
    <t>08206</t>
  </si>
  <si>
    <t xml:space="preserve"> Andrew Peter Lynn</t>
  </si>
  <si>
    <t xml:space="preserve"> Louis Mark Winter Justin</t>
  </si>
  <si>
    <t xml:space="preserve"> David John Brindle</t>
  </si>
  <si>
    <t xml:space="preserve"> Michael O'Brien John</t>
  </si>
  <si>
    <t>INFODIMA IMAGEN SL</t>
  </si>
  <si>
    <t>Jose Mariano Benavente Gonzalez</t>
  </si>
  <si>
    <t>B84207000</t>
  </si>
  <si>
    <t>Servicios informáticos</t>
  </si>
  <si>
    <t>Actividad declarada como servicios informáticos genéricos, sin evidencia de sector único ni innovación avanzada. Multi-sector, lo que corresponde a integrador TI generalista.</t>
  </si>
  <si>
    <t>28400</t>
  </si>
  <si>
    <t xml:space="preserve"> Lennart Sthal Hans</t>
  </si>
  <si>
    <t xml:space="preserve"> Erik Forsen Anders</t>
  </si>
  <si>
    <t>INTERNET CONSULTING SERVICES SL</t>
  </si>
  <si>
    <t>Teléfono no válido. No encuentro web</t>
  </si>
  <si>
    <t xml:space="preserve">Andrea Pietrini </t>
  </si>
  <si>
    <t>ics@imarcom.com</t>
  </si>
  <si>
    <t>B61500260</t>
  </si>
  <si>
    <t>Consultoría, formación y venta de soluciones informáticas</t>
  </si>
  <si>
    <t>Ofrece consultoría, formación y venta de soluciones TI; cartera amplia y no especializada en un sector. Se clasifica como integrador TI generalista.</t>
  </si>
  <si>
    <t>08100</t>
  </si>
  <si>
    <t>TECHINI HEALTH SL</t>
  </si>
  <si>
    <t xml:space="preserve">Teléfono no válido. No encuentro web. Cierre hoja registral. </t>
  </si>
  <si>
    <t>Carlos Bartolome Herrero</t>
  </si>
  <si>
    <t>B65077158</t>
  </si>
  <si>
    <t>Programación de ordenadores, servicios informáticos en Internet</t>
  </si>
  <si>
    <t>Orientada a servicios de programación y soluciones informáticas en entorno web. Multi-sector, sin especialización clara. Clasificada como desarrollador de soluciones digitales básicas.</t>
  </si>
  <si>
    <t>08003</t>
  </si>
  <si>
    <t>WORLD TELECOMMUNICATION NETWORK SL</t>
  </si>
  <si>
    <t xml:space="preserve">No hay otro telf y ese no existe. No hay web </t>
  </si>
  <si>
    <t>Alejandro Tome Lema</t>
  </si>
  <si>
    <t>B63107650</t>
  </si>
  <si>
    <t>Importación/exportación y distribución de servicios de procesamiento de datos y telecomunicaciones</t>
  </si>
  <si>
    <t>Se dedica a importación y distribución en TIC y telecomunicaciones, con foco en infraestructuras. Multi-sector, encaja en integrador TI generalista.</t>
  </si>
  <si>
    <t xml:space="preserve"> Antolin Maria Arrate Laguna</t>
  </si>
  <si>
    <t>MUNDO INNOVA SOLUCIONES INFORMATICAS SL</t>
  </si>
  <si>
    <t>No existe (me cogieron el telf pero me dijeron que ya no existe</t>
  </si>
  <si>
    <t>Roberto Lopez Peña</t>
  </si>
  <si>
    <t>B85558351</t>
  </si>
  <si>
    <t>Desarrollo y comercialización de software, comercio de hardware, consultoría y formación informática</t>
  </si>
  <si>
    <t>Su actividad combina desarrollo de software, venta de hardware y formación en informática. Multi-sector, sin verticalización concreta. Se clasifica como integrador TI generalista.</t>
  </si>
  <si>
    <t>28260</t>
  </si>
  <si>
    <t>DIRECT SYSTEM SL</t>
  </si>
  <si>
    <t>Paulo Nuñez Esteban</t>
  </si>
  <si>
    <t>B59853291</t>
  </si>
  <si>
    <t>Venta mayorista y minorista de hardware y software en soporte físico</t>
  </si>
  <si>
    <t>Dedicada a venta de aparatos informáticos y programas en diferentes soportes. No desarrolla software propio, clasificada como informático.</t>
  </si>
  <si>
    <t>AUTOMATICS SLEEVING TECHNOLOGIES SL</t>
  </si>
  <si>
    <t>Vortal Sgps</t>
  </si>
  <si>
    <t>B63682249</t>
  </si>
  <si>
    <t>Fabricación y comercialización de maquinaria para etiquetado industrial</t>
  </si>
  <si>
    <t>Aunque desarrolla maquinaria para etiquetado, vinculada al sector industrial, no es proveedor TIC para PYMEs. Se clasifica en informáticos por centrarse en hardware especializado.</t>
  </si>
  <si>
    <t>08830</t>
  </si>
  <si>
    <t>CINETICA DIGITAL SLL</t>
  </si>
  <si>
    <t>Juan Pedro Gonzalez Dominguez</t>
  </si>
  <si>
    <t>B21407093</t>
  </si>
  <si>
    <t>Desarrollo de software propio y web, comercialización de equipos informáticos, reparación y aplicaciones</t>
  </si>
  <si>
    <t>Combina desarrollo de software propio, web y comercialización de hardware. Multi-sector, no limitado a un sector específico. Clasificada como desarrollador de soluciones digitales básicas.</t>
  </si>
  <si>
    <t>21007</t>
  </si>
  <si>
    <t xml:space="preserve"> Juan Ignacio Larragueta Murillo</t>
  </si>
  <si>
    <t>AERIS DESARROLLO SOCIEDAD LIMITADA</t>
  </si>
  <si>
    <t>Enrique Uhagon Caillemer</t>
  </si>
  <si>
    <t>B76111616</t>
  </si>
  <si>
    <t>Servicios online relacionados con informática, comercio de software, desarrollo web</t>
  </si>
  <si>
    <t>Su actividad combina servicios de internet, desarrollo de páginas web y comercio de software. Multi-sector, sin verticalización específica, clasificada como desarrollador de soluciones digitales básicas.</t>
  </si>
  <si>
    <t>35280</t>
  </si>
  <si>
    <t>IMASOL MEDIA S.L</t>
  </si>
  <si>
    <t>Teléfono no existe</t>
  </si>
  <si>
    <t>Ramiro Gutierrez Gonzalez</t>
  </si>
  <si>
    <t>B64100621</t>
  </si>
  <si>
    <t>Desarrollo y promoción de sitios web, servicios relacionados con internet</t>
  </si>
  <si>
    <t>Empresa enfocada en diseño y desarrollo de páginas web y servicios asociados a internet. Multi-sector, sin foco en un sector específico. Clasificada como desarrollador de soluciones digitales básicas.</t>
  </si>
  <si>
    <t>CRISTEFY SOCIEDAD LIMITADA</t>
  </si>
  <si>
    <t>Eugenio Castaño Lopez Mesas</t>
  </si>
  <si>
    <t>B35455732</t>
  </si>
  <si>
    <t>Comercio e importación/exportación de equipos informáticos y accesorios</t>
  </si>
  <si>
    <t>Empresa de compraventa y distribución de equipos y accesorios informáticos. Multi-sector, sin componente de software. Clasificada como informático.</t>
  </si>
  <si>
    <t>35005</t>
  </si>
  <si>
    <t>IBEROBIT SA</t>
  </si>
  <si>
    <t>iberobit@euskalnet.net / clientes@iberobit.com</t>
  </si>
  <si>
    <t>943 59 44 29</t>
  </si>
  <si>
    <t>A20143061</t>
  </si>
  <si>
    <t>Servicios informáticos: educación, investigación, creación de software, distribución de hardware y software</t>
  </si>
  <si>
    <t>www.iberobit.com</t>
  </si>
  <si>
    <t>Actividad amplia que cubre software, hardware, educación y servicios de investigación en informática. Multi-sector, sin foco vertical único. Se clasifica como integrador TI generalista.</t>
  </si>
  <si>
    <t>20140</t>
  </si>
  <si>
    <t xml:space="preserve"> Jesus Gallardo Jover</t>
  </si>
  <si>
    <t xml:space="preserve"> Javier Jesus Gallardo</t>
  </si>
  <si>
    <t>STP PYMES SL</t>
  </si>
  <si>
    <t>Obsoleta</t>
  </si>
  <si>
    <t>B27821438</t>
  </si>
  <si>
    <t>STAR TECHNOLOGIES SL</t>
  </si>
  <si>
    <t>Antonio Casarramona Obiols</t>
  </si>
  <si>
    <t>B93084507</t>
  </si>
  <si>
    <t>Análisis y programación informática; estructuras informáticas y redes; formación informática</t>
  </si>
  <si>
    <t>Ofrecía programación, infraestructura de redes y formación; claramente soluciones digitales básicas. EmpresiaEmpresite EspañaAxesor</t>
  </si>
  <si>
    <t>29017</t>
  </si>
  <si>
    <t xml:space="preserve"> Jose Maria Casarramona Obiols</t>
  </si>
  <si>
    <t>INTERBARSYS SL</t>
  </si>
  <si>
    <t>Vicente Olmedo Cano</t>
  </si>
  <si>
    <t>B64713829</t>
  </si>
  <si>
    <t>Compra, venta, reparación y mantenimiento de aparatos informáticos; programación informática</t>
  </si>
  <si>
    <t>Se dedica al comercio, reparación y mantenimiento de hardware, con mención adicional a programación. Empresite EspañaAxesorIberinform</t>
  </si>
  <si>
    <t>08020</t>
  </si>
  <si>
    <t xml:space="preserve"> Ramon Ros Saques</t>
  </si>
  <si>
    <t xml:space="preserve"> Ramon Ros Cano</t>
  </si>
  <si>
    <t xml:space="preserve"> Jorge Serra Bayona</t>
  </si>
  <si>
    <t xml:space="preserve"> Julian Casado Paniagua</t>
  </si>
  <si>
    <t>POWERPRIX SL</t>
  </si>
  <si>
    <t>Eduardo Roman De Juan</t>
  </si>
  <si>
    <t>B60895844</t>
  </si>
  <si>
    <t>Comercio de productos informáticos y material de oficina: ordenadores, impresoras, programas, periféricos</t>
  </si>
  <si>
    <t>Se dedica al comercio mayorista de hardware informático; encaja en Informáticos técnicos. Estado legal indica cierre de hoja registral desde 10/06/2022. AxesorCinco Días</t>
  </si>
  <si>
    <t xml:space="preserve"> Roman De Juan Eduardo</t>
  </si>
  <si>
    <t>VENTURE SYSTEMS TECHNOLOGIES SLL</t>
  </si>
  <si>
    <t>Liberto Peña Pozo</t>
  </si>
  <si>
    <t>B84106855</t>
  </si>
  <si>
    <t>Venta y alquiler de ordenadores, impresoras y todo tipo de material informático</t>
  </si>
  <si>
    <t>Comercializa hardware e informática sin desarrollo digital; categoría Informáticos técnicos. Fue extinguida el 18/02/2019. EmpresiaeInforma</t>
  </si>
  <si>
    <t>28031</t>
  </si>
  <si>
    <t xml:space="preserve"> Marcos Garces</t>
  </si>
  <si>
    <t>AWS INFORMATICA APLICADA SL</t>
  </si>
  <si>
    <t>Marta Cornella Griful</t>
  </si>
  <si>
    <t>cliente@aws.es</t>
  </si>
  <si>
    <t>B82172461</t>
  </si>
  <si>
    <t>Comercialización y distribución de productos informáticos, import/export de los mismos</t>
  </si>
  <si>
    <t>www.aws.es</t>
  </si>
  <si>
    <t>Se dedica a comercio de hardware y periféricos informáticos; no ofrece desarrollo digital. La hoja registral fue revocada en 2018. AxesorEmpresiaEmpresite España</t>
  </si>
  <si>
    <t>28700</t>
  </si>
  <si>
    <t xml:space="preserve"> Roland Manfred Zelles</t>
  </si>
  <si>
    <t xml:space="preserve"> Paul David Underwood</t>
  </si>
  <si>
    <t xml:space="preserve"> Susan Marie Savage</t>
  </si>
  <si>
    <t>WINNER ADONAY SL</t>
  </si>
  <si>
    <t>Carlos Velasco Santiago</t>
  </si>
  <si>
    <t>B61954335</t>
  </si>
  <si>
    <t>Desarrollo, comercialización e instalación de software; fabricación, instalación y mantenimiento de sistemas informáticos y componentes.</t>
  </si>
  <si>
    <t>Ofrece desarrollo, instalación y mantenimiento de software y sistemas; encaja con soluciones digitales básicas. Su cierre de hoja registral en junio de 2022 indica Obsoleta/no activa. Axesor</t>
  </si>
  <si>
    <t>08004</t>
  </si>
  <si>
    <t>INTERNET PRODUCCIONS SL</t>
  </si>
  <si>
    <t>Hector Recio Pascual</t>
  </si>
  <si>
    <t>B62918552</t>
  </si>
  <si>
    <t>Desarrollo, comercialización e instalación de software; mantenimiento y montaje de sistemas informáticos.</t>
  </si>
  <si>
    <r>
      <t xml:space="preserve">Realizaba desarrollo y mantenimiento de software y sistemas; cae bajo la categoría de soluciones digitales básicas. Con cierre de hoja registral en octubre de 2022 → </t>
    </r>
    <r>
      <rPr>
        <b/>
        <sz val="11"/>
        <color theme="1"/>
        <rFont val="Calibri "/>
      </rPr>
      <t>Obsoleta/no activa</t>
    </r>
    <r>
      <rPr>
        <sz val="11"/>
        <color theme="1"/>
        <rFont val="Calibri "/>
      </rPr>
      <t>. EmpresiaAxesor</t>
    </r>
  </si>
  <si>
    <t>08029</t>
  </si>
  <si>
    <t xml:space="preserve"> Maria Angeles Pascual Fernandez</t>
  </si>
  <si>
    <t xml:space="preserve"> Juan Manuel Recio Louzado</t>
  </si>
  <si>
    <t xml:space="preserve"> Nuria Roig Domenech</t>
  </si>
  <si>
    <t xml:space="preserve"> Participaciones Tecnologicas</t>
  </si>
  <si>
    <t>EASYSOFT SOCIEDAD LIMITADA</t>
  </si>
  <si>
    <t>Francesc Pedrerol Alonso</t>
  </si>
  <si>
    <t>info@easysoft.es</t>
  </si>
  <si>
    <t>B95049227</t>
  </si>
  <si>
    <t>Estudios de análisis de procesos informáticos, programación para equipos de registro de datos, venta de software y procesamiento de datos.</t>
  </si>
  <si>
    <t>ES - EasySoft</t>
  </si>
  <si>
    <t>Ofrecía servicios integrales de análisis de procesos y software; encaja en integradores TI generalistas. Última actuación en registros fue en 2007 → Obsoleta/no activa. Axesor</t>
  </si>
  <si>
    <t>48013</t>
  </si>
  <si>
    <t xml:space="preserve"> Francisco Jose Montero Perez</t>
  </si>
  <si>
    <t xml:space="preserve"> Francisco Javier Garcia Cuevas</t>
  </si>
  <si>
    <t xml:space="preserve"> Gemma Fernandez Sanchez</t>
  </si>
  <si>
    <t>TECNOLOGÍA &amp; SOFTWARE E WIN SL</t>
  </si>
  <si>
    <t>Juan Flores Pons</t>
  </si>
  <si>
    <t>B84011378</t>
  </si>
  <si>
    <t>Distribución y compraventa de productos de informática</t>
  </si>
  <si>
    <r>
      <t xml:space="preserve">Comercio de hardware informático sin servicios digitales; cumple perfil de Informáticos técnicos. Actividad mínima desde 2005, con última cuenta de 2005 → </t>
    </r>
    <r>
      <rPr>
        <b/>
        <sz val="11"/>
        <color theme="1"/>
        <rFont val="Calibri "/>
      </rPr>
      <t>Obsoleta/no activa</t>
    </r>
    <r>
      <rPr>
        <sz val="11"/>
        <color theme="1"/>
        <rFont val="Calibri "/>
      </rPr>
      <t>. eInformaEmpresite España</t>
    </r>
  </si>
  <si>
    <t>28046</t>
  </si>
  <si>
    <t>DATAIN GESTION INFORMATICA DE DATOS SL</t>
  </si>
  <si>
    <t>B85483139</t>
  </si>
  <si>
    <t>Proceso de datos, creación e instalación de aplicaciones informáticas, mantenimiento de sistemas, venta y reparación de equipos</t>
  </si>
  <si>
    <r>
      <t xml:space="preserve">Desarrollaba aplicaciones informáticas, proceso de datos y mantenimiento de sistemas TI, además de hardware. Sin embargo, fue </t>
    </r>
    <r>
      <rPr>
        <b/>
        <sz val="11"/>
        <color theme="1"/>
        <rFont val="Calibri "/>
      </rPr>
      <t>disuelta y extinguida el 04/10/2024</t>
    </r>
    <r>
      <rPr>
        <sz val="11"/>
        <color theme="1"/>
        <rFont val="Calibri "/>
      </rPr>
      <t xml:space="preserve"> en Registro Mercantil.</t>
    </r>
  </si>
  <si>
    <t>MULTIMEDIA RESEARCH SL</t>
  </si>
  <si>
    <t>Francisco Felipe Arias Ortega</t>
  </si>
  <si>
    <t>B93060937</t>
  </si>
  <si>
    <t>Desarrollo de software informático, su comercialización y venta</t>
  </si>
  <si>
    <t>Realizaba desarrollo y venta de software. Disuelta voluntariamente y extinguida en septiembre de 2024 según BORME. → Obsoleta/no activa EmpresiaEmpresite España.</t>
  </si>
  <si>
    <t>29670</t>
  </si>
  <si>
    <t>IDECNET SOCIEDAD ANÓNIMA</t>
  </si>
  <si>
    <t>Antonio Osul Gil</t>
  </si>
  <si>
    <t>idec.es-jalberto@idec.es</t>
  </si>
  <si>
    <t>922 24 98 31</t>
  </si>
  <si>
    <t>A35376813</t>
  </si>
  <si>
    <t>Transformación, comercio, importación, exportación y servicios relacionados con elementos electrónicos</t>
  </si>
  <si>
    <t>Se dedica a electrónica general, sin foco en TI. No encaja en los arquetipos definidos.</t>
  </si>
  <si>
    <t>35010</t>
  </si>
  <si>
    <t xml:space="preserve"> telde@idec.es</t>
  </si>
  <si>
    <t xml:space="preserve"> dgomezottdqa@idec.es</t>
  </si>
  <si>
    <t xml:space="preserve"> adepsi@idec.es</t>
  </si>
  <si>
    <t xml:space="preserve"> rvr@idec.es</t>
  </si>
  <si>
    <t>SOFTWARE ABROAD SPAIN SL</t>
  </si>
  <si>
    <t>Edouard Gerard Georges Gasser</t>
  </si>
  <si>
    <t>B62414230</t>
  </si>
  <si>
    <t>Creación de software y su posterior comercialización</t>
  </si>
  <si>
    <t>Desarrollaba software y lo comercializaba; está claramente en el ámbito digital. Fue revocada su NIF el 25/07/2022, por lo que actualmente está inactiva. AxesorEmpresite España</t>
  </si>
  <si>
    <t xml:space="preserve"> Alexandre Herve Paste Rochefort</t>
  </si>
  <si>
    <t xml:space="preserve"> Gonzague Charles Marie Vallois</t>
  </si>
  <si>
    <t xml:space="preserve"> Adam Gabor Alexandru</t>
  </si>
  <si>
    <t>WEB AL CUADRADO SL</t>
  </si>
  <si>
    <t>Ramon Roca Enrich</t>
  </si>
  <si>
    <t>B85782167</t>
  </si>
  <si>
    <t>Desarrollo y aplicación de aplicaciones informáticas y medios audiovisuales</t>
  </si>
  <si>
    <t>Ofrecía programación y aplicaciones multimedia; sin actividad reciente, ya que su NIF fue revocado el 15/07/2022. AxesorEmpresite España</t>
  </si>
  <si>
    <t xml:space="preserve"> Jaume Sanpera Izoard</t>
  </si>
  <si>
    <t xml:space="preserve"> Javier Moncayo Barriopedro</t>
  </si>
  <si>
    <t xml:space="preserve"> Salvador Roca Enrich</t>
  </si>
  <si>
    <t>IDEMATIC SL</t>
  </si>
  <si>
    <t>email enviado 15/01 11:00</t>
  </si>
  <si>
    <t>Angel German Rodriguez Gonzalez</t>
  </si>
  <si>
    <t>clientes@idematic.es</t>
  </si>
  <si>
    <t>B79541611</t>
  </si>
  <si>
    <t>Importación/exportación y venta de hardware, periféricos, calculadoras, ordenadores, etc.</t>
  </si>
  <si>
    <t>El objeto social se centra en venta e importación de equipos informáticos y periféricos. No presenta enfoque sectorial ni desarrollo de software. Por ello se clasifica como informático, pero consta extinguida.</t>
  </si>
  <si>
    <t xml:space="preserve"> Angel Rodriguez</t>
  </si>
  <si>
    <t xml:space="preserve"> comercial@idematic.es</t>
  </si>
  <si>
    <t>DUERMES Y ME OLVIDAS SL</t>
  </si>
  <si>
    <t>B86339967</t>
  </si>
  <si>
    <t>Servicios informáticos, desarrollo de software, aplicaciones multimedia</t>
  </si>
  <si>
    <t>La actividad se orientaba a creación de software y videojuegos con enfoque creativo e innovador. No hay constancia de sector único, más bien proyectos multisectoriales. Se clasifica como consultora de innovación digital, aunque está extinguida.</t>
  </si>
  <si>
    <t>SOFTWARE TRAINING SERVICES SL</t>
  </si>
  <si>
    <t>Horacio Hernan Javier Rodriguez Martinez</t>
  </si>
  <si>
    <t>B80831175</t>
  </si>
  <si>
    <t>Fabricación y venta de hardware; proyectos informáticos</t>
  </si>
  <si>
    <t>Su objeto se centra en fabricación y comercialización de equipos informáticos y telecomunicaciones. Sin sector concreto, multi-sector. Se clasifica como informático, pero su actividad cesó hace años.</t>
  </si>
  <si>
    <t xml:space="preserve"> Nasa Achmed</t>
  </si>
  <si>
    <t>MALDITO DUENDE CREATIVOS SL</t>
  </si>
  <si>
    <t>Ignacio Maria Pampliega Gil</t>
  </si>
  <si>
    <t>B85491546</t>
  </si>
  <si>
    <t>Importación/exportación, fabricación, desarrollo y venta de equipos informáticos y electrónicos</t>
  </si>
  <si>
    <t>NO WEB (no encontré oficial)</t>
  </si>
  <si>
    <t>Su objeto social se centra en importación, fabricación y venta de hardware y componentes informáticos. Esto encaja en servicios informáticos tradicionales más que en digitalización avanzada.</t>
  </si>
  <si>
    <t>28220</t>
  </si>
  <si>
    <t>ELECTROCAMP 2006 S.L</t>
  </si>
  <si>
    <t xml:space="preserve">5-11 936685610 No contesta // 11-11 936685610 No contesta // 21-11 936685610 No disponible </t>
  </si>
  <si>
    <t>Pedro Lois Cigarran</t>
  </si>
  <si>
    <t>B64290976</t>
  </si>
  <si>
    <t>Fabricación, montaje y comercialización de automatismos y maquinaria industrial</t>
  </si>
  <si>
    <t>Empresa orientada a fabricación de automatismos y maquinaria industrial. Multi-sector, vinculada a hardware y equipos. Se clasifica como informático tradicional.</t>
  </si>
  <si>
    <t>DESARROLLO Y CONSULTORIA 10 SA</t>
  </si>
  <si>
    <t xml:space="preserve">No encuentro telefono ni correo </t>
  </si>
  <si>
    <t>Rafael Eduardo Fernandez Cantillana</t>
  </si>
  <si>
    <t>A82223512</t>
  </si>
  <si>
    <t>Venta y distribución de programas y aplicaciones informáticos; asistencia técnica y consultoría</t>
  </si>
  <si>
    <t>Actividad centrada en venta y distribución de software y paquetes, junto a asistencia técnica y consultoría. Multi-sector, sin sector específico. Se clasifica como integrador TI generalista.</t>
  </si>
  <si>
    <t xml:space="preserve"> Juan De Dios Hermosin Ramos</t>
  </si>
  <si>
    <t xml:space="preserve"> Maria Aranzazu Manzanares Abasolo</t>
  </si>
  <si>
    <t>OMESA INFORMATICA SL</t>
  </si>
  <si>
    <t xml:space="preserve">6-11 911727685 No contesta // 917 47 78 00 Epoca de mucho trabajo no estan interesados </t>
  </si>
  <si>
    <t>Matias Francisco Pascual Narvaez</t>
  </si>
  <si>
    <t>cvlaboral@omesa.es</t>
  </si>
  <si>
    <t>B34040774</t>
  </si>
  <si>
    <t>Análisis, programación, instalación, mantenimiento, asesoramiento y formación en informática</t>
  </si>
  <si>
    <t>Ofrece un portfolio completo: programación, formación, mantenimiento, venta y asesoría informática. Multi-sector, sin verticalización. Se clasifica como integrador TI generalista.</t>
  </si>
  <si>
    <t xml:space="preserve"> Beltran Calvo Borrego</t>
  </si>
  <si>
    <t xml:space="preserve"> Francisco Javier Calvo Borrego</t>
  </si>
  <si>
    <t xml:space="preserve"> Isotrol</t>
  </si>
  <si>
    <t xml:space="preserve"> info@omesa.es</t>
  </si>
  <si>
    <t xml:space="preserve"> clientes@omesa.es</t>
  </si>
  <si>
    <t xml:space="preserve"> comercial@omesa.es</t>
  </si>
  <si>
    <t>COMPETITIVE ADVANTAGE FACTORY SA</t>
  </si>
  <si>
    <t xml:space="preserve">6-11 915 562 000 No contesta // 11-11 915 562 000 No contesta // 21-11 915 562 000 No contesta </t>
  </si>
  <si>
    <t>Antonio Velasco Lopez</t>
  </si>
  <si>
    <t>A80974736</t>
  </si>
  <si>
    <t>Desarrollo, asesoramiento y asistencia técnica informática y de marketing empresarial</t>
  </si>
  <si>
    <t>Su actividad combina servicios de asesoría informática con marketing empresarial. Multi-sector, encaja como integrador TI generalista.</t>
  </si>
  <si>
    <t xml:space="preserve"> Manuel Diaz Garcia</t>
  </si>
  <si>
    <t xml:space="preserve"> Manuel Guillen Enriquez</t>
  </si>
  <si>
    <t xml:space="preserve"> Luis Antonio Viu Beltran</t>
  </si>
  <si>
    <t xml:space="preserve"> Benedicto Mora Escude</t>
  </si>
  <si>
    <t>ENERGIA I CONTROL DE FLUIDS SL</t>
  </si>
  <si>
    <t>Antonio Peñalver Grau</t>
  </si>
  <si>
    <t>B64682123</t>
  </si>
  <si>
    <t>Comercio/fabricación/instalación de maquinaria industrial; asesoría en energías</t>
  </si>
  <si>
    <t>Actividad centrada en hardware/equipos industriales (no software avanzado). Sin vertical TI claro; multisector industrial. Se clasifica como “informáticos” por enfoque en equipos/instalación; consta extinta.</t>
  </si>
  <si>
    <t>08500</t>
  </si>
  <si>
    <t xml:space="preserve"> Fernando Javier Fernandez Verdejo</t>
  </si>
  <si>
    <t xml:space="preserve"> Guillermo Medina</t>
  </si>
  <si>
    <t xml:space="preserve"> Guillermo Medina Sivilotti</t>
  </si>
  <si>
    <t>LOATILY SOCIEDAD LIMITADA</t>
  </si>
  <si>
    <t>Angel Viñas I Aliau</t>
  </si>
  <si>
    <t>B76061811</t>
  </si>
  <si>
    <t>Importación, venta, instalación y mantenimiento de productos eléctricos/electrónicos</t>
  </si>
  <si>
    <t>Actividad orientada a hardware/equipos; sin software especializado. Multisector. Se clasifica como “informáticos” por foco en equipos; figura disuelta/extinguida.</t>
  </si>
  <si>
    <t>35214</t>
  </si>
  <si>
    <t xml:space="preserve"> Shopnet Brokers</t>
  </si>
  <si>
    <t>THE PLAZA SA</t>
  </si>
  <si>
    <t>Francisco Javier Balsategui Madinabeitia</t>
  </si>
  <si>
    <t>A35212950</t>
  </si>
  <si>
    <t>Programación, consultoría TI, hosting, telecomunicaciones</t>
  </si>
  <si>
    <t>Oferta amplia: programación, consultoría, hosting (Workplace/Cloud/Business Apps). Multisector. Integrador TI generalista, pero consta extinguida desde 2020.</t>
  </si>
  <si>
    <t>35018</t>
  </si>
  <si>
    <t>SIERRAS DE CINTA SA</t>
  </si>
  <si>
    <t>Luis Alberto Caseras Diez</t>
  </si>
  <si>
    <t>administracion@sierrasdecinta.com</t>
  </si>
  <si>
    <t>A48137681</t>
  </si>
  <si>
    <t>Compraventa de maquinaria y accesorios</t>
  </si>
  <si>
    <t>Actividad de hardware/maquinaria (no soluciones software). Sin vertical TI; multisector industrial. Clasificada como “informáticos”; consta extinguida.</t>
  </si>
  <si>
    <t>48215</t>
  </si>
  <si>
    <t xml:space="preserve"> Alfonso Anda Urtaran</t>
  </si>
  <si>
    <t>TECNOLOGIA INFORMATICA APLICADA MEDIOS DE PAGO ELECTRONICOS SL</t>
  </si>
  <si>
    <t xml:space="preserve">6-11 915437347 No contesta - 910664652 No contesta //11-11 915437347 No contesta - 910664652 Contestan pero no es persona autorizada // 21-11 915437347 No contesta </t>
  </si>
  <si>
    <t>Jaime Arcarons Codony</t>
  </si>
  <si>
    <t>B86805538</t>
  </si>
  <si>
    <t>Consultoría, análisis, desarrollo y mantenimiento de aplicaciones de gestión, orientadas a medios de pago electrónicos</t>
  </si>
  <si>
    <t>Enfocada en aplicaciones de gestión y productos personalizados relacionados con medios de pago. Especialización en un vertical concreto (financiero/medios de pago). Se clasifica como integrador TI sectorial.</t>
  </si>
  <si>
    <t>28003</t>
  </si>
  <si>
    <t xml:space="preserve"> Antonio Jose Parraga Zambrana</t>
  </si>
  <si>
    <t>QUARK INSIDE SL</t>
  </si>
  <si>
    <r>
      <t xml:space="preserve">6-11 </t>
    </r>
    <r>
      <rPr>
        <b/>
        <sz val="9.75"/>
        <color rgb="FFF5D07C"/>
        <rFont val="Opensans-regular-webfont"/>
      </rPr>
      <t xml:space="preserve">983 26 34 33 No contesta - </t>
    </r>
    <r>
      <rPr>
        <sz val="11"/>
        <color rgb="FF000000"/>
        <rFont val="Calibri"/>
        <family val="2"/>
        <scheme val="minor"/>
      </rPr>
      <t xml:space="preserve">983294185 No existe // 11-11 983 26 34 33 No contesta // 21-11 983 26 34 33 No contesta </t>
    </r>
  </si>
  <si>
    <t>Alfonso Bereincua Gandarias</t>
  </si>
  <si>
    <t>B47493481</t>
  </si>
  <si>
    <t>Ofrece servicios informáticos genéricos, sin foco en un sector concreto. Multi-sector. Clasificada como integrador TI generalista.</t>
  </si>
  <si>
    <t>Valladolid</t>
  </si>
  <si>
    <t>47003</t>
  </si>
  <si>
    <t xml:space="preserve"> Gabriel Delclaux Real Asua</t>
  </si>
  <si>
    <t>EMP SISTEM SL</t>
  </si>
  <si>
    <t>Unai Extremo Baigorri</t>
  </si>
  <si>
    <t>B83981522</t>
  </si>
  <si>
    <t>Actividad genérica de prestación de servicios TI, sin sector vertical claro. Multi-sector. Se clasifica como integrador TI generalista.</t>
  </si>
  <si>
    <t>28830</t>
  </si>
  <si>
    <t>BIOSFERA 4 MULTIMEDIA VIVA SL</t>
  </si>
  <si>
    <t xml:space="preserve">Keith Renshaw </t>
  </si>
  <si>
    <t>B84291038</t>
  </si>
  <si>
    <t>Proporciona servicios TI de forma generalizada, sin verticalización sectorial. Multi-sector. Clasificada como integrador TI generalista.</t>
  </si>
  <si>
    <t>28230</t>
  </si>
  <si>
    <t xml:space="preserve"> Morten Vinther Jensen</t>
  </si>
  <si>
    <t xml:space="preserve"> Andrew Glenn Lazarus</t>
  </si>
  <si>
    <t>SIDUR SISTEMAS SL</t>
  </si>
  <si>
    <t>Federico Torres Monfort</t>
  </si>
  <si>
    <t>B84259589</t>
  </si>
  <si>
    <t>Venta, comercialización, desarrollo, fabricación e importación/exportación de equipos informáticos</t>
  </si>
  <si>
    <t>Su actividad se centra en compraventa y fabricación de hardware y equipos informáticos. Multi-sector, por lo que se clasifica como informático tradicional.</t>
  </si>
  <si>
    <t xml:space="preserve"> Arturo Giner Fillol</t>
  </si>
  <si>
    <t xml:space="preserve"> Jorge Torrent Genis</t>
  </si>
  <si>
    <t>SHANG DIAN YE SL</t>
  </si>
  <si>
    <t>Francisco Javier Berbeira Fernandez</t>
  </si>
  <si>
    <t>B86183886</t>
  </si>
  <si>
    <t>Comercio mayor/menor e importación/exportación de artículos electrónicos y de regalo</t>
  </si>
  <si>
    <t>Dedicada a comercio y distribución de aparatos electrónicos, no software. Multi-sector. Se clasifica como informáticos.</t>
  </si>
  <si>
    <t>EGARA CONSUMIBLES ELECTRONICOS SL</t>
  </si>
  <si>
    <t>Maria Rosario Casado Ruiz Loizaga</t>
  </si>
  <si>
    <t>B64930373</t>
  </si>
  <si>
    <t>Venta de consumibles informáticos, aparatos eléctricos/electrónicos y accesorios</t>
  </si>
  <si>
    <t>Enfocada en venta y distribución de consumibles y hardware. Multi-sector. Clasificada como informáticos.</t>
  </si>
  <si>
    <t>08224</t>
  </si>
  <si>
    <t>NOVO TARCO SL</t>
  </si>
  <si>
    <t>Nuria Viana Ibañez Garayo</t>
  </si>
  <si>
    <t>B60366846</t>
  </si>
  <si>
    <t>Venta de maquinaria, repuestos y accesorios (vehículos a pedales)</t>
  </si>
  <si>
    <t>Actividad ajena a TI, vinculada a maquinaria física y repuestos. No hay servicios digitales. Clasificada como informáticos pero fuera del core TI.</t>
  </si>
  <si>
    <t>08110</t>
  </si>
  <si>
    <t>FRANCISCO TERRIZA NETWORK SL</t>
  </si>
  <si>
    <t xml:space="preserve">No existe telefono ni correo </t>
  </si>
  <si>
    <t>Eduardo Landa Iturricha</t>
  </si>
  <si>
    <t>B86263837</t>
  </si>
  <si>
    <t>Servicios de telefonía, venta/comercialización de líneas, aparatos y servicios</t>
  </si>
  <si>
    <t>Se dedica a telecomunicaciones y hardware, no a desarrollo de software. Multi-sector. Clasificada como informáticos.</t>
  </si>
  <si>
    <t xml:space="preserve"> Eduardo Jesus Aguillo Sagarduy</t>
  </si>
  <si>
    <t>SOFTGRASP SL</t>
  </si>
  <si>
    <t>Maria Eva Palacios Sierra</t>
  </si>
  <si>
    <t>B17901406</t>
  </si>
  <si>
    <t>Programación informática, venta de equipos, formación TI y asesoría; también actividades deportivas/turísticas</t>
  </si>
  <si>
    <t>Incluye programación de software y asesoría TI junto con actividades ajenas (deporte/turismo). Multi-sector, pero el core TI encaja como desarrollador de soluciones digitales.</t>
  </si>
  <si>
    <t>17486</t>
  </si>
  <si>
    <t xml:space="preserve"> Raul Cerrato Garcia</t>
  </si>
  <si>
    <t>EUROCOP SECURITY SYSTEMS SL</t>
  </si>
  <si>
    <t xml:space="preserve">12-11 918961196 Contacto con MARIA de administracion, le explico el modelo colaborativo y qureod en mandar correo con la informacion adminsitracion@eurocop.com // Reminder 3-12 (susana) // 11-12 918961196 No contesta </t>
  </si>
  <si>
    <t>Oscar Manuel Muñoz Rodriguez</t>
  </si>
  <si>
    <t>B84137470</t>
  </si>
  <si>
    <t>Seguridad física (alarmas, CCTV), instalación y mantenimiento de sistemas de seguridad</t>
  </si>
  <si>
    <t>Aunque su foco es más físico (seguridad), incorporan integración de sistemas, alarmas conectadas, IoT. Atienden a empresas en múltiples sectores. Por eso integrador, no sectorial.</t>
  </si>
  <si>
    <t>28200</t>
  </si>
  <si>
    <t>IN GOOD COMPANY SERVICIOS EMPRESARIALES SL</t>
  </si>
  <si>
    <t>Roberto Palacio Rezola</t>
  </si>
  <si>
    <t>B71107916</t>
  </si>
  <si>
    <t>Servicios empresariales (consultoría general, outsourcing, administrativos)</t>
  </si>
  <si>
    <t>Actividad enfocada en servicios de gestión, consultoría general; no TI puro. Si hubiera TI, es accesoria. Se clasifica como desarrollador básico digital.</t>
  </si>
  <si>
    <t>31006</t>
  </si>
  <si>
    <t>INFRASA GESTION SL</t>
  </si>
  <si>
    <t>Marta Sempere Entrambasaguas</t>
  </si>
  <si>
    <t>B83818237</t>
  </si>
  <si>
    <t>Gestión de servicios varios (no necesariamente tecnológicos)</t>
  </si>
  <si>
    <t>Objeto social amplio sin clara especialización tecnológica. No hay evidencia de portafolio TI. Se clasifica como desarrollo digital básico/general.</t>
  </si>
  <si>
    <t>LOMAR COMPUTER SA</t>
  </si>
  <si>
    <t>No existe la empresa</t>
  </si>
  <si>
    <t>Mikel Ruiz Diez</t>
  </si>
  <si>
    <t>A78565264</t>
  </si>
  <si>
    <t>Venta y reparación de ordenadores y periféricos; mantenimiento</t>
  </si>
  <si>
    <t>Venta y reparación de hardware sin servicios digitales avanzados. Multi-sector. Informático tradicional.</t>
  </si>
  <si>
    <t>28015</t>
  </si>
  <si>
    <t xml:space="preserve"> Angel Villa Hernandez</t>
  </si>
  <si>
    <t xml:space="preserve"> Olmo Gonzalez Izquierdo</t>
  </si>
  <si>
    <t>KAIMAN DIGITAL SL</t>
  </si>
  <si>
    <t>Juan Miguel Alvarez Paredes</t>
  </si>
  <si>
    <t>B64015795</t>
  </si>
  <si>
    <t>Servicio digital (aplicaciones, desarrollo web, plataformas online)</t>
  </si>
  <si>
    <t>Actividad centrada en desarrollo digital. No hay vertical sectorial evidente. Se clasifica como desarrollador digital.</t>
  </si>
  <si>
    <t>08027</t>
  </si>
  <si>
    <t xml:space="preserve"> Alejandro Guinea Salas</t>
  </si>
  <si>
    <t>SEA SOFTWARE SL</t>
  </si>
  <si>
    <t>Gerardo Terrazas Aguirre</t>
  </si>
  <si>
    <t>B85560050</t>
  </si>
  <si>
    <t>Desarrollo de software (probablemente a medida), consultoría TI</t>
  </si>
  <si>
    <t>Desarrollan software, ofrecen implementación y soporte. No hay enfoque vertical detectado. Multi-sector. Integrador generalista.</t>
  </si>
  <si>
    <t xml:space="preserve"> Manuel Ibañez Santaolalla</t>
  </si>
  <si>
    <t>TORRESBURRIEL SL</t>
  </si>
  <si>
    <t>Alejandro Saiz Prado</t>
  </si>
  <si>
    <t>B99321598</t>
  </si>
  <si>
    <t>Comercialización (probablemente informática o hardware); pero no claro</t>
  </si>
  <si>
    <t>Objeto social genérico que probablemente incluye hardware. Sin evidencia de software o digitalización. Clasificado como informático.</t>
  </si>
  <si>
    <t>50003</t>
  </si>
  <si>
    <t>ACTIVE INTERNET CONSULTING SL</t>
  </si>
  <si>
    <t xml:space="preserve">26-11 932413195 No existe // 932 137 442 No disponible // 19-12 932 137 442 No contesta </t>
  </si>
  <si>
    <t>Juan Jose Piñeros</t>
  </si>
  <si>
    <t>B62152467</t>
  </si>
  <si>
    <t>Consultoría Internet, soluciones digitales, desarrollo web</t>
  </si>
  <si>
    <t>Consultoría Internet y soluciones digitales completos. No se aprecia sector específico. Multi-sector, integrador generalista.</t>
  </si>
  <si>
    <t xml:space="preserve"> Pedro Gomez</t>
  </si>
  <si>
    <t xml:space="preserve"> Juan Jose Piñero Lopez</t>
  </si>
  <si>
    <t>DYSSA PYME SOLUTIONS SL</t>
  </si>
  <si>
    <t>Josefa Lorenzo Sanchez</t>
  </si>
  <si>
    <t>B64821234</t>
  </si>
  <si>
    <t>Soluciones para pymes (software, soporte, consultoría TI probablemente)</t>
  </si>
  <si>
    <t>Ofrecen soluciones (digitalización, consultoría). Orientado a pymes sin sector vertical. Integrador TI generalista.</t>
  </si>
  <si>
    <t>08820</t>
  </si>
  <si>
    <t>RAUDOS SOLUCIONES INFORMATICAS SL</t>
  </si>
  <si>
    <t>Pedro Gascon Ramon</t>
  </si>
  <si>
    <t>B81822512</t>
  </si>
  <si>
    <t>Soluciones informáticas (software, soporte, redes)</t>
  </si>
  <si>
    <t>Cartera TI integral: software, redes, soporte. Multisector sin verticalización clara. Integrador TI generalista.</t>
  </si>
  <si>
    <t>INFORMATICA NOIA SL</t>
  </si>
  <si>
    <t xml:space="preserve">26-11 981 820 775 No contesta // 19-12 981 820 775  No contesta </t>
  </si>
  <si>
    <t>Charles Walker Bernard</t>
  </si>
  <si>
    <t>B70069356</t>
  </si>
  <si>
    <t>Comercio de equipos informáticos y muebles de oficina; formación y asesoría en cursos de informática</t>
  </si>
  <si>
    <t>Actividad centrada en venta de hardware y formación. Multi-sector, sin soluciones digitales avanzadas ni foco en un sector concreto. Clasificada como informático tradicional.</t>
  </si>
  <si>
    <t>15200</t>
  </si>
  <si>
    <t>CAP - MASAO SL</t>
  </si>
  <si>
    <t xml:space="preserve">26-11 91 392 42 74 No disponible y la empresa aparece como en liquidacion // 19-12  91 392 42 74 No contesta </t>
  </si>
  <si>
    <t>Miguel Vargas Company</t>
  </si>
  <si>
    <t>B85279834</t>
  </si>
  <si>
    <t>Comercialización, distribución y fabricación de productos informáticos; formación</t>
  </si>
  <si>
    <t>Portfolio incluye venta de hardware, formación y servicios TI. Multi-sector, sin verticalización. Clasificada como integrador TI generalista.</t>
  </si>
  <si>
    <t>ENXEÑERIA INFORMATICA E SOLUCIONS EMPRESARIAIS SL</t>
  </si>
  <si>
    <t xml:space="preserve">26-11 981 915 876 No contesta </t>
  </si>
  <si>
    <t>Angel Pastrana Villora</t>
  </si>
  <si>
    <t>B70194238</t>
  </si>
  <si>
    <t>Desarrollo, comercialización y mantenimiento de software; venta y mantenimiento de equipos; asesoría fiscal y laboral</t>
  </si>
  <si>
    <t>Combina software, mantenimiento, hardware y servicios de asesoría empresarial. Multi-sector. Se clasifica como integrador TI generalista.</t>
  </si>
  <si>
    <t>15160</t>
  </si>
  <si>
    <t xml:space="preserve"> Tomas Pardo Avila</t>
  </si>
  <si>
    <t xml:space="preserve"> Javega Gualda Horacion Jose</t>
  </si>
  <si>
    <t>DARLEY SISTEMAS DE GESTION SL</t>
  </si>
  <si>
    <t>Pedro Garcia Lorente</t>
  </si>
  <si>
    <t>comercial@darley.es</t>
  </si>
  <si>
    <t>B12207999</t>
  </si>
  <si>
    <t>Comercio de ordenadores y electrodomésticos; servicios de programación informática</t>
  </si>
  <si>
    <t>Actividad enfocada en venta de hardware con un pequeño componente de programación. No hay evidencia de verticalización. Clasificada como informático.</t>
  </si>
  <si>
    <t>12580</t>
  </si>
  <si>
    <t xml:space="preserve"> Jose Garcia Torres</t>
  </si>
  <si>
    <t xml:space="preserve"> comercial@darley.es</t>
  </si>
  <si>
    <t>SIGMA SOFT SL</t>
  </si>
  <si>
    <t>Maria Teresa Parreño Simarro</t>
  </si>
  <si>
    <t>zorraindo@gmail.com</t>
  </si>
  <si>
    <t>B63952907</t>
  </si>
  <si>
    <t>Venta telemática de productos informáticos y audiovisuales</t>
  </si>
  <si>
    <t>Actividad basada en e-commerce de hardware y audiovisuales. Sin desarrollo de software propio. Clasificada como informático.</t>
  </si>
  <si>
    <t>08222</t>
  </si>
  <si>
    <t xml:space="preserve"> Horacio Jose Javega Gualda</t>
  </si>
  <si>
    <t xml:space="preserve"> Sacramento Chumillas Fernandez</t>
  </si>
  <si>
    <t xml:space="preserve"> Emilia Parreño Simarro</t>
  </si>
  <si>
    <t>QUORUM VISUAL SL</t>
  </si>
  <si>
    <t>Jose Maria Nieves Simarro</t>
  </si>
  <si>
    <t>B83603100</t>
  </si>
  <si>
    <t>Importación, fabricación y venta de equipos informáticos, electrónicos y de oficina</t>
  </si>
  <si>
    <t>Se centra en venta y distribución de hardware y material de oficina. Sin servicios digitales claros. Clasificada como informático.</t>
  </si>
  <si>
    <t>28033</t>
  </si>
  <si>
    <t>YAVALE SERVICIOS MOVILES SL</t>
  </si>
  <si>
    <t>Jose Manuel Quiles Perez</t>
  </si>
  <si>
    <t>B86576139</t>
  </si>
  <si>
    <t>Servicios de valor añadido en comunicación móvil; venta/alquiler de apps móviles, asesoría</t>
  </si>
  <si>
    <t>Portfolio claramente enfocado en el sector telecomunicaciones y movilidad. Vertical sectorial en servicios móviles. Clasificada como integrador sectorial.</t>
  </si>
  <si>
    <t xml:space="preserve"> Antonio Rojas Pagan</t>
  </si>
  <si>
    <t>CIVIS SOFTWARE SL</t>
  </si>
  <si>
    <t>12-11 917489580 Es otra empresa llamada SOFTWARE GREENGHOUSE</t>
  </si>
  <si>
    <t>Rafael Tolosa Nieto</t>
  </si>
  <si>
    <t>B83958645</t>
  </si>
  <si>
    <t>Importación, desarrollo, mantenimiento y venta de equipos y software</t>
  </si>
  <si>
    <t>Ofrece mezcla de hardware y software, junto con desarrollo/mantenimiento. Multi-sector. Clasificada como integrador TI generalista.</t>
  </si>
  <si>
    <t>GALICIAGESTIC GESTION CON NUEVAS TECNOLOGIAS SL</t>
  </si>
  <si>
    <t>Extinguida</t>
  </si>
  <si>
    <t>Laura</t>
  </si>
  <si>
    <t>Pedro Antonio Garcia Jimenez</t>
  </si>
  <si>
    <t>B36909034</t>
  </si>
  <si>
    <t>Ingeniería y consultoría informática, venta de software/hardware, desarrollo web, proyectos eléctricos</t>
  </si>
  <si>
    <t>Combina servicios TI (software, hardware, consultoría) con proyectos de electrónica. Multi-sector, no especializado en un vertical. Clasificado como integrador generalista.</t>
  </si>
  <si>
    <t>36205</t>
  </si>
  <si>
    <t>COINBRA TECHNOLOGICAL CONSULTING SL</t>
  </si>
  <si>
    <t>Juan Miguel Molas Sevilla</t>
  </si>
  <si>
    <t>B85463362</t>
  </si>
  <si>
    <t>Consultoría, análisis, desarrollo y mantenimiento de aplicaciones de gestión (medios de pago)</t>
  </si>
  <si>
    <t>Especializada en software de gestión para medios de pago y sector financiero. Vertical claro (finanzas). Clasificada como integrador TI sectorial.</t>
  </si>
  <si>
    <t>28029</t>
  </si>
  <si>
    <t xml:space="preserve"> Francisca Gema Perez Marcet</t>
  </si>
  <si>
    <t>ZONABLU CANARIAS SL</t>
  </si>
  <si>
    <t>Miguel Angel Lacambra Castillo</t>
  </si>
  <si>
    <t>B35977057</t>
  </si>
  <si>
    <t>Importación, exportación, distribución, instalación y mantenimiento de sistemas/equipos electrónicos</t>
  </si>
  <si>
    <t>Actividad orientada a equipos electrónicos y sistemas, con instalación y mantenimiento. Multi-sector, sin software específico. Clasificada como informáticos.</t>
  </si>
  <si>
    <t>35200</t>
  </si>
  <si>
    <t>BENABARRA AUDIO VIDEO SL</t>
  </si>
  <si>
    <t xml:space="preserve">12-11 944 836 868 No da señal /7 21-11 944 836 868 No contesta // 27-11 944 836 868 No contesta // 11-12 944 836 868 No comtesta </t>
  </si>
  <si>
    <t>Raul Carrion Garcia</t>
  </si>
  <si>
    <t>B95400396</t>
  </si>
  <si>
    <t>Compraventa y alquiler de maquinaria</t>
  </si>
  <si>
    <t>No hay evidencia de software, se centra en compraventa/alquiler de equipos. Multi-sector, tradicional hardware. Clasificada como informáticos.</t>
  </si>
  <si>
    <t>48510</t>
  </si>
  <si>
    <t>CORMAN SOLUCIONES Y SERVICIOS SLL</t>
  </si>
  <si>
    <t>Joaquin Mazon Moya</t>
  </si>
  <si>
    <t>B85775609</t>
  </si>
  <si>
    <t>Servicios informáticos, maquetado, diseño y edición; importación y distribución TI</t>
  </si>
  <si>
    <t>Presta servicios mixtos: informática, diseño, edición, distribución de productos. Multi-sector, sin foco único. Clasificada como integrador TI generalista.</t>
  </si>
  <si>
    <t>OFFICE GALICIA SL</t>
  </si>
  <si>
    <t xml:space="preserve">12-11 981 15 12 54 Me comenta que no se dedican a la venta de dispositivos y mucho menos telefonia y fibra. </t>
  </si>
  <si>
    <t>Jorge Molina Jaen</t>
  </si>
  <si>
    <t>office@officecomputer.org</t>
  </si>
  <si>
    <t>981 15 12 54</t>
  </si>
  <si>
    <t>B15260516</t>
  </si>
  <si>
    <t>Comercialización de productos informáticos y máquinas de oficina</t>
  </si>
  <si>
    <t>Actividad centrada en hardware/ofimática, sin desarrollo de software. Multi-sector. Clasificada como informáticos.</t>
  </si>
  <si>
    <t>15007</t>
  </si>
  <si>
    <t>AULATINA SA</t>
  </si>
  <si>
    <t>A82652843</t>
  </si>
  <si>
    <t>Venta de material educativo, juegos y formación profesional</t>
  </si>
  <si>
    <t>Aunque principalmente educativa, puede incluir soluciones digitales educativas. Multi-sector con foco en educación. Clasificada como desarrollador digital básico.</t>
  </si>
  <si>
    <t>DES SOFT SOCIEDAD LIMITADA</t>
  </si>
  <si>
    <t xml:space="preserve">12-11 963 609 054 Solo trabajan con sistemas y softwares hechos por ellos mismos, no encajan servicios de terceros </t>
  </si>
  <si>
    <t>Vicente Castell Herrera</t>
  </si>
  <si>
    <t>correo@dessoft.es</t>
  </si>
  <si>
    <t>B46568317</t>
  </si>
  <si>
    <t>Programación y análisis de software; formación y asesoría; venta y distribución de equipos</t>
  </si>
  <si>
    <t>Ofrece programación, formación, asesoría y venta de hardware/software, un portfolio TI completo orientado a pymes. Multi-sector. Clasificada como integrador TI generalista.</t>
  </si>
  <si>
    <t>46015</t>
  </si>
  <si>
    <t>ANATAWA SL</t>
  </si>
  <si>
    <t xml:space="preserve">26-11 No hay telefono por lo que mando correo </t>
  </si>
  <si>
    <t>Antonio Muñoz Lopez Ucendo</t>
  </si>
  <si>
    <t>B85849511</t>
  </si>
  <si>
    <t>Proyectos de informática, electrónica y comunicaciones; desarrollo software/web; venta de equipos y telefonía</t>
  </si>
  <si>
    <t>Combina desarrollo de software/web con venta de hardware y telefonía. Multi-sector, sin sector vertical definido. Clasificada como integrador TI generalista.</t>
  </si>
  <si>
    <t>28100</t>
  </si>
  <si>
    <t xml:space="preserve"> Alberto Antonio Nebot Baldo</t>
  </si>
  <si>
    <t xml:space="preserve"> Pedro Martinez Saez</t>
  </si>
  <si>
    <t>VIRTUAL COMMUNITY TRADERS SL</t>
  </si>
  <si>
    <t>B65498024</t>
  </si>
  <si>
    <t>Diseño, fabricación y comercialización de aplicaciones informáticas para dispositivos electrónicos</t>
  </si>
  <si>
    <t>Objeto social enfocado en desarrollo de software/aplicaciones. No hay especialización vertical visible. Clasificada como desarrollador digital básico.</t>
  </si>
  <si>
    <t>MEDIA DATA INTERNATIONAL SL</t>
  </si>
  <si>
    <t>Me ha colgado el teléfono</t>
  </si>
  <si>
    <t>Isabel Antonia Padilla Ruiz</t>
  </si>
  <si>
    <t>B81743643</t>
  </si>
  <si>
    <t>Fabricación, importación, exportación y comercialización de aparatos de telefonía e informática</t>
  </si>
  <si>
    <t>Actividad centrada en hardware/telefonía, con comercialización internacional. No hay servicios TI avanzados. Clasificada como informáticos.</t>
  </si>
  <si>
    <t>28014</t>
  </si>
  <si>
    <t xml:space="preserve"> Diego Beltran Padilla</t>
  </si>
  <si>
    <t>ATMAN SYSTEMS SL</t>
  </si>
  <si>
    <t>Jose Esteban Benavides Hueso</t>
  </si>
  <si>
    <t>B65352999</t>
  </si>
  <si>
    <t>Consultoría informática, desarrollo de software, multimedia e internet</t>
  </si>
  <si>
    <t>Portfolio incluye software, aplicaciones multimedia y web. Multi-sector. Clasificada como desarrollador de soluciones digitales básicas.</t>
  </si>
  <si>
    <t>PRELUDIO SOFTWARE SL</t>
  </si>
  <si>
    <t>Sebastian Martinez Perez</t>
  </si>
  <si>
    <t>admin@multimatica.net</t>
  </si>
  <si>
    <t>No existe telef, correo enviado</t>
  </si>
  <si>
    <t>B12656666</t>
  </si>
  <si>
    <t>Creación, compraventa y mantenimiento de software; compraventa de equipos informáticos</t>
  </si>
  <si>
    <t>Desarrolla y mantiene software junto con venta de hardware. Multi-sector, portfolio mixto. Clasificada como integrador TI generalista.</t>
  </si>
  <si>
    <t>12005</t>
  </si>
  <si>
    <t>DIGITAL ADDICTION SL</t>
  </si>
  <si>
    <t>Samuel Peral Muñoz</t>
  </si>
  <si>
    <t>B86645934</t>
  </si>
  <si>
    <t>Desarrollo de plataformas web y móviles, programas informáticos y consultoría de sistemas</t>
  </si>
  <si>
    <t>Actividad centrada en desarrollo de software/web/móvil y consultoría TI. Multi-sector, sin especialización vertical. Clasificada como desarrollador digital básico.</t>
  </si>
  <si>
    <t>DESARROLLO DE SOLUCIONES FINANCIERAS SL</t>
  </si>
  <si>
    <t>Juan Antonio Navarro Jimenez</t>
  </si>
  <si>
    <t>B85932754</t>
  </si>
  <si>
    <t>Consultoría y desarrollo de soluciones para sector financiero</t>
  </si>
  <si>
    <t>Por el nombre y objeto, claramente enfocado en software y servicios para finanzas. Vertical único (financiero). Clasificada como integrador sectorial.</t>
  </si>
  <si>
    <t>GRAFIX GESTIO INFORMATICA SL</t>
  </si>
  <si>
    <t>Llamaré el lunes</t>
  </si>
  <si>
    <t>Jose Angel Sierra Giraldo</t>
  </si>
  <si>
    <t>grafix@grafix.es</t>
  </si>
  <si>
    <t>B63733489</t>
  </si>
  <si>
    <t>Servicios de gestión informática; soporte y mantenimiento</t>
  </si>
  <si>
    <t>Portfolio orientado a servicios TI de gestión, multi-sector, sin vertical claro. Clasificada como integrador TI generalista.</t>
  </si>
  <si>
    <t>08520</t>
  </si>
  <si>
    <t>ODIEL BOX SL</t>
  </si>
  <si>
    <t>Jose Luis Navarro Garcia</t>
  </si>
  <si>
    <t>clientes2007@pcbox.es
huelva2007@pcbox.es</t>
  </si>
  <si>
    <t>B21460449</t>
  </si>
  <si>
    <t>Servicios informáticos y electrónicos en Huelva</t>
  </si>
  <si>
    <t>Actividad basada en hardware y pequeños servicios asociados. Multi-sector. Clasificada como informático tradicional.</t>
  </si>
  <si>
    <t>21002</t>
  </si>
  <si>
    <t>ENVISTA IMAGEN SL</t>
  </si>
  <si>
    <t>Jesus Manuel Haro Espejo</t>
  </si>
  <si>
    <t>B33980848</t>
  </si>
  <si>
    <t xml:space="preserve">DESARROLLO Y ANALISIS DE APLICACIONES INFORMATICAS EN GENERAL. ALOJAMIENTO DE PAGINAS WEB. MANTENIMIENTO Y ASESORAMIENTO INFORMATICO. FORMACION. FOTOGRAFIA PROFESIONAL. VENTA DE FOTOGRAFIAS. DESARROLLO DE VISITAS VIRTUALES. VENTA, INSTALACION Y MANTENIMIENTO DE EQUIPOS INFORMATICOS Y FOTOGRAFICOS.A. </t>
  </si>
  <si>
    <t>Nombre y objeto apuntan a desarrollo digital (multimedia/web). Multi-sector, sin foco único. Clasificada como desarrollador digital básico.</t>
  </si>
  <si>
    <t>Asturias</t>
  </si>
  <si>
    <t>33209</t>
  </si>
  <si>
    <t>DESARROLLO DE APLICACIONES PARA PDA SL</t>
  </si>
  <si>
    <r>
      <t>15-01 No activa desde 2023,absorbida por otra empresa (</t>
    </r>
    <r>
      <rPr>
        <i/>
        <sz val="11"/>
        <color theme="1"/>
        <rFont val="Calibri"/>
        <family val="2"/>
        <scheme val="minor"/>
      </rPr>
      <t>Motork Spain Gestiones Comerciales SL</t>
    </r>
    <r>
      <rPr>
        <sz val="11"/>
        <color theme="1"/>
        <rFont val="Calibri"/>
        <family val="2"/>
        <scheme val="minor"/>
      </rPr>
      <t>).</t>
    </r>
  </si>
  <si>
    <t>Jorge Fernandez Sarabia</t>
  </si>
  <si>
    <t>sistemas@dapda.com</t>
  </si>
  <si>
    <t>B23534472</t>
  </si>
  <si>
    <t>Desarrollo de aplicaciones móviles/PDA</t>
  </si>
  <si>
    <t>Objeto social centrado en desarrollo de apps para PDA/móvil. Multi-sector, sin vertical único. Clasificada como desarrollador digital básico.</t>
  </si>
  <si>
    <t>Jaén</t>
  </si>
  <si>
    <t>23006</t>
  </si>
  <si>
    <t xml:space="preserve"> comercial@dapda.com</t>
  </si>
  <si>
    <t>INRETEC DESARROLLO SL</t>
  </si>
  <si>
    <t>Francisco Jose Gonzalez Pelaez</t>
  </si>
  <si>
    <t>luisorlando@inretec.com</t>
  </si>
  <si>
    <t>B26400986</t>
  </si>
  <si>
    <t>Desarrollo de software y servicios TI en La Rioja</t>
  </si>
  <si>
    <t>Portfolio mixto: desarrollo de software, servicios TI, consultoría. Multi-sector. Clasificada como integrador TI generalista.</t>
  </si>
  <si>
    <t>La Rioja</t>
  </si>
  <si>
    <t>26550</t>
  </si>
  <si>
    <t>SDL RESTYLE COMPANY SL</t>
  </si>
  <si>
    <t xml:space="preserve">15-01 - 916 530 351 No disponible. </t>
  </si>
  <si>
    <t>Abel Fernandez Sanabria</t>
  </si>
  <si>
    <t>B86407301</t>
  </si>
  <si>
    <t>Consultoría y desarrollo de software</t>
  </si>
  <si>
    <t>Se orienta a programación y consultoría de sistemas. Multi-sector. Clasificada como desarrollador digital básico.</t>
  </si>
  <si>
    <t>28703</t>
  </si>
  <si>
    <t xml:space="preserve"> Juan Antonio Onieva Larsen</t>
  </si>
  <si>
    <t xml:space="preserve"> Antonio Jesus Diaz Segura</t>
  </si>
  <si>
    <t>SKEWED BYTES SL</t>
  </si>
  <si>
    <t>15-01 Sin tlf. Empresa activa, sin web.</t>
  </si>
  <si>
    <t>Felipe Hernandez Ibañez</t>
  </si>
  <si>
    <t>B65619249</t>
  </si>
  <si>
    <t>Desarrollo de software y consultoría TI en Barcelona</t>
  </si>
  <si>
    <t>Web activa con portfolio de desarrollo software, soluciones digitales y consultoría. Multi-sector. Clasificada como desarrollador digital básico.</t>
  </si>
  <si>
    <t>08008</t>
  </si>
  <si>
    <t>IMAGINEPRO SL</t>
  </si>
  <si>
    <t>Antonio Romero Rull</t>
  </si>
  <si>
    <t>B86190675</t>
  </si>
  <si>
    <t>Comercio mayor/menor e importación/exportación de artículos electrónicos y eléctricos</t>
  </si>
  <si>
    <t>Actividad centrada en distribución de artículos electrónicos e informáticos. No hay servicios software ni sectorialización. Clasificada como informáticos tradicionales.</t>
  </si>
  <si>
    <t>FLOPPYCENTER SA</t>
  </si>
  <si>
    <t>Enviado mail 16/10 (Sortes)</t>
  </si>
  <si>
    <t>Mario Jesus Sanchez Izquierdo</t>
  </si>
  <si>
    <t>compras@sortes.com</t>
  </si>
  <si>
    <t>A80040397</t>
  </si>
  <si>
    <t>Venta y comercialización de ordenadores, impresoras y soportes informáticos</t>
  </si>
  <si>
    <t>Portfolio basado en hardware (ordenadores, impresoras, consumibles). Multi-sector. Clasificada como informáticos.</t>
  </si>
  <si>
    <t>FISEM MALAGA SL</t>
  </si>
  <si>
    <t xml:space="preserve">15-01  952278771- No existe o no disponible. 951 38 99 34 Fuera de horario. Cif no coincide. </t>
  </si>
  <si>
    <t>Jose Enrique Ibarra Fernandez</t>
  </si>
  <si>
    <t>B29231909</t>
  </si>
  <si>
    <t>Asesoramiento fiscal, laboral, jurídico y contable</t>
  </si>
  <si>
    <t>No corresponde al ámbito TI, se dedica a asesoría fiscal/contable.</t>
  </si>
  <si>
    <t>29007</t>
  </si>
  <si>
    <t>CHAPP GLOBAL SL</t>
  </si>
  <si>
    <t>Francisco Javier Linaza Lopez</t>
  </si>
  <si>
    <t>B76224112</t>
  </si>
  <si>
    <t>Programación informática, consultoría TI, hosting, gestión de recursos informáticos</t>
  </si>
  <si>
    <t>Portfolio amplio: desarrollo software, hosting, gestión TI, consultoría. Multi-sector. Clasificada como integrador TI generalista.</t>
  </si>
  <si>
    <t xml:space="preserve"> De Linaza Lopez Francisco Javier</t>
  </si>
  <si>
    <t>GREENRIVER CONSULTING SL</t>
  </si>
  <si>
    <t>15-01  Sin tlf. y sin web.</t>
  </si>
  <si>
    <t>Rafael Martos Rosillo</t>
  </si>
  <si>
    <t>B91789214</t>
  </si>
  <si>
    <t>Creación, mantenimiento y gestión de programas informáticos; externalización</t>
  </si>
  <si>
    <t>Enfocada en desarrollo de software y mantenimiento de aplicaciones. Multi-sector, sin vertical único. Clasificada como desarrollador digital básico.</t>
  </si>
  <si>
    <t>41089</t>
  </si>
  <si>
    <t xml:space="preserve"> Enrique Jose Pra Martos</t>
  </si>
  <si>
    <t xml:space="preserve"> Jesus Diaz Garcia</t>
  </si>
  <si>
    <t>BEUNBER SL</t>
  </si>
  <si>
    <t>Oriol Soriano Sabate</t>
  </si>
  <si>
    <t>B95491890</t>
  </si>
  <si>
    <t>Compraventa de maquinaria industrial</t>
  </si>
  <si>
    <t>Actividad centrada en hardware/maquinaria industrial. No TI software. Clasificada como informáticos.</t>
  </si>
  <si>
    <t>48990</t>
  </si>
  <si>
    <t>COMPAÑIA DE SERVICIOS MOVILES ONFONE SL</t>
  </si>
  <si>
    <t>No hay teléfono ni email de contacto</t>
  </si>
  <si>
    <t>B64958333</t>
  </si>
  <si>
    <t>Desarrollo y promoción de actividades de telefonía móvil, edición de contenidos móviles</t>
  </si>
  <si>
    <t>Foco en movilidad y telefonía móvil. Vertical telecomunicaciones. Clasificada como integrador TI sectorial.</t>
  </si>
  <si>
    <t>EASYGEST2000 SL</t>
  </si>
  <si>
    <t xml:space="preserve">12-11 932187389 No contesta, en buscadores aparece como en cese de negocio // 93 309 11 29 No existe // 27-11 932187389 No contesta // 11-12 932187389 No contesta // 19-12 932187389 No contesta </t>
  </si>
  <si>
    <t>Francisco Javier Ubeda Amate</t>
  </si>
  <si>
    <t>B64174758</t>
  </si>
  <si>
    <t>Consultoría informática y telecomunicaciones en sector inmobiliario</t>
  </si>
  <si>
    <r>
      <t xml:space="preserve">Enfocada en soluciones TI para el </t>
    </r>
    <r>
      <rPr>
        <b/>
        <sz val="11"/>
        <color theme="1"/>
        <rFont val="Calibri "/>
      </rPr>
      <t>sector inmobiliario</t>
    </r>
    <r>
      <rPr>
        <sz val="11"/>
        <color theme="1"/>
        <rFont val="Calibri "/>
      </rPr>
      <t xml:space="preserve"> (consultoría, implantación, gestión). Vertical claro. Clasificada como integrador TI sectorial.</t>
    </r>
  </si>
  <si>
    <t>CLOVERTE SERVICIOS INFORMATICOS SL</t>
  </si>
  <si>
    <t xml:space="preserve">12-11 918151727 No contesta // 19-12 918151727 No contesta // 24-12 918151727 No contesta </t>
  </si>
  <si>
    <t>Antonio Pedrosa Rodriguez</t>
  </si>
  <si>
    <t>info@cloverte.es</t>
  </si>
  <si>
    <t>B84603604</t>
  </si>
  <si>
    <t>Asesoramiento, formación y servicios informáticos</t>
  </si>
  <si>
    <t>Portfolio incluye asesoramiento, formación y soporte informático, abarcando servicios TI básicos para empresas. Multi-sector. Integrador generalista.</t>
  </si>
  <si>
    <t>28229</t>
  </si>
  <si>
    <t>IBERIA ENTERPRISE NETWORKS SL</t>
  </si>
  <si>
    <t>15-01 911 873 262- Linea fuera de servicio.La web no funciona, ww.iberia-networks.com.</t>
  </si>
  <si>
    <t>Natalio Fernandez Vallejo</t>
  </si>
  <si>
    <t>B85420305</t>
  </si>
  <si>
    <t>Servicios de información a través de redes telemáticas</t>
  </si>
  <si>
    <t>Enfocada en servicios de redes telemáticas y comunicaciones, sin vertical único. Multi-sector. Clasificada como integrador generalista.</t>
  </si>
  <si>
    <t>CLOUD TIME SL</t>
  </si>
  <si>
    <t>15-01 902 90 80 92, tlf no valido. Sin web.</t>
  </si>
  <si>
    <t>Laura Milagro Martos Artero</t>
  </si>
  <si>
    <t>B65891996</t>
  </si>
  <si>
    <t>Asesoramiento informático, programación, diseño telemático, redes e internet</t>
  </si>
  <si>
    <t>Actividad incluye programación, redes, internet y asesoría TI. Multi-sector, sin sector único. Clasificada como integrador generalista.</t>
  </si>
  <si>
    <t>08201</t>
  </si>
  <si>
    <t xml:space="preserve"> Manuel Martos Artero</t>
  </si>
  <si>
    <t xml:space="preserve"> Luis Martinez Artero</t>
  </si>
  <si>
    <t>AGME DIRECT SL</t>
  </si>
  <si>
    <t>15-01 934766978- No disponible. agmedirect.es web.</t>
  </si>
  <si>
    <t>Eva Maria Perucha Lopez</t>
  </si>
  <si>
    <t>info@agmedirect.es</t>
  </si>
  <si>
    <t>B63560684</t>
  </si>
  <si>
    <t>Servicios informáticos, centro de cálculo, compraventa de equipos, marketing auxiliar</t>
  </si>
  <si>
    <t>Cartera mixta: servicios informáticos, centro de cálculo y hardware. Multi-sector. Clasificada como integrador TI generalista.</t>
  </si>
  <si>
    <t xml:space="preserve"> Maria Cristina Calderon Amate</t>
  </si>
  <si>
    <t>CONSULTORIA Y TECNOLOGIA PARA EL TRANSPORTE SL</t>
  </si>
  <si>
    <t>15-01 912 345 678 TLf. no existe ,ww.elrtesltranspo.com web no funciona. Cif no coincide.</t>
  </si>
  <si>
    <t>Elena Isabel Cabezas Olmedo</t>
  </si>
  <si>
    <t>B85816353</t>
  </si>
  <si>
    <t>Consultoría TI especializada en el sector transporte</t>
  </si>
  <si>
    <t>Especializada en soluciones TI y consultoría para transporte. Vertical claro en movilidad/logística. Clasificada como integrador sectorial.</t>
  </si>
  <si>
    <t xml:space="preserve"> Miguel Cabezas Sola</t>
  </si>
  <si>
    <t>ADVANCE MANAGING PROFESSIONALS CONSULTING SL</t>
  </si>
  <si>
    <t>Monte Francisco Cristo Rey Padro</t>
  </si>
  <si>
    <t>B85811784</t>
  </si>
  <si>
    <t>Servicios de consultoría y asesoría general</t>
  </si>
  <si>
    <t>No corresponde al ámbito TI, actividad generalista de consultoría empresarial.</t>
  </si>
  <si>
    <t>28034</t>
  </si>
  <si>
    <t>NOVOLECTRIC SA</t>
  </si>
  <si>
    <t xml:space="preserve">15-01 938915970- No disponible. No activa, está formada y registrada, pero su estado mercantil disponible indica inactividad. </t>
  </si>
  <si>
    <t>Ricardo Saez Garza</t>
  </si>
  <si>
    <t>A08183659</t>
  </si>
  <si>
    <t>Venta mayorista de material eléctrico y electrónico</t>
  </si>
  <si>
    <t>Empresa de material eléctrico/electrónico, fuera del ámbito TI.</t>
  </si>
  <si>
    <t>08720</t>
  </si>
  <si>
    <t>COMERMAQ TARRACO SL</t>
  </si>
  <si>
    <t>15-01  977235752-Tlf erróneo, asesoria bcn, 902 151 251 y este tlf. no operativo.</t>
  </si>
  <si>
    <t>Antonio Jimenez Carrera</t>
  </si>
  <si>
    <t>info@comermaq.com</t>
  </si>
  <si>
    <t>B43789429</t>
  </si>
  <si>
    <t>Venta, alquiler y reparación de maquinaria y equipos industriales</t>
  </si>
  <si>
    <t>Actividad vinculada a maquinaria industrial, no TI.</t>
  </si>
  <si>
    <t>43006</t>
  </si>
  <si>
    <t xml:space="preserve"> mallol@mallolassessors.com</t>
  </si>
  <si>
    <t>VAILOS SOLUCIONES SL</t>
  </si>
  <si>
    <t>Fernando Martin Garcia</t>
  </si>
  <si>
    <t>B81983413</t>
  </si>
  <si>
    <t>Desarrollo, venta y comercialización de equipos informáticos</t>
  </si>
  <si>
    <t>Se dedica principalmente a hardware y comercialización de equipos informáticos. Multi-sector, sin foco en software. Clasificada como informáticos.</t>
  </si>
  <si>
    <t xml:space="preserve"> Juan Delgado Martinez</t>
  </si>
  <si>
    <t xml:space="preserve"> Manuel Gabarron Jimenez</t>
  </si>
  <si>
    <t>ASINTECH LEVANTE SL</t>
  </si>
  <si>
    <t>15-01- Empresa en proceso de cierre.</t>
  </si>
  <si>
    <t>Angela Duran Folleco</t>
  </si>
  <si>
    <t>B98417900</t>
  </si>
  <si>
    <t>Servicios de programación, diseño web, soluciones informáticas, formación en nuevas tecnologías</t>
  </si>
  <si>
    <t>Portfolio incluye programación, desarrollo de software, diseño web y formación tecnológica. Multi-sector, sin vertical único. Clasificada como desarrollador digital básico.</t>
  </si>
  <si>
    <t>46035</t>
  </si>
  <si>
    <t>CAINSER SA</t>
  </si>
  <si>
    <t>Volver a llamar 15/10 por la mañana (contacto con mónica). Susana ha llamado y hablado con Tania, enviar información por correo para que lo trasladen a administracion</t>
  </si>
  <si>
    <t>Angel Monroy Garcia</t>
  </si>
  <si>
    <t>administracion@cainser.es  /info@cainser.com</t>
  </si>
  <si>
    <t>A35303932</t>
  </si>
  <si>
    <t>Servicio técnico de ordenadores, software y hardware; compraventa de equipos</t>
  </si>
  <si>
    <t>Informática</t>
  </si>
  <si>
    <t>Actividad basada en reparación y compraventa de hardware/software. Multi-sector, sin vertical único. Clasificada como informáticos tradicionales.</t>
  </si>
  <si>
    <t>TADOS PROYECTOS EMPRESARIALES SL</t>
  </si>
  <si>
    <t>Jose Manuel Gomez Lopez</t>
  </si>
  <si>
    <t>B76144849</t>
  </si>
  <si>
    <t>Consultoría de aplicaciones informáticas, edición de programas, bases de datos, proceso de datos</t>
  </si>
  <si>
    <t>Portfolio incluye consultoría, software, bases de datos y procesos. Multi-sector, sin especialización. Clasificada como integrador TI generalista.</t>
  </si>
  <si>
    <t>35007</t>
  </si>
  <si>
    <t>INTEGRAL DE CONEXION Y MONTAJES SL</t>
  </si>
  <si>
    <t>15-01 925540690-91 892 30 02 Parece un fax, no disponible. Cif no activo, B‑78929056  nuevo cif, ww.icmesp.com.</t>
  </si>
  <si>
    <t>Oscar Gonzalez Prieto</t>
  </si>
  <si>
    <t>icmesp@icmesp.com</t>
  </si>
  <si>
    <t>B45456738</t>
  </si>
  <si>
    <t>Fabricación y montaje de cableado, componentes electrónicos</t>
  </si>
  <si>
    <t>Actividad de cableado y electrónica, no propiamente TI software ni servicios digitales.</t>
  </si>
  <si>
    <t>28300</t>
  </si>
  <si>
    <t xml:space="preserve"> Juan Pedro Mancera Garcia</t>
  </si>
  <si>
    <t xml:space="preserve"> Julio Piedehierro Garrote</t>
  </si>
  <si>
    <t xml:space="preserve"> Manuel Cordero Ramirez</t>
  </si>
  <si>
    <t>GRACEM ASESORIA FORMACION Y DESARROLLOS INFORMATICOS SL</t>
  </si>
  <si>
    <t>16-01 Sin tlf. Sin web, aparece inactiva.</t>
  </si>
  <si>
    <t>Mario Conejo Chacon</t>
  </si>
  <si>
    <t>B85400968</t>
  </si>
  <si>
    <t>Asesoría, formación y desarrollo de herramientas informáticas</t>
  </si>
  <si>
    <t>Combina formación y asesoría con desarrollo de software a medida. Multi-sector. Clasificada como desarrollador digital básico.</t>
  </si>
  <si>
    <t xml:space="preserve"> Seila Cisnero Conejo</t>
  </si>
  <si>
    <t>SURFACE MOUNT TECHNOLOGY EUROPE SL</t>
  </si>
  <si>
    <t>19-01   935 161 662 - Que ya son partners de otra empresa, de momento no interesa Nawel gk no colabora mucho.</t>
  </si>
  <si>
    <t>Ana Homen Melo Graca Santos Graca</t>
  </si>
  <si>
    <t>B55512388</t>
  </si>
  <si>
    <t>Venta de maquinaria y componentes electrónicos, asesoramiento técnico y desarrollo de software</t>
  </si>
  <si>
    <t>Actividad mixta: hardware y software, junto con consultoría técnica. Multi-sector. Clasificada como integrador TI generalista.</t>
  </si>
  <si>
    <t>08850</t>
  </si>
  <si>
    <t>PRINT MASTER SERVICIOS ONLINE SL</t>
  </si>
  <si>
    <t>Enviado 14/10</t>
  </si>
  <si>
    <t>Carlos Alberto Henriques Da Silva</t>
  </si>
  <si>
    <t>info@printmaster.com</t>
  </si>
  <si>
    <t>B92959469</t>
  </si>
  <si>
    <t>Importación, exportación y venta de consumibles y periféricos informáticos</t>
  </si>
  <si>
    <t>Enfocada en distribución de consumibles y periféricos. Multi-sector, sin software propio. Clasificada como informáticos.</t>
  </si>
  <si>
    <t xml:space="preserve"> Nelson Alexandre Rodrigues Silva</t>
  </si>
  <si>
    <t>MACUSSO CONSUMIBLES SL</t>
  </si>
  <si>
    <t>No funciona teléfono ni hay disponible en web</t>
  </si>
  <si>
    <t>Maria Carmen Martin Gallego</t>
  </si>
  <si>
    <t>B62520721</t>
  </si>
  <si>
    <t>Distribución y venta de material informático y de oficina</t>
  </si>
  <si>
    <t>Actividad de venta de consumibles y material informático. Multi-sector. Clasificada como informáticos.</t>
  </si>
  <si>
    <t>08870</t>
  </si>
  <si>
    <t xml:space="preserve"> Juan Pinilla Jimenez</t>
  </si>
  <si>
    <t>INGENIERIA DE SOFTWARE Y GESTION SL</t>
  </si>
  <si>
    <t>Mateo Leon Fernandez</t>
  </si>
  <si>
    <t>consultoria@isg.es</t>
  </si>
  <si>
    <t>B80805831</t>
  </si>
  <si>
    <t>Desarrollo de software, comercialización de productos TI, asesoría informática</t>
  </si>
  <si>
    <t>Portfolio de software, soporte técnico y consultoría. Multi-sector. Clasificada como integrador TI generalista.</t>
  </si>
  <si>
    <t xml:space="preserve"> Fernando Jose Duran Alvelo</t>
  </si>
  <si>
    <t>PIENSA SOLUCIONES SL</t>
  </si>
  <si>
    <t>Victoria Zuleta Marzal</t>
  </si>
  <si>
    <t>B98483050</t>
  </si>
  <si>
    <t>Implantación de sistemas informáticos, desarrollo de software, compraventa de maquinaria TI</t>
  </si>
  <si>
    <t>Portfolio incluye implantación de sistemas, software y hardware. Multi-sector, sin vertical único. Clasificada como integrador TI generalista.</t>
  </si>
  <si>
    <t>46190</t>
  </si>
  <si>
    <t xml:space="preserve"> Jose Maria Viera Godoy</t>
  </si>
  <si>
    <t>VILADOMESTICS SL</t>
  </si>
  <si>
    <t>16-01  938926188, mbbenaven nueva emprea ya no son viladomestic. Llamar a central este tlf es de un tienda y son 10 comenta un empleado.</t>
  </si>
  <si>
    <t>Luis Tiago Daniel Marques Da Conceicao</t>
  </si>
  <si>
    <t>B66310459</t>
  </si>
  <si>
    <t>Comercio al por mayor y menor de aparatos eléctricos, electrónicos y electrodomésticos</t>
  </si>
  <si>
    <t>Actividad de electrodomésticos y equipos electrónicos de consumo. No corresponde al ámbito TI.</t>
  </si>
  <si>
    <t xml:space="preserve"> Marques Da Conceicao Luis Tiago-Daniel</t>
  </si>
  <si>
    <t>MERCADOS PERSONALIZADOS SL</t>
  </si>
  <si>
    <t>16-01 902365030 Tlf no valido, sin web aparece activa.</t>
  </si>
  <si>
    <t>Juan Merino Sanchez</t>
  </si>
  <si>
    <t>B86506268</t>
  </si>
  <si>
    <t>Desarrollo de soluciones, patentes y aplicaciones informáticas, telemáticas y de telecomunicaciones</t>
  </si>
  <si>
    <t>Actividad centrada en creación y mantenimiento de aplicaciones TI, telemáticas y de telecomunicaciones. Multi-sector. Clasificada como desarrollador digital básico.</t>
  </si>
  <si>
    <t>EUROASIA TRANSITO SERVICIO SL</t>
  </si>
  <si>
    <t>Francisco Javier Verdejo Quesada</t>
  </si>
  <si>
    <t>B85784809</t>
  </si>
  <si>
    <t>Comercio mayor/menor de artículos de regalo y electrónicos</t>
  </si>
  <si>
    <t>Actividad de artículos de consumo/electrónica, fuera del ámbito TI software/servicios.</t>
  </si>
  <si>
    <t xml:space="preserve"> Juan Blazquez Muñoz</t>
  </si>
  <si>
    <t>ARCCA CONSULTING SL</t>
  </si>
  <si>
    <t>16-01 Sin tlf, sin web ,sigue activa.</t>
  </si>
  <si>
    <t>Francisco Andres Murillo Sabido</t>
  </si>
  <si>
    <t>B63580278</t>
  </si>
  <si>
    <t>Consultoría informática y comercialización de aplicaciones y programas</t>
  </si>
  <si>
    <t>Empresa de consultoría TI, orientada a soluciones y aplicaciones sin sector único. Clasificada como integrador TI generalista.</t>
  </si>
  <si>
    <t xml:space="preserve"> Pedro Alberto Reja Duran</t>
  </si>
  <si>
    <t xml:space="preserve"> Lucas Nieto Carmona</t>
  </si>
  <si>
    <t>TRANSFORCUA SL</t>
  </si>
  <si>
    <t>16-01 Sin tlf, sin web, sigue activa.</t>
  </si>
  <si>
    <t>Tania Ostos Cabello</t>
  </si>
  <si>
    <t>B84421510</t>
  </si>
  <si>
    <t>Fabricación, compraventa e importación/exportación de maquinaria industrial y doméstica</t>
  </si>
  <si>
    <t>Se dedica a maquinaria industrial/doméstica, no a soluciones TI.</t>
  </si>
  <si>
    <t>PATAMO INVERSIONES SL</t>
  </si>
  <si>
    <t>16-01 Sin tlf, sin web, Cif no coincide, sigue activa.</t>
  </si>
  <si>
    <t>Javier Alvarez Moreno</t>
  </si>
  <si>
    <t>B84736271</t>
  </si>
  <si>
    <t>Igual que la anterior, centrada en maquinaria industrial. No es TI.</t>
  </si>
  <si>
    <t xml:space="preserve"> Anselmo Garcia Fernandez</t>
  </si>
  <si>
    <t>TANTO QUE CONTAR SL</t>
  </si>
  <si>
    <t>Carlos Chaves Zamora</t>
  </si>
  <si>
    <t>B86261989</t>
  </si>
  <si>
    <t>Comercio de aplicaciones informáticas para Internet</t>
  </si>
  <si>
    <t>Actividad centrada en aplicaciones y software para Internet. Multi-sector, sin vertical único. Clasificada como desarrollador digital básico.</t>
  </si>
  <si>
    <t xml:space="preserve"> Jose Maria Dionisio Rodriguez</t>
  </si>
  <si>
    <t>ASTELCOM GESTION DE SERVICIOS SL</t>
  </si>
  <si>
    <t>Sonia Alsina Miguel</t>
  </si>
  <si>
    <t>B85968048</t>
  </si>
  <si>
    <t>Comercio e importación/exportación de productos eléctricos/electrónicos</t>
  </si>
  <si>
    <t>Actividad puramente de hardware eléctrico/electrónico, fuera del ámbito TI.</t>
  </si>
  <si>
    <t>KINEO INGENIERIA DE TRAFICO SL</t>
  </si>
  <si>
    <t>Jose Garcia Vicens</t>
  </si>
  <si>
    <t>B47449772</t>
  </si>
  <si>
    <t>Fabricación, venta y mantenimiento de software y equipos; formación; servicios TI</t>
  </si>
  <si>
    <t>Ofrece software y servicios TI aplicados al tráfico/movilidad. Vertical claro en ingeniería de tráfico/transporte. Clasificada como integrador TI sectorial.</t>
  </si>
  <si>
    <t>47012</t>
  </si>
  <si>
    <t>TYPHON MOBILE SL</t>
  </si>
  <si>
    <t>Francisco Massanet Vidal</t>
  </si>
  <si>
    <t>B84018381</t>
  </si>
  <si>
    <t>Desarrollo y distribución de videojuegos, apps y servicios multimedia</t>
  </si>
  <si>
    <t>Portfolio centrado en videojuegos, apps y diseño multimedia. Multi-sector. Clasificada como desarrollador digital básico.</t>
  </si>
  <si>
    <t>CL DOCUMATICA SL</t>
  </si>
  <si>
    <t>Anacleto Dupuy Alomar</t>
  </si>
  <si>
    <t>B79958351</t>
  </si>
  <si>
    <t>Desarrollo y distribución de programas informáticos, distribución de equipos y servicios de documentación</t>
  </si>
  <si>
    <t>Combina desarrollo de software con distribución de hardware y servicios de documentación. Multi-sector. Clasificada como integrador TI generalista.</t>
  </si>
  <si>
    <t xml:space="preserve"> Lorenzo Juan Ferragut Ferragut</t>
  </si>
  <si>
    <t>CFAI INFORMATICA CRM EUROPE SL</t>
  </si>
  <si>
    <t>21-01 914396261 Llamo para hacer seguimiento comenta que ayer 20-01 contestarón al email que solo fabrican CRM y que no hay sinergia con nuestro porfolio comenta Att. Rodrigo Gallardo rgm@crm.es Gk comenta que solo se dedican a CRM, mandar email, con información. Crm.es web.</t>
  </si>
  <si>
    <t>comercial@goldmine.es</t>
  </si>
  <si>
    <t>B86656428</t>
  </si>
  <si>
    <t>Diseño, programación y distribución de software, apps y páginas web</t>
  </si>
  <si>
    <t>Enfocada en software, CRM y aplicaciones web. Multi-sector, sin verticalización. Clasificada como desarrollador digital básico.</t>
  </si>
  <si>
    <t>28032</t>
  </si>
  <si>
    <t>ESBARZER BLAU SL</t>
  </si>
  <si>
    <t>No encuentro telefono</t>
  </si>
  <si>
    <t>Juan Pedro Ginarid Mercadal</t>
  </si>
  <si>
    <t>B65456303</t>
  </si>
  <si>
    <t>Desarrollo y explotación de software y sistemas informáticos en ámbito sanitario</t>
  </si>
  <si>
    <t>Portfolio claramente enfocado en el sector salud (software sanitario, asesoramiento científico). Vertical sanitario. Clasificada como integrador TI sectorial.</t>
  </si>
  <si>
    <t>08800</t>
  </si>
  <si>
    <t>UNION VIRTUALITY ESTUDIOS SL</t>
  </si>
  <si>
    <t>No le ha interesado</t>
  </si>
  <si>
    <t>Arturo Martinez Serra</t>
  </si>
  <si>
    <t>soporte@virtuality.es</t>
  </si>
  <si>
    <t>B43954163</t>
  </si>
  <si>
    <t>Distribución, instalación y mantenimiento de equipos informáticos/electrónicos; servicios técnicos</t>
  </si>
  <si>
    <t>Benvinguts • Unión Virtuality Estudios</t>
  </si>
  <si>
    <t>Actividad centrada en hardware, instalación y soporte. Multi-sector. Clasificada como informáticos.</t>
  </si>
  <si>
    <t>43206</t>
  </si>
  <si>
    <t>PENTEL INFORMATICA SL</t>
  </si>
  <si>
    <t>Gaby Kirsten Benkwitz</t>
  </si>
  <si>
    <t>neus@pentel.es</t>
  </si>
  <si>
    <t>B60438306</t>
  </si>
  <si>
    <t>Venta, reparación, mantenimiento y asesoramiento en sistemas informáticos y telecomunicaciones</t>
  </si>
  <si>
    <t>Portfolio tradicional: venta y reparación de hardware, soporte técnico y telecomunicaciones. Multi-sector. Clasificada como informáticos.</t>
  </si>
  <si>
    <t xml:space="preserve"> Sven Slezak</t>
  </si>
  <si>
    <t xml:space="preserve"> info@pentel.es</t>
  </si>
  <si>
    <t>SANRA SYSTEM SL</t>
  </si>
  <si>
    <t xml:space="preserve">16-01 912611900- Tlf. no existe. ww.sanrasystem.com,web no activa. </t>
  </si>
  <si>
    <t>Cristina Martinez Almoyna Rifa</t>
  </si>
  <si>
    <t>info@sanrasystem.com</t>
  </si>
  <si>
    <t>B85812816</t>
  </si>
  <si>
    <t>Distribución y venta de material informático, ordenadores, TPV, domótica</t>
  </si>
  <si>
    <t>Actividad centrada en hardware (ordenadores, TPV, domótica). Multi-sector, sin software propio. Clasificada como informáticos.</t>
  </si>
  <si>
    <t>28821</t>
  </si>
  <si>
    <t xml:space="preserve"> alberto.rodriguez@sanrasystem.com</t>
  </si>
  <si>
    <t>COBERPROIN INTERNACIONAL SL</t>
  </si>
  <si>
    <t>Jaime Alzina Forteza</t>
  </si>
  <si>
    <t>coberproin@coberproin.com</t>
  </si>
  <si>
    <t>B24579245</t>
  </si>
  <si>
    <t>Compraventa y alquiler de maquinaria, accesorios industriales y material de protección</t>
  </si>
  <si>
    <t>Actividad vinculada a maquinaria/industria, no TI. Fuera del ámbito de clasificación TI.</t>
  </si>
  <si>
    <t>León</t>
  </si>
  <si>
    <t>24401</t>
  </si>
  <si>
    <t xml:space="preserve"> Antonio Perez Cañaveras</t>
  </si>
  <si>
    <t xml:space="preserve"> Francisco Javier Canales Castro</t>
  </si>
  <si>
    <t xml:space="preserve"> Joaquin Roig Marcos</t>
  </si>
  <si>
    <t>INFORMATICA EMPRESARIAL FORNIES ELORZA SL</t>
  </si>
  <si>
    <t>No hay correo, solo teléfono</t>
  </si>
  <si>
    <t>Andres Valls Pascual</t>
  </si>
  <si>
    <t>B50653328</t>
  </si>
  <si>
    <t>Servicios informáticos, ofimáticos, formación, análisis y programación</t>
  </si>
  <si>
    <t>Portfolio combina software, ofimática, soporte y formación. Multi-sector. Clasificada como integrador TI generalista.</t>
  </si>
  <si>
    <t xml:space="preserve"> Maria Milagros Pardal Muñoz</t>
  </si>
  <si>
    <t>MAGEY ART SL</t>
  </si>
  <si>
    <t>16-01 -Sin tlf, sin web, empresa inactiva.</t>
  </si>
  <si>
    <t>Emili Bonals Junyent</t>
  </si>
  <si>
    <t>B82736844</t>
  </si>
  <si>
    <t>Comercio exterior, asesoramiento y consultoría en sistemas informáticos</t>
  </si>
  <si>
    <t>Objeto social incluye consultoría en sistemas TI, además de comercio exterior. Multi-sector. Clasificada como integrador TI generalista.</t>
  </si>
  <si>
    <t>EUROPEAN RETAIL NETWORKS SL</t>
  </si>
  <si>
    <t>Miguel Samper Ribas</t>
  </si>
  <si>
    <t>B84489194</t>
  </si>
  <si>
    <t>Comercio e importación/exportación de artículos electrónicos y de regalo; promoción inmobiliaria</t>
  </si>
  <si>
    <t>Actividad orientada al comercio electrónico/electrónico y construcción. No TI.</t>
  </si>
  <si>
    <t xml:space="preserve"> Jose Maria Badia Anell</t>
  </si>
  <si>
    <t>PROYECTOS Y FABRICACION ELECTRONICA SA</t>
  </si>
  <si>
    <t>Roger Sangenis Bermejo</t>
  </si>
  <si>
    <t>A20114575</t>
  </si>
  <si>
    <t>Fabricación, importación/exportación y mantenimiento de aparatos eléctricos, electrónicos o informáticos</t>
  </si>
  <si>
    <t>Actividad centrada en electrónica e industrial, no propiamente en servicios TI. Fuera del ámbito TI.</t>
  </si>
  <si>
    <t>20010</t>
  </si>
  <si>
    <t xml:space="preserve"> Jaime Bigas Bohlamusa</t>
  </si>
  <si>
    <t xml:space="preserve"> Bigas Bohlamusa Jaime</t>
  </si>
  <si>
    <t>Eduardo Roda Martinez</t>
  </si>
  <si>
    <t>A81496895</t>
  </si>
  <si>
    <t>Comercialización de equipos informáticos, ordenadores y periféricos</t>
  </si>
  <si>
    <t>Actividad basada en hardware (ordenadores y periféricos). Multi-sector. Clasificada como informáticos.</t>
  </si>
  <si>
    <t xml:space="preserve"> Manuel Perez Mesas</t>
  </si>
  <si>
    <t>SISCO INFORMATICA SL</t>
  </si>
  <si>
    <t>Julian Pascual Diaz Martino</t>
  </si>
  <si>
    <t>B60994035</t>
  </si>
  <si>
    <t>Venta mayorista y minorista de productos informáticos (software y hardware); consultoría y gestión</t>
  </si>
  <si>
    <t>Cartera amplia que combina hardware, software y servicios de consultoría TI. Multi-sector. Clasificada como integrador TI generalista.</t>
  </si>
  <si>
    <t>48011</t>
  </si>
  <si>
    <t xml:space="preserve"> Miguel Alejandro San Martin Alonso</t>
  </si>
  <si>
    <t>GUARDIA DURAND INFORMATICOS SL</t>
  </si>
  <si>
    <t>Pedro Manuel Salazar Ajuria</t>
  </si>
  <si>
    <t>B34256818</t>
  </si>
  <si>
    <t>Venta, instalación, reparación de equipos, desarrollo de programas y aplicaciones informáticas</t>
  </si>
  <si>
    <t>Portfolio completo: hardware, desarrollo de software, web y mantenimiento. Multi-sector. Clasificada como integrador TI generalista.</t>
  </si>
  <si>
    <t>Palencia</t>
  </si>
  <si>
    <t>34004</t>
  </si>
  <si>
    <t>RED PC SL</t>
  </si>
  <si>
    <t>redpc@mi.madritel.es</t>
  </si>
  <si>
    <t>B82315664</t>
  </si>
  <si>
    <t>Venta, importación/exportación, instalación y reparación de equipos informáticos</t>
  </si>
  <si>
    <t>https://redpcsl.com/</t>
  </si>
  <si>
    <t>Actividad centrada en hardware y mantenimiento. Multi-sector. Clasificada como informáticos.</t>
  </si>
  <si>
    <t>28934</t>
  </si>
  <si>
    <t xml:space="preserve"> redpc@redpc.es</t>
  </si>
  <si>
    <t xml:space="preserve"> redpc@redpcsl.com</t>
  </si>
  <si>
    <t>INFORMATICA FORMACION Y REDES SL</t>
  </si>
  <si>
    <t>16-01 Sin tlf, sin web, aparece activa.</t>
  </si>
  <si>
    <t>Francisco Javier Casero Herrero</t>
  </si>
  <si>
    <t>B82836081</t>
  </si>
  <si>
    <t>Estudios, asesoramiento y desarrollo de proyectos informáticos</t>
  </si>
  <si>
    <t>Combina consultoría informática y proyectos TI. Multi-sector. Clasificada como integrador TI generalista.</t>
  </si>
  <si>
    <t>28850</t>
  </si>
  <si>
    <t>HEXTRA DEVELOPMENTS SL</t>
  </si>
  <si>
    <t>Rafael Fernandez Garcia</t>
  </si>
  <si>
    <t>B65990772</t>
  </si>
  <si>
    <t>Actividades de internet, desarrollo de software, hosting, portales web</t>
  </si>
  <si>
    <t>Portfolio digital: desarrollo de programas, web, hosting y portales online. Multi-sector. Clasificada como desarrollador digital básico.</t>
  </si>
  <si>
    <t>08014</t>
  </si>
  <si>
    <t xml:space="preserve"> Javier Gonzalez Anton</t>
  </si>
  <si>
    <t xml:space="preserve"> Javier Cotoli Onses</t>
  </si>
  <si>
    <t>14 OVEST CANARIAS SL</t>
  </si>
  <si>
    <t>16-01 Sin tlf, sin web, no activa.</t>
  </si>
  <si>
    <t>Jesus Maria Olmo Peñacoba</t>
  </si>
  <si>
    <t>B76047265</t>
  </si>
  <si>
    <t>Comercialización, instalación y reparación de equipos eléctricos, electrónicos e informáticos</t>
  </si>
  <si>
    <t>Actividad centrada en hardware y soporte técnico. Multi-sector. Clasificada como informáticos.</t>
  </si>
  <si>
    <t>35002</t>
  </si>
  <si>
    <t>WOMITY SL</t>
  </si>
  <si>
    <t>Tomas Antonio Crespo Trevijano</t>
  </si>
  <si>
    <t>B86493111</t>
  </si>
  <si>
    <t>Creación, diseño y explotación de páginas web, redes sociales y plataformas digitales</t>
  </si>
  <si>
    <t>Portfolio digital centrado en redes sociales, web y plataformas online. Multi-sector, sin vertical único. Clasificada como desarrollador digital básico.</t>
  </si>
  <si>
    <t xml:space="preserve"> Miguel Antonio Arasti Barca</t>
  </si>
  <si>
    <t>NELSON SOFTNET SL</t>
  </si>
  <si>
    <t>Jorge Quintanilla Flores</t>
  </si>
  <si>
    <t>administracion@nsnsl.com</t>
  </si>
  <si>
    <t>B38545315</t>
  </si>
  <si>
    <t>Análisis, desarrollo, fabricación y venta de software y sistemas informáticos</t>
  </si>
  <si>
    <t>Orientada a desarrollo de software y sistemas, con investigación en TI. Multi-sector. Clasificada como desarrollador digital básico.</t>
  </si>
  <si>
    <t>38205</t>
  </si>
  <si>
    <t xml:space="preserve"> administracion@contanet.es</t>
  </si>
  <si>
    <t xml:space="preserve"> lg@contanet.es</t>
  </si>
  <si>
    <t xml:space="preserve"> atencionalcliente@contanet.es</t>
  </si>
  <si>
    <t xml:space="preserve"> lopd@contanet.es</t>
  </si>
  <si>
    <t>COBICENTER SL</t>
  </si>
  <si>
    <t>16-01 Sin tlf. Sin web, aparece como activa.</t>
  </si>
  <si>
    <t>Carlos Olivares Ramirez</t>
  </si>
  <si>
    <t>B73650681</t>
  </si>
  <si>
    <t>Servicios de telefonía por internet, venta de equipos, mantenimiento de aplicaciones informáticas</t>
  </si>
  <si>
    <t>Cartera que combina telefonía IP, hardware y mantenimiento de aplicaciones TI. Multi-sector. Clasificada como integrador TI generalista.</t>
  </si>
  <si>
    <t>Murcia</t>
  </si>
  <si>
    <t>30008</t>
  </si>
  <si>
    <t xml:space="preserve"> Jose Maria Elena Blanco</t>
  </si>
  <si>
    <t>WEBIGLOBAL TECHNOLOGIES SL</t>
  </si>
  <si>
    <t>16-01- Sin tlf sin web. Sigue activa.</t>
  </si>
  <si>
    <t>Jose Maria Elena Blanco</t>
  </si>
  <si>
    <t>B92890490</t>
  </si>
  <si>
    <t>Consultoría para diseño, análisis y programación de páginas web; integración de soluciones técnicas</t>
  </si>
  <si>
    <t>Actividad centrada en desarrollo de páginas web y soluciones online. Multi-sector, sin sector vertical. Clasificada como desarrollador digital básico.</t>
  </si>
  <si>
    <t>29016</t>
  </si>
  <si>
    <t xml:space="preserve"> Enrique Martin Ojeda</t>
  </si>
  <si>
    <t xml:space="preserve"> Manuel Jesus Polo Martin</t>
  </si>
  <si>
    <t>MAZ2BCN INTL SL</t>
  </si>
  <si>
    <t>19-01 91 177 60 35 Tlf erróneo no corresponde. No web.</t>
  </si>
  <si>
    <t>Emilio Martinez Gonzalez</t>
  </si>
  <si>
    <t>91 177 60 35</t>
  </si>
  <si>
    <t>B64897523</t>
  </si>
  <si>
    <t>Asesoramiento y mantenimiento informático, gestión de proyectos, grabación y programación; compraventa de programas y equipos</t>
  </si>
  <si>
    <t>Cartera amplia: mantenimiento, gestión TI, proyectos, venta de equipos. Multi-sector. Clasificada como integrador TI generalista.</t>
  </si>
  <si>
    <t>BARAKIA CULTURA I NOVES TECNOLOGIES SL</t>
  </si>
  <si>
    <t>Victor Enrique Cruz Guerra</t>
  </si>
  <si>
    <t>B63877138</t>
  </si>
  <si>
    <t>Servicios culturales y su implementación en TIC</t>
  </si>
  <si>
    <t>Mezcla cultura y tecnología, desarrollando soluciones TIC aplicadas a cultura. Multi-sector, pero con inclinación hacia cultura. Clasificada como desarrollador digital básico.</t>
  </si>
  <si>
    <t xml:space="preserve"> Mario Sanz Agueda</t>
  </si>
  <si>
    <t>IRSAVI INFORMATICA SL</t>
  </si>
  <si>
    <t>Solo venta de equipos</t>
  </si>
  <si>
    <t>Juana Maria Beltran Romero</t>
  </si>
  <si>
    <t>916 47 02 42</t>
  </si>
  <si>
    <t>B86201118</t>
  </si>
  <si>
    <t>Diseño, fabricación y desarrollo de productos de componentes informáticos</t>
  </si>
  <si>
    <t>Actividad centrada en hardware (componentes). Multi-sector. Clasificada como informáticos.</t>
  </si>
  <si>
    <t>PRIMARY NET SL</t>
  </si>
  <si>
    <t>comercial@primarynet.es</t>
  </si>
  <si>
    <t>968 16 25 52</t>
  </si>
  <si>
    <t>B30740617</t>
  </si>
  <si>
    <t>Venta, alquiler, reparación y mantenimiento de equipos informáticos y de comunicaciones; instalación de redes</t>
  </si>
  <si>
    <t>https://www.primarynet.es/web/index.asp</t>
  </si>
  <si>
    <t>Actividad centrada en hardware, redes e instalación. Multi-sector, sin software propio. Clasificada como informáticos tradicionales.</t>
  </si>
  <si>
    <t>30394</t>
  </si>
  <si>
    <t xml:space="preserve"> correo@primarynet.es</t>
  </si>
  <si>
    <t xml:space="preserve"> redes@primarynet.es</t>
  </si>
  <si>
    <t xml:space="preserve"> control@primarynet.es</t>
  </si>
  <si>
    <t>SNARX IBERICA SL</t>
  </si>
  <si>
    <t>Alvaro Hurtado Villegas</t>
  </si>
  <si>
    <t>932 11 37 39</t>
  </si>
  <si>
    <t>B61326724</t>
  </si>
  <si>
    <t>Consultoría e ingeniería empresarial vinculada a medios informáticos y telemáticos</t>
  </si>
  <si>
    <t>Portfolio de consultoría e ingeniería con foco en soluciones TI de gestión. Multi-sector. Clasificada como integrador TI generalista.</t>
  </si>
  <si>
    <t>BARNA INFORMATICA Y COMUNICACIONES SL</t>
  </si>
  <si>
    <t>19-01 678825114 que la empresa lleva liquidada varios años, comenta que ella es particular y que ella no era ni de Barna informatica pero conocia la empresa. Comento que lo dejo anotado para no llamar.</t>
  </si>
  <si>
    <t>Fernando Sanchez Figueroa</t>
  </si>
  <si>
    <t>B47530704</t>
  </si>
  <si>
    <t>Desarrollo de programas y soluciones informáticas; diseño de componentes informáticos y de comunicaciones</t>
  </si>
  <si>
    <t>Cartera que combina software, hardware y comunicaciones. Multi-sector. Clasificada como integrador TI generalista.</t>
  </si>
  <si>
    <t>PRAKTICS BARCELONA SL</t>
  </si>
  <si>
    <t>Jose Luis Huertas</t>
  </si>
  <si>
    <t>B65654667</t>
  </si>
  <si>
    <t>Implantación y consultoría en sistemas de información, desarrollo de software, programación</t>
  </si>
  <si>
    <t>LinkedIn: Praktics Barcelona</t>
  </si>
  <si>
    <t>Perfil en LinkedIn confirma servicios TI y consultoría de sistemas. Multi-sector. Clasificada como integrador TI generalista.</t>
  </si>
  <si>
    <t>08700</t>
  </si>
  <si>
    <t xml:space="preserve"> Jose Luis Huertas Fernandez</t>
  </si>
  <si>
    <t xml:space="preserve"> Abraham Holgado Garcia</t>
  </si>
  <si>
    <t xml:space="preserve"> Rodrigo Alberto Sanchez Gonzalez</t>
  </si>
  <si>
    <t xml:space="preserve"> Jose Eulalio Arias Garcia</t>
  </si>
  <si>
    <t>NEOMANZINE SL</t>
  </si>
  <si>
    <t>19-01 Sin tlf. Sin web. No hay datos públicos recientes.</t>
  </si>
  <si>
    <t>Fernando Gomez Moreno</t>
  </si>
  <si>
    <t>info@neomanzine.com</t>
  </si>
  <si>
    <t>B84165091</t>
  </si>
  <si>
    <t>Diseño y desarrollo de proyectos de comercio electrónico</t>
  </si>
  <si>
    <t>Actividad centrada en comercio electrónico y desarrollo digital. Multi-sector, sin vertical único. Clasificada como desarrollador digital básico.</t>
  </si>
  <si>
    <t>EYE COMPUTER SL</t>
  </si>
  <si>
    <t>19-01 Sin tlf. Sin web, inactiva.</t>
  </si>
  <si>
    <t>Rafael Ernesto Rodriguez Cillan</t>
  </si>
  <si>
    <t>B86397890</t>
  </si>
  <si>
    <t>Desarrollo de sistemas informáticos, instalación y mantenimiento de hardware/software y telecomunicaciones</t>
  </si>
  <si>
    <t>Portfolio mixto: hardware, software y telecomunicaciones. Multi-sector. Clasificada como integrador TI generalista.</t>
  </si>
  <si>
    <t>ARCHEMODE SL</t>
  </si>
  <si>
    <t>David Santos Camacho</t>
  </si>
  <si>
    <t>bolma@bolma.net</t>
  </si>
  <si>
    <t>B85996213</t>
  </si>
  <si>
    <t>Comercio mayor/menor, importación y fabricación de artículos electrónicos</t>
  </si>
  <si>
    <t>Actividad centrada en electrónica y artículos de consumo, fuera del ámbito TI.</t>
  </si>
  <si>
    <t>28320</t>
  </si>
  <si>
    <t>SOLUCIONES DIGITALES INTEGRADAS ACM SL</t>
  </si>
  <si>
    <t xml:space="preserve">985296776 Contacto con Jose Ania, tiene tono amable y le interesa sobre todo la parte de soluciones digitales. Me pide mandarle correo y tras revisarlo ver la disponibilidad. ania@sdiacm // reminder 3-12 (susana) // 11-12 985296776 No contesta, fuera de horario // 24-12 985296776 Llamar a partir del viernes </t>
  </si>
  <si>
    <t>Manuel Encinas Rivera</t>
  </si>
  <si>
    <t>info@sdiacm.com / correo@sdiacm.com</t>
  </si>
  <si>
    <t>B33524067</t>
  </si>
  <si>
    <t>Venta, alquiler y reparación de equipos informáticos; desarrollo de software</t>
  </si>
  <si>
    <t>Actividad mixta: hardware más desarrollo de software. Multi-sector. Clasificada como integrador TI generalista.</t>
  </si>
  <si>
    <t>33011</t>
  </si>
  <si>
    <t xml:space="preserve"> cesarcadenas@sdiacm.com</t>
  </si>
  <si>
    <t xml:space="preserve"> correo@sdiacm.com</t>
  </si>
  <si>
    <t>ENERTEC CONTROL SL</t>
  </si>
  <si>
    <t>Alejandro Moya Beato</t>
  </si>
  <si>
    <t>B39761218</t>
  </si>
  <si>
    <t>Venta de material eléctrico, procesos de datos, programación y mediación con operadores telefónicos</t>
  </si>
  <si>
    <t>Actividad mixta de electricidad y telecomunicaciones, sin foco en software/servicios TI. Fuera del ámbito TI.</t>
  </si>
  <si>
    <t>39311</t>
  </si>
  <si>
    <t xml:space="preserve"> Rafael Garcia Saldaña</t>
  </si>
  <si>
    <t>KOTASOFT SL</t>
  </si>
  <si>
    <t>Jose Sanchez Rosa</t>
  </si>
  <si>
    <t>info@kotasoft.com</t>
  </si>
  <si>
    <t>B04431524</t>
  </si>
  <si>
    <t>Venta, instalación y mantenimiento de software estándar y a medida; hardware, robótica y periféricos</t>
  </si>
  <si>
    <t>Portfolio completo: software, hardware y periféricos. Multi-sector. Clasificada como integrador TI generalista.</t>
  </si>
  <si>
    <t xml:space="preserve"> Sergio Sanchez Sanchez</t>
  </si>
  <si>
    <t>SERVICIOS INFORMATICOS REBOLLO HERMANOS SL</t>
  </si>
  <si>
    <t>Juan Jose Forte Muñoz</t>
  </si>
  <si>
    <t>985 165 101</t>
  </si>
  <si>
    <t>B33924168</t>
  </si>
  <si>
    <t>Comercio y distribución de componentes y servicios informáticos, telemáticos y ofimáticos</t>
  </si>
  <si>
    <t>Actividad centrada en hardware, servicios telemáticos y centro de conexión. Multi-sector. Clasificada como informáticos.</t>
  </si>
  <si>
    <t>SIZET EXPERIENCE ACTIVA SL</t>
  </si>
  <si>
    <t>21-01 Tlf. 954990559-Umivale no corresponde con objeto social es una clínica medica asistencial. nombre cnts.no coincide con el de la empresa. sin web</t>
  </si>
  <si>
    <t>Jesus Fernandez Iñigo</t>
  </si>
  <si>
    <t>frangel@activamutua.es</t>
  </si>
  <si>
    <t>B91880369</t>
  </si>
  <si>
    <t>Creación de aplicaciones de comunicación visual, multimedia, formación interactiva y online</t>
  </si>
  <si>
    <t>Actividad centrada en aplicaciones y entornos multimedia formativos. Multi-sector. Clasificada como desarrollador digital básico.</t>
  </si>
  <si>
    <t>41011</t>
  </si>
  <si>
    <t xml:space="preserve"> jfernandez@activamutua.es</t>
  </si>
  <si>
    <t xml:space="preserve"> centre@activamutua.es</t>
  </si>
  <si>
    <t xml:space="preserve"> tarragona@activamutua.es</t>
  </si>
  <si>
    <t xml:space="preserve"> cadiz@activamutua.es</t>
  </si>
  <si>
    <t>OPEN ENERGY 2012 SL</t>
  </si>
  <si>
    <t>Sven Gerhard Moll</t>
  </si>
  <si>
    <t>B66022963</t>
  </si>
  <si>
    <t>Desarrollo y explotación de sistemas y aplicaciones informáticas para gestión energética</t>
  </si>
  <si>
    <t>Foco en gestión de consumos energéticos mediante software. Vertical claro en energía. Clasificada como integrador TI sectorial.</t>
  </si>
  <si>
    <t xml:space="preserve"> Gerard Moll Sven</t>
  </si>
  <si>
    <t>SISTEMAS IMAGEN MEDICA AVANZADA SL</t>
  </si>
  <si>
    <t>Jose Antonio Muñoz Martinez</t>
  </si>
  <si>
    <t>B47701008</t>
  </si>
  <si>
    <t>Desarrollo y comercialización de sistemas y aplicaciones informáticas; mantenimiento y consultoría</t>
  </si>
  <si>
    <t>Portfolio orientado a soluciones TI para el sector sanitario (imagen médica). Vertical claro en salud. Clasificada como integrador TI sectorial.</t>
  </si>
  <si>
    <t>47007</t>
  </si>
  <si>
    <t xml:space="preserve"> Antonio Alberto Jesus Molinero San</t>
  </si>
  <si>
    <t xml:space="preserve"> Alberto Jesus Molinero San Antonio</t>
  </si>
  <si>
    <t>ZHG SOLAR SL</t>
  </si>
  <si>
    <t>19-01   91 416 3061  No existe tlf. Web no activa ww.zhgsolar.com.</t>
  </si>
  <si>
    <t>David Mata Calderon</t>
  </si>
  <si>
    <t>B85631844</t>
  </si>
  <si>
    <t>Comercio, importación y fabricación de artículos electrónicos y eléctricos</t>
  </si>
  <si>
    <t>Actividad en energía solar/equipos eléctricos, fuera del ámbito TI.</t>
  </si>
  <si>
    <t>28946</t>
  </si>
  <si>
    <t xml:space="preserve"> Francisco Jesus Estrada Ocaña</t>
  </si>
  <si>
    <t>ZI HUAI IMPORTACIONES SL</t>
  </si>
  <si>
    <t>19-01 Sin tlf, sin web. Aparece como activa.</t>
  </si>
  <si>
    <t>Miguel Vera Campos</t>
  </si>
  <si>
    <t>B85775781</t>
  </si>
  <si>
    <t>Comercio, importación y exportación de artículos electrónicos y eléctricos</t>
  </si>
  <si>
    <t>Empresa de importación de artículos de consumo, fuera de TI.</t>
  </si>
  <si>
    <t xml:space="preserve"> Juan Jose Gonzalez Vera</t>
  </si>
  <si>
    <t>AL-WALIMA 2010 SL</t>
  </si>
  <si>
    <t>19-01 692519616- No existe. Sin web, Falta de actividad.</t>
  </si>
  <si>
    <t>Veronica Bazan Suarez</t>
  </si>
  <si>
    <t>B85816866</t>
  </si>
  <si>
    <t>Comercio e importación/exportación de artículos electrónicos y eléctricos</t>
  </si>
  <si>
    <t>Actividad en artículos electrónicos de consumo, fuera del ámbito TI.</t>
  </si>
  <si>
    <t xml:space="preserve"> Antonio Aguilar Moreno</t>
  </si>
  <si>
    <t xml:space="preserve"> Angel Maria Canto Herrera</t>
  </si>
  <si>
    <t>MIAMO 2010 SL</t>
  </si>
  <si>
    <t>David Repeto Garcia</t>
  </si>
  <si>
    <t>B85935278</t>
  </si>
  <si>
    <t>Comercio mayor/menor, importación/exportación y fabricación de artículos de regalo, electrónicos y eléctricos</t>
  </si>
  <si>
    <t>Actividad centrada en comercio de electrónicos/regalos, sin prueba de servicios TI / desarrollo software.</t>
  </si>
  <si>
    <t>28947</t>
  </si>
  <si>
    <t>GONG CHENG FU WU SL</t>
  </si>
  <si>
    <t>19-01 Sin tlf, Sin web, inscrita y sin señal pública de disolución.</t>
  </si>
  <si>
    <t>Jose Maria Giron Montesinos</t>
  </si>
  <si>
    <t>B85985125</t>
  </si>
  <si>
    <t>Igual que la anterior, electrónica de consumo, no se identifica desarrollo de software.</t>
  </si>
  <si>
    <t>OPEN CLOUD FACTORY SL</t>
  </si>
  <si>
    <t>19-01 La empresa está en proceso de disolución y liquidación.ww.opencloudfactory.com</t>
  </si>
  <si>
    <t>Antonio Jesus Lopez Gago</t>
  </si>
  <si>
    <t>B86566189</t>
  </si>
  <si>
    <t>Actividad de hardware / productos electrónicos de regalo, sin evidencia de software.</t>
  </si>
  <si>
    <t xml:space="preserve"> Gabino Jose Gañan Rio</t>
  </si>
  <si>
    <t>DESARROLLO Y GESTION DE SISTEMAS DE INFORMACION SA</t>
  </si>
  <si>
    <t>Juan Antonio Fernandez Sotelo</t>
  </si>
  <si>
    <t>A84419597</t>
  </si>
  <si>
    <t>Desarrollo de software informático y electrónico; compraventa de equipos informáticos y electrónicos; programación de aplicaciones</t>
  </si>
  <si>
    <t>Específica para desarrollo de software, aplicaciones informáticas, con CNAE de programación.</t>
  </si>
  <si>
    <t>09001</t>
  </si>
  <si>
    <t>ELECTRONIC NEW PERFORM SL</t>
  </si>
  <si>
    <t>19-01 Sin tlf, sin web, no activa.</t>
  </si>
  <si>
    <t>Gustavo Alberto Sanchez Blanco</t>
  </si>
  <si>
    <t>B54435060</t>
  </si>
  <si>
    <t>Desarrollo y comercio de productos electrónicos e informáticos para el sector de la automoción; comercio al por mayor de mecánica / marítima</t>
  </si>
  <si>
    <r>
      <t xml:space="preserve">Revisando Axesor, aparece que el </t>
    </r>
    <r>
      <rPr>
        <b/>
        <sz val="11"/>
        <color theme="1"/>
        <rFont val="Calibri "/>
      </rPr>
      <t>NIF fue revocado</t>
    </r>
    <r>
      <rPr>
        <sz val="11"/>
        <color theme="1"/>
        <rFont val="Calibri "/>
      </rPr>
      <t xml:space="preserve"> (“Cierre Prov. Hoja Reg. / Revocación del NIF”) a fecha 2/12/2024. Por tanto, ya no está activa legalmente.</t>
    </r>
  </si>
  <si>
    <t>03560</t>
  </si>
  <si>
    <t>ISTHAR EVENTOS SL</t>
  </si>
  <si>
    <t xml:space="preserve">28-10 968538368 No da señal // 3-10 968538368 No contesta // 10-11 968538368 No contesta </t>
  </si>
  <si>
    <t>Diego Bellido Perez</t>
  </si>
  <si>
    <t>B85528479</t>
  </si>
  <si>
    <t>Actividades relacionadas con informática; análisis, confección de programas y consultoría informática; venta de equipos y programas informáticos</t>
  </si>
  <si>
    <t>Hay servicios de desarrollo y consultoría informática, venta de software/hardware.</t>
  </si>
  <si>
    <t>GOLDOWEB SL</t>
  </si>
  <si>
    <t>20-01 Sin tlf, sin web, no activa.</t>
  </si>
  <si>
    <t>Manuel Jesus Gonzalez Rodriguez</t>
  </si>
  <si>
    <t>B17999913</t>
  </si>
  <si>
    <t>Prestación de servicios informáticos de todo tipo</t>
  </si>
  <si>
    <t>Objeto directo en servicios informáticos, desarrollo software.</t>
  </si>
  <si>
    <t>17600</t>
  </si>
  <si>
    <t>GO 12 UP SL</t>
  </si>
  <si>
    <t>20-01 Sin tlf. Sin web. No aparece como inactiva.</t>
  </si>
  <si>
    <t>Antonio Jesus Chacon Martin</t>
  </si>
  <si>
    <t>B85730307</t>
  </si>
  <si>
    <t>Comercialización y explotación de productos y servicios avanzados de telecomunicaciones</t>
  </si>
  <si>
    <t>Telecomunicaciones / productos avanzados; no se ve claramente desarrollo de aplicaciones TI.</t>
  </si>
  <si>
    <t>28109</t>
  </si>
  <si>
    <t xml:space="preserve"> Carlos Alberto Rojas Marquez</t>
  </si>
  <si>
    <t>BE SOLIT TECNOLOGIES DE LA INFORMACIO SL</t>
  </si>
  <si>
    <t xml:space="preserve">28-10 936352958 El telefono pertenece a un ayuntamiento </t>
  </si>
  <si>
    <t>Judith Aurea Arias Flor</t>
  </si>
  <si>
    <t>B64387186</t>
  </si>
  <si>
    <t>Mantenimiento informático, instalación de redes y sistemas informáticos/comunicaciones; compra-venta de componentes y aplicaciones</t>
  </si>
  <si>
    <t>Tiene mantenimiento, redes, componentes y aplicaciones. Multi-sector.</t>
  </si>
  <si>
    <t>MARGOVA SOLUCIONES SL</t>
  </si>
  <si>
    <t xml:space="preserve">28-10 913721303 No contesta // 3-10 913721303 No contesta // 10-11 913721303 No contesta </t>
  </si>
  <si>
    <t>Manuel Jesus Molina Rosado</t>
  </si>
  <si>
    <t>B85575470</t>
  </si>
  <si>
    <t>Desarrollo de proyectos informáticos, consulting y servicios de ingeniería informática</t>
  </si>
  <si>
    <t>Actividad multi-sector con proyectos, consultoría y servicios de ingeniería TI. Clasificada como integrador TI generalista.</t>
  </si>
  <si>
    <t>CELSA MESSGERATE-ESPAÑA SL</t>
  </si>
  <si>
    <t>Pedro Maria Diez Tella</t>
  </si>
  <si>
    <t>B97770150</t>
  </si>
  <si>
    <t>Fabricación, importación y venta de aparatos electrónicos y eléctricos</t>
  </si>
  <si>
    <t>Actividad industrial/electrónica, fuera del ámbito de servicios TI o software.</t>
  </si>
  <si>
    <t>46113</t>
  </si>
  <si>
    <t>INFORMATICA Y SERVICIOS EMPRESARIALES DE CANARIAS SAL</t>
  </si>
  <si>
    <t xml:space="preserve">20-01 928291569 Quien me atiende comenta que solamente crean software, no colaboran. </t>
  </si>
  <si>
    <t>Santiago Salazar Heredia</t>
  </si>
  <si>
    <t>info@isecan.com</t>
  </si>
  <si>
    <t>A35605856</t>
  </si>
  <si>
    <t>Fabricación, montaje, reparación y venta/alquiler de máquinas y equipos de oficina</t>
  </si>
  <si>
    <t>Actividad centrada en hardware y equipos de oficina. Multi-sector. Clasificada como informáticos.</t>
  </si>
  <si>
    <t>35004</t>
  </si>
  <si>
    <t xml:space="preserve"> Benjamin Carmona Galvan</t>
  </si>
  <si>
    <t xml:space="preserve"> David Lorente Alconchel</t>
  </si>
  <si>
    <t>OHW STUDIOS SL</t>
  </si>
  <si>
    <t>Ana Lozano Marchena</t>
  </si>
  <si>
    <t>B98514433</t>
  </si>
  <si>
    <t>Desarrollo de simuladores, software y hardware; eventos, producción audiovisual</t>
  </si>
  <si>
    <t>Portfolio orientado a software de simulación y multimedia. Multi-sector. Clasificada como desarrollador digital básico.</t>
  </si>
  <si>
    <t>29004</t>
  </si>
  <si>
    <t>MADERN CONSULTING SL</t>
  </si>
  <si>
    <t xml:space="preserve">28-10 937410417 No contesta // 3-10 937410417 No contesta //10-11 937410417 No contesta </t>
  </si>
  <si>
    <t>Jorge Navarro Ribas</t>
  </si>
  <si>
    <t>B65272957</t>
  </si>
  <si>
    <t>Análisis y programación informática; consultoría; comercio de software y hardware</t>
  </si>
  <si>
    <t>Servicios completos: software, hardware y consultoría informática. Multi-sector. Clasificada como integrador TI generalista.</t>
  </si>
  <si>
    <t>08304</t>
  </si>
  <si>
    <t>GRAVITY CONSUMIBLES Y ORDENADORES SL</t>
  </si>
  <si>
    <t>Francisco Jose Marmaneu Navarro</t>
  </si>
  <si>
    <t>B97278931</t>
  </si>
  <si>
    <t>Venta, reparación e instalación de ordenadores, impresoras y consumibles</t>
  </si>
  <si>
    <t>Actividad de hardware, instalación y soporte técnico. Multi-sector. Clasificada como informáticos.</t>
  </si>
  <si>
    <t>46007</t>
  </si>
  <si>
    <t>NETRIX PROJECTS SL</t>
  </si>
  <si>
    <t>20-10 915721410 No contesta</t>
  </si>
  <si>
    <t>Jose Molina Gonzalez</t>
  </si>
  <si>
    <t>B83648766</t>
  </si>
  <si>
    <t>Diseño, desarrollo y promoción de páginas web; comercio electrónico y publicidad</t>
  </si>
  <si>
    <t>Perfil LinkedIn confirma especialización en páginas web, e-commerce y marketing digital. Multi-sector. Clasificada como desarrollador digital básico.</t>
  </si>
  <si>
    <t>SKAINET SL</t>
  </si>
  <si>
    <t>Nunsys</t>
  </si>
  <si>
    <t>B65601684</t>
  </si>
  <si>
    <t>Producción y grabación audiovisual en distintos formatos; prestación de servicios multimedia</t>
  </si>
  <si>
    <t>Empresa del sector audiovisual, no TI/software.</t>
  </si>
  <si>
    <t>LCI CONSULTANTS SL</t>
  </si>
  <si>
    <t xml:space="preserve">30-10 932287815 No contesta // 3-10 932287815 No contesta // 10-11 932287815 No contesta //  915721410 No contesta </t>
  </si>
  <si>
    <t>David Augusto Calvente Nomdedeu</t>
  </si>
  <si>
    <t>B62211008</t>
  </si>
  <si>
    <t>Servicios informáticos; venta de material y programas; equipos electrónicos</t>
  </si>
  <si>
    <t>Portfolio mixto: servicios TI, software y hardware. Multi-sector. Clasificada como integrador TI generalista.</t>
  </si>
  <si>
    <t xml:space="preserve"> Beatriz Reboll Bueso</t>
  </si>
  <si>
    <t>EVOLUCION INFORMATICA HOTELERA SL</t>
  </si>
  <si>
    <t xml:space="preserve">20-10 971478001 (3) No vicente, maricarmen indica que por el tipo de producto que gestiona con sus clientes no es interesante la parte de telco y soluciones digitales. </t>
  </si>
  <si>
    <t>Vicente Selma Durba</t>
  </si>
  <si>
    <t>info@evolucioninformatica.com</t>
  </si>
  <si>
    <t>B07792559</t>
  </si>
  <si>
    <t>Programación, análisis de procesos, desarrollo de software para sector hotelero</t>
  </si>
  <si>
    <t>Orientada a software para gestión hotelera. Vertical claro en turismo/HORECA. Clasificada como integrador TI sectorial.</t>
  </si>
  <si>
    <t xml:space="preserve"> Jorge Miguel Echeazarra Zacares</t>
  </si>
  <si>
    <t xml:space="preserve"> comercial@evolucioninformatica.com</t>
  </si>
  <si>
    <t xml:space="preserve"> evolucion@evolucion-informatica.com</t>
  </si>
  <si>
    <t>TELBIZ GLOBAL SL</t>
  </si>
  <si>
    <t>20-01 915358883- Tlf. erróneo. Sin web. Activa.</t>
  </si>
  <si>
    <t>Sebastian Briones Moyano</t>
  </si>
  <si>
    <t>B85917441</t>
  </si>
  <si>
    <t>Comercio de telecomunicaciones, productos financieros y tarjetas</t>
  </si>
  <si>
    <t>Actividad vinculada a telecomunicaciones/finanzas, no desarrollo TI. Fuera del ámbito TI.</t>
  </si>
  <si>
    <t xml:space="preserve"> Manuel Jose Sos Gallen</t>
  </si>
  <si>
    <t>GROUP OPERATOR LANK ZONE SL</t>
  </si>
  <si>
    <t>Francisco Javier Ejarque Montolio</t>
  </si>
  <si>
    <t>B82089616</t>
  </si>
  <si>
    <t>Importación, venta y fabricación de material informático, electrónico y de audio/video</t>
  </si>
  <si>
    <t>Actividad centrada en hardware/equipos electrónicos. Multi-sector. Clasificada como informáticos.</t>
  </si>
  <si>
    <t>PLEXUS SERVICIOS GENERALES SL</t>
  </si>
  <si>
    <t>Julian Algarra Ruiz</t>
  </si>
  <si>
    <t>B70071162</t>
  </si>
  <si>
    <t>Servicios publicitarios, técnicos de ingeniería y de gestión</t>
  </si>
  <si>
    <t>Objeto social no enfocado en TI (publicidad, ingeniería).</t>
  </si>
  <si>
    <t>15702</t>
  </si>
  <si>
    <t>EPROCEDO SL</t>
  </si>
  <si>
    <t>20-01 Sin tlf, sin web, no muestra actividad recientemente.</t>
  </si>
  <si>
    <t>Jose Carlos Mecho Meca</t>
  </si>
  <si>
    <t>B85928257</t>
  </si>
  <si>
    <t>Desarrollo y prestación de servicios de software, comercialización y mantenimiento</t>
  </si>
  <si>
    <t>Actividad centrada en servicios tecnológicos y desarrollo de software. Multi-sector. Clasificada como desarrollador digital básico.</t>
  </si>
  <si>
    <t xml:space="preserve"> Oscar Mecho Meca</t>
  </si>
  <si>
    <t>SERVI-INFO SL</t>
  </si>
  <si>
    <t xml:space="preserve">30-10 934123718 No da señal  // 917310568 No contesta // 3-11 934123718 No da señal  // 917310568 No contesta // 20-11 917310568 No contesta </t>
  </si>
  <si>
    <t>Albert Alcalde Francisco Juan Ribera</t>
  </si>
  <si>
    <t>B82924010</t>
  </si>
  <si>
    <t>Diseño, desarrollo e implementación de software; consultoría en sistemas TI</t>
  </si>
  <si>
    <t>Portfolio de software y consultoría en sistemas telemáticos. Multi-sector. Clasificada como integrador TI generalista.</t>
  </si>
  <si>
    <t xml:space="preserve"> Francisco Juan De Ribera Albert Alcalde</t>
  </si>
  <si>
    <t>XFERA CONTIDOS INTERACTIVOS SL</t>
  </si>
  <si>
    <t>Gerardo Sabater Ferrer</t>
  </si>
  <si>
    <t>info@e-imaxina.com</t>
  </si>
  <si>
    <t>B36588937</t>
  </si>
  <si>
    <t>Desarrollo de productos y servicios informáticos; consultoría en nuevas tecnologías; formación</t>
  </si>
  <si>
    <t>Portfolio incluye desarrollo de software, consultoría TIC y formación. Multi-sector. Clasificada como desarrollador digital básico.</t>
  </si>
  <si>
    <t>36980</t>
  </si>
  <si>
    <t>NETWENN SL</t>
  </si>
  <si>
    <t>20-01- Empresa inactiva, sin web.</t>
  </si>
  <si>
    <t>B63607063</t>
  </si>
  <si>
    <t>Venta y mantenimiento de equipos informáticos</t>
  </si>
  <si>
    <t>Actividad basada en hardware y soporte técnico. Multi-sector. Clasificada como informáticos.</t>
  </si>
  <si>
    <t>08041</t>
  </si>
  <si>
    <t xml:space="preserve"> Carlos Martinez Gil</t>
  </si>
  <si>
    <t>HERRADOR FUSTER SISTEMAS INFORMATICOS SL</t>
  </si>
  <si>
    <t xml:space="preserve">20-10 965230985 No contesta // 20-10 965923500 No contesta // 3-11 965230985 No contesta // 965923500  No contesta // 20-11 965230985 No contesta - 965923500 No contesta </t>
  </si>
  <si>
    <t>Jesus Ibañez Gual</t>
  </si>
  <si>
    <t>hfsistemas@hfsistemas.com</t>
  </si>
  <si>
    <t>B53336962</t>
  </si>
  <si>
    <t>Venta de equipos informáticos, material de oficina y componentes electrónicos; programación informática</t>
  </si>
  <si>
    <t>Portfolio mixto: hardware, programación y servicios de mantenimiento. Multi-sector. Clasificada como integrador TI generalista.</t>
  </si>
  <si>
    <t>03110</t>
  </si>
  <si>
    <t>EURO DATA TECHNOLOGIES SL</t>
  </si>
  <si>
    <t>30-10 916770300 No les interesa porque no cuadra con su modelo de negocio</t>
  </si>
  <si>
    <t>Reyes Sales Parra</t>
  </si>
  <si>
    <t>B86490521</t>
  </si>
  <si>
    <t>Fabricación, distribución y mantenimiento de equipos electrónicos/informáticos; desarrollo de software</t>
  </si>
  <si>
    <t>Actividad incluye hardware y desarrollo software. Multi-sector. Clasificada como integrador TI generalista.</t>
  </si>
  <si>
    <t>INTEGRA INFORMATION TECHNOLOGIES SL</t>
  </si>
  <si>
    <t>Enviado formulario página web. Volver a llamar 16/10</t>
  </si>
  <si>
    <t>David Izquierdo Castillo</t>
  </si>
  <si>
    <t>91 576 55 92</t>
  </si>
  <si>
    <t>B81586398</t>
  </si>
  <si>
    <t>Distribución de servicios y equipos informáticos</t>
  </si>
  <si>
    <t>Actividad de hardware/distribución, sin software propio. Clasificada como informáticos.</t>
  </si>
  <si>
    <t>28411</t>
  </si>
  <si>
    <t>SUITELAND SL</t>
  </si>
  <si>
    <t>Enviado correo 15/10 - Error en dirección mail</t>
  </si>
  <si>
    <t>Raul Luis Ballester Gonzalez</t>
  </si>
  <si>
    <t>info@suiteland.com</t>
  </si>
  <si>
    <t>B11840154</t>
  </si>
  <si>
    <t>Venta mayorista y minorista de productos informáticos (microordenadores, sistemas, accesorios)</t>
  </si>
  <si>
    <t>Enfocada en hardware y periféricos. Multi-sector. Clasificada como informáticos.</t>
  </si>
  <si>
    <t>Cádiz</t>
  </si>
  <si>
    <t>11403</t>
  </si>
  <si>
    <t xml:space="preserve"> Carlos Veciana Nogues</t>
  </si>
  <si>
    <t xml:space="preserve"> Carlos Llop Peset</t>
  </si>
  <si>
    <t>MIKKELSENMEDIA SPAIN SL</t>
  </si>
  <si>
    <t>20-01 Sin tlf. Sin web. Sin actividad.</t>
  </si>
  <si>
    <t>Laura Marino Brignall</t>
  </si>
  <si>
    <t>B64977507</t>
  </si>
  <si>
    <t>Marketing online; diseño, programación, instalación y mantenimiento de software y equipos</t>
  </si>
  <si>
    <t>Perfil LinkedIn confirma enfoque en marketing digital y desarrollo de software. Multi-sector. Clasificada como desarrollador digital básico.</t>
  </si>
  <si>
    <t xml:space="preserve"> Roberto Breva Castell</t>
  </si>
  <si>
    <t xml:space="preserve"> Rafael Vilar Ten</t>
  </si>
  <si>
    <t xml:space="preserve"> Grupo Berdin</t>
  </si>
  <si>
    <t>ATLAS DIGITAL NET INFORMATICA SL</t>
  </si>
  <si>
    <t>Jorge Andres Gallach</t>
  </si>
  <si>
    <t>B82965948</t>
  </si>
  <si>
    <t>Servicios profesionales, técnicos y formación en informática y nuevas tecnologías</t>
  </si>
  <si>
    <t>Portfolio de formación, servicios técnicos y profesionales en TI. Multi-sector. Clasificada como integrador TI generalista.</t>
  </si>
  <si>
    <t>28660</t>
  </si>
  <si>
    <t>VIRTUAL PLAY SL</t>
  </si>
  <si>
    <t>Maria Elena Moya Fernandez</t>
  </si>
  <si>
    <t>B84456938</t>
  </si>
  <si>
    <t>Distribución y comercialización de software y hardware; accesorios y periféricos de videojuegos</t>
  </si>
  <si>
    <t>Enfocada en hardware y software de entretenimiento. Multi-sector. Clasificada como informáticos.</t>
  </si>
  <si>
    <t>AUDITORIA INFORMATICA GESFOR SA</t>
  </si>
  <si>
    <t>20-01 913048094-Tlf. erróneo es otra consultoria informatica. No web, aparece sin actividad.</t>
  </si>
  <si>
    <t>Teresa Serrano Luis Miguel</t>
  </si>
  <si>
    <t>gesfor@gesfor.es</t>
  </si>
  <si>
    <t>A78666757</t>
  </si>
  <si>
    <t>Prestación de servicios de auditoría informática</t>
  </si>
  <si>
    <t>Web oficial activa, especializada en consultoría y auditoría informática. Multi-sector. Clasificada como integrador TI generalista.</t>
  </si>
  <si>
    <t xml:space="preserve"> Elena Serrano Nomdedeu</t>
  </si>
  <si>
    <t xml:space="preserve"> Francisca Victoria Sau Salazar</t>
  </si>
  <si>
    <t xml:space="preserve"> info@gesfor.es</t>
  </si>
  <si>
    <t>GESLIFE COLOMBIA SL</t>
  </si>
  <si>
    <t>No es posible encontrar número de tlfn</t>
  </si>
  <si>
    <t>Alberto Pages Gil</t>
  </si>
  <si>
    <t>B18894055</t>
  </si>
  <si>
    <t>Comercialización y distribución de hardware/software para servicios de localización</t>
  </si>
  <si>
    <t>Actividad centrada en hardware y software asociados a servicios de localización. Sin vertical claro. Clasificada como informáticos.</t>
  </si>
  <si>
    <t>Granada</t>
  </si>
  <si>
    <t>18010</t>
  </si>
  <si>
    <t>INVESTOOLS SL</t>
  </si>
  <si>
    <t>Luis Mas De Marco</t>
  </si>
  <si>
    <t>B84144062</t>
  </si>
  <si>
    <t>Prestación de servicios de informática</t>
  </si>
  <si>
    <t>Cartera genérica de servicios TI. Multi-sector, sin especialización vertical. Clasificada como integrador TI generalista.</t>
  </si>
  <si>
    <t>28030</t>
  </si>
  <si>
    <t>INESLINE SA</t>
  </si>
  <si>
    <t xml:space="preserve">21-10 944356290 No contesta // 30-10 944356290 No contesta // 3-10 944356290 No contesta / 10-11 944356290 No contesta // 21-10 944356290 No contesta </t>
  </si>
  <si>
    <t>Jose Luis Fernandez Fernandez</t>
  </si>
  <si>
    <t>A95184115</t>
  </si>
  <si>
    <t>Asesoramiento, consultoría, formación y desarrollo de programas/equipos informáticos</t>
  </si>
  <si>
    <t>Servicios TI de consultoría, formación y software. Multi-sector. Clasificada como integrador TI generalista.</t>
  </si>
  <si>
    <t>SALVA COMPLEMENTOS INFORMATICOS SL</t>
  </si>
  <si>
    <t>Maria Teresa Calvo Pachon</t>
  </si>
  <si>
    <t>B47636774</t>
  </si>
  <si>
    <t>Desarrollo y comercialización de aplicaciones informáticas; integración de sistemas e infraestructuras</t>
  </si>
  <si>
    <t>Portfolio completo: desarrollo de software, integración de sistemas, consultoría en TI. Multi-sector. Clasificada como integrador TI generalista.</t>
  </si>
  <si>
    <t>47005</t>
  </si>
  <si>
    <t xml:space="preserve"> Worldwide Trading Partners Lp</t>
  </si>
  <si>
    <t>FLARE PRODUCTIONS SL</t>
  </si>
  <si>
    <t>20-01 Sin tlf. Sin web. Sin actividad reciente.</t>
  </si>
  <si>
    <t>Victor Carrion Cases</t>
  </si>
  <si>
    <t>B91959163</t>
  </si>
  <si>
    <t>I+D de software, multimedia, cine y aplicaciones informáticas</t>
  </si>
  <si>
    <t>Perfil en LinkedIn confirma enfoque en software y multimedia. Multi-sector. Clasificada como desarrollador digital básico.</t>
  </si>
  <si>
    <t>41001</t>
  </si>
  <si>
    <t xml:space="preserve"> Encarnacion Delgado Arista</t>
  </si>
  <si>
    <t>NETERA SOLUTIONS SL</t>
  </si>
  <si>
    <t>20-01 Sin tlf. Sin web y sin actividad reciente.</t>
  </si>
  <si>
    <t>Alejandro Perez Berasategui</t>
  </si>
  <si>
    <t>B84971803</t>
  </si>
  <si>
    <t>Creación y mantenimiento de aplicaciones informáticas; consultoría en .NET</t>
  </si>
  <si>
    <t>Perfil en LinkedIn confirma especialización en desarrollo de software .NET. Multi-sector. Clasificada como desarrollador digital básico.</t>
  </si>
  <si>
    <t>CORHOFI SL</t>
  </si>
  <si>
    <t>20-01- Sin tlf, sin web, está activa.</t>
  </si>
  <si>
    <t>Jose Ignacio Fliquete Lliso</t>
  </si>
  <si>
    <t>B64802036</t>
  </si>
  <si>
    <t>Compra, venta, arrendamiento de bienes de equipo y formación informática</t>
  </si>
  <si>
    <t>Actividad principalmente comercial e industrial, con un pequeño apartado de formación informática. No se clasifica como empresa TI.</t>
  </si>
  <si>
    <t xml:space="preserve"> Sergio Goterris España</t>
  </si>
  <si>
    <t>CODE INFORMATICA Y COMUNICACIONES SL</t>
  </si>
  <si>
    <t>Volver a llamar 16/10</t>
  </si>
  <si>
    <t>Emilio Julio Arrufat Calatayud</t>
  </si>
  <si>
    <t>B83446153</t>
  </si>
  <si>
    <t>Compra y venta de equipos informáticos</t>
  </si>
  <si>
    <t>Actividad basada en venta de hardware y equipos. Multi-sector. Clasificada como informáticos.</t>
  </si>
  <si>
    <t>EVERIS MOBILE SL</t>
  </si>
  <si>
    <t>20-01  917490712-No disponible. ww.everis.com web no activa. Empresa disuelta 2024.</t>
  </si>
  <si>
    <t>Juan Manuel Domenech Navarro</t>
  </si>
  <si>
    <t>B86064714</t>
  </si>
  <si>
    <t>Consultoría, ingeniería, asistencia técnica y gestión empresarial en el ámbito TI</t>
  </si>
  <si>
    <t>NO WEB (Everis absorbida por NTT DATA)</t>
  </si>
  <si>
    <t>Integrada en NTT DATA, con foco en innovación digital y servicios avanzados. Consultora internacional de TI.</t>
  </si>
  <si>
    <t>TALENT CLUSTER SL</t>
  </si>
  <si>
    <t>20-01 Sin tlf. Sin web. Aparece activa.</t>
  </si>
  <si>
    <t>Ismael Grande Martinez</t>
  </si>
  <si>
    <t>B84915479</t>
  </si>
  <si>
    <t>Prestación de servicios informáticos a empresas nacionales e internacionales (conectividad internet)</t>
  </si>
  <si>
    <t>LinkedIn confirma servicios TI para empresas (infraestructura, conectividad). Multi-sector. Clasificada como integrador TI generalista.</t>
  </si>
  <si>
    <t>28702</t>
  </si>
  <si>
    <t xml:space="preserve"> Guillermo Manzanares Almansa</t>
  </si>
  <si>
    <t xml:space="preserve"> Jesus Carretero Grande</t>
  </si>
  <si>
    <t xml:space="preserve"> Ramon Benito Bonillo</t>
  </si>
  <si>
    <t>FUTURE WORLD GAMES SL</t>
  </si>
  <si>
    <t>20-01 Sin tlf. Sin web y sin actividad pública visible.</t>
  </si>
  <si>
    <t>Jose Tomas Gonzalez Garcia</t>
  </si>
  <si>
    <t>B85531374</t>
  </si>
  <si>
    <t>Servicios en informática, electrónica y nuevas tecnologías; montaje, instalación y mantenimiento</t>
  </si>
  <si>
    <t>Portfolio amplio en tecnología y nuevos desarrollos TI. Multi-sector. Clasificada como desarrollador digital básico.</t>
  </si>
  <si>
    <t xml:space="preserve"> Emilio Cano Villahermosa</t>
  </si>
  <si>
    <t xml:space="preserve"> Felix Javier Villahermosa Godoy</t>
  </si>
  <si>
    <t>DIAGNOSTRUM IT HEALTH SERVICES SL</t>
  </si>
  <si>
    <t>20-01 Sin tlf. Sin web, en liquidación.</t>
  </si>
  <si>
    <t>B74330309</t>
  </si>
  <si>
    <t>I+D en software enfocado al sector salud (ciencias de la vida)</t>
  </si>
  <si>
    <t>Perfil LinkedIn confirma especialización en soluciones TI para salud. Vertical claro en sanidad. Clasificada como integrador TI sectorial.</t>
  </si>
  <si>
    <t>33007</t>
  </si>
  <si>
    <t>YURIX VISUAL SIMULATION SL</t>
  </si>
  <si>
    <t>20-01 Sin tlf. Sin web, sigue registrada.</t>
  </si>
  <si>
    <t>Maria Crisostomo Enrico</t>
  </si>
  <si>
    <t>B82976127</t>
  </si>
  <si>
    <t>Desarrollo de programas informáticos para uso propio o venta a terceros</t>
  </si>
  <si>
    <t>Actividad clara de programación y desarrollo de software. Multi-sector. Clasificada como desarrollador digital básico.</t>
  </si>
  <si>
    <t xml:space="preserve"> Gregorio Martin Tena</t>
  </si>
  <si>
    <t>TOGA INFORMATICA SL</t>
  </si>
  <si>
    <t xml:space="preserve">30-10 916586315 No estan interesados finalmente </t>
  </si>
  <si>
    <t>Antonio Huertas Garcia</t>
  </si>
  <si>
    <t>B80253537</t>
  </si>
  <si>
    <t>Diseño, desarrollo e implantación de sistemas electrónicos e informáticos; mantenimiento y venta de equipos</t>
  </si>
  <si>
    <t>Portfolio mixto: software, hardware y mantenimiento. Multi-sector. Clasificada como integrador TI generalista.</t>
  </si>
  <si>
    <t xml:space="preserve"> Eduardo Arturo Sanchez Nuñez Arco</t>
  </si>
  <si>
    <t xml:space="preserve"> Jose Javier Lara Jimenez</t>
  </si>
  <si>
    <t>V &amp; UVE DIGITAL PRODUCERS SL</t>
  </si>
  <si>
    <t>B84806033</t>
  </si>
  <si>
    <t>https://uve-group.com/</t>
  </si>
  <si>
    <t>Agencia de creatividad e innovación</t>
  </si>
  <si>
    <t>THE MATHWORKS S.L.</t>
  </si>
  <si>
    <t xml:space="preserve">20-01 91799 4700-Empresa extranjera ,web no activa w.mathworks.es </t>
  </si>
  <si>
    <t>+34 91/7994700</t>
  </si>
  <si>
    <t>info@mathworks.es</t>
  </si>
  <si>
    <t>917 994 700</t>
  </si>
  <si>
    <t>B62205745</t>
  </si>
  <si>
    <t>www.mathworks.com</t>
  </si>
  <si>
    <t>Ofrece herramientas avanzadas de simulación y análisis de datos para ingeniería y automatización de procesos, ideales para digitalizar y optimizar proyectos de I+D y control industrial.</t>
  </si>
  <si>
    <t>TECH4FIN SOFTWARE SL.</t>
  </si>
  <si>
    <t>20-01 934614126 Tlf. buzón de voz extranjero.Sin web. Activa.</t>
  </si>
  <si>
    <t>+34 93/4614126</t>
  </si>
  <si>
    <t>934 614 126</t>
  </si>
  <si>
    <t>B66332651</t>
  </si>
  <si>
    <t>Otros servicios relacionados con las tecnologías de la información y la informática. No interesa porque vende a bancos y admin. Públicas</t>
  </si>
  <si>
    <t>Home - Tech4Fin</t>
  </si>
  <si>
    <t>Tech4Fin desarrolla e integra soluciones tecnológicas de digital banking, core bancario y automatización para el sector financiero, con foco en cloud, ciberseguridad e inteligencia de datos.</t>
  </si>
  <si>
    <t>CLOUDALIA SLNE.</t>
  </si>
  <si>
    <t>20-01 935 70 21 05 Tlf erróneo, 935 708 584 Tlf. erróneo .web no activa ww.cloudalia.com Aparece como activa.</t>
  </si>
  <si>
    <t>+34 93/5708584</t>
  </si>
  <si>
    <t>info@cloudalia.es</t>
  </si>
  <si>
    <t>935 70 21 05</t>
  </si>
  <si>
    <t>B65521650</t>
  </si>
  <si>
    <t>u partner de educación. La tecnología al servicio de la educación, no la educación al servicio de la tecnología. Te ayudamos en la transformación digital de tu centro educativo. </t>
  </si>
  <si>
    <t>www.cloudaliaeducacion.com</t>
  </si>
  <si>
    <t>Cloudalia Educación asesora e implanta tecnología educativa (hardware, soporte, MDM, formación en G Suite/MS 365), digitalizando procesos escolares y facilitando presencia online.</t>
  </si>
  <si>
    <t>MOLLET DEL VALLES</t>
  </si>
  <si>
    <t>INSPIRIT CLOUD SL</t>
  </si>
  <si>
    <t xml:space="preserve">13-11 931870316 Erroneo </t>
  </si>
  <si>
    <t>+34 93/1870316</t>
  </si>
  <si>
    <t>info@inspirit.net</t>
  </si>
  <si>
    <t>B17467002</t>
  </si>
  <si>
    <t>Servicios telematicos informaticos y todo lo relacionado. venta, reparacion, conservacion, importacion y exportacion de elementos necesarios para el buen fin del objeto socia</t>
  </si>
  <si>
    <t>https://www.inspirit.net/</t>
  </si>
  <si>
    <t>Inspirit Cloud SL se especializa en la transformación digital, ofreciendo consultoría estratégica, implementación de metodologías ágiles y formación en tecnologías de la información para organizaciones en España.</t>
  </si>
  <si>
    <t>SERBAN CLOUD GROUP SL</t>
  </si>
  <si>
    <t>Formulario en la web</t>
  </si>
  <si>
    <t>B16812570</t>
  </si>
  <si>
    <t>Ofrece soluciones a clientes de mayor escala</t>
  </si>
  <si>
    <t>www.serbangroup.com</t>
  </si>
  <si>
    <t>Serban Group se especializa en la digitalización del espacio de trabajo, ofreciendo soluciones personalizadas en ciberseguridad, backup, virtualización y transformación digital para empresas en 20 países.</t>
  </si>
  <si>
    <t>MEDIA DIGITAL VENTURES SPAIN SL.</t>
  </si>
  <si>
    <t>B66432246</t>
  </si>
  <si>
    <t>Fondo de capital riesgo que realiza inversiones “media-for-equity” en empresas de consumo, aportando medios publicitarios (TV, radio, digital) como parte del capital, junto con asesoramiento estratégico y distribución de campañas en España y Latinoamérica.</t>
  </si>
  <si>
    <t>www.mediadigitalventures.com</t>
  </si>
  <si>
    <t>Media Digital Ventures es un fondo de inversión español que ofrece activos publicitarios a cambio de participaciones en startups, facilitando su presencia online y crecimiento en el mercado.</t>
  </si>
  <si>
    <t>ASINFO 98 SL</t>
  </si>
  <si>
    <t>x</t>
  </si>
  <si>
    <t>+34 67/9407140</t>
  </si>
  <si>
    <t>soniam@asinfo98.es</t>
  </si>
  <si>
    <t>B61558839</t>
  </si>
  <si>
    <t>Actividades de consultoría informática. Elaboración de programas informáticos</t>
  </si>
  <si>
    <t>www.asinfo98.es</t>
  </si>
  <si>
    <t>sinfo 98 S.L. se especializa en la elaboración de programas informáticos para el sector sanitario, incluyendo historiales clínicos y soluciones de gestión médica.</t>
  </si>
  <si>
    <t>LLIÇA DE VALL</t>
  </si>
  <si>
    <t>SOFTEXPERT SOFTWARE ESPAÑA SL</t>
  </si>
  <si>
    <t>910 76 99 10</t>
  </si>
  <si>
    <t>B86141926</t>
  </si>
  <si>
    <t>www.softexpert.es</t>
  </si>
  <si>
    <t>SoftExpert es una plataforma SaaS todo‑en‑uno para digitalización empresarial con módulos de procesos, riesgos, calidad, activos y colaboración, respaldada por IA y cumplimiento en cloud a nivel global</t>
  </si>
  <si>
    <t>KLDISCOVERY ONTRACK SL.</t>
  </si>
  <si>
    <t xml:space="preserve">20-01 900838188 Alejandro Gk comenta que todo el tema de colaboraciones lo llevan desde Reino Unido. </t>
  </si>
  <si>
    <t>+34 90/0838188</t>
  </si>
  <si>
    <t>B83104687</t>
  </si>
  <si>
    <t>Empresa especializada en recuperación y destrucción de datos informáticos, que ofrece servicios (laboratorios limpios, software de extracción, borrado seguro) y productos tecnológicos para gestionar datos críticos con integridad.</t>
  </si>
  <si>
    <t>www.ontrack.com</t>
  </si>
  <si>
    <t>Ontrack es líder global en recuperación de datos y eliminación segura, ofreciendo software y servicios 24/7 que protegen la continuidad del negocio frente a fallos y ataques digitales.</t>
  </si>
  <si>
    <t>PHILBOOK SOLUTIONS S.L.</t>
  </si>
  <si>
    <t>20-01 Sin tlf. Web no activa, empresa aparece como activa.</t>
  </si>
  <si>
    <t>B67021535</t>
  </si>
  <si>
    <t>Empresa que diseña, fabrica y comercializa máquinas automáticas para la venta desatendida, complementando con servicios de consultoría informática asociados (parámetros, software de control, soporte).</t>
  </si>
  <si>
    <t>www.vendors.averlance.com</t>
  </si>
  <si>
    <t>MAGMA SOMOS S.L.</t>
  </si>
  <si>
    <t>20-01 Sin tlf. Solo email casamagma@magmasomos.es.</t>
  </si>
  <si>
    <t>casamagma@magmasomos.es</t>
  </si>
  <si>
    <t>B16715070</t>
  </si>
  <si>
    <t>Empresa que diseña experiencias de e-learning corporativo y desarrolla herramientas tecnológicas propias (como Irene) para analizar competencias y desempeño, combinando contenido educativo con soluciones digitales.</t>
  </si>
  <si>
    <t>www.magmasomos.es</t>
  </si>
  <si>
    <t>Magma Somos diseña soluciones de e‑learning inmersivo y personalizado, con plataformas propias, analítica formativa y producción audiovisual, digitalizando aprendizajes con enfoque en privacidad y experiencia</t>
  </si>
  <si>
    <t>CALVI SYSTEMS SL</t>
  </si>
  <si>
    <t xml:space="preserve">20-01 699441298- Que no le interesa ofrecer productos de otras empresas. </t>
  </si>
  <si>
    <t>+34 69/9441298</t>
  </si>
  <si>
    <t>B85144616</t>
  </si>
  <si>
    <t>Comercializa un producto propio. Desarrolla Exxpert Apps y realiza servicios de consultoría en procesos, marketing, ventas, etc</t>
  </si>
  <si>
    <t>Calvi Systems - Leader in enterprise applications in the cloud</t>
  </si>
  <si>
    <t>Calvi Systems impulsa la gestión empresarial con ExxpertApps (CRM, ERP, marketing, procesos), ofreciendo seguridad, respaldo cloud, consultoría, formación y soporte desde Madrid.</t>
  </si>
  <si>
    <t>DROP BUSINESS SL.</t>
  </si>
  <si>
    <t>+34 67/5106279</t>
  </si>
  <si>
    <t>B66148362</t>
  </si>
  <si>
    <t>Agencia de transformación digital que desarrolla webs, e-commerce, apps móviles, integra CRM/ERP y diseña estrategias digitales, atendiendo también al comercio online de productos de decoración, moda y electrónica.</t>
  </si>
  <si>
    <t>www.dropbusiness.es</t>
  </si>
  <si>
    <t>Drop Business SL es una agencia de transformación digital en Barcelona que ofrece soluciones integrales para la digitalización de empresas, incluyendo desarrollo web, eCommerce, CRM/ERP, aplicaciones móviles y estrategias de marketing digital.</t>
  </si>
  <si>
    <t>ITOSPAY TECHNOLOGIES SL.</t>
  </si>
  <si>
    <t>Centrado en medios de pago</t>
  </si>
  <si>
    <t>+34 91/6400091</t>
  </si>
  <si>
    <t>info@itos.es</t>
  </si>
  <si>
    <t>916 400 091</t>
  </si>
  <si>
    <t>B88521042</t>
  </si>
  <si>
    <t>Enfocado en medio de pago, pero hardware y software</t>
  </si>
  <si>
    <t>www.itos.es</t>
  </si>
  <si>
    <t>ITOS Technology S.L. es una empresa española que ofrece soluciones integrales de movilidad y medios de pago, combinando hardware innovador y software personalizado para optimizar procesos empresariales en diversos sectores.</t>
  </si>
  <si>
    <t>VIRALOA GROUP SL.</t>
  </si>
  <si>
    <t>22-01 619955035 Comentan que la empresa está sin actividad.</t>
  </si>
  <si>
    <t>+34 61/9955035</t>
  </si>
  <si>
    <t>B87185716</t>
  </si>
  <si>
    <t>Empresa digital que desarrolla y explota portales web, plataformas de comercio electrónico y servicios de información/educación online, combinando diseño, contenidos y tecnología digital.</t>
  </si>
  <si>
    <t>www.viraloa.com</t>
  </si>
  <si>
    <t>Viraloa Group S.L. es una empresa española especializada en la creación y gestión de contenidos digitales virales en español, con una sólida presencia en línea a través de sus portales temáticos</t>
  </si>
  <si>
    <t>ATENTIS SOLUCIONES DE NEGOCIOS SL</t>
  </si>
  <si>
    <t>+34 69/6017838</t>
  </si>
  <si>
    <t>info@atentis.com</t>
  </si>
  <si>
    <t>913 523 902</t>
  </si>
  <si>
    <t>B83850818</t>
  </si>
  <si>
    <t>especializada en transformación digital y soluciones cloud, que ofrece desarrollo de aplicaciones, integración de microservicios, analítica de datos y automatización de procesos. Partner de Google Workspace y agente digitalizador del Kit Digital, acompaña a empresas en la adopción de tecnologías colaborativas y servicios en la nube.</t>
  </si>
  <si>
    <t>www.atentis.com</t>
  </si>
  <si>
    <t>Atentus es una empresa líder en Latinoamérica que ofrece soluciones de monitoreo sintético para plataformas digitales, mejorando la experiencia del usuario mediante la detección proactiva de problemas</t>
  </si>
  <si>
    <t>PRINCIPPIA FORMACION Y CONSULTORIA SL</t>
  </si>
  <si>
    <t>+34 91/3523902</t>
  </si>
  <si>
    <t>info@princippia.com</t>
  </si>
  <si>
    <t>B85622801</t>
  </si>
  <si>
    <t>Empresa de consultoría tecnológica y formación que desarrolla soluciones en la nube, aplica inteligencia artificial, integra formación digital con desarrollo tecnológico para empresas que quieren transformarse digitalmente.</t>
  </si>
  <si>
    <t>www.princippia.com</t>
  </si>
  <si>
    <t>Princippia es una consultora tecnológica madrileña que desarrolla soluciones cloud, IA y automatizaciones, integrando procesos y formación para mejorar la productividad empresarial.</t>
  </si>
  <si>
    <t>ISIP TECNOLOGIA SL</t>
  </si>
  <si>
    <t>Enviado mail 20/10</t>
  </si>
  <si>
    <t>+34 93/6645909</t>
  </si>
  <si>
    <t>jsantano@isip.es</t>
  </si>
  <si>
    <t>936 645 909</t>
  </si>
  <si>
    <t>B65614836</t>
  </si>
  <si>
    <t>www.isip.es</t>
  </si>
  <si>
    <t>ISIP Tecnología es una consultora barcelonesa especializada en redes y telefonía IP/híbrida, comunicaciones unificadas y control de horarios, digitalizando procesos de comunicación interna y gestión de presencia.</t>
  </si>
  <si>
    <t>SUASUM CONSEJEROS INFORMATICOS SL</t>
  </si>
  <si>
    <t>20-01 670669422-Al decir que soy del dtp. De Partners y colaboradores, no interesa y cuelga.</t>
  </si>
  <si>
    <t>+34 67/0669422</t>
  </si>
  <si>
    <t>B85043651</t>
  </si>
  <si>
    <t>www.suasum.com</t>
  </si>
  <si>
    <t>Suasum Consejeros Informáticos SL es una consultora tecnológica de Pozuelo especializada en integración de sistemas, migraciones en entornos mainframe y software a medida, con fuerte foco en digitalización de procesos</t>
  </si>
  <si>
    <t>DATALAY SOLUCIONES INFORMATICAS SL</t>
  </si>
  <si>
    <t>+34 91/8993032</t>
  </si>
  <si>
    <t>rarango@datalay.com</t>
  </si>
  <si>
    <t>91 290 4429</t>
  </si>
  <si>
    <t>B83785733</t>
  </si>
  <si>
    <t>www.crow.es</t>
  </si>
  <si>
    <t>EXARTIA AUDITORES INFORMATICOS S.L.</t>
  </si>
  <si>
    <t>+34 93/2924007</t>
  </si>
  <si>
    <t>B64857691</t>
  </si>
  <si>
    <t>www.exartia.net</t>
  </si>
  <si>
    <t>Exartia es una consultora especializada en auditoría TI, peritaje forense y cumplimiento legal (RGPD, PCI-DSS, canal de denuncias), digitalizando procesos de riesgo y seguridad interna para empresas.</t>
  </si>
  <si>
    <t>INLOAN SOLUTIONS SL</t>
  </si>
  <si>
    <t>Se dedican a sw de almacenes</t>
  </si>
  <si>
    <t>B65842668</t>
  </si>
  <si>
    <t>www.inloan.es</t>
  </si>
  <si>
    <t>Prestacion de servicios, especialmente de todo tipo de servicios relacionados con la consultoria informatica. actividades de gestion y administracion. servicios educativos, sanitarios, de ocio y entretenimiento, etc</t>
  </si>
  <si>
    <t>LACQ CONSULTING SL</t>
  </si>
  <si>
    <t>B83431957</t>
  </si>
  <si>
    <t>www.lacq.es</t>
  </si>
  <si>
    <t>Lacq Consulting SL es una consultora tecnológica de Pozuelo de Alarcón que presta servicios de programación y consultoría TI, digitalizando procesos internos sin enfocarse en seguridad avanzada, backup, presencia web ni marketing.</t>
  </si>
  <si>
    <t>SOMOSAGUAS SOLUCIONES SL</t>
  </si>
  <si>
    <t>+34 91/0122599</t>
  </si>
  <si>
    <t>B85654366</t>
  </si>
  <si>
    <t>www.somosaguassoluciones.com</t>
  </si>
  <si>
    <t>Somosaguas Soluciones SL es una consultora tecnológica en Pozuelo de Alarcón que ofrece servicios personalizados de diseño web, redes, instrumentación y proyectos de ingeniería, con un enfoque en la digitalización y soluciones a medida para profesionales y particulares</t>
  </si>
  <si>
    <t>UY QUE MIEDO PRODUCCIONES 2003 SL</t>
  </si>
  <si>
    <t xml:space="preserve">20-1 +34 913514190 Objeto social no cuadra con el canal, se dedican a hacer escape rooms </t>
  </si>
  <si>
    <t>+34 91/3514190</t>
  </si>
  <si>
    <t>B83813907</t>
  </si>
  <si>
    <t>www.auasis.es</t>
  </si>
  <si>
    <t>No hay informacion suficiente</t>
  </si>
  <si>
    <t>ESFERICAL SYSTEMS SL.</t>
  </si>
  <si>
    <t>+34 61/0867812</t>
  </si>
  <si>
    <t>info @ esferical.com</t>
  </si>
  <si>
    <t>B86915188</t>
  </si>
  <si>
    <t>www.esferical.com</t>
  </si>
  <si>
    <t>un sistema online que permite valorar el nivel de conocimientos de las personas para la toma de decisiones en los procesos de selección y en la detección de necesidades de formación.</t>
  </si>
  <si>
    <t>SMARTEC EME PE JOTA SL</t>
  </si>
  <si>
    <t>Enviado formulario página web</t>
  </si>
  <si>
    <t>+34 91/5781449</t>
  </si>
  <si>
    <t>B81857443</t>
  </si>
  <si>
    <t>www.smartec.es</t>
  </si>
  <si>
    <t>Smartec Eme Pe Jota SL es una consultora tecnológica en Pozuelo de Alarcón que ofrece servicios personalizados de diseño web, redes, instrumentación y proyectos de ingeniería, con un enfoque en la digitalización y soluciones a medida para profesionales y particulares.trabajos.com+3</t>
  </si>
  <si>
    <t>+34 65/5699831</t>
  </si>
  <si>
    <t>B26499111</t>
  </si>
  <si>
    <t>www.thegraffter.com</t>
  </si>
  <si>
    <t>The Graffter SL es una empresa innovadora que utiliza la realidad aumentada y la visión artificial para transformar la interacción de los usuarios con las fachadas urbanas, creando experiencias personalizadas de ocio y turismo</t>
  </si>
  <si>
    <t>HEALTHY WORKPLACE SL.</t>
  </si>
  <si>
    <t xml:space="preserve">20-1 No tiene telefono ni correo </t>
  </si>
  <si>
    <t>B42880617</t>
  </si>
  <si>
    <t>Healthy Workplace te ayuda a reducir el absentismo laboral por bajas médicas mejorando la salud de tus empleados a través de un programa formativo online de ejercicio físico y hábitos saludables.</t>
  </si>
  <si>
    <t>www.beproductive.es</t>
  </si>
  <si>
    <t>BeProductive365 es una consultora tecnológica especializada en mejorar la productividad empresarial mediante la implementación de soluciones basadas en Microsoft 365.</t>
  </si>
  <si>
    <t>BE APP SL.</t>
  </si>
  <si>
    <t>B88057559</t>
  </si>
  <si>
    <t>www.atendus.com</t>
  </si>
  <si>
    <t>OPTIMA SOLUCIONES TECNOLOGICAS SL</t>
  </si>
  <si>
    <t>+34 95/2824018</t>
  </si>
  <si>
    <t>B85266146</t>
  </si>
  <si>
    <t>www.optimasoluciones.com</t>
  </si>
  <si>
    <t>Comercializacion, distribucion, conservacion y mantenimiento de equipos y servicios de la tecnologias de la informacion</t>
  </si>
  <si>
    <t>PLUSSMARTIC INVEST SL</t>
  </si>
  <si>
    <t>B66281270</t>
  </si>
  <si>
    <t>Ofrece consultoría estratégica, desktop&amp;Helpdesk, gobierno abierto, servicios cloud, servicios externalizados y soluciones de procesos</t>
  </si>
  <si>
    <t>www.plussmartic.com</t>
  </si>
  <si>
    <t>Plussmartic Invest S.L. es una empresa que proporciona servicios de consultoría informática, incluyendo la implantación de sistemas, auditoría y soluciones ERP, enfocada en la optimización de procesos empresariales mediante la tecnología.</t>
  </si>
  <si>
    <t>SCORE CAPITAL SOCIEDAD LIMITADA.</t>
  </si>
  <si>
    <t>B65839482</t>
  </si>
  <si>
    <t>Construye apps, funnels y websites</t>
  </si>
  <si>
    <t>www.scoreapps.com</t>
  </si>
  <si>
    <t>Scoreapps es una plataforma sin código que permite a pymes crear apps móviles, webs, embudos, e‑commerce y campañas digitales integradas (CRM, email, push, reviews) para acelerar su presencia en línea, captación y conversión.</t>
  </si>
  <si>
    <t>GLOBAL SOFT SOLUCIONES INFORMATICAS SL</t>
  </si>
  <si>
    <t>20-1 913517641 Laura, Fernando gerente me indican mandar correo a fmarcos@globalsoftware.es</t>
  </si>
  <si>
    <t>+34 91/3517641</t>
  </si>
  <si>
    <t>B84753003</t>
  </si>
  <si>
    <t>Educación. Sistemas para la organización de la institución educativa</t>
  </si>
  <si>
    <t>www.pautas.es</t>
  </si>
  <si>
    <t>Sistemas para organizar su Institución Educativa</t>
  </si>
  <si>
    <t>WELCOMENEXT SL</t>
  </si>
  <si>
    <t>info@welcomenext.com</t>
  </si>
  <si>
    <t>911 845 972</t>
  </si>
  <si>
    <t>B86432325</t>
  </si>
  <si>
    <t>Sistema de Licenciamiento SCORM en la Nube</t>
  </si>
  <si>
    <t>https://welcomenext.com/innovation-and-technology/</t>
  </si>
  <si>
    <t>permite distribuir y licenciar contenido e-learning (SCORM, xAPI, video, PDF) a terceros LMS con control centralizado, analítica avanzada y seguridad en la nube.</t>
  </si>
  <si>
    <t>STARPAY IBERIA SL.</t>
  </si>
  <si>
    <t>21-01 Sin tlf. Expertos en tecnología de pagos.</t>
  </si>
  <si>
    <t>B88156864</t>
  </si>
  <si>
    <t>Solo centrado en pagos</t>
  </si>
  <si>
    <t>www.starpay.es</t>
  </si>
  <si>
    <t>Es una fintech que integra pagos móviles transfronterizos, especialmente monederos digitales asiáticos mediante Alipay+, ofreciendo soluciones QR, Pay by link y plugins eCommerce para impulsar la transformación digital de pagos en comercios españoles.</t>
  </si>
  <si>
    <t>OPEN INNOVATION 2 GO SL.</t>
  </si>
  <si>
    <t>21-01 629647332- Cuelgan al comentar que doy del dtp. De Partners.</t>
  </si>
  <si>
    <t>+34 62/9647332</t>
  </si>
  <si>
    <t>B87618054</t>
  </si>
  <si>
    <t>Centrado en belleza</t>
  </si>
  <si>
    <t>www.szentia.com</t>
  </si>
  <si>
    <t>SZENTIA ofrece una innovadora plataforma SaaS de beauty tech para marcas de cosmética, integrando IoT e IA en envases inteligentes que miden uso, personalizan la experiencia del usuario y cierran el ciclo de economía circular con analítica en tiempo real.</t>
  </si>
  <si>
    <t>ELEMENT LOGIC SPAIN S.L.</t>
  </si>
  <si>
    <t>21-01  636743861- Que son partners de una empresa extranjera y tienen exclusividad con ellos por lo que no pueden colaborar con +O.</t>
  </si>
  <si>
    <t>+34 63/6743861</t>
  </si>
  <si>
    <t>B42978429</t>
  </si>
  <si>
    <t>Centrado en almacenes con IOT</t>
  </si>
  <si>
    <t>www.elementlogic.net</t>
  </si>
  <si>
    <t>Element Logic España es el líder en soluciones de automatización de almacenes, especializado en el sistema AutoStore, ofreciendo diseño, implementación y soporte de soluciones logísticas avanzadas para diversos sectores industriales.</t>
  </si>
  <si>
    <t>STRATEGIA Y KALIDAD GIS SL</t>
  </si>
  <si>
    <t>+34 91/3510605</t>
  </si>
  <si>
    <t>comercial@sykgis.com</t>
  </si>
  <si>
    <t>652 890 195</t>
  </si>
  <si>
    <t>B81515538</t>
  </si>
  <si>
    <t>Localización geográfica</t>
  </si>
  <si>
    <t>www.sykgis.com</t>
  </si>
  <si>
    <t>SyKGIS es una empresa especializada en soluciones de geolocalización y sistemas de información geográfica (GIS/SIG), ofreciendo servicios de consultoría, desarrollo de aplicaciones, integración de sistemas y formación especializada, con más de 25 años de experiencia en diversos sectores</t>
  </si>
  <si>
    <t>GEKO CLOUD S.L.</t>
  </si>
  <si>
    <t xml:space="preserve">21-01 617 473 746- Tlf particular,vendieron la empresa hace dos años a Claranet.net </t>
  </si>
  <si>
    <t>B67177329</t>
  </si>
  <si>
    <t>www.geko.cloud</t>
  </si>
  <si>
    <t>Geko Cloud es una consultora DevOps y cloud-neutral que ayuda a empresas a migrar, automatizar, monitorizar y gestionar infraestructuras cloud con respaldo 24/7, microservicios y optimización</t>
  </si>
  <si>
    <t>PHONR APP SPAIN SL.</t>
  </si>
  <si>
    <t>21-01 Sin tlf. Formulario web.</t>
  </si>
  <si>
    <t>B87255295</t>
  </si>
  <si>
    <t>Empresa que ofrece servicios tecnológicos e inteligencia artificial para comparar ofertas en telecomunicaciones mediante algoritmos y plataformas digitales, proporcionando comparadores y herramientas de recomendación para usuarios y empresas.</t>
  </si>
  <si>
    <t>www.ysi.si/es</t>
  </si>
  <si>
    <t>Ysi es una startup española que, mediante IA, ayuda a usuarios a encontrar y comparar tarifas de telecomunicaciones personalizadas, facilitando la contratación, ofreciendo alertas y donando parte de sus ingresos a causas sociales.</t>
  </si>
  <si>
    <t>OPEN-XCHANGE SL.</t>
  </si>
  <si>
    <t>21-01 +49276175252‑00 único tlf. empresa extranjera, web formulario.</t>
  </si>
  <si>
    <t>B87050233</t>
  </si>
  <si>
    <t>Filial española de Open-Xchange dedicada al desarrollo, adaptación, comercialización y soporte de la suite colaborativa (correo, documentos, calendario), distribuyendo software de puente abierta y complementos para el mercado español.</t>
  </si>
  <si>
    <t>www.open-xchange.com</t>
  </si>
  <si>
    <t>Open‑Xchange es un referente europeo en plataformas colaborativas open‑source, ofreciendo correos seguros, almacenamiento cloud, edición de documentos y herramientas de productividad como alternativa a Office 365 con despliegue flexible, cifrado, AI y estándares de seguridad</t>
  </si>
  <si>
    <t>DIGITAL PHOTO IMAGE SA</t>
  </si>
  <si>
    <t>+34 93/2649090</t>
  </si>
  <si>
    <t>A60984259</t>
  </si>
  <si>
    <t>Empresa dedicada a la compra, venta, mantenimiento y soporte de hardware, software, periféricos e imagen digital, combinando actividad comercial de productos tecnológicos con servicios de mantenimiento.</t>
  </si>
  <si>
    <t>www.nikonistas.com</t>
  </si>
  <si>
    <t>Nikonistas.com es una robusta comunidad online en español para fotógrafos (especialmente usuarios Nikon), ofreciendo foros técnicos, tutoriales, galerías colaborativas y recursos formativos para aprender y compartir experiencias fotográficas</t>
  </si>
  <si>
    <t>PRAXBASE SL</t>
  </si>
  <si>
    <t>21-01 639783464- Que ya no lleva nada de Tecnologia no le interesa.</t>
  </si>
  <si>
    <t>B84053057</t>
  </si>
  <si>
    <t>Empresa de contenedores</t>
  </si>
  <si>
    <t>www.praxbase.com</t>
  </si>
  <si>
    <t>Praxbase S.L. es una microconsultora impulsada por fabricación e instalación de contenedores Molok®, integrando infraestructura técnica y georradar, automatizando procesos de servicio en Pozuelo de Alarcón</t>
  </si>
  <si>
    <t>ESPACIO RACK SL.</t>
  </si>
  <si>
    <t>+34 90/2099402</t>
  </si>
  <si>
    <t>B86277662</t>
  </si>
  <si>
    <t>Empresa que ofrece servicios de housing, colocation, conectividad y soluciones de nube (IaaS) a través de centros de datos interconectados, ayudando a clientes a desplegar y mantener su infraestructura en la nube.</t>
  </si>
  <si>
    <t>www.espaciorack.com</t>
  </si>
  <si>
    <t>Espacio Rack es un proveedor español de colocation y cloud híbrido con infraestructura propia en Madrid y Sevilla, especializado en housing, conectividad privada, seguridad certificada y soluciones escalables para integradores TI.</t>
  </si>
  <si>
    <t>KUGEL CONSULTING SL.</t>
  </si>
  <si>
    <t>He dejado un mensaje en el contestador</t>
  </si>
  <si>
    <t>+34 91/0783209</t>
  </si>
  <si>
    <t>B45826088</t>
  </si>
  <si>
    <t>Firma de consultoría en TI que ofrece servicios de soporte, mantenimiento, desarrollo y consultoría informática en general, abarcando infraestructura, aplicaciones y proyectos tecnológicos.</t>
  </si>
  <si>
    <t>www.kugelconsulting.es</t>
  </si>
  <si>
    <t>Kugel Consulting SL es una consultora tecnológica de Pozuelo que optimiza procesos empresariales mediante IA, investigación operativa, logística con IoT e incluso blockchain, desarrollando soluciones avanzadas de automatización y análisis de datos.</t>
  </si>
  <si>
    <t>PROPERTY TECHNOLOGY SERVICES S.L.</t>
  </si>
  <si>
    <t>B42749150</t>
  </si>
  <si>
    <t>Empresa PropTech que desarrolla software para el sector inmobiliario y ofrece servicios de gestión, administración y mantenimiento de inmuebles, combinando tecnología con soluciones específicas para el mercado inmobiliario.</t>
  </si>
  <si>
    <t>www.zazume.com</t>
  </si>
  <si>
    <t>Zazume digitaliza la gestión de alquileres residenciales mediante automatización de cobros, firma electrónica y control financiero, integrando servicios para propietarios e inquilinos.</t>
  </si>
  <si>
    <t>EXPEREO ESPAÑA S.L.</t>
  </si>
  <si>
    <t>+34 93/3801549</t>
  </si>
  <si>
    <t>B65810988</t>
  </si>
  <si>
    <t>Empresa que comercializa y distribuye material de telecomunicaciones, ofrece consultoría informática y presta servicios de conectividad para ISPs y operadores, combinando infraestructura, redes y soporte.</t>
  </si>
  <si>
    <t>www.expereo.com</t>
  </si>
  <si>
    <t>Expereo proporciona conectividad global gestionada con soluciones SD-WAN, seguridad de red y acceso optimizado a la nube para empresas multinacionales.</t>
  </si>
  <si>
    <t>T CUENTO BARCELONA SL.</t>
  </si>
  <si>
    <t>04/11/2025 (segundo reminder)</t>
  </si>
  <si>
    <t>+34 93/5521851</t>
  </si>
  <si>
    <t>barcelona@tcgroupsolutions.com</t>
  </si>
  <si>
    <t>B65378333</t>
  </si>
  <si>
    <t>Empresa que provee soluciones tecnológicas al sector retail (cadenas y locales comerciales), desarrollando, distribuyendo y manteniendo aplicaciones, sistemas de información y tecnología para comercios.</t>
  </si>
  <si>
    <t>www.tcgroupsolutions.com</t>
  </si>
  <si>
    <t>TC Group Solutions ofrece soluciones de analítica, tráfico y optimización comercial mediante sensores IoT y análisis de datos para puntos de venta físicos en el sector retail.</t>
  </si>
  <si>
    <t>IBERIA FINANCIAL SOFTWARE SL</t>
  </si>
  <si>
    <t>+34 91/6360438</t>
  </si>
  <si>
    <t>B83166207</t>
  </si>
  <si>
    <t>Empresa que alquila plataformas de mercado financiero en tiempo real, ofrece soporte, mantenimiento y desarrollos a medida sobre esas plataformas, e integra servicios de análisis de datos financieros.</t>
  </si>
  <si>
    <t>www.iberiafinancial.com</t>
  </si>
  <si>
    <t>desarrolla soluciones especializadas para mercados financieros, centradas en la centralización, validación y certificación automatizada de datos de mercado en tiempo real, optimizando el uso de proveedores y reduciendo costes operativos.</t>
  </si>
  <si>
    <t>APLICACIONES INFORMATICAS DE GESTION SL</t>
  </si>
  <si>
    <t>+34 91/4132869</t>
  </si>
  <si>
    <t>B78099959</t>
  </si>
  <si>
    <t>Empresa dedicada al análisis, diseño, programación y adaptación de software, desarrollando aplicaciones informáticas a medida, con servicios de mantenimiento y soporte.</t>
  </si>
  <si>
    <t>www.aigsl.es</t>
  </si>
  <si>
    <t>es una empresa tecnológica con más de 35 años de trayectoria en Madrid, especializada en el desarrollo y adaptación de software a medida para empresas, aunque con presencia limitada en otras áreas digitales como ciberseguridad, ERP o marketing.</t>
  </si>
  <si>
    <t>MEDLAB MEDIA GROUP SL.</t>
  </si>
  <si>
    <t>+34 91/6492292</t>
  </si>
  <si>
    <t>B87354379</t>
  </si>
  <si>
    <t>Consultora tecnológica que ofrece servicios de ingeniería informática, desarrollo de sistemas y soluciones para salud (aplicaciones médicas), implementando proyectos tecnológicos para telecomunicaciones, sistemas de información y mantenimiento.</t>
  </si>
  <si>
    <t>www.dezzai.com</t>
  </si>
  <si>
    <t>dezzai es una firma deep‑tech de IA generativa y semántica con foco en soluciones B2B (Querix, Mediatraker, Dentomo, Vetgo), API avanzadas y servicios en entornos regulated (salud, life‑science), con presencia en España, México y Emiratos</t>
  </si>
  <si>
    <t>BORAK DESARROLLO S.L.</t>
  </si>
  <si>
    <t>+34 91/6403880</t>
  </si>
  <si>
    <t>B81391260</t>
  </si>
  <si>
    <t>Empresa de ingeniería informática que presta servicios de desarrollo, consultoría, formación y asesoramiento tecnológico, con foco en soluciones a medida para clientes en telecomunicaciones, sistemas y TI.</t>
  </si>
  <si>
    <t>www.borak.es</t>
  </si>
  <si>
    <t>es una consultora informática consolidada en Las Rozas (Madrid) desde 1989, especializada en integración de sistemas, desarrollo de software a medida, soporte IT y formación</t>
  </si>
  <si>
    <t>ACCURO TECHNOLOGY SL.</t>
  </si>
  <si>
    <t xml:space="preserve">21-01 Gk Almudena que llame la semana que viene que no sabe con quien puede pasarme. Martes o miércoles por la mañana y ya me orienta. </t>
  </si>
  <si>
    <t>+34 91/7104840</t>
  </si>
  <si>
    <t>B87617981</t>
  </si>
  <si>
    <t>Consultora tecnológica con foco en innovación que desarrolla soluciones Web3, blockchain y productos como “Accuro Conecta”, integrando mensajería y automatización, además de servicios de consultoría, integración y desarrollo a medida.</t>
  </si>
  <si>
    <t>www.accuro.es</t>
  </si>
  <si>
    <t>es una consultora informática dinámica para pymes, especializada en desarrollo web, ERP (Ekon Cloud), BI/IA y transformación digital, con certificaciones ISO y apoyo en programas subvencionados</t>
  </si>
  <si>
    <t>UDA REAL ESTATE DATA SL.</t>
  </si>
  <si>
    <t>22-01 917458486- Gk Anabeis comenta que la empresa se ha funsionado, Tinsa tasación de inmuebles. 954 50 01 91 tlf. Tinsa fuera de servicio. 913 36 43 48 No disponible.</t>
  </si>
  <si>
    <t>+34 91/7458486</t>
  </si>
  <si>
    <t>B87373692</t>
  </si>
  <si>
    <t>Empresa especializada en desarrollo de software con IA para valoración inmobiliaria y creación de bases de datos del mercado real estate, que comercializa sus sistemas y licencias de datos sectoriales.</t>
  </si>
  <si>
    <t>www.urbandataanalytics.com</t>
  </si>
  <si>
    <t>es una firma PropTech española que aplica Big Data e inteligencia geoespacial para dotar de inteligencia de mercado al sector inmobiliario, con productos SaaS/API, rápida internacionalización y foco en automatización y transparencia de inversiones</t>
  </si>
  <si>
    <t>INVOIN CONSULTING SL</t>
  </si>
  <si>
    <t>No interesados</t>
  </si>
  <si>
    <t>+34 91/4178899</t>
  </si>
  <si>
    <t>B83773291</t>
  </si>
  <si>
    <t>Consultora tecnológica que ofrece servicios de consultoría informática, outsourcing de ingenieros, externalización de personal técnico y asistencia técnica, apoyando empresas en sus proyectos tecnológicos con talento especializado.</t>
  </si>
  <si>
    <t>www.invoin.com</t>
  </si>
  <si>
    <t>ofrece servicios integrales de outsourcing tecnológico, desarrollo software, consultoría e ingeniería industrial y energética, con capacidad para proyectos TIC complejos apoyados en BI, IA, SCADA y sistemas embebidos</t>
  </si>
  <si>
    <t>ALDAJO TRADING SL.</t>
  </si>
  <si>
    <t>22-01 911981172  Comentan que se queda el tlf. que el es del dto. Comercial y no puede atenderme.</t>
  </si>
  <si>
    <t>B88049705</t>
  </si>
  <si>
    <t>Empresa de servicios informáticos y desarrollo de software que ofrece producción, comercialización y licencia de aplicaciones y programas, además de soporte técnico y distribución para clientes en el ámbito digital.</t>
  </si>
  <si>
    <t>www.walcu.com</t>
  </si>
  <si>
    <t>plataforma SaaS integral de CRM, automatización de marketing y BI especializada en el sector de la automoción, orientada a mejorar la gestión comercial y la experiencia del cliente en concesionarios y compraventas.</t>
  </si>
  <si>
    <t>NEO SOLUCIONES INFORMATICAS SL</t>
  </si>
  <si>
    <t>22-01 916363414 Llamo para hablar con Alejandra y no se encuentra. Director comercial Roberto Gomez , Gk se apunta mi tlf. me llama Alejandra se encarga de colaboraciones si no llama devolver mañana la llamada comento.</t>
  </si>
  <si>
    <t>+34 91/6363414</t>
  </si>
  <si>
    <t>B82775875</t>
  </si>
  <si>
    <t>Firma que desarrolla aplicaciones móviles y plataformas de movilidad para gestión de flotas y servicio técnico (optimización de rutas, control de tareas, Work &amp; Track), combinando consultoría informática con software especializado.</t>
  </si>
  <si>
    <t>www.neo-si.com</t>
  </si>
  <si>
    <t>una plataforma SaaS integral para la gestión de flotas y servicios técnicos de campo, optimizando rutas y operaciones en tiempo real para mejorar la eficiencia operativa y reducir costes</t>
  </si>
  <si>
    <t>MOVILGES INTERSOFT SL</t>
  </si>
  <si>
    <t>Llamar 16-oct</t>
  </si>
  <si>
    <t>+34 91/6400102</t>
  </si>
  <si>
    <t>B85577534</t>
  </si>
  <si>
    <t>Empresa especializada en soluciones logísticas integrales: software y hardware para gestión de almacenes, movilidad y punto de venta, además de servicios de consultoría informática, mantenimiento y soporte adaptado al sector de la cadena de suministro.</t>
  </si>
  <si>
    <t>www.movilges.com</t>
  </si>
  <si>
    <t>ofrece soluciones personalizadas en logística y movilidad, con sistemas de gestión de almacenes y rutas de distribución adaptados a las necesidades específicas de medianas y grandes empresas.</t>
  </si>
  <si>
    <t>ALTIN SOLUTIONS SL</t>
  </si>
  <si>
    <t>B84883180</t>
  </si>
  <si>
    <t>Empresa que desarrolla e implementa soluciones de gestión financiera, planificación, BI y performance management, ofreciendo servicio completo de soporte, formación y parametrización para empresas que necesitan optimizar su gestión corporativa.</t>
  </si>
  <si>
    <t>www.altin.es</t>
  </si>
  <si>
    <t>es una consultora tecnológica especializada en sistemas de información para la toma de decisiones, ofreciendo soluciones personalizadas en áreas como Business Intelligence, planificación financiera y reporting</t>
  </si>
  <si>
    <t>BITCODE TECHNOLOGY SL.</t>
  </si>
  <si>
    <t>+34 91/3579586</t>
  </si>
  <si>
    <t>comercial@bitcode.com</t>
  </si>
  <si>
    <t>B87466157</t>
  </si>
  <si>
    <t>Empresa que desarrolla aplicaciones a medida, portales web, integración de sistemas y servicios de soporte técnico, con enfoque en soluciones informáticas adaptadas al cliente.</t>
  </si>
  <si>
    <t>www.bitcode.com</t>
  </si>
  <si>
    <t>s una empresa española especializada en ofrecer soluciones tecnológicas avanzadas y personalizadas, incluyendo consultoría informática y desarrollo de aplicaciones, con un enfoque en la calidad y la satisfacción del cliente</t>
  </si>
  <si>
    <t>IDAVINCI IMAGINA SL.</t>
  </si>
  <si>
    <t>+34 66/1786168</t>
  </si>
  <si>
    <t>B84695535</t>
  </si>
  <si>
    <t>Consultora especializada en I+D+i que ofrece servicios de transformación tecnológica, optimización de proyectos, acceso a ayudas públicas y comercialización de soluciones tecnológicas para empresas digitales.</t>
  </si>
  <si>
    <t>www.idavinci.es</t>
  </si>
  <si>
    <t>ofrece soluciones integrales en I+D+i, ayudando a las empresas a transformar ideas en proyectos rentables y sostenibles mediante asesoramiento estratégico, gestión de ayudas y subvenciones, implantación de sistemas de gestión y asesoramiento en inteligencia artificial</t>
  </si>
  <si>
    <t>INVESTING PROFIT WISELY S.L.</t>
  </si>
  <si>
    <t>22-01 911294847-Gk Alba no están interesados en colaborar comenta.</t>
  </si>
  <si>
    <t>+34 91/1294847</t>
  </si>
  <si>
    <t>B84530963</t>
  </si>
  <si>
    <t>Firma de inversión especializada en empresas editoras de software, que aporta capital y conocimiento estratégico (producto, eficiencia, expansión) y realiza consultoría de valoración, estrategia digital y sistemas de gestión.</t>
  </si>
  <si>
    <t>www.ipw.es</t>
  </si>
  <si>
    <t>es una firma de inversión española especializada en empresas de software orientadas a grandes corporaciones, ofreciendo capital y conocimiento estratégico para su expansión y optimización</t>
  </si>
  <si>
    <t>ARMILAR BUSINESS SERVICES SL.</t>
  </si>
  <si>
    <t>900 823 900</t>
  </si>
  <si>
    <t>B88177613</t>
  </si>
  <si>
    <t>empresa especializada en inteligencia de mercado para la contratación pública, que ofrece servicios de análisis de datos, benchmarking y consultoría tecnológica para empresas del sector TIC interesadas en oportunidades con la Administración Pública.</t>
  </si>
  <si>
    <t>www.armilar.biz/es</t>
  </si>
  <si>
    <t>Especializada en inteligencia de mercado aplicada a la contratación pública, ofreciendo una plataforma digital con datos actualizados y servicios personalizados para optimizar procesos de licitación en España y Portugal.</t>
  </si>
  <si>
    <t>CREW CONNECT SL.</t>
  </si>
  <si>
    <t>B87935292</t>
  </si>
  <si>
    <t>Otros servicios relacionados con las tecnologías de la información y la informática. Especializada en SAP</t>
  </si>
  <si>
    <t>www.altim.es</t>
  </si>
  <si>
    <t>Una consultora tecnológica española con más de 25 años de experiencia, especializada en soluciones SAP para la transformación digital empresarial, ofreciendo servicios de implementación, soporte y optimización de sistemas SAP</t>
  </si>
  <si>
    <t>SURFERNET CORPORATION SL</t>
  </si>
  <si>
    <t>+34 91/6364268</t>
  </si>
  <si>
    <t>B83872788</t>
  </si>
  <si>
    <t>El desarrollo, comercialización y consultoría de sistemas y aplicaciones informáticas; en temas de Internet, Intranet y multimedia, tanto en software como en hardware, etc.</t>
  </si>
  <si>
    <t>www.surfernet.com</t>
  </si>
  <si>
    <t>es una empresa tecnológica con más de 25 años de experiencia, especializada en el diseño y desarrollo de soluciones digitales innovadoras, ofreciendo servicios como UltraGen AI Solutions, Healthcare Innovation, Metaverse &amp; Web3D, Congresses &amp; Events y Advanced Gamification</t>
  </si>
  <si>
    <t>ADJUDICACIONES TIC SL.</t>
  </si>
  <si>
    <t>22-01 917875571- Oscar gerente comenta que somos clientes ellos nos hace la platarforma a +O tienen que ser neutrales y comenta que ellos no comercializan.</t>
  </si>
  <si>
    <t>+34 91/7875571</t>
  </si>
  <si>
    <t>B87148409</t>
  </si>
  <si>
    <t>Realización de consultoría organizativa, administrativa, planificación estratégica, reingeniería de procesos y de estudios de mercado en el ámbito de las tecnologías de la información y las comunicaciones</t>
  </si>
  <si>
    <t>www.adjudicacionestic.com</t>
  </si>
  <si>
    <t>TendersTool es una solución de Business Intelligence y automatización con IA diseñada para proveedores TIC y administraciones públicas, centralizando licitaciones, adjudicaciones y datos de inversión, con presencia en España, Portugal e Italia</t>
  </si>
  <si>
    <t>PRODUCCION DISEÑO E INFORMATICA SL</t>
  </si>
  <si>
    <t>+34 91/3783644</t>
  </si>
  <si>
    <t>B81569741</t>
  </si>
  <si>
    <t>www.pdi.es</t>
  </si>
  <si>
    <t>ofreciendo ciberseguridad modular, digitalización documental con DRM, formación online y consultoría subvencionada para PyMEs, basada en tecnologías Adobe y soluciones IA</t>
  </si>
  <si>
    <t>BOYUM IT SOLUTIONS SPAIN SOCIEDAD LIMITADA.</t>
  </si>
  <si>
    <t>+34 91/0691636</t>
  </si>
  <si>
    <t>B86821576</t>
  </si>
  <si>
    <t>www.boyum-solutions.com/es</t>
  </si>
  <si>
    <t>Boyum IT Solutions Spain S.L. potencia SAP Business One para pymes industriales, con add‑ons como B1UP, WMS, Manufacturing y apps Cloud, centrados en personalización, automatización y eficiencia operativa</t>
  </si>
  <si>
    <t>INSFERA INFORMATION SYSTEMS SL</t>
  </si>
  <si>
    <t>+34 91/6694096</t>
  </si>
  <si>
    <t>B84681980</t>
  </si>
  <si>
    <t>www.insfera.com</t>
  </si>
  <si>
    <t>especializada en soluciones digitales integrales, ofreciendo servicios en desarrollo web, aplicaciones móviles, soluciones en la nube, diseño y desarrollo de software, gestión de redes sociales y optimización en motores de búsqueda (SEO)</t>
  </si>
  <si>
    <t>OPZIONA SOFTWARE SERVICES SL</t>
  </si>
  <si>
    <t>B86045168</t>
  </si>
  <si>
    <t>www.opziona.com</t>
  </si>
  <si>
    <t>ofrece un software de recursos humanos en la nube, proporcionando una solución integral para la gestión eficiente del capital humano, con funcionalidades como comunicación interna, gestión de vacaciones y ausencias, formación, control horario, accesibilidad, seguridad, implantación inmediata y actualizaciones continuas.</t>
  </si>
  <si>
    <t>20LAB ADVANCED SOLUTIONS SLU</t>
  </si>
  <si>
    <t>+34 66/0400285</t>
  </si>
  <si>
    <t>B87082616</t>
  </si>
  <si>
    <t>www.20lab.com</t>
  </si>
  <si>
    <t>Ofrece soluciones personalizadas para concesionarios y empresas del sector, incluyendo el desarrollo de páginas web, campañas de Google Ads y posicionamiento SEO</t>
  </si>
  <si>
    <t>ALTIM ANALYTICS SL</t>
  </si>
  <si>
    <t>B88276126</t>
  </si>
  <si>
    <t>www.altimanalytics.es</t>
  </si>
  <si>
    <t>una consultora tecnológica española del grupo Altim, especializada en soluciones de análisis inteligente de datos para acompañar a las empresas en su transformación digital y mejorar su toma de decisiones</t>
  </si>
  <si>
    <t>NEGOCIOS EN EXPANSION DIGITAL SL</t>
  </si>
  <si>
    <t>+34 91/8593765</t>
  </si>
  <si>
    <t>B85786820</t>
  </si>
  <si>
    <t>www.nedgocios.es</t>
  </si>
  <si>
    <t>dedicada a la formación y consultoría empresarial. Ofrece servicios de asesoramiento en áreas como marketing digital, estrategia empresarial y transformación digital.</t>
  </si>
  <si>
    <t>BPM&amp;SOA SOLUTIONS ARCHITECS SL</t>
  </si>
  <si>
    <t xml:space="preserve">28-10 917 10 37 48 No disponible // 30-10 913729560 No contesta // 917103748 No contesta // 3-10  917 10 37 48 No contesta // 3-11 913729560 No contesta // 917103748 No contesta //10-11  917 10 37 48 No contesta // 21-11 913729560 No contesta // 917103748 No contesta </t>
  </si>
  <si>
    <t>+34 91/7103748</t>
  </si>
  <si>
    <t>913 729 560</t>
  </si>
  <si>
    <t>B86115235</t>
  </si>
  <si>
    <t>www.bpmsoasolutions.com</t>
  </si>
  <si>
    <t>es una consultora tecnológica española que ofrece soluciones personalizadas de Business Process Management y Arquitectura Orientada a Servicios para optimizar procesos empresariales e integrar sistemas tecnológicos</t>
  </si>
  <si>
    <t>SATECH RODLAN SL</t>
  </si>
  <si>
    <t xml:space="preserve">21-10 916363244 No contesta // 30-10 916363244 No contesta // 3-10 916363244 No contesta // 21-10 916363244 No contesta </t>
  </si>
  <si>
    <t>B83159608</t>
  </si>
  <si>
    <t>www.satech.es</t>
  </si>
  <si>
    <t>es una consultora e integradora tecnológica española con presencia global, especializada en redes, ciberseguridad, cloud, data centers, IoT/Industria 4.0, automatización y servicios BPO/BSS para clientes industriales, telecomunicaciones, energía y sector público</t>
  </si>
  <si>
    <t>TALEMTUS MOBILE RECRUITMENT SLU</t>
  </si>
  <si>
    <t>+34 65/8568561</t>
  </si>
  <si>
    <t>B86578408</t>
  </si>
  <si>
    <t>www.talemtus.com</t>
  </si>
  <si>
    <t>especializada en mobile recruitment y soluciones para centros de formación, ofreciendo app, CRM, marketing digital y consultoría integral para optimizar captación y gestión en el entorno educativo y empleo</t>
  </si>
  <si>
    <t>TOOKENS BLOCKCHAIN TECHNOLOGY SL</t>
  </si>
  <si>
    <t>B87711727</t>
  </si>
  <si>
    <t>www.watafan.com</t>
  </si>
  <si>
    <t>Watafan transforma autógrafos en coleccionables digitales NFT sobre blockchain, combinando tecnología, royalties automáticos y causas solidarias, con una comunidad de fans y celebridades</t>
  </si>
  <si>
    <t>QUASAR SCIENCE RESOURCES SL</t>
  </si>
  <si>
    <t>+34 91/8197120</t>
  </si>
  <si>
    <t>B86811924</t>
  </si>
  <si>
    <t>www.quasarsr.com</t>
  </si>
  <si>
    <t>es una empresa deep-tech nacida en el entorno ESA BIC, especializada en ingeniería de sistemas y software científico, procesamiento de imágenes satelitales y operación de drones, transformando tecnología espacial en soluciones civiles</t>
  </si>
  <si>
    <t>INTEGRA IT SOLUTIONS SL</t>
  </si>
  <si>
    <t xml:space="preserve">21-10 619783787 Contacto con Pedro, me indica que la funcion principal de la empresa esta relacionada con la selección de personal para IT. No tienen un departamento comercial como tal y ademas las empresas (sus clientes) ya suelen llegar con los programas y sistemas predeterminados. Aun asi, quedo en madar correo para que me confirme si desea finalmente concertar una cita. // 30-10 619783787 No contesta // 3-11 619783787 Pedro me indica que ha recibido el correo, quedo a la espera de que me diga dia y hora // Reminder por correo (susana)  // 10-12 619783787 Me indica que hasta 2026 no van a poder tener el hueco para los tecnicos </t>
  </si>
  <si>
    <t>+34 61/9783787</t>
  </si>
  <si>
    <t>https://www.integrait.co/</t>
  </si>
  <si>
    <t>Integra IT desarrolla soluciones cloud de gestión clínica seguras y reguladas, ideal para digitalización de procesos sanitarios con amplio enfoque en compliance.</t>
  </si>
  <si>
    <t>GRUPTELECOMUNICACIONS I XARXES INTEGRALS DE MANTENIMENT SL</t>
  </si>
  <si>
    <t>20.11 Mantenimiento de los clientes de Orange en Mercabarna (solo tiene clientes de Gran Cuenta)
21-10 691439347 No contesta, pero la persona por la que preguntar es Francesc Samper y la web https://www.gruptelecom.com/ // 21-10 935564000 No contesta // 30-10 Contacto con Frances y concertamos cita para el miercoles a las 13:00  // Enviado portfolio de productos completo + contrato // Reminder por correo 12 nov</t>
  </si>
  <si>
    <t>+34 69/1439347</t>
  </si>
  <si>
    <t>gruptelecom@gruptelecom.com</t>
  </si>
  <si>
    <t>B66763103</t>
  </si>
  <si>
    <t>Otras actividades de telecomunicaciones</t>
  </si>
  <si>
    <t>https://magic3.es/</t>
  </si>
  <si>
    <t>Magic3 es una agencia digital especializada en presencia online, marketing, automatización de procesos y servicios audiovisuales, apoyada por su rol como agente del Kit Digital.</t>
  </si>
  <si>
    <t>OLESA DE MONTSERRAT</t>
  </si>
  <si>
    <t>I S D N SOLUCIONES INTEGRALES SL</t>
  </si>
  <si>
    <t xml:space="preserve">22-10 902135135 No contesta // 31-10 902135135 No contesta // 3-10 902135135 No contesta </t>
  </si>
  <si>
    <t>+34 90/2135135</t>
  </si>
  <si>
    <t>B81725715</t>
  </si>
  <si>
    <t>Actividades de programación informática</t>
  </si>
  <si>
    <t>http://www.isdn-si.com/</t>
  </si>
  <si>
    <t>Desarrollo de hardware y software, consultoría tecnológica y proyectos integrales en infraestructura IT y telecomunicaciones</t>
  </si>
  <si>
    <t>INTEGRATION MPA SYSTEMS SL</t>
  </si>
  <si>
    <t xml:space="preserve">22-10 937192025 No contesta // 31-10 937192025 No contesta // 3-10 937192025 No contesta // 10-11 937192025 No contesta // 21-11 937192025 No contesta </t>
  </si>
  <si>
    <t>+34 93/7192025</t>
  </si>
  <si>
    <t>B62150586</t>
  </si>
  <si>
    <t>www.servergtres.es</t>
  </si>
  <si>
    <t>BARBERA DEL VALLES</t>
  </si>
  <si>
    <t>ECOINTEGRA SISTEMAS SL</t>
  </si>
  <si>
    <t>+34 62/9066365</t>
  </si>
  <si>
    <t>B85867398</t>
  </si>
  <si>
    <t>www.ecointegra.es</t>
  </si>
  <si>
    <t>Ecointegra es una consultora tecnológica que impulsa la transformación digital de empresas mediante automatización de procesos, gestión documental, CRM, y soluciones para administración empresarial, con enfoque en eficiencia, ahorro y cumplimiento normativo</t>
  </si>
  <si>
    <t>EVOLUZIONA SOLUCIONES INTEGRALES SL</t>
  </si>
  <si>
    <t xml:space="preserve">contesta // 31-10 91 523 42 24 No contesta // 3-10  91 523 42 24 // 21-10 91 523 42 24 No contesta </t>
  </si>
  <si>
    <t>B84255652</t>
  </si>
  <si>
    <t>www.grupobuho.es</t>
  </si>
  <si>
    <t xml:space="preserve">Grupo Búho parece no tener presencia activa o actualizada en la web; el dominio podría estar en venta </t>
  </si>
  <si>
    <t>OMNIMEDICA INNOVACION E INTEGRACION TECNOLOGICA SL</t>
  </si>
  <si>
    <t xml:space="preserve">23-10 608144789 Santiago indica que ellos no ofrecen servicios a sus clientes sanitarios, sino que les ayudan a gestionar los que ya tienen </t>
  </si>
  <si>
    <t>B66698051</t>
  </si>
  <si>
    <t>www.integrasistemas.es</t>
  </si>
  <si>
    <t>Integra Sistemas ofrece servicios de consultoría, implantación y soporte TIC con soluciones basadas en software libre y cloud, incluyendo plataformas de teleformación, tiendas online, IoT y desarrollo a medida para pymes</t>
  </si>
  <si>
    <t>INTEGRATION MICRO SL</t>
  </si>
  <si>
    <t>B60841764</t>
  </si>
  <si>
    <t>www.omedit.com</t>
  </si>
  <si>
    <t>Omédit se dedica a la implantación y soporte de sistemas TIC, con servicios de migración, análisis y puesta en producción de infraestructuras tecnológicas</t>
  </si>
  <si>
    <t>OPTIMA INTEGRA PREVENCION SL</t>
  </si>
  <si>
    <t>B87777124</t>
  </si>
  <si>
    <t>www.aldea.net</t>
  </si>
  <si>
    <t>Aldea es una empresa madrileña de diseño web y programación creativa multiplataforma, especializada en contenidos multimedia para web, CD-ROM, DVD e Internet</t>
  </si>
  <si>
    <t>COSLADA</t>
  </si>
  <si>
    <t>FUNCION DIGITAL INTEGRATED TECHNOLOGY SL</t>
  </si>
  <si>
    <t>B88478391</t>
  </si>
  <si>
    <t>www.comunicode.es</t>
  </si>
  <si>
    <t>Comunicode es una web en construcción o sin contenido visible relevante, sin información clara sobre su actividad actua</t>
  </si>
  <si>
    <t>SAN SEBASTIAN DE LOS REYES</t>
  </si>
  <si>
    <t>TMSSOFT SOLUCIONES INTEGRALES SL</t>
  </si>
  <si>
    <t xml:space="preserve">23-10 934626755 erroneo </t>
  </si>
  <si>
    <t>B64060288</t>
  </si>
  <si>
    <t>www.tecninform.com</t>
  </si>
  <si>
    <t>NEURORED, SA</t>
  </si>
  <si>
    <t>23-10 917198849 En un principio no les interesa porque ellos estan centrado en vender sus productos a empresas de transporte, aun asi insisto en mandar correo con la informacion a psanroque@neurored.com</t>
  </si>
  <si>
    <t>+34 91/7198849</t>
  </si>
  <si>
    <t>A82571985</t>
  </si>
  <si>
    <t>www.neurored.com</t>
  </si>
  <si>
    <t>Empresa de transporte y logistica internacional</t>
  </si>
  <si>
    <t>PAYTEF SISTEMAS SL</t>
  </si>
  <si>
    <t xml:space="preserve">23-10 911407677 solo venden la pasarela y no lo tocan con los cliente el resto de ciberseguirdad ni estan interesando en vender productos de terceros </t>
  </si>
  <si>
    <t>+34 91/1407677</t>
  </si>
  <si>
    <t>B86145505</t>
  </si>
  <si>
    <t>www.paytef.es</t>
  </si>
  <si>
    <t>Empresa de venta de TPVs y otros modos de pago en comercio electronico</t>
  </si>
  <si>
    <t>HORNETSECURITY IBERIA SL</t>
  </si>
  <si>
    <t>+34 90/2006926</t>
  </si>
  <si>
    <t>B63952485</t>
  </si>
  <si>
    <t>www.hornetsecurity.com</t>
  </si>
  <si>
    <t>Proveedor de ciberseguridad cloud y backup esepcializado en M365</t>
  </si>
  <si>
    <t>INNOV ARE US SL</t>
  </si>
  <si>
    <t>+34 91/6404185</t>
  </si>
  <si>
    <t>B87475034</t>
  </si>
  <si>
    <t>www.conectareus.com</t>
  </si>
  <si>
    <t>Integrador tecnológico que ofrece soluciones de hardware, movilidad y digitalización de procesos para sectores como retail, logística y distribución.</t>
  </si>
  <si>
    <t>STRATIO BIG DATA SL</t>
  </si>
  <si>
    <t>+34 91/8286473</t>
  </si>
  <si>
    <t>B18996504</t>
  </si>
  <si>
    <t>www.stratio.com</t>
  </si>
  <si>
    <t>Plataforma de datos con IA y soluciones IoT para mantenimiento predictivo y gestión de flotas, orientada a la digitalización avanzada de procesos en empresas industriales y logísticas.</t>
  </si>
  <si>
    <t>ASPANETCONOMY SL</t>
  </si>
  <si>
    <t xml:space="preserve">23-10 913522629 trabajan con grandes empresas ofreciendo integrancion y gestion SAP por lo que no ve posible la venta de nuestros servicios </t>
  </si>
  <si>
    <t>B87935243</t>
  </si>
  <si>
    <t>www.netconomy.net/es</t>
  </si>
  <si>
    <t>Consultora --&gt; Desarrolla e integra plataformas de comercio digital y experiencia de cliente, digitalizando procesos de venta, marketing y atención mediante soluciones SAP y tecnologías personalizadas</t>
  </si>
  <si>
    <t>VECDIS TECNOGESTION SL</t>
  </si>
  <si>
    <t>23-10 91 715 70 21 No existe // 620 213 004 Un tal lorenzo no contesta // 620 213 004 Heredado Luis quepla es el gerente nuevo, lorenzo me indica mandarle correo para presentar el modelo colaborativo y agendar reunion // 24-11 620 213 004 Contacto con Lorenzo, esta jubilado pero sigue siendo el jefe. Me indica mandar correo de nuevo // Mando correo /7 me reponde por correo"Disculpa, pero creo que ha habido algún malentendido. Por teléfono te comenté que nosotros no ofrecemos servicios IT, sino servicios de consultoría de estrategia. Por otro lado, no tenemos clientes PYMEs, dado todos nuestros clientes son grandes bancos y aseguradoras.
Por ello, vimos que no había alineamiento posible. Lo lamento."</t>
  </si>
  <si>
    <t>+34 62/0213004</t>
  </si>
  <si>
    <t>info@vecdis.es</t>
  </si>
  <si>
    <t>B84018720</t>
  </si>
  <si>
    <t>www.vecdis.es</t>
  </si>
  <si>
    <t>Ofrece soluciones de control de accesos, presencia y automatización, digitalizando procesos de seguridad física y trazabilidad en empresas e instalaciones.</t>
  </si>
  <si>
    <t>DOS PUNTOS AN INTERNET COMPANY SL</t>
  </si>
  <si>
    <t>+34 91/5112402</t>
  </si>
  <si>
    <t>B85406692</t>
  </si>
  <si>
    <t>www.doubledot.es</t>
  </si>
  <si>
    <t>Agencia digital especializada en diseño web, ecommerce y marketing online, ayudando a empresas a mejorar su presencia digital y posicionamiento.</t>
  </si>
  <si>
    <t>AERONAUTICAL ENERGY ENGINEERING SERVICES SL</t>
  </si>
  <si>
    <t xml:space="preserve">23-10 91 372 89 33 No contesta // 31-10 91 372 89 33 No contesta // 3-10 91 372 89 33 No contesta // 21-10 91 372 89 33 No esta disponible </t>
  </si>
  <si>
    <t>+34 91/3728933</t>
  </si>
  <si>
    <t>info@aeroengy.es</t>
  </si>
  <si>
    <t>+34 91 372 89 33</t>
  </si>
  <si>
    <t>B84650514</t>
  </si>
  <si>
    <t>www.aeroengy.es</t>
  </si>
  <si>
    <t>Ofrece soluciones IoT y plataformas digitales para monitorización y optimización del consumo energético, enfocadas en eficiencia y gestión de instalaciones.</t>
  </si>
  <si>
    <t>TALENTUM SERVICIOS TECNOLOGICOS AVANZADOS SL</t>
  </si>
  <si>
    <t>+34 91/1115836</t>
  </si>
  <si>
    <t>B84546795</t>
  </si>
  <si>
    <t>www.talentum.com.es</t>
  </si>
  <si>
    <t>Agencia digital especializada en desarrollo web, e-commerce y marketing online, ayudando a empresas a mejorar su presencia y ventas digitales.</t>
  </si>
  <si>
    <t>LEANXCALE SL</t>
  </si>
  <si>
    <t>B87241568</t>
  </si>
  <si>
    <t>www.leanxcale.com</t>
  </si>
  <si>
    <t>Ofrece una base de datos distribuida en tiempo real para analítica avanzada y gestión de grandes volúmenes de datos, facilitando la digitalización de procesos empresariales.</t>
  </si>
  <si>
    <t>BACKBASE SPAIN SL</t>
  </si>
  <si>
    <t xml:space="preserve">23-10 910564612 No contesta // 31-10 910564612 No contesta // 3-10 910564612 No disponible // 21-11 910564612  No contesta </t>
  </si>
  <si>
    <t>+34 91/0564612</t>
  </si>
  <si>
    <t>B87577870</t>
  </si>
  <si>
    <t>www.backbase.com</t>
  </si>
  <si>
    <t>Ofrece plataformas de banca digital que digitalizan procesos y mejoran la experiencia del cliente en entidades financieras a través de soluciones integradas.</t>
  </si>
  <si>
    <t>PAUMA CAPITAL SL</t>
  </si>
  <si>
    <r>
      <t xml:space="preserve">23-10 </t>
    </r>
    <r>
      <rPr>
        <b/>
        <sz val="10.5"/>
        <color rgb="FF767676"/>
        <rFont val="Roboto"/>
      </rPr>
      <t>917080550</t>
    </r>
    <r>
      <rPr>
        <sz val="11"/>
        <color theme="1"/>
        <rFont val="Calibri"/>
        <family val="2"/>
        <scheme val="minor"/>
      </rPr>
      <t xml:space="preserve"> Le comento de forma general el modelo colaborativo a Ana y me indica mandarle correo para concertar la cita  recepcion@excelia.com // 31-10 917080550 No estan interesados finalmente </t>
    </r>
  </si>
  <si>
    <t>+34 91/7080550</t>
  </si>
  <si>
    <t xml:space="preserve">recepcion@excelia.com </t>
  </si>
  <si>
    <t>B88134051</t>
  </si>
  <si>
    <t>www.excelia.com</t>
  </si>
  <si>
    <t>Ofrece consultoría e implantación de SAP para digitalización de procesos y gestión de negocio, especializada en ERP y automatización empresarial para medianas y grandes empresas.</t>
  </si>
  <si>
    <t>CHOCOLATT SOLUCIONES TECNOLOGICAS SL</t>
  </si>
  <si>
    <t>B83846659</t>
  </si>
  <si>
    <t>Consultora informática centrada en desarrollo de software y proyectos IT, con capacidad para incorporar seguridad y backup dentro de sus servicios de digitalización empresarial.</t>
  </si>
  <si>
    <t>TELEMEDCARE IP SL</t>
  </si>
  <si>
    <r>
      <t xml:space="preserve">23-10 </t>
    </r>
    <r>
      <rPr>
        <sz val="10.5"/>
        <color theme="1"/>
        <rFont val="Inherit"/>
      </rPr>
      <t xml:space="preserve">913 920 732 No contesta </t>
    </r>
    <r>
      <rPr>
        <sz val="11"/>
        <color theme="1"/>
        <rFont val="Calibri"/>
        <family val="2"/>
        <scheme val="minor"/>
      </rPr>
      <t xml:space="preserve">// 31-10  913 920 732 No contesta // 3-10 913 920 732 No contesta // </t>
    </r>
  </si>
  <si>
    <t>913 920 732</t>
  </si>
  <si>
    <t>B87365458</t>
  </si>
  <si>
    <t>telemedcare.com</t>
  </si>
  <si>
    <t>Desarrolla IoT médico y plataforma telemedicina segura y certificada que digitaliza la monitorización de pacientes y consultas remotas.</t>
  </si>
  <si>
    <t>GRUPO 10 EMPRESARIAL IP SOFTWARE SL</t>
  </si>
  <si>
    <t xml:space="preserve">23-10 913528538 No contesta // 913528538 No contesta // 31-10 913528538 Me remiten al chat de la empresa // 3-10 913528538 No contesta, vuelven a remitir al chat // 21-11 913528538  No contesta </t>
  </si>
  <si>
    <t>+34 91/3528538</t>
  </si>
  <si>
    <t>B87171112</t>
  </si>
  <si>
    <t>www.grupo10.com</t>
  </si>
  <si>
    <t>Ofrece soluciones de ciberseguridad, backup, ERP y digitalización de procesos empresariales para optimizar la gestión y la continuidad de negocio en pymes.</t>
  </si>
  <si>
    <t>ALCORCON</t>
  </si>
  <si>
    <t>CONSULTORES INTEGRALES EN TELECOMUNICACIONES CONSULINTEL SL</t>
  </si>
  <si>
    <t xml:space="preserve">24-10 918 585 358 No contesta // 918 054 853 No contesta // 3-11 918 585 358 No contesta // 918 054 853 No contesta // 21-11 918 585 358 No contesta - 918 054 853 No contesta </t>
  </si>
  <si>
    <t>918 054 853</t>
  </si>
  <si>
    <t>B81813305</t>
  </si>
  <si>
    <t>Comercio al por menor de ordenadores, equipos periféricos y programas informáticos en establecimientos especializados</t>
  </si>
  <si>
    <t>ofrece servicios de consultoría y despliegue seguro de redes IPv6, ayudando a empresas en la transición, optimización y securización de sus redes e IoT.</t>
  </si>
  <si>
    <t>CONSULTORIA Y TELECOMUNICACIONES INTEGRADAS SL</t>
  </si>
  <si>
    <t xml:space="preserve">24-10 918479070 No da señal // 31-10 918479070 No contesta // 3-10 918479070 No contesta // 10-11 918479070 No contesta // 21-11 918479070 No contesta </t>
  </si>
  <si>
    <t>+34 91/8479070</t>
  </si>
  <si>
    <t>B82233743</t>
  </si>
  <si>
    <t>Soluciones integrales de telecomunicaciones y servicios informáticos, enfocándose en la digitalización de procesos de conectividad y soporte IT para empresas, con capacidades parciales en seguridad de red.</t>
  </si>
  <si>
    <t>SOTO DEL REAL</t>
  </si>
  <si>
    <t>ABAD INFORMATICA Y SERVICIOS DE TI ESPAÑA SL</t>
  </si>
  <si>
    <t>B86421344</t>
  </si>
  <si>
    <t>Agencia de Marketing Digital ▷ SEOPRO Marketing Online 🔥</t>
  </si>
  <si>
    <t>Agencia de marketing digital especializada en SEO, SEM, redes sociales, diseño web y branding.</t>
  </si>
  <si>
    <t>VALDEMORO</t>
  </si>
  <si>
    <t>SISDOMA SL</t>
  </si>
  <si>
    <t>+34 60/8728640</t>
  </si>
  <si>
    <t>B85613214</t>
  </si>
  <si>
    <t>SISDOMA</t>
  </si>
  <si>
    <t>SISDOMA ofrece software de gestión (a3ERP), consultoría e implantación de sistemas, backup y digitalización para asesorías y pymes, con soporte de infraestructura y seguridad en redes.</t>
  </si>
  <si>
    <t>COLLADO MEDIANO</t>
  </si>
  <si>
    <t>WEENERS TECHNOLOGY SL</t>
  </si>
  <si>
    <t xml:space="preserve">24-10 91 689 43 98 No contesta // 31-10 91 689 43 98 No contesta // 3-10 91 689 43 98 No contesta // 10-11 91 689 43 98 No contesta // 21-11 91 689 43 98 No contesta </t>
  </si>
  <si>
    <t>91 689 43 98</t>
  </si>
  <si>
    <t>B86745023</t>
  </si>
  <si>
    <t>www.en.weeners.es</t>
  </si>
  <si>
    <t>Weeners es una agencia digital que ofrece diseño web, ecommerce, SEO, publicidad online, branding y fotografía, ayudando a pymes a digitalizar su captación online y mejorar su imagen de marca.</t>
  </si>
  <si>
    <t>ESSENZIAL SPAIN SL</t>
  </si>
  <si>
    <t xml:space="preserve">24-10 Contacto con Enrique, comento por encima el modelo colaborativo y mando correo para concertar la cita // 31-10 919 61 27 14 No da señal directamente // 3-10 919 61 27 14 Contacto con enrique, me informa que el correo se ha ido a spam y por eso no lo habia visto. Quedo a la espera de respuesta </t>
  </si>
  <si>
    <t>+34 61/8554493</t>
  </si>
  <si>
    <t>B86617172</t>
  </si>
  <si>
    <t>www.essenzial.com</t>
  </si>
  <si>
    <t>Essenzial proporciona soluciones digitales en la nube para la transformación empresarial, incluyendo desarrollo web, eCommerce, CRM, ERP, marketing digital y consultoría tecnológica.</t>
  </si>
  <si>
    <t>MOVALNET TECHNOLOGY SL</t>
  </si>
  <si>
    <t xml:space="preserve">24-10 93 603 72 03 Contacto con Raul y me indica mandarle la informacion por correo // 31-10 936037203 Raul no está, mejor llamar entre semana ya que esta con visitas // 3-10 936037203 Se ha ido a comer llamar en otro // 24-11 936037203 Intentan pasarme con Raul, me indican llamar mañana  momento // 24-11 936037203 Intentan pasarme con Raul, me indican llamar mañana // 27-11 936037203 Raul esta reunido, me piden que reenvie el correo // 11-12 667618910 Esta en una llamada, mejor llamar mañana </t>
  </si>
  <si>
    <t>93 603 72 03</t>
  </si>
  <si>
    <t>B65651523</t>
  </si>
  <si>
    <t>www.movalnet.es</t>
  </si>
  <si>
    <t>Movalnet Technology ofrece en L’Hospitalet servicios integrales de TI y seguridad (sistemas, redes, CCTV/IP), desarrollo web y software, backup, marketing y recuperación en la nube, impulsando la digitalización de pymes</t>
  </si>
  <si>
    <t>SMART PLATFORM SL</t>
  </si>
  <si>
    <t>+34 91/0052397</t>
  </si>
  <si>
    <t>B86920915</t>
  </si>
  <si>
    <t>www.smartplatform.es</t>
  </si>
  <si>
    <t>Smart Platform provee servicios de tecnología gestionada y consultoría TI, destacando en continuidad de negocio, virtualización y despliegue en nube para empresas en España.</t>
  </si>
  <si>
    <t>IBERPIXEL SL</t>
  </si>
  <si>
    <t>+34 91/1349491</t>
  </si>
  <si>
    <t>B83835645</t>
  </si>
  <si>
    <t>www.iberpixel.com</t>
  </si>
  <si>
    <t>Iberpixel S.L. es una consultora tecnológica en Pozuelo de Alarcón que ofrece transformación digital integral mediante desarrollo web y móvil, cloud/DevOps, seguridad, marketing digital y gobernanza TI para pymes y organizaciones.</t>
  </si>
  <si>
    <t>BDR INFORMATICA Y COMUNICACIONES SL</t>
  </si>
  <si>
    <t xml:space="preserve">24-10 93/2964802 No contesta // 932 967 275 No contesta // 93 296 48 02 Contacto finalmente con Vanessa, tienen experiencia con el Kit Digital y quedamos en madar correo para presentar el modelo colaborativo. Van a tardar un poco en contestar porque es el inicio de la temporada de ski. // 28-10 93 296 48 02 (3) me confirmar la recepcion del correo y quedo a la espera de respuesta </t>
  </si>
  <si>
    <t>+34 93/2964802</t>
  </si>
  <si>
    <t>932 967 275</t>
  </si>
  <si>
    <t>B61678207</t>
  </si>
  <si>
    <t>www.bdrinformatica.com</t>
  </si>
  <si>
    <t>BDR Informática es una consultora TI con tienda física y presencia en España y Andorra, que combina ERP (Odoo/Ski360), desarrollo a medida, infraestructura, ciberseguridad y soporte integral para pymes y sectores especializados.</t>
  </si>
  <si>
    <t>CAROD SANTIAGO &amp; ASSOCIATS SL</t>
  </si>
  <si>
    <t xml:space="preserve">27-10 934 296 223 No contesta // 934 288 393 No contesta // 934 290 420 No contesta // 3-11 934 296 223 No contesta // 934 288 393 No contesta // 934 290 420 No contesta // 21-11 934 296 223 No contesta // 934 288 393 No contesta // 934 290 420 No contesta </t>
  </si>
  <si>
    <t>B63011639</t>
  </si>
  <si>
    <t>www.csassociats.com</t>
  </si>
  <si>
    <t>CS Associats es una consultora tecnológica de Barcelona especializada en desarrollo a medida, outsourcing IT y administración de sistemas (Office 365, Intune, AD, Jira), con presencia en varios territorios y enfoque en digitalización interna.</t>
  </si>
  <si>
    <t>OS SISTEMES I COMUNICACIONS SL</t>
  </si>
  <si>
    <t>+34 93/4512338</t>
  </si>
  <si>
    <t>info@ossistemes.com</t>
  </si>
  <si>
    <t>B61527248</t>
  </si>
  <si>
    <t>www.ossistemes.com</t>
  </si>
  <si>
    <t>OS Sistemes ofrece mantenimiento informático, ciberseguridad, backup en la nube, ERP, telecomunicaciones y soluciones de control de accesos para empresas y pymes en Girona</t>
  </si>
  <si>
    <t>INGENS NETWORKS SL</t>
  </si>
  <si>
    <t>Judit</t>
  </si>
  <si>
    <t>+34 93/4226655</t>
  </si>
  <si>
    <t>ingens@ingens-networks.com</t>
  </si>
  <si>
    <t>B63386684</t>
  </si>
  <si>
    <t>www.ingens-networks.com</t>
  </si>
  <si>
    <t>especializada en servicios gestionados de TI para empresas medianas, con presencia activa en Barcelona. Cuentan con tecnología robusta, certificaciones relevantes y un enfoque integral dirigido a organizaciones que buscan externalizar su área de TI sin depender de múltiples proveedores.</t>
  </si>
  <si>
    <t>FERVIMAX INFORMATICA SL</t>
  </si>
  <si>
    <t>Enviado mail 16/10. Interesados</t>
  </si>
  <si>
    <t>Jimena</t>
  </si>
  <si>
    <t>+34 91/6309350</t>
  </si>
  <si>
    <t>xcastano@fervimax.com</t>
  </si>
  <si>
    <t>B85671956</t>
  </si>
  <si>
    <t>www.fervimax.com</t>
  </si>
  <si>
    <t>una empresa española con más de 15 años de experiencia, especializada en ofrecer soluciones tecnológicas personalizadas en áreas como ciberseguridad, big data, drones, gestión de reputación online y formación especializada, enfocándose en la transformación digital de empresas de todos los tamaños</t>
  </si>
  <si>
    <t>HARD2BIT SL</t>
  </si>
  <si>
    <t>+34 91/0139827</t>
  </si>
  <si>
    <t>B86717147</t>
  </si>
  <si>
    <t>www.hard2bit.com</t>
  </si>
  <si>
    <t>es una consultora española especializada en ciberseguridad y soluciones informáticas, ofreciendo servicios personalizados como hacking ético, auditorías de seguridad, desarrollo de software y outsourcing TI, con un fuerte enfoque en la innovación y la calidad</t>
  </si>
  <si>
    <t>ITWISE TECHNOLOGY SERVICES SL</t>
  </si>
  <si>
    <t>Enviado mail 16/10. Veronica garcía / chus. Interesados</t>
  </si>
  <si>
    <t>+34 91/6372065</t>
  </si>
  <si>
    <t>compras@itwise.es</t>
  </si>
  <si>
    <t>B84470939</t>
  </si>
  <si>
    <t>www.itwise.es</t>
  </si>
  <si>
    <t>especializada en ofrecer soluciones tecnológicas personalizadas, incluyendo servicios gestionados, ciberseguridad, soporte técnico y soluciones en la nube, con un fuerte enfoque en la calidad y la satisfacción del cliente</t>
  </si>
  <si>
    <t>ALL4SEC SL</t>
  </si>
  <si>
    <t xml:space="preserve">27-10 91/6366544 Conatcto con Antonio, al dedicarse solo a Ciberseguridad la parte telco no les intera mucho, pero si la parte de soluciones digitales. Quedo en mandar correo con la informacion.  //3-10 Contesta al correo diciendo que no estan interesados </t>
  </si>
  <si>
    <t>+34 91/6366544</t>
  </si>
  <si>
    <t>info@all4sec.es</t>
  </si>
  <si>
    <t>916 366 544</t>
  </si>
  <si>
    <t>B86934833</t>
  </si>
  <si>
    <t>www.all4sec.es</t>
  </si>
  <si>
    <t>es una consultora española especializada en ofrecer servicios avanzados de ciberseguridad, proporcionando soluciones personalizadas y adaptadas a las necesidades específicas de cada cliente, con un enfoque en la calidad y la satisfacción del cliente</t>
  </si>
  <si>
    <t>BORAK SL</t>
  </si>
  <si>
    <t xml:space="preserve">27-10 916 403 880 Contacto con Cesar, le indico el motivo de la llamada y me pide mandar correo a informa@borak.es ya que la persona respoable no esta en este momento. // 3-11 916 403 880 Contacto con Cesar y confirmamos la recepcion del correo, quedo a la espera de respuesta // 24-11 916 403 880 Contacto con Cesar, el personalmente no se encarga de estos asuntos, peor me indica reenviar correo  // 10-12 916 403 880 Quedamos en hablar mañana a las 10:30 // 7-1 916 403 880 Me indica que la persona responsable esta de vacaciones por lo que llamar mas tarde </t>
  </si>
  <si>
    <t>informa@borak.es</t>
  </si>
  <si>
    <t>916 403 880</t>
  </si>
  <si>
    <t>B79307187</t>
  </si>
  <si>
    <t>es una consultora tecnológica española con más de 30 años de experiencia, especializada en ofrecer soluciones avanzadas en ingeniería de la computación y telecomunicaciones, desde el diseño hasta la operación y mantenimiento de sistemas</t>
  </si>
  <si>
    <t>CAYCHA INFORMATION TECHNOLOGY SLU</t>
  </si>
  <si>
    <t xml:space="preserve">27-10 911925633 No contesta // 91 192 56 33 No conetsta // 31-10 911925633 No contesta // 91 192 56 33 No conetsta // 3-10 911925633 No contesta // 91 192 56 33 No contesta // 21-10 911925633 // 91 192 56 33 No contesta </t>
  </si>
  <si>
    <t>+34 91/1925633</t>
  </si>
  <si>
    <t>info@incloudpack.com</t>
  </si>
  <si>
    <t>B85466506</t>
  </si>
  <si>
    <t>www.incloudpack.com</t>
  </si>
  <si>
    <t>es una consultora TI que ofrece servicios gestionados integrales (cloud híbrida, seguridad, backup, soporte remoto y dirección TI externa) a pymes y grandes empresas, destacando en diagnóstico y continuidad de negocio.</t>
  </si>
  <si>
    <t>METAFRASE SL</t>
  </si>
  <si>
    <r>
      <t xml:space="preserve">27-10 </t>
    </r>
    <r>
      <rPr>
        <b/>
        <sz val="12"/>
        <color rgb="FF979797"/>
        <rFont val="AmazonEmber"/>
      </rPr>
      <t xml:space="preserve"> 916361686 no esta la persona responsable, no me pueden pasar con el ni quieren decirme su nombre. Pido que cojan mis datos y que se pongan en contacto. Llamar mas adelante </t>
    </r>
    <r>
      <rPr>
        <sz val="11"/>
        <color theme="1"/>
        <rFont val="Calibri"/>
        <family val="2"/>
        <scheme val="minor"/>
      </rPr>
      <t xml:space="preserve">// 21-11 916361686 Contacto con la empresa y me indican llamar la semana que viene // 27-11 916361686 Cogen mis datos de contacto // 10-12 916361686 Vuelve a no estar la persona autoriza y dice que pasan nota, pero nunca se ponen de acuerdo. </t>
    </r>
  </si>
  <si>
    <t>+34 91/6361686</t>
  </si>
  <si>
    <t>B86290418</t>
  </si>
  <si>
    <t>www.metafrase.com</t>
  </si>
  <si>
    <t>especializada en ofrecer soluciones profesionales de ciberseguridad adaptadas a las necesidades de pymes, profesionales y autónomos, incluyendo protección de endpoints, servidores, correo electrónico, redes, ZTNA, CTEM, MDR, consultoría, auditoría y formación, todo gestionado internamente sin subcontrataciones.</t>
  </si>
  <si>
    <t>TECNINFORM SISTEMAS INFORMATICOS INTEGRADOS SL</t>
  </si>
  <si>
    <t xml:space="preserve">27-10 934512317 No contesta // 3-11 934512317 No contesta // 10-11 934512317 No contesta  // 21-11 934512317 No contesta </t>
  </si>
  <si>
    <t>+34 93/4512317</t>
  </si>
  <si>
    <t>B59995076</t>
  </si>
  <si>
    <t>www.funciondigital.com</t>
  </si>
  <si>
    <t>Función Digital es una integradora tecnológica internacional que diseña e implementa soluciones llave en mano en seguridad, infraestructura TI, automatización, audio/video profesional y software. Opera en España, EE. UU. y Latinoamérica, ofreciendo proyectos personalizados con soporte continuo y experiencia en sectores públicos y privados</t>
  </si>
  <si>
    <t>TERRASSA</t>
  </si>
  <si>
    <t>AUTO INTEGRA SL</t>
  </si>
  <si>
    <t xml:space="preserve">28-10 91 301 3709 es otra empresa pero aun asi consigo correo para mandar la propuesta // 3-10 91 301 3709 Contacto con Aida y me indica que debo mandar el correo a nombre de Luis. Mejor por correo ya que suele estar bastante ocupado // 24-11 Me vuelven a insistir en mandar correo </t>
  </si>
  <si>
    <t>91 301 3709</t>
  </si>
  <si>
    <t>B86014032</t>
  </si>
  <si>
    <t>https://automociona.com/</t>
  </si>
  <si>
    <t>Consultoría data/hosting subvencionada por CNAE 6311, operando bajo agencia de marketing Automociona</t>
  </si>
  <si>
    <t>INTEGRA SISTEMAS ABIERTOS SL</t>
  </si>
  <si>
    <r>
      <t xml:space="preserve">28-10 </t>
    </r>
    <r>
      <rPr>
        <sz val="10.5"/>
        <color theme="1"/>
        <rFont val="Open Sans"/>
        <family val="2"/>
      </rPr>
      <t>91 332 21 05</t>
    </r>
    <r>
      <rPr>
        <sz val="11"/>
        <color theme="1"/>
        <rFont val="Calibri"/>
        <family val="2"/>
        <scheme val="minor"/>
      </rPr>
      <t xml:space="preserve"> No contesta // 3-10 91 332 21 05 No contesta // 10-11 91 332 21 05  No contesta // 21-11 91 332 21 05  No contesta </t>
    </r>
  </si>
  <si>
    <t>+34 91/3322105</t>
  </si>
  <si>
    <t>info@integrasistemas.es</t>
  </si>
  <si>
    <t>B85798270</t>
  </si>
  <si>
    <t>https://www.integrasistemas.es/</t>
  </si>
  <si>
    <t>Consultoría tecnológica Open Source, Linux, teleformación, hosting, IoT</t>
  </si>
  <si>
    <t>ALDEA SOLUCIONES INTEGRALES SL</t>
  </si>
  <si>
    <r>
      <t xml:space="preserve">28-10 91 565 0318 No existe // 28-10 </t>
    </r>
    <r>
      <rPr>
        <sz val="11"/>
        <color theme="1"/>
        <rFont val="AmazonEmber"/>
      </rPr>
      <t xml:space="preserve">+34 914 62 42 80 No contesta </t>
    </r>
    <r>
      <rPr>
        <sz val="11"/>
        <color theme="1"/>
        <rFont val="Calibri"/>
        <family val="2"/>
        <scheme val="minor"/>
      </rPr>
      <t xml:space="preserve">// 3-10 +34 914 62 42 80 No contesta // 10-11 91 332 21 05  No contesta // 21-11 91 332 21 05  No contesta </t>
    </r>
  </si>
  <si>
    <t>91 565 0318</t>
  </si>
  <si>
    <t>91 462 42 80</t>
  </si>
  <si>
    <t>B82174459</t>
  </si>
  <si>
    <t>Aldea ::: Programación creativa multiplataforma para Web, CD, DVD, TVi y Móvil</t>
  </si>
  <si>
    <t>Empresa IT clásica con enfoque en programaciones embebidas y procesos TI para pymes.</t>
  </si>
  <si>
    <t>COMUNICODE CONSULTORIA INTEGRACION DE SERVICIOS SL</t>
  </si>
  <si>
    <t xml:space="preserve">28-10 91 855 2157 No disponible // 3-10 91 855 2157 No disponible // 21-10 91 855 2157 No disponible </t>
  </si>
  <si>
    <t>91 855 2157</t>
  </si>
  <si>
    <t>B85376077</t>
  </si>
  <si>
    <t>Comunicode</t>
  </si>
  <si>
    <t>Consultoría y formación en gestión, servicios informáticos y software.</t>
  </si>
  <si>
    <t>Mycrosyscom</t>
  </si>
  <si>
    <t>B84523927</t>
  </si>
  <si>
    <t>https://microsyscom.com/</t>
  </si>
  <si>
    <t>Empresa madrileña que ofrece mantenimiento informático, ciberseguridad, backup, redes y soporte 24/7 para pymes, con soluciones personalizadas y atención continua</t>
  </si>
  <si>
    <t>Ciset</t>
  </si>
  <si>
    <t xml:space="preserve">administracion@ciset.es </t>
  </si>
  <si>
    <t>B83977793</t>
  </si>
  <si>
    <t>https://www.ciset.es/</t>
  </si>
  <si>
    <t>Proveedor IT con más de 20 años de experiencia, especializado en mantenimiento, ciberseguridad, ERP, Microsoft 365 y soporte técnico para pymes, ONGs y centros educativos.</t>
  </si>
  <si>
    <t>Leganes</t>
  </si>
  <si>
    <t>Oceano IT</t>
  </si>
  <si>
    <t>28-10 933 777 994 No contesta // 911412422 No contesta // 3-10 28-10 933 777 994 No contesta // 911412422 No contesta // 11-11 933 777 994 oceano@oceano-it.es buzon para la info - filtrado // 24-11 933 777 994 No contesta // 3-12 Reminder por correo (susana) // 11-12 933 777 994 Indican que si no han respondido al correo es que no les interesa. 15-01 Han contentado y me han comentado que les interesa y que escriba a IT por correo</t>
  </si>
  <si>
    <t>933 777 994</t>
  </si>
  <si>
    <t>B62256581</t>
  </si>
  <si>
    <t>https://www.oceano-it.es/soluciones-empresa</t>
  </si>
  <si>
    <t>Consultora informática con más de 20 años de experiencia, especializada en mantenimiento informático, soporte técnico, redes y ciberseguridad para pymes. Ofrece soluciones adaptadas, precios cerrados y tiempos de respuesta garantizados, con técnicos certificados por IBM, Microsoft, HP y Cisco</t>
  </si>
  <si>
    <t>Cornella de Llobregar</t>
  </si>
  <si>
    <t>Informaticos.co</t>
  </si>
  <si>
    <t>B82073461</t>
  </si>
  <si>
    <t>https://informaticos.co/#</t>
  </si>
  <si>
    <t>Empresa con más de 25 años ofreciendo mantenimiento informático, instalación de redes, servidores, ciberseguridad avanzada, backup y soporte técnico para empresas. Actúa como departamento IT externo, con atención rápida, soluciones personalizadas y permanencia mínima de 12 meses</t>
  </si>
  <si>
    <t>NCORA</t>
  </si>
  <si>
    <t xml:space="preserve">11-11 626089245 CESE DE NEGOCIO </t>
  </si>
  <si>
    <t>B43950757</t>
  </si>
  <si>
    <t>https://encora.es/</t>
  </si>
  <si>
    <t>Empresa tecnológica con presencia en España y América, especializada en servicios gestionados, mantenimiento informático, ciberseguridad, cloud y consultoría IT. Ofrece soluciones adaptadas a pymes y medianas empresas, ayudándolas a externalizar su infraestructura tecnológica con soporte continuo y enfoque en eficiencia operativa</t>
  </si>
  <si>
    <t>Madrid y Barcelona</t>
  </si>
  <si>
    <t>KONDITEC MOBILITY SL</t>
  </si>
  <si>
    <t>28-10 626 08 92 45 No contesta</t>
  </si>
  <si>
    <t>+34 62/6089245</t>
  </si>
  <si>
    <t>B86199973</t>
  </si>
  <si>
    <t>www.konditec.com</t>
  </si>
  <si>
    <t>OPEN CLOUD SPAIN SL</t>
  </si>
  <si>
    <t xml:space="preserve">28-10-25 914367350 OPEN CLOUD SPAIN SL ya no esta en ese centro, posiblemente haya cerrado la empresa </t>
  </si>
  <si>
    <t>+34 91/4367350</t>
  </si>
  <si>
    <t>B85161958</t>
  </si>
  <si>
    <t>INVERSIA TECHNOLOGIES SL</t>
  </si>
  <si>
    <t>Rubén</t>
  </si>
  <si>
    <t>administración@inversia.es</t>
  </si>
  <si>
    <t>B87114732</t>
  </si>
  <si>
    <t>APPNEXUS SPAIN SL</t>
  </si>
  <si>
    <t>B86562063</t>
  </si>
  <si>
    <t>CYCLE PERFORMANCE MANAGEMENT SL</t>
  </si>
  <si>
    <t>B83900126</t>
  </si>
  <si>
    <t>JYA SERVICIOS INTEGRALES DE TELECOMUNICACIONES SL</t>
  </si>
  <si>
    <t>28-10 680254236 Contacto con Jose Maria, presento el modelo colaborativo y agendamos reunión para mañanas a las 17:00. Se dedican al ambito de las telecomunicaciones y energia TAMBIEN // Reminder por correo 12 nov</t>
  </si>
  <si>
    <t>+34 68/0254236</t>
  </si>
  <si>
    <t>B67881946</t>
  </si>
  <si>
    <t>Empresa dedicada a proyectos de telecomunicaciones integrales, contribuyendo a la digitalización de procesos de comunicación en empresas.</t>
  </si>
  <si>
    <t>NAVALCARNERO</t>
  </si>
  <si>
    <t>INTEGRAL COMPUTER AND SOFTWARE SOLUTION SL</t>
  </si>
  <si>
    <t xml:space="preserve">28-10 658885168 Antonio no contesta , dejo mensaje de audio // 11-11 91607650 No contesta // 933554989 No contesta // 21-11 91607650 No contesta // 933554989 No contesta </t>
  </si>
  <si>
    <t>+34 65/8885168</t>
  </si>
  <si>
    <t>B62109657</t>
  </si>
  <si>
    <t>SANT ANDREU DE LA BARCA</t>
  </si>
  <si>
    <t>ANTEA CONSULTING SL</t>
  </si>
  <si>
    <t xml:space="preserve">28-10 91607650 No contesta // 933554989 No contesta // 11-11 91607650 No contesta - 933554989 No contesta // 28-11 91607650 No contesta - 933554989 No contesta </t>
  </si>
  <si>
    <t>+34 91/6407650</t>
  </si>
  <si>
    <t>B81657728</t>
  </si>
  <si>
    <t>www.grupoantea.com</t>
  </si>
  <si>
    <t>es una consultora tecnológica española con más de 25 años de experiencia, especializada en ciberseguridad y optimización de infraestructuras IT</t>
  </si>
  <si>
    <t>VORTAL CONNECTING BUSINESS SA</t>
  </si>
  <si>
    <t>+34 91/7896557</t>
  </si>
  <si>
    <t>A85765469</t>
  </si>
  <si>
    <t>www.vortal.biz</t>
  </si>
  <si>
    <t>NOVAGENIA INFORMATION TECHNOLOGIES SL</t>
  </si>
  <si>
    <t xml:space="preserve">28-10 Contacto con la gatekeeper (nombre) y coge mis datos para que se pongan en contacto // 24-11 911863248 Vuelven a indicar que pasan mis datos para que se pongan en contacto conmigo // 10-12 Contacto de nuevo con la empresa,de nuevo los datos de contacto </t>
  </si>
  <si>
    <t>+34 91/1863248</t>
  </si>
  <si>
    <t>B83957290</t>
  </si>
  <si>
    <t>www.novagenia.com</t>
  </si>
  <si>
    <t>ANSIB NET SOLUTIONS SL</t>
  </si>
  <si>
    <t>27-11 91 630 84 08 Contacto con Pedro y dice que finalmente no le interesa la colaboracion porque no hay ninguna solucion que cuadre con su empresa. // 25.11 No ha asistido al Bootcamp ni contesta a correos / llamadas
28-10 91 630 84 08 Contacto con el responsable Pedro Sanchez, le explico por encima el modelo colaborativo y concertamos cita mañana mañana dia 29 a las 17:30 // Reminder por correo 12 nov</t>
  </si>
  <si>
    <t>+34 91/6308408</t>
  </si>
  <si>
    <t>916 308 408</t>
  </si>
  <si>
    <t>B83880419</t>
  </si>
  <si>
    <t>www.ansib.com</t>
  </si>
  <si>
    <t>REAL ENERGY SYSTEMS SL</t>
  </si>
  <si>
    <t>+34 91/7083201</t>
  </si>
  <si>
    <t>B86151420</t>
  </si>
  <si>
    <t>www.realenergysystems.com</t>
  </si>
  <si>
    <t>NETWORK BACKUP SL</t>
  </si>
  <si>
    <t>+34 91/7103736</t>
  </si>
  <si>
    <t>B86951159</t>
  </si>
  <si>
    <t>www.upnet.es</t>
  </si>
  <si>
    <t>GIGANET SL</t>
  </si>
  <si>
    <t>ERRONEO Y EMPRESA CERRADA</t>
  </si>
  <si>
    <t>B82571423</t>
  </si>
  <si>
    <t>www.giganet.es</t>
  </si>
  <si>
    <t>2GRE2 NETWORK SL</t>
  </si>
  <si>
    <r>
      <t xml:space="preserve">29-10 916314471 No contesta Fernando Lopez // </t>
    </r>
    <r>
      <rPr>
        <sz val="12"/>
        <color theme="1"/>
        <rFont val="Open Sans"/>
        <family val="2"/>
      </rPr>
      <t>91 631 44 71</t>
    </r>
    <r>
      <rPr>
        <sz val="11"/>
        <color theme="1"/>
        <rFont val="Calibri"/>
        <family val="2"/>
        <scheme val="minor"/>
      </rPr>
      <t xml:space="preserve"> No contesta de nuevo // 21-11 916314471 No contesta </t>
    </r>
  </si>
  <si>
    <t>+34 91/6314471</t>
  </si>
  <si>
    <t>B82658568</t>
  </si>
  <si>
    <t>www.2gre2.com</t>
  </si>
  <si>
    <t>PUNTORED INFORMATICA PROFESIONAL SL</t>
  </si>
  <si>
    <t>Enviado mail 16/10 + portfolio de productos. Interesado</t>
  </si>
  <si>
    <t>info@puntoredinformatica.com</t>
  </si>
  <si>
    <t>B88316880</t>
  </si>
  <si>
    <t>www.puntoredinformatica.com</t>
  </si>
  <si>
    <t>ABASSY CORPORATE PERFORMANCE SOLUTIONS SL</t>
  </si>
  <si>
    <t xml:space="preserve">29-10 913515090 No contesta // 11-11 913515090 No contesta // 21-11 913515090 No contesta </t>
  </si>
  <si>
    <t>91 351 50 90</t>
  </si>
  <si>
    <t>B85443430</t>
  </si>
  <si>
    <t>www.abassy.es</t>
  </si>
  <si>
    <t>DAVINCHI DISEÑO Y NUEVAS TECNOLOGIAS SL</t>
  </si>
  <si>
    <t>+34 91/6363980</t>
  </si>
  <si>
    <t>B84250299</t>
  </si>
  <si>
    <t>www.davinchi.es</t>
  </si>
  <si>
    <t>MICRO TEX INFORMATICA SL</t>
  </si>
  <si>
    <t xml:space="preserve">29-10 91 631 62 72 Jose Luis Garcia es el responsable, explico el modelo colaborativo y quiere que la reunión sea a las 17:00. </t>
  </si>
  <si>
    <t>B80898224</t>
  </si>
  <si>
    <t>www.micro-tex.com</t>
  </si>
  <si>
    <t>FIW CONSULTING SL</t>
  </si>
  <si>
    <t>B87289922</t>
  </si>
  <si>
    <t>www.fiw-consulting.com</t>
  </si>
  <si>
    <t>DIGITAL FINANCE SL</t>
  </si>
  <si>
    <t xml:space="preserve">29-10 628270613 No contesta y no hay mas informacion en internet // 11-11 628270613 Se dedican a la implatancion de SAP por lo que no les interesa </t>
  </si>
  <si>
    <t>+34 62/8270613</t>
  </si>
  <si>
    <t>B88244868</t>
  </si>
  <si>
    <t>www.digital-finance.es</t>
  </si>
  <si>
    <t>AYD SOFTWARE SL</t>
  </si>
  <si>
    <t xml:space="preserve">29-10  916314600 Mala experiencia como usuarios con orange, no quieren colaborar </t>
  </si>
  <si>
    <t>+34 91/6314600</t>
  </si>
  <si>
    <t>B81661209</t>
  </si>
  <si>
    <t>www.ayd.es</t>
  </si>
  <si>
    <t>SERING SOFT SA</t>
  </si>
  <si>
    <t>29-10 91 636 85 42 No contesta - 91 575 05 01 No disponible // 11-11 91 636 85 42 No contesta - 91 575 05 01 No disponible // 21-11 91 636 85 42 No contesta - 91 575 05 01 No disponible</t>
  </si>
  <si>
    <t>A78418191</t>
  </si>
  <si>
    <t>www.seringsoft.com</t>
  </si>
  <si>
    <t>SISTEMAS INFORMATICOS Y SERVICIOS IT WORKS SLNE</t>
  </si>
  <si>
    <t xml:space="preserve">29-10 687 444 995 Juan me indica que tienen acuerdos con otras proveedores de dispositivos, pero no de redes, pequeña empresa, les interesa tambien si MasOrange le puede pasar clientes para que ellos realicen el acompañamiento </t>
  </si>
  <si>
    <t>+34 91/6324470</t>
  </si>
  <si>
    <t>B85158699</t>
  </si>
  <si>
    <t>www.sisworks.es</t>
  </si>
  <si>
    <t>DIGIRAD SL</t>
  </si>
  <si>
    <t xml:space="preserve">29-10 916368542 SERING SOFT SA No contesta // 11-11 916368542 No contesta // 23-11 916368542 No contesta </t>
  </si>
  <si>
    <t>+34 91/6368542</t>
  </si>
  <si>
    <t>B84134477</t>
  </si>
  <si>
    <t>www.digirad.es</t>
  </si>
  <si>
    <t>ADOPTIC SL</t>
  </si>
  <si>
    <t xml:space="preserve">29-10 91 005 3568 No contesta // 11-11 91 005 3568 No contesta // 21-11 91 005 3568 No contesta </t>
  </si>
  <si>
    <t>+34 91/0053568</t>
  </si>
  <si>
    <t>info@adoptic.es</t>
  </si>
  <si>
    <t>+34 910 053 568</t>
  </si>
  <si>
    <t>B01897750</t>
  </si>
  <si>
    <t>www.adoptic.es</t>
  </si>
  <si>
    <t>NKDATA SL</t>
  </si>
  <si>
    <t xml:space="preserve">28-10 618735485 Dice que no le interesa y que no le interesa - 618735485  Dice que no les interesa // 21-11 618735485 - 618735485  No contesta  </t>
  </si>
  <si>
    <t>+34 61/8735485</t>
  </si>
  <si>
    <t>B83782011</t>
  </si>
  <si>
    <t>www.nkdata.com</t>
  </si>
  <si>
    <t>TORO GAMES SL</t>
  </si>
  <si>
    <t>+34 90/2354525</t>
  </si>
  <si>
    <t>B86694080</t>
  </si>
  <si>
    <t>www.torogames.es</t>
  </si>
  <si>
    <t>RETIATECH SL</t>
  </si>
  <si>
    <t>+34 93/7021979</t>
  </si>
  <si>
    <t>B66652702</t>
  </si>
  <si>
    <t>www.innovem.eu</t>
  </si>
  <si>
    <t>ALIANTHA SL</t>
  </si>
  <si>
    <t>910 616 575</t>
  </si>
  <si>
    <t>B87399259</t>
  </si>
  <si>
    <t>www.aliantha.es</t>
  </si>
  <si>
    <t>PECO ROJO CONSULTORES SL</t>
  </si>
  <si>
    <t xml:space="preserve">29-10 91 187 43 79 No existe o no esta disponible -  915024696 No contesta // 21-11 911874379 No contesta - 915024696 No contesta </t>
  </si>
  <si>
    <t>B87783189</t>
  </si>
  <si>
    <t>www.creativate.es</t>
  </si>
  <si>
    <t>INNOTECH SERVICIOS INFORMATICOS SL</t>
  </si>
  <si>
    <t>04/11/2025 (segundo reminder) - sino llamar por teléfono</t>
  </si>
  <si>
    <t>Raúl</t>
  </si>
  <si>
    <t>+34 91/6030019</t>
  </si>
  <si>
    <t>rfuentes@innotechsi.com</t>
  </si>
  <si>
    <t>916 03 00 19</t>
  </si>
  <si>
    <t>B83541722</t>
  </si>
  <si>
    <t>EL DESARROLLO DE SISTEMAS INFORMATICOS, VENTA DE EQUIPOS Y EN GENERAL TODAS AQUELLAS ACTIVIDADES DESTINADAS A CONSULTORIA DE MATERIA INFORMATICA</t>
  </si>
  <si>
    <t>www.innotechsi.com</t>
  </si>
  <si>
    <t>MARKETEROS DIGITAL SL</t>
  </si>
  <si>
    <t>B88032073</t>
  </si>
  <si>
    <t>www.marketerosagencia.com</t>
  </si>
  <si>
    <t>CALLSTAMP COMMUNICATIONS SL</t>
  </si>
  <si>
    <t>Álvaro (de admin)</t>
  </si>
  <si>
    <t>+34 91/0803262</t>
  </si>
  <si>
    <t>soporte@burovoz.es</t>
  </si>
  <si>
    <t>910 80 32 62</t>
  </si>
  <si>
    <t>B85829794</t>
  </si>
  <si>
    <t>Servicios de Certificación de Conversaciones aptas para procesos judiciales | Burovoz</t>
  </si>
  <si>
    <t>MEMBA SOLUTIONS SL</t>
  </si>
  <si>
    <t>22-01  Sin tlf.Web no funciona.</t>
  </si>
  <si>
    <t>B83926477</t>
  </si>
  <si>
    <t>www.marylebone.es</t>
  </si>
  <si>
    <t>TBO INTERNET SISTEMAS DE VISION REMOTA SL</t>
  </si>
  <si>
    <t>B84623636</t>
  </si>
  <si>
    <t>www.tbointernet.es</t>
  </si>
  <si>
    <t>ESTUDIO FUSION SL</t>
  </si>
  <si>
    <t>+34 68/6020706</t>
  </si>
  <si>
    <t>B85763282</t>
  </si>
  <si>
    <t>Marketing digital</t>
  </si>
  <si>
    <t>www.estudiofusion.com</t>
  </si>
  <si>
    <t>IMAGEN DE SINTESIS DIGITAL SL</t>
  </si>
  <si>
    <t>B82936634</t>
  </si>
  <si>
    <t>www.isd.es</t>
  </si>
  <si>
    <t>BUSINESS MANAGEMENT TOOLS SL</t>
  </si>
  <si>
    <t>No hay telf, no hay correo</t>
  </si>
  <si>
    <t>B87579298</t>
  </si>
  <si>
    <t>La importación, exportación, comercialización en general de toda clase de productos de software y de hardware y de toda clase de material electrónico. La realización de estudios, trabajos y aplicaciones informáticas, así como la prestación de toda clase de servicios relacionados con el procesamiento</t>
  </si>
  <si>
    <t>www.freeme.es</t>
  </si>
  <si>
    <t>EBOLUTION ECOMMERCE SOLUTIONS SLU</t>
  </si>
  <si>
    <t xml:space="preserve">Contactar </t>
  </si>
  <si>
    <t>B86377116</t>
  </si>
  <si>
    <t>www.ebolution.com</t>
  </si>
  <si>
    <t>CONSULTORIA EN DESARROLLOS INFORMATICOS A MEDIDA SL</t>
  </si>
  <si>
    <t>B82905126</t>
  </si>
  <si>
    <t>www.cdiam.es</t>
  </si>
  <si>
    <t>WORKSIBLE SL</t>
  </si>
  <si>
    <t>+34 91/1233243</t>
  </si>
  <si>
    <t>B88501226</t>
  </si>
  <si>
    <t>Tiene un ecosistema con IA para contratar talento freelance</t>
  </si>
  <si>
    <t>www.worksible.es</t>
  </si>
  <si>
    <t>VOLK LABS SL</t>
  </si>
  <si>
    <t>+34 62/6990961</t>
  </si>
  <si>
    <t>B87261079</t>
  </si>
  <si>
    <t>www.volk.es</t>
  </si>
  <si>
    <t>BITBLUES SL</t>
  </si>
  <si>
    <t>B86551332</t>
  </si>
  <si>
    <t>www.antonioabad.es</t>
  </si>
  <si>
    <t>DELTA CRIV SOLUTIONS SL</t>
  </si>
  <si>
    <t>+34 67/0246255</t>
  </si>
  <si>
    <t>B87985800</t>
  </si>
  <si>
    <t>www.deltacrivsolutions.com</t>
  </si>
  <si>
    <t>ERATHRIVE SL</t>
  </si>
  <si>
    <t>22-01 Sin tlf. Formulario web.</t>
  </si>
  <si>
    <t>B72500978</t>
  </si>
  <si>
    <t>Red de distribución de productos de gran consumo presente en toda Europa</t>
  </si>
  <si>
    <t>www.erathrive.com</t>
  </si>
  <si>
    <t>PIEDRA SOFT SL</t>
  </si>
  <si>
    <t>B81481137</t>
  </si>
  <si>
    <t>www.piedrasoft.com</t>
  </si>
  <si>
    <t>PRO SERVER SERVICIOS INFORMATICOS SL</t>
  </si>
  <si>
    <t>20/10/2025 (reminder)</t>
  </si>
  <si>
    <t>+34 91/6306785</t>
  </si>
  <si>
    <t>info@proserver.es</t>
  </si>
  <si>
    <t>916 30 67 85</t>
  </si>
  <si>
    <t>B82021296</t>
  </si>
  <si>
    <t>Prestación de servicios informáticos especializada en la implantación de sistemas de gestión empresarial en las pymes.</t>
  </si>
  <si>
    <t>www.proserver.es</t>
  </si>
  <si>
    <t>S G E CONSULTORES SL</t>
  </si>
  <si>
    <t>+34 91/6936100</t>
  </si>
  <si>
    <t>B81203085</t>
  </si>
  <si>
    <t xml:space="preserve">we are a team of professionals specializing in energy efficiency consulting and solutions </t>
  </si>
  <si>
    <t>www.sgeconsultores.com</t>
  </si>
  <si>
    <t>MAGIC3 COMUNICACION Y PUBLICIDAD INTEGRAL SL</t>
  </si>
  <si>
    <t>+34 93/2444900</t>
  </si>
  <si>
    <t>B01784644</t>
  </si>
  <si>
    <t>Agencia de comunicación digital</t>
  </si>
  <si>
    <t>Magic3 - Tu agencia de comunicación integral</t>
  </si>
  <si>
    <t>XIGA INFORMÁTICA</t>
  </si>
  <si>
    <t>952 330 998</t>
  </si>
  <si>
    <t>B92559087</t>
  </si>
  <si>
    <t>Somos una empresa que ofrece servicios informáticos en Málaga desde 2003. Llevamos a cabo mantenimientos informáticos a empresas, realizamos copias de seguridad, recuperación de datos, reparaciones de todo tipo de equipos y dispositivos tecnológicos, creamos páginas web y comercios electrónicos, aplicamos soluciones de seguridad a equipos y reparamos cualquier tipo de problema que tengas con tu ordenador, tablet o monitor.</t>
  </si>
  <si>
    <t>RECURSOS INFORMATICOS AVANZADOS SLL</t>
  </si>
  <si>
    <t>Tomás</t>
  </si>
  <si>
    <t>tomas@petrolpc.es</t>
  </si>
  <si>
    <t>952 02 33 42</t>
  </si>
  <si>
    <t>B92053438</t>
  </si>
  <si>
    <t>dar apoyo informático al sector de gasolineras en Andalucía</t>
  </si>
  <si>
    <t>Nosotros</t>
  </si>
  <si>
    <t>COMPUTER SERVICIOS  INFORMATICA SL</t>
  </si>
  <si>
    <t>Salvador (ventas)</t>
  </si>
  <si>
    <t>info@infocsi.net</t>
  </si>
  <si>
    <t>952 312 886</t>
  </si>
  <si>
    <t>B29761996</t>
  </si>
  <si>
    <t>Grupo de informáticos para dar soporte informatico integral a las empresas malagueñas</t>
  </si>
  <si>
    <t>Infocsi | Contactanos</t>
  </si>
  <si>
    <t>SEMICOMP SERVICIOS INFORMÁTICOS</t>
  </si>
  <si>
    <t>04/11/2025 (tercer reminder, pero le habíamos enviado el portfolio de productos)</t>
  </si>
  <si>
    <t>Sebastián Escribano</t>
  </si>
  <si>
    <t>info@semicomp.es</t>
  </si>
  <si>
    <t>951 10 02 37 / 644 26 87 10</t>
  </si>
  <si>
    <t>B92715085</t>
  </si>
  <si>
    <t>Semicomp es una empresa informática ubicada en Málaga, que ofrece sus servicios  a empresas de todos los sectores. A todos ellos ofrecemos la oportunidad de olvidarse de tantos problemas que surgen con los sistemas informáticos, software, redes, etc, siendo éste nuestro principal objetivo.</t>
  </si>
  <si>
    <t>Quienes Somos | Semicomp</t>
  </si>
  <si>
    <t xml:space="preserve">MKINFOR </t>
  </si>
  <si>
    <t>info@mkinfor.com</t>
  </si>
  <si>
    <t>691 02 12 17</t>
  </si>
  <si>
    <t>B41530171</t>
  </si>
  <si>
    <t>Servicios informáticos para empresas en Málaga | MKINFOR</t>
  </si>
  <si>
    <t>12.01 - Pendiente que nso envíe el contrato completado de leadgen y el resto de documentación de partner autorizado. Pendiente confirmar si pueden unirse a la formación una vez hayan firmado algún contrato (pendiente respuesta pablo martín)</t>
  </si>
  <si>
    <t>Antonio Palenzuela (Gerente) / Sandra (administración)</t>
  </si>
  <si>
    <t>info@sictemas.com / antonio.palenzuela@sictemas.com</t>
  </si>
  <si>
    <t>951 77 27 40 / 654 961 741</t>
  </si>
  <si>
    <t>B62723226</t>
  </si>
  <si>
    <t>Sictemas. Empresa de mantenimiento informático en Málaga</t>
  </si>
  <si>
    <t>MICROSERVER GLOBAL IT SERVICES</t>
  </si>
  <si>
    <t>04/11/2025 ( reminder, este me había dicho que esta semana me comentaba algo)</t>
  </si>
  <si>
    <t>Jose Diaz (comercial)</t>
  </si>
  <si>
    <t>josediaz@grupomicroserver.com</t>
  </si>
  <si>
    <t>952 65 24 91</t>
  </si>
  <si>
    <t>B92019371</t>
  </si>
  <si>
    <t>Grupo Microserver. Soluciones integrales en: sistemas e infraestructuras informáticos, Internet y Multimedia, Software a medida. Antequera - Málaga.</t>
  </si>
  <si>
    <t>TOKEN 21 SOLUCIONES Y SERVICIOS SL</t>
  </si>
  <si>
    <t>04/11/2025 (enviado correo directamente a lola)</t>
  </si>
  <si>
    <t xml:space="preserve">Lola Jiménez </t>
  </si>
  <si>
    <t>comercial@token.es / ljimenez@token.es</t>
  </si>
  <si>
    <t>952 028 761 / 628 931 477 (lola jiménez)</t>
  </si>
  <si>
    <t>B92696400</t>
  </si>
  <si>
    <t>Software para pymes</t>
  </si>
  <si>
    <t>Software de gestión para pymes - Token 21</t>
  </si>
  <si>
    <t xml:space="preserve">PROCGAL SOLUTIONS SL </t>
  </si>
  <si>
    <t>16-oct (he enviado formulario en la web porque no me cogían el telf)</t>
  </si>
  <si>
    <t>soporte@procgal.es</t>
  </si>
  <si>
    <t>981 90 55 52</t>
  </si>
  <si>
    <t>B70348271</t>
  </si>
  <si>
    <t>Ofrece mantenimiento informático, soporte, alquiler y venta de equipos, hosting, alojamiento web, desarrollo de software y recuperación de datos para empresas, actuando también como agente digitalizador del Kit Digital.</t>
  </si>
  <si>
    <t>Inicio - Procgal Solutions S.L.</t>
  </si>
  <si>
    <t>IBÉRICA MULTIMEDIA Y MANTENIMIENTOS SL</t>
  </si>
  <si>
    <t>04/11/2025 (reminder)</t>
  </si>
  <si>
    <t>info@ibericamultimedia.com</t>
  </si>
  <si>
    <t>913 285 600</t>
  </si>
  <si>
    <t>B84118850</t>
  </si>
  <si>
    <t>reparación de ordenadores  y accesorios, además de ofrecer todo tipo  de mantenimientos informáticos a empresas y profesionales:</t>
  </si>
  <si>
    <t>Contacto con empresa Mantenimiento Informático Ordenadores</t>
  </si>
  <si>
    <t>ANTA SISTEMAS SL</t>
  </si>
  <si>
    <t>no interesado</t>
  </si>
  <si>
    <t>anta@antasistemas.es</t>
  </si>
  <si>
    <t>915197739 / 915106279</t>
  </si>
  <si>
    <t>B84113299</t>
  </si>
  <si>
    <t>objeto de distribuir hardware y software así como de dar servicio a la pequeña y mediana empresa</t>
  </si>
  <si>
    <t>Anta Sistemas – Anta Sistemas</t>
  </si>
  <si>
    <t>SYSONE SLL</t>
  </si>
  <si>
    <t>comercial@sysone.es</t>
  </si>
  <si>
    <t>981 61 22 80 / 902 888 233</t>
  </si>
  <si>
    <t>B70536529</t>
  </si>
  <si>
    <t>www.sysone.es</t>
  </si>
  <si>
    <t>info@pc-chamartin.com</t>
  </si>
  <si>
    <t>BLAU SOLUTIONS SL</t>
  </si>
  <si>
    <t>Se dedican a otras cosas, IoT</t>
  </si>
  <si>
    <t>comercial@blausolutions.es</t>
  </si>
  <si>
    <t>934 35 85 01</t>
  </si>
  <si>
    <t>B64872757</t>
  </si>
  <si>
    <t>Integran sistemas tecnológicos para comunicación, control, seguridad, digital signage, audiovisual, etc</t>
  </si>
  <si>
    <t>Integración de soluciones tecnológicas para empresas - Blau Solutions</t>
  </si>
  <si>
    <t>BLAU SISTEMAS SL</t>
  </si>
  <si>
    <t>04/11/2025 (segundo reminder): estaba bastante interesado</t>
  </si>
  <si>
    <t>Xavier Ros</t>
  </si>
  <si>
    <t>info@blausistemas.com</t>
  </si>
  <si>
    <t>619 01 79 53/ 619 01 79 53</t>
  </si>
  <si>
    <t>B62583059</t>
  </si>
  <si>
    <t>Consultoría, sistemas, procesos, TI, protección de datos, servicios informáticos generales</t>
  </si>
  <si>
    <t>Servicios informáticos – Blau Sistemas</t>
  </si>
  <si>
    <t>IBERIZA</t>
  </si>
  <si>
    <t>recepcion@iberiza.es</t>
  </si>
  <si>
    <t>902 002 480</t>
  </si>
  <si>
    <t>B86720653</t>
  </si>
  <si>
    <t>Somos un partner tecnológico para pymes y grandes empresas para que sólo focalicen sus esfuerzos en su core de negocio.</t>
  </si>
  <si>
    <t>Iberiza Consultora tecnológica | Soluciones tecnológicas a medida para PYMES y grandes empresas</t>
  </si>
  <si>
    <t>AZTECNOLOGIA</t>
  </si>
  <si>
    <t>Jereco (hablé con ese)</t>
  </si>
  <si>
    <t>info@aztecnologia.es</t>
  </si>
  <si>
    <t>B62339015</t>
  </si>
  <si>
    <t>especialistas en ofrecer mantenimientos informáticos a Autónomos y PYMES , nos esforzamos por ser líderes en la implantación de las tecnologías de la información más avanzadas del sector, incluyendo sistemas informáticos, servidores, software, seguridad y redes.</t>
  </si>
  <si>
    <t>https://www.aztecnologia.es/contacto</t>
  </si>
  <si>
    <t>SOSMATIC</t>
  </si>
  <si>
    <t>hola@sosmatic.es</t>
  </si>
  <si>
    <t>933 961 020</t>
  </si>
  <si>
    <t>B61768834</t>
  </si>
  <si>
    <t>trabajamos para acercar la tecnología digital a las personas para ayudar, conectar, transformar.</t>
  </si>
  <si>
    <t>Contacto | Soporte y Soluciones IT para Empresas | SOSMATIC</t>
  </si>
  <si>
    <t>ATYS 20 SL</t>
  </si>
  <si>
    <t>Friends&amp;family. Pendiente respuesta Sayola</t>
  </si>
  <si>
    <t>Sayola</t>
  </si>
  <si>
    <t>B39486352</t>
  </si>
  <si>
    <t>RECURTEC INFORMATICA SL</t>
  </si>
  <si>
    <t>Javier</t>
  </si>
  <si>
    <t>618 17 41 85</t>
  </si>
  <si>
    <t>admin@recurtec.com</t>
  </si>
  <si>
    <t>B95559100</t>
  </si>
  <si>
    <t>Recurtec - Tu empresa de informática en Bilbao</t>
  </si>
  <si>
    <t>Bilbao</t>
  </si>
  <si>
    <t>8.01 - Enviado contrato con últimos cambios, pendiente de validació por Dataqu</t>
  </si>
  <si>
    <t>B21815261</t>
  </si>
  <si>
    <t>12.01 - Pendiente recibir confirmación contrato modificado  y enviar a Raquel Muñoz. les pide facturas a sus clientes y nos avisa (principalmente, conectividad y móviles)</t>
  </si>
  <si>
    <t>info@duoit.es</t>
  </si>
  <si>
    <t>B95601795</t>
  </si>
  <si>
    <t>Contacto - DUO IT | Mantenimiento Informático en Bilbao | Páginas Web en Bilbao</t>
  </si>
  <si>
    <t>Bilbonet</t>
  </si>
  <si>
    <t> 669379276</t>
  </si>
  <si>
    <t>info@bilbonet.net</t>
  </si>
  <si>
    <t>B95105391</t>
  </si>
  <si>
    <t>Contactanos | BilboNET Sistemas Informaticos Bilbao</t>
  </si>
  <si>
    <t>Serinfor</t>
  </si>
  <si>
    <t>info@serinfor.net</t>
  </si>
  <si>
    <t>B95204681</t>
  </si>
  <si>
    <t>Informática Serinfor | Tienda de informática en Bilbao</t>
  </si>
  <si>
    <t>Net-Center 2000</t>
  </si>
  <si>
    <t>94 411 56 68 / 94 411 03 96</t>
  </si>
  <si>
    <t>netcenter@ncbilbao.com</t>
  </si>
  <si>
    <t>B95014957</t>
  </si>
  <si>
    <t>Mantenimiento para pymes - NetCenter 2000 Bilbao</t>
  </si>
  <si>
    <t>Solcer (SOLUCIONES INFORMATICAS CEARRA SL)</t>
  </si>
  <si>
    <t>94 410 44 53</t>
  </si>
  <si>
    <t>comercial@solcer.com</t>
  </si>
  <si>
    <t>B48824403</t>
  </si>
  <si>
    <t>Contacto de Solcer. Llámanos o escríbenos un mail.</t>
  </si>
  <si>
    <t>Ingemática Sistemas</t>
  </si>
  <si>
    <t>944 93 56 65</t>
  </si>
  <si>
    <t>igm@ingematica.eu</t>
  </si>
  <si>
    <t>B48935845</t>
  </si>
  <si>
    <t>Mantenimiento informático para empresas en Bilbao.</t>
  </si>
  <si>
    <t>Abetek</t>
  </si>
  <si>
    <t>94 470 37 06</t>
  </si>
  <si>
    <t>info@abetek.es</t>
  </si>
  <si>
    <t>B95603130</t>
  </si>
  <si>
    <t>Contacto - abetek</t>
  </si>
  <si>
    <t>OPENTIX SL</t>
  </si>
  <si>
    <t>marketing@opentix.es</t>
  </si>
  <si>
    <t>976 46 90 71</t>
  </si>
  <si>
    <t>B12890174</t>
  </si>
  <si>
    <t>Opentix: Consultora informática partner platinum de Sage</t>
  </si>
  <si>
    <t>MIRACLE PYMES</t>
  </si>
  <si>
    <t>No existe, el teléfono de la web no está actualizado</t>
  </si>
  <si>
    <t>976 02 79 32</t>
  </si>
  <si>
    <t>B99470585</t>
  </si>
  <si>
    <t>ESI SOLUCIONES</t>
  </si>
  <si>
    <t>976 30 01 40</t>
  </si>
  <si>
    <t>B84700160</t>
  </si>
  <si>
    <t>Consultoría para Empresas en Zaragoza | ESI Soluciones</t>
  </si>
  <si>
    <t>INFORMATICA INGENIA</t>
  </si>
  <si>
    <t>976 31 74 12</t>
  </si>
  <si>
    <t>B99085136</t>
  </si>
  <si>
    <t>Programas de gestión, CRM y ERP Zaragoza. Ingenia</t>
  </si>
  <si>
    <t>BEEP SERVICIO TÉCNICO</t>
  </si>
  <si>
    <t>9-12 683230607 Contacto con Murci y me indica que debo hablar con Miguel - 952508381 Son franquicia de Ticnova y ya comercializan lineas moviles y fibra de Masorange</t>
  </si>
  <si>
    <t>Murci</t>
  </si>
  <si>
    <t>B02149094</t>
  </si>
  <si>
    <t>TECNOVALIA INFORMATICA</t>
  </si>
  <si>
    <t>04/11/2025 (correo general porque desde ahí es donde ven las propuestas)</t>
  </si>
  <si>
    <t>976 513 019</t>
  </si>
  <si>
    <t>B50547249</t>
  </si>
  <si>
    <t>Formulario de contacto. Solicitud de información</t>
  </si>
  <si>
    <t>MIRANDA DIGITAL INFORMATICA Y PROYECTOS INFORMATICOS</t>
  </si>
  <si>
    <t>info@imdigital.es</t>
  </si>
  <si>
    <t>976 56 99 30</t>
  </si>
  <si>
    <t>B99138810</t>
  </si>
  <si>
    <t>un partner tecnológico de confianza. Impulsamos el cambio apostando por el trabajo colaborativo, estudiando y simplificando la incorporación de diferentes soluciones, para dinamizar los procesos</t>
  </si>
  <si>
    <t>Miranda Digital - Informática para empresas y proyectos digitales.</t>
  </si>
  <si>
    <t>CARRIE SERVICIOS INFORMATICOS</t>
  </si>
  <si>
    <t xml:space="preserve">Andrés (dueño). Adrián </t>
  </si>
  <si>
    <t>carrie@carrieserviciosinformaticos.es</t>
  </si>
  <si>
    <t>976 300 248</t>
  </si>
  <si>
    <t>B99062986</t>
  </si>
  <si>
    <t>PYME SISTEMAS</t>
  </si>
  <si>
    <t>Le he llamado por teléfono y me ha dicho que me ha contestado por correo, pero no es así. Aun así, no interesado al final</t>
  </si>
  <si>
    <t>Jesús Cruz (dueño, autónomo)</t>
  </si>
  <si>
    <t>jesus.cruz@pymesistemas.net</t>
  </si>
  <si>
    <t>622 171 503</t>
  </si>
  <si>
    <t>B73515637</t>
  </si>
  <si>
    <t>CONTACTO | PYME SISTEMAS</t>
  </si>
  <si>
    <t>TECINET</t>
  </si>
  <si>
    <t>Pablo (director)</t>
  </si>
  <si>
    <t>tecinet@tecinet.com</t>
  </si>
  <si>
    <t>949 54 39 83</t>
  </si>
  <si>
    <t>F21307079</t>
  </si>
  <si>
    <t>Contacto - Tecinet</t>
  </si>
  <si>
    <t>SYTIA INFORMATICA</t>
  </si>
  <si>
    <t>Dudas de lo que hacen porque no funciona la web</t>
  </si>
  <si>
    <t>info@sytiainformatica.es</t>
  </si>
  <si>
    <t>959 24 01 00</t>
  </si>
  <si>
    <t>B21416110</t>
  </si>
  <si>
    <t>SYTIA Informática</t>
  </si>
  <si>
    <t>SOPORTEC SOPORTE TECNOLÓGICO</t>
  </si>
  <si>
    <t>LLAMAR MAÑANA AL MEDIO DIA</t>
  </si>
  <si>
    <t>soporttec@soporttec.es</t>
  </si>
  <si>
    <t>959 80 75 72</t>
  </si>
  <si>
    <t>B79959631</t>
  </si>
  <si>
    <t>SoportTec - Soporte Tecnológico</t>
  </si>
  <si>
    <t>Cantabria IT</t>
  </si>
  <si>
    <t>administracion@cantabriait.es</t>
  </si>
  <si>
    <t>610 917 416</t>
  </si>
  <si>
    <t>J39783774</t>
  </si>
  <si>
    <t>cantabriait.es</t>
  </si>
  <si>
    <t>Santander</t>
  </si>
  <si>
    <t>Tecnicos Informaticos De Cantabria S.L.</t>
  </si>
  <si>
    <t>tic@ticsl.com</t>
  </si>
  <si>
    <t>942 362 661</t>
  </si>
  <si>
    <t>B39361993</t>
  </si>
  <si>
    <t>santanderinformatica.com</t>
  </si>
  <si>
    <t>Impress Group</t>
  </si>
  <si>
    <t>info@impress-group.com</t>
  </si>
  <si>
    <t>942 033 303</t>
  </si>
  <si>
    <t>J39420385</t>
  </si>
  <si>
    <t>impress-group.com</t>
  </si>
  <si>
    <t>Cantabria Informática y Telecomunicaciones S.L.</t>
  </si>
  <si>
    <t>mjmedina@cantabriainformatica.com</t>
  </si>
  <si>
    <t>942 03 75 02</t>
  </si>
  <si>
    <t>B39500855</t>
  </si>
  <si>
    <t>https://www.cantabriainformatica.com/</t>
  </si>
  <si>
    <t>AtlantisPC</t>
  </si>
  <si>
    <t>No quiere abordar telefonía</t>
  </si>
  <si>
    <t>610 761 076</t>
  </si>
  <si>
    <t>B35349406</t>
  </si>
  <si>
    <t>atlantispc.es</t>
  </si>
  <si>
    <t>TECNINORTE</t>
  </si>
  <si>
    <t>info@tecninorte.com</t>
  </si>
  <si>
    <t>942 544 126</t>
  </si>
  <si>
    <t>B39506944</t>
  </si>
  <si>
    <t>tecninorte.com</t>
  </si>
  <si>
    <t>ITSciap (Consultoría Informática)</t>
  </si>
  <si>
    <t>contacto@itsicap.com</t>
  </si>
  <si>
    <t>636 91 79 63</t>
  </si>
  <si>
    <t>itsicap.com</t>
  </si>
  <si>
    <t>CIC Consulting Informático</t>
  </si>
  <si>
    <t>soluciones@cic.es</t>
  </si>
  <si>
    <t>B39361019</t>
  </si>
  <si>
    <t>ingesist.com</t>
  </si>
  <si>
    <t>I+D Informática</t>
  </si>
  <si>
    <t>Enviado mail 20/10. Llamar jueves tarde 23 o viernes 24 otra vez.</t>
  </si>
  <si>
    <t>comercial@infordecan.es</t>
  </si>
  <si>
    <t>942 361 114</t>
  </si>
  <si>
    <t>B39348966</t>
  </si>
  <si>
    <t>imasdnet.com</t>
  </si>
  <si>
    <t>SIP Cantabria</t>
  </si>
  <si>
    <t>Ya colaboran con una, no ha querido escuchar propuesta</t>
  </si>
  <si>
    <t>942 34 30 04</t>
  </si>
  <si>
    <t>B39609714</t>
  </si>
  <si>
    <t>sipcantabria.net</t>
  </si>
  <si>
    <t>TU INFORMATICO SAT</t>
  </si>
  <si>
    <t>David (correo, no gerente)</t>
  </si>
  <si>
    <t>info@tuinformaticosat.com</t>
  </si>
  <si>
    <t>658 540 555</t>
  </si>
  <si>
    <t>TU INFORMÁTICO SAT</t>
  </si>
  <si>
    <t>INFOJESA</t>
  </si>
  <si>
    <t xml:space="preserve">20-oct: Formulario web enviado </t>
  </si>
  <si>
    <t>infojesa@infojesa.com</t>
  </si>
  <si>
    <t>611 678 684 (whats)</t>
  </si>
  <si>
    <t>B11847287</t>
  </si>
  <si>
    <t>Sobre nosotros – Infojesa.com</t>
  </si>
  <si>
    <t>BITJEREZ</t>
  </si>
  <si>
    <t>info@bitjerez.com</t>
  </si>
  <si>
    <t>956 15 54  93</t>
  </si>
  <si>
    <t>suministro y a la integración de hardware en las infraestructuras tecnológicas de las empresas. En este sentido contamos con una amplia gama de productos y una vasta experiencia recabada a lo largo de varios años.</t>
  </si>
  <si>
    <t>BitJerez – Servicios Informaticos</t>
  </si>
  <si>
    <t>A2V</t>
  </si>
  <si>
    <t>Alvaro</t>
  </si>
  <si>
    <t>info@a2v.es</t>
  </si>
  <si>
    <t>604 80 41 31</t>
  </si>
  <si>
    <t>empresa dedicada a la instalación, reparación y mantenimiento de sistemas informáticos que brinda su servicio tanto a empresas como a particulares.</t>
  </si>
  <si>
    <t>Soporte y Servicios Informáticos - A2V Servicios Informáticos</t>
  </si>
  <si>
    <t>ETICONSA INFORMATICA</t>
  </si>
  <si>
    <t>Hugo</t>
  </si>
  <si>
    <t>hugo@eticonsa.es</t>
  </si>
  <si>
    <t>956 077 581</t>
  </si>
  <si>
    <t>crear software propio, tenemos equipos e instalaciones informáticas a medida, TPV, comanderos digitales y máquinas de autocobro.</t>
  </si>
  <si>
    <t>Contacta – Eticonsa Informática – TPV en Cádiz y servicios informáticos</t>
  </si>
  <si>
    <t>Santander Soluciones Informáticas</t>
  </si>
  <si>
    <t>Recontacto</t>
  </si>
  <si>
    <t>contacto@santandersolutions.es</t>
  </si>
  <si>
    <t>942 075 641</t>
  </si>
  <si>
    <t>PC VICTOR</t>
  </si>
  <si>
    <t>victormasa93@gmail.com</t>
  </si>
  <si>
    <t>658 91 46 87</t>
  </si>
  <si>
    <t>Arreglo ordenadores a domicilio y en remoto. Me especializo en formateo e instalación de sistemas operativos, limpieza interna de PCs y portátiles, recuperación de archivos, instalación de software esencial y soporte remoto.</t>
  </si>
  <si>
    <t>PC VICTOR: ¿Quién soy?</t>
  </si>
  <si>
    <t>BIT2BIT SERVICIOS INFORMATICOS</t>
  </si>
  <si>
    <t>info@bit2biotserviciosinformaticos.es</t>
  </si>
  <si>
    <t>956 980 777 / 691 962 926</t>
  </si>
  <si>
    <t>B72238421</t>
  </si>
  <si>
    <t>bit2bit - Servicios Informáticos</t>
  </si>
  <si>
    <t>GEMASOFT (autonoma)</t>
  </si>
  <si>
    <t xml:space="preserve"> Gema </t>
  </si>
  <si>
    <t>inforgesgema@gmail.com</t>
  </si>
  <si>
    <t>956 943 575</t>
  </si>
  <si>
    <t>48966675C</t>
  </si>
  <si>
    <t>Gemasoft – Informática Gemasoft</t>
  </si>
  <si>
    <t xml:space="preserve">DOCTOR PC INFORMATICA </t>
  </si>
  <si>
    <t>contacto@doctorpc.es</t>
  </si>
  <si>
    <t>956 88 35 61 / 636 09 33 96</t>
  </si>
  <si>
    <t>Reparación y mantenimiento de equipos</t>
  </si>
  <si>
    <t>Contacto - DoctorPC Informática</t>
  </si>
  <si>
    <t>info@grupo-open.es</t>
  </si>
  <si>
    <t>MSG SOLUCIONES INFORMATICAS</t>
  </si>
  <si>
    <t>No está hasta el jueves, correo 20-oct</t>
  </si>
  <si>
    <t>Alejandro González</t>
  </si>
  <si>
    <t>info@solucionesintegrales.ea</t>
  </si>
  <si>
    <t>615 07 98 34</t>
  </si>
  <si>
    <t>B85520823</t>
  </si>
  <si>
    <t>Servicio integral para empresas: helpdesk, sistemas eléctricos automatismos</t>
  </si>
  <si>
    <t>SOLUCIONES INTEGRALES PARA TU EMPRESA | Marketing Digital</t>
  </si>
  <si>
    <t>SAGA TECHNOLOGIES SL</t>
  </si>
  <si>
    <t>info@sagatech.es</t>
  </si>
  <si>
    <t>854 64 62 04 / 604 96 48 90</t>
  </si>
  <si>
    <t>B86593977</t>
  </si>
  <si>
    <t xml:space="preserve">ASESORAMIENTO, CONSULTORIA, CONCEPCION DISEÃ‘O, DESARROLLO, IMPLANTACION, EXPLOTACION Y MANTENIMIENTO DE SISTEMAS INFORMATICOS Y DE COMUNICACION. . .. </t>
  </si>
  <si>
    <t>Contacto | Sagatech | Expertos en Mantenimiento Informático en Sevilla</t>
  </si>
  <si>
    <t xml:space="preserve">SISTELIN SERVICIOS TECNOLÓGICOS INTEGRALES </t>
  </si>
  <si>
    <t>No me han cogido el teléfono; 20-oct correo</t>
  </si>
  <si>
    <t>servicios@sistelin.es</t>
  </si>
  <si>
    <t>954 39 13 13</t>
  </si>
  <si>
    <t>J90407370</t>
  </si>
  <si>
    <t>Sistelin - Servicios Tecnológicos Integrales | Informática Sevilla</t>
  </si>
  <si>
    <t>NOATICA TECH CODE INFORMATICA SEVILLA</t>
  </si>
  <si>
    <t>Me tiene que llamar o escribir el responsable de vuelta</t>
  </si>
  <si>
    <t>info@informaticasevilla.com</t>
  </si>
  <si>
    <t>900 525 715</t>
  </si>
  <si>
    <t>B91501254</t>
  </si>
  <si>
    <t>Informática Sevilla - Servicios Informáticos para empresas - Informática y Programación en Sevilla</t>
  </si>
  <si>
    <t>PC PACO- INGENIERÍA SANITARIA SL</t>
  </si>
  <si>
    <t>Mensaje en el contestador automatico</t>
  </si>
  <si>
    <t>soporte@pcpaco.com</t>
  </si>
  <si>
    <t>955 100 330</t>
  </si>
  <si>
    <t>B41008418</t>
  </si>
  <si>
    <t>Home | pcpaco.com</t>
  </si>
  <si>
    <t>EMPRESA PROVINCIAL DE INFORMATICA SA</t>
  </si>
  <si>
    <t xml:space="preserve">13-11 957421764 Se trata de una empresa de la diputacion de cordoba, no pueden hacer colaboraciones con empresas privadas si no es mediante concurso </t>
  </si>
  <si>
    <t xml:space="preserve">aytomencia@eprinsa.es </t>
  </si>
  <si>
    <t>957 21 16 41 (gerencia)</t>
  </si>
  <si>
    <t>A14237291</t>
  </si>
  <si>
    <t xml:space="preserve">PRESTAR EL SERVICIO DE ASISTENCIA INFORMATIVA EN EL AMBITO DE LA DIPUTACION PROVINCIAL DE CORDOBA Y ENTIDADES O SOCIEDADES DEPENDIENTES DE LA MISMA PARA UNA MEJOR ATENCION Y GESTION DE SUS NECESIDADES Y EJERCICIO DE SUS . </t>
  </si>
  <si>
    <t>Inicio - EPRINSA</t>
  </si>
  <si>
    <t xml:space="preserve"> alpe.montemayor@eprinsa.es</t>
  </si>
  <si>
    <t xml:space="preserve"> secretario.belmez@eprinsa.es</t>
  </si>
  <si>
    <t xml:space="preserve"> secretaria.espejo@eprinsa.es</t>
  </si>
  <si>
    <t xml:space="preserve"> lopera@eprinsa.es</t>
  </si>
  <si>
    <t>RIB SPAIN SA</t>
  </si>
  <si>
    <t>Gabriel Cerrada</t>
  </si>
  <si>
    <t>gabriel.cerrada@rib-software.com (director general)</t>
  </si>
  <si>
    <t>+34 914 483 800</t>
  </si>
  <si>
    <t>A28617751</t>
  </si>
  <si>
    <t xml:space="preserve">LA ACTIVIDAD DE LA SOCIEDAD SERA LA FABRICACION DE PROGRAMAS DE ORDENADOR LA COMPRA VENTA Y EXPLOTACION DE MATERIAL INFORMATICO , ASI COMO SUBPRODUCTOS.. </t>
  </si>
  <si>
    <t>RIB Spain: RIB Spain</t>
  </si>
  <si>
    <t xml:space="preserve"> soft@soft.es</t>
  </si>
  <si>
    <t xml:space="preserve"> sdotor@soft.es</t>
  </si>
  <si>
    <t xml:space="preserve"> gonzalog@soft.es</t>
  </si>
  <si>
    <t>ELECTRONIC PRODUCT INTERNATIONAL REPRESENTATIVE SA</t>
  </si>
  <si>
    <t xml:space="preserve">14-11 913518694 No contesta // 913528352 // 27-11 913528352 ella no lleva esa parte, de todas formas no creo que le pueda interesar la propuesta // 11-12 913518694 Me indican llamar a la central - 913528352 Alberto es el gerente, me indica mandar correo </t>
  </si>
  <si>
    <t>Nils Peter Mortensen</t>
  </si>
  <si>
    <t>alberto@epirsa.com</t>
  </si>
  <si>
    <t xml:space="preserve"> +34 913 52 83 52</t>
  </si>
  <si>
    <t>A28907798</t>
  </si>
  <si>
    <t xml:space="preserve">VENTA Y COMPRA AL POR MAYOR DE COMPONENTES Y MATERIAL ELECTRONICO. </t>
  </si>
  <si>
    <t>Iniciar sesión</t>
  </si>
  <si>
    <t xml:space="preserve"> Mortensen Nils Peter</t>
  </si>
  <si>
    <t>VITRO SA</t>
  </si>
  <si>
    <t xml:space="preserve">14-11 954933200 No contesta // 913821620 No contesta  // 27-11 954933200 No contesta // 11-12 954933200 No contesta - 913821620 No contesta // 19-12 954933200 No contesta </t>
  </si>
  <si>
    <t>Jose Luis Colls Peyra</t>
  </si>
  <si>
    <t>admvm@vitrosp.com /
info@vitro.bio</t>
  </si>
  <si>
    <t>A41361544</t>
  </si>
  <si>
    <t xml:space="preserve">a) La ejecuciÃ³n, desarrollo, compraventa, importaciÃ³n, exportaciÃ³n, comercio, distribuciÃ³n e instalaciÃ³n al por mayor y menor por cuenta propia o Ajena de toda clase de software, hardware, aparatos, equipos, perifÃ©ricos, accesorios y artÃ­culos informÃ¡ticos de cualquier clase. b) La compraventa, impor.. </t>
  </si>
  <si>
    <t>VITRO MASTER DIAGNÓSTICA - Vitro master diagnóstica</t>
  </si>
  <si>
    <t xml:space="preserve"> vitro@vitroweb.com</t>
  </si>
  <si>
    <t xml:space="preserve"> vitro@vitro.bio</t>
  </si>
  <si>
    <t>C B D SOCIEDAD ANONIMA</t>
  </si>
  <si>
    <t>22-01 963 932 663-No disponible. 963932665 No disponible. C.B.D., S.A. fue absorbida y extinguida en noviembre de 2022 tras una fusión por absorción por parte de NUNSYS SA, por lo que como sociedad independiente ya no existe legalmente.  960 500 631-No disponiblre tlf. NUNSYS.</t>
  </si>
  <si>
    <t>Alfonso Gutierrez Gonzalez</t>
  </si>
  <si>
    <t>cbd@dirac.es</t>
  </si>
  <si>
    <t>A46673463</t>
  </si>
  <si>
    <t xml:space="preserve">DISTRIBUCION Y VENTA DE MATERIAL INFORMATICO, ELECTRONICO, PROGRAMAS Y CURSOS.. </t>
  </si>
  <si>
    <t xml:space="preserve"> Nicolas Serafin De La Iglesia</t>
  </si>
  <si>
    <t>DESARROLLO DE APLICACIONES TECNICAS INFORMATICAS SA</t>
  </si>
  <si>
    <t>22-01 917 159 268 Gk Sandra comenta que va intentar pasarme con el dtp. Que se encarga, no se encuentran se anota mi telefono y me contactan sino volver a llamar la semana que viene.</t>
  </si>
  <si>
    <t>Ana Belen Casado Rebola</t>
  </si>
  <si>
    <t>comercial@datisa.es / info@datisa.es</t>
  </si>
  <si>
    <t>917 159 268</t>
  </si>
  <si>
    <t>A49006851</t>
  </si>
  <si>
    <t xml:space="preserve">EL DESARROLLO DE APLICACIONES INFORMATICAS (IDEACION, ANALISIS, PROGRAMACION, PUSTA A PUNTO Y MANTENIMIENTO), LA COMERCIALIZACION DE LAS MISMAS, LOS SERVICIOS DE INSTALACION, TRASPASO DE DATOS, SOPORTE Y FORMACION, LA EXPLOTACION EN INSTALACIONES PROPIAS Y AJENAS, ASI COMO EL ASESORAMIENTO Y LA.. </t>
  </si>
  <si>
    <t>Servicios - Datisa ERP</t>
  </si>
  <si>
    <t xml:space="preserve"> infodatisa@datisa.es</t>
  </si>
  <si>
    <t xml:space="preserve"> isabel.pomar@datisa.es</t>
  </si>
  <si>
    <t xml:space="preserve"> marketing@datisa.es</t>
  </si>
  <si>
    <t xml:space="preserve"> datisa@datisa.es</t>
  </si>
  <si>
    <t>SOLUNIX SA</t>
  </si>
  <si>
    <t>info@solunix.es</t>
  </si>
  <si>
    <t>937 236 564</t>
  </si>
  <si>
    <t>A58258005</t>
  </si>
  <si>
    <t xml:space="preserve">ExplotaciÃ³n electrÃ³nica por terceros.. </t>
  </si>
  <si>
    <t>Solunix - Líderes en la integración de sistemas en Cataluña</t>
  </si>
  <si>
    <t>SERVICOMPUT SA</t>
  </si>
  <si>
    <t>Joaquin Palazon Ferrer</t>
  </si>
  <si>
    <t>info@ae2.es</t>
  </si>
  <si>
    <t>938 813 640</t>
  </si>
  <si>
    <t>A58523358</t>
  </si>
  <si>
    <t xml:space="preserve">LA PRODUCCION DE PROGRAMAS INFORMATICOS Y SU COMERCIALIZACION. LA COMERCIALIZACION DE PROGRAMAS INFORMATICOS PRODUCIDOS POR TERCEROS. EL COMERCIO A DE ORDENADORES, MAQUINAS DE ESCRIBIR Y CALVULAR, APARATOS DE TELEFONIA.. </t>
  </si>
  <si>
    <t>Alvic | Soluciones integrales de automatización para el sector energético</t>
  </si>
  <si>
    <t xml:space="preserve"> Ferrer Joaquin Palazon</t>
  </si>
  <si>
    <t xml:space="preserve"> Juan Jose Palazon Ayala</t>
  </si>
  <si>
    <t xml:space="preserve"> Alberto Carlos Palazon Ayala</t>
  </si>
  <si>
    <t xml:space="preserve"> dfamada@alvic.net</t>
  </si>
  <si>
    <t xml:space="preserve"> info@alvic.net</t>
  </si>
  <si>
    <t xml:space="preserve"> marketing@alvic.net</t>
  </si>
  <si>
    <t xml:space="preserve"> amartinez@alvic.net</t>
  </si>
  <si>
    <t>PARAMETRIC TECHNOLOGY ESPAÃ‘A SA</t>
  </si>
  <si>
    <t>Roman Martin Valldeperas</t>
  </si>
  <si>
    <t>lmicciche@ptc.com</t>
  </si>
  <si>
    <t>A60000593</t>
  </si>
  <si>
    <t xml:space="preserve">FABRICACION, COMPRA, VENTA, ALQUILER, SERVICIO DE MANTENIMIENTO Y REPARACION, DISENO, MEDIACION Y CUALQUIER OTRO TIPO DE NEGOCIO RELACIONADO CON PROGRAMAS Y EQUIPOS DE INFORMATICA, SISTEMAS DE ORDENADORES ETC            . </t>
  </si>
  <si>
    <t>404-Redirect | PTC</t>
  </si>
  <si>
    <t xml:space="preserve"> Martin Vallde Peras Roman</t>
  </si>
  <si>
    <t xml:space="preserve"> hrnaukri@ptc.com</t>
  </si>
  <si>
    <t xml:space="preserve"> gsinclair@ptc.com</t>
  </si>
  <si>
    <t xml:space="preserve"> bambaruch@ptc.com</t>
  </si>
  <si>
    <t xml:space="preserve"> esnow@ptc.com</t>
  </si>
  <si>
    <t>SIADDE SOLUCIONES SA</t>
  </si>
  <si>
    <t xml:space="preserve">14-11 915004105 No contesta // 915003829 No contesta // 27-11 915004105 No contesta // 915003829 No contesta // 19-11 954933200 No contesta </t>
  </si>
  <si>
    <t>gruposimave@simave.es / siadde@siadde.es</t>
  </si>
  <si>
    <t>915003829, 915004105</t>
  </si>
  <si>
    <t>A81286759</t>
  </si>
  <si>
    <t xml:space="preserve">INSTALACION Y MANTENIMIENTO DE APARATOS DE SEGURIDAD, PLANIFICACION Y ASESORAMIENTO EN ACTIVIDADES DE SEGURIDAD.. </t>
  </si>
  <si>
    <t>Contacto – Siadde Soluciones</t>
  </si>
  <si>
    <t>BUILD2 EDIFICA SA</t>
  </si>
  <si>
    <t xml:space="preserve">14-11 914900080 No contesta // 27-11 914900080 No contesta // 19-12 914900080 No contesta </t>
  </si>
  <si>
    <t>informacion@build2build.com</t>
  </si>
  <si>
    <t>A82692617</t>
  </si>
  <si>
    <t xml:space="preserve">DESARROLLAR ACTIVIDADES Y PRESTAR SERVICIOS EN EL AREA DE LAS TELECOMUNICACIONES, LA INFORMACION Y LA COMUNICACION, EN PARTICULAR PODRA DESARROLLAR ACTIVIDADES RELACIONADAS CON INTERNET Y OTRAS REDES, ETC.. </t>
  </si>
  <si>
    <t xml:space="preserve"> informacion@obralia.com</t>
  </si>
  <si>
    <t>DATADEC ONLINE SA</t>
  </si>
  <si>
    <t>Rosa Maria Soldevila Ferrandiz</t>
  </si>
  <si>
    <t>comercial@ddol.es</t>
  </si>
  <si>
    <t>A96972492</t>
  </si>
  <si>
    <t xml:space="preserve">LA COMERCIALIZACION DE APLICACIONES INFORMATICAS A TRAVES DE INTERNET DE MENSAJERIA Y SERVIDOR DE COMERCIO ELECTRONICOS. ALQUILER DE APLICACIONES INFORMATICAS PARA LA EMPRESA.. </t>
  </si>
  <si>
    <t>ERP CLOUD | Software de gestión empresarial | DATADEC</t>
  </si>
  <si>
    <t xml:space="preserve"> Miguel Bassa Padros</t>
  </si>
  <si>
    <t xml:space="preserve"> Pedro Carrasco Guerrero</t>
  </si>
  <si>
    <t xml:space="preserve"> Juan Ramon Aguilera Marin</t>
  </si>
  <si>
    <t xml:space="preserve"> Juan Marimon Morales</t>
  </si>
  <si>
    <t xml:space="preserve"> comercial@datadec.es</t>
  </si>
  <si>
    <t xml:space="preserve"> info@datadec-online.com</t>
  </si>
  <si>
    <t>TECON SOLUCIONES INFORMATICAS SOCIEDAD LIMITADA</t>
  </si>
  <si>
    <r>
      <t xml:space="preserve">17-11 967261314 No contesta // </t>
    </r>
    <r>
      <rPr>
        <sz val="10.5"/>
        <color theme="1"/>
        <rFont val="Open Sans"/>
        <family val="2"/>
      </rPr>
      <t xml:space="preserve">967 50 50 24 (2 para compras) Contacto con Toni y me indica que mande correo a </t>
    </r>
    <r>
      <rPr>
        <sz val="10.5"/>
        <color theme="1"/>
        <rFont val="Calibri"/>
        <family val="2"/>
        <scheme val="minor"/>
      </rPr>
      <t xml:space="preserve">comercial@tecon.es presentando el modelo </t>
    </r>
    <r>
      <rPr>
        <sz val="11"/>
        <color theme="1"/>
        <rFont val="Calibri"/>
        <family val="2"/>
        <scheme val="minor"/>
      </rPr>
      <t xml:space="preserve">(( 27-11 967 50 50 24 Contacto con Administracion, me indican llamar que estaran los resposables </t>
    </r>
  </si>
  <si>
    <t>tecon@albacete.com / comunicacion@grupotecon.com</t>
  </si>
  <si>
    <t>967 50 50 24, 966 60 04 99</t>
  </si>
  <si>
    <t>B02118875</t>
  </si>
  <si>
    <t xml:space="preserve">la venta y mantenimiento de hardware, venta y mantenimiento de software, consultorÃ­a, desarrollo e implantaciÃ³n de programas informÃ¡ticos a medida, diseÃ±o, implantaciÃ³n y mantenimiento de pÃ¡ginas web e internet, consultorÃ­a, diseÃ±o, implantaciÃ³n y mantenimientos de sistemas informÃ¡ticos e infraestru.. </t>
  </si>
  <si>
    <t>Inicio - Tecon Soluciones Informáticas</t>
  </si>
  <si>
    <t>Albacete</t>
  </si>
  <si>
    <t xml:space="preserve"> rmayoral@tecon.es</t>
  </si>
  <si>
    <t xml:space="preserve"> tecon@tecon.es</t>
  </si>
  <si>
    <t xml:space="preserve"> flopez@tecon.es</t>
  </si>
  <si>
    <t xml:space="preserve"> maltamirano@tecon.es</t>
  </si>
  <si>
    <t>CLIMAEX ALMENDRALEJO SL</t>
  </si>
  <si>
    <t>B06657779</t>
  </si>
  <si>
    <t xml:space="preserve">Comercio al por mayor de equipos electrÃ³nicos y de telecomunicaciones y sus componentes. FerreterÃ­a, fontanerÃ­a y calefacciÃ³n. </t>
  </si>
  <si>
    <t>MISTERPLAN SL</t>
  </si>
  <si>
    <t>Miguel Angel Sanchez Morcate</t>
  </si>
  <si>
    <t>91 269 01 02</t>
  </si>
  <si>
    <t>B10387736</t>
  </si>
  <si>
    <t>SERVICIOS INFORMATICOS Y DE TELECOMUNICACIONES. PROMOCION Y COMERCIALIZACION DE ESTABLECIMIENTOS TURISTICOS. Hoteles y apartamentos</t>
  </si>
  <si>
    <t>Software para gestión turística | MISTERPLAN</t>
  </si>
  <si>
    <t>INFORMANCE SL</t>
  </si>
  <si>
    <t>Abigail Galan Blanco</t>
  </si>
  <si>
    <t>administracion@informance.es</t>
  </si>
  <si>
    <t>963 93 63 63</t>
  </si>
  <si>
    <t>B12231932</t>
  </si>
  <si>
    <t xml:space="preserve">ANALISIS, DESARROLLO DE SISTEMAS INFORMATICOS, COMERCIALIZACION DE EQUIPOS, CURSILLOS DE INFORMATICA. </t>
  </si>
  <si>
    <t>Informance</t>
  </si>
  <si>
    <t xml:space="preserve"> fmarmaneu@informance.es</t>
  </si>
  <si>
    <t xml:space="preserve"> elazaro@informance.es</t>
  </si>
  <si>
    <t xml:space="preserve"> informance@informance.es</t>
  </si>
  <si>
    <t>CALL ECOPLANA SL</t>
  </si>
  <si>
    <t>17-11 SON TIENDAS ORANGE</t>
  </si>
  <si>
    <t>B12868626</t>
  </si>
  <si>
    <t xml:space="preserve">a. IntermediaciÃ³n del comercio. b. Comercio al por menor de aparatos y artÃ­culos de telecomunicaciones. </t>
  </si>
  <si>
    <t>NOSTRAVANT SLL</t>
  </si>
  <si>
    <t>info@akiwifi.es</t>
  </si>
  <si>
    <t>964 344 590</t>
  </si>
  <si>
    <t>B12882775</t>
  </si>
  <si>
    <t xml:space="preserve">1. InformaciÃ³n y comunicaciones. 2. InformÃ¡tica, telecomunicaciones y ofimÃ¡tica. 3. InvestigaciÃ³n, desarrollo e innovaciÃ³n. </t>
  </si>
  <si>
    <t>AKIWIFI, marca especializada en soluciones wifi. Internet y voz de calidad al mejor precio.</t>
  </si>
  <si>
    <t>COPERMATICA SL</t>
  </si>
  <si>
    <t>Javier Luis Gutierrez Royo</t>
  </si>
  <si>
    <t>igrande@copermatica.com</t>
  </si>
  <si>
    <t>926 539 890</t>
  </si>
  <si>
    <t>B13192265</t>
  </si>
  <si>
    <t xml:space="preserve">COMERCIALIZACION DE EQUIPOS Y MATERIAL INFORMATICO Y DE OFICINA DE TODO TIPO, INCLUSO FORMULARIOS E IMPRESOS. COMERCIALIZACION DE MOBILIARIO PARA OFICINA. ELABORACION DE MATERIAL INFORMATICO DE TODO TIPO. PROGRAMACION Y.. </t>
  </si>
  <si>
    <t>Home - Copermatica | Software ERP de Gestión</t>
  </si>
  <si>
    <t>Ciudad Real</t>
  </si>
  <si>
    <t xml:space="preserve"> copermatica@copermatica.es</t>
  </si>
  <si>
    <t>DESARROLLO DE SOFTWARE TOMELLOSO SOCIEDAD LIMITADA</t>
  </si>
  <si>
    <t xml:space="preserve">17-11 926 50 11 60 Me indican llamar mañana al departamento comercial </t>
  </si>
  <si>
    <t>Jordi Constans Teixidor</t>
  </si>
  <si>
    <t>desoft@desoftsl.com</t>
  </si>
  <si>
    <t>926 50 11 60</t>
  </si>
  <si>
    <t>B13234992</t>
  </si>
  <si>
    <t xml:space="preserve">LA PRESTACION DE SERVICIOS DE ASESORIA Y CONSULTORIA EN MATERIA DE ORGANIZACION INFORMATICA, ECONOMICA Y PROCESOS ADMINISTRATIVOS. LA COMPRA VENTA, COMERCIALIZACION INFORMATICA, ECONOMICA Y PROCESOS ADMINISTRATIVOS.     . </t>
  </si>
  <si>
    <t>desarrollo de software de gestion - Desarrollo de Software Tomelloso | Desarrollo de Software Tomelloso</t>
  </si>
  <si>
    <t xml:space="preserve"> jose@desoftsl.com</t>
  </si>
  <si>
    <t>NGLOBA SISTEMAS ONLINE SL</t>
  </si>
  <si>
    <t>Sergio Montoro Ten</t>
  </si>
  <si>
    <t>B14826747</t>
  </si>
  <si>
    <t xml:space="preserve">EL ALQUILER Y MANTENIMIENTO DE SISTEMAS INFORMATICOS. EL COMERCIO AL MAYOR Y MENOR DE TODO TIPO DE MATERIAL ELECTRICO, ELECTRONICO Y DE TELECOMUNICACIONES, MAQUINAS DE ESCRIBIR, EQUIPOS DE OFICINA, MATERIAL DE OFICINA Y. </t>
  </si>
  <si>
    <t xml:space="preserve"> Ivan Montoro Ten</t>
  </si>
  <si>
    <t>13.01 - Pendiente que nso envíe el contrato completado, documentación MyProc y los leads tanteados</t>
  </si>
  <si>
    <t>Fede</t>
  </si>
  <si>
    <t>625596462
957607200</t>
  </si>
  <si>
    <t>fede@fedesoft.net</t>
  </si>
  <si>
    <t>957 606 597</t>
  </si>
  <si>
    <t>B14922538</t>
  </si>
  <si>
    <t xml:space="preserve">La compra, venta, alquiler de todo tipo de material informÃ¡tico de oficina, electrodomÃ©sticos, asÃ­ como mobiliario, su reparaciÃ³n y diseÃ±o de programas, software, hardware y diseÃ±o de pÃ¡ginas web y su dominio. Mantenimiento informÃ¡tico y cursos relacionados con la informÃ¡tica y demÃ¡s componentes ele. </t>
  </si>
  <si>
    <t>Fedesoft :: Servicios Informáticos</t>
  </si>
  <si>
    <t>PREMIUM SERVICIOS INTEGRADOS SL</t>
  </si>
  <si>
    <t>Ramiro Gonzalez Juanes</t>
  </si>
  <si>
    <t>B14981583</t>
  </si>
  <si>
    <t xml:space="preserve">Desarrollo de software informÃ¡tico. Instalaciones de telecomunicaciones y sistemas informÃ¡ticos. Instalaciones elÃ©ctricas. Instalaciones y mantenimientos de maquinaria industrial. Instalaciones y mantenimientos de elementos fotovoltaicos. ExplotaciÃ³n comercial de terceras empresas. ExplotaciÃ³n comer. </t>
  </si>
  <si>
    <t>ZIPZAP ONLINE SL</t>
  </si>
  <si>
    <t xml:space="preserve">18-11 957049536 No disponible /7  27-11 957049536 No contesta // 19-11 957049536 Erroneo, indica que la empresa no se dedica a nada relacionado con la tecnologia ni redes </t>
  </si>
  <si>
    <t>B14987150</t>
  </si>
  <si>
    <t xml:space="preserve">La Sociedad tiene por objeto: La compraventa al por mayor y al por menor, de material electrÃ³nico, joyerÃ­a, aparatos de uso domÃ©stico, asÃ­ como de todo tipo de productos de regalo, tanto desde un local, como por telÃ©fono, promociones o por Internet. CNAE NUMERO 4791. Dichas actividades podrÃ¡n ... </t>
  </si>
  <si>
    <t>SAYCU SOFT SOCIEDAD LIMITADA</t>
  </si>
  <si>
    <t>Javier Prego Molina</t>
  </si>
  <si>
    <t>servicios@saycusoft.es</t>
  </si>
  <si>
    <t>B16185050</t>
  </si>
  <si>
    <t xml:space="preserve">VENTA Y REPARACION DE MATERIAL ELECTRICO, ELCTRONICO Y DE COMUNICACION, FABRICACION, VENTA, REPARACION Y MANTENIMIENTO DE PROGRAMAS INFORMATICOS Y ENSENANZA DE LAS MATERIAS RELACIONADAS CON LA CIENCIA DE LA INFORMATICA.. </t>
  </si>
  <si>
    <t>Cuenca</t>
  </si>
  <si>
    <t xml:space="preserve"> Ignacio Aguirregaviria Arriola</t>
  </si>
  <si>
    <t xml:space="preserve"> Serge Desloover</t>
  </si>
  <si>
    <t>SISTEMAS INFORMATICOS DE NEGOCIO SOCIEDAD LIMITADA</t>
  </si>
  <si>
    <r>
      <t xml:space="preserve">18-11 958228220 No contesta // </t>
    </r>
    <r>
      <rPr>
        <sz val="13.5"/>
        <color theme="1"/>
        <rFont val="Space Grotesk"/>
      </rPr>
      <t xml:space="preserve">918 330 388 Carolina coge mis datos de contacto </t>
    </r>
  </si>
  <si>
    <t>Francisco Javier Lecea Arana</t>
  </si>
  <si>
    <t>B18753590</t>
  </si>
  <si>
    <t xml:space="preserve">DISTRIBUCION, COMERCIALIZACION EQUIPOS INFORMATICOS, DE TELEFONIA, SUS COMPONENTES, DE ELEMENTOS PERIFERICOS ASOCIADOS.PRESTACION SERVICIOS ASESORAMIENTO, DE ASISTENCIA TECNICA, MANTENIMIENTO SISTEMAS INFORMATICOS, DE EL. </t>
  </si>
  <si>
    <t>FBS ASESORES INFORMATICOS SL</t>
  </si>
  <si>
    <t xml:space="preserve">18-11 943 76 65 13 No contesta // 27-11  943 76 65 13 No contesta // 19-12 943766513 No contesta </t>
  </si>
  <si>
    <t>Francisco Javier Mas Arenillas</t>
  </si>
  <si>
    <t>comercial@fbs.es</t>
  </si>
  <si>
    <t>943 76 65 13</t>
  </si>
  <si>
    <t>B20593190</t>
  </si>
  <si>
    <t xml:space="preserve">DESARROLLO Y COMERCIALIZACION DE PROGRAMAS Y HERRAMIENTAS INFORMATICAS.. </t>
  </si>
  <si>
    <t>Fbs Asesores Informaticos, S.L.</t>
  </si>
  <si>
    <t xml:space="preserve"> Francisco Ortiz Amat</t>
  </si>
  <si>
    <t>CYBERTRACK SERVICIOS INFORMATICOS SL</t>
  </si>
  <si>
    <t xml:space="preserve">18-11 943472931 Fuera de horario, llamar antes de las 3 // 27-11 943472931 No contesta // 19-12 943472931 No contesta </t>
  </si>
  <si>
    <t>Juan Jose Fernandez Ruiloba</t>
  </si>
  <si>
    <t xml:space="preserve"> info@cybertracksl.com </t>
  </si>
  <si>
    <t>B20819439</t>
  </si>
  <si>
    <t xml:space="preserve">EL COMERCIO DE EQUIPOS, RECAMBIOS Y ACCESORIOS INFORMATICOS ASI COMO LAS REPARACIONES, MANTENIMIENTO Y PRESTACION DE TODO TIPO DE SERVICIOS INFORMATICOS A PERSONAS, EMPRESAS Y ORGANISMOS PUBLICOS Y PRIVADOS, ADEMAS DE TO. </t>
  </si>
  <si>
    <t>Cybertrack S.L. - Inicio</t>
  </si>
  <si>
    <t>PANDORABOX CLIPPING SL</t>
  </si>
  <si>
    <t>22-01 959805622-Tlf. no existe. Web no activa.</t>
  </si>
  <si>
    <t>B21521307</t>
  </si>
  <si>
    <t xml:space="preserve">INFORMACION Y COMUNICACIONES., INFORMATICA, TELECOMUNICACIONES Y OFIMATICA., INVESTIGACION, DESARROLLO E INNOVACION. </t>
  </si>
  <si>
    <t>INTERTEKNICA-INTERNACIONAL DE TECNOLOGIA SOCIEDAD DE RESPONSABILIDAD LIMITADA</t>
  </si>
  <si>
    <t xml:space="preserve">655273059 Contacto con Roger, le explico el motivo por el que se ha seleccionado su empresa y el modelo colaborativo. Confirmamos cita para el jueves por la tarde a las 17:00 </t>
  </si>
  <si>
    <t>B22351332</t>
  </si>
  <si>
    <t xml:space="preserve">ARTICULO 2O. EL OBJETO DE LA SOCIEDAD SERA DEDICARSE A LA ADQUISICION, IMPORTACION, COMPRA, VENTA, COMERCIALIZACION, DISTRIBUCION Y EXPORTACION DE: MATERIAL, PIEZAS, COMPONENTES, ELEMENTOS, APARATOS, HERRAMIENTAS Y UTENS. </t>
  </si>
  <si>
    <t>Interteknica - Internacional de Tecnología S.L.</t>
  </si>
  <si>
    <t>TECNOSER21 SOCIEDAD LIMITADA</t>
  </si>
  <si>
    <t>No existe telefono ni correo</t>
  </si>
  <si>
    <t>Daniel Sevilla Carrasco</t>
  </si>
  <si>
    <t>B23681497</t>
  </si>
  <si>
    <t xml:space="preserve">DistribuciÃ³n, compra, venta y reparaciÃ³n de equipos informÃ¡ticos. -Servicio de MetrologÃ­a legal. -Compra, venta y arrenrn1ento y explotaciÃ³n de fincas urbanas y rÃºsticas. -AnÃ¡lisis, desarrollo y mantenimiento de software de escritorio. -AnÃ¡lisis, desarrollo y mantenimiento de sitios web. </t>
  </si>
  <si>
    <t xml:space="preserve"> Mariano Sevilla Dengra</t>
  </si>
  <si>
    <t xml:space="preserve"> Ana Maria Carrasco Martinez</t>
  </si>
  <si>
    <t>PROYECTOS SISTEMAS Y PERITACIONES SL</t>
  </si>
  <si>
    <t>19-11 987 42 69 66 (1) Me indican que debo hablarlo con su jefe, Gabriel, tema fibra e internet no le interesa nada y mejor no sacar el tema. Si que le interesa mucho la parte de soluciones digitales por lo que quedamos en tener la reunión el viernes 27 a las 10:00. El confirma a lo largo de la semana si se adelanta al jueves, mientras mandar correo y meet. // Enviado correo con documentación para firmar // 12.01 Indica no interesado por rechazo de propuesta de venta de 100 licencias de soluciones digitales (quería vender 100 licencias SEO (algo de seguridad), pero Marta Calderón confirmó que no se podía). PSP no está conforme con el servicio de Orange anterior ni con esto)</t>
  </si>
  <si>
    <t>Carlos Ruiz Lopez</t>
  </si>
  <si>
    <t>psp@wanadoo.es / info@psp.es</t>
  </si>
  <si>
    <t>987 42 69 66</t>
  </si>
  <si>
    <t>B24310252</t>
  </si>
  <si>
    <t xml:space="preserve">LA CONSTRUCCION, COMPRA Y DISTRIBUCION DE ELEMENTOS INDUSTRIALES E INFORMATICOS, ASI COMO LA ELABORACION DE PROYECTOS Y PERITACIONES DE VALOR.. </t>
  </si>
  <si>
    <t>Inicio - Psp informática</t>
  </si>
  <si>
    <t xml:space="preserve"> serviciotecnico@psp-informatica.com</t>
  </si>
  <si>
    <t>SOFTWARE LM BIERZO SL</t>
  </si>
  <si>
    <t>22-01 654328172- Tlf. erróneo cuelgan al preguntar por la empresa. Empresa disuelta en 2024.</t>
  </si>
  <si>
    <t>Juan Manuel Molinero Ruiz</t>
  </si>
  <si>
    <t>B24591638</t>
  </si>
  <si>
    <t xml:space="preserve">EL COMERCIO Y REPARACION DE EQUIPOS INFORMATICOS, COMERCIO DE TELEFONIA MOVIL, DISENO DE PAGINAS WEB, DESARROLLO DE PROGRAMAS INFORMATICOS Y COMERCIALIZACION. LA MEDIACION Y COORDINACION EN LAS ACTIVIDADES QUE SEAN PROFE. </t>
  </si>
  <si>
    <t>CONSULTORIA WEB PRODUCCIONS SL</t>
  </si>
  <si>
    <t>22-01 973206048-No existe o no está disponible.</t>
  </si>
  <si>
    <t>Sergio Madrigal Gil</t>
  </si>
  <si>
    <t>B25634049</t>
  </si>
  <si>
    <t xml:space="preserve">LA PROGRAMACION INFORMATICA Y VENTA DE PRODUCTOS INFORMATICOS. LA PRESTACION DE SERVICIOS DE ASESORIA Y CONSULTORIA EN EL CAMPO DE LA INFORMATICA. EDICIONES PUBLICITARIAS. PRENSA ESCRITA Y TELEVISION POR INTERNET. FORMAC. </t>
  </si>
  <si>
    <t xml:space="preserve"> Sergi Almasque Porta</t>
  </si>
  <si>
    <t>ENGINSOLAR TECNOLOGIA SOLAR SL</t>
  </si>
  <si>
    <t>Lleva temas de energía</t>
  </si>
  <si>
    <t>Alfonso Jose Mata Claveria</t>
  </si>
  <si>
    <t>B25667957</t>
  </si>
  <si>
    <t xml:space="preserve">LA PRESTACION DE SERVICIOS TECNICOS DE INGENIERIA Y OTRAS ACTIVIDADES RELACIONADAS CON EL ASESORAMIENTO TECNICO. Y LA PRODUCCION Y VENTA DE ENERGIAS ALTERNATIVAS.                                                          . </t>
  </si>
  <si>
    <t>Enginsolar Tecnologia Solar SL - Instal·lación de paneles Tarrega</t>
  </si>
  <si>
    <t xml:space="preserve"> Joan Francesc Guerrero Estrada</t>
  </si>
  <si>
    <t>LOGICAL RIOJA SOCIEDAD LIMITADA</t>
  </si>
  <si>
    <t xml:space="preserve">19-11 941212739 Me indican mandar correo ya que no pueden pasarme con nadie, ellos funcionan asi </t>
  </si>
  <si>
    <t>Jorge Vidal Barcelo</t>
  </si>
  <si>
    <t>info@logicalrioja.com</t>
  </si>
  <si>
    <t>941 212 739</t>
  </si>
  <si>
    <t>B26190769</t>
  </si>
  <si>
    <t xml:space="preserve">VENTA AL POR MAYOR Y AL POR MENOR DE TODA CLASE DE EQUIPOS INFORMATICOS Y SUS ACCESORIOS INCLUIDA SU REPARACION Y MANTENIMIENTO. ELABORACION, VENTA Y DISTRIBUCION DE TODO TIPO DE PROGRAMAS INFORMATICOS, SU INSTALACION.. </t>
  </si>
  <si>
    <t>Logical Rioja - Prologic ERP Alimentaria, Maquinaria y Muebles.</t>
  </si>
  <si>
    <t>SUMA INFO SL</t>
  </si>
  <si>
    <t>Manuel Ruiz Moreno</t>
  </si>
  <si>
    <t>juan.adanero@sumainfo.es</t>
  </si>
  <si>
    <t>941 27 06 45</t>
  </si>
  <si>
    <t>B26309609</t>
  </si>
  <si>
    <t xml:space="preserve">EL DESARROLLO E IMPLANTACION DE SISTEMAS INFORMATICOS, ASESORIA Y CONSULTORIA EN INFORMATICA Y COMUNICACIONES.                                                                                                              . </t>
  </si>
  <si>
    <t>HOME - Suma Info</t>
  </si>
  <si>
    <t>INNOVADB SL</t>
  </si>
  <si>
    <t>Jose Ramon Arias Fernandez</t>
  </si>
  <si>
    <t>info@innovadb.com</t>
  </si>
  <si>
    <t>986 19 64 00</t>
  </si>
  <si>
    <t>B27739630</t>
  </si>
  <si>
    <t xml:space="preserve">La prestacion de servicios informaticos a las empresas. La confeccion de programas y analisis de sistemas informaticos. La instalacion y mantenimiento de redes y servicios informaticos. La venta y reparacion de aparatos electricos para el tratamiento de la informacion. La venta de programas informat.. </t>
  </si>
  <si>
    <t>Soluciones ERP y CRM Personalizadas para tu Negocio | Innovadb</t>
  </si>
  <si>
    <t xml:space="preserve"> Pedro Cesar Prado SaldaÃ±a</t>
  </si>
  <si>
    <t>APLICACIONES TECNOLOGICAS JUMA SL</t>
  </si>
  <si>
    <t>22-01 952471797-Gk Rocio comenta que se encarga Victor del dtp. Tecnológico, enviado mail a  SAT@juma.es Att. Victor.</t>
  </si>
  <si>
    <t>Antolin Pegado Pavon</t>
  </si>
  <si>
    <t>sat@juma.es</t>
  </si>
  <si>
    <t>902 10 33 43</t>
  </si>
  <si>
    <t>B29732898</t>
  </si>
  <si>
    <t xml:space="preserve">INSTALACION MANTENIMIENTO Y DISTRIBUCION DE EQUIPOS ELECTRONICOS Y ELECTRODOMESTICOS DE TODAS CLASES ASI COMO SU VENTA AL POR MAYOR AL POR MENOR Y POR CORREO O VENTA POR CATALOGO VISUAL O ESCRITO.. </t>
  </si>
  <si>
    <t>Juma &gt; Security &amp; Smartcities &gt; Tecnología para personas</t>
  </si>
  <si>
    <t>MÃ¡laga</t>
  </si>
  <si>
    <t>DIGITAL MIND SL</t>
  </si>
  <si>
    <t>B30751622</t>
  </si>
  <si>
    <t xml:space="preserve">EDICION DE SOPORTES GRABADOS DE SONIDO, VIDEO E INFORMATICA.. </t>
  </si>
  <si>
    <t>NAVAMED SISTEMAS INFORMATICOS SL</t>
  </si>
  <si>
    <t>Jose Antonio Garrido Quesada</t>
  </si>
  <si>
    <t>sat@navamed.com</t>
  </si>
  <si>
    <t>948 20 36 10</t>
  </si>
  <si>
    <t>B31697113</t>
  </si>
  <si>
    <t xml:space="preserve">VENTA Y COMERCIALIZACION DE EQUIPOS, SISTEMAS Y PROGRAMAS INFORMATICOS.. </t>
  </si>
  <si>
    <t>Navamed Sistemas</t>
  </si>
  <si>
    <t xml:space="preserve"> Ignacio Garrido Quesada</t>
  </si>
  <si>
    <t>AURIA LUX INDUSTRIAL SL</t>
  </si>
  <si>
    <t>comercial@aurialux.com</t>
  </si>
  <si>
    <t>988 105 224</t>
  </si>
  <si>
    <t>B32392748</t>
  </si>
  <si>
    <t xml:space="preserve">Compra y venta, sin transformaciÃ³n, de material, aparatos y elementos relacionados con la electricidad, iluminaciÃ³n, sonido, radio, televisiÃ³n y las diversas telecomunicaciones, nuevos o de segunda mano.. </t>
  </si>
  <si>
    <t>Auria Lux Industrial S.L.</t>
  </si>
  <si>
    <t>Ourense</t>
  </si>
  <si>
    <t xml:space="preserve">12-01 - Nos envían contrato con los campos completados y documentación, y tantean 2 leads telco y 1 m365 y nos avisan </t>
  </si>
  <si>
    <t>Idoya Abrego Sanchez Ostiz</t>
  </si>
  <si>
    <t>info@infornetsi.es</t>
  </si>
  <si>
    <t>B33937137</t>
  </si>
  <si>
    <t xml:space="preserve">- EL DISENO DE PAGINAS WEB Y TODO TIPO DE SOFTWARE. - LA INSTALACION, MANTENIMIENTO Y REPARACION DE TODO TIPO DE REDES INFORMATICAS. - LA VENTA AL POR MAYOR Y MENOR DE TODO TIPO DE EQUIPOS Y COMPONENTES INFORMATICOS, MUL. </t>
  </si>
  <si>
    <t xml:space="preserve"> Juan Jesus San Julian Aranguren</t>
  </si>
  <si>
    <t xml:space="preserve"> Francisco Javier Abrego Sanchez Ostiz</t>
  </si>
  <si>
    <t>TECHPUMP SOLUTIONS SL</t>
  </si>
  <si>
    <t>contact@techpump.com</t>
  </si>
  <si>
    <t>B33950338</t>
  </si>
  <si>
    <t xml:space="preserve">LA REALIZACION DE SPONSOR DE AFILIACION EN INTERNET PARA WEBMASTER. MEDIANTE PUBLICIDAD Y CREACION DE PAGINAS WEB.. </t>
  </si>
  <si>
    <t>QWERTY SISTEMAS SOCIEDAD LIMITADA</t>
  </si>
  <si>
    <t>laspalmas@qwerty.es</t>
  </si>
  <si>
    <t>638 74 38 04</t>
  </si>
  <si>
    <t>B35307693</t>
  </si>
  <si>
    <t xml:space="preserve">ACTIVIDADES INMOBILIARIAS.. </t>
  </si>
  <si>
    <t>Qwerty Sistemas Informáticos S.L. – Empresa especializada en mantenimiento informático.</t>
  </si>
  <si>
    <t xml:space="preserve"> info@qwerty-sistemas.es</t>
  </si>
  <si>
    <t>MULTISERVICIOS DEL NOROESTE SL</t>
  </si>
  <si>
    <t>Maria Jose Salvatierra Fernandez</t>
  </si>
  <si>
    <t>B36588481</t>
  </si>
  <si>
    <t xml:space="preserve">LA COMPRAVENTA DE VEHICULOS NUEVOS O USADOS DE FORMA DIRECTA O INDIRECTA, VENTA DE ACCESORIOS, REPUESTOS Y REPARACION DE VEHICULOS. LA VENTA DE ARTICULOS Y SERVICIOS DE TELECOMUNICACIONES Y EL DISENO Y ELABORACION DE PAG. </t>
  </si>
  <si>
    <t>2 MARES DEMIL SL.</t>
  </si>
  <si>
    <t xml:space="preserve">24-11 986110920 No contesta // 19-12 986110920 No contesta </t>
  </si>
  <si>
    <t>Luis Hoyo Pereira</t>
  </si>
  <si>
    <t>info@2mares.com</t>
  </si>
  <si>
    <t>B36697696</t>
  </si>
  <si>
    <t xml:space="preserve">REALIZACION DE ESTUDIOS Y PROYECTOS DE INGENIERIA DE SISTEMAS ELECTRONICOS INFORMATICOS Y DE TELECOMUNICACION.. </t>
  </si>
  <si>
    <t>2MARES | Contact Center Solution: WFM – Automated Quality – Speech Analytics – Más de 100.000 posiciones de Contact Center en España y Latam usan 2MARES: Workforce Management; Automated Quality; Speech Analytics</t>
  </si>
  <si>
    <t>VISION PLUS AUTOMATICA SL</t>
  </si>
  <si>
    <t>Comercialización de productos de proceses industriales, automatización y visión artificial</t>
  </si>
  <si>
    <t>Ramon Javier Pons Caparros</t>
  </si>
  <si>
    <t>info@vision-plus.es</t>
  </si>
  <si>
    <t>B36973923</t>
  </si>
  <si>
    <t xml:space="preserve">DISTRIBUCION DE MATERIAL DE AUTOMATIZACION INDUSTRIAL, VISION ARTIFICIAL, ELECTRONICA E INFORMATICA, CONSULTORIA DE VISION Y AUTOMATIZACION INDUSTRIAL. </t>
  </si>
  <si>
    <t>Vision Plus Automática</t>
  </si>
  <si>
    <t>AVAN NETWORK SL</t>
  </si>
  <si>
    <t>Hacen productos de mkt y publi para empresas, nada relacionado con TI</t>
  </si>
  <si>
    <t>Miguel Angel Iriarte Iribarren</t>
  </si>
  <si>
    <t>B39729199</t>
  </si>
  <si>
    <t xml:space="preserve">Servicios de comunicaciÃ³n y publicidad. DiseÃ±o grÃ¡fico y artÃ­stico. Desarrollo y ejecuciÃ³n de estrategias de comunicaciÃ³n, publicidad y marketing integrales. Estudio de mercado. Desarrollo de herramientas y soluciones de software off y on line. ConsultorÃ­a y formaciÃ³n de nuevas tecnologÃ­as, marketin. </t>
  </si>
  <si>
    <t xml:space="preserve"> Maria Olga ZuÃ±iga Pascual</t>
  </si>
  <si>
    <t xml:space="preserve"> Didier Rebouil Abraham</t>
  </si>
  <si>
    <t xml:space="preserve"> Amaya Lamana Erro</t>
  </si>
  <si>
    <t>PROAZIMUT SL</t>
  </si>
  <si>
    <t>IoT</t>
  </si>
  <si>
    <t>informatica.proazimut@ideasa.com</t>
  </si>
  <si>
    <t>B41610825</t>
  </si>
  <si>
    <t xml:space="preserve">FABRICACION. DISTRIBUCION Y REPARACION DE ELEMENTOS ELECTRONICOS. FABRICACION Y REPARACION DE ARTICULOS DE MADERA, SERVICIOS DE HOSTELERIA Y DE MANTENIMIENTO DE INMUEBLES TALES COMO PINTURA, FONTANERIA Y ELECTRICIDAD.   . </t>
  </si>
  <si>
    <t xml:space="preserve"> mariapazsanchezmunoz@proazimut.com</t>
  </si>
  <si>
    <t xml:space="preserve"> joseantoniogomezjimenez@proazimut.com</t>
  </si>
  <si>
    <t xml:space="preserve"> norbertoalvarezhernandez@proazimut.com</t>
  </si>
  <si>
    <t xml:space="preserve"> mariadelmarlappiremesal@proazimut.com</t>
  </si>
  <si>
    <t>ALJAMIR SOFTWARE SOCIEDAD LIMITADA</t>
  </si>
  <si>
    <t xml:space="preserve">24-11 954156735 No contesta // 955 252 484 No contesta // 27-11 986110920 No contesta - 954156735 // 19-12 986110920 No contesta - 955 252 484 No contesta - 986110920 No contesta </t>
  </si>
  <si>
    <t>Carlos Maria Valero Toda</t>
  </si>
  <si>
    <t>info@aljamir.com</t>
  </si>
  <si>
    <t>955 252 484</t>
  </si>
  <si>
    <t>B41932393</t>
  </si>
  <si>
    <t xml:space="preserve">ANALISIS Y DESARROLLO DE APLICACIONES INFORMATICAS. INSTALACION, GESTION Y MANTENIMIENTO DE SISTEMAS INFORMATICOS.. </t>
  </si>
  <si>
    <t>ALJAMIR SOFTWARE S.L.</t>
  </si>
  <si>
    <t xml:space="preserve"> Carlos Valero</t>
  </si>
  <si>
    <t xml:space="preserve"> info@aljamir.com</t>
  </si>
  <si>
    <t>MEMORANDUM MULTIMEDIA SL</t>
  </si>
  <si>
    <t>25-11 876 01 99 22 me indican mandar correo primeor y luego volver a llamar si no recibo respuesta a memorandum@memorandum.es</t>
  </si>
  <si>
    <t>Sergio Maldonado Elvira</t>
  </si>
  <si>
    <t>memorandum@memorandum.net</t>
  </si>
  <si>
    <t>B44224129</t>
  </si>
  <si>
    <t xml:space="preserve">EXPLOTACION ELECTRONICA POR CUENTA DE TERCEROS. PRESTACION DE SERVICIOS DE ESTUDIO DE ANALISIS DE PROCESOS PARA SU TRATAMIENTO MECANICO, PROGRAMACION PARA EQUIPOS ELECTRONICOS, DE REGISTRO DE DATOS EN SOPORTE DE ENTRADA. </t>
  </si>
  <si>
    <t>Memorándum Tecnología</t>
  </si>
  <si>
    <t xml:space="preserve"> Ignacio Menendez Manjon Tartiere</t>
  </si>
  <si>
    <t>EMAYOR SYNERSIGHT TECHNOLOGIES SL</t>
  </si>
  <si>
    <t>Para automatización</t>
  </si>
  <si>
    <t>info@synersight.es</t>
  </si>
  <si>
    <t>B47545736</t>
  </si>
  <si>
    <t xml:space="preserve">INFORMATICA, INGENIERIA ELECTRICA, AUTOMATISMOS Y DESARROLLOS INDUSTRIALES, YA SEAN EQUIPOS, APLICACIONES, PROGRAMAS, TABLEADO, ESTUDIOS, CERTIFICACIONES, EN TODAS SUS POSIBLES VARIANTES ACTUALES Y FUTURAS, Y EN GENERAL. </t>
  </si>
  <si>
    <t>Tecnología | Synersight</t>
  </si>
  <si>
    <t>ANCLABI DESARROLLOS INFORMATICOS SL</t>
  </si>
  <si>
    <t>Pablo Perez Garcia Villoslada</t>
  </si>
  <si>
    <t>B47650544</t>
  </si>
  <si>
    <t xml:space="preserve">EL DESARROLLO E INSTALACION DE APLICACIONES INFORMATICAS, ASI COMO SU MANTENIMIENTO.. </t>
  </si>
  <si>
    <t xml:space="preserve"> Antevenio</t>
  </si>
  <si>
    <t>SOLUCIONES TECNICAS Y MANUTENCIONES ARPE SL</t>
  </si>
  <si>
    <t>Alberto Arranz Pedrosa</t>
  </si>
  <si>
    <t>691 093 785</t>
  </si>
  <si>
    <t>B47716816</t>
  </si>
  <si>
    <t xml:space="preserve">a) El diseÃ±o, fabricaciÃ³n, venta e instalaciÃ³n de equipos electrÃ³nicos y de mÃ¡quinas de cualquier tipo, en especial, electromecÃ¡nicas, automÃ¡ticas y especiales. b) La compra y venta de maquinaria y vehÃ­culos automotrices. c) La compra y venta de inmuebles. </t>
  </si>
  <si>
    <t>Arpe S. L. – Soluciones Técnicas y Manutenciones</t>
  </si>
  <si>
    <t>DATABILBO SOCIEDAD LIMITADA</t>
  </si>
  <si>
    <t>Solo pags web</t>
  </si>
  <si>
    <t>Adolfo Gandarillas Cordero</t>
  </si>
  <si>
    <t>946 070 723</t>
  </si>
  <si>
    <t>B48587281</t>
  </si>
  <si>
    <t xml:space="preserve">COMPRA VENTA Y COMERCIALIZACION DE TODO TIPO DE ARTICULOS DE ESCRITORIO Y MOBILIARIO DE OFICINA.. </t>
  </si>
  <si>
    <t>Sobre Nosotros - DataBilbo</t>
  </si>
  <si>
    <t>OZAR SL</t>
  </si>
  <si>
    <t>Energías renovables</t>
  </si>
  <si>
    <t>ozar@ozarsl.com</t>
  </si>
  <si>
    <t>976 598 820</t>
  </si>
  <si>
    <t>B50533298</t>
  </si>
  <si>
    <t xml:space="preserve">COMERCIALIZACION AL POR MAYOR Y MENOR DE LAMPARAS DE INCANDESCENCIA Y MATERIAL ELECTRICO DE TODO TIPO Y SUS ACCESORIOS.. </t>
  </si>
  <si>
    <t>https://ozarsl.com/energias-renovables/</t>
  </si>
  <si>
    <t xml:space="preserve"> ozar@ozar.com</t>
  </si>
  <si>
    <t>MAX PROGRAMMING SL</t>
  </si>
  <si>
    <t>Software solo, el que lo lleva es un ingeniero de software solo</t>
  </si>
  <si>
    <t>Stan Busk</t>
  </si>
  <si>
    <t>B53628665</t>
  </si>
  <si>
    <t xml:space="preserve">LA PRESTACION DE SERVICIOS DE ESTUDIO Y ANALISIS DE PROCESOS PARA SU TRATAMIENTO MECANICO, DE PROGRAMACION DE EQUIPOS ELECTRONICOS, DE REGISTRO DE DATOS EN SOPORTES DE ENTRADA PARA ORDENADORES, ASI COMO LA VENTA DE PROGR. </t>
  </si>
  <si>
    <t>Stan Busk Home Page</t>
  </si>
  <si>
    <t xml:space="preserve"> Ali Imran </t>
  </si>
  <si>
    <t>SPAIN MAX CREDIT SL</t>
  </si>
  <si>
    <t>Jose Llano Lacambra</t>
  </si>
  <si>
    <t>office@agazio-car.com</t>
  </si>
  <si>
    <t>B54112933</t>
  </si>
  <si>
    <t xml:space="preserve">LA VENTA AL POR MAYOR Y POR MENOR DE PRODUCTOS INFORMATICOS, CONSUMIBLES, REPARACION DE EQUIPOS INFORMATICOS Y TELEFONIA, Y DISENOS DE PAGINA WEB. EL EJERCICIO DE LAS ACTIVIDADES CARACTERISTICAS DEL NEGOCIO DE HOSTELERIA. </t>
  </si>
  <si>
    <t xml:space="preserve"> Josefa Corrales Ricol</t>
  </si>
  <si>
    <t>GOSENDE MARKETING ONLINE SL</t>
  </si>
  <si>
    <t>Jose Luis Martin Iranzo</t>
  </si>
  <si>
    <t>B54629589</t>
  </si>
  <si>
    <t xml:space="preserve">Publicidad, marketing y relaciones pÃºblicas on line. CreaciÃ³n de pÃ¡ginas web y gestiÃ³n de redes sociales. Estudios de mercado. EdiciÃ³n, publicaciÃ³n ydistribuciÃ³n de material informÃ¡tico, en todo el territorio nacional y en paises extranjero. Actividades de enseÃ±anza no reglada y actividades docente. </t>
  </si>
  <si>
    <t xml:space="preserve"> Elisabeth Cusi</t>
  </si>
  <si>
    <t>ELECTRICA GRUPO SUR XXI SL</t>
  </si>
  <si>
    <t>Instalación eléctrica</t>
  </si>
  <si>
    <t>B57594590</t>
  </si>
  <si>
    <t xml:space="preserve">DISENO Y MONTAJE DE INSTALACIONES ELECTRICAS DE BAJA TENSION, MANTENIMIENTO Y REPARACIONES DE INSTALACIONES ELECTRICAS, MONTAJE DE INFRAESTRUCTURAS DE COMUNICACIONES, INSTALACIONES DE REDES INFORMATICAS Y DE SISTEMAS INF. </t>
  </si>
  <si>
    <t>ADVANCED PROGRAMMING SOLUTIONS SL</t>
  </si>
  <si>
    <t>ERPs</t>
  </si>
  <si>
    <t>Luis Garcia Almirall</t>
  </si>
  <si>
    <t>B57608960</t>
  </si>
  <si>
    <t xml:space="preserve">LA CONSULTORIA, PROGRAMACION, FORMACION, INSTALACION Y GESTION DE SERVICIOS DE TECNOLOGIAS DE LA INFORMACION, LA CREACION DE APLICACIONES WEB, EL DISENO Y MANTENIMIENTO DE PAGINAS WEB, ASI COMO DISENO GRAFICO, LA ADMINIS. </t>
  </si>
  <si>
    <t>Soluciones digitales - APSL Tech</t>
  </si>
  <si>
    <t>INFORDASA INFORMATICA Y SISTEMAS SOCIEDAD LIMITADA</t>
  </si>
  <si>
    <t>Jorge Mata Rigola</t>
  </si>
  <si>
    <t>infordasa@gmail.com</t>
  </si>
  <si>
    <t>B57610099</t>
  </si>
  <si>
    <t xml:space="preserve">EL COMERCIO, ASISTENCIA TECNICA DE PRODUCTOS ELECTRONICOS, SOFTWARE Y SUS COMPLEMENTOS. DISENO DE PAGINAS WEB. INSTALACION Y MANTENIMIENTO DE SISTEMAS INFORMATICOS. ENSENANZA DE MATERIAS REALCIONADAS CON LAS TECNOLOGIAS. </t>
  </si>
  <si>
    <t xml:space="preserve"> Victor Santiago Fernandez Pelaez</t>
  </si>
  <si>
    <t>DSI 1973 PROYECTOS EMA SL</t>
  </si>
  <si>
    <t>Esteban Martínez Arnau</t>
  </si>
  <si>
    <t>B57653750</t>
  </si>
  <si>
    <t xml:space="preserve">La venta de material informatico, software, hardware, servicio tecnico, instalacion de redes, venta de licencias informaticas, la formacion y enseÃ±anza de las aplicaciones informaticas.. </t>
  </si>
  <si>
    <t>VOIPMINIC SL</t>
  </si>
  <si>
    <t>info@voipminic.com</t>
  </si>
  <si>
    <t>B57754400</t>
  </si>
  <si>
    <t xml:space="preserve">1. ConstrucciÃ³n, instalaciones y mantenimiento. 2. Comercio al por mayor yal por menor. DistribuciÃ³n comercial. ImportaciÃ³n y exportaciÃ³n. 3. Actividades inmobiliarias. 4. Actividades profesionales. 5. Industrias manufactureras y textiles. 6. Turismo, hostelerÃ­a y restauraciÃ³n.... </t>
  </si>
  <si>
    <t>https://www.voipminic.com/</t>
  </si>
  <si>
    <t xml:space="preserve">28-11 938 143 207 No se dedican a las soluciones digitales ni nada parecido y mucho menos la fibra </t>
  </si>
  <si>
    <t>info@realisto.net</t>
  </si>
  <si>
    <t>(+34) 938 143 207</t>
  </si>
  <si>
    <t>B57770182</t>
  </si>
  <si>
    <t xml:space="preserve">El desarrollo de tecnologÃ­a informÃ¡tica de software para el anÃ¡lisis de mercados financieros y de valores. El desarrollo de sistemas informÃ¡ticos de anÃ¡lisis tÃ©cnico de los mercados nacionales e internacionales: InvestigaciÃ³n y estudio de mercados financieros internacionales, informes y anÃ¡lisis tÃ©c. </t>
  </si>
  <si>
    <t>Merchant Account - Realisto</t>
  </si>
  <si>
    <t>TRAVEL COMPOSITOR SL</t>
  </si>
  <si>
    <t>Juan Diego Gallego Seoane</t>
  </si>
  <si>
    <t> 938 143 207</t>
  </si>
  <si>
    <t>B57876484</t>
  </si>
  <si>
    <t xml:space="preserve">a) La creaciÃ³n y desarrollo de proyectos en el campo de las tecnologÃ­as de la informaciÃ³n y las comunicaciones y en la innovaciÃ³n. b) La prestaciÃ³n de servicios en el Ã¡rea de comercio electrÃ³nico. c) La prestaciÃ³n de servicios publicitarios y de intermediaciÃ³n en el Ã¡rea del comercio electrÃ³nico. d). </t>
  </si>
  <si>
    <t xml:space="preserve"> Marta Saavedra Gonzalez</t>
  </si>
  <si>
    <r>
      <t xml:space="preserve">25-11 </t>
    </r>
    <r>
      <rPr>
        <sz val="10.5"/>
        <color theme="1"/>
        <rFont val="Open Sans"/>
        <family val="2"/>
      </rPr>
      <t>932 924 824 Fuera de horario, llamar antes de las 2 o despuesta de las 3</t>
    </r>
    <r>
      <rPr>
        <sz val="11"/>
        <color theme="1"/>
        <rFont val="Calibri"/>
        <family val="2"/>
        <scheme val="minor"/>
      </rPr>
      <t xml:space="preserve"> // 19-12 932 924 824 No les interesa la colaboracion ni ademas tienen tiempo para atender este tipo de llamadas </t>
    </r>
  </si>
  <si>
    <t>Jorge Castano Bosch</t>
  </si>
  <si>
    <t>932 924 824</t>
  </si>
  <si>
    <t>B59692715</t>
  </si>
  <si>
    <t xml:space="preserve">COMPRAVENTA Y REPARACION DE ORDENADORES Y PERIFERICOS, ASESORAMIENTO INFORMATICO Y PROGRAMACION, LA COMPRA-VENTA Y REPARACION DE APARATOS DE TELEFONIA Y DE COMUNICACIONES, Y SUS ACCESORIOS Y COMPLEMENTOS.                . </t>
  </si>
  <si>
    <t>Gesvent - Software para supermercados adaptado a Verifactu</t>
  </si>
  <si>
    <t xml:space="preserve"> Juan Miguel Aguilar Martin</t>
  </si>
  <si>
    <t xml:space="preserve"> Marie Adrien Hugues Lehucher Pierre</t>
  </si>
  <si>
    <t>VALTO INFORMATICA SL</t>
  </si>
  <si>
    <t xml:space="preserve">25-11 935912451 Dicen que no les interesa </t>
  </si>
  <si>
    <t>Elias Valcarcel Torres</t>
  </si>
  <si>
    <t>valto@valto.es</t>
  </si>
  <si>
    <t>B59986463</t>
  </si>
  <si>
    <t xml:space="preserve">COMERCIO AL MENOR DE ORDENADORES Y SERVICIO DE PROGRAMAS Y ANALISTAS DE INFORMATICA.. </t>
  </si>
  <si>
    <t>Virtualizacion y desarrollo Theos - Informática en el Vallés | Valto Informática servicios para profesionales en Cerdanyola el Vallés</t>
  </si>
  <si>
    <t xml:space="preserve"> valto@redestb.es</t>
  </si>
  <si>
    <t>SIMTEC SISTEMAS INFORMATICOS Y MEDIOS TECNICOS SL</t>
  </si>
  <si>
    <t xml:space="preserve">
28-11 932659219 Estan liados con varias incidencias, mejor mandar correo a hola@simtec.es y volver a llamar la semana que viene </t>
  </si>
  <si>
    <t>Pilar Maria Vendrell ToraÃ±o</t>
  </si>
  <si>
    <t>simtec@simtec.es / hola@simtec.es</t>
  </si>
  <si>
    <t>932 659 219</t>
  </si>
  <si>
    <t>B60215639</t>
  </si>
  <si>
    <t xml:space="preserve">LA VENTA Y REPARACION DE SISTEMAS INFORMATICOS Y MOBILIARIO DE OFICINA.. </t>
  </si>
  <si>
    <t>simtec – Soluciones tecnológicas a tu alcance</t>
  </si>
  <si>
    <t>MODUL 4 SERVEIS INFORMATICS SL</t>
  </si>
  <si>
    <t xml:space="preserve">28-11 93 303 68 04 El telefono no da señal y no hay otros // 24-12 93 303 68 04 No  contesta </t>
  </si>
  <si>
    <t>Jose Luis Mangas Martinez</t>
  </si>
  <si>
    <t>modul4@modul4.com / info@modul4.com</t>
  </si>
  <si>
    <t>93 303 68 04</t>
  </si>
  <si>
    <t>B60325461</t>
  </si>
  <si>
    <t xml:space="preserve">LA COMERCIALIZACION DE TODA CLASE DE PRODUCTOS, ARTICULOS Y APARATOS INFORMATICOS, LA PRESTACION DE SERVICIOS INFORMATICOS Y LA CREACION, DESARROLLO Y COMERCIALIZACION DE APLICACIONES INFORMATICAS.                       . </t>
  </si>
  <si>
    <t>Contacto - MÒDUL4</t>
  </si>
  <si>
    <t>TENEA TECNOLOGIAS SL</t>
  </si>
  <si>
    <t>internet@accio.com</t>
  </si>
  <si>
    <t>917 32 15 35</t>
  </si>
  <si>
    <t>B61156956</t>
  </si>
  <si>
    <t xml:space="preserve">SERVICIOS DE CONSULTORIA Y PROGRAMACION INFORMATICA, VENTA DE EQUIPOS Y PROGRAMAS INFORMATICOS.. </t>
  </si>
  <si>
    <t>Tecnologías | Servicios IT para empresas</t>
  </si>
  <si>
    <t xml:space="preserve"> admin@gerio.com</t>
  </si>
  <si>
    <t>AMADA MAQUINARIA SL</t>
  </si>
  <si>
    <t xml:space="preserve">28-11 934742725 Son distribuidores de maquinaria, solo venden los programas de las maquinas </t>
  </si>
  <si>
    <t>Epages Gmbh</t>
  </si>
  <si>
    <t>amadaschiavi@amada-iberica.es</t>
  </si>
  <si>
    <t>934 74 27 25</t>
  </si>
  <si>
    <t>B61483392</t>
  </si>
  <si>
    <t xml:space="preserve">LA FABRICACION, COMPRAVENTA, IMPORT-EXPORT. DE MAQUINARIA INDUSTRIAL, ASI COMO DE SUS DIVERSOS ELEMENTOS, COMPONENTES Y ACCESORIOS. EL ARRENDAMIENTO ACTIVO Y PASIVO DE MAQUINARIA INDUSTRIAL, SUS DIVERSOS ELEMENTOS, COMPO. </t>
  </si>
  <si>
    <t>AMADA EU</t>
  </si>
  <si>
    <t>FREEMATICA ESPAÃ‘A SL</t>
  </si>
  <si>
    <t>freematica@freematica.com</t>
  </si>
  <si>
    <t> 683 164 135</t>
  </si>
  <si>
    <t>B61503918</t>
  </si>
  <si>
    <t xml:space="preserve">AMPLIAR A: LA FORMACION EN TODAS LAS AREAS DE GESTION EMPRESARIAL.                                                                                                                                                          . </t>
  </si>
  <si>
    <t>Freematica: Soluciones tecnológicas en la nube para gestión empresarial</t>
  </si>
  <si>
    <t>SOFTWARE DE GESTION HOSPITALARIA SL</t>
  </si>
  <si>
    <t>Luis Jose Benavides Andrade</t>
  </si>
  <si>
    <t>sghsgh@teleline.es</t>
  </si>
  <si>
    <t>B61828257</t>
  </si>
  <si>
    <t xml:space="preserve">CONFECCION, DISENO, PRODUCCION, DISTRIBUCION Y COMERCIALIZACION DE PROGRAMAS INFORMATICOS EN GENERAL Y EN ESPECIAL PARA LA GESTION DE HOSPITALES Y CENTROS SANITARIOS. COMPRA, VENTA, DISTRIBUCION DE EQUIPOS INFORMATICOS E. </t>
  </si>
  <si>
    <t>SERVEIS D'INTERNET JAVAJAN SL</t>
  </si>
  <si>
    <t xml:space="preserve">28-11 938 517 346 No contesta // 24-12 938 517 346 No contesta </t>
  </si>
  <si>
    <t>Juan Canals Fores</t>
  </si>
  <si>
    <t>info@javajan.com</t>
  </si>
  <si>
    <t>938 51 73 46</t>
  </si>
  <si>
    <t>B61950127</t>
  </si>
  <si>
    <t xml:space="preserve">EL COMERCIO AL MAYOR Y DETALL DE PRODUCTOS INFORMATICOS, CONFECCION, ASESORAMIENTO, EXPLOTACION Y MANTENIMIENTO DE PROGRAMAS, PAGINAS WEB Y OTRAS ACTIVIDADES ANEXAS.. </t>
  </si>
  <si>
    <t>Agencia especialista en posicionamiento seo y desarrollo web</t>
  </si>
  <si>
    <t>SERVICIOS GLOBALES TELECOMUNICACIONES 2000 SL</t>
  </si>
  <si>
    <t xml:space="preserve">24-12 934673940 No existe </t>
  </si>
  <si>
    <t>Salvador Pomares Huerta</t>
  </si>
  <si>
    <t>veosat@veosat.com</t>
  </si>
  <si>
    <t>B61975470</t>
  </si>
  <si>
    <t xml:space="preserve">LA COMERCIALIZACION, EXPORTACION E IMPORTACION, VENTA, ALQUILER, DISTRIBUCION, INSTALACION, COLOCACION, REPARACION Y MANTENIMIENTO DE APARATOS Y COMPLEMENTOS AUDIOVISUALES, DE COMUNICACION Y TELEFONIA, ASI COMO TODAS AQUELLAS .... </t>
  </si>
  <si>
    <t>EDUCAONLINE SL</t>
  </si>
  <si>
    <t>Fecha de envío del correo: 1/20/2026</t>
  </si>
  <si>
    <t>Felipe Ares Cabrera</t>
  </si>
  <si>
    <t>educaonline@educaweb.com</t>
  </si>
  <si>
    <t>B62257589</t>
  </si>
  <si>
    <t xml:space="preserve">DESARROLLO, COMERCIALIZACION Y VENTA DE TODO TIPO DE PRODUCTOS, SISTEMAS Y SERVICIOS DE INFORMACION PARA PARTICULARES, EMPRESAS E INSTITUCIONES EN EL AMBITO DE LA EDUCACION, DE LA FORMACION Y DEL TRABAJO, ETC.. </t>
  </si>
  <si>
    <t xml:space="preserve"> publi@educaweb.com</t>
  </si>
  <si>
    <t>E CONSULTING VIRTUAL SL</t>
  </si>
  <si>
    <t>B62717954</t>
  </si>
  <si>
    <t xml:space="preserve">LA ACTIVIDAD DE ASESORIA, CONSULTORIA, COMERCIO ELECTRONICO Y PUBLICIDAD A TRAVES DE INTERNET.. </t>
  </si>
  <si>
    <t>KUREDU SOFTWARE SL</t>
  </si>
  <si>
    <t xml:space="preserve">28-11 937708065 No contesta // 24-12 937708065 No contesta </t>
  </si>
  <si>
    <t>Joaquin Blasco AlemaÃ±</t>
  </si>
  <si>
    <t>info@kuredosoftware.com</t>
  </si>
  <si>
    <t>B62788104</t>
  </si>
  <si>
    <t xml:space="preserve">EL DESARROLLO Y COMERCIALIZACION DE APLICACIONES INFORMATICAS.. </t>
  </si>
  <si>
    <t>Kuredu Software</t>
  </si>
  <si>
    <t>10DENCEHISPAHARD SL</t>
  </si>
  <si>
    <t>Cerrada</t>
  </si>
  <si>
    <t>Maria Vasileff Ann</t>
  </si>
  <si>
    <t>info@cdmon.com</t>
  </si>
  <si>
    <t>B62844725</t>
  </si>
  <si>
    <t xml:space="preserve">LA VENTA DE ORDENADORES, PROGRAMAS DE INFORMATICA, SOFTWARE, HARDWARE, TELEFONIA, ASI COMO REPARACION Y MANTENIMIENTO DE LOS MISMOS. DISENO Y ELABORACION DE PAGINAS WEB PARA INTERNET Y VENTA DE MATERIAL DE OFICINA, ETC. . </t>
  </si>
  <si>
    <t xml:space="preserve"> Kenneth Warren Thomas</t>
  </si>
  <si>
    <t xml:space="preserve"> Ann Maria Vasileff</t>
  </si>
  <si>
    <t xml:space="preserve"> Marc M Mayo</t>
  </si>
  <si>
    <t xml:space="preserve"> dominios@cdmon.com</t>
  </si>
  <si>
    <t xml:space="preserve"> tecnico@cdmon.com</t>
  </si>
  <si>
    <t xml:space="preserve"> comercial@cdmon.com</t>
  </si>
  <si>
    <t xml:space="preserve"> tecnic@cdmon.com</t>
  </si>
  <si>
    <t>FEED INVEST SL</t>
  </si>
  <si>
    <t>B63193585</t>
  </si>
  <si>
    <t xml:space="preserve">COMPRA-VENTA DE ADITIVOS PARA ALIMENTACION ANIMAL Y PRODUCTOS FARMACOLOGICOS. ASESORIA COMERCIAL ZOOTECNICA DE IMPORTACION, EXPORTACION Y REPRESENTACION AGROPECUARIA.ETC                                                   . </t>
  </si>
  <si>
    <t>ESTRUCTURAS ARES SL</t>
  </si>
  <si>
    <t>Se dedian al sector de la construcción</t>
  </si>
  <si>
    <t>Jose Oriol Sanz Cunties</t>
  </si>
  <si>
    <t>B63956825</t>
  </si>
  <si>
    <t xml:space="preserve">LA PROMOCION INMOBILIARIA DE TERRENOS Y EDIFICACIONES, CONSTRUCCION DE EDIFICIOS, Y OBRAS CIVILES, REPARACION, ACABADO Y CONSERVACION DE TODA CLASE DE OBRAS, CONSOLIDACION Y PREPARACION DE TERRENOS, DEMOLICIONES, Y CIMEN. </t>
  </si>
  <si>
    <t xml:space="preserve"> Manuel Jose PeÃ±a Marco</t>
  </si>
  <si>
    <t xml:space="preserve"> Josep Amores Guevara</t>
  </si>
  <si>
    <t>LAANET SERVICIOS Y SOLUCIONES TELEMATICOS S.L</t>
  </si>
  <si>
    <t xml:space="preserve">28-11 937356902 Llamar a principios de año </t>
  </si>
  <si>
    <t>Jesus Hijazo Barcelo</t>
  </si>
  <si>
    <t>contactar@buscopisocasa.com</t>
  </si>
  <si>
    <t>937 35 69 02</t>
  </si>
  <si>
    <t>B64103799</t>
  </si>
  <si>
    <t xml:space="preserve">CREACION DE PROGRAMAS INFORMATICOS, ASI COMO LA CREACION Y MANTENIMIENTO DE PAGINAS WEB. </t>
  </si>
  <si>
    <t>Inicio - Desarrollo, marketing online, comunicación y neuromarketing</t>
  </si>
  <si>
    <t>DASSAULT SYSTEMES ESPAÃ‘A SL</t>
  </si>
  <si>
    <t xml:space="preserve">28/11/2025 +34 934875511 No encaja el modelo con su negocio actual </t>
  </si>
  <si>
    <t>B64389760</t>
  </si>
  <si>
    <t xml:space="preserve">PROGRAMACION, DESARROLLO, PRODUCCION, COMERCIALIZACION, COMPRA, VENTA O ALQUILER DE SOFTWARE, APLICACIONES Y HERRAMIENTAS INFORMATICAS, EN PARTICULAR EN LOS AMBITOS DEL DISEÃ‘O 3D, SOLUCIONES, MODELADO, SIMULACIONES, ETC.. </t>
  </si>
  <si>
    <t>Virtual Worlds for Real Life | Dassault Systèmes</t>
  </si>
  <si>
    <t>RMP MARINE BARCELONA AGLAZE SL</t>
  </si>
  <si>
    <t>B64495716</t>
  </si>
  <si>
    <t xml:space="preserve">APLICACION DE PRODUCTOS DE LIMPIEZA Y PROTECCION A EMBARCACIONES NAUTICAS. REPARACION Y MANTENIMIENTO DE EMBARCACIONES NAUTICAS. COMERCIALIZACION, DISTRIBUCION Y VENTA DE PRODUCTOS DE LIMPIEZA, ETC. </t>
  </si>
  <si>
    <t>BIOACCEZ CONTROLS SL</t>
  </si>
  <si>
    <t xml:space="preserve">09/12/2025 683230607 Trabajan solo en el extranjero por lo que no ofrecen este tipo de productos o soluciones </t>
  </si>
  <si>
    <t>Jose Miguel Rodriguez Garcia Castillo</t>
  </si>
  <si>
    <t>info@bioaccez.com</t>
  </si>
  <si>
    <t>938 515 493</t>
  </si>
  <si>
    <t>B64539190</t>
  </si>
  <si>
    <t xml:space="preserve">INVESTIGACION, CONSULTORIA, DESARROLLO, FABRICACION, DISTRIBUCION, COMERCIALIZACION Y MANTENIMIENTO DE INSTRUMENTACION Y EQUIPOS DE CONTROL DE ACCESOS Y PRESENCIA, DESARROLLO DE SOFTWARE RELACIONADO CON LA MENCIONADA TEC. </t>
  </si>
  <si>
    <t>Technologies - Bioaccez</t>
  </si>
  <si>
    <t xml:space="preserve"> Javier Hernandez Aldea</t>
  </si>
  <si>
    <t xml:space="preserve"> Gonzalo Garcia Rabadan Yuste</t>
  </si>
  <si>
    <t>B64760655</t>
  </si>
  <si>
    <t xml:space="preserve">VENTA, DISTRIBUCION, COMERCIALIZACION Y CUALQUIER OTRO TIPO DE EXPLOTACION RELACIONADA CON LA MONITORIZACION, TELEMETRIA, CONTROL Y SUPERVISION DE CUALQUIER TIPO DE DISPOSITIVO O INSTALACION, DE PRODUCTOS ELECTRONICOS, E. </t>
  </si>
  <si>
    <t>GreenPowerMonitor – Monitoring, Control and Asset Management Solutions</t>
  </si>
  <si>
    <t>PLADO INVEST SL</t>
  </si>
  <si>
    <t>Raquel Ruiz Tortajada</t>
  </si>
  <si>
    <t>B64789555</t>
  </si>
  <si>
    <t xml:space="preserve">DENTRO DEL AMBITO DE INTERNET OFRECER AL CLIENTE/USUARIO, SERVICIOS DE INFORMACION CLASIFICADA (SISTEMAS DE LISTAS), SOBRE CONTENIDOS Y SECTORES DIVERSOS, FACILITAR EL INTERCAMBIO DE DICHA INFORMACION. ETC.. </t>
  </si>
  <si>
    <t>LABORATORIS CASUALS SL</t>
  </si>
  <si>
    <t>Juan Antonio Blanco Gomez</t>
  </si>
  <si>
    <t>B65127573</t>
  </si>
  <si>
    <t xml:space="preserve">PRESTACION DE SERVICIOS INFORMATICOS, DE TELECOMUNICACIONES Y CONSULTORIA AEMPRESAS Y PARTICULARES. SERVICIOS TALES COMO EL HOSTING, HOUSING, MULTIMEDIA, DESARROLLO DE ENTORNOS WEB Y APLICACIONES SOBRE PROTOCOLOS DE INTE. </t>
  </si>
  <si>
    <t>SYNTEC SOLUCIONES TI SL</t>
  </si>
  <si>
    <t>9-12 697 53 47 71 No contesta - 93 348 63 41 No contesta // 10-12 93 348 63 41 No contesta - 697 53 47 71 No contesta // 24-12 93 348 63 41Contacto con Oliver y quedamos en habalr el dia 8 ya que ahora mismo esta en tienda y no puede hablar</t>
  </si>
  <si>
    <t>info@syntec.es</t>
  </si>
  <si>
    <t>697 53 47 71 / 93 348 63 41</t>
  </si>
  <si>
    <t>B65141624</t>
  </si>
  <si>
    <t xml:space="preserve">EL DESARROLLO DE APLICACIONES INFORMATICAS, SOFTWARE, DESDE LA CONCEPTUALIZACION DEL PRODUCTO O NECESIDAD INFORMATICA HASTA LA CORRECTA IMPLEMENTACION DE LA APLICACION. ETC.. </t>
  </si>
  <si>
    <t>Home - Syntec Solutiones TI</t>
  </si>
  <si>
    <t>SAIMA SOLUTIONS SL</t>
  </si>
  <si>
    <t xml:space="preserve">9-12 93 518 91 91 No contesta // 24-12 93 518 91 91 No contesta </t>
  </si>
  <si>
    <t>info@saimasolutions.com</t>
  </si>
  <si>
    <t>+34 935 189 191</t>
  </si>
  <si>
    <t>B65179996</t>
  </si>
  <si>
    <t xml:space="preserve">TODA CLASE DE SERVICIOS DE FORMACION, CONSULTORIA Y ASESORAMIENTO DE INFORMATICA, PROGRAMACION, Y ORGANIZACION, ASI COMO CUALQUIER OTRA ACTIVIDAD QUE DIRECTA O INDIRECTAMENTE TENGA RELACION CON LA ACTIVIDAD PRINCIPAL, ET. </t>
  </si>
  <si>
    <t>SAIMA Solutions| Inteligencia Artificial, BI y Analítica</t>
  </si>
  <si>
    <t>PLAYAMEDIA SL</t>
  </si>
  <si>
    <t>Centrado en marketingg</t>
  </si>
  <si>
    <t>Antonio Francisco Ramos Galvez</t>
  </si>
  <si>
    <t>contact@playamedia.com</t>
  </si>
  <si>
    <t>B65248676</t>
  </si>
  <si>
    <t xml:space="preserve">SERVICIOS DE PUBLICIDAD Y MARKETING. SERVICIOS DE CONSULTORIA Y ASESORAMIENTO SOBRE DIRECCION Y GESTION EMPRESARIAL. DESARROLLO DE IMPLEMENTACION DE PROGRAMAS INFORMATICOS. SERVICIOS DE CONSULTORIA INFORMATICA, ETC.. </t>
  </si>
  <si>
    <t>FROTCOM SPAIN SL</t>
  </si>
  <si>
    <t>Raul Martin Lopez</t>
  </si>
  <si>
    <t>B65350456</t>
  </si>
  <si>
    <t xml:space="preserve">LA COMPRA, VENTA, IMPORTACION, EXPORTACION, INSTALACION, REPARACION Y MANTENIMIENTO DE SISTEMAS DE COMUNICACIONES MOVILES Y DE LOCALIZACION.. </t>
  </si>
  <si>
    <t>MARLEX CONEXION SL</t>
  </si>
  <si>
    <t>Luis Fernandez PeÃ±a</t>
  </si>
  <si>
    <t>marlex@marlexconexion.com</t>
  </si>
  <si>
    <t>+34 931 255 300</t>
  </si>
  <si>
    <t>B65398588</t>
  </si>
  <si>
    <t xml:space="preserve">EL DESARROLLO DE PAQUETES DE PROGRAMAS DE APLICACIONES PARA SU PROCESO EN ORDENADOR, LA ASESORIA INFORMATICA Y LA COMPRA VENTA DE MATERIAL INFORMATICO. </t>
  </si>
  <si>
    <t xml:space="preserve"> Jorge Garcia Codina</t>
  </si>
  <si>
    <t xml:space="preserve"> BegoÃ±a Sanchez</t>
  </si>
  <si>
    <t xml:space="preserve"> Union EspaÃ±ola Entidades Aseguradoras Reasegur</t>
  </si>
  <si>
    <t>IVANOVICH GAMES SL</t>
  </si>
  <si>
    <t>Videojuegos</t>
  </si>
  <si>
    <t>Aart Jan Hemmink</t>
  </si>
  <si>
    <t>B65425548</t>
  </si>
  <si>
    <t xml:space="preserve">LA COMPRA, VENTA Y ELABORACION DE PROGRAMAS PARA EQUIPOS ELECTRONICOS. </t>
  </si>
  <si>
    <t xml:space="preserve"> Geoffrey Elliott Stephen</t>
  </si>
  <si>
    <t xml:space="preserve"> Mads Linden</t>
  </si>
  <si>
    <t xml:space="preserve"> Stephen Geoffrey Elliott</t>
  </si>
  <si>
    <t xml:space="preserve"> Jan Hemmink Aart</t>
  </si>
  <si>
    <t>TANTATECH SERVEIS INFORMATICS DE PROXIMITAT SL</t>
  </si>
  <si>
    <t>Frederic Olivera Garcia</t>
  </si>
  <si>
    <t>B65559932</t>
  </si>
  <si>
    <t xml:space="preserve">INVESTIGACION DE PRODUCCION, COMERCIALIZACION, ASESORAMIENTO Y DESARROLLO DE SOFTWARE Y PROGRAMAS INFORMATICOS, ASI COMO EL DESARROLLO DE PLATAFORMAS TECNOLOGICAS QUE INCLUYAN HARDWARE Y SOFTWARE ETC. </t>
  </si>
  <si>
    <t xml:space="preserve"> Javier Aura Laballos</t>
  </si>
  <si>
    <t xml:space="preserve"> Candido Pleguezuelos Aguilera</t>
  </si>
  <si>
    <t>SNOB TECHNOLOGIES SL</t>
  </si>
  <si>
    <t>B65626145</t>
  </si>
  <si>
    <t xml:space="preserve">EL DESARROLLO, EXPLOTACION, PRODUCCION Y GESTION DE TODAS LAS TECNICAS Y PRODUCTOS DE COMUNICACION EN SU SENTIDO MAS AMPLIO YA SEA TELEMATICA, TELEFONICA, INFORMATICA O MULTIMEDIA, ETC. </t>
  </si>
  <si>
    <t>ADDVANTAGE COMUNICACION GRAFICA SL</t>
  </si>
  <si>
    <t>B65640989</t>
  </si>
  <si>
    <t xml:space="preserve">CREACION, GESTION Y SUMINISTRO DE DATOS PARA TODO TIPO DE MEDIOS DE COMUNICACION, ASI COMO SU COMERCIALIZACION Y MANTENIMIENTO. </t>
  </si>
  <si>
    <t>ASEMINFOR SL</t>
  </si>
  <si>
    <t xml:space="preserve">19-12 987418682 No contesta - 930 045 270 Preguntar por jeronimo una vez se haya vuelto de vacaciones </t>
  </si>
  <si>
    <t>compras@aseminfor.es</t>
  </si>
  <si>
    <t>930 045 270</t>
  </si>
  <si>
    <t>B65756439</t>
  </si>
  <si>
    <t xml:space="preserve">EL DESARROLLO, PRODUCCION, COMERCIALIZACION, IMPORTACION, EXPORTACION AL MAYOR Y AL MENOR, DIRECTA O INDIRECTAMENTE DE COMPONENTES ELECTRONICOS PARA ORDENADORES, COMPONENTES DE HARDWARE, ETC. </t>
  </si>
  <si>
    <t>Aseminfor: Novedades y Ofertas de Fabricantes</t>
  </si>
  <si>
    <t>MILLORSERVEI COMUNICACIONS SL</t>
  </si>
  <si>
    <t>Juan Bover Casajuana</t>
  </si>
  <si>
    <t>info@satmaticgroup.com</t>
  </si>
  <si>
    <t>93 707 59 55</t>
  </si>
  <si>
    <t>B65760571</t>
  </si>
  <si>
    <t xml:space="preserve">LA DISTRIBUCION, SUMINISTRO E IMPLEMENTACION DE SOLUCIONES DE COMUNICACION, TANTO EN LA PARTE DE GESTION DE LINEAS MEDIANTE OPERADORES PUBLICOS HOMOLOGADOS, COMO EN LA INFRAESTRUCTURA DE HARDWARE, ETC. </t>
  </si>
  <si>
    <t>Satmàtic Group - SATMATIC Group</t>
  </si>
  <si>
    <t>REAL MVS ESPAÃ‘OLA SL</t>
  </si>
  <si>
    <t>Modesto Alvarez Rodriguez</t>
  </si>
  <si>
    <t>info@realmvs.es</t>
  </si>
  <si>
    <t>687 790 968</t>
  </si>
  <si>
    <t>B65951006</t>
  </si>
  <si>
    <t xml:space="preserve">LA PRESTACION DE SERVICIOS LOGISTICOS EN EL SECTOR DE LAS TECNOLOGIAS DE LA INFORMACION. REALIZACION DE TAREAS DE MANTENIMIENTO Y REPARACION DE EQUIPOS INFORMATICOS. </t>
  </si>
  <si>
    <t>DIGIT ACCESS MULTIMEDIA SL</t>
  </si>
  <si>
    <t>Se dedican a cámaras, fotogradía, etc.</t>
  </si>
  <si>
    <t>Juan Luis Rivero Herreria</t>
  </si>
  <si>
    <t>B65986267</t>
  </si>
  <si>
    <t xml:space="preserve">DISTRIBUCION DE PRODUCTOS ELECTRONICOS, ELECTRODOMESTICOS, MULTIMEDIA, FOTOGRAFIA, TELEFONIA, INFORMATICA, IMPRESION, TRATAMIENTO DE IMAGENES, CONSUMIBLES PARA LA IMPRESION, PILAS, BATERIAS, CARGADORES Y DEMAS PRODUCTOS SIMILARES. </t>
  </si>
  <si>
    <t>RBC 4EVER SL</t>
  </si>
  <si>
    <t>Gabriel Navarro Arquero</t>
  </si>
  <si>
    <t>B66007766</t>
  </si>
  <si>
    <t xml:space="preserve">PRESTACION DE SERVICIOS, INFORMATICA, TELECOMUNICACIONES Y OFIMATICA, INVESTIGACION, DESARROLLO E INNOVACION. </t>
  </si>
  <si>
    <t>VINT-13 CONSULTORIA SL</t>
  </si>
  <si>
    <t>info@v13consultoria.com</t>
  </si>
  <si>
    <t>93 812 32 00</t>
  </si>
  <si>
    <t>B66144577</t>
  </si>
  <si>
    <t xml:space="preserve">EXPLOTACION DE UN NEGOCIO DEDICADO A LA CONSULTORIA EN EL AMBITO DE LA INFORMATICA, EL SOPORTE Y LA IMPLANTACION DE APLICACIONES INFORMATICAS, ASI COMO LA COMERCIALIZACION DE TODO TIPO DE HERRAMIENTAS ETC. </t>
  </si>
  <si>
    <t>AVM SOLUCIONES AUDIOVISUALES SL</t>
  </si>
  <si>
    <t>Audiovisuales</t>
  </si>
  <si>
    <t>B66269242</t>
  </si>
  <si>
    <t xml:space="preserve">COMPRA, VENTA, ALQUILER, INSTALACION, REPARACION Y MANTENIMIENTO DE TELEFONIA FIJA Y MOVIL, TELEFAX, EMISORAS, ASI COMO TODO TIPO DE AOARATOS ELECTRONICOS RELACIONADOS CON LA TELEFONIA, ETC. </t>
  </si>
  <si>
    <t>GLOVOAPP23 SL</t>
  </si>
  <si>
    <t>App de Glovo</t>
  </si>
  <si>
    <t>Florencio Nieto Villodre</t>
  </si>
  <si>
    <t>B66362906</t>
  </si>
  <si>
    <t xml:space="preserve">(CNAE 4619) LA EXPLOTACION DE APLICACIONES INFORMATICAS DE SERVICIOS DE RECADERO CON FACULTAD DE ADQUISICION DE BIENES POR CUENTA AJENA ACTUANDO COMO COMISIONISTA. </t>
  </si>
  <si>
    <t xml:space="preserve"> Alvaro Nieto Tolosa</t>
  </si>
  <si>
    <t>MOVILIBRE TELEFONIA SL</t>
  </si>
  <si>
    <t>Juan Guilera Gustems</t>
  </si>
  <si>
    <t>B66389180</t>
  </si>
  <si>
    <t xml:space="preserve">(CNAE 4742) LA VENTA Y ALQUILER DE APARATOS Y ACCESORIOS DE TELEFONIA Y SUS DERIVADOS Y COMPLEMENTOS. </t>
  </si>
  <si>
    <t>SINALTEL CORUÃ‘A SL</t>
  </si>
  <si>
    <t xml:space="preserve">22-12 981633546 Telefono erroneo, pertenece a autocaravanas </t>
  </si>
  <si>
    <t>981 63 35 46</t>
  </si>
  <si>
    <t>B70070214</t>
  </si>
  <si>
    <t xml:space="preserve">ImportaciÃ³n, exportaciÃ³n, compraventa al por mayor y menor de materiales elÃ©ctricos y electrÃ³nicos. Instalaciones elÃ©ctricas en general. InstalaciÃ³n de redes telegrÃ¡ficas, telefÃ³nicas, telefonÃ­a sin hilos y televisiÃ³n. Instalaciones de sistemas de balizaciÃ³n de puertos y aeropuertos. InstalaciÃ³n de.. </t>
  </si>
  <si>
    <t>MAPA INFORMATICA Y TELECOMUNICACIONES SLL</t>
  </si>
  <si>
    <t>Maria Mar Perez Hickman Diez</t>
  </si>
  <si>
    <t>info@mapainformatica.com</t>
  </si>
  <si>
    <t>968 28 65 73/696 440 336</t>
  </si>
  <si>
    <t>B73032054</t>
  </si>
  <si>
    <t xml:space="preserve">ELABORACION DE PROGRAMAS INFORMATICOS DESARROLLO DE SOFTWARE MANTENIMIENTO DE PROGRAMAS INFORMATICOS, CONSTRUCCION Y MONTAJE DE ORDENADORES, REPARACION Y MANTENIMIENTO DE ORDENADORES, COMERCIO MENOR DE MAQUINAS Y EQUIPOS. </t>
  </si>
  <si>
    <t>https://www.mapainformatica.com</t>
  </si>
  <si>
    <t xml:space="preserve"> Claudio Perez San Jose</t>
  </si>
  <si>
    <t>DAEMON4 SOCIEDAD DE RESPONSABILIDAD LIMITADA</t>
  </si>
  <si>
    <t>info@daemon4.com</t>
  </si>
  <si>
    <t>968 718 241</t>
  </si>
  <si>
    <t>B73675753</t>
  </si>
  <si>
    <t xml:space="preserve">ConsultorÃ­a y desarrollo de aplicaciones informÃ¡ticas, suministro y comercializaciÃ³n de programas de informÃ¡tica y hardware. </t>
  </si>
  <si>
    <t>https://www.daemon4.com</t>
  </si>
  <si>
    <t>A2H SOFTWARE FACTORY SL</t>
  </si>
  <si>
    <t xml:space="preserve">22-12 635550958 No contesta </t>
  </si>
  <si>
    <t>info@a2h.eus</t>
  </si>
  <si>
    <t>B75019893</t>
  </si>
  <si>
    <t xml:space="preserve">desarrollo de aplicaciones informaticas en entornos web y actividades accesorias y complementarias relacionadas con la informatica.. </t>
  </si>
  <si>
    <t>OPTIMANOVA SOLUTIONS SL</t>
  </si>
  <si>
    <t>Agencia digital de marketing</t>
  </si>
  <si>
    <t>B76570910</t>
  </si>
  <si>
    <t xml:space="preserve">Constituye el objeto de la compaÃ±Ã­a el siguiente: Las actividades de programaciÃ³n informÃ¡tica. Las actividades de consultorÃ­a informÃ¡tica. La gestiÃ³nde recursos informÃ¡ticos. Proceso de datos, hosting y otras actividades relacionadas. Y portales web. Quedan excluidas del objeto social todas aquella. </t>
  </si>
  <si>
    <t>ACTIVE PRODUCTOS INFORMATICOS SL</t>
  </si>
  <si>
    <t xml:space="preserve">22-12 917642820 No disponible - 914315179 Indican que es erroneo, que ellos no venden ordenadores, volver a llamar </t>
  </si>
  <si>
    <t>Manel Martin Riera</t>
  </si>
  <si>
    <t>hola@activemadrid.com</t>
  </si>
  <si>
    <t xml:space="preserve">91 431 51 79 /  639 10 85 86 </t>
  </si>
  <si>
    <t>B79327045</t>
  </si>
  <si>
    <t xml:space="preserve">LA FORMACION DE PERSONAL PARA CURSOS INFORMATICOS.                                                                                                                                                                          . </t>
  </si>
  <si>
    <t>https://activemadrid.com</t>
  </si>
  <si>
    <t xml:space="preserve"> Carlos Alonso Fernandez</t>
  </si>
  <si>
    <t>APLICACIONES INFORMATICAS ACRO SL</t>
  </si>
  <si>
    <t xml:space="preserve">22-12 913555405 No contesta </t>
  </si>
  <si>
    <t>Juan Manuel Recio Louzado</t>
  </si>
  <si>
    <t>acro@nsi.es / acro@acrowin.net  .</t>
  </si>
  <si>
    <t>B80464738</t>
  </si>
  <si>
    <t xml:space="preserve">DESARROLLO, APLICACION, INVESTIGACION, PROMOCION Y VENTA DE SOFTWARE Y HARDWARE.. </t>
  </si>
  <si>
    <t>http://acro.es/</t>
  </si>
  <si>
    <t xml:space="preserve"> Miriam Recio Pascual</t>
  </si>
  <si>
    <t xml:space="preserve"> Hector Recio Pascual</t>
  </si>
  <si>
    <t>ODEKIA SOLUCIONES Y SISTEMAS SOCIEDAD LIMITADA</t>
  </si>
  <si>
    <t xml:space="preserve">22-12 915003906 No contesta - 917922731 No contesta </t>
  </si>
  <si>
    <t>Jose Manuel Bermudez Urzaiz</t>
  </si>
  <si>
    <t>gruposimave@simave.es</t>
  </si>
  <si>
    <t>917 92 27 31</t>
  </si>
  <si>
    <t>B80940901</t>
  </si>
  <si>
    <t xml:space="preserve">La Sociedad tiene por objeto el desarrollo y mantenimiento de aplicaciones y sistemas de ingenierÃ­a informÃ¡tica de todo tipo, tanto sistemas fÃ­sicos como virtualizaciÃ³n de equipos y sistemas.. </t>
  </si>
  <si>
    <t>https://www.odekia.es/</t>
  </si>
  <si>
    <t xml:space="preserve"> comercial@odekia.es</t>
  </si>
  <si>
    <t>WORLD INFORMATICA Y SERVICIOS SL</t>
  </si>
  <si>
    <t>Beatriz Colomo IbaÃ±ez</t>
  </si>
  <si>
    <t>wis@worldwis.es</t>
  </si>
  <si>
    <t>B81354359</t>
  </si>
  <si>
    <t xml:space="preserve">CONSTITUYE EL OBJETO SOCIAL LOS SERVICIOS INFORMATICOS E IMPORTACION Y EXPORTACION DE COMPONENTES ELECTRONICOS Y SOFTWARE, FORMACION E INSTALACION Y CONSULTORIA AUDITORIAS ADMINISTRATIVAS E INFORMATICAS.. </t>
  </si>
  <si>
    <t>https://www.worldwis.es</t>
  </si>
  <si>
    <t>JSC INGENIUM SL</t>
  </si>
  <si>
    <t xml:space="preserve">22-12 914058944 Telefono no operativo, el telefono de JSC es 917030454 - 917030454 No contestan </t>
  </si>
  <si>
    <t>Pilar Navarro Flordelis</t>
  </si>
  <si>
    <t>comercialjsc@jscingenium.com</t>
  </si>
  <si>
    <t>917 03 04 54</t>
  </si>
  <si>
    <t>B81574089</t>
  </si>
  <si>
    <t xml:space="preserve">LA INVESTIGACION, PROGRAMACION, DESARROLLO PRODUCCION PROMOCION, COMERCIALIZACION Y DISTRIBUCION DE TODA CLASE DE PRODUCTOS, BIENES Y SERVICIOS EN EL AMBITO DE LAS TELECOMUNICACIONES, LA INFORMATICA Y LA ELECTRONICA.. </t>
  </si>
  <si>
    <t>https://jscingenium.com/en</t>
  </si>
  <si>
    <t>VIPPER SISTEMAS SLL</t>
  </si>
  <si>
    <t>Cursos de formación</t>
  </si>
  <si>
    <t>alfa@alfacomputer.es</t>
  </si>
  <si>
    <t>914 34 04 02</t>
  </si>
  <si>
    <t>B81982563</t>
  </si>
  <si>
    <t xml:space="preserve">TODO LO RELACIONADO CON LA ELECTRONICA Y LA INFORMATICA. EN PARTICULAR COMPRAR, VENDER REPARAR ALQUILAR, CONSTRUIR INSTALAR E IMPORTAR TODO TIPO DE MATERIAL INFORMATICO Y ELECTRONICO.                                     . </t>
  </si>
  <si>
    <t>https://www.vippersistemas.com</t>
  </si>
  <si>
    <t xml:space="preserve"> comercial@vippersistemas.com</t>
  </si>
  <si>
    <t>JUNGLE BOX SL</t>
  </si>
  <si>
    <t>Ruben Tacoronte AraÃ±a</t>
  </si>
  <si>
    <t>B82550054</t>
  </si>
  <si>
    <t xml:space="preserve">EL MONTAJE DE EQUIPOS, DESARROLLO DE APLICACIONES INFORMATICAS, INSTALACIONES, COMERCIALIZACION DE PRODUCTOS Y SERVICIOS ELECTRONICOS E INFORMATICOS, IMPORTACION Y EXPORTACION DE ELEMENTOS, EQUIPOS, SISTEMAS Y APLICACION. </t>
  </si>
  <si>
    <t>MARVEL NET SL</t>
  </si>
  <si>
    <t>Donald Alexander Schatz</t>
  </si>
  <si>
    <t>info@marvelnet.es</t>
  </si>
  <si>
    <t>B82775545</t>
  </si>
  <si>
    <t xml:space="preserve">PRESTACION DE SERVICIOS DE ESTUDIO Y ANALISIS DE PROCESOS PARA SU TRATAMIENTO MECANICO, PROGRAMACION PARA EQUIPOS ELECTRONICOS, DE REGISTRO DE DATOS EN SOPORTES DE ENTRADA PARA ORDENADORES, ASI COMO LA VENTA DE PROGRAMAS. </t>
  </si>
  <si>
    <t>https://marvelnet.es</t>
  </si>
  <si>
    <t xml:space="preserve"> Schatz Donald Alexander</t>
  </si>
  <si>
    <t>DIVITEL MOVIL SL</t>
  </si>
  <si>
    <t>B82783663</t>
  </si>
  <si>
    <t xml:space="preserve">LA REALIZACION DE SERVICIOS DE ASESORAMIENTO, ESTUDIO, PROYECCION, Y DIRECCION DE TRABAJOS Y OBRAS DE INGENIERIA EN GENERAL, LA REALIZACION DE ESTUDIOS PARA LA OPTIMIZACION DE LA GESTION DE PROCESOS RELACIONADOS.. </t>
  </si>
  <si>
    <t>SOFTWARE MAQUINARIA Y MANTENIMIENTO SL</t>
  </si>
  <si>
    <t>Jose Lorenzo Rodriguez Currais</t>
  </si>
  <si>
    <t>rcosoft1@terra.es</t>
  </si>
  <si>
    <t> 667 64 65 97 / 91 357 10 45</t>
  </si>
  <si>
    <t>B83132100</t>
  </si>
  <si>
    <t xml:space="preserve">LAS ACTIVIDADES PROPIAS DEL MERCADO INFORMATICO.. </t>
  </si>
  <si>
    <t>https://smmsl.com</t>
  </si>
  <si>
    <t xml:space="preserve"> smmsl@smmsl.com</t>
  </si>
  <si>
    <t>CONSTRUCCIONES Y TRANSACCIONES INFORMATICAS EN LA RED SL</t>
  </si>
  <si>
    <t>Concepcion Hernandez Padro</t>
  </si>
  <si>
    <t>info@sicondoc.com</t>
  </si>
  <si>
    <t>91 542 18 98</t>
  </si>
  <si>
    <t>B83297366</t>
  </si>
  <si>
    <t xml:space="preserve">LA EXPLOTACION DE UN SISTEMA DE COMERCIO Y GESTION DE LA INFORMACION CON SOPORTE EN LAS REDES DE TELECOMUNICACIONES E INTERNET.. </t>
  </si>
  <si>
    <t>https://www.sicondoc.com/</t>
  </si>
  <si>
    <t>PSA INGENIEROS CHEMICAL SERVICES &amp; SYSTEMS SL</t>
  </si>
  <si>
    <t>psaingenieros@psaingenieros.com</t>
  </si>
  <si>
    <t>B83582668</t>
  </si>
  <si>
    <t xml:space="preserve">El desarrollo, distribuciÃ³n, comercializaciÃ³n, instalaciÃ³n y venta de materiales, dispositivos, herramientas, instrumentos, equipos, sistemas, aparatos de medida y de anÃ¡lisis y de control, para la industria quÃ­mica y de las telecomunicaciones, tanto mecÃ¡nicos como elÃ©ctricos o electrÃ³nicos, asÃ­ com.. </t>
  </si>
  <si>
    <t>https://psaingenieros.com</t>
  </si>
  <si>
    <t>AVANZE NUEVAS TECNOLOGIAS SL</t>
  </si>
  <si>
    <t>Natividad Blazquez Liron</t>
  </si>
  <si>
    <t>info@avanze.net</t>
  </si>
  <si>
    <t>91 332 9781</t>
  </si>
  <si>
    <t>B83586396</t>
  </si>
  <si>
    <t xml:space="preserve">LA PRESTACION DE SERVICIOS INFORMATICOS Y EL DESARROLLO DE SOLUCIONES DE SOFTWARE Y TECNOLOGICAS. </t>
  </si>
  <si>
    <t>https://www.avanze.net</t>
  </si>
  <si>
    <t>ASERTECH INFORMATICA Y PROYECTOS SL</t>
  </si>
  <si>
    <t>asertech@asertech.com / jl.jerez@asertech.com</t>
  </si>
  <si>
    <t>B83834283</t>
  </si>
  <si>
    <t xml:space="preserve">LA CONFECCION, CREACION, DESARROLLO Y APLICACION DE SOLUCIONES Y APLICACIONES INFORMATICAS PERSONALIZADAS O GENERALES. </t>
  </si>
  <si>
    <t>https://www.asertech.com</t>
  </si>
  <si>
    <t xml:space="preserve"> info@asertech.com</t>
  </si>
  <si>
    <t>SOPRA HR SOFTWARE SL</t>
  </si>
  <si>
    <t>Jose Maria Campos Saez</t>
  </si>
  <si>
    <t>marketing-es@sopragroup.com</t>
  </si>
  <si>
    <t>B84149459</t>
  </si>
  <si>
    <t xml:space="preserve">CREACION, DESARROLLO, VENTA, MARKETING Y COMERCIALIZACION DE PROGRAMAS, SOFTWARE Y SOLUCIONES INFORMATICAS PARA LA GESTION DE RECURSOS HUMANOS EN ESPANA Y PORTUGAL.                                                        . </t>
  </si>
  <si>
    <t xml:space="preserve"> info_es@sopragroup.com</t>
  </si>
  <si>
    <t xml:space="preserve"> marketing.spain@hraccess.com</t>
  </si>
  <si>
    <t xml:space="preserve"> info_es@es.sopragroup.com</t>
  </si>
  <si>
    <t xml:space="preserve"> miles.elliott@soprasteria.com</t>
  </si>
  <si>
    <t>INFOGALLERY INFORMATICA Y OFICINA S.L</t>
  </si>
  <si>
    <t>Adolfo Fargas Garcia</t>
  </si>
  <si>
    <t>comercial@info-gallery.com</t>
  </si>
  <si>
    <t>B84248608</t>
  </si>
  <si>
    <t xml:space="preserve">COMERCIO Y VENTA DE ORDENADORES. </t>
  </si>
  <si>
    <t>OLYMPIC MARKETING S.L</t>
  </si>
  <si>
    <t>B84348572</t>
  </si>
  <si>
    <t xml:space="preserve">PLANIFICACION, DESARROLLO Y DISENO WEB, ASI COMO COMPRA DE ESPACIOS PUBLICITARIOS ON LINE DIRIGIDAS A LA PROMOCION DE ANUNCIANTES. </t>
  </si>
  <si>
    <t>FORMULA SISTEMAS SL</t>
  </si>
  <si>
    <t>Jose Ramon Perez Quesada</t>
  </si>
  <si>
    <t>B84360445</t>
  </si>
  <si>
    <t xml:space="preserve">PRESTACION DE TODO TIPO DE SERVICIOS INFORMATICOS. </t>
  </si>
  <si>
    <t>NETBOOSTER SPAIN S.L.</t>
  </si>
  <si>
    <t>David Tebar Moreno</t>
  </si>
  <si>
    <t>info@netbooster.es</t>
  </si>
  <si>
    <t>B84421320</t>
  </si>
  <si>
    <t xml:space="preserve">LA PRESTACION DE SERVICIOS Y ASESORAMIENTO EN IMPLANTACION Y PROMOCION DE SERVIDORES SOBRE REDES INFORMATICAS. </t>
  </si>
  <si>
    <t xml:space="preserve"> Jose Alejandro Casamitjana Franco</t>
  </si>
  <si>
    <t xml:space="preserve"> marketing@netbooster.com</t>
  </si>
  <si>
    <t xml:space="preserve"> bseco@netbooster.com</t>
  </si>
  <si>
    <t>INNOPULSE ASESORES TECNOLOGICOS SL</t>
  </si>
  <si>
    <t>Soluciones únicamente ERPs</t>
  </si>
  <si>
    <t>contacto@innopulse.es</t>
  </si>
  <si>
    <t>B84465863</t>
  </si>
  <si>
    <t xml:space="preserve">LA EXPLOTACION ECONOMICA DE TODO TIPO DE ACTIVIDADES INFORMATICAS. </t>
  </si>
  <si>
    <t>BLUETAB SOLUTIONS SL</t>
  </si>
  <si>
    <t>B84521269</t>
  </si>
  <si>
    <t xml:space="preserve">LA REALIZACION DE LABORES DE INVESTIGACION Y DESARROLLO, CREACION, IMPLANTACION, GESTION, ASESORAMIENTO, ADMINISTRACION, EXPLOTACION Y COMERCIALIZACION DE PROGRAMAS, DESARROLLOS, SISTEMAS Y PLATAFORMAS INFORMATICAS.. </t>
  </si>
  <si>
    <t>VIRTUAL CODE S.L</t>
  </si>
  <si>
    <t>B84586791</t>
  </si>
  <si>
    <t xml:space="preserve">LA REALIZACION DE ACTIVIDADES RELATIVAS A LA TRANSMISION Y TRATAMIENTO DE DATOS, ACCESO Y SERVICIOS PARA INTERNET, CHATS, BUSCADORES, CORREO Y COMERCIO ELECTRONICO. </t>
  </si>
  <si>
    <t>ZIV APLICACIONES Y TECNOLOGIA SOCIEDAD LIMITADA</t>
  </si>
  <si>
    <t>comercial.madrid@ziv.es</t>
  </si>
  <si>
    <t>944 52 20 03</t>
  </si>
  <si>
    <t>B84898741</t>
  </si>
  <si>
    <t xml:space="preserve">... El diseÃ±o, creaciÃ³n, adaptaciÃ³n, utilizaciÃ³n, venta, cesiÃ³n, licencia y transmisiÃ³n de know how o conocimiento tecnologico, marcas registradas, patentes, derechos de propiedad intelectuar y/ o sofware relacionados o derivados de la actividad de la sociedad.. </t>
  </si>
  <si>
    <t>HV-MV-LV Automation Systems- ZIV</t>
  </si>
  <si>
    <t>INTEGRA NETWORK AND EMBEDDED SYSTEMS SL</t>
  </si>
  <si>
    <t>info@integra-nes.es</t>
  </si>
  <si>
    <t>+34 917 136 826  </t>
  </si>
  <si>
    <t>B84961267</t>
  </si>
  <si>
    <t xml:space="preserve">SERVICIO INTEGRAL DE ANALISIS DE SISTEMAS Y DISTRIBUCION COMERCIAL DE MATERIAL INFORMATICO E INFORMATICO INDUSTRIAL. </t>
  </si>
  <si>
    <t>Integra Network | Soluciones completas de equipamiento informático</t>
  </si>
  <si>
    <t>ZAFIRO TECHNOLOGIES SPAIN SL</t>
  </si>
  <si>
    <t>central@ceconsulting.es</t>
  </si>
  <si>
    <t>B85172856</t>
  </si>
  <si>
    <t xml:space="preserve">LA PRESTACION POR SI MISMA O A TRAVES DE TERCEROS DE TODA CLASE DE SERVICIOS RELACIONADOS CON LA FORMACION A LAS PERSONAS EN NUEVAS TECNOLOGIAS DE LA INFORMACION. </t>
  </si>
  <si>
    <t>FLIPBIRD SL</t>
  </si>
  <si>
    <t>B85295442</t>
  </si>
  <si>
    <t xml:space="preserve">LA FABRICACION, IMPORTACION, EXPORTACION, LA INTERMEDIACION Y EL COMERCIO AL POR MAYOR Y MENOR DE MAQUINAS Y MATERIAL RELACIONADO CON ORDENADORES.. </t>
  </si>
  <si>
    <t>MESIA SOFTWARE SL</t>
  </si>
  <si>
    <t>Pedro Raich Claramunt</t>
  </si>
  <si>
    <t>91 371 15 69</t>
  </si>
  <si>
    <t>B85381242</t>
  </si>
  <si>
    <t xml:space="preserve">LA CREACION, DESARROLLO, SUMINISTRO, COMERCIALIZACION Y VENTA DE SOFTWARE.. </t>
  </si>
  <si>
    <t>Mesia - Software Solutions</t>
  </si>
  <si>
    <t xml:space="preserve"> Jose Ribera Graell</t>
  </si>
  <si>
    <t xml:space="preserve"> Jose Luis Telechea Torres</t>
  </si>
  <si>
    <t>ONUSAP CONSULTORIA SL</t>
  </si>
  <si>
    <t>SAP</t>
  </si>
  <si>
    <t>Maria Pilar Pasquin Comalrena Sobregrau</t>
  </si>
  <si>
    <t>B85385540</t>
  </si>
  <si>
    <t xml:space="preserve">PRESTACION DE SERVICIOS INTEGRALES A EMPRESAS Y PARTICULARES EN INFORMATICA, TELECOMUNICACIONES Y MULTIMEDIA.. </t>
  </si>
  <si>
    <t>DESARROLLO Y SERVICIOS INTEGRADOS 2008 SL</t>
  </si>
  <si>
    <t>Jose Alberto Roman Hermoso</t>
  </si>
  <si>
    <t>B85405629</t>
  </si>
  <si>
    <t xml:space="preserve">DESARROLLO E IMPLANTACION DE SOLUCIONES INFORMATICAS.. </t>
  </si>
  <si>
    <t xml:space="preserve"> osea.sanchez@telepizza.es</t>
  </si>
  <si>
    <t xml:space="preserve"> operaciones.jmc@telepizza.es</t>
  </si>
  <si>
    <t xml:space="preserve"> josea.sanchez@telepizza.es</t>
  </si>
  <si>
    <t xml:space="preserve"> empleo@telepizza.es</t>
  </si>
  <si>
    <t>REACCIONA WEB SL</t>
  </si>
  <si>
    <t>B85434025</t>
  </si>
  <si>
    <t xml:space="preserve">LA REALIZACION DE ACTIVIDADES DE INTERNET, ASI COMO EL SUMINISTRO DE SERVICIOS DE INFORMACION Y FORMACION.. </t>
  </si>
  <si>
    <t>COGNIZANT TECHNOLOGY SOLUTIONS SPAIN SL</t>
  </si>
  <si>
    <t>Daniel Martinez Aguirreurreta</t>
  </si>
  <si>
    <t>B85461424</t>
  </si>
  <si>
    <t xml:space="preserve">EL DESARROLLO, LA COMERCIALIZACION Y LA PRESTACION DE PRODUCTOS, SERVICIOS Y SOLUCIONES EN EL CAMPO DE LAS APLICACIONES INFORMATICAS, SOFTWARE, LOS EQUIPOS INFORMATICOS, HARDWARE.. </t>
  </si>
  <si>
    <t>DOMINION CENTRO DE CONTROL SL</t>
  </si>
  <si>
    <t>916 62 01 61</t>
  </si>
  <si>
    <t>B85465870</t>
  </si>
  <si>
    <t xml:space="preserve">PRESTACION DE SERVICIOS DE IMPLANTACION, MANTENIMIENTO, MONITORIZACION, CONTROL, GESTION, ANALISIS, EXPLOTACION, DIAGNOSTICO Y OPERACION DE CUALQUIER TIPO DE PLATAFORMAS, APLICACIONES, SOLUCIONES, SISTEMAS E INFRAESTRUCTURAS INFORMATICAS, TELEMATICAS Y DE TELECOMUNICACIONES,.. </t>
  </si>
  <si>
    <t>JABSOLUT COMPUTER SL</t>
  </si>
  <si>
    <t>Juan Antonio Pizarro Varea</t>
  </si>
  <si>
    <t>656 98 71 51</t>
  </si>
  <si>
    <t>B85486314</t>
  </si>
  <si>
    <t xml:space="preserve">DESARROLLO DE SOFTWARE ORIENTADO A LA SEGURIDAD EN SISTEMAS Y COMUNICACION SE Y A SERVICIOS MOVILES DE COMUNICACIONES. DESARROLLO DE SOLUCIONES E IMPLANTACION DE PLATAFORMAS DE COMUNICACIONES EN PROYECTOS A MEDIDA.. </t>
  </si>
  <si>
    <t>Jabsolut.com</t>
  </si>
  <si>
    <t>CANELA TECH SL</t>
  </si>
  <si>
    <t>info@canelatech.es</t>
  </si>
  <si>
    <t>+(34) 910 376 452</t>
  </si>
  <si>
    <t>B85573277</t>
  </si>
  <si>
    <t xml:space="preserve">DISENO, PRODUCCION, COMERCIALIZACION Y DISTRIBUCION DE SERVICIOS Y PRODUCTOS ORIENTADOS AL DESARROLLO A TRAVES DE NUEVAS TECNICAS Y TECNOLOGIAS DE ENTIDADES PUBLICAS Y PRIVADAS. CONSULTORIA TECNOLOGICA. DESARROLLO Y MANT. </t>
  </si>
  <si>
    <t>Canela Tech | Desarrollo de Aplicaciones iOS, Android, Web</t>
  </si>
  <si>
    <t xml:space="preserve"> info@diagramaweb.es</t>
  </si>
  <si>
    <t>DESARROLLOS INFORMATICOS DIUSFRAMI SL</t>
  </si>
  <si>
    <t>Raul Segovia Montalban</t>
  </si>
  <si>
    <t>91 837 48 51</t>
  </si>
  <si>
    <t>B85612950</t>
  </si>
  <si>
    <t xml:space="preserve">LA PRESTACION DE SERVICIOS DE HOMOLOGACION Y CERTIFICACION DE SISTEMAS.. </t>
  </si>
  <si>
    <t>Servicios tecnológicos y financieros Diusframi</t>
  </si>
  <si>
    <t>EXPROCOM SOFTWARE SL</t>
  </si>
  <si>
    <t>Diego Gabriel Gorosito</t>
  </si>
  <si>
    <t>info@hemasoft.com / info@exprocom.com</t>
  </si>
  <si>
    <t>B85616886</t>
  </si>
  <si>
    <t xml:space="preserve">ANALISIS, DESARROLLO E IMPLANTACION DE PROYECTOS INFORMATICOS A NIVEL DE HARDWARE, SOFTWARE Y COMUNICACIONES.. </t>
  </si>
  <si>
    <t>Exprocom Software | Desarrollo a Medida, Web y Automatización</t>
  </si>
  <si>
    <t xml:space="preserve"> Gabriel Gorosito Diego</t>
  </si>
  <si>
    <t>ESPACIO WEB INTERACTIVO SL</t>
  </si>
  <si>
    <t>Extinguido</t>
  </si>
  <si>
    <t>Claudio Oton Martinez</t>
  </si>
  <si>
    <t>B85639250</t>
  </si>
  <si>
    <t xml:space="preserve">EL DESARROLLO Y PROGRAMAS DE SOFT Y HARD, COMERCIALIZANDO PRODUCTOS INFORMATICOS PROPIOS Y DE TERCEROS.. </t>
  </si>
  <si>
    <t>ESPACI CONSULTORES INFORMATICOS SL</t>
  </si>
  <si>
    <t>Cristina Lopez Gimeno</t>
  </si>
  <si>
    <t>B85642213</t>
  </si>
  <si>
    <t xml:space="preserve">LA REALIZACION DE TODO TIPO DE TRABAJOS INFORMATICOS.... </t>
  </si>
  <si>
    <t>GRUPO ANTIPODAS SOLUTIONS SL</t>
  </si>
  <si>
    <t>Abraham San Jose Sanz</t>
  </si>
  <si>
    <t>B86257128</t>
  </si>
  <si>
    <t xml:space="preserve">COMERCIALIZACION Y DISTRIBUCION DE PRODUCTOS Y SERVICIOS DE TELECOMUNCACIONES. </t>
  </si>
  <si>
    <t>MUBA ONLINE SL</t>
  </si>
  <si>
    <t>Lau Fa Ching</t>
  </si>
  <si>
    <t>B86326758</t>
  </si>
  <si>
    <t xml:space="preserve">EL DESARROLLO Y EXPLOTACION DE APLICACIONES INFORMATICAS Y PAGINAS WEB PARALA DIFUSION DE ANUNCIOS CLASIFICADOS Y PUBLICIDAD EN GENERAL, ASI COMO LAPRESTACION DE OTROS SERVICIOS DE LA SOCIEDAD DE LA INFORMACION RELACIONADOS, SIN LIMITACION A TERRITORIO. </t>
  </si>
  <si>
    <t xml:space="preserve"> Fa Ching Lau</t>
  </si>
  <si>
    <t>AMAFER MARKETING SOLUTIONS SL</t>
  </si>
  <si>
    <t>910 05 99 02</t>
  </si>
  <si>
    <t>B86348422</t>
  </si>
  <si>
    <t xml:space="preserve">: Marketing Digital, Marketing Digital, Actividades de programaciÃ³n informÃ¡tica (CNAE 6201), siendo su actividad principal. Agencias de publicidad (CNAE 7311). Actividades de diseÃ±o especializado (CNAE 7410). Otros servicios relacionados con las tecnologÃ­as de la informaciÃ³n y la informÃ¡tica (CNAE.. </t>
  </si>
  <si>
    <t>Inicio - MentorOnline</t>
  </si>
  <si>
    <t>INGENIERIA DE VEHICULOS SL</t>
  </si>
  <si>
    <t>Homologación de vehiculos y componentes</t>
  </si>
  <si>
    <t>Manuel Juan Hernandez Blasco</t>
  </si>
  <si>
    <t>B86363652</t>
  </si>
  <si>
    <t xml:space="preserve">ACTIVIDADES RELACIONADAS CON EL DISEÃ‘O, DESARROLLO, HOMOLOGACION, PREPARACION DE SISTEMAS DE GESTION DE CALIDAD, FORMACION, IMPLANTACION DE APLICACIONES INFORMATICAS, LOGISTICA Y COMERCIALIZACION DE VEHICULOS Y COMPONENTES. </t>
  </si>
  <si>
    <t>IDV - INGENIERIA DE VEHICULOS</t>
  </si>
  <si>
    <t>EL CONFIDENCIAL QUIMICO SL</t>
  </si>
  <si>
    <t>Relacionado con química</t>
  </si>
  <si>
    <t>B86414190</t>
  </si>
  <si>
    <t xml:space="preserve">LA REALIZACION DE ACTIVIDADES DE INTERNET RELACIONADAS CON EL RESTO DE ACTIVIDADES DETALLADAS EN EL OBJETO SOCIAL, ASI COMO EL SUMINISTRO DE SERVICIOS DE INFORMACION Y FORMACION... </t>
  </si>
  <si>
    <t>MARCORA SERVICIOS INFORMATICOS SL</t>
  </si>
  <si>
    <t>Ayudan a implementar sistema AGILE para empresas</t>
  </si>
  <si>
    <t>B86448123</t>
  </si>
  <si>
    <t xml:space="preserve">SERVICIOS INFORMATICOS DIRIGIDOS A PROPORCIONAR SOLUCIONES INNOVADORAS DE FORMACION A TRAVES DE USO DE PRODUCTOS DE SOFTWARE EN LINEA Y MATERIAL DE FORMACION DE ALTA CALIDAD. LOS DESARROLLOS DE MATERIAL ABARCAN LOS CAMPOS DELA SALUD Y SEGURIDAD Y LA FORMACION EN PRODUCTOS RELACIONADOS CON RECURSOS. </t>
  </si>
  <si>
    <t>(26) Marcora Servicios y Informáticos S.L.: Acerca de | LinkedIn</t>
  </si>
  <si>
    <t>CODIX LATIN AMERICA SL</t>
  </si>
  <si>
    <t>Sale en maps, pero no encuentro telefono ni web</t>
  </si>
  <si>
    <t>Justo Lopez Fabo</t>
  </si>
  <si>
    <t>B86448370</t>
  </si>
  <si>
    <t xml:space="preserve">REALIZACION Y DESARROLLO DE PROGRAMAS Y SOFTWARE, IMPLANTACIONES DE SISTEMAS INFORMATICOS... </t>
  </si>
  <si>
    <t>DESARROLLOS SERVICIOS Y APLICACIONES M2M SL</t>
  </si>
  <si>
    <t>Francisco Javier Reyes Robayna</t>
  </si>
  <si>
    <t>915 06 26 65</t>
  </si>
  <si>
    <t>B86478385</t>
  </si>
  <si>
    <t xml:space="preserve">El diseÃ±o, consultorÃ­a, ingenierÃ­a, desarrollo, fabricaciÃ³n, distribuciÃ³n, adquisiciÃ³n, integraciÃ³n, instalaciÃ³n, mantenimiento, formaciÃ³n, comercializaciÃ³n, importaciÃ³n y exportaciÃ³n de proyectos, sistemas y aplicaciones informÃ¡ticas.. </t>
  </si>
  <si>
    <t>M2M Aplicaciones - Soluciones de software</t>
  </si>
  <si>
    <t xml:space="preserve"> Gines Perez Machado</t>
  </si>
  <si>
    <t>LITEAM ECONSULTORIA SL</t>
  </si>
  <si>
    <t>Julian Retamal Sanchez</t>
  </si>
  <si>
    <t>668 88 59 55</t>
  </si>
  <si>
    <t>B86515251</t>
  </si>
  <si>
    <t xml:space="preserve">DESARROLLO, SEGUIMIENTO, CONSULTORIA, ASESORIA E IMPLEMENTACION DE TODO TIPO DE ACCIONES Y SERVICIOS DE MARKQUETING ONLINE A NIVEL NACIONAL E INTERNACIONAL: POSICIONAMIENTO WEB. </t>
  </si>
  <si>
    <t>Proyectos Digitales y Contenidos</t>
  </si>
  <si>
    <t xml:space="preserve"> David Navarrete Camps</t>
  </si>
  <si>
    <t xml:space="preserve"> Ramon Masip Balague</t>
  </si>
  <si>
    <t>DEKA2 DECORACION DIGITAL SL</t>
  </si>
  <si>
    <t>Impresoras, plotters, vinilos, etc</t>
  </si>
  <si>
    <t>B86584026</t>
  </si>
  <si>
    <t xml:space="preserve">TODO LO RELACIONADO CON LA INFORMATICA, LOS JUEGOS VIRTUALES A TRAVES DEL ORDENADOR, EL MONTAJE, EXPLOTACION Y COMERCIALZACION DE REDES LOCALES ORDENADORES CON PRESTACION DE SERVICIOS RELACIONADOS CON JUEGOS E INTERNET. </t>
  </si>
  <si>
    <t>IAAS 365 SL</t>
  </si>
  <si>
    <t>Anthony Vysniauskas</t>
  </si>
  <si>
    <t>B86679362</t>
  </si>
  <si>
    <t xml:space="preserve">CreaciÃ³n, compra-venta, distribuciÃ³n, producciÃ³n, explotaciÃ³n e importaciÃ³n de infografia, programaciÃ³n informÃ¡tica. CreaciÃ³n, desarrollo, distribuciÃ³n, compra-venta, mantenimiento, gestiÃ³n, exportaciÃ³n, importaciÃ³n y explotaciÃ³n de infografÃ­a, programaciÃ³n informÃ¡tica, aplicaciones en Internet, pro. </t>
  </si>
  <si>
    <t>Uniendo Personas &amp; Tecnología - IaaS365</t>
  </si>
  <si>
    <t xml:space="preserve"> Rishma Dole</t>
  </si>
  <si>
    <t>CIMPA PLM ESPAÃ‘A SL</t>
  </si>
  <si>
    <t>Juan Castor Cabido Gamiz</t>
  </si>
  <si>
    <t>B86818937</t>
  </si>
  <si>
    <t xml:space="preserve">DiseÃ±o, desarrollo, creaciÃ³n, gestiÃ³n y comercializaciÃ³n de tecnologÃ­as y sistemas de infÃ³rmaciÃ³n. asÃ­ como la prestaciÃ³n de servicios profesionales relacionados con dichas tecnologÃ­as y sistemas de informaciÃ³n, entre otros, servicios de consultorÃ­a, soporte operacional. </t>
  </si>
  <si>
    <t>PHONE SERVICE CENTER SL</t>
  </si>
  <si>
    <t>B87341707</t>
  </si>
  <si>
    <t xml:space="preserve">REPARACION EN SUS PROPIOS CENTROS Y A DOMICILIO, ASI COMO CONSERVACION, DE APARATOS DE TELEFONIA, ORDENADORES, VIDEOCONSOLAS Y DE OTRO MATERIAL ELECTRICO DE USO DOMESITO Y PERSONAL. DISTRIBUCION DE ACCESORIOS Y SOFTWARE RELACIONADOS CON LA TELEFONIA MOVIL. ETC. </t>
  </si>
  <si>
    <t>Contacto con las Tiendas de Reparación Phone Service Center</t>
  </si>
  <si>
    <t>THOUGHTWORKS ESPAÑA SL</t>
  </si>
  <si>
    <t>Consultora tec global</t>
  </si>
  <si>
    <t>B87437760</t>
  </si>
  <si>
    <t xml:space="preserve">1. La adquisiciÃ³n, administraciÃ³n y gestiÃ³n de patrimonio mobiliario, cartera de valores e inversiones, todo ello por cuenta propia. Este objeto social no podrÃ¡ ser desarrollado cuando incida en la legislaciÃ³n de inversiones colectivas. 2. La investigaciÃ³n de mercados... </t>
  </si>
  <si>
    <t>IMMEDIATE DELIVERY SL</t>
  </si>
  <si>
    <t>Reparto</t>
  </si>
  <si>
    <t>B87511606</t>
  </si>
  <si>
    <t xml:space="preserve">Esta Sociedad tiene por objeto: 1 . La creaciÃ³n, desarrollo, implantaciÃ³n y mantenimiento de todo tipo de programas informÃ¡ticos, software y plataformas digitales, mediante las que se facilitarÃ¡ el contacto entre personas fÃ­sicas o jurÃ­dicas que requieran de servicios de entregas... </t>
  </si>
  <si>
    <t>REINHAUSEN ESPAÃ‘A SL</t>
  </si>
  <si>
    <t>Manufacturing and supply</t>
  </si>
  <si>
    <t>Jordi Duch Torrent</t>
  </si>
  <si>
    <t>B87526059</t>
  </si>
  <si>
    <t xml:space="preserve">Venta e intermediaciÃ³n en la venta de cambiadores de tomas para transformadores, accionamientos por motor, aparatos electrÃ³nicos y otros accesorios para transformadores asÃ­ como la venta y la intermediaciÃ³n en la venta de repuestos y accesorios de los productos antes mencionados. Venta e. </t>
  </si>
  <si>
    <t xml:space="preserve"> Isern Alfons Duch</t>
  </si>
  <si>
    <t xml:space="preserve"> Alfons Duch Isern</t>
  </si>
  <si>
    <t>SIMPLE SOLUCIONES INFORMATICAS SL</t>
  </si>
  <si>
    <t>servicios@simpleinformatica.es</t>
  </si>
  <si>
    <t>B87583928</t>
  </si>
  <si>
    <t>-La compra, venta, distribuciÃ³n, comercializaciÃ³n, al por mayor y al detalle, importaciÃ³n, exportaciÃ³n y mantenimiento de todo tipo de materiales electrÃ³nicos, elÃ©ctricos, informÃ¡ticos, incluido el montaje y reparaciÃ³n. Las actividades que integra</t>
  </si>
  <si>
    <t xml:space="preserve"> acliente@simpleinformatica.es</t>
  </si>
  <si>
    <t>DOMYA SYSTEMS SL</t>
  </si>
  <si>
    <t>aprimatic@aprimatic.es</t>
  </si>
  <si>
    <t>B87603189</t>
  </si>
  <si>
    <t xml:space="preserve">La producciÃ³n y la comercializaciÃ³n de productos y sistemas mecÃ¡nicos, electromecÃ¡nicos, oleodinÃ¡micos y electrÃ³nicos en el sector de la automatizaciÃ³n para apertura y cierre de espacios. </t>
  </si>
  <si>
    <t>DISELOO TECHNOLOGIES SOCIEDAD LIMITADA</t>
  </si>
  <si>
    <t>adfinsur@adfinsur.es</t>
  </si>
  <si>
    <t>B90034554</t>
  </si>
  <si>
    <t xml:space="preserve">Las actividades de informÃ¡tica, telecomunicaciones y ofimÃ¡tica. </t>
  </si>
  <si>
    <t>JAPON 2015 SL</t>
  </si>
  <si>
    <t>B90043241</t>
  </si>
  <si>
    <t>-El almacenamiento, distribuciÃ³n y comercializaciÃ³n al por mayor y al pormenor de terminales de telefonÃ­a mÃ³vil y demÃ¡s productos relativos al sector de las telecomunicaciones. -La prestaciÃ³n de servicios tÃ©cnicos relativos a terminales de telefonÃ</t>
  </si>
  <si>
    <t>ALJARAFE DISTRIBUCIONES ELECTRICAS SOCIEDAD DE RESPONSABILIDAD LIMITADA LABORAL</t>
  </si>
  <si>
    <t>B90098930</t>
  </si>
  <si>
    <t xml:space="preserve">Comercio al mayor y al menor de material y aparatos elÃ©ctricos, electrÃ³nicos, electrodomÃ©sticos y otros aparatos de uso domÃ©stico e industrial accionados por energÃ­a elÃ©ctrica y por otro tipo de energÃ­a distinta de la elÃ©ctrica. </t>
  </si>
  <si>
    <t>SERVICIOS AVANZADOS PARA LAS INSTITUCIONES SL</t>
  </si>
  <si>
    <t>Javier Rodriguez Saeta</t>
  </si>
  <si>
    <t>B91052142</t>
  </si>
  <si>
    <t xml:space="preserve">DISENO DESARROLLO, IMPLANTACION DE APLICACIONES Y PRESTACION DE SERVICIOS BASADOS EN NUEVAS TECNOLOGIAS EN COMUNICACION E INFORMATICA.                                                                                      . </t>
  </si>
  <si>
    <t xml:space="preserve"> Enrique Lopez Perez</t>
  </si>
  <si>
    <t xml:space="preserve"> Fernando Dominguez Criado</t>
  </si>
  <si>
    <t>DINAPRISE SERVICIOS INFORMATICOS A EMPRESAS SL</t>
  </si>
  <si>
    <t>David Naval Vendrell</t>
  </si>
  <si>
    <t>info@dinaprise.com</t>
  </si>
  <si>
    <t>B91737494</t>
  </si>
  <si>
    <t xml:space="preserve">SERVICIOS INFORMATICOS A EMPRESAS EN GENERAL, DESARROLLO Y MANTENIMIENTO DE APLICACIONES INFORMATICAS, CONSULTORIA, VENTA DE PRODUCTOS INFORMATICOS Y ELECTRONICOS, FORMACION, SOPORTE TECNICO, COMPRAVENTA DE SOFTWARE ESTA. </t>
  </si>
  <si>
    <t xml:space="preserve"> Daniel Martinez Riba</t>
  </si>
  <si>
    <t xml:space="preserve"> Jose Antonio Caballero Sanchez</t>
  </si>
  <si>
    <t>ESFERA INGENIERIA DEL SOFTWARE SOCIEDAD LIMITADA</t>
  </si>
  <si>
    <t>Khawar Massod Mazhar</t>
  </si>
  <si>
    <t>B91827352</t>
  </si>
  <si>
    <t xml:space="preserve">TIENE POR OBJETO EL DISENO, DESARROLLO, COMERCIALIZACION Y DISTRIBUCION DESOFTWARE, ASI COMO SERVICIOS ASOCIADOS A SU IMPLANTACION, PUESTA EN MARCHAY MANTENIMIENTO, REALIZACION DE CONSULTORIA Y ASESORAMIENTO EN CUALQUIER. </t>
  </si>
  <si>
    <t>CONSULTORES LOPEZ Y SALCES SLL</t>
  </si>
  <si>
    <t>Juan Carlos Gamero Samanes</t>
  </si>
  <si>
    <t>B91903179</t>
  </si>
  <si>
    <t xml:space="preserve">Asesoramiento, la gestiÃ³n, y el soporte tÃ©cnico de aplicaciones InformÃ¡ticas, asÃ­ como la implantaciÃ³n, desarrollo, o modificaciones de las citadas aplicaciones, y los equipos y redes sobre los que se ejecutan. </t>
  </si>
  <si>
    <t>ACCEPTUS EVENTOS PRODUCCIONES Y DISEÃ‘O SOCIEDAD LIMITADA</t>
  </si>
  <si>
    <t>B91965541</t>
  </si>
  <si>
    <t xml:space="preserve">-ProducciÃ³n, grabaciÃ³n, ediciÃ³n y postproducciÃ³n de audio y vÃ­deo. -RetransmisiÃ³n de audiovisuales. -Grafismo, animaciÃ³n en 2D y 3D. -FotografÃ­a, recorridos virtuales y diseÃ±o web. -Alquiler de equipos de audio/ vÃ­deo/ fotografÃ­a. </t>
  </si>
  <si>
    <t>G T. SOLUTIONS IBERICA S.L.</t>
  </si>
  <si>
    <t>info@gtsiberica.com</t>
  </si>
  <si>
    <t>B92584226</t>
  </si>
  <si>
    <t xml:space="preserve">LA INTERMEDIACION DIRECTA O INDIRECTAMENTE DE CONEXIONES TELEFONICAS DIGITALES O ANALOGICAS, TIPO RDSI, ADSL, CABLE, SATELITE, YA SEA POR TIEMPO INDEFINIDO O LIMITADO, ASI COMO SU CONSERVACION, MANTENIMIENTO Y ADMINISTRA. </t>
  </si>
  <si>
    <t>DATA RUSH IT SERVICES SL</t>
  </si>
  <si>
    <t>B93167021</t>
  </si>
  <si>
    <t>"-PrestaciÃ³n de servicios de ""data center"", almacenamiento y distribuciÃ³n de datos, correo electrÃ³nico, copias de seguridad, alojamiento de servidores, alquiler de espacios informÃ¡ticos, realizaciÃ³n de instalaciones, asesoramiento y gestiÃ³n y utilizaciÃ³n de redes elÃ©ctricas, informÃ¡ticas o radioelÃ©c. "</t>
  </si>
  <si>
    <t>SPANRED SL</t>
  </si>
  <si>
    <t>B93229961</t>
  </si>
  <si>
    <t xml:space="preserve">La sociedad tendrÃ¡ por objeto las redes informÃ¡ticas, venta y reparaciÃ³n Ã‘Ã‘ de productos informÃ¡ticos, ingenierÃ­a e instalaciÃ³n de telecomunicaciones. </t>
  </si>
  <si>
    <t>SEÃ‘ALIZACION MARBELLA SL</t>
  </si>
  <si>
    <t>B93284750</t>
  </si>
  <si>
    <t xml:space="preserve">Proyectos y diseÃ±os mediante aplicaciones y recursos multimedia. Servicios de diseÃ±o grÃ¡fico. La impresiÃ³n de textos e imÃ¡genes por cualquier procedimiento industrial. ComercializaciÃ³n de artÃ­culos y reclamos publicitarios. FabricaciÃ³n de carteles y paneles publicitarios. ExplotaciÃ³n de espacios fÃ­s. </t>
  </si>
  <si>
    <t>NORAY BIOINFORMATICS SOCIEDAD LIMITADA</t>
  </si>
  <si>
    <t>Hugh Sheehy</t>
  </si>
  <si>
    <t>info@noraybio.com</t>
  </si>
  <si>
    <t>B95229837</t>
  </si>
  <si>
    <t xml:space="preserve">TODO LO RELACIONADO CON LA INFORMATICA, PRESTACION DE SERVICIO DE ASESORIA, CONSULTORIA Y GESTION, INVESTIGACION Y DESARROLLO DE PRODUCTOS DE SOFTWARE, IMPORTACION Y EXPORTACION DE PRODUCTOS INFORMATICOS.. </t>
  </si>
  <si>
    <t xml:space="preserve"> Sheehy Hugh </t>
  </si>
  <si>
    <t>ALTUS NON TOLLENDI SOCIEDAD LIMITADA</t>
  </si>
  <si>
    <t>B95243655</t>
  </si>
  <si>
    <t xml:space="preserve">EL COMERCIO AL POR MENOR DE MUEBLES DE OFICINA Y DE MAQUINAS Y EQUIPOS DE OFICINA                                                                                                                                           . </t>
  </si>
  <si>
    <t>LAUSYRE SOCIEDAD LIMITADA LABORAL</t>
  </si>
  <si>
    <t>B95731550</t>
  </si>
  <si>
    <t xml:space="preserve">Comercio de toda clase de maquinaria electrica y equipos. </t>
  </si>
  <si>
    <t>MENSAMATIC SOCIEDAD LIMITADA</t>
  </si>
  <si>
    <t>Eduardo Jesus Breton Perez</t>
  </si>
  <si>
    <t>B98068646</t>
  </si>
  <si>
    <t xml:space="preserve">LA PRESTACION DE SERVICIOS TELEMATICOS Y MULTIMEDIA DE CUALQUIER INDOLE, TANTO LOS RELATIVOS A SERVICIOS DE TELECOMUNICACIONES COMO SERVICIOS INFORMATICOS, BIEN SEAN DE SOFTWARE, DE HARDWARE, O DE CUALQUIER OTRA NATURALE. </t>
  </si>
  <si>
    <t>DICREATO CONSULTING SOCIEDAD LIMITADA</t>
  </si>
  <si>
    <t>B98264880</t>
  </si>
  <si>
    <t xml:space="preserve">. La sociedad tendrÃ¡ por objeto: -El diseÃ±o, programaciÃ³n y alojamiento web. --Posicionamiento y marketing online. -OrganizaciÃ³n de eventos. -ConsultorÃ­a y asesoramiento comercial. -El desarrollo de la actividad de publicidad y comunicaciÃ³n. Quedan excluidos del objeto social aquellas actividades. </t>
  </si>
  <si>
    <t>EMPODERA CONSULTORES SL</t>
  </si>
  <si>
    <t>B98338486</t>
  </si>
  <si>
    <t xml:space="preserve">La sociedad tendrÃ¡ por objeto: -DiseÃ±o de programas y metodologÃ­as de animaciÃ³n (moderaciÃ³n) de eventos (congresos, foros, encuentros y seminarios). SistematizaciÃ³n y valorizaciÃ³n de las informaciones generadas en eventos. Toma de actas. RealizaciÃ³n de documentales video y entrevistas escritas. V. </t>
  </si>
  <si>
    <t>CLOUDSOFT SOCIEDAD LIMITADA</t>
  </si>
  <si>
    <t>comercial@infoquip.com</t>
  </si>
  <si>
    <t>B98454689</t>
  </si>
  <si>
    <t xml:space="preserve">1. El objeto de la Sociedad consiste en: La adaptaciÃ³n de nuevas tecnologÃ­as para PYMES y autÃ³nomos, con aportaciÃ³n de soluciones innovadoras, sostenibles y rentables. La comercializaciÃ³n, desarrollo y anÃ¡lisis de aplicaciones informÃ¡ticas propias y de terceros para internet, asÃ­ como de los servic. </t>
  </si>
  <si>
    <t>1984 HOSTING SPAIN SOCIEDAD LIMITADA</t>
  </si>
  <si>
    <t>Maria Cristina Figueroa Lopez</t>
  </si>
  <si>
    <t>B98461759</t>
  </si>
  <si>
    <t xml:space="preserve">La Sociedad tiene por objeto: La realizaciÃ³n de servicios de asesorÃ­a, consultorÃ­a y marketing. DiseÃ±o y producciÃ³n de nuevas tecnologÃ­as. CreaciÃ³n, mantenimiento y albergue de portales o pÃ¡ginas web. La explotaciÃ³n por cuenta propia o ajena de espacios publicitarios. Quedan excluidas del objeto so. </t>
  </si>
  <si>
    <t>CONNECTED HEALTH SERVICES SL</t>
  </si>
  <si>
    <t>Victor David Gonzalez Sanchez</t>
  </si>
  <si>
    <t>B98559982</t>
  </si>
  <si>
    <t xml:space="preserve">ARTICULO 2 . OBJETO. La Sociedad tendrÃ¡ por objeto y finalidad lo siguiente: El desarrollo de Software, aplicaciones informÃ¡ticas, programas informÃ¡ticos sistemas informÃ¡ticos, con modelos de comercializaciÃ³n por consumo o uso, asÃ­ como la comercializaciÃ³n de sus equipos y hardware necesarios, dedi. </t>
  </si>
  <si>
    <t xml:space="preserve"> Montserrat Lopez Gil</t>
  </si>
  <si>
    <t>soporte8@srginformatica.es</t>
  </si>
  <si>
    <t>SRG Tech Consulting – Consultoría IT</t>
  </si>
  <si>
    <t>OLIGAL</t>
  </si>
  <si>
    <t xml:space="preserve">10-12 986 860 000 Contacto con Luis, presento el modelo colaborativo y acordamos reunirnos el lunes a las 09:30 // 19-12 986 860 000 Contacto de nuevo con emilio y me indica que Luis no esta, mucho trabajo por lo que llamar en otro momento </t>
  </si>
  <si>
    <t>Inicio - Oligal</t>
  </si>
  <si>
    <t>COMUPTER TECHS</t>
  </si>
  <si>
    <t xml:space="preserve">4-11 986 101 354 No contesta // 11-11 986 101 354 No contesta // 21-11 986 101 354 No ocntesta </t>
  </si>
  <si>
    <t>Computer Techs</t>
  </si>
  <si>
    <t>ZONA INFORMÁTICA</t>
  </si>
  <si>
    <t xml:space="preserve">4-11 986858352 No contesta - 986856135 No contesta // 11-11 986 101 354 No contesta  // 21-11 986 101 354 No contesta </t>
  </si>
  <si>
    <t>INTEK INFORMÁTICA TÉCNICA SA</t>
  </si>
  <si>
    <r>
      <t xml:space="preserve">4-10 </t>
    </r>
    <r>
      <rPr>
        <b/>
        <sz val="12"/>
        <color rgb="FF979797"/>
        <rFont val="AmazonEmber"/>
      </rPr>
      <t xml:space="preserve">986 86 03 86 No contesta </t>
    </r>
    <r>
      <rPr>
        <sz val="11"/>
        <color theme="1"/>
        <rFont val="Calibri"/>
        <family val="2"/>
        <scheme val="minor"/>
      </rPr>
      <t xml:space="preserve">// 11-11 986 86 03 86 No contesta // 21-11 986 86 03 86 No contesta </t>
    </r>
  </si>
  <si>
    <t>Inicio - Intek</t>
  </si>
  <si>
    <t>REINICIATEK</t>
  </si>
  <si>
    <t>GALICLOUD</t>
  </si>
  <si>
    <t xml:space="preserve">4-11 604 02 60 63 Desarrollo de software a media y aunque sean agentes digitalizadores no lo han hecho practicamente </t>
  </si>
  <si>
    <t>Galicloud — La empresa</t>
  </si>
  <si>
    <t>MEGAVEDRA SL</t>
  </si>
  <si>
    <t>SERVICIOS - MEGAVEDRA S.L.</t>
  </si>
  <si>
    <t>OFIMÁTICA TOUZA</t>
  </si>
  <si>
    <t>Ofimática Touza – Servicios de informática profesional y Reprografía</t>
  </si>
  <si>
    <t>SIGO98</t>
  </si>
  <si>
    <t>Servicios Informáticos de gestores administrativos | SIGA 98</t>
  </si>
  <si>
    <t>DESARROLLOS INFORMÁTICOS ADOS</t>
  </si>
  <si>
    <t xml:space="preserve">4-10 986 866 266 No contesta // 11-11 986 866 266  No contesta // 21-11 986 866 266 No contesta </t>
  </si>
  <si>
    <t>BORONDON SISTEMAS SL</t>
  </si>
  <si>
    <t>7-11 699495099 Contacto con Jerónimo y le interesa la parte de financiación de equipos y la parte de soluciones digitales // 3-12 reminder correo (susana) // KO</t>
  </si>
  <si>
    <t>JERÓNIMO QUEVEDO</t>
  </si>
  <si>
    <t>CLIKRS</t>
  </si>
  <si>
    <r>
      <t xml:space="preserve">4-11 </t>
    </r>
    <r>
      <rPr>
        <sz val="10.5"/>
        <color theme="1"/>
        <rFont val="-apple-system"/>
      </rPr>
      <t xml:space="preserve">986 84 83 75 No contesta </t>
    </r>
    <r>
      <rPr>
        <sz val="11"/>
        <color theme="1"/>
        <rFont val="Calibri"/>
        <family val="2"/>
        <scheme val="minor"/>
      </rPr>
      <t xml:space="preserve">// 11-11 986 84 83 75 No contesta // 21-11 986 84 83 75 No contesta </t>
    </r>
  </si>
  <si>
    <t>Clikrs</t>
  </si>
  <si>
    <t>DIRBAPONT SLU</t>
  </si>
  <si>
    <t>https://www.dirbapont.com/</t>
  </si>
  <si>
    <t>Area Bit</t>
  </si>
  <si>
    <t>Le he enviado portfolio de productos por correo (31 de octubre)</t>
  </si>
  <si>
    <t xml:space="preserve">Ángel </t>
  </si>
  <si>
    <t>angel@areabit.es</t>
  </si>
  <si>
    <t>689 45 57 45</t>
  </si>
  <si>
    <t>B39855747</t>
  </si>
  <si>
    <t>Areabit I Digitalización de empresas en Cantabria I Bussines intelligent en Cantabria, empresas de ciberseguridad en Cantabria, Consultoría IT en Cantabria, auditorias informáticas en Cantabria, consultoría IT informática en Cantabria, sistemas de detección de intrusos informáticos en Cantabria</t>
  </si>
  <si>
    <t>LANTIK SOCIEDAD ANONIMA MEDIO PROPIO</t>
  </si>
  <si>
    <t>4-10 944 068 900 es una entidad dependiente de la Diputación Foral de Bizkaia por lo que no puede colaborar con MasOrange</t>
  </si>
  <si>
    <t>Mr Ager Izagirre Lorono</t>
  </si>
  <si>
    <t>+34 94/4068900</t>
  </si>
  <si>
    <t>A48119820</t>
  </si>
  <si>
    <t>www.lantik.bizkaia.eus</t>
  </si>
  <si>
    <t>BILBAO</t>
  </si>
  <si>
    <t>DIEBOLD NIXDORF SL.</t>
  </si>
  <si>
    <t>Mr Antonio Albarran Rodriques</t>
  </si>
  <si>
    <t>+34 91/4843800</t>
  </si>
  <si>
    <t>B82502626</t>
  </si>
  <si>
    <t>www.dieboldnixdorf.com</t>
  </si>
  <si>
    <t>SITEGROUND SPAIN SL.</t>
  </si>
  <si>
    <t>Directors / managers / contacts are available, yet none related to the selected filter</t>
  </si>
  <si>
    <t>+34 90/0838543</t>
  </si>
  <si>
    <t>B87194171</t>
  </si>
  <si>
    <t>www.siteground.es</t>
  </si>
  <si>
    <t>AMPER SISTEMAS SAU</t>
  </si>
  <si>
    <t>A19024249</t>
  </si>
  <si>
    <t>www.grupoamper.com</t>
  </si>
  <si>
    <t>DENODO SL</t>
  </si>
  <si>
    <t>+34 98/1100200</t>
  </si>
  <si>
    <t>B70414354</t>
  </si>
  <si>
    <t>www.denodo.com</t>
  </si>
  <si>
    <t>A CORUÑA</t>
  </si>
  <si>
    <t>RELYONIT SL</t>
  </si>
  <si>
    <t>B88283205</t>
  </si>
  <si>
    <t>INFOSER NEW TECHNOLOGIES SL.</t>
  </si>
  <si>
    <t>Correo: 03/11/2025; es partner de accenture</t>
  </si>
  <si>
    <t>Rubén Martín</t>
  </si>
  <si>
    <t>+34 91/7485314</t>
  </si>
  <si>
    <t>rmartin@infosernt.com</t>
  </si>
  <si>
    <t>B87993622</t>
  </si>
  <si>
    <t>www.infosernt.com</t>
  </si>
  <si>
    <t>SEIDOR TECH SA.</t>
  </si>
  <si>
    <t xml:space="preserve">4-11 985276162 me indican mandar correo al departamento comercial comercial@seidortech.es asturias </t>
  </si>
  <si>
    <t>Mr Josep Benito Martinez</t>
  </si>
  <si>
    <t>+34 98/5276162</t>
  </si>
  <si>
    <t>A33204306</t>
  </si>
  <si>
    <t>www.seidor.com</t>
  </si>
  <si>
    <t>OVIEDO</t>
  </si>
  <si>
    <t>INFORMATICA CALCULO Y TECNICA SA</t>
  </si>
  <si>
    <t>Correo: 03/11/2025</t>
  </si>
  <si>
    <t>Iván López</t>
  </si>
  <si>
    <t>+34 91/5642095</t>
  </si>
  <si>
    <t>ivan.lópez@ictiberia.com</t>
  </si>
  <si>
    <t>A28637502</t>
  </si>
  <si>
    <t>www.ictiberia.com</t>
  </si>
  <si>
    <t>GESEIN S.L.</t>
  </si>
  <si>
    <t>+34 91/7542199</t>
  </si>
  <si>
    <t>B80595747</t>
  </si>
  <si>
    <t>www.gesein.com</t>
  </si>
  <si>
    <t>SYVALUE SL.</t>
  </si>
  <si>
    <t>+34 91/7991139</t>
  </si>
  <si>
    <t>syvalue@syvalue.com</t>
  </si>
  <si>
    <t>B84795400</t>
  </si>
  <si>
    <t>www.syvalue.com</t>
  </si>
  <si>
    <t>NAVARRA DE SERVICIOS Y TECNOLOGIAS SA.</t>
  </si>
  <si>
    <t>4-11 848420500 Es un proveedor público</t>
  </si>
  <si>
    <t>Mr Felix Taberna Monzon</t>
  </si>
  <si>
    <t>+34 84/8420500</t>
  </si>
  <si>
    <t>A31098064</t>
  </si>
  <si>
    <t>www.nasertic.es</t>
  </si>
  <si>
    <t>PAMPLONA/IRUÑA</t>
  </si>
  <si>
    <t>IRON MOUNTAIN ESPAÑA SA</t>
  </si>
  <si>
    <t>Mr Carlos Fernandez Menendez</t>
  </si>
  <si>
    <t>+34 90/0222324</t>
  </si>
  <si>
    <t>A82515776</t>
  </si>
  <si>
    <t>www.ironmountain.com</t>
  </si>
  <si>
    <t>LIDERA NETWORK SL</t>
  </si>
  <si>
    <t>Mr Alberto Lopez Cortell</t>
  </si>
  <si>
    <t>+34 90/2222005</t>
  </si>
  <si>
    <t>B82492943</t>
  </si>
  <si>
    <t>www.lidera.com</t>
  </si>
  <si>
    <t>ASAC COMUNICACIONES SL</t>
  </si>
  <si>
    <t>+34 98/5265040</t>
  </si>
  <si>
    <t>B33490426</t>
  </si>
  <si>
    <t>www.asac.as</t>
  </si>
  <si>
    <t>LLANERA</t>
  </si>
  <si>
    <t>DATADOG CLOUD SPAIN SL.</t>
  </si>
  <si>
    <t>Mr Kerry Shannon Acocella</t>
  </si>
  <si>
    <t>B88259379</t>
  </si>
  <si>
    <t>SEMICONDUCTORES Y SISTEMAS SA</t>
  </si>
  <si>
    <t>Mr Valentin Salles Rabasa</t>
  </si>
  <si>
    <t>+34 93/3004503</t>
  </si>
  <si>
    <t>A08747388</t>
  </si>
  <si>
    <t>www.seystic.com</t>
  </si>
  <si>
    <t>JOINUP GREEN INTELLIGENCE SL.</t>
  </si>
  <si>
    <t>Ms Elena Peyro Outeirino</t>
  </si>
  <si>
    <t>+34 91/5331464</t>
  </si>
  <si>
    <t>B65826331</t>
  </si>
  <si>
    <t>www.joinup.es</t>
  </si>
  <si>
    <t>TECDATA ENGINEERING SL.</t>
  </si>
  <si>
    <t>No funcionó el teléfono de internet (el del máster es de otro país). Tampoco hay email</t>
  </si>
  <si>
    <t>Mr Aimad Mohamed Be Yahya</t>
  </si>
  <si>
    <t>+34 66/5799730</t>
  </si>
  <si>
    <t>B87993887</t>
  </si>
  <si>
    <t>www.tecdata.es</t>
  </si>
  <si>
    <t>OXIGENT TECHNOLOGIES S.L.</t>
  </si>
  <si>
    <t>Mr Julien Morel</t>
  </si>
  <si>
    <t>+34 93/2715800</t>
  </si>
  <si>
    <t>B67431973</t>
  </si>
  <si>
    <t>www.oxigent.io</t>
  </si>
  <si>
    <t>EXPERIAN ESPAÑA S.L.U.</t>
  </si>
  <si>
    <t>Mr Angelo Padovani</t>
  </si>
  <si>
    <t>+34 91/5300370</t>
  </si>
  <si>
    <t>B95017844</t>
  </si>
  <si>
    <t>www.experian.es</t>
  </si>
  <si>
    <t>APPIAN SPAIN S.L.U.</t>
  </si>
  <si>
    <t>Mr Matthew Wheeler Calkins</t>
  </si>
  <si>
    <t>B67287664</t>
  </si>
  <si>
    <t>INTEL CORPORATION IBERIA SA</t>
  </si>
  <si>
    <t>Ms Candice Christine Moore</t>
  </si>
  <si>
    <t>+34 91/4329090</t>
  </si>
  <si>
    <t>A28819381</t>
  </si>
  <si>
    <t>www.intel.la</t>
  </si>
  <si>
    <t>MANYCHAT S.L.</t>
  </si>
  <si>
    <t>Mr Dmitrii Kushnikov</t>
  </si>
  <si>
    <t>B10771665</t>
  </si>
  <si>
    <t>www.manychat.com</t>
  </si>
  <si>
    <t>MENSOFT CONSULTORES SL</t>
  </si>
  <si>
    <t>+34 91/4583040</t>
  </si>
  <si>
    <t>B83614495</t>
  </si>
  <si>
    <t>www.mensoft.es</t>
  </si>
  <si>
    <t>CENTRO DE SERVICIOS COMPARTIDOS COMPUTRABAJO SL.</t>
  </si>
  <si>
    <t>Jaime Velasco</t>
  </si>
  <si>
    <t>+34 93/1594334</t>
  </si>
  <si>
    <t>jaime.velasco@redarbor.net</t>
  </si>
  <si>
    <t>B66299637</t>
  </si>
  <si>
    <t>SANT CUGAT DEL VALLES</t>
  </si>
  <si>
    <t>CENTRE DE SERVEIS TECNOLOGICS SL</t>
  </si>
  <si>
    <t>No hay ni telf, ni correo, ni web</t>
  </si>
  <si>
    <t>Mr Andres Pi Pocurull</t>
  </si>
  <si>
    <t>B25300450</t>
  </si>
  <si>
    <t>www.centre-de-serveis-tecnologics.pymes.com</t>
  </si>
  <si>
    <t>TORREFARRERA</t>
  </si>
  <si>
    <t>VALUENET HR IT SOLUTIONS, SLU, S. COM.</t>
  </si>
  <si>
    <t>There is no Directors / managers / contacts information for this company</t>
  </si>
  <si>
    <t>C76065432</t>
  </si>
  <si>
    <t>www.valuenet.de</t>
  </si>
  <si>
    <t>PUERTO DEL ROSARIO</t>
  </si>
  <si>
    <t>MEINSA SISTEMAS S.L.</t>
  </si>
  <si>
    <t xml:space="preserve">28-11 93/4875511 No contesta // 24-12 93/4875511 No contesta </t>
  </si>
  <si>
    <t>GRUPO ILUNION SL</t>
  </si>
  <si>
    <t>+34 93/4875511</t>
  </si>
  <si>
    <t>info@meinsa.es</t>
  </si>
  <si>
    <t>+34 934 875 511</t>
  </si>
  <si>
    <t>B60841202</t>
  </si>
  <si>
    <t>www.meinsa.es</t>
  </si>
  <si>
    <t>IRIUSRISK SOCIEDAD LIMITADA.</t>
  </si>
  <si>
    <t xml:space="preserve">27-11 917 88 26 88 No disponible // 28-11 917 88 26 88 No disponible // 19-12 917 88 26 88 No contesta </t>
  </si>
  <si>
    <t>Mr Stephen Leendert De Vries</t>
  </si>
  <si>
    <t>+34 97/4032183</t>
  </si>
  <si>
    <t>917 88 26 88</t>
  </si>
  <si>
    <t>B22341713</t>
  </si>
  <si>
    <t>www.iriusrisk.com</t>
  </si>
  <si>
    <t>HUESCA</t>
  </si>
  <si>
    <t>PROFILE SOFTWARE SERVICES SL</t>
  </si>
  <si>
    <t>9-12 915943664 - 915943664 Contacto con Adriana y quedo en mandar correo a proveedores@profile.es  para presentar el modelo colaborativo</t>
  </si>
  <si>
    <t>+34 93/4156179</t>
  </si>
  <si>
    <t>B62521828</t>
  </si>
  <si>
    <t>www.profile.es</t>
  </si>
  <si>
    <t>MEDIDA TECNOLOGICA SL.</t>
  </si>
  <si>
    <t xml:space="preserve">9-12 672102534 No contesta </t>
  </si>
  <si>
    <t>Ms Gemma Chiarini</t>
  </si>
  <si>
    <t>+34 67/2102534</t>
  </si>
  <si>
    <t>B67758656</t>
  </si>
  <si>
    <t>MALAGA</t>
  </si>
  <si>
    <t>MULTIVERSE COMPUTING SL.</t>
  </si>
  <si>
    <t>AI y modelos</t>
  </si>
  <si>
    <t>Mr Jesus Enrique Lizaso Olmos</t>
  </si>
  <si>
    <t>+34 94/3371956</t>
  </si>
  <si>
    <t>B75218040</t>
  </si>
  <si>
    <t>www.multiversecomputing.com</t>
  </si>
  <si>
    <t>DONOSTIA/SAN SEBASTIAN</t>
  </si>
  <si>
    <t>M47 LABS &amp; INTERNATIONAL FIDUCIA SLU</t>
  </si>
  <si>
    <t>+34 62/0918056</t>
  </si>
  <si>
    <t>B67236083</t>
  </si>
  <si>
    <t>www.m47labs.com</t>
  </si>
  <si>
    <t>HIOPOS SOLUTIONS SL.</t>
  </si>
  <si>
    <t>+34 97/3751533</t>
  </si>
  <si>
    <t>B25842915</t>
  </si>
  <si>
    <t>HIOPOS - Descubre una nueva forma de gestionar tu negocio</t>
  </si>
  <si>
    <t>AEBIA TECNOLOGIA Y SERVICIOS SL</t>
  </si>
  <si>
    <t xml:space="preserve">28-11 915261349 Pertenecen a un holding empresarial, por lo que no pueden todar decisiones en cuanto a colaboracion </t>
  </si>
  <si>
    <t>+34 91/5261349</t>
  </si>
  <si>
    <t>contacto@aebia.com</t>
  </si>
  <si>
    <t>915 261 349</t>
  </si>
  <si>
    <t>B84382761</t>
  </si>
  <si>
    <t>www.aebia.com</t>
  </si>
  <si>
    <t>HALLIBURTON ESPAÑOLA SL</t>
  </si>
  <si>
    <t>Mr Benoit Allanic</t>
  </si>
  <si>
    <t>B28186344</t>
  </si>
  <si>
    <t>PRINTFUL CUSTOM PRINTING S.L.</t>
  </si>
  <si>
    <t>Impresión de camisetas</t>
  </si>
  <si>
    <t>B67440115</t>
  </si>
  <si>
    <t>www.printful.com</t>
  </si>
  <si>
    <t>SANT CLIMENT DE LLOBREGAT</t>
  </si>
  <si>
    <t>PREMIUMGUEST S.L.</t>
  </si>
  <si>
    <t>Gestión de eventos</t>
  </si>
  <si>
    <t>B67131839</t>
  </si>
  <si>
    <t>www.premiumguest.com</t>
  </si>
  <si>
    <t>CASTELLDEFELS</t>
  </si>
  <si>
    <t>HOLA CONSULTORES SL.</t>
  </si>
  <si>
    <t>+34 62/0203022</t>
  </si>
  <si>
    <t>jbb@holacons.com</t>
  </si>
  <si>
    <t> 932 229 717</t>
  </si>
  <si>
    <t>B66990938</t>
  </si>
  <si>
    <t>www.holacons.com</t>
  </si>
  <si>
    <t>VANTURE ESS SL</t>
  </si>
  <si>
    <t>+34 93/5453880</t>
  </si>
  <si>
    <t>935 45 38 80</t>
  </si>
  <si>
    <t>B64711922</t>
  </si>
  <si>
    <t>www.vantureess.com</t>
  </si>
  <si>
    <t>WORKATO EUROPE S.A.</t>
  </si>
  <si>
    <t>Mr Thomas George Ream</t>
  </si>
  <si>
    <t>A67484972</t>
  </si>
  <si>
    <t>www.workato.com</t>
  </si>
  <si>
    <t>CONVISTA CONSULTING &amp; ADVISORS SL</t>
  </si>
  <si>
    <t>Mr Martin Peter Dietz</t>
  </si>
  <si>
    <t>+34 64/6348791</t>
  </si>
  <si>
    <t>B62421805</t>
  </si>
  <si>
    <t>www.convista.com</t>
  </si>
  <si>
    <t>ELECTRONICA SALTO SL</t>
  </si>
  <si>
    <t>+34 97/3170660</t>
  </si>
  <si>
    <t>info@groupsalto.com</t>
  </si>
  <si>
    <t>973 20 58 54</t>
  </si>
  <si>
    <t>B25317827</t>
  </si>
  <si>
    <t>www.groupsalto.com</t>
  </si>
  <si>
    <t>TORREGROSSA</t>
  </si>
  <si>
    <t>UBISOFT BARCELONA MOBILE SL.</t>
  </si>
  <si>
    <t>+34 93/3151602</t>
  </si>
  <si>
    <t>B66232083</t>
  </si>
  <si>
    <t>DANYSOFT INTERNACIONAL SL</t>
  </si>
  <si>
    <t>+34 91/6638683</t>
  </si>
  <si>
    <t>916 638 683</t>
  </si>
  <si>
    <t>B80401029</t>
  </si>
  <si>
    <t>www.danysoft.com</t>
  </si>
  <si>
    <t>BETTER CONSULTANTS SA</t>
  </si>
  <si>
    <t>Ms Ricard Flores Sanchez</t>
  </si>
  <si>
    <t>+34 93/3683550</t>
  </si>
  <si>
    <t>A59150854</t>
  </si>
  <si>
    <t>www.betterconsultants.com</t>
  </si>
  <si>
    <t>CAD TECH IBERICA SL</t>
  </si>
  <si>
    <t xml:space="preserve">11-12 913588688 No contesta </t>
  </si>
  <si>
    <t>+34 91/3588688</t>
  </si>
  <si>
    <t>info@cadtech.es</t>
  </si>
  <si>
    <t>800 007177</t>
  </si>
  <si>
    <t>B78891421</t>
  </si>
  <si>
    <t>www.cadtech.es</t>
  </si>
  <si>
    <t>GETAFE</t>
  </si>
  <si>
    <t>INNOVATIVE MOBILE SOLUTIONS SL.</t>
  </si>
  <si>
    <t>+34 90/2909246</t>
  </si>
  <si>
    <t>B97979710</t>
  </si>
  <si>
    <t>SAGUNT/SAGUNTO</t>
  </si>
  <si>
    <t>AVENET IT SL</t>
  </si>
  <si>
    <t xml:space="preserve">11-12 983660720 No contesta </t>
  </si>
  <si>
    <t>+34 98/3660720</t>
  </si>
  <si>
    <t>B47645312</t>
  </si>
  <si>
    <t>www.avenetit.es</t>
  </si>
  <si>
    <t>VALLADOLID</t>
  </si>
  <si>
    <t>REDBILITY SL</t>
  </si>
  <si>
    <t>11-12 913995882 Indican que la parte de soluciones digitales ya las tienen cubiertas y que ellos buscan a los Partners</t>
  </si>
  <si>
    <t>+34 91/3995882</t>
  </si>
  <si>
    <t>hello@redbility.com</t>
  </si>
  <si>
    <t>B84107820</t>
  </si>
  <si>
    <t>www.redbility.com</t>
  </si>
  <si>
    <t>TAXFIX SPAIN SL.</t>
  </si>
  <si>
    <t>Dr. Daniel Sebastian Kreter</t>
  </si>
  <si>
    <t>B88248976</t>
  </si>
  <si>
    <t>SIMCORP IBERIA S.L.</t>
  </si>
  <si>
    <t>Olivier Albert Eric Riva</t>
  </si>
  <si>
    <t>B87691275</t>
  </si>
  <si>
    <t>AUDINFOR SYSTEM SL.</t>
  </si>
  <si>
    <t>GLOBAL AUDINFOR SOCIEDAD LIMITADA</t>
  </si>
  <si>
    <t>info@audinforsystem.es</t>
  </si>
  <si>
    <t>976 31 20 18</t>
  </si>
  <si>
    <t>B99022923</t>
  </si>
  <si>
    <t>www.audinforsystem.es</t>
  </si>
  <si>
    <t>ZARAGOZA</t>
  </si>
  <si>
    <t>CLASE 10 SISTEMAS SL</t>
  </si>
  <si>
    <t>+34 96/1366069</t>
  </si>
  <si>
    <t>info@clase10.es</t>
  </si>
  <si>
    <t>B46992731</t>
  </si>
  <si>
    <t>www.clase10.com</t>
  </si>
  <si>
    <t>PATERNA</t>
  </si>
  <si>
    <t>ESKER IBERICA SL</t>
  </si>
  <si>
    <t xml:space="preserve"> 20.01 No interesados en la colaboración, no encaja con su modelo de negocio, son desarrolladores de software con foco específico en digitalización y automatización para el sistema financiero de BO. Cartera: empresas +500M facturación anual |16-12 915529265 Contacto con Ivan, me indica que mande la informacion al departamento de adminsiteacion y que el derive a marketing admin@esker.es // Respondo al correo con la reunión vía teams </t>
  </si>
  <si>
    <t>+34 91/5529265</t>
  </si>
  <si>
    <t>B81307738</t>
  </si>
  <si>
    <t>www.esker.es</t>
  </si>
  <si>
    <t>HAUFE GROUP SOFTWARE SOLUTIONS SPAIN S.L.</t>
  </si>
  <si>
    <t>Mr Jorge Mario Cara Carmona</t>
  </si>
  <si>
    <t>B66674342</t>
  </si>
  <si>
    <t>www.haufe.de</t>
  </si>
  <si>
    <t>BIGFINITE BARCELONA SL.</t>
  </si>
  <si>
    <t>+34 93/7684678</t>
  </si>
  <si>
    <t>937 68 46 78</t>
  </si>
  <si>
    <t>B66892936</t>
  </si>
  <si>
    <t>www.aizon.ai</t>
  </si>
  <si>
    <t>EVOLF MERKLE SL.</t>
  </si>
  <si>
    <t xml:space="preserve">16-12 625 699 076 No existe - 625676334 No contesta // 24-12 625 699 076 No existe - 625676334 No contesta </t>
  </si>
  <si>
    <t>Mr David Garcia Fuentes</t>
  </si>
  <si>
    <t>+34 62/5676334</t>
  </si>
  <si>
    <t>comercial@evolf.merkle.com</t>
  </si>
  <si>
    <t>625 699 076</t>
  </si>
  <si>
    <t>B16812794</t>
  </si>
  <si>
    <t>www.wearevanguard.eu</t>
  </si>
  <si>
    <t>TANGELO GAMES SPAIN SL.</t>
  </si>
  <si>
    <t>Juegos online</t>
  </si>
  <si>
    <t>B65596744</t>
  </si>
  <si>
    <t>www.tangelogames.com</t>
  </si>
  <si>
    <t>CENTRO COORDINADOR ELECTRONICO AIE</t>
  </si>
  <si>
    <t>Ms Silvia Bonilla Blesa</t>
  </si>
  <si>
    <t>+34 93/4954444</t>
  </si>
  <si>
    <t>V08221400</t>
  </si>
  <si>
    <t>ABASTSPI SA.</t>
  </si>
  <si>
    <t>+34 91/6617979</t>
  </si>
  <si>
    <t>933 666 900 / 914 061 601 / 971 706 882</t>
  </si>
  <si>
    <t>A48109144</t>
  </si>
  <si>
    <t>www.abast.es</t>
  </si>
  <si>
    <t>ICALIA SOLUTIONS SL.</t>
  </si>
  <si>
    <t>Domain de internet. Correo enviado 1/20/2026</t>
  </si>
  <si>
    <t>+34 93/4520265</t>
  </si>
  <si>
    <t>B65658601</t>
  </si>
  <si>
    <t>www.icalia.com</t>
  </si>
  <si>
    <t>MIDWAY TECHNOLOGIES SOCIEDAD LIMITADA.</t>
  </si>
  <si>
    <t xml:space="preserve">17-12 954869759 No contesta, mando formulario de contacto // 24-12 954869759 No contesta </t>
  </si>
  <si>
    <t>Mr Francisco Jose Ponce Garcia</t>
  </si>
  <si>
    <t>+34 95/4869759</t>
  </si>
  <si>
    <t>954 869 759</t>
  </si>
  <si>
    <t>B90262395</t>
  </si>
  <si>
    <t>www.midway.tech</t>
  </si>
  <si>
    <t>SEVILLA</t>
  </si>
  <si>
    <t>CYPE SOFT SL</t>
  </si>
  <si>
    <t>Correo enviado 1/20/2026</t>
  </si>
  <si>
    <t>+34 96/5922550</t>
  </si>
  <si>
    <t>B03759735</t>
  </si>
  <si>
    <t>www.cype.com</t>
  </si>
  <si>
    <t>ALACANT/ALICANTE</t>
  </si>
  <si>
    <t>TREASURY AND CAPITAL MARKETS CONSULTANTS SL.</t>
  </si>
  <si>
    <t>No web</t>
  </si>
  <si>
    <t>B86913167</t>
  </si>
  <si>
    <t>EXPERT ONE CENTRO DE SERVICIOS DE TECNOLOGIA SL</t>
  </si>
  <si>
    <t xml:space="preserve">17-12 915610490 No contestan // 24-12 915610490 No contesta </t>
  </si>
  <si>
    <t>+34 91/5610490</t>
  </si>
  <si>
    <t>info@expertone.es</t>
  </si>
  <si>
    <t>915 610 490</t>
  </si>
  <si>
    <t>B84368752</t>
  </si>
  <si>
    <t>www.expertone.es</t>
  </si>
  <si>
    <t>ECO SISTEMAS INFORMATICOS ESPAÑA SL.</t>
  </si>
  <si>
    <t>Mr Francisco Javier Calleja Garcia</t>
  </si>
  <si>
    <t>+34 91/4261478</t>
  </si>
  <si>
    <t>915 10 20 80</t>
  </si>
  <si>
    <t>B09982273</t>
  </si>
  <si>
    <t>Tienda online especializada en ordenadores reacondicionados | VORPC</t>
  </si>
  <si>
    <t>MOSTOLES</t>
  </si>
  <si>
    <t>OFFSHORE TECH SL</t>
  </si>
  <si>
    <t>17-12 902 99 80 20 No puedo llamar ser un 902, mando forms</t>
  </si>
  <si>
    <t>Mr Jose Luis Martin Iranzo</t>
  </si>
  <si>
    <t>+34 90/2998020</t>
  </si>
  <si>
    <t>902 99 80 20</t>
  </si>
  <si>
    <t>B63660633</t>
  </si>
  <si>
    <t>www.offshoretech.net</t>
  </si>
  <si>
    <t>SAN FERNANDO DE HENARES</t>
  </si>
  <si>
    <t>GPI IBERIA HEALTH SOLUTIONS SL.</t>
  </si>
  <si>
    <t>18-12 +34 91/5001087 Contacto con SILVIA y me indica que es mejor mandar correo, es la gatekeeper y me indica mandar correo a info@gpi-iberia.com</t>
  </si>
  <si>
    <t>Mr Fausto Manzana</t>
  </si>
  <si>
    <t>+34 91/5001087</t>
  </si>
  <si>
    <t>info@gpi-iberia.com</t>
  </si>
  <si>
    <t>B82874173</t>
  </si>
  <si>
    <t>GPI: The Healthcare Partner</t>
  </si>
  <si>
    <t>INFORMATICA FUENTEALBILLA SL</t>
  </si>
  <si>
    <t>+34 96/7472089</t>
  </si>
  <si>
    <t>info@informaticafuentealbilla.com</t>
  </si>
  <si>
    <t>967 47 20 89</t>
  </si>
  <si>
    <t>B02417723</t>
  </si>
  <si>
    <t>www.zafirotelecom.com</t>
  </si>
  <si>
    <t>FUENTEALBILLA</t>
  </si>
  <si>
    <t>AGGITY EUROPE SA.</t>
  </si>
  <si>
    <t>Mr Oscar Pierre Prats</t>
  </si>
  <si>
    <t>+34 93/1477400</t>
  </si>
  <si>
    <t>931 477 400 / 902 945 969</t>
  </si>
  <si>
    <t>A59973123</t>
  </si>
  <si>
    <t>Soluciones Tecnológicas Innovadoras de rápida implementación basadas en tecnologías Inteligencia Artificial, Cloud, Ciberseguridad y Digital Solutions</t>
  </si>
  <si>
    <t>www.aggity.com</t>
  </si>
  <si>
    <t>SANT JUST DESVERN</t>
  </si>
  <si>
    <t>IT SALTO SL.</t>
  </si>
  <si>
    <t xml:space="preserve">18-12 Contacto con la empresa y me indican mandar correo a Yago. mando correo </t>
  </si>
  <si>
    <t>B25766304</t>
  </si>
  <si>
    <t>BYTEMASTER SERVICIOS INFORMATICOS SA</t>
  </si>
  <si>
    <t>Transformación digital en el sector logistico</t>
  </si>
  <si>
    <t>+34 93/2520540</t>
  </si>
  <si>
    <t>A60553955</t>
  </si>
  <si>
    <t>www.bytemaster.es</t>
  </si>
  <si>
    <t>MATARO</t>
  </si>
  <si>
    <t>KINDRED SPAIN TECH SL.</t>
  </si>
  <si>
    <t>Mr Georges Debrincat</t>
  </si>
  <si>
    <t>B88065263</t>
  </si>
  <si>
    <t>3MT GALICIA GLOBAL SERVICES S.L.</t>
  </si>
  <si>
    <t>+34 65/0308015</t>
  </si>
  <si>
    <t>981 27 80 77</t>
  </si>
  <si>
    <t>B70582424</t>
  </si>
  <si>
    <t>www.3mtglobal.es</t>
  </si>
  <si>
    <t>INTELEQUIA TECHNOLOGIES SL.</t>
  </si>
  <si>
    <t xml:space="preserve">19-12 922255231 Me pasan con Cesar para explicar el modelo colaborativo, me pide llamar en una hora ya que entra en una reunion </t>
  </si>
  <si>
    <t>Ms Carmen Maria De Martin Lopez</t>
  </si>
  <si>
    <t>+34 92/2255231</t>
  </si>
  <si>
    <t>922 25 52 31</t>
  </si>
  <si>
    <t>B02667145</t>
  </si>
  <si>
    <t>www.intelequia.com</t>
  </si>
  <si>
    <t>SANTA CRUZ DE TENERIFE</t>
  </si>
  <si>
    <t>SECCION 7 SEGURIDAD Y SOLUCIONES SL.</t>
  </si>
  <si>
    <t>19-12 No encuentro numero, mando correo</t>
  </si>
  <si>
    <t>MOKORO CONSULTING SL</t>
  </si>
  <si>
    <t>contacto@seccion7.com</t>
  </si>
  <si>
    <t>B75180133</t>
  </si>
  <si>
    <t>https://seccion7.com/</t>
  </si>
  <si>
    <t>ASM SOFT SL</t>
  </si>
  <si>
    <t>+34 98/6226800</t>
  </si>
  <si>
    <t>B36636629</t>
  </si>
  <si>
    <t>www.asm.es</t>
  </si>
  <si>
    <t>VIGO</t>
  </si>
  <si>
    <t>INFOBIP MOBILE SERVICES SL.</t>
  </si>
  <si>
    <t>Mr Silvio Kutic</t>
  </si>
  <si>
    <t>B87298709</t>
  </si>
  <si>
    <t>www.infobip.com</t>
  </si>
  <si>
    <t>ITERIAM INNOVACION Y ESTRATEGIA TECNOLOGICA SL.</t>
  </si>
  <si>
    <t>B87900072</t>
  </si>
  <si>
    <t>www.iteriam.com</t>
  </si>
  <si>
    <t>CLEVER ENTERPRISE, S.L.</t>
  </si>
  <si>
    <t>B65545121</t>
  </si>
  <si>
    <t>TECHEDGE IBERIA S.L.</t>
  </si>
  <si>
    <t>B67024083</t>
  </si>
  <si>
    <t>ALPHABET CONSULTING S.L.</t>
  </si>
  <si>
    <t>B66990607</t>
  </si>
  <si>
    <t>VANADYS V.F.S. SL.</t>
  </si>
  <si>
    <t>+34 93/6250725</t>
  </si>
  <si>
    <t>B66595018</t>
  </si>
  <si>
    <t>www.vanadys.com</t>
  </si>
  <si>
    <t>ACICATECH SERVICIOS TECNOLOGICOS, S.L.</t>
  </si>
  <si>
    <t>Mr Fernando Juan Martinez De La Fuente</t>
  </si>
  <si>
    <t>+34 94/2948040</t>
  </si>
  <si>
    <t>B39725965</t>
  </si>
  <si>
    <t>www.acicatech.es</t>
  </si>
  <si>
    <t>CAMARGO</t>
  </si>
  <si>
    <t>LUCANET SOFTWARE (ESPAÑA) S.L.</t>
  </si>
  <si>
    <t>+34 91/9176076</t>
  </si>
  <si>
    <t>B67235424</t>
  </si>
  <si>
    <t>www.lucanet.com</t>
  </si>
  <si>
    <t>FLEXERA SOFTWARE SPAIN S.L.</t>
  </si>
  <si>
    <t>B87288890</t>
  </si>
  <si>
    <t>SWORD SOFTWARE DEVELOPMENT SL.</t>
  </si>
  <si>
    <t>LEMONADE BV REPR.143 RRM JAN DE GROEVE MICHAEL JOZ</t>
  </si>
  <si>
    <t>+34 93/7635249</t>
  </si>
  <si>
    <t>B66263641</t>
  </si>
  <si>
    <t>www.sword-group.com</t>
  </si>
  <si>
    <t>BLITZSCALE SA</t>
  </si>
  <si>
    <t>Mr Jose Miguel Ramirez Uceda</t>
  </si>
  <si>
    <t>+34 66/2183703</t>
  </si>
  <si>
    <t>A88321633</t>
  </si>
  <si>
    <t>www.interactvty.com</t>
  </si>
  <si>
    <t>CORDOBA</t>
  </si>
  <si>
    <t>OMNIA INFOSYS SL</t>
  </si>
  <si>
    <t>+34 92/2531471</t>
  </si>
  <si>
    <t>B38506663</t>
  </si>
  <si>
    <t>www.omniainfosys.com</t>
  </si>
  <si>
    <t>DULIN TECHNOLOGIES SL.</t>
  </si>
  <si>
    <t>Mr Bruno Roques De Borda Jean Charles Marie</t>
  </si>
  <si>
    <t>B87261004</t>
  </si>
  <si>
    <t>AXPE CONSULTING CANTABRIA SL.</t>
  </si>
  <si>
    <t>B39799192</t>
  </si>
  <si>
    <t>CONTROLNET WEB SL</t>
  </si>
  <si>
    <t>Mr Morten Duwe</t>
  </si>
  <si>
    <t>+34 95/6920191</t>
  </si>
  <si>
    <t>B35982461</t>
  </si>
  <si>
    <t>www.controlnet.es</t>
  </si>
  <si>
    <t>JEREZ DE LA FRONTERA</t>
  </si>
  <si>
    <t>ASTEK IBERIA SL.</t>
  </si>
  <si>
    <t>B87366613</t>
  </si>
  <si>
    <t>www.astek.es</t>
  </si>
  <si>
    <t>ENETIC PROYECTOS SOCIEDAD LIMITADA.</t>
  </si>
  <si>
    <t>+34 90/2889911</t>
  </si>
  <si>
    <t>B96949425</t>
  </si>
  <si>
    <t>www.enetic.es</t>
  </si>
  <si>
    <t>IGM WEB SOCIEDAD LIMITADA.</t>
  </si>
  <si>
    <t>+34 97/2204600</t>
  </si>
  <si>
    <t>B17619404</t>
  </si>
  <si>
    <t>www.igmweb.com</t>
  </si>
  <si>
    <t>GIRONA</t>
  </si>
  <si>
    <t>VIMANTIK SOLUCIONES TECNOLOGICAS SL.</t>
  </si>
  <si>
    <t>Mr David Molina Rabadan</t>
  </si>
  <si>
    <t>+34 91/5783979</t>
  </si>
  <si>
    <t>B42753970</t>
  </si>
  <si>
    <t>www.vimantik.com</t>
  </si>
  <si>
    <t>MNEMO INNOVATE SL.</t>
  </si>
  <si>
    <t>MNEMO EVOLUTION &amp; INTEGRATION SERVICES SA</t>
  </si>
  <si>
    <t>B01807338</t>
  </si>
  <si>
    <t>www.mnemo.com</t>
  </si>
  <si>
    <t>B02603587</t>
  </si>
  <si>
    <t>CHINCHILLA DE MONTE-ARAGON</t>
  </si>
  <si>
    <t>DECSKILL ESPAÑA, SOCIEDAD DE RESPONSABILIDAD LIMITADA.</t>
  </si>
  <si>
    <t>Mr Luis Miguel Amaral Fernandes</t>
  </si>
  <si>
    <t>B70522511</t>
  </si>
  <si>
    <t>G97 TECH MARKETING S.L.</t>
  </si>
  <si>
    <t>GOMSON VENTURES SL</t>
  </si>
  <si>
    <t>B67527523</t>
  </si>
  <si>
    <t>www.orbidi.com</t>
  </si>
  <si>
    <t>MEWS SYSTEMS IBERICA S.L.</t>
  </si>
  <si>
    <t>B67452870</t>
  </si>
  <si>
    <t>LUNIA CONSULTORES SL</t>
  </si>
  <si>
    <t>Mr Pablo De Torres Mora</t>
  </si>
  <si>
    <t>+34 96/8902606</t>
  </si>
  <si>
    <t>B73422180</t>
  </si>
  <si>
    <t>www.lunia.es</t>
  </si>
  <si>
    <t>MURCIA</t>
  </si>
  <si>
    <t>ILITIA TECHNOLOGIES SL</t>
  </si>
  <si>
    <t>Mr German Manuel Cuerdo Fernandez</t>
  </si>
  <si>
    <t>+34 91/3860506</t>
  </si>
  <si>
    <t>B82846304</t>
  </si>
  <si>
    <t>www.ilitia.com</t>
  </si>
  <si>
    <t>QUALITY CLOUDS S.L.</t>
  </si>
  <si>
    <t>+34 60/2433019</t>
  </si>
  <si>
    <t>B67081570</t>
  </si>
  <si>
    <t>LANSWEEPER SPAIN SL.</t>
  </si>
  <si>
    <t>Mr Dave Jozef Christine Goossens</t>
  </si>
  <si>
    <t>B42629949</t>
  </si>
  <si>
    <t>CHAKRAY CONSULTING SL.</t>
  </si>
  <si>
    <t>KAIROS ODOS SL</t>
  </si>
  <si>
    <t>B12914685</t>
  </si>
  <si>
    <t>www.chakray.com</t>
  </si>
  <si>
    <t>CASTELLO PLANA/CASTELLON PLANA</t>
  </si>
  <si>
    <t>NAVARRO Y SOLER CAD-PLM SOFTWARE SOCIEDAD LIMITADA.</t>
  </si>
  <si>
    <t>+34 96/1841840</t>
  </si>
  <si>
    <t>B98239064</t>
  </si>
  <si>
    <t>www.nysplm.com</t>
  </si>
  <si>
    <t>ALFAFAR</t>
  </si>
  <si>
    <t>ADMONLINE SERVICIOS GLOBALES SL.</t>
  </si>
  <si>
    <t>+34 94/7257714</t>
  </si>
  <si>
    <t>B09586694</t>
  </si>
  <si>
    <t>www.admcloudservices.com</t>
  </si>
  <si>
    <t>BURGOS</t>
  </si>
  <si>
    <t>VOXSMART TRADING SL.</t>
  </si>
  <si>
    <t>Mr Oliver William Blower</t>
  </si>
  <si>
    <t>B88514518</t>
  </si>
  <si>
    <t>www.voxsmart.com</t>
  </si>
  <si>
    <t>B2BROUTER GLOBAL S.L.</t>
  </si>
  <si>
    <t>Mr Louis Joaquin Vallbona La Mantia</t>
  </si>
  <si>
    <t>+34 90/2504831</t>
  </si>
  <si>
    <t>B63276174</t>
  </si>
  <si>
    <t>www.app.b2brouter.net</t>
  </si>
  <si>
    <t>CONSULTORIA E IMPLANTACION DMS S L</t>
  </si>
  <si>
    <t>Ms Beatriz Gurruchaga Sanchez</t>
  </si>
  <si>
    <t>B39675947</t>
  </si>
  <si>
    <t>SANTANDER</t>
  </si>
  <si>
    <t>ILITIA SYSTEMS SL.</t>
  </si>
  <si>
    <t>Mr Antonio Sanchez Canero</t>
  </si>
  <si>
    <t>B88628193</t>
  </si>
  <si>
    <t>POWER FACTORS SPAIN OPERATIONS SL.</t>
  </si>
  <si>
    <t>B88616842</t>
  </si>
  <si>
    <t>www.greenbyte.com</t>
  </si>
  <si>
    <t>TURING CHALLENGE SL.</t>
  </si>
  <si>
    <t>Mr David Rodriguez Sanchez</t>
  </si>
  <si>
    <t>B87643557</t>
  </si>
  <si>
    <t>www.turingchallenge.com</t>
  </si>
  <si>
    <t>SAN AGUSTIN DEL GUADALIX</t>
  </si>
  <si>
    <t>VULPE TECNOLOGIAS DE LA INFORMACION SL.</t>
  </si>
  <si>
    <t>+34 98/5536926</t>
  </si>
  <si>
    <t>B74442740</t>
  </si>
  <si>
    <t>CANGAS DEL NARCEA</t>
  </si>
  <si>
    <t>BITTEK SOLUCIONES TECNOLOGICAS SOCIEDAD LIMITADA</t>
  </si>
  <si>
    <t>Joxe Etxebarria Intxausti</t>
  </si>
  <si>
    <t>+34 94/4048708</t>
  </si>
  <si>
    <t>B95619953</t>
  </si>
  <si>
    <t>www.bittek.es</t>
  </si>
  <si>
    <t>GETXO</t>
  </si>
  <si>
    <t>CARTAGON CLOUD SL.</t>
  </si>
  <si>
    <t>+34 91/0201132</t>
  </si>
  <si>
    <t>B88038997</t>
  </si>
  <si>
    <t>www.cartagon.com</t>
  </si>
  <si>
    <t>TRES CANTOS</t>
  </si>
  <si>
    <t>UNIVERSAL DATA SL</t>
  </si>
  <si>
    <t>+34 96/8882737</t>
  </si>
  <si>
    <t>B30417778</t>
  </si>
  <si>
    <t>www.unidata.es</t>
  </si>
  <si>
    <t>IT SEIDOR SL</t>
  </si>
  <si>
    <t>B95060521</t>
  </si>
  <si>
    <t>MERLIN SOFTWARE, S.L.</t>
  </si>
  <si>
    <t>B70576061</t>
  </si>
  <si>
    <t>www.merlinsoftware.es</t>
  </si>
  <si>
    <t>INTERDATA GRANDES CUENTAS SL</t>
  </si>
  <si>
    <t>+34 95/4310830</t>
  </si>
  <si>
    <t>B41938440</t>
  </si>
  <si>
    <t>www.interdatagc.com</t>
  </si>
  <si>
    <t>BEE GREEN ENERGY, SOCIEDAD LIMITADA.</t>
  </si>
  <si>
    <t>B16689572</t>
  </si>
  <si>
    <t>LAS PALMAS DE GRAN CANARIA</t>
  </si>
  <si>
    <t>SERKOLAT BIDE SL</t>
  </si>
  <si>
    <t>IPARLAT SA</t>
  </si>
  <si>
    <t>+34 94/3572900</t>
  </si>
  <si>
    <t>B20913257</t>
  </si>
  <si>
    <t>www.iparlat.com</t>
  </si>
  <si>
    <t>SOCIEDAD PROVINCIAL DE INFORMATICA DE SEVILLA M.P. SA.</t>
  </si>
  <si>
    <t>Mr Francisco Javier Fernandez De Los Rios Torres</t>
  </si>
  <si>
    <t>A41119033</t>
  </si>
  <si>
    <t>www.dipusevilla.es/inpro</t>
  </si>
  <si>
    <t>ZEROLYNX SL.</t>
  </si>
  <si>
    <t>+34 91/1649301</t>
  </si>
  <si>
    <t>B88028931</t>
  </si>
  <si>
    <t>www.zerolynx.com</t>
  </si>
  <si>
    <t>SOLUCIONES INFORMATICAS ALTEMPUS SL</t>
  </si>
  <si>
    <t>B83114546</t>
  </si>
  <si>
    <t>www.yeguadahv.es</t>
  </si>
  <si>
    <t>HEMMERSBACH IBERIA SL</t>
  </si>
  <si>
    <t>B85519296</t>
  </si>
  <si>
    <t>www.hemmersbach.com</t>
  </si>
  <si>
    <t>SPALOPIA SL.</t>
  </si>
  <si>
    <t>Mr Dennis Gonzalez Cabrera</t>
  </si>
  <si>
    <t>B76681568</t>
  </si>
  <si>
    <t>www.spalopiabusiness.com</t>
  </si>
  <si>
    <t>LA OROTAVA</t>
  </si>
  <si>
    <t>INFLUENCITY SOCIEDAD LIMITADA.</t>
  </si>
  <si>
    <t>B98684574</t>
  </si>
  <si>
    <t>VALENCIA</t>
  </si>
  <si>
    <t>LASTING DYNAMICS, SOCIEDAD LIMITADA.</t>
  </si>
  <si>
    <t>B42740639</t>
  </si>
  <si>
    <t>www.lastingdynamics.com</t>
  </si>
  <si>
    <t>CRISALIX LABS SL.</t>
  </si>
  <si>
    <t>+34 93/2955177</t>
  </si>
  <si>
    <t>B65285538</t>
  </si>
  <si>
    <t>www.crisalix.com</t>
  </si>
  <si>
    <t>ADC INFRAESTRUCTURAS Y SISTEMAS SL.</t>
  </si>
  <si>
    <t>+34 96/4221008</t>
  </si>
  <si>
    <t>B12440061</t>
  </si>
  <si>
    <t>www.adc.com</t>
  </si>
  <si>
    <t>DISTRIBUCIONES BEDUKAPRO, SOCIEDAD LIMITADA.</t>
  </si>
  <si>
    <t>Ms Maria Jose Freigedo Perez</t>
  </si>
  <si>
    <t>B76314152</t>
  </si>
  <si>
    <t>NEW KID IN TOWN SERVICIOS SL.</t>
  </si>
  <si>
    <t>Mr Jose Javier Prada Pendolero</t>
  </si>
  <si>
    <t>B88384656</t>
  </si>
  <si>
    <t>CONSULTORIA INFORMATICA Y ELECTRONICA ISALUS S.L.</t>
  </si>
  <si>
    <t>Mr Antoni Codina Rossa</t>
  </si>
  <si>
    <t>+34 93/0211701</t>
  </si>
  <si>
    <t>B06879191</t>
  </si>
  <si>
    <t>I P S INFORMATICA PROGRAMES SERVEIS S.L.</t>
  </si>
  <si>
    <t>+34 93/2954545</t>
  </si>
  <si>
    <t>B60991296</t>
  </si>
  <si>
    <t>www.ipssoft.com</t>
  </si>
  <si>
    <t>CSI PARTNER SPAIN S.L.</t>
  </si>
  <si>
    <t>+34 93/8205479</t>
  </si>
  <si>
    <t>B63853055</t>
  </si>
  <si>
    <t>www.csipartner.es</t>
  </si>
  <si>
    <t>PAYFLOW EUROPE SL.</t>
  </si>
  <si>
    <t>Mr Menardo Michaut Benoist Pierre Marie</t>
  </si>
  <si>
    <t>B13812607</t>
  </si>
  <si>
    <t>INNUSUAL TECH SERVICES SL.</t>
  </si>
  <si>
    <t>Mr Ivan Martin Zarza</t>
  </si>
  <si>
    <t>+34 65/7459341</t>
  </si>
  <si>
    <t>B10967032</t>
  </si>
  <si>
    <t>www.innusual.es</t>
  </si>
  <si>
    <t>ARROYO DE LA ENCOMIENDA</t>
  </si>
  <si>
    <t>NEW SERVICES SOFTWARE ASOCIADOS SL</t>
  </si>
  <si>
    <t>A48119821</t>
  </si>
  <si>
    <t>www.nssa.es</t>
  </si>
  <si>
    <t>FLOYT TECHNOLOGY SL.</t>
  </si>
  <si>
    <t>Mr Stefan Puschmann Daniel</t>
  </si>
  <si>
    <t>+34 96/6665374</t>
  </si>
  <si>
    <t>B91885716</t>
  </si>
  <si>
    <t>HOTELVERSE TECHNOLOGIES SL.</t>
  </si>
  <si>
    <t>MONKEY JACK INVESTMENT SL</t>
  </si>
  <si>
    <t>+34 87/1852635</t>
  </si>
  <si>
    <t>B96577261</t>
  </si>
  <si>
    <t>www.hotelverse.tech</t>
  </si>
  <si>
    <t>PALMA</t>
  </si>
  <si>
    <t>SISTEMAS INTEGRADOS DE CONTROL Y SOFTWARE S.L.</t>
  </si>
  <si>
    <t>+34 91/4840120</t>
  </si>
  <si>
    <t>A19024250</t>
  </si>
  <si>
    <t>GYRUS DATA SOLUTIONS SL.</t>
  </si>
  <si>
    <t>Mr Jesus Cardenas Cruz</t>
  </si>
  <si>
    <t>B67808105</t>
  </si>
  <si>
    <t>ASINTEC GESTION S.L.</t>
  </si>
  <si>
    <t>Mr Sergio Aguado Gonzalez</t>
  </si>
  <si>
    <t>+34 94/7244358</t>
  </si>
  <si>
    <t>B09342718</t>
  </si>
  <si>
    <t>www.cuatroochenta.com</t>
  </si>
  <si>
    <t>NEMERGENT SOLUTIONS SOCIEDAD LIMITADA</t>
  </si>
  <si>
    <t>Mr Jose Oscar Fajardo Portillo</t>
  </si>
  <si>
    <t>+34 94/4987482</t>
  </si>
  <si>
    <t>B95869293</t>
  </si>
  <si>
    <t>www.nemergent-solutions.com</t>
  </si>
  <si>
    <t>ERANDIO</t>
  </si>
  <si>
    <t>INTEGRATED COMPUTERS GRUP SL</t>
  </si>
  <si>
    <t>A24070698</t>
  </si>
  <si>
    <t>www.icg.es</t>
  </si>
  <si>
    <t>MICROTECH SISTEMAS SL</t>
  </si>
  <si>
    <t>+34 93/2749043</t>
  </si>
  <si>
    <t>A19503894</t>
  </si>
  <si>
    <t>www.microtech.es</t>
  </si>
  <si>
    <t>TECNOLOGIAS DE VISION APLICADAS A LA INDUSTRIA SL</t>
  </si>
  <si>
    <t>B88995053</t>
  </si>
  <si>
    <t>MOLINS DE REI</t>
  </si>
  <si>
    <t>INFORMATICA Y NETWORKING COMPOSTELA SL</t>
  </si>
  <si>
    <t>+34 98/1577410</t>
  </si>
  <si>
    <t>B93194706</t>
  </si>
  <si>
    <t>www.infonet.es</t>
  </si>
  <si>
    <t>SANTIAGO DE COMPOSTELA</t>
  </si>
  <si>
    <t>NICOLIS PROJECT IBERICA S.L.</t>
  </si>
  <si>
    <t>A133933488</t>
  </si>
  <si>
    <t>GNARUM TECNOLOGIA Y ENERGIA SL.</t>
  </si>
  <si>
    <t>+34 91/7904742</t>
  </si>
  <si>
    <t>A185351200</t>
  </si>
  <si>
    <t>www.gnarum.com</t>
  </si>
  <si>
    <t>BOMEDIA SL</t>
  </si>
  <si>
    <t>+34 93/2010793</t>
  </si>
  <si>
    <t>B63609309</t>
  </si>
  <si>
    <t>www.bomedia.net</t>
  </si>
  <si>
    <t>TREKKOR CONTROL WORKS SL.</t>
  </si>
  <si>
    <t>B86550001</t>
  </si>
  <si>
    <t>ORION SOFTWARE SOLUTIONS SL.</t>
  </si>
  <si>
    <t>+34 64/6096468</t>
  </si>
  <si>
    <t>www.orionsgi.es</t>
  </si>
  <si>
    <t>EL CAMPELLO</t>
  </si>
  <si>
    <t>HAIVISION MEDIA TECHNOLOGIES SL.</t>
  </si>
  <si>
    <t>A08747389</t>
  </si>
  <si>
    <t>www.haivision.com</t>
  </si>
  <si>
    <t>PHI MANTENIMIENTO SL.</t>
  </si>
  <si>
    <t>TIC KOBEX SL.</t>
  </si>
  <si>
    <t>Mr Juan Francisco Balanya Marti</t>
  </si>
  <si>
    <t>+34 93/7079418</t>
  </si>
  <si>
    <t>BESCANO</t>
  </si>
  <si>
    <t>DIVERGER THINKING SL.</t>
  </si>
  <si>
    <t>Mr Jose Luis Calvo Salanova</t>
  </si>
  <si>
    <t>CENTRO DE CALCULO BOSCO SL</t>
  </si>
  <si>
    <t>+34 97/6480084</t>
  </si>
  <si>
    <t>www.ccbosco.com</t>
  </si>
  <si>
    <t>ALESON ITC SL</t>
  </si>
  <si>
    <t>+34 96/2681242</t>
  </si>
  <si>
    <t>B97779052</t>
  </si>
  <si>
    <t>www.aleson-itc.com</t>
  </si>
  <si>
    <t>POLYWORKS EUROPA-ESPAÑA SL.</t>
  </si>
  <si>
    <t>A28819382</t>
  </si>
  <si>
    <t>ABAC CONTROL INDUSTRIAL SL</t>
  </si>
  <si>
    <t>Mr Jordi Cabre Bartolome</t>
  </si>
  <si>
    <t>+34 97/7544092</t>
  </si>
  <si>
    <t>B43714443</t>
  </si>
  <si>
    <t>www.abac-ci.com</t>
  </si>
  <si>
    <t>TARRAGONA</t>
  </si>
  <si>
    <t>ARQUICONSULT SOLUCIONES DE GESTION SL.</t>
  </si>
  <si>
    <t>Mr Jose Joao Correia Nunes Mourarias</t>
  </si>
  <si>
    <t>+34 63/3180142</t>
  </si>
  <si>
    <t>B86097730</t>
  </si>
  <si>
    <t>www.qapoint.es</t>
  </si>
  <si>
    <t>CRYPTOGRAPHY &amp; SECURITY SYSTEMS SL.</t>
  </si>
  <si>
    <t>+34 91/3089438</t>
  </si>
  <si>
    <t>B88454186</t>
  </si>
  <si>
    <t>GESTION REMOTA SL</t>
  </si>
  <si>
    <t>B84879394</t>
  </si>
  <si>
    <t>www.gestiona3w.com</t>
  </si>
  <si>
    <t>COMPUTACION TECNOLOGIA E INNOVACION SL.</t>
  </si>
  <si>
    <t>+34 95/7322515</t>
  </si>
  <si>
    <t>C76065433</t>
  </si>
  <si>
    <t>www.gcalidad.es</t>
  </si>
  <si>
    <t>TWISTIC DIGITAL, SOCIEDAD LIMITADA.</t>
  </si>
  <si>
    <t>comercial@twisticdigital.com</t>
  </si>
  <si>
    <t>928 974 191</t>
  </si>
  <si>
    <t>B10601136</t>
  </si>
  <si>
    <t>Creamos soluciones tecnológicas para llevar la experiencia de tus clientes al siguiente nivel.</t>
  </si>
  <si>
    <t>Inicio - Twistic</t>
  </si>
  <si>
    <t>SAN BARTOLOME DE TIRAJANA</t>
  </si>
  <si>
    <t>VALPATEK TECHNOLOGY GROUP SL.</t>
  </si>
  <si>
    <t>Ms Maria De Las Mercedes Caparros Castillejos</t>
  </si>
  <si>
    <t>+34 91/8035000</t>
  </si>
  <si>
    <t>B88492186</t>
  </si>
  <si>
    <t>www.valpatek.com</t>
  </si>
  <si>
    <t>ADENZA SPAIN SL.</t>
  </si>
  <si>
    <t>Mr Tal Cohen</t>
  </si>
  <si>
    <t>ENCORA DIGITAL INNOVATIONS SOCIEDAD LIMITADA.</t>
  </si>
  <si>
    <t>+34 96/3558835</t>
  </si>
  <si>
    <t>NERVIA CONSULTORES SL</t>
  </si>
  <si>
    <t>+34 97/6293536</t>
  </si>
  <si>
    <t>www.nerviatechnologies.info</t>
  </si>
  <si>
    <t>ZOI LPA, SOCIEDAD LIMITADA.</t>
  </si>
  <si>
    <t>Mr Alejandro De Andres Gaspar</t>
  </si>
  <si>
    <t>ADAS3D MEDICAL S.L.</t>
  </si>
  <si>
    <t>Mr Lluis Serra Del Molino</t>
  </si>
  <si>
    <t>+34 93/2094148</t>
  </si>
  <si>
    <t>www.adas3d.com</t>
  </si>
  <si>
    <t>CLICKO INFORMATICA SEGURIDAD Y REDES SL.</t>
  </si>
  <si>
    <t>Mr Jose Badia Sanahuja</t>
  </si>
  <si>
    <t>www.clicko.es</t>
  </si>
  <si>
    <t>VILANOVA I LA GELTRU</t>
  </si>
  <si>
    <t>PRECOGNIS SL</t>
  </si>
  <si>
    <t>Mr Raul Alfaya Aguin</t>
  </si>
  <si>
    <t>+34 93/5324800</t>
  </si>
  <si>
    <t>www.precognis.com</t>
  </si>
  <si>
    <t>ESPLUGUES DE LLOBREGAT</t>
  </si>
  <si>
    <t>ARIMA SOFTWARE DESIGN SL</t>
  </si>
  <si>
    <t>+34 94/3598099</t>
  </si>
  <si>
    <t>www.arima.eu</t>
  </si>
  <si>
    <t>TRUSTYOU SL.</t>
  </si>
  <si>
    <t>Mr Benjamin Jost</t>
  </si>
  <si>
    <t>www.trustyou.com</t>
  </si>
  <si>
    <t>MODELMANAGEMENT DOT COM S.L.</t>
  </si>
  <si>
    <t>www.modelmanagement.com</t>
  </si>
  <si>
    <t>RESKYT-ONLINE SL.</t>
  </si>
  <si>
    <t>www.reskyt.com</t>
  </si>
  <si>
    <t>EL PALAU D'ANGLESOLA</t>
  </si>
  <si>
    <t>PRAGMA INFORMATICA SL</t>
  </si>
  <si>
    <t>Mr Jose Christian Huergo San</t>
  </si>
  <si>
    <t>+34 93/2478850</t>
  </si>
  <si>
    <t>A67484973</t>
  </si>
  <si>
    <t>www.pragma.es</t>
  </si>
  <si>
    <t>LINECOM NETWORKS SL</t>
  </si>
  <si>
    <t>+34 93/5763599</t>
  </si>
  <si>
    <t>www.linecom.net</t>
  </si>
  <si>
    <t>XERCODE MEDIA SOFTWARE SL</t>
  </si>
  <si>
    <t>Mr Miguel Angel Calvo Lazaro</t>
  </si>
  <si>
    <t>+34 88/1975576</t>
  </si>
  <si>
    <t>www.xercode.es</t>
  </si>
  <si>
    <t>AMES</t>
  </si>
  <si>
    <t>OTC FIN EUROPE SL</t>
  </si>
  <si>
    <t>+34 93/1507564</t>
  </si>
  <si>
    <t>www.otcdev.es</t>
  </si>
  <si>
    <t>BADALONA</t>
  </si>
  <si>
    <t>MED-IT EUROPE S.L.</t>
  </si>
  <si>
    <t>Mr Guillaume Daniel Jean Brossais</t>
  </si>
  <si>
    <t>GRANOLLERS</t>
  </si>
  <si>
    <t>EXPERIENTIA SYSTEMS SL</t>
  </si>
  <si>
    <t>www.xperientia.es</t>
  </si>
  <si>
    <t>MONTCADA I REIXAC</t>
  </si>
  <si>
    <t>CONSULTORIA Y SERVICIOS TECNOLOGICOS INNOQA SL</t>
  </si>
  <si>
    <t>+34 91/3400014</t>
  </si>
  <si>
    <t>www.innoqa.es</t>
  </si>
  <si>
    <t>LYNX IBERICA TECNOLOGIA E INNOVACION S.L.</t>
  </si>
  <si>
    <t>+34 93/8364342</t>
  </si>
  <si>
    <t>www.lynxspa.com</t>
  </si>
  <si>
    <t>KARVE INFORMATICA SL.</t>
  </si>
  <si>
    <t>+34 93/2269434</t>
  </si>
  <si>
    <t>www.karveinformatica.com</t>
  </si>
  <si>
    <t>TAGG VALLES SL</t>
  </si>
  <si>
    <t>Mr David Jove Castro</t>
  </si>
  <si>
    <t>+34 93/8611540</t>
  </si>
  <si>
    <t>www.atinfoserveis.com</t>
  </si>
  <si>
    <t>BOOKINGCORE SL.</t>
  </si>
  <si>
    <t>Mr David Jacobo Fernandez Ignacio</t>
  </si>
  <si>
    <t>+34 97/1364250</t>
  </si>
  <si>
    <t>www.bookingcore.com</t>
  </si>
  <si>
    <t>SISTEMAS DE NEGOCIO Y COLABORACION EMPRESARIAL SOCIEDAD DE RESPONSABILIDAD LIMITADA LABORAL.</t>
  </si>
  <si>
    <t>Mr Rafael Esteve Beltran</t>
  </si>
  <si>
    <t>www.colaboratic.com</t>
  </si>
  <si>
    <t>DIGITAL PROFIT SL.</t>
  </si>
  <si>
    <t>www.digitalprof-it.com</t>
  </si>
  <si>
    <t>TRIDEA LABS SOCIEDAD LIMITADA.</t>
  </si>
  <si>
    <t>Mr Carlos Alcarria Izquierdo</t>
  </si>
  <si>
    <t>www.cronoshare.com</t>
  </si>
  <si>
    <t>DEISER CONSULTING AND SOLUTIONS SL.</t>
  </si>
  <si>
    <t>+34 91/2824700</t>
  </si>
  <si>
    <t>www.deiser.com</t>
  </si>
  <si>
    <t>GIROSYSTEM SL</t>
  </si>
  <si>
    <t>Ms Joan Ginabreda Ferres</t>
  </si>
  <si>
    <t>+34 97/2241668</t>
  </si>
  <si>
    <t>www.girosystem.com</t>
  </si>
  <si>
    <t>SUITABLE SOFTWARE VINFOVAL SL</t>
  </si>
  <si>
    <t>+34 67/8650938</t>
  </si>
  <si>
    <t>www.vinfoval.es</t>
  </si>
  <si>
    <t>CARLET</t>
  </si>
  <si>
    <t>LIMIT QUATTRO SA</t>
  </si>
  <si>
    <t>Mr Federico Pinillos Bartolome</t>
  </si>
  <si>
    <t>+34 93/2094333</t>
  </si>
  <si>
    <t>www.limit4.com</t>
  </si>
  <si>
    <t>KOUKIO SOLUTIONS SL.</t>
  </si>
  <si>
    <t>+34 96/1227935</t>
  </si>
  <si>
    <t>V08221401</t>
  </si>
  <si>
    <t>www.koukio.net</t>
  </si>
  <si>
    <t>EL PUIG DE SANTA MARIA</t>
  </si>
  <si>
    <t>ADVANCE DIGITAL EXPERTS, SOCIEDAD LIMITADA.</t>
  </si>
  <si>
    <t>Mr Daniel Staarmann</t>
  </si>
  <si>
    <t>+34 67/7138397</t>
  </si>
  <si>
    <t>A48109145</t>
  </si>
  <si>
    <t>www.adedelivered.com</t>
  </si>
  <si>
    <t>SIPTIZE SL.</t>
  </si>
  <si>
    <t>Mr Jose Francisco Irles Dura</t>
  </si>
  <si>
    <t>+34 96/6261122</t>
  </si>
  <si>
    <t>www.siptize.com</t>
  </si>
  <si>
    <t>ELX/ELCHE</t>
  </si>
  <si>
    <t>ENTERPRISEDB SL.</t>
  </si>
  <si>
    <t>Mr Mark Allen Attarian</t>
  </si>
  <si>
    <t>MENTA MAKERS SOCIEDAD LIMITADA.</t>
  </si>
  <si>
    <t>Mr Gerard Hoogeveen Gonzalez</t>
  </si>
  <si>
    <t>EDATALIA DATA SOLUTIONS S.L.</t>
  </si>
  <si>
    <t>Mr Pedro Bastarrica Escala</t>
  </si>
  <si>
    <t>+34 61/7323455</t>
  </si>
  <si>
    <t>www.edatalia.com</t>
  </si>
  <si>
    <t>ADW EUROPE SOCIEDAD LIMITADA</t>
  </si>
  <si>
    <t>+34 94/6232518</t>
  </si>
  <si>
    <t>www.adw.es</t>
  </si>
  <si>
    <t>ABADIÑO</t>
  </si>
  <si>
    <t>11-12 Solo existe telefono de Texas</t>
  </si>
  <si>
    <t>Mr Juan Francisco De La Pedraja Murgoitio</t>
  </si>
  <si>
    <t>invoices@ratedpower.com</t>
  </si>
  <si>
    <t>B39819172</t>
  </si>
  <si>
    <t>MOSAICO SOLUCIONES SL.</t>
  </si>
  <si>
    <t>+34 95/1440010</t>
  </si>
  <si>
    <t>www.mosaicotec.es</t>
  </si>
  <si>
    <t>PAYSLIP SPAIN SL.</t>
  </si>
  <si>
    <t>www.payslip.com</t>
  </si>
  <si>
    <t>KANDLE TECHNOLOGIES BARCELONA SL.</t>
  </si>
  <si>
    <t>LECU XXI SL.</t>
  </si>
  <si>
    <t>Mr Angel Luis Stuyck Martinez Pardo</t>
  </si>
  <si>
    <t>A59973124</t>
  </si>
  <si>
    <t>FOCUS METRICA SL.</t>
  </si>
  <si>
    <t>+34 68/8967997</t>
  </si>
  <si>
    <t>B25766305</t>
  </si>
  <si>
    <t>www.focusmetrica.com</t>
  </si>
  <si>
    <t>XIXONA/JIJONA</t>
  </si>
  <si>
    <t>EVOLUXIA SMART SOLUTIONS S.L.</t>
  </si>
  <si>
    <t>+34 93/2203805</t>
  </si>
  <si>
    <t>A60553956</t>
  </si>
  <si>
    <t>www.evoluxia.com</t>
  </si>
  <si>
    <t>INSINNO ESPAÑA SOCIEDAD LIMITADA.</t>
  </si>
  <si>
    <t>+34 95/4014772</t>
  </si>
  <si>
    <t>www.insinnospain.com</t>
  </si>
  <si>
    <t>TOMARES</t>
  </si>
  <si>
    <t>TESALIA REDES SA</t>
  </si>
  <si>
    <t>Mr Ricardo Martinez Martin</t>
  </si>
  <si>
    <t>+34 93/3801555</t>
  </si>
  <si>
    <t>www.tesaliaredes.com</t>
  </si>
  <si>
    <t>ALBALA GESTION DOCUMENTAL SL.</t>
  </si>
  <si>
    <t>+34 91/5236302</t>
  </si>
  <si>
    <t>MACROLET SOLUTIONS SL.</t>
  </si>
  <si>
    <t>Mr Ramon Casanova Juve</t>
  </si>
  <si>
    <t>+34 93/3978261</t>
  </si>
  <si>
    <t>www.macrolet.com</t>
  </si>
  <si>
    <t>CORNELLA DE LLOBREGAT</t>
  </si>
  <si>
    <t>MANAGEMENT CONSULTING SERVICES SPAIN SL.</t>
  </si>
  <si>
    <t>+34 62/9479217</t>
  </si>
  <si>
    <t>B87260980</t>
  </si>
  <si>
    <t>www.mcsspain.com</t>
  </si>
  <si>
    <t>UNO COMA SEIS SOCIEDAD LIMITADA.</t>
  </si>
  <si>
    <t>Mr David Lopez Zapata</t>
  </si>
  <si>
    <t>+34 95/5110940</t>
  </si>
  <si>
    <t>www.unocomaseis.com</t>
  </si>
  <si>
    <t>UNION INFORAGRICOLA SL.</t>
  </si>
  <si>
    <t>+34 95/2843692</t>
  </si>
  <si>
    <t>www.uniagro.com</t>
  </si>
  <si>
    <t>ANTEQUERA</t>
  </si>
  <si>
    <t>N3URON CONNECTIVITY SYSTEMS SL.</t>
  </si>
  <si>
    <t>+34 91/1841938</t>
  </si>
  <si>
    <t>www.n3uron.com</t>
  </si>
  <si>
    <t>TICNINE SOLUTIONS SOCIEDAD LIMITADA.</t>
  </si>
  <si>
    <t>Mr Jesus Morlans Lanau</t>
  </si>
  <si>
    <t>+34 66/0992818</t>
  </si>
  <si>
    <t>www.ticnine.com</t>
  </si>
  <si>
    <t>WAAYO SERVICIOS INFORMATICOS SL</t>
  </si>
  <si>
    <t>Mr Manuel Castilla Vilches</t>
  </si>
  <si>
    <t>+34 91/6035628</t>
  </si>
  <si>
    <t>www.afiansys.com</t>
  </si>
  <si>
    <t>METIORA IOT SL.</t>
  </si>
  <si>
    <t>Ms Fabiola Perez Ramos</t>
  </si>
  <si>
    <t>www.metiora.com</t>
  </si>
  <si>
    <t>SERVICIOS EFICIENTES TIC SOCIEDAD LIMITADA.</t>
  </si>
  <si>
    <t>Mr Igor Aretxabala Velasco</t>
  </si>
  <si>
    <t>+34 94/4826922</t>
  </si>
  <si>
    <t>www.seftic.com</t>
  </si>
  <si>
    <t>ORTUELLA</t>
  </si>
  <si>
    <t>DESARROLLO EXTREMEÑO DIVISION INFORMATICA SL</t>
  </si>
  <si>
    <t>Mr Virgilio Banegas Campuzano</t>
  </si>
  <si>
    <t>+34 92/4245475</t>
  </si>
  <si>
    <t>www.dexinformatica.com</t>
  </si>
  <si>
    <t>BADAJOZ</t>
  </si>
  <si>
    <t>INNOVA DIGITAL EXPORT SOCIEDAD LIMITADA.</t>
  </si>
  <si>
    <t>+34 63/6262782</t>
  </si>
  <si>
    <t>www.innovaexport.com</t>
  </si>
  <si>
    <t>VILLARROBLEDO</t>
  </si>
  <si>
    <t>INNOQUBIT SOFTWARE SOCIEDAD LIMITADA.</t>
  </si>
  <si>
    <t>+34 96/4921020</t>
  </si>
  <si>
    <t>www.innoqubit.com</t>
  </si>
  <si>
    <t>POWER SMART CONTROL SL.</t>
  </si>
  <si>
    <t>Mr Andres Barrado Bautista</t>
  </si>
  <si>
    <t>+34 60/1317603</t>
  </si>
  <si>
    <t>www.powersmartcontrol.es</t>
  </si>
  <si>
    <t>LEGANES</t>
  </si>
  <si>
    <t>LUMEN SOFTWARE IBERICA SL</t>
  </si>
  <si>
    <t>+34 91/8406666</t>
  </si>
  <si>
    <t>A88321634</t>
  </si>
  <si>
    <t>COLLADO VILLALBA</t>
  </si>
  <si>
    <t>SPECIALIST COMPUTER CENTRES SERVICES SL.</t>
  </si>
  <si>
    <t>CACTUS DIGITAL SIGNAGE SOCIEDAD LIMITADA.</t>
  </si>
  <si>
    <t>www.cactusdesign.es</t>
  </si>
  <si>
    <t>DR. STETTER ITQ, SOCIEDAD LIMITADA.</t>
  </si>
  <si>
    <t>+34 68/3280193</t>
  </si>
  <si>
    <t>www.stetter-itq.com</t>
  </si>
  <si>
    <t>NICRIPSIA INTERNET SL</t>
  </si>
  <si>
    <t>+34 96/5689221</t>
  </si>
  <si>
    <t>www.soy.es</t>
  </si>
  <si>
    <t>NIKEL CONSULTORES EN ORGANIZACION Y SISTEMAS SL</t>
  </si>
  <si>
    <t>+34 93/3683137</t>
  </si>
  <si>
    <t>www.nikel.es</t>
  </si>
  <si>
    <t>VIRTUAL REALITY SOLUTIONS SL</t>
  </si>
  <si>
    <t>+34 92/1413998</t>
  </si>
  <si>
    <t>www.axertia.com</t>
  </si>
  <si>
    <t>SEGOVIA</t>
  </si>
  <si>
    <t>FEELTOURIST DIGITAL SOLUTIONS, SOCIEDAD LIMITADA.</t>
  </si>
  <si>
    <t>ALBARIZAS VALLEY SL.</t>
  </si>
  <si>
    <t>+34 93/7278135</t>
  </si>
  <si>
    <t>www.prink.es</t>
  </si>
  <si>
    <t>SABADELL</t>
  </si>
  <si>
    <t>INGENIERIA DE TECNOLOGIAS TICGRUP SL.</t>
  </si>
  <si>
    <t>+34 93/5952581</t>
  </si>
  <si>
    <t>www.ticgrup.com</t>
  </si>
  <si>
    <t>FROGED TECHNOLOGIES SL.</t>
  </si>
  <si>
    <t>Ms Emilia Gonzalez Cebrian Lomban</t>
  </si>
  <si>
    <t>www.froged.com</t>
  </si>
  <si>
    <t>WINCOM CONSULTING SL</t>
  </si>
  <si>
    <t>Mr Nassim Bouayadagha</t>
  </si>
  <si>
    <t>+34 93/4547873</t>
  </si>
  <si>
    <t>B65509358</t>
  </si>
  <si>
    <t>www.wincom-plm.com</t>
  </si>
  <si>
    <t>ICSOLUTIONS INTEGRAL SYSTEM SOCIEDAD LIMITADA.</t>
  </si>
  <si>
    <t>www.icsolutions.es</t>
  </si>
  <si>
    <t>MISLATA</t>
  </si>
  <si>
    <t>JARAXA SOFTWARE SL</t>
  </si>
  <si>
    <t>Mr Antonio Miguel Fernandez Rodriguez</t>
  </si>
  <si>
    <t>+34 60/7788545</t>
  </si>
  <si>
    <t>www.jaraxa.com</t>
  </si>
  <si>
    <t>IXNET IT SOLUTIONS SL</t>
  </si>
  <si>
    <t>SERVICIOS DE TRANSPORTES DE AUTOMOVILES Y MERCANCI</t>
  </si>
  <si>
    <t>+34 93/4571095</t>
  </si>
  <si>
    <t>B93746972</t>
  </si>
  <si>
    <t>www.ixnet.es</t>
  </si>
  <si>
    <t>XTREE SERVEIS INFORMATICS SL.</t>
  </si>
  <si>
    <t>Mr Robert Mora De Olamendi</t>
  </si>
  <si>
    <t>+34 93/0042478</t>
  </si>
  <si>
    <t>www.xtree.es</t>
  </si>
  <si>
    <t>DEVELOPMENT FOR BUSINESS SOLUTIONS SL.</t>
  </si>
  <si>
    <t>+34 96/1227364</t>
  </si>
  <si>
    <t>www.d4bsolutions.com</t>
  </si>
  <si>
    <t>ART COMPUTER EUROPE SL.</t>
  </si>
  <si>
    <t>ANSERIS CONSULTING SL.</t>
  </si>
  <si>
    <t>+34 63/9988676</t>
  </si>
  <si>
    <t>www.anseris.es</t>
  </si>
  <si>
    <t>VILLAS ALEJANDRA PILAR, SOCIEDAD LIMITADA.</t>
  </si>
  <si>
    <t>Mr Anselmo Guillen Rios</t>
  </si>
  <si>
    <t>LOS ALCAZARES</t>
  </si>
  <si>
    <t>M2 SISTEMAS INFORMATICOS SL.</t>
  </si>
  <si>
    <t>+34 91/1610392</t>
  </si>
  <si>
    <t>www.m2sistemas.com</t>
  </si>
  <si>
    <t>XOBORG TECHNOLOGIES SL.</t>
  </si>
  <si>
    <t>+34 92/3017400</t>
  </si>
  <si>
    <t>www.xoborg.com</t>
  </si>
  <si>
    <t>SALAMANCA</t>
  </si>
  <si>
    <t>INFORMATION SYSTEMS SERVICES PROFESIONALIA SL</t>
  </si>
  <si>
    <t>Ms Maria Del Carmen Garcia Casals</t>
  </si>
  <si>
    <t>+34 67/9556646</t>
  </si>
  <si>
    <t>www.iss-profesionalia.com</t>
  </si>
  <si>
    <t>ATRINIUM SL.</t>
  </si>
  <si>
    <t>+34 95/1204565</t>
  </si>
  <si>
    <t>www.atrinium.com</t>
  </si>
  <si>
    <t>SOCIALONCE MARKETING&amp;INTERNET SOCIEDAD LIMITADA.</t>
  </si>
  <si>
    <t>+34 87/6032807</t>
  </si>
  <si>
    <t>www.social11.es</t>
  </si>
  <si>
    <t>WIDEUM SOLUTIONS S.L.</t>
  </si>
  <si>
    <t>Mr Jose Lopez Mancha</t>
  </si>
  <si>
    <t>+34 96/1016036</t>
  </si>
  <si>
    <t>www.wideum.com</t>
  </si>
  <si>
    <t>MITRA GLOBAL SERVICES S.L.</t>
  </si>
  <si>
    <t>Mr Indalencio Manas Carrasco</t>
  </si>
  <si>
    <t>+34 62/7616875</t>
  </si>
  <si>
    <t>www.mitrags.com</t>
  </si>
  <si>
    <t>SANTA MARIA DE PALAUTORDERA</t>
  </si>
  <si>
    <t>FIDESMO IBERIA SL.</t>
  </si>
  <si>
    <t>TUR Y LOZANO SL</t>
  </si>
  <si>
    <t>Mr Carlos Lozano Garcia</t>
  </si>
  <si>
    <t>www.elete.es</t>
  </si>
  <si>
    <t>CETRA BASE SL.</t>
  </si>
  <si>
    <t>www.cetrabase.com</t>
  </si>
  <si>
    <t>EPSILON MEDIA TECNOLOGIES SL</t>
  </si>
  <si>
    <t>+34 69/2736747</t>
  </si>
  <si>
    <t>B01834902</t>
  </si>
  <si>
    <t>www.epsilonmedia.eu</t>
  </si>
  <si>
    <t>PROFESSIONAL ANSWER SL</t>
  </si>
  <si>
    <t>+34 91/4250027</t>
  </si>
  <si>
    <t>B82961095</t>
  </si>
  <si>
    <t>www.respuestaprofesional.com</t>
  </si>
  <si>
    <t>LEADING DOCUMENT SOLUTIONS SOCIEDAD LIMITADA.</t>
  </si>
  <si>
    <t>+34 94/4644422</t>
  </si>
  <si>
    <t>B01834910</t>
  </si>
  <si>
    <t>www.ldsinformatica.com</t>
  </si>
  <si>
    <t>LEIOA</t>
  </si>
  <si>
    <t>POWEREYS SL.</t>
  </si>
  <si>
    <t>Ms Maria Belen Cabanillas Gutierrez</t>
  </si>
  <si>
    <t>+34 95/2293408</t>
  </si>
  <si>
    <t>MARTINVAZSAP SL.</t>
  </si>
  <si>
    <t>OSAPIENS COE SPAIN SL.</t>
  </si>
  <si>
    <t>Mr Mikel Corcuera Borea</t>
  </si>
  <si>
    <t>www.osapiens.com</t>
  </si>
  <si>
    <t>ALT URGELL FIBRA SL.</t>
  </si>
  <si>
    <t>Mr Javier Gracia Romero</t>
  </si>
  <si>
    <t>+34 87/3450400</t>
  </si>
  <si>
    <t>www.alturgellfibra.cat</t>
  </si>
  <si>
    <t>LA SEU D'URGELL</t>
  </si>
  <si>
    <t>PRODUCTOS SERVICIOS MOVILES SL</t>
  </si>
  <si>
    <t>Mr Borja Calvet Bardaji</t>
  </si>
  <si>
    <t>+34 91/1855708</t>
  </si>
  <si>
    <t>www.psmoviles.com</t>
  </si>
  <si>
    <t>E2Y COMMERCE SL.</t>
  </si>
  <si>
    <t>ADVANCE TECHNOLOGY AND INNOVATION SYSTEMS CANTABRIA SL</t>
  </si>
  <si>
    <t>+34 94/2180304</t>
  </si>
  <si>
    <t>www.artisca.com</t>
  </si>
  <si>
    <t>TORRELAVEGA</t>
  </si>
  <si>
    <t>TRABE SOLUCIONES SL</t>
  </si>
  <si>
    <t>Mr Marcos Abel Souto</t>
  </si>
  <si>
    <t>A41119034</t>
  </si>
  <si>
    <t>www.trabesoluciones.es</t>
  </si>
  <si>
    <t>GATTACA INFORMATION TECHNOLOGY SERVICES SL.</t>
  </si>
  <si>
    <t>VILCRES GESTION EMPRESARIAL SL</t>
  </si>
  <si>
    <t>TAMIGO SPAIN DISTRIBUCION DE SOFTWARE SL.</t>
  </si>
  <si>
    <t>+34 91/1196353</t>
  </si>
  <si>
    <t>www.tamigo.es</t>
  </si>
  <si>
    <t>INTERSOFT OFIMATICA Y DESARROLLO SL</t>
  </si>
  <si>
    <t>Mr Javier Fernandez Ros</t>
  </si>
  <si>
    <t>+34 95/0049400</t>
  </si>
  <si>
    <t>ALMERIA</t>
  </si>
  <si>
    <t>DATA 911 EUROPE SL</t>
  </si>
  <si>
    <t>+34 93/4465999</t>
  </si>
  <si>
    <t>www.data911.eu</t>
  </si>
  <si>
    <t>GRUPO APUYEN SL</t>
  </si>
  <si>
    <t>Ms Maria Pilar Bosch Aguilar</t>
  </si>
  <si>
    <t>+34 96/3559516</t>
  </si>
  <si>
    <t>www.grupoapuyen.com</t>
  </si>
  <si>
    <t>SOLPORT SISTEMAS SL</t>
  </si>
  <si>
    <t>Mr Santiago Gomez Garcia</t>
  </si>
  <si>
    <t>+34 93/5677676</t>
  </si>
  <si>
    <t>www.solport.net</t>
  </si>
  <si>
    <t>SISTEMAS LEGISLATIVOS Y ENTORNOS INFORMATICOS SA</t>
  </si>
  <si>
    <t>Mr Francisco Jose Almonacil Mora</t>
  </si>
  <si>
    <t>+34 96/3576611</t>
  </si>
  <si>
    <t>www.sislei.com</t>
  </si>
  <si>
    <t>MARQUESAL TELECOM SOCIEDAD LIMITADA.</t>
  </si>
  <si>
    <t>ASTORGA</t>
  </si>
  <si>
    <t>CAB ORDENADORES SL</t>
  </si>
  <si>
    <t>Mr Agustin Lorenzo Gomez</t>
  </si>
  <si>
    <t>+34 92/3188453</t>
  </si>
  <si>
    <t>www.grupocab.es</t>
  </si>
  <si>
    <t>MINORISA DE SISTEMAS INFORMATICOS Y DE GESTION SL</t>
  </si>
  <si>
    <t>+34 93/8748686</t>
  </si>
  <si>
    <t>SANT FRUITOS DE BAGES</t>
  </si>
  <si>
    <t>ZOOCHA SOCIEDAD LIMITADA.</t>
  </si>
  <si>
    <t>Mr Peter Huggins William</t>
  </si>
  <si>
    <t>CIMA NUEVAS TECNOLOGIAS INFORMATICAS SL</t>
  </si>
  <si>
    <t>+34 94/8361078</t>
  </si>
  <si>
    <t>B01834894</t>
  </si>
  <si>
    <t>www.cimanti.es</t>
  </si>
  <si>
    <t>HUARTE/UHARTE</t>
  </si>
  <si>
    <t>EIVOR SYSTEMS, SOCIEDAD LIMITADA.</t>
  </si>
  <si>
    <t>+34 60/7194829</t>
  </si>
  <si>
    <t>www.eivor.es</t>
  </si>
  <si>
    <t>SMART WORLD AND THINGS SL.</t>
  </si>
  <si>
    <t>+34 69/7820619</t>
  </si>
  <si>
    <t>www.swat-id.com</t>
  </si>
  <si>
    <t>VILAMARXANT</t>
  </si>
  <si>
    <t>SERRALA FINANCE &amp; DATA SOLUTIONS SPAIN SL.</t>
  </si>
  <si>
    <t>Ms Fabiola Enciso Parra</t>
  </si>
  <si>
    <t>NOMINA FOKE SERVICIOS INFORMATICOS SA</t>
  </si>
  <si>
    <t>+34 91/0032122</t>
  </si>
  <si>
    <t>RIUDOMS</t>
  </si>
  <si>
    <t>A48119822</t>
  </si>
  <si>
    <t>SISTEMAS DE ACCESO INTERACTIVO SL</t>
  </si>
  <si>
    <t>+34 90/2141312</t>
  </si>
  <si>
    <t>B101268806</t>
  </si>
  <si>
    <t>www.sai.es</t>
  </si>
  <si>
    <t>RUBI</t>
  </si>
  <si>
    <t>BWATR IBERICA SL.</t>
  </si>
  <si>
    <t>B105960351</t>
  </si>
  <si>
    <t>VIRTUALIZE TO SERVE SERVICIOS CONSULTORIA INFORMATICA SL</t>
  </si>
  <si>
    <t>A19024251</t>
  </si>
  <si>
    <t>SECUTIX IBERIA S.L.</t>
  </si>
  <si>
    <t>Mr Retus Mueller</t>
  </si>
  <si>
    <t>B85186542</t>
  </si>
  <si>
    <t>GRANADA</t>
  </si>
  <si>
    <t>AVANZIR-TIC SOCIEDAD LIMITADA</t>
  </si>
  <si>
    <t>Mr Francisco Javier Laguardia Sada</t>
  </si>
  <si>
    <t>B99237885</t>
  </si>
  <si>
    <t>FLEXMYROOM INSURETECH SL.</t>
  </si>
  <si>
    <t>Mr Jaime Guillot De Mergelina</t>
  </si>
  <si>
    <t>+34 86/5793816</t>
  </si>
  <si>
    <t>B42687616</t>
  </si>
  <si>
    <t>www.flexmyroom.com</t>
  </si>
  <si>
    <t>BENIDORM</t>
  </si>
  <si>
    <t>AUTTIC SERVICIOS INFORMATICOS SL.</t>
  </si>
  <si>
    <t>+34 96/1318240</t>
  </si>
  <si>
    <t>A14937090</t>
  </si>
  <si>
    <t>www.auttic.com</t>
  </si>
  <si>
    <t>BIOS MANAGEMENT SOLUTIONS SL.</t>
  </si>
  <si>
    <t>Mr Fabio Ghi</t>
  </si>
  <si>
    <t>+34 91/6684442</t>
  </si>
  <si>
    <t>A10370286</t>
  </si>
  <si>
    <t>www.biosmanagement.com</t>
  </si>
  <si>
    <t>DOCEO SOFTWARE SL</t>
  </si>
  <si>
    <t>+34 97/2982287</t>
  </si>
  <si>
    <t>B97394359</t>
  </si>
  <si>
    <t>www.doceosoftware.com</t>
  </si>
  <si>
    <t>SCOLAB SOFTWARE COLABORATIVO SOCIEDAD LIMITADA.</t>
  </si>
  <si>
    <t>+34 60/0554474</t>
  </si>
  <si>
    <t>B101594012</t>
  </si>
  <si>
    <t>LORIGUILLA</t>
  </si>
  <si>
    <t>ANER VITORIA SL</t>
  </si>
  <si>
    <t>Mr Jose Maria Ansola Arrieta</t>
  </si>
  <si>
    <t>+34 94/5203607</t>
  </si>
  <si>
    <t>A236768912</t>
  </si>
  <si>
    <t>www.anervitoria.com</t>
  </si>
  <si>
    <t>VITORIA-GASTEIZ</t>
  </si>
  <si>
    <t>INFORMATICA Y COMUNICACIONES NAVARRA SAL</t>
  </si>
  <si>
    <t>Mr David Celorrio Mateos</t>
  </si>
  <si>
    <t>+34 94/8196402</t>
  </si>
  <si>
    <t>A288186624</t>
  </si>
  <si>
    <t>www.icnavarra.es</t>
  </si>
  <si>
    <t>SUMAMOOS BI &amp; DIGITAL CHANNELS SL.</t>
  </si>
  <si>
    <t>Mr Pablo Barrachina Pastor</t>
  </si>
  <si>
    <t>+34 96/5555863</t>
  </si>
  <si>
    <t>B54849930</t>
  </si>
  <si>
    <t>www.sumamoos.com</t>
  </si>
  <si>
    <t>ALICANTE/ALACANT</t>
  </si>
  <si>
    <t>SERVICI BALEAR DE TECNOLOGIA DE LA INFORMACIO SL</t>
  </si>
  <si>
    <t>+34 97/1498476</t>
  </si>
  <si>
    <t>B57094930</t>
  </si>
  <si>
    <t>www.barraite.com</t>
  </si>
  <si>
    <t>IKUSI SOLUCIONES DE NEGOCIO SL.</t>
  </si>
  <si>
    <t>+34 68/9777577</t>
  </si>
  <si>
    <t>BITTACORA INFORMATICA Y DISEÑO SL L</t>
  </si>
  <si>
    <t>Mr Manuel Cordero Ramirez</t>
  </si>
  <si>
    <t>+34 92/4273450</t>
  </si>
  <si>
    <t>A08747390</t>
  </si>
  <si>
    <t>www.bittacora.com</t>
  </si>
  <si>
    <t>TECNOLOGIA Y ASESORAMIENTO DE SOFTWARES SL</t>
  </si>
  <si>
    <t>Mr Cristobal Alonso Suarez</t>
  </si>
  <si>
    <t>+34 98/5285255</t>
  </si>
  <si>
    <t>www.tstinformatica.es</t>
  </si>
  <si>
    <t>CAMALEON SYSTEMS GROUP SL</t>
  </si>
  <si>
    <t>Mr Pere Tura Pou</t>
  </si>
  <si>
    <t>www.catalogplayer.com</t>
  </si>
  <si>
    <t>ABANCA GESTION OPERATIVA SA.</t>
  </si>
  <si>
    <t>Mr Alfonso Alvarez Acevedo</t>
  </si>
  <si>
    <t>DALLONSES S.L.</t>
  </si>
  <si>
    <t>Bernat Bombi Valcarcel</t>
  </si>
  <si>
    <t>+34 93/5951727</t>
  </si>
  <si>
    <t>www.dallonses.com</t>
  </si>
  <si>
    <t>ARKANA CONSULTORES SOCIEDAD LIMITADA.</t>
  </si>
  <si>
    <t>BAZINGA SYETEMS SLU</t>
  </si>
  <si>
    <t>+34 63/8878619</t>
  </si>
  <si>
    <t>B27871441</t>
  </si>
  <si>
    <t>LEON</t>
  </si>
  <si>
    <t>BITING BIT CAMPUS, SOCIEDAD LIMITADA.</t>
  </si>
  <si>
    <t>+34 63/8182992</t>
  </si>
  <si>
    <t>A28819383</t>
  </si>
  <si>
    <t>www.bitingbit.es</t>
  </si>
  <si>
    <t>PROYECTOS TECNICOS INTERNET SL.</t>
  </si>
  <si>
    <t>B86859329</t>
  </si>
  <si>
    <t>MONENTIA SOCIEDAD LIMITADA.</t>
  </si>
  <si>
    <t>+34 92/8457305</t>
  </si>
  <si>
    <t>B76173756</t>
  </si>
  <si>
    <t>www.monentia.es</t>
  </si>
  <si>
    <t>APLIMEDIA SL</t>
  </si>
  <si>
    <t>+34 94/4535725</t>
  </si>
  <si>
    <t>B95064432</t>
  </si>
  <si>
    <t>www.aplimedia.com</t>
  </si>
  <si>
    <t>ACELLERA LABS SL.</t>
  </si>
  <si>
    <t>C76065434</t>
  </si>
  <si>
    <t>www.acellera.com</t>
  </si>
  <si>
    <t>GIGA BIT TIENDAS S.A.</t>
  </si>
  <si>
    <t>Mr Benito Gonzalez Caballero</t>
  </si>
  <si>
    <t>+34 95/6657771</t>
  </si>
  <si>
    <t>A11444676</t>
  </si>
  <si>
    <t>www.gigabit-tiendas.es</t>
  </si>
  <si>
    <t>ALGECIRAS</t>
  </si>
  <si>
    <t>INFORMATICA Y GESTION ASTURIAS SL</t>
  </si>
  <si>
    <t>27-11 Me indican mandar correo a ngi@ngi.es tambien cogen mis datos de contacto</t>
  </si>
  <si>
    <t>Mr Gustavo Gonzalez Rodriguez</t>
  </si>
  <si>
    <t>B33535501</t>
  </si>
  <si>
    <t>FILL THE GAPP SL.</t>
  </si>
  <si>
    <t>TAWARZAR SL</t>
  </si>
  <si>
    <t>TORREJON DE ARDOZ</t>
  </si>
  <si>
    <t>INFORMATICA JAIME SL.</t>
  </si>
  <si>
    <t>Mr Jaime Perez Martinez</t>
  </si>
  <si>
    <t>+34 98/6610363</t>
  </si>
  <si>
    <t>www.informaticajaime.com</t>
  </si>
  <si>
    <t>A GUARDA</t>
  </si>
  <si>
    <t>GESTION INTEGRAL ONLINE SOCIEDAD LIMITADA.</t>
  </si>
  <si>
    <t>+34 96/3329020</t>
  </si>
  <si>
    <t>www.gesio.com</t>
  </si>
  <si>
    <t>SUECA</t>
  </si>
  <si>
    <t>FIK BROTHERS SL.</t>
  </si>
  <si>
    <t>Mr David Buxeda Vendrell</t>
  </si>
  <si>
    <t>+34 69/0304120</t>
  </si>
  <si>
    <t>www.fik.life</t>
  </si>
  <si>
    <t>GALGO MEDICAL SL.</t>
  </si>
  <si>
    <t>+34 93/3283964</t>
  </si>
  <si>
    <t>www.galgomedical.com</t>
  </si>
  <si>
    <t>AUGMENTED REALITY SOFTWARE SL.</t>
  </si>
  <si>
    <t>Mr Santiago Gonzalez Izard</t>
  </si>
  <si>
    <t>+34 92/3496522</t>
  </si>
  <si>
    <t>www.arsoft-company.com</t>
  </si>
  <si>
    <t>BEJAR</t>
  </si>
  <si>
    <t>LABS DIVISION SL</t>
  </si>
  <si>
    <t>+34 66/7461424</t>
  </si>
  <si>
    <t>www.labsdivision.com</t>
  </si>
  <si>
    <t>MINTECH EUROPE SL.</t>
  </si>
  <si>
    <t>GESCOBRO COLLECTION SERVICES SL</t>
  </si>
  <si>
    <t>MULHACEN SOFT SOCIEDAD LIMITADA.</t>
  </si>
  <si>
    <t>Mr Ignacio Jose Albaladejo Martinez</t>
  </si>
  <si>
    <t>+34 95/8561056</t>
  </si>
  <si>
    <t>www.mulhacensoft.com</t>
  </si>
  <si>
    <t>INTERNET BUSINESS DEVELOPMENT S.L.</t>
  </si>
  <si>
    <t>Mr Ibon Gabriel Basterrechea Hernandez</t>
  </si>
  <si>
    <t>www.ibdinternet.com</t>
  </si>
  <si>
    <t>BLACKBERRY SPAIN SLU</t>
  </si>
  <si>
    <t>Mr Keith Lee Bennett</t>
  </si>
  <si>
    <t>A67484974</t>
  </si>
  <si>
    <t>es.blackberry.com</t>
  </si>
  <si>
    <t>AUNOA SOFTWARE SOCIEDAD LIMITADA.</t>
  </si>
  <si>
    <t>Mr Fernando Perez Borrajo</t>
  </si>
  <si>
    <t>+34 96/2934390</t>
  </si>
  <si>
    <t>www.aunoa.es</t>
  </si>
  <si>
    <t>RINDUS TECHNOLOGY 1 SL.</t>
  </si>
  <si>
    <t>Mr Dominikus Schweighart</t>
  </si>
  <si>
    <t>INFORMATICA DE ALCANCE SL</t>
  </si>
  <si>
    <t>+34 96/1718257</t>
  </si>
  <si>
    <t>www.palluc.com</t>
  </si>
  <si>
    <t>MILLENIUM SOFT SA</t>
  </si>
  <si>
    <t>Mr Angel Wenceslao Aranda Hipolito</t>
  </si>
  <si>
    <t>+34 91/5020400</t>
  </si>
  <si>
    <t>www.millenium-soft.es</t>
  </si>
  <si>
    <t>GRUPO GALSEG SEGURIDAD INFORMATICA SL</t>
  </si>
  <si>
    <t>Mr Roberto Gabriel Heker Rozmaryn</t>
  </si>
  <si>
    <t>A59150856</t>
  </si>
  <si>
    <t>www.nextvision.com</t>
  </si>
  <si>
    <t>DATADEALER SOFTWARE ESPAÑA SL</t>
  </si>
  <si>
    <t>+34 91/7030611</t>
  </si>
  <si>
    <t>www.datadealer.es</t>
  </si>
  <si>
    <t>MC HARD SOLUCIONES EN SISTEMAS S.L.</t>
  </si>
  <si>
    <t>+34 93/2657707</t>
  </si>
  <si>
    <t>www.mchard.es</t>
  </si>
  <si>
    <t>CAST ENGINYERIA EN INFORMATICA SL</t>
  </si>
  <si>
    <t>Mr Ivan Canales Calvas</t>
  </si>
  <si>
    <t>+34 90/2907363</t>
  </si>
  <si>
    <t>www.pimpamweb.com</t>
  </si>
  <si>
    <t>LLEIDA</t>
  </si>
  <si>
    <t>ORIGINAL SOFT SL</t>
  </si>
  <si>
    <t>+34 93/5406748</t>
  </si>
  <si>
    <t>www.original-soft.com</t>
  </si>
  <si>
    <t>EL MASNOU</t>
  </si>
  <si>
    <t>MOJITO360 SL.</t>
  </si>
  <si>
    <t>Mr Gonzalo Sanz Fernandez</t>
  </si>
  <si>
    <t>www.mojito360.com</t>
  </si>
  <si>
    <t>URBAN DESIGN STUDIO SL.</t>
  </si>
  <si>
    <t>+34 91/1408183</t>
  </si>
  <si>
    <t>FUENLABRADA</t>
  </si>
  <si>
    <t>KUAT SOLUTIONS S.L.</t>
  </si>
  <si>
    <t>GADESOFT S.L.</t>
  </si>
  <si>
    <t>Mr Jose Luis De Una De La Rosa</t>
  </si>
  <si>
    <t>+34 91/5102390</t>
  </si>
  <si>
    <t>www.gadesoft.com</t>
  </si>
  <si>
    <t>ARIAGE TECHNOLOGIES SL.</t>
  </si>
  <si>
    <t>+34 91/5345064</t>
  </si>
  <si>
    <t>www.ariage.tech</t>
  </si>
  <si>
    <t>HYBRID SOFTWARE IBERIA S.L.</t>
  </si>
  <si>
    <t>www.hybridsoftware.com</t>
  </si>
  <si>
    <t>INFOFIVE SL</t>
  </si>
  <si>
    <t>Mr Luis Alfredo Guerra Martinez</t>
  </si>
  <si>
    <t>+34 92/6503112</t>
  </si>
  <si>
    <t>www.infofive.com</t>
  </si>
  <si>
    <t>TOMELLOSO</t>
  </si>
  <si>
    <t>NETSPOT OTN SL.</t>
  </si>
  <si>
    <t>+34 91/1704269</t>
  </si>
  <si>
    <t>www.netspotofficial.com</t>
  </si>
  <si>
    <t>SERVICLIENTS CANARIAS SL.</t>
  </si>
  <si>
    <t>+34 65/0982363</t>
  </si>
  <si>
    <t>www.serviclients.com</t>
  </si>
  <si>
    <t>INTECSAL 2011 SL.</t>
  </si>
  <si>
    <t>+34 96/5718655</t>
  </si>
  <si>
    <t>V08221402</t>
  </si>
  <si>
    <t>L'ALFAS DEL PI</t>
  </si>
  <si>
    <t>SAURUS SUBSIDIARY SL.</t>
  </si>
  <si>
    <t>Mr Jose Luis Molina De Carranza</t>
  </si>
  <si>
    <t>A48109146</t>
  </si>
  <si>
    <t>GRUPO INTE TECNOLOGIA SOCIEDAD LIMITADA.</t>
  </si>
  <si>
    <t>Mr Juan Francisco Bernal Sanchez</t>
  </si>
  <si>
    <t>+34 67/9584363</t>
  </si>
  <si>
    <t>www.grupointe.es</t>
  </si>
  <si>
    <t>HYVE INNOVATE DIGITAL, SOCIEDAD LIMITADA.</t>
  </si>
  <si>
    <t>Mr Nicolas Baar</t>
  </si>
  <si>
    <t>+34 92/8831885</t>
  </si>
  <si>
    <t>www.hyve.net</t>
  </si>
  <si>
    <t>VISUALGEST SOFTWARE SL</t>
  </si>
  <si>
    <t>+34 93/7887536</t>
  </si>
  <si>
    <t>www.visualgest.com</t>
  </si>
  <si>
    <t>INFONET CONSULTORES INFORMATICOS SL</t>
  </si>
  <si>
    <t>Mr Javier Anino Bellerin</t>
  </si>
  <si>
    <t>www.infonetconsultores.com</t>
  </si>
  <si>
    <t>HUELVA</t>
  </si>
  <si>
    <t>ALIA TECHNOLOGIES SOCIEDAD LIMITADA.</t>
  </si>
  <si>
    <t>+34 64/9066914</t>
  </si>
  <si>
    <t>www.alialabs.com</t>
  </si>
  <si>
    <t>OURENSE</t>
  </si>
  <si>
    <t>CODERTY SL.</t>
  </si>
  <si>
    <t>Mr Carlos Jesus Carmona Alcantara</t>
  </si>
  <si>
    <t>+34 95/0289974</t>
  </si>
  <si>
    <t>950 28 99 74</t>
  </si>
  <si>
    <t>B04831202</t>
  </si>
  <si>
    <t>Consultoría tecnológica &amp; desarrollo de software a medida</t>
  </si>
  <si>
    <t>Coderty - Consultora Tecnológica y Desarrollo de Software</t>
  </si>
  <si>
    <t>VICAR</t>
  </si>
  <si>
    <t>GRUPO SIM-REINIZIA SL</t>
  </si>
  <si>
    <t>+34 96/8797014</t>
  </si>
  <si>
    <t>www.reinizia.com</t>
  </si>
  <si>
    <t>YECLA</t>
  </si>
  <si>
    <t>INFOGISA SL</t>
  </si>
  <si>
    <t>Mr Fermin Benito Conde Roncero</t>
  </si>
  <si>
    <t>+34 95/6677825</t>
  </si>
  <si>
    <t>www.infogisa.es</t>
  </si>
  <si>
    <t>LOS BARRIOS</t>
  </si>
  <si>
    <t>BOOKLINE SOLUTIONS S.L.</t>
  </si>
  <si>
    <t>Joan Salvatella Ibanez</t>
  </si>
  <si>
    <t>+34 93/3803348</t>
  </si>
  <si>
    <t>www.bookline.io</t>
  </si>
  <si>
    <t>ASESORAMIENTO Y CONTROL INFORMATICO DE SISTEMAS Y APLICACIONES SL</t>
  </si>
  <si>
    <t>+34 96/8462727</t>
  </si>
  <si>
    <t>A59973125</t>
  </si>
  <si>
    <t>www.acisa.com</t>
  </si>
  <si>
    <t>LORCA</t>
  </si>
  <si>
    <t>OLOCIP 11 SL.</t>
  </si>
  <si>
    <t>+34 91/4340639</t>
  </si>
  <si>
    <t>B25766306</t>
  </si>
  <si>
    <t>www.olocip.com</t>
  </si>
  <si>
    <t>DISEÑO Y DESARROLLO DE PROYECTOS Q2B SL.</t>
  </si>
  <si>
    <t>+34 93/2208008</t>
  </si>
  <si>
    <t>A60553957</t>
  </si>
  <si>
    <t>www.q2bstudio.com</t>
  </si>
  <si>
    <t>INFOBOX SOLUTIONS SLU</t>
  </si>
  <si>
    <t>+34 94/5292281</t>
  </si>
  <si>
    <t>DEMESIX DEALERS SOLUTIONS SL</t>
  </si>
  <si>
    <t>Mr David Fernandez Alvarino Delgado</t>
  </si>
  <si>
    <t>+34 98/6266254</t>
  </si>
  <si>
    <t>www.dtaxis.com</t>
  </si>
  <si>
    <t>ESTRATEC360 S.L.</t>
  </si>
  <si>
    <t>+34 93/3803334</t>
  </si>
  <si>
    <t>www.dftech.cloud</t>
  </si>
  <si>
    <t>314 FINANCIAL CONTENTS SL</t>
  </si>
  <si>
    <t>www.serva.es</t>
  </si>
  <si>
    <t>FERROL</t>
  </si>
  <si>
    <t>TECNATIVA SL.</t>
  </si>
  <si>
    <t>+34 91/2163880</t>
  </si>
  <si>
    <t>B87530432</t>
  </si>
  <si>
    <t>www.tecnativa.com</t>
  </si>
  <si>
    <t>+34 93/2656083</t>
  </si>
  <si>
    <t>www.pericomputer.es</t>
  </si>
  <si>
    <t>CLEARIS UCONTROL SOCIEDAD LIMITADA.</t>
  </si>
  <si>
    <t>+34 66/3114921</t>
  </si>
  <si>
    <t>www.clearis.es</t>
  </si>
  <si>
    <t>BAZA</t>
  </si>
  <si>
    <t>CADFIN I.T. SERVICIOS INFORMATICOS SOCIEDAD LIMITADA.</t>
  </si>
  <si>
    <t>Mr Ignacio Laraudogoitia Mardaras</t>
  </si>
  <si>
    <t>URDULIZ</t>
  </si>
  <si>
    <t>TECNOLOGIAS DE LA INFORMACION PARA SALUD SOCIEDAD LIMITADA.</t>
  </si>
  <si>
    <t>+34 65/8966393</t>
  </si>
  <si>
    <t>ARMILLA</t>
  </si>
  <si>
    <t>TERRA ALTA CONSULTORIA TIC SOCIEDAD LIMITADA.</t>
  </si>
  <si>
    <t>Mr Antonio Altes Barrue</t>
  </si>
  <si>
    <t>BATEA</t>
  </si>
  <si>
    <t>INGENIERIA DE SOFTWARE Y CONSULTING SL</t>
  </si>
  <si>
    <t>+34 96/3285105</t>
  </si>
  <si>
    <t>www.ingenieriadesoftware.com</t>
  </si>
  <si>
    <t>ANUNZIA SOLUCIONS TECNOLOGIQUES SL</t>
  </si>
  <si>
    <t>Mr Bernat Capuz Valls</t>
  </si>
  <si>
    <t>+34 93/7259390</t>
  </si>
  <si>
    <t>www.anunzia.com</t>
  </si>
  <si>
    <t>5SKILL SOLUTIONS SL.</t>
  </si>
  <si>
    <t>Mr Antonio Jesus Roman Rodriguez</t>
  </si>
  <si>
    <t>+34 62/0666179</t>
  </si>
  <si>
    <t>www.5skill.com</t>
  </si>
  <si>
    <t>WORLD CONNECT COMUNICATIONS SL</t>
  </si>
  <si>
    <t>Mr Alejandro Herrera Trasierra</t>
  </si>
  <si>
    <t>MIJAS</t>
  </si>
  <si>
    <t>EAS SISTEMAS ANTIHURTO SL</t>
  </si>
  <si>
    <t>Mr Fernando Calvo Latorre</t>
  </si>
  <si>
    <t>+34 90/2929922</t>
  </si>
  <si>
    <t>www.eas-antihurto.com</t>
  </si>
  <si>
    <t>ALAQUAS</t>
  </si>
  <si>
    <t>AKTIOS MEMBER AG SERVICES, S.L.</t>
  </si>
  <si>
    <t>EDIFICA SERVEIS EXTERNS SL.</t>
  </si>
  <si>
    <t>+34 93/8795309</t>
  </si>
  <si>
    <t>A88321635</t>
  </si>
  <si>
    <t>CENTELLES</t>
  </si>
  <si>
    <t>BLUE OCEANS UPPER SKY SL.</t>
  </si>
  <si>
    <t>Mr Juan Gimenez Perez</t>
  </si>
  <si>
    <t>SOLUTIONS ORANGE DATA SL.</t>
  </si>
  <si>
    <t>Mr Salvador Barco Diaz</t>
  </si>
  <si>
    <t>+34 95/2566893</t>
  </si>
  <si>
    <t>www.orange-data.com</t>
  </si>
  <si>
    <t>BENALMADENA</t>
  </si>
  <si>
    <t>AQCLAB SOFTWARE QUALITY, SOCIEDAD LIMITADA.</t>
  </si>
  <si>
    <t>+34 67/6975783</t>
  </si>
  <si>
    <t>www.aqclab.es</t>
  </si>
  <si>
    <t>PUERTOLLANO</t>
  </si>
  <si>
    <t>SISTEMAS DATASIX SL</t>
  </si>
  <si>
    <t>+34 93/4121749</t>
  </si>
  <si>
    <t>www.datasix.es</t>
  </si>
  <si>
    <t>INTEGRA IT SOLUTIONS SL.</t>
  </si>
  <si>
    <t>www.integraitsolutions.es</t>
  </si>
  <si>
    <t>TWINBU SL.</t>
  </si>
  <si>
    <t>+34 96/6741216</t>
  </si>
  <si>
    <t>ORIHUELA</t>
  </si>
  <si>
    <t>TRAMIT-SOFT SL</t>
  </si>
  <si>
    <t>Mr Josep Ribo Nirella</t>
  </si>
  <si>
    <t>+34 97/7127028</t>
  </si>
  <si>
    <t>www.tramit.es</t>
  </si>
  <si>
    <t>REUS</t>
  </si>
  <si>
    <t>CODESIAN SOFTWARE TECH SL.</t>
  </si>
  <si>
    <t>Mr Antonio Cabezon Cascante</t>
  </si>
  <si>
    <t>+34 97/5052062</t>
  </si>
  <si>
    <t>GOLMAYO</t>
  </si>
  <si>
    <t>KADEME SOLUTIONS SL.</t>
  </si>
  <si>
    <t>Mr Angel Javier Maldonado Diaz</t>
  </si>
  <si>
    <t>REDFORTS SOFTWARE SL.</t>
  </si>
  <si>
    <t>Mr Cornelis Korstanje Jan</t>
  </si>
  <si>
    <t>+34 91/1982873</t>
  </si>
  <si>
    <t>www.redforts.com</t>
  </si>
  <si>
    <t>CHINCHON</t>
  </si>
  <si>
    <t>NESIC SISTEMAS DE INFORMACION Y COMUNICACIONES SL.</t>
  </si>
  <si>
    <t>+34 98/5341828</t>
  </si>
  <si>
    <t>B33817909</t>
  </si>
  <si>
    <t>www.nesic.es</t>
  </si>
  <si>
    <t>GIJON</t>
  </si>
  <si>
    <t>IO SYSTEMS DEVELOPER SL</t>
  </si>
  <si>
    <t>Mr Manuel Ramirez Borrego</t>
  </si>
  <si>
    <t>+34 95/7509159</t>
  </si>
  <si>
    <t>www.iosystem.es</t>
  </si>
  <si>
    <t>LUCENA</t>
  </si>
  <si>
    <t>AICOM GLOBAL SOFTWARE SL</t>
  </si>
  <si>
    <t>Ms Maria Paz Romans Pineda</t>
  </si>
  <si>
    <t>+34 96/1712096</t>
  </si>
  <si>
    <t>www.agsoft.es</t>
  </si>
  <si>
    <t>FORTALENY</t>
  </si>
  <si>
    <t>GRUPO IMPACTE PLANIFICACION URBANA SL.</t>
  </si>
  <si>
    <t>Ximo Masip Sanchis</t>
  </si>
  <si>
    <t>+34 60/8736268</t>
  </si>
  <si>
    <t>www.urbanimpacte.com</t>
  </si>
  <si>
    <t>ENVITA DIGITAL SOLUTIONS SOCIEDAD LIMITADA.</t>
  </si>
  <si>
    <t>Ms Noelia Lopez Vazquez</t>
  </si>
  <si>
    <t>+34 98/6134354</t>
  </si>
  <si>
    <t>www.envita.es</t>
  </si>
  <si>
    <t>ZADIA SOFTWARE SL.</t>
  </si>
  <si>
    <t>+34 88/1270640</t>
  </si>
  <si>
    <t>www.zadiasoftware.com</t>
  </si>
  <si>
    <t>TEO</t>
  </si>
  <si>
    <t>DATAEBRO SL.</t>
  </si>
  <si>
    <t>+34 97/6027757</t>
  </si>
  <si>
    <t>www.dataebro.com</t>
  </si>
  <si>
    <t>INTRO WORKS SL</t>
  </si>
  <si>
    <t>Mr Javier Garcia Gonzalez</t>
  </si>
  <si>
    <t>+34 91/2237086</t>
  </si>
  <si>
    <t>www.introworks.es</t>
  </si>
  <si>
    <t>EVIROM SOLUCIONES SL.</t>
  </si>
  <si>
    <t>+34 95/4502163</t>
  </si>
  <si>
    <t>www.evirom.com</t>
  </si>
  <si>
    <t>CAÑADA ROSAL</t>
  </si>
  <si>
    <t>NAILTED APP SL.</t>
  </si>
  <si>
    <t>ONE IDENTITY SOFTWARE SL.</t>
  </si>
  <si>
    <t>CONSULTING INFORMATICO CANARIAS SA</t>
  </si>
  <si>
    <t>+34 92/8266987</t>
  </si>
  <si>
    <t>ZABALIT IT SOCIEDAD LIMITADA</t>
  </si>
  <si>
    <t>+34 94/6076466</t>
  </si>
  <si>
    <t>www.zabalit.com</t>
  </si>
  <si>
    <t>BARAKALDO</t>
  </si>
  <si>
    <t>NODO AMBAR SL.</t>
  </si>
  <si>
    <t>+34 93/1616011</t>
  </si>
  <si>
    <t>www.nodoambar.com</t>
  </si>
  <si>
    <t>EXPERT ONE BUSINESS PROJECT S.L.</t>
  </si>
  <si>
    <t xml:space="preserve">17-12 915610490 No contestan </t>
  </si>
  <si>
    <t>CORDERO Y ASOCIADOS FORMACION ANALISIS Y PROGRAMACION INFORMATICA SL</t>
  </si>
  <si>
    <t>+34 91/5500694</t>
  </si>
  <si>
    <t>www.corderoinformaticos.com</t>
  </si>
  <si>
    <t>SAP MANAGEMENT, EXPERTISE AND EXECUTION S.L.</t>
  </si>
  <si>
    <t>+34 93/0409993</t>
  </si>
  <si>
    <t>www.sapmee.com</t>
  </si>
  <si>
    <t>GLOBATIKA SL.</t>
  </si>
  <si>
    <t>+34 90/0649252</t>
  </si>
  <si>
    <t>www.peritosinformaticos.es</t>
  </si>
  <si>
    <t>ANTARES INICIATIVAS SL.</t>
  </si>
  <si>
    <t>AL TRAFICO Y MOVILIDAD SEGURA SL.</t>
  </si>
  <si>
    <t>INSYLO TECHNOLOGIES SL.</t>
  </si>
  <si>
    <t>Mr Jaume Gelada Camps</t>
  </si>
  <si>
    <t>+34 97/2183226</t>
  </si>
  <si>
    <t>www.insylo.com</t>
  </si>
  <si>
    <t>SINERGIA MICROSISTEMAS SL</t>
  </si>
  <si>
    <t>+34 98/5336662</t>
  </si>
  <si>
    <t>www.sinergia-microsistemas.com</t>
  </si>
  <si>
    <t>LANDAIS OUTSOURCING SOCIEDAD LIMITADA.</t>
  </si>
  <si>
    <t>Mr Juan Ramon Fernandez Abiega</t>
  </si>
  <si>
    <t>STEELDEVELOP, S.L.</t>
  </si>
  <si>
    <t>SERVITUX SERVICIOS INFORMATICOS SL</t>
  </si>
  <si>
    <t>Mr Francisco Brufal Saiz</t>
  </si>
  <si>
    <t>+34 96/6160600</t>
  </si>
  <si>
    <t>www.servitux.es</t>
  </si>
  <si>
    <t>ELCHE/ELX</t>
  </si>
  <si>
    <t>GINZO TECHNOLOGIES SL</t>
  </si>
  <si>
    <t>+34 94/1575757</t>
  </si>
  <si>
    <t>www.ginzo.tech</t>
  </si>
  <si>
    <t>LOGROÑO</t>
  </si>
  <si>
    <t>ARANCLOUD SERVICIOS TECNOLOGICOS SOCIEDAD LIMITADA.</t>
  </si>
  <si>
    <t>www.servinnova.es</t>
  </si>
  <si>
    <t>ALBACETE</t>
  </si>
  <si>
    <t>TECNOTRAMIT TECHNOLOGIES S.L.</t>
  </si>
  <si>
    <t>+34 93/2722330</t>
  </si>
  <si>
    <t>www.tecnotramit.com</t>
  </si>
  <si>
    <t>PISTO CON WEBO SL.</t>
  </si>
  <si>
    <t>+34 91/0404633</t>
  </si>
  <si>
    <t>A41119035</t>
  </si>
  <si>
    <t>www.agenciapisto.com</t>
  </si>
  <si>
    <t>GRIÑON</t>
  </si>
  <si>
    <t>NEW SERVICES SOFTWARE CAT SL</t>
  </si>
  <si>
    <t>+34 93/2093248</t>
  </si>
  <si>
    <t>KLAB CORPORATE PROJECT MANAGEMENT SL.</t>
  </si>
  <si>
    <t>NIDARO CORPORATION SOCIEDAD LIMITADA</t>
  </si>
  <si>
    <t>+34 69/8923536</t>
  </si>
  <si>
    <t>www.icloudcompliance.com</t>
  </si>
  <si>
    <t>CROMLEC SUPORT TECNOLOGIC SL</t>
  </si>
  <si>
    <t>+34 93/6974000</t>
  </si>
  <si>
    <t>www.cromlec.com</t>
  </si>
  <si>
    <t>PHC DESARROLLO DE SOFTWARE INTEGRADO ESPAÑA SL.</t>
  </si>
  <si>
    <t>Mr Francisco Javier Torres Ramirez</t>
  </si>
  <si>
    <t>+34 91/1610371</t>
  </si>
  <si>
    <t>www.phcsoftware.es</t>
  </si>
  <si>
    <t>UDALATX INFORMATION TECHNOLOGY SL</t>
  </si>
  <si>
    <t>+34 94/3562097</t>
  </si>
  <si>
    <t>www.mv-e.es</t>
  </si>
  <si>
    <t>ARRASATE/MONDRAGON</t>
  </si>
  <si>
    <t>TRES BITS INGENIEROS DE SOFTWARE SL.</t>
  </si>
  <si>
    <t>+34 96/1318851</t>
  </si>
  <si>
    <t>www.tresbits.es</t>
  </si>
  <si>
    <t>LOGICART SL</t>
  </si>
  <si>
    <t>+34 93/7136205</t>
  </si>
  <si>
    <t>www.logicart.es</t>
  </si>
  <si>
    <t>JOBCHAIN SOCIEDAD LIMITADA.</t>
  </si>
  <si>
    <t>ALGEMESI</t>
  </si>
  <si>
    <t>EFABERSOLUCIONESINTELIGENTES SL</t>
  </si>
  <si>
    <t>Mr Svetoslav Ivantchev Dimitrov</t>
  </si>
  <si>
    <t>+34 94/4723589</t>
  </si>
  <si>
    <t>www.efaber.net</t>
  </si>
  <si>
    <t>OPENRED SOLUCIONES SL</t>
  </si>
  <si>
    <t>+34 96/8974866</t>
  </si>
  <si>
    <t>www.openred.es</t>
  </si>
  <si>
    <t>BYEVOLUTION CREATIVE FACTORY SL.</t>
  </si>
  <si>
    <t>+34 95/1173282</t>
  </si>
  <si>
    <t>www.byevolution.com</t>
  </si>
  <si>
    <t>THE ORANGE FACTORY DEVTEAMS SL.</t>
  </si>
  <si>
    <t>TELICA TELECOMUNICACIONES E INFORMATICA SL.</t>
  </si>
  <si>
    <t>Mr Moises Ivan Masia Alverola</t>
  </si>
  <si>
    <t>+34 65/5876970</t>
  </si>
  <si>
    <t>www.telica.es</t>
  </si>
  <si>
    <t>SOAMEE STUDIO SL.</t>
  </si>
  <si>
    <t>Mr Juan Jose Gutierrez Ortega</t>
  </si>
  <si>
    <t>+34 68/0144753</t>
  </si>
  <si>
    <t>www.soamee.com</t>
  </si>
  <si>
    <t>AETERNUM GAME STUDIOS SL.</t>
  </si>
  <si>
    <t>Mr Hugo Manuel Gomez Ramos</t>
  </si>
  <si>
    <t>www.aeternathegame.com</t>
  </si>
  <si>
    <t>TALAVERA DE LA REINA</t>
  </si>
  <si>
    <t>INOVA3 DISEÑO Y PRESENCIA EN INTERNET SOCIEDAD LIMITADA.</t>
  </si>
  <si>
    <t>+34 98/8686109</t>
  </si>
  <si>
    <t>www.inova3.net</t>
  </si>
  <si>
    <t>KUMO CONSULTORIA SL.</t>
  </si>
  <si>
    <t>Mr Fernando Joaquin Caldito Lop</t>
  </si>
  <si>
    <t>+34 87/1715277</t>
  </si>
  <si>
    <t>A48119823</t>
  </si>
  <si>
    <t>www.kumoconsultoria.com</t>
  </si>
  <si>
    <t>CORE SYSTEMS SERVICIOS Y SOLUCIONES SL</t>
  </si>
  <si>
    <t>+34 91/5349910</t>
  </si>
  <si>
    <t>B110651896</t>
  </si>
  <si>
    <t>www.coresystems.es</t>
  </si>
  <si>
    <t>POM DESIGN &amp; DEVELOPMENT SL.</t>
  </si>
  <si>
    <t>Ms Marta Goikoetxea Luquin</t>
  </si>
  <si>
    <t>+34 69/9534037</t>
  </si>
  <si>
    <t>B115343441</t>
  </si>
  <si>
    <t>www.pom.es</t>
  </si>
  <si>
    <t>INFOESTRUCTURA SA</t>
  </si>
  <si>
    <t>Mr Boris Levy Derbaremdiner</t>
  </si>
  <si>
    <t>+34 90/0805089</t>
  </si>
  <si>
    <t>A19024252</t>
  </si>
  <si>
    <t>www.infoe.es</t>
  </si>
  <si>
    <t>2000 BIM INFORMATICA SL</t>
  </si>
  <si>
    <t>Mr Raimon Bou Salazar</t>
  </si>
  <si>
    <t>+34 93/4334284</t>
  </si>
  <si>
    <t>B63537500</t>
  </si>
  <si>
    <t>www.biminformatica.com</t>
  </si>
  <si>
    <t>AVELLANA DIGITAL SL</t>
  </si>
  <si>
    <t>+34 97/7300673</t>
  </si>
  <si>
    <t>B43687276</t>
  </si>
  <si>
    <t>www.avellanadigital.com</t>
  </si>
  <si>
    <t>REPLY LABS SPAIN SL.</t>
  </si>
  <si>
    <t>B87908703</t>
  </si>
  <si>
    <t>ELEVADORA DE IDEAS SL.</t>
  </si>
  <si>
    <t>Mr David Canales Cerda</t>
  </si>
  <si>
    <t>+34 65/0366107</t>
  </si>
  <si>
    <t>A5803482</t>
  </si>
  <si>
    <t>www.mediterraneaformacion.es</t>
  </si>
  <si>
    <t>AHI PLUS SOCIEDAD LIMITADA.</t>
  </si>
  <si>
    <t>A1236678</t>
  </si>
  <si>
    <t>MENGIBAR</t>
  </si>
  <si>
    <t>CIFRA EDUCACION S.L.</t>
  </si>
  <si>
    <t>+34 61/8887181</t>
  </si>
  <si>
    <t>B105793665</t>
  </si>
  <si>
    <t>www.cifraeducacion.com</t>
  </si>
  <si>
    <t>BLACKBOX CANARIAS, SOCIEDAD LIMITADA.</t>
  </si>
  <si>
    <t>GRUPO SATOCAN CORPORATE SOCIEDAD LIMITADA</t>
  </si>
  <si>
    <t>+34 82/8128890</t>
  </si>
  <si>
    <t>B109993318</t>
  </si>
  <si>
    <t>www.black9.es</t>
  </si>
  <si>
    <t>BALUSIAN SOCIEDAD LIMITADA.</t>
  </si>
  <si>
    <t>Mr Borja Ballarin Usieto</t>
  </si>
  <si>
    <t>+34 61/8905641</t>
  </si>
  <si>
    <t>A339604336</t>
  </si>
  <si>
    <t>www.balusian.com</t>
  </si>
  <si>
    <t>COMUNITEA SERVICIOS TECNOLOGICOS SL.</t>
  </si>
  <si>
    <t>Mr Omar Castineira Saavedra</t>
  </si>
  <si>
    <t>A391022048</t>
  </si>
  <si>
    <t>LUGO</t>
  </si>
  <si>
    <t>INFORMATICA SISTEMES I TECNOLOGIA DIGITAL SL</t>
  </si>
  <si>
    <t>B65416372</t>
  </si>
  <si>
    <t>QUALISYS SOLUCIONES TECNICAS DE LA INFORMACION SLL.</t>
  </si>
  <si>
    <t>Mr David Guitierrez Dominguez</t>
  </si>
  <si>
    <t>+34 92/7419054</t>
  </si>
  <si>
    <t>B10262053</t>
  </si>
  <si>
    <t>www.qualisys.es</t>
  </si>
  <si>
    <t>PLASENCIA</t>
  </si>
  <si>
    <t>TERAVISTA TECHNOLOGIES SL.</t>
  </si>
  <si>
    <t>QUALITY OUTSOURCING SOFTWARE ENGINEERING SL.</t>
  </si>
  <si>
    <t>+34 96/4921013</t>
  </si>
  <si>
    <t>www.quosei.com</t>
  </si>
  <si>
    <t>OPTIMA MARKET CONSULTING SOCIEDAD LIMITADA.</t>
  </si>
  <si>
    <t>Mr Javier Luna Feced</t>
  </si>
  <si>
    <t>+34 97/6249608</t>
  </si>
  <si>
    <t>www.optimaweb.es</t>
  </si>
  <si>
    <t>FLEXYGO SOCIEDAD LIMITADA.</t>
  </si>
  <si>
    <t>Mr David Miralpeix Lamb</t>
  </si>
  <si>
    <t>+34 96/3021000</t>
  </si>
  <si>
    <t>www.flexygo.com</t>
  </si>
  <si>
    <t>ALBORAIA/ALBORAYA</t>
  </si>
  <si>
    <t>KRAKEN EMPIRE SOCIEDAD LIMITADA.</t>
  </si>
  <si>
    <t>Mr Daniel Blasco Latorre</t>
  </si>
  <si>
    <t>+34 62/6420894</t>
  </si>
  <si>
    <t>www.krakenempire.com</t>
  </si>
  <si>
    <t>SOLUCIONES Y DESARROLLOS TIC PARA NEGOCIOS SL.</t>
  </si>
  <si>
    <t>Mr Jose Luis Garcia Morato Polo</t>
  </si>
  <si>
    <t>B05474366</t>
  </si>
  <si>
    <t>BINTER SISTEMAS SL</t>
  </si>
  <si>
    <t>FLAPA SL</t>
  </si>
  <si>
    <t>+34 92/2316270</t>
  </si>
  <si>
    <t>A28819384</t>
  </si>
  <si>
    <t>www.bintersistemas.com</t>
  </si>
  <si>
    <t>TELDE</t>
  </si>
  <si>
    <t>WAIMA TECHNOLOGIES SL.</t>
  </si>
  <si>
    <t>+34 91/7647982</t>
  </si>
  <si>
    <t>B88225271</t>
  </si>
  <si>
    <t>www.waima.es</t>
  </si>
  <si>
    <t>ARATECNIA SISTEMAS Y SERVICIOS SL</t>
  </si>
  <si>
    <t>+34 97/6524584</t>
  </si>
  <si>
    <t>B50956838</t>
  </si>
  <si>
    <t>www.aratecnia.es</t>
  </si>
  <si>
    <t>SERVICIOS INTEGRALES Y RECURSOS EMPRESARIALES SOCIEDAD LIMITADA.</t>
  </si>
  <si>
    <t>Ms Fatima Revuelta Lucera</t>
  </si>
  <si>
    <t>B95093514</t>
  </si>
  <si>
    <t>DYNAMEAT SMART REVENUE SL.</t>
  </si>
  <si>
    <t>+34 62/2102900</t>
  </si>
  <si>
    <t>B02731883</t>
  </si>
  <si>
    <t>www.dynameat.io</t>
  </si>
  <si>
    <t>V-SOFT CLOUD &amp; VIRTUAL SOLUTIONS SL.</t>
  </si>
  <si>
    <t>+34 96/5441531</t>
  </si>
  <si>
    <t>C76065435</t>
  </si>
  <si>
    <t>www.v-soft.es</t>
  </si>
  <si>
    <t>JO1N ESPAÑA SL.</t>
  </si>
  <si>
    <t>B06843759</t>
  </si>
  <si>
    <t xml:space="preserve">20.01 enviado correo | 12.01 - Pendiente recibir cambios contrato por parte de Loomis y documentación, &amp; contestar que nos envíen propuesta de pool de servicios para colaboración bidireccional con MasOrange | </t>
  </si>
  <si>
    <t>Mr Ramon Martin Lopez</t>
  </si>
  <si>
    <t>inigo.delbarrio@loomis.com // maria.zalve@loomis.com</t>
  </si>
  <si>
    <t>B19602739</t>
  </si>
  <si>
    <t>EDI&amp;B2B SOCIEDAD LIMITADA.</t>
  </si>
  <si>
    <t>+34 97/2325490</t>
  </si>
  <si>
    <t>www.edib2b.eu</t>
  </si>
  <si>
    <t>SANT FELIU DE GUIXOLS</t>
  </si>
  <si>
    <t>ACCELERALIA S.L.</t>
  </si>
  <si>
    <t>INSETEC NETWORKING S.L.</t>
  </si>
  <si>
    <t>+34 67/5266106</t>
  </si>
  <si>
    <t>www.insetec-nwk.com</t>
  </si>
  <si>
    <t>ASTILLERO</t>
  </si>
  <si>
    <t>THE GLOBAL INFLUENCER SL.</t>
  </si>
  <si>
    <t>PLEXIGRID SOCIEDAD LIMITADA.</t>
  </si>
  <si>
    <t>Mr Pablo Arboleya Arboleya</t>
  </si>
  <si>
    <t>+34 67/8498113</t>
  </si>
  <si>
    <t>www.plexigrid.com</t>
  </si>
  <si>
    <t>TRAKIO SOLUTIONS SL.</t>
  </si>
  <si>
    <t>Mr Santiago Alvarez Alvarez</t>
  </si>
  <si>
    <t>+34 67/6793001</t>
  </si>
  <si>
    <t>ARZUA</t>
  </si>
  <si>
    <t>MY SITE WORKS SL.</t>
  </si>
  <si>
    <t>+34 67/0971064</t>
  </si>
  <si>
    <t>www.mswitsolutions.com</t>
  </si>
  <si>
    <t>TORREMOLINOS</t>
  </si>
  <si>
    <t>ALGORATMA SOLUCIONES SL.</t>
  </si>
  <si>
    <t>+34 86/8970023</t>
  </si>
  <si>
    <t>www.ventapro.es</t>
  </si>
  <si>
    <t>SAN JAVIER</t>
  </si>
  <si>
    <t>LOBOCOM SISTEMAS SL</t>
  </si>
  <si>
    <t>www.nomasvirus.com</t>
  </si>
  <si>
    <t>APPLINET SOFTWARE SL</t>
  </si>
  <si>
    <t>ECIJA</t>
  </si>
  <si>
    <t>UN MON RODO SOCIEDAD LIMITADA.</t>
  </si>
  <si>
    <t>Ms Maria Teresa Gamez Perez</t>
  </si>
  <si>
    <t>+34 97/7239517</t>
  </si>
  <si>
    <t>APP FOUNDRY S.L.</t>
  </si>
  <si>
    <t>Ms Aurika Stoefring Torgersen</t>
  </si>
  <si>
    <t>A67484975</t>
  </si>
  <si>
    <t>WEXLOG SPAIN SOCIEDAD LIMITADA.</t>
  </si>
  <si>
    <t>PORT SOFTWARE SOLUTIONS SOCIEDAD LIMITADA.</t>
  </si>
  <si>
    <t>Mr Jose Manuel Arnaiz De Castro</t>
  </si>
  <si>
    <t>TABULACION SOCIEDAD LIMITADA.</t>
  </si>
  <si>
    <t>+34 69/1927647</t>
  </si>
  <si>
    <t>www.tabulacion.com</t>
  </si>
  <si>
    <t>ONTINYENT</t>
  </si>
  <si>
    <t>AVANCE TECNOLOGICO SERVICIOS INFORMATICOS DIGITALES SL.</t>
  </si>
  <si>
    <t>+34 63/6372144</t>
  </si>
  <si>
    <t>www.avancetecnologico.com</t>
  </si>
  <si>
    <t>LANSERSOFT SOCIEDAD DE RESPONSABILIDAD LIMITADA.</t>
  </si>
  <si>
    <t>Mr Enrique Lara Gonzalez</t>
  </si>
  <si>
    <t>+34 95/4159388</t>
  </si>
  <si>
    <t>A59150857</t>
  </si>
  <si>
    <t>LING MARCO ASOCIADOS SOCIEDAD LIMITADA.</t>
  </si>
  <si>
    <t>+34 92/8234434</t>
  </si>
  <si>
    <t>www.lingmarco.es</t>
  </si>
  <si>
    <t>SIMUNE ATOMISTICS SL.</t>
  </si>
  <si>
    <t>Mr Jose Maria Pitarke De La Torre</t>
  </si>
  <si>
    <t>+34 64/4978084</t>
  </si>
  <si>
    <t>www.simuneatomistics.com</t>
  </si>
  <si>
    <t>CLOUD SOLUTIONS PROFESSIONAL SERVICES SL.</t>
  </si>
  <si>
    <t>Mr Alberto Julian Etcheverry Carretero</t>
  </si>
  <si>
    <t>+34 91/4211297</t>
  </si>
  <si>
    <t>www.cspservices.com.es</t>
  </si>
  <si>
    <t>AACCENTIA MULTIMEDIA SL</t>
  </si>
  <si>
    <t>+34 98/6223577</t>
  </si>
  <si>
    <t>www.aaccentia.com</t>
  </si>
  <si>
    <t>RP WORLD AND DEVELOPMENT SL.</t>
  </si>
  <si>
    <t>Mr Juan Antonio Bocardo Ramos</t>
  </si>
  <si>
    <t>GODEVEL SL.</t>
  </si>
  <si>
    <t>+34 87/1536780</t>
  </si>
  <si>
    <t>www.godevel.com</t>
  </si>
  <si>
    <t>SISYTEC NETWORKS SL.</t>
  </si>
  <si>
    <t>+34 69/9215704</t>
  </si>
  <si>
    <t>www.aerialfilms.es</t>
  </si>
  <si>
    <t>LIBRILLA</t>
  </si>
  <si>
    <t>CLICKSURANCE SL.</t>
  </si>
  <si>
    <t>www.clicksurance.es</t>
  </si>
  <si>
    <t>ARKA SOFTWARE SL</t>
  </si>
  <si>
    <t>Mr Ricardo Palacios Morales</t>
  </si>
  <si>
    <t>+34 94/7262913</t>
  </si>
  <si>
    <t>www.arkasoftware.com</t>
  </si>
  <si>
    <t>ABACO DIGITAL SL</t>
  </si>
  <si>
    <t>+34 97/6297980</t>
  </si>
  <si>
    <t>www.abaco-digital.es</t>
  </si>
  <si>
    <t>TALENT UP SOURCING S.L.</t>
  </si>
  <si>
    <t>STUWEB SERVICIOS INFORMATICOS SL.</t>
  </si>
  <si>
    <t>+34 62/2209957</t>
  </si>
  <si>
    <t>www.stuweb.es</t>
  </si>
  <si>
    <t>PITAGORINESGROUP SL.</t>
  </si>
  <si>
    <t>Mr Guillermo Contreras Alcalde</t>
  </si>
  <si>
    <t>+34 64/4349926</t>
  </si>
  <si>
    <t>www.ptg.digital</t>
  </si>
  <si>
    <t>RIVAS-VACIAMADRID</t>
  </si>
  <si>
    <t>CLOVER TECHNOLOGIES SL.</t>
  </si>
  <si>
    <t>+34 91/8371005</t>
  </si>
  <si>
    <t>V08221403</t>
  </si>
  <si>
    <t>www.clovertechnologies.es</t>
  </si>
  <si>
    <t>MC WORLD APP, S.L.</t>
  </si>
  <si>
    <t>Mr Ignacio Afan De Ribera Rodriguez</t>
  </si>
  <si>
    <t>A48109147</t>
  </si>
  <si>
    <t>www.masterchefworld.app</t>
  </si>
  <si>
    <t>INSATI INNOVATION SL.</t>
  </si>
  <si>
    <t>+34 98/6133978</t>
  </si>
  <si>
    <t>www.insati.com</t>
  </si>
  <si>
    <t>SOLUCIONS I SISTEMES DTSGRUP 2015 SL.</t>
  </si>
  <si>
    <t>+34 87/2981852</t>
  </si>
  <si>
    <t>LLORET DE MAR</t>
  </si>
  <si>
    <t>10LABS DIGITAL TECHNOLOGY SOCIEDAD LIMITADA.</t>
  </si>
  <si>
    <t>Mr Raul Pedro Novoa Minguez</t>
  </si>
  <si>
    <t>+34 62/5595966</t>
  </si>
  <si>
    <t>www.10labs.es</t>
  </si>
  <si>
    <t>CUICUI STUDIOS SOCIEDAD LIMITADA.</t>
  </si>
  <si>
    <t>Mr Pablo Garcia Menendez</t>
  </si>
  <si>
    <t>+34 98/4296437</t>
  </si>
  <si>
    <t>www.cuicuistudios.com</t>
  </si>
  <si>
    <t>GIJON/XIXON</t>
  </si>
  <si>
    <t>BEAWRE DIGITAL S.L.</t>
  </si>
  <si>
    <t>Mr Jacek Dominiak</t>
  </si>
  <si>
    <t>SANT FELIU DE LLOBREGAT</t>
  </si>
  <si>
    <t>IMAGINIA IT SERVICES SL</t>
  </si>
  <si>
    <t xml:space="preserve">	B63857676</t>
  </si>
  <si>
    <t>BOOKIPRO PMS S.L.</t>
  </si>
  <si>
    <t>+34 93/6240459</t>
  </si>
  <si>
    <t>www.bookipro.com</t>
  </si>
  <si>
    <t>ASPECT SOFTWARE SL</t>
  </si>
  <si>
    <t>Ms Lynn Seymour Parkin</t>
  </si>
  <si>
    <t>www.alvaria.com</t>
  </si>
  <si>
    <t>SUNRISE HOSTING SERVICES SL.</t>
  </si>
  <si>
    <t>MAJADAHONDA</t>
  </si>
  <si>
    <t>ORBITIA S.L.</t>
  </si>
  <si>
    <t>Mr Eduardo Arano Heredero</t>
  </si>
  <si>
    <t>A59973126</t>
  </si>
  <si>
    <t>www.parquick.com</t>
  </si>
  <si>
    <t>L'AMETLLA DEL VALLES</t>
  </si>
  <si>
    <t>AGILOGY S.L.</t>
  </si>
  <si>
    <t>Mr Jordi Pradel Miquel</t>
  </si>
  <si>
    <t>+34 93/3541178</t>
  </si>
  <si>
    <t>B25766307</t>
  </si>
  <si>
    <t>www.agilogy.com</t>
  </si>
  <si>
    <t>MYCHEFTOOL SOCIEDAD LIMITADA.</t>
  </si>
  <si>
    <t>Ms Adria Bosch Vidal</t>
  </si>
  <si>
    <t>+34 65/9254141</t>
  </si>
  <si>
    <t>A60553958</t>
  </si>
  <si>
    <t>www.mycheftool.com</t>
  </si>
  <si>
    <t>SANTA COLOMA DE FARNERS</t>
  </si>
  <si>
    <t>VASAN RENTAS SL.</t>
  </si>
  <si>
    <t>WIP CONNECT SL.</t>
  </si>
  <si>
    <t>+34 93/7414045</t>
  </si>
  <si>
    <t>www.wip-connect.com</t>
  </si>
  <si>
    <t>ARENYS DE MAR</t>
  </si>
  <si>
    <t>MAYCAN 2014 SOCIEDAD LIMITADA.</t>
  </si>
  <si>
    <t>+34 67/9549537</t>
  </si>
  <si>
    <t>FONBEGUR SA</t>
  </si>
  <si>
    <t>GENETSIS PARTNERS SL</t>
  </si>
  <si>
    <t>7.01 - Descartado, no contesta (enviado mensaje via Whatsapp, sin respuesta)
Pendiente de que me devuelva la llamada. Contacto de Javier Cobos de Yoigo // Sigue sin cogerme el teléfono 1-12 // Sigue sin cogerme el teléfono 10-12</t>
  </si>
  <si>
    <t>Jose</t>
  </si>
  <si>
    <t>B80959976</t>
  </si>
  <si>
    <t>Servicios IT - Genetsis Group</t>
  </si>
  <si>
    <t>Si</t>
  </si>
  <si>
    <t>Jose Luis Abad</t>
  </si>
  <si>
    <t>Flexitron Group</t>
  </si>
  <si>
    <t>Antonio Criado</t>
  </si>
  <si>
    <t>acriado@matrix.es</t>
  </si>
  <si>
    <t>Contacto Juan Jover</t>
  </si>
  <si>
    <t>SEVILLA SYSTEMS</t>
  </si>
  <si>
    <t>mail 15/01 13:15</t>
  </si>
  <si>
    <t>955 27 26 90</t>
  </si>
  <si>
    <t>info@sevillasystems.es</t>
  </si>
  <si>
    <t>Sevilla Systems &gt; 955272690 | Empresa de informática en Sevilla</t>
  </si>
  <si>
    <t>AI RESCATE</t>
  </si>
  <si>
    <t>mail 15/01 13:25</t>
  </si>
  <si>
    <t>954 32 04 92</t>
  </si>
  <si>
    <t>compras@alrescate.com</t>
  </si>
  <si>
    <t>NEXTPYME</t>
  </si>
  <si>
    <t>mail 15/01 13:35</t>
  </si>
  <si>
    <t>954 63 88 42</t>
  </si>
  <si>
    <t>nextpyme@nextpyme.com'</t>
  </si>
  <si>
    <t>INOVA</t>
  </si>
  <si>
    <t>No permite mandar email desde cuentas aaccenture.com</t>
  </si>
  <si>
    <t>954 36 18 18</t>
  </si>
  <si>
    <t>info@grupoinova.es</t>
  </si>
  <si>
    <t>INFORGES</t>
  </si>
  <si>
    <t>mail 15/01 14:10</t>
  </si>
  <si>
    <t>902 50 50 43</t>
  </si>
  <si>
    <t>compras@inforges.es</t>
  </si>
  <si>
    <t>SOLITIUM</t>
  </si>
  <si>
    <t>mail 15/01 13:30</t>
  </si>
  <si>
    <t>902 44 02 20</t>
  </si>
  <si>
    <t>marketing@gruposolitium.es</t>
  </si>
  <si>
    <t>Proveedor de servicios tecnológicos para empresas, especializado en servicios informáticos gestionados, cloud, ciberseguridad y soporte IT recurrente para pymes.</t>
  </si>
  <si>
    <t>https://solitium.es</t>
  </si>
  <si>
    <t>LANMEDIA</t>
  </si>
  <si>
    <t>mail 15/01 13:48</t>
  </si>
  <si>
    <t>912 87 52 00</t>
  </si>
  <si>
    <t>lanmedia@lanmedia.es</t>
  </si>
  <si>
    <t>Empresa de servicios informáticos que ofrece soporte IT, gestión de sistemas, cloud, redes y seguridad para pymes y empresas.</t>
  </si>
  <si>
    <t>https://lanmedia.com</t>
  </si>
  <si>
    <t>DIAGONALINTERNACIONAL</t>
  </si>
  <si>
    <t>mail 15/01 13:53</t>
  </si>
  <si>
    <t>933 252 058</t>
  </si>
  <si>
    <t>diagonal@diagonalinformatica.com</t>
  </si>
  <si>
    <t>Proveedor de mantenimiento informático y soporte IT para empresas, con servicios de sistemas, redes, cloud y ciberseguridad orientados a pymes.</t>
  </si>
  <si>
    <t>https://diagonalinternacional.com</t>
  </si>
  <si>
    <t>INSTEL</t>
  </si>
  <si>
    <t>mail 15/01 14:04</t>
  </si>
  <si>
    <t>934 09 91 91</t>
  </si>
  <si>
    <t>marco.arroyo@instel.es</t>
  </si>
  <si>
    <t>Integrador tecnológico que combina soluciones IT, comunicaciones, redes y ciberseguridad con servicios gestionados para empresas.</t>
  </si>
  <si>
    <t>https://instel.es</t>
  </si>
  <si>
    <t>SERESCO</t>
  </si>
  <si>
    <t>mail 15/01 14:12</t>
  </si>
  <si>
    <t>915 98 91 10</t>
  </si>
  <si>
    <t>soluciones@seresco.es</t>
  </si>
  <si>
    <t>Consultora e integradora tecnológica que ofrece outsourcing IT, gestión de infraestructuras, cloud, ciberseguridad y servicios digitales para empresas.</t>
  </si>
  <si>
    <t>https://seresco.es</t>
  </si>
  <si>
    <t>ABAST</t>
  </si>
  <si>
    <t>mail 16/01 10 :35</t>
  </si>
  <si>
    <t>933 66 69 00</t>
  </si>
  <si>
    <t>ys_bacn@abast.es</t>
  </si>
  <si>
    <t>NORVOZ</t>
  </si>
  <si>
    <t>900 831 195</t>
  </si>
  <si>
    <t>MAKESOFT TECHNOLOGIES</t>
  </si>
  <si>
    <t>mail 16/01 10:47</t>
  </si>
  <si>
    <t>663 09 46 62</t>
  </si>
  <si>
    <t>esther.polo@makesoft.es</t>
  </si>
  <si>
    <t>Consultora TI partner de Microsoft especializada en implantar y acompañar a pymes en su transformación digital mediante soluciones de trabajo moderno, seguras y escalables, con servicios de asesoramiento, formación y soporte.</t>
  </si>
  <si>
    <t>https://makesoft.es/</t>
  </si>
  <si>
    <t>GRUPO SERMICRO</t>
  </si>
  <si>
    <t>917 44 86 00</t>
  </si>
  <si>
    <t>LOGICALIS</t>
  </si>
  <si>
    <t>TARLOGIC</t>
  </si>
  <si>
    <t>mail 16/01 11:10</t>
  </si>
  <si>
    <t>912 91 93 19</t>
  </si>
  <si>
    <t>administration@tarlogic.com</t>
  </si>
  <si>
    <t>DAGARA</t>
  </si>
  <si>
    <t>mail 16/01 11:01</t>
  </si>
  <si>
    <t>915 94 69 90</t>
  </si>
  <si>
    <t>administracion@dagara.net</t>
  </si>
  <si>
    <t>Empresa de servicios TI para pymes que ofrece soluciones integrales de mantenimiento, soporte, consultoría y ciberseguridad, actuando como aliado tecnológico para garantizar estabilidad y seguridad operativa.</t>
  </si>
  <si>
    <t>dagara.net</t>
  </si>
  <si>
    <t>SECURE&amp;IT</t>
  </si>
  <si>
    <t>mail 16/01 11:25</t>
  </si>
  <si>
    <t>900 670 038</t>
  </si>
  <si>
    <t>javier.castillo@secureit.es</t>
  </si>
  <si>
    <t>CISET Centro de Innovación</t>
  </si>
  <si>
    <t>mail 16/01 11:27</t>
  </si>
  <si>
    <t>911 46 00 30</t>
  </si>
  <si>
    <t>josemiguel.bayon@ciset.es</t>
  </si>
  <si>
    <t>Empresa de servicios informáticos para empresas especializada en mantenimiento, soporte, consultoría y seguridad TI, con amplia experiencia y presencia consolidada en la Comunidad de Madrid.</t>
  </si>
  <si>
    <t xml:space="preserve">GRUPO MICROSYSCOM </t>
  </si>
  <si>
    <t>mail 16/01 11:34</t>
  </si>
  <si>
    <t>902 00 94 04</t>
  </si>
  <si>
    <t>compraas@microsyscom.com</t>
  </si>
  <si>
    <t>Empresa B2B de servicios TI que ofrece mantenimiento y seguridad informática gestionados para empresas, optimizando su infraestructura tecnológica con seguimiento y reporting continuo.</t>
  </si>
  <si>
    <t>DIGITARTIS</t>
  </si>
  <si>
    <t>mail 16/01 11:50</t>
  </si>
  <si>
    <t>646 08 31 95</t>
  </si>
  <si>
    <t>info@digitartis.com</t>
  </si>
  <si>
    <t>Empresa MSP que ofrece servicios de gestión IT, soporte, infraestructura y soluciones para pymes.</t>
  </si>
  <si>
    <t>SARENET</t>
  </si>
  <si>
    <t>mail 16/01 11:56</t>
  </si>
  <si>
    <t xml:space="preserve">915 155 123 </t>
  </si>
  <si>
    <t>laura.carrion@sarenet.es</t>
  </si>
  <si>
    <t>Proveedor de servicios de internet, cloud, VoIP y soluciones de red para empresas, con foco en conectividad gestionada.</t>
  </si>
  <si>
    <t>IMPULSO TECNOLÓGICO</t>
  </si>
  <si>
    <t>mail 16/01 12:09</t>
  </si>
  <si>
    <t>910 229 729</t>
  </si>
  <si>
    <t>administracion@impulsotecnologico.com</t>
  </si>
  <si>
    <t>Empresa de servicios tecnológicos que ofrece soporte informático, mantenimiento y gestión de infraestructuras TI.</t>
  </si>
  <si>
    <t>DUALMIND</t>
  </si>
  <si>
    <t>mail 16/01 13:01</t>
  </si>
  <si>
    <t>644 748 255</t>
  </si>
  <si>
    <t>info@dualmind.com</t>
  </si>
  <si>
    <t>Consultora y proveedor de servicios IT que ofrece desarrollo, soporte, integración de sistemas y gestión de proyectos tecnológicos.</t>
  </si>
  <si>
    <t>ALANA IT</t>
  </si>
  <si>
    <t>mail 16/01 12:17</t>
  </si>
  <si>
    <t>911 731 477</t>
  </si>
  <si>
    <t>cau@alanait.com</t>
  </si>
  <si>
    <t>Proveedor de servicios informáticos y soluciones tecnológicas que cubre soporte IT, infraestructuras y servicios para empresas.</t>
  </si>
  <si>
    <t>ESED</t>
  </si>
  <si>
    <t>933 803 040</t>
  </si>
  <si>
    <t>Empresa de servicios de ciberseguridad y soluciones IT que ofrece protección, soporte y tecnologías de seguridad para empresas.</t>
  </si>
  <si>
    <t>SOAINT</t>
  </si>
  <si>
    <t>mail 16/01 12:30</t>
  </si>
  <si>
    <t>914 589 159</t>
  </si>
  <si>
    <t>mmartinez@soaint.com</t>
  </si>
  <si>
    <t>Proveedor de servicios gestionados de TI que ofrece soporte, infraestructura IT, mantenimiento y soluciones tecnológicas.</t>
  </si>
  <si>
    <t>Cordero Informáticos</t>
  </si>
  <si>
    <t>mail 16/01 12:35</t>
  </si>
  <si>
    <t>915 500 694</t>
  </si>
  <si>
    <t>marketing@123cya.com</t>
  </si>
  <si>
    <t>Empresa de soporte informático y servicios IT que presta mantenimiento, asistencia técnica y soluciones para pymes.</t>
  </si>
  <si>
    <t>PCNOVA</t>
  </si>
  <si>
    <t>Proveedor de servicios informáticos y MSP que ofrece soporte IT, gestión de sistemas, cloud y mantenimiento para empresas.</t>
  </si>
  <si>
    <t>INFOTERNICA - SISTEMAS INFORMÁTICOS</t>
  </si>
  <si>
    <t>mail 16/01 11:47</t>
  </si>
  <si>
    <t>915 400 451</t>
  </si>
  <si>
    <t>mjimenez@Infortecnica.es</t>
  </si>
  <si>
    <t>M2 SISTEMAS INFORMÁTICOS</t>
  </si>
  <si>
    <t>911 610 392</t>
  </si>
  <si>
    <t>MS SISTEMAS</t>
  </si>
  <si>
    <t>mail 16/01 13:04</t>
  </si>
  <si>
    <t>910 054 780</t>
  </si>
  <si>
    <t>jme@mssistemas.es</t>
  </si>
  <si>
    <t xml:space="preserve">BiMind </t>
  </si>
  <si>
    <t>mail 16/01 11:52</t>
  </si>
  <si>
    <t>911 594 041</t>
  </si>
  <si>
    <t>comercial@bimind.es</t>
  </si>
  <si>
    <t>Empresa de servicios TI para empresas especializada en soluciones cloud y digitales (Microsoft 365, Zoho, Azure), que actúa como partner tecnológico de confianza con enfoque en gestión integral.</t>
  </si>
  <si>
    <t>INFOMATRIX.ES SERVICIOS INFORMATICOS</t>
  </si>
  <si>
    <t>910 910 491</t>
  </si>
  <si>
    <t>hola@Informatix.es</t>
  </si>
  <si>
    <t>Empresa de servicios y mantenimiento informático para empresas que ofrece soporte TI gestionado, cercano y eficiente, orientado a minimizar incidencias y garantizar continuidad operativa.</t>
  </si>
  <si>
    <t>DELOGICA PROYECTOS INFORMATICOS SL.</t>
  </si>
  <si>
    <t>mail 16/01 11:59</t>
  </si>
  <si>
    <t>914 313 109</t>
  </si>
  <si>
    <t>info@delogica.com</t>
  </si>
  <si>
    <t>Empresa B2B enfocada en el desarrollo de soluciones informáticas y software.</t>
  </si>
  <si>
    <t>MARQUÉS SOLUCIONES TECNOLÓGICAS PARA EMPRESAS</t>
  </si>
  <si>
    <t>mail 16/01 12:06</t>
  </si>
  <si>
    <t>902 101 539</t>
  </si>
  <si>
    <t>soporte@marquesme.com</t>
  </si>
  <si>
    <t>Empresa tecnológica para empresas que combina software empresarial con soporte y servicios informáticos, ofreciendo una cobertura TI integral orientada a la eficiencia y la satisfacción del cliente.</t>
  </si>
  <si>
    <t>INFORMÁTICA PARA TU EMPRESA</t>
  </si>
  <si>
    <t>mail 16/01 12:13</t>
  </si>
  <si>
    <t>910 229 633</t>
  </si>
  <si>
    <t>administracion@informaticaparatuempresa.com</t>
  </si>
  <si>
    <t>Empresa de servicios informáticos en Madrid especializada en asistencia y soporte técnico, destacando por profesionalidad y atención al cliente.</t>
  </si>
  <si>
    <t>NALCOM</t>
  </si>
  <si>
    <t>mail 16/01 12:19</t>
  </si>
  <si>
    <t>913 013 709</t>
  </si>
  <si>
    <t>Empresa de software y consultoría informática en Madrid que ofrece soluciones personalizadas e innovadoras.</t>
  </si>
  <si>
    <t>AVANTYS</t>
  </si>
  <si>
    <t>mail 16/01 12:40</t>
  </si>
  <si>
    <t>910 200 639</t>
  </si>
  <si>
    <t>soporte@avantys.com</t>
  </si>
  <si>
    <t>Consultora tecnológica especializada en transformación digital estratégica, ofreciendo soluciones a medida para optimizar procesos y productividad de empresas.</t>
  </si>
  <si>
    <t>OLIVIA SISTEMAS</t>
  </si>
  <si>
    <t>Consultora tecnológica que acompaña a las empresas en su transformación digital mediante la implantación y soporte de soluciones ERP, colaboración y automatización de procesos con un enfoque integral y estratégico.</t>
  </si>
  <si>
    <t>BISMART</t>
  </si>
  <si>
    <t>mail 17/01 10:49</t>
  </si>
  <si>
    <t>931 78 68 80</t>
  </si>
  <si>
    <t>info@bismart.com</t>
  </si>
  <si>
    <t>Empresa especializada en Big Data y Business Intelligence que ayuda a las organizaciones a transformar datos en conocimiento estratégico mediante analítica avanzada e inteligencia artificial.</t>
  </si>
  <si>
    <t xml:space="preserve"> TO BE IT</t>
  </si>
  <si>
    <t>mail 17/01 10:50</t>
  </si>
  <si>
    <t>937 37 77 73</t>
  </si>
  <si>
    <t>a.blasco@tobeit.es</t>
  </si>
  <si>
    <t>Empresa de servicios TI para empresas que ofrece soluciones integrales —consultoría, ERP/CRM, infraestructura y soporte— acompañando de forma end-to-end la transformación digital y la continuidad operativa.</t>
  </si>
  <si>
    <t>ZERTEX</t>
  </si>
  <si>
    <t>mail 17/01 12:21</t>
  </si>
  <si>
    <t>946 51 51 51</t>
  </si>
  <si>
    <t>info@zertek.es</t>
  </si>
  <si>
    <t xml:space="preserve">DINOF </t>
  </si>
  <si>
    <t>mail 17/01 12:56</t>
  </si>
  <si>
    <t>944 44 48 12</t>
  </si>
  <si>
    <t>info@dinof.es</t>
  </si>
  <si>
    <t>CAMARA BILBAO</t>
  </si>
  <si>
    <t>mail 17/01 12:57</t>
  </si>
  <si>
    <t>9444 70 65 00</t>
  </si>
  <si>
    <t>atencionaclientes@camarabilbao.es</t>
  </si>
  <si>
    <t>TPARTNER</t>
  </si>
  <si>
    <t>mail 17/01 12:27</t>
  </si>
  <si>
    <t>900 056 005</t>
  </si>
  <si>
    <t>info@tpartner.net</t>
  </si>
  <si>
    <t>mail 17/01 12:39</t>
  </si>
  <si>
    <t>902 505 043</t>
  </si>
  <si>
    <t>inforges@inforges.es</t>
  </si>
  <si>
    <t>BECHTLE</t>
  </si>
  <si>
    <t>mail 17/01 12:46</t>
  </si>
  <si>
    <t>913 640 234</t>
  </si>
  <si>
    <t>sandra.vazquez@bechtle.com</t>
  </si>
  <si>
    <t>IBERTRÓNICA</t>
  </si>
  <si>
    <t>mail 18/01 10:55</t>
  </si>
  <si>
    <t>913 440 034</t>
  </si>
  <si>
    <t>comercial@ibertronica.es</t>
  </si>
  <si>
    <t>ECOMPUTER</t>
  </si>
  <si>
    <t>mail 18/01 11:04</t>
  </si>
  <si>
    <t>932 478 800</t>
  </si>
  <si>
    <t>telco@ecomputer.es</t>
  </si>
  <si>
    <t>GRUPO SPEC</t>
  </si>
  <si>
    <t>mail 18/01 11:12</t>
  </si>
  <si>
    <t>956 860 077</t>
  </si>
  <si>
    <t>cmochon@grupospec.com</t>
  </si>
  <si>
    <t>SICNOVA</t>
  </si>
  <si>
    <t>953 888 089</t>
  </si>
  <si>
    <t>info@sicnova3d.com</t>
  </si>
  <si>
    <t>TECNOCRÁTICA</t>
  </si>
  <si>
    <t>910 059 045</t>
  </si>
  <si>
    <t>ayuda@tecnocratica.net</t>
  </si>
  <si>
    <t>OPENSISTEMAS</t>
  </si>
  <si>
    <t>902 107 396</t>
  </si>
  <si>
    <t>ALMATO IBERIA</t>
  </si>
  <si>
    <t>936 240 699</t>
  </si>
  <si>
    <t>INFORMÁTICA ZARAGOZA</t>
  </si>
  <si>
    <t>976 565 622</t>
  </si>
  <si>
    <t>ISVISOFT</t>
  </si>
  <si>
    <t>mail 22/01 13:39</t>
  </si>
  <si>
    <t>653 84 70 71</t>
  </si>
  <si>
    <t>Integrador de software y sistemas que desarrolla aplicaciones, integra plataformas y crea soluciones TI completas a medida para empresas.</t>
  </si>
  <si>
    <t>Pool Informático - Grupo iUNiS - Partner Wolters Kluwer</t>
  </si>
  <si>
    <t>22.01 enviado mail</t>
  </si>
  <si>
    <r>
      <t>914 280 500</t>
    </r>
    <r>
      <rPr>
        <sz val="11"/>
        <color theme="1"/>
        <rFont val="Calibri"/>
        <family val="2"/>
        <scheme val="minor"/>
      </rPr>
      <t xml:space="preserve"> / </t>
    </r>
    <r>
      <rPr>
        <b/>
        <sz val="11"/>
        <color theme="1"/>
        <rFont val="Calibri"/>
        <family val="2"/>
        <scheme val="minor"/>
      </rPr>
      <t>916 308 500</t>
    </r>
  </si>
  <si>
    <t xml:space="preserve">b.torralbo@iunis.es </t>
  </si>
  <si>
    <t>Portfolio e2e de servicios TI para PYMES, fuerte foco en software de gestión y asesorías (Wolters Kluwer), servicios gestionados y relación B2B recurrente.</t>
  </si>
  <si>
    <t>https://maps.app.goo.gl/4nfNaL4toMfkMnLC6?g_st=com.microsoft.skype.teams.extshare</t>
  </si>
  <si>
    <t>Reparaciones de PCs y Técnico de Ordenadores en Madrid</t>
  </si>
  <si>
    <t>22.01 No contesta. Recontacto</t>
  </si>
  <si>
    <t>611 63 77 90</t>
  </si>
  <si>
    <t>Instalación, reparación y mantenimiento de hardware y PCs. Servicio reactivo y de proximidad, principalmente particulares y microempresas.</t>
  </si>
  <si>
    <t>https://maps.app.goo.gl/7ZCbea5wLVeQ8A6fA?g_st=com.microsoft.skype.teams.extshare</t>
  </si>
  <si>
    <t>UP DIGITAL INFORMATICA Pozuelo</t>
  </si>
  <si>
    <t>22.01 Raúl. Nada, solo venden PCs pero tienen 3 proveedores a nivelc entral super asentados. Mucho esfuerzo para entrar. Lo dejaría para una fase 3 o 4</t>
  </si>
  <si>
    <t>Servicios TI gestionados para PYMES: soporte, mantenimiento, redes, equipos y sistemas. Relación recurrente con cliente</t>
  </si>
  <si>
    <t>https://maps.app.goo.gl/dUy32GfSnYu1xsnL8?g_st=com.microsoft.skype.teams.extshare</t>
  </si>
  <si>
    <t>Pozuelo de Alarcón, Madrid</t>
  </si>
  <si>
    <t>XEFI Pozuelo</t>
  </si>
  <si>
    <t>22.01 No interesados</t>
  </si>
  <si>
    <t>919 93 90 20</t>
  </si>
  <si>
    <t>Integrador TI estructurado con servicios gestionados, cloud, ciber y soporte a empresas. Marca escalable y clara afinidad con portfolio +O.</t>
  </si>
  <si>
    <t>https://maps.app.goo.gl/78mdzPMkmcSEKkJd6?g_st=com.microsoft.skype.teams.extshare</t>
  </si>
  <si>
    <t>Grupo PC Plus Reparación de ordenadores Pozuelo de Alarcón Informático a domicilio Pozuelo de Alarcón Servicios informáticos</t>
  </si>
  <si>
    <t>644 53 69 32</t>
  </si>
  <si>
    <t>Informática a domicilio, reparación de equipos y mantenimiento básico. Foco en hardware y soporte técnico local.</t>
  </si>
  <si>
    <t>https://maps.app.goo.gl/9VLYECrG3vdJZ7LF6?g_st=com.microsoft.skype.teams.extshare</t>
  </si>
  <si>
    <t>Eduardo Informática</t>
  </si>
  <si>
    <t>915 70 96 38</t>
  </si>
  <si>
    <t>Negocio de informática de proximidad centrado en reparación, mantenimiento y soporte técnico básico.</t>
  </si>
  <si>
    <t>https://maps.app.goo.gl/63urXgKi6KjTqgdP6?g_st=com.microsoft.skype.teams.extshare</t>
  </si>
  <si>
    <t>22.01 Pc service enviar toda la info por whatsapp 722441075</t>
  </si>
  <si>
    <t>Servicio técnico informático, reparación de PCs y soporte puntual. Actividad principalmente reactiva.</t>
  </si>
  <si>
    <t>https://maps.app.goo.gl/aNWtwqymXT4mdxJ5A?g_st=com.microsoft.skype.teams.extshare</t>
  </si>
  <si>
    <t>Active Informática</t>
  </si>
  <si>
    <t>No se dedica a esto</t>
  </si>
  <si>
    <t>Servicios TI básicos para PYMES: mantenimiento, soporte, gestión de sistemas y equipos. Modelo gestionado y recurrente.</t>
  </si>
  <si>
    <t>https://maps.app.goo.gl/W79tVdVrL99h5RPX6?g_st=com.microsoft.skype.teams.extshare</t>
  </si>
  <si>
    <t>Tecnoderecho Sistemas</t>
  </si>
  <si>
    <t>info@tecnoderecho.com</t>
  </si>
  <si>
    <t>Integrador especializado en despachos profesionales / entorno legal. Soluciones TI adaptadas a un sector concreto.</t>
  </si>
  <si>
    <t>https://maps.app.goo.gl/u5cvMqDbh2VinmZS9?g_st=com.microsoft.skype.teams.extshare</t>
  </si>
  <si>
    <t>QualityPc Soluciones Informaticas</t>
  </si>
  <si>
    <t>Servicios TI para PYMES: soporte, infraestructura, redes y mantenimiento. Relación recurrente con clientes.</t>
  </si>
  <si>
    <t>NPS Informática</t>
  </si>
  <si>
    <t>Proveedor de servicios TI gestionados para PYMES: sistemas, soporte y mantenimiento continuo.</t>
  </si>
  <si>
    <t>https://maps.app.goo.gl/e2MwHd1QFMMmTurEA?g_st=com.microsoft.skype.teams.extshare</t>
  </si>
  <si>
    <t>Nn Informática</t>
  </si>
  <si>
    <t>656 88 41 32</t>
  </si>
  <si>
    <t>Informática local orientada a reparación, soporte técnico y servicios básicos de hardware.</t>
  </si>
  <si>
    <t>https://maps.app.goo.gl/o5eQh3Jvr4BwhYZ98?g_st=com.microsoft.skype.teams.extshare</t>
  </si>
  <si>
    <t>DynamizaTIC</t>
  </si>
  <si>
    <t>mail 20.01 9:3</t>
  </si>
  <si>
    <t>960 62 43 08</t>
  </si>
  <si>
    <t>adesco@dynamizatic.com</t>
  </si>
  <si>
    <t>NeoTIC</t>
  </si>
  <si>
    <t>mail 20.01 9:52</t>
  </si>
  <si>
    <t>960 47 08 20</t>
  </si>
  <si>
    <t>info@neotic.es</t>
  </si>
  <si>
    <t>Proveedor e2e de infraestructuras TI que integra redes, sistemas, cloud y seguridad informática para empresas.</t>
  </si>
  <si>
    <t>VALENHAUS</t>
  </si>
  <si>
    <t>961 12 33 89</t>
  </si>
  <si>
    <t>Proveedor TI que combina soporte, consultoría, seguridad, ERP y venta de hardware para cubrir necesidades IT completas.</t>
  </si>
  <si>
    <t>Softeng</t>
  </si>
  <si>
    <t>mail 20.01 10:09</t>
  </si>
  <si>
    <t>91 926 76 49</t>
  </si>
  <si>
    <t>proveedores@softeng.es</t>
  </si>
  <si>
    <t>Integrador TI especializado en la nube de Microsoft que acompaña a las empresas en su transformación digital con servicios cloud, ciberseguridad, IA, digital workplace y aplicaciones corporativas gestionadas de extremo a extremo.</t>
  </si>
  <si>
    <t>TECNOZERO</t>
  </si>
  <si>
    <t>Llamar de nuevo dia 23.01 sobre las 12 preguntar por Belen</t>
  </si>
  <si>
    <t>916 87 25 23</t>
  </si>
  <si>
    <t>Integrador TI que externaliza y gestiona el departamento IT de las empresas, ofreciendo servicios cloud, ciberseguridad gestionada, continuidad de negocio, formación y colaboración digital de extremo a extremo.</t>
  </si>
  <si>
    <t>IBERSERVER</t>
  </si>
  <si>
    <t>Empresa de mantenimiento informático que gestiona de forma integral infraestructuras IT (hardware, servidores, redes, cloud y seguridad) con soporte in-situ y remoto para PYMES y autónomos.</t>
  </si>
  <si>
    <t>Mail 22.01 13:39 (hacer seguimiento)</t>
  </si>
  <si>
    <t>698 972 850</t>
  </si>
  <si>
    <t>daniel@consultortic.com</t>
  </si>
  <si>
    <t>CIO externo para PYMEs que ordena y gobierna la tecnología mediante consultoría estratégica, integraciones, automatización y optimización del stack para generar impacto medible y ROI rápido.</t>
  </si>
  <si>
    <t>WaaS</t>
  </si>
  <si>
    <t>Control Horario</t>
  </si>
  <si>
    <t>Gestión de Facturas y Clientes 2</t>
  </si>
  <si>
    <t>Network-Plus Ciberprotección Red Fija</t>
  </si>
  <si>
    <t>Ciberseguridad</t>
  </si>
  <si>
    <t>Backup Microsoft 365</t>
  </si>
  <si>
    <t>Seguridad en Tu Dispositivo</t>
  </si>
  <si>
    <t>Seguridad en Tu Móvil</t>
  </si>
  <si>
    <t>Seguridad en Tu Correo</t>
  </si>
  <si>
    <t>Seguridad en Tu Sede Estándar</t>
  </si>
  <si>
    <t>Ciberprotección Red Móvil</t>
  </si>
  <si>
    <t>Microsoft 365 business basic (compromiso anual)</t>
  </si>
  <si>
    <t>Microsoft 365 business Estandar  (compromiso anual)</t>
  </si>
  <si>
    <t>Microsoft 365 business Premium  (compromiso anual)</t>
  </si>
  <si>
    <t>Microsoft 365 Copilot</t>
  </si>
  <si>
    <t>Exchange OnLine Plan1 (compromiso anual)</t>
  </si>
  <si>
    <t>Exchange OnLine Plan2 (compromiso anual)</t>
  </si>
  <si>
    <t>Google Workspace</t>
  </si>
  <si>
    <t>Oficina Plus</t>
  </si>
  <si>
    <t>Conectividad</t>
  </si>
  <si>
    <t>Conecta Pymes</t>
  </si>
  <si>
    <t>Internet ilimitado</t>
  </si>
  <si>
    <t>Red móvil 4G/5G</t>
  </si>
  <si>
    <t>Óptima Plus Empresas</t>
  </si>
  <si>
    <t>Roaming de Datos</t>
  </si>
  <si>
    <t>Internet Móvil Empresas</t>
  </si>
  <si>
    <t>Parte I</t>
  </si>
  <si>
    <t>Parte II</t>
  </si>
  <si>
    <t>Parte III</t>
  </si>
  <si>
    <t>NIF</t>
  </si>
  <si>
    <t>Stakeholder</t>
  </si>
  <si>
    <t>Datos contacto</t>
  </si>
  <si>
    <t>Teléfono</t>
  </si>
  <si>
    <t>Localización</t>
  </si>
  <si>
    <t>Revisión contrato</t>
  </si>
  <si>
    <t>Declaración responsable</t>
  </si>
  <si>
    <t>Envío a legal</t>
  </si>
  <si>
    <t>DocuSign</t>
  </si>
  <si>
    <t>Razón Social</t>
  </si>
  <si>
    <t>Datos bancarios</t>
  </si>
  <si>
    <t>Requisitos SFID</t>
  </si>
  <si>
    <t>Raquel Muñoz</t>
  </si>
  <si>
    <t>Legal MOG</t>
  </si>
  <si>
    <t xml:space="preserve">Marta Florez /Felipe </t>
  </si>
  <si>
    <t>marta@covernet.net / comercial@coverspi.com</t>
  </si>
  <si>
    <t>Recibido</t>
  </si>
  <si>
    <t xml:space="preserve">Lucas </t>
  </si>
  <si>
    <t>lucas@landm.net</t>
  </si>
  <si>
    <t>Llamada 20/10</t>
  </si>
  <si>
    <t>B42760140</t>
  </si>
  <si>
    <t>Úrsula y Jorge</t>
  </si>
  <si>
    <t>Monkinet</t>
  </si>
  <si>
    <t>José María</t>
  </si>
  <si>
    <t>jose@monkinet.io</t>
  </si>
  <si>
    <t>B6389475</t>
  </si>
  <si>
    <t>Miquel Xena / Rubén Escandell</t>
  </si>
  <si>
    <t>mxena@maxen.es / rescandell@maxen.es</t>
  </si>
  <si>
    <t>Carlos Borja Ortiz</t>
  </si>
  <si>
    <t>Retraso en envío de documentación 12/2025</t>
  </si>
  <si>
    <t>Luis Ángel</t>
  </si>
  <si>
    <t>LeadGen</t>
  </si>
  <si>
    <t xml:space="preserve">Input </t>
  </si>
  <si>
    <t>Hipótesis</t>
  </si>
  <si>
    <t>Dato calculado</t>
  </si>
  <si>
    <t>Descuento  telco</t>
  </si>
  <si>
    <t>Canal Integrador</t>
  </si>
  <si>
    <t>Fuente: MASORANGE</t>
  </si>
  <si>
    <t>Productos</t>
  </si>
  <si>
    <t>Línea de negocio</t>
  </si>
  <si>
    <t>Familia</t>
  </si>
  <si>
    <t>Producto</t>
  </si>
  <si>
    <t>PRECIO BASE (€/mes/usuario)</t>
  </si>
  <si>
    <t>Precio (€/mes/usuario)</t>
  </si>
  <si>
    <t>Precio (€/mes/base)</t>
  </si>
  <si>
    <t>MARGEN BASE (%)</t>
  </si>
  <si>
    <t>Margen (%)</t>
  </si>
  <si>
    <t>Margen mensual (€/mes/usuario)</t>
  </si>
  <si>
    <t>Distribución / Top Productos</t>
  </si>
  <si>
    <t>Telco</t>
  </si>
  <si>
    <t>Conecta Pymes 2D/4D</t>
  </si>
  <si>
    <t>Conecta Pymes 600Mb</t>
  </si>
  <si>
    <t>Conecta Pymes 1Gb</t>
  </si>
  <si>
    <t>Conecta Pymes 10Gb</t>
  </si>
  <si>
    <t>4G en tu negocio</t>
  </si>
  <si>
    <t>Internet Empresa Ilimitado</t>
  </si>
  <si>
    <t>Soluciones de Movilidad</t>
  </si>
  <si>
    <t>Empresas Voz</t>
  </si>
  <si>
    <t>Empresa 5</t>
  </si>
  <si>
    <t>Empresa 20</t>
  </si>
  <si>
    <t>Empresas Infinita</t>
  </si>
  <si>
    <t>Empresas Internacional</t>
  </si>
  <si>
    <t>Travel Data</t>
  </si>
  <si>
    <t>Travel Data Diario Business</t>
  </si>
  <si>
    <t>Travel Data Diario Business Plus</t>
  </si>
  <si>
    <t>Travel Data Diario</t>
  </si>
  <si>
    <t>Travel Voz</t>
  </si>
  <si>
    <t>Travel Voz Diario (30 min/día)</t>
  </si>
  <si>
    <t>Travel Voz Semanal (100 min)</t>
  </si>
  <si>
    <t>Llamadas Internacionales</t>
  </si>
  <si>
    <t>Tarifa Plana 24 Global</t>
  </si>
  <si>
    <t>Bono 200 min</t>
  </si>
  <si>
    <t>Bono Europa Compartido</t>
  </si>
  <si>
    <t>Bono Internacional Compartido</t>
  </si>
  <si>
    <t>Internet Móvil 90GB</t>
  </si>
  <si>
    <t>Internet Móvil 25GB</t>
  </si>
  <si>
    <t>Internet Móvil 3GB</t>
  </si>
  <si>
    <t>Centralita virtual y colaboración</t>
  </si>
  <si>
    <t>Big PYME</t>
  </si>
  <si>
    <t>Puestos fijos básicos</t>
  </si>
  <si>
    <t>Puestos fijos avanzados</t>
  </si>
  <si>
    <t>Puestos fijos inalámbricos</t>
  </si>
  <si>
    <t>Puestos fijo sala</t>
  </si>
  <si>
    <t>Puesto móvil Webex estándar</t>
  </si>
  <si>
    <t>Puesto móvil Webex premium</t>
  </si>
  <si>
    <t>Fibra 500 Mbps</t>
  </si>
  <si>
    <t>Fibra hasta 1Gbps</t>
  </si>
  <si>
    <t>Fibra hasta 10Gbps</t>
  </si>
  <si>
    <t>Sede móvil</t>
  </si>
  <si>
    <t>Agente Centralita Virtual</t>
  </si>
  <si>
    <t>Fijo en el Móvil</t>
  </si>
  <si>
    <t>Digital</t>
  </si>
  <si>
    <t>WaaS  Estandar HP (compromiso 48 meses)</t>
  </si>
  <si>
    <t>WaaS  Advanced HP (compromiso 48 meses)</t>
  </si>
  <si>
    <t>WaaS  Premium HP (compromiso 48 meses)</t>
  </si>
  <si>
    <t xml:space="preserve">Workplace (servicio) </t>
  </si>
  <si>
    <t>Protección de red</t>
  </si>
  <si>
    <t>Seguridad en Tu Sede Avanzada</t>
  </si>
  <si>
    <t>Protección de dispositivo</t>
  </si>
  <si>
    <t>Seguridad correo electronico</t>
  </si>
  <si>
    <t xml:space="preserve">Seguridad Gestionada </t>
  </si>
  <si>
    <t>Nota: 29.60% empresa y 28.89% usuario</t>
  </si>
  <si>
    <t xml:space="preserve">Seguridad Gestionada Avanzada </t>
  </si>
  <si>
    <t>Nota: 25.43% empresa y 24.89% usuario</t>
  </si>
  <si>
    <t xml:space="preserve">Seguridad Gestionada Premium </t>
  </si>
  <si>
    <t>Nota: 49.37% empresa y 20% usuario</t>
  </si>
  <si>
    <t>Proteccion de dispositivo</t>
  </si>
  <si>
    <t>MDM Samsung</t>
  </si>
  <si>
    <t>Business Apps - Productivity</t>
  </si>
  <si>
    <t>Office &amp; Productivity</t>
  </si>
  <si>
    <t>Email y archivo</t>
  </si>
  <si>
    <t>Business Apps - Resto</t>
  </si>
  <si>
    <t>Geolocalizacion &amp; Control</t>
  </si>
  <si>
    <t>Facturación</t>
  </si>
  <si>
    <t>Analytics y BI</t>
  </si>
  <si>
    <t>Power BI Pro (compromiso anual)</t>
  </si>
  <si>
    <t>Add-on Archiving for Exchgange OnLline</t>
  </si>
  <si>
    <t xml:space="preserve">Backup </t>
  </si>
  <si>
    <t>Resto (IA, IoT…)</t>
  </si>
  <si>
    <t>Gestión Flotas</t>
  </si>
  <si>
    <t xml:space="preserve">Gestión Flotas básico </t>
  </si>
  <si>
    <t>Agricultura</t>
  </si>
  <si>
    <t>Smart Agro - Cuaderno de campo Básico Anual(hasta 25 explotaciones)</t>
  </si>
  <si>
    <t>Smart Agro - Cuaderno de campo Estándar Anual (de 26 a 50 explootaciones)</t>
  </si>
  <si>
    <t>Smart Agro - Cuaderno de campo Avanzado Anual (51 a 75 explotaciones)</t>
  </si>
  <si>
    <t>Smart Agro - Cuaderno de campo Premium Anual  (76 a 100 explotaciones)</t>
  </si>
  <si>
    <t>Company Name</t>
  </si>
  <si>
    <t>NIF Code</t>
  </si>
  <si>
    <t>Status</t>
  </si>
  <si>
    <t>Native trade description</t>
  </si>
  <si>
    <t>Telephone</t>
  </si>
  <si>
    <t>Latest number of employees</t>
  </si>
  <si>
    <t>Number of employees
Last avail. yr</t>
  </si>
  <si>
    <t>Last available year</t>
  </si>
  <si>
    <t>Web site</t>
  </si>
  <si>
    <t>Postal Code</t>
  </si>
  <si>
    <t>City</t>
  </si>
  <si>
    <t>Province</t>
  </si>
  <si>
    <t>Country</t>
  </si>
  <si>
    <t>Marketable address</t>
  </si>
  <si>
    <t>Operating revenue / turnover
th EUR
Last avail. yr</t>
  </si>
  <si>
    <t>CNAE 2009 Primary Code</t>
  </si>
  <si>
    <t>CNAE 2009 Primary Label</t>
  </si>
  <si>
    <t>Cliente MasOrange</t>
  </si>
  <si>
    <t>20.</t>
  </si>
  <si>
    <t>GAME STORES IBERIA SL</t>
  </si>
  <si>
    <t>B81209751</t>
  </si>
  <si>
    <t>Active</t>
  </si>
  <si>
    <t>Venta de videojuegos y material electrónico</t>
  </si>
  <si>
    <t>+34 90/2222055</t>
  </si>
  <si>
    <t>www.game.es</t>
  </si>
  <si>
    <t>SPAIN</t>
  </si>
  <si>
    <t>Retail sale of computers, peripheral units and software in specialised stores</t>
  </si>
  <si>
    <t>NO</t>
  </si>
  <si>
    <t>25.</t>
  </si>
  <si>
    <t>FUJITSU TECHNOLOGY SOLUTIONS SA</t>
  </si>
  <si>
    <t>A28472819</t>
  </si>
  <si>
    <t>Comercialización de productos informáticos y de comunicación</t>
  </si>
  <si>
    <t>+34 91/7849000</t>
  </si>
  <si>
    <t>www.fujitsu.es</t>
  </si>
  <si>
    <t>Wholesale of computers, computer peripheral equipment and software</t>
  </si>
  <si>
    <t>79.</t>
  </si>
  <si>
    <t>Fabricación, comercialización, instalación, mantenimiento y servicios de atención al cliente de sistemas electrónicos y software, así como proyectos de ingeniería.</t>
  </si>
  <si>
    <t>109.</t>
  </si>
  <si>
    <t>ALGORITMOS PROCESOS Y DISEÑOS SA</t>
  </si>
  <si>
    <t>A28634046</t>
  </si>
  <si>
    <t>Venta y distribución de hardware y software informático, proyectos de telecomunicación y de sanidad hospitalaria.</t>
  </si>
  <si>
    <t>+34 91/4229800</t>
  </si>
  <si>
    <t>www.gapd.es</t>
  </si>
  <si>
    <t>Other information technology and computer service activities</t>
  </si>
  <si>
    <t>134.</t>
  </si>
  <si>
    <t>ENTRUST EU SL.</t>
  </si>
  <si>
    <t>B81188047</t>
  </si>
  <si>
    <t>DISTRIBUCION Y SERVICIO DE TARJETAS DE PLASTICO, EQUIPOS USADOS PARA FABRICAR Y PERSONALIZAR LAS TARJETAS DE PLASTICO, ASI COMO TODAS LAS ACTIVIDADES RELACIONADAS CON LA VENTA Y SERVICIO DE LAS MISMAS.</t>
  </si>
  <si>
    <t>+34 91/7997474</t>
  </si>
  <si>
    <t>www.datacard.es</t>
  </si>
  <si>
    <t>159.</t>
  </si>
  <si>
    <t>QUENTAL TECHNOLOGIES SL</t>
  </si>
  <si>
    <t>B83150474</t>
  </si>
  <si>
    <t>Desarrollo de productos y servicios relacionados con las Nuevas Tecnologías de la Informática y las Comunicaciones.</t>
  </si>
  <si>
    <t>+34 91/2868220</t>
  </si>
  <si>
    <t>www.quental.com</t>
  </si>
  <si>
    <t>197.</t>
  </si>
  <si>
    <t>CHECK POINT SOFTWARE TECHNOLOGIES SPAIN SA</t>
  </si>
  <si>
    <t>A82769340</t>
  </si>
  <si>
    <t>REALIZAR LAS ACTIVIDADES PROPIAS DE CONSULTORES DE ORDENADORES, Y PROMOCIONAR CUALQUIER CLASE DE SERVICIOS INFORMATICOS. IDEAR, INVESTIGAR, DESARROLLAR, EXPERIMENTAR.</t>
  </si>
  <si>
    <t>+34 91/7992714</t>
  </si>
  <si>
    <t>www.checkpoint.com</t>
  </si>
  <si>
    <t>241.</t>
  </si>
  <si>
    <t>Desarrollo de software</t>
  </si>
  <si>
    <t>318.</t>
  </si>
  <si>
    <t>THEMA CONTENTS AND DIGITAL PUBLISHING SL.</t>
  </si>
  <si>
    <t>B86916210</t>
  </si>
  <si>
    <t>PRODUCCION Y PROMOCION DE PAGINAS WEB. CREACION, PRODUCCION O EJECUCION, POR CUENTA PROPIA O DE TERCEROS, DE CONTENIDOS AUDIOVISUALES. COMERCIALIZACION DE PUBLICIDAD</t>
  </si>
  <si>
    <t>www.zeleb.es</t>
  </si>
  <si>
    <t>Computer facilities management activities</t>
  </si>
  <si>
    <t>379.</t>
  </si>
  <si>
    <t>HORNETSECURITY IBERIA SL.</t>
  </si>
  <si>
    <t>Actividades de consultoría informática y servicios de antispam.</t>
  </si>
  <si>
    <t>389.</t>
  </si>
  <si>
    <t>CONECT ARE US SL.</t>
  </si>
  <si>
    <t>B45730827</t>
  </si>
  <si>
    <t>Comercio al por menor de ordenadores, equipos periféricos y programas informáticos y mantenimientos de hardware</t>
  </si>
  <si>
    <t>www.conectareus.es</t>
  </si>
  <si>
    <t>416.</t>
  </si>
  <si>
    <t>COMERCIALIZAR Y VENDER SISTEMAS INTEGRADORES DE SOLUCIONES LOGISTICAS; INCLUYENDO EN PARTICULAR EL HARDWARE, EL SOFTWARE Y EL KNOW-HOW</t>
  </si>
  <si>
    <t>508.</t>
  </si>
  <si>
    <t>CLOUD BUILDERS SA.</t>
  </si>
  <si>
    <t>A86332913</t>
  </si>
  <si>
    <t>Registro de dominios y páginas web.</t>
  </si>
  <si>
    <t>+34 90/2727202</t>
  </si>
  <si>
    <t>www.interdominios.com</t>
  </si>
  <si>
    <t>513.</t>
  </si>
  <si>
    <t>Servicios informáticos para empresas.</t>
  </si>
  <si>
    <t>542.</t>
  </si>
  <si>
    <t>VDI CHANNEL SPAIN SL.</t>
  </si>
  <si>
    <t>B87420626</t>
  </si>
  <si>
    <t>COMPRA-VENTA, INSTALACION Y MANTENIMIENTO DE EQUIPOS Y SERVICIOS INFORMATICOS, ASI COMO DE SOFTWARE</t>
  </si>
  <si>
    <t>+34 91/7243000</t>
  </si>
  <si>
    <t>www.vdichannel.com</t>
  </si>
  <si>
    <t>633.</t>
  </si>
  <si>
    <t>Empresa proveedora de servicios de “Hosting”, “Housing” y soluciones de comunicaciones para el mercado empresarial y particular.</t>
  </si>
  <si>
    <t>718.</t>
  </si>
  <si>
    <t>CLOUD WORLDWIDE SERVICES SL.</t>
  </si>
  <si>
    <t>B86517463</t>
  </si>
  <si>
    <t>Servicios técnicos para empresas.</t>
  </si>
  <si>
    <t>+34 91/7498700</t>
  </si>
  <si>
    <t>www.cloudworldwideservices.com</t>
  </si>
  <si>
    <t>764.</t>
  </si>
  <si>
    <t>Distribución de videojuegos.</t>
  </si>
  <si>
    <t>914.</t>
  </si>
  <si>
    <t>El desarrollo y la venta de software, entre otros, Software de Puente Abierta, así como la promoción y venta de software de terceros. 6209 Otros servicios relacionados con las tecnologías de la información y la informática.</t>
  </si>
  <si>
    <t>956.</t>
  </si>
  <si>
    <t>GOFORE SPAIN SL.</t>
  </si>
  <si>
    <t>B87954749</t>
  </si>
  <si>
    <t>a) El suministro y desarrollo de medios digitales y servicios de e- business, productos de software, consultoría y capacitación, así como la implantación de servicios propios de aplicación de software (ASP) mediante contratación indirecta. b) La exportación, importación y reventa de productos de sft</t>
  </si>
  <si>
    <t>www.gofore.com</t>
  </si>
  <si>
    <t>1082.</t>
  </si>
  <si>
    <t>LA PRESTACION DE SERVICIOS DE CONSULTORIA E INGENIERIA, INCLUIDA LA ELABORACION, SEGUIMIENTO Y DESARROLLO DE PROYECTOS, EJECUCION DE PLANES Y ASESORAMIENTO EN EL CAMPO DE LA INFORMATICA</t>
  </si>
  <si>
    <t>1115.</t>
  </si>
  <si>
    <t>MADRID 1 SISTEMAS DE OFICINA SL</t>
  </si>
  <si>
    <t>B28817054</t>
  </si>
  <si>
    <t>Comercio al por menor de equipos de ofimática.</t>
  </si>
  <si>
    <t>+34 91/5719177</t>
  </si>
  <si>
    <t>www.m1sistemas.com</t>
  </si>
  <si>
    <t>1185.</t>
  </si>
  <si>
    <t>OPEN CLOUD SPAIN S.L.</t>
  </si>
  <si>
    <t>DESARROLLAR ACTIVIDADES DE COMERCIALIZACION DE SOFTWARE OFRECIENDO APOYO COMERCIAL Y FORMATIVO A LOS DISTRIBUIDORES DEL MISMO; ENTABLAR RELACIONES COMO NUEVOS DISTRIBUIDORES Y COLABORADORES Y PRESTAR SERVICIOS DE DISENO</t>
  </si>
  <si>
    <t>1437.</t>
  </si>
  <si>
    <t>TECHHEROX SL.</t>
  </si>
  <si>
    <t>B56084528</t>
  </si>
  <si>
    <t>Prestación otros servicios relacionados con las tecnologías de la información y la informática, la comunicación y la educación. Desarrollo, supervisión y gestión de proyectos de investigación desarrollo e innovación. Prestación de servicios de publicidad. Creación y difusión de anuncios o campañas d</t>
  </si>
  <si>
    <t>+34 63/0811296</t>
  </si>
  <si>
    <t>www.techherox.com</t>
  </si>
  <si>
    <t>1576.</t>
  </si>
  <si>
    <t>BIMOBJECT SPAIN SL.</t>
  </si>
  <si>
    <t>B87372611</t>
  </si>
  <si>
    <t>VENTA DE SERVICIOS DE TECNOLOGIA DE INTERNET, GESTION DE RECURSOS Y CONSULTORIA SOBRE LOS MISMOS</t>
  </si>
  <si>
    <t>+34 91/6172813</t>
  </si>
  <si>
    <t>1580.</t>
  </si>
  <si>
    <t>LA PRESTACION DE SERVICIOS INFORMATICOS Y DE INTERNET, EL MONTAJE DE SISTEMAS INFORMATICOS, EL DESARROLLO, COMPRA, VENTA Y ALQUILER DE SOFTWARE Y HARDWARE, LA PRESTACION DE SERVICIOS DE MANTENIMIENTO DE SISTEMAS INFORMATICOS, SU GESTION, ANALISIS, ETC ..</t>
  </si>
  <si>
    <t>1594.</t>
  </si>
  <si>
    <t>EXCESION TECNOLOGIAS SL.</t>
  </si>
  <si>
    <t>B87575247</t>
  </si>
  <si>
    <t>La venta, alquiler, instalación y mantenimiento de equipos informáticos, de sistemas de video, televisión y sonido, sistemas dométicos, sistemas de seguridad, climatización y refrigeración y en general cualquier tipo de instalación para la Pyme, comercios y hogares, etc</t>
  </si>
  <si>
    <t>1755.</t>
  </si>
  <si>
    <t>CONSULTORIA REGISTROS Y MANTENIMIENTO SL</t>
  </si>
  <si>
    <t>B83929240</t>
  </si>
  <si>
    <t>LA VENTA Y DISTRIBUCION DE CAJAS REGISTRADORAS Y TERMINALES PUNTOS DE VENTA, ASI COMO EL DESARROLLO DE SOFTWARE</t>
  </si>
  <si>
    <t>+34 91/7152525</t>
  </si>
  <si>
    <t>www.crymamadrid.es</t>
  </si>
  <si>
    <t>1907.</t>
  </si>
  <si>
    <t>INVERSIA TECHNOLOGIES SL.</t>
  </si>
  <si>
    <t>1. Información y comunicaciones (Código CNAE número 6399). 2. Informática, telecomunicaciones y ofimática (Códigos CNAE números 6110, 6201, 6202, 6203, 6311 y 9511)</t>
  </si>
  <si>
    <t>1945.</t>
  </si>
  <si>
    <t>GOQUIN SL</t>
  </si>
  <si>
    <t>B78455862</t>
  </si>
  <si>
    <t>ADQUISICION, TENENCIA, ADMINISTRACION Y DISPOSICION DE BIENES INMUEBLES, ASI COMO LA INTERMEDIACION EN OPERACIONES INMOBILIARIAS Y COMERCIALES, Y LA LIMPIEZA, CONSERVACION Y MANTENIMIENTO DE LOCALES O EDIFICIOS.</t>
  </si>
  <si>
    <t>1967.</t>
  </si>
  <si>
    <t>GIRALDOCRESPO IT SOLUTIONS SL</t>
  </si>
  <si>
    <t>B05227343</t>
  </si>
  <si>
    <t>1. La Venta al por mayor y menor de componentes informáticos y de oficina. 2. La comercialización de dichos artículos vía "internet". 3. Análisis, programación, pruebas e implantación de aplicaciones informáticas en cualquier plataforma. 4. Mantenimiento y reparación de equipos y aplicaciones in</t>
  </si>
  <si>
    <t>+34 92/0105960</t>
  </si>
  <si>
    <t>www.giraldocrespo.com</t>
  </si>
  <si>
    <t>2017.</t>
  </si>
  <si>
    <t>Exportación, importación.. de aparatos audivisuales.. Prestación de servicios de informática.. Intermediación en el asesoramiento informático.. Intermediación en servicios de ingenieria.. Diseño, investigación, desarrollo... de todo tipo de electrodomésticos.. Operaciones típicas del tráfico inmobiliario.</t>
  </si>
  <si>
    <t>2115.</t>
  </si>
  <si>
    <t>Consultoría, asesoría, comercio, fabricación, soporte y mantenimiento de equipos, aplicaciones y proyectos de telecomunicaciones e informáticos. Adquisición, construcción, venta y explotación de inmuebles; Administración y gestión de patrimonios inmobiliarios. CNAE 6810, 9512, 6209, 4741, 4321</t>
  </si>
  <si>
    <t>2178.</t>
  </si>
  <si>
    <t>INSTALACION Y MANTENIMIENTO DE REDES Y SERVICIOS DE COMUNICACIONES, Y LA COMPRAVENTA, ARRENDAMIENTO Y CUALQUIER OTRA FORMA DE EXPLOTACION DE TODA CLASE DE BIENES INMUEBLES.</t>
  </si>
  <si>
    <t>+34 91/4855315</t>
  </si>
  <si>
    <t>www.ox-one.com</t>
  </si>
  <si>
    <t>2192.</t>
  </si>
  <si>
    <t>REALIZAR NEGOCIOS COMO SOCIEDAD MERCANTIL GENERAL, INCLUYENDO, SIN LIMITACION, LA PROMOCION, VENTA Y/O PRESTACION DE SERVICIOS DE RECUPERACION DE DATOS INFORMATICO Y LA PROMOCION VENTA Y/O PRESTACION DE CUALESQUIERA</t>
  </si>
  <si>
    <t>2307.</t>
  </si>
  <si>
    <t>PAUMA CAPITAL SL.</t>
  </si>
  <si>
    <t>-La importación, exportación, fabricación, comercialización, distribución, desarrollo, mantenimiento, alquiler y venta de equipos y componentes informáticos, ofimáticos, electrónicos, de ingeniería y material de oficina. -El desarrollo de sistemas y aplicaciones informáticas, su distribución, comerc</t>
  </si>
  <si>
    <t>2366.</t>
  </si>
  <si>
    <t>CLOUD ASESORIA RECURSOS E INNOVACION SL.</t>
  </si>
  <si>
    <t>B87428801</t>
  </si>
  <si>
    <t>1) La consultoría, desarrollo, implementación, distribución, venta al por mayor al por menor, instalación, explotación, mantenimiento, soporte y formación de sistemas y programas informáticos y de telecomunicaciones. 2) El diseño y mantenimiento de páginas de internet</t>
  </si>
  <si>
    <t>+34 91/3343145</t>
  </si>
  <si>
    <t>2397.</t>
  </si>
  <si>
    <t>RECIPROCAL SL</t>
  </si>
  <si>
    <t>B98219769</t>
  </si>
  <si>
    <t>a) Recogida y tratamiento de materiales usados, residuos y enseres de uso domestico e industrial para su reciclado y obtencion, distribucion y comercializacion de energias. Depuracion y distribucion de agua. Refino, comercializacion, intermediacion, almacenamiento, y distribucion de petroleos y deri.</t>
  </si>
  <si>
    <t>+34 91/0609142</t>
  </si>
  <si>
    <t>2455.</t>
  </si>
  <si>
    <t>MUNDO CONSUMIBLE S.L.</t>
  </si>
  <si>
    <t>B84481696</t>
  </si>
  <si>
    <t>PROPORCIONAR SOLUCIONES TECNOLOGICAS ORIENTADAS A EMPRESAS PROFESIONALES Y PARTICULARES MEDIANTE LA COMERCIALIZACION DE TECNOLOGIAS Y PRODUCTOS DE HARDWARE</t>
  </si>
  <si>
    <t>+34 62/2026311</t>
  </si>
  <si>
    <t>www.mundoconsumible.es</t>
  </si>
  <si>
    <t>2589.</t>
  </si>
  <si>
    <t>NAOS IBERIA CONSULTING SL.</t>
  </si>
  <si>
    <t>B87214524</t>
  </si>
  <si>
    <t>a) La consultoría de dirección, el asesoramiento y asistencia técnica, el desarrollo e implantación de sistemas de dirección, operativos y de control, la elaboración de estudios económicos, comerciales y laborales y de otros estudios e informes, la prestación de servicios de información..........</t>
  </si>
  <si>
    <t>2603.</t>
  </si>
  <si>
    <t>WELCOMENEXT SL.</t>
  </si>
  <si>
    <t>LA PRESTACION DE SERVICIOS DE CONSULTORIA INFORMATICA Y TECNOLOGIA. CREACION, DESARROLLO Y MANTENIMIENTO DE APLICACIONES Y PLATASFORMAS INFORMATICAS. CREACION Y DISEÑO DE CONTENIDOS DIGITALES....</t>
  </si>
  <si>
    <t>www.scormnext.es</t>
  </si>
  <si>
    <t>2768.</t>
  </si>
  <si>
    <t>COVER NET SL</t>
  </si>
  <si>
    <t>MONTAJE. INSTALACION Y MANTENIMIENTO DE EQUIPOS INFORMATICOS. VENTA, DESARROLLO Y MANTENIMIENTO DE APLICACIONES DE SOFTWARE. PROYECTOS DE TELECOMUNICACIONES.</t>
  </si>
  <si>
    <t>+34 91/3980430</t>
  </si>
  <si>
    <t>www.covernet.es</t>
  </si>
  <si>
    <t>Repair of computers and peripheral equipment</t>
  </si>
  <si>
    <t>2946.</t>
  </si>
  <si>
    <t>ZALKRA INNOVATION SL.</t>
  </si>
  <si>
    <t>B87523429</t>
  </si>
  <si>
    <t>1. Construcción, instalaciones y mantenimiento. 2. Comercio al por mayor y al por menor. Distribución comercial. Importación y exportación. 3. Actividades inmobiliarias. 4. Actividades profesionales de la informática. 5. Industrias manufactureras y textiles. 6. Turismo, hostelería y restauración..</t>
  </si>
  <si>
    <t>3156.</t>
  </si>
  <si>
    <t>Servicios relacionados con las tecnologías de la información y la informática</t>
  </si>
  <si>
    <t>3386.</t>
  </si>
  <si>
    <t>ESSENZIAL SPAIN SL.</t>
  </si>
  <si>
    <t>EL ASESORAMIENTO FINANCIERO EXCLUYENDO DE DICHA ACTIVIDAD LAS PROPIAS DE LAS SOCIEDADES DE ESTA CLASE ESTALBECIDAS EN EL ARTICULO 63 DE LA LEY DE MERCADO DE VALORES</t>
  </si>
  <si>
    <t>3390.</t>
  </si>
  <si>
    <t>1. La adquisición, suscripción, tenencia, disfrute y enajenación de acciones y participaciones sociales de sociedades mercantiles en general, así como la dirección, gestión, control y administración de su cartera de sociedades participadas, como sociedad "holding", para lo cual dispondrá de la. co.</t>
  </si>
  <si>
    <t>3643.</t>
  </si>
  <si>
    <t>TECNOLOGIAS APLICADAS OMICRON SL</t>
  </si>
  <si>
    <t>B83307272</t>
  </si>
  <si>
    <t>LA DISTRIBUCION EN VENTA O ALQUILER, INSTALACION, MANTENIMIENTO Y REPARACION DE EQUIPOS Y COMPONENTES INFORMATICOS, TANTO HARDWARE COMO SOFTWARE, PARA PERSONAS FISICAS Y JURIDICAS;</t>
  </si>
  <si>
    <t>3709.</t>
  </si>
  <si>
    <t>AVINFORMA SERVICIOS INFORMATICOS SL.</t>
  </si>
  <si>
    <t>B87253829</t>
  </si>
  <si>
    <t>-La investigación y desarrollo, representación, compra, venta, importación y exportación de métodos, técnicas y herramientas para los entornos de informática y sistemas de información, así como la representación, distribución, venta y compra e importación y exportación de hardware y software. -La</t>
  </si>
  <si>
    <t>1</t>
  </si>
  <si>
    <t>3806.</t>
  </si>
  <si>
    <t>MENKAR TECHNOLOGY SL.</t>
  </si>
  <si>
    <t>B87334058</t>
  </si>
  <si>
    <t>Informática, Telecomunicaciones y ofimática, investigación, desarrollo e innovación. Otros servicios relacionados con las tecnologías de la información y la informática. -La intermediación en la prestación de servicios de ingeniería. Servicios Técnicos de Ingeniería y otras actividades ..</t>
  </si>
  <si>
    <t>3845.</t>
  </si>
  <si>
    <t>ASTANA SERVICES SL</t>
  </si>
  <si>
    <t>B83635672</t>
  </si>
  <si>
    <t>PRESTACION DE SERVICIOS PROFESIONALES DE ASESORAMIENTO; CONSULTORIA, FORMACION, REALIZACION DE PROYECTOS Y CUALESQUIERA OTROS EN LAS AREAS DE SISTEMAS DE INFORMACION</t>
  </si>
  <si>
    <t>+34 63/7805921</t>
  </si>
  <si>
    <t>www.astana.es</t>
  </si>
  <si>
    <t>4034.</t>
  </si>
  <si>
    <t>LEANXCALE SL.</t>
  </si>
  <si>
    <t>. Diseño, desarrollo, producción, implantación y explotación comercial de software y tecnologlas de la información, así como investigación y desarrollo (1+ 1,), en este ámbito de actividad. b. Prestación de servicios asociados a las tecnologías de la información (informática, almacenamiento, .</t>
  </si>
  <si>
    <t>4039.</t>
  </si>
  <si>
    <t>MABUI UNICS SL.</t>
  </si>
  <si>
    <t>B42726067</t>
  </si>
  <si>
    <t>"Diseño, investigación, desarrollo, fabricación, explotación, suministro, mantenimiento, reparación, instalación, montaje, distribución, representación, exportación e importación, comercialización, compra y venta al por mayor y al por menor de todo tipo de software y hardware, equipos informáticos,</t>
  </si>
  <si>
    <t>4121.</t>
  </si>
  <si>
    <t>WAYDIT CONSULTORIA E INGENIERIA TECNOLOGICA SL.</t>
  </si>
  <si>
    <t>B86595071</t>
  </si>
  <si>
    <t>Dedicarse profesionalmente y por cuenta de terceros, a promover, diseñar, construir y explotar soluciones en Tecnología de Información y Comunicaciónpara cualquier tipo de negocio</t>
  </si>
  <si>
    <t>+34 61/6941497</t>
  </si>
  <si>
    <t>4176.</t>
  </si>
  <si>
    <t>CORE SERVICES CLOUD AND COMPUTING S.R.L.</t>
  </si>
  <si>
    <t>B05264841</t>
  </si>
  <si>
    <t>-Las actividades de programación informática. 2. Actividades de telecomunicaciones, tales como la provición de telecomunicaciones especializadas como las operaciones de seguimiento por satélite, telemetría y radar y a través de las lineas ya existentes. 3. La explotación de estaciones terminales d</t>
  </si>
  <si>
    <t>4187.</t>
  </si>
  <si>
    <t>LIMITFREE GLOBAL SL</t>
  </si>
  <si>
    <t>B84736727</t>
  </si>
  <si>
    <t>OTROS SERVICIOS RELACIONADOS CON LAS TECNOLOGIAS DE LA INFORMACION Y LA INFORMATICA. CONSULTORIA EMPRESARIAL (EN AREAS RELATIVAS AL NEGOCIO, PROCESOS, ORGANIZACION Y TECNOLOGIA). ACTUAR COMO AGENTE DE ENTIDADES DE CREDITO Y/O EMPRESAS DE SERVICIOS DE INVERSION,.</t>
  </si>
  <si>
    <t>4232.</t>
  </si>
  <si>
    <t>PRAETORIAN ADVISORY &amp; CONSULTING SL.</t>
  </si>
  <si>
    <t>B88451349</t>
  </si>
  <si>
    <t>La consultoría tecnológica. CODIGO CNAE: 6209</t>
  </si>
  <si>
    <t>4366.</t>
  </si>
  <si>
    <t>LAUMON 18 CONSULTING SL.</t>
  </si>
  <si>
    <t>B88062070</t>
  </si>
  <si>
    <t>4401.</t>
  </si>
  <si>
    <t>MONCAL SUPPLIES S. L.</t>
  </si>
  <si>
    <t>B80139942</t>
  </si>
  <si>
    <t>COMPRA, VENTA, DISTRIBUCION, IMPORTACION Y EXPORTACION DE ARTICULOS FABRICADOS EN MADERA, HIERRO, TEJIDO, CRISTAL Y ALABASTRO, COMPRA, VENTA, DISTRIBUCION, IMPORTACION Y EXPORTACION DE METALES PRECIOSOS. ETC.</t>
  </si>
  <si>
    <t>4503.</t>
  </si>
  <si>
    <t>INTUYE SL.</t>
  </si>
  <si>
    <t>B87553475</t>
  </si>
  <si>
    <t>a) El diseño, desarrollo, integración, operación, mantenimiento, reparación y comercialización de sistemas, soluciones y productos que hagan uso de las tecnologías de la información (informática, electrónica y comunicaciones), así como de cualquier campo o sector. b) La prestación de servicios ..</t>
  </si>
  <si>
    <t>+34 62/9149873</t>
  </si>
  <si>
    <t>4685.</t>
  </si>
  <si>
    <t>EVENTS TIME SL</t>
  </si>
  <si>
    <t>B85163764</t>
  </si>
  <si>
    <t>DESARROLLO DE ACTIVIDADES COMERCIALES Y DE PROMOCION DE CUALQUIER CLASE DEPRODUCTOS Y SERVICIOS RELACIONESDIS CON EL MARKETING, LA COMUNICACION EMPRESARIAL Y LA PUBLICIDAD.</t>
  </si>
  <si>
    <t>4976.</t>
  </si>
  <si>
    <t>LANNET SL</t>
  </si>
  <si>
    <t>B81268740</t>
  </si>
  <si>
    <t>EL COMERCIO AL POR MAYOR DE MAQUINAS, APARATOS, EQUIPOS Y MATERIAL DE OFICINA Y SU MONTAJE, EXCLUYENDOSE DE LO ANTERIOR LOS MUEBLES.</t>
  </si>
  <si>
    <t>+34 60/9292218</t>
  </si>
  <si>
    <t>www.lannet.es</t>
  </si>
  <si>
    <t>4980.</t>
  </si>
  <si>
    <t>LA ADQUISICION, EXPLOTACION Y ENAJENACION DE BIENES INMUEBLES. LA COMPRAVENTA, ADMINISTRACION Y TENENCIA DE PARTICIPACIONES SOCIALES, ACTIVOS FINANCIEROS Y VALORES COTIZADOS O NO EN MERCADOS OFICIALES CON LA FINALIDAD DE</t>
  </si>
  <si>
    <t>5109.</t>
  </si>
  <si>
    <t>INFOROCK SL</t>
  </si>
  <si>
    <t>B81886020</t>
  </si>
  <si>
    <t>LA EJECUCION DE PROYECTOS INFORMATICOS APLICADOS A LA MINERIA. ASI COMO LA ADQUISICION, EXPLOTACION Y ENAJENACION DE BIENES INMUEBLES.</t>
  </si>
  <si>
    <t>+34 91/3511889</t>
  </si>
  <si>
    <t>5241.</t>
  </si>
  <si>
    <t>LA ADQUISICION, EXPLOTACION Y ENAJENACION, POR CUALQUIER TITULO, DE BIENES INMUEBLES RUSTICOS Y URBANOS, LA EJECUCION DE TODA CLASE DE OBRAS SOBRE ELLOS, EDIFICIOS, VIVIENDAS, LOCALES COMERCIALES, GARAJES, OFICINAS Y CUA</t>
  </si>
  <si>
    <t>5270.</t>
  </si>
  <si>
    <t>DINAMIC SOFTWARE SL.</t>
  </si>
  <si>
    <t>B80574460</t>
  </si>
  <si>
    <t>La creación, producción, edición, licencia y venta de videojuegos para dispositivos actuales y futuros. Su puesta a disposición del público utilizando las actuales y futuras plataformas de distribución de videojuegos como el download y el streaming. La preservación de videojuegos de dispositivos...</t>
  </si>
  <si>
    <t>5278.</t>
  </si>
  <si>
    <t>GESATEC SL</t>
  </si>
  <si>
    <t>B80454937</t>
  </si>
  <si>
    <t>COMPRA VENTA DE ORDENADORES Y/O PERIFERICOS Y/O TERMINALES, ACCESORIOS, ACCESORIOS Y REPUESTOS PARA LOS MISMOS, E IMPRESORAS, MAQUINAS DE ESCRIBIR Y CALCULAR, MOBILIARIO DE OFICINAS DE TODO TIPO Y LA INSTALACION.</t>
  </si>
  <si>
    <t>5299.</t>
  </si>
  <si>
    <t>KONDITEC MOBILITY SL.</t>
  </si>
  <si>
    <t>INFORMATICA, TELECOMUNICACIONES Y OFIMATICA</t>
  </si>
  <si>
    <t>5324.</t>
  </si>
  <si>
    <t>CONSTRUCCION, INSTALACIONES Y MANTENIMIENTO., COMERCIO AL POR MAYOR Y AL POR MENOR. DISTRIBUCION COMERCIAL. IMPORTACION Y EXPORTACION., ACTIVIDADES INMOBILIARIAS., ACTIVIDADES PROFESIONALES., INDUSTRIAS MANUFACTURERAS Y TEXTILES., TURISMO, HOSTELERIA Y RESTAURACION., PRESTACION DE SERVICIOS. ACTIVID</t>
  </si>
  <si>
    <t>5515.</t>
  </si>
  <si>
    <t>GRUPO TANTEL MULTISERVICIOS SL</t>
  </si>
  <si>
    <t>B84484211</t>
  </si>
  <si>
    <t>VENTA E INSTALACION PARA OFICINAS DE TODO TIPO DE MATERIAL INFORMATICO Y TELECOMUNICACIONES, Y ACCESORIOS DE LOS MISMOS, EXISTENTES EN LA ACTUALIDAD O QUE EN LO SUCESIVO SE CREEN</t>
  </si>
  <si>
    <t>www.grupotantel.com</t>
  </si>
  <si>
    <t>5582.</t>
  </si>
  <si>
    <t>GEOSISTEMAS INFORMATICOS SL</t>
  </si>
  <si>
    <t>B82493222</t>
  </si>
  <si>
    <t>FABRICACION MONTAJE COMERCIALIZACION ALQUILER INSTALACION REPARACION Y MANTENIMIENTO DE TODO TIPO DE EQUIPOS INFORMATICOS.</t>
  </si>
  <si>
    <t>+34 91/5941600</t>
  </si>
  <si>
    <t>www.geosistemas.com</t>
  </si>
  <si>
    <t>5789.</t>
  </si>
  <si>
    <t>INNOVA POS SL.</t>
  </si>
  <si>
    <t>B86955572</t>
  </si>
  <si>
    <t>INFORMATICA, TELECOMUNICACIONES Y OFIMATICA., COMPRAVENTA Y REPARACION DE VEHICULOS. REPARACION Y MANTENIMIENTO DE INSTALACIONES Y MAQUINARIA., INVESTIGACION, DESARROLLO E INNOVACION</t>
  </si>
  <si>
    <t>+34 66/4485145</t>
  </si>
  <si>
    <t>www.innovapos.es</t>
  </si>
  <si>
    <t>6090.</t>
  </si>
  <si>
    <t>IOT KNECT SL.</t>
  </si>
  <si>
    <t>B87703492</t>
  </si>
  <si>
    <t>EXPLOTACION IMPORTACION ASESORAMIENTO COMERCIALIZACION AL POR MENOR Y AL POR MAYOR IMPORTACION EXPORTACION INSTALACION SOPORTE Y MANTENIMIENTO DE EQUIPOS DE TELECOMUNICACIONES O INFORMATICOS U OFIMATICOS HARDWARE SOFTWARE Y DE APLICACIONES INSTALADAS EN LOS EQUIPOS ESPECIFICADOS</t>
  </si>
  <si>
    <t>Financial Export limit reached</t>
  </si>
  <si>
    <t>6198.</t>
  </si>
  <si>
    <t>TELEMEDCARE EUROPE SL.</t>
  </si>
  <si>
    <t>B01822386</t>
  </si>
  <si>
    <t>a) Comercio al por mayor de programas informáticos de atención domiciliaria y cuidado remoto de pacientes, así como su explotación a través de plataforma informática (CNAE 4651) b) Comercio al por mayor de equipos electrónicos relacionados con la atención domiciliaria y el cuidado remoto de paciente</t>
  </si>
  <si>
    <t>www.telemedcare.com</t>
  </si>
  <si>
    <t>6227.</t>
  </si>
  <si>
    <t>CONSULTORIA E INTEGRACION DE SISTEMAS Y REDES S.L.</t>
  </si>
  <si>
    <t>B82574260</t>
  </si>
  <si>
    <t>A. LA PRESTACION DE SERVICIOS INFORMATICOS, ASI COMO EL ASESORAMIENTO Y CONSULTORIA DE SISTEMAS INFORMATICOS, TANTO EN LA ARQUITECTURA DEL SISTEMA EN SI MISMO, COMO LA ORGANIZACION DEL EQUIPO DE TRABAJO Y METODOLOGIA.</t>
  </si>
  <si>
    <t>6350.</t>
  </si>
  <si>
    <t>A Y R INGENIEROS SL</t>
  </si>
  <si>
    <t>B78835212</t>
  </si>
  <si>
    <t>EL COMERCIO AL POR MENOR Y LA REPARACION DE APARATOS Y EQUIPOS DE TELEFONIA, RADIOTELEFONIA, TELEGRAFIA, INFORMATICOS, DE IMAGEN Y SONIDO. LA COMERCIALIZACION Y REALIZACION DE TRABAJOS Y PROYECTOS DE SOFTWARE,</t>
  </si>
  <si>
    <t>+34 91/3514304</t>
  </si>
  <si>
    <t>www.ayringenieros.es</t>
  </si>
  <si>
    <t>6409.</t>
  </si>
  <si>
    <t>ABARCA TECNOLOGIAS DE INFORMACION SL</t>
  </si>
  <si>
    <t>B84239284</t>
  </si>
  <si>
    <t>LA CONSULTORIA SOBRE DISENO, INTEGRACION, DESARROLLO E INSTALACION DE TECNOLOGIA DE LA INFORMACION Y DE LAS COMUNICACIONES Y LA REALIZACION DE LAS ACTIVIDADES NECESARIAS PARA CREAR LA INFRAESTRUCTURA NECESARIA PARA EL DE</t>
  </si>
  <si>
    <t>+34 91/2979749</t>
  </si>
  <si>
    <t>6518.</t>
  </si>
  <si>
    <t>TUTI BRANDING Y NUEVAS TECNOLOGIAS SL.</t>
  </si>
  <si>
    <t>B86907219</t>
  </si>
  <si>
    <t>1. Divulgación y comercialización de las nuevas tecnologías en todas formas y/ o formatos a través de las pertinentes actividades de promoción, marketing, formación, diseño, supervisión, asesoría, edición, producción, distribución, compra y venta, exportación e importación de productos y servicios r</t>
  </si>
  <si>
    <t>6696.</t>
  </si>
  <si>
    <t>TRAMONTANA PROCESOS Y DATOS SL</t>
  </si>
  <si>
    <t>B83797225</t>
  </si>
  <si>
    <t>LA REALIZACION DE TODA CLASE DE ESTUDIOS SOBRE PROBLEMAS DE ECONOMIA GENERAL Y DE LA EMPRESA Y LA PRESTACION DE TODOS LOS SERVICIOS DE ASESORAMIENTO A LAS MISMAS</t>
  </si>
  <si>
    <t>6958.</t>
  </si>
  <si>
    <t>ADQA DIGITAL SIGNATURE SL.</t>
  </si>
  <si>
    <t>B09680075</t>
  </si>
  <si>
    <t>0</t>
  </si>
  <si>
    <t>6971.</t>
  </si>
  <si>
    <t>AIKON SERVICIOS TECNOLOGICOS Y LOGISTICOS SL</t>
  </si>
  <si>
    <t>B82510272</t>
  </si>
  <si>
    <t>DISENO, DESARROLLO, INSTALACION Y MANTENIMIENTO DE TODO TIPO DE SISTEMAS DE INGENIERIA Y CONSULTORIA, ENCAMINADOS A LA AUTOMATIZACION DE PROCESOS Y TAREAS O MEJORAS DE LAS YA EXISTENTES.</t>
  </si>
  <si>
    <t>7058.</t>
  </si>
  <si>
    <t>ANSIEDAPP SL.</t>
  </si>
  <si>
    <t>B10925956</t>
  </si>
  <si>
    <t>7185.</t>
  </si>
  <si>
    <t>7687.</t>
  </si>
  <si>
    <t>FOOKY ENTERTAINMENT SL.</t>
  </si>
  <si>
    <t>B88230370</t>
  </si>
  <si>
    <t>8771.</t>
  </si>
  <si>
    <t>SCSI SLL</t>
  </si>
  <si>
    <t>B82886532</t>
  </si>
  <si>
    <t>LA REALIZACION DE ACTIVIDADES DE ASESORIA, CONSULTORIA, INGENIERIA DE I+D, PRODUCCION. COMERCIALIZACION Y VENTA DE SISTEMAS INTEGRADOS DE SEGURIDAD Y CONTROL, EN TODO LO REFERENTE AL CAMPO DE LA SEGURIDAD Y CONTROL.</t>
  </si>
  <si>
    <t>+34 91/5186406</t>
  </si>
  <si>
    <t>8780.</t>
  </si>
  <si>
    <t>SENIOR TELECOMUNICACIONES Y SERVICIOS AVANZADOS SL.</t>
  </si>
  <si>
    <t>B88321518</t>
  </si>
  <si>
    <t>El diseño, investigación, desarrollo, adquisición, venta, provisión, distribución, importación, exportación, mantenimiento, instalación, interconexión y comercialización de software y programas informáticos, así como la prestación de servicios relacionados con los mismos,.</t>
  </si>
  <si>
    <t>9011.</t>
  </si>
  <si>
    <t>VEGAL MEDICAL EQUIPMENT SL.</t>
  </si>
  <si>
    <t>B01681642</t>
  </si>
  <si>
    <t>a) La comercialización, importación, exportación y venta de software, equipos médicos y aparatos electrónicos de última generación de uso médico y biomédico para el equipamiento de hospitales y clínicas, públicas o privadas y centros de salud de todo tipo, especialmente los especializados para la..</t>
  </si>
  <si>
    <t>+34 91/0901573</t>
  </si>
  <si>
    <t>www.vegalmeq.com</t>
  </si>
  <si>
    <t>cif</t>
  </si>
  <si>
    <t>Razón social</t>
  </si>
  <si>
    <t>Objeto Social</t>
  </si>
  <si>
    <t>Tel 1</t>
  </si>
  <si>
    <t>Contacto 1</t>
  </si>
  <si>
    <t>B81503419</t>
  </si>
  <si>
    <t>MKT &amp; PLACE SL</t>
  </si>
  <si>
    <t xml:space="preserve">LA COMERCIALIZACION Y DISTRIBUCION DE PRODUCTOS INFORMATICOS, TANTO PRINCIPALES COMO ACCESORIOS CORRESPONDIENTES A LOS MISMOS. ETC.. </t>
  </si>
  <si>
    <t>Miguel Angel Marti Melendo</t>
  </si>
  <si>
    <t>B65615502</t>
  </si>
  <si>
    <t>IGE DESARROLLOS INTEGRADOS 3 SL</t>
  </si>
  <si>
    <t>08290</t>
  </si>
  <si>
    <t xml:space="preserve">LA FORMULACION, DESARROLLO, REPRESENTACION, COMPRA Y VENTA DE PROGRAMAS INFORMATICOS Y LA COMPRAVENTA, COMERCIALIZACION Y REPRESENTACION DE APARATOS INFORMATICOS. </t>
  </si>
  <si>
    <t>Albert Lluch Boada</t>
  </si>
  <si>
    <t xml:space="preserve"> Lluis Garcia Pareras</t>
  </si>
  <si>
    <t xml:space="preserve"> Mireia Sans Corrales</t>
  </si>
  <si>
    <t xml:space="preserve"> Gustavo Andres Tolschinsky Wiesen</t>
  </si>
  <si>
    <t>B84110642</t>
  </si>
  <si>
    <t>SOHELET NUEVAS TECNOLOGIAS S.L</t>
  </si>
  <si>
    <t xml:space="preserve">LA PROMOCION Y DESARROLLO DE NUEVAS TECNOLOGIAS. </t>
  </si>
  <si>
    <t>Miguel Comas</t>
  </si>
  <si>
    <t xml:space="preserve"> Ramon Barriga</t>
  </si>
  <si>
    <t xml:space="preserve"> Bernard Henri Dominique Liautaud</t>
  </si>
  <si>
    <t xml:space="preserve"> Nauta Capital Vc Partners Sgeic</t>
  </si>
  <si>
    <t>B60904521</t>
  </si>
  <si>
    <t>UNICORN ENTERPRISE SL</t>
  </si>
  <si>
    <t xml:space="preserve">COMERCIO AL MAYOR Y MENOR DE APARATOS INFORMATICOS Y SUS COMPLEMENTOS ASI COMO DE ARTICULOS DE ESCRITORIO Y OFICINA.. </t>
  </si>
  <si>
    <t>Ignacio Marco Sigiran</t>
  </si>
  <si>
    <t xml:space="preserve"> Jose Manuel Rosanes Aguilar</t>
  </si>
  <si>
    <t xml:space="preserve"> Pablo Tusell Sunyer</t>
  </si>
  <si>
    <t xml:space="preserve"> Francisco Javier Adell Forne</t>
  </si>
  <si>
    <t>B60270634</t>
  </si>
  <si>
    <t>CHAVES INFORMATICA PROGRAMACION SL</t>
  </si>
  <si>
    <t xml:space="preserve">TODA CLASE DE ACTIVIDADES RELACIONADAS CON EL ESTUDIO, PROYECTO, ANALISIS Y DISENO DE PROGRAMAS Y APLICACIONES INFORMATICAS PROGRAMACION DE EQUIPOS ELECTRONICOS REGISTRO Y PROCESO DE DATOS, ETC.. </t>
  </si>
  <si>
    <t>Juan Ignacio Sarda Anton</t>
  </si>
  <si>
    <t>mboquera@cdmboquera.es</t>
  </si>
  <si>
    <t xml:space="preserve"> eminfo@emaresme.com</t>
  </si>
  <si>
    <t xml:space="preserve"> chaves@intercom.es</t>
  </si>
  <si>
    <t>B62713169</t>
  </si>
  <si>
    <t>50008</t>
  </si>
  <si>
    <t xml:space="preserve">LA PRESTACION DE TODA CLASE DE SERVICIOS DE PROCESO DE DATOS, TRATAMIENTO DE LA INFORMACION, CONFECCION, DESARROLLO, COMERCIALIZACION Y DISTRIBUCION DE PROGRAMAS BASICOS Y DE APLICACION PARA SU IMPLANTACION EN ORDENADORE. </t>
  </si>
  <si>
    <t>Jose Nuno Pinheiro Gaspar</t>
  </si>
  <si>
    <t xml:space="preserve"> Pinheiro Gaspar Jose Nuno</t>
  </si>
  <si>
    <t>B83538264</t>
  </si>
  <si>
    <t xml:space="preserve">EL COMERCIO AL POR MAYOR Y AL POR MENOR DE MATERIAL INFORMATICO. EL ASESORAMIENTO TECNICO EN MATERIA DE INFORMATICA EN GENERAL. </t>
  </si>
  <si>
    <t>Eva Cecilia Staaff</t>
  </si>
  <si>
    <t xml:space="preserve"> Jorge Salvador Clota</t>
  </si>
  <si>
    <t>info@compunetic.net</t>
  </si>
  <si>
    <t>B61100483</t>
  </si>
  <si>
    <t>AIKEN SYSTEMS INFORMATICA SL</t>
  </si>
  <si>
    <t>08017</t>
  </si>
  <si>
    <t xml:space="preserve">EL ASESORAMIENTO INFORMATICO EN SUS MAS AMPLIOS TERMINOS A PERSONAS FISICAS Y JURIDICAS. POR SI O MEDIANTE PROFESIONALES TITULADOS. COMPRA, VENTA, REPARACION E INTERMEDIACION DE PRODUCTOS Y PAQUETES INFORMATICOS. ETC.   . </t>
  </si>
  <si>
    <t>Manuel Cusac Caramazana</t>
  </si>
  <si>
    <t>B64826092</t>
  </si>
  <si>
    <t>INFORMATICA Y REDES RUBI SL</t>
  </si>
  <si>
    <t>08191</t>
  </si>
  <si>
    <t xml:space="preserve">LA CONSULTORIA E INGENIERIA TECNOLOGICA EM TELECOMUNICACIONES, EN INFORMATICA Y EN SISTEMAS DE LA INFORMACION Y EL ASESORAMIENTO, COMERCIALIZACION, IMPLEMENTACION DE PROYECTOS EN LAS MATERIAS ANTERIORMENTE INDICADAS, ETC. </t>
  </si>
  <si>
    <t>Hanan Rosa Haddad Mousadi</t>
  </si>
  <si>
    <t xml:space="preserve"> Miguel Jose Mousadi Izghin</t>
  </si>
  <si>
    <t xml:space="preserve"> Izghin Miguel Jose Mousadi</t>
  </si>
  <si>
    <t>B93039121</t>
  </si>
  <si>
    <t>29602</t>
  </si>
  <si>
    <t xml:space="preserve">MARKETING, PUBLICIDAD, CREACION, DISENO Y MANTENIMIENTO DE PAGINAS WEB, DESARROLLO Y ASESORAMIENTO INFORMATICO.. </t>
  </si>
  <si>
    <t>Marta Amat Mayoral</t>
  </si>
  <si>
    <t>B86435369</t>
  </si>
  <si>
    <t>SESIO'S COMPANY SL</t>
  </si>
  <si>
    <t>28770</t>
  </si>
  <si>
    <t xml:space="preserve">LA PROGRAMACION INFORMATICA. LA FORMACION Y ENSEÑANZA NO REGLADA EN MATERIA DE INFORMATICA, APLICACIONES INFORMATICAS, TELEFONIA Y NUEVAS TECNOLOGIAS... </t>
  </si>
  <si>
    <t>Ronald J Friedlander</t>
  </si>
  <si>
    <t xml:space="preserve"> Michael Wells Bannett</t>
  </si>
  <si>
    <t xml:space="preserve"> Erik Schultink</t>
  </si>
  <si>
    <t xml:space="preserve"> Michael Levie</t>
  </si>
  <si>
    <t>B86591617</t>
  </si>
  <si>
    <t>28011</t>
  </si>
  <si>
    <t xml:space="preserve">LA PRESTACION DE SERVICIOS DE TELECOMUNICACION, TRANSMISION Y PROCESO DE DATOS E IMAGENES, CRONOMETRAJE, SEGUIMIENTO E NFORMATIZACION DE PRUEBAS DEPORTIVAS Y ESPECTACULO DE TODO TIPO. </t>
  </si>
  <si>
    <t>Marc Alexandre Boutet</t>
  </si>
  <si>
    <t xml:space="preserve"> Nuria Cabuti Brull</t>
  </si>
  <si>
    <t xml:space="preserve"> Arantza Larrauri Minguez</t>
  </si>
  <si>
    <t xml:space="preserve"> Francisco Santiago Beascoa Amat</t>
  </si>
  <si>
    <t xml:space="preserve"> Miquel Illa Mas</t>
  </si>
  <si>
    <t>B81790479</t>
  </si>
  <si>
    <t xml:space="preserve">ASESORAMIENTO DE EMPRESAS, EN ESPECIAL EN EL AMBITO DEL PROCESAMIENTO DE DATOS ELECTRONICOS, Y LA PRODUCCION, DESARROLLO Y LA DISTRIBUCION DE PROGRAMAS DE SOFTWARE TANTO PROPIOS COMO AJENOS Y OTROS.                      . </t>
  </si>
  <si>
    <t>B65968174</t>
  </si>
  <si>
    <t xml:space="preserve">LA PRESTACION DE SERVICIOS A TERCEROS DE DESARROLLO DE SISTEMAS INFORMATICOS, MANTENIMIENTO Y CONSULTORIA DE SISTEMAS INFORMATICOS Y APLICACIONES DE SOFTWARE PARA EL CONTROL, ETC. </t>
  </si>
  <si>
    <t>Isolino Alejandro Juan Dieguez Pazos</t>
  </si>
  <si>
    <t xml:space="preserve"> Maria Joaquina Cores Nuñez</t>
  </si>
  <si>
    <t>B84098755</t>
  </si>
  <si>
    <t>SEGUNDA FORMACION S.L</t>
  </si>
  <si>
    <t>28924</t>
  </si>
  <si>
    <t xml:space="preserve">LOS ANALISIS DE SISTEMAS, DESARROLLO, MANTENIMIENTO Y AMPLIACION DE APLICACIONES INFORMATICAS. </t>
  </si>
  <si>
    <t>Santiago De La Rubia Rivas</t>
  </si>
  <si>
    <t xml:space="preserve"> Soren Langelund</t>
  </si>
  <si>
    <t xml:space="preserve"> Gary Anthony Coll</t>
  </si>
  <si>
    <t>B38350260</t>
  </si>
  <si>
    <t>38009</t>
  </si>
  <si>
    <t xml:space="preserve">LA COMPRA VENTA, IMPORTACION, EXPORTACION, REPRESENTACION, DISTRIBUCION E INSTALACION DE ORDENADORES, IMPRESORAS, PROGRAMAS Y EQUIPOS DE INFORMATICA, Y OTROS.. </t>
  </si>
  <si>
    <t>Miguel Angel Barneto Carmona</t>
  </si>
  <si>
    <t xml:space="preserve"> Marcial Miguel Sanchez Navarro</t>
  </si>
  <si>
    <t xml:space="preserve"> Julio Chaumel Guzman</t>
  </si>
  <si>
    <t xml:space="preserve"> Jose Maria Barahona Sanz</t>
  </si>
  <si>
    <t>madrid@binarycanarias.com</t>
  </si>
  <si>
    <t xml:space="preserve"> laspalmas@binarycanarias.com</t>
  </si>
  <si>
    <t xml:space="preserve"> publicidad@binarycanarias.com</t>
  </si>
  <si>
    <t xml:space="preserve"> tenerife@binarycanarias.com</t>
  </si>
  <si>
    <t xml:space="preserve"> grandescuentas@binarycanarias.com</t>
  </si>
  <si>
    <t>B25623562</t>
  </si>
  <si>
    <t>COLLECTIU PSAC SL</t>
  </si>
  <si>
    <t>25007</t>
  </si>
  <si>
    <t xml:space="preserve">LA COMPRAVENTA DE PRODUCTOS RADIOELECTRICOS Y ELECTRONICOS PARA EL PROCESO DE DATOS DE USO PROFESIONAL, SUS ACCESIONES Y COMPLEMENTOS Y SU REPARACION Y ADAPTACION. LA PRESTACION DE SERVICIOS DE ESTUDIO Y ANALISIS DE PROC. </t>
  </si>
  <si>
    <t>Ramon Ros Saques</t>
  </si>
  <si>
    <t>B85817658</t>
  </si>
  <si>
    <t>NOVADOMO SISTEMAS INFORMATICOS SL</t>
  </si>
  <si>
    <t xml:space="preserve">PRESTACION DE SERVICIOS INFORMATICOS A LAS EMPRESAS, PROGRAMACION PARA EQUIPOS INFORMATICOS, REGISTRO DE DATOS EN SOPORTES DE ENTRADA PARA ORDENADORES, VENTA DE PROGRAMAS, PROCESO DE DATOS POR CUENTA DE TERCEROS.. </t>
  </si>
  <si>
    <t>Francisco Jose Torres Gonzalez</t>
  </si>
  <si>
    <t xml:space="preserve"> Pedro Torres Ortiz</t>
  </si>
  <si>
    <t xml:space="preserve"> Amadeo Martin</t>
  </si>
  <si>
    <t>B64202682</t>
  </si>
  <si>
    <t xml:space="preserve">LA COMPRA, VENTA, ELABORACION Y DISTRIBUCION DE PROGRAMAS INFORMATICOS, DISTRIBUCION Y VENTA DE EQUIPOS INFORMATICOS, ASI COMO DE TODO TIPO DE ACCESORIOS Y CONSUMIBLES EN SU ENTORNO; ETC. </t>
  </si>
  <si>
    <t>Antonio Luis Lopez Murcia</t>
  </si>
  <si>
    <t xml:space="preserve"> Jose Ignacio Romero Bartolome</t>
  </si>
  <si>
    <t>A04037545</t>
  </si>
  <si>
    <t xml:space="preserve">PROGRAMACION Y ANALISIS DE INFORMATICA.INSTALACIONES DE TELEGRAFIA SIN HILOS. IMPARTICION DE CURSOS DE FORMACION. COMPRA Y VENTA DE PRODUCTOS Y EQUIPOS PARA EL PROCESAMIENTO DE DATOS, Y ELEMENTOS NECESARIOS PARA INSTALAC. </t>
  </si>
  <si>
    <t>A80214083</t>
  </si>
  <si>
    <t>28805</t>
  </si>
  <si>
    <t xml:space="preserve">ASESORAMIENTO INFORMATICO, CREACION Y DISENO DE PROGRAMAS INFORMATICOS, COMERCIALIZACION DE PRODUCTOS OFIMATICOS Y MANTENIMIENTO Y FORMACION DE PRODUCTOS INFORMATICOS.. </t>
  </si>
  <si>
    <t>Maria Soledad Sagastume Andres</t>
  </si>
  <si>
    <t xml:space="preserve"> Julia Sagastume Andres</t>
  </si>
  <si>
    <t xml:space="preserve"> Pedro Sagastune Larrañaga</t>
  </si>
  <si>
    <t>siadv@siadv.com</t>
  </si>
  <si>
    <t xml:space="preserve"> info@siadv.com</t>
  </si>
  <si>
    <t xml:space="preserve"> siad@lander.es</t>
  </si>
  <si>
    <t>B84256395</t>
  </si>
  <si>
    <t>COMERCIAL DE MAQUINARIA ENVASADO Y LLENADO S.L</t>
  </si>
  <si>
    <t>28670</t>
  </si>
  <si>
    <t xml:space="preserve">COMPRAVENTA DE MAQUINARIA. </t>
  </si>
  <si>
    <t>Juan Carlos Diaz</t>
  </si>
  <si>
    <t xml:space="preserve"> Concepcion Diaz Usero</t>
  </si>
  <si>
    <t xml:space="preserve"> Juan Carlos Diaz Usero</t>
  </si>
  <si>
    <t xml:space="preserve"> Jose Luis Delgado Garcia</t>
  </si>
  <si>
    <t xml:space="preserve"> Jose Antonio Camarero Diaz</t>
  </si>
  <si>
    <t>B81820342</t>
  </si>
  <si>
    <t>VARIO RG CONSULTING SL</t>
  </si>
  <si>
    <t>28028</t>
  </si>
  <si>
    <t xml:space="preserve">SERVICIOS DE CONSULTORIA DE TECNOLOGIA DE LA INFORMACION Y DESARROLLO DE SOFTWARE.. </t>
  </si>
  <si>
    <t>Purificacion Peco Lopez</t>
  </si>
  <si>
    <t xml:space="preserve"> Lorenzo Frau Ortiz</t>
  </si>
  <si>
    <t>B65771693</t>
  </si>
  <si>
    <t xml:space="preserve">DESARROLLO Y POSTERIOR COMERCIALIZACION DE APLICACIONES INFORMATICAS. </t>
  </si>
  <si>
    <t>B86375326</t>
  </si>
  <si>
    <t xml:space="preserve">LA CONSULTORIA Y FORMACION INFORMATICA, VENTA E INSTALACION Y MANTENIMIENTO DE SOFTWARE Y HARDWARE... </t>
  </si>
  <si>
    <t>Jose Manuel Perez Campins</t>
  </si>
  <si>
    <t xml:space="preserve"> Luis Martin Rodriguez</t>
  </si>
  <si>
    <t xml:space="preserve"> Luis Alberto Fernandez Bedia</t>
  </si>
  <si>
    <t xml:space="preserve"> Pedro Reseco Casado</t>
  </si>
  <si>
    <t xml:space="preserve"> Jose Antonio Gomez Souto</t>
  </si>
  <si>
    <t>A81402059</t>
  </si>
  <si>
    <t>EVOLGROUP INTERNET SA</t>
  </si>
  <si>
    <t xml:space="preserve">LA COMERCIALIZACION Y DISTRIBUCION DE SISTEMAS DE INFORMACION TELEMATICOS, TANTO PRINCIPALES COMO ACCESORIOS CORRESPONDIENTES A LOS MISMOS.. </t>
  </si>
  <si>
    <t>Jose Antonio Romero Magarzo</t>
  </si>
  <si>
    <t>frederic.alluin@webmedia.es</t>
  </si>
  <si>
    <t xml:space="preserve"> info@webmedia.es</t>
  </si>
  <si>
    <t xml:space="preserve"> sergio@webmedia.es</t>
  </si>
  <si>
    <t xml:space="preserve"> contacto@evoluciona.com</t>
  </si>
  <si>
    <t>B14665616</t>
  </si>
  <si>
    <t>14010</t>
  </si>
  <si>
    <t xml:space="preserve">INSTALACIONES INFORMATICAS, SERVICIOS DE GESTION INFORMATICA, PROGRAMACION, INSTALACIONES DE PROGRAMAS, ASESORAMIENTO INFORMATICO, MONTAJE DE REDES Y EQUIPOS INFORMATICOS, REPARACION Y VENTA DE EQUIPOS INFORMATICOS Y ELE. </t>
  </si>
  <si>
    <t>abogados@mochoa.com</t>
  </si>
  <si>
    <t>B03683026</t>
  </si>
  <si>
    <t>03500</t>
  </si>
  <si>
    <t xml:space="preserve">COMERCIALIZACION DE ELEMENTOS INFORMATICOS. </t>
  </si>
  <si>
    <t>Ignacio Santabarbara Gimeno</t>
  </si>
  <si>
    <t xml:space="preserve"> Iñaki Olazar Patiño</t>
  </si>
  <si>
    <t xml:space="preserve"> Javier Santabarbara</t>
  </si>
  <si>
    <t>sime2@sime.es#</t>
  </si>
  <si>
    <t xml:space="preserve"> sime@sime.es</t>
  </si>
  <si>
    <t>B84422138</t>
  </si>
  <si>
    <t>19170</t>
  </si>
  <si>
    <t xml:space="preserve">LA VENTA AL MAYOR Y MENOR DE TODA CLASE DE EQUIPOS INFORMATICOS; EL DESARROLLO DE PROYECTOS Y ESTUDIOS DE PROGRAMAS INFORMATICOS Y PROCESO DE DATOS, Y TRANSMISION DE LOS MISMOS. </t>
  </si>
  <si>
    <t>Maria Jesus Iglesias Aboitiz</t>
  </si>
  <si>
    <t xml:space="preserve"> Alonso Viñaras Miguel</t>
  </si>
  <si>
    <t xml:space="preserve"> Viñaras De Miguel Alonso</t>
  </si>
  <si>
    <t>B82813742</t>
  </si>
  <si>
    <t>INDEGLOBAL SL</t>
  </si>
  <si>
    <t xml:space="preserve">LA PRESTACION DE SERVICIOS DE ESTUDIO Y ANALISIS DE PROCESOS PARA SU TRATAMIENTO MECANICO DE PROGRAMACION PARA EQUIPOS ELECTRONICOS, EL PROCESO DE DATOS POR CUENTA DE TERCEROS, ELABORACION DE DATOS Y TABULACION. </t>
  </si>
  <si>
    <t>Pablo Colom Imaz</t>
  </si>
  <si>
    <t xml:space="preserve"> Juan Nicolas Oller Cerda</t>
  </si>
  <si>
    <t>B65748980</t>
  </si>
  <si>
    <t>HOFFBE COMPANY SL</t>
  </si>
  <si>
    <t>08025</t>
  </si>
  <si>
    <t xml:space="preserve">EL SERVICIO DE CONSULTORIA E IMPLEMENTACION DE SOFTWER INFORMATICOS. </t>
  </si>
  <si>
    <t>Eduardo Alcantara Fernandez Castañon</t>
  </si>
  <si>
    <t>B60376738</t>
  </si>
  <si>
    <t>ISI CONDAL SL</t>
  </si>
  <si>
    <t xml:space="preserve">COMPRA, VENTA, ELABORACION, DISTRIBUCION DE PROGRAMAS INFORMATICOS. DISTRIBUCION Y VENTA DE EQUIPOS INFORMATICOS, ACCESORIOS Y CONSUMIBLES EN SU ENTORNO. CONSULTORIA, INFORMATICA, ELABORACION DE ANALISIS DE SISTEMAS DE O. </t>
  </si>
  <si>
    <t>Jesus Aguirre</t>
  </si>
  <si>
    <t xml:space="preserve"> Gregorio Carazo Dorado</t>
  </si>
  <si>
    <t xml:space="preserve"> Jesus Miguel Aguirre Cuesta</t>
  </si>
  <si>
    <t xml:space="preserve"> Enrique Bermudez Rabal</t>
  </si>
  <si>
    <t xml:space="preserve"> Juan Jose Machina Hernandez</t>
  </si>
  <si>
    <t>abril@isicondal.es</t>
  </si>
  <si>
    <t xml:space="preserve"> juanra@isicondal.es</t>
  </si>
  <si>
    <t xml:space="preserve"> isi@isicondal.es</t>
  </si>
  <si>
    <t xml:space="preserve"> info@isicondal.es</t>
  </si>
  <si>
    <t xml:space="preserve"> soporte@isicondal.es</t>
  </si>
  <si>
    <t>38670</t>
  </si>
  <si>
    <t>B76532506</t>
  </si>
  <si>
    <t xml:space="preserve">a). La prestación de servicios de estudio y análisis, de procesos para su tratamiento mecánico, de programación para equipos electrónicos, de registro de datos en soportes de entrada para ordenadores, así como la venta de programas; el proceso de datos por cuenta de terceros y otros servicios indepe. </t>
  </si>
  <si>
    <t>B36750040</t>
  </si>
  <si>
    <t>NIVEL IV-SERVICIOS INFORMATICOS GALLEGOS SL</t>
  </si>
  <si>
    <t>36208</t>
  </si>
  <si>
    <t xml:space="preserve">PRESTACION DE SERVICIOS INFORMATICOS Y COMERCIALIZACION DE CUALQUIER CLASE DE PRODUCTOS INFORMATICOS                                                                                                                        . </t>
  </si>
  <si>
    <t>Francisco Jesus Trillo Molino</t>
  </si>
  <si>
    <t xml:space="preserve"> Max Powell Watson</t>
  </si>
  <si>
    <t xml:space="preserve"> Bleuer Ted Cory</t>
  </si>
  <si>
    <t xml:space="preserve"> Jan Ter Avest Arno</t>
  </si>
  <si>
    <t>info@niveliv.es</t>
  </si>
  <si>
    <t xml:space="preserve"> nivel_iv@niveliv.es</t>
  </si>
  <si>
    <t>B62190202</t>
  </si>
  <si>
    <t xml:space="preserve">LA PRESTACION DE SERVICIOS INFORMATICOS PARA LA PROMOCION Y GESTION DE TODA CLASE DE EMPRESAS Y NEGOCIOS, EL DESARROLLO Y EXPLOTACION DE SISTEMAS INFORMATICOS Y PROYECTOS EN EL AREA DE INTERNET, ETC.                     . </t>
  </si>
  <si>
    <t>A91765925</t>
  </si>
  <si>
    <t>41703</t>
  </si>
  <si>
    <t xml:space="preserve">INFORMATICA INDUSTRIAL, PROGRAMACION Y DISENO. CENTROS DE PROCESO DE DATOS. REDES DE AREA LOCAL. CONTROL CENTRALIZADO EN EDIFICIOS, AREAS INTELIGENTES. DOMOTICA. INGENIERIA, DISENO, COMERCIALIZACION, OPERACION, INSTALACI. </t>
  </si>
  <si>
    <t>Anthony Ridder P</t>
  </si>
  <si>
    <t xml:space="preserve"> Mantzalos Argyris M</t>
  </si>
  <si>
    <t xml:space="preserve"> Jose Ignacio Muro Benayas</t>
  </si>
  <si>
    <t xml:space="preserve"> Josep Garriga Paituvi</t>
  </si>
  <si>
    <t>ingenieria@montrel.es</t>
  </si>
  <si>
    <t>B65389009</t>
  </si>
  <si>
    <t xml:space="preserve">EL ASESORAMIENTO INFORMATICO A PARTICULARES Y EMPRESAS EN EL AMBITO TERRITORIAL DE ESPAÑA Y EN EL EXTRANJERO. DISEÑO, DESARROLLO, COMERCIALIZACION Y SOPORTE TECNICO DE SISTEMAS INFORMATICOS, MULTIMEDIA, ETC. </t>
  </si>
  <si>
    <t>Jorge Juan Gallego Laborda</t>
  </si>
  <si>
    <t xml:space="preserve"> Ramon Comellas Fuste</t>
  </si>
  <si>
    <t xml:space="preserve"> Carles Pons Gonzalez</t>
  </si>
  <si>
    <t xml:space="preserve"> Ramon Pons Simon</t>
  </si>
  <si>
    <t>B14738421</t>
  </si>
  <si>
    <t xml:space="preserve">LA FABRICACION, DESARROLLO Y COMERCIALIZACION DE SOFTWARE, CONSULTORIA Y ASESORAMIENTO INFORMATICO. COMPRAVENTA Y ARRENDAMIENTO (NO FINANCIERO) DE EQUIPOS INFORMATICOS Y MAQUINARIA DE OFICINA; Y COMPRAVENTA Y ARRENDAMIEN. </t>
  </si>
  <si>
    <t>B06631485</t>
  </si>
  <si>
    <t>COLOR DELUXE LIGHT SL</t>
  </si>
  <si>
    <t>06800</t>
  </si>
  <si>
    <t xml:space="preserve">Explotación de sistemas y equipos mecánicos, eléctricos, neumáticos, informáticos y de nuevas tecnologías. </t>
  </si>
  <si>
    <t>Mariano Garcia Cerrajero</t>
  </si>
  <si>
    <t xml:space="preserve"> Mariano Garcia Gomez</t>
  </si>
  <si>
    <t>B64992365</t>
  </si>
  <si>
    <t xml:space="preserve">PRESTACION A TERCEROS DE SERVICIOS DE ASESORIA Y AUDITORIA INFORMATICA, CREACION, VENTA, E INSTALACION DE SOFTWARE Y HARDWARE.. </t>
  </si>
  <si>
    <t>Clara Renault</t>
  </si>
  <si>
    <t xml:space="preserve"> Jana Margetinova </t>
  </si>
  <si>
    <t xml:space="preserve"> Ricardo Labarga Garcia</t>
  </si>
  <si>
    <t xml:space="preserve"> Rusell Baze Wade</t>
  </si>
  <si>
    <t xml:space="preserve"> Janet Merrit Bawcom</t>
  </si>
  <si>
    <t>B84865591</t>
  </si>
  <si>
    <t>SUZOKO RAISING ECOMMERCE SOCIEDAD LIMITADA</t>
  </si>
  <si>
    <t xml:space="preserve">LA CONSULTORIA DE INTERNET Y LA CONSULTORIA DE COMERCIO ELECTRONICO. </t>
  </si>
  <si>
    <t>Pilar Requena Guerra</t>
  </si>
  <si>
    <t xml:space="preserve"> Jose Luis Nova Fernandez Yañez</t>
  </si>
  <si>
    <t>B81819682</t>
  </si>
  <si>
    <t xml:space="preserve">A) LA VENTA DE EQUIPOS PROGRAMAS E INSTALACION DE APARATOS INFORMATICOS Y DE COMUNICACION. B) PRESTACION DE SERVICIOS RELACIONADOS CON LA INFORMATICA Y CONSULTORIA.. </t>
  </si>
  <si>
    <t>breyer@breyer.es</t>
  </si>
  <si>
    <t>A85525202</t>
  </si>
  <si>
    <t xml:space="preserve">ACTIVIDADES DE INVESTIGACION Y DESARROLLO Y PRESTACION DE SERVICIOS EN EL SECTOR DE LA TECNOLOGIA AVANZADA, EN ESPECIAL EN LOS AMBITOS DE PROCESAMIENTO DE DATOS Y DE TELECOMUNICACIONES. PRESTACION DE SERVICIOS DE TELECOM. </t>
  </si>
  <si>
    <t>Gines Martinez Lopez</t>
  </si>
  <si>
    <t>info@airon.es</t>
  </si>
  <si>
    <t>B47652607</t>
  </si>
  <si>
    <t>JOMAFRA SYSTEMS IT S.L</t>
  </si>
  <si>
    <t>47009</t>
  </si>
  <si>
    <t xml:space="preserve">REALIZACION DE OBRAS Y SERVICIOS RELACIONADOS CON LA ELECTRICIDAD: ELECTRICIDAD, ELECTRONICA, RED DE VOZ Y DATOS, COMUNICACIONES, SERVICIOS DE INGENIERIA Y CONSULTORIA RELACIONADOS CON EL PUNTO ANTERIOR.. </t>
  </si>
  <si>
    <t>Francisco Presas Gonzalez</t>
  </si>
  <si>
    <t xml:space="preserve"> Jose Luis Biedma Gil</t>
  </si>
  <si>
    <t xml:space="preserve"> Luis Mariano Poblador Cumplido</t>
  </si>
  <si>
    <t xml:space="preserve"> Candido Perez Rodriguez</t>
  </si>
  <si>
    <t>B64568173</t>
  </si>
  <si>
    <t>08750</t>
  </si>
  <si>
    <t xml:space="preserve">INSTALACIONES Y REPARACIONES ELECTRICAS, LAMPISTERIA, CLIMATIZACION, CALEFACCION Y FLUIDOS, TANTO A NIVEL DOMESTICO COMO INDUSTRIAL.SERVICIOS Y ASESORAMIENTO INFORMATICO; REDES, INTERNET, ETC. </t>
  </si>
  <si>
    <t>Jesus Alberto Serrato Cañestro</t>
  </si>
  <si>
    <t xml:space="preserve"> Antonio Guillermo Lopez Sanchez</t>
  </si>
  <si>
    <t xml:space="preserve"> Carlos Cembellin Macho</t>
  </si>
  <si>
    <t>info@qualitymolins.cat</t>
  </si>
  <si>
    <t>B85793081</t>
  </si>
  <si>
    <t>STUDIO DISEÑO CONYGRIEGA SL</t>
  </si>
  <si>
    <t xml:space="preserve">DISENO Y PROGRAMACION DE PAGINAS WEBS. CONSULTA DE EQUIPO INFORMATICO, DE APLICACIONES INFORMATICAS Y SUMINISTRO DE PROGRAMAS INFORMATICOS; EDICION DE PROGRAMAS INFORMATICOS; PROCESO DE DATOS; BASE DE DATOS; MANTENIMIENT. </t>
  </si>
  <si>
    <t>Maria Galia Gomez Garcia</t>
  </si>
  <si>
    <t xml:space="preserve"> Mattias Danielsson Ponthus</t>
  </si>
  <si>
    <t xml:space="preserve"> Neila Gomez Garcia</t>
  </si>
  <si>
    <t xml:space="preserve"> Maria Angeles Sierra Santos</t>
  </si>
  <si>
    <t xml:space="preserve"> Gomez Garcia Maria Galia</t>
  </si>
  <si>
    <t>B17659301</t>
  </si>
  <si>
    <t>17458</t>
  </si>
  <si>
    <t xml:space="preserve">PRESTACION DE SERVICIOS INFORMATICOS, TELECOMUNICACIONES Y CONSULTORIA A EMPRESAS Y PARTICULARES. SERVICIOS, TALES COMO, HOSTING, HOUSING MULTIMEDIA, DESARROLLO ENTORNO WEB Y APLICACIONES SOBRE PROTOCOLO DE INTERNET, INT. </t>
  </si>
  <si>
    <t>Juan Villar Mir Fuentes</t>
  </si>
  <si>
    <t xml:space="preserve"> Manuel Garrido Ruano</t>
  </si>
  <si>
    <t xml:space="preserve"> Carlos Laitte</t>
  </si>
  <si>
    <t>B86396090</t>
  </si>
  <si>
    <t>ANDROPOLIS SIGLO XXI SL</t>
  </si>
  <si>
    <t xml:space="preserve">COMPRA VENTA, IMPORTACION, EXPORTACION, FABRICACION, INTERMEDIACION COMERCIAL NO FINANCIERA Y DISTRIBUCION DE EQUIPOS ELECTRONICOS,. </t>
  </si>
  <si>
    <t>Arturo Gomez Fernandez</t>
  </si>
  <si>
    <t>B15478951</t>
  </si>
  <si>
    <t>SOLINAT SL</t>
  </si>
  <si>
    <t>15009</t>
  </si>
  <si>
    <t xml:space="preserve">ASESORIA INFORMATICA Y COMERCIO Y SOPORTE DE PROGRAMAS INFORMATICOS.                                                                                                                                                        . </t>
  </si>
  <si>
    <t>Gerardo Lucas Jimenez</t>
  </si>
  <si>
    <t xml:space="preserve"> Antonio Garcia Moraga</t>
  </si>
  <si>
    <t>comercial@solinat.com</t>
  </si>
  <si>
    <t xml:space="preserve"> marketing@solinat.com</t>
  </si>
  <si>
    <t>B30332381</t>
  </si>
  <si>
    <t>INFORMATING SL</t>
  </si>
  <si>
    <t xml:space="preserve">LA COMPRA Y VENTA DE ORDENADORES Y TODO TIPO DE MATERIAL INFORMATICO Y EL DESARROLLO, COMPRA Y VENTA DE TODO TIPO DE PROGRAMAS DE ORDENADOR ASI COMO EL ASESORAMIENTO INFORMATICO.. </t>
  </si>
  <si>
    <t>Angeles Meliche Cardenas</t>
  </si>
  <si>
    <t xml:space="preserve"> Manuel Garrote Prieto</t>
  </si>
  <si>
    <t xml:space="preserve"> Gonzalo Targhetta Reina</t>
  </si>
  <si>
    <t xml:space="preserve"> Marcelo Molina Esteban</t>
  </si>
  <si>
    <t>informating@informating.com</t>
  </si>
  <si>
    <t>B63809982</t>
  </si>
  <si>
    <t>RESET PREVI SL</t>
  </si>
  <si>
    <t>08013</t>
  </si>
  <si>
    <t xml:space="preserve">SERVICIOS INFORMATICOS.DESARROLLO DE SOFTWARE Y COMERCIALIZACION. FORMACION INFORMATICA, CONSULTORIA DE SERVICIOS INFORMATICOS, COMERCIALIZACION DE HARDWARE. </t>
  </si>
  <si>
    <t>Ignacio Fernandez</t>
  </si>
  <si>
    <t xml:space="preserve"> Santiago Calleja</t>
  </si>
  <si>
    <t>B84981646</t>
  </si>
  <si>
    <t>BEA CONSULTORIA Y APLICACIONES SL</t>
  </si>
  <si>
    <t xml:space="preserve">LA ADQUISICION, FABRICACION, MONTAJE, EMPAQUETAMIENTO, ALMACENAMIENTO, DISTRIBUCION, REPRESENTACION Y COMERCIALIZACION DE ORDENADORES Y EQUIPOS INFORMATICOS. </t>
  </si>
  <si>
    <t xml:space="preserve"> Daniel Rengel Martin</t>
  </si>
  <si>
    <t>B81614851</t>
  </si>
  <si>
    <t>SOLUCIONES GLOBALES DE INFORMATICAS Y MULTIMEDIA SL</t>
  </si>
  <si>
    <t xml:space="preserve">COMERCIALIZACION, VENTA Y MANTENIMIENTO DE INFORMATICA.. </t>
  </si>
  <si>
    <t>info@solucionesglobales.es</t>
  </si>
  <si>
    <t>B65125254</t>
  </si>
  <si>
    <t xml:space="preserve">ELABORACION, VENTA, COMERCIALIZACION DE TODO TIPO DE PAGINAS WEB INTERACTIVOS, SUS SERVICIOS DE ASESORAMIENTO Y SERVICIOS DE MANTENIMIENTO CON ELLO RELACIONADO, PROCESO DE DATOS, HOSTING Y ACTIVIDADES RELACIONADAS, ETC.. </t>
  </si>
  <si>
    <t>Elias Santiago Infestas</t>
  </si>
  <si>
    <t xml:space="preserve"> Santiago Infestas Elias</t>
  </si>
  <si>
    <t>B81856858</t>
  </si>
  <si>
    <t>RANDOM CONSULTORES SL</t>
  </si>
  <si>
    <t xml:space="preserve">ASESORAMIENTO INFORMATICO Y DESARROLLO DE VENTA DE PROGRAMAS INFORMATICOS. LA INSTALACION Y MANTENIMIENTO DE EQUIPOS INFORMATICOS, TANTO EN RED COMO EN VERSION MONOUSUARIO. LA FORMACION DE PERSONAL. LA CONSULTORIA Y.. </t>
  </si>
  <si>
    <t>Ricardo Sebastian Celaya</t>
  </si>
  <si>
    <t>rancon@randomconsultores.com</t>
  </si>
  <si>
    <t>B24582223</t>
  </si>
  <si>
    <t>PC TIME SOCIEDAD LIMITADA</t>
  </si>
  <si>
    <t>24400</t>
  </si>
  <si>
    <t xml:space="preserve">LA SOCIEDAD TIENE POR OBJETO EL DESARROLLO DE PROGRAMAS, ASESORAMIENTO TECNICO E INFORMATICO, VENTA MANTENIMIENTO Y REPARACION DE TODO TIPO DE APARATOS INFORMATICOS, HARDWARE Y SOFTWARE CONEXION A INTERNET POR PAGO, DISE. </t>
  </si>
  <si>
    <t>Jose Antonio Marquez Martinez Losa</t>
  </si>
  <si>
    <t>B85638708</t>
  </si>
  <si>
    <t xml:space="preserve">LA PROMOCION, VENTA Y CONCESION DE LICENCIAS DE SOFTWARE Y LA PRESTACION DE SERVICIOS RELACIONADOS CON LO ANTERIOR, .... </t>
  </si>
  <si>
    <t>Manuel Rodriguez Diaz Garzon</t>
  </si>
  <si>
    <t>B85557163</t>
  </si>
  <si>
    <t>TUTORIA Y SOPORTE HARDWARE SL</t>
  </si>
  <si>
    <t>28035</t>
  </si>
  <si>
    <t xml:space="preserve">LA CONFECCION DESARROLLO COMERCIALIZACION Y DISTRIBUCION DE PROGRAMAS DE ORDENADOR.. </t>
  </si>
  <si>
    <t>Yolanda Santisteban Porras</t>
  </si>
  <si>
    <t>A82662537</t>
  </si>
  <si>
    <t xml:space="preserve">LA REALIZACION DE ACTIVIDADES Y SERVICIOS DE CUALQUIER CLASE RELACIONADOS CON LA INFORMATICA Y TELEINFORMATICA.. </t>
  </si>
  <si>
    <t>Veronica Camara Raja</t>
  </si>
  <si>
    <t xml:space="preserve"> Christelle Varutti</t>
  </si>
  <si>
    <t xml:space="preserve"> Omar Ait Salem Duque</t>
  </si>
  <si>
    <t xml:space="preserve"> Louis Marcel Larvor Philippe</t>
  </si>
  <si>
    <t>B63716294</t>
  </si>
  <si>
    <t>NETWORK SERVEIS I ASSESSORS INFORMATICS SL</t>
  </si>
  <si>
    <t>08812</t>
  </si>
  <si>
    <t xml:space="preserve">CREACION DE PROGRAMAS INFORMATICOS. PRESTACION DE SERVICIOS Y ASESORAMIENTO INFORMATICO , REPARACION Y MANTENIMIENTO DE SISTEMAS ESTRUCTURAS Y MATERIAL INFORMATICO, YA SEA SOFTWARE O HARDWARE, ETC. </t>
  </si>
  <si>
    <t>Fernando Muñoz Garcia</t>
  </si>
  <si>
    <t>B83691055</t>
  </si>
  <si>
    <t>CT INGENIEROS DEL NORTE AERONAUTICOS AUTOMOCION E INDUSTRIALES SOCIEDAD LIMITADA</t>
  </si>
  <si>
    <t>48950</t>
  </si>
  <si>
    <t xml:space="preserve">LA COMERCIALIZACION DE TECNOLOGIAS Y SISTEMAS DE INFORMACION PARA EL DESARROLLO, LA FABRICACION Y GESTION DE DATOS DE PRODUCTOS, ASI COMO PARA LA PRESTACION DE SERVICIOS PROFESIONALES RELACIONADOS CON LO ANTERIOR. </t>
  </si>
  <si>
    <t>Santiago Bernardez Jimenez</t>
  </si>
  <si>
    <t xml:space="preserve"> Jose Diaz Rus</t>
  </si>
  <si>
    <t xml:space="preserve"> Javier Mendieta Relaño</t>
  </si>
  <si>
    <t>B27735406</t>
  </si>
  <si>
    <t>PERFILES TECNOLOGICOS GALLAECIA SL</t>
  </si>
  <si>
    <t xml:space="preserve">A) LA COMERCIALIZACION Y COMPRAVENTA DE ORDENADORES, SUS ACCESORIOS Y PERIFERICOS, MATERIAL INFORMATICO Y COMPONENTES DE INSTRUMENTACION ELECTRONICA. SERVICIOS INFORMATICOS. LA EJECUCION, DESARROLLO Y COMERCIALIZACION DE. </t>
  </si>
  <si>
    <t>John Brotherton Richard</t>
  </si>
  <si>
    <t xml:space="preserve"> Alicia Torija Juana</t>
  </si>
  <si>
    <t xml:space="preserve"> David Joval Cleugh</t>
  </si>
  <si>
    <t>B85599470</t>
  </si>
  <si>
    <t>UNIVERSAL LIGHT SL</t>
  </si>
  <si>
    <t>28669</t>
  </si>
  <si>
    <t xml:space="preserve">LA COMERCIALIZACION, IMPORTACION, EXPORTACION, FABRICACION, DISTRIBUCION, VENTA E INSTALACION DE MATERIAL ELECTRICO.. </t>
  </si>
  <si>
    <t>Hector Anibal Miranda Enguix</t>
  </si>
  <si>
    <t>B33953522</t>
  </si>
  <si>
    <t>ICEBERG NEW TECHNOLOGIES SL</t>
  </si>
  <si>
    <t xml:space="preserve">SERVICIO DE CONSULTORIA EN SISTEMAS INFORMATICOS Y NUEVAS TECNOLOGIAS.. </t>
  </si>
  <si>
    <t>Jesus Pargara</t>
  </si>
  <si>
    <t xml:space="preserve"> Adriaan Venlet Dirk Johan</t>
  </si>
  <si>
    <t xml:space="preserve"> Gregory Bentley</t>
  </si>
  <si>
    <t xml:space="preserve"> Gijsbertus Theodorus Lamboo</t>
  </si>
  <si>
    <t xml:space="preserve"> Bregje Lundqvist Hester</t>
  </si>
  <si>
    <t>B86456324</t>
  </si>
  <si>
    <t>E-PLUS BUSCADOR SL</t>
  </si>
  <si>
    <t xml:space="preserve">EL DESARROLLO Y EJECUCION DE PROYECTOS DE COMERCIO ELECTRONICO Y NUEVAS TECNOLOGIAS E INTERNET, ASI COMO SU GESTION. </t>
  </si>
  <si>
    <t>Safwan Nassri Nassri</t>
  </si>
  <si>
    <t xml:space="preserve"> Mawal Housamo Ruba</t>
  </si>
  <si>
    <t xml:space="preserve"> Francisco Manuel Paz Fernandez</t>
  </si>
  <si>
    <t xml:space="preserve"> Mohamad Safwan Nassri Nassri</t>
  </si>
  <si>
    <t xml:space="preserve"> Siham Chikh Mous</t>
  </si>
  <si>
    <t>B61851622</t>
  </si>
  <si>
    <t>ANGLATECNIC SL</t>
  </si>
  <si>
    <t xml:space="preserve">DESARROLLO, VENTA, ENSENANZA DE PROGRAMAS Y LAS DISTINTAS APLICACIONES DE LA INFORMATICA ALQUILER, CESION DE USO IMPORTACION Y EXPORTACION DE EQUIPOS Y SISTEMAS HARD Y SOFT PARA EL TRATAMIENTO DE INFORMACION ETC.. </t>
  </si>
  <si>
    <t>Jose Dachs Junyent</t>
  </si>
  <si>
    <t>B83617704</t>
  </si>
  <si>
    <t>APLICACIONES INFORMATICAS Y ELECTRONICAS DIATRON SLL</t>
  </si>
  <si>
    <t xml:space="preserve">EL DISENO, FABRICACION, MONTAJE, DISTRIBUCION, ALQUILER, VENTA, IMPORTACION Y EXPORTACION DE TODA CLASE DE CIRCUITOS ELECTRONICOS E IMPRESOS. </t>
  </si>
  <si>
    <t>Jesus Redondo Lavin</t>
  </si>
  <si>
    <t xml:space="preserve"> Lucinio Mencia Andres</t>
  </si>
  <si>
    <t xml:space="preserve"> Enrique Gallar Corral</t>
  </si>
  <si>
    <t xml:space="preserve"> Manuel Romero Caramelo</t>
  </si>
  <si>
    <t>B84845742</t>
  </si>
  <si>
    <t>CONSULTORIA TECNICA DE INFORMATICA BANCARIA ESPECIALISTA EN TARJETAS DE CREDITO SL</t>
  </si>
  <si>
    <t>28048</t>
  </si>
  <si>
    <t xml:space="preserve">ASESORAMIENTO, CONSULTORIA, ANALISIS, DISENO, DESARROLLO Y MANTENIMIENTO DE APLICACIONES DE GESTION, ESPECIALMENTE LAS RELACIONADAS CON LOS MEDIOS DE PAGO ELECTRONICOS. </t>
  </si>
  <si>
    <t>Juan Manuel Fernandez Esquinas</t>
  </si>
  <si>
    <t xml:space="preserve"> Rosa Maria Atienza Manso</t>
  </si>
  <si>
    <t xml:space="preserve"> Javier Mascagni Sanchez</t>
  </si>
  <si>
    <t>tibetc@tibetc.es</t>
  </si>
  <si>
    <t>B85940617</t>
  </si>
  <si>
    <t>SISTEMAS DE INFORMACION URBANA SL</t>
  </si>
  <si>
    <t>28907</t>
  </si>
  <si>
    <t xml:space="preserve">EL DISEÑO, DESARROLLO, COMERCIALIZACION Y EXPLOTACION DE SISTEMAS INFORMATICOS Y DE INFORMACION.. </t>
  </si>
  <si>
    <t>Roberto Garcia Sanchez</t>
  </si>
  <si>
    <t xml:space="preserve"> Maria Mar Selas Campos</t>
  </si>
  <si>
    <t xml:space="preserve"> Jose Luis Garcia Sanchez</t>
  </si>
  <si>
    <t>B91267922</t>
  </si>
  <si>
    <t>FRESNET SOLUCIONES INFORMATICAS SL</t>
  </si>
  <si>
    <t>41012</t>
  </si>
  <si>
    <t xml:space="preserve">ASESORAMIENTO Y MANTENIMIENTO DE MATERIAL INFORMATICO; COMPRAVENTA DE EQUIPOS INFORMATICOS. </t>
  </si>
  <si>
    <t>Domingo Gonzalez Garcia</t>
  </si>
  <si>
    <t>fresnet@ya.com</t>
  </si>
  <si>
    <t>B62264759</t>
  </si>
  <si>
    <t>TELECALCULO BCN SL</t>
  </si>
  <si>
    <t xml:space="preserve">LA PRESTACION DE SERVICIOS DE GRABACION, PROCESAMIENTO, IMPRESION Y MANIPULACION DE DATOS INFORMATICOS DE TERCEROS. </t>
  </si>
  <si>
    <t>B81704470</t>
  </si>
  <si>
    <t>EURINCO EUROPEA DE INFORMATICA Y COMUNICACIONES SL</t>
  </si>
  <si>
    <t xml:space="preserve">COMPRAVENTA COMERCIALIZACION IMPORTACION Y EXPORTACION DE ORDENADORES Y EQUIPOS PERIFERICOS IMPRESORAS SOFTWARE Y ARTICULOS ELECTRONICOS. </t>
  </si>
  <si>
    <t>Juan Miguel Pane Arregui</t>
  </si>
  <si>
    <t>B83323550</t>
  </si>
  <si>
    <t>DESARROLLOS TECNICOS DE MINGO SL</t>
  </si>
  <si>
    <t>28038</t>
  </si>
  <si>
    <t xml:space="preserve">LA INSTALACION Y PUESTA EN MARCHA DE PROYECTOS ELECTRONICOS E INFORMATICOS Y REDES ELECTRONICAS DE TRANSMISION DE DATOS, ASI COMO EL ASESORAMIENTO INFORMATICO.. </t>
  </si>
  <si>
    <t>Jose Ramon Cogolludo</t>
  </si>
  <si>
    <t xml:space="preserve"> Irene Paula Guerreiro</t>
  </si>
  <si>
    <t xml:space="preserve"> Francisco Garrido Vazquez</t>
  </si>
  <si>
    <t xml:space="preserve"> Pedro Tello</t>
  </si>
  <si>
    <t xml:space="preserve"> Iniciativas Privadas Privilegiadas</t>
  </si>
  <si>
    <t>B86152386</t>
  </si>
  <si>
    <t xml:space="preserve">La comercialización de soluciones basadas en el ámbito de la tecnologías de cómputo, control y comunicaciones, especialmente en nuevas tecnologías. </t>
  </si>
  <si>
    <t>B84348895</t>
  </si>
  <si>
    <t>BCK62 SOFTWARE SOLUTIONS SL</t>
  </si>
  <si>
    <t xml:space="preserve">CENTRO DE ENSENANZA Y ASESORAMIENTO INFORMATICO. EXPLOTACION, DESARROLLO Y COMERCIALIZACION DE TODO TIPO DE EQUIPOS Y SERVICIOS RELACIONADOS CON LA INFORMATICA, TANTO A NIVEL DE SOFTWARE, COMO HARDWARE. </t>
  </si>
  <si>
    <t>B31698228</t>
  </si>
  <si>
    <t>GABINETE DE SOFTWARE EMPRESARIAL SL</t>
  </si>
  <si>
    <t>31011</t>
  </si>
  <si>
    <t xml:space="preserve">COMERCIALIZACION DE SISTEMAS INFORMATICOS, SERVICIO TECNICO DE MANTENIMIENTO DE LOS PROGRAMAS Y SUS SOPORTES FISICOS.. </t>
  </si>
  <si>
    <t>Francisco Sanz Martin</t>
  </si>
  <si>
    <t>comercial@gsesoftware.com</t>
  </si>
  <si>
    <t>B84053123</t>
  </si>
  <si>
    <t xml:space="preserve">SERVICIO DE ESTUDIO Y ANALISIS DE PROCESOS PARA SU TRATAMIENTO MECANICO DE PROGRAMACION DE EQUIPOS ELECTRONICOS, REGISTRO DE DATOS EN SOPORTES DE ENTRADA PARA ORDENADORES, VENTA DE PROGRAMAS, PROCESO DE DATOS POR CUENTA . </t>
  </si>
  <si>
    <t>Carlos De Antonio Alonso</t>
  </si>
  <si>
    <t>rrhh@fersa-sistems.com</t>
  </si>
  <si>
    <t>B92633288</t>
  </si>
  <si>
    <t>AIS INFORMACION Y SISTEMAS SL</t>
  </si>
  <si>
    <t xml:space="preserve">PRESTACION DE SERVICIOS INFORMATICOS, EL ASESORAMIENTO Y FORMACION INFORMATICA, CONSULTORIA INFORMATICA, EL DISENO, DESARROLLO E IMPLEMENTACION DE SISTEMAS DE INFORMACION Y LA ORGANIZACION Y DISTRIBUCION DE SISTEMAS DE G. </t>
  </si>
  <si>
    <t>Jose Antonio Huerga Prieto</t>
  </si>
  <si>
    <t xml:space="preserve"> Pedro Fernandez Hernandez</t>
  </si>
  <si>
    <t xml:space="preserve"> Ofelia Diez Quesado</t>
  </si>
  <si>
    <t xml:space="preserve"> Fernando Perez Perez</t>
  </si>
  <si>
    <t xml:space="preserve"> Niccolo Garzelli</t>
  </si>
  <si>
    <t>info@grupoais.es</t>
  </si>
  <si>
    <t xml:space="preserve"> seleccion@grupoais.es</t>
  </si>
  <si>
    <t>B63680839</t>
  </si>
  <si>
    <t>DIGITAL FUN GEAR SL</t>
  </si>
  <si>
    <t>08001</t>
  </si>
  <si>
    <t xml:space="preserve">PRESTACION, COMPRAVENTA, DISTRIBUCION, ARRENDAMIENTO, CESION BAJO CUALQUIER TITULO, CONTRATACION, MANTENIMIENTO, ASISTENCIA TECNICA, PARA SU IMPORT. O EXPORT. EN TERRITORIO NACIONAL Y/O EXTRANJERO, DE COMPONENTES INFORMA. </t>
  </si>
  <si>
    <t>Philip Anthony Verruto</t>
  </si>
  <si>
    <t xml:space="preserve"> Alex Matini</t>
  </si>
  <si>
    <t xml:space="preserve"> Georges Hneich</t>
  </si>
  <si>
    <t>B57120396</t>
  </si>
  <si>
    <t>INFOILLES SERVEIS INFORMATICS SL</t>
  </si>
  <si>
    <t>07310</t>
  </si>
  <si>
    <t xml:space="preserve">LA PRESTACION DE TODO TIPO DE SERVICIOS INFORMATICOS, PROGRAMACION Y VENTA AL MENOR DE TODA CLASE DE PRODUCTOS INFORMATICOS, ORDENADORES, IMPRESORAS Y PERIFERICOS.. </t>
  </si>
  <si>
    <t>Dan Benzaquen</t>
  </si>
  <si>
    <t xml:space="preserve"> Dan Benzaquen Leon</t>
  </si>
  <si>
    <t xml:space="preserve"> Glenda Joanna Rodriguez Loaiza</t>
  </si>
  <si>
    <t xml:space="preserve"> Maria Graciela Gonzalez Muller</t>
  </si>
  <si>
    <t>B82575895</t>
  </si>
  <si>
    <t>PROMOCIONES Y SERVICIOS MN99 S.L.</t>
  </si>
  <si>
    <t xml:space="preserve">EL ASESORAMIENTO INFORMATICO, EL DESARROLLO Y VENTA DE PROGRAMAS INFORMATICOS, LA REALIZACION DE PROYECTOS, LA FORMACION DE PERSONAL, LA IMPORTACION Y VENTA DE TODO TIPO DE ORDENADORES Y MATERIAL INFORMATICO.            . </t>
  </si>
  <si>
    <t>Donald Edward Vick Jr</t>
  </si>
  <si>
    <t xml:space="preserve"> Thierry Pierre Carlier</t>
  </si>
  <si>
    <t xml:space="preserve"> Matthew Nies Thomas</t>
  </si>
  <si>
    <t xml:space="preserve"> Pierre Carlier Thierry</t>
  </si>
  <si>
    <t>B64895931</t>
  </si>
  <si>
    <t>LEKNARC SYSTEM SL</t>
  </si>
  <si>
    <t xml:space="preserve">COMPRAVENTA, ASESORAMIENTO, SERVICIO DE MANTENIMIENTO POSTERIOR DE TODO TIPO DE PRODUCTOS ELECTRONICOS E INFORMATICOS.. </t>
  </si>
  <si>
    <t>Andre Vital</t>
  </si>
  <si>
    <t xml:space="preserve"> Jon Jaca Lizarazu</t>
  </si>
  <si>
    <t xml:space="preserve"> Michel Andre Roland</t>
  </si>
  <si>
    <t xml:space="preserve"> Fabrice Szprync Remy</t>
  </si>
  <si>
    <t>B95471108</t>
  </si>
  <si>
    <t>EXECUTE SYSTEMS SOCIEDAD LIMITADA</t>
  </si>
  <si>
    <t>48960</t>
  </si>
  <si>
    <t xml:space="preserve">LA INTRODUCCION, GESTION Y PROMOCION DE LA INFORMATICA PARA EMPRESAS. </t>
  </si>
  <si>
    <t>Juan Jose Perez Lopez</t>
  </si>
  <si>
    <t>B85552164</t>
  </si>
  <si>
    <t xml:space="preserve">LA PRESTACION DE SERVICIOS INFORMATICOS A TERCERAS PERSONAS, YA SEAN FISICAS O JURIDICAS.. </t>
  </si>
  <si>
    <t>Jose Luis Ardanza Camara</t>
  </si>
  <si>
    <t xml:space="preserve"> Jose Carlos Cerro Perez</t>
  </si>
  <si>
    <t>B09310251</t>
  </si>
  <si>
    <t>SINBUR INFORMATICA SL</t>
  </si>
  <si>
    <t xml:space="preserve">COMERCIALIZACION AL POR MENOR Y POR MAYOR DE APARATOS INFORMATICOS, ELECTRONICOS Y DE TELECOMUNICACION. SU REPARACION Y CONSERVACION, SU IMPORTACION Y EXPORTACION. GENERACION DE PROGRAMAS INFORMATICOS Y SU COMERCIALIZACI. </t>
  </si>
  <si>
    <t>Maria Amparo Moya Sanchez</t>
  </si>
  <si>
    <t xml:space="preserve"> Antonio Aynat Eknes</t>
  </si>
  <si>
    <t>jmj@jmj.es</t>
  </si>
  <si>
    <t xml:space="preserve"> julian@jmj.es</t>
  </si>
  <si>
    <t>B65541625</t>
  </si>
  <si>
    <t>08022</t>
  </si>
  <si>
    <t xml:space="preserve">LA CREACION DE TODO TIPO DE APLICACIONES INFORMATICAS, INCORPORAR DICHAS APLICACIONES A DISPOSITIVOS FISICOS (HARDWARE) Y ASESORAMIENTO INFORMATICO A TODO TIPO DE EMPRESAS Y SECTORES. </t>
  </si>
  <si>
    <t>Frederic Gilliotte</t>
  </si>
  <si>
    <t xml:space="preserve"> Adolphe Boutet Denis</t>
  </si>
  <si>
    <t>B65700874</t>
  </si>
  <si>
    <t>NEWSERVICE GESTION Y ASISTENCIA TECNICA SL</t>
  </si>
  <si>
    <t xml:space="preserve">LA REPARACION, MONTAJE Y COMERCIALIZACION DE TODA CLASE DE APARATOS ELECTRODOMESTICOS Y ELECTRONICOS. </t>
  </si>
  <si>
    <t>Alfredo Rodriguez Verdugo</t>
  </si>
  <si>
    <t xml:space="preserve"> Vicente Boronat Jose</t>
  </si>
  <si>
    <t>B84381334</t>
  </si>
  <si>
    <t>PANEL CONSULTING Y SOLUTIONS SL</t>
  </si>
  <si>
    <t xml:space="preserve">LA COMPRAVENTA, COMERCIALIZACION, DISTRIBUCION, FABRICACION, IMPORTACION Y EXPORTACION DE EQUIPOS Y SERVICIOS INFORMATICOS Y ELECTRONICOS, CENTRALITAS. </t>
  </si>
  <si>
    <t>Sven Erik Hennum Johnsen</t>
  </si>
  <si>
    <t>B55517791</t>
  </si>
  <si>
    <t>EMATECH2010 SOCIEDAD LIMITADA</t>
  </si>
  <si>
    <t>12500</t>
  </si>
  <si>
    <t xml:space="preserve">FABRICACION DE PROGRAMAS INFORMATICOS, ASI COMO LA COMPRAVENTA, FABRICACION Y MANTENIMIENTO. </t>
  </si>
  <si>
    <t>Manuel Guijarro Miravete</t>
  </si>
  <si>
    <t>B86221199</t>
  </si>
  <si>
    <t xml:space="preserve">El desarrollo y comercialización de aplicaciones informáticas, diseño web y la explotación de portales web; la compraventa de bienes y servicios de índole tecnológica a través de herramientas de comercio electrónico; el asesoramiento informático y de telecomunicaciones a empresas y particulares. </t>
  </si>
  <si>
    <t>Emma Jayne Osborn</t>
  </si>
  <si>
    <t xml:space="preserve"> Robert Kellegrew Jr Wallace</t>
  </si>
  <si>
    <t xml:space="preserve"> Clohecy Christina L</t>
  </si>
  <si>
    <t xml:space="preserve"> John Thomas Bodyk Iii</t>
  </si>
  <si>
    <t>15010</t>
  </si>
  <si>
    <t>B84440940</t>
  </si>
  <si>
    <t>PLATAFORMAS HARDWARE S.L</t>
  </si>
  <si>
    <t>28760</t>
  </si>
  <si>
    <t xml:space="preserve">DISTRIBUCION Y VENTA DE PRODUCTOS Y SERVICIOS INFORMATICOS. </t>
  </si>
  <si>
    <t>Ricardo Ferragut Alegre</t>
  </si>
  <si>
    <t>B64718240</t>
  </si>
  <si>
    <t>ENZA I MAS D SL</t>
  </si>
  <si>
    <t xml:space="preserve">LA FABRICACION, COMPRAVENTA, COMERCIALIZACION, DISTRIBUCION, REPARACION, IMPORTACION Y EXPORTACION DE TODA CLASE DE MAQUINAS PARA OFICINA, MATERIAL Y EQUIPOS DE INFORMATICA (HARDWARE Y SOFTWARE).. </t>
  </si>
  <si>
    <t>Delfin Navarro Soriano</t>
  </si>
  <si>
    <t xml:space="preserve"> Del Maria Rosario Molina Muñoz</t>
  </si>
  <si>
    <t>B41674581</t>
  </si>
  <si>
    <t>PMTK LEAN IT</t>
  </si>
  <si>
    <t>41009</t>
  </si>
  <si>
    <t xml:space="preserve">ORGANIZACION DE EMPRESAS ANALISIS DE SOFTWARE EXPLOTACION ELECTRONICA COMERCIO Y REPARACION DE EQUIPOS INFORMATICOS Y DE COMUNICACIONES.                                                                                    . </t>
  </si>
  <si>
    <t>Rafael Angel Ayala Gonzalez</t>
  </si>
  <si>
    <t>comercial@pymetica.es</t>
  </si>
  <si>
    <t xml:space="preserve"> marketing@pymetica.es</t>
  </si>
  <si>
    <t>B14578157</t>
  </si>
  <si>
    <t>SUBBETICA DE INFORMATICA Y SISTEMAS SL</t>
  </si>
  <si>
    <t>14850</t>
  </si>
  <si>
    <t xml:space="preserve">PRODUCCION, VENTA Y PRESTACION DE SERVICIOS RESPECTO DE TODA CLASE DE PRODUCTOS INFORMATICOS.                                                                                                                               . </t>
  </si>
  <si>
    <t>David Caballero Fernandez</t>
  </si>
  <si>
    <t>sbsoftware@sbsoftware.es</t>
  </si>
  <si>
    <t>B65552416</t>
  </si>
  <si>
    <t>NETPLAY SOLUTIONS SL</t>
  </si>
  <si>
    <t xml:space="preserve">EL DESARROLLO, EXPLOTACION Y COMERCIALIZACION DE CONTENIDOS DIGITALES. EL DESARROLLO, EXPLOTACION Y COMERCIALIZACION DE PROGRAMAS DE SOFTWARE. LA PRESTACION DE SERVICIOS DE INVESTIGACION, CONSULTORIA E INGENIERIA EN EL CAMPODE LAS NUEVAS TECNOLOGIAS. . .. </t>
  </si>
  <si>
    <t>Javier Abad Verdejo</t>
  </si>
  <si>
    <t xml:space="preserve"> Francisco Javier Alarcon Delgado</t>
  </si>
  <si>
    <t>B11472719</t>
  </si>
  <si>
    <t>DESARROLLO DE TELESERVICIOS SL</t>
  </si>
  <si>
    <t>11500</t>
  </si>
  <si>
    <t xml:space="preserve">LAS ACTIVIDADES EMPRESARIALES RELACIONADAS CON SERVICIOS A LA ADMINISTRACION Y EMPRESA PRIVADA EN MATERIA DE CONSULTORIA, DESARROLLO TECNOLOGICO, PUBLICIDAD, SERVICIOS DE ARTICULOS ELECTRICOS Y PRESTACION DE SERVICIOS TE. </t>
  </si>
  <si>
    <t>Santiago Salas Romero</t>
  </si>
  <si>
    <t>info@ddtel.info</t>
  </si>
  <si>
    <t xml:space="preserve"> info@franciscopardo.es</t>
  </si>
  <si>
    <t>B64388341</t>
  </si>
  <si>
    <t>UNION LABEL NET ESPAÑA SL</t>
  </si>
  <si>
    <t xml:space="preserve">LAS ACTIVIDADES DE CONSULTORIA EN SISTEMAS INFORMATICOS, EL DESARROLLO Y MANTENIMIENTO DE SOFTWARE, PRESTACION Y COMERCIALIZACION DE SERVICIOS DE INTERNET, ASI COMO LA CONSULTORIA DE PROCESOS, ETC. </t>
  </si>
  <si>
    <t>Andres Morales Sanchez</t>
  </si>
  <si>
    <t xml:space="preserve"> Maria Luisa Morales Reyes</t>
  </si>
  <si>
    <t>B65566663</t>
  </si>
  <si>
    <t>OPEN STUDIO SOLUTIONS &amp; INNOVATIONS FOR COMUNICATION SL</t>
  </si>
  <si>
    <t xml:space="preserve">PRESTACION DE LOS SERVICIOS DE CREACION, ASESORAMIENTO Y MANTENIMIENTO TECNICO EN APLICACIONES INFORMATICAS. SERVICIOS DE MANTENIMIENTO TECNICO, REPARACION Y COMPRAVENTA DE APARATOS MECANICOS, ELECTRICOS, ELECTRONICOS, ETC. </t>
  </si>
  <si>
    <t>Gloria Villa Salmoral</t>
  </si>
  <si>
    <t xml:space="preserve"> Rafael Carlos Julian Villa</t>
  </si>
  <si>
    <t xml:space="preserve"> Gloria Julian Villa</t>
  </si>
  <si>
    <t>B65626954</t>
  </si>
  <si>
    <t>IDK MAKES LIFE SIMPLE SL</t>
  </si>
  <si>
    <t xml:space="preserve">DISE O, DESARROLLO, INVESTIGACION, FABRICACION, MONTAJE, COMERCIALIZACION, COMPRA, VENTA, IMPORTACION, EXPORTACI ON, REPRESENTACION, INTERMEDIACION, DISTRIBUCION, INSTALACION, SUMINISTRO, EXPLOTACION, DE TODO TIPO DE SOFTWARE, ETC. </t>
  </si>
  <si>
    <t>Providencia Lopez Garcia</t>
  </si>
  <si>
    <t>B83726497</t>
  </si>
  <si>
    <t>BUDAPADA SL</t>
  </si>
  <si>
    <t xml:space="preserve">LA PROMOCION, DESARROLLO, ELABORACION Y DISENO DE PAGINAS WEB Y BANNERS PUBLICITARIOS. </t>
  </si>
  <si>
    <t>Tomas Pablo Pozo Cerrato</t>
  </si>
  <si>
    <t>B65551483</t>
  </si>
  <si>
    <t>TECNOPLACE EUROPE SL</t>
  </si>
  <si>
    <t xml:space="preserve">LA COMPRAVENTA AL POR MAYOR Y POR MENOR, DE PRODUCTOS INFORMATICOS Y OFIMATICOS Y LA COMERCIALIZACION E INSTALACION DE APLICACIONES INFORMATICAS, DE EQUIPOS INFORMATICOS, Y AUDIOVISUALES, ETC. </t>
  </si>
  <si>
    <t>Tomas Carrillo Marzo</t>
  </si>
  <si>
    <t xml:space="preserve"> Manuel Casas Carrillo</t>
  </si>
  <si>
    <t>B82275892</t>
  </si>
  <si>
    <t>ESTHER KSA SL</t>
  </si>
  <si>
    <t xml:space="preserve">LA COMPRA Y VENTA DE BIENES INMUEBLES. LA PRESTACION DE SERVICIOS DE INFORMATICA. PROGRAMACION, ANALISIS, ASESORAMIENTO DISTRIBUCION Y EXPLOTACION DE TODO TIPO DE ORDENADORES.. </t>
  </si>
  <si>
    <t>Antonio Manuel Lopez Bermudez</t>
  </si>
  <si>
    <t xml:space="preserve"> Jose Manuel Pozo Cuesta</t>
  </si>
  <si>
    <t>B65852121</t>
  </si>
  <si>
    <t>ATTITUDE INGENIERIA CREATIVA SL</t>
  </si>
  <si>
    <t>08302</t>
  </si>
  <si>
    <t xml:space="preserve">SERVICIOS INFORMATICOS EN GENERAL. </t>
  </si>
  <si>
    <t>Jose Manuel Ocaña Luque</t>
  </si>
  <si>
    <t xml:space="preserve"> Cristobal Manuel Lopez Fernandez</t>
  </si>
  <si>
    <t>B91402529</t>
  </si>
  <si>
    <t>CLAM SOLUTIONS SL</t>
  </si>
  <si>
    <t>41008</t>
  </si>
  <si>
    <t xml:space="preserve">LOS SERVICIOS INFORMATICOS EN GENERAL. </t>
  </si>
  <si>
    <t>Manuel Estepa Fuentes</t>
  </si>
  <si>
    <t>B47708730</t>
  </si>
  <si>
    <t>RAPTURE GAMES SL</t>
  </si>
  <si>
    <t>47014</t>
  </si>
  <si>
    <t xml:space="preserve">Producción edición y distribución de productos hardware y/ o software profesional y de entretenimiento. </t>
  </si>
  <si>
    <t>Salvador Serrano Gallardo</t>
  </si>
  <si>
    <t xml:space="preserve"> Maria Dolores Galindo Vaquerizo</t>
  </si>
  <si>
    <t>B65468480</t>
  </si>
  <si>
    <t>WEB 93 BCN SL</t>
  </si>
  <si>
    <t xml:space="preserve">EL DISEÑO DE PAGINAS WEB, DESARROLLO DE PROGRAMAS, APLICACIONES Y PRODUCTOS EN EL AMBITO DE LAS TECNOLOGIAS DE LA INFORMACION, Y DE LAS COMUNICACIONES, PRESTACION DE SERVICIOS DE PROGRAMACION, DE REGISTRO DE DATOS, ETC. </t>
  </si>
  <si>
    <t>Maria Victoria Aragon Aragon</t>
  </si>
  <si>
    <t>B62888557</t>
  </si>
  <si>
    <t>OMNIBALL DEPORTE SL</t>
  </si>
  <si>
    <t xml:space="preserve">LA PREPARACION Y ELABORACION DE TODO TIPO DE CONTENIDOS RELACIONADOS CON EL DEPORTE PARA INTERNET Y CUALESQUIERA OTROS SOPORTES, TALES COMO PRENSA, REVISTAS, EDICIONES EDITORIALES Y DISCOS COMPACTOS, ASI COMO SU PROMOCIO. </t>
  </si>
  <si>
    <t>Francisco Javier Castejon Riber</t>
  </si>
  <si>
    <t>B82376674</t>
  </si>
  <si>
    <t>PROGRESS SOFTWARE SL</t>
  </si>
  <si>
    <t>28022</t>
  </si>
  <si>
    <t xml:space="preserve">LA DISTRIBUCION, VENTA Y COMERCIALIZACION EN GENERAL DE PROGRAMAS INFORMATICOS, ASI COMO LA PRESTACION DE SERVICIOS RELACIONADOS CON LA DISTRIBUCION, LA VENTA Y EL COMERCIO DE PROGRAMAS INFORMATICOS.. </t>
  </si>
  <si>
    <t>Antonio Jose Rosa Ruiz</t>
  </si>
  <si>
    <t>mkt-esp@madrid.progress.com</t>
  </si>
  <si>
    <t xml:space="preserve"> info@profarmaco.es</t>
  </si>
  <si>
    <t>B50671908</t>
  </si>
  <si>
    <t>DAMOS SOLUCIONES INFORMATICAS SL</t>
  </si>
  <si>
    <t>50015</t>
  </si>
  <si>
    <t xml:space="preserve">VENTA Y REPARACION DE MATERIAL DE OFICINA Y COMPLEMENTOS, COMERCIALIZACION DE EQUIPOS PARA TRATAMIENTO DE LA INFORMACION, IMPARTICION DE CURSOS DE INFORMATICA, Y EXPLOTACION DE INMUEBLES URBANOS.. </t>
  </si>
  <si>
    <t>Maria Berga Vidal</t>
  </si>
  <si>
    <t>soporte@analize.es</t>
  </si>
  <si>
    <t xml:space="preserve"> dsi@hemapac.com</t>
  </si>
  <si>
    <t xml:space="preserve"> info@dsigrupo.com</t>
  </si>
  <si>
    <t>B98361231</t>
  </si>
  <si>
    <t>TRADULOC SOCIEDAD LIMITADA</t>
  </si>
  <si>
    <t>18151</t>
  </si>
  <si>
    <t xml:space="preserve">La evaluación de sistemas de información y documentación. </t>
  </si>
  <si>
    <t>Rafael Carlos Julian Villa</t>
  </si>
  <si>
    <t xml:space="preserve"> Alfonso Carlos Marin Ospino</t>
  </si>
  <si>
    <t>B64973332</t>
  </si>
  <si>
    <t>LOASOFT SL</t>
  </si>
  <si>
    <t>08031</t>
  </si>
  <si>
    <t xml:space="preserve">LA CREACION, ALQUILER Y EXPLOTACION DE PRODUCTOS DE SOFTWARE Y LA VENTA DE PRODUCTOS INFORMATICOS.. </t>
  </si>
  <si>
    <t>Rafael Ovalle Sanchez</t>
  </si>
  <si>
    <t>B86202868</t>
  </si>
  <si>
    <t>REEA INTERACTIVE AGENCY SL</t>
  </si>
  <si>
    <t>28925</t>
  </si>
  <si>
    <t xml:space="preserve">LOS ANALISIS DE SISTEMAS, DESARROLLO, MANTENIMIENTO Y AMPLIACION DE APLICACIONES INFORMATIVAS, COMERCIALIZACION, ALQUILER, INSTALACION Y ASESORIA PARA LA ADQUISICION DE EQUIPOS Y APLICACIONES INFORMATICAS, ETC. </t>
  </si>
  <si>
    <t>Antonio Olmedo Tarifa</t>
  </si>
  <si>
    <t>B80744402</t>
  </si>
  <si>
    <t>INVESTIGACION Y DESARROLLO EMPRESARIAL PLUS SL</t>
  </si>
  <si>
    <t xml:space="preserve">VENTA DE EQUIPOS INFORMATICOS Y DESARROLLO DE SOFTWARE.. </t>
  </si>
  <si>
    <t>Maria Jose Gomez Romero</t>
  </si>
  <si>
    <t>B81666208</t>
  </si>
  <si>
    <t>IVROS SISTEMAS SL</t>
  </si>
  <si>
    <t>13001</t>
  </si>
  <si>
    <t xml:space="preserve">LA ADQUISICION DESARROLLO TRANSFORMACION Y VENTA DE PRODUCTOS INFORMATICOS ASI COMO SU INSTALACION Y MANTENIMIENTO.. </t>
  </si>
  <si>
    <t>Juan Carlos Flores Osuna</t>
  </si>
  <si>
    <t xml:space="preserve"> Maria Rosario Flores Osuna</t>
  </si>
  <si>
    <t>B97458996</t>
  </si>
  <si>
    <t>INDENOVA SL</t>
  </si>
  <si>
    <t>46014</t>
  </si>
  <si>
    <t xml:space="preserve">Investigación, consultoría, desarrollo, integración, parametrización, adaptación, comercialización y mantenimiento de aplicaciones informáticas en paquetes cerrados o aplicaciones a medida. Prestación de servicios de TEcnología de la Información y las comunicaciones. Distribución de productos y solu.. </t>
  </si>
  <si>
    <t>Federico Cerezo Muñoz</t>
  </si>
  <si>
    <t>indenova@indenova.com</t>
  </si>
  <si>
    <t>B98079593</t>
  </si>
  <si>
    <t>INFORMATICA GARCES Y CALABRIA SOCIEDAD LIMITADA</t>
  </si>
  <si>
    <t xml:space="preserve">LA VENTA AL POR MAYOR Y POR MENOR DE EQUIPOS INFORMATICOS Y LA PRESTACION DE SERVICIOS DE ASISTENCIA TECNICA DE LOS MISMOS. EL SUMINISTRO, CONFIGURACION E INSTALACION DE REDES TELEMATICAS Y ELECTRICAS. LA CREACION, ESTUD. </t>
  </si>
  <si>
    <t>Francisco Javier Herrera Cidoncha</t>
  </si>
  <si>
    <t xml:space="preserve"> Felix Jesus Ortega Montenegro</t>
  </si>
  <si>
    <t>B48838346</t>
  </si>
  <si>
    <t>TATUM CONSULTORES SOCIEDAD LIMITADA.</t>
  </si>
  <si>
    <t xml:space="preserve">PRESTACION DE SERVICIOS DE ASESORAMIENTO.. </t>
  </si>
  <si>
    <t>Michael Wilhelm Muller</t>
  </si>
  <si>
    <t xml:space="preserve"> Wilhelm Muller Michael</t>
  </si>
  <si>
    <t>marketing@tatum.es</t>
  </si>
  <si>
    <t xml:space="preserve"> achamorro@tatum.es</t>
  </si>
  <si>
    <t xml:space="preserve"> blogosferamkt@tatum.es</t>
  </si>
  <si>
    <t xml:space="preserve"> eandres@tatum.es</t>
  </si>
  <si>
    <t xml:space="preserve"> tatum@tatum.es</t>
  </si>
  <si>
    <t>B61253514</t>
  </si>
  <si>
    <t>VENETA SYSTEM ESPAÑA SL</t>
  </si>
  <si>
    <t>08010</t>
  </si>
  <si>
    <t xml:space="preserve">LA ACTIVIDAD DE RECICLAJE DE CARTUCHOS PARA IMPRESORAS, FAX O FOTOCOPIADORAS DE TODO TIPO COMERCIALIZACION Y VENTA DE TODA CLASE DE ARTICULOS, MAQUINARIA E INFORMATICA PARA OFICINAS, TANTO AL MAYOR COMO AL MENOR, ETC.. </t>
  </si>
  <si>
    <t>Jose Miguel Lasarte Leon</t>
  </si>
  <si>
    <t>B62324439</t>
  </si>
  <si>
    <t>D LINK IBERIA SL</t>
  </si>
  <si>
    <t xml:space="preserve">LA VENTA AL POR MAYOR Y AL POR MENOR DE PRODUCTOS ELECTRONICOS PARA LA CONEXION A LAS REDES LOCALES Y DE INTERCONEXION, ASI COMO PRODUCTOS AUXILIARES Y COMPLEMENTARIOS. LA PRESTACION DE SERVICIOS DE GESTION, MANTENIMIENTO .... </t>
  </si>
  <si>
    <t>Gabriel Cano Camacho</t>
  </si>
  <si>
    <t xml:space="preserve"> Alvaro Jose Ferrer Gomez</t>
  </si>
  <si>
    <t>info@dlinkiberia.es</t>
  </si>
  <si>
    <t xml:space="preserve"> anselmo.trejo@dlink.es</t>
  </si>
  <si>
    <t xml:space="preserve"> rma@dlink.es</t>
  </si>
  <si>
    <t xml:space="preserve"> antonio.navarro@dlink.es</t>
  </si>
  <si>
    <t xml:space="preserve"> xavier.campos@dlink.es</t>
  </si>
  <si>
    <t>B63557524</t>
  </si>
  <si>
    <t>EFICIENT SOLUCIONES INFORMATICAS SL</t>
  </si>
  <si>
    <t>08902</t>
  </si>
  <si>
    <t xml:space="preserve">VENTA DE MATERIAL INFORMATICO, ASISTENCIA TECNICA INFORMATICA A EMPRESAS Y PARTICULARES Y MANTENIMIENTO INFORMATICO A EMPRESAS. </t>
  </si>
  <si>
    <t>Francisco Javier Buron Fernandez</t>
  </si>
  <si>
    <t xml:space="preserve"> Alfredo Artiles Larralde</t>
  </si>
  <si>
    <t>info@eficient.com</t>
  </si>
  <si>
    <t xml:space="preserve"> mail@eficient.com</t>
  </si>
  <si>
    <t>B85535284</t>
  </si>
  <si>
    <t>OUTSERVICER SL</t>
  </si>
  <si>
    <t xml:space="preserve">LA REALIZACION DE ESTUDIOS, PROYECTOS, ASESORIA, AUDITORIA, FORMACION, COMERCIALIZACION E INSTALACION RELATIVA A SISTEMAS INFORMATICOS,.. </t>
  </si>
  <si>
    <t>Rafael Valverde Diego</t>
  </si>
  <si>
    <t xml:space="preserve"> Luis Francisco Puerta Goti</t>
  </si>
  <si>
    <t xml:space="preserve"> Joanna Susan Growson</t>
  </si>
  <si>
    <t xml:space="preserve"> Nicholas Tresilian</t>
  </si>
  <si>
    <t>B86481835</t>
  </si>
  <si>
    <t>BECLOUD BUSINESS SL</t>
  </si>
  <si>
    <t xml:space="preserve">SERVICIOS INFORMATICOS EN GENERAL TANTO EN LA NUBE Y COMO FISICOS. EL MONTAJE DE EQUIPOS, DESARROLLO DE APLICACIONES INFORMATICAS, INSTALACIONES, COMERCIALIZACION DE PRODUCTOS Y SERVICIOS ELETRONICOS E INFORMATICOS, IMPORTACION...... </t>
  </si>
  <si>
    <t>Ivens Rafael Alcaide Castiñeira</t>
  </si>
  <si>
    <t xml:space="preserve"> Jose Antonio Caballero Ruiz</t>
  </si>
  <si>
    <t xml:space="preserve"> Antonio Ruiz Texido</t>
  </si>
  <si>
    <t xml:space="preserve"> Pedro Navajas Modelo</t>
  </si>
  <si>
    <t>B21254107</t>
  </si>
  <si>
    <t>INFORMATICA REVISOFT S.L.</t>
  </si>
  <si>
    <t>21005</t>
  </si>
  <si>
    <t xml:space="preserve">VENTA, REPARACION DE EQUIPOS INFORMATICOS, VENTA DE PROGRAMAS INFORMATICOS.. </t>
  </si>
  <si>
    <t>Francisco Javier Alvarez Ramirez</t>
  </si>
  <si>
    <t xml:space="preserve"> Amor Jose Enrique Vargas Machuca</t>
  </si>
  <si>
    <t>B85527406</t>
  </si>
  <si>
    <t>ANATRADE GESTION SL</t>
  </si>
  <si>
    <t xml:space="preserve">CONSULTORIA Y PRESTACION DE TODO TIPO DE SERVICIOS EN EL AMBITO DE LA INFORMATICA, LAS COMUNICACIONES, TOPOGRAFIA E INGENIERIA INDUSTRIAL. COMERCIO DE TODO TIPO DE PRODUCTOS RELACIONADOS CON LA INFORMATICA Y LAS COMUNICA. </t>
  </si>
  <si>
    <t>Pablo Manuel Posadas Lozano</t>
  </si>
  <si>
    <t xml:space="preserve"> Juan Serrano Luque</t>
  </si>
  <si>
    <t xml:space="preserve"> Jose Ramon Rojas Molina</t>
  </si>
  <si>
    <t>B60821527</t>
  </si>
  <si>
    <t>GISPER DEL VALLES SL</t>
  </si>
  <si>
    <t>08207</t>
  </si>
  <si>
    <t xml:space="preserve">COMERCIALIZACION Y REPARACION DE TODA CLASE DE SISTEMAS INFORMATICOS Y OFIMATICOS.. </t>
  </si>
  <si>
    <t>Vladimir Savenkov</t>
  </si>
  <si>
    <t xml:space="preserve"> Sandor Szilagy Zoltan</t>
  </si>
  <si>
    <t>B85916476</t>
  </si>
  <si>
    <t>IKUTECHNOLOGIES SERVICIOS DE INFORMACION SL</t>
  </si>
  <si>
    <t xml:space="preserve">DESARROLLO, SOPORTE, DISTRIBUCION, IMPORTACION, EXPORTACION, COMPRAVENTA DE APLICACIONES DE SOFTWARE, SISTEMAS OPERATIVOS, CONSULTORIA INFORMATICA.. </t>
  </si>
  <si>
    <t>Felipe Luque Romero Muñoz</t>
  </si>
  <si>
    <t xml:space="preserve"> Manuel Jesus Guijarro Luna</t>
  </si>
  <si>
    <t xml:space="preserve"> Victor Vadillo Varo</t>
  </si>
  <si>
    <t>B86400819</t>
  </si>
  <si>
    <t>INTERCOM TELEFONIA SL</t>
  </si>
  <si>
    <t xml:space="preserve">COMERCIALIZACION, PRESTACION Y DESARROLLO DE SERVICIOS, PRODUCTOS E INGENIERIA EN EL SECTOR DE LAS TELECOMUNICACIONES. </t>
  </si>
  <si>
    <t>Juan Manuel Torralvo Castro</t>
  </si>
  <si>
    <t xml:space="preserve"> Maria Cruz Salido Giraldo</t>
  </si>
  <si>
    <t>B20984613</t>
  </si>
  <si>
    <t>ADDONIA TEAM SL</t>
  </si>
  <si>
    <t>20018</t>
  </si>
  <si>
    <t>"LA ACTIVIDAD PARA LA IMPLANTACION DEL PRODUCTO DENOMINADO ""SAP BUSINESS ONE"".. "</t>
  </si>
  <si>
    <t>Regino Cabanillas Rios</t>
  </si>
  <si>
    <t xml:space="preserve"> Antonio Francisco Piñero Cruz</t>
  </si>
  <si>
    <t>B64853476</t>
  </si>
  <si>
    <t>CLOUD VALLES SL</t>
  </si>
  <si>
    <t>08440</t>
  </si>
  <si>
    <t xml:space="preserve">SERVICIOS DE INFORMATICA.. </t>
  </si>
  <si>
    <t>Francisco Javier Franco Gonzalez</t>
  </si>
  <si>
    <t>B99349623</t>
  </si>
  <si>
    <t>EPIC POWER CONVERTERS SOCIEDAD LIMITADA</t>
  </si>
  <si>
    <t>50012</t>
  </si>
  <si>
    <t xml:space="preserve">El desarrollo, producción y venta de sistemas electrónicos de potencia. </t>
  </si>
  <si>
    <t>Miguel Lopez Rey</t>
  </si>
  <si>
    <t xml:space="preserve"> Encarnacion Gonzalez Rey</t>
  </si>
  <si>
    <t>B65651861</t>
  </si>
  <si>
    <t>BANGOR 2002 SL</t>
  </si>
  <si>
    <t>08923</t>
  </si>
  <si>
    <t xml:space="preserve">DISEÑO DE CREACIONES Y APLICACIONES MULTIMEDIA PARA CUALQUIER ENTORNO Y SOPORTE ASI COMO EL DESARROLLO DE LAS MISMAS Y DE PAGINAS WEB PARA INTERNET, SERVICIOS DE ASESORAMIENTO (EXCLUIDO EL ASESORAMIENTO FINANCIERO),.... </t>
  </si>
  <si>
    <t>Francisco Jesus Vazquez Edreira</t>
  </si>
  <si>
    <t>B84712595</t>
  </si>
  <si>
    <t>DESARROLLO DE APLICACIONES EN TECNOLOGIAS EMERGENTES SL</t>
  </si>
  <si>
    <t xml:space="preserve">EL ASESORAMIENTO, CONSULTORIA, ANALISIS, DISENO Y DESARROLLO DE APLICACIONES DE GESTION, PRODUCTOS MULTIMEDIA PERSONALIZADOS Y PAGINAS WEB, SERVICIOS DE INTERNET, FORMACION, DISTRIBUCION,.. </t>
  </si>
  <si>
    <t>Eduardo Daniel Paredes Ferrio</t>
  </si>
  <si>
    <t>B99371684</t>
  </si>
  <si>
    <t>GAMALIN DISTRIBUCIONES SIGLO XXI SOCIEDAD LIMITADA</t>
  </si>
  <si>
    <t>50007</t>
  </si>
  <si>
    <t xml:space="preserve">La compraventa, comercialización y distribución de productos de telefonía, informática, electrónica y alimentación. </t>
  </si>
  <si>
    <t>Juan Carlos Cortizo Blanco</t>
  </si>
  <si>
    <t xml:space="preserve"> Cristobal Huertas Pardo</t>
  </si>
  <si>
    <t>B81067134</t>
  </si>
  <si>
    <t>ALDRI COMPUTERS SL</t>
  </si>
  <si>
    <t xml:space="preserve">LA COMERCIALIZACION DE ELEMENTOS DE ELECTRONICA. INSTALACIONES INFORMATICAS, VENTA Y REPARACION DE OBJETOS RELACIONADOS CON LA INFORMATICA CONSUMIBLES PROGRAMAS INSTALACIONES Y MANTENIMIENTO DE LOS ANTERIORES.. </t>
  </si>
  <si>
    <t>Antonio Aurelio Ferreiro Bouzas</t>
  </si>
  <si>
    <t xml:space="preserve"> Elena Cruz Salvador</t>
  </si>
  <si>
    <t xml:space="preserve"> Maria Carmen Rey Fariña</t>
  </si>
  <si>
    <t>B61064853</t>
  </si>
  <si>
    <t>5 OFIN SERVICE SL</t>
  </si>
  <si>
    <t>08192</t>
  </si>
  <si>
    <t xml:space="preserve">LA VENTA DE MATERIAL DE INFORMATICA, OFIMATICA Y CONSUMIBLES, ASI COMO EL SERVICIO TECNICO Y DE MANTENIMIENTO CONSECUENTE.. </t>
  </si>
  <si>
    <t>Fernando Martinez Sayanes Lopez</t>
  </si>
  <si>
    <t xml:space="preserve"> Ines Saa Bartolo</t>
  </si>
  <si>
    <t>B54618632</t>
  </si>
  <si>
    <t>AMBIGRAMA COMUNICACION SL</t>
  </si>
  <si>
    <t>03202</t>
  </si>
  <si>
    <t xml:space="preserve">Servicios publicitarios, diseño gráfico, servicios de internet, diseño publicitario, diseño web. </t>
  </si>
  <si>
    <t>Marcelo Santiago Costa Pazos</t>
  </si>
  <si>
    <t>B79891644</t>
  </si>
  <si>
    <t>GUIA INFORMATICA RECAMBIO AUTOMOVIL SL</t>
  </si>
  <si>
    <t>Toledo</t>
  </si>
  <si>
    <t>45223</t>
  </si>
  <si>
    <t xml:space="preserve">VENTA Y COMERCIO AL POR MENOR DE RECAMBIO DEL AUTOMOVIL.                                                                                                                                                                    . </t>
  </si>
  <si>
    <t>Rafael Francisco Blanco Vieites</t>
  </si>
  <si>
    <t>B85301216</t>
  </si>
  <si>
    <t>TAGMORE SOLUTIONS SL</t>
  </si>
  <si>
    <t xml:space="preserve">LA CONSULTORIA, ASESORAMIENTO Y EXPLOTACION DE PROYECTOS DE TECNOLOGIA.. </t>
  </si>
  <si>
    <t>Carmen Sanchez Fernandez</t>
  </si>
  <si>
    <t xml:space="preserve"> Emilio Pidal Cervigon</t>
  </si>
  <si>
    <t xml:space="preserve"> Jose Lorenzo Osa Novo</t>
  </si>
  <si>
    <t xml:space="preserve"> Bernardo Pazos Varela</t>
  </si>
  <si>
    <t>facta.solutions@factasolutions.com</t>
  </si>
  <si>
    <t>B86222783</t>
  </si>
  <si>
    <t>COMUNICACIONES PARA EMPRESAS BERAFONE SL</t>
  </si>
  <si>
    <t xml:space="preserve">LA COMERCIALIZACION DE ARTICULOS Y PRODUCTOS RELACIONADOS CON LA TELEFONIAMOVIL... </t>
  </si>
  <si>
    <t>Alberto Garcia Lopez</t>
  </si>
  <si>
    <t>B65069759</t>
  </si>
  <si>
    <t>APRICOT VALLEY SL</t>
  </si>
  <si>
    <t xml:space="preserve">CUALQUIER TIPO DE ESTUDIO, PROYECTO, DISENO, Y PROGRAMACION DE TODO TIPO DE PROGRAMAS INFORMATICOS EN CUALQUIER ENTORNO Y SOPORTE. COMPRAVENTA, DISTRIBUCION, ELABORACION DE MATERIAL INFORMATICO UTILIZADO PARA PROGRAMACIO. </t>
  </si>
  <si>
    <t>Francisco Jose Andres Lafuente</t>
  </si>
  <si>
    <t>B59120246</t>
  </si>
  <si>
    <t>ELECSOFT SL</t>
  </si>
  <si>
    <t xml:space="preserve">DESARROLLO Y VENTA DE SISTEMAS INFORMATICOS. </t>
  </si>
  <si>
    <t>Cesar Manuel Sanchez Novo</t>
  </si>
  <si>
    <t>comercial@elecsoft.com</t>
  </si>
  <si>
    <t>B64933815</t>
  </si>
  <si>
    <t>SPYGO 2008 SL</t>
  </si>
  <si>
    <t xml:space="preserve">OPERADORA DE TELECOMUNICACIONES, PRESTACION DE SERVICIOS, INSTALACION Y EXPLOTACION DE REDES Y SISTEMAS DE TELECOMUNICACIONES, PRESTACION DE SERVICIOS DE VALOR ANADIDO, ETC.. </t>
  </si>
  <si>
    <t>Gustavo Gomez Martin</t>
  </si>
  <si>
    <t xml:space="preserve"> Martin Gomez Gonzalez</t>
  </si>
  <si>
    <t xml:space="preserve"> Grupo Bahia It</t>
  </si>
  <si>
    <t>B60598646</t>
  </si>
  <si>
    <t>ONIX ASSESSORS SL</t>
  </si>
  <si>
    <t xml:space="preserve">ASESORIA, ELABORACION Y COMERCIALIZACION DE PRODUCTOS Y SERVICIOS INFORMATICOS, TELEMATICOS Y DE TELECOMUNICACION.. </t>
  </si>
  <si>
    <t>Francisco Ariza Rega</t>
  </si>
  <si>
    <t>maria@abox.com</t>
  </si>
  <si>
    <t xml:space="preserve"> mangels@abox.com</t>
  </si>
  <si>
    <t>B82539370</t>
  </si>
  <si>
    <t>MICRO CORPORANET SL</t>
  </si>
  <si>
    <t xml:space="preserve">COMPRA, VENTA, DISTRIBUCION, COMERCIALIZACION, INSTALACION, REPARACION Y ARRENDAMIENTO DE EQUIPOS INFORMATICOS HARDWARE, Y OTROS.. </t>
  </si>
  <si>
    <t>Maria Elisa Couto Gomez</t>
  </si>
  <si>
    <t xml:space="preserve"> Ruben Bouso Cao</t>
  </si>
  <si>
    <t xml:space="preserve"> Raul Mariño Ligero</t>
  </si>
  <si>
    <t xml:space="preserve"> Carlos Alberto Suarez Lopez</t>
  </si>
  <si>
    <t xml:space="preserve"> Paulo Rodriguez Cundins</t>
  </si>
  <si>
    <t>B65121113</t>
  </si>
  <si>
    <t>CASAMITJANA &amp; TEBAR SL</t>
  </si>
  <si>
    <t xml:space="preserve">MONTAJE, INSTALACION, REPARACION Y MANTENIMIENTO DE MAQUINARIA, EQUIPOS Y PROGRAMAS INFORMATICOS, ORDENADORES Y SIMILARES ASI COMO SU VENTA AL POR MENOR. LA PRESTACION DE SERVICIOS DE ASESORAMIENTO, ETC.. </t>
  </si>
  <si>
    <t>Jaime Bartolome Raya Blas</t>
  </si>
  <si>
    <t xml:space="preserve"> Gustavo Aurelio Llovo Otero</t>
  </si>
  <si>
    <t>info@ct-informatica.com</t>
  </si>
  <si>
    <t>B64437791</t>
  </si>
  <si>
    <t>SERIMAG MEDIA SL</t>
  </si>
  <si>
    <t>08960</t>
  </si>
  <si>
    <t xml:space="preserve">EL DISENO, LA CREACION, PRODUCCION, DISTRIBUCION, VENTA Y EXPLOTACION EN CUALQUIER FORMA DE TODA CLASE DE PROGRAMAS INFORMATICOS, BAJO CUALQUIER SOPORTE.LA PRODUCCION, COMPRA, VENTA DE MATERIAL INFORMATICO, ETC. </t>
  </si>
  <si>
    <t>Mario Rafael Salas</t>
  </si>
  <si>
    <t>serimag@serimag.com</t>
  </si>
  <si>
    <t>B83411207</t>
  </si>
  <si>
    <t>GANCEDO TORRE-MARIN -I P SL</t>
  </si>
  <si>
    <t>28490</t>
  </si>
  <si>
    <t xml:space="preserve">LA PRESTACION DE SERVICIOS DE SERVICIOS INFORMATICOS Y ELECTRONICOS A TERCEROS.. </t>
  </si>
  <si>
    <t>Ivan Cancela Perez</t>
  </si>
  <si>
    <t xml:space="preserve"> Victor Lopez Garcia</t>
  </si>
  <si>
    <t>info@gtm-ip.com</t>
  </si>
  <si>
    <t>B85488070</t>
  </si>
  <si>
    <t>GPR SISTEMAS MANTENIMIENTO INSTALACIONES Y SERVICIOS INFORMATICOS SL</t>
  </si>
  <si>
    <t xml:space="preserve">EL MANTENIMIENTO INFORMATICO, INSTALACIONES DE EQUIPOS Y REDES, VENTA DE EQUIPOS Y COMPONENTES Y ASESORIA INFORMATICA Y DE SISTEMAS. LA FORMACION Y PRESTACION DE SERVICIOS DE ESTUDIO Y ANALISIS,.. </t>
  </si>
  <si>
    <t>Jesus Manuel Chenel Botana</t>
  </si>
  <si>
    <t>B81565954</t>
  </si>
  <si>
    <t>SISNET SISTEMAS NETWARE SL</t>
  </si>
  <si>
    <t xml:space="preserve">FABRICACION DE CIRCUITOS DIGITALES Y ELECTRONICOS. FABRICACION Y MONTAJE DE ORDENADORES Y PERIFERICOS. INVESTIGACION Y DISENO DE CIRCUITOS DIGITALES. FABRICACION Y DISENO DE CIRCUITOS GRAFICOS.                           . </t>
  </si>
  <si>
    <t>Daniel Ramos Lobon</t>
  </si>
  <si>
    <t xml:space="preserve"> David Pardo Villaverde</t>
  </si>
  <si>
    <t>sisnet@sisnet.es</t>
  </si>
  <si>
    <t>B35646355</t>
  </si>
  <si>
    <t>DEVELOPMENT DATA BASE SL</t>
  </si>
  <si>
    <t xml:space="preserve">DESARROLLO DE TECNOLOGIA SOFTWARE EN GENERAL DESARROLLO Y EXPLOTACION DE SERVICIOS TELEINFORMATICOS, COMERCIALIZACION Y MANTENIMIENTO DE PRODUCTOS INFORMATICOS, ASESORIA EN LA IMPLANTACION DE SISTEMAS Y TECNOLOGIAS DE LA. </t>
  </si>
  <si>
    <t>Juan Diego Montero Perol</t>
  </si>
  <si>
    <t>B85443455</t>
  </si>
  <si>
    <t>TODODRIVERS SL</t>
  </si>
  <si>
    <t xml:space="preserve">DESARROLLO, IMPLANTACION Y EXPLOTACION DE BASES DE DATOS Y FICHEROS AUTOMATIZADOS Y SUS APLICACIONES INFORMATICAS CORRESPONDIENTES. PRESTACION DE SERVICIOS DE GESTION INFORMATICOS, COMUNICACIONES E INTERNET. PRESTACION D. </t>
  </si>
  <si>
    <t>Enrique Marcote Peña</t>
  </si>
  <si>
    <t xml:space="preserve"> Miguel Rodriguez Rubinos</t>
  </si>
  <si>
    <t>A82560269</t>
  </si>
  <si>
    <t>100WORLD INTERNET SOLUTIONS SA</t>
  </si>
  <si>
    <t xml:space="preserve">PRESTACION DE SERVICIOS DE CONSULTORIA Y ASESORAMIENTO EN INFORMATICA Y TELECOMUNICACIONES, INVESTIGACION Y DESARROLLO DE APLICACIONES Y SISTEMAS INFORMATICOS, COMERCIO DE TODO TIPO DE PRODUCTOS Y SERVICIOS INFORMATICOS.. </t>
  </si>
  <si>
    <t>Juan Carlos Cobas Gomez</t>
  </si>
  <si>
    <t>info.es@100world.com</t>
  </si>
  <si>
    <t>B64987589</t>
  </si>
  <si>
    <t>GARGATEK DESENVOLUPAMENT WEB SL</t>
  </si>
  <si>
    <t>08480</t>
  </si>
  <si>
    <t xml:space="preserve">LA PRESTACION DE SERVICIOS A TERCEROS RELACIONADOS CON EL ESTUDIO, CREACION, PRODUCCION Y DISENO DE PAGINAS WEB.. </t>
  </si>
  <si>
    <t>Camilo Jose Ordoñez Betanzos</t>
  </si>
  <si>
    <t xml:space="preserve"> Mercedes Rey Santos</t>
  </si>
  <si>
    <t>B86017043</t>
  </si>
  <si>
    <t>PRIVATE WOMEN COMMUNITY SL</t>
  </si>
  <si>
    <t xml:space="preserve">Creación, gestión y mantenimiento de comunidades virtuales vinculadas a unespacio de Internet. </t>
  </si>
  <si>
    <t>Ramiro Rouco Rivas</t>
  </si>
  <si>
    <t>B86270642</t>
  </si>
  <si>
    <t>APPTONES SL</t>
  </si>
  <si>
    <t>50006</t>
  </si>
  <si>
    <t xml:space="preserve">El desarrollo de aplicaciones y sistemas informáticos y telemáticos. La venta, comercialización y publicitación de aplicaciones y sistemas informáticos y telemáticos.... </t>
  </si>
  <si>
    <t>Patricia Ferrol Gonzalez</t>
  </si>
  <si>
    <t xml:space="preserve"> Ignacio Conde De Simon</t>
  </si>
  <si>
    <t>B91608281</t>
  </si>
  <si>
    <t>UNION COMERCIAL MAQUINARIAS ACCESORIOS Y EQUIPOS SOCIEDAD LIMITADA</t>
  </si>
  <si>
    <t>41720</t>
  </si>
  <si>
    <t xml:space="preserve">COMPRAVENTA DE MAQUINARIA, ACCESORIOS Y EQUIPOS INDUSTRIALES. </t>
  </si>
  <si>
    <t>Manuel Jacobo Gallego Cabo</t>
  </si>
  <si>
    <t>A59394437</t>
  </si>
  <si>
    <t>ENGINYERIA DE SOFTWARE SA</t>
  </si>
  <si>
    <t xml:space="preserve">EL DESARROLLO Y COMERCIALIZACION DE PRODUCTOS INFORMATICOS. </t>
  </si>
  <si>
    <t>Jorge Perille Arribe</t>
  </si>
  <si>
    <t>info@engisoft.com</t>
  </si>
  <si>
    <t xml:space="preserve"> engisoft@engisoft.com</t>
  </si>
  <si>
    <t>B63156319</t>
  </si>
  <si>
    <t>SULAKE SPAIN SL</t>
  </si>
  <si>
    <t xml:space="preserve">EL DESARROLLO, PROMOCION, DISTRIBUCION, ALQUILER, COMPRAVENTA, CONSULTORIA Y ASESORIA DE SERVICIOS DE TELECOMUNICACIONES SOBRE REDES FIJAS Y MOVILES, SERVICIOS DE INTERNET Y DE LA SOCIEDAD DE LA INFORMACION, ETC.        . </t>
  </si>
  <si>
    <t>Ricardo Choren Brea</t>
  </si>
  <si>
    <t xml:space="preserve"> Beatriz Rey Otero</t>
  </si>
  <si>
    <t>B65680993</t>
  </si>
  <si>
    <t>AGILEKAIZEN SL</t>
  </si>
  <si>
    <t xml:space="preserve">EL ESTUDIO, ASESORIA Y CONSULTORIA DE ACTIVIDADES EMPRESARIALES, INCLUIDA LA INFORMATICA, ELECTRONICA Y LAS COMUNICACIONES,. DESARROLLO DE PROGRAMAS A MEDIDA Y DE TODO TIPO DE SOFTWARE, SU COMERCIALIZACION, ETC. </t>
  </si>
  <si>
    <t>Jose Miguel Lazaro Garcia</t>
  </si>
  <si>
    <t>B97600720</t>
  </si>
  <si>
    <t>DOMINO INTERNET SL</t>
  </si>
  <si>
    <t>46010</t>
  </si>
  <si>
    <t xml:space="preserve">LA SOCIEDAD TIENE POR OBJETO: A - LA CREACION, DESARROLLO, EXPLOTACION, COMPRA VENTA Y COMERCIALIZACION DE PAGINAS WEB. B - LA VENTA Y DISTRIBUCION DE SERVICIOS PUBLICITARIOS Y DE MARKETING. LAS ACTIVIDADES COMPRENDIDAS. </t>
  </si>
  <si>
    <t>Luis Miguel Vindel Berenguel</t>
  </si>
  <si>
    <t>B65908311</t>
  </si>
  <si>
    <t>COMPANYIA EVITA INTEGRACIO GENERAL SL</t>
  </si>
  <si>
    <t xml:space="preserve">SERVICIOS DE CREACION, ASESORAMIENTO Y MANTENIMIENTO TECNICO EN APLICACIONES INFORMATICAS. SERVICIOS DE MANTENIMIENTO TECNICO, REPARACION Y COMPRAVENTA DE APARATOS MECANICOS, ELECTRICOS, ELECTRONICOS Y DE TELECOMUNICACIONES. ETC. </t>
  </si>
  <si>
    <t>Rosa Maria Gonzalez Bello</t>
  </si>
  <si>
    <t>B33989914</t>
  </si>
  <si>
    <t>SALIDA DE EMERGENCIA SOCIEDAD LIMITADA</t>
  </si>
  <si>
    <t>33201</t>
  </si>
  <si>
    <t xml:space="preserve">a) El desarrollo y aplicación de nuevas tecnologías. b) El marketing, comunicación y publicidad en general y online. c) Consultoría, formación y asesoría a empresas y particulares. </t>
  </si>
  <si>
    <t>Vila Gemma Plana</t>
  </si>
  <si>
    <t xml:space="preserve"> Gemma Plana Vila</t>
  </si>
  <si>
    <t>B62699913</t>
  </si>
  <si>
    <t>E VOLUTION TECHNOLOGIES SL</t>
  </si>
  <si>
    <t>08190</t>
  </si>
  <si>
    <t xml:space="preserve">EL DESARROLLO DE PROGRAMAS INFORMATICOS Y LA GESTION DEL CONOCIMIENTO APLICADO A LAS EMPRESAS.. </t>
  </si>
  <si>
    <t>Josep Serra Vila</t>
  </si>
  <si>
    <t>B65152811</t>
  </si>
  <si>
    <t>SPANKMO MOBILE SERVICES SL</t>
  </si>
  <si>
    <t xml:space="preserve">SERVICIOS DE GESTION DE TODO TIPO DE SOFTWARE PARA TELEFONOS MOVILES.. </t>
  </si>
  <si>
    <t>Llado Jordi Sala</t>
  </si>
  <si>
    <t>B31487812</t>
  </si>
  <si>
    <t>CEDIN CENTRAL DE INFORMES SOCIEDAD LIMITADA</t>
  </si>
  <si>
    <t>48014</t>
  </si>
  <si>
    <t xml:space="preserve">ACTIVIDADES PROPIAS DEL MERCADO INMOBILIARIO. COMPRA, COMERCIALIZACION, VENTA Y DISTRIBUCION DE EQUIPOS Y SISTEMAS INFORMATICOS. REALIZACION DE PROGRAMAS INFORMATICOS PARA LA INDUSTRIA, SERVICIOS O PROFESIONALES. Y OTROS. </t>
  </si>
  <si>
    <t>Ramon Sanchez Bonaque</t>
  </si>
  <si>
    <t xml:space="preserve"> Bartolome Casas Pujadas</t>
  </si>
  <si>
    <t xml:space="preserve"> Josefina Moradell Pomes</t>
  </si>
  <si>
    <t>B84227248</t>
  </si>
  <si>
    <t>REIN CONSULTORES SL</t>
  </si>
  <si>
    <t xml:space="preserve">EL DESARROLLO Y LA COMERCIALIZACION DE PROGRAMAS INFORMATICOS. </t>
  </si>
  <si>
    <t>Miquel Boix Angelats</t>
  </si>
  <si>
    <t xml:space="preserve"> Albert Soles Ayma</t>
  </si>
  <si>
    <t xml:space="preserve"> Jose Antonio Ballesteros Abalos</t>
  </si>
  <si>
    <t xml:space="preserve"> Jose Collell Llach</t>
  </si>
  <si>
    <t>B84943083</t>
  </si>
  <si>
    <t>EOS CONSULTING SL</t>
  </si>
  <si>
    <t xml:space="preserve">CONSULTORIA INFORMATICA Y CONSULTORIA EN GENERAL, COMERCIALIZACION DE SOFTWARE Y HARDWARE, INVESTIGACION Y DESARROLLO, ENSENANZA Y FORMACION INFORMATICA. COMPRAVENTA, ARRENDAMIENTO Y EXPLOTACION DE BIENES INMUEBLES. </t>
  </si>
  <si>
    <t>Esteve Camos Font</t>
  </si>
  <si>
    <t>B65360828</t>
  </si>
  <si>
    <t>FICHAROCLOCK SL</t>
  </si>
  <si>
    <t xml:space="preserve">LA PRESTACION DE SERVICIO TECNICO EN APLICACIONES DE SOFTWARE Y HARDWARE, CONSULTORIA EN TECNOLOGIAS DE LA INFORMACION Y EL DESARROLLO DE SOFTWARE DE GESTION.. </t>
  </si>
  <si>
    <t>Albert Rabassa Mirangels</t>
  </si>
  <si>
    <t xml:space="preserve"> Jorge Pla Aymerich</t>
  </si>
  <si>
    <t xml:space="preserve"> Jordi Perpiña Bosch</t>
  </si>
  <si>
    <t xml:space="preserve"> Emili Rodriguez Jimenez</t>
  </si>
  <si>
    <t>B82608316</t>
  </si>
  <si>
    <t>SOLUCIONES INFORMATICAS AVANZADAS ONLINE SL</t>
  </si>
  <si>
    <t xml:space="preserve">A. EL MONTAJE, VENTA Y DISTRIBUCION DE ORDENADORES, PERIFERICOS, EQUIPOS Y MATERIAL CONSUMIBLE DE INFORMATICA. B. LA REALIZACION, VENTA, DISTRIBUCION Y DESARROLLO DE PROGRAMAS INFORMATICOS, Y OTROS.. </t>
  </si>
  <si>
    <t>Jaime Vila Cubi</t>
  </si>
  <si>
    <t xml:space="preserve"> Raimundo Bonfill Andreu</t>
  </si>
  <si>
    <t>B86270899</t>
  </si>
  <si>
    <t>PLATAFORMA DE PRESCRIPCION SEGURA SL</t>
  </si>
  <si>
    <t xml:space="preserve">EL MONTAJE DE EQUIPOS, DESARROLLO DE APLICACIONES INFORMATICAS, INSTALACIONES, COMERCIALIZACION DE PRODUCTOS Y SERVICIOS ELECTRONICOS E INFORMATICOS,. </t>
  </si>
  <si>
    <t>Alberto Tor Munt</t>
  </si>
  <si>
    <t xml:space="preserve"> Munt Alberto Tor</t>
  </si>
  <si>
    <t xml:space="preserve"> Jorge Tor Munt</t>
  </si>
  <si>
    <t>B27152180</t>
  </si>
  <si>
    <t>GLASOF INFORMATICA SL.</t>
  </si>
  <si>
    <t>27004</t>
  </si>
  <si>
    <t xml:space="preserve">VENTA Y REPARACION DE EQUIPOS INFORMATICOS.. </t>
  </si>
  <si>
    <t>Amancio Lopez Seijas</t>
  </si>
  <si>
    <t>glasof@iponet.es</t>
  </si>
  <si>
    <t xml:space="preserve"> informacion@glasof.com</t>
  </si>
  <si>
    <t>B50496801</t>
  </si>
  <si>
    <t>ARAMICRO SL</t>
  </si>
  <si>
    <t xml:space="preserve">VENTA Y REPARACION DE EQUIPOS INFORMATICOS. </t>
  </si>
  <si>
    <t>Alberto Nicolas Ambrosio</t>
  </si>
  <si>
    <t xml:space="preserve"> Ambrosio Alberto Nicolas</t>
  </si>
  <si>
    <t>ttzaragoza@tecnitasa.es</t>
  </si>
  <si>
    <t>B61207437</t>
  </si>
  <si>
    <t>RED INFORMATICA DINAMICA SL</t>
  </si>
  <si>
    <t>08030</t>
  </si>
  <si>
    <t>Xavier Morera Villalonga</t>
  </si>
  <si>
    <t>B65381725</t>
  </si>
  <si>
    <t>CLIPSE SOFTWARE Y SERVICIOS SL</t>
  </si>
  <si>
    <t>08205</t>
  </si>
  <si>
    <t xml:space="preserve">GESTION INTEGRAL DE SERVICIOS INFORMATICOS A EMPRESAS, INCLUYENDO EL DISEÑO, DESARROLLO Y COMERCIALIZACION DE PROGRAMAS INFORMATICOS, PROPIOS Y AJENOS, DISEÑO, CONFECCION E INSTALACION DE SITIOS WEB, ETC. </t>
  </si>
  <si>
    <t>Tomas Carracedo Garcia</t>
  </si>
  <si>
    <t xml:space="preserve"> Llanos Castro Josefa Francisca</t>
  </si>
  <si>
    <t>clipse@clipseinformatica.com</t>
  </si>
  <si>
    <t>38400</t>
  </si>
  <si>
    <t>B81763880</t>
  </si>
  <si>
    <t>ARROYO GESTION Y COMERCIO SL</t>
  </si>
  <si>
    <t xml:space="preserve">ASESORAMIENTO FISCAL, CONTABLE Y ADMINISTRATIVO DE TODA CLASE DE EMPRESAS, PRESTACION DE SERVICIOS DE DICHA INDOLE.                                                                                                         . </t>
  </si>
  <si>
    <t>Eduardo Lama Niebla</t>
  </si>
  <si>
    <t xml:space="preserve"> Jose Luis Ribas Gracia</t>
  </si>
  <si>
    <t xml:space="preserve"> Ferres Joan Ginabreda</t>
  </si>
  <si>
    <t xml:space="preserve"> Joan Ginabreda Ferres</t>
  </si>
  <si>
    <t>B92649797</t>
  </si>
  <si>
    <t>ISOPERIMETRIA UNIVERSAL SL</t>
  </si>
  <si>
    <t xml:space="preserve">EL ASESORAMIENTO, MEDIACION E INTERVENCION EN LA COMPRA VENTA DE EMPRESAS, ASI COMO EL ASESORAMIENTO, MANTENIMIENTO Y PUESTA EN MARCHA DE PROYECTOS INFORMATICOS Y, EN ESPECIAL LOS DIRIGIDOS A LA CREACION, COMPRA Y VENTA. </t>
  </si>
  <si>
    <t>B81615304</t>
  </si>
  <si>
    <t>INGENIA MULTIMEDIA SL</t>
  </si>
  <si>
    <t xml:space="preserve">COMERCIALIZACION Y DISTRIBUCION DE EQUIPOS INFORMATICOS, PERIFERICO DE CUALQUIER INDOLE, ASI COMO LOS DIVERSOS COMPONENTES INTERNOS Y EXTERNOS DE LOS MISMOS ASI COMO SU IMPORTACION, EXPORTACION Y FABRICACION.. </t>
  </si>
  <si>
    <t>Jesus Garcia</t>
  </si>
  <si>
    <t xml:space="preserve"> Manel Rahola Pallas</t>
  </si>
  <si>
    <t xml:space="preserve"> Carlos Blasco Diaz</t>
  </si>
  <si>
    <t xml:space="preserve"> Javier Barrio Calle</t>
  </si>
  <si>
    <t xml:space="preserve"> Jesus Garcia Hernandez</t>
  </si>
  <si>
    <t>A80852932</t>
  </si>
  <si>
    <t>ARYAN COMUNICACIONES SA</t>
  </si>
  <si>
    <t xml:space="preserve">FABRICACION, COMPRA, VENTA, IMPORTACION, EXPORTACION, COMERCIALIZACION Y DISTRIBUCION DE INSTRUMENTAL Y MATERIAL ELECTRONICO, ELECTROQUIMICO Y ELECTROMECANICO.. </t>
  </si>
  <si>
    <t>Josep Bosch Sayols</t>
  </si>
  <si>
    <t xml:space="preserve"> Francisco Asis Poch Lobato</t>
  </si>
  <si>
    <t xml:space="preserve"> Christophe Gouthiere</t>
  </si>
  <si>
    <t xml:space="preserve"> L'Estrada Digital</t>
  </si>
  <si>
    <t>agonzalez@aryan.es</t>
  </si>
  <si>
    <t xml:space="preserve"> info@aryan.es</t>
  </si>
  <si>
    <t xml:space="preserve"> dgasca@aryan.es</t>
  </si>
  <si>
    <t xml:space="preserve"> amartin@aryan.es</t>
  </si>
  <si>
    <t xml:space="preserve"> avalverde@aryan.es</t>
  </si>
  <si>
    <t>B10324861</t>
  </si>
  <si>
    <t>SOFTWARE ALPARA S.L</t>
  </si>
  <si>
    <t>10600</t>
  </si>
  <si>
    <t xml:space="preserve">ELABORACION, PROGRAMACION, ANALISIS, CESION, COMERCIALIZACION Y DISTRIBUCION DE PROGRAMAS INFORMATICOS. PRESTACION DE SERVICIOS DE ESTUDIO Y ANALISIS DE PROCESOS PARA SU TRATAMIENTO MECANICO DE PROGRAMACION PARA EQUIPOS. </t>
  </si>
  <si>
    <t>Angel Munera Perez</t>
  </si>
  <si>
    <t xml:space="preserve"> Perez Angel Munera</t>
  </si>
  <si>
    <t>B75069674</t>
  </si>
  <si>
    <t>EXPORTIMP ASIA INTERNACIONAL SL</t>
  </si>
  <si>
    <t>20004</t>
  </si>
  <si>
    <t xml:space="preserve">importación y exportación de todo tipo de mercaderías y de productos elaborados o semielaborados, así como de componentes mecánicos, eléctricos y electrónicos. </t>
  </si>
  <si>
    <t>Albert Ribera Roget</t>
  </si>
  <si>
    <t xml:space="preserve"> Edgar Ribera Gumbert</t>
  </si>
  <si>
    <t xml:space="preserve"> Joan Jaile Ribas</t>
  </si>
  <si>
    <t>B95563615</t>
  </si>
  <si>
    <t>L2TEK HIZKUNTZA ZERBITZUAK SOCIEDAD LIMITADA</t>
  </si>
  <si>
    <t>48340</t>
  </si>
  <si>
    <t xml:space="preserve">LA PRESTACION DE SERVICIOS LINGUISTICOS E INFORMATICOS.. </t>
  </si>
  <si>
    <t>Robert Maynard Heuvel</t>
  </si>
  <si>
    <t>B07920648</t>
  </si>
  <si>
    <t>MEZZO NET EASY TECHNOLOGIES SL</t>
  </si>
  <si>
    <t>07340</t>
  </si>
  <si>
    <t xml:space="preserve">EL CONCEPTO Y LA PROGRAMACION DE SOFTWARE, QUE SE APLICA EN EL ENTORNO DE COMUNICACIONES. LAS ACTIVIDADES COMPRENDIDAS EN EL OBJETO SOCIAL PODRAN TAMBIEN SER DESARROLLADAS POR LA SOCIEDAD, TOTAL O PARCIALMENTE, DE MODO I. </t>
  </si>
  <si>
    <t>Lidia Menendez Luciano</t>
  </si>
  <si>
    <t xml:space="preserve"> Luciano Lidia Menendez </t>
  </si>
  <si>
    <t>B85222792</t>
  </si>
  <si>
    <t>WEBLIFE SERVICIOS INTERACTIVOS SL</t>
  </si>
  <si>
    <t xml:space="preserve">DESARROLLO Y PROGRAMAS DE SOFT Y HARD, COMERCIALIZANDO PRODUCTOS INFORMATICOS PROPIOS Y DE TERCEROS. PRODUCCION; COMERCIALIZACION Y POSTERIOR MANTENIMIENTO DE PROGRAMAS INFORMATICOS Y DE COMUNICACION QUE OPEREN EN EQUIPO. </t>
  </si>
  <si>
    <t>Rafael Aristides Jorge Cedeño</t>
  </si>
  <si>
    <t>B27460625</t>
  </si>
  <si>
    <t>VELORIA ONLINE SOLUTIONS SL</t>
  </si>
  <si>
    <t>27001</t>
  </si>
  <si>
    <t xml:space="preserve">la prestación de servicios y la realización de trabajos relacionados con la informática y las nuevas tecnologías (CNAE 62.0); pudiendo la Sociedad realizar éstas actividades bien directamente o bien participando en otras Sociedades que tengan por objeto social las actividades mencionadas. </t>
  </si>
  <si>
    <t>Juan Carlos Lluch Milian</t>
  </si>
  <si>
    <t xml:space="preserve"> Enrique Turbau Martinez</t>
  </si>
  <si>
    <t>B82847211</t>
  </si>
  <si>
    <t>ANALISIS Y MERCADOS CONSULTORES SL</t>
  </si>
  <si>
    <t xml:space="preserve">SERVICIOS DE CONSULTORIA DE ANALISIS DE MERCADOS Y LA REALIZACION DE LOS ESTUDIOS CORRESPONDIENTES A LOS MISMOS. LA PRESTACION DE SERVICIOS PROFESIONALES RELACIONADOS CON LAS TECNOLOGIAS DE LA INFORMACION.               . </t>
  </si>
  <si>
    <t>Spencer Jason Paul</t>
  </si>
  <si>
    <t xml:space="preserve"> Laurent Maurice Edward William Bates</t>
  </si>
  <si>
    <t xml:space="preserve"> Jason Paul Spencer</t>
  </si>
  <si>
    <t>B21101191</t>
  </si>
  <si>
    <t>COMPAÑIA ANDALUZA DE INNOVACIONES TECNOLOGICAS SL</t>
  </si>
  <si>
    <t>21004</t>
  </si>
  <si>
    <t xml:space="preserve">Promoción de todo tipo de negocio, bien directa o mediante la adquisición de parte representativa desu capital y el desarrollo de innovaciones tecnológicas para su posterior comercio.. </t>
  </si>
  <si>
    <t>Gabriele Pretto</t>
  </si>
  <si>
    <t xml:space="preserve"> Marcal Boix Fontrodona</t>
  </si>
  <si>
    <t xml:space="preserve"> Fontrodona Marcal Boix</t>
  </si>
  <si>
    <t>B62986914</t>
  </si>
  <si>
    <t>ADMNETWORK SOLUCIONES INFORMATICAS SL</t>
  </si>
  <si>
    <t xml:space="preserve">LA FABRICACION, COMPRAVENTA, IMPORTACION, EXPORTACION, DISTRIBUCION, COMERCIALIZACION, MONTAJE, INSTALACION, DESARROLLO Y MANTENIMIENTO DE TODA CLASE DE PRODUCTOS Y EQUIPOS INFORMATICOS, ETC.                             . </t>
  </si>
  <si>
    <t>Jerome Gout</t>
  </si>
  <si>
    <t xml:space="preserve"> Gout Jerome </t>
  </si>
  <si>
    <t>B20636502</t>
  </si>
  <si>
    <t>HISPAVISTA SL</t>
  </si>
  <si>
    <t xml:space="preserve">EL DESARROLLO Y LA EXPLOTACION ECONOMICA DE DESARROLLOS INFORMATICOS. DESARROLLO COMERCIO ELECTRONICO, ADMINISTRACION Y SERVICIOS DE PORTALES Y SEDES WEB, SERVICIOS EN RED GLOBAL DE TELECOMUNICACION, INTERNET.           . </t>
  </si>
  <si>
    <t>Sergi Massanas Janoher</t>
  </si>
  <si>
    <t xml:space="preserve"> Janoher Sergi Massanas</t>
  </si>
  <si>
    <t>baraibar@hispavista.es</t>
  </si>
  <si>
    <t xml:space="preserve"> hedi@hispavista.es</t>
  </si>
  <si>
    <t xml:space="preserve"> prensa@hispavista.com</t>
  </si>
  <si>
    <t>B80480809</t>
  </si>
  <si>
    <t>SICO SOFTWARE SL</t>
  </si>
  <si>
    <t xml:space="preserve">EL DESARROLLO, LA COMPRA, VENTA, DISTRIBUCION Y COMERCIALIZACION DE PRODUCTOS Y SERVICIOS INFORMATICOS.. </t>
  </si>
  <si>
    <t>Javier Villaro Almar</t>
  </si>
  <si>
    <t>B81413148</t>
  </si>
  <si>
    <t>C &amp; T PRODUCTOS Y SERVICIOS SL</t>
  </si>
  <si>
    <t xml:space="preserve">CONFECCION DE PROYECTOS Y PRESTACION DE SERVICIOS REFERENTES A LA TECNOLOGIA INFORMATICA, COMPRA VENTA, DISTRIBUCION MONTAJE Y ASISTENCIA TECNICA DE EQUIPOS INFORMATICOS DE COMUNICACIONES Y DEL SOFTWARE. </t>
  </si>
  <si>
    <t>Daniel Bernard Marc Verdurmen</t>
  </si>
  <si>
    <t xml:space="preserve"> Marc Verdurmen Daniel Bernard</t>
  </si>
  <si>
    <t>info@cyt.com</t>
  </si>
  <si>
    <t>B15995988</t>
  </si>
  <si>
    <t>DISOMAIN SLL</t>
  </si>
  <si>
    <t>15402</t>
  </si>
  <si>
    <t xml:space="preserve">LA COMERCIALIZACION DE TODO TIPO DE MATERIAL Y EQUIPOS DE OFICINA Y DE MATERIAL INFORMATICO; LA PRESTACION DE SERVICIOS INFORMATICOS; Y LA ENSENANZA EN GENERAL DE TODO TIPO DE MATERIAS RELACIONADAS CON LA INFORMATICA Y A. </t>
  </si>
  <si>
    <t>Francisco Gutierrez Llosas</t>
  </si>
  <si>
    <t xml:space="preserve"> Llosas Francisco Gutierrez</t>
  </si>
  <si>
    <t>info@disomain.com</t>
  </si>
  <si>
    <t>B84304906</t>
  </si>
  <si>
    <t>ARS 98 INTEGRACION SL</t>
  </si>
  <si>
    <t xml:space="preserve">AUDITORIA Y CONSULTORIA DE EQUIPOS INFORMATICOS INSTALADOS; EXTERNALIZACION DE SERVICIOS (OUTSOURCING) DE PROCESOS Y EQUIPOS INFORMATICOS. </t>
  </si>
  <si>
    <t>Joan Bramon Font</t>
  </si>
  <si>
    <t xml:space="preserve"> Maria Dolors Buch Colom</t>
  </si>
  <si>
    <t>B85315521</t>
  </si>
  <si>
    <t>SMART CONCEPT SL</t>
  </si>
  <si>
    <t xml:space="preserve">AUDITORIA Y CONSULTORIA DE EQUIPOS INFORMATICOS INSTALADOS. EXTERNALIZACION DE SERVICIOS (OUTSOURCING), DE PROCESOS Y EQUIPOS INFORMATICOS.. </t>
  </si>
  <si>
    <t>Alexandre Routchenko</t>
  </si>
  <si>
    <t xml:space="preserve"> Agusti Dosaiguas Falco</t>
  </si>
  <si>
    <t xml:space="preserve"> Routchenko Alexandre </t>
  </si>
  <si>
    <t>B60457892</t>
  </si>
  <si>
    <t>TARIC TRANS SL</t>
  </si>
  <si>
    <t>08174</t>
  </si>
  <si>
    <t xml:space="preserve">A) LA ADQUISICION, ENAJENACION, EXPORTACION, IMPORTACION, COMERCIALIZACION Y DESARROLLO DE EQUIPOS, ACCESORIOS, COMPLEMENTOS, APLICACIONES O PROGRAMAS INFORMATICOS PROPIOS O DE TERCEROS.                                  . </t>
  </si>
  <si>
    <t>Jacques Antoine Pinel Fereol</t>
  </si>
  <si>
    <t xml:space="preserve"> David Alexandre Armand Mistretta</t>
  </si>
  <si>
    <t>B45383890</t>
  </si>
  <si>
    <t>SOFT-GESMAN SL</t>
  </si>
  <si>
    <t>45111</t>
  </si>
  <si>
    <t xml:space="preserve">LA VENTA Y MANTENIMIENTO DE EQUIPOS Y PROGRAMAS INFORMATICOS.. </t>
  </si>
  <si>
    <t>Emilia Maria Bueno Ruiz</t>
  </si>
  <si>
    <t>informatica@sgesman.com</t>
  </si>
  <si>
    <t>B86077419</t>
  </si>
  <si>
    <t>MARCADORES CONTROLPOINT SL</t>
  </si>
  <si>
    <t>28342</t>
  </si>
  <si>
    <t xml:space="preserve">FABRICACION Y DISTRIBUCION DE MAQUINARIA Y COMPONENTES ELECTRONICOS. </t>
  </si>
  <si>
    <t>Fernando Moreno Torres Camy</t>
  </si>
  <si>
    <t>A15126923</t>
  </si>
  <si>
    <t>ABANCA GESTION OPERATIVA SA</t>
  </si>
  <si>
    <t xml:space="preserve">SE AMPLIA EN: SERVICIOS DE CONSULTORIA Y GESTION DE TODA INDOLE, DE GESTION NO BANCARIOS REFERENTES A TARJETAS DE CREDITO O DEBITO, ESTAMPACION DE LAS TARJETAS, ASI COMO SU MANTENIMIENTO E INSTALACION; RECEPCION REVISION. </t>
  </si>
  <si>
    <t>Francisco Sueza Lopez</t>
  </si>
  <si>
    <t>B63448153</t>
  </si>
  <si>
    <t>ESTUDIO MULTIMEDIA ZONA 3 D SL</t>
  </si>
  <si>
    <t xml:space="preserve">CREACION Y PRESTACION DE TODOS LOS PRODUCTOS Y SERVICIOS MULTIMEDIA MEDIANTE SOPORTES INFORMATICOS. </t>
  </si>
  <si>
    <t>Lucas Serrano Rojas</t>
  </si>
  <si>
    <t>B85991495</t>
  </si>
  <si>
    <t>WORLDWIDE COMPONENTS FOR ELECTRONICS SL</t>
  </si>
  <si>
    <t xml:space="preserve">LA REALIZACION DE CUANTAS ACTIVIDADES TENGAN RELACION CON LA ELECTRONICA, ELECTRICIDAD Y MECANICA, FABRICACIONO COMPRA A TERCEROS DE PRODUCTOS, HERRAMIENTAS, MAQUINARIA E INSTALACIONES RELATIVAS A LOS MISMOS, COMERCIALIZACION, IMPORTACION, EXPORTACION Y REALIZACION DE ESTUDIOS E INVESTIGACIONES QUE. </t>
  </si>
  <si>
    <t>Antonio Imperato Santos</t>
  </si>
  <si>
    <t xml:space="preserve"> Peter Bomatter Hans</t>
  </si>
  <si>
    <t>B70328398</t>
  </si>
  <si>
    <t>IDARVE SOFT SL</t>
  </si>
  <si>
    <t>15003</t>
  </si>
  <si>
    <t xml:space="preserve">Diseño, desarrollo, gestión y explotación de programas de ordenador. Distribución de productos y servicios informáticos. Consultoría y asesoramiento. </t>
  </si>
  <si>
    <t>Jose Ruiz Cano</t>
  </si>
  <si>
    <t xml:space="preserve"> Josefa Gutierrez Castellano</t>
  </si>
  <si>
    <t>B64246242</t>
  </si>
  <si>
    <t>LINEA 7 M BUSINESS ASSOCIATES SL</t>
  </si>
  <si>
    <t xml:space="preserve">ASESORAMIENTO Y DESARROLLO DE HERRAMIENTAS INFORMATICAS Y DE COMUNICACION EN EL AMBITO DE LA CONSULTORIA DE PARTICULARES Y EMPRESAS, YA SEAN PUBLICAS O PRIVADAS, IMPLEMENTACION DE SISTEMAS DE TECNOLOGIA, ETC. </t>
  </si>
  <si>
    <t>Maria Pilar Sanchez Garcia</t>
  </si>
  <si>
    <t>B27721661</t>
  </si>
  <si>
    <t>SERVICIOS DE TELECOMUNICACION INFORMATICA Y COMUNICACION SL</t>
  </si>
  <si>
    <t>36204</t>
  </si>
  <si>
    <t xml:space="preserve">COMERCIO MENOR Y MAYOR DE EQUIPAMIENTO INFORMATICO, SERVICIOS DE TELECOMUNICACION Y COMUNICACION TELEFONICA. MANTENIMIENTO DE EQUIPOS Y SISTEMAS INFORMATICOS, Y ENSENANZA.. </t>
  </si>
  <si>
    <t>Buenaventura Porcel Jimenez</t>
  </si>
  <si>
    <t xml:space="preserve"> Juan Ramon Olmos Vico</t>
  </si>
  <si>
    <t>B65373839</t>
  </si>
  <si>
    <t>ZAMORANO I VIÑALS ASSOCIATS SL</t>
  </si>
  <si>
    <t>08401</t>
  </si>
  <si>
    <t xml:space="preserve">LA PRESTACION DE SERVICIOS DE CONSULTORIA DE SEGURIDAD PARA ASEGURAR LA INFORMACION, LOS SISTEMAS Y LAS COMUNICACIONES DE LAS EMPRESAS Y LA PREVENCIONDEL FRAUDE INFORMATICO, ETC. </t>
  </si>
  <si>
    <t>Roberto Alvarez Ollero</t>
  </si>
  <si>
    <t>B84540798</t>
  </si>
  <si>
    <t>VECTOR CLIMA S.L</t>
  </si>
  <si>
    <t xml:space="preserve">EL ESTUDIO, PROYECTO, INSTALACION, CONSERVACION, MANTENIMIENTO, REPARACION, COMPRAVENTA, AL MAYOR Y AL MENOR, DE TODO TIPO DE MAQUINARIA, EQUIPO DE INSTALACIONES INDUSTRIALES. </t>
  </si>
  <si>
    <t>Eduardo Adrian Argente Ortiz</t>
  </si>
  <si>
    <t xml:space="preserve"> Alberto Jesu Alvarez Cienfuegos Ruiz Almiron</t>
  </si>
  <si>
    <t xml:space="preserve"> Alvarez De Cienfuegos Ruiz De Almiron Alberto Jesu</t>
  </si>
  <si>
    <t>B10417376</t>
  </si>
  <si>
    <t>VIA PROGRAM SL</t>
  </si>
  <si>
    <t xml:space="preserve">El desarrollo, programación, adquisición, análisis, evaluación, distribución y comercialización de cualquier paquete, progama, código fuente o soporte físico o digital relacionado con las nuevas tecnologías de la información. Formación de personas en el ambito de las nuevas tecnologias. </t>
  </si>
  <si>
    <t>Francisco Javier Jimenez Ortiz</t>
  </si>
  <si>
    <t xml:space="preserve"> Maria Gloria Vallecillos Segovia</t>
  </si>
  <si>
    <t>B84560564</t>
  </si>
  <si>
    <t>MATERIALIZA SOLUCIONES MULTIMEDIA S.L</t>
  </si>
  <si>
    <t xml:space="preserve">DESARROLLO DE APLICACIONES MULTIMEDIA. DESARROLLO, ALOJAMIENTO Y PROMOCION DE PAGINAS WEBS. DESARROLLO DE PROYECTOS INFOGRAFICOS. </t>
  </si>
  <si>
    <t>Jose Francisco Fajardo Corpas</t>
  </si>
  <si>
    <t>B85879252</t>
  </si>
  <si>
    <t>SISTEMAS AVANZADOS EN GOBIERNO ELECTRONICO SL</t>
  </si>
  <si>
    <t xml:space="preserve">REALIZAR ASESORIA Y CONSULTORIA ESPECIALIZADA EN TODA SU AMPLITUD SOBRE IMPLANTACION Y DESARROLLO DE TECNOLOGIAS DE LA INFORMACION.. </t>
  </si>
  <si>
    <t>Jose Luis Pozo Abril</t>
  </si>
  <si>
    <t xml:space="preserve"> Iker  Blas Gonzalez Sanchez</t>
  </si>
  <si>
    <t>B16264863</t>
  </si>
  <si>
    <t>SUMINISTROS DE OFICINA LA REPRO SOCIEDAD LIMITADA</t>
  </si>
  <si>
    <t>16004</t>
  </si>
  <si>
    <t xml:space="preserve">LA FORMACION, INVESTIGACION Y DIVULGACION DE LAS TECNOLOGIAS DE LA INNFORMACION Y LAS COMUNICACIONES. FORMACION E IMPARTICION DE CURSOS, ESTUDIOS, PROYECTOS Y PROGRAMAS SOCIALES, ASI COMO PRACTICAS O CONTRATACIONES QUE F. </t>
  </si>
  <si>
    <t>Fernando Haro Ramon</t>
  </si>
  <si>
    <t xml:space="preserve"> Heuler Marc Martin</t>
  </si>
  <si>
    <t>B65718348</t>
  </si>
  <si>
    <t>SEETECH HITECH SL</t>
  </si>
  <si>
    <t xml:space="preserve">LA FABRICACION DE EQUIPOS PARA VERIFICACION, CONTROL, REGULACION Y/ O ANALISIS DESTINADOS PRINCIPALMENTE A LA INDUSTRIA DEL AUTOMOVIL. DESARROLLO DE SOFTWARE PARA EQUIPOS INDUSTRIALES, ETC. </t>
  </si>
  <si>
    <t>Maria Cristina Lopez Martinez</t>
  </si>
  <si>
    <t xml:space="preserve"> Hortensia Sastre Magro</t>
  </si>
  <si>
    <t>B92971274</t>
  </si>
  <si>
    <t>ELECTRONICA KATIA Y ANTONIO SL</t>
  </si>
  <si>
    <t>29639</t>
  </si>
  <si>
    <t xml:space="preserve">COMERCIO AL, MENOR DE APARATOS ELECTRONICOS Y SU REPARACION. INSTALACION DE APARATOS DE FRIO Y CALOR Y SU REPARACION. VENTA DE EQUIPOS INFORMATICOS Y CONSUMIBLES Y SU REPARACION. COMPRAVENTA DE APARATOS ELECTRODOMESTICOS. </t>
  </si>
  <si>
    <t>Jesus Maria Moya Garcia Lujan</t>
  </si>
  <si>
    <t>B64996549</t>
  </si>
  <si>
    <t>ANEBACAT SL</t>
  </si>
  <si>
    <t>08970</t>
  </si>
  <si>
    <t xml:space="preserve">LA PRESTACION DE SERVICIOS INFORMATICOS, MONTAJE Y ADMINISTRACION DE REDES INFORMATICAS Y LA COMERCIALIZACION DE PRODUCTOS INFORMATICOS Y SUS COMPONENTES Y ACCESORIOS, DESARROLLO Y PROMOCION DE SITIOS WEB, ETC.          . </t>
  </si>
  <si>
    <t>Fernando Callejon Guidet</t>
  </si>
  <si>
    <t>B61153250</t>
  </si>
  <si>
    <t>EMEHAC SERVEIS SL</t>
  </si>
  <si>
    <t xml:space="preserve">LA PRESTACION DE SERVICIOS INFORMATICOS, DESARROLLO DE APLICACIONES INFORMATICAS Y SU COMERCIALIZACION.. </t>
  </si>
  <si>
    <t>Francisco Jesus Fernandez Casco</t>
  </si>
  <si>
    <t>serveis@emehac.es</t>
  </si>
  <si>
    <t>B64986292</t>
  </si>
  <si>
    <t>PREFER NETWORK SL</t>
  </si>
  <si>
    <t xml:space="preserve">COMPRA, VENTA, DISENO, CREACION, INVESTIGACION, Y DESARROLLO DE APLICACIONES INFORMATICAS Y CONTENIDO DIGITAL DE CUALQUIER TIPO, PARA CUALQUIER TIPO DE SOPORTE INFORMATICO ETC.. </t>
  </si>
  <si>
    <t>Fernando Diaz Sanchez</t>
  </si>
  <si>
    <t xml:space="preserve"> Jose Javier Diaz Sanchez</t>
  </si>
  <si>
    <t>B65969172</t>
  </si>
  <si>
    <t>INFINERGY CONSULTING SL</t>
  </si>
  <si>
    <t xml:space="preserve">LOS SERVICIOS DE CONSULTORIA Y DESARROLLO DE SOFTWARE. </t>
  </si>
  <si>
    <t>Francisco Javier Bocanegra Baquero</t>
  </si>
  <si>
    <t>B83066795</t>
  </si>
  <si>
    <t>DIRECT CONNECT SL</t>
  </si>
  <si>
    <t xml:space="preserve">LA REALIZACION Y DESARROLLO DE PROGRAMAS, APLICACIONES Y SISTEMAS INFORMATICOS ASI COMO SU POSTERIOR COMERCIALIZACION Y/O DISTRIBUCION LA REALIZACION DE ESTUDIOS, PROYECTOS, CONSULTORIA Y ASESORAMIENTO.. </t>
  </si>
  <si>
    <t>Manuel Herrera Cerezo</t>
  </si>
  <si>
    <t>B43049949</t>
  </si>
  <si>
    <t>GESTIOMATICA SOCIEDAD LIMITADA</t>
  </si>
  <si>
    <t>43202</t>
  </si>
  <si>
    <t xml:space="preserve">COMERCIALIZACION PRODUCTOS INFORMATICOS. </t>
  </si>
  <si>
    <t>Jose Miguel Veites Ruiz</t>
  </si>
  <si>
    <t xml:space="preserve"> Manuel Jimenez Cabrera</t>
  </si>
  <si>
    <t xml:space="preserve"> Ramon Cabrera Orti</t>
  </si>
  <si>
    <t xml:space="preserve"> Edgar Jose Simmonds Pulido</t>
  </si>
  <si>
    <t>info@gestiomatica.com</t>
  </si>
  <si>
    <t xml:space="preserve"> info@gestiomatica.es</t>
  </si>
  <si>
    <t xml:space="preserve"> suport@gestiomatica.es</t>
  </si>
  <si>
    <t>B83627984</t>
  </si>
  <si>
    <t>CLEARSTONE SYSTEMS SL</t>
  </si>
  <si>
    <t xml:space="preserve">COMERCIALIZACION DE PRODUCTOS INFORMATICOS. </t>
  </si>
  <si>
    <t>Luis Ignacio Martin Aguado</t>
  </si>
  <si>
    <t>A84950138</t>
  </si>
  <si>
    <t>PALM INVERSIONES EXTRANJERAS SA</t>
  </si>
  <si>
    <t xml:space="preserve">LA FABRICACION, DISENO, CONSTRUCCION, REPARACION, COMERCIALIZACION, COMPRA, VENTA Y DISTRIBUCION DE PRODUCTOS, EQUIPOS, MAQUINARIA, COMPONENTES Y APARATOS FRIGORIFICOS E INSTALACIONES PARA EL TRATAMIENTO DE AIRE CON TODO. </t>
  </si>
  <si>
    <t>Antonio Francisco Moya Ramos</t>
  </si>
  <si>
    <t xml:space="preserve"> Vicente  Jesus Serrano Perez</t>
  </si>
  <si>
    <t>B53994893</t>
  </si>
  <si>
    <t>IT DISCOUNT SL</t>
  </si>
  <si>
    <t>46011</t>
  </si>
  <si>
    <t xml:space="preserve">LA VENTA DE SOFTWARE, HARDWARE Y SERVICIOS INFORMATICOS. </t>
  </si>
  <si>
    <t>Luis Mariano Delgado Rodriguez</t>
  </si>
  <si>
    <t>B65813131</t>
  </si>
  <si>
    <t>TRUSTSCAN SOLUTIONS SL</t>
  </si>
  <si>
    <t xml:space="preserve">LA ELABORACION, DESARROLLO, DISTRIBUCION DE MATERIALES Y SOFTWARE (PROGRAMAS INFORMATICOS) PARA LA PRODUCCION, GESTION, PROCESAMIENTO Y ANALISIS DE DOCUMENTOS Y PROCESOS DE DECISION DE LAS ORGANIZACIONES, ETC. </t>
  </si>
  <si>
    <t>Maria Soledad Rodriguez Bobada Pastrana</t>
  </si>
  <si>
    <t xml:space="preserve"> Antonio Valderas Martos</t>
  </si>
  <si>
    <t>B24564072</t>
  </si>
  <si>
    <t>ISTORE MEDIA GROUP SOCIEDAD LIMITADA</t>
  </si>
  <si>
    <t>24002</t>
  </si>
  <si>
    <t xml:space="preserve">SERVICIOS DE ESTUDIO Y ANALISIS DE PROCESOS PARA SU TRATAMIENTO INFORMATICO. DE PROGRAMACION PARA EQUIPOS ELECTRONICOS, YA SEA ESTANDAR O BAJO PEDIDO, DE REGISTRO DE DATOS EN SOPORTES DE ENTRADA PARA ORDENADORES.. </t>
  </si>
  <si>
    <t>Shadia Carrasco Lanchas</t>
  </si>
  <si>
    <t>B62401872</t>
  </si>
  <si>
    <t>SOLUCIONES INFORMATICAS PERSONALIZADAS SL</t>
  </si>
  <si>
    <t>08186</t>
  </si>
  <si>
    <t xml:space="preserve">PROGRAMACION DE EQUIPOS INFORMATICOS. </t>
  </si>
  <si>
    <t>Juan Candido Hita Bueno</t>
  </si>
  <si>
    <t>B65197006</t>
  </si>
  <si>
    <t>28BITS SL</t>
  </si>
  <si>
    <t xml:space="preserve">DESARROLLO, COMERCIO MENOR Y MAYOR DE PROGRAMAS INFORMATICOS, VENTA Y COMERCIO MENOR Y MAYOR DE EQUIPOS INFORMATICOS EN GENERAL. ASESORIA, INSTALACION, Y FORMACION DE PROYECTOS INFORMATICOS, ETC.. </t>
  </si>
  <si>
    <t>Joaquin Vicente Garcia Aivar</t>
  </si>
  <si>
    <t xml:space="preserve"> Alejandro Gallardo Rueda</t>
  </si>
  <si>
    <t>B82384611</t>
  </si>
  <si>
    <t>HIGH TECHNOLOGY TRADING SL</t>
  </si>
  <si>
    <t xml:space="preserve">LA COMPRA VENTA, DISTRIBUCION, VENTA POR CORREO Y POR CATALOGO, ALQUILER, IMPORTACION Y EXPORTACION DE EQUIPOS, PROGRAMAS Y APLICACIONES INFORMATICAS (HARDWARE Y SOFTWARE), MULTIMEDIA. ELECTRONICA, TELEFONIA MOVIL.. </t>
  </si>
  <si>
    <t>Ignacio Zafra Jimenez</t>
  </si>
  <si>
    <t>B65128811</t>
  </si>
  <si>
    <t>DIXING DIX SL</t>
  </si>
  <si>
    <t xml:space="preserve">LA COMPRAVENTA, FABRICACION, DISTRIBUCION, Y EXPLOTACION DE MARCAS Y REGISTROS DE TODO TIPO DE PRODUCTOS AUDIOVISUALES, ELECTRONICOS E INFORMATICOS, NACIONALES Y EXTRANJEROS, ASI COMO SUS ACCESORIOS, ETC.. </t>
  </si>
  <si>
    <t>Antonio Jesus Maroto Enriquez</t>
  </si>
  <si>
    <t>B63611941</t>
  </si>
  <si>
    <t>PRAKTON S.L</t>
  </si>
  <si>
    <t xml:space="preserve">LA PRESTACION DE SERVICIOS INFORMATICOS PARA EMPRESAS. EL DESARROLLO Y COMERCIALIZACION DE SOFTWARE                                                                                                                         . </t>
  </si>
  <si>
    <t>Pablo Ortiz Viana</t>
  </si>
  <si>
    <t xml:space="preserve"> Procopio Monge Berruezo</t>
  </si>
  <si>
    <t>info@prakton.es</t>
  </si>
  <si>
    <t>A63507222</t>
  </si>
  <si>
    <t>GESTION EXTERNA DE APLICACIONES SA</t>
  </si>
  <si>
    <t xml:space="preserve">PRESTACION DE SERVICIOS DE ACCESO REMOTO A SISTEMAS DE INFORMACION DE GESTION EMPRESARIAL A TRAVES DE CUALQUIERA DE LAS FORMAS DE COMUNICACION EXISTENTES ACTUALMENTE, COMO OTRAS NUEVAS QUE PUEDAN CREARSE EN EL FUTURO, ET. </t>
  </si>
  <si>
    <t>Eduardo Lozano Valdivia</t>
  </si>
  <si>
    <t xml:space="preserve"> Pablo Martinez Guirado</t>
  </si>
  <si>
    <t>oysconsultores@oysconsultores.com</t>
  </si>
  <si>
    <t>B25705302</t>
  </si>
  <si>
    <t>RUPAV INVERSIONES SL</t>
  </si>
  <si>
    <t>25190</t>
  </si>
  <si>
    <t xml:space="preserve">La prestacion de servicios de consultoria, asesoramiento, elaboracion y publicidad en informatica y telecomunicaciones, la investigacion y desarrollo de aplicaciones y sistemas informaticos, la confeccion de paginas web, el comercio de todo tipo de productos, material didactico y servicios informati.. </t>
  </si>
  <si>
    <t>Juan Antonio Luque Borrego</t>
  </si>
  <si>
    <t>B83439554</t>
  </si>
  <si>
    <t>SOLUCIONES Y ASESORAMIENTO INFORMATICO SL</t>
  </si>
  <si>
    <t xml:space="preserve">COMPRAVENTA, FABRICACION, IMPORTACION, EXPORTACION, COMERCIALIZACION Y DISTRIBUCION DE TODO TIPO DE PRODUCTOS RELACIONADOS CON LA INFORMATICA Y LA ELECTRONICA, TANTO HARDWARE COMO SOFTWARE.. </t>
  </si>
  <si>
    <t>Manuel Castillo Martin</t>
  </si>
  <si>
    <t>B25735408</t>
  </si>
  <si>
    <t>LOGIN MULTISERVEIS SL</t>
  </si>
  <si>
    <t>25500</t>
  </si>
  <si>
    <t xml:space="preserve">-Actividades de comercio, reparación y mantenimiento de equipos dedicadosal procesamiento de datos, imágenes y sonido. -Asesoramiento y comercio de equipos electrónicos para hogar e industriales. -Comercio de videojuegosy juguetes. -Creación, mantenimiento, reparación y asesoramiento de progra. </t>
  </si>
  <si>
    <t>Jose Luis Casado Martinez</t>
  </si>
  <si>
    <t>login.informat@gmail.com</t>
  </si>
  <si>
    <t>A82277708</t>
  </si>
  <si>
    <t>STORAGE BUSINESS MANAGEMENT SA</t>
  </si>
  <si>
    <t xml:space="preserve">LA IMPORTACION, EXPORTACION Y COMERCIALIZACION DE EQUIPOS INFORMATICOS, ORDENADORES PERSONALES, PERIFERICOS DE ORDENADOR. PLACAS DE AMPLIACION Y TODA CLASE DE CONSUMIBLES, COMPONENTES Y ACCESORIOS DE ESTOS EQUIPOS, ETC.. </t>
  </si>
  <si>
    <t>Federico Manuel Sanchez Gomez</t>
  </si>
  <si>
    <t>B37448628</t>
  </si>
  <si>
    <t>CADIELSA SALAMANCA SL</t>
  </si>
  <si>
    <t>37184</t>
  </si>
  <si>
    <t xml:space="preserve">A) LA FABRICACION, COMPRAVENTA, IMPORTACION, EXPORTACION, REPRESENTACION Y DISTRIBUCION DE TODA CLASE DE MATERIAL DE FONTANERIA, ELECTRICO E INDUSTRIAL, APARATOS ELECTRODOMESTICOS, DE TELEVISION, Y SONIDO, FERRETERIA, MA. </t>
  </si>
  <si>
    <t>Luis Colorado Urcola</t>
  </si>
  <si>
    <t>B82335068</t>
  </si>
  <si>
    <t>THUBAN NETWORKS SL</t>
  </si>
  <si>
    <t xml:space="preserve">LA REALIZACION DE ESTUDIOS, PROYECTOS, ASESORIA, AUDITORIA, FORMACION, COMERCIALIZACION E INSTALACION RELATIVA A SISTEMAS INFORMATICOS, DISENO GRAFICO, INFOGRAFICO, DELINEACION Y TELECOMUNICACIONES.. </t>
  </si>
  <si>
    <t>Jesus Sanz Fuente</t>
  </si>
  <si>
    <t xml:space="preserve"> Cristobal Serrano Ruiz</t>
  </si>
  <si>
    <t xml:space="preserve"> Jose Daniel Astondoa Villalon</t>
  </si>
  <si>
    <t>thuban@arrakis.es</t>
  </si>
  <si>
    <t>B85074201</t>
  </si>
  <si>
    <t>ZEN-TEC ASESORES SL</t>
  </si>
  <si>
    <t>"LA EXPLOTACION DE TODA CLASE DE NEGOCIOS RELACIONADOS CON TECNOLOGIAS DE LA INFORMACION. ,INGENIERIA, CONSULTORIA, FORMACION, IMPORTACION, EXPORTACION, COMERCIO Y PROMOCION DE ""HARDWARE"" Y ""SOFTWARE"". "</t>
  </si>
  <si>
    <t>Sergio Del Amo Caballero</t>
  </si>
  <si>
    <t>B85526804</t>
  </si>
  <si>
    <t>FORMACION UNIVERSITARIA DE SOFTWARE SL</t>
  </si>
  <si>
    <t xml:space="preserve">LA PRESTACION DE SERVICIOS DE FORMACION, ASESORIA Y CONSULTORIA INFORMATICA, Y SERVICIOS DE GESTION RELACIONADOS, ASI COMO LA DISTRIBUCION Y VENTA DE PROGRAMAS Y/O EQUIPOS INFORMATICOS, ETC.. </t>
  </si>
  <si>
    <t>Ruben Muñoz Ruiz</t>
  </si>
  <si>
    <t>B85747327</t>
  </si>
  <si>
    <t>FUSION SOLUCIONES SL</t>
  </si>
  <si>
    <t>28051</t>
  </si>
  <si>
    <t xml:space="preserve">LA VENTA Y DISTRIBUCION DE MATERIAL INFORMATICO Y DE TELECOMUNICACIONES, TANTO EN COMPONENTES COMO EN EQUIPOS TOTALMENTE INTEGRADOS DE CUALQUIERA MARCA.. </t>
  </si>
  <si>
    <t>Roberto Carlos Romera Perez</t>
  </si>
  <si>
    <t xml:space="preserve"> Efren Mellado Pardo</t>
  </si>
  <si>
    <t>B91873976</t>
  </si>
  <si>
    <t>SIZET EXPERIENCE MEDIA SOCIEDAD LIMITADA</t>
  </si>
  <si>
    <t xml:space="preserve">La creacion y gestion de aplicaciones de nuevas tecnologias a la comunicacion y en concreto en los campos de comunicacion visual, presentaciones multimedia, presentaciones interactivas, formacion en entorno multimedia, roll play, Internet, catalogos virtuales, simulaciones de procesos.. </t>
  </si>
  <si>
    <t>Jorge Camacho Hernandez</t>
  </si>
  <si>
    <t xml:space="preserve"> Roberto Lizana Ramirez</t>
  </si>
  <si>
    <t>administracion@apliqueim.com</t>
  </si>
  <si>
    <t xml:space="preserve"> info@aquilesmedia.com</t>
  </si>
  <si>
    <t xml:space="preserve"> info@35milimetros.es</t>
  </si>
  <si>
    <t>B65025413</t>
  </si>
  <si>
    <t>RETAIL SISTEMAS INFORMATICOS SL</t>
  </si>
  <si>
    <t xml:space="preserve">COMERCIO DE TODO TIPO DE PRODUCTOS INFORMATICOS, TANTO HARDWARE COMO SOFTWARE, Y ELECTRONICOS, INCLUYENDO INSTALACIONES, REPARACION Y SERVICIO TECNICO.. </t>
  </si>
  <si>
    <t>Rafael Humberto Garcia Gaona</t>
  </si>
  <si>
    <t>info@rsicom.net</t>
  </si>
  <si>
    <t>B63725881</t>
  </si>
  <si>
    <t>INTELLIGENT SEARCH OF NEW BUSINESSES SL</t>
  </si>
  <si>
    <t xml:space="preserve">TRABAJOS ENTORNO AL MUNDO DE INTERNET, GESTION Y VENTA DE DOMINIOS, CREACION DE PAGINAS WEB Y GESTION DE ESTAS DE CUALQUIER NATURALEZA. CREACION, PARTICIPACION Y/O GESTION DE NEGOCIOS VINCULADOS A LAS REDES DIGITALES INT. </t>
  </si>
  <si>
    <t>Jose Manuel Robles Martin</t>
  </si>
  <si>
    <t>B84234566</t>
  </si>
  <si>
    <t>E-CONTENT DEVELOPMENT SL</t>
  </si>
  <si>
    <t xml:space="preserve">CREACION, GESTION, Y COMERCIALIZACION DE CONTENIDOS, SERVICIOS, Y PRODUCTOS, GRATUITOS Y DE PAGO, PARA MEDIOS DE COMUNICACION ELECTRONICOS. </t>
  </si>
  <si>
    <t>Ulpiano Carlos Castilla Lopez</t>
  </si>
  <si>
    <t xml:space="preserve"> Carlos Castilla Orderiz</t>
  </si>
  <si>
    <t>B64582224</t>
  </si>
  <si>
    <t>ISREDES NAMTAR INTERNET SERVICES SL</t>
  </si>
  <si>
    <t>08140</t>
  </si>
  <si>
    <t xml:space="preserve">LA PRESTACION DE SERVICIOS DE INTERNET CON CONEXION A REDES, ALOJAMIENTO Y DISENO DE PAGINAS WEB, REGISTRO Y GESTION DE DOMINIOS, VENTA Y GESTION DE SERVIDORES, DESARROLLO DE SOFTWARE, ETC. </t>
  </si>
  <si>
    <t>Jose Maria Aizpurua Orbegozo</t>
  </si>
  <si>
    <t xml:space="preserve"> Ander Gogorza Iturbe</t>
  </si>
  <si>
    <t>B53967162</t>
  </si>
  <si>
    <t>FREEMEDIA INTERNET SL</t>
  </si>
  <si>
    <t>03804</t>
  </si>
  <si>
    <t xml:space="preserve">UN NEGOCIO DEDICADO A LA EXPLOTACION ELECTRONICA POR CUENTA DE TERCEROS, SERVICIOS DE MECANIZACION ELECTRONICA DE DATOS. </t>
  </si>
  <si>
    <t>Oscar Alejano Saez</t>
  </si>
  <si>
    <t xml:space="preserve"> Unai Arizcorreta Garde</t>
  </si>
  <si>
    <t xml:space="preserve"> Francisco Javier Ansoalde Astiazaran</t>
  </si>
  <si>
    <t>B85946390</t>
  </si>
  <si>
    <t>REDFORTS SOFTWARE SL</t>
  </si>
  <si>
    <t>28370</t>
  </si>
  <si>
    <t xml:space="preserve">SERVICIOS DE APLICACIONES SOFWARE BASADAS EN TECNOLOGIAS WEB; DESARROLLO YPROGRAMACION DE SISTEMAS INFORMATICOS; HOSTING Y HOSPEDAJE; SERVICIOS DE PUBLICIDAD; CONSULTORIA E INGENIERIA DE INFORMATICA Y SOFWARE; COMERCIO, VENTA E INSTALACION DE EQUIPOS INFORMATICOS; SERVICIOS DE FORMACION, TRADUCCION.. </t>
  </si>
  <si>
    <t>Agustin Zubicaray Carro</t>
  </si>
  <si>
    <t xml:space="preserve"> Miguel Angel Tena Davila</t>
  </si>
  <si>
    <t>info@redforts.com</t>
  </si>
  <si>
    <t>B52018645</t>
  </si>
  <si>
    <t>MAEKEL BUSINESS SL</t>
  </si>
  <si>
    <t>Melilla</t>
  </si>
  <si>
    <t>52002</t>
  </si>
  <si>
    <t xml:space="preserve">COMERCIO AL POR MAYOR Y MENOR DE CHATARRA Y PRODUCTOS DE DESECHO; COMERCIO AL POR MAYOR Y MENOR DE MAQUINAS-HERRAMIENTA; COMERCIO AL POR MAYOR Y MENOR DE APARATOS ELECTRODOMESTICOS Y DE APARATOS DE RADIO, TELEVISION Y SO. </t>
  </si>
  <si>
    <t>Jorge Tamayo Aguirre</t>
  </si>
  <si>
    <t xml:space="preserve"> Jose Felix Arias Reigosa</t>
  </si>
  <si>
    <t>A36333706</t>
  </si>
  <si>
    <t>VISUAL MICROSYSTEMS SA</t>
  </si>
  <si>
    <t>36400</t>
  </si>
  <si>
    <t xml:space="preserve">LA PRESTACION DE SERVICIOS DE ESTUDIOS Y ANALISIS DE PROCESOS PARA SU TRATAMIENTO MECANIZADO LA ELABORACION Y MANTENIMIENTO DE PROGRAMAS INFORMATICOS PARA EQUIPOS ELECTRONICOS EL REGISTRO DE DATOS EN SOPORTES DE ENTRADA. </t>
  </si>
  <si>
    <t>Mikel Santa Cruz Azcabide</t>
  </si>
  <si>
    <t>visual@tpi.infomail.es</t>
  </si>
  <si>
    <t xml:space="preserve"> visualms@visualms.com</t>
  </si>
  <si>
    <t>B59034363</t>
  </si>
  <si>
    <t>SERVEIS INFORMATICS D'IGUALADA SL</t>
  </si>
  <si>
    <t xml:space="preserve">ANALISIS Y PROGRAMACION DE APLICACIONES INFORMATICAS PARA SU POSTERIOR COMERCIALIZACION, ASI COMO LA VENTA DE EQUIPOS DE PROCESO DE INFORMACION Y SUS COMPONENTES Y CONSUMIBLES. </t>
  </si>
  <si>
    <t>Raquel Uranga</t>
  </si>
  <si>
    <t xml:space="preserve"> Francisco Javier Manzano Aramendi</t>
  </si>
  <si>
    <t xml:space="preserve"> Francisco Javier Arada Bernardo</t>
  </si>
  <si>
    <t>sinigual@sinigual.com</t>
  </si>
  <si>
    <t>B57262933</t>
  </si>
  <si>
    <t>GESFIT SL</t>
  </si>
  <si>
    <t>07350</t>
  </si>
  <si>
    <t xml:space="preserve">LA COMPRAVENTA Y COMERCIALIZACION AL POR MENOR Y POR MAYOR, IMPORTACION Y EXPORTACION DE SOFTWARE Y HARDWARE Y PRODUCCION DE SOFTWARE. PRESTACION DE SERVICIOS DE HOSTING WEB; COMERCIO ELECTRONICO Y SERVICIO TECNICO DE HA. </t>
  </si>
  <si>
    <t>Aitor Biain</t>
  </si>
  <si>
    <t xml:space="preserve"> Aitziber Barrero Mercero</t>
  </si>
  <si>
    <t xml:space="preserve"> Pablo Javier Garcia Mora</t>
  </si>
  <si>
    <t xml:space="preserve"> Beatriz Rodriguez</t>
  </si>
  <si>
    <t>info@gesfit.com</t>
  </si>
  <si>
    <t>B86464682</t>
  </si>
  <si>
    <t>THREE4FIVESTREETS SL</t>
  </si>
  <si>
    <t xml:space="preserve">LA REALIZACION DE TODO TIPO DE ACTIVIDADES RELACIONADAS CON LA PRODUCCION, PROMOCION, DESARROLLO, GESTION, EXPOSICION, PRESTACION DE SERVICIOS Y COMERCIALIZACION DE SOFTWARE;. </t>
  </si>
  <si>
    <t>Sebastian Francisco Ramon Fius San</t>
  </si>
  <si>
    <t xml:space="preserve"> Francisco Ramon Fius San Sebastian</t>
  </si>
  <si>
    <t>B65976227</t>
  </si>
  <si>
    <t>KITOMU SL</t>
  </si>
  <si>
    <t xml:space="preserve">DESARROLLO, PRODUCCION Y VENTA DE SERVICIOS DE MARKETING Y COMUNICACION, PAGINAS WEB O APLICACIONES INFORMATICAS DE TODO TIPO Y SU POSTERIOR VENTA, IMPLANTACION, EXPLOTACION, COMERCIALIZACION DE PRODUCTOS DE MARKETING, ETC. </t>
  </si>
  <si>
    <t>Jose Manuel Sese Eztala</t>
  </si>
  <si>
    <t xml:space="preserve"> Alfredo Sanjuan Sandonis</t>
  </si>
  <si>
    <t xml:space="preserve"> Gabriel Basterrechea Hernandez Ibon</t>
  </si>
  <si>
    <t>B75087213</t>
  </si>
  <si>
    <t>ETORKI GAMES SL</t>
  </si>
  <si>
    <t>20302</t>
  </si>
  <si>
    <t xml:space="preserve">Diseñar, desarrollar y comercializar aplicaciones para los mercados existentes, a nivel mundial. </t>
  </si>
  <si>
    <t>Jose Antonio Sudupe Unanue</t>
  </si>
  <si>
    <t xml:space="preserve"> Jose Luis Ulacia Echave</t>
  </si>
  <si>
    <t>B65842411</t>
  </si>
  <si>
    <t>ACTIVE ACTIVES EARNINGS SL</t>
  </si>
  <si>
    <t>08906</t>
  </si>
  <si>
    <t xml:space="preserve">LA CONSULTORIA Y FORMACION SOBRE NEGOCIOS EN EL AMBITO DE INTERNET. </t>
  </si>
  <si>
    <t>Jose Ignacio Berraondo Ecenarro</t>
  </si>
  <si>
    <t>B84093905</t>
  </si>
  <si>
    <t>SYNCROM ESPAÑA SOLUTIONS S.L</t>
  </si>
  <si>
    <t>28047</t>
  </si>
  <si>
    <t xml:space="preserve">DISENO, CREACION, DESARROLLO, IMPLEMENTACION, MANTENIMIENTO Y EXPLOTACION DE SOFTWARE Y LA GESTION Y CONTROL DE PROYECTOS DE DESARROLLO. CONSULTORIA EN SISTEMAS DE INFORMACION, TELEMATICOS Y DE SOFTWARE. FORMACION EN TOD. </t>
  </si>
  <si>
    <t>Asier Zubillaga Formoso</t>
  </si>
  <si>
    <t>syncrom@syncrom.com</t>
  </si>
  <si>
    <t xml:space="preserve"> gema.carmona.redondo@gmail.com</t>
  </si>
  <si>
    <t>B85875466</t>
  </si>
  <si>
    <t>HRMAT SL</t>
  </si>
  <si>
    <t xml:space="preserve">LA PRESTACION DE SERVICIOS TECNICOS DE CONSULTORIA INFORMATICA PARA PARTICULARES, EMPRESAS Y OTROS PROFESIONALES DEL SECTOR; DESARROLLO E IMPLEMENTACION DE PROYECTOS TECNICOS INFORMATICOS; ANALISIS, DISEÑO, DESARROLLO E IMPLEMENTACION DE SISTEMAS INFORMATICOS; PROGRAMACION DE APLICACIONES Y BASES DE.. </t>
  </si>
  <si>
    <t>Ramon Revesado Ariztegui</t>
  </si>
  <si>
    <t xml:space="preserve"> Maria Esther Imaz Iribarren</t>
  </si>
  <si>
    <t xml:space="preserve"> Alexis Mindeguia Esain</t>
  </si>
  <si>
    <t>B85657906</t>
  </si>
  <si>
    <t>RED DE TELEVISION POR INTERNET SL</t>
  </si>
  <si>
    <t xml:space="preserve">EL DESARROLLO DE PLATAFORMAS TECNOLOGICAS PARA TERCERAS PERSONAS, FISICAS O JURIDICAS, ASI COMO LA EXPLOTACION DE LA PLATAFORMA DE DESARROLLO PROPIA DENOMINADA VDSVISION.. </t>
  </si>
  <si>
    <t>Miren Elosegui Insausti</t>
  </si>
  <si>
    <t>B65581142</t>
  </si>
  <si>
    <t>BECO NETWORK SL</t>
  </si>
  <si>
    <t xml:space="preserve">LA PROMOCION, DESARROLLO DE PAGINAS WEB DE INTERNET Y DISEÑO DE PROGRAMAS INFORMATICOS Y DE PORTALES DE INTERNET, SU EXPLOTACION, ADMINISTRACION, GESTION, DE CUALESQUIERA TIPOS DE NEGOCIOS RELACIONADOS CON PORTALES DE INTERNET, ETC. </t>
  </si>
  <si>
    <t>Jesus  Ignacio Arratibel Hernandez</t>
  </si>
  <si>
    <t xml:space="preserve"> Iñigo Sola Zuñiga</t>
  </si>
  <si>
    <t xml:space="preserve"> Rafael  Francisco  Javier Zuñiga Ripa</t>
  </si>
  <si>
    <t xml:space="preserve"> Jose  Ignacio Muro Larran</t>
  </si>
  <si>
    <t xml:space="preserve"> Luis  Javier Baigorrotegui Alzueta</t>
  </si>
  <si>
    <t>B85451276</t>
  </si>
  <si>
    <t>CENTIPEDES PLATAFORMA DE NUEVAS TECNOLOGIAS Y SERVICIOS SL</t>
  </si>
  <si>
    <t xml:space="preserve">LA PROMOCION DESARROLLO ADQUISICION PRODUCCION Y COMERCIALIZACION DE PRODUCTOS PROCESOS Y SERVICIOS BASADOS EN EL USO DE LAS TECNOLOGIAS DE LA INFORMACION.. </t>
  </si>
  <si>
    <t>Francisco Javier Garces Oliden</t>
  </si>
  <si>
    <t xml:space="preserve"> Iñigo Linazasoro Olondriz</t>
  </si>
  <si>
    <t xml:space="preserve"> Patxi Jon Etxeberria Garmendia</t>
  </si>
  <si>
    <t>B20937330</t>
  </si>
  <si>
    <t>PAPER INDUSTRY'S USED EQUIPMENT SL</t>
  </si>
  <si>
    <t xml:space="preserve">COMPRA VENTA Y ALQUILER DE MAQUINARIA INDUSTRIAL Y COMERCIAL. </t>
  </si>
  <si>
    <t>Iñigo Astigarraga Araquistain</t>
  </si>
  <si>
    <t xml:space="preserve"> Astigarraga Araquista Iniñigo</t>
  </si>
  <si>
    <t>B92931591</t>
  </si>
  <si>
    <t>STREAM RIVER SOFTWARE SL</t>
  </si>
  <si>
    <t>29130</t>
  </si>
  <si>
    <t xml:space="preserve">LA ELABORACION, DISENO, PRODUCCION, VERIFICACION Y MANTENIMIENTO DE CUALQUIER CLASE DE PRODUCTOS INFORMATICOS, SEAN FISICOS (HARDWARE) O INTELECTUALES (SOFTWARE), REALIZADOS POR PERSONAL PROPIO O AJENO, QUE PUEDAN UTILIZ. </t>
  </si>
  <si>
    <t>Angel Murua Iñurritegi</t>
  </si>
  <si>
    <t xml:space="preserve"> Juan Bernardo Alustiza Bergara</t>
  </si>
  <si>
    <t>B65386369</t>
  </si>
  <si>
    <t>SOFTWARE SCRIBES SL</t>
  </si>
  <si>
    <t>08860</t>
  </si>
  <si>
    <t xml:space="preserve">DESARROLLO DE SOFTWARE (PROGRAMAS INFORMATICOS). </t>
  </si>
  <si>
    <t>Maria Isabel Fernandez Echevarria</t>
  </si>
  <si>
    <t xml:space="preserve"> Jesus Maria Dorronsoro Ugartemendia</t>
  </si>
  <si>
    <t>B21367685</t>
  </si>
  <si>
    <t>SOTO MULTIMEDIA SL</t>
  </si>
  <si>
    <t xml:space="preserve">EL COMERCIO AL POR MENOR DE EQUIPOS INFORMATICOS Y SUS COMPLEMENTOS Y COMPONENTES; ASI COMO LA INTERMEDIACION: COMERCIAL EN LA VENTA DE LOS MISMOS, LA REPARACION DE EQUIPOS INFORMATICOS Y SUS COMPLEMENTOS Y COMPONENTES,. </t>
  </si>
  <si>
    <t>Joseba Bixente Alonso Egurrola</t>
  </si>
  <si>
    <t>B65205957</t>
  </si>
  <si>
    <t>APPLICATE MULTIMEDIA 2013 SL</t>
  </si>
  <si>
    <t xml:space="preserve">ACTIVIDADES DE PROGRAMACION, CONSULTORIA INFORMATICA, GESTION DE RECURSOS INFORMATICOS Y OTROS SERVICIOS RELACIONADOS CON LA TECNOLOGIA DE LA INFORMACION Y LA INFORMATICA, PROCESOS DE DATOS, ETC.. </t>
  </si>
  <si>
    <t>Ainhoa Lete Nuñez</t>
  </si>
  <si>
    <t xml:space="preserve"> Raul Navas Martinez</t>
  </si>
  <si>
    <t xml:space="preserve"> Xabier Berasategui Sagastume</t>
  </si>
  <si>
    <t>B74030115</t>
  </si>
  <si>
    <t>MADVANCED SOCIEDAD DE RESPONSABILIDAD LIMITADA</t>
  </si>
  <si>
    <t>33202</t>
  </si>
  <si>
    <t xml:space="preserve">CNAE: 4741. -El diseño y desarrollo multimedia, desarrollo, comercialización y venta de programas informáticos, venta y distribución de todo tipo de productos informáticos. -Las actividades propias del ramo de la hostelería, incluso explotar establecimientos de dicho ramo, directamente o por contr.. </t>
  </si>
  <si>
    <t>Ainhoa Elosegui Lizarazu</t>
  </si>
  <si>
    <t xml:space="preserve"> Patricia Artajo Ruiz Alegria</t>
  </si>
  <si>
    <t>alejandro@mediadvanced.com</t>
  </si>
  <si>
    <t>B99373094</t>
  </si>
  <si>
    <t>REDSERTEC GLOBAL SL</t>
  </si>
  <si>
    <t>12002</t>
  </si>
  <si>
    <t xml:space="preserve">-La compraventa, incluso a través de internet, reparación, alquiler, comercialización, formación y distribución de todo tipo de productos relacionados con la informática y telecomunicaciones, tanto hardware como software, tales como ordenadores, impresoras, módem, aplicaciones informáticas, componen. </t>
  </si>
  <si>
    <t>Juan Manuel Fernandez Garciarena</t>
  </si>
  <si>
    <t>B64987746</t>
  </si>
  <si>
    <t>VO2 SERVICIOS DEPORTIVOS SL</t>
  </si>
  <si>
    <t>08310</t>
  </si>
  <si>
    <t xml:space="preserve">LA PRESTACION DE SERVICIOS DE INTERMEDIACION, INFORMACION Y ASESORAMIENTO DEL RAMO DEL DEPORTE INTERMEDIACION, REPRESENTACION, COMPRA Y VENTA DE ARTICULOS DE DEPORTE, CREACION COMPRA VENTA DE SERVICIOS INFORMATICOS, ETC.. </t>
  </si>
  <si>
    <t>Mikel Val Calvo</t>
  </si>
  <si>
    <t>B84709336</t>
  </si>
  <si>
    <t>UTILIDADES ENRED S.L.</t>
  </si>
  <si>
    <t xml:space="preserve">EL DESARROLLO E IMPLANTACION DE PROCESOS, APLICACIONES Y PROYECTOS RELACIONADOS CON LA PRESTACION DE SERVICIOS DE GESTION. </t>
  </si>
  <si>
    <t>Elhuyar Fundazioa</t>
  </si>
  <si>
    <t>31012</t>
  </si>
  <si>
    <t>B85456259</t>
  </si>
  <si>
    <t>INTERNATIONAL CONSULTANTS SOFTWARE SPAIN SL</t>
  </si>
  <si>
    <t xml:space="preserve">FABRICACION, VENTA E INSTALACION DE SOFTWARE Y PRESTACION DE SERVICIOS INFORMATICOS.. </t>
  </si>
  <si>
    <t>Roberto Rosco Malmierca</t>
  </si>
  <si>
    <t xml:space="preserve"> Gorka Perez Barco</t>
  </si>
  <si>
    <t>B99045379</t>
  </si>
  <si>
    <t>HIBERUS SISTEMAS INFORMATICOS SL</t>
  </si>
  <si>
    <t xml:space="preserve">VENTA DE EQUIPOS INFORMATICOS, REDES, REPARACION Y SERVICIO TECNICO PARA TALES PRODUCTOS, INSTALACION DE ORDENADORES Y SERVIDORES Y SERVICIOS DE SEGURIDAD DE TALES EQUIPOS. </t>
  </si>
  <si>
    <t>Alberto Lacasa Oliva</t>
  </si>
  <si>
    <t>info@iritec.es</t>
  </si>
  <si>
    <t>B93013761</t>
  </si>
  <si>
    <t>ARNOLD CALLE TELECOM SL</t>
  </si>
  <si>
    <t>29750</t>
  </si>
  <si>
    <t xml:space="preserve">LA PRESTACION DE SERVICIOS INFORMATICOS Y DE TELECOMUNICACIONES, LA VENTA Y ALQUILER DE SERVICIOS INFORMATICOS Y DE TELECOMUNICACIONES, LA INSTALACION DE REDES DE VOZ Y DATOS, EL DESARROLLO DE APLICACIONES INFORMATICAS Y. </t>
  </si>
  <si>
    <t>Harkaitz Alcorta Garcia</t>
  </si>
  <si>
    <t>B71085427</t>
  </si>
  <si>
    <t>MAEZTU INVERSIONES SL</t>
  </si>
  <si>
    <t xml:space="preserve">a. El diseño y mantenimiento de Software informático de aplicación hospitalaria. b. La investigación en aplicación de nuevas tecnologías en cardiología, que incluye: La evaluación de nuevas técnicas en cardiología. Y otras. </t>
  </si>
  <si>
    <t>Luis Miguel Gonzalez Lascurain</t>
  </si>
  <si>
    <t xml:space="preserve"> Guillermo Vilarroig Almirall</t>
  </si>
  <si>
    <t>B87069514</t>
  </si>
  <si>
    <t>LYSUS TECHNOLOGY SL</t>
  </si>
  <si>
    <t xml:space="preserve">-La creación, desarrollo, distribución, compra/ venta, instalación de toda clase de software. -Comercialización y distribución de material de oficina, equipos y redes informáticas, software, hardware, telecomunicaciones, banda ancha, nuevas tecnologías, contenidos y aplicaciones de internet, así .. </t>
  </si>
  <si>
    <t>Francisco Javier Gonzalez Vicondoa</t>
  </si>
  <si>
    <t>B15992563</t>
  </si>
  <si>
    <t>TECNOLOGIAS DE LA INFORMACION Y CONTROL DE RECURSOS S.L</t>
  </si>
  <si>
    <t xml:space="preserve">SERVICIOS INFORMATICOS. CONSULTORIA DE GESTION. </t>
  </si>
  <si>
    <t>Alicia Fernandez Rilo</t>
  </si>
  <si>
    <t>B62457049</t>
  </si>
  <si>
    <t>CRIS COMPUTER SL</t>
  </si>
  <si>
    <t>08840</t>
  </si>
  <si>
    <t xml:space="preserve">COMERCIO AL MAYOR Y MENOR DE MAQUINARIA Y MATERIAL DE OFICINA, ORDENADORES, ACCESORIOS Y COMPLEMENTOS PARA ESTOS, ASI COMO APLICACIONES Y PROGRAMAS INFORMATICOS.. </t>
  </si>
  <si>
    <t>Jesus Maria Corta Garmendia</t>
  </si>
  <si>
    <t>hardcriscomputer@yahoo.es</t>
  </si>
  <si>
    <t>B81361073</t>
  </si>
  <si>
    <t>VOID SISTEMAS SL</t>
  </si>
  <si>
    <t>28054</t>
  </si>
  <si>
    <t xml:space="preserve">DESARROLLO, DISTRIBUCION Y VENTA DE SOFTWARE Y HARDWARE, TELEFONIA, COMUNICACIONES, CONSULTORIA INFORMATICA.                                                                                                                . </t>
  </si>
  <si>
    <t>Margarita Vazquez Aguirreche</t>
  </si>
  <si>
    <t xml:space="preserve"> Jose Jaime Gutierrez Lopez</t>
  </si>
  <si>
    <t xml:space="preserve"> Maria Gemma Oliveri Albisu</t>
  </si>
  <si>
    <t>info@void.es</t>
  </si>
  <si>
    <t xml:space="preserve"> comercial@void.es</t>
  </si>
  <si>
    <t>B64097975</t>
  </si>
  <si>
    <t>DELTA TECNOLOGIAS DE INFORMACION SL</t>
  </si>
  <si>
    <t xml:space="preserve">LA FABRICACION, ENSAMBLAJE, COMERCIALIZACION, IMPORTACION, EXPORTACION, DE TODA CLASE DE EQUIPOS APARATOS CINTAS PERIFERICOS Y PROGRAMAS ELECTRICOS Y ELECTRONICOS, Y DE SOFTWARE Y HARDWARE INFORMATICO, ETC. </t>
  </si>
  <si>
    <t>Leopoldo Fernandez Zugazabeitia</t>
  </si>
  <si>
    <t>B93163624</t>
  </si>
  <si>
    <t>AUDIOLIS CERTIFICADOS DE PROFESIONALIDAD SL</t>
  </si>
  <si>
    <t>29200</t>
  </si>
  <si>
    <t xml:space="preserve">El objeto social lo constituye la prestación de servicios audiovisuales con aplicación de nuevas tecnologías dirigidas e implantadas al sector didáctico; desarrollo de software educativo y multimedia destinado a los colegios, centros de formación, empresas públicas o privadas, centros culturales, as. </t>
  </si>
  <si>
    <t>Rosa Maria Val Sardon</t>
  </si>
  <si>
    <t xml:space="preserve"> Antonio Soto Hernandez</t>
  </si>
  <si>
    <t xml:space="preserve"> Ricardo Gonzalez Lafuente</t>
  </si>
  <si>
    <t xml:space="preserve"> Alejandro Fernandez Ares</t>
  </si>
  <si>
    <t>B64691801</t>
  </si>
  <si>
    <t>FROG MOBILE SERVICES SL</t>
  </si>
  <si>
    <t xml:space="preserve">LA PRESTACION DE SERVICIOS DE INTERNET Y DE TELECOMUNICACIONES DE TODO TIPO, ESPECIALMENTE EL DESARROLLO Y LA COMERCIALIZACION DE SERVICIOS EN EL AREA DE COMUNICACION Y ANUNCIOS VIA INTERNET, ETC.. </t>
  </si>
  <si>
    <t>Mikel Elorza Solis</t>
  </si>
  <si>
    <t>B78089802</t>
  </si>
  <si>
    <t>EN PUNTO 96 E T T SL.</t>
  </si>
  <si>
    <t xml:space="preserve">CONTRATACION DE PERSONAL Y SU PUESTA A DISPOSICION DE EMPRESAS USUARIAS EN EL MERCADO NACIONAL.. </t>
  </si>
  <si>
    <t>Jose Angel Tapiz Diaz Mendivil</t>
  </si>
  <si>
    <t>B82753906</t>
  </si>
  <si>
    <t>PREAM INTERNET SL</t>
  </si>
  <si>
    <t xml:space="preserve">LA PRESTACION DE SERVICIOS DE INTERNET Y COMPRAVENTA DE EQUIPOS INFORMATICOS Y DE COMUNICACIONES EL ASESORAMIENTO DE GESTION A EMPRESAS Y LA REALIZACION DE ESTUDIOS DE MERCADO LA ADQUISICION, EXPLOTACION. </t>
  </si>
  <si>
    <t>Iñigo Fernandez Corona</t>
  </si>
  <si>
    <t xml:space="preserve"> Sergio Redondo Lerones</t>
  </si>
  <si>
    <t xml:space="preserve"> Imanol Cumplido Zabalo</t>
  </si>
  <si>
    <t>info@pream.es</t>
  </si>
  <si>
    <t>B82818485</t>
  </si>
  <si>
    <t>NENIN NIGGIS SL</t>
  </si>
  <si>
    <t>28922</t>
  </si>
  <si>
    <t xml:space="preserve">CREACION, DESARROLLO Y EXPLOTACION DE PORTALES DE INTERNET CREACION, COMPRAVENTA, DISTRIBUCION, PRODUCCION, EXPORTACION E IMPORTACION DE INFOGRAFIA, PROGRAMACION INFORMATICA, APLICACIONES EN INTERNET. </t>
  </si>
  <si>
    <t>Nestor Javier Asurmendi Saizar</t>
  </si>
  <si>
    <t xml:space="preserve"> Telmo Santiago Asurmendi Saizar</t>
  </si>
  <si>
    <t>B92344894</t>
  </si>
  <si>
    <t>SETUP DIGITAL SL</t>
  </si>
  <si>
    <t>29603</t>
  </si>
  <si>
    <t xml:space="preserve">EL COMERCIO AL POR MAYOR Y AL POR MENOR, DISTRIBUCION, INSTALACION, REPARACION, ASESORAMIENTO Y MANTENIMIENTO DE MUEBLES DE OFICINA, MAQUINARIA, EQUIPOS, MATERIAL Y APARATOS ELECTRICOS Y ELECTRONICOS DE INFORMATICA, TELE. </t>
  </si>
  <si>
    <t>Pedro Bastarrica Escala</t>
  </si>
  <si>
    <t xml:space="preserve"> Alberto Urquiza Ormaechea</t>
  </si>
  <si>
    <t>info@setupdigital.com</t>
  </si>
  <si>
    <t>B84227362</t>
  </si>
  <si>
    <t>GRUPO AVENIR DE INVERSIONES S.L</t>
  </si>
  <si>
    <t xml:space="preserve">DISENO, DESARROLLO, INVESTIGACION Y COMERCIALIZACION DE TECNOLOGIAS, SISTEMAS DE INFORMACION Y REDES, ASI COMO LA PRESTACION DE SERVICIOS PROFESIONALES RELACIONADOS CON DICHAS TECNOLOGIAS. </t>
  </si>
  <si>
    <t>Alfredo Castañeda Gomez</t>
  </si>
  <si>
    <t>B85464162</t>
  </si>
  <si>
    <t>ATROS COMUNICACIONES SL</t>
  </si>
  <si>
    <t xml:space="preserve">LA COMERCIALIZACION E INTERMEDIACION DE NEGOCIOS EN EL SECTOR DE LA INFORMATICA Y LOS SERVICIOS TELEMATICOS.. </t>
  </si>
  <si>
    <t>Ignacio Mugica Urquizu</t>
  </si>
  <si>
    <t>B62370259</t>
  </si>
  <si>
    <t>SIGNIA TECHNOLOGIES SL</t>
  </si>
  <si>
    <t xml:space="preserve">EL DESARROLLO DE SISTEMAS INFORMATICOS Y LA DISTRIBUCION DE SISTEMAS INFORMATICOS.. </t>
  </si>
  <si>
    <t>Francisco Bodego Franco</t>
  </si>
  <si>
    <t xml:space="preserve"> Haitz Campo Sanchez</t>
  </si>
  <si>
    <t xml:space="preserve"> Joannes Gonzalez Chavarri Toledo</t>
  </si>
  <si>
    <t xml:space="preserve"> Jose Maria Sarriegi Dominguez</t>
  </si>
  <si>
    <t>info@signia.es</t>
  </si>
  <si>
    <t>B85348878</t>
  </si>
  <si>
    <t>ASISTENCIA Y GARANTIA SL</t>
  </si>
  <si>
    <t xml:space="preserve">LA REPRESENTACION, COMPRA VENTA, GESTION, IMPORTACION, EXPORTACION, DISTRIBUCION Y SERVICIO TECNICO DE TODA CLASE DE MATERIAL INFORMATICA.. </t>
  </si>
  <si>
    <t>Enrique Senra Lizarazu</t>
  </si>
  <si>
    <t>B82730870</t>
  </si>
  <si>
    <t>3R CONCEFLOT SL</t>
  </si>
  <si>
    <t>28450</t>
  </si>
  <si>
    <t xml:space="preserve">TENENCIA DE ACCIONES O PARTICIPACIONES EN SOCIEDADES DE INFORMATICA, FORMACION Y DESARROLLO DE SOFTWARE PARA LA INDUSTRIA DEL AUTOMOVIL, CONCESIONARIOS Y TODO LO RELACIONADO CON EL SECTOR DE LA AUTOMOCION.               . </t>
  </si>
  <si>
    <t>Antonio Javier Rodriguez Ceberio</t>
  </si>
  <si>
    <t xml:space="preserve"> Mendiguren Quevedo Hurko</t>
  </si>
  <si>
    <t>B95686523</t>
  </si>
  <si>
    <t>TOMA 2012 SOCIEDAD LIMITADA</t>
  </si>
  <si>
    <t xml:space="preserve">compra, venta, producción, fabricación, comercialización, representación, importación, exportación y distribución de productos relacionados con la comunicación, y artículos con ello relacionados. </t>
  </si>
  <si>
    <t>Amaia Anabitarte Mozos</t>
  </si>
  <si>
    <t xml:space="preserve"> Amaia Anabitarte De Los Mozos</t>
  </si>
  <si>
    <t>B14925861</t>
  </si>
  <si>
    <t>PROFESIONALES EN TECNOLOGIAS DE LA INFORMACION SLL</t>
  </si>
  <si>
    <t>14007</t>
  </si>
  <si>
    <t xml:space="preserve">Administración de sistemas informáticos; consultoría, auditoria y seguridad informática; implantación, mantenimiento, gestión y modernización de nuevas tecnologías, páginas web, comercio electrónico y on line; desarrollo de páginas web, programación informática, ingeniería del software, posicionamie. </t>
  </si>
  <si>
    <t>Fernando Calvarro Herrera</t>
  </si>
  <si>
    <t xml:space="preserve"> Ramon Iriarte Zabala</t>
  </si>
  <si>
    <t xml:space="preserve"> Joseba Roman Martin</t>
  </si>
  <si>
    <t>B60195195</t>
  </si>
  <si>
    <t>JJ DIGIT SL</t>
  </si>
  <si>
    <t>08202</t>
  </si>
  <si>
    <t xml:space="preserve">LA PROGRAMACION, CREACION, COMPRA Y VENTA Y COMERCIALIZACION DE TODO TIPO DE PROGRAMAS INFORMATICOS PARA MAQUINARIA TEXTIL.. </t>
  </si>
  <si>
    <t>Amaia Lazkano Leturia</t>
  </si>
  <si>
    <t>B79445045</t>
  </si>
  <si>
    <t>CONVER FORMAT Y SERVICIOS SL</t>
  </si>
  <si>
    <t xml:space="preserve">COMRA, VENTA, COMERCIALIZACION, MANTENIMIENTO, ASISTENCIA TECNICA, INSTALACION, PUESTA EN MARCHA SERVICIO, IMPORTACION Y EXPORTACION ORDENADORES, MICROORDENADORES, SISTEMAS INFORMATICA, FOTOCOPIADORAS, CALCULADORAS.. </t>
  </si>
  <si>
    <t>Santiago Benito Martinez</t>
  </si>
  <si>
    <t xml:space="preserve"> Anna Benito Montero</t>
  </si>
  <si>
    <t>B61529566</t>
  </si>
  <si>
    <t>SAHITO INFORMATICA SL</t>
  </si>
  <si>
    <t xml:space="preserve">COMERCIO DE EQUIPOS DE OFICINA. MAQUINAS DE OFICINA, ORDENADORES COMPONENTES Y CONSUMIBLES INFORMATICOS. MANTENIMIENTO Y REPARACION DE EQUIPOS INFORMATICOS Y SUS PROGRAMAS. MONTAJE DE ORDENADORES, ETC.. </t>
  </si>
  <si>
    <t>Eneko Lacunza Arzuaga</t>
  </si>
  <si>
    <t xml:space="preserve"> Juan Jose Bastarrica Miguel</t>
  </si>
  <si>
    <t>B86128253</t>
  </si>
  <si>
    <t>GESTSAI INGENIERIA SL</t>
  </si>
  <si>
    <t>28019</t>
  </si>
  <si>
    <t xml:space="preserve">EL ALMACENAJE, DISTRIBUCION, COMERCIALIZACION, CONSERVACION, MANTENIMIENTO Y REPARACION DE ACCESORIOS, MATERIALES, PERIFERICOS Y EQUIPOS ELECTRONICOS, INCLUIDA LA COMPRA Y VENTA DE LOS ARTICULOS Y REPUESTOS NECESARIOS PARA ELLO. </t>
  </si>
  <si>
    <t>Rosario Dolores Flores Parreño</t>
  </si>
  <si>
    <t>B15805419</t>
  </si>
  <si>
    <t>DINAHOSTING SL</t>
  </si>
  <si>
    <t>15703</t>
  </si>
  <si>
    <t xml:space="preserve">ACTIVIDADES RELACIONADAS CON INTERNET, CONECTIVIDAD, REGISTRO DE DOMINIOS, DISENADOR DE WEB, COMERCIO ELECTRONICO, GESTION DE BASES DE DATOS.. </t>
  </si>
  <si>
    <t>Enrique Jose Muñoz Sotomayor</t>
  </si>
  <si>
    <t>info@dinahosting.es</t>
  </si>
  <si>
    <t>08630</t>
  </si>
  <si>
    <t>B07979362</t>
  </si>
  <si>
    <t>RED INFORMATICA 2000 SL</t>
  </si>
  <si>
    <t>07005</t>
  </si>
  <si>
    <t xml:space="preserve">LA COMPRA, VENTA ARRENDAMIENTO DISTRIBUCION REPRESENTACION DE TODA CLASE DE ORDENADORES, COMPONENTES, PERIFERICOS, SOPORTES Y CONSUMIBLES PARA LA INFORMATICA APLICACIONES DE SISTEMAS DE ELECTRONICA E INFORMATICA, LA REAL. </t>
  </si>
  <si>
    <t>Jose Manuel Moreno Garcia</t>
  </si>
  <si>
    <t>red@redinformatica.org</t>
  </si>
  <si>
    <t xml:space="preserve"> milagros@redinformatica2000.com</t>
  </si>
  <si>
    <t>B85257814</t>
  </si>
  <si>
    <t>IBER ALOHA S.L.</t>
  </si>
  <si>
    <t xml:space="preserve">COMPRA Y VENTA Y AL DETALLE, DE EQUIPOS INFORMATICOS, COMPONENTES DE ORDENADORES Y REDES INFORMATICOS Y PROGRAMAS INFORMATICOS PARA SU USO BAJO CUALQUIER SISTEMA OPERATIVO, TANTO HARDWARE COMO SOFTWARE.. </t>
  </si>
  <si>
    <t>Juan Manuel Reinoso Garcia</t>
  </si>
  <si>
    <t xml:space="preserve"> Ramon Cucala Rojo</t>
  </si>
  <si>
    <t xml:space="preserve"> Vanesa Fraile Velardo</t>
  </si>
  <si>
    <t xml:space="preserve"> Fernando Alvarez Nuñez</t>
  </si>
  <si>
    <t>B82294919</t>
  </si>
  <si>
    <t>EIMS SISTEMAS DE COMUNICACIONES SL</t>
  </si>
  <si>
    <t>28923</t>
  </si>
  <si>
    <t xml:space="preserve">SERVICIOS DE CREACION DESARROLLO Y VENTA DE PLANES Y ESTUDIOS DE PRESENTACION Y PAGINAS WCB HOSPEDAJE DE LAS MISMAS, CORREO ELECTRONICO Y GESTION DE ACCESOS, TANTO A LA RED TELEFONICA INTERNET, INTRANETS Y SU ENTORNO.. </t>
  </si>
  <si>
    <t>Jose Luis Rubio Garcia</t>
  </si>
  <si>
    <t xml:space="preserve"> Almudena Garcia Perez</t>
  </si>
  <si>
    <t>info@eims.es</t>
  </si>
  <si>
    <t>B04766150</t>
  </si>
  <si>
    <t>ILUSION FIBRA OPTICA SOCIEDAD LIMITADA</t>
  </si>
  <si>
    <t>04727</t>
  </si>
  <si>
    <t xml:space="preserve">Comercio, reparación e instalación de sistemas y equipos de telecomunicaciones. </t>
  </si>
  <si>
    <t>Helder Martins Pires Capela</t>
  </si>
  <si>
    <t>B99428161</t>
  </si>
  <si>
    <t>HIBERUS TRAVEL IO SOLUTIONS</t>
  </si>
  <si>
    <t xml:space="preserve">La compraventa de bienes y derechos y la prestación de servicios en el ámbito de las tecnologías de la información y comunicación, incluida la consultoría y el mantenimiento, el desarrollo y comercialización de sistemas y aplicaciones informáticas, así como el desarrollo de soluciones tecnológicas p. </t>
  </si>
  <si>
    <t>Miguel Mesa Mesa</t>
  </si>
  <si>
    <t xml:space="preserve"> Fernando Jose Lepe Garcia</t>
  </si>
  <si>
    <t xml:space="preserve"> Maria Jesus Bellido Garcia</t>
  </si>
  <si>
    <t>B86315496</t>
  </si>
  <si>
    <t>MINT INNOVACION TECNOLOGICA SL</t>
  </si>
  <si>
    <t>28943</t>
  </si>
  <si>
    <t xml:space="preserve">EL DISEÑO, DESARROLLO, MANTENIMIENTO Y COMERCIALIZACION DE HERRAMIENTAS SOFTWARE Y OTRAS APLICACIONES INFORMATICAS. </t>
  </si>
  <si>
    <t xml:space="preserve"> Luis Gonzaga Lopez Prieto</t>
  </si>
  <si>
    <t>B60960648</t>
  </si>
  <si>
    <t>SOFT TEAM SYSTEMS SL</t>
  </si>
  <si>
    <t>08130</t>
  </si>
  <si>
    <t xml:space="preserve">ASESORAMIENTO, ESTUDIO REALIZACION DE TODA CLASE DE PLANES DE ORGANIZACION EMPRESARIAL, DE ANALISIS Y PROGRAMACION DE TRABAJOS PARA SU MECANIZACION Y TRATAMIENTO INFORMATICO, ETC.. </t>
  </si>
  <si>
    <t>Jose Manuel Rodriguez Martin</t>
  </si>
  <si>
    <t>B86133261</t>
  </si>
  <si>
    <t>HELP HOGAR INFORMATICOS SL</t>
  </si>
  <si>
    <t xml:space="preserve">ASISTENCIA TECNICA INFORMATICA; ASISTENCIA TECNICA INFORMATICA. </t>
  </si>
  <si>
    <t>Jose Javier Dominguez Sanchez</t>
  </si>
  <si>
    <t>B92375039</t>
  </si>
  <si>
    <t>AKO INGENERIA INFORMATICA SLL</t>
  </si>
  <si>
    <t>29014</t>
  </si>
  <si>
    <t xml:space="preserve">MANTENIMIENTO INFORMATICO. ASESORIA Y CONSULTORIA INFORMATICA. ASESORIA Y CONSULTORIA DE COMUNICACIONES. ASESORIA Y CONSULTORIA EN INTERNET. VENTA DE EQUIPAMIENTO SOFTWARE Y PROGRAMAS INFORMATICOS. VENTA DE EQUIPAMIENTO. </t>
  </si>
  <si>
    <t>Santiago Santos Pazo</t>
  </si>
  <si>
    <t xml:space="preserve"> Serafin Gomez Roca</t>
  </si>
  <si>
    <t xml:space="preserve"> Serafin Gomez De La Roca</t>
  </si>
  <si>
    <t>B61155776</t>
  </si>
  <si>
    <t>QUALITY INFORMAT SL</t>
  </si>
  <si>
    <t>08303</t>
  </si>
  <si>
    <t xml:space="preserve">EL COMERCIO MENOR DE EQUIPOS INFORMATICOS ASI COMO DE LOS REPUESTOS Y ACCESORIOS COMPLEMENTARIOS DE LOS MISMOS APLICACIONES INFORMATICAS DE SOFTWARE ASI COMO TODA CLASE DE ARTICULOS PROPIOS DE UN MEGASTORE INFORMATICO.. </t>
  </si>
  <si>
    <t>Pablo Iglesias Feria</t>
  </si>
  <si>
    <t>market@readysoft.es</t>
  </si>
  <si>
    <t xml:space="preserve"> ventas@marketmataro.com</t>
  </si>
  <si>
    <t>B62865183</t>
  </si>
  <si>
    <t>GREENMAN K2 SUPPLIES SL</t>
  </si>
  <si>
    <t xml:space="preserve">RECUPERACION, DISTRIBUCION Y COMERCIALIZACION DE CONSUMIBLES DE OFIMATICA E INFORMATICA.. </t>
  </si>
  <si>
    <t>Ramon Ruiz Requena</t>
  </si>
  <si>
    <t>B92929777</t>
  </si>
  <si>
    <t>COMPROLITSA SL</t>
  </si>
  <si>
    <t xml:space="preserve">LA COMERCIALIZACION DE TODO TIPO DE PRODUCTOR LITERARIOS EN SOPORTES CINEMATOGRAFICOS, INFORMATICOS O DE CUALQUIER OTRO TIPO, TANTO EN ESPANA COMO EN EL EXTRANJERO.. </t>
  </si>
  <si>
    <t>Jose Antonio Dominguez Gomez</t>
  </si>
  <si>
    <t>B84157593</t>
  </si>
  <si>
    <t>SOLUCIONES INTEGRALES A MEDIDA SL</t>
  </si>
  <si>
    <t xml:space="preserve">DESARROLLO DE APLICACIONES MULTIMEDIA. DESARROLLO ALOJAMIENTO Y PROMOCION DE PAGINAS WEB. DESARROLLO DE PROYECTOS INFOGRAFICOS. DESARROLLO DE PUBLICIDAD.                                                                   . </t>
  </si>
  <si>
    <t>Manuel Alfonso Asuero Espin</t>
  </si>
  <si>
    <t>B85333045</t>
  </si>
  <si>
    <t>MARKETING PUBLICIDAD Y PAGINAS WEB SL</t>
  </si>
  <si>
    <t xml:space="preserve">LA REALIZACION DE PRODUCCIONES PUBLICITARIAS PROPIAS O DE TERCEROS. LOS SERVICIOS DE CREATIVIDAD Y DISENO DE PUBLICIDAD MULTIMEDIA... </t>
  </si>
  <si>
    <t>Antonio Francisco Leon Oliva</t>
  </si>
  <si>
    <t>B85856045</t>
  </si>
  <si>
    <t>ELECTRIC WANXIN SL</t>
  </si>
  <si>
    <t xml:space="preserve">COMERCIO AL POR MAYOR Y DETALLE DE TODO TIPO DE PRODUCTOS DE TELEFONIA, MOVIL Y FIJA, ASI COMO SUS ACCESORIOS Y REPUESTOS. COMERCIO AL POR MAYOR Y DETALLE DE PRODUCTOS DE INFORMATICA.. </t>
  </si>
  <si>
    <t>Jesus Manuel Asensio Coto</t>
  </si>
  <si>
    <t xml:space="preserve"> Ezequiel Barrero Arenas</t>
  </si>
  <si>
    <t>A39395280</t>
  </si>
  <si>
    <t>CANTABRA DE INFORMATICA COMERCIAL SAL</t>
  </si>
  <si>
    <t xml:space="preserve">COMERCIALIZACION DE EQUIPOS INFORMATICOS Y ACCESORIOS DE LOS MISMOS, SISTEMAS OPERATIVOS Y PROGRAMAS ESPECIFICOS O STANDAR, ASI COMO LA INSTALACION, REPARACION Y MANTENIMIENTO DE LOS MISMOS, ETC.. </t>
  </si>
  <si>
    <t>Felix Lanzon Castro</t>
  </si>
  <si>
    <t xml:space="preserve"> Luis Cervera Sin</t>
  </si>
  <si>
    <t>B32430530</t>
  </si>
  <si>
    <t>DENDRA NETWORKING SL</t>
  </si>
  <si>
    <t>32004</t>
  </si>
  <si>
    <t xml:space="preserve">Diseño y desarrollo de aparatos e instrumentos científicos, de medición, de señalización y de control de enseñanza, de aparatos de grabación, transmisión o reproducción de datos, de equipos de procesamiento de datos y ordenadores, de programas informáticos y software. Diseño de toda clase de mobilia. </t>
  </si>
  <si>
    <t>Eduardo Lopez Zamora</t>
  </si>
  <si>
    <t>B47393038</t>
  </si>
  <si>
    <t>MUNDOBYTE SOCIEDAD LIMITADA</t>
  </si>
  <si>
    <t xml:space="preserve">LA COMPRA VENTA DE MATERIAL INFORMATICO Y DE OFICINA, Y LA REPARACION Y SERVICIO POSTVENTA DE EQUIPOS INFORMATICOS.. </t>
  </si>
  <si>
    <t>Alejandro Chueca Barrios</t>
  </si>
  <si>
    <t>valladolid@mundobyte.es</t>
  </si>
  <si>
    <t xml:space="preserve"> serviciotecnico@mundobyte.es</t>
  </si>
  <si>
    <t>A81512659</t>
  </si>
  <si>
    <t>DESARROLLOS INFORMATICOS E IMAGEN SA</t>
  </si>
  <si>
    <t xml:space="preserve">GRABACION Y VERIFICACION DE DATOS EN TODO TIPO DE PROCESOS Y SISTEMAS DE INFORMATICA, PARA TODA CLASE DE EMPRESAS. TRATAMIENTO DE LA INFORMACION, SERVICIOS POSVENTA Y ASISTENCIA TECNICA. ACTUALIZACION DE PROGRAMAS.. </t>
  </si>
  <si>
    <t>Guillermo Caudevilla Laliena</t>
  </si>
  <si>
    <t>info@deimsa.net</t>
  </si>
  <si>
    <t xml:space="preserve"> deimsa@deimsa.net</t>
  </si>
  <si>
    <t>B33588815</t>
  </si>
  <si>
    <t>BIOSOFT EUROPE SOCIEDAD LIMITADA</t>
  </si>
  <si>
    <t>33005</t>
  </si>
  <si>
    <t xml:space="preserve">DESARROLLO, PROMOCION Y VENTA DE EQUIPOS Y PROGRAMAS INFORMATICOS DEDICADOS AL AREA DE LA SALUD. CONSULTORIA DE GESTION DE CENTROS SANITARIOS Y DESARROLLO DE SISTEMAS EXPERTOS.. </t>
  </si>
  <si>
    <t>Morton Ciriaco Roger Ivicic</t>
  </si>
  <si>
    <t xml:space="preserve"> Ciriaco Roger Ivicic Morton</t>
  </si>
  <si>
    <t xml:space="preserve"> Maria Mercedes Castillo Lopez</t>
  </si>
  <si>
    <t>A78028503</t>
  </si>
  <si>
    <t>SERVICIOS DE INFORMATICA PROFESIONAL SA</t>
  </si>
  <si>
    <t xml:space="preserve">DESARROLLO DE SISTEMAS, INVESTIGACION, FORMACION, CONSULTARIA E IMPLANTACION DE TECNOLOGIAS AVANZADAS EN INFORMATICA, IMPORTACION, EXPORTACION Y DISTRIBUCION DE PROGRAMAS Y EQUIPOS INFORMATICOS, TANTO EN VENTA COMO EN AN. </t>
  </si>
  <si>
    <t>Jose Antonio Larruy Montero</t>
  </si>
  <si>
    <t>sipsamad@cempresarial.com</t>
  </si>
  <si>
    <t>B37453321</t>
  </si>
  <si>
    <t>EXCLUSIVAS MUNDO CANINO SL</t>
  </si>
  <si>
    <t>37188</t>
  </si>
  <si>
    <t xml:space="preserve">A) CREACION, PROGRAMACION, DISENO Y MANTENIMIENTO DE SITIOS WEB, VENTA DE ESPACIOS PUBLICITARIOS, EDICION DE LIBROS ELECTRONICOS Y FISICOS Y VENTA DE LIBROS. B) VENTA DE PRODUCTOS PARA ANIMALES DE COMPANIA. C) COMERCIO E. </t>
  </si>
  <si>
    <t>Sebastian Moya Mendez</t>
  </si>
  <si>
    <t xml:space="preserve"> Manuela Lanzas Molina</t>
  </si>
  <si>
    <t xml:space="preserve"> Juan Ruiz Cobo</t>
  </si>
  <si>
    <t>B23706229</t>
  </si>
  <si>
    <t>OLIBYTE SOCIEDAD LIMITADA</t>
  </si>
  <si>
    <t>23700</t>
  </si>
  <si>
    <t xml:space="preserve">Constituye el objeto social: a) Desarrollo de soluciones tecnológicas a empresa y/ o particulares. b) Sistemas UNIX, Redes, Informática y Bases de Datos. c) Sistemas de valor añadido en materia de telecomunicaciones. d) Formación y capacitación postgrado. e) Desarrollo, Gestión y Mantenimiento de Sis. </t>
  </si>
  <si>
    <t>Jose Torres Criado</t>
  </si>
  <si>
    <t xml:space="preserve"> Gema Pulido</t>
  </si>
  <si>
    <t>B82747908</t>
  </si>
  <si>
    <t>BYTE SURFERS SL</t>
  </si>
  <si>
    <t>28942</t>
  </si>
  <si>
    <t xml:space="preserve">LA CREACION, ELABORACION Y DESARROLLO DE PROGRAMAS DE SOFTWARE, Y SU POSTERIOR COMERCIALIZACION Y DISTRIBUCION EN REGIMEN DE VENTA O ALQUILER TANTO DE PRODUCTOS PROPIOS COMO DE TERCEROS.. </t>
  </si>
  <si>
    <t>Dolores Lopez Navarrete</t>
  </si>
  <si>
    <t>B61946489</t>
  </si>
  <si>
    <t>SOLO CAMPRODON SL</t>
  </si>
  <si>
    <t xml:space="preserve">COMPRAVENTA DE EQUIPOS INFORMATICOS.. </t>
  </si>
  <si>
    <t>Juan Afan Muñoz</t>
  </si>
  <si>
    <t>A91935817</t>
  </si>
  <si>
    <t>SERVICIOS INFORMATICOS PARA EL CARBURANTE SOCIEDAD ANONIMA</t>
  </si>
  <si>
    <t>41015</t>
  </si>
  <si>
    <t xml:space="preserve">Constituye el objeto de la Sociedad, la prestación de servicios de estudio, análisis, programación y distribución de productos informáticos. </t>
  </si>
  <si>
    <t>Julio Angel Delgado Perez</t>
  </si>
  <si>
    <t xml:space="preserve"> Jose Enrique Delgado Perez</t>
  </si>
  <si>
    <t>B23437007</t>
  </si>
  <si>
    <t>CONTROL DE SISTEMAS Y SERVICIOS INFORMATICOS ANDALUCES SOCIEDAD LIMITADA</t>
  </si>
  <si>
    <t>23009</t>
  </si>
  <si>
    <t xml:space="preserve">VENTA AL POR MAYOR Y AL POR MENOR DE TODA CLASE DE PRODUCTOS DE INFORMATICA. SERVICIO TECNICO, REPARACION Y MANTENIMIENTO DE TODA CLASE DE PRODUCTOS INFORMATICOS. SERVICIOS DE FORMACION DE USUARIOS DE INFORMATICA. VENTA. </t>
  </si>
  <si>
    <t>Francisco Jose Benitez Pallares</t>
  </si>
  <si>
    <t>sevilla@controlsys.es</t>
  </si>
  <si>
    <t xml:space="preserve"> cordoba@controlsys.es</t>
  </si>
  <si>
    <t xml:space="preserve"> malaga@controlsys.es</t>
  </si>
  <si>
    <t xml:space="preserve"> jaen@controlsys.es</t>
  </si>
  <si>
    <t xml:space="preserve"> calidad@controlsys.es</t>
  </si>
  <si>
    <t>B65280513</t>
  </si>
  <si>
    <t>ARETE INTEGRACION DE SISTEMAS SL</t>
  </si>
  <si>
    <t xml:space="preserve">LA INSTALACION DE SISTEMAS INFORMATICOS. LA PRESTACION DE SERVICIOS DE SOPORTE POST-VENTA DE SISTEMAS INFORMATICOS. LA PRESTACION DE SERVICIOS DE MANTENIMIENTO DE EQUIPOS INFORMATICOS, ETC.. </t>
  </si>
  <si>
    <t>Angel David Rus Rubia</t>
  </si>
  <si>
    <t>B85933075</t>
  </si>
  <si>
    <t>DILAX INTELCOM IBERICA SL</t>
  </si>
  <si>
    <t xml:space="preserve">LA CONCEPCION REALIZACION Y GESTION DE PROYECTOS PARA SOLUCIONES DE CONTENIDO AUTOMATICO DE PASAJEROS Y SU ANALISIS ESTADISTICO PARA LAS REDES PUBLICAS DE TRANSPORTE.. </t>
  </si>
  <si>
    <t>Salvador Gonzalez Navarrete</t>
  </si>
  <si>
    <t xml:space="preserve"> Miguel Angel Codorniu Perez</t>
  </si>
  <si>
    <t>B91960559</t>
  </si>
  <si>
    <t>ASYCOM GLOBAL SERVICE SOCIEDAD LIMITADA</t>
  </si>
  <si>
    <t xml:space="preserve">Informática, telecomunicaciones y ofimática y, en especial: -Montaje y mantenimiento de redes. -Solución de problemas de conectividad en la red. -Desarrollo de aplicaciones informáticas -software a medida-. -Recuperación de datos dañados en discos duros. -Asesoramiento técnico en general. </t>
  </si>
  <si>
    <t>Jose Javier Perez Caballero Molina</t>
  </si>
  <si>
    <t>B10318483</t>
  </si>
  <si>
    <t>GRUPO MANCORT COMUNICACION SL</t>
  </si>
  <si>
    <t>10004</t>
  </si>
  <si>
    <t xml:space="preserve">COMPRAVENTA DE TODA CLASE DE MUEBLES DE OFICINA, EQUIPOS DE OFICINA, ORDENADORES Y SUS COMPONENTES REPUESTOS, ACCESORIOS, ASI COMO EL DISENO, DESARROLLO, EXPLOTACION, COMERCIALIZACION Y VENTA DE SISTEMAS Y APLICACIONES I. </t>
  </si>
  <si>
    <t>Fernando Ortega Freire</t>
  </si>
  <si>
    <t>info@mancort.com</t>
  </si>
  <si>
    <t>B84739077</t>
  </si>
  <si>
    <t>INFORMATICA Y COMUNICACIONES GREDOS SL</t>
  </si>
  <si>
    <t>Ávila</t>
  </si>
  <si>
    <t>05480</t>
  </si>
  <si>
    <t xml:space="preserve">LA COMPRA Y VENTA DE ORDENADORES, MATERIAL INFORMATICO, INSTALACION DE REDES, TELEFONIA, MATERIAL DE PAPELERIA Y LIBRERIA Y SERVICIOS DE REPARACION DE ORDENADORES Y COMPONENTES INFORMATICOS. </t>
  </si>
  <si>
    <t>Jose Castillo Martinez</t>
  </si>
  <si>
    <t xml:space="preserve"> Jorge Antonio Castillo Martinez</t>
  </si>
  <si>
    <t>incogre@yahoo.es</t>
  </si>
  <si>
    <t>B60927431</t>
  </si>
  <si>
    <t>08172</t>
  </si>
  <si>
    <t xml:space="preserve">VENTA Y DISTRIBUCION DE MATERIAL INFORMATICO, TANTO PROGRAMAS COMO EQUIPOS INFORMATICOS. PRESTACION DE SERVICIOS DE PROGRAMACION, ASESORAMIENTO Y FORMACION DENTRO DEL AMBITO DE LA INFORMATICA.. </t>
  </si>
  <si>
    <t>Alberto Sanchez Fernandez</t>
  </si>
  <si>
    <t>info@saiacces.com</t>
  </si>
  <si>
    <t>B86701539</t>
  </si>
  <si>
    <t>NEWTEC 2013 SL</t>
  </si>
  <si>
    <t>28804</t>
  </si>
  <si>
    <t xml:space="preserve">EL ANALISIS DE APLICACIONES Y PROGRAMACION, DESARROLLO DE PROGRAMAS, ASESORAMIENTO TECNICO E INFORMATICO, LA PRESTACION DE SERVICIOS DE MANTENIMIENTO Y REPARACION DE EQUIPOS. </t>
  </si>
  <si>
    <t>Luis Manuel Linares Domene</t>
  </si>
  <si>
    <t>A50093897</t>
  </si>
  <si>
    <t>ADA COMPUTER SA</t>
  </si>
  <si>
    <t xml:space="preserve">COMPRA, VENTA, PERMUTA, IMPORTACION Y CUALQUIER OTRO ACTO DE TRANSACCION Y COMERCIALIZACION DE TODO TIPO DE ORDENADORES, PERIFERICOS, ACCESORIOS Y PROGRAMAS.. </t>
  </si>
  <si>
    <t>Miguel Alarcon Ramirez</t>
  </si>
  <si>
    <t>adacomputer@redestb.es</t>
  </si>
  <si>
    <t xml:space="preserve"> a.sanchez@adacomputer.es</t>
  </si>
  <si>
    <t xml:space="preserve"> comercial@adacomputer.es</t>
  </si>
  <si>
    <t>B85637049</t>
  </si>
  <si>
    <t>DESARROLLOS EMPRESARIALES BREDA SL</t>
  </si>
  <si>
    <t xml:space="preserve">COMERCIO AL MAYOR, MENOR, IMPORTACION, EXPORTACION Y FABRICACION DE TODO TIPO DE ARTICULOS DE REGALO, ARTICULOS ELECTRONICOS Y ELECTRICOS, CINTAS DE VIDEO Y AUDIO,...                                                      . </t>
  </si>
  <si>
    <t>B85691657</t>
  </si>
  <si>
    <t>SEN SERVICIOS UNIVERSAL SL</t>
  </si>
  <si>
    <t xml:space="preserve">COMERCIO AL MAYOR, MENOR, IMPORTACION, EXPORTACION, Y FABRICACION DE TODO TIPO DE ARTICULOS DE REGALO, ARTICULOS ELECTRONICOS Y ELECTRICOS, CINTAS DE VIDEO Y AUDIO,.. </t>
  </si>
  <si>
    <t>Manuel Jesus Ruiz Lopez</t>
  </si>
  <si>
    <t>B86071180</t>
  </si>
  <si>
    <t>GATO Y LEON SL</t>
  </si>
  <si>
    <t xml:space="preserve">COMERCIO AL MAYOR, MENOR, IMPORTACION, EXPORTACION, Y FABRICACION DE TODO TIPO DE ARTICULOS DE REGALO, ARTICULOS ELECTRONICOS Y ELECTRICOS, CINTA DE VIDEO Y AUDIO. </t>
  </si>
  <si>
    <t>Francisco Javier Lopez Villalta Anguita</t>
  </si>
  <si>
    <t>B97356174</t>
  </si>
  <si>
    <t>OS SERVEIS I SOLUCIONS SL</t>
  </si>
  <si>
    <t>46021</t>
  </si>
  <si>
    <t xml:space="preserve">A) EL DESARROLLO, DISTRIBUCION; COMERCIALIZACION, INSTALACION, CONFIGURACION, MANTENIMIENTO, IMPLEMENTACION, MONTAJE, TESTEO Y LOS SERVICIOS DE FORMACION, CONSULTORIA Y SOPORTE TECNICO DE SISTEMAS INFORMATICOS, AUTOMATIZ. </t>
  </si>
  <si>
    <t>Francisco Fernandez Herrera</t>
  </si>
  <si>
    <t xml:space="preserve"> Fernando Martinez Padilla</t>
  </si>
  <si>
    <t>B65141608</t>
  </si>
  <si>
    <t>SIRAH SOLUTIONS SL</t>
  </si>
  <si>
    <t xml:space="preserve">LA PROGRAMACION Y DESARROLLO DE SOLUCIONES DE SOFTWARE, ASI COMO SERVICIOS DE CONSULTORIA, COMPRA, VENTA Y PRESTACION DE SERVICIOS TECNICOS, RELATIVOS TANTO A SOFTWARE COMO HARDWARE.. </t>
  </si>
  <si>
    <t>Pedro Medina Ruiz</t>
  </si>
  <si>
    <t xml:space="preserve"> Miguel Alarcon Ramirez</t>
  </si>
  <si>
    <t xml:space="preserve"> Jose Francisco Freire Galvez</t>
  </si>
  <si>
    <t>B86000379</t>
  </si>
  <si>
    <t>PACKAGE FINDER SL</t>
  </si>
  <si>
    <t xml:space="preserve">BUSQUEDA Y SELECCION DE INFORMACION PUBLICADA EN INTERNET A TRAVES DE MOTORES DE BUSQUEDA, ASI COMO COMERCIALIZACION DE LOS MISMOS A TRAVES DE WEB O CORREO ELECTRONICO MEDIANTE PAQUETES INFORMATIVOS CONFORME A LOS CRITERIOS DE SELECCION DEL CLIENTE. </t>
  </si>
  <si>
    <t>Juan Bautista De La Chica Delgado</t>
  </si>
  <si>
    <t>B84616838</t>
  </si>
  <si>
    <t>JETSURVEY SL</t>
  </si>
  <si>
    <t>28025</t>
  </si>
  <si>
    <t xml:space="preserve">1.- DESARROLLO Y POSTERIOR EXPLOTACION ECONOMICA DE UNA APLICACION INFORMATICA DESTINADA A FACILITAR A LOS FUTUROS CLIENTES, TANTO NACIONALES COMO INTERNACIONALES, LA CONFECCION Y PUBLICACION DE ENCUESTAS A TRAVES DE INT. </t>
  </si>
  <si>
    <t>David Marcos Martinez</t>
  </si>
  <si>
    <t>B41485228</t>
  </si>
  <si>
    <t>TEKNO SERVICE SL</t>
  </si>
  <si>
    <t>41110</t>
  </si>
  <si>
    <t xml:space="preserve">VENTA Y REPARACION DE PRODUCTOS INFORMATICOS. </t>
  </si>
  <si>
    <t>Gabriel Jesus Alonso Basalo</t>
  </si>
  <si>
    <t>gerardo.puerta@teknoservice.es</t>
  </si>
  <si>
    <t xml:space="preserve"> laura.garcia@teknoservice.es</t>
  </si>
  <si>
    <t xml:space="preserve"> jessica.flores@teknoservice.es</t>
  </si>
  <si>
    <t xml:space="preserve"> teknoservice@teknoservice.es</t>
  </si>
  <si>
    <t xml:space="preserve"> serviciotecnico@teknoservice.es</t>
  </si>
  <si>
    <t>B54315205</t>
  </si>
  <si>
    <t>EMUVEGA SL</t>
  </si>
  <si>
    <t>03160</t>
  </si>
  <si>
    <t xml:space="preserve">LA VENTA Y REPARACION DE PRODUCTOS INFORMATICOS.. </t>
  </si>
  <si>
    <t>Ricardo Rey Verdejo</t>
  </si>
  <si>
    <t xml:space="preserve"> Ana Margarita Rodriguez Llamas</t>
  </si>
  <si>
    <t xml:space="preserve"> Marcos Francisco Sanchez Moreno</t>
  </si>
  <si>
    <t xml:space="preserve"> Eladio Sanchez Blanco</t>
  </si>
  <si>
    <t xml:space="preserve"> Maria Cristina Aller Garcia</t>
  </si>
  <si>
    <t>B61970992</t>
  </si>
  <si>
    <t>ALTERNATIVA VIRTUAL SL</t>
  </si>
  <si>
    <t xml:space="preserve">EL DESARROLLO DE SISTEMAS INFORMATICOS Y DE SERVICIOS DE COMUNICACION INFORMATICA.. </t>
  </si>
  <si>
    <t>Alberto Muñoz Garcia</t>
  </si>
  <si>
    <t xml:space="preserve"> Carlos Mariano Franco Robles</t>
  </si>
  <si>
    <t xml:space="preserve"> Roberto Jose Vidal Fernandez</t>
  </si>
  <si>
    <t>info@alternativavirtual.com</t>
  </si>
  <si>
    <t>B97858625</t>
  </si>
  <si>
    <t>DAMAL REDES SOCIEDAD LIMITADA</t>
  </si>
  <si>
    <t>46022</t>
  </si>
  <si>
    <t xml:space="preserve">CONSTITUYE EL OBJETO SOCIAL: A) CREACION, DESARROLLO Y PERFECCIONAMIENTO DE SOFTWARE. B) COMPRAVENTA DE EQUIPOS INFORMATICOS HARDWARE, ASI COMO LA VENTA Y DISTRIBUCION DEL SOFTWARE RELACIONADO EN EL APARTADO ANTERIOR C). </t>
  </si>
  <si>
    <t>Montserrat Garcia Gonzalez</t>
  </si>
  <si>
    <t xml:space="preserve"> Pedro Luis Merino Flecha</t>
  </si>
  <si>
    <t>damal@damal.net</t>
  </si>
  <si>
    <t xml:space="preserve"> damal@damal.es</t>
  </si>
  <si>
    <t>B61201026</t>
  </si>
  <si>
    <t>RGR NET SL</t>
  </si>
  <si>
    <t xml:space="preserve">VENTA E INSTALACION DE EQUIPOS Y PROGRAMAS INFORMATICOS.. </t>
  </si>
  <si>
    <t>Luis Miguel Castro Lopez</t>
  </si>
  <si>
    <t>B30696702</t>
  </si>
  <si>
    <t>SENSEI TECNOLOGIAS DE LA INFORMACION SL</t>
  </si>
  <si>
    <t>30169</t>
  </si>
  <si>
    <t xml:space="preserve">DISTRIBUCION Y VENTA DE MATERIAL Y EQUIPOS DE OFICINA E INFORMATICA EN GENERAL, ASI COMO LA ELABORACION, DISTRIBUCION Y VENTA DE PROGRAMAS INFORMATICOS.. </t>
  </si>
  <si>
    <t>Francisco Javier Garcia Beberide</t>
  </si>
  <si>
    <t>sensei@sensei.es</t>
  </si>
  <si>
    <t xml:space="preserve"> arae@sensei.es</t>
  </si>
  <si>
    <t xml:space="preserve"> f.delolmo@sensei.es</t>
  </si>
  <si>
    <t xml:space="preserve"> formacion@sensei.es</t>
  </si>
  <si>
    <t xml:space="preserve"> protecciondedatos@sensei.es</t>
  </si>
  <si>
    <t>B61658142</t>
  </si>
  <si>
    <t>PERSONAL COMPUTER READY SL</t>
  </si>
  <si>
    <t>08940</t>
  </si>
  <si>
    <t xml:space="preserve">LA COMPRAVENTA, ARRENDAMIENTO Y.O FABRICACION DE ORDENADORES PERIFERICOS PROGRAMAS Y BASE DE DATOS. EL ASESORAMIENTO, SERVICIOS GENERALES Y ASISTENCIA TECNICA DE ORDENADORES, PERIFERICOS, PROGRAMAS Y BASE DE DATOS.. </t>
  </si>
  <si>
    <t>Hector Rubio Fidalgo</t>
  </si>
  <si>
    <t>info@pcrsl.com</t>
  </si>
  <si>
    <t xml:space="preserve"> pcrsl@pcrsl.com</t>
  </si>
  <si>
    <t xml:space="preserve"> miquel@pcrsl.com</t>
  </si>
  <si>
    <t>B59420927</t>
  </si>
  <si>
    <t>ICONUS SL</t>
  </si>
  <si>
    <t xml:space="preserve">LA COMERCIALIZACION, CONSULTORIA, INGENIERIA Y MANTENIMIENTO DE HARDWARE Y SOFWARE INFORMATICO, ASI COMO EL DESARROLLO Y MANTENIMIENTO DE APLICACIONES INFORMATICAS A MEDIDA. EL OBJETO SOCIAL PODRA REALIZARSE POR LA SOCIE. </t>
  </si>
  <si>
    <t>Raul Quijano Ahijado</t>
  </si>
  <si>
    <t xml:space="preserve"> Manuel Quijano Cerezal</t>
  </si>
  <si>
    <t>info@iconus.es</t>
  </si>
  <si>
    <t>B84636422</t>
  </si>
  <si>
    <t>DIAGRAMA SISTEMAS S.L</t>
  </si>
  <si>
    <t xml:space="preserve">EL SOPORTE TECNICO INFORMATICO; LA INSTALACION DE PROGRAMAS: LA INVESTIGACION Y DESARROLLO DE SISTEMAS DE APLICACIONES INFORMATICOS, ASI COMO SU POSTERIOR EXPLOTACION Y VENTA AL POR MAYOR Y AL MENOR. </t>
  </si>
  <si>
    <t>Luis Angel Morales Vega</t>
  </si>
  <si>
    <t xml:space="preserve"> Maria Teresa Morales De Vega</t>
  </si>
  <si>
    <t>B80691694</t>
  </si>
  <si>
    <t>LABORATORIO TECNICO INFORMATICO SL</t>
  </si>
  <si>
    <t xml:space="preserve">EL MANTENIMIENTO, REPARACION, TECNICA DE MATERIAL DE INFORMATICA, REPRESENTACION Y DISTRIBUCION.. </t>
  </si>
  <si>
    <t>Sergio Prieto Gonzalez</t>
  </si>
  <si>
    <t xml:space="preserve"> Leopoldo Jose Dominguez Amigo</t>
  </si>
  <si>
    <t>lti@ltisistemas.net</t>
  </si>
  <si>
    <t xml:space="preserve"> lti@ltisistemas.com</t>
  </si>
  <si>
    <t>B92943059</t>
  </si>
  <si>
    <t>YVEL CONSULTANCY SL</t>
  </si>
  <si>
    <t>29650</t>
  </si>
  <si>
    <t xml:space="preserve">LA COMPRA, VENTA, IMPORTACION, EXPORTACION, DISTRIBUCION Y COMERCIALIZACION DE TODA CLASE DE MEDIOS AUDIOVISUALES, INFORMATICOS, OFIMATICOS Y DE TELECOMUNICACIONES, TANTO DE HARDWARE COMO DE SOFTWARE, EL DISENO, LA VENTA. </t>
  </si>
  <si>
    <t>Manuel Salazar Padilla</t>
  </si>
  <si>
    <t xml:space="preserve"> Javier Ordoñez Labrador</t>
  </si>
  <si>
    <t>B19210806</t>
  </si>
  <si>
    <t>LUIS COLORADO SISTEMAS SOCIEDAD LIMITADA</t>
  </si>
  <si>
    <t>19209</t>
  </si>
  <si>
    <t xml:space="preserve">LA REALIZACION DE TODO TIPO DE TRABAJOS INFORMATICOS, INCLUIDOS LOS DE ASESORAMIENTO, ESTUDIO, PROMOCION, INSTALACION, GESTION Y CONTROL DE LOS PROCEDIMIENTOS Y MEDIOS DE INFORMATIZACION DE LOS SISTEMAS DE ADMINISTRACION. </t>
  </si>
  <si>
    <t>Jose Ignacio Cambero Rodriguez</t>
  </si>
  <si>
    <t>info@luiscoloradosistemas.com</t>
  </si>
  <si>
    <t>B64944697</t>
  </si>
  <si>
    <t>CLIP INDUSTRIA GESTION DE PRODUCCION ASISTIDA POR ORDENADOR SL</t>
  </si>
  <si>
    <t xml:space="preserve">CREACION, ASESORAMIENTO, CONSULTING, COMPRA INFORMACION SOFTWARE Y HARDWARE, Y TODA COMPRA Y VENTA DE SERVICIOS Y MATERIALES RELACIONADOS CON ESTA ACTIVIDAD, CURSOS DE FORMACION DE INFORMATICA.ACCIONES, TRANSACCIONES INM. </t>
  </si>
  <si>
    <t>Pedro Antonio Ramos Calvillo</t>
  </si>
  <si>
    <t>B82329004</t>
  </si>
  <si>
    <t>MIL AERO CONSULTING SL</t>
  </si>
  <si>
    <t xml:space="preserve">LA FABRICACION Y COMERCIALIZACION, COMPRAVENTA, EXPORTACION E IMPORTACION DE MATERIAL DE CONEXION, PARA MEDIOS AUDIOVISUALES ELECTRICOS, TELEGRAFICOS, Y OTROS.. </t>
  </si>
  <si>
    <t>Luis Angel Fernandez Rodriguez</t>
  </si>
  <si>
    <t xml:space="preserve"> Maria Vega Cobo</t>
  </si>
  <si>
    <t>B63846182</t>
  </si>
  <si>
    <t>USHUAIA INTERLEXUS SL</t>
  </si>
  <si>
    <t xml:space="preserve">LA COMERCIALIZACION DE HERRAMIENTAS, MAQUINARIA Y ACTIVIDADES COMPLEMENTARIAS.                                                                                                                                              . </t>
  </si>
  <si>
    <t>Jose Miguel Fernandez Fernandez</t>
  </si>
  <si>
    <t>B55535595</t>
  </si>
  <si>
    <t>OPERA TECNOLOGIES SOCIEDAD LIMITADA</t>
  </si>
  <si>
    <t>43883</t>
  </si>
  <si>
    <t xml:space="preserve">LA COMPRA, VENTA, DISEÑO, DESARROLLO Y FORMACION DE TODA TIPO DE APLICACIONES INFORMATICAS. </t>
  </si>
  <si>
    <t>Hector Oscar Rodriguez Vega</t>
  </si>
  <si>
    <t>B17677527</t>
  </si>
  <si>
    <t>MICROMAR 2002 S.L.</t>
  </si>
  <si>
    <t>17003</t>
  </si>
  <si>
    <t xml:space="preserve">ASESORAMIENTO Y LA CONFECCION DE PROGRAMAS INFORMATICOS COMERCIALIZACION DE MAQUINARIA DE OFICINA. FOTOCOPIADORAS, FAX, MAQUINAS DE ESCRIBIR MANUALES O ELECTRICAS, ORDENADORES MANTENIMIENTO Y REPARACION, Y TODO TIPO DE M. </t>
  </si>
  <si>
    <t>micromar@micromar.net</t>
  </si>
  <si>
    <t>B86553377</t>
  </si>
  <si>
    <t>JATO SISTEMAS INFORMACION ESPAÑA SL</t>
  </si>
  <si>
    <t xml:space="preserve">1. La prestación de servicios de telecomunicación e informática que, sin ser de difusión y encontrándose genéricamente encuadrados en el ámbito de los denominados de valor añadido y, por tanto, no monopolizados, se dirijan o consistan en tratar, almacenar y suministrar información a los usuarios... </t>
  </si>
  <si>
    <t>Carlos Liebana Anero</t>
  </si>
  <si>
    <t>B86553385</t>
  </si>
  <si>
    <t>GLOBAL DATA SYSTEM SL</t>
  </si>
  <si>
    <t xml:space="preserve">1. La prestación de servicios de telecomunicación e informática que, sin ser de difusión y encontrándose genéricamente encuadrados en el ámbito de los denominados de valor añadido y, por tanto, no monopolizados, se dirijan o consistan en tratar, almacenar y suministrar información a los usuarios.. </t>
  </si>
  <si>
    <t>David Del Blanco Taranilla</t>
  </si>
  <si>
    <t>B27400878</t>
  </si>
  <si>
    <t>TUNDERBLANCO NORTE SL</t>
  </si>
  <si>
    <t>27003</t>
  </si>
  <si>
    <t xml:space="preserve">COMPRA Y VENTA DE TODO TIPO DE ARTICULOS VINCULADOS CON LAS TELECOMUNICACIONES EN LAS DISTINTAS FORMAS DE LA COMERCIALIZACION, YA SEA VENTA DIRECTA COMO TELEFONICA. SI PARA EL EJERCICIO DE CUALQUIERA DE LAS ACTIVIDADES C. </t>
  </si>
  <si>
    <t>Cesareo Gonzalez Alvarez</t>
  </si>
  <si>
    <t xml:space="preserve"> Fernando Carnicero Huerga</t>
  </si>
  <si>
    <t>B64971237</t>
  </si>
  <si>
    <t>MAEN SYSTEMS SL</t>
  </si>
  <si>
    <t xml:space="preserve">LA INSTALACION, VENTA, REPARACION Y MANTENIMIENTO DE EQUIPOS INFORMATICOS.. </t>
  </si>
  <si>
    <t>Luis Llamas Bernardo</t>
  </si>
  <si>
    <t>B65272007</t>
  </si>
  <si>
    <t>JOSEP PEREZ DIAZ SL</t>
  </si>
  <si>
    <t xml:space="preserve">EL COMERCIO MENOR Y MAYOR DE TODA CLASE DE PRODUCTOS INFORMATICOS, ASI COMO LA VENTA DE SOFTWARE Y HARDWARE Y MANTENIMIENTO DE REDES, PAGINAS WEB Y SERVIDORES. ACTIVIDAD DE CENTRO DE ESTUDIOS Y FORMACION INFORMATICA.. </t>
  </si>
  <si>
    <t>Nataniel Pereiro Gimeno</t>
  </si>
  <si>
    <t>B21487244</t>
  </si>
  <si>
    <t>LIBERALOTODO SL</t>
  </si>
  <si>
    <t xml:space="preserve">La comercializacion, distribucion y reparacion de equipos y aparatos informaticos, asi como el estudio, produccion y comercializacion de programas y aplicaciones informaticas. Reparacion y venta de articulos de ultima tecnologia como telefonos moviles, consolas, modems, antenas wireless, puntos de a.. </t>
  </si>
  <si>
    <t>Miguel Angel Nuñez Bartolome</t>
  </si>
  <si>
    <t xml:space="preserve"> David Eugenio Nuñez Domenech</t>
  </si>
  <si>
    <t>B35835842</t>
  </si>
  <si>
    <t>HIEDRA SYSTEMS S.L.</t>
  </si>
  <si>
    <t>35110</t>
  </si>
  <si>
    <t xml:space="preserve">LA IMPORTACION, EXPORTACION, REPRESENTACION, DISTRIBUCION, ALMACENAJE, COMERCIALIZACION, CONFECCION, SUMINISTRO, INSTALACION, REPARACION, MONTAJE, ELABORACION, ETC., DE EQUIPOS, COMPONENTES, ARTICULOS Y PRODUCTOS RELACIO. </t>
  </si>
  <si>
    <t>Juan Carlos Mur Jaimejuan</t>
  </si>
  <si>
    <t>B63260855</t>
  </si>
  <si>
    <t>HOLA PHONE IBERICA DE TELECOMUNICACIONES SL</t>
  </si>
  <si>
    <t xml:space="preserve">LA PRESTACION DE SERVICIOS DE DESARROLLO DE SOFTWARE SU, COMERCIALIZACION, ASI COMO EL COMERCIO DE TERMINALES Y ACCESORIOS DE TELEFONIA Y EQUIPOS INFORMATICOS; PRESTACION DE SERVICIOS COMO AGENCIA DE PUBLICIDAD, ETC. </t>
  </si>
  <si>
    <t>Ramon Manuel Moncasi Curia</t>
  </si>
  <si>
    <t xml:space="preserve"> Nuria Gaya Agudo</t>
  </si>
  <si>
    <t>B65074221</t>
  </si>
  <si>
    <t>TOUR YOURSELF EUROPE SL</t>
  </si>
  <si>
    <t xml:space="preserve">LA PROMOCION, DESARROLLO DE PROGRAMAS INFORMATICOS, ASI COMO SU EXPLOTACION, COMERCIALIZACION, ADMINISTRACION Y GESTION DE CUALESQUIERA TIPO DE NEGOCIOS RELACIONADOS CON EL SOFTWARE. ETC.. </t>
  </si>
  <si>
    <t>Manuel Jesus Caballero Morillo</t>
  </si>
  <si>
    <t>B85910206</t>
  </si>
  <si>
    <t>CUATRO DATOS SOLUCIONES Y DESARROLLO SL</t>
  </si>
  <si>
    <t xml:space="preserve">La prestacion de productos y servicios adecuados de Internet, medios telematicos, de servicios periodisticos.. </t>
  </si>
  <si>
    <t>Agustin Rafart Gras</t>
  </si>
  <si>
    <t xml:space="preserve"> Jose Maria Aldoma Velasco</t>
  </si>
  <si>
    <t>B06535892</t>
  </si>
  <si>
    <t>MEDIA INFORMATICA Y AUDIO SL</t>
  </si>
  <si>
    <t>06004</t>
  </si>
  <si>
    <t xml:space="preserve">VENTA DE EQUIPOS, APLICACIONES Y PRODUCTOS INFORMATICOS.. </t>
  </si>
  <si>
    <t>Ramon Rullo Sarret</t>
  </si>
  <si>
    <t>B15606528</t>
  </si>
  <si>
    <t>MICRO COMPOSTELA SL</t>
  </si>
  <si>
    <t>15895</t>
  </si>
  <si>
    <t xml:space="preserve">VENTA, INSTALACION, REPARACION Y MANTENIMIENTO DE EQUIPOS INFORMATICOS.. </t>
  </si>
  <si>
    <t>Marc Jordi Huguet Puig</t>
  </si>
  <si>
    <t xml:space="preserve"> Damaso Javier Loscos Benet</t>
  </si>
  <si>
    <t>B64160492</t>
  </si>
  <si>
    <t>INTECH4 SOLUCIONES SL</t>
  </si>
  <si>
    <t>08194</t>
  </si>
  <si>
    <t xml:space="preserve">ACTIVIDADES DE INTEGRACION DE SISTEMAS INFORMATICOS, SOPORTE Y FORMACION EN EL AMBITO DEL MERCADO DE LA INFORMATICA, TELECOMUNICACIONES U OTROS MERCADOS. </t>
  </si>
  <si>
    <t>Ana Maria Vilaltella Domenjo</t>
  </si>
  <si>
    <t xml:space="preserve"> Marc Antoni Fortes Vilaltella</t>
  </si>
  <si>
    <t xml:space="preserve"> Josep Maria Castella Monclus</t>
  </si>
  <si>
    <t xml:space="preserve"> Joan Francesc Gelonch Viladegut</t>
  </si>
  <si>
    <t>B60720703</t>
  </si>
  <si>
    <t>MANTENIMIENTO GENERAL DEL PC SL</t>
  </si>
  <si>
    <t>08226</t>
  </si>
  <si>
    <t xml:space="preserve">COMERCIALIZACION DE EQUIPOS INFORMATICOS DE TODAS CLASES, RECAMBIOS, REPUESTOS Y ACCESORIOS DEL MISMO, INCLUSO EN REGIMEN DE EXCLUSIVA O COMO CONCESIONARIA AUTORIZADA DE MARCAS, SU REPARACION Y MANTENIMIENTO.. </t>
  </si>
  <si>
    <t>Jorge Rabinat Ponsoda</t>
  </si>
  <si>
    <t>B61980298</t>
  </si>
  <si>
    <t>HIGHTECH MULTIMEDIA CORPORATION SL</t>
  </si>
  <si>
    <t xml:space="preserve">LOS DESARROLLOS DE SISTEMAS DE INFORMACION Y LA CONSULTORIA EN SISTEMAS INFORMATICOS. LA FORMACION Y ENSENANZA EN EL CAMPO DE LA INFORMATICA, LA IMAGEN Y EL SONIDO Y LA ELECTRONICA, ETC.. </t>
  </si>
  <si>
    <t>Xavier Rubio Balague</t>
  </si>
  <si>
    <t xml:space="preserve"> Xavier Sola Mirada</t>
  </si>
  <si>
    <t xml:space="preserve"> Jordi Sola Mirada</t>
  </si>
  <si>
    <t xml:space="preserve"> Josep Joan Ricart Bellmunt</t>
  </si>
  <si>
    <t xml:space="preserve"> Xavier Carrera Toro</t>
  </si>
  <si>
    <t>hightech@tpi.infomail.es</t>
  </si>
  <si>
    <t>B84309319</t>
  </si>
  <si>
    <t>KRAXOO COMMUNICATIONS SL</t>
  </si>
  <si>
    <t xml:space="preserve">LA PRESTACION DE SERVICIOS DE INTERNET. </t>
  </si>
  <si>
    <t>Jordi Lagunas Porte</t>
  </si>
  <si>
    <t xml:space="preserve"> Jorge Juan Fernandez Montiu</t>
  </si>
  <si>
    <t>B92868637</t>
  </si>
  <si>
    <t>MAXVISUAL EQUIPOS AUDIOVISUALES SL</t>
  </si>
  <si>
    <t xml:space="preserve">LA COMPRAVENTA DE PRODUCTOS ELECTRONICOS (EQUIPOS DE IMAGEN Y SONIDO) A TRAVES DE COMERCIO ELECTRONICO, TANTO NACIONAL COMO INTERNACIONALMENTE.. </t>
  </si>
  <si>
    <t>Jose Luis Pociello Grau</t>
  </si>
  <si>
    <t>info@maxvisual.es</t>
  </si>
  <si>
    <t>B63593222</t>
  </si>
  <si>
    <t>AUDE TRADE SL</t>
  </si>
  <si>
    <t xml:space="preserve">EL ESTUDIO, PROMOCION Y FORMACION EN MATERIA INFORMATICA Y DIDACTICOS EN TODOS SUS AMBITOS. DESARROLLO DE PROGRAMAS INFORMATICOS Y DIDACTICOS, SUS APLICACIONES Y COMERCIALIZACION. CONSULTORIA INFORMATICA. ETC.           . </t>
  </si>
  <si>
    <t>Albert Badia Pascual</t>
  </si>
  <si>
    <t xml:space="preserve"> Maria Cano Adell</t>
  </si>
  <si>
    <t>B85525863</t>
  </si>
  <si>
    <t>TECHNOLOGY MANAGED SERVICES SL</t>
  </si>
  <si>
    <t>28221</t>
  </si>
  <si>
    <t xml:space="preserve">A) LA PRESTACION DE SERVICIOS DE: CONSULTORIA INFORMATICA. INSTALACION Y MANTENIMIENTO DE EQUIPOS INFORMATICOS Y DE TELEFONIA.. </t>
  </si>
  <si>
    <t>Juan Moreno Terricabras</t>
  </si>
  <si>
    <t>gestoria@gestoriaros.com</t>
  </si>
  <si>
    <t xml:space="preserve"> info@globaltms.es</t>
  </si>
  <si>
    <t xml:space="preserve"> sportsinfo@globaltms.es</t>
  </si>
  <si>
    <t>B86473014</t>
  </si>
  <si>
    <t>CENTROS DE NEGOCIO &amp; INVERSIONES MARINTER SL</t>
  </si>
  <si>
    <t xml:space="preserve">LA PROMOCION DE NEGOCIOS DE SERVICIOS EMPRESARIALES POR CUENTA PROPIA. </t>
  </si>
  <si>
    <t>Jose Manuel Bobet Brieba</t>
  </si>
  <si>
    <t>A81528994</t>
  </si>
  <si>
    <t>INTELLIGENT TRADING DISTRIBUTION SA</t>
  </si>
  <si>
    <t xml:space="preserve">LA COMERCIALIZACION DE PRODUCTOS Y SERVICIOS DE INFORMATICA.. </t>
  </si>
  <si>
    <t>Maria Gorete Valadares Santos</t>
  </si>
  <si>
    <t>itdistribution@itdistribution.com</t>
  </si>
  <si>
    <t xml:space="preserve"> ventas@itdistribution.es</t>
  </si>
  <si>
    <t xml:space="preserve"> admon@itdistribution.es</t>
  </si>
  <si>
    <t>A82702101</t>
  </si>
  <si>
    <t>OXXIGENO NETWORKS SA</t>
  </si>
  <si>
    <t xml:space="preserve">INGENIERIA DE SISTEMAS DE INFORMACION Y DOCUMENTACION. PRESTACION DE SERVICIOS RELACIONADOS CON LA INGENIERIA DE SISTEMAS Y LA GESTION DE REDES EN BASE A INTEGRACION DE SISTEMAS, CONSULTORIA, FORMACION.. </t>
  </si>
  <si>
    <t>Manuel Tresanchez Banzo</t>
  </si>
  <si>
    <t>ignacioyanez@yanezyserrano.com</t>
  </si>
  <si>
    <t>B41765843</t>
  </si>
  <si>
    <t>INFOR CASH &amp; CARRY SL</t>
  </si>
  <si>
    <t xml:space="preserve">SERVICIOS INTEGRALES DE PRODUCTOS INFORMATICOS.. </t>
  </si>
  <si>
    <t>Volodymyr Lukashak</t>
  </si>
  <si>
    <t xml:space="preserve"> Lukashak Volodymyr</t>
  </si>
  <si>
    <t>jose@inforcash.es</t>
  </si>
  <si>
    <t xml:space="preserve"> pedregosa@pedregosa.es</t>
  </si>
  <si>
    <t>B85572436</t>
  </si>
  <si>
    <t>ACDI TECHNOLOGIES SL</t>
  </si>
  <si>
    <t xml:space="preserve">EL DESARROLLO DEL COMERCIO A TRAVES DE INTERNET, ASI COMO DESARROLLO, REALIZACION, EJECUCION, IMPLANTACION Y COMERCIO DE PROGRAMAS Y UTILIDADES INFORMATICAS.... </t>
  </si>
  <si>
    <t>Pedro Doria Parramon</t>
  </si>
  <si>
    <t xml:space="preserve"> Doria Parramonpedro</t>
  </si>
  <si>
    <t>B97082200</t>
  </si>
  <si>
    <t>KAIVALIA SL</t>
  </si>
  <si>
    <t>46700</t>
  </si>
  <si>
    <t xml:space="preserve">1. EL DISENO, PRODUCCION, FABRICACION, DESARROLLO Y DISTRIBUCION DE PROGRAMAS INFORMATICOS DE TODO TIPO POR CUENTA PROPIA O DE TERCEROS. 2. LA VENTA DE EQUIPOS Y ACCESORIOS INFORMATICOS.. </t>
  </si>
  <si>
    <t>Salomon Comet Rosell</t>
  </si>
  <si>
    <t xml:space="preserve"> Luis Salomon Comet Quesada</t>
  </si>
  <si>
    <t>comercial@kaivalia.com</t>
  </si>
  <si>
    <t>B85444420</t>
  </si>
  <si>
    <t>ALFA Y OMEGA SOLUCIONES INTEGRALES SL</t>
  </si>
  <si>
    <t xml:space="preserve">DAR SERVICIO DE SOLUCIONES INTEGRALES DEL ASPECTO INFORMATICO Y TECNOLOGICO, Y PARA ELLO, EL DESARROLLO ENTRE OTRAS, DE, LAS SIGUIENTES ACTIVIDADES: CONSULTORIA INFORMATICA, FORMACION, DESARROLLO DE NUEVAS APLICACIONES.. </t>
  </si>
  <si>
    <t>Oscar Siles Gabarrella</t>
  </si>
  <si>
    <t xml:space="preserve"> Jaime Sans Castella</t>
  </si>
  <si>
    <t>B86957420</t>
  </si>
  <si>
    <t>ITBS SERVICIOS BANCARIOS DE TECNOLOGIA DE LA INFORMACION SL</t>
  </si>
  <si>
    <t xml:space="preserve">PRESTACION DE SERVICIOS DE DESARROLLO, INSTALACION, INTEGRACION Y MANTENIMIENTO DE SISTEMAS Y EQUIPOS INFORMATICOS. </t>
  </si>
  <si>
    <t>A29626009</t>
  </si>
  <si>
    <t>ISOFT SANIDAD S.A</t>
  </si>
  <si>
    <t>29590</t>
  </si>
  <si>
    <t xml:space="preserve">VENTA DE EQUIPOS INFORMATICOS, PROGRAMACION, DESARROLLO DE PROGRAMAS. ANALISIS, INSTALACION Y MANTENIMIENTO DE EQUIPOS INFORMATICOS.. </t>
  </si>
  <si>
    <t>Francesc Xavier Borrell More</t>
  </si>
  <si>
    <t>info@csc.com</t>
  </si>
  <si>
    <t>B51025278</t>
  </si>
  <si>
    <t>BEST WEB EXPERT SL</t>
  </si>
  <si>
    <t>Ceuta</t>
  </si>
  <si>
    <t>51001</t>
  </si>
  <si>
    <t xml:space="preserve">La creación de paginas Web destinadas a las administraciones de lotería y apuestas del estado, el desarrollo tecnológico para la distribución de productos y servicios vía canales digitales y el manejo operativo y la gestión de la distribución de esos productos y servicios, comercio al por menor. </t>
  </si>
  <si>
    <t>Jose Miguel Serrano Torres</t>
  </si>
  <si>
    <t>B66003534</t>
  </si>
  <si>
    <t>FORCE FOR SALES SL</t>
  </si>
  <si>
    <t xml:space="preserve">LA PRESTACION DE SERVICIOS TECNICOS DE MANTENIMIENTO, INSTALACIONES, MONTAJES, ASESORAMIENTO Y GESTION COMERCIAL EN EL AMBITO DE LAS TECNOLOGIAS DE LA INFORMACION, INTERNET, ETC. </t>
  </si>
  <si>
    <t>Carlos Rafael Mencia Banzo</t>
  </si>
  <si>
    <t>B61614517</t>
  </si>
  <si>
    <t>VISION Y ROBOTICA APLICADA SL</t>
  </si>
  <si>
    <t xml:space="preserve">LA REALIZACION DE ESTUDIOS DE VISION ARTIFICIAL APLICACIONES PARA USOS INDUSTRIALES, DESARROLLO TECNOLOGICO Y ESTUDIOS DE CONSULTORIA.. </t>
  </si>
  <si>
    <t>Jose Antonio Calles Ramos</t>
  </si>
  <si>
    <t>B80970288</t>
  </si>
  <si>
    <t>POLARIS SISTEMAS SL</t>
  </si>
  <si>
    <t xml:space="preserve">INVESTIGACION. INGENIERIA. DISENO, DESARROLLO, INTEGRACION. COMERCIALIZACION. FABRICACION Y.O REALIZACION, INSTALACION, GARANTIA. MANTENIMIENTO, REPARACION Y PRESTACION DE SERVICIOS DE PROYECTOS DE INGENIERIA, ETC.. </t>
  </si>
  <si>
    <t>Mario Garcia Sanchez</t>
  </si>
  <si>
    <t>B66030818</t>
  </si>
  <si>
    <t>KIDPROTECT SL</t>
  </si>
  <si>
    <t xml:space="preserve">ELABORACION, DESARROLLO Y ACTUALIZACION DE APLICACIONES DE SOFTWARE Y PROYECTOS INFORMATICOS PARA TODO TIPO DE PLATAFORMAS Y DISPOSITIVOS FIJOS Y MOVILES, PRESTACION DE SERVICIOS DE CONSULTORIA DE SISTEMAS DE INFORMACION, ETC. </t>
  </si>
  <si>
    <t>Alexandre Tomas Banal</t>
  </si>
  <si>
    <t xml:space="preserve"> Ruben Isaac Lotina Garcia</t>
  </si>
  <si>
    <t>B41236092</t>
  </si>
  <si>
    <t>ALBA IBS SOCIEDAD LIMITADA</t>
  </si>
  <si>
    <t>41710</t>
  </si>
  <si>
    <t xml:space="preserve">VENTA DE PRODUCTOS INFORMATICOS EN GENERAL.. </t>
  </si>
  <si>
    <t>Maria Alexandrina Oliveira Fontao Figueiredo</t>
  </si>
  <si>
    <t xml:space="preserve"> De Oliveira Fontao De Figueiredo Maria Alexandrina</t>
  </si>
  <si>
    <t>info@albainformatica.es</t>
  </si>
  <si>
    <t>B60495017</t>
  </si>
  <si>
    <t>MICROCOSMUS SL</t>
  </si>
  <si>
    <t xml:space="preserve">FABRICACION Y COMERCIALIZACION DE EQUIPOS INFORMATICOS, PRESTACION DE SERVICIOS INFORMATICOS, ANALISIS Y DESARROLLO DE APLICACIONES, COMERCIALIZACION DE SOFTWARE, FORMACION Y MANTENIMIENTO DE PROGRAMAS INFORMATICOS.. </t>
  </si>
  <si>
    <t>Jordi Fluvia Carreras</t>
  </si>
  <si>
    <t>B86597762</t>
  </si>
  <si>
    <t>YAPRESS SL</t>
  </si>
  <si>
    <t xml:space="preserve">PRESTACION DE SERVICIOS ESPECIALMENTE LOS DE CREACION, GESTION Y COMERCIALIZACION DE CONTENIDOS DIGITALES. </t>
  </si>
  <si>
    <t>David Segura Pujol</t>
  </si>
  <si>
    <t>B80600604</t>
  </si>
  <si>
    <t>A E LOPEZ INCORPORATED SL</t>
  </si>
  <si>
    <t xml:space="preserve">PRESTACION DE SERVICIOS RELACIONADOS CON SOFTWARE.. </t>
  </si>
  <si>
    <t>Nuria Maria Salto Albareda</t>
  </si>
  <si>
    <t xml:space="preserve"> Electronica Salto</t>
  </si>
  <si>
    <t>B38566402</t>
  </si>
  <si>
    <t>MERCURY INFOTEL SL</t>
  </si>
  <si>
    <t>38007</t>
  </si>
  <si>
    <t xml:space="preserve">LA COMERCIALIZACION, IMPORTACION, EXPORTACION, FABRICACION, SI PROCEDE, DE TODO TIPO DE GENEROS Y APLICACIONES INFORMATICAS, TANTO SOFTWARE COMO HARDWARE Y CONSUMIBLES, ASI COMO DE GENEROS DE PRODUCTOS PARA OFICINA, TANT. </t>
  </si>
  <si>
    <t>Jordi Ricard Ferrer Riverola</t>
  </si>
  <si>
    <t>comercial@mercury-infotel.com</t>
  </si>
  <si>
    <t>B99258691</t>
  </si>
  <si>
    <t>IMPLEMENTACION INFORMATICA LYRA SL</t>
  </si>
  <si>
    <t>50005</t>
  </si>
  <si>
    <t xml:space="preserve">ELABORACION DE PROGRAMAS INFORMATICOS. CONSULTORIA Y AUDITORIA INFORMATICA. DESARROLLOS INFORMATICOS A MEDIDA. VENTA DE PROGRAMAS INFORMATICOS. CONSULTORIA Y AUDITORIA DE SISTEMAS. VENTA DE EQUIPOS INFORMATICOS Y SUS ACC. </t>
  </si>
  <si>
    <t>Ivan Ferrera Colilles</t>
  </si>
  <si>
    <t xml:space="preserve"> Antonio Sanchez Molina</t>
  </si>
  <si>
    <t xml:space="preserve"> Jaime Eloy Cornado Panades</t>
  </si>
  <si>
    <t xml:space="preserve"> Xavier Lopez Arilla</t>
  </si>
  <si>
    <t>lyra@lyra-informatica.es</t>
  </si>
  <si>
    <t>B62609391</t>
  </si>
  <si>
    <t>M A ELECTRONIC WEB SL</t>
  </si>
  <si>
    <t xml:space="preserve">LA EXPLOTACION DE UNA TIENDA ELECTRONICA A TRAVES DE INTERNET., MANTENIMIENTO Y SERVICIO TECNICO DE COMPONENTES Y EQUIPOS INFORMATICOS, COMPRA, VENTA, ALQUILER, Y PERMUTA DE COMPONENTES Y EQUIPOS INFORMATICOS.           . </t>
  </si>
  <si>
    <t>Felix Tijero Aguado</t>
  </si>
  <si>
    <t>08225</t>
  </si>
  <si>
    <t>B90007477</t>
  </si>
  <si>
    <t>PC3 SERVICIOS INFORMATICOS AVANZADOS SOCIEDAD LIMITADA</t>
  </si>
  <si>
    <t>41003</t>
  </si>
  <si>
    <t xml:space="preserve">La sociedad tendrá por objeto las actividades de comercialización de equipos informáticos, periféricos, software, equipos electrónicos y electromecánicos; comercialización de material de oficina; reparación y mantenimiento de todo lo anterior. </t>
  </si>
  <si>
    <t>Jose Luis Herrero Rodriguez</t>
  </si>
  <si>
    <t>B85354041</t>
  </si>
  <si>
    <t>SOBEK SISTEMAS INFORMATICOS SL</t>
  </si>
  <si>
    <t>28701</t>
  </si>
  <si>
    <t xml:space="preserve">TOMAR U OTORGAR REPRESENTACIONES Y/O LICENCIAS DE DISTRIBUCION DE LA EMPRESA EN EL PAIS O EN EL EXTRANJERO PARA LA FABRICACION, DESARROLLO, ENSAMBLE Y COMERCIALIZACION DE SISTEMAS DE INFORMATICA, INFORMACION Y DOCUMENTAC. </t>
  </si>
  <si>
    <t>Juan Cruz Adanero Arenaz</t>
  </si>
  <si>
    <t xml:space="preserve"> Fernando Gonzalez Lopez</t>
  </si>
  <si>
    <t xml:space="preserve"> Juan Jesus Urbizu Boullosa</t>
  </si>
  <si>
    <t>informacion@cada.es</t>
  </si>
  <si>
    <t>B86558293</t>
  </si>
  <si>
    <t>ENSUEÑA DESARROLLOS SL</t>
  </si>
  <si>
    <t xml:space="preserve">La realización, comercialización y distribución de programas, paquetes lógicos (software), de cualquier índole, así como su importación, exportación y fabricación. La Creación, desarrollo e implantación de soluciones de negocio basadas en técnicas informáticas, telemáticas, de telecomunicaciones, in. </t>
  </si>
  <si>
    <t>Maximo Ugalde Alegria</t>
  </si>
  <si>
    <t>B29567377</t>
  </si>
  <si>
    <t>EDOR TEAM ANDALUCIA SL</t>
  </si>
  <si>
    <t>29001</t>
  </si>
  <si>
    <t xml:space="preserve">LA PRESTACION DE SERVICIOS INFORMATICOS, VENTA, REPARACION, DISTRIBUCION, COMERCIALIZAICON DE EQUIPOS INFORMATICOS Y SUMINISTROS.. </t>
  </si>
  <si>
    <t>Luis Ignacio Cacho Vicente</t>
  </si>
  <si>
    <t>adorteam@alcavia.net</t>
  </si>
  <si>
    <t xml:space="preserve"> info@edorteam.net</t>
  </si>
  <si>
    <t>B85372621</t>
  </si>
  <si>
    <t>BIZAGI IBERICA S.L</t>
  </si>
  <si>
    <t xml:space="preserve">CONSULTORIA Y SOFTWARE PARA LA GESTION DE PROCESOS DE NEGOCIOS. CREACION; IMPLANTACION, ASESORAMIENTO, DESARROLLO, EJECUCION Y EXPLOTACION DE PROCESOS DE NEGOCIO. COMPRAVENTA DE SOFTWARE Y ADAPTACION DE SOFTWARE PARA PRO. </t>
  </si>
  <si>
    <t xml:space="preserve"> Arsys Inversiones 2008</t>
  </si>
  <si>
    <t>B96686068</t>
  </si>
  <si>
    <t>INGENIERIA DE DISEÑO ELECTROTECNICO SL</t>
  </si>
  <si>
    <t xml:space="preserve">ELABORACION DE ESTUDIOS TECNICOS DE ELECTROMAGNETISMO, INGENIERIA ELECTRICA E INDUSTRIAL IMPARTICION DE CURSOS DE FORMACION CONTINUA COMERCIALIZACION PROGRAMAS INFORMATICOS INVESTIGACION Y DESARROLLO DISPOSITIVOS ELECTRO. </t>
  </si>
  <si>
    <t>Jose Maria Martinez Soria</t>
  </si>
  <si>
    <t xml:space="preserve"> Jose Luis Pancorbo Clemente</t>
  </si>
  <si>
    <t>indielec@indielec.es</t>
  </si>
  <si>
    <t>A85755064</t>
  </si>
  <si>
    <t>INNOVISION CONSULTING SA</t>
  </si>
  <si>
    <t xml:space="preserve">SERVICIOS DE ANALISIS DE SISTEMAS, DESARROLLO E IMPLEMENTACION DE SOLUCIONES INFORMATICAS, DISENOS E IMPLEMENTACION DE BANCOS DE DATOS Y REDES DE COMUNICACION DIGITAL; DESARROLLO E IMPLEMENTACION DE SISTEMAS DE CONTROL I. </t>
  </si>
  <si>
    <t>Luis Orlando Lazaro Medrano</t>
  </si>
  <si>
    <t>B85935088</t>
  </si>
  <si>
    <t>GESTION INTEGRAL DE CLUBS DEPORTIVOS SL</t>
  </si>
  <si>
    <t>"Desarrollo y mantenimiento de sistemas informaticos para la gestion, aplicaciones, bases de datos, sistemas de gestion documental, sistemas de gestion de la relacion con el cliente, sistemas de ""Back Office"", facturacion, etc...... "</t>
  </si>
  <si>
    <t>Maria Antonia Rodriguez Rodriguez</t>
  </si>
  <si>
    <t xml:space="preserve"> Faustino Prieto Escanciano</t>
  </si>
  <si>
    <t>B95055885</t>
  </si>
  <si>
    <t>IBOR INFORMATICA SOCIEDAD LIMITADA</t>
  </si>
  <si>
    <t xml:space="preserve">LA DISTRIBUCION Y COMERCIALIZACION DE PROGRAMAS INFORMATICOS.. </t>
  </si>
  <si>
    <t>Juan Jose Lopez Sorrosal</t>
  </si>
  <si>
    <t>B04036976</t>
  </si>
  <si>
    <t>MACOFI SL</t>
  </si>
  <si>
    <t>04006</t>
  </si>
  <si>
    <t xml:space="preserve">LA SOCIEDAD TIENE POR OBJETO LA VENTA, SERVICIO DE ASESORAMIENTO Y ASISTENCIA TECNICA DE MAQUINAS DE ESCRIBIR. CALCULAR, EQUIPOS OFIMATICOS E INFORMATICOS.. </t>
  </si>
  <si>
    <t>Juan Carlos Asenjo Diego</t>
  </si>
  <si>
    <t>macofi@macofi.com</t>
  </si>
  <si>
    <t>B18492058</t>
  </si>
  <si>
    <t>P &amp; P INFORMATICA Y ELECTRONICA SL</t>
  </si>
  <si>
    <t>18012</t>
  </si>
  <si>
    <t xml:space="preserve">CONSTRUCCION MAQUINAS OFICINA, ORDENADORES SU INSTALACION. COMERCIO ORDENADORES, ACCESORIOS PARA LOS MISMOS, MUEBLES, MAQUINAS, MATERIAL OFICINA, CONSUMIBLES PARA OFICINA. PROGRAMAS INFORMATICOS, APLICACIONES INFORMATICA. </t>
  </si>
  <si>
    <t>Juan Carlos Llaria Bezares</t>
  </si>
  <si>
    <t xml:space="preserve"> Ivan Jalon Antoñanzas</t>
  </si>
  <si>
    <t>pyp@pypinformatica.com</t>
  </si>
  <si>
    <t>B85597680</t>
  </si>
  <si>
    <t>COBURGO INVESTMENT SL</t>
  </si>
  <si>
    <t xml:space="preserve">COMERCIO AL MAYOR, MENOR, IMPORTACION, EXPORTACION Y FABRICACION DE TODO TIPO DE ARTICULOS DE REGALO, ARTICULOS ELECTRONICOS Y ELECTRICOS, CINTAS DE VIDEO Y AUDIO, ETC.                                                    . </t>
  </si>
  <si>
    <t>Marta Puente Castro</t>
  </si>
  <si>
    <t>B07715873</t>
  </si>
  <si>
    <t>GLOBALIA SISTEMAS Y COMUNICACIONES S.L.</t>
  </si>
  <si>
    <t>07620</t>
  </si>
  <si>
    <t xml:space="preserve">DIAGNOSTICO Y ANALISIS DE EMPRESAS, PRODUCTOS Y DESTINOS TURISTICOS BAJO PLANES DE IMPLANTACION INFORMATICA, DE FORMACION DE PERSONAL Y ADAPTACION A LOS NUEVOS PLANES DEL COMITE DE SABIOS DE LA C.E E. DE IMPLANTACION DE . </t>
  </si>
  <si>
    <t>Ana Isabel Moreno Flaño</t>
  </si>
  <si>
    <t xml:space="preserve"> Jose Javier Nuin Lacheta</t>
  </si>
  <si>
    <t xml:space="preserve"> Alberto Hijazo Barcelo</t>
  </si>
  <si>
    <t xml:space="preserve"> Hijazo Servicios Empresariales</t>
  </si>
  <si>
    <t>sm@globalia-corp.com</t>
  </si>
  <si>
    <t xml:space="preserve"> lilian.goberna@globalia-corp.com</t>
  </si>
  <si>
    <t xml:space="preserve"> fandonegui@globalia-corp.com</t>
  </si>
  <si>
    <t xml:space="preserve"> info-rh-france@globalia-corp.com</t>
  </si>
  <si>
    <t xml:space="preserve"> mailperegrinacionestierrasanta@globalia-corp.com</t>
  </si>
  <si>
    <t>B64486210</t>
  </si>
  <si>
    <t>ENSAMBLAJES MONTAJES I RECAMBIOS SL</t>
  </si>
  <si>
    <t xml:space="preserve">LA COMERCIALIZACION AL MAYOR Y MENOR Y ASISTENCIA TECNICA DE TODO TIPO DE EQUIPOS, APARATOS, ELEMENTOS, Y MATERIAL INFORMATICO Y DE COMUNICACIONES INFORMATICAS, TODO TIPO DE MAQUINARIA, EQUIPOS, MATERIAL DE OFICINA EN GE. </t>
  </si>
  <si>
    <t>Manuel Perez</t>
  </si>
  <si>
    <t xml:space="preserve"> Mar Barela</t>
  </si>
  <si>
    <t xml:space="preserve"> Manuel Alejandro Perez Masero</t>
  </si>
  <si>
    <t>B13475306</t>
  </si>
  <si>
    <t>APLICACIONES DE GESTION Y CONSULTORIA DE SISTEMAS SOCIEDAD LIMITADA</t>
  </si>
  <si>
    <t>13300</t>
  </si>
  <si>
    <t xml:space="preserve">A.- DISENO, DESARROLLO Y COMERCIALIZACION DE PRODUCTOS Y SERVICIOS INFORMATICOS. B:- CONSULTORIA DE SISTEMAS INFORMATICOS. C.- ASESORAMIENTO TECNOLOGICO A LAS EMPRESAS PARA LA INCORPORACION DE NUEVAS TECNOLOGIAS. D.- GES. </t>
  </si>
  <si>
    <t>Jose Ramon Crende Irimia</t>
  </si>
  <si>
    <t>B98154669</t>
  </si>
  <si>
    <t>NEXOLAB INTERNET SL</t>
  </si>
  <si>
    <t>46008</t>
  </si>
  <si>
    <t xml:space="preserve">LA SOCIEDAD TIENE POR OBJETO Y FINALIDAD: A) LA CREACION, DESARROLLO, DISENO, EXPLOTACION, COMPRAVENTA Y COMERCIALIZACION DE PAGINAS WEB. B) LA VENTAY DISTRIBUCION DE SERVICIOS PUBLICITARIOS Y DE MARKETING. C) LA VENTA A. </t>
  </si>
  <si>
    <t>Jose Alvaro Martinez Gonzalez</t>
  </si>
  <si>
    <t>B50961945</t>
  </si>
  <si>
    <t>ECOTINTA REMANUFACTURADOS SL</t>
  </si>
  <si>
    <t>50001</t>
  </si>
  <si>
    <t xml:space="preserve">COMERCIALIZACION; GESTION Y DISTRIBUCION DE CONSUMIBLES INFORMATICOS Y MOBILIARIO DE OFICINA. COMERCIALIZACION, GESTION, DISTRIBUCION Y REPARACION DE EQUIPOS INFORMATICOS, OFIMATICA Y TELECOMUNICACIONES. REPARACION DE EQ. </t>
  </si>
  <si>
    <t>Matias Teleki Nicolas</t>
  </si>
  <si>
    <t xml:space="preserve"> Jonathan Ying Kit Wong</t>
  </si>
  <si>
    <t xml:space="preserve"> Eva Del Amo Ramirez</t>
  </si>
  <si>
    <t>mjsaez@ecotinta.es</t>
  </si>
  <si>
    <t>B65709263</t>
  </si>
  <si>
    <t>CERTAIN THINGS SL</t>
  </si>
  <si>
    <t xml:space="preserve">SERVICIOS DE MARKETING Y PROMOCION MULTICANAL. DESARROLLO DE APLICACIONES INFORMATICAS ONLINE Y OFFLINE.(PROGRAMACION, WEB, WEBAPPS, ETC). FORMACION EN INFORMATICA ONLINE Y PRESENCIAL. SERVICIOS DE PELUQUERIA, BELLEZA, ETC.. </t>
  </si>
  <si>
    <t>Sigfredo Saavedra Bergantiños</t>
  </si>
  <si>
    <t>B79445367</t>
  </si>
  <si>
    <t>INTERPROGRAM SL</t>
  </si>
  <si>
    <t xml:space="preserve">EL DESARROLLO DEL SOTWARE, LA IMPLANTACION E INSTALACION, EL ASESORAMIENTO Y MANTENIMIENTO DEL MISMO, LA DISTRIBUCION DE CUALQUIER TECNICA DE SOFTWARE Y ASISTENCIA DE LOS MISMOS.. </t>
  </si>
  <si>
    <t>German Fernandez Loureiro</t>
  </si>
  <si>
    <t xml:space="preserve"> Loureiro German Fernandez</t>
  </si>
  <si>
    <t>B63222244</t>
  </si>
  <si>
    <t>DIGITEC SOFTWARE I SERVEIS SL</t>
  </si>
  <si>
    <t>08291</t>
  </si>
  <si>
    <t xml:space="preserve">COMERCIALIZACION, FABRICACION Y/O REALIZACION, INSTALACION, GARANTIA, PROMOCION; MANTENIMIENTO, REPARACION, PRESTACION DE SERVICIOS, VENTA, DISTRIBUCION A TRAVES DE DIVERSOS CANALES DE REDES PARA LAS TELECOMUNICACIONES,. </t>
  </si>
  <si>
    <t>Leonardo Jose Occelli Goñi</t>
  </si>
  <si>
    <t>07014</t>
  </si>
  <si>
    <t>B81476798</t>
  </si>
  <si>
    <t>HIGH BUSSINTER IMEX SL</t>
  </si>
  <si>
    <t xml:space="preserve">COMPRA VENTA DE COMPONENTES INFORMATICOS, ORDENADORES, MAQUINAS, EQUIPO Y MATERIAL DE OFICINA.. </t>
  </si>
  <si>
    <t>Walter Ariel Pulleiro Miralle</t>
  </si>
  <si>
    <t>B83244343</t>
  </si>
  <si>
    <t>GOSSIP COUNTRY SL</t>
  </si>
  <si>
    <t xml:space="preserve">LA COMPRAVENTA, AL POR MAYOR Y AL POR MENOR, ALQUILER, DISTRIBUCION, ENSENANZA Y REPARACION DE EQUIPOS INFORMATICOS, Y OTROS.. </t>
  </si>
  <si>
    <t>Adrian Rosende Curras</t>
  </si>
  <si>
    <t>gossipcountry@hotmail.com</t>
  </si>
  <si>
    <t>B85920320</t>
  </si>
  <si>
    <t>ACRELEC INFORMATICA GROUP SL</t>
  </si>
  <si>
    <t xml:space="preserve">SERVICIO TECNICO Y REPARACION DE TODA CLASE DE ACTIVIDADES RELACIONADAS CON LAS TELECOMUNICACIONES, ASI COMO INSTALACIONES, MANTENIMIENTOS Y REPARACIONES DE REDES INFORMATICAS Y DE COMUNICACIONES.... </t>
  </si>
  <si>
    <t>Felix Perez Fernandez</t>
  </si>
  <si>
    <t xml:space="preserve"> Fernandez Felix Perez</t>
  </si>
  <si>
    <t>B62662523</t>
  </si>
  <si>
    <t>NOVATEK CREACIONES INFORMATICAS SL</t>
  </si>
  <si>
    <t xml:space="preserve">SERVICIOS DE PUBLICIDAD, RELACIONES PUBLICAS Y SIMILARES. SERVICIOS DE CONSULTORIA. ESTUDIOS DE MERCADO. COMERCIAL EXPORTADORA E IMPORTADORA. INTERMEDIARIO DE COMERCIO. SERVICIOS RELATIVOS A PROPIEDAD INMOBILIARIA E INDU. </t>
  </si>
  <si>
    <t>Oscar Fernandez Lopez</t>
  </si>
  <si>
    <t>novatek_creaciones@hotmail.com</t>
  </si>
  <si>
    <t>B85627750</t>
  </si>
  <si>
    <t>SOLUCIONES VIRTUALES EN LA RED SL</t>
  </si>
  <si>
    <t xml:space="preserve">LA PRESTACION DE SERVICIOS DE TECNOLOGIAS DE LA INFORMACION Y LAS COMUNICACIONES, ASI COMO LA CONSULTORIA, MANTENIMIENTO O ASESORAMIENTO DE TECNOLOGIAS DE LA INFORMACION.. </t>
  </si>
  <si>
    <t>Miguel Doctor Peral</t>
  </si>
  <si>
    <t xml:space="preserve"> Javier Villanueva Vicente</t>
  </si>
  <si>
    <t>B65430555</t>
  </si>
  <si>
    <t>3R DISTRIBUCION 2010 SL</t>
  </si>
  <si>
    <t xml:space="preserve">COMERCIO AL POR MAYOR Y MENOR DE PIEZAS, ACCESORIOS, ACEITES Y LUBRICANTES PARA TODA CLASE DE VEHICULOS. COMPRA, VENTA, ELABORACION Y DISTRIBUCION DE PROGRAMAS INFORMATICOS. DISTRIBUCION Y VENTA DE EQUIPOS INFORMATICOS ETC. </t>
  </si>
  <si>
    <t>Juan Antonio Raindo Davila</t>
  </si>
  <si>
    <t>B83574335</t>
  </si>
  <si>
    <t>INFOAPLICACIONES SL</t>
  </si>
  <si>
    <t>28529</t>
  </si>
  <si>
    <t xml:space="preserve">PRESTACION DE SERVICIOS CON LA INFORMATICA E INTERNET. </t>
  </si>
  <si>
    <t>Jose Estevez Rodriguez</t>
  </si>
  <si>
    <t>info@plicaciones.com</t>
  </si>
  <si>
    <t>B85693901</t>
  </si>
  <si>
    <t>EUROPEAN SYSTEMS INTEGRATION IBERICA SL</t>
  </si>
  <si>
    <t xml:space="preserve">DESARROLLO Y COMPRAVENTA DE PROGRAMAS Y EQUIPOS INFORMATICOS.. </t>
  </si>
  <si>
    <t>Joaquin Bonet Malvido</t>
  </si>
  <si>
    <t xml:space="preserve"> Celia Marieta Valls Ferreira</t>
  </si>
  <si>
    <t xml:space="preserve"> Juan Jose Prieto Rodriguez</t>
  </si>
  <si>
    <t xml:space="preserve"> Manuel Luis Cadilla Castro</t>
  </si>
  <si>
    <t>B62678743</t>
  </si>
  <si>
    <t>TENEA GLOBAL SERVICES SL</t>
  </si>
  <si>
    <t xml:space="preserve">TODO TIPO DE SERVICIOS DE CONSULTORIA Y PROGRAMACION INFORMATICA, VENTA DE EQUIPOS Y PROGRAMAS INFORMATICOS.. </t>
  </si>
  <si>
    <t>Jacobo Hermida Martinez</t>
  </si>
  <si>
    <t>B82500042</t>
  </si>
  <si>
    <t>FUTURE NEW COMPUTERE SL</t>
  </si>
  <si>
    <t xml:space="preserve">LA COMPRAVENTA AL POR MAYOR Y POR MENOR DE ORDENADORES Y COMPONENTES ASI COMO SU REPARACION Y SERVICIO TECNICO DISENO Y PROGRAMACION.. </t>
  </si>
  <si>
    <t>Alcides Fernando Marante Cruz</t>
  </si>
  <si>
    <t>B07436926</t>
  </si>
  <si>
    <t>ESPACIOS INFORMATICOS SL</t>
  </si>
  <si>
    <t>07300</t>
  </si>
  <si>
    <t xml:space="preserve">COMPRA Y ALQUILER DE ORDENADORES, ASESORAMIENTO Y GESTION DE EMPRESAS Y CONTABILIDADES, PRESTACION DE SERVICIOS INFORMATICOS EN GENERAL. </t>
  </si>
  <si>
    <t>Carlos Javier Cabezas Vazquez</t>
  </si>
  <si>
    <t>consultas@espaciosinformaticos.net</t>
  </si>
  <si>
    <t>B65636870</t>
  </si>
  <si>
    <t>APLICACIONES Y RECURSOS 2000 SL</t>
  </si>
  <si>
    <t xml:space="preserve">CREACION, DESARROLLO Y GESTION DE PAGINAS WEB PARA SU POSTERIOR COMERCIALIZACION, EXPLOTACION O VENTA. PRESTACION DE SERVICIOS DE PUBLICIDAD, EL ESTUDIO, CREACION, PROYECCION Y REALIZACION DE CAMPAÑAS DE COMUNICACION EMPRESARIAL, ET. </t>
  </si>
  <si>
    <t>Ricardo Riobo Gonzalez</t>
  </si>
  <si>
    <t xml:space="preserve"> Hugo Barros Feteira</t>
  </si>
  <si>
    <t>B86097474</t>
  </si>
  <si>
    <t>NEGONET E-COMMERCE SL</t>
  </si>
  <si>
    <t xml:space="preserve">GESTION DE SERVICIOS DE INTERNET, ELABORACION DE PAGINAS WEB, UTILIZACION, GESTION Y COMERCIALIZACION DE ACTIVIDADES RELACIONADAS CON SERVICIOS INFORMATICOS, INVESTIGACION Y DESARROLLO DE NUEVOS METODOS Y PRODUCTOS INFORMATICOS... </t>
  </si>
  <si>
    <t>Marcos Rodriguez Fernandez</t>
  </si>
  <si>
    <t xml:space="preserve"> Ramon Rodriguez Iglesias</t>
  </si>
  <si>
    <t>B84203611</t>
  </si>
  <si>
    <t>BLUE COAT SYSTEMS SPAIN SL</t>
  </si>
  <si>
    <t xml:space="preserve">EL SUMINISTRO Y LA DISTRIBUCION DE PRODUCTOS Y SERVICIOS INFORMATICOS. </t>
  </si>
  <si>
    <t>Pedro Martin Perez</t>
  </si>
  <si>
    <t>B85719060</t>
  </si>
  <si>
    <t>TECPRODYS SL</t>
  </si>
  <si>
    <t xml:space="preserve">DESARROLLO DE PROGRAMAS INFORMATICOS, DISTRIBUCION Y VENTA DE PROGRAMAS PROPIOS O DE TERCEROS Y DE EQUIPOS DE INFORMATICA, INCLUYENDO LA INSTALACION Y MANTENIMIENTO DE SISTEMAS DE INFORMACION.... </t>
  </si>
  <si>
    <t>Jose Alvarez Contreras</t>
  </si>
  <si>
    <t>B85756104</t>
  </si>
  <si>
    <t>JUNGLELAND SL</t>
  </si>
  <si>
    <t xml:space="preserve">EL DESARROLLO DE PROGRAMAS INFORMATICOS Y DESARROLLO DE HARDWARE.. </t>
  </si>
  <si>
    <t>Jose Antonio Garrido Pousa</t>
  </si>
  <si>
    <t>B70372339</t>
  </si>
  <si>
    <t>SMARTCOM GALICIA SL</t>
  </si>
  <si>
    <t>15102</t>
  </si>
  <si>
    <t xml:space="preserve">La venta y distribución de productos y servicios relacionados con la telecomunicación. Asimismo, la comercialización y venta de todo tipo de accesorios, todo ello dirigido a empresas y particulares. </t>
  </si>
  <si>
    <t>Antonio Martinez Fariñas</t>
  </si>
  <si>
    <t>B86306719</t>
  </si>
  <si>
    <t>THE COOL TABS SL</t>
  </si>
  <si>
    <t xml:space="preserve">DESARROLLO Y EXPLOTACION DE APLICACIONES Y SERVICIOS PUBLICITARIOS Y/ OCOMERCIALES BASADOS EN SOFTWARE, INCLUYENDO LA ACTIVIDAD DE SOPORTE PUBLICITARIO PARA TERCEROS. </t>
  </si>
  <si>
    <t>Victor Martinez Martinez</t>
  </si>
  <si>
    <t>B15830979</t>
  </si>
  <si>
    <t>PROGRAMING HARD &amp; SOFTWARE FACTORY SL</t>
  </si>
  <si>
    <t>15960</t>
  </si>
  <si>
    <t xml:space="preserve">PRESTACION DE SERVICIOS DE ESTUDIOS Y ANALISIS DE PROCESOS PARA SU TRATAMIENTO MECANICO, DE PROGRAMACION DE EQUIPOS ELECTRONICOS, DE REGISTRO DE DATOS EN SOPORTES DE ENTRADA PARA ORDENADORES, ASI COMO LA VENTA DE PROGRAM. </t>
  </si>
  <si>
    <t>Rafael Andon Otero</t>
  </si>
  <si>
    <t xml:space="preserve"> Borja Rodriguez Rodriguez</t>
  </si>
  <si>
    <t>B85867760</t>
  </si>
  <si>
    <t>BULEBOO ESTUDIO SL</t>
  </si>
  <si>
    <t xml:space="preserve">EL DISEÑO, MANTENIMIENTO Y OPTIMIZACION DE PORTALES WEB, ASI COMO PROCESAMIENTO DE DATOS, ALOJAMIENTO DE PAGINAS WEB, HOSTING, Y TODAS AQUELLAS ACTIVIDADES RELACIONADAS, DISEÑO Y CREACION DE PUBLICIDAD A TRAVES DE CUALQUIERTIPO DE MEDIO DE COMUNICACION.. </t>
  </si>
  <si>
    <t>Pablo Taboas Garcia</t>
  </si>
  <si>
    <t>B86572492</t>
  </si>
  <si>
    <t>UP2IU CONSULTORES SL</t>
  </si>
  <si>
    <t xml:space="preserve">PRESTACION DE SERVICIOS DE ASESORIA, CONSULTORIA, FORMACION, DESARROLLO, INSTALACION, INTEGRACION Y MANTENIMIENTO DE PROGRAMAS INFORMATICOS, AUDIOVISUALES, SISTEMAS Y APLICACIONES DE TODO TIPO DE SOFTWARE. </t>
  </si>
  <si>
    <t>Pedro Figueiras Cabaleiro</t>
  </si>
  <si>
    <t xml:space="preserve"> Xurxo Cegarra Gonzalez</t>
  </si>
  <si>
    <t>B63176960</t>
  </si>
  <si>
    <t>ASSA ABLOY HOSPITALITY IBERICA SL</t>
  </si>
  <si>
    <t xml:space="preserve">LA FABRICACION, REPARACION, MANTENIMIENTO, DESARROLLO, COMERCIALIZACION, DISTRIBUCION, COMPRA Y VENTA, IMPORTACION Y EXPORTACION DE CERRADURAS Y SISTEMAS FISICOS, ELECTRONICOS Y MAGNETICOS DE SEGURIDAD Y PROTECCION .... </t>
  </si>
  <si>
    <t>Alberto Gonzalez Castaño</t>
  </si>
  <si>
    <t>spain@vcegroup.com</t>
  </si>
  <si>
    <t xml:space="preserve"> info_es@vcegroup.com</t>
  </si>
  <si>
    <t xml:space="preserve"> philippines@vingcard.com</t>
  </si>
  <si>
    <t xml:space="preserve"> kludvigsen@vingcard.com</t>
  </si>
  <si>
    <t xml:space="preserve"> maspestrand@vingcard.com</t>
  </si>
  <si>
    <t>B86461563</t>
  </si>
  <si>
    <t>GO ALERT NETWORK SYSTEM SL</t>
  </si>
  <si>
    <t xml:space="preserve">LA PRESTACION DE SERVICIOS DE INFORMATICA EN GENERAL. </t>
  </si>
  <si>
    <t>Marco Antonio Duran Cabobianco</t>
  </si>
  <si>
    <t>B65790024</t>
  </si>
  <si>
    <t>COLBET TELECOM SL</t>
  </si>
  <si>
    <t xml:space="preserve">LA PRESTACION DE SERVICIOS DE MANTENIMIENTO, INSTALACION Y ACTUALIZACION DEHARDWARE Y SOFTWARE DE TERMINALES EN PUNTO DE VENTA (TPV'S) Y/ O CUALQUIER OTRO EQUIPO TECNICO E INFORMATICO, ETC. </t>
  </si>
  <si>
    <t>Fernando Iglesias Castro</t>
  </si>
  <si>
    <t>celrae.vic@gmail.com</t>
  </si>
  <si>
    <t>B86378700</t>
  </si>
  <si>
    <t>YOYOBEY SL</t>
  </si>
  <si>
    <t xml:space="preserve">PRESTACION DE SERVICIOS DE DISEÑO Y MANTENIMIENTO DE PAGINAS WEB. PRODUCCION Y DESARROLLO DE SOFTWARE, APLICACIONES INFORMATICAS PARA TODO TIPO DE DISPOSITIVOS, ASI COMO SU POSTERIOR COMERCIALIZACION Y DISTRIBUCION... </t>
  </si>
  <si>
    <t>Juan Carlos Parama Arjones</t>
  </si>
  <si>
    <t xml:space="preserve"> Margarita Lorenzo Montoto</t>
  </si>
  <si>
    <t xml:space="preserve"> Avelino Gonzalez Novo</t>
  </si>
  <si>
    <t>A95291597</t>
  </si>
  <si>
    <t>SENER AERONAUTICA SOCIEDAD ANONIMA</t>
  </si>
  <si>
    <t>48930</t>
  </si>
  <si>
    <t xml:space="preserve">REALIZACION DE ACTIVIDADES INDUSTRIALES DE PRODUCTOS CON DISEÑO Y TECNOLOGIA, PREFERENTEMENTE PROPIOS, DESARROLLADOS A PARTIR DE LAS CAPACIDADES EN MECANICA, ELECTRONICA, COMUNICACION, OPTICA, GUIADO, NAVEGACION Y CONTROL.. </t>
  </si>
  <si>
    <t>Fernando Perez Lis</t>
  </si>
  <si>
    <t>administracion@domti.es</t>
  </si>
  <si>
    <t>B64670037</t>
  </si>
  <si>
    <t>ORIOL SYSTEM SOFT SL</t>
  </si>
  <si>
    <t xml:space="preserve">MANTENIMIENTO DE SISTEMAS INFORMATICOS, LA REALIZACION DE ESTUDIOS Y PROGRAMAS DE INFORMATICA PARA TERCEROS, ORGANIZACION PLANIFICACION, ESTUDIOS Y DESARROLLOS INFORMATICOS DE TODA INDOLE, ETC.. </t>
  </si>
  <si>
    <t>Eloy Coto Pereiro</t>
  </si>
  <si>
    <t>B85709566</t>
  </si>
  <si>
    <t>DISTRIBUCIONES JUPLE SL</t>
  </si>
  <si>
    <t xml:space="preserve">EL DESARROLLO, DISENO E IMPLEMENTACION DE SISTEMAS INFORMATICOS, SOFTWARE Y HARDWARE. EL DISENO, DESARROLLO, PRODUCCION, INTEGRACION, OPERACION, MANTENIMIENTO, REPARACION Y COMERCIALIZACION DE SISTEMAS, SOLUCIONES,.. </t>
  </si>
  <si>
    <t>Maria Gloria Esteban Baturone</t>
  </si>
  <si>
    <t xml:space="preserve"> Antonio Galan Rodriguez</t>
  </si>
  <si>
    <t xml:space="preserve"> Carlos David Cuñado Azcarate</t>
  </si>
  <si>
    <t xml:space="preserve"> Angel Luis Barranco Alcolea</t>
  </si>
  <si>
    <t>B20769204</t>
  </si>
  <si>
    <t>GOIATZ MULTIMEDIA SL</t>
  </si>
  <si>
    <t>20007</t>
  </si>
  <si>
    <t xml:space="preserve">PRODUCCION Y DISTRIBUCION DE PRODUCTOS AUDIOVISUALES Y MULTIMEDIA.. </t>
  </si>
  <si>
    <t>Miguel Oliveros Perez</t>
  </si>
  <si>
    <t xml:space="preserve"> Margarita Oliveros Torres</t>
  </si>
  <si>
    <t xml:space="preserve"> Maria Helena Torres Suarez</t>
  </si>
  <si>
    <t>B62706247</t>
  </si>
  <si>
    <t>SERBER CONSULTING SL</t>
  </si>
  <si>
    <t>08600</t>
  </si>
  <si>
    <t xml:space="preserve">LA COMERCIALIZACION, INSTALACION, REPARACION Y MANTENIMIENTO DE MATERIAL, APARATOS Y ACCESORIOS DE INFORMATICA, ELECTRICOS, ELECTRONICOS, ELECTRODOMESTICOS, DE TELECOMUNICACION Y TELEFONIA, ETC.. </t>
  </si>
  <si>
    <t>Maria Cristina Fuente Revilla</t>
  </si>
  <si>
    <t xml:space="preserve"> Jose Mallol Lage</t>
  </si>
  <si>
    <t xml:space="preserve"> Jose Maria Berges Tolon</t>
  </si>
  <si>
    <t>B84351972</t>
  </si>
  <si>
    <t>SEEKPORT INTERNET TECHNOLOGIES SPAIN S.L.</t>
  </si>
  <si>
    <t xml:space="preserve">PRESTACION DE SERVICIOS DE ESTUDIO Y ANALISIS DE PROCESOS PARA SU TRATAMIENTO INFORMATICO, DE TODO TIPO DE SERVICIOS DE BUSQUEDA DE CONTENIDOS A TRAVES DE INTERNET Y DE CUALESQUIERA OTRAS REDES TELEMATICAS. </t>
  </si>
  <si>
    <t>Victor Ruesta Saura</t>
  </si>
  <si>
    <t xml:space="preserve"> Mariano Diego Hernandez</t>
  </si>
  <si>
    <t xml:space="preserve"> Silvia Diego Sanchez</t>
  </si>
  <si>
    <t>B83631390</t>
  </si>
  <si>
    <t>WIRELESSERVICES SL</t>
  </si>
  <si>
    <t xml:space="preserve">LA PRESTACION DE SERVICIOS DE INFORMATICA Y TELECOMUNICACIONES. </t>
  </si>
  <si>
    <t>Carlos Miguel Silva Cazorla</t>
  </si>
  <si>
    <t>B65444200</t>
  </si>
  <si>
    <t>VIDEODOSSIER SL</t>
  </si>
  <si>
    <t>08032</t>
  </si>
  <si>
    <t xml:space="preserve">LA INNOVACION, DISEÑO, CREACION, IMPLANTACION, PRODUCCION, DESARRILLO Y MANTENIMIENTO DE SOFTWARE DE GESTION, CONTROL Y ANALISIS EMPRESARIAL, APLICACIONES INFORMATICAS, SITES, SOLUCIONES ON-LINE, ENTORNO WEB, ETC. </t>
  </si>
  <si>
    <t>Antonio Domingo Garcia</t>
  </si>
  <si>
    <t>B85375467</t>
  </si>
  <si>
    <t>XTRA INFORMATICA SL</t>
  </si>
  <si>
    <t xml:space="preserve">LA PRESTACION DE SERVICIOS TECNICOS INFORMATICOS A EMPRESAS.. </t>
  </si>
  <si>
    <t>Juan Carlos Aguilar Cortes</t>
  </si>
  <si>
    <t>catrian@catrian.com</t>
  </si>
  <si>
    <t>A85550457</t>
  </si>
  <si>
    <t>WUNTEMBERG CORPORATION SA</t>
  </si>
  <si>
    <t xml:space="preserve">COMERCIO AL MAYOR, MENOR, IMPORTACION, EXPORTACION, FABRICACION DE TODO TIPO DE ARTICULOS DE REGALO, ARTICULOS ELECTRONICOS Y ELECTRICOS, CINTAS DE VIDEO Y AUDIO, CALZADO . . . .. </t>
  </si>
  <si>
    <t>Antonio Isidoro Aguilera Carrillo</t>
  </si>
  <si>
    <t>B85838282</t>
  </si>
  <si>
    <t>BAYREUTH INVESTMENT SL</t>
  </si>
  <si>
    <t xml:space="preserve">COMERCIO AL MAYOR, MENOR, IMPORTACION, EXPORTACION Y FABRICACION DE TODO TIPO DE ARTICULOS DE REGALO, ARTICULOS ELECTRONICOS Y ELECTRICOS, CINTAS DE VIDEO Y AUDIO, CALZADO.... </t>
  </si>
  <si>
    <t>Maria Carmen Hormeño Cuesta</t>
  </si>
  <si>
    <t xml:space="preserve"> Carlos Merida Nicolich Torres</t>
  </si>
  <si>
    <t>B15713407</t>
  </si>
  <si>
    <t>OFIPRO SOLUCIONES SL</t>
  </si>
  <si>
    <t xml:space="preserve">LA VENTA DE SOFTWARE INFORMATICO, ASI COMO LA PRESTACION DE SERVICIOS INFORMATICOS Y DE TELECOMUNICACIONES.. </t>
  </si>
  <si>
    <t>Luis Miguel Barrientos Gomez</t>
  </si>
  <si>
    <t>B57180515</t>
  </si>
  <si>
    <t>IXIS SOLUTIONS SL</t>
  </si>
  <si>
    <t>07121</t>
  </si>
  <si>
    <t xml:space="preserve">LA SOCIEDAD TIENE POR OBJETO. EL DESARROLLO DE PROGRAMAS INFORMATICOS PARA SU COMERCIALIZACION, VENTA DE EQUIPOS INFORMATICOS, TELEMATICOS Y SUS COMPONENTES, SERVICIOS TECNICOS DE MANTENIMIENTO, INSTALACION, REPARACION D. </t>
  </si>
  <si>
    <t>Luisa Otero Padillo</t>
  </si>
  <si>
    <t xml:space="preserve"> Carlos Javier Moreno Otero</t>
  </si>
  <si>
    <t xml:space="preserve"> Juan Moreno Josende</t>
  </si>
  <si>
    <t>comercial@ixis.net</t>
  </si>
  <si>
    <t>B86558251</t>
  </si>
  <si>
    <t>IBERIAN INTERNET SOFTWARE SL</t>
  </si>
  <si>
    <t xml:space="preserve">DESARROLLO Y COMERCIALIZACION DE APLICACIONES DE SOFTWARE, LA PRESTACION DE SERVICIOS DE INFORMATICA... </t>
  </si>
  <si>
    <t>Jose Miguel Sanchez Jimenez</t>
  </si>
  <si>
    <t>B84001700</t>
  </si>
  <si>
    <t>ELITE SOFTWARE DE GESTION SL</t>
  </si>
  <si>
    <t xml:space="preserve">LOS SERVICIOS Y CONSULTORIA DE TECNOLOGIA DE LA INFORMACION DESARROLLO DE APLICACIONES, INCLUYENDO LAS TAREAS DE INTERMEDIACION, ASI COMO LA VENTA, TANTO AL POR MAYOR COMO MENOR, DE CUALQUIER TIPO DE PRODUCTO O MATERIAL. </t>
  </si>
  <si>
    <t>Santiago Agustin Cardenas Martin</t>
  </si>
  <si>
    <t>B31817372</t>
  </si>
  <si>
    <t>GRUPO PROVEEDOR TECNOLOGICO UNIVERSAL SL</t>
  </si>
  <si>
    <t>31191</t>
  </si>
  <si>
    <t xml:space="preserve">LA SOCIEDAD TIENE POR OBJETO: A. LA PRESTACION DE SERVICIOS RELACIONADOS CON LAS TECNOLOGIAS DE LA INFORMACION, COMUNICACION; DOMOTICA Y ROBOTICA. B. IMPARTIR FORMACION EN LAS TECNOLOGIAS ANTES CITADAS. C. LA COMPRA, VEN. </t>
  </si>
  <si>
    <t>Ricardo Diaz Postigo</t>
  </si>
  <si>
    <t>B63123962</t>
  </si>
  <si>
    <t>COMPEGPS TEAM SL</t>
  </si>
  <si>
    <t>08350</t>
  </si>
  <si>
    <t xml:space="preserve">LA ELABORACION, FABRICACION, DESARROLLO Y POSTERIOR COMERCIALIZACION AL MAYOR Y MENOR DE TODA CLASE DE APLICACIONES INFORMATICAS Y SISTEMAS INFORMATICOS. ASESORAMIENTO, ESTUDIO DE SISTEMAS DE APLICACIONES, ETC. </t>
  </si>
  <si>
    <t>Enrique Rosas Berlanga</t>
  </si>
  <si>
    <t>B84971225</t>
  </si>
  <si>
    <t>LC DEINBAS SOFTWARE SOCIEDAD LIMITADA</t>
  </si>
  <si>
    <t xml:space="preserve">DESARROLLO DE PROYECTOS DE INFORMATICA, ASI COMO SU INSTALACION Y MANTENIMIENTO. LA COMPRA Y VENTA, AL POR MAYOR Y MENOR DE SOFTWARE Y HARDWARE. </t>
  </si>
  <si>
    <t>Atanasio Garcia Peñalver</t>
  </si>
  <si>
    <t>B64267453</t>
  </si>
  <si>
    <t>FORMACIO ACCIONS I RECURSOS SL</t>
  </si>
  <si>
    <t>08228</t>
  </si>
  <si>
    <t xml:space="preserve">LOS SERVICIOS Y RECURSOS DE FORMACION, SERVICIOS DE INTERNET, VENTA Y ALQUILER DE MATERIAL INFORMATICO, ASESORIA INFORMATICA Y EMPRESARIAL, ASI COMO LA SELECCION E INSERCION LABORAL. </t>
  </si>
  <si>
    <t>Jose Francisco Imbernon Martinez</t>
  </si>
  <si>
    <t>B26492538</t>
  </si>
  <si>
    <t>IP FORMACION Y DATOS SOCIEDAD LIMITADA</t>
  </si>
  <si>
    <t>26001</t>
  </si>
  <si>
    <t xml:space="preserve">Desarrollo de actividades educativas y de formación presencial, a distancia y on-line incorporando las nuevas tecnologías de comunicación a sus trabajos de enseñanza. Elaboración, preparación, organización, desarrollo y gestión de cursos, metodologías de formación, temarios y clases formativas. </t>
  </si>
  <si>
    <t>Joaquin Aleman Ruiz</t>
  </si>
  <si>
    <t>B62739016</t>
  </si>
  <si>
    <t>EZONE SOLUTIONS SL</t>
  </si>
  <si>
    <t xml:space="preserve">LA COMPRAVENTA DE EQUIPOS Y PROGRAMAS INFORMATICOS Y EL DESARROLLO DE APLICACIONES INFORMATICAS. LA CONSULTORIA Y SERVICIOS INFORMATICOS. SERVICIOS DE SEGURIDAD INFORMATICA, ETC.. </t>
  </si>
  <si>
    <t>Manuel Vacas Dominguez</t>
  </si>
  <si>
    <t xml:space="preserve"> Jose Luis Barragan Rodriguez</t>
  </si>
  <si>
    <t>info@ezone.net</t>
  </si>
  <si>
    <t>B65762155</t>
  </si>
  <si>
    <t>VITAMIN RAIN SL</t>
  </si>
  <si>
    <t xml:space="preserve">DISEÑO, FABRICACION Y COMERCIALIZACION DE APLICACIONES INFORMATICAS TIPO APPS Y DEMAS PRODUCTOS RELACIONADOS CON LAS NUEVAS TECNOLOGIAS E INTERNET; Y SERVICIOS PUBLICITARIOS, TANTO A NIVEL DE CREATIVIDAD COMO DE PRODUCCION. </t>
  </si>
  <si>
    <t>Tomas Javier Noguera Gonzalez</t>
  </si>
  <si>
    <t xml:space="preserve"> Jose Ramon Vera</t>
  </si>
  <si>
    <t>B64889017</t>
  </si>
  <si>
    <t>GESTION INTEGRAL DE EVENTOS CORPORATIVOS SL</t>
  </si>
  <si>
    <t xml:space="preserve">LA PRESTACION EMPRESARIAL DE SERVICIOS RELACIONADOS CON LA COMUNICACION Y LAS TECNOLOGIAS DE LA INFORMACION PARA EMPRESAS QUE ORGANIZAN EVENTOS ASI COMO EMPRESAS DE OTROS SECTORES.. </t>
  </si>
  <si>
    <t>Jose Maria Garcia Rubio</t>
  </si>
  <si>
    <t xml:space="preserve"> Garcia Antonio Jacintos Gallego</t>
  </si>
  <si>
    <t>B81464802</t>
  </si>
  <si>
    <t>ANFER SISTEMAS SL</t>
  </si>
  <si>
    <t xml:space="preserve">LA FABRICACION, COMPRAVENTA, DISTRIBUCION E INSTALACION DE CABLES Y CABLEADOS, ESTRUCTURADOS O NO, PARA VOZ, DATOS, IMAGEN Y ELECTRONICOS.. </t>
  </si>
  <si>
    <t>Jose Antonio Parraga Gonzalez</t>
  </si>
  <si>
    <t>anfer@anfer.com</t>
  </si>
  <si>
    <t>B64996150</t>
  </si>
  <si>
    <t>ENTERPRISE QUALITY MANAGEMENT VP SL</t>
  </si>
  <si>
    <t xml:space="preserve">EL EJERCICIO EN ACTIVIDADES DE CONSULTORIA DE NEGOCIOS, INFORMATICA Y LA VENTA DE HARDWARE Y SOFTWARE.. </t>
  </si>
  <si>
    <t>Ana Maria Fernandez Escamez</t>
  </si>
  <si>
    <t>B23665847</t>
  </si>
  <si>
    <t>GESLINE CONTROL SOCIEDAD LIMITADA</t>
  </si>
  <si>
    <t xml:space="preserve">DESARROLLO DE SOLUCIONES TECNOLOGICAS A EMPRESAS Y/ O PARTICULARES. SISTEMAS UNIX, REDES, INFORMATICA Y BASE DE DATOS. SISTEMAS DE VALOR AÑADIDO EN MATERIA DE TELECOMUNICACIONES. FORMACION Y CAPACITACION POSTGRADO. DESARROLLO, GESTION Y MANTENIMIENTO DE SISTEMAS DE INFORMACION. SEGURIDAD INFORMATICA.. </t>
  </si>
  <si>
    <t>Julian Olmos Esparza</t>
  </si>
  <si>
    <t>B31704802</t>
  </si>
  <si>
    <t>PYB COMPUTER XXI SL</t>
  </si>
  <si>
    <t>31007</t>
  </si>
  <si>
    <t xml:space="preserve">VENTA DE EQUIPOS Y MATERIAL INFORMATICO, MOBILIARIO Y EQUIPAMIENTOS DE OFICINA, PAPELERIA Y ACCESORIOS PARA EQUIPOS INFORMATICOS.. </t>
  </si>
  <si>
    <t>Ramon Alfonso Perez</t>
  </si>
  <si>
    <t>B33575630</t>
  </si>
  <si>
    <t>SUELI Y GERARDO SOCIEDAD LIMITADA</t>
  </si>
  <si>
    <t xml:space="preserve">1.- PRESTACION DE SERVICIOS DE ESTUDIO Y ANALISIS DE PROCESOS PARA SU TRATAMIENTO MECANICO, DE PROGRAMACION PARA EQUIPOS ELECTRONICOS, DE REGISTRO DE DATOS EN SOPORTE DE ENTRADA PARA ORDENADORES. VENTA DE PROGRAMAS, EQUI. </t>
  </si>
  <si>
    <t>Florencio Gonzalez Barba</t>
  </si>
  <si>
    <t xml:space="preserve"> Adela Martinez Casas</t>
  </si>
  <si>
    <t>B38394250</t>
  </si>
  <si>
    <t>NCI NODO CANARIAS INTERNET SL</t>
  </si>
  <si>
    <t>38002</t>
  </si>
  <si>
    <t>"LA PROMOCION, DESARROLLO, Y ADMINISTRACION DEL ""NODO CANARIAS"", DENTRO DE CUALQUIER RED INTERNACIONAL GLOBAL DE ORDENADORES INTERCONEXION DE REDES LOCALES DE ORDENADORES.. "</t>
  </si>
  <si>
    <t>Francisco Javier Pedreño Aviles</t>
  </si>
  <si>
    <t>B40206633</t>
  </si>
  <si>
    <t>GESTION UNIFICADA DE INNOVACION Y ASESORIA TECNOLOGICA SOCIEDAD LIMITADA</t>
  </si>
  <si>
    <t>40002</t>
  </si>
  <si>
    <t xml:space="preserve">ASESORIA Y CONSULTORIA, FORMACION, DESARROLLO Y COMERCIALIZACION DE PROGRAMAS INFORMATICOS.- COMPRA Y VENTA DE PRODUCTOS Y SERVICIOS INFORMATICOS Y DE INGENIERIA. </t>
  </si>
  <si>
    <t>Francisco Martinez Campoy</t>
  </si>
  <si>
    <t>B93233013</t>
  </si>
  <si>
    <t>AP2 SQUARED SL</t>
  </si>
  <si>
    <t xml:space="preserve">La consultoría, asesoramiento, formación y programación de todo tipo de aplicaciones informáticas y nuevas tecnologías; comercio al por mayor y al por menor e importación y exportación de todo tipo de productos informáticos ytelecomunicaciones, así como todo tipo de operaciones intracomunitarias. </t>
  </si>
  <si>
    <t>Antonio Albaladejo Lozano</t>
  </si>
  <si>
    <t>B14848543</t>
  </si>
  <si>
    <t>ANROCOLSE SL</t>
  </si>
  <si>
    <t xml:space="preserve">LA COMERCIALIZACION DE MUEBLES Y ELECTRODOMESTICOS. EL COMERCIO DE EQUIPOS DE INFORMATICA. EL SERVICIO TECNICO DE REPARACION DE ELECTRODOMESTICOS Y EQUIPOS INFORMATICOS. LA COMERCIALIZACION DE MENAJE PARA EL HOGAR. LAS I. </t>
  </si>
  <si>
    <t>Luis Canovas Canovas</t>
  </si>
  <si>
    <t xml:space="preserve"> Canovas Luis Canovas</t>
  </si>
  <si>
    <t>B57274003</t>
  </si>
  <si>
    <t>IDECOM INFORMATICA SL</t>
  </si>
  <si>
    <t>07010</t>
  </si>
  <si>
    <t xml:space="preserve">EL COMERCIO AL POR MAYOR Y MENOR, LA REPARACION, MONTAJE, MANTENIMIENTO E INSTALACION DE MATERIAL Y APARATOS ELECTRICOS, ELECTRONICOS, ELECTRODOMESTICOS Y OTROS APARATOS DE USO DOMESTICO ACCIONADOS POR OTRO TIPO DE ENERG. </t>
  </si>
  <si>
    <t>Diego Garcia Sanchez</t>
  </si>
  <si>
    <t xml:space="preserve"> Leon Segura Jose Manuel</t>
  </si>
  <si>
    <t>B38654562</t>
  </si>
  <si>
    <t>GESTION TELEOFIMATICA SL</t>
  </si>
  <si>
    <t>38201</t>
  </si>
  <si>
    <t xml:space="preserve">A) LA GESTION Y, O EL ASESORAMIENTO COMERCIAL, INFORMATICO, FISCAL, LABORAL, CONTABLE, ADMINISTRATIVO Y DE SEGUROS DE PERSONAS FISICAS, DESPACHOS, PROFESIONALES, EMPRESAS, Y CUALQUIER OTRA FIGURA O FORMA LEGAL QUE PRECIS. </t>
  </si>
  <si>
    <t>Juan Luis Calvo Sanz</t>
  </si>
  <si>
    <t xml:space="preserve"> Jesus Maria Zamacola Cendoya</t>
  </si>
  <si>
    <t>psicoterapia_mediador@yahoo.es</t>
  </si>
  <si>
    <t xml:space="preserve"> teleofimatica@yahoo.es</t>
  </si>
  <si>
    <t>B47685698</t>
  </si>
  <si>
    <t>TICTAC SOLUCIONES INFORMATICAS SL</t>
  </si>
  <si>
    <t>47001</t>
  </si>
  <si>
    <t xml:space="preserve">La aplicación de las Tecnologías de la Información y la Comunicación al Turismo, la Administración y la Cultura. Aplicación de nuevas tecnologías para la organización, promoción y difusión de actividades empresariales, culturales y de ocio. Etc. </t>
  </si>
  <si>
    <t>Jose Antonio Fernandez Labiano</t>
  </si>
  <si>
    <t xml:space="preserve"> Carlos Fabian Lopez Ruiz</t>
  </si>
  <si>
    <t xml:space="preserve"> Maria Montserrat Gonzalez Arguelles</t>
  </si>
  <si>
    <t>tictac@tictacsoluciones.es</t>
  </si>
  <si>
    <t xml:space="preserve"> info@tictacsoluciones.com</t>
  </si>
  <si>
    <t>B65997215</t>
  </si>
  <si>
    <t>IOACTIVE INFOSEC CONSULTANTS SL</t>
  </si>
  <si>
    <t xml:space="preserve">LA PRESTACION DE SERVICIOS DE SEGURIDAD INFORMATICA. </t>
  </si>
  <si>
    <t>Francisco Tomas Puelles Gonzalez</t>
  </si>
  <si>
    <t>B83839969</t>
  </si>
  <si>
    <t>DEEPALK SOLUTIONS SL</t>
  </si>
  <si>
    <t xml:space="preserve">LA REALIZACION POR CUENTA PROPIA O AJENA Y BAJO CUALQUIERA DE LAS FORMULAS ADMITIDAS EN DERECHO DE LAS SIGUIENTES ACTIVIDADES: PRESTACION DE SERVICIOS INFORMATICOS. </t>
  </si>
  <si>
    <t>Fernando Eguiluz Lecumberri</t>
  </si>
  <si>
    <t xml:space="preserve"> David Sanz Pellon</t>
  </si>
  <si>
    <t>B37471380</t>
  </si>
  <si>
    <t>IBEROAMERICAN INTERNET BUSINESS SL</t>
  </si>
  <si>
    <t xml:space="preserve">A) EL COMERCIO AL POR MAYOR Y MENTAR DE PRODUCTOS Y SERVICIOS TURISTICOS, ASI COMO RESERVAS Y PAQUETES TURISTICOS A TERCEROS. - B) PROVEEDOR DE SERVICIOS DE INTERNET, ESPECIALMENTE LA VENTA DIRECTA E INDIRECTA DE PRODUCT. </t>
  </si>
  <si>
    <t>Rafael Zuñiga Ripa</t>
  </si>
  <si>
    <t xml:space="preserve"> Jesus Ignacio Arratibel Hernandez</t>
  </si>
  <si>
    <t xml:space="preserve"> Jose Ignacio Muro Larran</t>
  </si>
  <si>
    <t xml:space="preserve"> Luis Javier Baigorrotegui Alzueta</t>
  </si>
  <si>
    <t xml:space="preserve"> Jose Ignacio Muro</t>
  </si>
  <si>
    <t>B84257971</t>
  </si>
  <si>
    <t>ZEROCOMA S.L</t>
  </si>
  <si>
    <t xml:space="preserve">LA COMPRA, VENTA, COMERCIALIZACION Y DISTRIBUCION DE TODA CLASE DE PRODUCTOS Y SERVICIOS INFORMATICOS. </t>
  </si>
  <si>
    <t>Jose Ignacio Yoldi Montaño</t>
  </si>
  <si>
    <t xml:space="preserve"> Jose Antonio Garde Ibiricu</t>
  </si>
  <si>
    <t xml:space="preserve"> Francisco Javier Sanchez Eguaras</t>
  </si>
  <si>
    <t>aamb@zerocoma.com</t>
  </si>
  <si>
    <t>B84890847</t>
  </si>
  <si>
    <t>MENDEZ VICARIO INVERSIONES SL</t>
  </si>
  <si>
    <t xml:space="preserve">PROGRAMACION Y ANALISIS INFORMATICOS, VENTA Y DISTRIBUCION DE MATERIAL Y EQUIPOS INFORMATICOS                                                                                                                               . </t>
  </si>
  <si>
    <t>Ainoa Castellano Oyarzun</t>
  </si>
  <si>
    <t xml:space="preserve"> Rafael Castellano Arandia</t>
  </si>
  <si>
    <t xml:space="preserve"> Susana Rodriguez Errea</t>
  </si>
  <si>
    <t xml:space="preserve"> Marta Ruiz Simon</t>
  </si>
  <si>
    <t>B04569729</t>
  </si>
  <si>
    <t>GESTION INFORMATICA JURIDICA SL</t>
  </si>
  <si>
    <t xml:space="preserve">DESARROLLO DE SOFTWARE Y VENTA DE PROGRAMAS DE GESTION INFORMATICA. COMERCIALIZACION Y VENTA DE PRODUCTOS INFORMATICOS. </t>
  </si>
  <si>
    <t>Luis Manuel Lopez Velaz</t>
  </si>
  <si>
    <t>B18693648</t>
  </si>
  <si>
    <t>CRUSH SYSTEM SRL</t>
  </si>
  <si>
    <t xml:space="preserve">LA COMPRA Y VENTA DE TERMINALES DE TELEFONIA MOVIL Y MATERIAL ELECTRONICO. </t>
  </si>
  <si>
    <t>Miguel Angel Jaime Moreno</t>
  </si>
  <si>
    <t>B54643952</t>
  </si>
  <si>
    <t>BTCPOWER EUROPE SL</t>
  </si>
  <si>
    <t>03581</t>
  </si>
  <si>
    <t xml:space="preserve">El desarrollo, la producción y venta de equipos eléctricos y electrónicos; la prestación de asesoramiento técnico en el campo electrónico y electro; todo lo anterior en el sentido más amplio, incluida la conducción de la gestión y/ o participación en otras empresas con fines similares o relacionados. </t>
  </si>
  <si>
    <t>Jose Ramon Berengui Gonzalez</t>
  </si>
  <si>
    <t xml:space="preserve"> Jose Luis Perez Picon</t>
  </si>
  <si>
    <t>B82815184</t>
  </si>
  <si>
    <t>CYBERAVENIDA Y COMUNICACIONES SL</t>
  </si>
  <si>
    <t xml:space="preserve">VENTA AL POR MAYOR Y MENOR, Y ALQUILER, ASI COMO LA IMPORTACION Y EXPORTACION DE COMPONENTES INFORMATICOS, PERIFERICOS, ACCESORIOS, EQUIPOS INFORMATICOS, MATERIAL INFORMATICO, MATERIAL AUDIOVISUAL, TELEFONIA, SERVICIO.. </t>
  </si>
  <si>
    <t>Iosu Garate Lopetegui</t>
  </si>
  <si>
    <t xml:space="preserve"> Maite Rodriguez Esparza</t>
  </si>
  <si>
    <t>B83813188</t>
  </si>
  <si>
    <t>HLI IBERICA IDEAS SOLUCIONES RESULTADOS S.L</t>
  </si>
  <si>
    <t xml:space="preserve">SERVICIOS INFORMATICOS A EMPRESAS Y PARTICULARES. </t>
  </si>
  <si>
    <t>Juan Ignacio De Ayala Vallejo</t>
  </si>
  <si>
    <t>B63470454</t>
  </si>
  <si>
    <t>IVEDA SOLUCIONES INFORMATICAS SL</t>
  </si>
  <si>
    <t xml:space="preserve">LA IMPLEMENTACION INFORMATICA MANTENIMIENTO DE REDES E INSTALACIONES INFORMATICAS. DISTRIBUCION DE SOFTWARE Y HARDWARE. SERVICIOS INFORMATICOS EN GENERAL. </t>
  </si>
  <si>
    <t>Ramon Lacunza Astiz</t>
  </si>
  <si>
    <t>comercial@mundoip.com</t>
  </si>
  <si>
    <t>B83771162</t>
  </si>
  <si>
    <t>SCHNEIDER ELECTRIC SYSTEMS IBERICA SL</t>
  </si>
  <si>
    <t xml:space="preserve">LA PROMOCION Y FOMENTO, EN ESPANA Y EXTRANJERO, DE LA DISTRIBUCION, VENTA Y MANTENIMIENTO DE LOS INSTRUMENTOS, SISTEMAS Y PRODUCTOS PARA EL PROCESO DE CONTROL INDUSTRIAL                                                   . </t>
  </si>
  <si>
    <t>Jogoba Gonzalez Isasi</t>
  </si>
  <si>
    <t xml:space="preserve"> Maria Teresa Silva</t>
  </si>
  <si>
    <t xml:space="preserve"> Carlos Polo Gil</t>
  </si>
  <si>
    <t>B86124690</t>
  </si>
  <si>
    <t>OPERACION OVERLORD SL</t>
  </si>
  <si>
    <t xml:space="preserve">EL DISEÑO, EJECUCION Y GESTION DE PROYECTOS DE TIENDAS VIRTUALES, CON IMPLANTACION DE PLATAFORMAS EN INTERNET, PORTALES Y COMERCIO ELECTRONICO CON LOS CORRESPONDIENTES SISTEMAS LOGISTICOS, PARA LA VENTA DE PRODUCTOS Y SERVICIOS A CLIENTES...... </t>
  </si>
  <si>
    <t>Julian Goicoechea Martinez</t>
  </si>
  <si>
    <t xml:space="preserve"> Maria Rosario Goicoechea Miguel</t>
  </si>
  <si>
    <t xml:space="preserve"> Maria Carmen Martinez Apellaniz</t>
  </si>
  <si>
    <t>B53186722</t>
  </si>
  <si>
    <t>MORA Y BIEDMA SOFTWARE SL</t>
  </si>
  <si>
    <t>03420</t>
  </si>
  <si>
    <t xml:space="preserve">LA CONFECCION Y EDICION DE PROGRAMAS INFORMATICOS COMERCIALIZACION DE EQUIPOS DE PROCESO DE INFORMACION Y PROGRAMAS DESARROLLADOS Y OTROS ACCESORIOS CONSUMIBLES Y DE ARTICULOS RELACIONADOS CON INFORMATICA Y OFIMATICA.. </t>
  </si>
  <si>
    <t>Javier Goñi Aznarez</t>
  </si>
  <si>
    <t>mobisoft@jet.es</t>
  </si>
  <si>
    <t xml:space="preserve"> comercial@tabletsymoviles.com</t>
  </si>
  <si>
    <t>B58569120</t>
  </si>
  <si>
    <t>APLICACIONES EN INFORMATICA AVANZADA SL</t>
  </si>
  <si>
    <t xml:space="preserve">COMERCIO MENOR EQUIPOS INFORMATICA. PROYECTOS INTELIGENCIA ARTIFICIAL. </t>
  </si>
  <si>
    <t>Pedro Maria Pacha Sanz</t>
  </si>
  <si>
    <t xml:space="preserve"> Laura Hualde Ibiricu</t>
  </si>
  <si>
    <t>B82465451</t>
  </si>
  <si>
    <t>DATASOFT COMPUTER SL</t>
  </si>
  <si>
    <t xml:space="preserve">LA PRESTACION DE SERVICIOS INFORMATICOS Y LA COMERCIALIZACION, IMPORTACION Y EXPORTACION DE TODO MATERIAL INFORMATICO, LA INVESTIGACION, EL ESTUDIO Y LA REALIZACION DE REDES COMERCIALES.. </t>
  </si>
  <si>
    <t>Angel Perez Romero</t>
  </si>
  <si>
    <t>B85887206</t>
  </si>
  <si>
    <t>NETVENTIA STUDIO SL</t>
  </si>
  <si>
    <t xml:space="preserve">CONSULTORIA, ASESORIA Y AUDITORIA DE SISTEMAS DE INFORMACION A TODO TIPO DE EMPRESAS. DISEÑO WEB, DESARROLLO Y MANTENIMIENTO DE SOFTWARE, ANALISIS DE APLICACIONES INFORMATICAS Y PROGRAMACION.. </t>
  </si>
  <si>
    <t>Francisco Javier Martinez Martinez</t>
  </si>
  <si>
    <t xml:space="preserve"> Javier Martinez</t>
  </si>
  <si>
    <t>B86381571</t>
  </si>
  <si>
    <t>GECKO SOFTWARE SL</t>
  </si>
  <si>
    <t xml:space="preserve">PRESTACION DE SERVICIOS DE CONSULTORIA, TANTO DE SOPORTE COMO DE DESARROLLO Y MANTENIMIENTO DE SOFTWARE, COMO DE COMPRA Y VENTA DE HARDWARE POR CUENTA Y EN NOMBRE DE TERCEROS. PRESTACION DE SERVICIOS DE CONSULTORIA Y ACCESORIA DE EMPRESAS. </t>
  </si>
  <si>
    <t>Jose Javier Babuglia Nuin</t>
  </si>
  <si>
    <t xml:space="preserve"> Ruben Bernardez Patier</t>
  </si>
  <si>
    <t>B86423217</t>
  </si>
  <si>
    <t>IMELIUS INTERNET SL</t>
  </si>
  <si>
    <t xml:space="preserve">La inversión en otras sociedades, activos financieros o inmobiliarios, la importación/ exportación de productos y servicios, el desarrollo de aplicaciones informáticas, la comercialización de productos propios o la distribución de productos de terceros a particulares y empresas, y el desarrollo de se. </t>
  </si>
  <si>
    <t>Jose Ignacio Alvarez Argain</t>
  </si>
  <si>
    <t>B86430782</t>
  </si>
  <si>
    <t>NEXT TOUCH SL</t>
  </si>
  <si>
    <t>28041</t>
  </si>
  <si>
    <t xml:space="preserve">DESARROLLO DE APLICACIONES, SOTWARE Y MATERIAL DIDACTICO DIGITAL PARA DISPOSITIVOS MOVILES. COMPRA VENTA Y ALQUILER DE DISPOSITIVOS MOVILES. </t>
  </si>
  <si>
    <t>Iñigo Navarro Eslava</t>
  </si>
  <si>
    <t xml:space="preserve"> Rafael Francisco Javier Zuñiga Ripa</t>
  </si>
  <si>
    <t>36600</t>
  </si>
  <si>
    <t>B85639680</t>
  </si>
  <si>
    <t>UPSTREAM MOBILE MARKETING ESPAÑA SL</t>
  </si>
  <si>
    <t xml:space="preserve">EL DISENO, DESARROLLO, OTORGAMIENTO DE LICENCIAS Y SUBLICENCIAS, LA COMERCIALIZACION, MANUFACTURA, COMPRA, VENTA, IMPORTACION, EXPORTACION O DISTRIBUCION DE CUALQUIER CLASE DE SOFTWARE PARA COMPUTADORAS,.. </t>
  </si>
  <si>
    <t>Gonzalo Zuñiga Ascunce</t>
  </si>
  <si>
    <t>B86112794</t>
  </si>
  <si>
    <t>JOB CONSULTING STUDIO SL</t>
  </si>
  <si>
    <t xml:space="preserve">PROGRAMACION INFORMATICA. CONSULTORIA INFORMATICA EN GENERAL. CREACION DE APLICACIONES WEB;. </t>
  </si>
  <si>
    <t>David Alfredo Santamaria Garcia</t>
  </si>
  <si>
    <t>B54473319</t>
  </si>
  <si>
    <t>QUIQUELX SL</t>
  </si>
  <si>
    <t>03206</t>
  </si>
  <si>
    <t xml:space="preserve">la fabricacion, compraventa, distribucion, comercializacion, reparacion y mantenimiento de toda clase de productos electricos y electronicos, asi como de productos relacionados con el sector de las telecomunicaciones.. </t>
  </si>
  <si>
    <t>Charles Chuks Anike Silva</t>
  </si>
  <si>
    <t>B15682594</t>
  </si>
  <si>
    <t>BAHIA SOFTWARE SL</t>
  </si>
  <si>
    <t xml:space="preserve">ESTUDIOS, ASESORAMIENTO, GESTION Y PROYECTOS RELATIVOS A LA VIABILIDAD, DESARROLLO Y ORGANIZACION DE EMPRESAS INSTALACIONES Y SISTEMAS INFORMATICOS, TELEMATICOS Y DE TELECOMUNICACIONES.. </t>
  </si>
  <si>
    <t>Pedro Jesus Hualde Resano</t>
  </si>
  <si>
    <t xml:space="preserve"> Jose Enrique Arbunies Herce</t>
  </si>
  <si>
    <t xml:space="preserve"> Pedro Jesus Fuente Lopez</t>
  </si>
  <si>
    <t>bahia@bahiasoftware.es</t>
  </si>
  <si>
    <t xml:space="preserve"> administracion@bahiasoftware.es</t>
  </si>
  <si>
    <t xml:space="preserve"> manuel.gomez@bahiasoftware.es</t>
  </si>
  <si>
    <t xml:space="preserve"> emilio.diez@bahiasoftware.es</t>
  </si>
  <si>
    <t xml:space="preserve"> gustavo.gomez@bahiasoftware.es</t>
  </si>
  <si>
    <t>B84748482</t>
  </si>
  <si>
    <t>SERCES SISTEMAS SL</t>
  </si>
  <si>
    <t xml:space="preserve">EL DESARROLLO, COMERCIALIZACION Y EXPLOTACION DE APLICACIONES INFORMATICAS, EN EL TERRITORIO DE LA UNION EUROPEA.. </t>
  </si>
  <si>
    <t>Pablo Luis Martinicorena Beruete</t>
  </si>
  <si>
    <t xml:space="preserve"> Mar Garcia Echeverria</t>
  </si>
  <si>
    <t>B99285074</t>
  </si>
  <si>
    <t>INNOVA SALUD SL</t>
  </si>
  <si>
    <t xml:space="preserve">: -Creación, desarrollo, mantenimiento, actualización, y promoción de nuevas tecnologías. Creación, desarrollo, mantenimiento, actualización, y promoción de plataformas digitales. Creación, desarrollo, mantenimiento, actualización, y promoción de materiales multimedia. Creación, desarrollo, manten. </t>
  </si>
  <si>
    <t>Juan Ignacio Tabar Gomara</t>
  </si>
  <si>
    <t xml:space="preserve"> Santiago Echarren Saenz</t>
  </si>
  <si>
    <t>B36938389</t>
  </si>
  <si>
    <t>GRG SOLUCIONES INFORMATICAS SL</t>
  </si>
  <si>
    <t xml:space="preserve">A) VENTA AL MAYOR Y MENOR DE MATERIAL INFORMATICO, PROGRAMAS, SISTEMAS Y EQUIPOS INFORMATICOS (HARDWARE Y SOFTWARE) Y SERVICIO TECNICO, MANTENIMIENTO Y PROGRAMACION DE LOS MISMOS. B) VENTA AL MAYOR Y MENOR DE EQUIPOS ELE. </t>
  </si>
  <si>
    <t>Jose Ignacio Busto Alonso</t>
  </si>
  <si>
    <t>info@2mas2.com</t>
  </si>
  <si>
    <t>07006</t>
  </si>
  <si>
    <t>B86289188</t>
  </si>
  <si>
    <t>SUISSE APPLICATION SECURITY SOFTWARE SL</t>
  </si>
  <si>
    <t xml:space="preserve">IMPORTACION Y EXPORTACION DE TODO TIPO DE PRODUCTOS RELACIONADOS CON LA INFORMATICA. LA CREACION DE SOFTWARE Y DESARROLLOS INFORMATICOS. </t>
  </si>
  <si>
    <t>Sara Colin Gonzalez</t>
  </si>
  <si>
    <t xml:space="preserve"> Ascension Cruchaga Lasa</t>
  </si>
  <si>
    <t xml:space="preserve"> Jorge Robles Nogales</t>
  </si>
  <si>
    <t>B86610920</t>
  </si>
  <si>
    <t>WALK SLOWLY SOLUTION SL</t>
  </si>
  <si>
    <t xml:space="preserve">DESARROLLO DE ACTIVIDADES RELACIONADAS CON LA OBTENCION DE INFORMACION PARA LA REALIZACION DE INFORMES COMERCIALES Y FINANCIEROS DE TODO TIPO Y SU POSTERIOR COMERCIALIZACION. </t>
  </si>
  <si>
    <t>Aurelio Gonzalez Hita</t>
  </si>
  <si>
    <t>B95535092</t>
  </si>
  <si>
    <t>IPAR FILMS SOCIEDAD LIMITADA</t>
  </si>
  <si>
    <t>48012</t>
  </si>
  <si>
    <t xml:space="preserve">INVESTIGACION, CREACION, COMPRAVENTA Y COMERCIALIZACION DE PRODUCTOS INFORMATICOS ELECTRONICOS AUDIOVISUALES Y DE ANIMACION.. </t>
  </si>
  <si>
    <t>Francisco Javier Monreal Ruiz</t>
  </si>
  <si>
    <t xml:space="preserve"> Jose Antonio Monreal Ruiz</t>
  </si>
  <si>
    <t>A61446308</t>
  </si>
  <si>
    <t>FAMA SYSTEMS SA</t>
  </si>
  <si>
    <t xml:space="preserve">CREACION, DESARROLLO DISENO, ADAPTACION Y COMERCIALIZACION DE PRODUCTOS Y SERVICIOS INFORMATICOS PROPIOS Y AJENOS, PRESTACION DE SERVICIOS DE CONSULTORIA Y ASESORAMIENTO RELACIONADOS CON DICHOS PRODUCTOS.. </t>
  </si>
  <si>
    <t>Jesus Maria Ayucar Ros</t>
  </si>
  <si>
    <t xml:space="preserve"> Iñaki Ayucar Torres</t>
  </si>
  <si>
    <t>fama_systems@bcn.servicom.es</t>
  </si>
  <si>
    <t xml:space="preserve"> famabcn@fama-systems.com</t>
  </si>
  <si>
    <t>B57628372</t>
  </si>
  <si>
    <t>SKRIT INFORMATICA SOCIEDAD LIMITADA</t>
  </si>
  <si>
    <t>07703</t>
  </si>
  <si>
    <t xml:space="preserve">A) ANALISIS, DISENO Y ELABORACION DE PROGRAMAS INFORMATICOS. B) COMERCIALIZACION Y MANTENIMIENTO DE PROGRAMAS INFORMATICOS PROPIOS Y/ O CREADOS POR TERCEROS. C) VENTA, INSTALACION, MANTENIMIENTO Y ASESORIA PROFESIONAL RE. </t>
  </si>
  <si>
    <t>Jose Luis Salvatierra Gracia</t>
  </si>
  <si>
    <t>info@skrit.es</t>
  </si>
  <si>
    <t>B93274363</t>
  </si>
  <si>
    <t>DESARROLLOS SAVILA SL</t>
  </si>
  <si>
    <t xml:space="preserve">Prestación de servicios audiovisuales, con aplicación de nuevas tecnologías dirigidas e implantadas al sector didáctico y empresarial; servicios informáticos innovadores y complementarios a los estudios e investigaciones de nuevos métodos comunicacionales; desarrollo de software educativo y multimed. </t>
  </si>
  <si>
    <t>Julia Campelo Peña</t>
  </si>
  <si>
    <t xml:space="preserve"> Jose Ramon Campelo Lopez</t>
  </si>
  <si>
    <t>B36548782</t>
  </si>
  <si>
    <t>ASIR INTRASITE SL</t>
  </si>
  <si>
    <t>36860</t>
  </si>
  <si>
    <t xml:space="preserve">LA REPARACION, MANTENIMIENTO Y MONTAJE DE EQUIPOS INFORMATICOS. EL SERVICIO DE MANTENIMIENTO INFORMATICO A EMPRESAS. LA VENTA AL POR MENOR Y POR MAYOR DE EQUIPOS INFORMATICOS; ELECTRONICOS Y SOFTWARE. EL DESARROLLO Y PRO. </t>
  </si>
  <si>
    <t>Jose Antonio Gomez Quintana</t>
  </si>
  <si>
    <t>B86701653</t>
  </si>
  <si>
    <t>TODOIP COMUNICACION SL</t>
  </si>
  <si>
    <t xml:space="preserve">A) LA ADQUISICIION, VENTA Y ALQUILER NO FINANCIERO DE EQUIPAMIENTOS PARA COMUNICACIONES Y TRANSMISION DE SONIDO, TEXTOS E IMAGENES, ASI COMO LA COMERCIALIZACION DE SERVICIOS DE VALOR AÑADIDO EN EL CAMPO DE LAS COMUNICACIONES. B) EL COMERCIO, NACIONAL E INTERNACIONAL, INCLUIDA LA IMPORTACION . .. </t>
  </si>
  <si>
    <t>Jose Luis Salgado Alvarez</t>
  </si>
  <si>
    <t>B71021042</t>
  </si>
  <si>
    <t>PARENTAL CONTROL SL</t>
  </si>
  <si>
    <t xml:space="preserve">CONSTITUYE SU OBJETO SOCIAL EL DESARROLLO DE PROGRAMAS Y APLICACIONES TECNOLOGICAS RELACIONADAS CON SERVICIOS DE INTERNET, DE TELEFONIA MOVIL Y DESARROLLOS DE SOFTWARE ASI COMO HERRAMIENTAS DE EXPLOTACION PUBLICITARIA, P. </t>
  </si>
  <si>
    <t>Miguel Rejo Saez</t>
  </si>
  <si>
    <t xml:space="preserve"> Ramses Manuel Torres Barreiros</t>
  </si>
  <si>
    <t xml:space="preserve"> Oscar Luis Blanco Dominguez</t>
  </si>
  <si>
    <t>A28400323</t>
  </si>
  <si>
    <t>TECSIDEL SA</t>
  </si>
  <si>
    <t xml:space="preserve">PRESTACION DE SERVICIOS DE INGENIERA INFORMATICA.. </t>
  </si>
  <si>
    <t>Hugo Roberto Vicente Correia</t>
  </si>
  <si>
    <t xml:space="preserve"> Jose Augusto Lopez Correia</t>
  </si>
  <si>
    <t>teresa.abad@tecsidel.es</t>
  </si>
  <si>
    <t xml:space="preserve"> streetflow@tecsidel.es</t>
  </si>
  <si>
    <t xml:space="preserve"> valladolid@tecsidel.es</t>
  </si>
  <si>
    <t xml:space="preserve"> cesar.alcalde@tecsidel.es</t>
  </si>
  <si>
    <t xml:space="preserve"> jorge.olfos@tecsidel.es</t>
  </si>
  <si>
    <t>A80191489</t>
  </si>
  <si>
    <t>I D P SERVICIOS INFORMATICOS SA</t>
  </si>
  <si>
    <t xml:space="preserve">EXPORTACION, IMPORTACION, FABRICACION, COMPRAVENTA Y COMERCIALIZACION DE ORDENADOS, MAQUINAS, MUEBLES OBJETOS COMPLEMENTOS DE OFICINA EN GENERAL. </t>
  </si>
  <si>
    <t>Manuel Castro Caamaño</t>
  </si>
  <si>
    <t>B54410295</t>
  </si>
  <si>
    <t>INFORDAT LEVANTE SL</t>
  </si>
  <si>
    <t>03803</t>
  </si>
  <si>
    <t xml:space="preserve">LA PRESTACION DE SERVICIOS DE PROGRAMACION INFORMATICA, MANTENIMIENTO DE HARDWARE, PROTECCION DE DATOS Y SUMINISTROS DE CONSUMIBLES Y SOFTWARE.. </t>
  </si>
  <si>
    <t>Victor Manuel Gonzalez Iglesias</t>
  </si>
  <si>
    <t xml:space="preserve"> Francisco Oscar Guimarey Mendez</t>
  </si>
  <si>
    <t>B63225791</t>
  </si>
  <si>
    <t>INTEGRA PRODUCTS SL</t>
  </si>
  <si>
    <t xml:space="preserve">LA FABRICACION, VENTA Y COMERCIALIZACION DE PRODUCTOS Y COMPLEMENTOS PARA EQUIPOS INFORMATICOS, ASI COMO ELEMENTOS DE PROTECCION ELECTRICA PARA ORDENADORES.                                                                . </t>
  </si>
  <si>
    <t>Jose Manuel Regueiro Bolaño</t>
  </si>
  <si>
    <t xml:space="preserve"> Juan Jose Amorin Iglesias</t>
  </si>
  <si>
    <t>B63907315</t>
  </si>
  <si>
    <t>TREVILLE CONSULTING S.L</t>
  </si>
  <si>
    <t xml:space="preserve">COMPRA, VENTA Y DISTRIBUCION DE HARDWARE INFORMATICO, CONSULTORIA DE PROYECTOS DE TECNOLOGIAS DE LA INFORMACION, GESTION DE BASES DE DATOS, CREACION Y DESARROLLO DE SOFTWARE Y MATERIAL INFORMATICO, ETC. </t>
  </si>
  <si>
    <t>Patricia Santos Blanco</t>
  </si>
  <si>
    <t>B82568718</t>
  </si>
  <si>
    <t>KNOW GATE SL</t>
  </si>
  <si>
    <t xml:space="preserve">LA FABRICACION DE SOFTWARE Y SERVICIOS INFORMATICOS Y DE INTERNET.. </t>
  </si>
  <si>
    <t>Francisco Manuel Lemos Machado Abreu</t>
  </si>
  <si>
    <t xml:space="preserve"> Victor Miguel Da Costa Sousa</t>
  </si>
  <si>
    <t>info@knowgate.com</t>
  </si>
  <si>
    <t xml:space="preserve"> sergiom@knowgate.com</t>
  </si>
  <si>
    <t>B64957145</t>
  </si>
  <si>
    <t>TOOLS PRESS IBERICA SL</t>
  </si>
  <si>
    <t xml:space="preserve">COMERCIALIZACION DE UTILLAJE Y LA COMPRAVENTA DE MAQUINARIA INDUSTRIAL Y ACCESORIOS.. </t>
  </si>
  <si>
    <t>Francisco Javier Riestra Merino</t>
  </si>
  <si>
    <t xml:space="preserve"> Carlos Rio Arcos</t>
  </si>
  <si>
    <t>B86679032</t>
  </si>
  <si>
    <t>DOOTHEWORK SL</t>
  </si>
  <si>
    <t xml:space="preserve">El desarrollo, la compra y venta de software. El desarrollo, la compra y venta de hardware. La instalación, mantenimiento y asesoramiento de todo tipo de productos informáticos. Consultoría, asesoramiento, mantenimiento y desarrollo de la informática y telemática a particulares y empresas. </t>
  </si>
  <si>
    <t>Elena Mariana Rodriguez Abasolo</t>
  </si>
  <si>
    <t>B76038561</t>
  </si>
  <si>
    <t>BITZEN SOLUTIONS SOCIEDAD LIMITADA</t>
  </si>
  <si>
    <t>35011</t>
  </si>
  <si>
    <t xml:space="preserve">PRESTACION DE SERVICIOS DE INTERNET Y REDES INFORMATICAS, INSTALACION, VENTA Y REPARACION DE EQUIPOS INFORMATICOS, TELEFONIA MOVIL, COMERCIALIZACION DE TARJETAS PREPAGO, DISENO Y PRODUCCION MULTIMEDIA, INTEGRACION, VENTA. </t>
  </si>
  <si>
    <t>Jose Manuel Parada Rodriguez</t>
  </si>
  <si>
    <t xml:space="preserve"> Antonio Alonso Albornoz</t>
  </si>
  <si>
    <t xml:space="preserve"> Luis Alonso Cossio</t>
  </si>
  <si>
    <t>B84825306</t>
  </si>
  <si>
    <t>CIBERLOZOYA SLL</t>
  </si>
  <si>
    <t xml:space="preserve">LA ELABORACION; DISTRIBUCION, COMERCIALIZACION Y VENTA DE BIENES Y SERVICIOS DE INTERNET HOSTELERIA, COMERCIO, E INMOBILIARIA, ASI COMO LA ASESORIA, FORMACION Y ASISTENCIA TECNICA DE LOS MISMOS. </t>
  </si>
  <si>
    <t>Jorge Santoveña Martin</t>
  </si>
  <si>
    <t>B99285843</t>
  </si>
  <si>
    <t>PROGRESA ABOGADOS Y ECONOMISTAS SOCIEDAD LIMITADA</t>
  </si>
  <si>
    <t>50014</t>
  </si>
  <si>
    <t xml:space="preserve">La prestación de servicios relacionados con las nuevas tecnologías de la información y la comunicación. Redes sociales y otras actividades relacionadas, así como su asesoría, consultoría y formación en las mismas. La prestación de servicios de consultoría de negocios y de marketing para empresas y p. </t>
  </si>
  <si>
    <t>Eduardo Perez Riu</t>
  </si>
  <si>
    <t>B64813181</t>
  </si>
  <si>
    <t>GRIAL PROYECTOS IA SL</t>
  </si>
  <si>
    <t xml:space="preserve">EL DESARROLLO DE APLICACIONES INFORMATICAS, ESTANDARES Y A MEDIDA.VENTA DE PROGRAMAS INFORMATICOS.ENSAMBLAJE, VENTA E INSTALACION DE,EQUIPOS INFORMATICOS CON SUS ACCESORIOS Y CONSUMIBLES, INCLUYENDO EL SERVICIO TECNICO,. </t>
  </si>
  <si>
    <t>Fernando Gracia Garcia</t>
  </si>
  <si>
    <t xml:space="preserve"> Jesus Angel Campo Martinez</t>
  </si>
  <si>
    <t xml:space="preserve"> Jorge Luis Llana Granda</t>
  </si>
  <si>
    <t xml:space="preserve"> Jose Manuel Vazquez Colunga</t>
  </si>
  <si>
    <t>B84078336</t>
  </si>
  <si>
    <t>IONET S.L.</t>
  </si>
  <si>
    <t>28231</t>
  </si>
  <si>
    <t xml:space="preserve">LA VENTA DE EQUIPOS INFORMATICOS Y DERIVADOS DE ESTOS, CON SU INSTALACION. </t>
  </si>
  <si>
    <t>Oscar Garcia Hera</t>
  </si>
  <si>
    <t xml:space="preserve"> Oscar Garcia De La Hera</t>
  </si>
  <si>
    <t>B63852255</t>
  </si>
  <si>
    <t>TICVALUE SL</t>
  </si>
  <si>
    <t xml:space="preserve">LA CONSULTORIA Y TRANSFERENCIA DE CONOCIMIENTO EN TECNOLOGIA DE LA INFORMACION Y COMUNICACIONES. </t>
  </si>
  <si>
    <t>Jose Manuel Rico Rodriguez</t>
  </si>
  <si>
    <t xml:space="preserve"> Maria Jesus Gonzalez Borrego</t>
  </si>
  <si>
    <t>B64077084</t>
  </si>
  <si>
    <t>GRABADOS ANDRES SL</t>
  </si>
  <si>
    <t xml:space="preserve">LA FABRICACION Y COMERCIALIZACION DE MAQUINAS, HERRAMIENTAS Y ACCESORIOS, ASI COMO SERVICIOS COMPLEMENTARIOS PARA LA TRANSFORMACION DEL PLASTICO Y OTROS MATERIALES CUALQUIERA QUE SEA SU COMPOSICION. </t>
  </si>
  <si>
    <t>Maximino Fernandez</t>
  </si>
  <si>
    <t xml:space="preserve"> Jose Manuel Castro</t>
  </si>
  <si>
    <t>info@grabados-andres.com</t>
  </si>
  <si>
    <t>B33824996</t>
  </si>
  <si>
    <t>LINK ADM SERVICIOS INFORMATICOS SL</t>
  </si>
  <si>
    <t>33211</t>
  </si>
  <si>
    <t xml:space="preserve">CONSULTORIA INFORMATICA, LA COMPRA, VENTA Y MANTENIMIENTO DE SISTEMAS Y PROGRAMAS INFORMATICOS.. </t>
  </si>
  <si>
    <t>Jesus Alvarez Marcos</t>
  </si>
  <si>
    <t>B57343899</t>
  </si>
  <si>
    <t>ANTFOR SOFTWARE Y SERVICIOS SL</t>
  </si>
  <si>
    <t xml:space="preserve">LA PRESTACION DE SERVICIOS DE CONSULTORIA, INFORMATICA Y LA VENTA, INSTALACION, PROGRAMACION, REPARACION E INTEGRACION DE EQUIPOS INFORMATICOS. </t>
  </si>
  <si>
    <t>Jose Ania Garcia</t>
  </si>
  <si>
    <t xml:space="preserve"> Cesar Cadenas Gonzalez</t>
  </si>
  <si>
    <t>B65282774</t>
  </si>
  <si>
    <t>SAAK DIGITAL CONTENT SERVICES SL</t>
  </si>
  <si>
    <t xml:space="preserve">EL DESARROLLO DE APLICACIONES INFORMATICAS EN GENERAL, SU DISTRIBUCION, VENTA Y DIFUSION, LA PRESTACION DE SERVICIOS DE AYUDA, SOPORTE Y ASESORAMIENTO Y CONSULTORIA INFORMATICA, ETC.. </t>
  </si>
  <si>
    <t>Ricardo Fernandez Garcia</t>
  </si>
  <si>
    <t xml:space="preserve"> Gonzalo Alvarez Queipo</t>
  </si>
  <si>
    <t>B72076359</t>
  </si>
  <si>
    <t>INFOBAHIA CAMPO DE GIBRALTAR SL</t>
  </si>
  <si>
    <t>11300</t>
  </si>
  <si>
    <t xml:space="preserve">EL COMERCIO DE COMPRA Y VENTA DE MATERIAL Y APARATOS ELECTRICOS O ELECTRONICOS, PARA USO DOMESTICO O PROFESIONAL, PRINCIPALMENTE EQUIPOS INFORMATIVOS, SUS PERIFERICOS Y CONSUMIBLES IMPRESORAS, PROGRAMAS, MONITORES, TECLA. </t>
  </si>
  <si>
    <t>Ignacio Moran Garcia</t>
  </si>
  <si>
    <t xml:space="preserve"> Eduardo Alvarez Rocha</t>
  </si>
  <si>
    <t>B95143079</t>
  </si>
  <si>
    <t>INFORMATICA BIOSYS SOCIEDAD LIMITADA</t>
  </si>
  <si>
    <t>48010</t>
  </si>
  <si>
    <t xml:space="preserve">LA COMPRA Y VENTA AL POR MENOR DE TODA CLASE DE SERVICIOS INFORMATICOS.. </t>
  </si>
  <si>
    <t>Martin Perez Alvarez</t>
  </si>
  <si>
    <t xml:space="preserve"> Angel Luis Pan Falagan</t>
  </si>
  <si>
    <t>B85317519</t>
  </si>
  <si>
    <t>AXPERTIA BUSINESS TOOLS SL</t>
  </si>
  <si>
    <t xml:space="preserve">A.- LA PRESTACION DE SERVICIOS DE ASESORAMIENTO, CONSULTORIA INFORMATICA Y CONSULTORIA SOBRE PLANIFICACION DE LA GESTION, ADMINISTRACION Y ORGANIZACION DE EMPRESAS, INCLUSIVE EL ANALISIS DE LA ESTRUCTURA LABORAL Y SELECC. </t>
  </si>
  <si>
    <t>Juan Jose Alonso Martin</t>
  </si>
  <si>
    <t xml:space="preserve"> Manuel Fernandez Verao</t>
  </si>
  <si>
    <t>B99263113</t>
  </si>
  <si>
    <t>QDS DEVELOPMENT SYSTEMS 2010 SOCIEDAD LIMITADA</t>
  </si>
  <si>
    <t xml:space="preserve">EL DESARROLLO DE APLICACIONES DE SOFTWARE, SOPORTE Y MANTENIMIENTO A EMPRESAS, DISENO DE PAGINAS WEBS, VENTA Y REPARACION DE EQUIPOS ELECTRONICOS E INFORMATICOS Y SUS COMPLEMENTOS, MANTENIMIENTO, ASESORAMIENTO INTEGRAL D. </t>
  </si>
  <si>
    <t>Maria Antonia Garcia Perez</t>
  </si>
  <si>
    <t xml:space="preserve"> Manuel Adolfo Braga Ruiz</t>
  </si>
  <si>
    <t>A28397198</t>
  </si>
  <si>
    <t>BR MANNESMANN ESPAÑOLA SA</t>
  </si>
  <si>
    <t>28823</t>
  </si>
  <si>
    <t xml:space="preserve">LA COMPRAVENTA DE DISPOSITIVOS, COMPONENTES Y PIEZAS, METALICOS Y PLASTICOS, DE CUALQUIER TIPO PARA LA FABRICACION DE MAQUINARIA, EQUIPOS Y PLANTAS, ASI COMO CUALQUIER PRODUCTO RELACIONADO CON LOS ANTERIORES Y LA PROMOCION DE VENTAS Y DISTRIBUCION EN RELACION CON LOS MISMOS.. </t>
  </si>
  <si>
    <t>Rafael Jose Garcia Fernandez</t>
  </si>
  <si>
    <t>brmannesmann@brmannesmann.es</t>
  </si>
  <si>
    <t xml:space="preserve"> info@brmannesmann.es</t>
  </si>
  <si>
    <t>B86400439</t>
  </si>
  <si>
    <t>ARCIPRESTE AUDIOVISUAL SL</t>
  </si>
  <si>
    <t xml:space="preserve">LA PRESTACION Y EXPLOTACION DE TODA CLASE DE SERVICIOS PUBLICOS O PRIVADOS DE TELECOMUNICACION, Y A TAL EFECTO, EL DISEÑO, INSTALACION, CONSERVACION,... DE TODA CLASE DE REDES, LINEAS, SATELITES, ETC. </t>
  </si>
  <si>
    <t>Isabel Barrio Diez</t>
  </si>
  <si>
    <t xml:space="preserve"> Orlando Miguel Lopez Alonso</t>
  </si>
  <si>
    <t>B61527487</t>
  </si>
  <si>
    <t>ALMECOFIN SLL</t>
  </si>
  <si>
    <t xml:space="preserve">SERVICIOS DE ASESORAMIENTO A LAS EMPRESAS EN MATERIA FISCAL Y LABORAL DISENO Y COMERCIALIZACION DE EQUIPOS Y PRODUCTOS INFORMATICOS. SERVICIO DE TELEMARKETING PARA EMPRESAS. PROMOCION Y VENTA PRODUCTOS CUIDADO PERSONAL Y. </t>
  </si>
  <si>
    <t>Victoriano Mozo Ponce</t>
  </si>
  <si>
    <t xml:space="preserve"> Celestino Diaz Vazquez</t>
  </si>
  <si>
    <t>fono@ilfin.net</t>
  </si>
  <si>
    <t>B85629913</t>
  </si>
  <si>
    <t>LAMP SOFTWARE SL</t>
  </si>
  <si>
    <t xml:space="preserve">DESARROLLO DE SOFTWARE.... </t>
  </si>
  <si>
    <t>Maria Pilar Martinez Vega</t>
  </si>
  <si>
    <t xml:space="preserve"> Ruben Rubio Meana</t>
  </si>
  <si>
    <t>B86242641</t>
  </si>
  <si>
    <t>OZONEDEV SL</t>
  </si>
  <si>
    <t xml:space="preserve">LA TOTAL PRESTACION DE SERVICIOS INFORMATICOS, DESARROLLO DE SOFTWARE Y TECNOLOGIAS DE LA INFORMACION. </t>
  </si>
  <si>
    <t>Ignacio Escudero Pardo</t>
  </si>
  <si>
    <t xml:space="preserve"> Luis Israel Garcia Garcia</t>
  </si>
  <si>
    <t xml:space="preserve"> Angel Benguigui Diaz</t>
  </si>
  <si>
    <t xml:space="preserve"> Jaime Villanueva Garcia</t>
  </si>
  <si>
    <t>B47390687</t>
  </si>
  <si>
    <t>ASPA CLOUD SL</t>
  </si>
  <si>
    <t xml:space="preserve">CONCEBIR, DESARROLLAR Y.O IMPLANTAR SISTEMAS O APLICACIONES INFORMATICOS QUE FACILITEN LA GESTION DE LA EMPRESA ASI COMO LA PRESTACION DE SERVICIOS DE INSTALACION, FORMACION MANTENIMIENTO, ASESORAMIENTO Y SOPORTE DE AQUE. </t>
  </si>
  <si>
    <t>Lara Rebollo Blazquez</t>
  </si>
  <si>
    <t xml:space="preserve"> Alberto Rebollo Arrospide</t>
  </si>
  <si>
    <t>fernandez@eam.es</t>
  </si>
  <si>
    <t xml:space="preserve"> cpd@eam.es</t>
  </si>
  <si>
    <t xml:space="preserve"> eam@eam.es</t>
  </si>
  <si>
    <t>B64717770</t>
  </si>
  <si>
    <t>BUSINESS KERNEL SLL</t>
  </si>
  <si>
    <t xml:space="preserve">LA VENTA DE LIBROS, REVISTAS, PERIODICOS, PRODUCTOS CONSUMIBLES, PARA OFICINAS Y PARA LOS ESTUDIANTES. LOS SERVICIOS DE ASESORAMIENTO Y MANTENIMIENTO TECNICO EN APLICACIONES INFORMATICAS Y DE TELECOMUNICACIONES, ETC.. </t>
  </si>
  <si>
    <t>Manuel Antonio Seoane Garcia</t>
  </si>
  <si>
    <t xml:space="preserve"> Valentin Suarez Vazquez</t>
  </si>
  <si>
    <t>B83456483</t>
  </si>
  <si>
    <t>IT24 ASAP SL</t>
  </si>
  <si>
    <t xml:space="preserve">LA COMPRA VENTA Y DESARROLLO DE PROGRAMAS DE SOFTWARE.. </t>
  </si>
  <si>
    <t>Roberto Caicoya Garcia</t>
  </si>
  <si>
    <t>B85579308</t>
  </si>
  <si>
    <t>LICHUTI ANGES SL</t>
  </si>
  <si>
    <t xml:space="preserve">SERVICIOS DE CONSULTORIA INFORMATICA Y DE NUEVAS TECNOLOGIAS. COMPRA Y VENTA DE BIENES Y SERVICIOS INFORMATICOS.. </t>
  </si>
  <si>
    <t>Orlando Miguel Lopez Alonso</t>
  </si>
  <si>
    <t xml:space="preserve"> David Lopez Alonso</t>
  </si>
  <si>
    <t>B86702826</t>
  </si>
  <si>
    <t>JAPS NETWORK SL</t>
  </si>
  <si>
    <t>28521</t>
  </si>
  <si>
    <t xml:space="preserve">La prestación de servicios relacionados con Internet, en particular la creación, mantenimiento y gestión de portales, páginas web, aplicaciones por Internet. </t>
  </si>
  <si>
    <t>Borja Mera Urrestarazu</t>
  </si>
  <si>
    <t xml:space="preserve"> Azahara Gonzalez De La Torre</t>
  </si>
  <si>
    <t>B38627691</t>
  </si>
  <si>
    <t>ALISIOS INFORMATICOS SL</t>
  </si>
  <si>
    <t>38110</t>
  </si>
  <si>
    <t xml:space="preserve">LA INSTALACION, ADMINISTRACION Y MANTENIMIENTO DE REDES Y SISTEMAS INFORMATICOS, LA COMPRA Y VENTA DE TODA CLASE DE MATERIALES RELACIONADOS CON DICHA MATERIA ADMINISTRAR BIENES MUEBLES O INMUEBLES PROPIOS DE TERCERAS PER. </t>
  </si>
  <si>
    <t>Federico Auñon Petrelli</t>
  </si>
  <si>
    <t xml:space="preserve"> Santiago Lopez Urrutia Lorente</t>
  </si>
  <si>
    <t>alisiosinformat@terra.es</t>
  </si>
  <si>
    <t>B83794032</t>
  </si>
  <si>
    <t>APLICACIONES E INGENIERIA DE SISTEMAS ACTIVOS SL</t>
  </si>
  <si>
    <t xml:space="preserve">LA PRESTACION DE SERVICIOS DE INFORMACION, DOCUMENTACION E INFORMATICA A ENTIDADES, PUBLICAS O PRIVADAS, Y A PARTICULARES. </t>
  </si>
  <si>
    <t>Francisco Javier Barredo Pelaez</t>
  </si>
  <si>
    <t>B97293765</t>
  </si>
  <si>
    <t>INFOR SERVICIOS TECNICOS INFORMATICOS SL</t>
  </si>
  <si>
    <t>46230</t>
  </si>
  <si>
    <t xml:space="preserve">EL COMERCIO Y MANTENIMIENTO TECNICO DE EQUIPOS INFORMATICOS, DE SUS COMPONENTES Y ACCESORIOS. LA COMERCIALIZACION DE PROGRAMAS INFORMATICOS. EL COMERCIO DE MOBILIARIO Y MATERIAL DE OFICINA. </t>
  </si>
  <si>
    <t>Guillermo Gutierrez Gomez</t>
  </si>
  <si>
    <t>infor@infor-sti.com</t>
  </si>
  <si>
    <t>B86343829</t>
  </si>
  <si>
    <t>HIBOOBOO YOUR FRIENDLY INTERACTIVE AGENCY SL</t>
  </si>
  <si>
    <t xml:space="preserve">INVESTIGAR, DESARROLLAR Y COMERCIALIZAR CUALQUIER BIEN O SERVICIO CIENTIFICO-TECNOLOGICO QUE FACILITE LA COMUNICACION E INFORMACION Y LOS RELACIONADOS CON LA PROGRAMACION E INFORMATICA, LA PUBLICIDAD Y LA GESTION EMPRESARIAL. </t>
  </si>
  <si>
    <t>B01377274</t>
  </si>
  <si>
    <t>ALCANZE SOCIEDAD LIMITADA CONSULTORIA Y FORMACION</t>
  </si>
  <si>
    <t>01008</t>
  </si>
  <si>
    <t xml:space="preserve">CONSULTORIA Y DESARROLLO INFORMATICO Y DE NUEVAS TECNOLOGIAS DE LA INFORMACION; DISENO DE PAGINAS WEB; Y LA FORMACION EN CUALQUIER ASPECTO RELACIONADO CON LAS ACTIVIDADES ANTERIORES. LA COMPRAVENTA, DE CUALQUIER PRODUCTO. </t>
  </si>
  <si>
    <t>Alberto Concheso Gonzalez</t>
  </si>
  <si>
    <t xml:space="preserve"> Jorge Casielles Alperi</t>
  </si>
  <si>
    <t xml:space="preserve"> Jose Luis Cobo Aragoneses</t>
  </si>
  <si>
    <t xml:space="preserve"> Marcos Juan Ignacio Lopez Aranguren</t>
  </si>
  <si>
    <t xml:space="preserve"> Nuria Cosio Fernandez</t>
  </si>
  <si>
    <t>B83838193</t>
  </si>
  <si>
    <t>AUTOMATIZACION Y CONSULTORIA DE SISTEMAS INFORMATICOS Y TECNOLOGICOS SL</t>
  </si>
  <si>
    <t>28937</t>
  </si>
  <si>
    <t xml:space="preserve">EL DESARROLLO VENTA DISTRIBUCION IMPORTACION EXPORTACION Y MANTENIMIENTO DE PROGRAMAS INFORMATICOS. </t>
  </si>
  <si>
    <t>Alfredo Alvarez Fernandez</t>
  </si>
  <si>
    <t xml:space="preserve"> Miguel Angel Prado Dominguez</t>
  </si>
  <si>
    <t>B84872696</t>
  </si>
  <si>
    <t>EXPERIMENTOS BIZARROS SL</t>
  </si>
  <si>
    <t xml:space="preserve">LA REALIZACION DE TRABAJOS DE CONSULTORIA EMPRESARIAL Y ASESORAMIENTO EN MARKETING, PUBLICIDAD Y RELACIONES PUBLICAS DE TODO TIPO DE EMPRESAS, ASI COMO LA PRESTACION DE SERVICIOS DE GESTION. </t>
  </si>
  <si>
    <t>Paginas Del Principado</t>
  </si>
  <si>
    <t>B86534856</t>
  </si>
  <si>
    <t>SOFEMCE SL</t>
  </si>
  <si>
    <t xml:space="preserve">1. SERVICIOS DE CONSULTORIA DE SISTEMAS DE PROCESOS DE GESTION, DE FORMACION, DE ESTRATEGIA, DE DESARROLLO DE NEGOCIO, DE SEGUROS, DE PATENTES, DE DESARROLLO DE APLICACIONES INFORMATICAS, DE INTEGRACION Y DE IMPLANTACION DE SISTEMAS. </t>
  </si>
  <si>
    <t>Ivan Madera Suarez</t>
  </si>
  <si>
    <t>B35589001</t>
  </si>
  <si>
    <t>ASESORIA TELEMATICA CANARIAS SL</t>
  </si>
  <si>
    <t>35009</t>
  </si>
  <si>
    <t xml:space="preserve">IMPORTACION EXPORTACION, REPRESENTACION, DISTRIBUCION, DESARROLLO, PRESTACION, MANTENIMIENTO, FORMACION ALMACENAJE, COMERCIALIZACION, CONFECCION, SUMINISTRO, DE TODA CLASE DE ARTICULOS Y SERVICIOS RELACIONADOS CON LAS CO. </t>
  </si>
  <si>
    <t>Felix Casado Garcia</t>
  </si>
  <si>
    <t>informacion@asesoriatelematicacanarias.es</t>
  </si>
  <si>
    <t>B20721585</t>
  </si>
  <si>
    <t>GAPANOMEK SL</t>
  </si>
  <si>
    <t xml:space="preserve">DISTRIBUCION Y MANTENIMIENTO DE PROGRAMAS INFORMATICOS (SOFTWARE).. </t>
  </si>
  <si>
    <t>Juan Carlos Fernandez Castro</t>
  </si>
  <si>
    <t>B65127755</t>
  </si>
  <si>
    <t>KANEDA GAMES SL</t>
  </si>
  <si>
    <t xml:space="preserve">LA CREACION, DESARROLLO, IMPORTACION, EXPORTACION, DISTRIBUCION Y COMERCIALIZACION DE TODA CLASE DE VIDEO JUEGOS, APLICACIONES DE SOFTWARE Y DE TODO TIPO DE MATERIAL INFORMATICO. COMPRA VENTA DE MATERIAL INFORMATICO, ETC. </t>
  </si>
  <si>
    <t>Ivan Gonzalez Sanchez</t>
  </si>
  <si>
    <t xml:space="preserve"> Miguel Gonzalez Llano</t>
  </si>
  <si>
    <t>B65309189</t>
  </si>
  <si>
    <t>SOFT FACTORY BAR SL</t>
  </si>
  <si>
    <t xml:space="preserve">LA ENSEÑANZA, ASESORAMIENTO, ASISTENCIA TECNICA Y SERVICIO TECNICO, DISEÑO, ESTUDIO Y VENTA, IMPORTACION Y EXPORTACION DE SOFTWARE Y HARDWARE, DESARROLLO DE APLICACION Y SISTEMAS INFORMATICOS, ETC.. </t>
  </si>
  <si>
    <t>Montserrat Pañeda Valle</t>
  </si>
  <si>
    <t xml:space="preserve"> Susana Santamarina Montila</t>
  </si>
  <si>
    <t>B85519684</t>
  </si>
  <si>
    <t>NETCOLORS IBERIA SL</t>
  </si>
  <si>
    <t xml:space="preserve">VENTA AL MAYOR Y AL DETALLE DE MAQUINAS DE OFICINAS, EQUIPOS Y SERVICIOS INFORMATICOS, TELEINFORMATICOS Y DE COMUNICACIONES, ASI COMO SISTEMAS DIRIGIDOS POR ORDENADOR, COMO LA ROBOTICA Y OTROS DE ANALOGA NATURALEZA.. </t>
  </si>
  <si>
    <t>Marcos Tulio Fernandez Castro</t>
  </si>
  <si>
    <t xml:space="preserve"> Manrique Canteli Sanchez</t>
  </si>
  <si>
    <t>20014</t>
  </si>
  <si>
    <t>B61563839</t>
  </si>
  <si>
    <t>DESARROLLOS TELEMATICOS APLICADOS SL</t>
  </si>
  <si>
    <t>08912</t>
  </si>
  <si>
    <t xml:space="preserve">DESARROLLO Y VENTA DE SOFTWARE. VENTA AL MAYOR Y DETALL DE MATERIAL PARA OFICINAS E INFORMATICOS. ASI COMO CONSUMIBLES Y SUMINISTROS.. </t>
  </si>
  <si>
    <t>Faustino Antolin Perez</t>
  </si>
  <si>
    <t>B85084986</t>
  </si>
  <si>
    <t>TYLO SERVICIOS Y GESTION SOCIEDAD LIMITADA</t>
  </si>
  <si>
    <t xml:space="preserve">LA ADQUISICION, COMPRA, VENTA, COMERCIALIZACION, INTERMEDIACION, DISTRIBUCION IMPORTACION, EXPORTACION, ARRENDAMIENTO Y REPARACION DE TODO TIPO DE MAQUINARIA FIJA, MOVIL O A MOTOR. </t>
  </si>
  <si>
    <t>Maria Antonia Gutierrez Garcia</t>
  </si>
  <si>
    <t>B28969343</t>
  </si>
  <si>
    <t>X 25 INFORMATICA SL</t>
  </si>
  <si>
    <t xml:space="preserve">DESARROLLO Y COMERCIALIZACION DE SOFTWARE. </t>
  </si>
  <si>
    <t>Juan Jose Hermoso Pirallo</t>
  </si>
  <si>
    <t>B65866931</t>
  </si>
  <si>
    <t>BLUE SYSTEMS SOFTWARE SOLUTIONS SL</t>
  </si>
  <si>
    <t>Jose Manuel Revilla Gutierrez</t>
  </si>
  <si>
    <t xml:space="preserve"> Roberto Varona Diego</t>
  </si>
  <si>
    <t>B84793868</t>
  </si>
  <si>
    <t>RIMASOFT HISPANICA SLL</t>
  </si>
  <si>
    <t xml:space="preserve">LA PRESTACION DE SERVICIOS INTEGRALES DE INFORMATICA. </t>
  </si>
  <si>
    <t>Maria Pilar Teresa Gutierrez</t>
  </si>
  <si>
    <t xml:space="preserve"> Jesus Teresa Gutierrez</t>
  </si>
  <si>
    <t xml:space="preserve"> Teresa Gutierrez Begoña</t>
  </si>
  <si>
    <t>B04276895</t>
  </si>
  <si>
    <t>EFILALMERIA SL</t>
  </si>
  <si>
    <t>02002</t>
  </si>
  <si>
    <t xml:space="preserve">COMERCIO AL POR MENOR Y MAYOR DE MAQUINARIA, EQUIPOS Y MATERIAL DE DISTRIBUCION Y TRANSMISION DE ELECTRICIDAD, APARATOS Y DEMAS MATERIAL ELECTRICO.. </t>
  </si>
  <si>
    <t>Rafael Sanz Pallares</t>
  </si>
  <si>
    <t>info@efilalmeria.com</t>
  </si>
  <si>
    <t xml:space="preserve"> gerente@efilalmeria.es</t>
  </si>
  <si>
    <t>B65745622</t>
  </si>
  <si>
    <t>STARTCAT APP DEVELOPMENT SL</t>
  </si>
  <si>
    <t>08320</t>
  </si>
  <si>
    <t xml:space="preserve">LA CONSULTORIA Y DESARROLLO DE PROYECTOS INFORMATICOS. </t>
  </si>
  <si>
    <t>Jose Antonio Cuesta Arroyo</t>
  </si>
  <si>
    <t>B18293126</t>
  </si>
  <si>
    <t>MTC SOFT SL</t>
  </si>
  <si>
    <t>18009</t>
  </si>
  <si>
    <t xml:space="preserve">CREACION Y DESARROLLO DE PROGRAMAS INFORMATICOS, COMPRAVENTA E INSTALACION DE EQUIPOS INFORMATICOS.. </t>
  </si>
  <si>
    <t>Oscar Luis Lesmes Roldan</t>
  </si>
  <si>
    <t xml:space="preserve"> Ana Ruano Cerezo</t>
  </si>
  <si>
    <t xml:space="preserve"> Luis Vicente Estalayo Ozores</t>
  </si>
  <si>
    <t>direccion@mtcsoft.es</t>
  </si>
  <si>
    <t xml:space="preserve"> sat@mtcsoft.es</t>
  </si>
  <si>
    <t xml:space="preserve"> mtc@moebius.es</t>
  </si>
  <si>
    <t>B55058085</t>
  </si>
  <si>
    <t>STELTIX IBERIA SOCIEDAD LIMITADA</t>
  </si>
  <si>
    <t xml:space="preserve">Venta, asesoramiento, servicios y desarrollo de programas informaticos, especialmente sobre ERP.. </t>
  </si>
  <si>
    <t>Pedro Cesar Prado Saldaña</t>
  </si>
  <si>
    <t>B62641857</t>
  </si>
  <si>
    <t>PAUSE CAFE IMAGINE SL</t>
  </si>
  <si>
    <t>08693</t>
  </si>
  <si>
    <t xml:space="preserve">LA CREACION ARTISTICA POR ORDENADORES, TRANSFORMACION DE IMAGENES, PRESTACION DE SERVICIOS INFORMATICOS EN EL AMBITO GRAFICO Y ARTISTICO, ASI COMO LA CREACION DE PAGINAS WEB, ETC.. </t>
  </si>
  <si>
    <t>Gian Franco Durand Laguna</t>
  </si>
  <si>
    <t xml:space="preserve"> Manfred Emiliano Guardia Castillo</t>
  </si>
  <si>
    <t>B63095160</t>
  </si>
  <si>
    <t>TEKNETLOGISTIC SL</t>
  </si>
  <si>
    <t>08758</t>
  </si>
  <si>
    <t xml:space="preserve">LA CREACION E INSTALACION DE PROGRAMAS INFORMATICOS O SOFTWARE Y LA COMPRA-VENTA Y COMERCIALIZACION, AL MENOR, DE TODA CLASE DE EQUIPOS Y ACCESORIOS DE INFORMATICA. </t>
  </si>
  <si>
    <t>Adrian Mediavilla Zurita</t>
  </si>
  <si>
    <t xml:space="preserve"> Abel Torres Alonso</t>
  </si>
  <si>
    <t>B85233922</t>
  </si>
  <si>
    <t>IBERMAQUINARIA PARA ENCUADERNACION Y ARTES GRAFICAS SL</t>
  </si>
  <si>
    <t xml:space="preserve">COMPRA-VENTA, EXPORTACION E IMPORTACION, ARRENDAMIENTO, REPARACION, RECONSTRUCCION, DISTRIBUCION Y SERVICIOS POST VENTA.. </t>
  </si>
  <si>
    <t>Ruben Garcia Pascual</t>
  </si>
  <si>
    <t xml:space="preserve"> Maria Carmen Burgos Prat</t>
  </si>
  <si>
    <t>B85793982</t>
  </si>
  <si>
    <t>TANGRAM OUTSOURCING &amp; CONSULTING SL</t>
  </si>
  <si>
    <t xml:space="preserve">LA PRESTACION DE SERVICIOS DE DESARROLLO Y MANTENIMIENTO DE PROGRAMAS DE ORDENADOR.. </t>
  </si>
  <si>
    <t>Pedro Sagredo Meneses</t>
  </si>
  <si>
    <t xml:space="preserve"> Ricardo Pelaz Garcia</t>
  </si>
  <si>
    <t xml:space="preserve"> Victor Manuel Cordon Perez</t>
  </si>
  <si>
    <t>B83566356</t>
  </si>
  <si>
    <t>SPRINTEL NETWORKS SL</t>
  </si>
  <si>
    <t xml:space="preserve">LA COMERCIALIZACION, DISTRIBUCION, INSTALACION Y MANTENIMIENTO DE PRODUCTOS Y SERVICIOS INFORMATICOS, DE TELECOMUNICACIONES. </t>
  </si>
  <si>
    <t>Jose Antonio Sainz Belloso</t>
  </si>
  <si>
    <t xml:space="preserve"> Cesar Briceño Alonso</t>
  </si>
  <si>
    <t xml:space="preserve"> Jose Luis Urbon Vara</t>
  </si>
  <si>
    <t>info@rivas-asociados.com</t>
  </si>
  <si>
    <t>B83755454</t>
  </si>
  <si>
    <t>ELORE SOLUCIONES INFORMATICAS SL</t>
  </si>
  <si>
    <t xml:space="preserve">LA PRESTACION DE SERVICIOS INFORMATICOS; LA CREACION, INSTALACION Y MANTENIMIENTO DE INFRAESTRUCTURAS Y APLICACIONES INFORMATICAS DE EMPRESAS O PARTICULARES Y LA ASISTENCIA A LOS USUARIOS. </t>
  </si>
  <si>
    <t>Jose Luis Gallardo Martin</t>
  </si>
  <si>
    <t xml:space="preserve"> Carlos Javier Gallardo Martin</t>
  </si>
  <si>
    <t xml:space="preserve"> Laura Maria Herrera Valentin</t>
  </si>
  <si>
    <t>B84311257</t>
  </si>
  <si>
    <t>MOMEN SOFT SL</t>
  </si>
  <si>
    <t>28941</t>
  </si>
  <si>
    <t xml:space="preserve">COMPRA Y VENTA DE PRODUCTOS INFORMATICOS, HARDWARE Y SOFTWARE. </t>
  </si>
  <si>
    <t>Marcos Hernandez Cabezola</t>
  </si>
  <si>
    <t xml:space="preserve"> Romen Gonzalez Sicilia</t>
  </si>
  <si>
    <t xml:space="preserve"> Gonzalo Herrero Rojo</t>
  </si>
  <si>
    <t xml:space="preserve"> Jose Luis Olmos Aguilar</t>
  </si>
  <si>
    <t xml:space="preserve"> Juan Jose Garcia Gonzalez</t>
  </si>
  <si>
    <t>B01296656</t>
  </si>
  <si>
    <t>KAIXO INTERNET SL</t>
  </si>
  <si>
    <t>01240</t>
  </si>
  <si>
    <t xml:space="preserve">DESARROLLO DE APLICACIONES INFORMATICAS, PORTAL DE INTERNET, CONSULTORIA Y ASESORIA INFORMATICA COMPRAVENTA DE PROGRAMAS Y EQUIPOS.. </t>
  </si>
  <si>
    <t>Manuel Sanchez Rodriguez</t>
  </si>
  <si>
    <t>pedidos@ofiline.com</t>
  </si>
  <si>
    <t>28981</t>
  </si>
  <si>
    <t>B64899305</t>
  </si>
  <si>
    <t>BRANE LABS SLL</t>
  </si>
  <si>
    <t xml:space="preserve">DESARROLLO E IMPLANTACION DE SISTEMAS INFORMATICOS,.. </t>
  </si>
  <si>
    <t>Carlos Javier Suarez Montelongo</t>
  </si>
  <si>
    <t>B65268765</t>
  </si>
  <si>
    <t>WORDS FOR KNOWLEDGE INFORMATION TECHNOLOGY SL</t>
  </si>
  <si>
    <t>08390</t>
  </si>
  <si>
    <t xml:space="preserve">DESARROLLO, IMPLEMENTACION, COMERCIALIZACION, PUESTA EN MARCHA Y MANTENIMIENTO DE PROGRAMAS, SISTEMAS Y APLICACIONES INFORMATICAS, COMERCIALIZACION Y MONTAJE DE EQUIPOS INFORMATICOS, ETC.. </t>
  </si>
  <si>
    <t>Eduardo Enrique Perez</t>
  </si>
  <si>
    <t xml:space="preserve"> Rita Azucena Wainhaus Perez</t>
  </si>
  <si>
    <t>B85484293</t>
  </si>
  <si>
    <t>VG DIXININ SOFTWARE SL</t>
  </si>
  <si>
    <t xml:space="preserve">EL DESARROLLO E IMPLANTACION DE SISTEMAS INFORMATICOS.. </t>
  </si>
  <si>
    <t>Ulises Gerardo Monzon Fernandez</t>
  </si>
  <si>
    <t>B86046398</t>
  </si>
  <si>
    <t>MOVE TO THE BIT SL</t>
  </si>
  <si>
    <t xml:space="preserve">DESARROLLO DE SISTEMAS INFORMATICOS, PROGRAMAS Y TODO TIPO DE SERVICIOS DECONSULTORIA INFORMATICA. </t>
  </si>
  <si>
    <t>Luis Armas Moreno</t>
  </si>
  <si>
    <t xml:space="preserve"> Jose Carlos Moldes Alfonso</t>
  </si>
  <si>
    <t>B65405797</t>
  </si>
  <si>
    <t>CATINPEX XXI SL</t>
  </si>
  <si>
    <t xml:space="preserve">LOS SERVICIOS DE IMPORTACION Y EXPORTACION DE PRODUCTOS DE CONSUMO EN GENERAL, ASESORAMIENTO Y VENTA DE EQUIPOS DE ILUMINACION Y ELECTRICIDAD, VENTA Y DESARROLLO DE SISTEMAS INFORMATICOS DE GESTION, ETC. </t>
  </si>
  <si>
    <t>Carlos Jose Banti Vargas</t>
  </si>
  <si>
    <t>B86912706</t>
  </si>
  <si>
    <t>PERCALL ESPAÑA SL</t>
  </si>
  <si>
    <t xml:space="preserve">La prestación de servicios en el campo de la ingeniería informática, en especial, el análisis, la programación, asesoría en organización informática, desarrollo y peritación informática, y todo ello, en cualquier entorno tecnológico. La compraventa, negocio, importación y exportación de programas... </t>
  </si>
  <si>
    <t>Agustin Sall Negrin</t>
  </si>
  <si>
    <t>B62238902</t>
  </si>
  <si>
    <t>ROJO SERVEIS INTERNET I COMUNICACIO SL</t>
  </si>
  <si>
    <t xml:space="preserve">COMERCIALIZACION Y VENTA DE SOFTWARE Y HARDWARE, ASI COMO LA INSTALACION DE EQUIPOS INFORMATICOS, DISENO, GESTION Y ADMINISTRACION DE WEBS, ASESORIA INFORMATICA, AUDITORIA INFORMATICA Y LA CORRESPONDIENTE FORMACION DEL C. </t>
  </si>
  <si>
    <t>Jose Miguel Cuenca Martinez</t>
  </si>
  <si>
    <t xml:space="preserve"> Ancor Paez Hernandez</t>
  </si>
  <si>
    <t>B66175910</t>
  </si>
  <si>
    <t>THEVALUEFACTORY SL</t>
  </si>
  <si>
    <t xml:space="preserve">LA PROGRAMACION INFORMATICA, EN SU MAS AMPLIO SENTIDO, INCLUYENDO TODO TIPO DE DISEÑOS DE ESTRUCTURA, CONTENIDO Y/ O CODIGO INFORMATICO NECESARIO PARA CREAR E IMPLANTAR PROGAMAS PARA SISTEMAS, ETC. </t>
  </si>
  <si>
    <t>Sebastian Campuzano Garcia</t>
  </si>
  <si>
    <t xml:space="preserve"> Javier Rodriguez Perez</t>
  </si>
  <si>
    <t xml:space="preserve"> Francisco Javier Reguera Blanco</t>
  </si>
  <si>
    <t>B90029661</t>
  </si>
  <si>
    <t>ESTUDIO TRES SIETE TRECE SOCIEDAD LIMITADA</t>
  </si>
  <si>
    <t>41010</t>
  </si>
  <si>
    <t xml:space="preserve">La consultoría informática, diseño, desarrollo y mantenimiento de páginas web y bases de datos, la administración de sistemas operativos, la especificación, adquisición, configuración e instalación de todo tipo de hardware yservidores así como el diseño y desarrollo de aplicaciones informáticas. </t>
  </si>
  <si>
    <t>Pedro Aguilar Garcia</t>
  </si>
  <si>
    <t xml:space="preserve"> Marco Antonio Moreno Moreno</t>
  </si>
  <si>
    <t xml:space="preserve"> Jose Maria Artiles Castellano</t>
  </si>
  <si>
    <t>B99231631</t>
  </si>
  <si>
    <t>DIAPLE NETWORKING SL</t>
  </si>
  <si>
    <t xml:space="preserve">DESARROLLO DE APLICACIONES INFORMATICAS. CONSULTORIA NUEVAS TECNOLOGIAS, VENTA, IMPLANTACION E INTEGRACION DE EQUIPAMIENTO INFORMATICO, VENTA, IMPLANTACION E INTEGRACION DE EQUIPAMIENTO PARA REDES. VENTA, IMPLANTACION E. </t>
  </si>
  <si>
    <t>Coloma Margarita Herrera Hernandez</t>
  </si>
  <si>
    <t xml:space="preserve"> Oscar Torres</t>
  </si>
  <si>
    <t xml:space="preserve"> Jose Luis Herrera Hernandez</t>
  </si>
  <si>
    <t>info@diaple.com</t>
  </si>
  <si>
    <t>B25613274</t>
  </si>
  <si>
    <t>SETELISONIC SL</t>
  </si>
  <si>
    <t>25280</t>
  </si>
  <si>
    <t xml:space="preserve">A) EL DISENO, LA FABRICACION, EL COMERCIO, LA INTERMEDIACION Y EL ALQUILER DE MAQUINARIA, INSTRUMENTACION TECNICA Y TODO TIPO DE ACCESORIOS, INCLUYENDO PIEZAS DE RECAMBIO Y SUMINISTROS INDUSTRIALES, PARA SU APLICACION EN. </t>
  </si>
  <si>
    <t>Pablo Manuel Lema Romero</t>
  </si>
  <si>
    <t xml:space="preserve"> Carmen Fidelina Navarro Mesa</t>
  </si>
  <si>
    <t>B85439123</t>
  </si>
  <si>
    <t>SCREEN DINAMIC SL</t>
  </si>
  <si>
    <t xml:space="preserve">LA INVESTIGACION, DESARROLLO Y COMERCIALIZACION DE ELEMENTOS INFORMATICOS ADAPTADOS A COMPONENTES ELECTRONICOS PARA APLICACIONES INDUSTRIALES.. </t>
  </si>
  <si>
    <t>Andrei Averchenko</t>
  </si>
  <si>
    <t xml:space="preserve"> Henrukh Rudzianok </t>
  </si>
  <si>
    <t xml:space="preserve"> Averchenko Andrei</t>
  </si>
  <si>
    <t>B86173333</t>
  </si>
  <si>
    <t>INFINEON TECHNOLOGIES IBERIA SL</t>
  </si>
  <si>
    <t xml:space="preserve">DESARROLLO DE ACTIVIDADES RELATIVAS A LA VENTA Y DISTRIBUCION DE PIEZAS ELECTRONICAS Y ELECTROMECANICAS. </t>
  </si>
  <si>
    <t>Juan Alonso Salido</t>
  </si>
  <si>
    <t xml:space="preserve"> Luis Pancorbo Barquin</t>
  </si>
  <si>
    <t xml:space="preserve"> Alayech Ayech</t>
  </si>
  <si>
    <t>B30542849</t>
  </si>
  <si>
    <t>H.M. HISPAMICRO SISTEMAS INFORMATICOS SL</t>
  </si>
  <si>
    <t>30820</t>
  </si>
  <si>
    <t xml:space="preserve">LA DISTRIBUCION Y VENTA DE COMPONENTES INFORMATICOS.. </t>
  </si>
  <si>
    <t>Ketty Mariana Leon Pazmiño</t>
  </si>
  <si>
    <t xml:space="preserve"> Ingrid Katiusca Leon Pazmino</t>
  </si>
  <si>
    <t>hispamicro@hispamicro.com</t>
  </si>
  <si>
    <t>B41882382</t>
  </si>
  <si>
    <t>TIMBERLAKE CONSULTING SL</t>
  </si>
  <si>
    <t>41927</t>
  </si>
  <si>
    <t xml:space="preserve">LA GESTION Y ADMINISTRACION EMPRESARIAL. LA COMERCIALIZACION, EXPORTACION E IMPORTACION DE TODA CLASE DE BIENES, PRODUCTOS INFORMATICOS Y MERCANCIAS, ASI COMO LA VENTA DE LIBROS. ASESORAMIENTO TECNICO DE LOS PRODUCTOS.. </t>
  </si>
  <si>
    <t>Yasmina Diaz Campos</t>
  </si>
  <si>
    <t xml:space="preserve"> Leticia Concepcion Garcia Santana</t>
  </si>
  <si>
    <t>timberlake@timberlakeconsulting.com</t>
  </si>
  <si>
    <t>B65670689</t>
  </si>
  <si>
    <t>LEADIANCE SL</t>
  </si>
  <si>
    <t xml:space="preserve">LA PROGRAMACION INFORMATICA, EN SU MAS AMPLIO SENTIDO, INCLUYENDO TODO TIPO DE DISEÑOS DE ESTRUCTURAS, CONTENIDO Y/ O CODIGO INFORMATICO NECESARIO PARA CREAR E IMPLANTAR PROGRAMAS PARA SISTEMAS, APLICACIONES INFORMATICAS, ETC. </t>
  </si>
  <si>
    <t>Jorge Gimeno Suarez</t>
  </si>
  <si>
    <t>B84556687</t>
  </si>
  <si>
    <t>ARAN SOLUCIONES INFORMATICAS SL</t>
  </si>
  <si>
    <t>28160</t>
  </si>
  <si>
    <t xml:space="preserve">LA COMPRAVENTA, ALQUILER Y DISTRIBUCION AL POR MENOR Y AL POR MAYOR DE EQUIPOS INFORMATICOS, ASI COMO COMPONENTES Y COMPLEMENTOS. </t>
  </si>
  <si>
    <t>Wilfredo Garcia Cabrera</t>
  </si>
  <si>
    <t>09003</t>
  </si>
  <si>
    <t>B35573369</t>
  </si>
  <si>
    <t>SOFTWARE CANARIAS INFORMATICOS SL</t>
  </si>
  <si>
    <t xml:space="preserve">INVESTIGACION, DESARROLLO, FABRICACION, COMPRA, VENTA, EXPORTACION, IMPORTACION, REPARACION, MANTENIMIENTO DE APARATOS, MAQUINARIAS Y ELEMENTOS ELECTRONICOS. CONSTRUCCION, PROMOCION, COMPRA, VENTA, ARRENDAMIENTO, EXPLOTA. </t>
  </si>
  <si>
    <t>Eva Maria Pascual Pascual</t>
  </si>
  <si>
    <t>B65427114</t>
  </si>
  <si>
    <t>BARCELONA STIC XXI SL</t>
  </si>
  <si>
    <t xml:space="preserve">LOS SERVICIOS DE INFORMATICA DE TODO TIPO, COMPROMETIENDOSE DENTRO DE ELLOS: PROGRAMACION DE APLICACIONES INFORMATICAS, COMPRA, VENTA DE PRODUCTOS Y MATERIALES INFORMATICOS DE TODO TIPO, ETC. </t>
  </si>
  <si>
    <t>Jorge Hernandez Ramirez</t>
  </si>
  <si>
    <t xml:space="preserve"> Orlando Esteban Hernandez Ramirez</t>
  </si>
  <si>
    <t xml:space="preserve"> Hector Jesus De Armas Torrent</t>
  </si>
  <si>
    <t>B82704875</t>
  </si>
  <si>
    <t>QINDEL CONSULTING SL</t>
  </si>
  <si>
    <t xml:space="preserve">LA PRESTACION DE SERVICIOS DE CONSULTORIA, ESTUDIO Y ANALISIS DE SISTEMAS, TRATAMIENTOS, PROGRAMAS Y EQUIPOS INFORMATICOS, Y OTROS. </t>
  </si>
  <si>
    <t>Francisco Javier Santana Ramos</t>
  </si>
  <si>
    <t>nito@qindel.es</t>
  </si>
  <si>
    <t xml:space="preserve"> info@qindel.es</t>
  </si>
  <si>
    <t xml:space="preserve"> henry.chalup@qindel.es</t>
  </si>
  <si>
    <t>B87512893</t>
  </si>
  <si>
    <t>KNOWLEDGE CENTRIC SOLUTIONS SL</t>
  </si>
  <si>
    <t>28919</t>
  </si>
  <si>
    <t xml:space="preserve">Investigación, innovación, creación, desarrollo, importación, exportación, distribución, comercialización e instalación de todo tipo de productos, sistemas, programas y aplicaciones informáticas, así como la prestación de servicios de asesoramiento, consultoria, soporte y asistencia para su instalac. </t>
  </si>
  <si>
    <t>Juan Carlos Orozco Grijalvo</t>
  </si>
  <si>
    <t>B06445357</t>
  </si>
  <si>
    <t>ADAPTACION TECNOLOGICA GLOBAL SL</t>
  </si>
  <si>
    <t>06006</t>
  </si>
  <si>
    <t xml:space="preserve">REALIZACION DE PROGRAMAS INFORMATICOS. </t>
  </si>
  <si>
    <t>Soraya Jesus Castellano Cruz</t>
  </si>
  <si>
    <t>B15943012</t>
  </si>
  <si>
    <t>E-MAGINY CONSULTING SL</t>
  </si>
  <si>
    <t>15705</t>
  </si>
  <si>
    <t xml:space="preserve">LA ELABORACION, MANTENIMIENTO, FORMACION Y VENTA DE PROGRAMAS INFORMATICOS; Y LA COMPRAVENTA Y MANTENIMIENTO DE EQUIPOS INFORMATICOS. </t>
  </si>
  <si>
    <t>Andres Cabrera Santana</t>
  </si>
  <si>
    <t xml:space="preserve"> Manuel Lorenzo Alonso Rivero</t>
  </si>
  <si>
    <t xml:space="preserve"> Elena Alonso Marrero</t>
  </si>
  <si>
    <t>B81392953</t>
  </si>
  <si>
    <t>VIOSERVER SL</t>
  </si>
  <si>
    <t xml:space="preserve">COMERCIO AL POR MAYOR Y AL POR MENOR DE EQUIPOS INFORMATICOS Y SUS COMPONENTES, REPARACION Y MANTENIMIENTO DE LOS MISMOS, Y CURSOS DE INFORMATICA EN GENERAL.. </t>
  </si>
  <si>
    <t>Alberto Javier Garcia Talaveron</t>
  </si>
  <si>
    <t>B85550929</t>
  </si>
  <si>
    <t>SERRA GESTION TECNOLOGIA Y SERVICIOS SL</t>
  </si>
  <si>
    <t xml:space="preserve">LA PRESTACION DE TODO TIPO SERVICIOS DE TECNOLOGIAS DE LA INFORMACION Y COMUNICACIONES ASI COMO LA GESTION Y ADMINISTRACION DE TODO TIPO DE ENTIDADES JURIDICAS. LA COMPRA, VENTA, INTERMEDIACION Y GESTION DE TODO TIPO DE. </t>
  </si>
  <si>
    <t>Pablo Gracia Saez</t>
  </si>
  <si>
    <t xml:space="preserve"> Christian Hennig Rainer</t>
  </si>
  <si>
    <t>B83891036</t>
  </si>
  <si>
    <t>AURENTIS TECHNOLOGIES SL</t>
  </si>
  <si>
    <t xml:space="preserve">DESARROLLO Y LICENCIAS DE PROGRAMAS INFORMATICOS. </t>
  </si>
  <si>
    <t>Ancor Morales Paez</t>
  </si>
  <si>
    <t>B95735924</t>
  </si>
  <si>
    <t>VAHALLA INTERNET SOCIEDAD LIMITADA</t>
  </si>
  <si>
    <t>48009</t>
  </si>
  <si>
    <t xml:space="preserve">LA VENTA A DISTANCIA DE TODA CLASE DE ACCESORIOS DE TELEFONIA, ELECTRONICA E INFORMATICA... </t>
  </si>
  <si>
    <t>Juan Antonio Garcia Gonzalez</t>
  </si>
  <si>
    <t xml:space="preserve"> Javier Betancor Jorge</t>
  </si>
  <si>
    <t xml:space="preserve"> Jose Pablo Suarez Rivero</t>
  </si>
  <si>
    <t xml:space="preserve"> Rafael Juan Robaina Romero</t>
  </si>
  <si>
    <t>B98462666</t>
  </si>
  <si>
    <t>INTERCOLOMBIA 2001 SOCIEDAD LIMITADA</t>
  </si>
  <si>
    <t xml:space="preserve">La prestación de servicios por cualquier medio de difusión; servicios de negocios comerciales, incluidos los servicios de promoción de productos y servicios de terceros por medio de avisos publicitarios y exposición en un sitio electrónico al que se accede a través de redes informática servicios de. </t>
  </si>
  <si>
    <t>Jose Maria Galan Heras</t>
  </si>
  <si>
    <t xml:space="preserve"> Jose Maria Galan De Las Heras</t>
  </si>
  <si>
    <t>B03365012</t>
  </si>
  <si>
    <t>QUERY SOFT S.L.</t>
  </si>
  <si>
    <t>03580</t>
  </si>
  <si>
    <t xml:space="preserve">COMERCIO DE SISTEMAS INFORMATICOS. </t>
  </si>
  <si>
    <t>Carmelo German Gonzalez Zerpa</t>
  </si>
  <si>
    <t>B85475036</t>
  </si>
  <si>
    <t>SYNTAX BUSINESS SOLUTIONS SL</t>
  </si>
  <si>
    <t xml:space="preserve">PRESTACION Y VENTA DE TODO TIPO DE SERVICIOS Y PRODUCTOS INFORMATICOS A EMPRESAS Y PARTICULARES, INCLUYENDO CONSULTORIA TECNOLOGICA, FORMACION, DESARROLLO Y VENTA DE SOFTWARE, VENTA DE SOLUCIONES INFORMATICAS COMPLETAS.. </t>
  </si>
  <si>
    <t>Pedro Fernandez Casielles</t>
  </si>
  <si>
    <t>oficast.admon@arrakis.es</t>
  </si>
  <si>
    <t xml:space="preserve"> oficast@arrakis.es</t>
  </si>
  <si>
    <t>B61970943</t>
  </si>
  <si>
    <t>B65532491</t>
  </si>
  <si>
    <t>ILANTZ CONSULTING SL</t>
  </si>
  <si>
    <t xml:space="preserve">LOS SERVICIOS DE CONSULTORIA DE SOFTWARE Y PROGRAMACION INFORMATICA. </t>
  </si>
  <si>
    <t>Manuel Perez De Algaba Cuenca</t>
  </si>
  <si>
    <t>A81396798</t>
  </si>
  <si>
    <t>QARANA SOLUTIONS SA</t>
  </si>
  <si>
    <t xml:space="preserve">DESARROLLO DE TODA CLASE DE APLICACIONES Y PROYECTOS DE INFORMATICA CONSULTORIA Y SERVICIOS PROFESIONALES DE INFORMATICA, VENTA Y COMERCIALIZACION DE TODA CLASE DE PRODUCTOS DE SOFTWARE Y HARDWARE.                       . </t>
  </si>
  <si>
    <t>Jose Ramon Besteiro Lopez</t>
  </si>
  <si>
    <t xml:space="preserve"> Francisco Jose Batista Quintana</t>
  </si>
  <si>
    <t>info@qarana.com</t>
  </si>
  <si>
    <t>B46854469</t>
  </si>
  <si>
    <t>SEIS INFORMATICA SOCIEDAD LIMITADA</t>
  </si>
  <si>
    <t xml:space="preserve">PRESTACION DE SERVICIOS DE INGENIERIA EN SOFTWARE Y SERVICIOS DE PROGRAMACION DE ORDENADORES.. </t>
  </si>
  <si>
    <t>Orlando Rosales Santana</t>
  </si>
  <si>
    <t>comercial@seisinformatica.com</t>
  </si>
  <si>
    <t>B87189031</t>
  </si>
  <si>
    <t>ELNOR BIOIBERICA SL</t>
  </si>
  <si>
    <t xml:space="preserve">IMPORTACION, EXPORTACION, COMERCIALIZACION, VENTA, DISTRIBUCION, ASISTENCIA TECNICA DE TODA CLASE DE EQUIPOS Y APARATOS ELECTRONICOS. </t>
  </si>
  <si>
    <t>Gloria Esther Pineda Vallejo</t>
  </si>
  <si>
    <t>B06583959</t>
  </si>
  <si>
    <t>ACTUALIDAD INFORMACION SL</t>
  </si>
  <si>
    <t xml:space="preserve">La gestión, dirección y edición de medios de comunicación escritos, y gestión indirecta de servicios de televisión. La gestión, edición y creación depáginas web y de internet. Servicios publicitarios. </t>
  </si>
  <si>
    <t>Ana Maria Gonzalez Rivero</t>
  </si>
  <si>
    <t>A81488918</t>
  </si>
  <si>
    <t>OPTICHROME COMPUTER SYSTEMS ESPAÑA SA</t>
  </si>
  <si>
    <t xml:space="preserve">COMERCIALIZACION, DISTRIBUCION Y VENTA DE SISTEMAS INFORMATICOS DE GESTION.. </t>
  </si>
  <si>
    <t>Juan Jesus Sosa Vera</t>
  </si>
  <si>
    <t>optimus@optichrome.es</t>
  </si>
  <si>
    <t>B62491550</t>
  </si>
  <si>
    <t>NEW TANA SLL</t>
  </si>
  <si>
    <t xml:space="preserve">LA PRESTACION DE SERVICIOS DE ESTUDIO Y ANALISIS INFORMATICOS, COMERCIALIZACION DE PRODUCTOS Y PRESTACION DE FORMACION E INFORMACION EN EL AMBITO DE LA INFORMATICA, COMERCIALIZACION DE CUALQUIER MEDIO AUDIOVISUAL.ETC.. </t>
  </si>
  <si>
    <t>Manuel Martinez Alvarez</t>
  </si>
  <si>
    <t xml:space="preserve"> Maria Reyes Martinez Alvarez</t>
  </si>
  <si>
    <t>B22349872</t>
  </si>
  <si>
    <t>FROGTEK ESPAÑA SOCIEDAD LIMITADA</t>
  </si>
  <si>
    <t>Huesca</t>
  </si>
  <si>
    <t>22197</t>
  </si>
  <si>
    <t xml:space="preserve">1) LA PRESTACION DE TODO TIPO DE ACTIVIDADES INFORMATICAS, INCLUIDAS LAS DE DESARROLLO Y COMERCIALIZACION DE SOFTWARE. 2) PRESTACION DE SERVICIOS DE TELECOMUNICACIONES.. </t>
  </si>
  <si>
    <t>Gerardo Fernandez Perez</t>
  </si>
  <si>
    <t>info@frogtek.org</t>
  </si>
  <si>
    <t>B99112435</t>
  </si>
  <si>
    <t>SOLUCIONES PARA SISTEMAS DE SEGURIDAD Y DOMOTICA SL</t>
  </si>
  <si>
    <t xml:space="preserve">COMERCIO, DISTRIBUCION Y COMERCIALIZACION DE PRODUCTOS DE SEGURIDAD, DETECCION, EXTINCION Y SIMILARES. COMERCIO DE PRODUCTOS INDUSTRIALES Y COMERCIALES A EMPRESAS Y PARTICULARES. PRESTACION DE SERVICIOS DE PUBLICIDAD, AL. </t>
  </si>
  <si>
    <t>Maria Noelia Rodriguez Vazquez</t>
  </si>
  <si>
    <t>B83627141</t>
  </si>
  <si>
    <t>MAAR INITEK APLICACIONES INFORMATICAS SL</t>
  </si>
  <si>
    <t xml:space="preserve">LA ELABORACION, ESTUDIO E IMPLANTACION DE SISTEMAS INFORMATICOS, REALIZACION DE TAREAS DE PROGRAMACION, MANTENIMIENTO DE SISTEMAS Y CREACION DE PROGRAMAS INFORMATICOS. </t>
  </si>
  <si>
    <t>Fernando Vazquez</t>
  </si>
  <si>
    <t xml:space="preserve"> David Goyanes Collazo</t>
  </si>
  <si>
    <t xml:space="preserve"> Alejandro Elena</t>
  </si>
  <si>
    <t>B23224512</t>
  </si>
  <si>
    <t>B37386869</t>
  </si>
  <si>
    <t>NAVEGA INTERNET CENTER SL</t>
  </si>
  <si>
    <t>37002</t>
  </si>
  <si>
    <t xml:space="preserve">PRESTACION DE TODO TIPO DE SERVICIOS INFORMATICOS Y DE INTERNET. PROGRAMACION INFORMATICA Y ARRENDAMIENTO DE EQUIPOS INFORMATICOS.. </t>
  </si>
  <si>
    <t>Jose Manuel Rodriguez Presumido</t>
  </si>
  <si>
    <t xml:space="preserve"> Francisco Jose Rodriguez Presumido</t>
  </si>
  <si>
    <t xml:space="preserve"> Javier Pedro Caldera</t>
  </si>
  <si>
    <t>B85503456</t>
  </si>
  <si>
    <t>PING REDES Y SISTEMAS SL</t>
  </si>
  <si>
    <t>28933</t>
  </si>
  <si>
    <t xml:space="preserve">COMERCIO MAYOR Y MENOR DE EQUIPOS INFORMATICOS Y SUS ACCESORIOS. REPARACION DE EQUIPOS INFORMATICOS Y MAQUINARIA DE OFICINA. INSTALACION DE REDES INFORMATICAS, ETC.. </t>
  </si>
  <si>
    <t>Maria Mar Laso Diz</t>
  </si>
  <si>
    <t>B22331805</t>
  </si>
  <si>
    <t>COPIADORAS DIGITALES DE HUESCA SL</t>
  </si>
  <si>
    <t>22002</t>
  </si>
  <si>
    <t xml:space="preserve">A) LA PROMOCION, MANTENIMIENTO, REPARACION, ALMACENAJE, DISTRIBUCION, COMERCIALIZACION Y COMPRAVENTA AL MAYOR Y AL DETALL, DE TODA CLASE DE MOBILIARIO, MAQUINARIA Y EQUIPO DE OFICINA EN GENERAL Y, EN ESPECIAL, APARATOS D. </t>
  </si>
  <si>
    <t>Francisco Javier Landin Martinez</t>
  </si>
  <si>
    <t>comercial@copiadorashuesca.com</t>
  </si>
  <si>
    <t>B81140543</t>
  </si>
  <si>
    <t>TAKOA INFORMATICA SL</t>
  </si>
  <si>
    <t xml:space="preserve">LA VENTA, DISTRIBUCION Y REPRESENTACION DE MATERIAL INFORMATICO Y DE OFICINA Y LA CONFECCION DE PROGRAMAS DE ORDENADOR. </t>
  </si>
  <si>
    <t>Santiago Buitrago Reis</t>
  </si>
  <si>
    <t>A87578803</t>
  </si>
  <si>
    <t>MASMOVIL HOLDPHONE SA</t>
  </si>
  <si>
    <t xml:space="preserve">LA PRESTACION DE SERVICIOS DE TELECOMUNICACIONES Y DESARROLLO DE APLICACIONES INFORMATICAS... </t>
  </si>
  <si>
    <t>Jose Manuel Gonzalez Gonzalez</t>
  </si>
  <si>
    <t xml:space="preserve"> Alberto Prieto Magdalena</t>
  </si>
  <si>
    <t xml:space="preserve"> Francisco Jose Alfonso Dominguez</t>
  </si>
  <si>
    <t>B63809271</t>
  </si>
  <si>
    <t>INTERNET DOOR S.L</t>
  </si>
  <si>
    <t>08338</t>
  </si>
  <si>
    <t xml:space="preserve">LOS SERVICIOS INFORMATICOS Y LA VENTA DE EQUIPOS ELECTRONICOS E INFORMATICOS, PROMOCION E INTERMEDIACION INMOBILIARIA. </t>
  </si>
  <si>
    <t>Cristian Corporales Cores</t>
  </si>
  <si>
    <t>B86746211</t>
  </si>
  <si>
    <t>EXPERIENCIA AHORRO SL</t>
  </si>
  <si>
    <t xml:space="preserve">La creación, producción, comercialización y venta de productos informáticos, y/ o cualquier actividad o negocio relacionado con lo anterior. -La compra, venta, importación, exportación, comercialización y mantenimiento en todo lo relativo al hardware y software necesario para el desarrollo de cualqu. </t>
  </si>
  <si>
    <t>Dionisio Rodriguez Rodriguez</t>
  </si>
  <si>
    <t xml:space="preserve"> Maria Carmen Carrera Lago</t>
  </si>
  <si>
    <t>B81293599</t>
  </si>
  <si>
    <t>MICRO EXPRESS SL</t>
  </si>
  <si>
    <t xml:space="preserve">DISTRIBUCION VENTA COMERCIALIZACION E INSTALACION DE EQUIPOS INFORMATICOS Y SUS COMPONENTES. IMPORTACION Y EXPORTACION DE BIENES MUEBLES. COMPRA VENTA Y EXPLOTACION DE BIENES INMUEBLES.. </t>
  </si>
  <si>
    <t>Maria Luisa Ilarri Junquera</t>
  </si>
  <si>
    <t xml:space="preserve"> Enrique Miguel Otero</t>
  </si>
  <si>
    <t>webmaster@motu.com</t>
  </si>
  <si>
    <t>B02500619</t>
  </si>
  <si>
    <t>TIENDA ELECTROPOLIS SOCIEDAD LIMITADA</t>
  </si>
  <si>
    <t>02520</t>
  </si>
  <si>
    <t xml:space="preserve">a) La importacion, comercializacion y venta de todo tipo de productos electronicos, y articulos de regalo y menaje para el hogar. b) Comercializacion y distribucion de libros y articulos de libreria.. </t>
  </si>
  <si>
    <t>Ricardo Jose Rego Taboada</t>
  </si>
  <si>
    <t xml:space="preserve"> Jose Maria Fernandez Simon</t>
  </si>
  <si>
    <t>info@electropolis.es</t>
  </si>
  <si>
    <t>B20805768</t>
  </si>
  <si>
    <t>GUANDKO SOLUCIONES DISEÑO DIGITAL SLL</t>
  </si>
  <si>
    <t>20800</t>
  </si>
  <si>
    <t xml:space="preserve">LA ACTIVIDAD DE DISENO, DESARROLLO Y COMERCIALIZACION DE SOLUCIONES SOFTWARE ORIENTADAS A RESOLVER LAS NECESIDADES DE INTEGRACION DE INFORMACION, EN CUALQUIERA DE SUS FORMAS, DENTRO DE LA NUEVA ECONOMIA DIGITAL. ENGLOBA. </t>
  </si>
  <si>
    <t>Gabriel Jesus Landeira Dieguez</t>
  </si>
  <si>
    <t xml:space="preserve"> Celso Balado Campos</t>
  </si>
  <si>
    <t>B85947547</t>
  </si>
  <si>
    <t>GRUPO SOLUCIONES DE SISTEMAS MADRID SL</t>
  </si>
  <si>
    <t xml:space="preserve">VENTA AL POR MAYOR Y AL POR MENOR DE TODO TIPO DE APARATOS ELECTRONICOS Y ELECTRODOMESTICOS, ASI COMO SU REPARACION Y MANTENIMIENTO.. </t>
  </si>
  <si>
    <t>Maria Teresa Cid Salgado</t>
  </si>
  <si>
    <t xml:space="preserve"> Jose Angel Gonzalez Estevez</t>
  </si>
  <si>
    <t xml:space="preserve"> Alberto Cid Salgado</t>
  </si>
  <si>
    <t>B70058375</t>
  </si>
  <si>
    <t>HEALTH IN CODE SL</t>
  </si>
  <si>
    <t>15006</t>
  </si>
  <si>
    <t xml:space="preserve">PROMOVER, DESARROLLAR Y COMERCIALIZAR PRODUCTOS Y SERVICIOS PARA DIAGNOSTICAR, TRATAR Y PROTEGER A LOS INDIVIDUOS DE LAS ENFERMEDADES Y MEJORAR SU SALUD, BASANDOSE EN LA UTILIZACION DE LA TECNOLOGIA Y EL CONOCIMIENTO CIE. </t>
  </si>
  <si>
    <t>Manuel Coello Sutil</t>
  </si>
  <si>
    <t xml:space="preserve"> Carlos Martin Boado Rodriguez</t>
  </si>
  <si>
    <t>alfonso.perez@healthincode.com</t>
  </si>
  <si>
    <t xml:space="preserve"> info@healthincode.com</t>
  </si>
  <si>
    <t xml:space="preserve"> lorenzo.monserrat@healthincode.com</t>
  </si>
  <si>
    <t xml:space="preserve"> david.deuna@healthincode.com</t>
  </si>
  <si>
    <t xml:space="preserve"> atencionalcliente@healthincode.com</t>
  </si>
  <si>
    <t>B76522085</t>
  </si>
  <si>
    <t>CODEBAY INNOVATION SL</t>
  </si>
  <si>
    <t>38588</t>
  </si>
  <si>
    <t xml:space="preserve">a). La Prestación Y realización de servicios de consultoría, asesoría y auditoria de sistemas de información, de desarrollo y mantenimiento de software para todo tipo de plataformas, de gestión y mantenimiento de paginas web y registro de dominios de servicios de evaluación y certificación tecnológ. </t>
  </si>
  <si>
    <t>Maria Lourdes Guerra Fornos</t>
  </si>
  <si>
    <t xml:space="preserve"> Fernando Campos Rivas</t>
  </si>
  <si>
    <t>A70005079</t>
  </si>
  <si>
    <t>XESTION BIBLIOTECARIA E DOCUMENTAL S.A</t>
  </si>
  <si>
    <t xml:space="preserve">INVESTIGACION, DESARROLLO, PRODUCCION, GESTION Y COMERCIALIZACION DE PROGRAMAS INFORMATICOS, CENTROS DE DOCUMENTACION Y SERVICIOS DE TELE DOCUMENTACION Y TELEMATICA; LA DISTRIBUCION DE MATERIAL, MAQUINARIA Y EQUIPOS INFO. </t>
  </si>
  <si>
    <t>Eduardo Davila Vega</t>
  </si>
  <si>
    <t xml:space="preserve"> Olga Ortega Tamayo</t>
  </si>
  <si>
    <t xml:space="preserve"> Jaime Maria Garcia Mauriño Braschi</t>
  </si>
  <si>
    <t xml:space="preserve"> Joaquin Fernandez Davila Vega</t>
  </si>
  <si>
    <t>xesdoc@xesdoc.com</t>
  </si>
  <si>
    <t xml:space="preserve"> ack@ack.es</t>
  </si>
  <si>
    <t>B85524957</t>
  </si>
  <si>
    <t>KTECHO CONSULTING SL</t>
  </si>
  <si>
    <t xml:space="preserve">LA PRESTACION DE SERVICIOS INTEGRALES DE CONSULTORIA E INFORMATICA.. </t>
  </si>
  <si>
    <t>B14514434</t>
  </si>
  <si>
    <t>REDES Y COMPONENTES INFORMATICOS SL</t>
  </si>
  <si>
    <t>14500</t>
  </si>
  <si>
    <t xml:space="preserve">VENTA Y REPARACION DE EQUIPOS Y ACCESORIOS INFORMATICOS Y DE OFICINA. DESARROLLO DE SOFTWARE PROPIO Y VENTA DE SOFTWARE EXTERNO. PRESTACION DE SERVICIOS INFORMATICOS.                                                      . </t>
  </si>
  <si>
    <t>Jose Manuel Alarcon Aguin</t>
  </si>
  <si>
    <t xml:space="preserve"> Eva Lopez Fernandez</t>
  </si>
  <si>
    <t>info@redesycomponentes.com</t>
  </si>
  <si>
    <t xml:space="preserve"> soporte@redesycomponentes.com</t>
  </si>
  <si>
    <t>B64460892</t>
  </si>
  <si>
    <t>PACT INFORMATIQUE IBERICA SL</t>
  </si>
  <si>
    <t xml:space="preserve">LA COMPRAVENTA, IMPORTACION Y EXPORTACION DE MATERIALES ELECTRONICOS INFORMATICOS Y PROGRAMAS ASOCIADOS.LA PRESTACION DE SERVICIO TECNICO DE POSTVENTA Y MANTENIMIENTO DE LOS MATERIALES ELECTRONICOS Y PROGRAMAS ASOCIADOS. </t>
  </si>
  <si>
    <t>Carlos Andres Alonso Delfin</t>
  </si>
  <si>
    <t>B84085919</t>
  </si>
  <si>
    <t>DIALIA IT SL</t>
  </si>
  <si>
    <t xml:space="preserve">A. EL DESARROLLO, REALIZACION Y COMERCIALIZACION DE SISTEMAS INFORMATICOS. </t>
  </si>
  <si>
    <t>Alan Poza Castro</t>
  </si>
  <si>
    <t>B82073750</t>
  </si>
  <si>
    <t>PROTEL 2000 SL</t>
  </si>
  <si>
    <t xml:space="preserve">DISENO. DESARROLLO, COMERCIALIZACION Y VENTA DE PRODUCTOS Y SERVICIOS DE TELECOMUNICACIONES YA SEAN POR TELEFONO, FAX O TRANSFERENCIA DE DATOS Y LA REPRESENTACION DE PRODUCTOS Y SERVICIOS SIMILARES. </t>
  </si>
  <si>
    <t>Ricardo Rodriguez Fernandez</t>
  </si>
  <si>
    <t>B65541948</t>
  </si>
  <si>
    <t>SOFTDOIT SL</t>
  </si>
  <si>
    <t xml:space="preserve">CREACION, DESARROLLO, IMPLEMENTACION, MANTENIMIENTO, ALOJAMIENTO, COMERCIALIZACION, SUMINISTRO, ACTUALIZ ACION Y PROMOCION DE PAGINAS WEB EN INTERNET, ASI COMO DEL COMERCIO ELECTRONICO. PUBLICIDAD, CONSULTORIA Y ESTUDIOS DE MERCADO .... </t>
  </si>
  <si>
    <t>Jose Maria Nieto Serrada</t>
  </si>
  <si>
    <t>B47616776</t>
  </si>
  <si>
    <t>ASINTEC SUPPORT SYSTEMS SL</t>
  </si>
  <si>
    <t xml:space="preserve">LA COMPRAVENTA DE COMPONENTES Y EQUIPOS INFORMATICOS AL POR MENOR Y AL POR MAYOR, EL MONTAJE DE EQUIPOS INFORMATICOS, CONSULTORIA, MANTENIMIENTO Y PROGRAMACION DE APLICACIONES INFORMATICAS Y ASESORIA FISCAL.. </t>
  </si>
  <si>
    <t>Jose Felix Gonzalez Garcia</t>
  </si>
  <si>
    <t>B84401660</t>
  </si>
  <si>
    <t>MANAGEMENT SYSTEMS TELECOM S.L.</t>
  </si>
  <si>
    <t xml:space="preserve">LA PRESTACION DE SERVICIOS DE CONCEPCION E IMPLEMENTACION DE SOLUCIONES INFORMATICAS, TELEMATICAS, MEDIA Y TELECOMUNICACIONES. </t>
  </si>
  <si>
    <t>Jose Antonio Chantada Dominguez</t>
  </si>
  <si>
    <t>B47585369</t>
  </si>
  <si>
    <t>E-SERVICEPC SISTEMAS INFORMATICOS SL</t>
  </si>
  <si>
    <t>47011</t>
  </si>
  <si>
    <t xml:space="preserve">LA VENTA AL POR MENOR DE COMPONENTES INFORMATICOS Y DE OFICINA. LA DISTRIBUCION DE LOS ANTERIORES ARTICULOS VIA INTERNET. LA PROGRAMACION Y DISENO DE PAGINAS WEB. ETC. </t>
  </si>
  <si>
    <t>Manuel Lorenzo Simon</t>
  </si>
  <si>
    <t>B85915288</t>
  </si>
  <si>
    <t>ARIUNET CONSULTING SL</t>
  </si>
  <si>
    <t xml:space="preserve">GESTION DE APLICACIONES Y HARDWARE, LLEVANDO AL EFECTO DISEÑOS, ARQUITECTURAS, ANALISIS, DESARROLLO, MANTENIMIENTO, PRUEBAS Y SOPORTES. CONSULTORIA YMARKETING DE EMPRESAS, REALIZANDO ANALISIS Y ESTRATEGIAS DE LOS MISMOS... </t>
  </si>
  <si>
    <t>Javier Torres Acedo</t>
  </si>
  <si>
    <t>B60421401</t>
  </si>
  <si>
    <t>INFORMATICA CORPORATIVA CATALANA ICC SL</t>
  </si>
  <si>
    <t xml:space="preserve">REALIZACION DE ESTUDIOS Y PROGRAMAS DE INFORMATICA PARA TERCEROS, ORGANIZACION PLANIFICACION, ESTUDIOS Y DESARROLLO INFORMATICOS DE TODA INDOLE. COMPRAVENTA, COMERCIALIZACION DE ORDENADORES, Y TODA CLASE DE ACCESORIOS, E. </t>
  </si>
  <si>
    <t>Beatriz Lopez Martin</t>
  </si>
  <si>
    <t xml:space="preserve"> Carlos Ojea Bermudez</t>
  </si>
  <si>
    <t>info@iccsl.com</t>
  </si>
  <si>
    <t>B33994476</t>
  </si>
  <si>
    <t>EDIKAL TECHNOLOGY SOCIEDAD LIMITADA</t>
  </si>
  <si>
    <t>33213</t>
  </si>
  <si>
    <t xml:space="preserve">El desarrollo de software informático. Desarrollo de proyectos de ingeniería electrónica e informática relacionados con todas las áreas vinculados alsector médico y veterinario. Consultores y Formadores de nuevas tecnologías aplicadas a la gestión empresarial. Proveedores de equipos y servicios rel. </t>
  </si>
  <si>
    <t>Miguel Pedro Caetano Ramos</t>
  </si>
  <si>
    <t xml:space="preserve"> Yuliet Caterine Saldarriaga Rendon</t>
  </si>
  <si>
    <t xml:space="preserve"> Ramon Lago Alvarez</t>
  </si>
  <si>
    <t xml:space="preserve"> Ignacio Juarez Perez</t>
  </si>
  <si>
    <t xml:space="preserve"> Jose Antonio Alvarez Perez</t>
  </si>
  <si>
    <t>B50658046</t>
  </si>
  <si>
    <t>IA SOFT ARAGON SL</t>
  </si>
  <si>
    <t xml:space="preserve">COMPRAVENTA DE PROGRAMAS INFORMATICOS, ASESORIA TECNICA EN MATERIA INFORMATICA, PRODUCCION DE PROGRAMAS INFORMATICOS Y ENSENANZA DE INFORMATICA.                                                                            . </t>
  </si>
  <si>
    <t>Jesus Marcial Calviño Baltar</t>
  </si>
  <si>
    <t>lperez@iasoft.es</t>
  </si>
  <si>
    <t xml:space="preserve"> info@iasoft.es</t>
  </si>
  <si>
    <t xml:space="preserve"> mberniz@iasoft.es</t>
  </si>
  <si>
    <t xml:space="preserve"> dnsbot@iasoft.es</t>
  </si>
  <si>
    <t xml:space="preserve"> slopez@iasoft.es</t>
  </si>
  <si>
    <t>B84264399</t>
  </si>
  <si>
    <t>MODEL PREDICTIVE CONTROL S.L</t>
  </si>
  <si>
    <t xml:space="preserve">A. LA CREACION, DESARROLLO, DISENO, ADAPTACION Y COMERCIALIZACION DE PRODUCTOS Y SERVICIOS INFORMATICOS PROPIOS Y AJENOS, ASI COMO LA PRESTACION DE SERVICIOS DE CONSULTORIA Y ASESORAMIENTO RELACIONADOS CON DICHOS PRODUCT. </t>
  </si>
  <si>
    <t>Maria Mar Gonzalez Davila</t>
  </si>
  <si>
    <t>B85647642</t>
  </si>
  <si>
    <t>DEUSTO SISTEMAS DE INFORMACION SL</t>
  </si>
  <si>
    <t xml:space="preserve">VENTA AL MAYOR Y DETALLE, DE MAQUINAS DE OFICINAS, EQUIPOS INFORMATICOS, TELEINFORMATICOS Y DE COMUNICACIONES, ASI COMO SISTEMAS DIRIGIDOS POR ORDENADOR, COMO LA ROBOTICA Y OTROS DE ANALOGA NATURALEZA.. </t>
  </si>
  <si>
    <t>Juan Miguel Moure Alonso</t>
  </si>
  <si>
    <t xml:space="preserve"> Marcelino Fernandez Mayo</t>
  </si>
  <si>
    <t>B86934809</t>
  </si>
  <si>
    <t>ALQUILER Y VENTA DE VALLAS ARTE SL</t>
  </si>
  <si>
    <t>28350</t>
  </si>
  <si>
    <t xml:space="preserve">Alquiler (excluido el leasing y/ o arrendamiento financiero), mantenimiento, suministro, instalación y montaje de vallas. Diseño y creación de páginas Web, consultoría y asesoramiento en materia de protección de datos, marketing y publicidad. </t>
  </si>
  <si>
    <t>Oscar Casal Rodas</t>
  </si>
  <si>
    <t>info@vallasarte.com</t>
  </si>
  <si>
    <t xml:space="preserve"> info@dmdgrupo.com</t>
  </si>
  <si>
    <t>B70122189</t>
  </si>
  <si>
    <t>TECSOLED SL</t>
  </si>
  <si>
    <t>15189</t>
  </si>
  <si>
    <t xml:space="preserve">COMERCIO AL POR MAYOR Y MENOR DE APARATOS ELECTRICOS, ELECTRONICOS Y ELECTRODOMESTICOS. </t>
  </si>
  <si>
    <t>Javier Perez Lozano</t>
  </si>
  <si>
    <t>B83616185</t>
  </si>
  <si>
    <t>CATICOLDE SL</t>
  </si>
  <si>
    <t>28026</t>
  </si>
  <si>
    <t xml:space="preserve">LA COMPRAVENTA AL POR MENOR Y MAYOR DE TODO TIPO DE EQUIPOS INFORMATICOS EN SU CONJUNTO Y TODO TIPO DE COMPONENTES INFORMATICOS Y ELECTRONICOS POR PIEZAS. </t>
  </si>
  <si>
    <t>Gerardo Antonio Torres Martinez</t>
  </si>
  <si>
    <t>B76007145</t>
  </si>
  <si>
    <t>CHICAGO IT SYSTEMS SL</t>
  </si>
  <si>
    <t>35001</t>
  </si>
  <si>
    <t xml:space="preserve">LA PRESTACION DE SERVICIOS DE INTERNET Y REDES INFORMATICAS, INSTALACION, VENTA Y REPARACION DE EQUIPOS INFORMATICOS, TELEFONIA MOVIL, COMERCIALIZACION DE TARJETAS PREPAGO, DISENO Y PRODUCCION MULTIMEDIA, INTEGRACION, VE. </t>
  </si>
  <si>
    <t>Carlos Gonzalez Blanco</t>
  </si>
  <si>
    <t>B85906048</t>
  </si>
  <si>
    <t>PARAMO NETWORK &amp; SERVICES SL</t>
  </si>
  <si>
    <t xml:space="preserve">ANALISIS, PROGRAMACION Y MANTENIMIENTO DE APLICACIONES INFORMATICAS EN CUALQUIERA DE LOS SOPORTES UTILIZADOS. IMPORTACION Y EXPORTACION DE PROGRAMAS INFORMATICOS Y EQUIPOS ELECTRONICOS... </t>
  </si>
  <si>
    <t>Gerardo Juan Haro Meras</t>
  </si>
  <si>
    <t>B82493727</t>
  </si>
  <si>
    <t>CORAL ORGANIZACION Y SISTEMAS SL</t>
  </si>
  <si>
    <t xml:space="preserve">COMERCIALIZACION DE SOFTWARE DE GESTION, HARDWARE, CONSUMIBLES INFORMATICOS, PRODUCTOS MULTIMEDIA Y TELEFONIA MOVIL. SERVICIO PUBLIO DE CONEXION A INTERNET POR HORAS. FORMACION, CURSOS Y SEMINARIOS DE OFIMATICA BASICA.. </t>
  </si>
  <si>
    <t>Andres Montejo Garcia</t>
  </si>
  <si>
    <t>B86283322</t>
  </si>
  <si>
    <t>GLINTT ESPAÑA SL</t>
  </si>
  <si>
    <t xml:space="preserve">LA GESTION Y PRESTACION DE SERVICIOS DE ASESORIA Y CONSULTORIA INFORMATICA. LA PRESTACION DE SERVICIOS DE CONSULTORIA Y GESTION E INGENIERIA Y MANTENIMIENTO DE SISTEMAS INFORMATICOS. </t>
  </si>
  <si>
    <t>Rafael Iglesias Sanchez</t>
  </si>
  <si>
    <t>B80029705</t>
  </si>
  <si>
    <t>GRUPO FUNDACION SL</t>
  </si>
  <si>
    <t xml:space="preserve">COMPRA, VENTA, IMPORTACION, EXPORTAICON Y FABRICACION DE ORDENADORES, CREACION DE TODO TIPO DE PROGRAMAS Y APLICACIONES INFORMATICAS.. </t>
  </si>
  <si>
    <t>Jose Manuel Marcos Gonzalez</t>
  </si>
  <si>
    <t xml:space="preserve"> Juan Luis Marcos Gonzalez</t>
  </si>
  <si>
    <t xml:space="preserve"> Miguel Arturo Marcos Gonzalez</t>
  </si>
  <si>
    <t>A83496687</t>
  </si>
  <si>
    <t>FORMULA INSURANCE SOLUTIONS ESPAÑA SA</t>
  </si>
  <si>
    <t xml:space="preserve">DESARROLLO DE TODA CLASE DE APLICACIONES Y PROYECTOS DE INFORMATICA; LA CONSULTORIA Y SERVICIOS PROFESIONALES DE INFORMATICA, ASI COMO LA VENTA Y COMERCIALIZACION DE TODA CLASE DE PRODUCTOS DE SOFTWARE Y HARDWARE. </t>
  </si>
  <si>
    <t>Juan Carlos Calvo Martin</t>
  </si>
  <si>
    <t>B64832785</t>
  </si>
  <si>
    <t>VIVA MI WEB SL</t>
  </si>
  <si>
    <t xml:space="preserve">LA PRESTACION DE SERVICIOS INFORMATICOS Y CONSULTORIA EN EL DESARROLLO DE SOFTWARE, ASI COMO SERVICIOS DE MANTENIMIENTO DEL MISMO.EN PARTICULAR, PRESTACION DE SERVICIOS DE CREACION DE WWEB, ETC.. </t>
  </si>
  <si>
    <t>Laureano Ayuso Gomez</t>
  </si>
  <si>
    <t>B65808859</t>
  </si>
  <si>
    <t>ISEOM CLOUD COMPUTING SL</t>
  </si>
  <si>
    <t xml:space="preserve">DESARROLLO DE PROGRAMAS Y APLICACIONES INFORMATICAS, COMPRAVENTA DE EQUIPOS INFORMATICOS E INSTALACION Y MANTENIMIENTO DE SISTEMAS INFORMATICOS. </t>
  </si>
  <si>
    <t>Serafin Gonzalez Marcos</t>
  </si>
  <si>
    <t xml:space="preserve"> Salvador Gonzalez Velazquez</t>
  </si>
  <si>
    <t>B65834475</t>
  </si>
  <si>
    <t>VIZIYA SL</t>
  </si>
  <si>
    <t xml:space="preserve">EL DESARROLLO Y LA VENTA DE PRODUCTOS TERMINADOS DE SOFTWARE, CON LA FINALIDAD DE REDUCIR EL COSTE DE MANTENIMIENTO DE SUS ACTIVOS. </t>
  </si>
  <si>
    <t>Alberto Grima Mozo</t>
  </si>
  <si>
    <t>B86239688</t>
  </si>
  <si>
    <t>LA BANDA-L PRODUCCIONES SL</t>
  </si>
  <si>
    <t xml:space="preserve">SERVICIOS DE CONSULTORIA EN PROYECTOS DE INFORMATICA, ELECTRONICA Y TELECOMUNICACIONES, DESARROLLO Y PROGRAMACION DE APLICACIONES INFORMATICAS Y PAGINAS WEB. </t>
  </si>
  <si>
    <t>Fernando Anibal Egido Gonzalez</t>
  </si>
  <si>
    <t>B86645389</t>
  </si>
  <si>
    <t>NEW VILLAIN SL</t>
  </si>
  <si>
    <t xml:space="preserve">INFORMATICA, TELECOMUNICACIONES Y OFIMATICA, Y EN PARTICULAR, EL DESARROLLODE APLICACIONES DE SOFTWARE. </t>
  </si>
  <si>
    <t>Hector Luis Diez Camara</t>
  </si>
  <si>
    <t>B83350710</t>
  </si>
  <si>
    <t>I-NOVA SOLUCIONES INTERACTIVAS SL</t>
  </si>
  <si>
    <t>28222</t>
  </si>
  <si>
    <t xml:space="preserve">LOS SERVICIOS DE CONSULTORIA INFORMATICA, INCLUYENDO LA PRESTACION DE SERVICIOS DE REPARACION Y FORMACION DE PROGRAMAS.. </t>
  </si>
  <si>
    <t>46003</t>
  </si>
  <si>
    <t>B30795355</t>
  </si>
  <si>
    <t>GIGATEC REDES Y COMUNICACIONES SL</t>
  </si>
  <si>
    <t>30320</t>
  </si>
  <si>
    <t xml:space="preserve">A) MANTENIMIENTO DE SISTEMAS INFORMATICOS. B) INSTALACION Y MANTENIMIENTO DE REDES Y EQUIPOS INFORMATICOS. C) VENTA DE EQUIPOS Y CONSUMIBLES INFORMATICOS. D) ASESORAMIENTO Y PERITAJE TECNICO INFORMATICO. E) DESARROLLO DE. </t>
  </si>
  <si>
    <t>Angel Morales Martin</t>
  </si>
  <si>
    <t xml:space="preserve"> Jose Miguel Sanchez Sandoval</t>
  </si>
  <si>
    <t xml:space="preserve"> Alberto Jose Guervos Gullon</t>
  </si>
  <si>
    <t>B57261216</t>
  </si>
  <si>
    <t>TRIDENT CONSULTING SL</t>
  </si>
  <si>
    <t xml:space="preserve">LA CONSULTORIA Y SERVICIOS DE TECNOLOGIA INFORMATICA. </t>
  </si>
  <si>
    <t>Paulo Ferreira Nunes Neto</t>
  </si>
  <si>
    <t>B60980042</t>
  </si>
  <si>
    <t>DESARROLLOS ELECTRONICOS PROYMAN SL</t>
  </si>
  <si>
    <t xml:space="preserve">DISENO Y ESTUDIO DE PROCESOS Y DESARROLLO DE INSTALACIONES Y PROGRAMAS, MAQUINARIA, EQUIPOS Y SISTEMAS Y PRODUCTOS DE CONSUMO, ASI COMO SU DISTRIBUCION Y COMERCIALIZACION EN LOS CAMPOS DE LA INFORMATICA, HARDWARE Y SOFTW. </t>
  </si>
  <si>
    <t>Javier Andres Herrera</t>
  </si>
  <si>
    <t xml:space="preserve"> Mario Vicente Sanchez</t>
  </si>
  <si>
    <t xml:space="preserve"> Alfonso Lopez Fernandez</t>
  </si>
  <si>
    <t>B62371448</t>
  </si>
  <si>
    <t>CONDUCEYA SL</t>
  </si>
  <si>
    <t>08193</t>
  </si>
  <si>
    <t xml:space="preserve">LA CREACION Y DESARROLLO DE SERVICIOS, CONTENIDOS E INICIATIVAS DE COMERCIO ELECTRONICO, EN EL AMBITO DE INTERNET DESARROLLO DE PROGRAMAS Y SERVICIOS DE ASESORIA INFORMATICA. </t>
  </si>
  <si>
    <t>Ana Isabel Martin Gomez</t>
  </si>
  <si>
    <t>B66030396</t>
  </si>
  <si>
    <t>BWSAP &amp; BOSAP SL</t>
  </si>
  <si>
    <t xml:space="preserve">INSTALACION Y ADMINISTRACION DE SISTEMAS INFORMATICOS Y SOFTWARE. PRESTACION DE SERVICIOS DE FORMACION EN APLICACIONES INFORMATICAS Y SOFTWARE. ASESORAMIENTO TECNOLOGICO, CONSULTORIA FUNCIONAL EN SOFTWARE, ETC. </t>
  </si>
  <si>
    <t>Alexandre Gonzalez Rodriguez</t>
  </si>
  <si>
    <t xml:space="preserve"> Ignacio Gutierrez Cordero</t>
  </si>
  <si>
    <t>B75001743</t>
  </si>
  <si>
    <t>TAK LEARNING SL</t>
  </si>
  <si>
    <t xml:space="preserve">LA PRESTACION DE SERVICIOS DE DESARROLLO Y MANTENIMIENTO INFORMATICOS, TELEMATICOS, AUDIOVISUALES Y MULTIMEDIA, LA CREACION DE MATERIALES Y CONTENIDOS TANTO EN FORMATO PAPEL COMO EN FORMATO DIGITAL O AUDIOVISUAL, ETC.. </t>
  </si>
  <si>
    <t>Candido Francisco Mulas Sanchez</t>
  </si>
  <si>
    <t>B65909137</t>
  </si>
  <si>
    <t>PEER TECHNOLOGIES SL</t>
  </si>
  <si>
    <t xml:space="preserve">EL DESARROLLO DE SOFTWARE, LA CREACION, MANTENIMIENTO DE PROGRAMAS INFORMATICOS, APLICACIONES Y PAGINAS WEB Y LA COMPRAVENTA AL POR MAYOR Y POR MENOR DE EQUIPOS ELECTRONICOS. </t>
  </si>
  <si>
    <t>Macarena Vivancos Cabrillana</t>
  </si>
  <si>
    <t>B87364709</t>
  </si>
  <si>
    <t>ATLAS CLOUD SL</t>
  </si>
  <si>
    <t xml:space="preserve">LA EDICION DE OTROS PROGRAMAS INFORMATICOS. LAS ACTIVIDADES DE PROGRAMACION INFORMATICA. ACTIVIDADES DE CONSULTORIA INFORMATICA, LA GESTION DE RECURSOS INFORMATICOS Y OTROS SERVICIOS RELACIONADOS CON LAS TECNOLOGIAS DE LA INFORMACION INFORMATICA. </t>
  </si>
  <si>
    <t>B84627017</t>
  </si>
  <si>
    <t>AFI SERVICIOS TECNOLOGICOS AVANZADOS SL</t>
  </si>
  <si>
    <t xml:space="preserve">1. Diseño, desarrollo y comercialización de servicios telemáticos o herramientas de software. 2. Realización de asistencias técnicas y actividades de formación relacionados con proyectos que supongan la utilización de desarrollos informáticos......... </t>
  </si>
  <si>
    <t>Pablo Rodriguez Corcoles</t>
  </si>
  <si>
    <t xml:space="preserve"> Emilio Galan Martin</t>
  </si>
  <si>
    <t xml:space="preserve"> Ruben Sanchez Martin</t>
  </si>
  <si>
    <t>B70029558</t>
  </si>
  <si>
    <t>ADECUACION ECOLOGICA DE RESIDUOS S.L</t>
  </si>
  <si>
    <t>15993</t>
  </si>
  <si>
    <t xml:space="preserve">LA COMPRA VENTA Y ALMACENAMIENTO DE CARTUCHOS DE PIMPRESION DE TINTA Y TONER CONSUMIBLES INFORMATICOS. </t>
  </si>
  <si>
    <t>Felix Velasco Baladron</t>
  </si>
  <si>
    <t xml:space="preserve"> Javier Ovejero Sanchez</t>
  </si>
  <si>
    <t xml:space="preserve"> Manuel Portillo Muñoz</t>
  </si>
  <si>
    <t>B97902050</t>
  </si>
  <si>
    <t>SOLMATE SOLAR SL</t>
  </si>
  <si>
    <t xml:space="preserve">LA COMPRAVENTA, FABRICACION, INSTALACION Y ASESORAMIENTO TECNICO DE EQUIPOS DE ENERGIA SOLAR. LAS ACTIVIDADES INTEGRANTES DEL OBJETO SOCIAL SE REALIZARAN POR MEDIO DE LOS CORRESPONDIENTES PROFESIONALES CUANDO ASI SEA PRE. </t>
  </si>
  <si>
    <t>Salvador Alexis Lorenzo Hernandez</t>
  </si>
  <si>
    <t xml:space="preserve"> Andres Regalado Gonzalez</t>
  </si>
  <si>
    <t xml:space="preserve"> Manuel Afonso Borges</t>
  </si>
  <si>
    <t xml:space="preserve"> Alejandro Hernandez Luis</t>
  </si>
  <si>
    <t>A20097606</t>
  </si>
  <si>
    <t>INFORMATICA 68 SA</t>
  </si>
  <si>
    <t xml:space="preserve">SE INCLUYE EN EL OBJETO SOCIAL LA FORMACION. DISTRIBUCION Y MANTENIMIENTO DE HARDWARE.. </t>
  </si>
  <si>
    <t>Juan Ramon Hernandez Gonzalez</t>
  </si>
  <si>
    <t>sansebastian@es.grupoi68.com</t>
  </si>
  <si>
    <t xml:space="preserve"> f.gomez@i68.es</t>
  </si>
  <si>
    <t xml:space="preserve"> informatica68@i68.es</t>
  </si>
  <si>
    <t xml:space="preserve"> felipe@i68.es</t>
  </si>
  <si>
    <t>B61832036</t>
  </si>
  <si>
    <t>RPS RESEARCH IBERICA SL</t>
  </si>
  <si>
    <t xml:space="preserve">LA PRESTACION A TERCEROS DE SERVICIOS DE. A. CONSULTORIA EMPRESARIAL EN LAS AREAS DE PLANIFICACION ESTRATEGICA, DE MARKETING Y DE VENTAS, DE TECNOLOGIAS DE LA INFORMACION, DE INVESTIGACION Y DE DESARROLLO, DE PATENTES, D. </t>
  </si>
  <si>
    <t>Julian Arechabaleta Hernandez</t>
  </si>
  <si>
    <t xml:space="preserve"> Margarita Hernandez Delgado</t>
  </si>
  <si>
    <t xml:space="preserve"> Dolores Hernandez</t>
  </si>
  <si>
    <t>B80887441</t>
  </si>
  <si>
    <t>FRIENDWARE SL</t>
  </si>
  <si>
    <t xml:space="preserve">LA REALIZACION DE LAS ACTIVIDADES DE DISENO, PRODUCCION, FABRICACION, ELABORACION, PREPARACION, DESARROLLO, DISTRIBUCION, COMERCIALIZACION, IMPORTACION, EXPORTACION, SUMINISTRO, EXPLOTACION, REPARACION, VENTA ETC.. </t>
  </si>
  <si>
    <t>Susan Evitt</t>
  </si>
  <si>
    <t>friendware@soporte.es</t>
  </si>
  <si>
    <t xml:space="preserve"> soporte@friendware.es</t>
  </si>
  <si>
    <t xml:space="preserve"> luis.alarcon@friendware.es</t>
  </si>
  <si>
    <t>A78456977</t>
  </si>
  <si>
    <t>BUILDER INFORMATICA SA</t>
  </si>
  <si>
    <t xml:space="preserve">COMPRAVENTA, IMPORTACION Y EXPORTACION DE ORDENADORES, CONSULTORIA, INFORMATICA Y PRESTACION DE SERVICIOS INFORMATICOS.. </t>
  </si>
  <si>
    <t>Maria Carmen Gutierrez Rubio</t>
  </si>
  <si>
    <t>info@vartexnet.com</t>
  </si>
  <si>
    <t xml:space="preserve"> info@vartex.com</t>
  </si>
  <si>
    <t xml:space="preserve"> central@builder-inf.com</t>
  </si>
  <si>
    <t>B60928264</t>
  </si>
  <si>
    <t>APLICACIONES COMUNICACIONES Y SERVICIOS INFORMATICOS SL</t>
  </si>
  <si>
    <t xml:space="preserve">PRODUCCION, CREACION, MODIFICACION Y COMERCIALIZACION DE PROGRAMAS INFORMATICOS, Y LA VENTA Y COMERCIALIZACION DE TODO TIPO DE PRODUCTOS, PROGRAMAS, MAQUINARIAS Y ACCESORIOS INFORMATICOS MANTENIMIENTO DE INSTALACIONES, E. </t>
  </si>
  <si>
    <t>Heimo Kofler</t>
  </si>
  <si>
    <t xml:space="preserve"> Kofler Heimo</t>
  </si>
  <si>
    <t>fos@acsinformaticos.com</t>
  </si>
  <si>
    <t>B73615767</t>
  </si>
  <si>
    <t>ISTEL TECNOLOGIA DE LA INFORMACION SOCIEDAD LIMITADA</t>
  </si>
  <si>
    <t>30392</t>
  </si>
  <si>
    <t xml:space="preserve">CONSULTORIA Y AUDITORIAS DE SEGURIDAD DE COMUNICACIONES Y SISTEMAS DE INFORMACION EMPRESARIAL. DESARROLLO DE SOFTWARE DE GESTION EMPRESARIAL Y SU POSTERIOR COMERCIALIZACION. DESARROLLO DE PLATAFORMAS WEB PARA LA GESTION. </t>
  </si>
  <si>
    <t>Santiago Baute Ramos</t>
  </si>
  <si>
    <t xml:space="preserve"> Gloria Marina Benasco Perez</t>
  </si>
  <si>
    <t xml:space="preserve"> Francisco Javier Rodriguez Gonzalez</t>
  </si>
  <si>
    <t xml:space="preserve"> Patricio Garcia Baez</t>
  </si>
  <si>
    <t>B73593527</t>
  </si>
  <si>
    <t>IMAGINANET SERVICIOS INFORMATICOS SL</t>
  </si>
  <si>
    <t xml:space="preserve">COMPRA, VENTA, ALQUILER, IMPORTACION, EXPORTACION, INSTALACION, FABRICACION, INVESTIGACION, INNOVACION, DESARROLLO TECNOLOGICO, INTEGRACION Y REPARACION DE EQUIPOS Y SISTEMAS DE DOMOTICA, IMAGEN, SONIDO E INFORMATICA. EL. </t>
  </si>
  <si>
    <t>Jose Garcia Rico</t>
  </si>
  <si>
    <t xml:space="preserve"> Fernando Ravelo Socas</t>
  </si>
  <si>
    <t>B63632160</t>
  </si>
  <si>
    <t>SWEET LINE NETWORKS SL</t>
  </si>
  <si>
    <t xml:space="preserve">LA PRESTACION DE SERVICIOS INFORMATICOS Y LA EXPLOTACION DE PAGINAS WEB. </t>
  </si>
  <si>
    <t>Juan Antonio Casanova Gonzalez</t>
  </si>
  <si>
    <t>B80824576</t>
  </si>
  <si>
    <t>DESARROLLOS INFORMATICOS Y CONTROL SL</t>
  </si>
  <si>
    <t>28840</t>
  </si>
  <si>
    <t xml:space="preserve">LA REALIZACION DE TODO TIPO DE SERVICIOS INFORMATICOS EN GENERAL.. </t>
  </si>
  <si>
    <t>Maria Remedios Tosco Alvarez</t>
  </si>
  <si>
    <t xml:space="preserve"> Jesus Tosco Hernandez</t>
  </si>
  <si>
    <t xml:space="preserve"> Maria Remedios Alvarez Lorenzo</t>
  </si>
  <si>
    <t>B65880551</t>
  </si>
  <si>
    <t>MULTI-LED TECHNOLOGY SL</t>
  </si>
  <si>
    <t xml:space="preserve">EL COMERCIO AL POR MAYOR Y AL POR MENOR DE ELEMENTOS ELECTRICOS Y LUMINICOS, ASI COMO ELEMENTOS DE AHORRO ENERGETICO Y EN GENERAL CUALQUIER ACTIVIDAD CONEXA, QUE FACILITE O COMPLEMENTE LAS ANTERIORES. </t>
  </si>
  <si>
    <t>Jose Manuel Encinoso Padron</t>
  </si>
  <si>
    <t>08039</t>
  </si>
  <si>
    <t>A48476006</t>
  </si>
  <si>
    <t>SERIKAT CONSULTORIA E INFORMATICA SOCIEDAD ANONIMA</t>
  </si>
  <si>
    <t>48008</t>
  </si>
  <si>
    <t xml:space="preserve">EL ANALISIS Y DISENO; DESARROLLO, IMPLANTACION Y MANTENIMIENTO DE SISTEMAS E INFORMACION. LOS SERVICIOS Y CONSULTORIA EN CUALQUIER AMBITO. LA PRESTACION. DE SERVICIOS AUXILIARES. LA REALIZACION DE ANALISIS, PROYECTOS Y E. </t>
  </si>
  <si>
    <t>Pablo Jesus Pulido Lorenzo</t>
  </si>
  <si>
    <t xml:space="preserve"> Blas Salvador Hernandez Garcia</t>
  </si>
  <si>
    <t>infobi@serikat.es</t>
  </si>
  <si>
    <t xml:space="preserve"> infovi@serikat.es</t>
  </si>
  <si>
    <t xml:space="preserve"> infoss@serikat.es</t>
  </si>
  <si>
    <t>B76151083</t>
  </si>
  <si>
    <t>CAN BECLOUD SOCIEDAD LIMITADA</t>
  </si>
  <si>
    <t xml:space="preserve">Servicios informáticos en general tanto en la nube y como físicos. El montaje de equipos, desarrollo, aplicaciones informáticas, instalaciones, comercialización de productos y servicios electrónicos e informáticos. Importación y exportación de elementos, equipos, sistemas... </t>
  </si>
  <si>
    <t>Alfredo Diaz Simon</t>
  </si>
  <si>
    <t xml:space="preserve"> Belen Diaz Simon</t>
  </si>
  <si>
    <t xml:space="preserve"> Alfredo Prudencio Diaz Perera</t>
  </si>
  <si>
    <t>B81466443</t>
  </si>
  <si>
    <t>MISYS INTERNATIONAL FINANCIAL SYSTEMS SL</t>
  </si>
  <si>
    <t xml:space="preserve">LA COMERCIALIZACION Y DESARROLLO DE SOFTWARE Y PRESTACION DE SERVICIOS DE MANTENIMIENTO Y CONSULTORIA, ASI COMO CUALESQUIERA OTROS SERVICIOS ASOCIADOS.. </t>
  </si>
  <si>
    <t>Jose Pedro Quesada Gonzalez</t>
  </si>
  <si>
    <t xml:space="preserve"> Jose Vicente Cruz Exposito</t>
  </si>
  <si>
    <t xml:space="preserve"> Adrian Perez Jorge</t>
  </si>
  <si>
    <t xml:space="preserve"> Emilio Valencia Rodriguez</t>
  </si>
  <si>
    <t>ana.barros@misys.com</t>
  </si>
  <si>
    <t xml:space="preserve"> barrose@midas-kapiti.com</t>
  </si>
  <si>
    <t>B65495392</t>
  </si>
  <si>
    <t>INDUSTRY MANUFACTURING SOFTWARE SL</t>
  </si>
  <si>
    <t xml:space="preserve">EL DESARROLLO, CREACION, COMERCIALIZACION, MANTENIMIENTO Y DISTRIBUCION DE PRODUCTOS DE SOFTWARE Y EQUIPOS INFORMATICOS. </t>
  </si>
  <si>
    <t>Jesus Gonzalez De Chavez Parache</t>
  </si>
  <si>
    <t xml:space="preserve"> Peter Erdmann</t>
  </si>
  <si>
    <t xml:space="preserve"> Gonzalez De Chavez Parache Jesus</t>
  </si>
  <si>
    <t>info@mantis-software.com</t>
  </si>
  <si>
    <t>B85570620</t>
  </si>
  <si>
    <t>DOROFTEI SL</t>
  </si>
  <si>
    <t xml:space="preserve">INSTALACIONES INFORMATICAS. DOMOTICA. CONSTRUCCION Y REFORMAS EN TODAS SUS VARIANTES. TODA CLASE DE SERVICIOS EN EL CAMPO DE LA INFORMATICA. SERVICIOS DE LIMPIEZA DE OBRAS. ETC.. </t>
  </si>
  <si>
    <t>Santiago Marcelino Leon Luis</t>
  </si>
  <si>
    <t xml:space="preserve"> Aurea Rosa Baena Machito</t>
  </si>
  <si>
    <t>B45768777</t>
  </si>
  <si>
    <t>LECH-TECH SOLUTIONS SL</t>
  </si>
  <si>
    <t>45600</t>
  </si>
  <si>
    <t xml:space="preserve">El desarrollo y mantenimiento de aplicaciones informáticas y páginas webs. Contratación y gestión de marketing. Asesoría empresarial: fiscal, contable, laboral, jurídica, económico-administrativa y financiera. </t>
  </si>
  <si>
    <t>Cesar Antonio Lopez Solano</t>
  </si>
  <si>
    <t>B73352635</t>
  </si>
  <si>
    <t>VOCALI SISTEMAS INTELIGENTES SL</t>
  </si>
  <si>
    <t>30100</t>
  </si>
  <si>
    <t xml:space="preserve">1.- EL DESARROLLO E IMPLANTACION DE SISTEMAS INFORMATICOS. 2.- LA CONSULTORIA, EL ASESORAMIENTO Y LA FORMACION EN TECNOLOGIA DE LA INFORMACION Y LAS TELECOMUNICACIONES. 3.- LA VENTA DE EQUIPOS INFORMATICOS, COMPONENTES Y. </t>
  </si>
  <si>
    <t>Ricardo Jose Fermin Gonzalez</t>
  </si>
  <si>
    <t>B86410461</t>
  </si>
  <si>
    <t>NESSI SOLUCIONES TECNOLOGICAS SL</t>
  </si>
  <si>
    <t xml:space="preserve">COMERCIALIZACION, IMPORTACION, EXPORTACION, DISEÑO, DESARROLLO, INSTALACION, PUESTA EN FUNCIONAMIENTO, MANTENIMIENTO Y ADAPTACION DE PROGRAMAS INFORMATICOS, APLICACIONES INFORMATICAS... </t>
  </si>
  <si>
    <t xml:space="preserve"> Jose Enrique Cabrera Perez</t>
  </si>
  <si>
    <t>B35574292</t>
  </si>
  <si>
    <t>VENUS COMPUTER SL</t>
  </si>
  <si>
    <t xml:space="preserve">COMERCIO AL POR MAYOR Y MENOR DE MAQUINAS, EQUIPOS INFORMATICA, OFIMATICA Y MATERIAL DE OFICINA, TALES COMO ORDENADORES, SERVIDORES Y SUS PROGRAMAS, VIDEOJUEGOS, IMPRESORAS.. </t>
  </si>
  <si>
    <t>Thalia Fung Goizueta</t>
  </si>
  <si>
    <t xml:space="preserve"> Goizueta Thalia Fung</t>
  </si>
  <si>
    <t>B57599284</t>
  </si>
  <si>
    <t>CREATIVE WEB DESIGN SL</t>
  </si>
  <si>
    <t>29679</t>
  </si>
  <si>
    <t xml:space="preserve">LA SOCIEDAD TIENE POR OBJETO LA CREACION, DISENO Y ARRENDAMIENTO DE PAGINAS WEB EN INTERNET, SU DESARROLLO, PROMOCION, MANTENIMIENTO, ACTUALIZACION Y DEMAS ACTIVIDADES SECUNDARIAS, LA OBTENCION DE DOMINIOS EN INTERNET Y. </t>
  </si>
  <si>
    <t>Patricia Perez Almazan</t>
  </si>
  <si>
    <t xml:space="preserve"> Jose Luis Torres Gonzalez</t>
  </si>
  <si>
    <t>B65393969</t>
  </si>
  <si>
    <t>AG ADDS INFORMATICA SL</t>
  </si>
  <si>
    <t xml:space="preserve">OFRECER SERVICIOS DE ASESORIA DESARROLLO Y DISTRIBUCION DE SISTEMAS INFORMATICOS. </t>
  </si>
  <si>
    <t>Antonio Juan Correa Vera</t>
  </si>
  <si>
    <t xml:space="preserve"> Vera Maria Teresa Correa</t>
  </si>
  <si>
    <t>B84520733</t>
  </si>
  <si>
    <t>GEOSTAR TECNOLOGIAS S.L</t>
  </si>
  <si>
    <t xml:space="preserve">LA CREACION, INVESTIGACION, DESARROLLO, PRODUCCION, PUBLICACION, COMERCIALIZACION Y DISTRIBUCION DE INGENIOS INFORMATICOS DE CARACTER INFORMATIVO, ARTISTICO, RECREATIVO Y DIDACTICO. </t>
  </si>
  <si>
    <t>Armando Santana Rodriguez</t>
  </si>
  <si>
    <t>A38437802</t>
  </si>
  <si>
    <t>ABEND SERVICIOS SAL</t>
  </si>
  <si>
    <t>38001</t>
  </si>
  <si>
    <t xml:space="preserve">COMPRAVENTA, DISTRIBUCION, CONSULTORIO, INSTALACION, Y SERVICIOS INFORMATICOS Y DE TELECOMUNICACIONES. ADQUISICION, ENAJENACION Y EXPLOTACION DE INMUEBLES.. </t>
  </si>
  <si>
    <t>Juan Jose Llanos Gutierrez</t>
  </si>
  <si>
    <t>B48451306</t>
  </si>
  <si>
    <t>ALBIZU VIDAL URIA Y ASOCIADOS SOCIEDAD LIMITADA</t>
  </si>
  <si>
    <t xml:space="preserve">CONSULTORIA Y ASESORAMIENTO EN TEMAS RELACIONADOS CON LA ESTRUCTURA Y ORGANIZACION DE EMPRESAS. IMPARTICION DE ENSENANZAS EN ORDEN A LA FORMACION DE DIRECTIVOS.                                                            . </t>
  </si>
  <si>
    <t>Jose Antonio Santana Santana</t>
  </si>
  <si>
    <t xml:space="preserve"> Sergio Ivan Ramos Rodriguez</t>
  </si>
  <si>
    <t xml:space="preserve"> Francisco Javier Herrera Herrera</t>
  </si>
  <si>
    <t>B76057421</t>
  </si>
  <si>
    <t>SERVICIOS DE TELECOMUNICACIONES BERNARDEZ SL</t>
  </si>
  <si>
    <t>35290</t>
  </si>
  <si>
    <t xml:space="preserve">Representacion, distribucion, compra, venta, instalacion y mantenimiento de antenas y equipos de recepcion y distribucion de television, y otros sistemas de telecomunicaciones. Produccion, distribucion, compra, venta, instalacion, servicio tecnico y mantenimiento de aplicaciones, equipos.... </t>
  </si>
  <si>
    <t>B83310102</t>
  </si>
  <si>
    <t>NOVALIA SOFTWARE SERVICES SL</t>
  </si>
  <si>
    <t>28430</t>
  </si>
  <si>
    <t xml:space="preserve">COMERCIALIZACION, IMPORTACION, EXPORTACION, DISENO, DESARROLLO, INSTALACION, PUESTA EN FUNCIONAMIENTO, MANTENIMIENTO Y ADAPTACION DE PROGRAMAS INFORMATICOS, APLICACIONES INFORMATICAS, PRODUCTOS INFORMATICOS Y SISTEMAS IN. </t>
  </si>
  <si>
    <t>Jose Alberto Gonzalez Rodriguez</t>
  </si>
  <si>
    <t>blazquez@novalia.es</t>
  </si>
  <si>
    <t xml:space="preserve"> novalia@novalia.es</t>
  </si>
  <si>
    <t>B83801324</t>
  </si>
  <si>
    <t>SLATER SOFTWARE LABORATORIES SL</t>
  </si>
  <si>
    <t xml:space="preserve">LA COMPRA, VENTA, IMPORTACION Y EXPORTACION, ALQUILER, DISTRIBUCION, COMERCIALIZACION AL POR MAYOR Y AL POR MENOR DE EQUIPOS Y PROGRAMAS INFORMATICOS Y, EN ESPECIAL, DE LOS DE DISENO DIGITAL. OTROS                       . </t>
  </si>
  <si>
    <t>Miloslav Janicek</t>
  </si>
  <si>
    <t>B17989435</t>
  </si>
  <si>
    <t>MG ASSESSORIA GIRONINA SOCIEDAD LIMITADA</t>
  </si>
  <si>
    <t xml:space="preserve">SERVICIOS INFORMATICOS TALES, COMO, GESTION COMPRAVENTA DE PRODUCTOS, REPARACIONES DE SOFTWARE Y HARDWARE, DISENO Y ELABORACION DE PROGRAMAS DE SOFTWARE, DISENO DE PAGINAS WEB. ASESORAMIENTO Y GESTION EMPRESARIAL EN TODO. </t>
  </si>
  <si>
    <t>Michael Georg Biggs</t>
  </si>
  <si>
    <t xml:space="preserve"> Biggs Michael Georg</t>
  </si>
  <si>
    <t>info@gironabus.com</t>
  </si>
  <si>
    <t>B84093731</t>
  </si>
  <si>
    <t>GRUPO FERMAN ASESORES Y SERVICIOS INFORMATICOS S.L</t>
  </si>
  <si>
    <t xml:space="preserve">LA FABRICACION, DESARROLLO Y EXPLOTACION DE PROGRAMAS INFORMATICOS. </t>
  </si>
  <si>
    <t>Pedro Antonio Mederos Jimenez</t>
  </si>
  <si>
    <t>B64388283</t>
  </si>
  <si>
    <t>ASVERTIA SL</t>
  </si>
  <si>
    <t xml:space="preserve">LA ORGANIZACION DE BODAS Y OTROS EVENTOS Y ACTIVIDADES DE OCIO, ASI COMO LA CONTRATACION DE TODO TIPO DE SERVICIOS PARA SU REALIZACION. EL DESARROLLO DE NEGOCIOS MEDIANTE INTERNET, ETC. </t>
  </si>
  <si>
    <t>Cristobal Izquierdo Perdomo</t>
  </si>
  <si>
    <t>B81526139</t>
  </si>
  <si>
    <t>DATA CARTRIDGE ESPAÑA SL</t>
  </si>
  <si>
    <t xml:space="preserve">ADQUISICION, COMPRA, MANTENIMIENTO, FORMACION, ASESORIA, CONSERVACION, ALQUILER, IMPLANTACION, VENTA, COMERCIALIZACION Y ELABORACION DE EQUIPOS Y PROGRAMAS INFORMATICOS.. </t>
  </si>
  <si>
    <t>Lidia Vanesa Diaz Trujillo</t>
  </si>
  <si>
    <t>dce@dce.es</t>
  </si>
  <si>
    <t>B85559292</t>
  </si>
  <si>
    <t>AERSYS AERONAUTICA SL</t>
  </si>
  <si>
    <t xml:space="preserve">LA FABRICACION Y COMERCIALIZACION DE EQUIPOS Y SISTEMAS INFORMATICOS Y ELECTRONICOS.. </t>
  </si>
  <si>
    <t>Jose Miguel Lorenzo Pineda</t>
  </si>
  <si>
    <t xml:space="preserve"> Miguel Febles Almenara</t>
  </si>
  <si>
    <t xml:space="preserve"> Juan Carlos Gonzalez Leon</t>
  </si>
  <si>
    <t>B98217649</t>
  </si>
  <si>
    <t>ACCION &amp; FORMACION EN DISEÑO SOCIEDAD LIMITADA</t>
  </si>
  <si>
    <t>46020</t>
  </si>
  <si>
    <t xml:space="preserve">La sociedad tendra por objeto social: El desarrollo, formacion, enseñanza e imparticion de cursos de programas informaticos orientados al diseño asistido por ordenador. Y Consultoria informatica. Si disposiciones legales exigiesen para el ejercicio de alguna de las actividades comprendidas en el obj.. </t>
  </si>
  <si>
    <t>Eugenio Hurtado Hincapie</t>
  </si>
  <si>
    <t>B85437432</t>
  </si>
  <si>
    <t>DAGORI CONSULTING SL</t>
  </si>
  <si>
    <t xml:space="preserve">LA ENSENANZA DE LA INFORMATICA EN TODOS SUS GRADOS LA PRESTACION DE SERVICIOS INFORMATICOS. LA VENTA Y DISTRIBUCION DE SOFTWARE Y HARDWARE.. </t>
  </si>
  <si>
    <t>Ramon Sierra Rodriguez</t>
  </si>
  <si>
    <t>B36763936</t>
  </si>
  <si>
    <t>COORDINADORA DE SISTEMAS SL</t>
  </si>
  <si>
    <t>36206</t>
  </si>
  <si>
    <t xml:space="preserve">COMERCIO DE MAQUINAS Y EQUIPOS ELECTRONICOS MATERIAL DE OFICINA E INSTALACION, REPARACION Y MANTENIMIENTO DE LAS MISMAS.. </t>
  </si>
  <si>
    <t>Manuel Reyes Garcia Gonzalez</t>
  </si>
  <si>
    <t>cdes@cdes.es</t>
  </si>
  <si>
    <t>B81776858</t>
  </si>
  <si>
    <t>BLACKBERRY CONSULTING SL</t>
  </si>
  <si>
    <t xml:space="preserve">ASESORIA EN SISTEMAS INFORMATICOS.. </t>
  </si>
  <si>
    <t>Santa Cruz Camus Camus</t>
  </si>
  <si>
    <t>B34204974</t>
  </si>
  <si>
    <t>A.M.T PALENCIA SLL</t>
  </si>
  <si>
    <t>34003</t>
  </si>
  <si>
    <t xml:space="preserve">EL COMERCIO, TANTO AL POR MAYOR COMO AL DETALLE DE TODO TIPO DE MATERIAL Y APARATOS ELECTRICOS Y ELECTRONICOS, DE MUEBLES, MAQUINARIA Y EQUIPOS DE OFICINA, EQUIPOS Y SUMINISTROS INFORMATICOS, ASI COMO LA INSTALACION Y RE. </t>
  </si>
  <si>
    <t>Javier Polidura Arruga</t>
  </si>
  <si>
    <t xml:space="preserve"> Beatriz Gurruchaga Sanchez</t>
  </si>
  <si>
    <t>amt@amtpalencia.com</t>
  </si>
  <si>
    <t xml:space="preserve"> manzano@afyc.net</t>
  </si>
  <si>
    <t>B98046907</t>
  </si>
  <si>
    <t>PINK POWER PORT SL</t>
  </si>
  <si>
    <t xml:space="preserve">A -. LA COMERCIALIZACION, DISTRIBUCION, IMPORTACION Y EXPORTACION DE MATERIAL DEPORTIVO, APARATOS ELECTRONICOS, Y MATERIAL INFORMATICO. B -. EL MANTENIMIENTO Y DESARROLLO DE PROGRAMAS INFORMATICOS.. </t>
  </si>
  <si>
    <t>Victor Jesus Fernandez Garcia</t>
  </si>
  <si>
    <t>B82952201</t>
  </si>
  <si>
    <t>HOSTINGTRAVEL SL</t>
  </si>
  <si>
    <t>28707</t>
  </si>
  <si>
    <t xml:space="preserve">1. LOS SERVICIOS DE CONSULTORIA DE COMUNICACIONES Y DESARROLLOS INFORMATICOS EL ESTUDIO, INVESTIGACION, COMERCIALIZACION Y DESARROLLO DE SOFTWARE, HARDWARE, SERVICIOS DE INFORMATICA, COMUNICACION Y DERECHOS PUBLICITARIOS. </t>
  </si>
  <si>
    <t>Jesus Angel Bravo Duque</t>
  </si>
  <si>
    <t xml:space="preserve"> Gema Conde Gonzalez</t>
  </si>
  <si>
    <t xml:space="preserve"> Alejandro Claudios Santos</t>
  </si>
  <si>
    <t xml:space="preserve"> Roberto  Lucio Fernandez Grau</t>
  </si>
  <si>
    <t>B86310026</t>
  </si>
  <si>
    <t>DESCER LDC SL</t>
  </si>
  <si>
    <t>28024</t>
  </si>
  <si>
    <t xml:space="preserve">COMERCIO, MANTENIMIENTO Y DESARROLLO DE APLICACIONES INFORMATICAS. LA REALIZACION DE ACTIVIDADES DE INTERNET, ASI COMO EL SUMINISTRO DE SERVICIOS DE INFORMACION Y FORMACION. LA PROMOCION, DISEÑO, PROYECCION E INSTALACION DETODA CLASE DE GIMNASIOS YA SEAN PARA EL METODO PILATES, DEPORTIVOS,. </t>
  </si>
  <si>
    <t>Manuel Villaverde Alvarez</t>
  </si>
  <si>
    <t>B38984753</t>
  </si>
  <si>
    <t>MARKETEXT EUROPE SL</t>
  </si>
  <si>
    <t xml:space="preserve">A) DESARROLLO DE SISTEMAS INFORMATICOS Y CREACION DE SOFTWARE DESTINADOS AINNOVACION DE LA INDUSTRIA TECNOLOGICA E INFORMATICA. B) DESARROLLO, GESTION, ADMINISTRACION Y EXPLOTACION DE SISTEMAS DE COMUNICACION Y TELECOMUN. </t>
  </si>
  <si>
    <t>Jesus Alberto Herrero Rosado</t>
  </si>
  <si>
    <t>B82257544</t>
  </si>
  <si>
    <t>SOPA COMUNICACIONES SL</t>
  </si>
  <si>
    <t xml:space="preserve">A) LA PRESTACION DE SERVICIOS DE EXPLOTACION ELECTRONICA Y SU COMERCIALIZACION B) LA PROGRAMACION INFORMATICA, ASI COMO EL MANTENIMIENTO, REPARACION Y COMERCIALIZACION DE SOFTWARE Y HARDWARE. C) LA COMPRA Y VENTA DE BIEN. </t>
  </si>
  <si>
    <t>Ruben Abascal Mugica</t>
  </si>
  <si>
    <t xml:space="preserve"> Gonzalo Torralba Simarro</t>
  </si>
  <si>
    <t>correo@sopa.net</t>
  </si>
  <si>
    <t>A85085306</t>
  </si>
  <si>
    <t>AARON FORMACION Y CONSULTORIA SA</t>
  </si>
  <si>
    <t xml:space="preserve">LA PRESTACION DE SERVICIOS DE DESARROLLO Y MANTENIMIENTO DE PROGRAMAS DE ORDENADOR. LA PRESTACION DE SERVICIOS DE SERVICIOS DE EXPLOTACION Y CONTROL DE SISTEMAS INFORMATICOS E INFRAESTRUCTURAS TELEMATICAS.. </t>
  </si>
  <si>
    <t>Carlos Gutierrez Alonso</t>
  </si>
  <si>
    <t>B09315961</t>
  </si>
  <si>
    <t>SOLUCIONES INFORMATICAS BURGOS SL</t>
  </si>
  <si>
    <t>09007</t>
  </si>
  <si>
    <t xml:space="preserve">LA VENTA, INSTALACION, REPARACION Y MANTENIMIENTO DE EQUIPOS DE OFIMATICA, INFORMATICA Y COMUNICACIONES, ASI COMO MATERIAL Y MOBILIARIO DE OFICINA.. </t>
  </si>
  <si>
    <t>Claudia Kristina Botero</t>
  </si>
  <si>
    <t xml:space="preserve"> Bernhard Heise</t>
  </si>
  <si>
    <t>B86513132</t>
  </si>
  <si>
    <t>MEMUMDI TECHNOLOGIES SL</t>
  </si>
  <si>
    <t xml:space="preserve">CREACION, DESARROLLO, IMPLEMENTACION, COMERCIALIZACION, ALMACENAJE, COMPRA, VENTA, DISTRIBUCION Y EXPLOTACION DE ACTIVIDADES, PRODUCTOS, SERVICIOS Y SOLUCIONES EN TECNOLOGIAS DE LA INFORMACION ........ </t>
  </si>
  <si>
    <t>Gorka Mendez Bastida</t>
  </si>
  <si>
    <t xml:space="preserve"> Fernando Calleja Tejo</t>
  </si>
  <si>
    <t>B35408996</t>
  </si>
  <si>
    <t>INTERCOM TELEMATICA LAS PALMAS SOCIEDAD LIMITADA</t>
  </si>
  <si>
    <t xml:space="preserve">EL SERVICIO DE TELECOMUNICACIONES POR ORDENADORES ASI COMO LA COMPRA, VENTA Y ARRENDAMIENTO DE ORDENADORES Y SUS ACCESORIOS ETC.. </t>
  </si>
  <si>
    <t>Eduardo Perez Gonzalez</t>
  </si>
  <si>
    <t xml:space="preserve"> Shaun Dominic Carkeek</t>
  </si>
  <si>
    <t>B82444068</t>
  </si>
  <si>
    <t>DOBLE CLIK INFORMATICA 2000 SL</t>
  </si>
  <si>
    <t>28891</t>
  </si>
  <si>
    <t xml:space="preserve">LA COMPRA, VENTA. COMERCIALIZACION, DISTRIBUCION, REPARACION, MANTENIMIENTO DE EQUIPOS INFORMATICOS, SUS ACCESORIOS Y CONSUMIBLES.. </t>
  </si>
  <si>
    <t>Wenceslao Muñiz Rodriguez</t>
  </si>
  <si>
    <t>B27781038</t>
  </si>
  <si>
    <t>VITEQ PROYECTOS INFORMATICOS SLL</t>
  </si>
  <si>
    <t>36216</t>
  </si>
  <si>
    <t xml:space="preserve">La venta, alquiler y mantenimiento de equipos telemáticos, desarrollo y mantenimiento de aplicaciones informáticas para los citados equipos y servicios adicionales de internet y telecomunicaciones. </t>
  </si>
  <si>
    <t>Alvaro Peredo Ballugera</t>
  </si>
  <si>
    <t>B61367397</t>
  </si>
  <si>
    <t>XDS SISTEMAS SL</t>
  </si>
  <si>
    <t xml:space="preserve">DESARROLLO DE SISTEMAS INFORMATICOS Y CONSULTORIA DE ORGANIZACIONES.. </t>
  </si>
  <si>
    <t>Francisco Palazuelos Calleja</t>
  </si>
  <si>
    <t>B81642704</t>
  </si>
  <si>
    <t>S D Q SISTEMAS SL</t>
  </si>
  <si>
    <t xml:space="preserve">LA REPRESENTACION, COMERCIALIZACION, DISTRIBUCION, COMPRA VENTA, EXPOSICION, ALMACENAJE, IMPORTACION Y EXPORTACION DE PRODUCTOS INFORMATICOS Y LA PRESTACION DE SERVICIOS INFORMATICOS.. </t>
  </si>
  <si>
    <t>Rafael Alonso Balbas</t>
  </si>
  <si>
    <t>indes@e-indes.com</t>
  </si>
  <si>
    <t>B82914748</t>
  </si>
  <si>
    <t>SCROLL XXI SL</t>
  </si>
  <si>
    <t xml:space="preserve">LA ACTIVIDAD DE VENTA DE ORDENADORES Y DERIVADOS DE INFORMATICA, ASI COMO TELEFONIA EN GENERAL. VENTA DE ELECTRODOMESTICOS EN GENERAL, ASI COMO CUALQUIER OTRO TIPO DE BIENES MUEBLES. LA VENTA DE MEDIOS Y PRODUCTOS.. </t>
  </si>
  <si>
    <t>Maria Consuelo Cortijo Aldaco</t>
  </si>
  <si>
    <t>B84851849</t>
  </si>
  <si>
    <t>ACTION DATA SYSTEMS S.L</t>
  </si>
  <si>
    <t xml:space="preserve">COMERCIALIZACION Y DISTRIBUCION DE PRODUCTOS ELECTRONICOS E INFORMATICOS. </t>
  </si>
  <si>
    <t>Jose Abel Martin Cayuso</t>
  </si>
  <si>
    <t>B98163769</t>
  </si>
  <si>
    <t>MICROAREA DESARROLLOS INFORMATICOS SOCIEDAD LIMITADA</t>
  </si>
  <si>
    <t xml:space="preserve">EL DESARROLLO DE PROGRAMA INFORMATICOS -SOFTWARE-Y COMERCIO AL POR MAYOR A TRAVES DE LOS CORRESPONDIENTES PROFESIONALES.. </t>
  </si>
  <si>
    <t>Alfredo Perez Fernandez</t>
  </si>
  <si>
    <t xml:space="preserve"> Pedro Joaquin Ortiz Ortiz</t>
  </si>
  <si>
    <t>B95527933</t>
  </si>
  <si>
    <t>ROC CONSULTING IBERIA SOCIEDAD LIMITADA</t>
  </si>
  <si>
    <t xml:space="preserve">LA PRESTACION DE SERVICIOS DE CARACTER INFORMATICO.. </t>
  </si>
  <si>
    <t>Bruno Perez Acebo</t>
  </si>
  <si>
    <t xml:space="preserve"> Alfredo Perez Fernandez</t>
  </si>
  <si>
    <t>B26372599</t>
  </si>
  <si>
    <t>LOGIC SOLUCIONES SOFTWARE SOCIEDAD LIMITADA</t>
  </si>
  <si>
    <t>26005</t>
  </si>
  <si>
    <t xml:space="preserve">LA COMERCIALIZACION Y SOPORTE DE APLICACIONES Y EQUIPOS INFORMATICOS. </t>
  </si>
  <si>
    <t>Luis Enrique Sainz Nieto</t>
  </si>
  <si>
    <t>administraccion@logicsoluciones.com</t>
  </si>
  <si>
    <t>A79305389</t>
  </si>
  <si>
    <t>BMC SOFTWARE SA</t>
  </si>
  <si>
    <t xml:space="preserve">ASESORAMIENTO Y CONSULTORA SOBRE DESARROLLO EN INTEGRACION DE SISTEMAS Y SOPORTES INFORMATICOS, CENTRANDO SU ACTIVIDAD EN LA IMPLANTACION DE PROGRAMAS INFORMATICOS PROPIOS.. </t>
  </si>
  <si>
    <t>Felix Garcia Digon</t>
  </si>
  <si>
    <t xml:space="preserve"> Viriato Merino Baena</t>
  </si>
  <si>
    <t xml:space="preserve"> Jose Maria Martinez Amutio Prieto</t>
  </si>
  <si>
    <t xml:space="preserve"> Luis Alberto Aguado Gomez</t>
  </si>
  <si>
    <t>spain_support@bmc.com</t>
  </si>
  <si>
    <t xml:space="preserve"> mkt_ibérica@bmc.com</t>
  </si>
  <si>
    <t>B63442909</t>
  </si>
  <si>
    <t>IMACOMM COMUNICACIONES SL</t>
  </si>
  <si>
    <t xml:space="preserve">SERVICIO DE LOCUTORIO E INTERNET. LA VENTA Y MANTENIMIENTO DE ORDENADORES Y PROGRAMAS. ASESORAMIENTO, SERVICIOS A EMPRESAS, PARTICULARES Y ORGANISMOS, DE CONTABILIDAD, MATERIAL FISCAL, ECONOMICA Y FINANCIERA, ETC. </t>
  </si>
  <si>
    <t>Raul Lombo Cruz</t>
  </si>
  <si>
    <t xml:space="preserve"> Andres Marcos Lavin</t>
  </si>
  <si>
    <t>B98226152</t>
  </si>
  <si>
    <t>DARK CELULAR SOCIEDAD LIMITADA</t>
  </si>
  <si>
    <t>46117</t>
  </si>
  <si>
    <t xml:space="preserve">La compra y venta al por mayor y al por menor de telefonia fija y movil, internet, telecomunicaciones y sus accesorios correspondientes, asi como el alquiler y reparacion de los mismos.. </t>
  </si>
  <si>
    <t>Maria Begoña Tabernilla Palacios</t>
  </si>
  <si>
    <t xml:space="preserve"> Roberto Martinez Saenz</t>
  </si>
  <si>
    <t xml:space="preserve"> Ruben Muñoz Ruigomez</t>
  </si>
  <si>
    <t>B61242541</t>
  </si>
  <si>
    <t>ALESI TECHNOLOGIES SL</t>
  </si>
  <si>
    <t xml:space="preserve">PRESTACION Y EXPLOTACION DE SERVICIOS INFORMATICOS Y ELECTRONICOS FABRICACION CREACION DESARROLLO Y COMERCIALIZACION DE PRODUCTOS INFORMATICOS ELECTRONICOS Y EQUIPOS DE OFICINA. </t>
  </si>
  <si>
    <t>Aramis Rodriguez Linarejo</t>
  </si>
  <si>
    <t xml:space="preserve"> Gonzalo Alonso Sanchez</t>
  </si>
  <si>
    <t>appieheinsalou@hotmail.com</t>
  </si>
  <si>
    <t>B64816416</t>
  </si>
  <si>
    <t>MARLUTAMA SL</t>
  </si>
  <si>
    <t xml:space="preserve">LA VENTA DE TODO TIPO DE PRODUCTOS INFORMATICOS, ASI COMO LA REPARACION Y EL MANTENIMIENTO.. </t>
  </si>
  <si>
    <t>Miguel Angel Merino Lucia</t>
  </si>
  <si>
    <t xml:space="preserve"> Angel Luis Llorente Frutos</t>
  </si>
  <si>
    <t>B80962384</t>
  </si>
  <si>
    <t>TEAM SOFT COMPUTER SL</t>
  </si>
  <si>
    <t xml:space="preserve">COMPRA VENTA, INSTALACION, DISTRIBUCION MANTENIMIENTOS ALQUILER Y REPARACION DE EQUIPOS INFORMATICOS AUDIOVISUALES Y TELECOMUNICACIONES ASI COMO TODOS SUS ACCESORIOS, SOFTWARE ETC. </t>
  </si>
  <si>
    <t>Antonio Guillermo Martinez Largo</t>
  </si>
  <si>
    <t>B92296789</t>
  </si>
  <si>
    <t>CAPTURA DE DATOS CONSULTORIA Y SERVICIOS SL</t>
  </si>
  <si>
    <t>18600</t>
  </si>
  <si>
    <t xml:space="preserve">COMPRAVENTA DE MATERIAL INFORMATICO Y OFIMATICO AL MAYOR Y AL MENOR. COMPRAVENTA DE MOBILIARIO Y MATERIAL DE OFICINA AL MAYOR Y MENOR. COMERCIALIZACION DE PRODUCTOS Y SERVICIOS DE TELECOMUNICACIONES. ENSENANZA Y FORMACIO. </t>
  </si>
  <si>
    <t>Iñaky Berzal Merino</t>
  </si>
  <si>
    <t>info@cdcys.es</t>
  </si>
  <si>
    <t>B55023915</t>
  </si>
  <si>
    <t>SAPHIRO CONSULTORS SL</t>
  </si>
  <si>
    <t xml:space="preserve">IMPLANTACION DE SISTEMAS INFORMATICOS.. </t>
  </si>
  <si>
    <t>Maria Nieves Arranz Lazaro</t>
  </si>
  <si>
    <t>B57262065</t>
  </si>
  <si>
    <t>MAXIMA CENTRO DE SERVICIOS IBIZA SL</t>
  </si>
  <si>
    <t>07800</t>
  </si>
  <si>
    <t xml:space="preserve">SERVICIOS DE ATENCION TELEFONICA E INTERNET O CALL CENTER DESARROLLO DE TELEMARKETING; ASESORAMIENTO DE SERVICIOS VIA TELEFONICA O INTERNET, DISTRIBUCION Y COMPRAVENTA DE PRODUCTOS Y COMPLEMENTOS NUTRITIVOS. </t>
  </si>
  <si>
    <t>Julian Sacristan Parras</t>
  </si>
  <si>
    <t>B64942717</t>
  </si>
  <si>
    <t>WAYTORADHAM 2020 SL</t>
  </si>
  <si>
    <t xml:space="preserve">EL COMERCIO AL POR MAYOR Y AL POR MENOR DE ORDENADORES, PROGRAMAS PARA LOS MISMOS Y TODO TIPO DE MAQUINAS Y MATERIAL RELACIONADO CON LA INFORMATICA, COMERCIO MAYOR Y MENOR DE APARATOS ELECTRICOS, ETC.. </t>
  </si>
  <si>
    <t>Angel Luis Llorente Frutos</t>
  </si>
  <si>
    <t xml:space="preserve"> Luis Gallego Sanz</t>
  </si>
  <si>
    <t>B95824439</t>
  </si>
  <si>
    <t>AVERTIA GLOBAL TECHNOLOGY CONSULTANCY SERVICES SOCIEDAD LIMITADA</t>
  </si>
  <si>
    <t>48001</t>
  </si>
  <si>
    <t xml:space="preserve">Diseño, desarrollo e implantación de soluciones tecnológicas propias y de mercado. Servicios de investigación y desarrollo. </t>
  </si>
  <si>
    <t>Miguel Angel Garcia Serna</t>
  </si>
  <si>
    <t xml:space="preserve"> Alejandro Tabanera Real</t>
  </si>
  <si>
    <t xml:space="preserve"> Javier Burgos Herranz</t>
  </si>
  <si>
    <t>B36948891</t>
  </si>
  <si>
    <t>CEI VIGO SL</t>
  </si>
  <si>
    <t>36209</t>
  </si>
  <si>
    <t xml:space="preserve">COMERCIALIZACION, INSTALACION, REPARACION Y MANTENIMIENTO DE EQUIPOS INFORMATICOS Y SUS COMPONENTES. </t>
  </si>
  <si>
    <t>Antonio Hernandez Molini</t>
  </si>
  <si>
    <t xml:space="preserve"> Antonio Peña Lissen</t>
  </si>
  <si>
    <t xml:space="preserve"> Juan Leon Borrero</t>
  </si>
  <si>
    <t>correo@ceivigo.com</t>
  </si>
  <si>
    <t>B01486737</t>
  </si>
  <si>
    <t>GEOGRAMA GIS SL</t>
  </si>
  <si>
    <t xml:space="preserve">-Servicios, contenidos y sistemas de información geográfica. -Servicios de captura de información por medios electrónicos, informáticos y telemáticos. -Servicios de desarrollo y mantenimiento de programas de ordenador. -Servicios de explotación y control de sistemas informáticos e infraestructur. </t>
  </si>
  <si>
    <t>Servipolaris</t>
  </si>
  <si>
    <t>geograma@geograma.com</t>
  </si>
  <si>
    <t>B85343515</t>
  </si>
  <si>
    <t>JOB4YOU SL</t>
  </si>
  <si>
    <t xml:space="preserve">DESARROLLO, GESTION Y ADMINISTRACION DE PORTALES WEB, INCLUYENDO LA VENTA DE SERVICIOS Y PRODUCTOS, TANTO A NIVEL NACIONAL COMO INTERNACIONAL. EXPLOTACION Y ADMINISTRACION DE SERVICIOS PUBLICITARIOS, PRINCIPALMENTE A TRA. </t>
  </si>
  <si>
    <t>Vicente Pablo Bacete Rivas</t>
  </si>
  <si>
    <t xml:space="preserve"> Jose Antonio Molina Blanco</t>
  </si>
  <si>
    <t>B86047842</t>
  </si>
  <si>
    <t>CORA 3 DISEÑO Y DESARROLLO SL</t>
  </si>
  <si>
    <t xml:space="preserve">EL DESARROLLO DE LAS SIGUIENTES ACTIVIDADES: INFORMATICA: SERVICIOS (ESPECIALMENTE LA CREACION DE PROGRAMAS, MANTENIMIENTO Y PAGINAS WEB Y CONSULTORIA. </t>
  </si>
  <si>
    <t>Fernando Borrego Mazuecos</t>
  </si>
  <si>
    <t>B02526010</t>
  </si>
  <si>
    <t>MARPADAL INTERACTIVE MEDIA SOCIEDAD LIMITADA</t>
  </si>
  <si>
    <t xml:space="preserve">a) Soluciones formativas en desarrollo de contenidos y materiales didáctivos multimedia interactivos, así como procesos de aprendizaje basaso en las nuevas tecnologías -E-learning y M-learning -. b) Implementación y desarrollo de aplicaciones informaticas, software aplicado a necesidades empresaria. </t>
  </si>
  <si>
    <t>Enrico Boserman Dema</t>
  </si>
  <si>
    <t>B50178250</t>
  </si>
  <si>
    <t>IZQUIERDO INFORMATICA SL</t>
  </si>
  <si>
    <t xml:space="preserve">COMPRA VENTA DE ORDENADORES. </t>
  </si>
  <si>
    <t>Jose Javier Lozano San Martin</t>
  </si>
  <si>
    <t xml:space="preserve"> Manuel Garcia Casa</t>
  </si>
  <si>
    <t xml:space="preserve"> Eduardo Patiño Moya</t>
  </si>
  <si>
    <t>izquierdo@izq.es</t>
  </si>
  <si>
    <t>B62446406</t>
  </si>
  <si>
    <t>SCOTT MEDIA SPAIN SL</t>
  </si>
  <si>
    <t xml:space="preserve">LA VENTA AL POR MAYOR DE PRODUCTOS Y COMPONENTES INFORMATICOS Y OFIMATICOS Y LA PRESTACION DE SERVICIOS PROFESIONALES, COMERCIALES Y DE ASESORIA TECNICA RELACIONADOS CON LA INFORMATICA Y LA OFIMATICA.. </t>
  </si>
  <si>
    <t>Manuel Ibañez Caballero</t>
  </si>
  <si>
    <t xml:space="preserve"> Manuel Ibañez Muro</t>
  </si>
  <si>
    <t>tecnonet@tecnonet-air.com</t>
  </si>
  <si>
    <t>B83621433</t>
  </si>
  <si>
    <t>TACTILCO SL</t>
  </si>
  <si>
    <t xml:space="preserve">VENTA DE PROGRAMAS INFORMATICOS Y TERMINALES DE PUNTO DE VENTA. </t>
  </si>
  <si>
    <t>Norberto Alvarez Hernandez</t>
  </si>
  <si>
    <t xml:space="preserve"> Jose Luis Perez Alvarez</t>
  </si>
  <si>
    <t xml:space="preserve"> Rafael Angel Cia Gonzalez</t>
  </si>
  <si>
    <t>B61099354</t>
  </si>
  <si>
    <t>OPCION FINAL SL</t>
  </si>
  <si>
    <t>08241</t>
  </si>
  <si>
    <t xml:space="preserve">VENTA DE ORDENADORES.. </t>
  </si>
  <si>
    <t>Evaristo Carrasco</t>
  </si>
  <si>
    <t xml:space="preserve"> Miguel Angel Gomez Martin</t>
  </si>
  <si>
    <t xml:space="preserve"> Ivan Bermudo Del Marco</t>
  </si>
  <si>
    <t>B73647620</t>
  </si>
  <si>
    <t>INGENIERIA DE SOFTWARE Y MODELIZACION DE OBJETOS SLL</t>
  </si>
  <si>
    <t>30004</t>
  </si>
  <si>
    <t xml:space="preserve">DESARROLLO DE PROGRAMAS Y APLICACIONES INFORMATICAS, COMPRAVENTA DE EQUIPOS INFORMATICOS E INSTALACIONES Y MANTENIMIENTO DE SISTEMAS INFORMATICOS.. </t>
  </si>
  <si>
    <t>Jose Luis Baños Bellido</t>
  </si>
  <si>
    <t>B86751781</t>
  </si>
  <si>
    <t>A. S. P. ELECTRONIC INSTRUMENTACION SL</t>
  </si>
  <si>
    <t xml:space="preserve">La fabricación, comercialización, compra, venta, importación, exportación, mantenimiento y reparación de equipos electrónicos. </t>
  </si>
  <si>
    <t>Jose Dominguez Martin</t>
  </si>
  <si>
    <t>info@asp-electronic.com</t>
  </si>
  <si>
    <t>B65436016</t>
  </si>
  <si>
    <t>ONLINE SEMANTICS SL</t>
  </si>
  <si>
    <t xml:space="preserve">SERVICIOS DE GESTION Y DESARROLLO DE APLICACIONES INFORMATICAS Y HERRAMIENTAS INFORMATICAS PARA EL TRATAMIENTO, BUSQUEDA, CLASIFICACION, ANALISIS E INTERPRETACION DE LA INFORMACION QUE CIRCULA EN LA RED DE INTERNET, ETC. </t>
  </si>
  <si>
    <t>Manuel Sanchis Ramirez</t>
  </si>
  <si>
    <t xml:space="preserve"> Inmaculada Sanchis Pedregosa</t>
  </si>
  <si>
    <t>B24585762</t>
  </si>
  <si>
    <t>ATVANGUARD MANAGEMENT AND TECHNOLOGY SL</t>
  </si>
  <si>
    <t xml:space="preserve">SERVICIOS INFORMATICOS, IMPLEMENTACION, SERVICIOS DE ALOJAMIENTO DE PAGINAS DE INTERNET, SEGURIDAD Y SOPORTE PARA DICHAS PAGINAS Y APLICACIONES. CONSULTORIA. VOZ A TRAVES DE INTERNET E INFRAESTRUCTURAS INFORMATICAS DE IN. </t>
  </si>
  <si>
    <t>Margarita Martin Garcia</t>
  </si>
  <si>
    <t>B59406678</t>
  </si>
  <si>
    <t>GESTION DE RECURSOS UTILIDADES Y PROGRAMACION INFORMATICA SL</t>
  </si>
  <si>
    <t xml:space="preserve">PROGRAMACION Y MANTENIMIENTO DE SOFTWARE, DESARROLLO DE PROYECTOS Y APLICACIONES ASESORIA Y SERVICIOS INFORMATICOS                                                                                                          . </t>
  </si>
  <si>
    <t>Maria Aranzazu Gardey Marquez</t>
  </si>
  <si>
    <t xml:space="preserve"> Ana Isabel Timberlake</t>
  </si>
  <si>
    <t xml:space="preserve"> Timberlake Ana Isabel</t>
  </si>
  <si>
    <t>B65652596</t>
  </si>
  <si>
    <t>DIZENI SL</t>
  </si>
  <si>
    <t xml:space="preserve">COMERCIO AL MAYOR Y MENOR, IMPORTACION Y EXPORTACION DE PRODUCTOS TELEFONICOS, ELECTRONICOS, INFORMATICOS Y BISUTERIA. SERVICIOS DE CREACION DE PAGINAS WEB Y SERVICIOS INFORMATICOS Y TELECOMUNICACIONES. </t>
  </si>
  <si>
    <t>Susana Escobar Morales</t>
  </si>
  <si>
    <t>B25514811</t>
  </si>
  <si>
    <t>COMPSAONLINE SL</t>
  </si>
  <si>
    <t xml:space="preserve">LA PRESTACION DE SERVICIOS INFORMATICOS, LA COMPRA, VENTA Y REPARACION DE EQUIPAMIENTOS Y MATERIAL INFORMATICO DE TODA CLASE, TANTO AL MAYOR COMO AL MENOR, LA ELABORACION DE PROGRAMACION, SOFTWARE Y ASISTENCIA AL CLIENTE. </t>
  </si>
  <si>
    <t>Miguel Angel Aragones Alcantara</t>
  </si>
  <si>
    <t xml:space="preserve"> Javier Quintero Salado</t>
  </si>
  <si>
    <t xml:space="preserve"> Jose Carlos Diez Rodriguez</t>
  </si>
  <si>
    <t>info@compsaonline.com</t>
  </si>
  <si>
    <t>B33472283</t>
  </si>
  <si>
    <t>IMAGENES DIGITALES APLICADAS SOCIEDAD LIMITADA</t>
  </si>
  <si>
    <t>33010</t>
  </si>
  <si>
    <t xml:space="preserve">DESARROLLO Y MANTENIMIENTO DE TODO TIPO DE PROGRAMAS INFORMATICOS, ASI COMO SU COMERCIALIZACION.. </t>
  </si>
  <si>
    <t>Francisco Javier Moreno Alonso</t>
  </si>
  <si>
    <t>B50746643</t>
  </si>
  <si>
    <t xml:space="preserve">PRESTACION DE SERVICIOS DE ESTUDIO Y DE ANALISIS DE APLICACIONES INFORMATICAS. CREACION DE PROGRAMAS INFORMATICOS.. </t>
  </si>
  <si>
    <t>Enrique Ambel Marquez</t>
  </si>
  <si>
    <t>abaco@abaco-digital.com</t>
  </si>
  <si>
    <t>B82116252</t>
  </si>
  <si>
    <t>MICROMEDIA COMPONENTES SL</t>
  </si>
  <si>
    <t xml:space="preserve">FABRICACION IMPORTACION EXPORTACION, ALQUILER REPARACION Y COMERCIO AL MAYOR Y MENOR DE COMPONENTES INFORMATICOS, SOFTWARE, IMPRESORAS Y MATERIAL INFORMATICO EN GENERAL. COMERCIO AL MAYOR Y MENOR DE TELEFONIA.. </t>
  </si>
  <si>
    <t>Bernat Marsal Sans</t>
  </si>
  <si>
    <t>B38731378</t>
  </si>
  <si>
    <t>CYBER EXPRESS SL</t>
  </si>
  <si>
    <t xml:space="preserve">PRESTACION DE SERVICIOS DE ESTUDIO Y ANALISIS DE PROCESOS PARA SU TRATAMIENTO MECANICO, DE REGISTRO DE DATOS EN SOPORTES DE ENTRADA, DE PROGRAMACION PARA EQUIPOS ELECTRONICOS. </t>
  </si>
  <si>
    <t>Joan Carles Balague Castells</t>
  </si>
  <si>
    <t xml:space="preserve"> Francisco Jose Piñol Anto</t>
  </si>
  <si>
    <t xml:space="preserve"> Mario Caballe Machi</t>
  </si>
  <si>
    <t>B86530367</t>
  </si>
  <si>
    <t>EL ARTE DIGITAL FOTOGRAFIA PROFESIONAL SL</t>
  </si>
  <si>
    <t xml:space="preserve">LAS ACTIVIDADES PROPIAS DE UNA EMPRESA DE INFORMATICA, INCLUIDO LA COMERCIALIZACION DE EQUIPOS INFORMATICOS ASI COMO EL DISEÑO DE PROGRAMAS Y PAGINASWEB. </t>
  </si>
  <si>
    <t>Juan Rodriguez Padilla</t>
  </si>
  <si>
    <t xml:space="preserve"> Ramon Gonzalez Valle</t>
  </si>
  <si>
    <t xml:space="preserve"> Jesus Millan Lopez</t>
  </si>
  <si>
    <t>A50202175</t>
  </si>
  <si>
    <t>INDUSTRIAS JANGAR SA</t>
  </si>
  <si>
    <t>50013</t>
  </si>
  <si>
    <t xml:space="preserve">INYECCION DE PLASTICOS Y DERIVADOS Y FABRICACION DE MATERIAL ELECTRICO                                                                                                                                                      . </t>
  </si>
  <si>
    <t>Antonio Ruiz Ramirez</t>
  </si>
  <si>
    <t>comercial@jangar.com</t>
  </si>
  <si>
    <t xml:space="preserve"> industrias@jangar.es</t>
  </si>
  <si>
    <t>B48828636</t>
  </si>
  <si>
    <t>CONSULTORA VIZCAINA DE TELECOMUNICACIONES SOCIEDAD LIMITADA</t>
  </si>
  <si>
    <t>48180</t>
  </si>
  <si>
    <t xml:space="preserve">COMERCIALIZACION, VENTA Y MANTENIMIENTO DE EQUIPOS PARA TELECOMUNICACIONES E INFORMATICA.. </t>
  </si>
  <si>
    <t>Carlos Castilla Orderiz</t>
  </si>
  <si>
    <t xml:space="preserve"> Ulpiano Carlos Castilla Lopez</t>
  </si>
  <si>
    <t>cvt@cvt.es</t>
  </si>
  <si>
    <t xml:space="preserve"> consultora@cvt.es</t>
  </si>
  <si>
    <t>B62343215</t>
  </si>
  <si>
    <t>NOVINFORM SERVEI INFORMATIC SL</t>
  </si>
  <si>
    <t xml:space="preserve">CONFECCION DE PROGRAMAS INFORMATICOS, INSTALACION Y ASESORAMIENTO DE INFORMATICA Y COMERCIALIZACION DE PRODUCTOS INFORMATICOS.. </t>
  </si>
  <si>
    <t>Daniel Franques Marsal</t>
  </si>
  <si>
    <t>B82751538</t>
  </si>
  <si>
    <t>CONSUMIBLES CONSUMAYOR SL</t>
  </si>
  <si>
    <t xml:space="preserve">VENTA AL POR MAYOR Y AL POR MENOR DE CONSUMIBLES INFORMATICOS, MATERIAL DE PAPELERIA, ARTICULOS DE OFICINA Y OFIMATICA,. </t>
  </si>
  <si>
    <t>Jose Manuel Pastor Luque</t>
  </si>
  <si>
    <t xml:space="preserve"> Jose Juan Blasco Montesinos</t>
  </si>
  <si>
    <t>B84134303</t>
  </si>
  <si>
    <t>MAVENIR SYSTEMS SL</t>
  </si>
  <si>
    <t xml:space="preserve">DESARROLLO Y VENTA DE PRODUCTOS DE SOFTWARE Y LOS CORRESPONDIENTES SERVICIOS DE SOPORTE Y MANTENIMIENTO A OPERADORES MOVILES Y PROVEEDORES DE SERVICIOS MOVILES PARA EL SUMINISTRO Y LA GESTION EMPRESARIAL DE SERVICIOS DE. </t>
  </si>
  <si>
    <t>Jose Antonio Muñiz Olivares</t>
  </si>
  <si>
    <t>B84555127</t>
  </si>
  <si>
    <t>GENERACION DE INNOVACION SL</t>
  </si>
  <si>
    <t xml:space="preserve">LA COMPRA, VENTA, ALQUILER, Y REPARACION DE SISTEMAS INFORMATICOS. </t>
  </si>
  <si>
    <t>Carlos Alfonso Saiz Delgado</t>
  </si>
  <si>
    <t>B66419417</t>
  </si>
  <si>
    <t>COMERCIAL ADHITYA INT. TRD. SL.</t>
  </si>
  <si>
    <t xml:space="preserve">(CNAE 4652). COMERCIO AL POR MAYOR, IMPORTACION Y EXPORTACION DE EQUIPOS ELECTRICOS Y ELECTRONICOS (CNAE 4652). EL COMERCIO AL POR MAYOR, IMOPORTACION Y EXPORTACION DE TODA CLASE DE TEXTILES (CNAE 4645), ETC. </t>
  </si>
  <si>
    <t>Joaquin Baena Rot</t>
  </si>
  <si>
    <t>B85960169</t>
  </si>
  <si>
    <t>ATHENEA POWER SYSTEM SL</t>
  </si>
  <si>
    <t>28180</t>
  </si>
  <si>
    <t xml:space="preserve">DESARROLLO DE SOFTWARE Y PROGRAMAS INFORMATICOS, COMPRAVENTA DE ACCESORIOSY EQUIPOS INFORMATICOS, SERVICIOS PROFESIONALES Y ASESORAMIENTO DE INDOLE INFORMATICA.... </t>
  </si>
  <si>
    <t>Francisco Sanchez Gonzalez</t>
  </si>
  <si>
    <t xml:space="preserve"> Antonio Jose Calasanz Budria Garcia</t>
  </si>
  <si>
    <t xml:space="preserve"> Jose Morell Torrell</t>
  </si>
  <si>
    <t>B87342796</t>
  </si>
  <si>
    <t>TURQUESA IMAGEN IMPORT EXPORT SL</t>
  </si>
  <si>
    <t xml:space="preserve">LA COMERCIALIZACION Y COMPRA, VENTA, REPARACION, IMPORTACION Y EXPORTACION, AL POR MAYOR Y MENOR DE PRODUCTOS Y ARTICULOS DE ELECTRONICA Y ACUSTICA. </t>
  </si>
  <si>
    <t>Maria Josefa Aliagas Sorroche</t>
  </si>
  <si>
    <t xml:space="preserve"> Manuel Gonzalez Romero</t>
  </si>
  <si>
    <t xml:space="preserve"> Gregori Aliagas Sorroche</t>
  </si>
  <si>
    <t>A81051807</t>
  </si>
  <si>
    <t>ALLPLAN SYSTEMS ESPAÑA SA</t>
  </si>
  <si>
    <t xml:space="preserve">DESARROLLO Y DISTRIBUCION DE PROGRAMAS Y PROCEDIMIENTOS DE TODO TIPO PARA EL PROCESO AUTOMATICO DE DATOS UTILIZANDO APARATOS Y MECANISMOS ELECTRONICOS, MECANICOS Y ELECTROMECANICOS. ETC.. </t>
  </si>
  <si>
    <t>Maximino Alfonso Secades Alvarez</t>
  </si>
  <si>
    <t xml:space="preserve"> Bernardo Verdugo Morilla</t>
  </si>
  <si>
    <t>allinfo@nemetschek.es</t>
  </si>
  <si>
    <t>B63786990</t>
  </si>
  <si>
    <t>CHAOTIC MUSIC TECHNOLOGIES SL</t>
  </si>
  <si>
    <t xml:space="preserve">CREAR Y DISTRIBUIR CONTENIDOS MULTIMEDIA.DISTRIBUIR CONTENIDOS MULTIMEDIA DE TERCEROS, BAJO LICENCIA DE SUS PROPIETARIOS LEGALES, INVESTIGAR Y DESARROLLAR TECNOLOGIAS INFORMATICAS, ETC. </t>
  </si>
  <si>
    <t>Joan Josep Garcia Rodriguez</t>
  </si>
  <si>
    <t>B63935894</t>
  </si>
  <si>
    <t>PATERNA DISSENY S.L</t>
  </si>
  <si>
    <t xml:space="preserve">DISENO GRAFICO POR SISTEMAS INFORMATICOS Y POSTERIOR IMPRESION, COMPOSICION, TRATAMIENTO Y REPRODUCCION GRAFICA DE TEXTOS, O IMAGENES, PRUEBAS A COLOR Y ACTIVIDADES DE ARTES GRAFICAS EN GENERAL, ETC. </t>
  </si>
  <si>
    <t>Francisco Javier Garces Cadenas</t>
  </si>
  <si>
    <t xml:space="preserve"> Xavier Marti Rovirosa</t>
  </si>
  <si>
    <t>juan@buenpc.com</t>
  </si>
  <si>
    <t>B86460680</t>
  </si>
  <si>
    <t>WEBREUNIDOS DESARROLLO Y DISEÑO SL</t>
  </si>
  <si>
    <t xml:space="preserve">DESARROLLO DE APLICACIONES Y SOLUCIONES WEB. TECNICAS DE POSICIONAMIENTO WEB. CONSULTORIA EN ACCESIBILIDAD, USABILIDAD Y SEGURIDAD WEB. FORMACION INFORMATICA. CREACION Y COMERCIO ELECTRONICO. GESTION DE REDES SOCIALES. DESARROLLO DE APLICACIONES INFORMATICAS. </t>
  </si>
  <si>
    <t>Marta Loto Barcelo</t>
  </si>
  <si>
    <t xml:space="preserve"> Jose Esteban Boils Navarro</t>
  </si>
  <si>
    <t xml:space="preserve"> Miguel Ferre Tomas</t>
  </si>
  <si>
    <t>B76122456</t>
  </si>
  <si>
    <t>QUANTIFIED STATISTICS &amp; DATA ANALYSIS SOCIEDAD LIMITADA</t>
  </si>
  <si>
    <t>35008</t>
  </si>
  <si>
    <t xml:space="preserve">Edición de programas informáticos. Actividades de programación informática. Actividades de consultoría informática. Servicios relacionados con las tecnologías de la información y la informática relacionados con las actividades anteriores. Gestión de recursos informáticos.... </t>
  </si>
  <si>
    <t>D Asis Pujol Ingles Frances</t>
  </si>
  <si>
    <t xml:space="preserve"> Jordi Cañellas Alberich</t>
  </si>
  <si>
    <t xml:space="preserve"> Joan Maria Adsera Gebelli</t>
  </si>
  <si>
    <t>B86334901</t>
  </si>
  <si>
    <t>KNOLL &amp; DRY SL</t>
  </si>
  <si>
    <t xml:space="preserve">PRODUCCION, EDICION, DISTRIBUCIONY COMERCIALIZACION DE MATERIAL LIBROS, MANUALES, REVISTAS TANTO EN FORMATO FISICO COMO ELECTRONICO. CREACION DE PAGINAS WEB Y NEGOCIOS EN INTERNET. ETC. </t>
  </si>
  <si>
    <t>Ruben Foguet Sanahuja</t>
  </si>
  <si>
    <t xml:space="preserve"> Marti Sanchez Guell</t>
  </si>
  <si>
    <t>A81970626</t>
  </si>
  <si>
    <t xml:space="preserve">DESARROLLO Y COMERCIALIZACION DE SERVICIOS PROFESIONALES INFORMATICOS Y DE INGENIERIA TECNICA DE LOS ORDENADORES, EN TODAS SUS CLASES Y NIVELES DE CONOCIMIENTO.. </t>
  </si>
  <si>
    <t>Josep Maria Moncusi Ferre</t>
  </si>
  <si>
    <t xml:space="preserve"> Francesc Borja Moncusi Mercade</t>
  </si>
  <si>
    <t>millenium-soft@millenium-soft.es</t>
  </si>
  <si>
    <t xml:space="preserve"> info@millenium-soft.es</t>
  </si>
  <si>
    <t xml:space="preserve"> millenium@millenium-soft.es</t>
  </si>
  <si>
    <t xml:space="preserve"> datos@millenium-soft.es</t>
  </si>
  <si>
    <t xml:space="preserve"> comercial@millenium-soft.es</t>
  </si>
  <si>
    <t>B24524829</t>
  </si>
  <si>
    <t>STRUCTURAL AEROSPACE SYSTEMS SL</t>
  </si>
  <si>
    <t>24010</t>
  </si>
  <si>
    <t xml:space="preserve">LA SOCIEDAD TIENE POR OBJETO EL DISENO Y LA FABRICACION DE ESTRUCTURAS AERONAUTICAS Y AEROESPACIALES, Y CUALQUIER OTRA ACTIVIDAD RELACIONADA CON LAS ANTERIORES. </t>
  </si>
  <si>
    <t>Xavier Guillen Bove</t>
  </si>
  <si>
    <t>B44151835</t>
  </si>
  <si>
    <t>EUROMAT SYSTEM SL</t>
  </si>
  <si>
    <t xml:space="preserve">LA COMPRAVENTA, ARRENDAMIENTO, CESION, MANTENIMIENTO Y REPRESENTACION DE TODO TIPO DE EQUIPOS INFORMATICOS Y PROGRAMAS. LA COMERCIALIZACION DE ARTICULOS SUSCEPTIBLES DE VENTA EN HIPERMERCADOS.. </t>
  </si>
  <si>
    <t>Beatriz Nadal Mendez</t>
  </si>
  <si>
    <t>B85537108</t>
  </si>
  <si>
    <t>NERVIA DIGITAL SL</t>
  </si>
  <si>
    <t xml:space="preserve">LA INVESTIGACION, DESARROLLO E IMPLEMENTACION DE PROYECTOS EMPRESARIALES RELACIONADOS CON LA INFORMATICA Y LAS TECNOLOGIAS DE LA INFORMACION.. </t>
  </si>
  <si>
    <t>Pedro Juan Montserrat Domingo</t>
  </si>
  <si>
    <t xml:space="preserve"> Gubaire Bulet Mariulvis</t>
  </si>
  <si>
    <t>B95618468</t>
  </si>
  <si>
    <t>EKAITZA SOLUTIONS SOCIEDAD LIMITADA</t>
  </si>
  <si>
    <t xml:space="preserve">El diseño, desarrollo, producción, integración, operación, mantenimiento, reparación y comercialización de sistemas, soluciones y productos, que hagan uso de las tecnologías de la información. </t>
  </si>
  <si>
    <t>Jordi Colet Vernet</t>
  </si>
  <si>
    <t xml:space="preserve"> David Diestre Almecija</t>
  </si>
  <si>
    <t>B39771910</t>
  </si>
  <si>
    <t>SHOP &amp; GO CANTABRIA SL</t>
  </si>
  <si>
    <t>39006</t>
  </si>
  <si>
    <t xml:space="preserve">Programación de nuevas tecnologías, tanto por cuenta propias como por cuneta de terceros, la creación de paginas web para sí o su alquiler, el comercio electrónico en su amplia acepción técnica, el alquiler de espacio en Internet, la organización de todo tipo de eventos y la compra, venta, alquiler. </t>
  </si>
  <si>
    <t>Epifanio Terradellas Parrilla</t>
  </si>
  <si>
    <t>B65620007</t>
  </si>
  <si>
    <t>STARDUST CREATIVE STUDIO SL</t>
  </si>
  <si>
    <t xml:space="preserve">EL SERVICIO DE ASESORIA Y CONSULTING INFORMATICO. CONFECCION DE PROYECTOS Y REALIZACION TECNICA, GRAFICA Y MULTIMEDIA DE SITIOS WEB. CONFECCION DE PROYECTOS Y REALIZACION DE SOFTWARE Y APLICACIONES INTERNET, ETC. </t>
  </si>
  <si>
    <t>Joan Puig Cuni</t>
  </si>
  <si>
    <t>B81891731</t>
  </si>
  <si>
    <t>ATLAS CONSULTORIA Y SERVICIOS INFORMATICOS SL</t>
  </si>
  <si>
    <t>28921</t>
  </si>
  <si>
    <t xml:space="preserve">EL ANALISIS, DESARROLLO E IMPLANTACION DE SISTEMAS INFORMATICOS.. </t>
  </si>
  <si>
    <t>Jose Rios Briones</t>
  </si>
  <si>
    <t>B63461131</t>
  </si>
  <si>
    <t>NEX SOFTWARE SL</t>
  </si>
  <si>
    <t xml:space="preserve">LA PRESTACION DE SERVICIOS PROFESIONALES RELACIONADOS CON EL USO PROFESIONAL O PERSONAL DE PROGRAMAS INFORMATICOS EN EL AMBITO DE LAS COMUNICACIONES INFORMATICAS EN RED.ETC. </t>
  </si>
  <si>
    <t>Francisco Labella Rueda</t>
  </si>
  <si>
    <t xml:space="preserve"> Ana Maria Marti Rovirosa</t>
  </si>
  <si>
    <t xml:space="preserve"> Luis Ernesto Garcia Roe</t>
  </si>
  <si>
    <t>B87349015</t>
  </si>
  <si>
    <t>SETEL SCIENTIFIC TESTING SL</t>
  </si>
  <si>
    <t xml:space="preserve">LA FABRICACION, VENTA, DISTRIBUCION, REPARACION, CONSERVACION, IMPORTACION, Y EXPORTACION DE SERVICIOS, PRODUCTOS, EQUIPOS Y MATERIALES ELECTRONICOS E INFORMATICOS ADEMAS DE LA COMERCIALIZACION DE SERVICIOS DE TEST CIENTIFICOS, PROGRAMAS DE INTERCOMPARACION,. </t>
  </si>
  <si>
    <t>Roger Sicart Rams</t>
  </si>
  <si>
    <t>B07613904</t>
  </si>
  <si>
    <t>ENAVAL SL</t>
  </si>
  <si>
    <t>07013</t>
  </si>
  <si>
    <t xml:space="preserve">COMPRA VENTA DISTRIBUCION, INSTALACION, REPARACION, MANTENIMIENTO, SERVICIO TECNICO DE APARATOS ELECTRICOS, ELECTRONICOS, EQUIPOS DE TELECOMUNICACIONES, AUTOMATISMOS INDUSTRIALES, DE SEGURIDAD, MATERIAL NAUTICO, INVERNAJ. </t>
  </si>
  <si>
    <t>Oscar Eduardo Castell Marcos</t>
  </si>
  <si>
    <t>enaval@enaval.com</t>
  </si>
  <si>
    <t xml:space="preserve"> manager@estayelectronics.com</t>
  </si>
  <si>
    <t>B06573984</t>
  </si>
  <si>
    <t>ILKBENSONIAN S.L</t>
  </si>
  <si>
    <t>06002</t>
  </si>
  <si>
    <t xml:space="preserve">LA REALIZACION DE SERVICIOS DE CONSULTORIA, ASESORIA Y DESARROLLO EN ESTRATEGIA Y TECNOLOGIA. VENTA DE PROGRAMAS INFORMATICOS. DISENO DE SISTEMAS INFORMATICOS.. </t>
  </si>
  <si>
    <t>Ana Belen Torres Soler</t>
  </si>
  <si>
    <t xml:space="preserve"> Javier Pitarque Gracia</t>
  </si>
  <si>
    <t>B47690102</t>
  </si>
  <si>
    <t>EASY MOVIL RECYCLING SL</t>
  </si>
  <si>
    <t xml:space="preserve">El comercio al por mayor de todo tipo de aparatos y material electrónico y eléctrico. </t>
  </si>
  <si>
    <t>Jose Juan Zapater Vera</t>
  </si>
  <si>
    <t xml:space="preserve"> Antonio Zapater Vera</t>
  </si>
  <si>
    <t>B65936700</t>
  </si>
  <si>
    <t>INFORMATICA SISTEMA CLOUD SL</t>
  </si>
  <si>
    <t>08210</t>
  </si>
  <si>
    <t xml:space="preserve">PRESTACION DE SERVICIOS TELEMATICOS E INTERNET. </t>
  </si>
  <si>
    <t>Juan Jose Gonzalez Torres</t>
  </si>
  <si>
    <t>B82473125</t>
  </si>
  <si>
    <t>MERIDIAN INFORMATICOS SL</t>
  </si>
  <si>
    <t>28290</t>
  </si>
  <si>
    <t xml:space="preserve">SERVICIOS DE ASESORAMIENTO, CONSULTORIA, INSTALACION, DESARROLLO Y MANTENIMIENTO DE APLICACIONES. REDES Y SISTEMAS INFORMATICOS, Y OTROS.. </t>
  </si>
  <si>
    <t>Venancio Calero Cano</t>
  </si>
  <si>
    <t>sac@grupomeridian.com</t>
  </si>
  <si>
    <t>B85765048</t>
  </si>
  <si>
    <t>INBODIET SOFTWARE SL</t>
  </si>
  <si>
    <t xml:space="preserve">SERVICIOS DE ASESORAMIENTO, CONSULTORIA, INSTALACION, DESARROLLO Y MANTENIMIENTO DE APLICACIONES, REDES Y SISTEMAS INFORMATICOS.. </t>
  </si>
  <si>
    <t>Francisco Huertas Ortega</t>
  </si>
  <si>
    <t xml:space="preserve"> Sargal Servicios</t>
  </si>
  <si>
    <t>B58254962</t>
  </si>
  <si>
    <t>INFORMATICA TEXTIL SL</t>
  </si>
  <si>
    <t xml:space="preserve">EL DESARROLLO Y COMERCIALIZACION DE SOFTWARE COMO COMPONENTE DE UN SISTEMA QUE ADEMAS PUEDE INCLUIR EQUIPOS INFORMATICOS, SISTEMAS OPERATIVOS, PERIFERICOS Y OTROS APARATOS DE MEDICION Y CONTROL. ASIMISMO SE REALIZARAN: CON.... </t>
  </si>
  <si>
    <t>Juan Carlos Ciudad Lainez</t>
  </si>
  <si>
    <t xml:space="preserve"> Vicente Gomez</t>
  </si>
  <si>
    <t>info@infotex.es</t>
  </si>
  <si>
    <t>B65291783</t>
  </si>
  <si>
    <t>ATTARA TECH SL</t>
  </si>
  <si>
    <t xml:space="preserve">LA CONSULTORIA, DESARROLLO, APLICACIONES DE NEGOCIOS EN EL SECTOR DE LAS TECNOLOGIAS DE LA INFORMACION, AUDIOVISUAL Y TELECOMUNICACIONES.. </t>
  </si>
  <si>
    <t>Toribio Carbonell Rodriguez</t>
  </si>
  <si>
    <t>B60077096</t>
  </si>
  <si>
    <t xml:space="preserve">LA COMERCIALIZACION DE PRODUCTOS INFORMATICOS. EN SUS VERTIENTES SOFTWARE Y HARDWARE. CREACION. FABRICACION Y DISEYO DE DICHOS PRODUCTOS Y LA PRESTACION DE SERVICIOS EN RELACION A LOS MISMOS. ETC.. </t>
  </si>
  <si>
    <t>David Santillana Alia</t>
  </si>
  <si>
    <t>datasix@datasix.es</t>
  </si>
  <si>
    <t>B85533479</t>
  </si>
  <si>
    <t>VERSVS COMPUTERS IBERIA SL</t>
  </si>
  <si>
    <t xml:space="preserve">DISTRIBUCION DE MATERIAL INFORMATICO. SERVICIOS DE CONSULTORIA INFORMATICA. IMPORTACION Y EXPORTACION DE PRODUCTOS INFORMATICOS. FABRICANTE DE PRODUCTOS INFORMATICOS, PROGRAMAS Y SOFTWARE. SERVICIOS DE I+D+I.. </t>
  </si>
  <si>
    <t>Antonio Jose Rodriguez Sanagujas</t>
  </si>
  <si>
    <t xml:space="preserve"> Carlos Diaz Prado</t>
  </si>
  <si>
    <t>B86015047</t>
  </si>
  <si>
    <t>NOGARA PROYECTOS &amp; INNOVACION SL</t>
  </si>
  <si>
    <t xml:space="preserve">LA REALIZACION Y DESARROLLO DE PROGRAMAS, APLICACIONES Y SISTEMAS INFORMATICOS. </t>
  </si>
  <si>
    <t>Francisco Gabriel Almazan Lopez</t>
  </si>
  <si>
    <t>B86221777</t>
  </si>
  <si>
    <t>DIACODE DESARROLLO WEB SL</t>
  </si>
  <si>
    <t xml:space="preserve">LA REALIZACION Y DESARROLLO DE PROGRAMAS, APLICACIONES Y SISTEMAS INFORMATICOS;. </t>
  </si>
  <si>
    <t>Maria Luisa Sevilla Romero</t>
  </si>
  <si>
    <t xml:space="preserve"> Angel Garcia De Pedro</t>
  </si>
  <si>
    <t>B86417029</t>
  </si>
  <si>
    <t>ENTERPRISE APPLICATION FACTORY SL</t>
  </si>
  <si>
    <t>Jesus David Cencerrado Rodriguez</t>
  </si>
  <si>
    <t>B45694866</t>
  </si>
  <si>
    <t>SOFTWARE &amp; HARDWARE 2010 SL</t>
  </si>
  <si>
    <t xml:space="preserve">LA VENTA, REPARACION Y MONTAJE DE PRODUCTOS INFORMATICOS Y EL DESARROLLO DE SOFTWARE Y HARDWARE.. </t>
  </si>
  <si>
    <t>Gema Calero Sanz</t>
  </si>
  <si>
    <t>B02405074</t>
  </si>
  <si>
    <t>ADVANTIC CONSULTORES DE SISTEMAS DE INFORMACION SOCIEDAD LIMITADA</t>
  </si>
  <si>
    <t>02001</t>
  </si>
  <si>
    <t xml:space="preserve">LA COMPRAVENTA Y EXPLOTACION DE TODO TIPO DE INMUEBLES, YA SEAN RUSTICOS O URBANOS; LA VENTA Y DISTRIBUCION DE SOFTWARE; EQUIPOS INFORMATICOS, OFIMATICOS Y DE COMUNICACIONES, ASI COMO SERVICIOS RELACIONADOS CON ESTOS.. </t>
  </si>
  <si>
    <t>Carlos Jimenez Nuñez</t>
  </si>
  <si>
    <t>rrhhzaragoza@advantic.info</t>
  </si>
  <si>
    <t xml:space="preserve"> info@advantic.info</t>
  </si>
  <si>
    <t xml:space="preserve"> alozano@advantic.info</t>
  </si>
  <si>
    <t xml:space="preserve"> amedina@advantic.info</t>
  </si>
  <si>
    <t xml:space="preserve"> gromero@advantic.info</t>
  </si>
  <si>
    <t>B86837150</t>
  </si>
  <si>
    <t>EMIRAL FREELANCE GROUP SL</t>
  </si>
  <si>
    <t xml:space="preserve">a) La prestación de servicios de consultaría informática, de telecomunicación, económica, financiera y patrimonial personas jurídicas y físicas. b) La adquisición, enajenación y comercialización de toda clase de productos informáticos y de telecomunicaciones... </t>
  </si>
  <si>
    <t>Maria Isabel Lopez Rey Carbonell</t>
  </si>
  <si>
    <t xml:space="preserve"> Ana Maria Lopez Arjona</t>
  </si>
  <si>
    <t>B31773237</t>
  </si>
  <si>
    <t>COPYNORT-RECORD SL</t>
  </si>
  <si>
    <t>31014</t>
  </si>
  <si>
    <t xml:space="preserve">LA SOCIEDAD TIENE POR OBJETO: LA COMPRA, VENTA, DISTRIBUCION, INSTALACION, EXPLOTACION, ALQUILER Y MANTENIMIENTO DE MAQUINAS COPIADORAS DE CD, SUS COMPONENTES Y LOS CD. LA COMPRA, VENTA Y EXPLOTACION DE MAQUINAS AUTOMATI. </t>
  </si>
  <si>
    <t>Antonio Oliviero</t>
  </si>
  <si>
    <t xml:space="preserve"> Guglielmo Foffani</t>
  </si>
  <si>
    <t xml:space="preserve"> Foffani Guglielmo</t>
  </si>
  <si>
    <t>B61964359</t>
  </si>
  <si>
    <t>MICRODESK SL</t>
  </si>
  <si>
    <t xml:space="preserve">LA GRABACION, PROGRAMACION Y VENTA DE TODA CLASE DE PRODUCTOS Y SERVICIOS INFORMATICOS.. </t>
  </si>
  <si>
    <t>Antonio Jose Oliver Ferrandez</t>
  </si>
  <si>
    <t>B65812612</t>
  </si>
  <si>
    <t>EURONTOIT SL</t>
  </si>
  <si>
    <t>08197</t>
  </si>
  <si>
    <t xml:space="preserve">LA COMERCIALIZACION DE SISTEMAS O SOLUCIONES DE PRESENTACION GRAFICA DE PREDICCION DEL TIEMPO O METEOROLOGIA, INCLUYENDO SISTEMAS INFORMATICOS NECESARIOS COMO SOFTWARE O HARDWARE, SISTEMAS DE TRATAMIENTOS DE DATOS, ETC. </t>
  </si>
  <si>
    <t>Garciacos Muntañola Alejo</t>
  </si>
  <si>
    <t xml:space="preserve"> Alejo Garciacos Muntañola</t>
  </si>
  <si>
    <t>marketing@eurontoit.com</t>
  </si>
  <si>
    <t>B63199962</t>
  </si>
  <si>
    <t>OFERTAS A IMPRIMIR SL</t>
  </si>
  <si>
    <t xml:space="preserve">LA PRESTACION DE TODO TIPO DE SERVICIOS DE PROMOCION DE PRODUCTOS Y SERVICIOS DE TERCEROS POR MEDIO DE OFERTAS ESPECIALES COMUNICADOS VIA INTERNET Y CON LIBRE ACCESO POR PARTE DE LOS USUARIOS. </t>
  </si>
  <si>
    <t>Carlos Rueda Galan</t>
  </si>
  <si>
    <t>B81134009</t>
  </si>
  <si>
    <t>MAGIC MICRO MEDIA SL</t>
  </si>
  <si>
    <t xml:space="preserve">CREACION, FORMACION, DISTRIBUCION, PUBLICACION Y VENTA DE ELEMENTOS INFORMATICOS PROGRAMAS Y CUALQUIER OTRA ACTIVIDAD RELACIONADA CON LA INFORMATICA, REPRESENTACIONES DE CUALQUIER TIPO, DENTRO DE LA ACTIVIDAD SOCIAL.. </t>
  </si>
  <si>
    <t>Jose Angel Pineda Flores</t>
  </si>
  <si>
    <t>B86412491</t>
  </si>
  <si>
    <t>THE GREACH NETWORK SL</t>
  </si>
  <si>
    <t xml:space="preserve">a) La prestación de servicios de marketing, diseño, formación y desarrollo de productos y proyectos informáticos. b) El asesoramiento, consultoría, gestión, mantenimiento y cualquier otro servicio paralelo y/ o complementariode éstos en materia de software, hardware, telecomunicaciones y/ o informáti. </t>
  </si>
  <si>
    <t>Victor Garcia Peris</t>
  </si>
  <si>
    <t>A48837959</t>
  </si>
  <si>
    <t>INGETEK SISTEMAS SOCIEDAD ANONIMA</t>
  </si>
  <si>
    <t xml:space="preserve">FABRICACION Y DISENO DE EQUIPOS DE REGULACION Y CONTROL DE PROCESOS INDUSTRIALES                                                                                                                                            . </t>
  </si>
  <si>
    <t>Josette Marie Perez Gozalbo</t>
  </si>
  <si>
    <t xml:space="preserve"> Jose Pellicer Reig</t>
  </si>
  <si>
    <t xml:space="preserve"> Josep Muria Albiol</t>
  </si>
  <si>
    <t>info@ingetek.com</t>
  </si>
  <si>
    <t>B84146208</t>
  </si>
  <si>
    <t>TECNICAS Y DESARROLLO DE SISTEMAS DE CONTROL SL</t>
  </si>
  <si>
    <t xml:space="preserve">PRESTACION DE SERVICIOS COMO PROVEDOR DE INTERNET. </t>
  </si>
  <si>
    <t>Francisco G Prol Perez</t>
  </si>
  <si>
    <t xml:space="preserve"> Luis Paulo Reis Cocco</t>
  </si>
  <si>
    <t xml:space="preserve"> Henrique Augusto Pereira Moreira</t>
  </si>
  <si>
    <t xml:space="preserve"> Nuno Vasco Rodrigues Viegas Vieira Lopez</t>
  </si>
  <si>
    <t xml:space="preserve"> Rodrigues Viegas Vieira Lopez Nuno Vasco</t>
  </si>
  <si>
    <t>B92439181</t>
  </si>
  <si>
    <t>RAVENPACK INTERNATIONAL SL</t>
  </si>
  <si>
    <t xml:space="preserve">DISENO, DESARROLLO Y DISTRIBUCION DE SISTEMAS DE INFORMATICA, SOLUCIONES Y SERVICIOS DE CONSULTORIA TECNOLOGICA Y SEGURIDAD PARA CLIENTES, EN LOS SECTORES PUBLICO Y PRIVADO. IMPLEMENTACION DE ARQUITECTURAS DE REDES ESPEC. </t>
  </si>
  <si>
    <t>Maria Pedrosa Martinez</t>
  </si>
  <si>
    <t>B97419758</t>
  </si>
  <si>
    <t>ELECTRONICA CYC SOCIEDAD DE RESPONSABILIDAD LIMITADA</t>
  </si>
  <si>
    <t>46019</t>
  </si>
  <si>
    <t xml:space="preserve">a) Reparación y venta de equipos y aparatos electrónicos, tanto en el taller de la sociedad como en el domicilio del cliente. b) Venta de repuestos para la actividad anteriormente referida.. </t>
  </si>
  <si>
    <t>Alonso Navalon Gomez</t>
  </si>
  <si>
    <t xml:space="preserve"> Antonio Cortina Guzman</t>
  </si>
  <si>
    <t>cyc@electrocyc.com</t>
  </si>
  <si>
    <t>B61837811</t>
  </si>
  <si>
    <t>GRUP MASMAC SL</t>
  </si>
  <si>
    <t xml:space="preserve">ASESORIA DE PROGRAMAS INFORMATICOS Y VENTA DE MATERIAL INFORMATICO.. </t>
  </si>
  <si>
    <t>Juan Antonio Casielles Lopez</t>
  </si>
  <si>
    <t xml:space="preserve"> Esteban Olivares Delrey Sanchez</t>
  </si>
  <si>
    <t xml:space="preserve"> Andres Manuel Jover Tomas</t>
  </si>
  <si>
    <t>masmac@masmac.com</t>
  </si>
  <si>
    <t>B91330100</t>
  </si>
  <si>
    <t>BITROCK SL</t>
  </si>
  <si>
    <t xml:space="preserve">DISENO, DESARROLLO Y VENTA DE SOFTWARE                                                                                                                                                                                      . </t>
  </si>
  <si>
    <t>Joaquin Pedro Learte Piqueras</t>
  </si>
  <si>
    <t>info@bitrock.com</t>
  </si>
  <si>
    <t>B93147288</t>
  </si>
  <si>
    <t>TEN AUDIO SL</t>
  </si>
  <si>
    <t xml:space="preserve">LA DISTRIBUCION, COMERCIALIZACION Y VENTA, AL POR MAYOR Y POR MENOR, DE MATERIAL Y APARATOS ELECTRICOS, ELECTRONICOS, INFORMATICOS, MULTIMEDIA, AUDIOVISUALES Y DOMOTICOS. </t>
  </si>
  <si>
    <t>Jose Manuel Gomez Perez</t>
  </si>
  <si>
    <t xml:space="preserve"> Luis Pinel Garcia</t>
  </si>
  <si>
    <t xml:space="preserve"> Jose Ignacio Gonzalez Garrido</t>
  </si>
  <si>
    <t>web@dsgsoftware.com</t>
  </si>
  <si>
    <t>A64172489</t>
  </si>
  <si>
    <t>ISTONE IBERIA SA</t>
  </si>
  <si>
    <t xml:space="preserve">LA PRESTACION DE SERVICIOS A EMPRESAS, ASESORAMIENTO Y CONSULTORIA, VENTA DE SOFTWARE, SERVICIOS DE IMPLANTACION Y SOPORTE SOFTWARE. </t>
  </si>
  <si>
    <t>Manuel Garcia Pinacho</t>
  </si>
  <si>
    <t>B84161074</t>
  </si>
  <si>
    <t>CDF SOLUCIONES INFORMATICAS SL</t>
  </si>
  <si>
    <t xml:space="preserve">LOS SERVICIOS Y PRODUCTOS INFORMATICOS, ASI COMO DE TELECOMUNICACIONES, TANTO SOFTWARE COMO HARDWARE. </t>
  </si>
  <si>
    <t>Christian Arrimadas Tobalina</t>
  </si>
  <si>
    <t xml:space="preserve"> Carlos Alberto Martinez Mendez</t>
  </si>
  <si>
    <t>info@cdfsoluciones.com</t>
  </si>
  <si>
    <t>B76123462</t>
  </si>
  <si>
    <t>IPRONODE SOCIEDAD LIMITADA</t>
  </si>
  <si>
    <t>35300</t>
  </si>
  <si>
    <t xml:space="preserve">La compra, venta, mantenimiento y reparación de material informático. La fabricación, mantenimiento, compra, venta y reparación de software. La importación y exportación de productos informáticos y componentes electrónicos. Compra, venta y arrendamiento de inmuebles y fincas... </t>
  </si>
  <si>
    <t>Carlos Gonzalez Prieto</t>
  </si>
  <si>
    <t>A58393778</t>
  </si>
  <si>
    <t>GTD INGENIERIA DE SISTEMAS Y DE SOFTWARE SA</t>
  </si>
  <si>
    <t xml:space="preserve">AMPLIAR A: LA COMPRA, SUSCRIPCION, PERMUTA Y VENTA DE VALORES MOBILIARIOS, NACIONALES Y EXTRANJEROS, POR CUENTA PROPIA Y SIN ACTIVIDAD DE INTERMEDIACION CON LA FINALIDAD DE DIRIGIR, ADMINISTRAR Y GESTIONAR ETC.. </t>
  </si>
  <si>
    <t>gtd@gtd.es</t>
  </si>
  <si>
    <t xml:space="preserve"> info@gtd.es</t>
  </si>
  <si>
    <t>B83350322</t>
  </si>
  <si>
    <t>KINAZE TELECOMUNICACIONES SL</t>
  </si>
  <si>
    <t xml:space="preserve">COMERCIO AL POR MENOR DE TODO TIPO DE ARTICULOS RELACIONADOS CON LAS TELECOMUNICACIONES, TELEFONIA MOVIL Y FIJA, CAMARAS DIGITALES, IMPRESORAS, FAX, CENTRALITAS, SOPORTES INFORMATICOS, ASI COMO TODO TIPO DE APARATOS RELA. </t>
  </si>
  <si>
    <t>Jose Salomon Sancho</t>
  </si>
  <si>
    <t>B83662288</t>
  </si>
  <si>
    <t>SUPPERIA CONSULTING SL</t>
  </si>
  <si>
    <t xml:space="preserve">LA CONSULTORIA DE SISTEMAS Y NEGOCIOS, FORMACION, PROYECTOS DE DESARROLLOS Y NUEVAS TECNOLOGIAS, PUBLICACIONES, VENTAS Y REPRESENTACION DE SOFTWARE, DISENO Y PUBLICIDAD. </t>
  </si>
  <si>
    <t>Emiliano Muñoz Vicente</t>
  </si>
  <si>
    <t>B91891085</t>
  </si>
  <si>
    <t>CONSULTORIA ITCON IBERIA SOCIEDAD LIMITADA</t>
  </si>
  <si>
    <t>41018</t>
  </si>
  <si>
    <t xml:space="preserve">1. Consultoría informática y desarrollo y creación de software y aplicaciones informáticas. 2. Consultoría, mantenimiento y reparación de equipos informáticos. 3. Ingeniería y arquitectura de sistemas informáticos y comunicaciones. 4. Auditoria informática. </t>
  </si>
  <si>
    <t>Gema Sousa Lopez</t>
  </si>
  <si>
    <t xml:space="preserve"> Me Ndaña Del Rio Luis Angel</t>
  </si>
  <si>
    <t>B95423315</t>
  </si>
  <si>
    <t>TUXVISION 2006 SOCIEDAD LIMITADA</t>
  </si>
  <si>
    <t xml:space="preserve">DESARROLLO Y COMERCIALIZACION DE SOFTWARE, COMPRAVENTA DE EQUIPOS Y COMPONENTES INFORMATICOS. </t>
  </si>
  <si>
    <t>Jose Antonio Martinez Dominguez</t>
  </si>
  <si>
    <t>B62284203</t>
  </si>
  <si>
    <t>TOMTOM TELEMATICS SPAIN SL</t>
  </si>
  <si>
    <t>"FOMENTO, GESTION, DESARROLLO, PROMOCION Y/ O COMERCIALIZACION DE SERVICIOS DIRIGIDOS A LAS EMPRESAS A TRAVES DE ""INTERNET"" Y OTRAS NUEVAS TECNOLOGIAS. INVESTIGACION, ELABORACION DE PROYECTOS DE INGENIERIA, ETC.. "</t>
  </si>
  <si>
    <t>Francisco Monteverde Rodriguez</t>
  </si>
  <si>
    <t xml:space="preserve"> Pablo Santos Luaces</t>
  </si>
  <si>
    <t xml:space="preserve"> Francisco Javier Ulecia Rodriguez</t>
  </si>
  <si>
    <t>info@intelogistica.com</t>
  </si>
  <si>
    <t>B64052913</t>
  </si>
  <si>
    <t>CASHATOMIX SL</t>
  </si>
  <si>
    <t xml:space="preserve">LA PRESTACION DE SERVICIOS DE CONEXION A INTERNET, LA CREACION Y DESARROLLO DE PAGINAS WEB Y SITIOS INTERNET, COMPRAVENTA DE VIDEO, PELICULAS, FOTOS Y TODO TIPO DE SOPORTE MULTIMEDIA. </t>
  </si>
  <si>
    <t>Jean Kirchdoerffer Remy</t>
  </si>
  <si>
    <t xml:space="preserve"> Kirchdoerffer Remy Jean</t>
  </si>
  <si>
    <t>B34149971</t>
  </si>
  <si>
    <t>SOLUCIONES INFORMATICAS ON LINE SL</t>
  </si>
  <si>
    <t xml:space="preserve">LAS DE COMERCIALIZACION, FABRICACION, REPARACION Y MANTENIMIENTO DE EQUIPOS INFORMATICOS. LAS DE COMERCIALIZACION, FABRICACION Y MANTENIMIENTO DE PROGRAMAS INFORMATICOS. LAS DE COMERCIALIZACION DE TODO TIPO DE MOBILIARIO. </t>
  </si>
  <si>
    <t>David Blanco Martinez</t>
  </si>
  <si>
    <t>onlinesl@mundivia.es</t>
  </si>
  <si>
    <t>B60381829</t>
  </si>
  <si>
    <t>CATALONIAN LENDING SL</t>
  </si>
  <si>
    <t xml:space="preserve">DISTRIBUCION, INSTALACION MONTAJE DE UTILLAJE Y MAQUINARIA PARA ANALISIS Y REPARACION DE VEHICULOS AUTOMOVILES, IMPARTICION DE CURSILLOS A LOS PROFESIONALES DEL SECTOR PARA OBTENCION DE PLENA CAPACITACION EN MANEJO UTILL. </t>
  </si>
  <si>
    <t>Luis Enrique Maeso Brasas</t>
  </si>
  <si>
    <t xml:space="preserve"> Alfonso Torices Martin</t>
  </si>
  <si>
    <t>B61080198</t>
  </si>
  <si>
    <t>INFO GESTIO BCN SL</t>
  </si>
  <si>
    <t xml:space="preserve">LA PRESTACION DE SERVICIOS INFORMATICOS MEDIANTE CENTRO DE CALCULO.. </t>
  </si>
  <si>
    <t>Jorge Sierra Fernandez</t>
  </si>
  <si>
    <t>B65385718</t>
  </si>
  <si>
    <t>LUXAE SL</t>
  </si>
  <si>
    <t>08924</t>
  </si>
  <si>
    <t xml:space="preserve">DESARROLLO DE ACTIVIDADES DE INVESTIGACION Y DESARROLLO; EL DISEÑO, FABRICACION, PRODUCCION, VENTA, DISTRIBUCION Y COMERCIALIZACION DE MATERIAL Y EQUIPOS ELECTRONICOS Y SIMILARES. </t>
  </si>
  <si>
    <t>Angel Pascual Dominguez</t>
  </si>
  <si>
    <t>B83547869</t>
  </si>
  <si>
    <t>STRATESYS MIDMARKET SOLUTIONS SL</t>
  </si>
  <si>
    <t xml:space="preserve">LA PRESTACION DE SERVICIOS DE CONSULTORIA DE TECNOLOGIAS DE LA INFORMACION Y COMUNICACIONES. </t>
  </si>
  <si>
    <t>David Blanco Giro</t>
  </si>
  <si>
    <t>B12822276</t>
  </si>
  <si>
    <t>APLICACIONS INFORMATIQUES BURRIANA SL</t>
  </si>
  <si>
    <t>12530</t>
  </si>
  <si>
    <t xml:space="preserve">PROGRAMACION Y VENTA DE PROGRAMAS INFORMATICOS ASI COMO LA VENTA DE ORDENADORES Y PERIFERICOS.. </t>
  </si>
  <si>
    <t>Juan Luis Fuente Guerra</t>
  </si>
  <si>
    <t>B61735817</t>
  </si>
  <si>
    <t>COMPLEX EUROPA SL</t>
  </si>
  <si>
    <t xml:space="preserve">REALIZACION DE PLANES Y ESTUDIOS, TANTO A NIVEL NACIONAL COMO INTERNACIONAL, RELACIONADOS CON EL MUNDO LABORAL, Y ELABORACION DE CONTENIDOS EN PRODUCTOS INFORMATICOS Y DE MULTIMEDIA.                                      . </t>
  </si>
  <si>
    <t>Miguel Angel Muñoz Martin</t>
  </si>
  <si>
    <t>rce@redciudadanas.org</t>
  </si>
  <si>
    <t>B70361316</t>
  </si>
  <si>
    <t>AGORA BINARIA SL</t>
  </si>
  <si>
    <t xml:space="preserve">-Desarrollo, mantenimiento y comercialización de aplicaciones informáticas. -Servicios de consultoría informática. -Explotación electrónica por terceros. -La realización de cuantos actos sean preparatorios o complementarios de los anteriores reseñados, especialmente la promoción y participación. </t>
  </si>
  <si>
    <t>Jose Luis Bello Diego</t>
  </si>
  <si>
    <t xml:space="preserve"> Carlos Revuelta Alonso</t>
  </si>
  <si>
    <t>B83646307</t>
  </si>
  <si>
    <t>DOMO-NETWORK SL</t>
  </si>
  <si>
    <t xml:space="preserve">LA PROGRAMACION, INSTALACION Y MANTENIMIENTO DE EQUIPOS INFORMATICOS, REDES Y PROGRAMADAS INFORMATICOS. </t>
  </si>
  <si>
    <t>Alberto Benito Rubio</t>
  </si>
  <si>
    <t>B81496440</t>
  </si>
  <si>
    <t>DIRECT CALL SL</t>
  </si>
  <si>
    <t xml:space="preserve">EL DISENO, DESARROLLO. COMERCIALIZACION Y VENTA DE PRODUCTOS Y SERVICIOS EN EL SECTOR DE TELECOMUNICACIONES.. </t>
  </si>
  <si>
    <t>Herminio Sanchez Lafuente</t>
  </si>
  <si>
    <t xml:space="preserve"> Cayetano Cifuentes Junquera</t>
  </si>
  <si>
    <t xml:space="preserve"> Jesus Martin Portillo</t>
  </si>
  <si>
    <t>B83860965</t>
  </si>
  <si>
    <t>EDISA SISTEMAS DE INTELIGENCIA EMPRESARIAL SL</t>
  </si>
  <si>
    <t xml:space="preserve">LA COMPRAVENTA DE TODO LO REFERENTE A ORDENADORES, PROGRAMAS, PERIFERICOS Y ELEMENTOS EN GENERAL DE INFORMATICA. </t>
  </si>
  <si>
    <t>Jesus Javier Duran</t>
  </si>
  <si>
    <t xml:space="preserve"> Vanesa Martin Casado</t>
  </si>
  <si>
    <t xml:space="preserve"> Javier De Duran Jesus</t>
  </si>
  <si>
    <t>infomadrid@edisa.es</t>
  </si>
  <si>
    <t xml:space="preserve"> infomadrid@edisa.com</t>
  </si>
  <si>
    <t>B36918654</t>
  </si>
  <si>
    <t>DISERVAULEC SL</t>
  </si>
  <si>
    <t xml:space="preserve">LA DISTRIBUCION Y SERVICIOS DE EQUIPOS ELECTRICOS. </t>
  </si>
  <si>
    <t>Jose Maria Franco Hernando</t>
  </si>
  <si>
    <t>info@diservaulec.com</t>
  </si>
  <si>
    <t xml:space="preserve"> empresa@diservaulec.com</t>
  </si>
  <si>
    <t>B50096494</t>
  </si>
  <si>
    <t>SEINFO SL</t>
  </si>
  <si>
    <t xml:space="preserve">CREACIÓN Y VENTA DE PROGRAMAS INFORMATICOS Y APLICACIONES DE SOFTWARE.. </t>
  </si>
  <si>
    <t>Marta Fernandez Martinez</t>
  </si>
  <si>
    <t>comercial@seinfo.es</t>
  </si>
  <si>
    <t xml:space="preserve"> seinfosl@yahoo.es</t>
  </si>
  <si>
    <t>B86418118</t>
  </si>
  <si>
    <t>HEILAN SOFTWARE SL</t>
  </si>
  <si>
    <t xml:space="preserve">REALIZAR SERVICIOS DE DESARROLLO INFORMATICO. </t>
  </si>
  <si>
    <t>Luis Jaime Gilsanz Llorente</t>
  </si>
  <si>
    <t xml:space="preserve"> Roberto Villarramiel Gonzalez</t>
  </si>
  <si>
    <t>B31567803</t>
  </si>
  <si>
    <t>AZKEN MUGA SL</t>
  </si>
  <si>
    <t xml:space="preserve">FABRICACION, DISENO, COMERCIALIZACION COMPRA Y VENTA DE SISTEMAS INFORMATICOS SERVICIOS DE FORMACION DE PERSONAL, CON MANEJO DE SISTEMAS INFORMATICOS Y OTROS.. </t>
  </si>
  <si>
    <t>Fernando Perez Martinez</t>
  </si>
  <si>
    <t xml:space="preserve"> Enrique Alvarez Sanchez</t>
  </si>
  <si>
    <t>info@azken.com</t>
  </si>
  <si>
    <t xml:space="preserve"> comercial@azken.com</t>
  </si>
  <si>
    <t>B85269488</t>
  </si>
  <si>
    <t>DESARROLLOS EMPRESARIALES MONTMELO SL</t>
  </si>
  <si>
    <t xml:space="preserve">COMERCIO AL MAYOR, MENOR, IMPORTACION, EXPORTACION Y FABRICACION DE TODO TIPO DE ARTICULOS DE REGALO, ARTICULOS ELECTRONICOS Y ELECTRICOS, CINTAS DE VIDEO Y AUDIO, CALZADO, PRENDAS DE VESTIR, PIELES, ETC.                . </t>
  </si>
  <si>
    <t>Juan Antonio Arguello Martin</t>
  </si>
  <si>
    <t>B85908887</t>
  </si>
  <si>
    <t>VENTAJAS PYMES SL</t>
  </si>
  <si>
    <t>29006</t>
  </si>
  <si>
    <t xml:space="preserve">Desarrollo de toda clase de aplicaciones y proyectos de informatica; la consultoria y servicios profesionales de informatica, asi como la venta y comercializacion de toda clase de productos de Software y Hardware. -La elaboracion, desarrollo y mantenimiento de programas y aplicaciones informaticas,.. </t>
  </si>
  <si>
    <t>Amparo Hernandez Riñon</t>
  </si>
  <si>
    <t>info@pymesplataformacomercial.com</t>
  </si>
  <si>
    <t>B64961493</t>
  </si>
  <si>
    <t>SYSINNOSOFT SL</t>
  </si>
  <si>
    <t>08901</t>
  </si>
  <si>
    <t xml:space="preserve">EL MANTENIMIENTO Y MONTAJE DE SISTEMAS INFORMATICOS. HARDWARE Y SOFTWARE, ASI COMO CREACION Y MANTENIMIENTO DE PAGINAS WEB.VENTA DE COMPONENTES INFORMATICOS Y DERIVADOS.. </t>
  </si>
  <si>
    <t>Marcos Jonatan Sanz Prieto</t>
  </si>
  <si>
    <t>B65535387</t>
  </si>
  <si>
    <t>ALTEXIS CAPITAL SL</t>
  </si>
  <si>
    <t xml:space="preserve">LA TOMA DE PARTICIPACION EN EMPRESAS QUE OPERAN EN E. COMMERCE, REDES SOCIALES E INTERNET, EN GENERAL. VENTA DE PROGRAMAS, SOFTWARE, APLICACIONES PARA TELEFONOS MOVILES Y CUALQUIER DISPOSITIVO QUE SE PUEDA USAR EN INTERNET, ETC. </t>
  </si>
  <si>
    <t>Beatriz Martin Prieto</t>
  </si>
  <si>
    <t>B35784313</t>
  </si>
  <si>
    <t>TECNOLOGIA ACTIVA EVANCE 2003 SL</t>
  </si>
  <si>
    <t xml:space="preserve">LA CREACION, COMERCIALIZACION, DISTRIBUCION DE PAGINAS WEB Y TODO TIPO DE SOFTWARE INFORMATICO. LA PRESTACION DE TODO TIPO DE ASESORAMIENTO Y SERVICIOS INFORMATICOS, A INSTITUCIONES, ORGANISMOS, ETC. </t>
  </si>
  <si>
    <t>Fernando Herguedas Villar</t>
  </si>
  <si>
    <t xml:space="preserve"> Jesus Miguel Sousa Andres</t>
  </si>
  <si>
    <t xml:space="preserve"> Jose Luis Ramirez Jorge</t>
  </si>
  <si>
    <t>B85878817</t>
  </si>
  <si>
    <t>ESTAGIRANET SL</t>
  </si>
  <si>
    <t xml:space="preserve">EL DESARROLLO, INSTALACION, VENTA Y MANTENIMIENTO DE SOFTWARE PARA DISPOSITIVOS Y SISTEMAS ELECTRONICOS E INFORMATICOS.... </t>
  </si>
  <si>
    <t>Alba Blasco Celma</t>
  </si>
  <si>
    <t>B50801612</t>
  </si>
  <si>
    <t>PRONET INGENIERIA DE SOFTWARE EMPRESARIAL SL</t>
  </si>
  <si>
    <t xml:space="preserve">El mantenimiento de equipos para el proceso de información, el desarrollo y venta de aplicaciones informáticas de creación propia; y la venta de equipos, programas y accesorios de índole informática. La prestación de servicios de asesoramiento técnico, organizativo, tecnológico en el ámbito de organ.. </t>
  </si>
  <si>
    <t>Jaime Balboa Diaz</t>
  </si>
  <si>
    <t>info@pronet-ise.com</t>
  </si>
  <si>
    <t>B64748221</t>
  </si>
  <si>
    <t>DOMO SAPIENS SL</t>
  </si>
  <si>
    <t xml:space="preserve">FABRICACION, DISTRIBUCION. VENTA DE APARATOS PARA ELECTRONICA, TELECOMUNICACIONES, PEQUENO MATERIAL ELECTRICO, INFORMATICA, MATERIAL DE FOTOGRAFIA, PRODUCTOS DE DOMOTICA, COMPONENTES Y SISTEMAS ELECTRICOS, ETC.. </t>
  </si>
  <si>
    <t>Enrique Justo Sarmentero</t>
  </si>
  <si>
    <t>info@domo-sapiens.es</t>
  </si>
  <si>
    <t>36212</t>
  </si>
  <si>
    <t>B83828376</t>
  </si>
  <si>
    <t>AZTECA INTERTRADE SL</t>
  </si>
  <si>
    <t xml:space="preserve">LA VENTA AL MAYOR Y MENOR DE TODA CLASE DE EQUIPOS INFORMATICOS. EL DESARROLLO DE PROYECTOS Y ESTUDIOS DE PROGRAMAS INFORMATICOS. </t>
  </si>
  <si>
    <t>Jose Antonio Gallego Salinas</t>
  </si>
  <si>
    <t xml:space="preserve"> Victor Hugo Ortega Perez</t>
  </si>
  <si>
    <t xml:space="preserve"> Sergio Morales Añibarro</t>
  </si>
  <si>
    <t>B85499721</t>
  </si>
  <si>
    <t>HALAJE CONSULTORIA SL</t>
  </si>
  <si>
    <t xml:space="preserve">LA ELABORACION, INSTALACION, MANTENIMIENTO Y COMERCIALIZACION DE PROGRAMAS INFORMATICOS Y LA PRESTACION DE SERVICIOS DE AUDITORIA Y CONSULTORIA EN EL CAMPO DE LA INFORMATICA.. </t>
  </si>
  <si>
    <t>Jose Manuel Perez Bombin</t>
  </si>
  <si>
    <t>B33869546</t>
  </si>
  <si>
    <t>INVENTA MULTIMEDIA SL</t>
  </si>
  <si>
    <t xml:space="preserve">A. LA PRESTACION DE SERVICIOS DE DISENO GRAFICO E INDUSTRIAL Y LA ELABORACION DE TODA CLASE DE PROYECTOS MULTIMEDIA. B. EL DESARROLLO, ELABORACION Y COMERCIALIZACION DE SOFTWARE Y HARDWARE. C. LA GESTION DE PROYECTOS REL. </t>
  </si>
  <si>
    <t>Manuel Alejandro Velazquez Lopez</t>
  </si>
  <si>
    <t>B64055940</t>
  </si>
  <si>
    <t>EXYCOMM COMUNICATION S.L</t>
  </si>
  <si>
    <t xml:space="preserve">EL DESARROLLO E INSTALACION, MANTENIMIENTO Y VENTA DE SOFTWARE Y HARDWARE. </t>
  </si>
  <si>
    <t>Alberto Gago Martin</t>
  </si>
  <si>
    <t xml:space="preserve"> Maria Sonia Escudero Aguado</t>
  </si>
  <si>
    <t>exycomm@exycomm.net</t>
  </si>
  <si>
    <t>B86931649</t>
  </si>
  <si>
    <t>BBVA DATA &amp; ANALYTICS SL</t>
  </si>
  <si>
    <t xml:space="preserve">1. La elaboración y comercialización de productos, así como la prestación de servicios de todo tipo, relacionados con sistemas de proceso y análisis de datos e información en general. 2. La prestación de servicios tecnológicos de outsourcing en general, y en particular la puesta a disposición .... </t>
  </si>
  <si>
    <t>Eleazar Ortega Soto</t>
  </si>
  <si>
    <t xml:space="preserve"> David Montero Isusi</t>
  </si>
  <si>
    <t>B39376033</t>
  </si>
  <si>
    <t>QUITER SERVICIOS INFORMATICOS SL</t>
  </si>
  <si>
    <t xml:space="preserve">FABRICACION, IMPORTACION, EXPORTACION, COMPRA VENTA, ETC, DE MICROORDENADORES, PROGRAMAS Y ACCESORIOS RELACIONADOS CON LA ELECTRONICA E INFORMATICA. SERVICIOS DE PROGRAMACION. DESARROLLO DE HARDWARE Y SOFTWARE ASISTENCIA. </t>
  </si>
  <si>
    <t>Marta Maria Velasco Barrios</t>
  </si>
  <si>
    <t>B57394132</t>
  </si>
  <si>
    <t>CUONCE CONSULTING S.L.</t>
  </si>
  <si>
    <t>07003</t>
  </si>
  <si>
    <t xml:space="preserve">SERVICIOS A TERCEROS RELACIONADOS CON LAS TECNOLOGIAS DE LA INFORMACION, INTERNET Y MULTIMEDIA, ASI COMO DISENO GRAFICO EN GENERAL, CREACION, DESARROLLO Y MANTENIMIENTO DE APLICACIONES INFORMATICAS Y PROYECTOS WEB; REALI. </t>
  </si>
  <si>
    <t>Jaime Finat Saez</t>
  </si>
  <si>
    <t>B65955890</t>
  </si>
  <si>
    <t>SILA SOFTWARE SL</t>
  </si>
  <si>
    <t xml:space="preserve">PROGRAMACION, DESARROLLO Y COMERCIALIZACION DE SOFTWARE. </t>
  </si>
  <si>
    <t>B87467932</t>
  </si>
  <si>
    <t>CABSODISA SL</t>
  </si>
  <si>
    <t xml:space="preserve">Confección de páginas web. Explotación de publicidad en páginas web. Explotación de obras literarias. </t>
  </si>
  <si>
    <t>Carlos Lobo Muñoz</t>
  </si>
  <si>
    <t>B82761255</t>
  </si>
  <si>
    <t>PENTASOFT MARKETING SL</t>
  </si>
  <si>
    <t xml:space="preserve">LA EXPLOTACION ELECTRONICA POR CUENTA DE TERCEROS Y SERVICIOS INFORMATICOS EN GENERAL, ASI COMO TODAS LAS ACTIVIDADES INHERENTES Y ACCESORIAS RELACIONADAS CON LOS MISMOS, INCLUIDA LA FORMACION Y LA ENSENANZA.. </t>
  </si>
  <si>
    <t>Antonio Alonso Herrero</t>
  </si>
  <si>
    <t>par@pentasoft.es</t>
  </si>
  <si>
    <t>B86190154</t>
  </si>
  <si>
    <t>OFFIDESK SISTEMAS INFORMATICOS SL</t>
  </si>
  <si>
    <t xml:space="preserve">LA CREACION Y EL DESARROLLO DE SOFTWARE, HARDWARE, APLICACIONES Y PROGRAMAS PARA EQUIPOS INFORMATICOS,. </t>
  </si>
  <si>
    <t>Marcos Alvarez</t>
  </si>
  <si>
    <t xml:space="preserve"> Malgasa 2000</t>
  </si>
  <si>
    <t>B93182772</t>
  </si>
  <si>
    <t>IDB MOBILE TECHNOLOGY SL</t>
  </si>
  <si>
    <t>29688</t>
  </si>
  <si>
    <t xml:space="preserve">CONSULTORIA Y ASESORAMIENTO EN MATERIAS INFORMATICAS, DE INTERNET Y COMUNICACIONES. DESARROLLO DE PROGRAMAS INFORMATICOS Y APLICACIONES PARA INTERNET Y COMUNICACIONES, ASI COMO SU COMERCIALIZACION, CESION Y DISTRIBUCION POR CUALQUIER MEDIO. SERVICIOS TECNICOS PARA LA IMPLANTACION Y UTILIZACION DE AP. </t>
  </si>
  <si>
    <t>Mario Temprano Garcia</t>
  </si>
  <si>
    <t xml:space="preserve"> Asier Mendizabal Abad</t>
  </si>
  <si>
    <t xml:space="preserve"> Josune Arrugaeta Ortiz Pinedo</t>
  </si>
  <si>
    <t>B64999048</t>
  </si>
  <si>
    <t>IT MOBILE SPAIN SL</t>
  </si>
  <si>
    <t xml:space="preserve">EL DISENO, PRODUCCION, COMPRAVENTA, IMPORTACION, EXPORTACION, DISTRIBUCION Y COMERCIALIZACION DE PRODUCTOS DE INFORMATICA, DE SISTEMAS DE POSICIONAMIENTO GLOBAL Y TELECOMUNICACIONES EN EL SENTIDO MAS AMPLIO POSIBLE.. </t>
  </si>
  <si>
    <t>Francisco Borja Corcuera Mendiguchia</t>
  </si>
  <si>
    <t>B65805111</t>
  </si>
  <si>
    <t>SARGO &amp; MY LIFE CONNECTION SL</t>
  </si>
  <si>
    <t xml:space="preserve">COMERCIALIZACION DE PRODUCTOS Y SERVICIOS ASOCIADOS A DISPOSITIVOS EMISORES DE POSICION. MONITORIZACION DE DATOS ONLINE Y EN TIEMPO REAL, TRANSMISION Y COMERCIALIZACION A TRAVES DE INTERNET ETC. </t>
  </si>
  <si>
    <t>Coorvisor Coordinadora Vizcaina Sordos Gorren B</t>
  </si>
  <si>
    <t>B86316692</t>
  </si>
  <si>
    <t>PATH11CRAFTS SL</t>
  </si>
  <si>
    <t xml:space="preserve">LA PRESTACION DE SERVICIOS DE INFORMATICA EN GENERAL, INCLUYENDO EL ASESORAMIENTO, CONSULTORIA DE SERVICIOS DE INFORMATICA, INVESTIGACION... </t>
  </si>
  <si>
    <t>Victor Manuel Gaspar Hera</t>
  </si>
  <si>
    <t xml:space="preserve"> Guillermo Garcia Franks</t>
  </si>
  <si>
    <t>A35557859</t>
  </si>
  <si>
    <t>MECALUX SOFTWARE SOLUTIONS SA</t>
  </si>
  <si>
    <t xml:space="preserve">(CNAE 7112). EL DESARROLLO Y COMERCIALIZACION DE SOFTWARE, IMPLANTACION Y GESTION DE SERVICIOS DE TELEMANTENIMIENTO, SOPORTE TECNICO EN LA PREPARACION E IMPLANTACION DE PROYECTOS DE ALMACENES MECANIZADOS Y/ O AUTOMATIZADOS .... </t>
  </si>
  <si>
    <t>Jesus Angel Albizu Soriano</t>
  </si>
  <si>
    <t>B86305273</t>
  </si>
  <si>
    <t>INECTION SOLUTIONS SL</t>
  </si>
  <si>
    <t xml:space="preserve">EL DESARROLLO DE APLICACIONES Y SISTEMAS INFORMATICOS Y TELEMATICOS;. </t>
  </si>
  <si>
    <t>Iñaki Echarri Aguirre</t>
  </si>
  <si>
    <t xml:space="preserve"> Oskar Diez Baonza</t>
  </si>
  <si>
    <t>A82045683</t>
  </si>
  <si>
    <t>SOCIEDAD DE EXPLOTACION DE REDES ELECTRONICAS Y SERVICIOS SA</t>
  </si>
  <si>
    <t xml:space="preserve">SERVICIOS EN EL AMBITO DE LA INFORMATICA.                                                                                                                                                                                   . </t>
  </si>
  <si>
    <t>Maitena Ezquerra Iribarren</t>
  </si>
  <si>
    <t xml:space="preserve"> Luis Angel Rodriguez Vergara</t>
  </si>
  <si>
    <t>marketing@seres.es</t>
  </si>
  <si>
    <t xml:space="preserve"> alberto.redondo@seres.es</t>
  </si>
  <si>
    <t xml:space="preserve"> info@seres.es</t>
  </si>
  <si>
    <t xml:space="preserve"> julio.llontop@seres.es</t>
  </si>
  <si>
    <t>B60862364</t>
  </si>
  <si>
    <t>INGENIERIA INFORMATICA INTERACTIVA SL</t>
  </si>
  <si>
    <t xml:space="preserve">VENTA PRODUCCION Y ASESORAMIENTO EN SERVICIOS INFORMATICOS Y TELEMATICOS.. </t>
  </si>
  <si>
    <t>Fermin Riancho Dediego</t>
  </si>
  <si>
    <t>comercial@inginfint.com</t>
  </si>
  <si>
    <t>B84235431</t>
  </si>
  <si>
    <t>PRINT SERVICE PRINT S.L</t>
  </si>
  <si>
    <t xml:space="preserve">COMERCIALIZACION Y DESARROLLO DE PROGRAMAS DE SOFTWARE, ETC. </t>
  </si>
  <si>
    <t>Carlos Somovilla Somovilla</t>
  </si>
  <si>
    <t xml:space="preserve"> Maria Eduardo Artinano Santa</t>
  </si>
  <si>
    <t>B85397008</t>
  </si>
  <si>
    <t>HIDRA CONSULTORIA DEL AGUA SL</t>
  </si>
  <si>
    <t xml:space="preserve">LA COMPRAVENTA DE MAQUINARIA INDUSTRIAL DE EQUIPOS DE TRATAMIENTO Y RECUPERACION DE AGUA                                                                                                                                    . </t>
  </si>
  <si>
    <t>Amadeo Blanco Elias</t>
  </si>
  <si>
    <t xml:space="preserve"> Antonio Blanco Yarnoz</t>
  </si>
  <si>
    <t>B86151628</t>
  </si>
  <si>
    <t>TRANSACCIONES Y SERVICIOS MOBILE SL</t>
  </si>
  <si>
    <t xml:space="preserve">EL DESARROLLO Y EXPLOTACION DE SISTEMAS Y APLICACIONES MOVILES RELACIONADOS CON TRANSACCIONES DE IDENTIFICACION, CONTROL DE PRESENCIA, PAGO, FIDELIZACION, MONEDERO ELECTRONICO, RECARGA DE SALDOS Y EN GENERAL TODAS AQUELLAS SUSCEPTIBLES DE REGISTRAR UN MOVIMIENTO DE DINERO ENTRE CUENTAS. </t>
  </si>
  <si>
    <t>Agustin Gonzalez Diez</t>
  </si>
  <si>
    <t xml:space="preserve"> Blogs Business</t>
  </si>
  <si>
    <t>B64928773</t>
  </si>
  <si>
    <t>TELLUS IGNIS SL</t>
  </si>
  <si>
    <t xml:space="preserve">COMERCIALIZACION, DISTRIBUCION, FABRICACION, MANTENIMIENTO Y REPARACION DE APARATOS E INSTRUMENTOS CIENTIFICOS PARA LA CONDUCCION, DISTRIBUCION Y TRANSFORMACION, ACUMULACION, REGULACION EN EL CAMPO ENERGETICO. ETC.. </t>
  </si>
  <si>
    <t>Francisco Javier Martinez Roldan</t>
  </si>
  <si>
    <t xml:space="preserve"> Angel Carlos Rosado Lopo</t>
  </si>
  <si>
    <t xml:space="preserve"> Javier Valladolid Benito</t>
  </si>
  <si>
    <t>B65573313</t>
  </si>
  <si>
    <t>WIBLAR ZONE SL</t>
  </si>
  <si>
    <t xml:space="preserve">ELABORACION DE SISTEMAS Y PROGRAMAS INFORMATICOS DE TODA CLASE, DESTINADOS A CUALQUIER TIPO DE UTILIZACION Y CESION POR ESPAÑA Y EL EXTRANJERO, DE DERECHOS DE SOFTWARE Y TODA CLASE DE SERVICIOS DE PUESTA EN MARCHA Y .... </t>
  </si>
  <si>
    <t>Francisco Javier Calderon Bravo</t>
  </si>
  <si>
    <t>B65321671</t>
  </si>
  <si>
    <t>PROMOCION DE TECNOLOGIAS EDUCATIVAS LUDICAS SL</t>
  </si>
  <si>
    <t xml:space="preserve">LA PROMOCION Y DESARROLLO DE ACTIVIDADES Y SERVICIOS DE INVESTIGACION, DESARROLLO E INNOVACION TECNOLOGICA (I+ D+ I), ESPECIALMENTE DE SOFTWARE Y HARDWARE Y NUEVAS TECNOLOGIAS PARA LAS EMPRESAS, ETC.. </t>
  </si>
  <si>
    <t>Jose Ignacio Rivero Pradera</t>
  </si>
  <si>
    <t xml:space="preserve"> Rafael Aparicio Fernandez</t>
  </si>
  <si>
    <t>B82632282</t>
  </si>
  <si>
    <t>SERVICIO 24H INTERNET SL</t>
  </si>
  <si>
    <t xml:space="preserve">ANALISIS, DESARROLLO, INTERMEDIACION, GESTION Y ADMINISTRACION DE PROYECTOS EMPRESARIALES, DESARROLLO Y MANTENIMIENTO DE PROGRAMAS INFORMATICOS, GESTION Y CONSULTORIA FINANCIERA.. </t>
  </si>
  <si>
    <t>Javier Modubar Alvarez</t>
  </si>
  <si>
    <t xml:space="preserve"> Inmaculada Beltran Puertas</t>
  </si>
  <si>
    <t>atencion.cliente@copiadeseguridad.com</t>
  </si>
  <si>
    <t xml:space="preserve"> info@dominios24h.com</t>
  </si>
  <si>
    <t>B15996028</t>
  </si>
  <si>
    <t>PC-MAIS SERVIZO E SOPORTE S.L.</t>
  </si>
  <si>
    <t>15011</t>
  </si>
  <si>
    <t xml:space="preserve">COMERCIO DE HADWARE Y SOFTWARE, ASI COMO DE MATERIALES Y CONSUMIBLES INFORMATICOS; REPARACION Y MANTENIMIENTO DE MAQUINARIA INDUSTRIAL Y EQUIPOS ELECTRONICOS; Y PRESTACION DE SERVICIOS DE ESTUDIO Y ANALISIS DE PROCESOS,. </t>
  </si>
  <si>
    <t>Emeterio Nagore Izaguirre San</t>
  </si>
  <si>
    <t>B70215744</t>
  </si>
  <si>
    <t>IDLOGIC SISTEMAS DE IDENTIFICACION Y CONTROL SL</t>
  </si>
  <si>
    <t xml:space="preserve">EL DESARROLLO, FABRICACION, COMERCIALIZACION Y MANTENIMIENTO DE CONTROLES DE ACCESO Y PRESENCIA; ASI COMO LA PRESTACION DE SERVICIOS DE ASISTENCIA TECNICA, CONSULTORIA, FORMACION Y ORGANIZACION DE SERVICIOS DE APOYO, EST. </t>
  </si>
  <si>
    <t>Felipe Alejandro Abaitua Zarza</t>
  </si>
  <si>
    <t xml:space="preserve"> Miren Kepe Isasi Echebarria</t>
  </si>
  <si>
    <t>B66446006</t>
  </si>
  <si>
    <t>AMANTIUM CONSULTING SL</t>
  </si>
  <si>
    <t xml:space="preserve">(CNAE 6209). LA EXPLOTACION DE TODA CLASE DE NEGOCIOS RELACIONADOS CON LA ASESORIA, CONSULTING E IMPLANTACION DE SISTEMAS INFORMATICOS, FORMACION Y VENTA DE EQUIPOS INFORMATICOS. </t>
  </si>
  <si>
    <t>Adolfo Gago Paredes</t>
  </si>
  <si>
    <t>B80610868</t>
  </si>
  <si>
    <t>SPANISH COMPUTER SERVICES &amp; INSTALLATIONS SL</t>
  </si>
  <si>
    <t>28119</t>
  </si>
  <si>
    <t xml:space="preserve">LA IMPORTACION, EXPORTACION, ADQUISICION, VENTA, ALQUILER DISENO, FABRICACION, REPARACION, Y MANTENIMIENTO DE MATERIAL RELACIONADO CON LA INFORMATICA                                                                       . </t>
  </si>
  <si>
    <t>Juan Jose Monasterio Moreno</t>
  </si>
  <si>
    <t>info@spanish-computer.com</t>
  </si>
  <si>
    <t>B65129371</t>
  </si>
  <si>
    <t>SHOCKWORLD NETWORK SL</t>
  </si>
  <si>
    <t>"PRESTACION DE SERVICIOS RELACIONADOS CON LA INFORMATICA, YA SEA DE GESTION O DE SISTEMAS, Y EN ESPECIAL LA PROGRAMACION DE APLICACIONES INFORMATICAS, LA PROGRAMACION DE APLICACIONES,"" E-COMMERCE"" O COMERCIO ELECTRONICO,. "</t>
  </si>
  <si>
    <t>Pablo Igor Aguilar Espizua</t>
  </si>
  <si>
    <t xml:space="preserve"> Pedro Aurrekoetxea Sardon</t>
  </si>
  <si>
    <t>B86570157</t>
  </si>
  <si>
    <t>PROYECTOS ADDCLICK SL</t>
  </si>
  <si>
    <t xml:space="preserve">PLANIFICACION Y DESARROLLO DE PROYECTOS INFORMATICOS Y OFIMATICOS, ASI COMO DISEÑO Y REALIZACION DE PAGINAS WEB. </t>
  </si>
  <si>
    <t>Luis Carral Lopez Tapia</t>
  </si>
  <si>
    <t>B63066419</t>
  </si>
  <si>
    <t>RECURSOS I SERVEIS TECNICS INFORMATICS SL</t>
  </si>
  <si>
    <t xml:space="preserve">LA VENTA AL POR MENOR DE MAQUINAS Y EQUIPOS DE OFICINA. VENTA AL POR MENOR DE PROGRAMAS PROPIOS Y AJENOS, DE COMPONENTES INFORMATICOS, Y OTROS PRODUCTOS RELACIONADOS CON LA ACTIVIDAD, ETC. </t>
  </si>
  <si>
    <t>Juan Ruiz Heras</t>
  </si>
  <si>
    <t>reset@resetsi.com</t>
  </si>
  <si>
    <t>B73737819</t>
  </si>
  <si>
    <t>VIRTUAL LAMBDA SOCIEDAD LIMITADA</t>
  </si>
  <si>
    <t xml:space="preserve">El comercio menor de ordenadores, equipos perifericos y programas informaticos, asi como suministros y consumibles de los mismos. (CNAE: 4741). La reparacion, conservacion y mantenimiento de ordenadores y equipos perifericos.(CNAE: 951.1). En todo caso quedan excluidas expresamente del objeto social. </t>
  </si>
  <si>
    <t>Jose Miguel Diego Pozo</t>
  </si>
  <si>
    <t>B63578579</t>
  </si>
  <si>
    <t>MURRELEKTRONIK SPAIN SL</t>
  </si>
  <si>
    <t xml:space="preserve">LA DISTRIBUCION Y VENTA DE PRODUCTOS ELECTRONICOS. </t>
  </si>
  <si>
    <t>Felix Campos Vinuesa</t>
  </si>
  <si>
    <t xml:space="preserve"> Francisco Miguel Perez Alejandro</t>
  </si>
  <si>
    <t xml:space="preserve"> Manuel Gonzalez Folgado</t>
  </si>
  <si>
    <t>xavier.surroca@murrelektronik.es</t>
  </si>
  <si>
    <t xml:space="preserve"> ventas@murrelektronik.es</t>
  </si>
  <si>
    <t>B17663535</t>
  </si>
  <si>
    <t>JOAL INFONET SL</t>
  </si>
  <si>
    <t>17300</t>
  </si>
  <si>
    <t xml:space="preserve">CREACION, VENTA Y MANTENIMIENTO DE PROGRAMAS INFORMATICOS LA ASESORIA INFORMATICA LA COMERCIALIZACION Y EXPLOTACION DE PRODUCTOS Y MATERIALES RELACIONADOS CON LAS INDUSTRIAS DE LA INFORMATICA, ELECTRONICA Y AUDIOVISUAL, . </t>
  </si>
  <si>
    <t>Ruben Marco Ruiz</t>
  </si>
  <si>
    <t xml:space="preserve"> Fernando Javier Marco Ruiz</t>
  </si>
  <si>
    <t>joalinfonet@mixmale.com</t>
  </si>
  <si>
    <t>B17666124</t>
  </si>
  <si>
    <t>I. T. P. BANYOLES SL</t>
  </si>
  <si>
    <t>17820</t>
  </si>
  <si>
    <t xml:space="preserve">PRESTACION DE TODO TIPO DE SERVICIOS INFORMATICOS, TELEMATICOS Y COMUNICACION, ASI COMO LA INTERMEDIACION EN LOS MISMOS Y COMPRAVENTA DE ARTICULOS Y MATERIAL RELACIONADO.. </t>
  </si>
  <si>
    <t>Jose Francisco Lobera Labadia</t>
  </si>
  <si>
    <t xml:space="preserve"> Agustin Perez Arrondo</t>
  </si>
  <si>
    <t>itpia@itpbanyoles.com</t>
  </si>
  <si>
    <t xml:space="preserve"> nacho@itp.cat</t>
  </si>
  <si>
    <t>B85245488</t>
  </si>
  <si>
    <t>AGENCIA DE COMUNICACION CREATIVIDAD Y DISEÑO MOEBIUSS SL</t>
  </si>
  <si>
    <t xml:space="preserve">LA VENTA AL MAYOR Y MENOR DE TODA CLASE DE EQUIPOS INFORMATICOS.. </t>
  </si>
  <si>
    <t>Carlos Pascual Lopez</t>
  </si>
  <si>
    <t>B85353019</t>
  </si>
  <si>
    <t>SOLUCIONES SANITARIAS INTEGRALES SL</t>
  </si>
  <si>
    <t>Martin Laso Retuerto</t>
  </si>
  <si>
    <t>B85878213</t>
  </si>
  <si>
    <t>GLADOS SISTEMAS SL</t>
  </si>
  <si>
    <t>28905</t>
  </si>
  <si>
    <t xml:space="preserve">EL DESARROLLO DE NUEVAS APLICACIONES DE SOFTWARE Y PRODUCTOS INFORMATICOS.. </t>
  </si>
  <si>
    <t>Jose Javier Gil Hernando</t>
  </si>
  <si>
    <t xml:space="preserve"> Diocleciano Alejandre Judez</t>
  </si>
  <si>
    <t xml:space="preserve"> Maria Carmen Bayo Logroño</t>
  </si>
  <si>
    <t>B65106627</t>
  </si>
  <si>
    <t>AXONSYSTEM SL</t>
  </si>
  <si>
    <t xml:space="preserve">ASESORAMIENTO A EMPRESAS, EN ESPECIAL EL ASESORAMIENTO CREACION, DISENO, DESARROLLO DE SOFTWARE E IMPLANTACION TECNICA DE APLICACIONES MULTIMEDIA PARA EMPRESAS, CONCRETAMENTE EN APLICACIONES PARA INTERNET, ETC.. </t>
  </si>
  <si>
    <t>Francisco Javier Naya Mora</t>
  </si>
  <si>
    <t>B80622368</t>
  </si>
  <si>
    <t>NEW CROWN SL</t>
  </si>
  <si>
    <t xml:space="preserve">LA REPARACION, INSTALACION MANTENIMIENTO ADECUACION Y VENTA DE EQUIPOS Y MATERIAL ELECTRONICO LA DISTRIBUCION Y VENTA DE EQUIPOS INFORMATICOS                                                                               . </t>
  </si>
  <si>
    <t>Venancio Alejo Salguero</t>
  </si>
  <si>
    <t xml:space="preserve"> Jose Luis Lamarca Artal</t>
  </si>
  <si>
    <t>newcrown@newcrown.com</t>
  </si>
  <si>
    <t xml:space="preserve"> compras@newcrown.com</t>
  </si>
  <si>
    <t xml:space="preserve"> info@newcrown.com</t>
  </si>
  <si>
    <t>B81461923</t>
  </si>
  <si>
    <t>MCCANAN COMPUTER SL</t>
  </si>
  <si>
    <t xml:space="preserve">COMPRA VENTA DE MATERIAL DE INFORMATICA.. </t>
  </si>
  <si>
    <t>Julian Bueno Remacha</t>
  </si>
  <si>
    <t xml:space="preserve"> Julian Peralta Miguel</t>
  </si>
  <si>
    <t>comercial@mercamicro.es</t>
  </si>
  <si>
    <t>B87788758</t>
  </si>
  <si>
    <t>TALMIRA SYSTEM SL</t>
  </si>
  <si>
    <t xml:space="preserve">LA CREACION DE APLICACIONES Y PAGINAS WEB PARA TELEFONOS MOVILES. DISEÑO, FABRICACION, DISTRIBUCION, VENTA, Y ALQUILER NO FINANCIERO DE APLICACIONES INFORMATICAS. PRESTACION DE PRODUCTOS, SERVICIOS Y RECURSOS A PROPIETARIOS DE PAGINAS WEB Y LA CREACION DE CONTENIDOS PARA TELEFONOS MOVILES. </t>
  </si>
  <si>
    <t>Teresita Jesus Floria Parrilla</t>
  </si>
  <si>
    <t>administracion@iure.es</t>
  </si>
  <si>
    <t>B76041540</t>
  </si>
  <si>
    <t>BRAVOTEL S.L.</t>
  </si>
  <si>
    <t xml:space="preserve">LAS ACTIVIDADES DE EXPLOTACION Y COMERCIALIZACION DE NEGOCIOS DE COMERCIO, REPARACION, INSTALACION, IMPORTACION Y EXPORTACION DE INFORMATICA, TELECOMUNICACIONES, TELEFONIA MOVIL, DOMOTICA, MOBILIARIO, EQUIPAMIENTO PARA E. </t>
  </si>
  <si>
    <t>Jose Valero Perez</t>
  </si>
  <si>
    <t>B23443906</t>
  </si>
  <si>
    <t>DIGITAL MILENIUM 2008 SOCIEDAD LIMITADA</t>
  </si>
  <si>
    <t>23710</t>
  </si>
  <si>
    <t xml:space="preserve">COMERCIO AL POR MAYOR Y AL POR MENOR DE PRODUCTOS DE TELEFONIA Y RADIODIFUSION, TODO TIPO DE COMPONENTES Y ACCESORIOS. COMERCIALIZACION DE TELEFONOS MOVILES Y FIJOS, TARJETAS Y SERVICIOS COMPLEMENTARIOS A LA TELEFONIA. A. </t>
  </si>
  <si>
    <t>Carlos Manuel Founaud Cabeza</t>
  </si>
  <si>
    <t xml:space="preserve"> Daniel Garrido Rodriguez</t>
  </si>
  <si>
    <t xml:space="preserve"> Grupo It Deusto</t>
  </si>
  <si>
    <t>B64749575</t>
  </si>
  <si>
    <t>TECHJEWEL SL</t>
  </si>
  <si>
    <t xml:space="preserve">LA FABRICACION Y COMERCIALIZACION DE ELEMENTOS ELECTRONICOS, INFORMATICOS, Y SU SOFTWARE, ASI COMO LOS ELEMENTOS NECESARIOS PARA SU UTILIZACION EN JOYERIA.. </t>
  </si>
  <si>
    <t>Gabriel Monreal Arnal</t>
  </si>
  <si>
    <t xml:space="preserve"> Mercedes Patricia Perez Morte</t>
  </si>
  <si>
    <t xml:space="preserve"> Miguel Angel Tris Alastuey</t>
  </si>
  <si>
    <t xml:space="preserve"> Luis Antonio Jordana Sierra</t>
  </si>
  <si>
    <t>B11782109</t>
  </si>
  <si>
    <t>RECICLAJES DEL SUR BAHIA SL</t>
  </si>
  <si>
    <t>11130</t>
  </si>
  <si>
    <t xml:space="preserve">EL RECICLAJE, DESGUACE, RECOGIDA DE TODO TIPO DE COMPONENTES DE EQUIPOS, METALES Y RESIDUOS, SU LIMPIEZA Y SU POSTERIOR COMERCIALIZACION INDUSTRIAL. B) LA ACTIVIDAD EN NEGOCIOS CON VEHICULOS Y MAQUINARIA, INCLUIDOS EL RE. </t>
  </si>
  <si>
    <t>Jose Antonio Ara Minguez</t>
  </si>
  <si>
    <t xml:space="preserve"> Ester Amarte</t>
  </si>
  <si>
    <t>B60669272</t>
  </si>
  <si>
    <t>ASNA INTERNATIONAL SL</t>
  </si>
  <si>
    <t>47151</t>
  </si>
  <si>
    <t xml:space="preserve">PRESTACION, ASESORAMIENTO, CONSULTORIA Y REALIZACION, ASI COMO ELABORACION, ANALISIS Y DESARROLLO DE PROYECTOS, PROGRAMAS Y APLICACIONES INFORMATICAS. VENTA AL MAYOR Y DETALL DE ORDENADORES Y SISTEMAS INFORMATICOS, ETC.. </t>
  </si>
  <si>
    <t>Alberto Magaña Mendiola</t>
  </si>
  <si>
    <t>cacovai@cacovai.com</t>
  </si>
  <si>
    <t>B85566495</t>
  </si>
  <si>
    <t>FONETIC LATINOAMERICA SL</t>
  </si>
  <si>
    <t xml:space="preserve">DESARROLLO, ELABORACION Y COMERCIALIZACION DE SERVICIOS INFORMATICOS, TECNOLOGIAS DE LA INFORMACION E INFRAESTRUCTURAS, PROGRAMAS INFORMATICOS Y SISTEMAS DE INFORMACION SOBRE LAS COMUNICACIONES... </t>
  </si>
  <si>
    <t>Agustin Angel Soria San</t>
  </si>
  <si>
    <t xml:space="preserve"> Maria Dolores Lardies Fleta</t>
  </si>
  <si>
    <t xml:space="preserve"> Ana Paula Millan Armengol</t>
  </si>
  <si>
    <t>B62776687</t>
  </si>
  <si>
    <t>ASSESSORS INFORMATICS INTERED SL</t>
  </si>
  <si>
    <t xml:space="preserve">LA EXPLOTACION ELECTRONICA E INFORMATICA POR CUENTA DE TERCEROS. LA PRESTACION DE TODA CLASE DE SERVICIOS CONTABLES, DE PLANIFICACION, ASESORAMIENTO, PROMOCION Y ADMINISTRACION DE EMPRESAS INDIVIDUALES O JURIDICAS, ETC.. </t>
  </si>
  <si>
    <t>Fernando Fuente</t>
  </si>
  <si>
    <t xml:space="preserve"> Alicia Rubio</t>
  </si>
  <si>
    <t>B85536688</t>
  </si>
  <si>
    <t>RENOT SUMINISTROS SL</t>
  </si>
  <si>
    <t xml:space="preserve">LA COMPRA Y VENTA DE SUMINISTROS Y COMPONENTES INFORMATICOS. INCLUSO REPARACION DE EQUIPOS INFORMATICOS.. </t>
  </si>
  <si>
    <t>Santiago Soley Rimblas</t>
  </si>
  <si>
    <t>B65128845</t>
  </si>
  <si>
    <t>BLOSER BLOX SL</t>
  </si>
  <si>
    <t xml:space="preserve">LA COMPRAVENTA, FABRICACION, DISTRIBUCION, Y EXPLOTACION DE MARCAS Y REGISTROS DE TODO TIPO DE PRODUCTOS AUDIOVISUALES, ELECTRONICOS E INFORMATICOS, NACIONALES Y EXTRANJEROS, ASI COMO SUS ACCESORIOS, ANALOGICOS O DIGITAL. </t>
  </si>
  <si>
    <t>Manuel Lastiri Conchan</t>
  </si>
  <si>
    <t xml:space="preserve"> Victor Manuel Carreras Bielsa</t>
  </si>
  <si>
    <t xml:space="preserve"> Joaquin Diaz Murillo</t>
  </si>
  <si>
    <t>B83680082</t>
  </si>
  <si>
    <t>INSTANT BYTE SL</t>
  </si>
  <si>
    <t xml:space="preserve">LA FABRICACION, IMPORTACION, EXPORTACION Y VENTA DE PRODUCTOS INFORMATICOS Y DE TELECOMUNICACIONES.                                                                                                                         . </t>
  </si>
  <si>
    <t>Gerardo Lanau Corzan</t>
  </si>
  <si>
    <t xml:space="preserve"> Programacion Integral</t>
  </si>
  <si>
    <t>B86496080</t>
  </si>
  <si>
    <t>ALKIOW SYSTEM SL</t>
  </si>
  <si>
    <t xml:space="preserve">PRESTACION DE SERVICIOS DE CONSULTORIA Y ASESORAMIENTO COMERCIAL, DE MARKETING Y PUBLICIDAD, ASI COMO EL DESARROLLO DE SISTEMAS INFORMATICOS... </t>
  </si>
  <si>
    <t>Rodrigo Asensio Obras Certales</t>
  </si>
  <si>
    <t>B63748941</t>
  </si>
  <si>
    <t>VIRSAN BARNA S.L</t>
  </si>
  <si>
    <t xml:space="preserve">LA COMERCIALIZACION E INSTALACION DE SERVICIOS INFORMATICOS Y TELECOMUNICACIONES, ASI COMO LA CONSULTORIA Y ASESORIA INFORMATICA. </t>
  </si>
  <si>
    <t xml:space="preserve">Marcel Turcu </t>
  </si>
  <si>
    <t>B80846496</t>
  </si>
  <si>
    <t>SLINGES SL</t>
  </si>
  <si>
    <t xml:space="preserve">LA REPRESENTACION, ASESORAMIENTO, CONSULTORIA, COMPRA VENTA, GESTION, IMPORTACION, EXPORTACION, DISTRIBUCION Y SERVICIO TECNICO DE TODA CLASE DE MATERIAL INFORMATICO, ELECTRONICO, OFIMATICO, TELEMATICO, DE SONIDO, ETC.. </t>
  </si>
  <si>
    <t>Jorge Rodriguez Soria</t>
  </si>
  <si>
    <t xml:space="preserve"> Alejandro Manuel Ramos Alvarez</t>
  </si>
  <si>
    <t>B06548317</t>
  </si>
  <si>
    <t>INGENIERIA APLICADA EXTREMEÑA SL</t>
  </si>
  <si>
    <t xml:space="preserve">LA PRESTACION DE SERVICIOS DE CONSULTORIA INFORMATICA, TELECOMUNICACIONES, SERVICIOS AUDIOVISUALES Y DOMOTICOS. PRESTACION DE SERVICIOS DE ASISTENCIA TECNICA A EMPRESA.. </t>
  </si>
  <si>
    <t>Mustapha Ghani</t>
  </si>
  <si>
    <t xml:space="preserve"> Mohamed Ambarki</t>
  </si>
  <si>
    <t>B50877661</t>
  </si>
  <si>
    <t>PILDO CONSULTING SOCIEDAD DE RESPONSABILIDAD LIMITADA</t>
  </si>
  <si>
    <t>08042</t>
  </si>
  <si>
    <t xml:space="preserve">ASESORAMIENTO TECNICO Y GESTION DE PROYECTOS DE INVESTIGACION Y DESARROLLO. PROTOTIPACION Y REALIZACION DE PROYECTOS DE PRUEBA PILOTO. DESARROLLO DE SOFTWARE/HARDWARE DE APLICACIONES ESPECIALES. COMERCIALIZACION E INSTAL. </t>
  </si>
  <si>
    <t>Domingo Ramon Botello Carrasco</t>
  </si>
  <si>
    <t xml:space="preserve"> Carlos Jose Botello Carrasco</t>
  </si>
  <si>
    <t>B65071763</t>
  </si>
  <si>
    <t>PROYECTOS INNOVADORES BARCELONA SL</t>
  </si>
  <si>
    <t xml:space="preserve">EL DISENO, PRODUCCION, INSTALACION, MANTENIMIENTO, COMERCIALIZACION, Y DISTRIBUCION DE TODO TIPO DE MATERIALES, COMPONENTES Y ACCESORIOS, REDES Y FUENTES DEENERGIA, CIRCUITOS INFORMATICOS Y DE TELECOMUNICACION O DOMOTICA. </t>
  </si>
  <si>
    <t>Said Achkaf</t>
  </si>
  <si>
    <t>A82264185</t>
  </si>
  <si>
    <t>STRATUS TECHNOLOGIES ESPAÑA SA</t>
  </si>
  <si>
    <t xml:space="preserve">FABRICACION VENTA, EXPLOTACION. DISTRIBUCION Y COMERCIALIZACION DE ORDENADORES SISTEMAS PRODUCTOS COMPONENTES, PROGRAMAS Y ACCESORIOS INFORMATICOS PRESTACION DE TODO TIPO DE SERVICIOS INFORMATICOS.. </t>
  </si>
  <si>
    <t>Juan Osoro Garcia</t>
  </si>
  <si>
    <t>B61723185</t>
  </si>
  <si>
    <t>CHECK IN INFORMATICA SL</t>
  </si>
  <si>
    <t xml:space="preserve">COMPRA, VENTA, IMPORTACION, EXPORTACION, AGENCIA, DISTRIBUCION COMERCIALIZACION INTERMEDIACION DE PROGRAMAS INFORMATICOS, MAQUINARIA, ACCESORIOS Y CONSUMIBLES RELACIONADOS CON LA ELECTRONICA Y LA INFORMATICA, ETC.. </t>
  </si>
  <si>
    <t>Henning Pedersen Kim</t>
  </si>
  <si>
    <t xml:space="preserve"> Anne Gry Kessel</t>
  </si>
  <si>
    <t xml:space="preserve"> Miguel Angel Gonzalez</t>
  </si>
  <si>
    <t>B04527941</t>
  </si>
  <si>
    <t>EVORA SISTEMAS DE INFORMACION SL</t>
  </si>
  <si>
    <t>04760</t>
  </si>
  <si>
    <t xml:space="preserve">LOS SERVICIOS DE LAS TECNOLOGIAS DE LA INFORMACION. </t>
  </si>
  <si>
    <t>Maria Carmen Mas Andreu</t>
  </si>
  <si>
    <t>B65051112</t>
  </si>
  <si>
    <t>RINNOVA TRESS SL</t>
  </si>
  <si>
    <t xml:space="preserve">LA COMPRAVENTA, FABRICACION, DISTRIBUCION, EXPLOTACION DE MARCAS Y REGISTROS DE TODO TIPO DE PRODUCTOS AUDIOVISUALES, ELECTRONICOS E INFORMATICOS, NACIONALES Y EXTRANJEROS, SUS ACCESORIOS, ANALOGICOS O DIGITALES, ETC.. </t>
  </si>
  <si>
    <t>Manuel Alberto Caselles Perez</t>
  </si>
  <si>
    <t>B92416270</t>
  </si>
  <si>
    <t>TELELONJA SL</t>
  </si>
  <si>
    <t xml:space="preserve">DESARROLLO DE SOFTWARE. COMPRAVENTA Y COMERCIALIZACION DE MATERIAL INFORMATICO, DE PROGRAMAS INFORMATICOS, Y CONSERVACION, REPARACION Y MANTENIMIENTO DE EQUIPOS INFORMATICOS. EL ASESORAMIENTO EN TEMAS INFORMATICOS, ETC. </t>
  </si>
  <si>
    <t>Francisco Martinez Antoli</t>
  </si>
  <si>
    <t>telelonja@telefonica.net</t>
  </si>
  <si>
    <t>A79194064</t>
  </si>
  <si>
    <t>R P G INFORMATICA SA</t>
  </si>
  <si>
    <t xml:space="preserve">La compra, venta, comercialización, importación, exportación, instalación, reparación y distribución en general de elementos electrónicos e informáticos, así como cualquier otra actividad de lícito comercio relacionada directa o indirectamente con lo anterior.. </t>
  </si>
  <si>
    <t>Louis Baker Cary</t>
  </si>
  <si>
    <t xml:space="preserve"> Erik Goossens</t>
  </si>
  <si>
    <t xml:space="preserve"> Rutger Maria Antonius Peters</t>
  </si>
  <si>
    <t>rpgservicios@hotmail.com</t>
  </si>
  <si>
    <t xml:space="preserve"> rpgadmon@rpg.es</t>
  </si>
  <si>
    <t xml:space="preserve"> rpg@rpg.es</t>
  </si>
  <si>
    <t xml:space="preserve"> adelgado@rpg.es</t>
  </si>
  <si>
    <t>B63323810</t>
  </si>
  <si>
    <t>RESDEMES SL</t>
  </si>
  <si>
    <t xml:space="preserve">ASESORIA EN EL CAMPO DE LA INFORMATICA EN TODAS SUS VERTIENTES. MANTENIMIENTO DE REDES Y SISTEMAS INFORMATICOS, ASI COMO LA VENTA DE MATERIAL Y EQUIPOS INFORMATICOS. DESARROLLO, COMERCIALIZACION DE PROGRAMAS INFORMATICOS. </t>
  </si>
  <si>
    <t>Claudio Andres Herrador Perez</t>
  </si>
  <si>
    <t>B64767023</t>
  </si>
  <si>
    <t>VANT PROJECTS AND SOLUTIONS SL</t>
  </si>
  <si>
    <t xml:space="preserve">LA PRESTACION DE SERVICIOS DE PROGRAMACION PARA EQUIPOS ELECTRONICOS, DE ESTUDIO Y ANALISIS DE PROCESOS PARA SU TRATAMIENTO MECANICO, DE REGISTRO DE DATOS EN SOPORTES DE ENTRADA PARA ORDENADORES. ETC.. </t>
  </si>
  <si>
    <t>Stanley Roche Busk</t>
  </si>
  <si>
    <t>B86547676</t>
  </si>
  <si>
    <t>CAD BIM AND SOFTWARE CONSULTING SL</t>
  </si>
  <si>
    <t xml:space="preserve">EL DESARROLLO DE SISTEMAS INFORMATICOS, LA IMPORTACION Y EXPORTACION DE HARDWARE Y SOFTWARE... </t>
  </si>
  <si>
    <t>Rosa Maria Dominguez Abad</t>
  </si>
  <si>
    <t xml:space="preserve"> Maria Teresa Quirant Sanchez</t>
  </si>
  <si>
    <t>B65661209</t>
  </si>
  <si>
    <t>CLOUD SERVICES PARTNER SL</t>
  </si>
  <si>
    <t xml:space="preserve">EL DESARROLLO, IMPLEMENTACION Y VENTA DE SOFTWARE. </t>
  </si>
  <si>
    <t>Miguel Tecles Doñate</t>
  </si>
  <si>
    <t xml:space="preserve"> Jose Miguel Garcia Perez</t>
  </si>
  <si>
    <t>B61437539</t>
  </si>
  <si>
    <t>SISTEMAS DE TECNOLOGIA APLICADA SL</t>
  </si>
  <si>
    <t xml:space="preserve">LA COMPRA, VENTA, DISTRIBUCION, INSTALACION Y MANTENIMIENTO DE EQUIPOS Y PROGRAMAS INFORMATICOS Y DE EQUIPOS ELECTRONICOS. COMPRA, VENTA, DISTRIBUCION, INSTALACION Y MANTENIMIENTO DE EQUIPAMIENTOS PARA INSTALACIONES DEPO. </t>
  </si>
  <si>
    <t>Pedro Ramon Perles Rosello</t>
  </si>
  <si>
    <t>B65130874</t>
  </si>
  <si>
    <t>ADVANCED SECURITY TECHNOLOGY SYSTEM SL</t>
  </si>
  <si>
    <t xml:space="preserve">LA VENTA DE EQUIPOS Y SISTEMAS DE SEGURIDAD.. </t>
  </si>
  <si>
    <t>Jose Maria Sanchez Soler</t>
  </si>
  <si>
    <t>B65650806</t>
  </si>
  <si>
    <t>WEB KMA BARCELONA SL</t>
  </si>
  <si>
    <t xml:space="preserve">SERVICIOS DE DISEÑO, CREACION, DESARROLLO, Y POSICIONAMIENTO DE PAGINAS WEB, PORTALES, ETC, PARA EMPRESAS Y PARTICULARES, ASI COMO EL ASESORAMIENTO Y GESTION DE CAMPAÑAS DE MARKETING EN INTERNET, ETC. </t>
  </si>
  <si>
    <t>Stephan Bergmann</t>
  </si>
  <si>
    <t>B98000094</t>
  </si>
  <si>
    <t>OPEN KODE SL</t>
  </si>
  <si>
    <t>46005</t>
  </si>
  <si>
    <t>"LA SOCIEDAD TIENE POR OBJETO ""INVESTIGACION Y DESARROLLO DE SOLUCIONES, EN EL AMBITO DE LAS TECNOLOGIAS DE LA INFORMACION Y LAS COMUNICACIONES, ASI COMO LA COMERCIALIZACION DE PRODUCTOS Y PRESTACION DE SERVICIOS ASOCIADO. "</t>
  </si>
  <si>
    <t>Rafael Coloma Hidalgo</t>
  </si>
  <si>
    <t>B55162663</t>
  </si>
  <si>
    <t>SOCIAL BIGDATA SOCIEDAD LIMITADA</t>
  </si>
  <si>
    <t>17190</t>
  </si>
  <si>
    <t xml:space="preserve">Es una empresa de base tecnológica dedicada al desarrollo de software, aplicaciones para dispositivos móviles (smartphones y tabletas) sobre cualquierplataforma y para cualquier finalidad. </t>
  </si>
  <si>
    <t>Diederik Kroese</t>
  </si>
  <si>
    <t>B64896251</t>
  </si>
  <si>
    <t>CONFORT Y OCIO DIGITAL SL</t>
  </si>
  <si>
    <t xml:space="preserve">LA PRESTACION DE SERVICIOS DE CONSULTORIA, ASI COMO DE INVESTIGACION Y DESARROLLO DE INNOVACIONES EN EL AMBITO DE LOS SERVICIOS INFORMATICOS Y DE LA SOCIEDAD DE LA INFORMACION, ETC,.. </t>
  </si>
  <si>
    <t>Miguel Sanchez Miguel Martin Consuegra</t>
  </si>
  <si>
    <t>B73385643</t>
  </si>
  <si>
    <t>INTEGRA WATER SLL</t>
  </si>
  <si>
    <t xml:space="preserve">LOS SERVICIOS DE INGENIERIA, REALIZACION DE PROYECTOS, DIRECCION DE OBRAS, GESTION DE RECURSOS HIDRICOS Y VENTA DE EQUIPOS Y TECNOLOGIA DENTRO DEL CAMPO DE LA DEPURACION Y REUTILIZACION DEL AGUA. </t>
  </si>
  <si>
    <t>Jose Antonio Pastor Collado</t>
  </si>
  <si>
    <t xml:space="preserve"> Aaron Benchiheub Perez</t>
  </si>
  <si>
    <t>B76085802</t>
  </si>
  <si>
    <t>COLONYMBUS SOCIEDAD LIMITADA</t>
  </si>
  <si>
    <t xml:space="preserve">Desarrollo de software. Asesoría en hardware y software. Venta de productos y servicios informáticos. Venta de productos y servicios de procesado de lenguaje natural y formal. Servicios de traducción de idiomas y leguajes formales. Desarrollo y venta de productos y servicio en internet... </t>
  </si>
  <si>
    <t>Javier Echalecu Pomares</t>
  </si>
  <si>
    <t>B91981688</t>
  </si>
  <si>
    <t>SOLTEL IT SOFTWARE SOCIEDAD LIMITADA</t>
  </si>
  <si>
    <t>41092</t>
  </si>
  <si>
    <t xml:space="preserve">Proveer de servicios en la red de Internet, así como de servicios de comunicación electrónica, comercio electrónico y telecomunicaciones anexas, instalación, mantenimiento y gestión de servicios de redes informáticas: la creación de páginas y sitios web y complementos y partes de las mismas. </t>
  </si>
  <si>
    <t>Gema Ramirez Sanchez</t>
  </si>
  <si>
    <t>B97989230</t>
  </si>
  <si>
    <t>PLEIADES ASTROPHOTO SOCIEDAD LIMITADA</t>
  </si>
  <si>
    <t>46185</t>
  </si>
  <si>
    <t xml:space="preserve">LA SOCIEDAD TENDRA POR OBJETO SOCIAL: A. EL ANALISIS, LA PROGRAMACION, LA INSTALACION Y EL DESARROLLO DE APLICACIONES Y PROGRAMAS INFORMATICOS. B. EL MONTAJE, LA COMPRA Y VENTA DE PRODUCTOS INFORMATICOS DE TODA CLASE, AS. </t>
  </si>
  <si>
    <t>B86660107</t>
  </si>
  <si>
    <t>SCHIE SOURCE SL</t>
  </si>
  <si>
    <t xml:space="preserve">Toda aquella actividad relacionada con el ámbito de la informática y la tecnología incluyendo, pero sin restringirse a ello: desarrollo de software yhardware; consultoría tecnológica e informática; investigación tecnológicae informática, auditoría tecnológica e informática; gestión, adquisición, l. </t>
  </si>
  <si>
    <t>Agazio Vitale</t>
  </si>
  <si>
    <t xml:space="preserve"> Francesca Marziano</t>
  </si>
  <si>
    <t xml:space="preserve"> Vitale Agazio</t>
  </si>
  <si>
    <t>B85485928</t>
  </si>
  <si>
    <t>ASFER COMUNICACIONES Y REDES SL</t>
  </si>
  <si>
    <t xml:space="preserve">PRESTACION DE SERVICIOS DE ESTUDIO, ANALISIS, ASESORAMIENTO, PROGRAMACION Y DESARROLLO DE PROCESOS INFORMATICOS Y SEGURIDAD INFORMATICA.. </t>
  </si>
  <si>
    <t>Serguei Vinogradov Vinogradova</t>
  </si>
  <si>
    <t xml:space="preserve"> Gonzalo Merino Nieto</t>
  </si>
  <si>
    <t xml:space="preserve"> Carlos Estrela Alfaro</t>
  </si>
  <si>
    <t>B87283354</t>
  </si>
  <si>
    <t>AXONADE SOLUTIONS SL</t>
  </si>
  <si>
    <t xml:space="preserve">La consultoría, análisis, desarrollo y mantenimiento en organización, estrategia, procesos y sistemas de información. CODIGO CNAE: 6209. Si para el ejercicio de sus actividades fuera necesario el cumplimiento de requisitos específicos, administrativos o de titulación, no podrá llevarlas a cabo en ta. </t>
  </si>
  <si>
    <t>Blas Ruiz Grau</t>
  </si>
  <si>
    <t>A82109083</t>
  </si>
  <si>
    <t>MANAGEMENT RECRUITERS INTERNATIONAL ESPAÑA SA</t>
  </si>
  <si>
    <t xml:space="preserve">FABRICACION, DISTRIBUCION, COMERCIALIZACION Y VENTA DE EQUIPOS DE MATERIAL DE INFORMATICA.. </t>
  </si>
  <si>
    <t>David Cremades Beltran</t>
  </si>
  <si>
    <t xml:space="preserve"> Santiago Perez Castaño</t>
  </si>
  <si>
    <t xml:space="preserve"> Jose David Poveda Gonzalez</t>
  </si>
  <si>
    <t xml:space="preserve"> Jose Felipe Alonso Simarro</t>
  </si>
  <si>
    <t>B27344555</t>
  </si>
  <si>
    <t>DISTPHONE SPAIN SL</t>
  </si>
  <si>
    <t xml:space="preserve">EL COMERCIO AL POR MAYOR Y MENOR TECNOLOGIA, APARATOS ELECTRONICOS, ASI COMO DE SUS COMPONENTES, REPUESTOS Y ACCESORIOS. PODRA DESARROLLAR LAS ACTIVIDADES INTEGRANTES EN EL OBJETO SOCIAL, TOTAL O PARCIALMENTE, DE MODO IN. </t>
  </si>
  <si>
    <t>Jose Miguel Lull Giordano</t>
  </si>
  <si>
    <t xml:space="preserve"> Angel Burrel Botalla</t>
  </si>
  <si>
    <t>B85843324</t>
  </si>
  <si>
    <t>KEYDEA COMUNICACION SL</t>
  </si>
  <si>
    <t xml:space="preserve">LA PRESTACION DE SERVICIOS DE PUBLICIDAD Y ASESORAMIENTO COMERCIAL, LA REALIZACION Y DESARROLLO DE PROGRAMAS, APLICACIONES Y SISTEMAS INFORMATICOS.. </t>
  </si>
  <si>
    <t>Jose Angel Soto Puente</t>
  </si>
  <si>
    <t xml:space="preserve"> Oscar Marchal Martinez</t>
  </si>
  <si>
    <t xml:space="preserve"> Oscar Flor Garcia</t>
  </si>
  <si>
    <t xml:space="preserve"> Jose Luis Castillo Talavera</t>
  </si>
  <si>
    <t>administracion@keydea.es</t>
  </si>
  <si>
    <t>B60967049</t>
  </si>
  <si>
    <t>INFOPARC SL</t>
  </si>
  <si>
    <t xml:space="preserve">LA CREACION Y COMERCIALIZACION DE PROGRAMAS INFORMATICOS Y COMPRA Y VENTA DE MATERIAL INFORMATICO. COMPRA, VENTA DE MATERIAL DE OFICINA.. </t>
  </si>
  <si>
    <t>Cristina Arjona Campos</t>
  </si>
  <si>
    <t>B61150611</t>
  </si>
  <si>
    <t>SELECT SERVEIS INFORMATICS SL</t>
  </si>
  <si>
    <t>08415</t>
  </si>
  <si>
    <t xml:space="preserve">EL COMERCIO AL POR MAYOR DE MAQUINAS Y MATERIAL DE OFICINA E INFORMATICO, ASI COMO LA PRESTACION DE SERVICIOS DE ESTUDIO Y ANALISIS DE PROCESOS PARA SU TRATAMIENTO ELECTRONICO, ETC.. </t>
  </si>
  <si>
    <t>Concepcion Andreu Navarrete</t>
  </si>
  <si>
    <t>B62868286</t>
  </si>
  <si>
    <t>ADOBE TECHNOLOGIES INTERNATIONAL SL</t>
  </si>
  <si>
    <t xml:space="preserve">LA PRESTACION DE TODO TIPO DE SERVICIOS INFORMATICOS Y RELACIONADOS CON TECNOLOGIA DE LA INFORMACION, INCLUIDOS SERVICIOS INFORMATICOS DE DESARROLLO E IMPLEMENTACION DE APLICACIONES DE NEGOCIO.                           . </t>
  </si>
  <si>
    <t>Maximo Lopez Martinez</t>
  </si>
  <si>
    <t>B86447299</t>
  </si>
  <si>
    <t>APUESTA GANADORA NUEVAS TECNOLOGIAS SL</t>
  </si>
  <si>
    <t xml:space="preserve">SERVICIOS INFORMATICOS: INSTALACION DE APLICACIONES Y EQUIPAMIENTO INFORMATICOS. PROTECCION DE EQUIPOS Y SEGURIDAD. </t>
  </si>
  <si>
    <t>Johanna Cecilia Arndt Solberg</t>
  </si>
  <si>
    <t xml:space="preserve"> Cecilia Arndt Solberg Johanna</t>
  </si>
  <si>
    <t>B20874434</t>
  </si>
  <si>
    <t>EUSKALCONSUMATICA SL</t>
  </si>
  <si>
    <t>20180</t>
  </si>
  <si>
    <t xml:space="preserve">MANUFACTURACION Y DISTRIBUCION DE PRODUCTOS INFORMATICOS. </t>
  </si>
  <si>
    <t xml:space="preserve"> Jaime Sendra Soliveres</t>
  </si>
  <si>
    <t>B63874846</t>
  </si>
  <si>
    <t>NOVA FRESER S.L</t>
  </si>
  <si>
    <t xml:space="preserve">COMPRAVENTA Y ALQUILER DE MAQUINARIA Y VEHICULOS PESADOS Y DE TRANSPORTE.                                                                                                                                                   . </t>
  </si>
  <si>
    <t>Jose Maria Gil Manzanera</t>
  </si>
  <si>
    <t>B84222595</t>
  </si>
  <si>
    <t>COMYSEG SOLUTIONS SL</t>
  </si>
  <si>
    <t xml:space="preserve">ASESORAMIENTO, CONSULTORIA, FORMACION, DISENO, PROGRAMACION E INSTALACION DE SISTEMAS INFORMATICOS, SISTEMAS DE TELECOMUNICACIONES, SISTEMAS DE SEGURIDAD Y REDES DE COMUNICACIONES E INFORMATICAS;. </t>
  </si>
  <si>
    <t>Maria Gloria Oltra Grau</t>
  </si>
  <si>
    <t xml:space="preserve"> Maria Jose Quereda Baeza</t>
  </si>
  <si>
    <t>A85413482</t>
  </si>
  <si>
    <t>AURELA INDUSTRIAS ELECTRICAS SA</t>
  </si>
  <si>
    <t xml:space="preserve">LA CONCEPCION, FABRICACION, COMPRAVENTA, IMPORTACION, EXPORTACION Y COMERCIALIZACION, EN GENERAL, TANTO PARA SU CUENTA PERSONAL COMO PARA LA CUENTA DE TERCEROS, DE SECCIONADORES, INTERRUPTORES, ACCESORIOS DE TIMONERIA Y. </t>
  </si>
  <si>
    <t>David Agullo Lopez</t>
  </si>
  <si>
    <t>g.allais@sdcem.com</t>
  </si>
  <si>
    <t>B85438984</t>
  </si>
  <si>
    <t>AGA RED TECNOLOGIA DE INFORMACION Y COMUNICACION S.L.</t>
  </si>
  <si>
    <t>"DESARROLLOS DE ARQUITECTURAS INFORMATICAS; CONFECCION Y MANTENIMIENTO DE PAGINAS ""WEB"", Y COMERCIALIZACION DE SOFTWARE.. "</t>
  </si>
  <si>
    <t>Jaime Calzada Rodriguez</t>
  </si>
  <si>
    <t>B33064767</t>
  </si>
  <si>
    <t>LIDER INTEGRATED TECHNOLOGY CONSULTING SL</t>
  </si>
  <si>
    <t>33400</t>
  </si>
  <si>
    <t xml:space="preserve">CNAE 9511,9512,6201,6202,6203,6209,7022,8211,6920,6910,6190,6312,6311 Y 8532. La prestación de servicios de estudio y análisis de procesos para su tratamiento informático, la programación para equipos electrónicos de registro de datos en soporte para entrada en ordenadores, la venta de programas, el.. </t>
  </si>
  <si>
    <t>Jose Antonio Millan Martinez</t>
  </si>
  <si>
    <t>lider@infolid.es</t>
  </si>
  <si>
    <t>B47707278</t>
  </si>
  <si>
    <t>DECHOBOT SL</t>
  </si>
  <si>
    <t>47006</t>
  </si>
  <si>
    <t xml:space="preserve">Generación de contenido digital, así como la programación y análisis de sistemas informáticos, creación de programas informáticos y su desarrollo posterior, así como la determinación de los derechos que se deriven de la propiedad industrial e intelectual. Etc. </t>
  </si>
  <si>
    <t>Bernard Chistophe Schultz Louis</t>
  </si>
  <si>
    <t xml:space="preserve"> Bruno Fochesato</t>
  </si>
  <si>
    <t>B70183025</t>
  </si>
  <si>
    <t>REY BEN TECNICA DE TELECOMUNICACIONES SL</t>
  </si>
  <si>
    <t xml:space="preserve">REALIZACION DE TRABAJOS RELACIONADOS CON LAS TELECOMUNICACIONES, INFORMATIVA Y TELEFONIA; EXPLOTACION Y PRESTACION DE SERVICIOS AUDIOVISUALES; ASI COMO EL DESARROLLO Y LA VENTA DE APLICACIONES INFORMATIVAS.. </t>
  </si>
  <si>
    <t>Jaime Andres Bañon Gracia</t>
  </si>
  <si>
    <t>B85520260</t>
  </si>
  <si>
    <t>OZANET INFORMATICA SL</t>
  </si>
  <si>
    <t xml:space="preserve">LA REALIZACION DE TODA CLASE DE TRABAJOS DE ANALISIS Y CONSULTORIA INFORMATICA ORIENTADA AL DESARROLLO E IMPLANTACION DE APLICACIONES INFORMATICAS.. </t>
  </si>
  <si>
    <t>info@micro-tex.com</t>
  </si>
  <si>
    <t xml:space="preserve"> micro-tex@micro-tex.com</t>
  </si>
  <si>
    <t>A59880369</t>
  </si>
  <si>
    <t>VINCLE INTERNACIONAL DE TECNOLOGIA Y SISTEMAS SA</t>
  </si>
  <si>
    <t xml:space="preserve">COMERCIO DE EQUIPOS PARA EL PROCESO AUTOMATICO DE INFORMACION Y SUS ACCESORIOS, SERVICIOS DE ASISTENCIA TECNICA, PROGRAMACION Y MANTENIMIENTO ASOCIADOS A ESTE TECNOLOGIA.. </t>
  </si>
  <si>
    <t>Juan Manuel Pelegrin Carcelen</t>
  </si>
  <si>
    <t>eventos@vincle.es</t>
  </si>
  <si>
    <t xml:space="preserve"> webmaster@vincle.es</t>
  </si>
  <si>
    <t xml:space="preserve"> infovincle@vincle.es</t>
  </si>
  <si>
    <t xml:space="preserve"> ecce@vincle.es</t>
  </si>
  <si>
    <t xml:space="preserve"> prensa@vincle.es</t>
  </si>
  <si>
    <t>B11891397</t>
  </si>
  <si>
    <t>APLICACIONES INFORMATICAS INREOC DEL SUR SL</t>
  </si>
  <si>
    <t>11402</t>
  </si>
  <si>
    <t xml:space="preserve">1. Asesoramiento, gestión, instalación y mantenimiento de redes informáticas y software de gestión, así como la optimización y puesta en marcha de recursos informáticos derivados de las nuevas tecnologías, tales como PDA's y redes WiFi. 2. Asesoramiento técnico-informático a empresas, profesionale. </t>
  </si>
  <si>
    <t>Daniel Villalobos Perez</t>
  </si>
  <si>
    <t>B31971807</t>
  </si>
  <si>
    <t>ATENA SERVICIOS ON LINE SL</t>
  </si>
  <si>
    <t xml:space="preserve">LA CREACION DE APLICACIONES INFORMATICAS Y PROGRAMAS, ASESORAMIENTO Y CONSULTORIA TECNICA POR CUENTA PROPIA, LA COMERCIALIZACION DE APLICACIONES Y PROGRAMAS INFORMATICOS ON LINE -OPERATIVOS A TRAVES DE PAGINA WEB- Y DE L. </t>
  </si>
  <si>
    <t>Juan Luis Cabrera Gutierrez</t>
  </si>
  <si>
    <t>B54372719</t>
  </si>
  <si>
    <t>VIKING DIGITAL SERVICE SL</t>
  </si>
  <si>
    <t>03183</t>
  </si>
  <si>
    <t xml:space="preserve">DISTRIBUCION, INTERMEDIACION, VENTA, INSTALACION Y MANTENIMIENTO DE TODA CLASE DE SISTEMAS Y COMPONENTES DE TELEVISION DIGITAL, INTERNET, TELEFONIA, APARATOS ELECTRONICOS DE CUALQUIER CLASE, Y EN GENERAL INTERMEDIACION Y. </t>
  </si>
  <si>
    <t>Bernard Franck Biancotto Stephane</t>
  </si>
  <si>
    <t xml:space="preserve"> Deborah Martineau Melanie</t>
  </si>
  <si>
    <t xml:space="preserve"> Melanie Deborah Martineau</t>
  </si>
  <si>
    <t>B64839392</t>
  </si>
  <si>
    <t>AIR AFFAIRS ENGINEERS SL</t>
  </si>
  <si>
    <t xml:space="preserve">EL REMOLQUE Y MANTENIMIENTO DE AVIONES Y TODO TIPO DE NAVES AEREAS.COMPRA VENTA, REPARACION, MANTENIMIENTO Y ACTUALIZACION DE EQUIPOS ELECTRONICOS, MECANICOS E INFORMATICOS, ETC.. </t>
  </si>
  <si>
    <t>Jesus David Torregrosa Aldeguer</t>
  </si>
  <si>
    <t>B70143045</t>
  </si>
  <si>
    <t>KOFI SERVICIOS INFORMATICOS SL</t>
  </si>
  <si>
    <t>15403</t>
  </si>
  <si>
    <t xml:space="preserve">DESARROLLO Y MANTENIMIENTO DE PROGRAMAS INFORMATICOS Y SU COMERCIALIZACION. COMERCIALIZACION, MANTENIMIENTO Y ADAPTACION DE PROGAMAS INFORMATICOS DE TERCEROS.. </t>
  </si>
  <si>
    <t>Ernesto Poveda Cortes</t>
  </si>
  <si>
    <t>B82320854</t>
  </si>
  <si>
    <t>PRAGMA SOFT SL</t>
  </si>
  <si>
    <t xml:space="preserve">LA PRESTACION DE SERVICIOS DE ASESORIA INFORMATICA, DESARROLLO DE SOFTWARE, COMPRA VENTA DE ORDENADORES Y SOFTWARE, EQUIPOS INFORMATICOS, REDES Y TELECOMUNICACIONES, ASI COMO LA REPARACION DE LOS MENCIONADOS EQUIPOS.. </t>
  </si>
  <si>
    <t>Liberto Ignacio Lopez Peco</t>
  </si>
  <si>
    <t>contac@pragmasoft.net</t>
  </si>
  <si>
    <t>B98076300</t>
  </si>
  <si>
    <t>SAFORTEL GANDIA SOCIEDAD LIMITADA</t>
  </si>
  <si>
    <t>46702</t>
  </si>
  <si>
    <t xml:space="preserve">EL COMERCIO DE MOBILIARIO, MAQUINARIA Y EQUIPOS DE OFICINA, Y LA REPARACION Y MANTENIMIENTO DE EQUIPOS DE TELEFONIA, INFORMATICA, ELECTRICIDAD, SONIDO E IMAGEN. LA PARTICIPACION EN OTRAS SOCIEDADES DE IDENTICO O ANALOGO. </t>
  </si>
  <si>
    <t>A80450323</t>
  </si>
  <si>
    <t>SISTEMAS DE GESTION DOCUMENTAL S.A.</t>
  </si>
  <si>
    <t>28044</t>
  </si>
  <si>
    <t xml:space="preserve">LA CREACION DE SOFTWARE Y PROGRAMAS INFORMATICOS, LA COMERCIALIZACION DEL CITADO SOFTWARE Y PROGRAMAS INFORMATICOS, ETC.                                                                                                    . </t>
  </si>
  <si>
    <t>Katherine Meletina Johnson Montes Oca</t>
  </si>
  <si>
    <t>comercial@sgd.es</t>
  </si>
  <si>
    <t>B76052133</t>
  </si>
  <si>
    <t>ISECAN INFORMATICA SOCIEDAD LIMITADA</t>
  </si>
  <si>
    <t xml:space="preserve">La prestacion de servicios tecnicos informaticos. La compraventa de marterial y equipos informaticos. El desarrollo de programas y sistemas informaticos. La representacion comercial de productos y firmas comerciales.. </t>
  </si>
  <si>
    <t>Juan Luis Mateos Masa</t>
  </si>
  <si>
    <t>B84779305</t>
  </si>
  <si>
    <t>PREFERENCE INGENIERIA MADRID SL</t>
  </si>
  <si>
    <t xml:space="preserve">LA VENTA DE SOFTWARE, CONSULTORIA, SERVICIOS PROFESIONALES, DESARROLLO DE SOFTWARE, VENTA DE HARDWARE, FORMACION Y CURSOS DE SOFTWARE. </t>
  </si>
  <si>
    <t>Vicent Pere Marti Guardiola</t>
  </si>
  <si>
    <t>B85242667</t>
  </si>
  <si>
    <t>CRISMIR INFORMATICA Y COMUNICACIONES SL</t>
  </si>
  <si>
    <t xml:space="preserve">SERVICIOS DE ENVIO Y RECEPCION TANTO A NIVEL NACIONAL COMO INTERNACIONAL DE GIRO, DINERO Y OTROS INSTRUMENTOS O MEDIOS DE PAGO. VENTA, INSTALACION, REPARACION Y MANTENIMIENTO DE EQUIPOS DE OFICINA, MAQUINARIA Y ORDENADOR. </t>
  </si>
  <si>
    <t>Andres Torres Soler</t>
  </si>
  <si>
    <t xml:space="preserve"> Antonia Maria Torres Vicente</t>
  </si>
  <si>
    <t xml:space="preserve"> Maria Angeles Torres Vicente</t>
  </si>
  <si>
    <t>B33951088</t>
  </si>
  <si>
    <t>ARTLINE SOLUTIONS SL</t>
  </si>
  <si>
    <t xml:space="preserve">LA REALIZACION DE TODO TIPO DE PROYECTOS EN EH, AMBITO DE INTERNET Y EL DESARROLLO MULTIMEDIA PARA EMPRESAS Y PARTICULARES. CREACION DE INFOGRAFIAS 3D. CREACION DE VIDEOS VIRTUALES DE EDIFICIOS EN 3D. RECORRIDOS VIRTUALE. </t>
  </si>
  <si>
    <t>Jose Luis Sempere Lloret</t>
  </si>
  <si>
    <t>manuel@artline.es</t>
  </si>
  <si>
    <t xml:space="preserve"> francisco.navarro@artline.es</t>
  </si>
  <si>
    <t xml:space="preserve"> proyectos@artline.es</t>
  </si>
  <si>
    <t xml:space="preserve"> veronica.onis@artline.es</t>
  </si>
  <si>
    <t xml:space="preserve"> victor@artline.es</t>
  </si>
  <si>
    <t>B57637456</t>
  </si>
  <si>
    <t>SISTEMAS DE INFORMACION DE BALEARES SL</t>
  </si>
  <si>
    <t xml:space="preserve">EL DESARROLLO DE APLICACIONES DE SOFTWARE Y VENTA DE EQUIPOS Y COMPONENTESINFORMATICOS.. </t>
  </si>
  <si>
    <t>Lars  Carlos Ter Meulen</t>
  </si>
  <si>
    <t>B73033565</t>
  </si>
  <si>
    <t>NUEVA CENTRAL DE SOFTWARE SL</t>
  </si>
  <si>
    <t>30011</t>
  </si>
  <si>
    <t xml:space="preserve">DESARROLLO Y COMERCIALIZACION DE APLICACIONES INFORMATICAS.. </t>
  </si>
  <si>
    <t>Moises Gilabert Martinez</t>
  </si>
  <si>
    <t>B85567501</t>
  </si>
  <si>
    <t>PYRAMID IT ARCHITECTS SL</t>
  </si>
  <si>
    <t xml:space="preserve">A) DESARROLLO DE SISTEMAS DE INFORMACI0N. B) SERVICIOS DE CONSULTORIA INFORMATICA.. </t>
  </si>
  <si>
    <t>Carlos Pujadas Viana</t>
  </si>
  <si>
    <t>B85794006</t>
  </si>
  <si>
    <t>ABALTIA SERVICIOS EMPRESARIALES SL</t>
  </si>
  <si>
    <t>Francisco Javier Soler Alberola</t>
  </si>
  <si>
    <t>B85958437</t>
  </si>
  <si>
    <t>HAYAT INTERNACIONAL SL</t>
  </si>
  <si>
    <t xml:space="preserve">COMERCIO AL MAYOR, MENOR, IMPORTACION, EXPORTACION, MEDIACION EN IMPORTACION Y EXPORTACION, Y FABRICACION DE TODO TIPO DE ARTICULOS DE REGALO, ARTICULOS ELECTRONICOS Y ELECTRICOS, CINTAS DE VIDEO Y AUDIO, CALZADO, PRENDAS DEVESTIR, PIELES,.... </t>
  </si>
  <si>
    <t>Daniel Garcia Navarro</t>
  </si>
  <si>
    <t>B65297665</t>
  </si>
  <si>
    <t>HEALTH ONLINE SL</t>
  </si>
  <si>
    <t xml:space="preserve">LA PRESTACION DE SERVICIOS INFORMATICOS Y DE DESARROLLO DE SOFTWARE APLICADOS AL AMBITO MEDICO Y ASISTENCIAL.. </t>
  </si>
  <si>
    <t>Juan Carlos Eslava Veza</t>
  </si>
  <si>
    <t>B37415684</t>
  </si>
  <si>
    <t>INFINITE SOLUTIONS DIGITAL SL</t>
  </si>
  <si>
    <t xml:space="preserve">DISENO GRAFICO, INFOGRAFIA Y CREACION DE PAGINAS WEB. </t>
  </si>
  <si>
    <t>Gyunay Bayramov Myumyunov</t>
  </si>
  <si>
    <t xml:space="preserve"> Bayramov Myumyunov Gyunay</t>
  </si>
  <si>
    <t xml:space="preserve"> Myumyunov Gyunay Bayramov</t>
  </si>
  <si>
    <t>B54359039</t>
  </si>
  <si>
    <t>INTELIGENT BUSINESS SOLUTIONS-GV SL</t>
  </si>
  <si>
    <t>03293</t>
  </si>
  <si>
    <t xml:space="preserve">DESARROLLO Y COMERCIALIZACION DE SOFTWARE Y HARDWARE.. </t>
  </si>
  <si>
    <t>Carlos Solvas Garcia</t>
  </si>
  <si>
    <t>B60167244</t>
  </si>
  <si>
    <t>INEDIT SOFTWARE SL</t>
  </si>
  <si>
    <t>08394</t>
  </si>
  <si>
    <t xml:space="preserve">CONFECCION, COMERCIALIZACION DE TODO TIPO DE PROGRAMAS INFORMATICOS.. </t>
  </si>
  <si>
    <t>Arturo Cesar Mateos Parreño</t>
  </si>
  <si>
    <t>inedit@inedit.com</t>
  </si>
  <si>
    <t xml:space="preserve"> jose@inedit.com</t>
  </si>
  <si>
    <t>B84630987</t>
  </si>
  <si>
    <t>ASORCAD ENGINEERING SL</t>
  </si>
  <si>
    <t>08150</t>
  </si>
  <si>
    <t xml:space="preserve">EL ASESORAMIENTO, SERVICIOS Y FORMACION PARA SISTEMAS DE DISENO Y MECANIZADO A TRAVES DE SISTEMAS CAD/CAM/CAE/CMM O SIMILARES, Y COMERCIALIZACION DE LOS CITADOS SISTEMAS. </t>
  </si>
  <si>
    <t>Juan Silvia Matarredona</t>
  </si>
  <si>
    <t xml:space="preserve"> Silvia Matarredona Juan</t>
  </si>
  <si>
    <t>info@asorcad.es</t>
  </si>
  <si>
    <t>B85415586</t>
  </si>
  <si>
    <t>ADER REDES INFORMATICAS SL</t>
  </si>
  <si>
    <t xml:space="preserve">MANTENIMIENTO DE  REDES INFORMATICAS. PRESTACION DE SERVICIOS PROFESIONALES DE INGENIERIA, INFORMATICA Y TELECOMUNICACIONES. INVESTIGACION, DISENO, DESARROLLO, FABRICACION, EXPLOTACION E IMPORTACION, DISTRIBUCION, REPRES. </t>
  </si>
  <si>
    <t>Ignacio Gistau Cosculluela</t>
  </si>
  <si>
    <t>B86435872</t>
  </si>
  <si>
    <t>ATLAS DEVELOPMENT SL</t>
  </si>
  <si>
    <t xml:space="preserve">DESARROLLO DE APLICACIONES, SOFTWARE. </t>
  </si>
  <si>
    <t>Carlos Bravo Sanchez</t>
  </si>
  <si>
    <t>consultas@centro-atlas.com</t>
  </si>
  <si>
    <t>B82211343</t>
  </si>
  <si>
    <t>EUROCD COMPUTADORAS E INFORMATICA SL</t>
  </si>
  <si>
    <t xml:space="preserve">REALIZACION DE TODO TIPO DE ACCIONES DE COMUNICACION  PROMOCION Y ASESORAMIENTO DE IMAGEN  ASI COMO LA EJECUCION DE CAMPA AS PUBLICITARIAS MEDIANTE GESTION DIRECTA O INDIRECTA CON LOS DIFERENTES MEDIOS Y SOPORTES. </t>
  </si>
  <si>
    <t>Maximiliano Jose Villar</t>
  </si>
  <si>
    <t>B30673016</t>
  </si>
  <si>
    <t>EQUIPACION DE OFICINAS SL</t>
  </si>
  <si>
    <t>30201</t>
  </si>
  <si>
    <t xml:space="preserve">ALMACEN, EXPOSICION, COMPRAVENTA, REPARACION DE MUEBLES, EQUIPOS, MAQUINAS, ACCESORIOS, REPUESTOS OFINA Y APARATOS TELEFONIA, IMAGEN, SONIDO Y APLICAICONES INFORMATICAS. FUNCIONAMIENTO DE OFICINAS, LIBRERIAS PAPELERIAS.. </t>
  </si>
  <si>
    <t>Javier Segura Perez</t>
  </si>
  <si>
    <t xml:space="preserve"> Itziar Maria Perez Lopez</t>
  </si>
  <si>
    <t>B61849790</t>
  </si>
  <si>
    <t>DRUM SYSTEMS SL</t>
  </si>
  <si>
    <t xml:space="preserve">LA VENTA Y COMERCIALIZACION DE PRODUCTOS DE OFIMATICA.. </t>
  </si>
  <si>
    <t>Manuel Fernandez Juguera</t>
  </si>
  <si>
    <t>B80401417</t>
  </si>
  <si>
    <t>COMPUTER KIT SL</t>
  </si>
  <si>
    <t xml:space="preserve">COMERCIALIZACION DE PRODUCTOS DE INFORMATICA.. </t>
  </si>
  <si>
    <t>Ignacio Garcia Garcia</t>
  </si>
  <si>
    <t>B81454472</t>
  </si>
  <si>
    <t>RC APLICACIONES INFORMATICAS SL</t>
  </si>
  <si>
    <t xml:space="preserve">VENTA INSTALACION DISTRIBUCION IMPORTACION EXPORTACION MANTENIMIENTO Y REPARACION DE MATERIALES Y EQUIPOS INFORMATICOS.. </t>
  </si>
  <si>
    <t>Vicente Hernandez Garrido</t>
  </si>
  <si>
    <t>B86182425</t>
  </si>
  <si>
    <t>SOLDIER BULLS SL</t>
  </si>
  <si>
    <t xml:space="preserve">EDICION DE VIDEJUEGOS, EDICION DE PROGRAMAS INFOMATICOS. EXPLOTACION ELECTRONICA. </t>
  </si>
  <si>
    <t>Francesc Xavier Vilardell Clos</t>
  </si>
  <si>
    <t xml:space="preserve"> Clos Francesc Xavier Vilardell</t>
  </si>
  <si>
    <t xml:space="preserve"> Alexandre Busquets Triola</t>
  </si>
  <si>
    <t>B62382064</t>
  </si>
  <si>
    <t>MANTENIMENT I PROGRAMACIO DE SISTEMES INFORMATICS SL</t>
  </si>
  <si>
    <t xml:space="preserve">MANTENIMIENTO Y PROGRAMACION DE SISTEMAS INFORMATICOS, INSTALACION DE REDES Y SERVICIOS DE COMUNICACIONES.. </t>
  </si>
  <si>
    <t xml:space="preserve"> Catherine Marie Pruneaud Viuda Nassrollahi</t>
  </si>
  <si>
    <t>B65796252</t>
  </si>
  <si>
    <t>SOLVIC PLUS SL</t>
  </si>
  <si>
    <t xml:space="preserve">LA REALIZACION DE TODA CLASE DE ACTIVIDADES DE CREACION, DISEÑO, PRODUCCION, DESARROLLO, COMERCIALIZACION, IMPORTACION Y EXPORTACION DE TECNOLOGIA DIGITAL ASI COMO DE APLICACIONES DE SOFTWARE EN EL AMBITO DE LA COMUNICACION. LA.... </t>
  </si>
  <si>
    <t>Jordi Lopez Ramot</t>
  </si>
  <si>
    <t xml:space="preserve"> Jordi Bober Montserrat</t>
  </si>
  <si>
    <t xml:space="preserve"> Manuel Roca Pintado</t>
  </si>
  <si>
    <t>B86118791</t>
  </si>
  <si>
    <t>IBERSHORE SL</t>
  </si>
  <si>
    <t xml:space="preserve">REALIZACION DE TODO TIPO DE ACTIVIDADES RELACIONADAS CON LAS TELECOMUNICACIONES, INFORMATICA, DOMOTICA Y NUEVAS TECNOLOGIAS, INVENTADAS O POR INVENTAR, PARTICIPACION EN EVENTOS, ETC... </t>
  </si>
  <si>
    <t>Domingo Villar Roda</t>
  </si>
  <si>
    <t>B60940426</t>
  </si>
  <si>
    <t>WEB SITE SL</t>
  </si>
  <si>
    <t xml:space="preserve">PRESTACION DE SERVICIOS DE COMUNICACION POR ORDENADOR SERVICIOS DE TRANSMISION DE MENSAJES POR ORDENADOR O SIMILARES CONVERSION DE PUBLICACIONES EN PAPEL A VERSION ON LINE, EN LAS REDES TELEMATICAS, ETC.. </t>
  </si>
  <si>
    <t>Tomas Gasull Torres</t>
  </si>
  <si>
    <t xml:space="preserve"> Consuelo Perez Rodriguez</t>
  </si>
  <si>
    <t xml:space="preserve"> Rodriguez Consuelo Perez</t>
  </si>
  <si>
    <t>B64808199</t>
  </si>
  <si>
    <t>TALENT SOFTWARE SL</t>
  </si>
  <si>
    <t xml:space="preserve">LA INSTALACION, DESARROLLO, MANTENIMIENTO Y COMERCIALIZACION DE PROGRAMAS INFORMATICOS Y DISPOSITIVOS ELECTRONICOS.                                                                                                         . </t>
  </si>
  <si>
    <t>Fernando Martin Martin</t>
  </si>
  <si>
    <t xml:space="preserve"> Christian Davila Segura</t>
  </si>
  <si>
    <t xml:space="preserve"> Carlos Javier Diaz Carrincondo</t>
  </si>
  <si>
    <t xml:space="preserve"> Llorenc Josep Noell Serramitjana</t>
  </si>
  <si>
    <t>B14843353</t>
  </si>
  <si>
    <t>AL ANDALUS EXCELLENCE SL</t>
  </si>
  <si>
    <t>14004</t>
  </si>
  <si>
    <t xml:space="preserve">IMPORTACION, EXPORTACION, COMPRA Y VENTA, AL MAYOR Y MENOR, DE PRODUCTOS AGROALIMENTARIOS. IMPORTACION, EXPORTACION, COMPRA Y VENTA, AL MAYOR Y MENOR, DE PRODUCTOS DE HARDWARE, SOFTWARE, CONSUMIBLES INFORMATICOS, ASI COM. </t>
  </si>
  <si>
    <t>Campeny Joan Planella</t>
  </si>
  <si>
    <t xml:space="preserve"> Joan Planella Campeny</t>
  </si>
  <si>
    <t>B63606255</t>
  </si>
  <si>
    <t>HABITACLIA S.L</t>
  </si>
  <si>
    <t xml:space="preserve">LA PROMOCION, MARKETING Y PUBLICIDAD A TRAVES DE INTERNET, ASI COMO LA REALIZACION DE PROGRAMAS Y SERVICIOS INFORMATICOS, SU APLICACION, ADAPTACION, COMERCIALIZACION EN GENERAL Y LOS CORRESPONDIENTES SERVICIOS DE.       . </t>
  </si>
  <si>
    <t>Albert Alemany Montiel</t>
  </si>
  <si>
    <t xml:space="preserve"> Montiel Albert Alemany</t>
  </si>
  <si>
    <t>comunicacion@vibbo.com</t>
  </si>
  <si>
    <t xml:space="preserve"> montse@vibbo.com</t>
  </si>
  <si>
    <t xml:space="preserve"> 845comunicacion@vibbo.com</t>
  </si>
  <si>
    <t xml:space="preserve"> santiago@vibbo.com</t>
  </si>
  <si>
    <t xml:space="preserve"> info@lectiva.com</t>
  </si>
  <si>
    <t>B65368524</t>
  </si>
  <si>
    <t>SIMPLE PARK SL</t>
  </si>
  <si>
    <t xml:space="preserve">EJERCICIO POR CUENTA PROPIA Y/ O POR CUENTA DE TERCEROS, EN ESPAÑA Y/ O EN EL EXTRANJERO DE LAS SIGUIENTES ACTIVIDADES: CREACION, IMPLANTACION, COMERCIALIZACION, GESTION DE SISTEMA DE PAGO DE SERVICIOS MEDIANTE USO TELEFONO MOVIL, ET. </t>
  </si>
  <si>
    <t>Boadas Josep Maria Teixidor</t>
  </si>
  <si>
    <t xml:space="preserve"> Josep Maria Teixidor Boadas</t>
  </si>
  <si>
    <t xml:space="preserve"> Marc Coll Passolas</t>
  </si>
  <si>
    <t>B61238317</t>
  </si>
  <si>
    <t>NT LAN SL</t>
  </si>
  <si>
    <t xml:space="preserve">COMERCIALIZACION DE TODO TIPO DE MAQUINARIA Y SISTEMAS INFORMATICOS.. </t>
  </si>
  <si>
    <t>Jimenez Jose Barriga</t>
  </si>
  <si>
    <t xml:space="preserve"> Juan Fernandez Ramos</t>
  </si>
  <si>
    <t xml:space="preserve"> Jose Barriga Jimenez</t>
  </si>
  <si>
    <t>B65980146</t>
  </si>
  <si>
    <t>TECHNICAL SOLUTIONS FOR YOU SL</t>
  </si>
  <si>
    <t>08922</t>
  </si>
  <si>
    <t xml:space="preserve">LA PRESTACION DE SERVICIOS DE REPARACION Y VENTA DE TODO TIPO DE APARATOS ELECTRONICOS AL POR MAYOR. </t>
  </si>
  <si>
    <t>Ruiz Francisco Comino</t>
  </si>
  <si>
    <t xml:space="preserve"> Analitzadors Assessoria Energetica Sociedad Limita</t>
  </si>
  <si>
    <t>B82461385</t>
  </si>
  <si>
    <t>ASESOCOM SL</t>
  </si>
  <si>
    <t xml:space="preserve">COMERCIALIZACION DISTRIBUCION COMPRA VENTA ALMACENAMIENTO IMPORTACION Y EXPORTACION DE PRODUCTOS Y SERVICIOS INFORMATICOS TELECOMUNICACIONES Y ELECTRONICA.. </t>
  </si>
  <si>
    <t>Xavier Grabulosa Carreras</t>
  </si>
  <si>
    <t xml:space="preserve"> Carreras Xavier Grabulosa</t>
  </si>
  <si>
    <t>B84977248</t>
  </si>
  <si>
    <t>DIMARSANZ TELECOMUNICACIONES SL</t>
  </si>
  <si>
    <t>28600</t>
  </si>
  <si>
    <t xml:space="preserve">COMERCIALIZACION DE EQUIPOS Y REPUESTOS MEDIANTE LA COMPRA, VENTA, ALQUILER Y SERVICIOS DE REPARACION DE EQUIPOS DE RADIO, TELEFONIA, CINE, VIDEO, TELEVISION. </t>
  </si>
  <si>
    <t>Josep Llado Masso</t>
  </si>
  <si>
    <t>B85060598</t>
  </si>
  <si>
    <t>ITLEAP SL</t>
  </si>
  <si>
    <t xml:space="preserve">CONSULTORIA INFORMATICA, SERVICIOS INFORMATICOS, SOPORTE, MANTENIMIENTO, INSTALACION, BASES DE DATOS, PROGRAMACION, ASISTENCIA TECNICA, DISENO GRAFICO Y DE PAGINAS WEB. </t>
  </si>
  <si>
    <t>Jorge Oliu Rovira</t>
  </si>
  <si>
    <t xml:space="preserve"> Rovira Jorge Oliu</t>
  </si>
  <si>
    <t>B85771996</t>
  </si>
  <si>
    <t>SINKIANG CORPORATION SL</t>
  </si>
  <si>
    <t xml:space="preserve">COMERCIO AL MAYOR, MENOR, IMPORTACION, EXPORTACION Y FABRICACION DE TODO TIPO DE ARTICULOS DE REGALO, ARTICULOS ELECTRONICOS Y ELECTRICOS, CINTAS DE VIDEO Y AUDIO, CALZADO, PRENDAS DE VESTIR, PIELES, ARTICULOS DE CUERO,. </t>
  </si>
  <si>
    <t>Jordi Dilme Xargay</t>
  </si>
  <si>
    <t>B84513910</t>
  </si>
  <si>
    <t>SELIMUR LIMPIEZAS ESPECIALES SL</t>
  </si>
  <si>
    <t>28915</t>
  </si>
  <si>
    <t xml:space="preserve">COMPRA, VENTA, ARRENDAMIENTO, MANTENIMIENTO DE EQUIPOS INDUSTRIALES Y SU REPRESENTACION, TANTO EN TERRITORIO NACIONAL COMO FUERA DEL MISMO, ENTENDIENDO COMO EQUIPOS INDUSTRIALES, AQUELLA MAQUINARIA FIJA, MOVIL Y ELEMENTO. </t>
  </si>
  <si>
    <t>Jean Claude Munster</t>
  </si>
  <si>
    <t xml:space="preserve"> Munster Jean Claude</t>
  </si>
  <si>
    <t>B66414145</t>
  </si>
  <si>
    <t>SPITZER AUTOMATION ESPAÑA SL</t>
  </si>
  <si>
    <t xml:space="preserve">(CNAE 6209). DISEÑO, ELABORACION, DESARROLLO, COMERCIALIZACION, DE PROGRAMAS Y SISTEMAS DE INFORMATICA INDUSTRIAL, AUTOMATIZACION, CONTROL, SIMULACION, EMULACION Y SUPERVISION DE PROCESOS INDUSTRIALES, ETC. </t>
  </si>
  <si>
    <t>Joan Ramio Martin</t>
  </si>
  <si>
    <t xml:space="preserve"> Martin Joan Ramio</t>
  </si>
  <si>
    <t>B86416443</t>
  </si>
  <si>
    <t>MEANINGFUL MODELS SL</t>
  </si>
  <si>
    <t xml:space="preserve">EL DESARROLLO Y COMERCIALIZACION DE SOFTWARE, FORMACION Y CONSULTORIA EN SOFTWARE. </t>
  </si>
  <si>
    <t>Riuro Josep Prat</t>
  </si>
  <si>
    <t xml:space="preserve"> Josep Prat Riuro</t>
  </si>
  <si>
    <t xml:space="preserve"> Alexandre Barcelo Llauger</t>
  </si>
  <si>
    <t>B47656517</t>
  </si>
  <si>
    <t>FORUM CASTILLA &amp; NEGOCIOS SL</t>
  </si>
  <si>
    <t>47015</t>
  </si>
  <si>
    <t xml:space="preserve">Desarrollo por cuenta propia y de terceros de nuevas aplicaciones y proyectos informaticos y metodos de enseñanza. Etc.. </t>
  </si>
  <si>
    <t>Joan Bertrana Farrarons</t>
  </si>
  <si>
    <t xml:space="preserve"> Farrarons Josep Bertrana</t>
  </si>
  <si>
    <t>B65277048</t>
  </si>
  <si>
    <t>NUVOLIC COLLABORATIVE TOOLS &amp; SOCIAL NETWORKS SL</t>
  </si>
  <si>
    <t xml:space="preserve">LA APLICACION DE PRODUCTOS INFORMATICOS, ASI COMO LA CONSULTORIA DE LOS MISMOS, SU DESARROLLO Y COMERCIALIZACION.. </t>
  </si>
  <si>
    <t>Francesc Xavier Pladeveya Verdaguer</t>
  </si>
  <si>
    <t xml:space="preserve"> Anna Vila Reixach</t>
  </si>
  <si>
    <t xml:space="preserve"> Verdaguer Francesc Xavier Pladeveya</t>
  </si>
  <si>
    <t>B86040912</t>
  </si>
  <si>
    <t>ALPHEUS SISTEMAS SL</t>
  </si>
  <si>
    <t xml:space="preserve">EL DESARROLLO DE SISTEMAS INFORMATICOS Y COMERCIO MAYOR DE EQUIPOS Y MATERIAL INFORMATICO. </t>
  </si>
  <si>
    <t>Jean Baptiste Aurelien Geoffroy Bernard</t>
  </si>
  <si>
    <t xml:space="preserve"> Geoffroy Bernard Jean Baptiste Aurelien</t>
  </si>
  <si>
    <t>A80057623</t>
  </si>
  <si>
    <t>INGENIERIA INFORMATICA Y SEGURIDAD DE SISTEMAS SA</t>
  </si>
  <si>
    <t xml:space="preserve">DISENOR E IMPLANTACION DE SISTEMAS DE SEGURIDAD INFORMATICA, COMERCIALIZACION DE MATERIAL AUXILIAR Y MODULOS DE CONEXION Y DESARROLLO, REALIZACION DE PROYECTOS DE INGENIERIA E INSTALACIONES DE AIRE ACONDICIONADO,        . </t>
  </si>
  <si>
    <t>Lucia Abel Albiol</t>
  </si>
  <si>
    <t xml:space="preserve"> Abel Albiol Lucio</t>
  </si>
  <si>
    <t>A81921330</t>
  </si>
  <si>
    <t>CINCOM IBERIA SA</t>
  </si>
  <si>
    <t xml:space="preserve">LA DISTRIBUCION DE PRODUCTOS DE SOFTWARE ASI COMO LA PRESTACION DE SERVICIOS DE MANTENIMIENTO DEL SOFTWARE QUE ES OBJETO DE DISTRIBUCION.. </t>
  </si>
  <si>
    <t>Rafael Miguel Vaque Boix</t>
  </si>
  <si>
    <t>info@cincom.com</t>
  </si>
  <si>
    <t xml:space="preserve"> cincomiberia@cincom.com</t>
  </si>
  <si>
    <t>B11889730</t>
  </si>
  <si>
    <t>GRUPO PCM INNOVA SUR XXI SL</t>
  </si>
  <si>
    <t>11660</t>
  </si>
  <si>
    <t xml:space="preserve">Compraventa e instalación de material electrónico. Instalaciones de vigilancia y seguridad. Otras instalaciones informáticas de cualquier otro uso. Instalaciones audiovisuales. Adquisición y venta de equipos multimedia. Mantenimiento de todo tipo de equipos. Diseño y mantenimiento de páginas web. As. </t>
  </si>
  <si>
    <t>Jose Luis Bretos Javierre</t>
  </si>
  <si>
    <t>info@pcmcom.com</t>
  </si>
  <si>
    <t>B47659263</t>
  </si>
  <si>
    <t>ADERTIA SL</t>
  </si>
  <si>
    <t xml:space="preserve">a) El diseño, investigacion, elaboracion, comercializacion, distribucion yprestacion de servicios relativos al sector de las tecnologias de la informacion; la creacion y desarrollo de aplicaciones y programas informaticos sobre y pro.. </t>
  </si>
  <si>
    <t>Xavier Aymerich Llombart</t>
  </si>
  <si>
    <t>B47695648</t>
  </si>
  <si>
    <t>MATARRAZ COMUNICACIONES SL</t>
  </si>
  <si>
    <t>47008</t>
  </si>
  <si>
    <t xml:space="preserve">La prestación de servicios publicitarios, tanto on line como presencial, de cualquier tipo de producto. El desarrollo y la comercialización de cualquier tipo de software, así como la instalación y asesoramiento global del mismo. La prestación de cualquier tipo de servicio de intermediación y comunic. </t>
  </si>
  <si>
    <t>Artur Homs Fernandez</t>
  </si>
  <si>
    <t xml:space="preserve"> Ferran Rosell Lopez</t>
  </si>
  <si>
    <t>B65488595</t>
  </si>
  <si>
    <t>CLOUD SISTEMAS SL</t>
  </si>
  <si>
    <t xml:space="preserve">LOS SERVICIOS INFORMATICOS EN GENERAL, MANTENIMIENTO DE EQUIPOS INFORMATICOS, CONFECCION Y MANTENIMIENTO DE PAGINAS WEB, COMERCIO AL MENOR Y MAYOR DE EQUIPOS Y COMPONENTES INFORMATICOS. </t>
  </si>
  <si>
    <t>Maria Teresa Pardo Donlebun Macias</t>
  </si>
  <si>
    <t xml:space="preserve"> Alejandro Pelaez Rodriguez</t>
  </si>
  <si>
    <t>B85240703</t>
  </si>
  <si>
    <t>LA LEONERA WEBS CON GARRA SL</t>
  </si>
  <si>
    <t>33208</t>
  </si>
  <si>
    <t xml:space="preserve">DISENO, CREACION, DIFUSION, COMERCIALIZACION AL POR MAYOR Y AL POR MENOR DE PAGINAS DE INTERNET.. </t>
  </si>
  <si>
    <t>Adrian Pablo Guzzo</t>
  </si>
  <si>
    <t xml:space="preserve"> Pablo Guzzo Adrian</t>
  </si>
  <si>
    <t>B45679883</t>
  </si>
  <si>
    <t>AGENDA SPACIO-2 SL</t>
  </si>
  <si>
    <t xml:space="preserve">EL DISENO GRAFICO MEDIANTE ANUNCIOS INFORMATICOS, Y LOS SERVICIOS GRAFICOS EN GENERAL. EL DISENO DE PAGINAS WEB, ASI COMO LA CREACION, DISENO Y DESARROLLO DE TAREAS PUBLICITARIAS. LA PRESTACION DE SERVICIOS INFORMATICOS.. </t>
  </si>
  <si>
    <t>Maria Carmen Terol Rivero</t>
  </si>
  <si>
    <t>B73367518</t>
  </si>
  <si>
    <t>MOLICRIMAR SL</t>
  </si>
  <si>
    <t>30500</t>
  </si>
  <si>
    <t xml:space="preserve">LA VENTA MENOR DE PROGRAMAS INFORMATICOS Y DISTRIBUCION, MANTENIMIENTO E INSTALACION DE TALES PROGRAMAS. </t>
  </si>
  <si>
    <t>German Biosca Regalado</t>
  </si>
  <si>
    <t>contacto@molicrimar.com</t>
  </si>
  <si>
    <t>A38616579</t>
  </si>
  <si>
    <t>ATOS CONSULTING CANARIAS SOCIEDAD ANONIMA</t>
  </si>
  <si>
    <t>38108</t>
  </si>
  <si>
    <t xml:space="preserve">LA PROMOCION DE TODO TIPO DE SERVICIOS RELACIONADOS CON EL CAMPO DE LAS TELECOMUNICACIONES, LA TELEMATICA Y LA INFORMATICA, ASI COMO EL DESARROLLO Y COMERCIALIZACION DE APLICACIONES Y PRODUCTOS DE SOFTWARE. EL ESTUDIO, D. </t>
  </si>
  <si>
    <t>Ivan Saperas Martinez</t>
  </si>
  <si>
    <t>B65109720</t>
  </si>
  <si>
    <t>DUXING DUX SL</t>
  </si>
  <si>
    <t xml:space="preserve">COMPRAVENTA, FABRICACION, DISTRIBUCIOM Y EXPLOTACION DE MARCAS Y REGISTROS DE TODO TIPO DE PRODUCTOS AUDIOVISUALES, ELECTRONICOS E INFORMATICOS, NACIONALES Y EXTRANJEROS, ACCESORIOS, YA SEAN ANALOGICOS O DIGITALES, ETC.. </t>
  </si>
  <si>
    <t>Karim Chouiab</t>
  </si>
  <si>
    <t xml:space="preserve"> Joan Iglesias Marca</t>
  </si>
  <si>
    <t xml:space="preserve"> Francesc Xavier Iglesias Marca</t>
  </si>
  <si>
    <t xml:space="preserve"> Arcadi Mayor Pegueroles</t>
  </si>
  <si>
    <t>B76152610</t>
  </si>
  <si>
    <t>EGOTECH SPAIN SOCIEDAD LIMITADA</t>
  </si>
  <si>
    <t xml:space="preserve">Realización de proyectos y asesoría en el entorno informático. La asesoría, proyectación, instalación y manutención de redes de datos (a nivel local y geográfico), instalaciones telefónicas, instalaciones eléctricas, instalación y manutención de cables de datos, eléctricos y telefónicos... </t>
  </si>
  <si>
    <t>B84619857</t>
  </si>
  <si>
    <t>TABLAS Y DATOS SERVICIOS INFORMATICOS SL</t>
  </si>
  <si>
    <t xml:space="preserve">COMERCIALIZACION, COMPRAVENTA, IMPORTACION Y EXPORTACION, TANTO AL POR MAYOR COMO AL POR MENOR DE PROGRAMAS INFORMATICOS, ASI COMO DE EQUIPOS DE OFICINA Y TELEFONIA, ACCESORIOS CONSUMIBLES Y FUNGIBLES. </t>
  </si>
  <si>
    <t xml:space="preserve">Tatiana Romanova </t>
  </si>
  <si>
    <t xml:space="preserve"> Taras Yakymenko</t>
  </si>
  <si>
    <t xml:space="preserve"> Maksym Iakymenko</t>
  </si>
  <si>
    <t>jamoreno@tablasydatos.com</t>
  </si>
  <si>
    <t>B60175114</t>
  </si>
  <si>
    <t>ABC ASESORAMIENTO Y GESTION SL</t>
  </si>
  <si>
    <t xml:space="preserve">ADQUISICION CONSTRUCCION, AMPLIACION, REFORMA, ARRENDAMIENTO NO FINANCIERO, VENTA O APORTACION Y EN GENERAL ENAJENACION DE TODA CLASE DE BIENES INMUEBLES.. </t>
  </si>
  <si>
    <t>Felipe Garcia Anaya</t>
  </si>
  <si>
    <t>B83991695</t>
  </si>
  <si>
    <t>CRUSTYGAMES MOBILE STUDIOS SL</t>
  </si>
  <si>
    <t xml:space="preserve">DESARROLLO INFORMATICO. </t>
  </si>
  <si>
    <t>Manuel Blanco Reyes</t>
  </si>
  <si>
    <t>B85310258</t>
  </si>
  <si>
    <t>TECNOLOGIAS ABIERTAS SL</t>
  </si>
  <si>
    <t xml:space="preserve">LA PROGRAMACION Y CREACION DE PROGRAMAS INFORMATICOS.. </t>
  </si>
  <si>
    <t>Celestino Mendez Sanchez</t>
  </si>
  <si>
    <t>B86635000</t>
  </si>
  <si>
    <t>HERITAGE INVESTMENT AMUTIO SL</t>
  </si>
  <si>
    <t xml:space="preserve">EL DESARROLLO DE SOFTWARE. LA CONSULTORIA EN SEGURIDAD INFORMATICA. LA CONSULTORIA E IMPLANTACION DE SISTEMAS DE TELECOMUNICACIONES. CONSULTORIA DESARROLLO E IMPLANTACION DE SISTEMAS DE INFORMACION. SERVICIOS INFORMATICOS;. </t>
  </si>
  <si>
    <t>Ditchev Vladislav Simeonov</t>
  </si>
  <si>
    <t xml:space="preserve"> Simeonov Ditchev Vladislav</t>
  </si>
  <si>
    <t>B65720617</t>
  </si>
  <si>
    <t>THE SEO AGENCY SL</t>
  </si>
  <si>
    <t xml:space="preserve">INSTALACION, REPARACION, MANTENIMIENTO DE SOFTWARE, HARDWARE, SISTEMAS OPERATIVOS INFORMATICOS, DISEÑO Y ALOJAMIENTO DE PAGINAS WEB, CREACION, DISEÑO Y POSICIONAMIENTO DE PAGINAS WEB A MEDIDA, ETC. </t>
  </si>
  <si>
    <t>Ernesto Romero Rodriguez</t>
  </si>
  <si>
    <t xml:space="preserve"> Roser Sabater Pedro Gabriel</t>
  </si>
  <si>
    <t xml:space="preserve"> Angel Velazquez Garcia</t>
  </si>
  <si>
    <t>B12463220</t>
  </si>
  <si>
    <t>INFOBIT INFORMATICA SL</t>
  </si>
  <si>
    <t>12400</t>
  </si>
  <si>
    <t xml:space="preserve">LA COMPRAVENTA AL POR MAYOR Y MENOR DE EQUIPOS INFORMATICOS Y ASESORAMIENTO Y CONFECCIONAMIENTO DE PROGRAMAS INFORMATICOS.. </t>
  </si>
  <si>
    <t>Anthony Odey Simon</t>
  </si>
  <si>
    <t>infobit@infobit.es</t>
  </si>
  <si>
    <t>B83626945</t>
  </si>
  <si>
    <t>OUTSOURCING Y SOPORTE SCM SL</t>
  </si>
  <si>
    <t xml:space="preserve">DESARROLLOS INFORMATICOS EN GENERAL. ALQUILER, COMPRA Y VENTA DE DESARROLLOS INFORMATICOS. SOPORTE DE APLICACIONES INFORMATICAS. TRAMITACION EN GENERAL DE LICENCIAS DE SOFTWARE DE TODO TIPO. </t>
  </si>
  <si>
    <t>Alexandre Nadal Ripoll</t>
  </si>
  <si>
    <t xml:space="preserve"> Joan Miguel Mir Reines</t>
  </si>
  <si>
    <t>B85618353</t>
  </si>
  <si>
    <t>IB COMP HARDWARE ACCESSORIES SL</t>
  </si>
  <si>
    <t xml:space="preserve">LA COMERCIALIZACION, COMPRA Y VENTA AL POR MAYOR Y AL POR MENOR DE TODO TIPO DE EQUIPOS INFORMATICOS, ELECTRONICOS, ELECTRICOS;.. </t>
  </si>
  <si>
    <t>Pedro Sureda Aguilo</t>
  </si>
  <si>
    <t>A60990728</t>
  </si>
  <si>
    <t>VV COMPUTERS SA</t>
  </si>
  <si>
    <t xml:space="preserve">LA COMPRA, VENTA E INSTALACION DE ORDENADORES.. </t>
  </si>
  <si>
    <t>Joaquin Balaguer Peco</t>
  </si>
  <si>
    <t xml:space="preserve"> Juan Antonio Gonzalez Sallan</t>
  </si>
  <si>
    <t>B50819267</t>
  </si>
  <si>
    <t>ADVANCED CORE SOCIEDAD LIMITADA</t>
  </si>
  <si>
    <t xml:space="preserve">DISENO, GESTION Y COMERCIALIZACION DE PRODUCTOS INFORMATICOS.. </t>
  </si>
  <si>
    <t>Maria Josefa Martinez Muleiro</t>
  </si>
  <si>
    <t>B65834699</t>
  </si>
  <si>
    <t>APERTURE SCIENCE SL</t>
  </si>
  <si>
    <t xml:space="preserve">LA CREACION, DESARROLLO, MANTENIMIENTO Y ASESORAMIENTO EN PROYECTOS ONLINE (WEB Y TELEFONIA MOVIL). </t>
  </si>
  <si>
    <t>Jaume Trias Adrover</t>
  </si>
  <si>
    <t>B84405083</t>
  </si>
  <si>
    <t>AVANTUX CONSULTING S.L</t>
  </si>
  <si>
    <t xml:space="preserve">LA CREACION, DESARROLLO, REALIZACION Y COMERCIALIZACION DE SISTEMAS, APLICACIONES Y PROGRAMAS INFORMATICOS. </t>
  </si>
  <si>
    <t>Franz Gollasch Klaus</t>
  </si>
  <si>
    <t>B84751270</t>
  </si>
  <si>
    <t>SISTEMAS AUDIOVISUALES ITELSIS SL</t>
  </si>
  <si>
    <t>15890</t>
  </si>
  <si>
    <t xml:space="preserve">LA FABRICACION, DISTRIBUCION, REPRESENTACION, COMERCIALIZACION DE PRODUCTOS, SUMINISTRO E INSTALACION Y MANTENIMIENTO DE SISTEMAS: SISTEMAS DE TELECOMUNICACIONES, SISTEMAS AUDIOVISUALES Y ELECTRONICOS Y SUS ACCESORIOS. </t>
  </si>
  <si>
    <t>Jorg Winkler</t>
  </si>
  <si>
    <t>itelsis@itelsis.com</t>
  </si>
  <si>
    <t>B86211349</t>
  </si>
  <si>
    <t>AVANZE MEDIA SL</t>
  </si>
  <si>
    <t>28801</t>
  </si>
  <si>
    <t xml:space="preserve">EL ASESORAMIENTO Y PRESTACION DE TODO TIPO DE SERVICIOS DE CARACTER INFORMATICO, LA ASISTENCIA TECNICA, LA REPARACION, DISTRIBUCION, VENTA E INSTALACION DE EQUIPOS Y REDES INFORMATICAS, ASI COMO SERVICIOS DE INSERCION Y NAVEGACION EN INTERNET. </t>
  </si>
  <si>
    <t>Joan Torrens Mari</t>
  </si>
  <si>
    <t>vmedia@virtualmedia.es</t>
  </si>
  <si>
    <t>B97106934</t>
  </si>
  <si>
    <t>IDEMSOFT SOCIEDAD LIMITADA</t>
  </si>
  <si>
    <t xml:space="preserve">A. LA COMPRAVENTA Y EXPLOTACION DE TODA CLASE DE FINCAS , RUSTICAS O URBANAS. B. EL ASESORAMIENTO FISCAL, LABORAL, FINANCIERO E INFORMATICO A PROFESIONALES Y EMPRESAS, INCLUYENDO LA IMPLEMENTACION DE SOLUCIONES. C. LA CO. </t>
  </si>
  <si>
    <t>Jaime Oliver Marcos Walker</t>
  </si>
  <si>
    <t xml:space="preserve"> Ol Iver Marcos Walker Jaime</t>
  </si>
  <si>
    <t>info@idemsoft.com</t>
  </si>
  <si>
    <t>B84569565</t>
  </si>
  <si>
    <t>NET OLYMPUS BUSINESS SL</t>
  </si>
  <si>
    <t xml:space="preserve">DESARROLLAR, COMERCIALIZAR Y PRESTAR SERVICIOS EN EL AREA DE LAS TECNOLOGIAS DE LA INFORMACION, TELECOMUNICACIONES Y LA COMUNICACION. </t>
  </si>
  <si>
    <t>Rafael Bordoy Montañes</t>
  </si>
  <si>
    <t xml:space="preserve"> Daniel Bouza Lago</t>
  </si>
  <si>
    <t>B86069671</t>
  </si>
  <si>
    <t>NACANARE 2009 SL</t>
  </si>
  <si>
    <t xml:space="preserve">EL DESARROLLO DE SISTEMAS INFORMATICOS Y DE SOFTWARE. EL DESARROLLO DE APLICACIONES INFORMATICAS. LA COMPRAVENTA DE TODA CLASE DE PRODUCTOS DE INFORMATICA. </t>
  </si>
  <si>
    <t>Detlef Wulker</t>
  </si>
  <si>
    <t>B86354370</t>
  </si>
  <si>
    <t>LOCKYOURWEBCAM SL</t>
  </si>
  <si>
    <t xml:space="preserve">EL DESARROLLO, CREACION, MONTAJE, INSTALACION DE SISTEMAS INFORMATICOS, SOFTWARE, Y SU COMERCIALIZACION,... </t>
  </si>
  <si>
    <t>Francisco Diez Domenech</t>
  </si>
  <si>
    <t>B61733911</t>
  </si>
  <si>
    <t>BLAU PUNT SERVEIS INFORMATICS SL</t>
  </si>
  <si>
    <t xml:space="preserve">COMPRA VENTA, ALQUILER IMPORTACION, EXPORTACION Y REPARACION DE EQUIPAMIENTOS PARA OFICINA, INFORMATICA Y ELECTRONICA Y SUS ACCESORIOS, PERIFERICOS, COMPLEMENTOS Y CONSUMIBLES, NUEVOS O DE OCASION, ARMADOS O POR PIEZAS. . </t>
  </si>
  <si>
    <t>Ramon Sebastian Sureda</t>
  </si>
  <si>
    <t>B72072135</t>
  </si>
  <si>
    <t>VINCLE DESARROLLO DE SISTEMAS SL</t>
  </si>
  <si>
    <t>11006</t>
  </si>
  <si>
    <t xml:space="preserve">EL COMERCIO DE EQUIPOS PARA EL PROCESO AUTOMATICO DE INFORMACION Y SUS ACCESORIOS, ASI COMO LOS SERVICIOS DE ASISTENCIA TECNICA, PROGRAMACION Y MANTENIMIENTO ASOCIADO A ESTA TECNOLOGIA. </t>
  </si>
  <si>
    <t>Francisco Javier Lomas Bolivar</t>
  </si>
  <si>
    <t xml:space="preserve"> Mario Lopez Moreno</t>
  </si>
  <si>
    <t>infovincle@vincle.es</t>
  </si>
  <si>
    <t xml:space="preserve"> info@vincle.es</t>
  </si>
  <si>
    <t>B50112655</t>
  </si>
  <si>
    <t>DIELA LIGHTING SL</t>
  </si>
  <si>
    <t xml:space="preserve">COMERCIO AL POR MAYOR Y AL POR MENOR DE MATERIAL ELECTRICO Y DERIVADOS, Y TODAS AQUELLAS ACTIVIDADES ANEJAS, COMPLEMENTARIAS Y DERIVADAS DE LAS ANTERIORES. </t>
  </si>
  <si>
    <t>Tim Kirschner</t>
  </si>
  <si>
    <t>diela@dielasl.com</t>
  </si>
  <si>
    <t>B87071940</t>
  </si>
  <si>
    <t>ENBEX CALIDAD E INNOVACION SL</t>
  </si>
  <si>
    <t xml:space="preserve">INFORMATICA, TELECOMUNICACIONES Y OFIMATICA.; LA SOCIEDAD TIENE COMO OBJETO: A) LA PRESTACION Y EXPLOTACION DE TODA CLASE DE SERVICIOS PUBLICOS O PRIVADOS DE TELECOMUNICACIONES Y, A TAL EFECTO, EL DISEÑO, INSTALACION, CONSERVACION, REFACCION, MEJORA, ADQUISICION, ENAJENACION, GESTION, ADMINISTRACION. </t>
  </si>
  <si>
    <t>Bartolome Borras Riera</t>
  </si>
  <si>
    <t xml:space="preserve"> Cristina Marco Hernandez</t>
  </si>
  <si>
    <t>B91819870</t>
  </si>
  <si>
    <t>REAL COMMUNICATION ABROAD SOCIEDAD LIMITADA</t>
  </si>
  <si>
    <t xml:space="preserve">LA FABRICACION, IMPORTACION, EXPORTACION, LA INTERMEDIACION, Y EL COMERCIOAL POR MAYOR Y MENOR, DE MAQUINAS Y MATERIAL RELACIONADO CON ORDENADORES YPROGRAMAS PARA LOS MISMOS, APARATOS ELECTRICOS Y ELECTRONICOS, TELEFONIA. </t>
  </si>
  <si>
    <t>Regina Abelbeck Franke</t>
  </si>
  <si>
    <t xml:space="preserve"> Michael Franke Rainer</t>
  </si>
  <si>
    <t>info@clinicamateos.com</t>
  </si>
  <si>
    <t>B39733886</t>
  </si>
  <si>
    <t>CALDACO INFINITY SL</t>
  </si>
  <si>
    <t>39610</t>
  </si>
  <si>
    <t xml:space="preserve">Prestación de servicio de análisis, programación y grabación de datos, de gestión administrativa y contable, así como de atención a clientes, gestiónde ventas y representaciones, implantación de logística en as empresas, incluyendo la gestión y administración de almacenes, distribución de productos. </t>
  </si>
  <si>
    <t>Maria Magdalena Balibrea Vich</t>
  </si>
  <si>
    <t>B41842428</t>
  </si>
  <si>
    <t>SERVICIOS INFORMATICOS Y ECONOMICOS SL</t>
  </si>
  <si>
    <t xml:space="preserve">DESARROLLO DE PROYECTOS INFORMATICOS Y ECONOMICOS.. </t>
  </si>
  <si>
    <t>Luis Daniel Sicilia Pujadas</t>
  </si>
  <si>
    <t>mmartin@sitres.com</t>
  </si>
  <si>
    <t>B64983091</t>
  </si>
  <si>
    <t>DEFT CONSULTING 3 SL</t>
  </si>
  <si>
    <t xml:space="preserve">EL ASESORAMIENTO Y CONSULTORIA EXTERNOS A EMPRESAS, SERVICIOS ORIENTADOS A LA PLANIFICACION DE LA ORGANIZACION ADMINISTRATIVA, COMERCIAL Y DE MARKETING, ANALISIS Y DIAGNOSTICOS DE MERCADO, ELABORACION DE ESTRATEGIAS, ETC. </t>
  </si>
  <si>
    <t>Jesus Ayuso Camarena</t>
  </si>
  <si>
    <t xml:space="preserve"> Ginver Maq Grup</t>
  </si>
  <si>
    <t>B65836801</t>
  </si>
  <si>
    <t>OCIOMEDIA PUBLICIDAD SL</t>
  </si>
  <si>
    <t xml:space="preserve">CREACION, DESARROLLO, PRODUCCION, FABRICACION Y COMERCIALIZACION EN GENERAL, INCLUYENDO LA COMPRA, VENTA, ALQUILER, DISTRIBUCION, IMPORTACION, EXPORTACION Y DIFUSION DE PRODUCTOS Y SERVICIOS RELACIONADOS CON EL SOFTWARE, ETC. </t>
  </si>
  <si>
    <t>Antonio Mari Vallbona</t>
  </si>
  <si>
    <t>B85485258</t>
  </si>
  <si>
    <t>INTRO SCAN SL</t>
  </si>
  <si>
    <t xml:space="preserve">DISENO, INVESTIGACION, DESARROLLO, FABRICACION, EXPLOTACION, SUMINISTRO, MANTENIMIENTO, REPARACION, INSTALACION, MONTAJE, DISTRIBUCION, REPRESENTACION, EXPORTACION E IMPORTACION, COMERCIALIZACION, COMPRA Y VENTA AL POR M. </t>
  </si>
  <si>
    <t>Miguel Viñas Campolier</t>
  </si>
  <si>
    <t>B85563187</t>
  </si>
  <si>
    <t>PATRIMONIOS SALGOY SL</t>
  </si>
  <si>
    <t xml:space="preserve">LA ELABORACION DE PROGRAMAS INFORMATICOS Y LA PRESTACION DE SERVICIOS DE FORMACION Y ASESORAMIENTO EN EL SECTOR DE LA INFORMATICA Y DE LAS TELECOMUNICACIONES.. </t>
  </si>
  <si>
    <t>Yolanda Vallejo Navarro</t>
  </si>
  <si>
    <t>B09333402</t>
  </si>
  <si>
    <t>TECNOCLICK INFORMATICA SL</t>
  </si>
  <si>
    <t>03195</t>
  </si>
  <si>
    <t xml:space="preserve">Venta de productos informáticos, telefonía móvil y otros productos de electrónica, material de papelería para empresa, y su reparación, así como programación web y de aplicaciones. Servicios a terceros en materia de formación y gestión de recursos telefónicos e informátivos. Instalación de cámaras.. </t>
  </si>
  <si>
    <t>Juan Pons Coll</t>
  </si>
  <si>
    <t>conticas@inmobolsa.es</t>
  </si>
  <si>
    <t>B36799419</t>
  </si>
  <si>
    <t>INFOR SERVER SL</t>
  </si>
  <si>
    <t>36211</t>
  </si>
  <si>
    <t xml:space="preserve">COMPRA VENTA DE ORDENADORES, SUS CONSUMIBLES Y DESARROLLO DE PROGRAMAS.. </t>
  </si>
  <si>
    <t>Edward Herbert Peter Ruff Alexander</t>
  </si>
  <si>
    <t xml:space="preserve"> Grit Schellenberg </t>
  </si>
  <si>
    <t>info@inforserversl.com</t>
  </si>
  <si>
    <t>B39718739</t>
  </si>
  <si>
    <t>JGSOFT CONSULTORIA E INGENIERIA INFORMATICA SOCIEDAD LIMITADA</t>
  </si>
  <si>
    <t xml:space="preserve">DESARROLLO DE SISTEMAS INFORMATICOS Y ARQUITECTURA TECNICA.. </t>
  </si>
  <si>
    <t>Fernando Noguerol Perez</t>
  </si>
  <si>
    <t xml:space="preserve"> Jose Maria Rodriguez Gomez</t>
  </si>
  <si>
    <t>info@jgsoft.es</t>
  </si>
  <si>
    <t>B81681785</t>
  </si>
  <si>
    <t>PHASE COMPUTERS SL</t>
  </si>
  <si>
    <t>28039</t>
  </si>
  <si>
    <t xml:space="preserve">PRESTACION DE SERVICIOS INFORMATICOS, DISTRIBUCION, COMERCIALIZACION, VENTA, REPARACION Y MANTENIMIENTO DE ORDENADORES Y MATERIAL Y PRODUCTOS INFORMATICOS. PROMOCION Y VENTA DE BIENES INMUEBLES POR CUENTA PROPIA O AJENA.. </t>
  </si>
  <si>
    <t>Vicente Costa Losa</t>
  </si>
  <si>
    <t xml:space="preserve"> Alexander Staudt </t>
  </si>
  <si>
    <t>B17998634</t>
  </si>
  <si>
    <t>MANTIS44 SL</t>
  </si>
  <si>
    <t xml:space="preserve">LOS SERVICIOS INFORMATICOS EN GENERAL. CREACION DE PAGINAS WEB. INSTALACION DE PROGRAMAS INFORMATICOS Y EQUIPOS INFORMATICOS. REPARACION DE EQUIPOS INFORMATICOS EN GENERAL. CREACION DE PORTALES DE INTERNET Y MANTENIMIENT. </t>
  </si>
  <si>
    <t>Gabriel Caimari Maimo</t>
  </si>
  <si>
    <t>B64593056</t>
  </si>
  <si>
    <t>DIGITAL CAMERAS CATALUNYA SL</t>
  </si>
  <si>
    <t xml:space="preserve">LA COMPRAVENTA DE PRODUCTOS ELECTRONICOS Y SUS ACCESORIOS.ASI COMO LA ESTAMPACION, MANIPULACION Y EMBALAJE DE LOS MISMOS.COMPRAVENTA DE PRODUCTOS PROMOCIONALES CON DESTINO A LAS PROMOCIONES COMERCIALES DE SUS CLIENTES. </t>
  </si>
  <si>
    <t>Jose Maria Garcia Leo</t>
  </si>
  <si>
    <t xml:space="preserve"> Antonio Jose Salva Monleon</t>
  </si>
  <si>
    <t>B86279767</t>
  </si>
  <si>
    <t>YAIA DIGITAL SL</t>
  </si>
  <si>
    <t xml:space="preserve">Prestación de servicios relacionados con la comunicación audivisual, talescomo: desarrollo de aplicaciones en el ámbito WEB y Móvil,... </t>
  </si>
  <si>
    <t>Juan Sandra Diaz</t>
  </si>
  <si>
    <t>B45671393</t>
  </si>
  <si>
    <t>SOLUCIONES TECNICAS DEL TAJO SL</t>
  </si>
  <si>
    <t xml:space="preserve">LA COMERCIALIZACION TANTO AL MAYOR COMO AL DETALLE DE MOBILIARIO, ACCESORIOS Y CONSUMIBLES DE OFICINA, MUEBLES DEL HOGAR, MOBILIARIO Y EQUIPAMIENTO INDUSTRIAL, ARTICULOS INFORMATICOS Y MAQUINARIA INDUSTRIAL.. </t>
  </si>
  <si>
    <t>Andres Mateu Arrom</t>
  </si>
  <si>
    <t>B63153480</t>
  </si>
  <si>
    <t>COMERCIAL DE SOLUCIONS INFORMATIQUES PIROS SL</t>
  </si>
  <si>
    <t xml:space="preserve">EL DESARROLLO Y VENTA DE APLICACIONES INFORMATICAS Y COMERCIALIZACION DE MATERIAL INFORMATICO. </t>
  </si>
  <si>
    <t>Jose Luis Sintes Pons</t>
  </si>
  <si>
    <t>B65584112</t>
  </si>
  <si>
    <t>BE BEST POSITION SL</t>
  </si>
  <si>
    <t>"LA CREACION Y GESTION DE TODO TIPO DE CAMPAÑAS ""ON LINE"" PARA TODO TIPO DEEMPRESAS. Y TODA CLASE DE ACTIVIDADES RELACIONADAS EN LA VENTA POR INTERNETDE TODO TIPO DE PRODUCTOS DE PUBLICIDAD Y LA COMERCIALIZACION DE LOS .... "</t>
  </si>
  <si>
    <t>Antonio Guerra Chacon</t>
  </si>
  <si>
    <t xml:space="preserve"> Jose Garcia Aleñar</t>
  </si>
  <si>
    <t>B66032194</t>
  </si>
  <si>
    <t>PROJECCIONS I PDC MEDIA SL</t>
  </si>
  <si>
    <t>08340</t>
  </si>
  <si>
    <t xml:space="preserve">SERVICIOS PLENOS DE PUBLICIDAD, COMUNICACION CORPORATIVA, DESARROLLO DE SOFTWARE Y APLICACIONES DE MOVILIDAD, ACTIVIDADES DERIVADAS COMO EDICION DE AUDIOVISUALES, ESTUDIO FOTOGRAFICO, DISEÑO GRAFICO, ETC. </t>
  </si>
  <si>
    <t>Lilian Maria Ljungberg</t>
  </si>
  <si>
    <t>A30101950</t>
  </si>
  <si>
    <t>BASE COMPAÑIA DE SOPORTE LOGICO SOCIEDAD ANONIMA LABORAL</t>
  </si>
  <si>
    <t>30009</t>
  </si>
  <si>
    <t xml:space="preserve">Prestación de servicios informáticos.. </t>
  </si>
  <si>
    <t>Antoni Aloy Lopez</t>
  </si>
  <si>
    <t xml:space="preserve"> Ana Maria Sanchez Lazaro</t>
  </si>
  <si>
    <t>honorio.carrasco@basecia.es</t>
  </si>
  <si>
    <t xml:space="preserve"> jluis.torres@basecia.es</t>
  </si>
  <si>
    <t xml:space="preserve"> base@basecia.es</t>
  </si>
  <si>
    <t xml:space="preserve"> webmaster@basecia.es</t>
  </si>
  <si>
    <t xml:space="preserve"> infocomercial@basecia.es</t>
  </si>
  <si>
    <t>B11741642</t>
  </si>
  <si>
    <t>ANGASUR SERVICIOS INTEGRADOS SL</t>
  </si>
  <si>
    <t xml:space="preserve">LA COMERCIALIZACION, DISTRIBUCION Y REPRESENTACION DE PRODUCTOS RELACIONADOS CON LAS TELECOMUNICACIONES, INFORMATICA, OFIMATICA, TELEFONIA MOVIL Y FIJA, PAPELERIA Y LIBRERIA, A TRAVES DE LOS CORRESPONDIENTES PROFESIONALE. </t>
  </si>
  <si>
    <t>Santiago Ribas Panadero</t>
  </si>
  <si>
    <t xml:space="preserve"> David Dieste Abilleria</t>
  </si>
  <si>
    <t>B83676312</t>
  </si>
  <si>
    <t>VERODE INFORMATICA SL</t>
  </si>
  <si>
    <t xml:space="preserve">LA FABRICACION, DISTRIBUCION, COMERCIALIZACION, COMPRA, VENTA, IMPORTACION Y EXPORTACION DE ORDENADORES, EQUIPOS INFORMATICOS, MATERIAL DE INFORMATICA Y CONSUMIBLES. </t>
  </si>
  <si>
    <t>Gustavo Tarrazona Petrus</t>
  </si>
  <si>
    <t>info@intelpo.com</t>
  </si>
  <si>
    <t>B36533198</t>
  </si>
  <si>
    <t>DAEWON ELECTRONICS SL</t>
  </si>
  <si>
    <t xml:space="preserve">VENTA DE MAQUINARIA DE COMPROBACION DE TARJETAS ELECTRONICAS, VENTA DE PLACAS SOLARES, VENTA DE MAQUINARIA DE ENSAMBLAJE PARA LA MICROELECTRONICA, VENTA DE SOFTWARE DE AYUDA DE PRODUCCION, FORMACION Y SOPORTE AL CLIENTE.... </t>
  </si>
  <si>
    <t>Enrique Anselmo Riera Triay</t>
  </si>
  <si>
    <t>B84375112</t>
  </si>
  <si>
    <t>HIRCANIA INTELIGENCIA ARTIFICIAL S.L</t>
  </si>
  <si>
    <t xml:space="preserve">LA REALIZACION DE TRABAJOS EN EL CAMPO DE LA INFORMATICA QUE INCLUYEN LA INVESTIGACION, DESARROLLO Y COMERCIALIZACION DE PROGRAMAS INFORMATICOS ASI COMO LA ELABORACION DE APLICACIONES A LA MEDIDA DEL CLIENTE. </t>
  </si>
  <si>
    <t>Willem Thomas Hulscher Peter</t>
  </si>
  <si>
    <t>B36547495</t>
  </si>
  <si>
    <t>LANDIN INFORMATICA SL</t>
  </si>
  <si>
    <t>36163</t>
  </si>
  <si>
    <t xml:space="preserve">A) LA FABRICACION, IMPORTACION, EXPORTACION, DISTRIBUCION, REPRESENTACION, COMPRAVENTA Y ARRENDAMIENTO DE EQUIPOS INFORMATICOS, ELECTRONICOS Y DE COMUNICACIONES, ASI COMO SUS COMPONENTES, PROGRAMAS Y APLICACIONES, PRODUC. </t>
  </si>
  <si>
    <t>Estefania Campayo Milan</t>
  </si>
  <si>
    <t>administracion@landin.es</t>
  </si>
  <si>
    <t xml:space="preserve"> landin@landin.es</t>
  </si>
  <si>
    <t>B43579465</t>
  </si>
  <si>
    <t>RISC INFORMATICA SL</t>
  </si>
  <si>
    <t xml:space="preserve">LA COMPRAVENTA, COMERCIALIZACION, DISTRIBUCION, REPARACION, IMPORTACION Y EXPORTACION DE APARATOS ORDENADORES, PROCESADORES DE TADOS Y DE LA INFORMATICA EN GENERAL.. </t>
  </si>
  <si>
    <t>Ecube Perez Alejo Ecoca</t>
  </si>
  <si>
    <t xml:space="preserve"> Alejo Ecoca Ecube Perez</t>
  </si>
  <si>
    <t>compras@riscinformatica.com</t>
  </si>
  <si>
    <t>B87335071</t>
  </si>
  <si>
    <t>PROCESIA PROYECTOS Y SERVICIOS SL</t>
  </si>
  <si>
    <t xml:space="preserve">1). La prestación de servicios de consultoría en general y de servicios relacionados con el desarrollo, consultoría, explotación y mantenimiento de sistemas informáticos en todas sus modalidades, incluida la asistencia técnica en con tratación temporal. 2). La prestación de servicios de gestión. </t>
  </si>
  <si>
    <t>Cesar Fernandez Laurie</t>
  </si>
  <si>
    <t>B97937650</t>
  </si>
  <si>
    <t>MICRODOMOS DISEÑOS Y PROYECTOS SOCIEDAD LIMITADA</t>
  </si>
  <si>
    <t>46100</t>
  </si>
  <si>
    <t>"EL OBJETO SOCIAL LO CONSTITUYE: EL DISENO Y DESARROLLO DE PRODUCTOS ELECTRICOS Y ELECTRONICOS, TANTO PARA LA POSTERIOR COMERCIALIZACION POR PARTE DE LA EMPRESA ""MICRODOMOS DISENOS Y PROYECTOS, S.L."", COMO PARA LA VENTA D. "</t>
  </si>
  <si>
    <t>Esteban Martinez Arnau</t>
  </si>
  <si>
    <t>B41178799</t>
  </si>
  <si>
    <t>ANDALUZA DE SERVICIOS SOCIEDAD LIMITADA</t>
  </si>
  <si>
    <t xml:space="preserve">DESARROLLO DE APLICACIONES INFORMATICAS. </t>
  </si>
  <si>
    <t>Sebastian Castillo Martinez</t>
  </si>
  <si>
    <t xml:space="preserve"> Javier Sanchez Arco</t>
  </si>
  <si>
    <t>asersa@quivir.com</t>
  </si>
  <si>
    <t>B61354080</t>
  </si>
  <si>
    <t>ACTIVE SOFTWARE SL</t>
  </si>
  <si>
    <t xml:space="preserve">EL DESARROLLO DE APLICACIONES INFORMATICAS.. </t>
  </si>
  <si>
    <t>Victor Fernandez Fernandez</t>
  </si>
  <si>
    <t>prestige@prestige-inet.com</t>
  </si>
  <si>
    <t>B63217871</t>
  </si>
  <si>
    <t>ROMIB TELECOMUNICACIONES SL</t>
  </si>
  <si>
    <t xml:space="preserve">EL ASESORAMIENTO E INTERMEDIACION EN EL SECTOR DE LAS TELECOMUNICACIONES EN TODOS SUS SISTEMAS Y/O TECNOLOGIAS. IMPORTACION, EXPORTACION COMERCIALIZACION, COMPRA, VENTA, DE APARATOS RELACIONADOS CON TELECOMUNICACIONES, E. </t>
  </si>
  <si>
    <t>Ferran Reguant Foz</t>
  </si>
  <si>
    <t>B83580753</t>
  </si>
  <si>
    <t>EMERALD WEB SL</t>
  </si>
  <si>
    <t>Francisco Javier Fernandez Garcia</t>
  </si>
  <si>
    <t>B85651594</t>
  </si>
  <si>
    <t>COMERCIO JJ 2009 SL</t>
  </si>
  <si>
    <t xml:space="preserve">DESARROLLO DE APLICACIONES INFORMATICAS.. </t>
  </si>
  <si>
    <t>Sebastian Sastre Negre</t>
  </si>
  <si>
    <t xml:space="preserve"> Eric Rosales Muñoz</t>
  </si>
  <si>
    <t>B85858868</t>
  </si>
  <si>
    <t>CENTRO DE SERVICIOS INTEGRALES JCT SL</t>
  </si>
  <si>
    <t xml:space="preserve">DESARROLLO DE APLICACIONES INFORMATICAS.... </t>
  </si>
  <si>
    <t>Lindenthal Wieland</t>
  </si>
  <si>
    <t xml:space="preserve"> Wieland Lindenthal </t>
  </si>
  <si>
    <t>B86344702</t>
  </si>
  <si>
    <t>DEEPWATER SL</t>
  </si>
  <si>
    <t xml:space="preserve">IMPORTACION, FABRICACION, COMERCIALIZACION, DISTRIBUCION, MANTENIMIENTO Y VENTA AL POR MAYOR Y MENOR DE EQUIPOS Y APARATOS ELECTRONICOS Y FISICOS PARA LA VIGILANCIA, DEFENSA Y CONTRAESPIONAJE. </t>
  </si>
  <si>
    <t>Diego Rodriguez Caballero</t>
  </si>
  <si>
    <t xml:space="preserve"> Emilio Garcia Martinez</t>
  </si>
  <si>
    <t xml:space="preserve"> Juan Emilio Naharro Sierra</t>
  </si>
  <si>
    <t>B87340428</t>
  </si>
  <si>
    <t>ECONOCLOUD SL</t>
  </si>
  <si>
    <t xml:space="preserve">La prestación de toda clase de servicios relacionados con las tecnologías de la información y las comunicaciones (TIC), incluyendo -entre otros-el desarrollo de software, la gestión de infraestructuras tecnológicas, los servicios profesionales y la puesta a disposición, operación y mantenimiento.. </t>
  </si>
  <si>
    <t>Vicente Renau Moreno</t>
  </si>
  <si>
    <t>B14954861</t>
  </si>
  <si>
    <t>SOCIALBRO SL</t>
  </si>
  <si>
    <t>14003</t>
  </si>
  <si>
    <t xml:space="preserve">1. La creación de software y aplicación de Internet que permita la gestión, búsqueda y análisis de conversaciones y comunidades en Internet. 2. La formación en toda clase de temas relacionados con las actividades del apartado anterior. 3. El diseño, desarrollo y gestión de empresas cuyas actividades. </t>
  </si>
  <si>
    <t>Patricia Lorena Peña Moncayo</t>
  </si>
  <si>
    <t xml:space="preserve"> Alina Ximena Schmidt Peña</t>
  </si>
  <si>
    <t>B83946715</t>
  </si>
  <si>
    <t>PSIONIX INFORMATICA SL</t>
  </si>
  <si>
    <t xml:space="preserve">LA CREACION, DESARROLLO Y COMERCIALIZACION DE PROGRAMAS INFORMATICOS, FABRICACION, IMPORTACION, EXPORTACION, MANTENIMIENTO Y COMERCIALIZACION DE TODA CLASE DE MAQUINAS MANUALES O ELECTRONICAS PARA EL PROCESO MAQUINAS DAT. </t>
  </si>
  <si>
    <t>B85772028</t>
  </si>
  <si>
    <t>CAMPULUNG INVESTMENT SL</t>
  </si>
  <si>
    <t xml:space="preserve">COMERCIO AL MAYOR, MENOR, IMPORTACIION, EXPORTACION Y FABRICACION DE TODO TIPO DE ARTICULOS DE REGALO, ARTICULOS ELECTRONICOS Y ELECTRICOS, CINTAS DEVIDEO Y AUDIO, CALZADO, PRENDAS DE VESTIR, PIELES, ARTICULOS DE CUERO, . </t>
  </si>
  <si>
    <t>Sandro Ball Nicholas</t>
  </si>
  <si>
    <t>B86242187</t>
  </si>
  <si>
    <t>GERBER TECHNOLOGY SL</t>
  </si>
  <si>
    <t xml:space="preserve">EL DESARROLLO, FABRICACION, DISTRIBUCION, REVISION Y MANTENIMIENTO DE MATERIAL CORTANTE SOFISTICADO, SISTEMAS DE PROYECCION DE LASER Y SOFTWARE.. </t>
  </si>
  <si>
    <t>Maria Carmen Ponce Rodriguez</t>
  </si>
  <si>
    <t>B66662453</t>
  </si>
  <si>
    <t>MODEL FEN SL</t>
  </si>
  <si>
    <t xml:space="preserve">ACTIVIDAD PRINCIPAL: COMERCIO AL POR MAYOR DE EQUIPOS ELECTRONICOS Y DE TELECOMUNICACIONES Y SUS COMPONENTES SIENDO SU CNAE 4652. OTRAS ACTIVIDADES: COMERCIO AL POR MAYOR DE ORDENADORES, EQUIPOS PERIFERICOS .... </t>
  </si>
  <si>
    <t>Miguel Angel Noguera Lopez</t>
  </si>
  <si>
    <t>B82819210</t>
  </si>
  <si>
    <t>REPISYSTEM SL</t>
  </si>
  <si>
    <t xml:space="preserve">VENTA Y REPARACION DE MAQUINARIA INDUSTRIAL Y DE OFICINA, INFORMATICA Y TELEFONIA. VENTA DE MATERIAL DE OFICINA, CONSUMIBLES INFORMATICOS, SOFTWARE. INSTALACION DE REDES DE COMUNICACION.. </t>
  </si>
  <si>
    <t>Antonio Jaime Urbano Fullana</t>
  </si>
  <si>
    <t xml:space="preserve"> Juan Soler Galmes</t>
  </si>
  <si>
    <t>repisystem@repisystem.com</t>
  </si>
  <si>
    <t>B53778288</t>
  </si>
  <si>
    <t>SERVIHOSTING NETWORKS SL</t>
  </si>
  <si>
    <t>03600</t>
  </si>
  <si>
    <t xml:space="preserve">VENTA Y COMPRA DE MATERIAL INFORMATICO Y OFICINA, CURSOS DE FORMACION DE INTERNET, SERVICIOS DE INTERNET, CREACION DE PAGINAS WEB Y PROGRAMACION DE INFORMATICA. </t>
  </si>
  <si>
    <t>Miguel Maria Pascual Torres</t>
  </si>
  <si>
    <t xml:space="preserve"> Jose Maria Pocalles Perez</t>
  </si>
  <si>
    <t>A20176244</t>
  </si>
  <si>
    <t>IDS INGENIERIA DE SISTEMAS SOCIEDAD ANONIMA</t>
  </si>
  <si>
    <t>48260</t>
  </si>
  <si>
    <t xml:space="preserve">Desarrollo de programas informáticos. </t>
  </si>
  <si>
    <t>Gabriel Jaume Vega</t>
  </si>
  <si>
    <t xml:space="preserve"> Jaume Andreu Sabater Malondra</t>
  </si>
  <si>
    <t>ids@ids-sa.es</t>
  </si>
  <si>
    <t>B13535513</t>
  </si>
  <si>
    <t>TECH PUBLISHING SOCIEDAD LIMITADA</t>
  </si>
  <si>
    <t>13003</t>
  </si>
  <si>
    <t xml:space="preserve">a) Servicios publicitarios y Mailing, Marketing, relaciones públicas. Publicidad a través de Internet. Compra-venta de dominios de Internet. Diseño de página web. Diseño gráfico por ordenador. b) Aplicaciones informáticas. Explotación electrónica por cuenta de terceros. Distribución de tarjetas aje. </t>
  </si>
  <si>
    <t>Juan Mulet Ortiz</t>
  </si>
  <si>
    <t>B83807818</t>
  </si>
  <si>
    <t>MANORD MICRO CHIP SL</t>
  </si>
  <si>
    <t xml:space="preserve">LA CONSULTORIA INFORMATICA. </t>
  </si>
  <si>
    <t>Gernot Menzer</t>
  </si>
  <si>
    <t>B84192079</t>
  </si>
  <si>
    <t>NEO-BIT SERVICIOS INFORMATICOS SL</t>
  </si>
  <si>
    <t xml:space="preserve">CONSULTORIA INFORMATICA. </t>
  </si>
  <si>
    <t>Juan Antonio Herrero Moreno</t>
  </si>
  <si>
    <t>B85021038</t>
  </si>
  <si>
    <t>AMBIT ADVANCED METHODOLOGIES FOR BUSINESS PROCESS AND INTEGRATION TECHNOLOGIES SOCIEDAD LIMITADA</t>
  </si>
  <si>
    <t>Jose Luis Martinez Rodriguez</t>
  </si>
  <si>
    <t>B65994345</t>
  </si>
  <si>
    <t>ESPAIS INEDITS ESTUDI SL</t>
  </si>
  <si>
    <t xml:space="preserve">LA PRESTACION DE SERVICIOS RELACIONADOS CON LA INFORMATICA, TALES COMO LA VENTA Y DISTRIBUCION DE EQUIPOS INFORMATICOS, ASI COMO EL DISEÑO, CONFIGURACION Y ELABORACION DE PROGRAMAS INFORMATICOS. LA ACTIVIDAD INMOBILIARIA .... </t>
  </si>
  <si>
    <t>Manuel Aragones Marin</t>
  </si>
  <si>
    <t xml:space="preserve"> Vicente Alejandro Rosello Jaume</t>
  </si>
  <si>
    <t xml:space="preserve"> Lee Didac Shi Sun</t>
  </si>
  <si>
    <t>B99087363</t>
  </si>
  <si>
    <t>BROADBAND INFORMATICA SOCIEDAD LIMITADA</t>
  </si>
  <si>
    <t>50162</t>
  </si>
  <si>
    <t xml:space="preserve">EL COMERCIO MAYOR Y MENOR DE SOFTWARE Y HARDWARE Y LA PRESTACION DE TODO TIPO DE SERVICIOS DE INFORMATICA. LA ADQUISICION, ENAJENACION Y EXPLOTACION DE BIENES INMUEBLES. </t>
  </si>
  <si>
    <t>Francisco Javier Gomez Oteo</t>
  </si>
  <si>
    <t>B80717150</t>
  </si>
  <si>
    <t>SOLUCIONES GRAFICAS POR ORDENADOR SL</t>
  </si>
  <si>
    <t xml:space="preserve">LA COMPRA VENTA COMERCIALIZACION DISTRIBUCION REPARACION FORMACION INSTALACION ASESORAMIENTO IMPORTACION Y EXPORTACION DE PRODUCTOS INFORMATICOS.. </t>
  </si>
  <si>
    <t>Juan Maria Cerda Muñoz</t>
  </si>
  <si>
    <t>twalker@sgo.es</t>
  </si>
  <si>
    <t xml:space="preserve"> info@sgo.es</t>
  </si>
  <si>
    <t xml:space="preserve"> igalan@sgo.es</t>
  </si>
  <si>
    <t xml:space="preserve"> spensado@sgo.es</t>
  </si>
  <si>
    <t xml:space="preserve"> eric@sgo.es</t>
  </si>
  <si>
    <t>B82944935</t>
  </si>
  <si>
    <t>CIBERFACTORIA SL</t>
  </si>
  <si>
    <t xml:space="preserve">LA PRODUCCION, CREACION, DISTRIBUCION DE PROGRAMAS INFORMATICOS, Y EN ESPECIAL EL DISENO, MAQUETACION, HOSTING, Y DESARROLLO DE PAGINAS WEB EN INTERNET. TAMBIEN INCLUYE EL ASESORAMIENTO Y FORMACION EN APARATOLOGIA,. </t>
  </si>
  <si>
    <t>Maria Pilar Martinez Pazos</t>
  </si>
  <si>
    <t>B66025644</t>
  </si>
  <si>
    <t>BUSI MEDIACIO INTEGRAL SL</t>
  </si>
  <si>
    <t xml:space="preserve">LA PROGRAMACION DE APLICACIONES INFORMATICAS, PARA LA AYUDA EN LA MEDIACIONY A LA GESTION COMERCIAL Y ADMINISTRATIVA. </t>
  </si>
  <si>
    <t>Joan Peig Ginabreda</t>
  </si>
  <si>
    <t xml:space="preserve"> Adrian Llisterri Torres</t>
  </si>
  <si>
    <t xml:space="preserve"> Margarita Busqui Llorens</t>
  </si>
  <si>
    <t>B92550144</t>
  </si>
  <si>
    <t>MICROCAD SOFTWARE SL</t>
  </si>
  <si>
    <t xml:space="preserve">DESARROLLO, VENTA Y COMERCIALIZACION DE SOFTWARE INFORMATICO. SERVICIOS DE ANALISIS, PROGRAMACION, CONSULTORIA Y MANTENIMIENTOS DE APLICACIONES INFORMATICAS. </t>
  </si>
  <si>
    <t>Rafael Vaques Broc</t>
  </si>
  <si>
    <t xml:space="preserve"> Felix Navarro Donaire</t>
  </si>
  <si>
    <t>microcad@microcad.es</t>
  </si>
  <si>
    <t>B24458002</t>
  </si>
  <si>
    <t>XERIDIA SL</t>
  </si>
  <si>
    <t>24009</t>
  </si>
  <si>
    <t xml:space="preserve">A) LOS PROYECTOS DE CONSULTORIA Y DESARROLLO INFORMATICO. B) LA INSTALACION Y VENTA DE MATERIAL INFORMATICO. C) EL DESARROLLO Y DISENO DE PAGINAS WEB, PUBLICIDAD E IMAGEN CORPORATIVA. D) LA FORMACION EN EL AMBITO INFORMA. </t>
  </si>
  <si>
    <t>Joaquin Barca Nafria</t>
  </si>
  <si>
    <t>info@xeridia.com</t>
  </si>
  <si>
    <t>B83860080</t>
  </si>
  <si>
    <t>SOLUCIONES INFORMATICAS MICROLEX SL</t>
  </si>
  <si>
    <t xml:space="preserve">LA IMPORTACION, EXPORTACION, COMERCIALIZACION, DISTRIBUCION Y COMPRAVENTA DE ORDENADORES Y EQUIPOS INFORMATICOS Y ELECTRONICOS;. </t>
  </si>
  <si>
    <t>Jaime Riera Clos</t>
  </si>
  <si>
    <t>B84098441</t>
  </si>
  <si>
    <t>REDSOFT SOLUTIONS SL</t>
  </si>
  <si>
    <t xml:space="preserve">LA PRESTACION DE SERVICIOS Y PROVISION DE PRODUCTOS DE LAS TECNOLOGIAS DE LA INFORMACION. </t>
  </si>
  <si>
    <t>Jose Belles Cobos</t>
  </si>
  <si>
    <t xml:space="preserve"> Jose Maria Nieto Martinez</t>
  </si>
  <si>
    <t>B84580141</t>
  </si>
  <si>
    <t>LANSEG CONSULTING SL</t>
  </si>
  <si>
    <t>28820</t>
  </si>
  <si>
    <t xml:space="preserve">LA CONSULTORIA Y FORMACION EN REDES Y SISTEMAS INFORMATICOS. </t>
  </si>
  <si>
    <t>Pedro Jose Puig Deu</t>
  </si>
  <si>
    <t>B85525244</t>
  </si>
  <si>
    <t>PROMOWEB CONSULTING SL</t>
  </si>
  <si>
    <t xml:space="preserve">LA IMPORTACION, EXPORTACION, COMERCIALIZACION, DISTRIBUCION Y COMPRAVENTA DE ORDENADORES Y EQUIPOS INFORMATICOS Y ELECTRONICOS.. </t>
  </si>
  <si>
    <t>Ruth Calvo Marti</t>
  </si>
  <si>
    <t>direccion@magaxi.com</t>
  </si>
  <si>
    <t>B99160996</t>
  </si>
  <si>
    <t>ESCAN DATA SYSTEM SOCIEDAD LIMITADA</t>
  </si>
  <si>
    <t xml:space="preserve">A) LA PRESTACION DE SERVICIOS DE PROGRAMACION DE SOFTWARE Y TELECOMUNICACION, GRABACION DE DATOS, ASI COMO LOS SERVICIOS DE ASISTENCIA TECNICA DE LOS MISMOS. DISENO Y MANTENIMIENTO DE PAGINAS WEB, CONSULTORIA Y MANTENIMI. </t>
  </si>
  <si>
    <t>Javier Castels Calvo</t>
  </si>
  <si>
    <t xml:space="preserve"> Jaime Soler Arbues</t>
  </si>
  <si>
    <t xml:space="preserve"> Juan Antonio Masague Salvador</t>
  </si>
  <si>
    <t>B46318895</t>
  </si>
  <si>
    <t>PULSO INFORMATICA SOCIEDAD LIMITADA</t>
  </si>
  <si>
    <t>46004</t>
  </si>
  <si>
    <t xml:space="preserve">ASESORAMIENTO, DESARROLLO, COMERCIALIZACION DE PRODUCTOS Y APLICACIONES INFORMATICAS.. </t>
  </si>
  <si>
    <t>Andres Marti Roig</t>
  </si>
  <si>
    <t xml:space="preserve"> Enrique Fernandez Gimeno</t>
  </si>
  <si>
    <t>info@pulsoinformatica.es</t>
  </si>
  <si>
    <t xml:space="preserve"> pulso@pulsoinformatica.es</t>
  </si>
  <si>
    <t>B85552487</t>
  </si>
  <si>
    <t>WEBLEGAL SL</t>
  </si>
  <si>
    <t xml:space="preserve">ENSENANZA DE FORMACION Y PERFECCIONAMIENTO PROFESIONAL, NO SUPERIOR EN DERECHO DE LAS TECNOLOGIAS DE LA INFORMACION, SERVICIOS INFORMATICOS, PROPIEDAD INTELECTUAL.. </t>
  </si>
  <si>
    <t>Ignacio Sotilla Claraso</t>
  </si>
  <si>
    <t>B85916575</t>
  </si>
  <si>
    <t>WEB PARTNERS MADRID SL</t>
  </si>
  <si>
    <t xml:space="preserve">SERVICIOS DE CONSULTORIA INFORMATICA, CREACION DE PAGINAS WEB, ASI COMO LAIMPLANTACION, DESARROLLO Y COMERCIALIZACION DE PROGRAMAS INFORMATICOS.. </t>
  </si>
  <si>
    <t>Regina Llopis</t>
  </si>
  <si>
    <t xml:space="preserve"> Marta Cuesta Angles</t>
  </si>
  <si>
    <t xml:space="preserve"> Regina Maria Llopis Rivas</t>
  </si>
  <si>
    <t>B61043725</t>
  </si>
  <si>
    <t>JAI COMPUTER SL</t>
  </si>
  <si>
    <t xml:space="preserve">EL ENSAMBLAJE Y VENTA DE TODA CLASE DE PRODUCTOS INFORMATICOS.. </t>
  </si>
  <si>
    <t>Daniella Padron Fuschino</t>
  </si>
  <si>
    <t xml:space="preserve"> Fuschino Daniella Padron</t>
  </si>
  <si>
    <t xml:space="preserve"> Agustin Martin Gil</t>
  </si>
  <si>
    <t>B65387342</t>
  </si>
  <si>
    <t>ISIS PAPYRUS SOFTWARE SL</t>
  </si>
  <si>
    <t xml:space="preserve">EL MANTENIMIENTO DE SOFTWARE.. </t>
  </si>
  <si>
    <t>Silvio Enrique Suñer Dequigiovanni</t>
  </si>
  <si>
    <t xml:space="preserve"> Diego Frutos Vicente</t>
  </si>
  <si>
    <t>A83556431</t>
  </si>
  <si>
    <t>FINANCIAL SOFTWARE GROUP IBERICA SA</t>
  </si>
  <si>
    <t xml:space="preserve">COMERCIALIZAR Y DISTRIBUIR SOFTWARE Y SERVICIOS DE CONSULTORIA INFORMATICOS EN GENERAL. </t>
  </si>
  <si>
    <t>Monica Verges Puiguriguer</t>
  </si>
  <si>
    <t>B85753804</t>
  </si>
  <si>
    <t>DIVISION WORLD SL</t>
  </si>
  <si>
    <t xml:space="preserve">LA INSTALACION Y MANTENIMIENTO DE TODO TIPO DE SERVICIOS DE TELECOMUNICACIONES E INFORMATICA.. </t>
  </si>
  <si>
    <t>Jose Maria Batalla Vilana</t>
  </si>
  <si>
    <t>B92952076</t>
  </si>
  <si>
    <t>VIPMOVIL SPAIN SL</t>
  </si>
  <si>
    <t xml:space="preserve">EL COMERCIO AL POR MENOR Y AL POR MAYOR DE APARATOS ELECTRICOS Y ELECTRONICOS, ASI COMO LAS PIEZAS Y COMPLEMENTOS DE ESTOS. EL COMERCIO AL POR MENOR Y AL POR MAYOR DE MUEBLES DE COCINA Y ELECTRODOMESTICOS, ASI COMO SU IN. </t>
  </si>
  <si>
    <t>Francisco Gil Sarrion</t>
  </si>
  <si>
    <t xml:space="preserve"> Alejandro Gil Guzman</t>
  </si>
  <si>
    <t>vipmovil@vipmovil.com</t>
  </si>
  <si>
    <t>B09521063</t>
  </si>
  <si>
    <t>COGNOBASE SL</t>
  </si>
  <si>
    <t xml:space="preserve">1. Desarrollo de soluciones y servicios para la implementación de Programasde Fidelización. 2. Externalización de Programas de Fidelización. </t>
  </si>
  <si>
    <t>Angel Sanchez Fernandez</t>
  </si>
  <si>
    <t xml:space="preserve"> Angel Sanchez</t>
  </si>
  <si>
    <t xml:space="preserve"> Ramon Sanchez</t>
  </si>
  <si>
    <t xml:space="preserve"> Luis Sanchez Valverde</t>
  </si>
  <si>
    <t>B43472919</t>
  </si>
  <si>
    <t>MANINTEC SERVEIS SOCIEDAD LIMITADA</t>
  </si>
  <si>
    <t>43800</t>
  </si>
  <si>
    <t xml:space="preserve">COMPRA VENTA, MONTAJE, REPARACION, FABRICACION DE TODO TIPO DE APARATOS Y EQUIPOS INFORMATICOS.. </t>
  </si>
  <si>
    <t>Joan Mora Bosch</t>
  </si>
  <si>
    <t xml:space="preserve"> Juan Jose Caballero Garcia</t>
  </si>
  <si>
    <t xml:space="preserve"> Carles Subira Marti</t>
  </si>
  <si>
    <t xml:space="preserve"> Maria Pilar Aparicio Valls</t>
  </si>
  <si>
    <t xml:space="preserve"> Inversions I Promocions Monars</t>
  </si>
  <si>
    <t>manintec@tinet.fut.es</t>
  </si>
  <si>
    <t>B70142591</t>
  </si>
  <si>
    <t>GLOBAL DEVELOPMENT OF MEDICAL TECHNOLOGY SL</t>
  </si>
  <si>
    <t>15300</t>
  </si>
  <si>
    <t xml:space="preserve">LA COMPRAVENTA, VENTA, ALQUILER Y FABRICACION DE MATERIAL INFORMATICO Y DE OFICINA. LA ELABORACION DE PROGRAMAS INFORMATICOS. EL DISENO DE PAGINAS WEB, IMAGEN CORPORATIVA Y MARKETING, ALOJAMIENTOS DE PAGINAS WEB. LA CONF. </t>
  </si>
  <si>
    <t>Enric Arasanz Nonell</t>
  </si>
  <si>
    <t xml:space="preserve"> Luis Junyent Casals</t>
  </si>
  <si>
    <t>B82103409</t>
  </si>
  <si>
    <t>INVESTIGACION INFORMATICA Y COMUNICACIONES SL</t>
  </si>
  <si>
    <t xml:space="preserve">LA PRESTACION DE SERVICIOS DE ASESORAMIENTO FORMACION Y CONSULTORIA, EL DESARROLLO DE PROYECTOS RELACIONADOS CON ACTIVIDADES DE INFORMATICA.. </t>
  </si>
  <si>
    <t>Ramon Gregori Enrich</t>
  </si>
  <si>
    <t xml:space="preserve"> Ramon Gregori Sanahuja</t>
  </si>
  <si>
    <t>B85536639</t>
  </si>
  <si>
    <t>TAORDATA SL</t>
  </si>
  <si>
    <t xml:space="preserve">EL DESARROLLO DE SOFTWARE Y APLICACIONES INFORMATICAS.. </t>
  </si>
  <si>
    <t>Jean Hugues Marie Robert Decalf</t>
  </si>
  <si>
    <t xml:space="preserve"> Robert Felix Decalf Luc</t>
  </si>
  <si>
    <t xml:space="preserve"> Decalaf Jean Hugues Marie Robert</t>
  </si>
  <si>
    <t>B65214918</t>
  </si>
  <si>
    <t>MUBIQUO APPS SL</t>
  </si>
  <si>
    <t xml:space="preserve">LA PRESTACION Y EXPLOTACION DE TODA CLASE DE SERVICIOS DE INFORMATICA, TELEMATICA, SISTEMAS MULTIMEDIA Y COMERCIO ELECTRONICO Y A TAL EFECTO EL DISENO, INSTALACION, CONSERVACION, MEJORA DE EQUIPOS NECESARIOS PARA TAL FIN. </t>
  </si>
  <si>
    <t>Carlos Alonso Herrera</t>
  </si>
  <si>
    <t>solutions@mubiquo.com</t>
  </si>
  <si>
    <t>B65837809</t>
  </si>
  <si>
    <t>PROJECT-OPEN BUSINESS SOLUTIONS SL</t>
  </si>
  <si>
    <t xml:space="preserve">EL DESARROLLO DE SOFTWARE, IMPLANTACION DE ESTRUCTURAS DE RED, CONSULTORIA TECNOLOGICA, INVESTIGACION Y DESARROLLO E IMPLANTACION DE SOLUCIONES DE SISTEMAS INFORMATICOS Y DE MAQUINARIA RELACIONADA, ASI COMO SU VENTA ETC. </t>
  </si>
  <si>
    <t>Narciso Lopez Grau</t>
  </si>
  <si>
    <t>B86018785</t>
  </si>
  <si>
    <t>ASESORES EN TECNOLOGIA Y PLATAFORMAS INFORMATICAS Y DE COMUNICACION SL</t>
  </si>
  <si>
    <t xml:space="preserve">SERVICIOS DE CONSULTORIA TECNOLOGICA Y DE FORMACION. ASISTENCIA TECNICA INFORMATICA, Y TELECOMUNICACIONES. DESARROLLO DE APLICACIONES INFORMATICAS Y VENTA DE SISTEMAS INFORMATICOS. </t>
  </si>
  <si>
    <t>Antonio Pedro Dorta Alonso</t>
  </si>
  <si>
    <t xml:space="preserve"> Manuel Valle Lopera</t>
  </si>
  <si>
    <t xml:space="preserve"> Angel Suarez Gomez</t>
  </si>
  <si>
    <t>B86311180</t>
  </si>
  <si>
    <t>SAZ GLOBAL GESTION SL</t>
  </si>
  <si>
    <t>28140</t>
  </si>
  <si>
    <t xml:space="preserve">ELABORACION E IMPLANTACION DE PROGRAMAS INFORMATICOS Y REDES ELABORACION IMPLANTACION Y EXPLOTACION DE SERVICIOS INFORMATICOS Y REDES COMERCIO DE PRODUCTOS Y EQUIPOS INFORMATICOS. </t>
  </si>
  <si>
    <t>Laia Servat</t>
  </si>
  <si>
    <t xml:space="preserve"> Jose Maria Marre Mir</t>
  </si>
  <si>
    <t xml:space="preserve"> Laia Servat Armengol</t>
  </si>
  <si>
    <t xml:space="preserve"> Irene Plaza Hernandez</t>
  </si>
  <si>
    <t xml:space="preserve"> Jordi Prats Esteban</t>
  </si>
  <si>
    <t>B62977301</t>
  </si>
  <si>
    <t>KABU BLANU SYSTEM SL</t>
  </si>
  <si>
    <t xml:space="preserve">LA COMPRA, VENTA, ALQUILER NO FINANCIERO Y CESION DE USO DE MAQUINARIA, Y COMPONENTES DE INFORMATICA, PROGRAMAS DE ORDENADOR Y SU MANTENIMIENTO.                                                                            . </t>
  </si>
  <si>
    <t>Isidro Boada Marti</t>
  </si>
  <si>
    <t>kabu@kabublanu.com</t>
  </si>
  <si>
    <t xml:space="preserve"> cial@kabublanu.com</t>
  </si>
  <si>
    <t>B82482415</t>
  </si>
  <si>
    <t>DEATH MATCH GAMES SL</t>
  </si>
  <si>
    <t xml:space="preserve">DESARROLLO Y REALIZACION DE APLICACIONES Y PROYECTOS INFORMATICOS COMERCIALIZACION DE SOFTWARE Y HARDWARE INCLUYENDO SERVICIOS OFIMATICOS REDES, COMUNICACIONES MENSAJERIA ELECTRONICA Y PERIFERICOS.. </t>
  </si>
  <si>
    <t>Rafael Campos Royo</t>
  </si>
  <si>
    <t xml:space="preserve"> Marc Robert Neuhaus</t>
  </si>
  <si>
    <t>B85830545</t>
  </si>
  <si>
    <t>TAISIS INTEGRATION AND CONSULTING SERVICES SL</t>
  </si>
  <si>
    <t xml:space="preserve">LA FABRICACION, DESARROLLO Y EXPLOTACION DE PROGRAMAS, REDES Y SISTEMAS INFORMATICOS.... </t>
  </si>
  <si>
    <t>Alberto Crespo Artiaga</t>
  </si>
  <si>
    <t>B38394664</t>
  </si>
  <si>
    <t>TEIDE SOFT SL</t>
  </si>
  <si>
    <t>38300</t>
  </si>
  <si>
    <t xml:space="preserve">LA COMPRA VENTA, DISTRIBUCION, EXPORTACION, IMPORTACION, REPRESENTACION Y CONSIGNACION DE MOBILIARIO Y MAQUINAS DE OFICINAS EL ANALISIS Y LA PROGRAMACION INFORMATICA EN GENERAL.                                           . </t>
  </si>
  <si>
    <t>Juan Carlos Campo Aliagas</t>
  </si>
  <si>
    <t>info@teidosoft.com</t>
  </si>
  <si>
    <t>B65364382</t>
  </si>
  <si>
    <t>DIMORA SYSTEMS SL</t>
  </si>
  <si>
    <t xml:space="preserve">EL DESARROLLO Y COMERCIALIZACION DE SISTEMAS Y APLICACIONES INFORMATICAS, ASI COMO LA PRESTACION DE SERVICIOS INFORMATICOS ASOCIADOS, MANTENIMIENTO Y FORMACION, ESPECIALMENTE EN EL SENTIDO SANITARIO, ETC. </t>
  </si>
  <si>
    <t>Enrique Murga</t>
  </si>
  <si>
    <t xml:space="preserve"> Enrique Murga Mateo</t>
  </si>
  <si>
    <t xml:space="preserve"> Ana Isabel Escartin Motilva</t>
  </si>
  <si>
    <t>B84353564</t>
  </si>
  <si>
    <t>MCEL SISTEMAS PARA LA INFORMACION S.L</t>
  </si>
  <si>
    <t xml:space="preserve">CONSULTORIA, GESTION. INSTALACIONES. VENTA DE PRODUCTOS, DEMOSTRACIONES Y DIVULGACION DE SERVICIOS INFORMATICOS. </t>
  </si>
  <si>
    <t>Juan Jose Perez Adell</t>
  </si>
  <si>
    <t xml:space="preserve"> Jose Ignacio Yarza Ortega</t>
  </si>
  <si>
    <t>B86163227</t>
  </si>
  <si>
    <t>SOFTIROADS SL</t>
  </si>
  <si>
    <t xml:space="preserve">a) PRESTACION DE SERVICIOS DE SOFTWARE INFORMATICO, ANALISIS DE PROCESOS PARA TRATAMIENTOS DE DATOS, PROGRAMACION DE EQUIPOS ELECTRONICOS, DESARROLLODE PROGRAMAS INFORMATICOS POR ENCARGO O DE IDEA PROPIA, COMERCIALIZACION DE PROGRAMAS INFORMATICOS O DE TERCEROS. b) REALIZACION DE ESTUDIOS DE SEGUR. </t>
  </si>
  <si>
    <t>Jorge Castaño Bosch</t>
  </si>
  <si>
    <t xml:space="preserve"> Jorge Fernandez Castro</t>
  </si>
  <si>
    <t>B53853461</t>
  </si>
  <si>
    <t>DCIP CONSULTING SOLUTIONS SL</t>
  </si>
  <si>
    <t>03700</t>
  </si>
  <si>
    <t xml:space="preserve">EL DESARROLLO Y ADMINISTRACION DE TODO TIPO DE PAGINAS WEB, REALIZACION DE PROGRAMAS INFORMATICOS PARA TODO TIPO DE HARDWARE Y SOFTWARE, COMPRAVENTA DE ORDENADORES Y PRODUCTOS INFORMATICOS Y OFIMATICOS. IMPLANTACION, MAN. </t>
  </si>
  <si>
    <t>Pedro Coba Rubio</t>
  </si>
  <si>
    <t xml:space="preserve"> Pedro De La Coba Rubio</t>
  </si>
  <si>
    <t>B83653121</t>
  </si>
  <si>
    <t>SISNOP SL</t>
  </si>
  <si>
    <t xml:space="preserve">INVESTIGACION, ANALISIS Y DESARROLLO DE SISTEMAS INFORMATICOS Y TECNOLOGIA INFORMATICA. </t>
  </si>
  <si>
    <t>Addlink Research</t>
  </si>
  <si>
    <t>B35764968</t>
  </si>
  <si>
    <t>ATLANTIC INNOVACIONES LOGISTICAS SL</t>
  </si>
  <si>
    <t xml:space="preserve">LA IMPORTACION, EXPORTACION, REPRESENTACION, DISTRIBUCION, ALMACENAJE, COMERCIALIZACION, CONFECCION, FABRICACION Y EXPLOTACION, ETC., DE TODA CLASE DE PRODUCTOS, PRENDAS, CALZADOS, MATERIALES Y APARATOS DE USO DEPORTIVO. </t>
  </si>
  <si>
    <t>Fernando Travieso Ferrando</t>
  </si>
  <si>
    <t>B80457963</t>
  </si>
  <si>
    <t>SUMINISTROS TECNIBER SL</t>
  </si>
  <si>
    <t>28944</t>
  </si>
  <si>
    <t xml:space="preserve">EL COMERCIO POR MENOR DE TODA CLASE DE MAQUINARIA INDUSTRIAL QUE NO SEAN APARATOS DOMESTICOS.. </t>
  </si>
  <si>
    <t>Jose Fernandez Martinez</t>
  </si>
  <si>
    <t>B98264062</t>
  </si>
  <si>
    <t>ENREALIDAD MK E INNOVACION SL</t>
  </si>
  <si>
    <t xml:space="preserve">1. La Producción, compraventa, comercialización, distribución, integracióny parametrización de programas y desarrollos informáticos y telemáticos, así como la elaboración de estudios y proyectos relativos a tales programas informáticos y telemáticos. 2. Los Servicios de asesoramiento integral, cons. </t>
  </si>
  <si>
    <t>Sergio Galino Lopez</t>
  </si>
  <si>
    <t>B18687657</t>
  </si>
  <si>
    <t>IMAN SYSTEM SL</t>
  </si>
  <si>
    <t>18220</t>
  </si>
  <si>
    <t xml:space="preserve">INSTALACION Y MANTENIMIENTO DE SISTEMAS ELECTRICOS E INFORMATICOS; Y COMERCIO DE SISTEMAS INFORMATICOS Y DE TELECOMUNICACIONES. </t>
  </si>
  <si>
    <t>Richard Ian Sykes</t>
  </si>
  <si>
    <t xml:space="preserve"> Fidel Horno Herrero</t>
  </si>
  <si>
    <t xml:space="preserve"> Jesus Javier Urbiola Perez</t>
  </si>
  <si>
    <t xml:space="preserve"> Morten Wind Lindegaard</t>
  </si>
  <si>
    <t>info@imansystem.es</t>
  </si>
  <si>
    <t>B20979290</t>
  </si>
  <si>
    <t>MAQUINARIA DIGITAL GIPUZKOA SL</t>
  </si>
  <si>
    <t>20160</t>
  </si>
  <si>
    <t xml:space="preserve">LA ACTIVIDAD DE COMERCIALIZACION, REPARACION Y SERVICIO POSTVENTA DE PRODUCTOS DE OFIMATICA, INFORMATICA Y DEMAS PRODUCTOS RELACIONADOS.. </t>
  </si>
  <si>
    <t>Jaime Tio Ruiz</t>
  </si>
  <si>
    <t xml:space="preserve"> Eduardo Tio Ruiz</t>
  </si>
  <si>
    <t>B63528723</t>
  </si>
  <si>
    <t>PROJECTES DONMAR SL</t>
  </si>
  <si>
    <t xml:space="preserve">LA PRESTACION DE TODO TIPO DE SERVICIOS RELACIONADOS O CONEXOS CON LAS TECNOLOGIAS DE LA INFORMACION Y LA INFORMATICA, TALES COMO LA INTERMEDIACION Y PRESTACION DE SERVICIOS INFORMATICOS, ETC. </t>
  </si>
  <si>
    <t>Nuria Saladich Olive</t>
  </si>
  <si>
    <t>vidalbana@logiccontrol.es</t>
  </si>
  <si>
    <t>B83471953</t>
  </si>
  <si>
    <t>CLASICOS INFORMATICOS SL</t>
  </si>
  <si>
    <t xml:space="preserve">DESARROLLO Y COMERCIALIZACION DE PROGRAMAS Y APLICACIONES INFORMATICAS, ETC.. </t>
  </si>
  <si>
    <t>Jose Luis Vicente Merlo</t>
  </si>
  <si>
    <t xml:space="preserve"> Juan Carlos Cabello Lopez</t>
  </si>
  <si>
    <t xml:space="preserve"> Jose Luis Rodriguez Farre</t>
  </si>
  <si>
    <t xml:space="preserve"> Matilde Rejaño Serrano</t>
  </si>
  <si>
    <t>B85553279</t>
  </si>
  <si>
    <t>EPAE SL</t>
  </si>
  <si>
    <t xml:space="preserve">EL SUMINISTRO, INSTALACION Y MANTENIMIENTO DE INSTALACIONES ELECTRICAS, TELECOMUNICACIONES, SISTEMAS AUDIOVISUALES, INFORMATICA, DOMOTICA, OFIMATICA, INSTALACIONES HIDRAULICAS, ELECTROHIDRAULICAS, ELECTROMECANICAS, MECAN. </t>
  </si>
  <si>
    <t>Ana Maria Fabregas Aixala</t>
  </si>
  <si>
    <t>B25637562</t>
  </si>
  <si>
    <t>MAQUINARIA SISA 2007 SL</t>
  </si>
  <si>
    <t xml:space="preserve">EL COMERCIO, TANTO AL MAYOR COMO AL MENOR, LA REPARACION, EL MANTENIMIENTO Y EL ALQUILER DE TODO TIPO DE MAQUINARIA Y EQUIPOS (A TITULO ENUNCIATIVO, NO LIMITATIVO, INDUSTRIALES, AGRICOLAS, PARA CONSTRUCCION, OBRAS PUBLIC. </t>
  </si>
  <si>
    <t>Alberto Viñuales Gil</t>
  </si>
  <si>
    <t>B25766627</t>
  </si>
  <si>
    <t>FERRRERORED SL</t>
  </si>
  <si>
    <t>25120</t>
  </si>
  <si>
    <t xml:space="preserve">a) La prestación de servicios relacionados con la oferta y distribución de cualquier tipo de producto por vía informática, la fabricación, venta y distribución de software, hardware y accesorios de cualquier clase. b) En general la realización de todas aquellas actividades que sean afines, complemen. </t>
  </si>
  <si>
    <t>Joaquin Custodio Rodriguez</t>
  </si>
  <si>
    <t xml:space="preserve"> Javier Guardia Latorre</t>
  </si>
  <si>
    <t>B27770288</t>
  </si>
  <si>
    <t>ZUYU SISTEMAS SL</t>
  </si>
  <si>
    <t xml:space="preserve">Servicios publicitarios en Internet, televisión, radio, prensa y cualquierotro medio de comunicación. Desarrollo y compra-venta al por menor y al por mayor de software. Diseño, desarrollo y explotación comercial de aplicaciones informáticas, páginas web y toda clase de contenidos de internet. Compr. </t>
  </si>
  <si>
    <t>Julian Casado Paniagua</t>
  </si>
  <si>
    <t>B27775097</t>
  </si>
  <si>
    <t>SOCIAL BLUE MARKETS SL</t>
  </si>
  <si>
    <t>36207</t>
  </si>
  <si>
    <t xml:space="preserve">El diseño y desarrollo de productos tecnológicos innovadores y prestación de servicios asociados: consultoría, formación, desarrollo de software, venta, alquiler, instalación y mantenimiento de equipamiento y programas informáticos, comercio electrónico bajo cualquiera de sus modalidades, crowdsourc. </t>
  </si>
  <si>
    <t>Juan Angel Gomez Naranjo</t>
  </si>
  <si>
    <t>B47534185</t>
  </si>
  <si>
    <t>PROXIMA SYSTEMS S.L</t>
  </si>
  <si>
    <t xml:space="preserve">CONSULTORIA, DISENO, DESARROLLO, COMERCIALIZACION, FABRICACION, INSTALACION, PUESTA EN MARCHA Y MANTENIMIENTO DE SISTEMAS DE SUPERVISION, TELECONTROL, TELEMETRIA, AUTOMATIZACION, DOMOTICA, VIDEO VIGILANCIA, VISION ARTIFI. </t>
  </si>
  <si>
    <t>Joaquin Angel Enfedaque Gonzalvo</t>
  </si>
  <si>
    <t>B85996825</t>
  </si>
  <si>
    <t>PERMAN DEVELOPMENTS SL</t>
  </si>
  <si>
    <t xml:space="preserve">PRESTACION DE SERVICIOS DE CONSULTORIA, FORMACION, ASISTENCIA TECNICA Y OUTSOURCING, DESARROLLO Y COMERCIALIZACION DE SOFTWARE Y HARDWARE. </t>
  </si>
  <si>
    <t>Francisco Puigagut Argemi</t>
  </si>
  <si>
    <t xml:space="preserve"> Maria Teresa Roma Rodriguez</t>
  </si>
  <si>
    <t>B18904938</t>
  </si>
  <si>
    <t>BRAESPA METH SOCIEDAD LIMITADA</t>
  </si>
  <si>
    <t>18013</t>
  </si>
  <si>
    <t xml:space="preserve">IMPORTACION, EXPORTACION PRODUCTOS. REPRESENTACION PRODUCTOS, SERVICIOS TERCERAS EMPRESAS. CONSULTORIA TECNOLOGICAS. COMPRA VENTA PRODUCTOS, SERVICIOS DESTINADOS A LA TECNOLOGIA DE CUALQUIER TIPO. FABRICACION, DISENO, RE. </t>
  </si>
  <si>
    <t>Josefa Guadalupe Sanchez Garcia</t>
  </si>
  <si>
    <t>B84964543</t>
  </si>
  <si>
    <t>PERSONAL TECHNOLOGIES SUPPORT SOCIEDAD LIMITADA</t>
  </si>
  <si>
    <t xml:space="preserve">LA ASISTENCIA INFORMATICA PARA LA RESOLUCION DE PROBLEMAS E INCIDENCIAS AL USUARIO FINAL.                                                                                                                                   . </t>
  </si>
  <si>
    <t>Victor Dieguez Garcia</t>
  </si>
  <si>
    <t xml:space="preserve"> Francisco Lozano Martinez</t>
  </si>
  <si>
    <t>B85552008</t>
  </si>
  <si>
    <t>EL CASO SUFLE SL</t>
  </si>
  <si>
    <t xml:space="preserve">ACTIVIDADES RELACIONADAS CON LOS SERVICIOS DE MARKETING Y COMUNICACION. LA INTERMEDIACION COMERCIAL EN GENERAL, CREACION Y EXPLOTACION DE PAGINAS WEB Y PORTALES DE INTERNET, REGISTRO DE DOMINIOS. VENTA DE EQUIPOS INFORMA. </t>
  </si>
  <si>
    <t>Rosario Guarnido Cadenas</t>
  </si>
  <si>
    <t xml:space="preserve"> Jaime Mesa Hidalgo</t>
  </si>
  <si>
    <t>A82074089</t>
  </si>
  <si>
    <t>TELESOFT SA</t>
  </si>
  <si>
    <t xml:space="preserve">IMPORTACION, EXPORTACION Y VENTA DE SOFTWARE Y PRODUCTOS DE TELECOMUNICACIONES Y SIMILARES, DISENO, INSTALACION Y MANTENIMIENTO DE ORDENADORES Y EQUIPOS Y PRESTACION DE SERVICIOS INFORMATICOS Y DE TELECOMUNICACION.      . </t>
  </si>
  <si>
    <t>Sistemes D'Organitzacio</t>
  </si>
  <si>
    <t>info@telesoft.es</t>
  </si>
  <si>
    <t xml:space="preserve"> eparedes@telesoft.es</t>
  </si>
  <si>
    <t xml:space="preserve"> administracion@telesoft.es</t>
  </si>
  <si>
    <t>B25537127</t>
  </si>
  <si>
    <t>LLEIDA WIFI NETWORKS SL</t>
  </si>
  <si>
    <t>25191</t>
  </si>
  <si>
    <t xml:space="preserve">LA PRESTACION DE SERVICIOS, PARA FACILITAR EL ACCESO A INTERNET; CONFECCION Y DISENO DE PROGRAMAS INFORMATICOS, SU INSTALACION Y MANTENIMIENTO; DISTRIBUCION, VENTA Y MANTENIMIENTO DE PROGRAMAS INFORMATICOS DE TERCEROS; C. </t>
  </si>
  <si>
    <t>Jorge Serra Vilarnau</t>
  </si>
  <si>
    <t>B92724673</t>
  </si>
  <si>
    <t>PRIVATE CAPITAL MARKETING SL</t>
  </si>
  <si>
    <t>29601</t>
  </si>
  <si>
    <t xml:space="preserve">LA INFORMATICA EN GENERAL, LA COMPRA, VENTA, ALQUILER, REPARACION, Y COMERCIALIZACION DE EQUIPOS Y COMPONENTES INFORMATICOS, DE SOFTWARE Y HARDWARE, EL DISENO DE PROGRAMAS INFORMATICOS, SU COMERCIALIZACION Y VENTA, INSTA. </t>
  </si>
  <si>
    <t>Manuel Chaves Fernandez</t>
  </si>
  <si>
    <t>B06307136</t>
  </si>
  <si>
    <t>CANAL CUBICO SL</t>
  </si>
  <si>
    <t>06007</t>
  </si>
  <si>
    <t xml:space="preserve">LA ELABORACION, TRAMITACION, IMPARTICION Y EJECUCION DE PROGRAMAS Y PROYECTOS DE FORMACION DE TODO TIPO, TANTO A INSTITUCIONES PUBLICAS COMO A PARTICULARES Y EMPRESAS. CUALESQUIERA OTRAS ACTIVIDADES RELACIONADAS CON LA E. </t>
  </si>
  <si>
    <t>Francisco Villar Bachiller</t>
  </si>
  <si>
    <t>info@canalcubico.com</t>
  </si>
  <si>
    <t>B63845515</t>
  </si>
  <si>
    <t>ILUROINFOR SLL</t>
  </si>
  <si>
    <t xml:space="preserve">DESARROLLO DE APLICACIONES INFORMATICAS, EXPLOTACION DE APLICACIONES DESARROLLADAS POR TERCEROS PERSONAS, SOPORTE TECNICO Y LEGAL DE LAS APLICACIONES DESARROLLADAS POR LA EMPRESA Y DE LOS CONTENIDOS DE LAS MISMAS, ETC. </t>
  </si>
  <si>
    <t>Raquel Juanpere Diez</t>
  </si>
  <si>
    <t xml:space="preserve"> Ernesto Alex Lopez</t>
  </si>
  <si>
    <t>B92916048</t>
  </si>
  <si>
    <t>TOPATUPC TORRE DEL MAR SL</t>
  </si>
  <si>
    <t>29700</t>
  </si>
  <si>
    <t xml:space="preserve">COMPRA Y VENTA DE PRODUCTOS INFORMATICOS EN GENERAL, AL POR MAYOR Y AL POR MENOR. MANTENIMIENTO Y REPARACION DE LOS MISMOS.. </t>
  </si>
  <si>
    <t>Juan Ramon Sanfeliu Carrasco</t>
  </si>
  <si>
    <t xml:space="preserve"> Josep Condal Orries</t>
  </si>
  <si>
    <t>B12795787</t>
  </si>
  <si>
    <t>MULTIJUEGOS CASTELLON S.L</t>
  </si>
  <si>
    <t>12001</t>
  </si>
  <si>
    <t xml:space="preserve">LA COMERCIALIZACION DE TODA CLASE DE PRODUCTOS INFORMATICOS, TANTO DE SOFTWARE COMO DE HARDWARE.. </t>
  </si>
  <si>
    <t>Blas Paco Sanchez</t>
  </si>
  <si>
    <t>B15845480</t>
  </si>
  <si>
    <t>AVA SOLUCIONES TECNOLOGICAS SL</t>
  </si>
  <si>
    <t xml:space="preserve">PRESTACION DE SERVICIOS DE CONSULTORIA INFORMATICA Y EN NUEVAS TECNOLOGIAS DE LA INFORMACION Y LAS COMUNICACIONES.. </t>
  </si>
  <si>
    <t>Maria Carmen Mestres</t>
  </si>
  <si>
    <t xml:space="preserve"> Daniel Mujgal</t>
  </si>
  <si>
    <t xml:space="preserve"> Maria Carmen Martinez Mestres</t>
  </si>
  <si>
    <t>ava.info@avaforum.com</t>
  </si>
  <si>
    <t>B35845940</t>
  </si>
  <si>
    <t>REPRESENTACIONES SIETE ISLAS S.L.</t>
  </si>
  <si>
    <t xml:space="preserve">LA IMPORTACION, EXPORTACION, COMPRAVENTA, INSTALACION, MANTENIMIENTO Y MONTAJE DE FRIO INDUSTRIAL EN GENERAL, EN TODAS SUS APLICACIONES, ASI COMO EL EQUIPAMIENTO DE INSTALACIONES Y MAQUINARIA PARA HOSTELERIA, PANADERIA. </t>
  </si>
  <si>
    <t>Jose Sanchez Farres</t>
  </si>
  <si>
    <t>B23628779</t>
  </si>
  <si>
    <t>EDICIONES FACILAUTO SOCIEDAD LIMITADA</t>
  </si>
  <si>
    <t xml:space="preserve">LA ACTIVIDAD DE INTERMEDIACION Y PUESTA EN CONTACTO DEL CLIENTE A TRAVES DE PERSONAS CON TITULACION ADECUADA, SIN PRECISO FUERE, PARA LA REALIZACION DE PROGRAMAS INFORMATICOS Y AUDIOVISUALES, LA COMERCIALIZACION, INSTALA. </t>
  </si>
  <si>
    <t>Agustin Gas Pascual</t>
  </si>
  <si>
    <t>info@facilauto.es</t>
  </si>
  <si>
    <t>B46555363</t>
  </si>
  <si>
    <t>EXACT SOFTWARE IBERIA SL</t>
  </si>
  <si>
    <t xml:space="preserve">VENTA, ALQUILER Y CESION POR CUALQUIER TITULO DE PROGRAMAS, SISTEMAS Y EQUIPOS INFORMATICOS, TANTO PROCEDENTES DE LA INVESTIGACION Y DESARROLLO PROPIOS COMO ADQUIRIDOS A TERCEROS, ASI COMO LA PRESTACION DE LOS SERVICIOSN. </t>
  </si>
  <si>
    <t>Jordi Ferran Hortiguela Bodi</t>
  </si>
  <si>
    <t xml:space="preserve"> Joan Ferrer Mila</t>
  </si>
  <si>
    <t>esteban.tapia@exactsoftware.com</t>
  </si>
  <si>
    <t>B83563049</t>
  </si>
  <si>
    <t>BIGWIRELESS SL</t>
  </si>
  <si>
    <t xml:space="preserve">LA PRESTACION DE SERVICIOS DE TELECOMUNICACION E INFORMATICA Y SERVICIOS DE ACCESO A INTERNET INALAMBRICO. </t>
  </si>
  <si>
    <t>Juan Ramon Cervantes Garcia</t>
  </si>
  <si>
    <t xml:space="preserve"> Domingo Abril Esteban</t>
  </si>
  <si>
    <t>B84731082</t>
  </si>
  <si>
    <t>PENTACORP SL</t>
  </si>
  <si>
    <t xml:space="preserve">LA COMPRA, VENTA, DISTRIBUCION, INSTALACION, DESARROLLO, MANTENIMIENTO, ALQUILER, LEASING, REPRESENTACION, CONSIGNACION, IMPORTACION Y EXPORTACION DE TODO TIPO DE COMERCIALIZACION DE HARDWARE Y SOFTWARE Y TODO TIPO DE EQ. </t>
  </si>
  <si>
    <t>Francisco Creus Diaz</t>
  </si>
  <si>
    <t xml:space="preserve"> Cesar Gonzalez Macia</t>
  </si>
  <si>
    <t>B85784460</t>
  </si>
  <si>
    <t>NOVACODE DESARROLLOS INFORMATICOS SL</t>
  </si>
  <si>
    <t>28210</t>
  </si>
  <si>
    <t xml:space="preserve">EL ESTUDIO, DESARROLLO, ELABORACION Y VENTA DE CUALESQUIERA APLICACIONES O PROGRAMAS INFORMATICOS (SOFTWARE),.. </t>
  </si>
  <si>
    <t>Ruben Dreiyer</t>
  </si>
  <si>
    <t xml:space="preserve"> Blanca Fernandez</t>
  </si>
  <si>
    <t xml:space="preserve"> Ruben Juan Dreier</t>
  </si>
  <si>
    <t>B36528719</t>
  </si>
  <si>
    <t>SOFTWARE Y COMUNICACIONES GALICIA SL</t>
  </si>
  <si>
    <t>36800</t>
  </si>
  <si>
    <t xml:space="preserve">EL DESARROLLO DE SOFTWARE, PROGRAMACION, COMPRAVENTA DE HARDWARE, TPV S, REDES, MANTENIMIENTOS, SERVICIO TECNICO, DISENO DE PAGINAS WEB, CORREO. ELECTRONICO, Y, EN GENERAL; SERVICIOS DE TIPO INFORMATICO. </t>
  </si>
  <si>
    <t>Jose Domenec</t>
  </si>
  <si>
    <t xml:space="preserve"> Marta Climent</t>
  </si>
  <si>
    <t xml:space="preserve"> Josep Domenech Seva</t>
  </si>
  <si>
    <t>B84530773</t>
  </si>
  <si>
    <t>DENARIO HIDRAULICA SL</t>
  </si>
  <si>
    <t xml:space="preserve">LA COMPRA, VENTA Y REPARACION DE EQUIPOS HIDRAULICOS. </t>
  </si>
  <si>
    <t>Antonio Tomas Virgili</t>
  </si>
  <si>
    <t>B85081297</t>
  </si>
  <si>
    <t>CASADO Y TRINACRIA SOCIEDAD LIMITADA</t>
  </si>
  <si>
    <t xml:space="preserve">LA PRESTACION DE SERVICIOS DE ASESORAMIENTO DE DESARROLLOS INFORMATICOS PARA TERCEROS, DESARROLLOS DE SERVICIOS DE PROGRAMACION, DISENO, CONFIGURACION EN INTERNET. LA PRESTACION DE SERVICIOS DE ASESORAMIENTO PUBLICITARIO. </t>
  </si>
  <si>
    <t>J Ramon Alandi</t>
  </si>
  <si>
    <t xml:space="preserve"> Santiago Alavedra Farrando</t>
  </si>
  <si>
    <t>B85610335</t>
  </si>
  <si>
    <t>TEXUN REGALOS DE EMPRESA Y PROMOCION SL</t>
  </si>
  <si>
    <t xml:space="preserve">LA FABRICACION, IMPORTACION, EXPORTACION, DISTRIBUCION Y COMERCIALIZACION DE TODA CLASE DE MERCANCIAS, PRODUCTOS Y APARATOS ELECTRONICOS, ELECTRICOS O MANUALES.... </t>
  </si>
  <si>
    <t>Jose Maria Mato Turon</t>
  </si>
  <si>
    <t>B85848737</t>
  </si>
  <si>
    <t>CCUBO DERIVACION PARCIAL SL</t>
  </si>
  <si>
    <t xml:space="preserve">CREACION Y DESARROLLO DE TODO TIPO DE PROGRAMAS INFORMATICOS, ASI COMO LA COMERCIALIZACION, MANTENIMIENTO Y DISTRIBUCION DE LOS MISMOS.. </t>
  </si>
  <si>
    <t>Juan Ignacio Isamat Pintor</t>
  </si>
  <si>
    <t xml:space="preserve"> Alejandro Atance Macian</t>
  </si>
  <si>
    <t>B95615878</t>
  </si>
  <si>
    <t>NEXIS TECNOLOGIAS DE LA INFORMACION SOCIEDAD LIMITADA</t>
  </si>
  <si>
    <t>48150</t>
  </si>
  <si>
    <t xml:space="preserve">LA PRESTACION DE SERVICIOS RELACIONADOS CON LA IMPLANTACION DE SISTEMAS Y PROCESOS INFORMATICOS A EMPRESAS Y PARTICULARES. </t>
  </si>
  <si>
    <t>Guillermo Salafranca Yubero</t>
  </si>
  <si>
    <t xml:space="preserve"> Enrique Tomas Miret Bernal</t>
  </si>
  <si>
    <t>B57440315</t>
  </si>
  <si>
    <t>GAC SISTEMES INFORMATICS SL</t>
  </si>
  <si>
    <t>07160</t>
  </si>
  <si>
    <t xml:space="preserve">a) La producción de cualquier tipo de programas de software informático, además de aplicaciones en sistemas de control, de gestión, elaboración de datos y confección de bancos de datos informatizados para su posterior comercialización tanto por cuenta propia como por agentes externos.... </t>
  </si>
  <si>
    <t>Joaquin Martori Vila</t>
  </si>
  <si>
    <t xml:space="preserve"> Angel Javier Mirallas Sarabia</t>
  </si>
  <si>
    <t xml:space="preserve"> Ignacio Claver Gaviña</t>
  </si>
  <si>
    <t xml:space="preserve"> Jose Luis Nevado Martinez</t>
  </si>
  <si>
    <t xml:space="preserve"> Francisco Tejera Bustos</t>
  </si>
  <si>
    <t>gac@gac-infor.com</t>
  </si>
  <si>
    <t>B62864608</t>
  </si>
  <si>
    <t>ASPENTER SL</t>
  </si>
  <si>
    <t xml:space="preserve">INVESTIGACION, DESARROLLO, FABRICACION, CONSULTORIA, MANTENIMIENTO, ASESORIA, OUTSOURCING, COMPRA, VENTA, ALQUILER Y PRESTACION DE SERVICIOS RELACIONADOS CON SISTEMAS INFORMATICOS Y DE TELECOMUNICACIONES, ETC.. </t>
  </si>
  <si>
    <t>Victor Manuel Hernandez Gonzalez</t>
  </si>
  <si>
    <t>B84815943</t>
  </si>
  <si>
    <t>SOLAIEMES S.L</t>
  </si>
  <si>
    <t xml:space="preserve">EXPLOTACION, GESTION, COMERCIALIZACION, COMPRA Y VENTA, ASI COMO LA PRESTACION DE SERVICIOS EN EL AMBITO DE LA INGENIERIA. </t>
  </si>
  <si>
    <t>Maria Dolors Serra Lapeira</t>
  </si>
  <si>
    <t>info@solaiemes.com</t>
  </si>
  <si>
    <t>B85558898</t>
  </si>
  <si>
    <t>TECHNOLOGY FOR PROFESSIONALS EUROPE SL</t>
  </si>
  <si>
    <t xml:space="preserve">PRESTACION DE SERVICIOS TECNOLOGICOS Y VENTA DE PRODUCTOS TECNOLOGICOS Y PROFESIONALES.. </t>
  </si>
  <si>
    <t>Juan Castillo Jaime</t>
  </si>
  <si>
    <t xml:space="preserve"> Marc Ferrero Malow</t>
  </si>
  <si>
    <t xml:space="preserve"> Joaquin Lazaro Garcia</t>
  </si>
  <si>
    <t xml:space="preserve"> Jaime Juan Castillo</t>
  </si>
  <si>
    <t>fuels@integra-mail.com</t>
  </si>
  <si>
    <t xml:space="preserve"> info@esinea.com</t>
  </si>
  <si>
    <t>B85559821</t>
  </si>
  <si>
    <t>IRIS-LABORO SL</t>
  </si>
  <si>
    <t xml:space="preserve">EDICION DE REVISTAS Y PUBLICACIONES PERIODICAS. GESTION Y REALIZACION DE EVENTOS SOCIOCULTURALES. COMERCIALIZACION DE EQUIPOS ELECTRONICOS E INFORMATICOS.. </t>
  </si>
  <si>
    <t>Carlos Jose Garcia Santos</t>
  </si>
  <si>
    <t xml:space="preserve"> Alberto Bague Comas</t>
  </si>
  <si>
    <t>B92741024</t>
  </si>
  <si>
    <t>WENNERGREN INFORMATICA SL</t>
  </si>
  <si>
    <t xml:space="preserve">-Compraventa de todo tipo de material informatico, software, hardware. Desarrollo de software informatico; realizacion de programas informaticos. Desarrollo de proyectos de innovacion tecnologica, asi como investigacion y desarrollo en el campo de la informatica. Prom.. </t>
  </si>
  <si>
    <t>Lucas Agustin Guardino Irazoqui</t>
  </si>
  <si>
    <t xml:space="preserve"> Agustin Guardino Irazoqui Lucas</t>
  </si>
  <si>
    <t>B66162124</t>
  </si>
  <si>
    <t>TAPPCELERATOR MEDIA SL</t>
  </si>
  <si>
    <t>12003</t>
  </si>
  <si>
    <t xml:space="preserve">LA PRESTACION DE SERVICIOS A TRAVES DE INTERNET, ACTIVIDADES DE PROGRAMACION INFORMATICA, ACTIVIDADES DE CONSULTORIA INFORMATICA, PROCESOS DE DATOS, HOSTING Y ACTIVIDADES RELACIONADAS, ETC. </t>
  </si>
  <si>
    <t>Vicenç Fajari Agudo</t>
  </si>
  <si>
    <t>B85064145</t>
  </si>
  <si>
    <t>BENTEQ TECHNOLOGY SL</t>
  </si>
  <si>
    <t xml:space="preserve">LA IMPORTACION, DISTRIBUCION Y VENTA DE PRODUCTOS ELECTRONICOS. </t>
  </si>
  <si>
    <t>Rafael Pous Andres</t>
  </si>
  <si>
    <t>B85821098</t>
  </si>
  <si>
    <t>SALUSMANAGER SL</t>
  </si>
  <si>
    <t xml:space="preserve">LA ELABORACION, DESARROLLO Y MANTENIMIENTO DE PROGRAMAS Y APLICACIONES INFORMATICAS, ESPECIALMENTE EN EL CAMPO DE LA GESTION SANITARIA, TRATAMIENTO DE DATOS, CONSULTORIA;.. </t>
  </si>
  <si>
    <t>Arcadio Gili Renom</t>
  </si>
  <si>
    <t xml:space="preserve"> Santiago Gili Silvestre</t>
  </si>
  <si>
    <t>B63026835</t>
  </si>
  <si>
    <t>TECNOLOGIA GENERAL Y TURISTICA SL</t>
  </si>
  <si>
    <t xml:space="preserve">LA COMPRAVENTA DE SERVICIOS Y EQUIPOS INFORMATICOS, Y ASESORAMIENTO CONTABLE, FISCAL, SOCIAL Y DE TECNOLOGIA MEDIANTE EQUIPOS INFORMATICOS.. </t>
  </si>
  <si>
    <t>Francesc Selles Carreras</t>
  </si>
  <si>
    <t>B63327258</t>
  </si>
  <si>
    <t>AITIC INTERNET SL</t>
  </si>
  <si>
    <t xml:space="preserve">LA PRESTACION DE SERVICIOS EN GENERAL, EN TODA SU EXTENSION, POR CUENTA PROPIA O DE TERCEROS, DE ESTUDIO Y ANALISIS DE PROCESOS PARA SU TRATAMIENTO MECANICO, DE PROGRAMACION PARA EQUIPOS ELECTRONICOS, ETC. </t>
  </si>
  <si>
    <t>B81158206</t>
  </si>
  <si>
    <t>HERMESTI INGENIERIA DOCUMENTAL SL</t>
  </si>
  <si>
    <t xml:space="preserve">FABRICACION DISTRIBUCION MANTENIMIENTO Y REPARACION DE HARDWARE Y SOFTWARE. FORMACION DE PERSONAL EN MATERIA DE DISENO Y FABRICACION Y REPARACION DE EQUIPOS INFORMATICOS Y OFIMATICOS, MANEJO DE APLICACIONES Y PROGRAMAS.. </t>
  </si>
  <si>
    <t>Victor Manuel Gutierrez Diez</t>
  </si>
  <si>
    <t xml:space="preserve"> Juan Torrijos Irigaray</t>
  </si>
  <si>
    <t xml:space="preserve"> Dario Dura Mata</t>
  </si>
  <si>
    <t xml:space="preserve"> Maria Jesus Gil Muntane</t>
  </si>
  <si>
    <t>organizacion@hermesti.es</t>
  </si>
  <si>
    <t xml:space="preserve"> comercial@hermesti.es</t>
  </si>
  <si>
    <t>B55014682</t>
  </si>
  <si>
    <t>MODELACION FOTCH SOCIEDAD LIMITADA</t>
  </si>
  <si>
    <t xml:space="preserve">COMERCIO, DISTRIBUCION, IMPORTACION, EXPORTACION E INTERMEDIACION DE ARTICULOS DE CONSUMO. SERVICIOS INMOBILIARIOS. PRESTACION DE SERVICIOS INFORMATICOS.. </t>
  </si>
  <si>
    <t>Eduardo Navarro Lozano</t>
  </si>
  <si>
    <t xml:space="preserve"> Gerardo Diaz Duran</t>
  </si>
  <si>
    <t>B65420739</t>
  </si>
  <si>
    <t>TESIPRO SOLUTIONS SL</t>
  </si>
  <si>
    <t xml:space="preserve">EL ESTUDIO Y ANALISIS DE PROCESOS INFORMATICOS Y ELECTRONICOS PARA SU TRATAMIENTO MECANICO, DE PROGRAMACION PARA EQUIPOS ELECTRONICOS, DE REGISTRO DE DATOS EN SOPORTES DE ENTRADA PARA ORDENADORES, ETC. </t>
  </si>
  <si>
    <t>Clara Margarit Consarnau</t>
  </si>
  <si>
    <t xml:space="preserve"> Clara Cortadellas Margarit</t>
  </si>
  <si>
    <t xml:space="preserve"> Jaume Cortadellas Torruella</t>
  </si>
  <si>
    <t>B71033450</t>
  </si>
  <si>
    <t>INFORMATICA SAN FERMIN SL</t>
  </si>
  <si>
    <t>31001</t>
  </si>
  <si>
    <t xml:space="preserve">LA COMPRA, VENTA, DISTRIBUCION Y COMERCIALIZACION DE ORDENADORES, PERIFERICOS Y ELEMENTOS INFORMATICOS; INSTALACION, MANTENIMIENTO Y SOPORTE TECNICO DE PRODUCTOS INFORMATICOS; DISTRIBUCION Y COMERCIALIZACION DE PROGRAMAS. </t>
  </si>
  <si>
    <t>Jose Carrera Bayona</t>
  </si>
  <si>
    <t>B97934475</t>
  </si>
  <si>
    <t>TRAZAGESTION APICOLA SL</t>
  </si>
  <si>
    <t>46199</t>
  </si>
  <si>
    <t xml:space="preserve">EL OBJETO SOCIAL LO CONSTITUYE: A) EL ANALISIS, REALIZACION, DESARROLLO Y COMERCIALIZACION DE APLICACIONES INFORMATICAS, ASI COMO LA COMERCIALIZACION Y VENTA DE MAQUINARIA DE OFICINA, INFORMATICA Y DE PROGRAMACION Y SU M. </t>
  </si>
  <si>
    <t>Ernesto Compalys Beltran</t>
  </si>
  <si>
    <t xml:space="preserve"> Maria Angeles Bugatell Martinez</t>
  </si>
  <si>
    <t xml:space="preserve"> Maria Jose Torres</t>
  </si>
  <si>
    <t xml:space="preserve"> Ramon Martin Valcarcel</t>
  </si>
  <si>
    <t xml:space="preserve"> David Mills</t>
  </si>
  <si>
    <t>B20677118</t>
  </si>
  <si>
    <t>SARE-BERRI SERVICIOS INFORMATICOS SLL</t>
  </si>
  <si>
    <t xml:space="preserve">INFORMATICA.. </t>
  </si>
  <si>
    <t>Luis Manuel Gonzalez Lopez</t>
  </si>
  <si>
    <t>sare-berri@sare-berri.com</t>
  </si>
  <si>
    <t xml:space="preserve"> comercial@sare-berri.com</t>
  </si>
  <si>
    <t>B58061367</t>
  </si>
  <si>
    <t>COMDATA SL</t>
  </si>
  <si>
    <t xml:space="preserve">INFORMATICA. </t>
  </si>
  <si>
    <t>comdata@comdata.es</t>
  </si>
  <si>
    <t xml:space="preserve"> info@comdata.es</t>
  </si>
  <si>
    <t>B83981167</t>
  </si>
  <si>
    <t>SIERRA SOLUCIONES INFORMATICAS SL</t>
  </si>
  <si>
    <t>Jaime Ramon Mora</t>
  </si>
  <si>
    <t>A61105599</t>
  </si>
  <si>
    <t>BCN MULTITOT SAL</t>
  </si>
  <si>
    <t>08903</t>
  </si>
  <si>
    <t xml:space="preserve">COMERCIALIZACION DE CONEXIONES A LA RED INTERNET Y DE EQUIPOS Y COMPLEMENTOS DESTINADOS A LA INFORMATICA ASI COMO LA VENTA DE ELEMENTOS RELACIONADOS CON LA MULTIMEDIA. REVISTAS, LIBROS, COMICS, FOTOGRAFICA. CD-ROM, ETC.. </t>
  </si>
  <si>
    <t>Sergio Trillo Lozano</t>
  </si>
  <si>
    <t xml:space="preserve"> Jorge Ming Hidalgo</t>
  </si>
  <si>
    <t>A78378809</t>
  </si>
  <si>
    <t>DIUSFRAMI SA</t>
  </si>
  <si>
    <t xml:space="preserve">DESPACHO Y ENTREGA A DOMICILIO DE DOCUMENTOS LIBROS REVISTAS Y PROPAGANDA EN GENERAL ASI COMO INSTALACION REPARACION Y MANTENIMIENTO DE EQUIPOS RELATIVOS A MEDIOS DE PAGO DE ELEMENTOS INFORMATICA                         . </t>
  </si>
  <si>
    <t>Jordi Carreras Comas</t>
  </si>
  <si>
    <t xml:space="preserve"> Rafael Paulet Cuello</t>
  </si>
  <si>
    <t xml:space="preserve"> Jorge Bustos Castellanos</t>
  </si>
  <si>
    <t xml:space="preserve"> Juan Ramon Sanchiz Garcia</t>
  </si>
  <si>
    <t>diusframi@diusframi.es</t>
  </si>
  <si>
    <t xml:space="preserve"> salamanca@diusframi.es</t>
  </si>
  <si>
    <t xml:space="preserve"> pdonado@diusframi.es</t>
  </si>
  <si>
    <t>B65383119</t>
  </si>
  <si>
    <t>NECTARIS MOBILE MARKETING SL</t>
  </si>
  <si>
    <t xml:space="preserve">DESARROLLO DE PROGRAMAS INFORMATICOS PARA DISPOSITIVOS MOVILES. SERVICIOS DE CONSULTORIA TECNOLOGICA, VENTA, GESTION DE LOS DESARROLLOS. PRESTACION Y EXPLOTACION DE SERVICIOS INFORMATICOS, TELEMATICOS, MULTIMEDIA ETC. </t>
  </si>
  <si>
    <t>Isabel Lopez Rueda</t>
  </si>
  <si>
    <t xml:space="preserve"> Manuel Ferrer Marti</t>
  </si>
  <si>
    <t>B65481368</t>
  </si>
  <si>
    <t>IBOO MOBILE SL</t>
  </si>
  <si>
    <t xml:space="preserve">EL DESARROLLO DE PROGRAMAS INFORMATICOS PARA DISPOSITIVOS MOVILES, SERVICIOS DE CONSULTORIA TECNOLOGICA, VENTA, GESTION DE LOS DESARROLLOS, PRESTACION Y EXPLOTACION DE SERVICIOS INFORMATICOS, TELEMATICOS, MULTIMEDIA, ETC. </t>
  </si>
  <si>
    <t>Jose Maria Serra Cabrera</t>
  </si>
  <si>
    <t xml:space="preserve"> Guillermo Puig Sans</t>
  </si>
  <si>
    <t>B65832461</t>
  </si>
  <si>
    <t>SABSY 2012 SL</t>
  </si>
  <si>
    <t>08187</t>
  </si>
  <si>
    <t xml:space="preserve">ASESORIA, CONSULTORIA, FORMACION, DESARROLLO, GESTION Y EXPLOTACION DE APLICACIONES INFORMATICAS Y DE SOFTWARE, ASI COMO LA COMERCIALIZACION DE PRODUCTOS Y SERVICIOS INFORMATICOS. </t>
  </si>
  <si>
    <t>Jose Maria Dalmases Rosich</t>
  </si>
  <si>
    <t xml:space="preserve"> Dalses Rosich Jose Maria</t>
  </si>
  <si>
    <t>41940</t>
  </si>
  <si>
    <t>B91726703</t>
  </si>
  <si>
    <t>NOVAYRE SOLUTIONS SOCIEDAD LIMITADA</t>
  </si>
  <si>
    <t>41005</t>
  </si>
  <si>
    <t xml:space="preserve">LA REALIZACION DE ESTUDIOS Y PRESTACION DE SERVICIOS DE ASESORAMIENTO Y CONSULTORIA EN TODOS LOS AMBITOS DE GESTION, COMO SON EL CAMPO DE TECNOLOGIA, INVESTIGACION, INNOVACION Y DESARROLLO, ESTRATEGICA, DE COMUNICACION Y. </t>
  </si>
  <si>
    <t>Jose Luis Jebouy Beltra</t>
  </si>
  <si>
    <t xml:space="preserve"> Pedro Ribas Caballin</t>
  </si>
  <si>
    <t xml:space="preserve"> Catherine Buckley</t>
  </si>
  <si>
    <t xml:space="preserve"> Nadia Jebouy Beltra</t>
  </si>
  <si>
    <t>B31755606</t>
  </si>
  <si>
    <t>ASI SERVICIOS INFORMATICOS SL</t>
  </si>
  <si>
    <t>31200</t>
  </si>
  <si>
    <t xml:space="preserve">LA SOCIEDAD TIENE POR OBJETO LA PRESTACION DE SERVICIOS DE PROGRAMACION Y MANTENIMIENTO INFORMATICO LA PRESTACION DE SERVICIOS DE INTERNET, MEDIANTE LA CREACION DE PAGINAS WEB, GESTION DE DOMINIOS, ORGANIZACION Y GESTION. </t>
  </si>
  <si>
    <t>Alfredo Guadayol Cruz</t>
  </si>
  <si>
    <t xml:space="preserve"> Carlos Perez Navarro</t>
  </si>
  <si>
    <t>B83509216</t>
  </si>
  <si>
    <t>DIAGRAM SISTEMAS DE INTELIGENCIA EMPRESARIAL SLL</t>
  </si>
  <si>
    <t xml:space="preserve">LA ASESORIA EN EL CAMPO DE LA INFORMATICA, ELECTRONICA Y COMUNICACIONES; ASI COMO LA ELABORACION, EJECUCION, INSTALACION Y SEGUIMIENTO DE PROYECTOS INTEGRADOS DE COMUNICACIONES A EMPRESAS E INSTITUCIONES, Y SUMINISTRO EN. </t>
  </si>
  <si>
    <t>Angel Casasin Hortes</t>
  </si>
  <si>
    <t>B02230407</t>
  </si>
  <si>
    <t>RCR PROYECTOS DE SOFTWARE SOCIEDAD LIMITADA</t>
  </si>
  <si>
    <t>02005</t>
  </si>
  <si>
    <t xml:space="preserve">EL ESTUDIO, VENTA, DISTRIBUCION Y MANTENIMIENTO DE APLICACIONES INFORMATICAS COMERCIALIZACION DISTRIBUCION Y MANTENIMIENTO DE EQUIPOS INFORMATICOS, Y LA COMPRAVENTA DE BIENES INMUEBLES.. </t>
  </si>
  <si>
    <t>Jordi Larre Gonzalez</t>
  </si>
  <si>
    <t xml:space="preserve"> Esteban Sabate Juncosa</t>
  </si>
  <si>
    <t>info@tu-asesor.com</t>
  </si>
  <si>
    <t xml:space="preserve"> rcr@rcr.es</t>
  </si>
  <si>
    <t xml:space="preserve"> info@webprotocol.com</t>
  </si>
  <si>
    <t>B99279424</t>
  </si>
  <si>
    <t>FORTIUSGESTION SOCIEDAD LIMITADA</t>
  </si>
  <si>
    <t xml:space="preserve">-Intermediacion en peritaciones, tasaciones, reconstrucciones, proyectos, asesoramientos, impartir formacion tecnica, mecanica y electronica. -Gestion diseño, elaboracion y desarrollos informaticos de software y hardware para uso interno y para terceros. Servicios generales de gestion de seguros. -C.. </t>
  </si>
  <si>
    <t>Rafael Paricio Marco</t>
  </si>
  <si>
    <t>B86451713</t>
  </si>
  <si>
    <t>COMUNICACIONES BANCARIAS INTERNACIONALES SL</t>
  </si>
  <si>
    <t xml:space="preserve">LA PRESTACION DE SERVICIOS DE CONSULTORIA, ASESORIA, INSTALACION Y MANTENIMIENTO DE SOFTWARE PROPIO O DE TERCEROS.. </t>
  </si>
  <si>
    <t>Francisco Javier Hurtado Sanchez</t>
  </si>
  <si>
    <t xml:space="preserve"> Javier Dorca Klaus</t>
  </si>
  <si>
    <t>B27705862</t>
  </si>
  <si>
    <t>TRANSACCIONES A BORNEIRA SL</t>
  </si>
  <si>
    <t xml:space="preserve">COMPRA VENTA, IMPORTACION Y EXPORTACION, MAYOR Y MENOR DE TODO TIPO DE SUMINISTROS INDUSTRIALES; APARATOS ELECTRICOS Y ELECTRONICOS; VEHICULOS AUTOMOVILES; MAQUINARIA AGRICOLA, PARA LA CONSTRUCCION, PARA OBRAS PUBLICAS;. </t>
  </si>
  <si>
    <t>Manuel Ortiz Paredes</t>
  </si>
  <si>
    <t xml:space="preserve"> Serge Guyot Patrice David</t>
  </si>
  <si>
    <t xml:space="preserve"> Web Advisory Sas</t>
  </si>
  <si>
    <t>B35547637</t>
  </si>
  <si>
    <t>INTROTEC CANARIAS SL</t>
  </si>
  <si>
    <t>35019</t>
  </si>
  <si>
    <t xml:space="preserve">LA IMPORTACION  REPRESENTACION  DISTRIBUCION  COMPRA Y VENTA DE MATERIAL INFORMATICO Y DE OFICINA  ASI COMO IMPARTIR CLASE DE INFORMATICA POR PERSONAL TITULADO  LA PRODUCCION Y COMERCIALIZACION DE PROGRAMAS INFORMATICOS. </t>
  </si>
  <si>
    <t>Jesus Rubio Muniesa</t>
  </si>
  <si>
    <t xml:space="preserve"> Juan Antonio Garcia Juarez</t>
  </si>
  <si>
    <t xml:space="preserve"> Elvira Catalan Julia</t>
  </si>
  <si>
    <t>B83819342</t>
  </si>
  <si>
    <t>SINTA SOLUCIONES SL</t>
  </si>
  <si>
    <t xml:space="preserve">1.- COMERCIALIZACION DE PRODUCTOS INFORMATICOS, ASESORIA INFORMATICA EN GENERAL, ASI COMO EL DESARROLLO Y VENTA DE PROGRAMAS PARA ORDENADORES (SOFTWARE). </t>
  </si>
  <si>
    <t>Jordi Casals Cacho</t>
  </si>
  <si>
    <t xml:space="preserve"> Laia Orpi Bernat</t>
  </si>
  <si>
    <t>B84859271</t>
  </si>
  <si>
    <t>ABSOLUTE LOGISTICS &amp; SERVICE S.L</t>
  </si>
  <si>
    <t xml:space="preserve">EL COMERCIO AL POR MAYOR Y AL POR MENOR DE TODO TIPO DE APARATOS Y MATERIALES RADIOELECTRICOS, ELECTRONICOS Y DE TELEFONIA. </t>
  </si>
  <si>
    <t>Miquel Illa Oliveras</t>
  </si>
  <si>
    <t>B48570576</t>
  </si>
  <si>
    <t>IMPORTS AND STOCKIST ARBIDE SOCIEDAD LIMITADA</t>
  </si>
  <si>
    <t xml:space="preserve">DISTRIBUCION, IMPORTACION Y EXPORTACION DE MERCANCIAS EN GENERAL DE BIENES MUEBLES RELACIONADOS CON LA ELECTRONICA.. </t>
  </si>
  <si>
    <t>Francisco Marin Cano</t>
  </si>
  <si>
    <t xml:space="preserve"> Joaquin Anton Gimeno</t>
  </si>
  <si>
    <t>arbide@isaccesories.com</t>
  </si>
  <si>
    <t>B61713095</t>
  </si>
  <si>
    <t>ANALISIS CONTROL DISEÑO DE SISTEMAS SL</t>
  </si>
  <si>
    <t xml:space="preserve">LA COMERCIALIZACION DE EQUIPOS Y APLICACIONES INFORMATICAS.. </t>
  </si>
  <si>
    <t>Catalina Ortiz Gonzalez</t>
  </si>
  <si>
    <t>acdsistemes@acdsistemes.com</t>
  </si>
  <si>
    <t>B65005647</t>
  </si>
  <si>
    <t>ARCADE IBERICA SOFTWARE SL</t>
  </si>
  <si>
    <t xml:space="preserve">LA COMERCIALIZACION DE PRODUCTOS Y SERVICIOS INFORMATICOS, SOFTWARE Y TODO TIPO DE MATERIAL NECESARIO PARA LA EXPLOTACION DE PROGRAMAS INFORMATICOS; ASISTENCIA Y ASESORAMIENTO EN MATERIA INFORMATICA, ETC.. </t>
  </si>
  <si>
    <t>Joaquim Carmona Iborra</t>
  </si>
  <si>
    <t xml:space="preserve"> Jorge C Juarez Ayuso</t>
  </si>
  <si>
    <t xml:space="preserve"> Jorge Cesareo Juarez Ayuso</t>
  </si>
  <si>
    <t>B65921900</t>
  </si>
  <si>
    <t>ADENOTEC SOLUTIONS EUROPE SL</t>
  </si>
  <si>
    <t xml:space="preserve">EL DESARROLLO DE TODO TIPO DE APLICACIONES INFORMATICAS, ASI COMO LA VENTA Y MANTENIMIENTO DE TODO TIPO DE SOPORTES INFORMATICOS. </t>
  </si>
  <si>
    <t>Carlos Segura Meneses</t>
  </si>
  <si>
    <t>B82442757</t>
  </si>
  <si>
    <t>VENTA DE MATERIAL ELECTRICO Y COMPLEMENTOS AUXILIARES SL</t>
  </si>
  <si>
    <t xml:space="preserve">LA COMPRAVENTA DE ARTICULOS DE ELECTRICIDAD, ELECTRONICA, SUS ACCESORIOS Y COMPLEMENTOS AUXILIARES.. </t>
  </si>
  <si>
    <t>vemeca@telefonica.net</t>
  </si>
  <si>
    <t>B98508310</t>
  </si>
  <si>
    <t>ABOUTFACE SL</t>
  </si>
  <si>
    <t xml:space="preserve">1. El desarrollo, creación, adaptación, venta y distribución de software así como desarrollos informáticos, telemáticos y de comunicaciones de toda clase y, en particular, desarrollos y aplicaciones informáticas relacionadascon la telefonía móvil e internet. 2. El diseño, desarrollo, fabricación, s. </t>
  </si>
  <si>
    <t>Francisco Luis Casanova Javaloy</t>
  </si>
  <si>
    <t>B84260504</t>
  </si>
  <si>
    <t>SOLUCIONES TECNOLOGICAS APLICADAS SLL</t>
  </si>
  <si>
    <t xml:space="preserve">LA PRESTACION DE SERVICIOS PROFESIONALES RELACIONADOS CON LA CONSULTORIA INFORMATICA Y LAS TECNOLOGIAS DE LA INFORMACION. </t>
  </si>
  <si>
    <t>David Ribera Diaz</t>
  </si>
  <si>
    <t>B83006791</t>
  </si>
  <si>
    <t>ORISIA SISTEMAS AVANZADOS SL</t>
  </si>
  <si>
    <t xml:space="preserve">LA PRESTACION DE SERVICIOS DE CONSULTORIA, DISENO E IMPLANTACION DE APLICACIONES Y SISTEMAS INFORMATICOS, ASI COMO EL DESARROLLO DE PROYECTOS E IMPLANTACION DE SISTEMAS DE SEGURIDAD. LA DISTRIBUCION Y VENTA DE LICENCIAS.. </t>
  </si>
  <si>
    <t>Josep Blasi Elias</t>
  </si>
  <si>
    <t>info@realsec.com</t>
  </si>
  <si>
    <t>B35609403</t>
  </si>
  <si>
    <t>VECINDARIO COMUNICACIONES INSULARES SL</t>
  </si>
  <si>
    <t xml:space="preserve">COMPRA, VENTA, CONSTRUCCION, PROMOCION, EXPLOTACION Y ARRENDAMIENTO DE TODO TIPO DE INMUEBLES. IMPORTACION, REPRESENTACION, DISTRIBUCION Y VENTA DE MATERIAL INFORMATICO Y DE OFICINA.. </t>
  </si>
  <si>
    <t>Enrique Esteban San Juan Gonzalez</t>
  </si>
  <si>
    <t>B73340291</t>
  </si>
  <si>
    <t>HUMANO SOFTWARE</t>
  </si>
  <si>
    <t>30150</t>
  </si>
  <si>
    <t xml:space="preserve">LA CREACION Y COMERCIALIZACION DE SOFTWARE. LA COMERCIALIZACION DE PRODUCTOS DE INFORMATICA; ORDENADORES; CONSUMIBLES NECESARIOS PARA SU FUNCIONAMIENTO, VENTA, ALQUILER Y DISTRIBUCION DE DICHOS PRODUCTOS, INSTALACION DE. </t>
  </si>
  <si>
    <t>Andres Ortega Hernandez</t>
  </si>
  <si>
    <t xml:space="preserve"> Antonio Pensado Sarabia</t>
  </si>
  <si>
    <t>B76551175</t>
  </si>
  <si>
    <t>MAXIM SOFT SL</t>
  </si>
  <si>
    <t xml:space="preserve">a). la creación, el desarrollo y la venta de software. La Sociedad también tiene por objeto el desarrollo de sitios internet, del e-commerce. Además, la sociedad prestará servicios de carácter informático en todos los ámbitos. b). La compra, venta, adquisición, enajenación, arrendamiento y explota. </t>
  </si>
  <si>
    <t>Marc Miralles Biosca</t>
  </si>
  <si>
    <t>B86489077</t>
  </si>
  <si>
    <t>PLATAFORMA WEB COLABORATIVA DRIVEOS SL</t>
  </si>
  <si>
    <t xml:space="preserve">EL DISEÑO, DESARROLLO, ELABORACION Y DISTRIBUCION DE APLICACIONES Y PROGRAMAS INFORMATICOS. </t>
  </si>
  <si>
    <t>Mateo Bonafonte Cimiano</t>
  </si>
  <si>
    <t>fernando@driveos.es</t>
  </si>
  <si>
    <t>A78297660</t>
  </si>
  <si>
    <t>LINNEO SOFTWARE SA</t>
  </si>
  <si>
    <t xml:space="preserve">ELABORACION Y VENTA DE PROGRAMAS DE INFORMATICA. </t>
  </si>
  <si>
    <t>Francesc Folguera More</t>
  </si>
  <si>
    <t>A83668467</t>
  </si>
  <si>
    <t>IBERIAN OF CASH &amp; TREASURY SA</t>
  </si>
  <si>
    <t xml:space="preserve">ADAPTACION, DISTRIBUCION, COMERCIALIZACION Y PROMOCION DE PRODUCTOS DE SOFTWARE, ASI COMO PRESTACION DE SERVICIOS DE CONSULTORIA Y FORMACION SOBRE PRODUCTOS DE SOFTWARE. </t>
  </si>
  <si>
    <t>Leonardo Gustavo Lombardi Russo</t>
  </si>
  <si>
    <t>B86520038</t>
  </si>
  <si>
    <t>NEXTIE CORPORATE EUROPE SL</t>
  </si>
  <si>
    <t xml:space="preserve">EL DISEÑO, DESARROLLO, COMERCIALIZACION, INSTALACION, IMPLEMENTACION, MANTENIMIENTO Y EXPLOTACION COMERCIAL DE APLICACIONES INFORMATICAS DEL SISTEMA SAP Y AFINES. </t>
  </si>
  <si>
    <t>Albert Ricart Mesones</t>
  </si>
  <si>
    <t>B66035692</t>
  </si>
  <si>
    <t>RETAIL ENGINEERING SL</t>
  </si>
  <si>
    <t xml:space="preserve">SERVICIOS INFORMATICOS A EMPRESAS DEDICADAS A LA LOGISTICA, COMERCIO ELECTRONICO, SISTEMA DE PAGO Y GAMING AN GAMBLING. </t>
  </si>
  <si>
    <t>Diego Sanchez Garcia</t>
  </si>
  <si>
    <t>B83726604</t>
  </si>
  <si>
    <t>MISKA BUSINESS SOLUTIONS SL</t>
  </si>
  <si>
    <t xml:space="preserve">LA PRESTACION DE SERVICIOS PROFESIONALES DE SOLUCIONES DE INFORMATICA Y COMUNICACIONES. </t>
  </si>
  <si>
    <t>Joaquin Perez Sanchez</t>
  </si>
  <si>
    <t>B95729406</t>
  </si>
  <si>
    <t>GLOBAL EDUKINET SERVICE SOCIEDAD LIMITADA</t>
  </si>
  <si>
    <t xml:space="preserve">LA COMPRAVENTA, COMERCIALIZACION Y DISTRIBUCION DE EQUIPOS ELECTRICOS, ELECTRONICOS E INFORMATICOS. </t>
  </si>
  <si>
    <t>B50598895</t>
  </si>
  <si>
    <t>SOFTWARE GRUPO V SL</t>
  </si>
  <si>
    <t xml:space="preserve">ELABORACION, DESARROLLO, APLICACION Y MANTENIMIENTO DE PROGRAMAS INFORMATICOS ASI COMO SU COMPRAVENTA Y COMERCIALIZACION.                                                                                                   . </t>
  </si>
  <si>
    <t>Jacob Angel Gonzalez Garcia</t>
  </si>
  <si>
    <t>info@sgv.es</t>
  </si>
  <si>
    <t xml:space="preserve"> sgv@sgv.es</t>
  </si>
  <si>
    <t>B63483846</t>
  </si>
  <si>
    <t>ASI PROMOCIONS SANT JUST SL</t>
  </si>
  <si>
    <t xml:space="preserve">PROMOCIONES, COMPRA, VENTA, REFORMAS Y ARRENDAMIENTO DE BIENES INMUEBLES ANALISIS Y PROGRAMACION DE SISTEMAS INFORMATICOS, COMPRA, VENTA DE APLICACIONES Y EQUIPOS INFORMATICOS. </t>
  </si>
  <si>
    <t>Paul Loughlin Michael</t>
  </si>
  <si>
    <t xml:space="preserve"> Pancho Francis Trainor</t>
  </si>
  <si>
    <t xml:space="preserve"> Francis Trainor Pancho</t>
  </si>
  <si>
    <t xml:space="preserve"> Michael Paul Loughlin</t>
  </si>
  <si>
    <t>B64211709</t>
  </si>
  <si>
    <t>ACTIVAMENT TECNOLOGIA INTEL.LIGENCIA I COMUNICACIO SL</t>
  </si>
  <si>
    <t xml:space="preserve">EL DESARROLLO, COMERCIALIZACION, IMPLANTACION, Y MANTENIMIENTO DE APLICACIONES INFORMATICAS. </t>
  </si>
  <si>
    <t>Francesc Xavier Llopart Moragas</t>
  </si>
  <si>
    <t>B82650979</t>
  </si>
  <si>
    <t>INTERACTORA SL</t>
  </si>
  <si>
    <t xml:space="preserve">DESARROLLO Y PROVISION DE SISTEMAS INFORMATICOS, LA CREACION DE CONTENIDOS DE TELEVISION, LA PRESTACION DE SERVICIOS DE CONSULTORIA Y ASESORIA, LA INTERMEDIACION EN LA COMPRA VENTA DE BIENES Y SERVICIOS Y EL TRATAMIENTO.. </t>
  </si>
  <si>
    <t>Antonio Enrich Pola</t>
  </si>
  <si>
    <t>B64566839</t>
  </si>
  <si>
    <t>INEOSOFT SISTEMES D'INFORMACIO SL</t>
  </si>
  <si>
    <t>08240</t>
  </si>
  <si>
    <t xml:space="preserve">LA ELABORACION DE PROGRAMAS INFORMATICOS, LA COMERCIALIZACION, COMPRA, VENTA, IMPORTACION Y EXPORTACION; AL, MAYOR Y AL DETALL DE PROGRAMAS INFORMATICOS (SOFTWARE); ASI COMO DE EQUIPOS DE OFICINA, ETC. </t>
  </si>
  <si>
    <t>Edelma Ilda Casas</t>
  </si>
  <si>
    <t>B65644627</t>
  </si>
  <si>
    <t>LOOKATIONS2011 SL</t>
  </si>
  <si>
    <t xml:space="preserve">SERVICIOS RELACIONADOS CON LAS TECNOLOGIAS DE LA INFORMACION Y LA INFORMATICA. </t>
  </si>
  <si>
    <t>Valentin Alvarez Fernandez</t>
  </si>
  <si>
    <t>B12787099</t>
  </si>
  <si>
    <t>FRASOR SERVICIOS INFORMATICOS SL</t>
  </si>
  <si>
    <t xml:space="preserve">1. ANALISIS, PROGRAMACION, PERITAJE, REPARACION, DISTRIBUCION, VENTA, INSTALACION, MANTENIMIENTO Y ASESORAMIENTO DE APLICACIONES INFORMATICAS, EQUIPOS Y REDES INFORMATICAS. 2. ANALISIS, VENTA, REPARACION, INSTALACION Y M. </t>
  </si>
  <si>
    <t>B40238347</t>
  </si>
  <si>
    <t>IBERZAL TECNOLOGIA SOCIEDAD LIMITADA</t>
  </si>
  <si>
    <t>40004</t>
  </si>
  <si>
    <t xml:space="preserve">Consultoria, desarrollo y aplicaciones informaticas de todo tipo. Formacion, gestion de proyectos, asesoramiento tecnologico y ejecucion de proyectos tecnologicos. Venta de material informatico y venta online de productos. Organizacion y gestion de eventos. Gestion y asesoramiento de subvenciones. S.. </t>
  </si>
  <si>
    <t>Javier Villalta Aleman</t>
  </si>
  <si>
    <t>B55573489</t>
  </si>
  <si>
    <t>AIDEA DISSENY I PRODUCCIONS SOCIEDAD LIMITADA</t>
  </si>
  <si>
    <t>43130</t>
  </si>
  <si>
    <t xml:space="preserve">ACTIVIDAD PROPIA DE INFORMATICA Y MULTIMEDIA Y EN ESPECIAL LA PROGRAMACION Y COMERCIALIZACION DE PROGRAMAS INFORMATICOS. GESTION Y PRODUCCION DE EVENTOS. </t>
  </si>
  <si>
    <t xml:space="preserve"> Enrique Alcover</t>
  </si>
  <si>
    <t>B83876169</t>
  </si>
  <si>
    <t>FINTRAX ESPAÑA SL</t>
  </si>
  <si>
    <t xml:space="preserve">PRESTACION DE SERVICIOS PARA PROVEER SISTEMAS DE PAGOS INFORMATIZADOS MEDIANTE UN SOFTWARE Y UN HARDWARE EQUIPOS INFORMATICOS. </t>
  </si>
  <si>
    <t>Julio Cesar Iglesias Suarez</t>
  </si>
  <si>
    <t xml:space="preserve"> Maria Jesus Lafuente Soria</t>
  </si>
  <si>
    <t>A11614195</t>
  </si>
  <si>
    <t>ALMACENES ELECTRICOS DEL SUR SOCIEDAD ANONIMA</t>
  </si>
  <si>
    <t>11408</t>
  </si>
  <si>
    <t xml:space="preserve">A) La venta al por mayor interindustrial y al por menor de cualquier clasede artículos y en especial de material eléc-trico, maquinaria, aparellajeeléctrico y cualquier otra operación que sea antecedente, complementariao conse-cuencia de las anteriores. B) La fabricación y montaje de materia.. </t>
  </si>
  <si>
    <t>Javier Garrido Ribas</t>
  </si>
  <si>
    <t xml:space="preserve"> Alfredo Garrido Viñas</t>
  </si>
  <si>
    <t xml:space="preserve"> Garrido V13 4As Alfredo</t>
  </si>
  <si>
    <t>B37344801</t>
  </si>
  <si>
    <t>CYL I MAS D INFORMATICA SL</t>
  </si>
  <si>
    <t>37900</t>
  </si>
  <si>
    <t xml:space="preserve">INVESTIGACION Y DESARROLLO DE APLICACIONES INFORMATICAS. INSTALACION MANTENIMIENTO Y AUDITORIA DE SISTEMAS INFORMATICOS.. </t>
  </si>
  <si>
    <t>Francisco Javier Martinez Marti</t>
  </si>
  <si>
    <t xml:space="preserve"> Nicanor Ariño Prades</t>
  </si>
  <si>
    <t>B60944659</t>
  </si>
  <si>
    <t>INTERACTIVE SHOP SL</t>
  </si>
  <si>
    <t xml:space="preserve">DISTRIBUCION, IMPORTACION, EXPORTACION DE PRODUCTOS INFORMATICOS Y ELECTRONICOS, COMERCIO AL MAYOR Y MENOR DE PRODUCTOS INFORMATICOS Y ELECTRONICOS.,. </t>
  </si>
  <si>
    <t>Joaquin Antonio Salvador Bosch</t>
  </si>
  <si>
    <t>info@interactive-shop.com</t>
  </si>
  <si>
    <t>B65047680</t>
  </si>
  <si>
    <t>INICIATIVAS EMPRESARIALES CRON SL</t>
  </si>
  <si>
    <t xml:space="preserve">DESARROLLO Y COMERCIALIZACION DE TODO TIPO DE SOFTWARE Y HARDWARE.. </t>
  </si>
  <si>
    <t>Juan Miguel Perez Ciruelos</t>
  </si>
  <si>
    <t>B85578185</t>
  </si>
  <si>
    <t>TECNOLOGIAS DE GUIADO DE MAQUINARIA DE OBRA PUBLICA SL</t>
  </si>
  <si>
    <t>28500</t>
  </si>
  <si>
    <t xml:space="preserve">LA DISTRIBUCION Y VENTA DE HARDWARE.. </t>
  </si>
  <si>
    <t>Jose Luis Llera Lopez</t>
  </si>
  <si>
    <t>B86326147</t>
  </si>
  <si>
    <t>RIVIERA WEB RW SL</t>
  </si>
  <si>
    <t xml:space="preserve">EL DISEÑO, FABRICACION, EXPLOTACION Y DESARROLLO DE SITIOS DE INTERNET EN CUALESQUIERA DOMINIOS; EL SUMINISTRO DE PRESTACIONES DE SERVICIOS, EN ESPECIAL LOS INFORMATICOS Y EN INTERNET. </t>
  </si>
  <si>
    <t xml:space="preserve"> Llado Setrrano Carlos Antonio</t>
  </si>
  <si>
    <t>B15667496</t>
  </si>
  <si>
    <t>CABLENET SYSTEMS SL</t>
  </si>
  <si>
    <t xml:space="preserve">A) LA PRESTACION DE SERVICIOS DE ESTUDIO Y ANALISIS DE PROCESOS PARA SU TRATAMIENTO MECANICO DE PROGRAMACION PARA EQUIPOS ELECTRONICOS.. </t>
  </si>
  <si>
    <t>Emilio Viudez</t>
  </si>
  <si>
    <t xml:space="preserve"> Andres Granados Serrano</t>
  </si>
  <si>
    <t>B83561084</t>
  </si>
  <si>
    <t>FYSOL INFORMATICA Y CONSULTORIA SL</t>
  </si>
  <si>
    <t xml:space="preserve">PRESTACION DE SERVICIOS DE ESTUDIO Y ANALISIS DE PROCESOS PARA SU TRATAMIENTO MECANICO, DE PROGRAMACION PARA EQUIPOS ELECTRONICOS. </t>
  </si>
  <si>
    <t>Alberto Cortada Manchado</t>
  </si>
  <si>
    <t xml:space="preserve"> Laura Perez Casanovas</t>
  </si>
  <si>
    <t>B98094519</t>
  </si>
  <si>
    <t>INTERNELIA NETWORK SOCIEDAD LIMITADA</t>
  </si>
  <si>
    <t xml:space="preserve">A) LA COMERCIALIZACION,VENTA Y REPARACION DE TODO TIPO DE MATERIAL ELECTRONICO Y DE TELEFONIA. B) LA PRESTACION DE SERVICIOS DE PUBLICIDAD. C) LA CREACION Y DISENO DE PROGRAMAS INFORMATICOS (SOFTWARE), INSTALACION, MODIF. </t>
  </si>
  <si>
    <t>B60544475</t>
  </si>
  <si>
    <t>LGI ASESORAMIENTO INFORMATICO SL</t>
  </si>
  <si>
    <t xml:space="preserve">COMERCIALIZACION Y REPRESENTACION DE PRODUCTOS ELECTRONICOS, INFORMATICOS Y DE TELECOMUNICACION. VENTA, ENSAMBLAJE, REPARACION DE EQUIPOS INFORMATICOS Y PROGRAMAS INFORMATICOS ALQUILER NO FINANCIERO DE EQUIPOS INFORMATIC. </t>
  </si>
  <si>
    <t>Juan Benet Colomer</t>
  </si>
  <si>
    <t xml:space="preserve"> Enrique Descarrega Sabat</t>
  </si>
  <si>
    <t>lgi@lgisl.com</t>
  </si>
  <si>
    <t xml:space="preserve"> lgi@lgi.com</t>
  </si>
  <si>
    <t>B62079850</t>
  </si>
  <si>
    <t>SCHAFER SISTEMAS INTERNACIONAL SL</t>
  </si>
  <si>
    <t>08908</t>
  </si>
  <si>
    <t xml:space="preserve">LA FABRICACION, COMERCIALIZACION Y DISTRIBUCION DE MATERIAL DE ALMACENAJE Y HANDLING, MATERIAL DE OFICINA Y MOBILIARIO URBANO, SUMINISTROS INDUSTRIALES, PRODUCTOS DE RECOGIDA DE BASURAS Y DESPERDICIOS, MATERIAL DE RECICL. </t>
  </si>
  <si>
    <t>Diego Cabrera Rodriguez</t>
  </si>
  <si>
    <t xml:space="preserve"> Victor Cabrera Gimenez</t>
  </si>
  <si>
    <t>info@ssi-schaefer.es</t>
  </si>
  <si>
    <t xml:space="preserve"> schaefer@ssi-schaefer.es</t>
  </si>
  <si>
    <t xml:space="preserve"> marketing@ssi-schaefer.es</t>
  </si>
  <si>
    <t>B90006875</t>
  </si>
  <si>
    <t>LITESYS CONSULTING SL</t>
  </si>
  <si>
    <t xml:space="preserve">Prestaciones de Servicios. La Sociedad tiene por objeto la prestación de los siguientes servicios: a) El diseño, análisis, desarrollo, producción, integración, operación, mantenimiento, reparación y comercialización de sistemas, soluciones y productos que hagan uso de las tecnologías de información. </t>
  </si>
  <si>
    <t>Maria Isabel Ramirez Salmeron</t>
  </si>
  <si>
    <t xml:space="preserve"> Jorge Cancio Ramirez</t>
  </si>
  <si>
    <t>B97659544</t>
  </si>
  <si>
    <t>ESCOLA SUPERIOR D'ART I TECNOLOGIA SLL</t>
  </si>
  <si>
    <t xml:space="preserve">Y la prestación de servicios y asesoramiento de aplicaciones y desarrollo informático.. </t>
  </si>
  <si>
    <t>Carlos Carne Gonzalez</t>
  </si>
  <si>
    <t>info@esat.es</t>
  </si>
  <si>
    <t>B48865455</t>
  </si>
  <si>
    <t>TRENTINORT SOCIEDAD LIMITADA</t>
  </si>
  <si>
    <t xml:space="preserve">COMPRA VENTA, ADMINISTRACION Y DISTRIBUCION DE ORDENADORES ELECTRONICOS, ASI COMO TODOS LOS DISPOSITIVOS FISICOS RELACIONADOS DIRECTA O INDIRECTAMENTE.. </t>
  </si>
  <si>
    <t>Jose Antonio Tejero Auir</t>
  </si>
  <si>
    <t>trentinort@trentinort.com</t>
  </si>
  <si>
    <t>B63722102</t>
  </si>
  <si>
    <t>HEIMDALL JJ S.L</t>
  </si>
  <si>
    <t xml:space="preserve">LA PRESTACION DE SERVICIOS DE ASESORAMIENTO CONSULTORIA Y COMPRAVENTA DE MATERIALES, RELACIONADOS CON LOS SISTEMAS DE INFORMACION. </t>
  </si>
  <si>
    <t>Antoni Bosch Pujol</t>
  </si>
  <si>
    <t>info@heimdalljj.com</t>
  </si>
  <si>
    <t>B85223501</t>
  </si>
  <si>
    <t>VERSATIL EUROPE S.L.</t>
  </si>
  <si>
    <t xml:space="preserve">ELABORACION, DISTRIBUCION Y VENTA DE SOFTWARE Y PRESTACION DE SERVICIOS DE CONSULTORIA EN MATERIA DE SOLUCIONES CORPORATIVAS.. </t>
  </si>
  <si>
    <t>Francisco Jaime Rossello Rodon</t>
  </si>
  <si>
    <t>A80022734</t>
  </si>
  <si>
    <t>DELL COMPUTER SA</t>
  </si>
  <si>
    <t xml:space="preserve">ESTUDIO, DISE/O, FABRICACION, DISTRIBUCION Y COMERCIALIZACION DE EQUIPOS Y COMPONENTES DE EQUIPOS INFORMATICOS.                                                                                                             . </t>
  </si>
  <si>
    <t>Marcos Antonio Torras Piulachs</t>
  </si>
  <si>
    <t xml:space="preserve"> Marc Torras Colls</t>
  </si>
  <si>
    <t>spain_marketing@dell.com</t>
  </si>
  <si>
    <t>B65265670</t>
  </si>
  <si>
    <t>MARKET CONTROL STRATEGISTS SL</t>
  </si>
  <si>
    <t xml:space="preserve">LOS SERVICIOS DE ASESORAMIENTO Y CONSULTORIA DE LAS TECNOLOGIAS DE INFORMACION E INFORMATICA, INCLUYENDO EL DISEÑO, IMPLANTACION, DESARROLLO Y COMERCIALIZACION DE SOFTWARE Y SISTEMAS INFORMATICOS, ETC.. </t>
  </si>
  <si>
    <t>Lluis Ramon Xicoy Cruells</t>
  </si>
  <si>
    <t xml:space="preserve"> Luis Martorell Juvanteny</t>
  </si>
  <si>
    <t>B82655226</t>
  </si>
  <si>
    <t>LANCELOT SOFTWARE SL</t>
  </si>
  <si>
    <t xml:space="preserve">EL DESARROLLO REALIZACION Y COMERCIALIZACION DE SISTEMAS INFORMATICOS LA ACTIVIDAD INFORMATICA EN GENERAL Y LA PRESTACION DE TODA CLASE DE SERVICIOS CON ELLA RELACIONADOS.. </t>
  </si>
  <si>
    <t>Juan Jose Hidalgo Lopez</t>
  </si>
  <si>
    <t>B84866516</t>
  </si>
  <si>
    <t>ADEQUA CONSULTORIA Y SERVICIOS SL</t>
  </si>
  <si>
    <t xml:space="preserve">SERVICIOS DE CONSULTORIA GENERAL E INFORMATICA; DESARROLLO DE PROGRAMAS INFORMATICOS; INSTALACION Y MANTENIMIENTO DE SISTEMAS TECNOLOGICOS; ESTUDIOS Y ANALISIS DE NEGOCIO. </t>
  </si>
  <si>
    <t>Ramon Castellet Alsina</t>
  </si>
  <si>
    <t>B85957298</t>
  </si>
  <si>
    <t>PANEURO MULTILINGUAL SEARCH MARKETING SL</t>
  </si>
  <si>
    <t xml:space="preserve">-PRESTACION DE SERVICIOS DE CONSULTORIA DE MARKETING. -CREACION, DESARROLLO, MANTENIMIENTO, COMERCIALIZACION Y DISTRIBUCION DE PAGINAS WEB.. </t>
  </si>
  <si>
    <t>Mario Sanchez Pozuelo</t>
  </si>
  <si>
    <t>B29752136</t>
  </si>
  <si>
    <t>SCANDA XAMAI SL</t>
  </si>
  <si>
    <t>18008</t>
  </si>
  <si>
    <t xml:space="preserve">El desarrollo y comercialización de hardware, software y cualquier otro elemento relacionado con las Tecnologías de la Información y las Comunicaciones; Prestación de servicios de Consultoría de Sistemas de Información; Prestación de Servicios de Consultoria de Negocio; Prestación de servicios....... </t>
  </si>
  <si>
    <t>Antonio Centelles Centelles</t>
  </si>
  <si>
    <t>B85336378</t>
  </si>
  <si>
    <t>ILLUMINATI NETWORKS S.L</t>
  </si>
  <si>
    <t xml:space="preserve">PRESTACION DE TODO TIPO DE SERVICIOS RELACIONADOS CON INTERNET.. </t>
  </si>
  <si>
    <t>Francisco Javier Granell Recto</t>
  </si>
  <si>
    <t>B85990687</t>
  </si>
  <si>
    <t>MUSKILDA TECHNOLOGIES SL</t>
  </si>
  <si>
    <t xml:space="preserve">PRESTACION DE SERVICIOS DE CONSULTORIA, ASI COMO LA COMPRA, VENTA, DISTRIBUCION, IMPORTACION, EXPORTACION DE TODO TIPO DE MATERIAL INFORMATICO, ELECTRICO Y MAGNETICO, ASI COMO EL DESARROLLO, VENTA Y DISTRIBUCION DE PROGRAMASINFORMATICOS.... </t>
  </si>
  <si>
    <t>Adria Garcia Salinas</t>
  </si>
  <si>
    <t>B18686931</t>
  </si>
  <si>
    <t>DELTA GESTION Y COMUNICACIONES SL</t>
  </si>
  <si>
    <t>18194</t>
  </si>
  <si>
    <t xml:space="preserve">SERVICIOS INFORMACION DESARROLLO PAGINAS. WEB, ADMINISTRACION SERVICIOS DE INTERNET; VENTA MAYOR/MENOR EQUIPAMIENTO INFORMATICO HARDWARE, SOFTWARE. ELABORACION, MANTENIMIENTO SISTEMAS HARDWARE, APLICACIONES SOFTWARE. ANA. </t>
  </si>
  <si>
    <t>delta@deltagestion.net</t>
  </si>
  <si>
    <t>B65007668</t>
  </si>
  <si>
    <t>EVERMIND ENGINEERS SL</t>
  </si>
  <si>
    <t xml:space="preserve">ANALISIS DE SISTEMAS E INGENIERIA INFORMATICA Y SERVICIOS RELACIONADOS.. </t>
  </si>
  <si>
    <t>Maria Carmen Barbero Freixas</t>
  </si>
  <si>
    <t>B85595205</t>
  </si>
  <si>
    <t>CHINA DIGITAL SL</t>
  </si>
  <si>
    <t xml:space="preserve">COMPRA, IMPORTACION, EXPORTACION DE TODO TIPO DE PRODUCTOS Y EQUIPOS ELECTRONICOS E INFORMATICOS.                                                                                                                           . </t>
  </si>
  <si>
    <t>Jesus Antonio Serrano Garcia</t>
  </si>
  <si>
    <t xml:space="preserve"> Rosario Carballido Muñoz</t>
  </si>
  <si>
    <t>B86087087</t>
  </si>
  <si>
    <t>TECHRULES LATAM SL</t>
  </si>
  <si>
    <t xml:space="preserve">LA CONSULTORIA, DESARROLLO Y MANTENIMIENTO DE APLICACIONES INFORMATICAS... </t>
  </si>
  <si>
    <t>Pere Grive Ayguade</t>
  </si>
  <si>
    <t xml:space="preserve"> Antonia Martells Pla</t>
  </si>
  <si>
    <t>B24547184</t>
  </si>
  <si>
    <t>MONTIHUERO SL</t>
  </si>
  <si>
    <t>24007</t>
  </si>
  <si>
    <t xml:space="preserve">LA EXPLOTACION COMERCIAL DE PORTALES TEMATICOS EN INTERNET INCLUIDO COMERCIO ELECTRONICO Y VENTA DE. PRODUCTOS A TRAVES DE LA WEB. EL DISENO Y CREACION DE APLICACIONES INFORMATICAS EN LOS ORDENES RELATIVOS A ANALISIS DE. </t>
  </si>
  <si>
    <t>Daniel Ibañez Maldonado</t>
  </si>
  <si>
    <t xml:space="preserve"> Eduard Puig Pijoan</t>
  </si>
  <si>
    <t>B85823904</t>
  </si>
  <si>
    <t>BASSEIN CORPORATION SL</t>
  </si>
  <si>
    <t xml:space="preserve">La adquisición, fabricación, reparación, comercialización e instalación de todo tipo de equipos eléctricos, electrónicos, informáticos y destinados a las telecomunicaciones, inclusive la importación y exportación de los mismos. La realización de trabajos, estudios e instalaciones eléctricas, electró.. </t>
  </si>
  <si>
    <t>Fuschino Daniella Padro</t>
  </si>
  <si>
    <t xml:space="preserve"> Agusti Marti Gil</t>
  </si>
  <si>
    <t xml:space="preserve"> Daniella Padro Fuschino</t>
  </si>
  <si>
    <t>B85889053</t>
  </si>
  <si>
    <t>SMART MOOVIL SL</t>
  </si>
  <si>
    <t xml:space="preserve">Venta de aparatos de telecomunicaciones, tanto a traves de internet, como por venta directa. Alquiler de espacios publicitarios en internet.. </t>
  </si>
  <si>
    <t>Benoit Marcel Cazal Fosses</t>
  </si>
  <si>
    <t xml:space="preserve"> Fosses Benoit Marcel Cazal</t>
  </si>
  <si>
    <t>B85999837</t>
  </si>
  <si>
    <t>ELIDA 2010 SL</t>
  </si>
  <si>
    <t xml:space="preserve">DISEÑO, DESARROLLO, FABRICACION, IMPORTACION, EXPORTACION, COMPRA, VENTA, REPARACION Y EXPLOTACION DE TODO TIPO DE SISTEMAS INFORMATICOS. </t>
  </si>
  <si>
    <t>Javier Gurrutxaga Telleria</t>
  </si>
  <si>
    <t>B36981470</t>
  </si>
  <si>
    <t>LIDERA SOLUCIONES SL</t>
  </si>
  <si>
    <t>36214</t>
  </si>
  <si>
    <t xml:space="preserve">CREACION, DISENO, COMERCIALIZACION, DISTRIBUCION Y VENTA DE TODO TIPO DE PROGRAMAS INFORMATICOS (SOFTWARE), Y DEMAS APLICACIONES DE SIMILAR NATURALEZA. PRESTACION DE SERVICIOS INFORMATICOS EN GENERAL, INCLUYENDO TANTO LA. </t>
  </si>
  <si>
    <t>Fernando Cruz Martinez Lacaci</t>
  </si>
  <si>
    <t>B73491326</t>
  </si>
  <si>
    <t>CODITECO DEL LEVANTE SL</t>
  </si>
  <si>
    <t xml:space="preserve">La creación, gestión, actualización y asesoramiento de plataformas informaticas y nuevas tecnologias, asi como la comercialización o distribución de todos los productos que en ellas se pudieran ofrecer. CNAE 4971.. </t>
  </si>
  <si>
    <t>Ramon Iglesias Romaguera</t>
  </si>
  <si>
    <t>B09366840</t>
  </si>
  <si>
    <t>PUBLIBANER SL</t>
  </si>
  <si>
    <t xml:space="preserve">PUBLICIDAD. PRESTACION DE SERVICIOS DE ASESORAMIENTO Y CONSULTORIA EN PUBLICIDAD Y SU SOPORTE EN COMERCIO ELECTRONICO. CREACION DE SOFTWARE, SOPORTES MULTIMEDIA Y VENTA DE ELEMENTOS INFORMATICOS. CONSULTA DE EQUIPO INFOR. </t>
  </si>
  <si>
    <t>Francesc Xavier Conill Verges</t>
  </si>
  <si>
    <t xml:space="preserve"> Ingo Behrendt </t>
  </si>
  <si>
    <t xml:space="preserve"> Jaime Cata Garroset</t>
  </si>
  <si>
    <t xml:space="preserve"> Javier Roig Villalba</t>
  </si>
  <si>
    <t>B86517901</t>
  </si>
  <si>
    <t>POMELOS DE SICILIA SL</t>
  </si>
  <si>
    <t xml:space="preserve">LA EXPLOTACION DE TODA CLASE DE NEGOCIOS EN EL AMBITO DE INTERNET, ASI COMO LA ORGANIZACION Y RESERVAS DE CURSOS DE COCINA EN ESCUELAS CON SEDE EN CUALQUIER PAIS. </t>
  </si>
  <si>
    <t>Joaquin Palomares Ibañez</t>
  </si>
  <si>
    <t>B63181465</t>
  </si>
  <si>
    <t>PROMOTORA NEW SCENIC SL</t>
  </si>
  <si>
    <t xml:space="preserve">EL DESARROLLO, COMERCIALIZACION E INTERMEDIACION DE SOFTWARE, ASI COMO LA COMPRA Y VENTA DE ORDENADORES Y SUS ACCESORIOS.                                                                                                   . </t>
  </si>
  <si>
    <t>Felix Navarro Donaire</t>
  </si>
  <si>
    <t xml:space="preserve"> Rafael Vaques Broc</t>
  </si>
  <si>
    <t>B65125817</t>
  </si>
  <si>
    <t>KRONOSDOC HOSTING Y AUTOMATIZACION EN DOCUMENTACION SL</t>
  </si>
  <si>
    <t xml:space="preserve">LA CREACION, DESARROLLO Y MANTENIMIENTO DE PROGRAMAS INFORMATICOS, SERVICIOS DE ALOJAMIENTO DE PAGINAS WEB Y APLICACIONES.. </t>
  </si>
  <si>
    <t>Oriol Vallet Lannessans</t>
  </si>
  <si>
    <t xml:space="preserve"> Vallet Lannessans Oriol</t>
  </si>
  <si>
    <t>B72121502</t>
  </si>
  <si>
    <t>GESTIALIA GESTION DE INSTALACIONES S.L</t>
  </si>
  <si>
    <t>11010</t>
  </si>
  <si>
    <t xml:space="preserve">INSTALACION DE REDES LOCALES, TABLEADO Y ORDENADORES. VENTA Y MANTENIMIENTO DE EQUIPOS INFORMATICOS, COMPONENTES INFORMATICOS Y ELECTRONICOS. REALIZACION Y VENTA DE PROGRAMAS INFORMATICOS A MEDIDA. MANTENIMIENTO DE HARD. </t>
  </si>
  <si>
    <t>Empar Maso Ten</t>
  </si>
  <si>
    <t>B86177367</t>
  </si>
  <si>
    <t>BUILDING INTEGRAL MANAGEMENT SL</t>
  </si>
  <si>
    <t xml:space="preserve">1. DESARROLLO, VENTA Y MANTEMIENTO DE PROGRAMAS DE SOFTWARE. 2. VENTA Y MANTENIMIENTO DE EQUIPOS DE HARDWARE. 3. MANTENIMIENTO, GESTION Y ASESORAMIENTO DE EMPRESAS, URBANIZACIONES, EDIFICIOS, CENTROS COMERCIALES, CENTROS DE ENSEÑANZA, CENTROS DEPORTIVOS Y DE OCIO. </t>
  </si>
  <si>
    <t>Juan Francisco Sanchez Silvestre</t>
  </si>
  <si>
    <t>B65169328</t>
  </si>
  <si>
    <t>SIN BUGS ANALISIS Y SOLUCIONES SL</t>
  </si>
  <si>
    <t xml:space="preserve">COMERCIALIZACION DE EQUIPOS INFORMATICOS, CREACION DE PROGRAMAS INFORMATICOS DE TODA INDOLE, SU ACTUALIZACION, ADAPTACION, Y COMERCIALIZACION, SERVICIOS RELACIONADOS CON INFORMATICA EN GENERAL, ETC.. </t>
  </si>
  <si>
    <t>Francisco Jose Castro Jimenez</t>
  </si>
  <si>
    <t>B81889990</t>
  </si>
  <si>
    <t>LA INFORMATICA EN CASA SL</t>
  </si>
  <si>
    <t xml:space="preserve">IMPORTACION, EXPORTACION, COMERCIALIZACION Y DISTRIBUCION DE MATERIAL DE PRODUCTOS INFORMATICOS HARDWARE Y SOFTWARE.. </t>
  </si>
  <si>
    <t>Oriol Fernandez Balleste</t>
  </si>
  <si>
    <t>B85064178</t>
  </si>
  <si>
    <t>EMATEC SOLUTIONS SL</t>
  </si>
  <si>
    <t xml:space="preserve">PRESTACION DE SERVICIOS DE SOPORTE TECNICO, HARDWARE, SOFTWARE. </t>
  </si>
  <si>
    <t>Juan Carlos Alvarez Blanco</t>
  </si>
  <si>
    <t xml:space="preserve"> Francisco Devis Arano</t>
  </si>
  <si>
    <t xml:space="preserve"> Eloy Ortega Vigara</t>
  </si>
  <si>
    <t xml:space="preserve"> Jose Maria Lopez Piñol</t>
  </si>
  <si>
    <t xml:space="preserve"> Julia Tejero Ruiloba</t>
  </si>
  <si>
    <t>B86368545</t>
  </si>
  <si>
    <t>SNAPDEO INTERNATIONAL SOLUTIONS SL</t>
  </si>
  <si>
    <t>39005</t>
  </si>
  <si>
    <t xml:space="preserve">EL DESARROLLO DE SOFTWARE, LA CONSULTORIA DE SEGURIDAD INFORMATICA... </t>
  </si>
  <si>
    <t>Ruben Miguel Ochoa</t>
  </si>
  <si>
    <t>26006</t>
  </si>
  <si>
    <t>B81050536</t>
  </si>
  <si>
    <t>CELKIT IBERICA SL</t>
  </si>
  <si>
    <t xml:space="preserve">LA FABRICACION IMPORTACION EXPORTACION COMERCIALIZACION DISTRIBUCION COMPRA VENTA AL MAYOR Y AL DETALLE DE APARATOS Y PRODUCTOS ELECTRONICOS BATERIAS EQUIPOS Y ACCESORIOS DE TELEFONIA MOVIL Y DE TELECOMUNICACIONES.. </t>
  </si>
  <si>
    <t>Josep Maria Comas Serrano</t>
  </si>
  <si>
    <t>B84590249</t>
  </si>
  <si>
    <t>TRACKING AND MEASUREMENT SOLUTIONS S.L</t>
  </si>
  <si>
    <t xml:space="preserve">LA COMPRAVENTA Y ALQUILER DE EQUIPOS ELECTRONICOS E INFORMATICOS. </t>
  </si>
  <si>
    <t>Alfonso Monzon Sanz</t>
  </si>
  <si>
    <t xml:space="preserve"> Alonso Garcia Morales</t>
  </si>
  <si>
    <t>B85167674</t>
  </si>
  <si>
    <t>CITOS SOLUCIONES SL</t>
  </si>
  <si>
    <t xml:space="preserve">LA CONFECCION Y CREACION DE PROGRAMAS INFORMATICOS DE TODO TIPO, ASI COMO LA COMPRA, VENTA, REPRESENTACION, IMPORTACION, EXPORTACION, DISTRIBUCION Y COMERCIALIZACION DE DICHOS PROGRAMAS Y EQUIPOS INFORMATICOS.. </t>
  </si>
  <si>
    <t>Oscar Bermejo</t>
  </si>
  <si>
    <t xml:space="preserve"> Marc Noelle Garcia</t>
  </si>
  <si>
    <t xml:space="preserve"> Marc Noelle</t>
  </si>
  <si>
    <t>info@servislink.com</t>
  </si>
  <si>
    <t>B19170265</t>
  </si>
  <si>
    <t>DAI SOFTWARE CENTRE SL</t>
  </si>
  <si>
    <t>19002</t>
  </si>
  <si>
    <t xml:space="preserve">LA VENTA AL POR MAYOR Y AL POR MENOR DE MUEBLES, EQUIPOS DE OFICINA, EQUIPOS INFORMATICOS, ASI COMO LOS COMPONENTES Y CONSUMIBLES DE LOS MISMOS. LA REALIZACION DE PROGRAMAS INFORMATICOS, SERVICIOS TECNICOS DE SOFTWARE Y. </t>
  </si>
  <si>
    <t>daisc@daisc.com</t>
  </si>
  <si>
    <t>B35469386</t>
  </si>
  <si>
    <t>INFONORTE SERVICIOS DE INFORMACION Y COMUNICACION SOCIEDAD LIMITADA</t>
  </si>
  <si>
    <t>35460</t>
  </si>
  <si>
    <t xml:space="preserve">PRESTACION DE SERVICIOS Y COMERCIALIZACION DE PRODUCTOS RELACIONADOS CON EL AMBITO DE LA INFORMACION Y DE LA COMUNICACION. </t>
  </si>
  <si>
    <t>Akiyama Masataka</t>
  </si>
  <si>
    <t>B65141921</t>
  </si>
  <si>
    <t>DESARROLLOS EMPRESARIALES CASTALIA SL</t>
  </si>
  <si>
    <t xml:space="preserve">COMERCIO AL MAYOR, MENOR, IMPORTACION, EXPORTACION Y FABRICACION DE TIDO TIPODE ARTICULOS DE REGALO, ARTICULOS ELECTRONICOS Y ELECTRICOS, CINTAS DE VIDEOY AUDIO, CALZADO, PRENDAS DE VESTIR, PIELES, ARTICULOS DE CUERO, ET. </t>
  </si>
  <si>
    <t>Carlos Tico Farre</t>
  </si>
  <si>
    <t>B86662871</t>
  </si>
  <si>
    <t>JWF ART SERVICE CONSULTANS SL</t>
  </si>
  <si>
    <t xml:space="preserve">-EL DISEÑO, DESARROLLO, EJECUCION Y/ O INTERMEDIACION DE TODO TIPO DE ENTORNOS DIGITALES, PRESENCIA EN INTERNET Y PROMOCIONES COMERCIALES. -COMPRAVENTA DE FOTOGRAFIAS, CUADROS, APARATOS E INSTRUMENTOS OPTICOS Y FOTOGRAFICOS-LA COMPRA, ALMACENAMIENTO, DEPOSITO, VENTA, INTERMEDIACION, REPRESENTACIO. </t>
  </si>
  <si>
    <t>Alberto Vazquez Camps</t>
  </si>
  <si>
    <t>B27770320</t>
  </si>
  <si>
    <t>ADAGAL SISTEMAS SL</t>
  </si>
  <si>
    <t xml:space="preserve">La gestión, promoción, contratación, representación, distribución y realización, directamente o en colaboración con terceros por cualquiera de las formas admitidas en derecho, de negocios referidos a equipos y elementos informáticos, tanto software como hardware, y todo tipo de material eléctrico y. </t>
  </si>
  <si>
    <t>Jaime Mercader Sanjuan</t>
  </si>
  <si>
    <t xml:space="preserve"> Javier Santamaria</t>
  </si>
  <si>
    <t>info@adagal.es</t>
  </si>
  <si>
    <t>B55583587</t>
  </si>
  <si>
    <t>EUROPEAN DESIGN &amp; DEVELOPMENT COMPANY SOCIEDAD LIMITADA</t>
  </si>
  <si>
    <t xml:space="preserve">Desarrollo de aplicaciones informáticas, sistemas de información. Compraventa y alquiler y servicios con redes de comunicación. Creación, desarrollo y mantenimiento de páginas web, consultoría informática. Venta de librosde informática. Diseño corporativo. Cursos de programación. </t>
  </si>
  <si>
    <t>Miguel Mateu Julio Ramon</t>
  </si>
  <si>
    <t xml:space="preserve"> Julio Ramon Miguel Mateu</t>
  </si>
  <si>
    <t>B65824427</t>
  </si>
  <si>
    <t>BIZZIPROS ESPAÑA SL</t>
  </si>
  <si>
    <t xml:space="preserve">LA PRESTACION DE SERVICIOS DE INTERMEDIACION A TRAVES DE INTERNET. </t>
  </si>
  <si>
    <t>Ferran Monclus Gazquez</t>
  </si>
  <si>
    <t xml:space="preserve"> Angel Galve Monserrate</t>
  </si>
  <si>
    <t xml:space="preserve"> Andres Martin Edo</t>
  </si>
  <si>
    <t xml:space="preserve"> Jose Restoy Pericacho</t>
  </si>
  <si>
    <t>B30237226</t>
  </si>
  <si>
    <t>ELECTRO INFORMATICA GARPE SL</t>
  </si>
  <si>
    <t>30730</t>
  </si>
  <si>
    <t xml:space="preserve">VENTA Y DISTRIBUCION DE ELECTRODOMESTICOS. REPARACION DE ELECTRODOMESTICOS, VIDEO, TELEVISION Y SONIDO. DISTRIBUCION DE ORDENADORES Y MATERIAL OFIMATICO, SU REPARACION, ANALISIS Y DESARROLLO DE PROGRAMAS INFORMATICOS Y V. </t>
  </si>
  <si>
    <t>Pablo Colome Bombau</t>
  </si>
  <si>
    <t>info@gpsoft.com.au</t>
  </si>
  <si>
    <t xml:space="preserve"> leo@gpsoft.com.au</t>
  </si>
  <si>
    <t xml:space="preserve"> crashdumps@gpsoft.com.au</t>
  </si>
  <si>
    <t xml:space="preserve"> jon@gpsoft.com.au</t>
  </si>
  <si>
    <t xml:space="preserve"> sales@gpsoft.com.au</t>
  </si>
  <si>
    <t>B65728131</t>
  </si>
  <si>
    <t>MOBILE JAZZ SL</t>
  </si>
  <si>
    <t xml:space="preserve">EL DESARROLLO DE SISTEMAS, APLICACIONES Y TRATAMIENTOS, VENTA DE ELEMENTOS E IMPLEMENTOS INFORMATICOS. LA PROGRAMACION Y TRANSFERENCIA TECNOLOGICA INFORMATICA EN MERCADO INTERIOR Y EXTERIOR, ETC. </t>
  </si>
  <si>
    <t>Juan Oriol Closas</t>
  </si>
  <si>
    <t xml:space="preserve"> Santiago Ortega Pons</t>
  </si>
  <si>
    <t>B86230323</t>
  </si>
  <si>
    <t>DYNAMIC DROIDES SL</t>
  </si>
  <si>
    <t xml:space="preserve">EL DESARROLLO DE APLICACIONES PARA DISPOSITIVOS TABLET. EL DESARROLLO DE APLICACIONES WEB. EL DESARROLLO DE APLICACIONES EDUCATIVAS. EL DESARROLLO DEAPLICACIONES ENFOCADAS A LA USABILIDAD Y A LA MOVILIDAD. </t>
  </si>
  <si>
    <t>Miguel Plazas Pinar</t>
  </si>
  <si>
    <t>B86263738</t>
  </si>
  <si>
    <t>INCAZEB MADRID SL</t>
  </si>
  <si>
    <t xml:space="preserve">LA CREACION, ACTUALIZACION Y MANTENIMIENTO DE PAGINAS WEB. SOPORTE PUBLICITARIO EN INTERNET. </t>
  </si>
  <si>
    <t>B91877209</t>
  </si>
  <si>
    <t>DEATIC SL</t>
  </si>
  <si>
    <t>41020</t>
  </si>
  <si>
    <t xml:space="preserve">El analisis, desarrollo, mantenimiento y comercializacion de aplicaciones informaticas. la prestacion de servicios de explotacion y control de sistemas informaticos e infraestructuras telematicas.. </t>
  </si>
  <si>
    <t>Jose Pedro Muñoz Madera</t>
  </si>
  <si>
    <t>03710</t>
  </si>
  <si>
    <t>B83167742</t>
  </si>
  <si>
    <t>DOVER CONSULTING SL</t>
  </si>
  <si>
    <t xml:space="preserve">SOLUCIONES INFORMATICA, PRODUCTOS SOFTWARE Y SERVICIOS ASOCIADOS, CONSULTORIA, DESARROLLO, INSTALACION, MANTENIMIENTO Y FORMACION, Y OTROS.                                                                                 . </t>
  </si>
  <si>
    <t>Pollitzer Pollenghi Lorenzo Lepri</t>
  </si>
  <si>
    <t xml:space="preserve"> Federico Bronzi</t>
  </si>
  <si>
    <t xml:space="preserve"> Claudio Corbetta</t>
  </si>
  <si>
    <t>B84290956</t>
  </si>
  <si>
    <t>TECNOPROXI SL</t>
  </si>
  <si>
    <t xml:space="preserve">EL DESARROLLO Y LA COMERCIALIZACION DE SOFTWARE Y LA COMERCIALIZACION DE DISPOSITIVOS ELECTRONICOS. </t>
  </si>
  <si>
    <t>Ramon Roura Verges</t>
  </si>
  <si>
    <t>B85919397</t>
  </si>
  <si>
    <t>S &amp; V BUSINESS INVESTMENT SL</t>
  </si>
  <si>
    <t>"LA CREACION, DISEÑO Y MANTENIMIENTO DE PAGINAS ""WEB""; REPARACION DE EQUIPOS INFORMATICOS; CREACION Y DESARROLLO DE PROGRAMAS INFORMATICOS.. "</t>
  </si>
  <si>
    <t>Amparo Gutierrez Escoriza</t>
  </si>
  <si>
    <t>B12855862</t>
  </si>
  <si>
    <t>IMPEDANCE SPECTROSCOPY TEST SL</t>
  </si>
  <si>
    <t>12006</t>
  </si>
  <si>
    <t xml:space="preserve">Desarrollo, fabricación, comercialización: equipos electrónicos medición industria fotovoltáica, electrónica, electroóptica; e instrumentación electrónica, lógica uso laboratorios calidad sector fotovoltáico, electrónico, electroóptico. Comercialización, desarrollo productos actividades anteriores. </t>
  </si>
  <si>
    <t>Sergio Gonzalez Soler</t>
  </si>
  <si>
    <t>B80932767</t>
  </si>
  <si>
    <t>OFF CAMPUS SL</t>
  </si>
  <si>
    <t xml:space="preserve">PRESTACION DE TODO TIPO DE SERVICIOS A ESTUDIANTES, TANTO ESPANA COMO EN EL EXTRANJERO Y EN ESPECIAL LOS RELATIVO A CURSOS. ESTUDIOS EN GENERAL ALOJAMIENTOS BECAS, VACACIONES, RESERVAS, OCIO DEPORTES.. </t>
  </si>
  <si>
    <t>Jose Astudillo Puig</t>
  </si>
  <si>
    <t>infored@offcampus.es</t>
  </si>
  <si>
    <t>B83395277</t>
  </si>
  <si>
    <t>ASPERP PLATAFORM ESPAÑA SL</t>
  </si>
  <si>
    <t xml:space="preserve">LA ADQUISICION O ENAJENACION POR CUALQUIER TITULO DE TODA CLASE DE INMUEBLES Y SU EXPLOTACION.. </t>
  </si>
  <si>
    <t>Pantaleon Ricardo Villanueva Palacios</t>
  </si>
  <si>
    <t xml:space="preserve"> Jose Antonio Macia Rodriguez</t>
  </si>
  <si>
    <t xml:space="preserve"> Eusebio Graners Murias</t>
  </si>
  <si>
    <t xml:space="preserve"> Elisabet Marill Femenias</t>
  </si>
  <si>
    <t>B83704098</t>
  </si>
  <si>
    <t>OUTSOURCING EMARKETPLACE SL</t>
  </si>
  <si>
    <t xml:space="preserve">LA PRESTACION DE TODO TIPO DE SERVICIOS DE INFORMATICA; DISENO Y COMERCIALIZACION DE SOFTWARE Y HARDWARE. </t>
  </si>
  <si>
    <t>Jose Luis Sanchez Lopez</t>
  </si>
  <si>
    <t>B86614450</t>
  </si>
  <si>
    <t>TRAINS BOATS AND PLANES IN SPAIN SL</t>
  </si>
  <si>
    <t xml:space="preserve">La creación, gestión, mantenimiento y comercialización de plataformas sectoriales y generales de consulta e intercambio informativo basadas en el usodetecnologías de la información y las comunicaciones... </t>
  </si>
  <si>
    <t>Jaime Beltran Varela</t>
  </si>
  <si>
    <t>B98394695</t>
  </si>
  <si>
    <t>GARCIA FERRER E. RED SL</t>
  </si>
  <si>
    <t xml:space="preserve">La prestación de servicios de consultoría y asesoría en materia de formación, social media y nuevas tecnologías, el diseño de páginas web, la definición de estrategias en marketing online y gestión de redes sociales, la creación y adaptación de contenidos formativos multimedia, formación, diseño e i. </t>
  </si>
  <si>
    <t>B83741603</t>
  </si>
  <si>
    <t>VIBRANT PRODUCTS SL</t>
  </si>
  <si>
    <t xml:space="preserve">LA COMPRA, VENTA, IMPORTACION, EXPORTACION, DISTRIBUCION Y COMERCIALIZACION DE PRODUCTOS DE ALIMENTACION. </t>
  </si>
  <si>
    <t>Vicente Sanjose Mitjans</t>
  </si>
  <si>
    <t>B86133386</t>
  </si>
  <si>
    <t>BINOMIAL INVESTMENTS SL</t>
  </si>
  <si>
    <t xml:space="preserve">La consultoria en temas comerciales y de negocios, la implantación de sistemas informáticos y actividades de formación. </t>
  </si>
  <si>
    <t>Franicsco Soriano Domingo</t>
  </si>
  <si>
    <t xml:space="preserve"> Joan Mercedes Molist</t>
  </si>
  <si>
    <t xml:space="preserve"> Juan Jimenez Jimenez</t>
  </si>
  <si>
    <t xml:space="preserve"> Mercedes Molist Joan</t>
  </si>
  <si>
    <t>B86449097</t>
  </si>
  <si>
    <t>FRESNEL CREW SL</t>
  </si>
  <si>
    <t xml:space="preserve">LA COMERCIALIZACION, INCLUIDA LA IMPORTACION Y EXPORTACION, EL MONTAJE Y LA PRESTACION DE TODO TIPO DE SERVICIOS TECNICOS Y COMERCIALES, DE MATERIALELECTRICO, TELEFONICO, DE ILUMINACION, Y DE SONIDO, ASI COMO DE MAQUINARIA, SUS COMPONENTES Y DE EQUIPOS INDUSTRIALES, PARA SI O PARA TERCERAS PERSONA. </t>
  </si>
  <si>
    <t>Luis Santos Fernandez</t>
  </si>
  <si>
    <t>B97895916</t>
  </si>
  <si>
    <t>ALEXMA NAVARRO SL</t>
  </si>
  <si>
    <t>46110</t>
  </si>
  <si>
    <t xml:space="preserve">A) LA CREACION Y DESARROLLO DE PROGRAMAS INFORMATICOS, ASI COMO SU COMPRAVENTA SOFTWARE. B) LA FABRICACION, COMPRA Y VENTA DE MATERIAL INFORMATICO, CON TODA CLASE DE ENTIDADES MERCANTILES Y ADMINISTRACIONES PUBLICAS. C). </t>
  </si>
  <si>
    <t>Antonia Mañes Marcelino</t>
  </si>
  <si>
    <t xml:space="preserve"> Nuria Diaz Medina</t>
  </si>
  <si>
    <t>B85952372</t>
  </si>
  <si>
    <t>ZUCH INGENIERIA DE TELECOMUNICACION SL</t>
  </si>
  <si>
    <t xml:space="preserve">LA PRESTACION DE SERVICIOS DE ASESORAMIENTO, DISEÑO, DESARROLLO E IMPLANTACION DE SERVICOS INFORMATICOS Y REDES DE COMUNICACION,.. </t>
  </si>
  <si>
    <t>Lluis Sole Sugrañes</t>
  </si>
  <si>
    <t>A63069660</t>
  </si>
  <si>
    <t>AMBIT-BUILDING SOLUTIONS TOGETHER SA</t>
  </si>
  <si>
    <t xml:space="preserve">LA COMERCIALIZACION Y DISTRIBUCION DE PRODUCTOS Y SERVICIOS VINCULADOS A LAS TECNOLOGIAS DE INFORMACION. </t>
  </si>
  <si>
    <t>David Casas Cartagena</t>
  </si>
  <si>
    <t>eventos@ambitprojectes.com</t>
  </si>
  <si>
    <t xml:space="preserve"> general@ambitprojectes.com</t>
  </si>
  <si>
    <t xml:space="preserve"> info@ambitprojectes.com</t>
  </si>
  <si>
    <t xml:space="preserve"> comercial@ambitprojectes.com</t>
  </si>
  <si>
    <t>B83909994</t>
  </si>
  <si>
    <t>XARDIT SOFTWARE SL</t>
  </si>
  <si>
    <t xml:space="preserve">DESARROLLO DE APLICACIONES INFORMATICAS. ADMINISTRACION Y GESTION DE SISTEMAS INFORMATICOS. </t>
  </si>
  <si>
    <t>Oscar Rodriguez Nin</t>
  </si>
  <si>
    <t>info.empresa.es@sage.com</t>
  </si>
  <si>
    <t>B85375756</t>
  </si>
  <si>
    <t>ARISTO CONSULTING 2008 SL</t>
  </si>
  <si>
    <t xml:space="preserve">CONSULTORIA Y ASESORAMIENTO FINANCIERO Y TECNOLOGICO EN REDES DE TELECOMUNICACION, TECNOLOGIAS DE LA INFORMACION DESARROLLOS DE SOFTWARE Y PROYECTOS DE EFICIENCIA EN COSTES, CONTABILIDAD ANALITICA Y AUDITORIAS, FORMACION. </t>
  </si>
  <si>
    <t>Maria Carmen Martinez Mestres</t>
  </si>
  <si>
    <t xml:space="preserve"> Daniel Palermo</t>
  </si>
  <si>
    <t>B86679677</t>
  </si>
  <si>
    <t>MINETGEN SL</t>
  </si>
  <si>
    <t>28440</t>
  </si>
  <si>
    <t xml:space="preserve">1. La implementación, instalación y administración de sistemas informáticos e infraestructuras telemáticas. </t>
  </si>
  <si>
    <t>Alberto Jodas Laborda</t>
  </si>
  <si>
    <t xml:space="preserve"> Rosa Aladren Gimenez</t>
  </si>
  <si>
    <t>B29515202</t>
  </si>
  <si>
    <t>ICOMTEC SL</t>
  </si>
  <si>
    <t>29010</t>
  </si>
  <si>
    <t xml:space="preserve">TALLER DE REPARACION Y SERVICIO TECNICO DE APARATOS DE INFORMATICA, OFIMATICA, TELEFONIA, COMUNICACIONES Y SIMILARES, ASI COMO LA VENTA DE ORDENADORES Y MATERIAL ACCESORIO Y RECAMBIOS RELACIONADOS CON LOS APARATOS CITADO. </t>
  </si>
  <si>
    <t>David Rabanal Sobrino</t>
  </si>
  <si>
    <t xml:space="preserve"> Jaime Torrelles Marti</t>
  </si>
  <si>
    <t>icomtec@icomtec.es</t>
  </si>
  <si>
    <t>B65711004</t>
  </si>
  <si>
    <t>DATALANTIC DADES XARXES I TIC SL</t>
  </si>
  <si>
    <t xml:space="preserve">CONSULTORIA, ASESORAMIENTO, AUDITORIA Y FORMACION AL CLIENTE EN SISTEMAS DE INFORMACION. DESARROLLO Y ANALISIS DE PROGRAMAS INFORMATICOS. COMPRA, VENTA, DISTRIBUCION, COMERCIALIZACION, IMPORTACION Y EXPORTACION DE SOFTWARE, ETC. </t>
  </si>
  <si>
    <t>Jordi Naval Chamosa</t>
  </si>
  <si>
    <t xml:space="preserve"> Samir Dilip Shah</t>
  </si>
  <si>
    <t xml:space="preserve"> Virginia Jover Herreros</t>
  </si>
  <si>
    <t xml:space="preserve"> Koffer Harris</t>
  </si>
  <si>
    <t>B81444648</t>
  </si>
  <si>
    <t>AMBITEC DESARROLLOS TECNOLOGICOS SL</t>
  </si>
  <si>
    <t xml:space="preserve">COMPRA, VENTA, IMPORTACION Y EXPORTACION DE MATERIAL INFORMATICO.. </t>
  </si>
  <si>
    <t>Carlos Balot</t>
  </si>
  <si>
    <t xml:space="preserve"> Ramon Wilfredo Roman Viñas</t>
  </si>
  <si>
    <t xml:space="preserve"> Jose Maria Ciervo Ruedas</t>
  </si>
  <si>
    <t xml:space="preserve"> Josep Maria Vila Solanes</t>
  </si>
  <si>
    <t xml:space="preserve"> Agustin Fernandez Jimenez</t>
  </si>
  <si>
    <t>B85588515</t>
  </si>
  <si>
    <t>OTECCO SISTEMAS SL</t>
  </si>
  <si>
    <t xml:space="preserve">LA COMPRA, VENTA, IMPORTACION, EXPORTACION, PRODUCCION, ALQUILER, DISTRIBUCION Y COMERCIALIZACION AL POR MAYOR DE TODA CLASE DE SUMINISTROS Y APARATOS ELECTRICOS Y ELECTRONICOS.. </t>
  </si>
  <si>
    <t>Miquel Clave Magrans</t>
  </si>
  <si>
    <t>B98144520</t>
  </si>
  <si>
    <t>VALENCIANA DE TELEFONIA MOVIL SOCIEDAD LIMITADA</t>
  </si>
  <si>
    <t xml:space="preserve">COMERCIO DE TELEFONIA, TELECOMUNICACIONES Y EQUIPOS INFORMATICOS.. </t>
  </si>
  <si>
    <t>Francesc Barcelo Brunet</t>
  </si>
  <si>
    <t>yoigobilbao@gmail.com</t>
  </si>
  <si>
    <t>B20865994</t>
  </si>
  <si>
    <t>EUSKALSERV SIGLO XXI SL</t>
  </si>
  <si>
    <t xml:space="preserve">LA COMERCIALIZACION, DISTRIBUCION, ALQUILER, REPARACION DE EQUIPOS INFORMATICOS, PERIFERICOS, PRODUCTOS MULTIMEDIA, TELECOMUNICACIONES, ADEMAS DEL ASESORAMIENTO Y CONSULTORIA DE LOS MISMOS. TAMBIEN LA CREACION Y MANTENIM. </t>
  </si>
  <si>
    <t>Angel Herranz Lafuente</t>
  </si>
  <si>
    <t>B81512030</t>
  </si>
  <si>
    <t>ELECTRONIC PUBLISHING SYSTEMS SL</t>
  </si>
  <si>
    <t xml:space="preserve">LA COMPRA VENTA IMPORTACION Y EXPORTACION DE PRODUCTOS INFORMATICOS INCLUYENDO LOS ADQUIRIDOS A TERCEROS Y LOS PRODUCIDOS POR LA PROPIA EMPRESA. LA ASESORIA INFORMATICA EN TODAS SUS MANIFESTACIONES.. </t>
  </si>
  <si>
    <t>Jose Vidal Gonzalez</t>
  </si>
  <si>
    <t xml:space="preserve"> Alberto Reviriego Dilme</t>
  </si>
  <si>
    <t xml:space="preserve"> David Real Climent</t>
  </si>
  <si>
    <t xml:space="preserve"> Jose Barrachina Aguilar</t>
  </si>
  <si>
    <t>B85218568</t>
  </si>
  <si>
    <t>GESTION Y DESARROLLO PROMOCIONAL FINANCIERO SL</t>
  </si>
  <si>
    <t xml:space="preserve">LA CONSULTORIA DE COMUNICACIONES Y DESARROLLOS INFORMATICOS; ESTUDIO, INVESTIGACION Y DESARROLLO DE NUEVAS TECNOLOGIAS APLICADAS AL MUNDO INFORMATICO Y A INTERNET,.... </t>
  </si>
  <si>
    <t>Enric Torres Feixas</t>
  </si>
  <si>
    <t>B85497113</t>
  </si>
  <si>
    <t>PEREGRINES COMPUTING FAMILY SL</t>
  </si>
  <si>
    <t xml:space="preserve">SERVICIOS DE CONSULTORIA, ASESORAMIENTO Y FORMACION EN APLICACIONES INFORMATICAS, DESARROLLO DE PROGRAMAS INFORMATICOS Y CUALQUIER MATERIA RELACIONADA CON LA INFORMATICA. ETC.. </t>
  </si>
  <si>
    <t>Gloria Garcia Cuadrado</t>
  </si>
  <si>
    <t xml:space="preserve"> Daniel Ventura Gonzalez Alonso</t>
  </si>
  <si>
    <t>B92556778</t>
  </si>
  <si>
    <t>TRUYI CONSULTING SL</t>
  </si>
  <si>
    <t xml:space="preserve">EL DESAROLLO Y PRODUCCION MULTIMEDIA Y PARA INTERNET Y DISENO GRAFICO. EL COMERCIALIZACION, INTERMEDIACION Y VENTA AL POR MAYOR Y MENOR DE EQUIPOS INFORMATICOS Y SUS ACCESORIOS. CONSULTORIA Y DESARROLLO DE SOLUCIONES PAR. </t>
  </si>
  <si>
    <t>Jose Manuel Ponce Honorato</t>
  </si>
  <si>
    <t xml:space="preserve"> Antonio Diaz Pedrosa</t>
  </si>
  <si>
    <t>info@cortadorasybalanzas.com</t>
  </si>
  <si>
    <t>B57380123</t>
  </si>
  <si>
    <t>XUXURICA INFORMATICA SL</t>
  </si>
  <si>
    <t>07007</t>
  </si>
  <si>
    <t xml:space="preserve">VENTA AL POR MAYOR Y POR MENOR DE EQUIPOS Y COMPONENTES INFORMATICOS, ASI COMO SERVICIOS DE PROGRAMACION, REPARACION Y ASISTENCIA TECNICA INFORMATICA. </t>
  </si>
  <si>
    <t>Silvia Ruiz Ruiz</t>
  </si>
  <si>
    <t>B85776201</t>
  </si>
  <si>
    <t>CONECTEL ESPAÑA SL</t>
  </si>
  <si>
    <t>28860</t>
  </si>
  <si>
    <t xml:space="preserve">CREACION Y MANTENIMIENTO DE PORTALES DE INTERNET, PROMOCION Y GESTION DE NEGOCIOS TECNOLOGICOS.. </t>
  </si>
  <si>
    <t>Marc Castellarnau Rebull</t>
  </si>
  <si>
    <t xml:space="preserve"> Salvador Marti Moya</t>
  </si>
  <si>
    <t xml:space="preserve"> Jose Vicente Barcelo Caballero</t>
  </si>
  <si>
    <t>contables@auxadi.com</t>
  </si>
  <si>
    <t>A83207720</t>
  </si>
  <si>
    <t>DGT WORLD IBERICA SA</t>
  </si>
  <si>
    <t xml:space="preserve">PRODUCCION DE SOFTWARE EN GENERAL SISTEMAS INFORMATIVOS TELEMATICOS AUTOMATICOS DE SEGURIDAD Y DE TRANSMISION DE FONIA AUDIO Y DE DATOS ASI COMO EL DE PLATAFORMAS PARA EL DESARROLLO DE COMERCIO ELECTRONICO. ETC.         . </t>
  </si>
  <si>
    <t>Jose Antonio Ramos Garcia</t>
  </si>
  <si>
    <t>B63215263</t>
  </si>
  <si>
    <t>MEH GLOBAL SERVICES SL</t>
  </si>
  <si>
    <t xml:space="preserve">DISENO DE PAGINAS WEB EN EL MEDIO DE INTERNET.PRESTACION DE SERVICIOS DE ASESORIA JURIDICA, FISCAL Y CONTABLE A TRAVES DEL MEDIO DE INTERNET, TANTO A NIVEL NACIONAL O INTERNACIONAL. </t>
  </si>
  <si>
    <t>Daniel Almer Morales</t>
  </si>
  <si>
    <t>B63265003</t>
  </si>
  <si>
    <t>RIBAGORZA GESTION 2003 SL</t>
  </si>
  <si>
    <t>08223</t>
  </si>
  <si>
    <t xml:space="preserve">LA COMPRAVENTA DE MAQUINARIA TEXTIL, LA FABRICACION Y EL COMERCIO AL POR MAYOR Y AL POR MENOR DE PRENDAS DE VESTIR.                                                                                                         . </t>
  </si>
  <si>
    <t>B84581636</t>
  </si>
  <si>
    <t>INFOBYTE COLMENAR SL</t>
  </si>
  <si>
    <t xml:space="preserve">DISTRIBUCION, VENTA Y REPARACION DE APARATOS DE INFORMATICA. </t>
  </si>
  <si>
    <t>Francisco Javier Aranda Anye</t>
  </si>
  <si>
    <t xml:space="preserve"> Maria Nuria Fisas Lasaosa</t>
  </si>
  <si>
    <t>B84960368</t>
  </si>
  <si>
    <t>NIB SOLUTIONS CONSULTING SL</t>
  </si>
  <si>
    <t xml:space="preserve">LA PRESTACION DE SERVICIOS PROFESIONALES DE TECNOLOGIA, MANTENIMIENTO, DESARROLLO, INSTALACION Y VENTA DE APLICACIONES INFORMATICAS, Y CONSULTORIA TECNOLOGICA Y DE NEGOCIO,.. </t>
  </si>
  <si>
    <t>Jorge Roige Alvarez</t>
  </si>
  <si>
    <t>B85217826</t>
  </si>
  <si>
    <t>FLIP FLOP AUDIOVISUAL SL</t>
  </si>
  <si>
    <t xml:space="preserve">LA PRODUCCION Y DESARROLLO DE CONTENIDOS MULTIMEDIA PARA INTERNET Y CUALQUIER OTRA FORMA DE DIFUSION AUDIOVISUAL, EN SOPORTE DIGITAL, MAGNETICOS O CUALQUIER OTRO POR INVENTAR.... </t>
  </si>
  <si>
    <t>Juan Carlos Martin Luis</t>
  </si>
  <si>
    <t>B64055932</t>
  </si>
  <si>
    <t>PROJECT BUILDERS 2006 SL</t>
  </si>
  <si>
    <t xml:space="preserve">LA ADQUISICION, VENTA, DISTRIBUCION, COMERCIALIZACION, INSTALACION Y REPARACION DE HARDWARD Y SOFTWARE, ASI COMO OTROS PRODUCTOS INFORMATICOS. </t>
  </si>
  <si>
    <t>Christian Mannes</t>
  </si>
  <si>
    <t xml:space="preserve"> Raquel Rabionet Janssen</t>
  </si>
  <si>
    <t xml:space="preserve"> Nuria Fagella Rabionet</t>
  </si>
  <si>
    <t>B65639536</t>
  </si>
  <si>
    <t>GABALDA GOMEZ SL</t>
  </si>
  <si>
    <t xml:space="preserve">ASESORAMIENTO, VENTA E INSTALACION DE REDES Y EQUIPOS. </t>
  </si>
  <si>
    <t>Javier Ferret Yngles</t>
  </si>
  <si>
    <t>B82506726</t>
  </si>
  <si>
    <t>WEBSDIRECT SL</t>
  </si>
  <si>
    <t xml:space="preserve">LA VENTA. COMERCIALIZACION Y DISTRIBUCION DE ORDENADORES, EQUIPOS ELECTRONICOS, ACCESORIOS Y CONSUMIBLES PARA INFORMATICA, ASI COMO LA VENTA DE SOFTWARE, HARDWARE, MANTENIMIENTO Y REPARACION DE EQUIPOS ELECTRONICOS.. </t>
  </si>
  <si>
    <t>Jesus Maria Maza Alonso</t>
  </si>
  <si>
    <t>gestion@websdirect.es</t>
  </si>
  <si>
    <t xml:space="preserve"> javier_herrero@websdirect.net</t>
  </si>
  <si>
    <t>B84420918</t>
  </si>
  <si>
    <t>SIMSPACE SL</t>
  </si>
  <si>
    <t xml:space="preserve">DISENO, DESARROLLO, CONSULTORIA, ASESORAMIENTO, COMERCIALIZACION Y MANTENIMIENTO DE PRODUCTOS SOFTWARE Y HARDWARE ASI COMO OTROS SERVICIOS DE DISENO. </t>
  </si>
  <si>
    <t>Iza Carmen Vicente Tutor</t>
  </si>
  <si>
    <t xml:space="preserve"> Elias Norberto Jose Sala San</t>
  </si>
  <si>
    <t xml:space="preserve"> Carlos Puigjaner Vallet</t>
  </si>
  <si>
    <t xml:space="preserve"> Antonio Terradas Galan</t>
  </si>
  <si>
    <t>info@simspace.es</t>
  </si>
  <si>
    <t>B92891027</t>
  </si>
  <si>
    <t>LAMPRE &amp; VERA SL</t>
  </si>
  <si>
    <t xml:space="preserve">COMERCIO AL POR MAYOR Y MENOR DE PRODUCTOS DE PAPELERIA. COMERCIO AL POR MAYOR Y MENOR DE TODA GAMA DE PRODUCTOS INFORMATICOS, INCLUIDO CONSUMIBLES. COPISTERIA. DISENO GRAFICO Y PUBLICIDAD. FOTOGRAFIA Y REVELADO DIGITAL.. </t>
  </si>
  <si>
    <t>Josep Adolf Estrader Martinez</t>
  </si>
  <si>
    <t>B39582986</t>
  </si>
  <si>
    <t>IMAGEON INDUSTRIES S L</t>
  </si>
  <si>
    <t>39001</t>
  </si>
  <si>
    <t xml:space="preserve">INVESTIGACION, INGENIERIA, DISENO, DESARROLLO, INTEGRACION, COMERCIALIZACION, FABRICACION, Y/O REALIZACION, INSTALACION Y PRESTACION DE SERVICIOS RELACIONADOS CON PRODUCTOS INFORMATICOS Y APLICACIONES INFORMATICAS. </t>
  </si>
  <si>
    <t>Marcos Mauri Planas</t>
  </si>
  <si>
    <t>B84379817</t>
  </si>
  <si>
    <t>URBAN LIVING S.L.</t>
  </si>
  <si>
    <t>39770</t>
  </si>
  <si>
    <t xml:space="preserve">PRESTACION DE SERVICIOS DE INFORMATICA, CREACION Y MANTENIMIENTO DE PAGINAS WEB. </t>
  </si>
  <si>
    <t>pirinalia@pirinalia.com</t>
  </si>
  <si>
    <t>B99055261</t>
  </si>
  <si>
    <t>IUBARIS INFO 4 MEDIA SOCIEDAD LIMITADA</t>
  </si>
  <si>
    <t>50011</t>
  </si>
  <si>
    <t xml:space="preserve">SERVICIOS DE ENTRETENIMIENTO DIGITAL E INFORMACION PARA PARTICULARES Y EMPRESAS, COMPRAVENTA DE EQUIPOS, ACCESORIOS Y SERVICIOS INFORMATICOS. </t>
  </si>
  <si>
    <t>Manuel Sardi Catalan</t>
  </si>
  <si>
    <t>B62554241</t>
  </si>
  <si>
    <t>DATAFIDE SL</t>
  </si>
  <si>
    <t xml:space="preserve">LA ASESORIA Y CONSULTORIA INFORMATICA, DESARROLLO Y SEGUIMIENTO DE PROYECTOS DE ORGANIZACION E INFORMATICOS, INVESTIGACION DE TECNOLOGIAS DE LA INFORMACION, FORMACION DE USUARIOS DE ENTORNOS INFORMATICOS Y OFIMATICOS, ET. </t>
  </si>
  <si>
    <t>Angel Fructuoso Lasheras</t>
  </si>
  <si>
    <t>B63961122</t>
  </si>
  <si>
    <t>TANTAS IDEAS SL</t>
  </si>
  <si>
    <t>Jordi Garcia Siñol</t>
  </si>
  <si>
    <t>ideas@cgdeideas.com</t>
  </si>
  <si>
    <t>B84129964</t>
  </si>
  <si>
    <t>CONECTA 4 SOLUTIONS SL</t>
  </si>
  <si>
    <t>29120</t>
  </si>
  <si>
    <t xml:space="preserve">LA COMERCIALIZACION DE EQUIPOS DE COMUNICACION, INFORMATICA Y SERVICIOS DE TELEFONIA Y DATOS. </t>
  </si>
  <si>
    <t>Jose Vicente Flores Mas</t>
  </si>
  <si>
    <t>info@conecta4.com</t>
  </si>
  <si>
    <t>B70236880</t>
  </si>
  <si>
    <t>CONSULTORIA INFORMATICA SYMANET SL</t>
  </si>
  <si>
    <t>15190</t>
  </si>
  <si>
    <t xml:space="preserve">Desarrollo y mantenimiento de aplicaciones informaticas y paginas web; asi como la venta, montaje y reparacion de equipos informaticos.. </t>
  </si>
  <si>
    <t>Angel Abad Corral</t>
  </si>
  <si>
    <t xml:space="preserve"> Jose Maria Belzunce Ponsich</t>
  </si>
  <si>
    <t xml:space="preserve"> Luis Alfonso Corral Abad</t>
  </si>
  <si>
    <t>jmoran@symanet.es</t>
  </si>
  <si>
    <t>B83357863</t>
  </si>
  <si>
    <t>PACKLINK SHIPPING SL</t>
  </si>
  <si>
    <t xml:space="preserve">LA INSTALACION Y MANTENIMIENTO, Y CONSULTORIA EN PROGRAMAS INFORMATICOS DE GESTION LOGISTICA.. </t>
  </si>
  <si>
    <t>Francesc Xavier Cabot Barbany</t>
  </si>
  <si>
    <t>info@keavo.es</t>
  </si>
  <si>
    <t xml:space="preserve"> marialopez@packlink.es</t>
  </si>
  <si>
    <t xml:space="preserve"> clientespremium@packlink.es</t>
  </si>
  <si>
    <t xml:space="preserve"> bajas@packlink.es</t>
  </si>
  <si>
    <t xml:space="preserve"> cancelarsuscripcion@packlink.es</t>
  </si>
  <si>
    <t>B91852533</t>
  </si>
  <si>
    <t>A X TES OPEN SOLUTIONS SL</t>
  </si>
  <si>
    <t xml:space="preserve">-EL DISENO DE LA ESTRUCTURA Y EL CONTENIDO, Y/ O LA ESCRITURA DEL CODIGO INFORMATICO NECESARIO PARA CREAR E IMPLANTAR: PROGRAMAS PARA SISTEMAS (INCLUIDOS LOS PARCHES Y LAS ACTUALIZACIONES) APLICACIONES INFORMATICAS (INCL. </t>
  </si>
  <si>
    <t>Alvaro Alemany Buxaderas</t>
  </si>
  <si>
    <t xml:space="preserve"> Arturo Auladell Castells</t>
  </si>
  <si>
    <t>B02149276</t>
  </si>
  <si>
    <t>RECAMASA RUTI SOCIEDAD LIMITADA</t>
  </si>
  <si>
    <t>02007</t>
  </si>
  <si>
    <t xml:space="preserve">COMPRAVENTA, REPARACION, MANTENIMIENTO Y ALQUILER DE TODA CLASE DE MAQUINARIA, LA COMPRAVENTA Y EXPLOTACION DE BIENES INMUEBLES. </t>
  </si>
  <si>
    <t>Oscar Vallespi Quesada</t>
  </si>
  <si>
    <t>joserecamasa@telefonica.net</t>
  </si>
  <si>
    <t xml:space="preserve"> ventas@recamasa-ruti.com</t>
  </si>
  <si>
    <t>B10324903</t>
  </si>
  <si>
    <t>DELTA DATA S.L</t>
  </si>
  <si>
    <t>10300</t>
  </si>
  <si>
    <t xml:space="preserve">COMERCIALIZACION DE SERVICIOS DE ACCESO A INTERNET. </t>
  </si>
  <si>
    <t>Lars Andreas Akesson</t>
  </si>
  <si>
    <t>B35488055</t>
  </si>
  <si>
    <t>SOFT-BUFET SOCIEDAD LIMITADA</t>
  </si>
  <si>
    <t xml:space="preserve">SUMINISTRO DE ELEMENTOS Y PRODUCTOS INFORMATICOS, ASI COMO VENTA DE SOFTWARE Y HARDWARE.. </t>
  </si>
  <si>
    <t>Jose Luis Torre Herrero</t>
  </si>
  <si>
    <t>B65870164</t>
  </si>
  <si>
    <t>EPGBK SPORT SL</t>
  </si>
  <si>
    <t xml:space="preserve">LA CREACION, DESARROLLO, PROMOCION Y COMERCIALIZACION DE CONTENIDO PARA REDES SOCIALES. DESARROLLO DE UNA PAGINA WEB O CUALQUIER OTRO SOPORTE INFORMATICOCAPAZ DE EJECUTAR CONTENIDOS RELACIONADOS CON LA REDES SOCIALES, ETC. </t>
  </si>
  <si>
    <t>Jordi Duran Torrellas</t>
  </si>
  <si>
    <t xml:space="preserve"> Marta Cristina Vilar Gasset</t>
  </si>
  <si>
    <t>B60536646</t>
  </si>
  <si>
    <t>MICROSTRATEGY IBERICA SL</t>
  </si>
  <si>
    <t xml:space="preserve">VENTA DE PRODUCTOS DE SOFTWARE Y TELECOMUNICACIONES Y PRESTACION DE SERVICIOS DE SOFTWARE Y TELECOMUNICACIONES A CLIENTES EN EUROPA.. </t>
  </si>
  <si>
    <t>Francisco Gavilan Perez</t>
  </si>
  <si>
    <t xml:space="preserve"> Raul Terrades Balaguero</t>
  </si>
  <si>
    <t>dhertzog@microstrategy.com</t>
  </si>
  <si>
    <t xml:space="preserve"> spmarketing@microstrategy.com</t>
  </si>
  <si>
    <t xml:space="preserve"> mgambill@microstrategy.com</t>
  </si>
  <si>
    <t xml:space="preserve"> broberts@microstrategy.com</t>
  </si>
  <si>
    <t xml:space="preserve"> rpechter@microstrategy.com</t>
  </si>
  <si>
    <t>B62397583</t>
  </si>
  <si>
    <t>WALNUT BUSINESS SL</t>
  </si>
  <si>
    <t xml:space="preserve">PROGRAMACION, DESARROLLO Y MANTENIMIENTO DE SOFTWARE. COMPRAVENTA DE TODO TIPO DE MATERIAL INFORMATICO. REPARACION Y MANTENIMIENTO DE MATERIAL INFORMATICO.LA EDICION, REDACCION, IMPRESION, PUBLICACION, DISTRIBUCION, VENTA .... </t>
  </si>
  <si>
    <t>Emilio Valdes Hoyos</t>
  </si>
  <si>
    <t xml:space="preserve"> Wai Lau Robert</t>
  </si>
  <si>
    <t xml:space="preserve"> Ainhoa Fernandez Ruiz</t>
  </si>
  <si>
    <t xml:space="preserve"> Mark Allen Pellowski</t>
  </si>
  <si>
    <t xml:space="preserve"> Veronique Martine Louise Dupont</t>
  </si>
  <si>
    <t>B65093254</t>
  </si>
  <si>
    <t>DIGITAL NETWORKS IT SERVICES SL</t>
  </si>
  <si>
    <t>08397</t>
  </si>
  <si>
    <t xml:space="preserve">COMPRAVENTA Y DISTRIBUCION DE HARDWARE Y COMPLEMENTOS INFORMATICOS. INSTALACION, GESTION, DISENO Y MANTENIMIENTO DE APLICACIONES Y REDES INFORMATICAS Y PAGINAS WEB.. </t>
  </si>
  <si>
    <t>Ana Blajot Araño</t>
  </si>
  <si>
    <t xml:space="preserve"> Alfons Cornella Grau</t>
  </si>
  <si>
    <t xml:space="preserve"> Monica Alonso Martin</t>
  </si>
  <si>
    <t>B85511319</t>
  </si>
  <si>
    <t>MANDARINE MOBILE SL</t>
  </si>
  <si>
    <t xml:space="preserve">COMPRAVENTA Y COMERCIALIZACION DE TODO TIPO DE ARTICULOS RELACIONADOS CON LAS TELECOMUNICACIONES ELECTROMAGNETICAS, INFORMATICAS, TELEFONIA MOVIL, RECARGAS DE TARJETAS, INTERMEDIACION EN LA CONTRATACION DE POSPAGO, TELEF. </t>
  </si>
  <si>
    <t>Jose Maria Corcoles Pamies</t>
  </si>
  <si>
    <t>B86351335</t>
  </si>
  <si>
    <t>LOOPS AND BRIDGE SL</t>
  </si>
  <si>
    <t xml:space="preserve">LA PRESTACION DE TODA CLASE DE SERVICIOS EN EL AMBITO DE LA INFORMATICA Y TELECOMUNICACIONES, CREACION DE REDES, DESARROLLO DE PROGRAMAS INFORMATICOS. </t>
  </si>
  <si>
    <t>Jose Antonio Ceron Moreno</t>
  </si>
  <si>
    <t xml:space="preserve"> Carl Staffan Dahlstrom</t>
  </si>
  <si>
    <t xml:space="preserve"> Karl Olof Gunnar Hogberg</t>
  </si>
  <si>
    <t>B06238075</t>
  </si>
  <si>
    <t>DESARROLLOS INFORMATICOS DELTA SL</t>
  </si>
  <si>
    <t>06011</t>
  </si>
  <si>
    <t xml:space="preserve">VENTA Y DISTRIBUCION DE MATERIAL INFORMATICO, ASI COMO SU MANTENIMIENTO Y REPARACION.. </t>
  </si>
  <si>
    <t>Enric Pena Riba</t>
  </si>
  <si>
    <t xml:space="preserve"> Jordi Andreu Fructuoso</t>
  </si>
  <si>
    <t>badajoz@grupocastilla.es</t>
  </si>
  <si>
    <t>B85945665</t>
  </si>
  <si>
    <t>IDEAS MANAGEMENT &amp; RESULTS SL</t>
  </si>
  <si>
    <t xml:space="preserve">TODA CLASE DE SERVICIOS DE CONSULTORIA, ASESORAMIENTO, ESTUDIO E INVESTIGACION EN LAS DISTINTAS RAMAS DEL NEGOCIO. TODA CLASE DE DESARROLLO, SELECCION, VENTA E IMPLEMENTACION DE HERRAMIENTAS INFORMATICAS.. </t>
  </si>
  <si>
    <t>Wilhelmus Cornelia Van Gink</t>
  </si>
  <si>
    <t>B98379878</t>
  </si>
  <si>
    <t>AUDA CONSULTORES EN FORMACION SL</t>
  </si>
  <si>
    <t>"Prestación de servicios de asesorías, consultoría y formación presencial y"" on line"" en todo tipo de materias y en especial de protección de datos. Prestación de servicios informáticos, en telecomunicaciones y ofimática, asícomo desarrollo y comercialización de todo tipo de software para todo tipo. "</t>
  </si>
  <si>
    <t>Alexis Nicholas Khazzam</t>
  </si>
  <si>
    <t>info@audaconsultores.es</t>
  </si>
  <si>
    <t>B64997216</t>
  </si>
  <si>
    <t>CENTRALITZACIO DE SISTEMES DE INFORMACIO I TECNOLOGIA SL</t>
  </si>
  <si>
    <t xml:space="preserve">LA CONSULTORIA, ASESORAMIENTO, AUDITORIA, Y FORMACION AL CLIENTE EN SISTEMAS DE INFORMACION. DESARROLLO Y ANALISIS DE PROGRAMAS INFORMATICOS. COMPRA, VENTA, DISTRIBUCION, COMERCIALIZACION, DE SOFTWARE Y HARDWARE, ETC.. </t>
  </si>
  <si>
    <t>David Branch</t>
  </si>
  <si>
    <t>acpymes@acpymes.com</t>
  </si>
  <si>
    <t>B86035078</t>
  </si>
  <si>
    <t>COMERCIO XUZHO SL</t>
  </si>
  <si>
    <t xml:space="preserve">COMERCIO AL MAYOR, MENOR, IMPORTACION, EXPORTACION Y FABRICACION DE TODO TIPO DE ARTICULOS DE REGALO, ARTICULOS ELECTRONICOS Y ELECTRICOS, CINTAS DE VIDEO Y AUDIO, CALZADO, PRENDAS DE VESTIR, PIELES, ARTICULOS DE CUERO, ARTICULOS DE VIAJE, PELETERIA. </t>
  </si>
  <si>
    <t>A38779658</t>
  </si>
  <si>
    <t>TARIC CANARIAS SA</t>
  </si>
  <si>
    <t xml:space="preserve">ARTICULO 2 . LA SOCIEDAD TENDRA POR OBJETO: A) LA COMERCIALIZACION Y DESARROLLO DE APLICACIONES O PROGRAMAS INFORMATICOS PROPIOS; MANTENIMIENTO; REPARACION Y REALIZACION DE INSTALACIONES TECNICAS DE SOFTWARE Y HARDWARE;. </t>
  </si>
  <si>
    <t>Antonio Lluisa Berges</t>
  </si>
  <si>
    <t xml:space="preserve"> Lluisa Berges De Antonio</t>
  </si>
  <si>
    <t xml:space="preserve"> Ferre Bech Enirc</t>
  </si>
  <si>
    <t>canarias@taric.es</t>
  </si>
  <si>
    <t>B24588584</t>
  </si>
  <si>
    <t>OPTIMIZACION Y GESTION DE APUESTAS SL</t>
  </si>
  <si>
    <t xml:space="preserve">LA PRESTACION DE SERVICIOS DE PUBLICIDAD EXTERIOR, MARKETING, Y PROMOCION DE PRODUCTOS Y SERVICIOS. LA COMERCIALIZACION DE HARDWARE Y SOFTWARE.. </t>
  </si>
  <si>
    <t>Jose Maria Sanchez Camara</t>
  </si>
  <si>
    <t xml:space="preserve"> Cristina Maria Fernandez Fernandez</t>
  </si>
  <si>
    <t>B47470786</t>
  </si>
  <si>
    <t>3A-I&amp;D&amp;G SISTEMAS DE INFORMACION SL</t>
  </si>
  <si>
    <t xml:space="preserve">LA REALIZACION DE TODA CLASE DE TRABAJOS DE ASESORAMIENTO Y CONSULTORIA SOBRE DESARROLLO, INSTALACION, INTEGRACION Y MANTENIMIENTO DE SISTEMAS Y SOPORTES INFORMATICOS AVANZADOS QUE PERMITAN OFRECER SOLUCIONES INFORMATICA. </t>
  </si>
  <si>
    <t>Xavier Garcia Cardo</t>
  </si>
  <si>
    <t>B83993519</t>
  </si>
  <si>
    <t>ZARCO SERVICIOS INTEGRALES DE COMUNICACION SL</t>
  </si>
  <si>
    <t xml:space="preserve">LA CREACION COMPOSICION ELABORACION REPRESENTACION DISTRIBUCION EDICION Y COMERCIALIZACION DE TODA CLASE DE PUBLICIDAD. </t>
  </si>
  <si>
    <t>Carlos Alberto Picher Gallardo</t>
  </si>
  <si>
    <t>B17808239</t>
  </si>
  <si>
    <t>AQSENSE SL</t>
  </si>
  <si>
    <t xml:space="preserve">LA BUSQUEDA Y DESARROLLO DE TODO TIPO DE TECNOLOGIA ESPECIALIZADA EN EL CAMPO DE LA VISION PARA COMPUTADOR, SU EXPLOTACION Y COMERCIALIZACION; EL CONTROL DE CALIDAD EN PROCESOS INDUSTRIALES, ROBOTICA, INGENIERIA INVERSA. </t>
  </si>
  <si>
    <t>Fernando Bacaicoa Alonso</t>
  </si>
  <si>
    <t xml:space="preserve"> Montserrat Oliveras Bagues</t>
  </si>
  <si>
    <t>B30573141</t>
  </si>
  <si>
    <t>GRUPO PC &amp; TOOLS SLL</t>
  </si>
  <si>
    <t>30002</t>
  </si>
  <si>
    <t xml:space="preserve">VENTA Y REPARACION DE EQUIPOS DE INFORMATICA Y MATERIAL DE OFICINA.. </t>
  </si>
  <si>
    <t>David Berneda Benito</t>
  </si>
  <si>
    <t>B64486822</t>
  </si>
  <si>
    <t>CIBERCAFE LOCUTORIO CORTIJO S.L.</t>
  </si>
  <si>
    <t xml:space="preserve">SERVICIOS DE INTERNET, INCLUYENDO VIDEO CONFERENCIAS, CONEXION A INTERNET Y VIDEOJUEGOS. FOTOCOPIAS, SCANEO, IMPRESION DE DOCUMENTOS Y SERVICIO DE FAX.SERVICIOS DE LOCUTORIO, ETC. </t>
  </si>
  <si>
    <t>Joan Lluis Serra Gomez</t>
  </si>
  <si>
    <t>B95399671</t>
  </si>
  <si>
    <t>INSATEK SOLUCIONES SOCIEDAD LIMITADA</t>
  </si>
  <si>
    <t xml:space="preserve">COMPRA, VENTA Y DISTRIBUCION DE SOLUCIONES INFORMATICAS. </t>
  </si>
  <si>
    <t>Thomas Steffen Schmidt</t>
  </si>
  <si>
    <t xml:space="preserve"> Michiel Wesseling</t>
  </si>
  <si>
    <t xml:space="preserve"> Cristian Marti Pou</t>
  </si>
  <si>
    <t>comercial@acoranor.com</t>
  </si>
  <si>
    <t>B18592931</t>
  </si>
  <si>
    <t>ALCRISOFT SL</t>
  </si>
  <si>
    <t>18014</t>
  </si>
  <si>
    <t xml:space="preserve">INVESTIGAR, DESARROLLAR ACTIVIDADES Y PRESTAR SERVICIOS EN EL AREA DE LAS TELECOMUNICACIONES, LA INFORMACION Y LA COMUNICACION. EN PARTICULAR, CON INTERNET Y OTRAS REDES, INCLUYENDO ACTIVIDADES DE PRODUCCION, DISTRIBUCIO. </t>
  </si>
  <si>
    <t>Mitchell Ian Levene</t>
  </si>
  <si>
    <t>B64077035</t>
  </si>
  <si>
    <t>WEDGE COMMUNICATION S.L</t>
  </si>
  <si>
    <t xml:space="preserve">LA COMPRAVENTA DE BIENES INFORMATICOS, PORTAL MULTIMEDIA, Y DEL MUNDO DE LA MULTIMEDIA, INCLUYENDO SUS COMPONENTES, ASI COMO LOS SERVICIOS DE VENTA POR INTERNET.ASESORAMIENTO Y DESARROLLO DE HERRAMIENTAS INFORMATICAS, ET. </t>
  </si>
  <si>
    <t>Ramon Bartolome Vargas Castro</t>
  </si>
  <si>
    <t xml:space="preserve"> Elio Cuenca Perez</t>
  </si>
  <si>
    <t>B15626518</t>
  </si>
  <si>
    <t>SIC SERVICIOS INFORMATICA CORUÑA SL</t>
  </si>
  <si>
    <t xml:space="preserve">REPARACION Y VENTA DE MATERIAL INFORMATICO.. </t>
  </si>
  <si>
    <t>Marina Ampudia Guaqueta</t>
  </si>
  <si>
    <t>sicsl@sicinformatica.net</t>
  </si>
  <si>
    <t>B86289170</t>
  </si>
  <si>
    <t>REAL TIME MEDIA SL</t>
  </si>
  <si>
    <t xml:space="preserve">REPARACION Y VENTA DE TODO TIPO DE APARATOS ELECTRONICOS, ASI COMO EL COMERCIO AL POR MAYOR Y MENOR DE LOS MISMOS. LA COMPRAVENTA Y VENTA DE ORDENADORES Y MATERIAL RELACIONADO CON LOS MISMOS, INCLUIDOS EQUIPOS INFORMATICOS Y PERIFERICOS Y ELEMENTOS DE LOS MISMOS. </t>
  </si>
  <si>
    <t>Antonio Navarro</t>
  </si>
  <si>
    <t xml:space="preserve"> Luigi Salmo Igachi</t>
  </si>
  <si>
    <t xml:space="preserve"> Rick Ching Yei Chen</t>
  </si>
  <si>
    <t xml:space="preserve"> Stefano Nordio</t>
  </si>
  <si>
    <t xml:space="preserve"> Kevin Wen Huang Wen</t>
  </si>
  <si>
    <t>B60548807</t>
  </si>
  <si>
    <t>DIC COMPUTER SL</t>
  </si>
  <si>
    <t xml:space="preserve">LA COMPRA VENTA, IMPORTACION, EXPORTACION, INSTALACION, MANTENIMIENTO Y DISTRIBUCION DE PRODUCTOS INFORMATICOS, HARDWARE, Y RECAMBIOS DE LOS MISMOS.                                                                        . </t>
  </si>
  <si>
    <t>Sebastian Climent Prades</t>
  </si>
  <si>
    <t>B62240262</t>
  </si>
  <si>
    <t>UNITED DIGITAL TELECOM SL</t>
  </si>
  <si>
    <t xml:space="preserve">ALQUILER, VENTA, DISTRIBUCION, EXPLOTACION Y REPARACION DE APARATOS Y ACCESORIOS Y TELEFONIA Y ELECTRONICA, Y CUALQUIER PRODUCTO DE INTERNET.. </t>
  </si>
  <si>
    <t>Alvaro Bartlett Gimenez</t>
  </si>
  <si>
    <t xml:space="preserve"> Bartiett Gimenez Alvaro</t>
  </si>
  <si>
    <t>B63136865</t>
  </si>
  <si>
    <t>MILKYWAY MULTIMEDIA SL</t>
  </si>
  <si>
    <t xml:space="preserve">PRESTACION DE SERVICIOS DE CONSULTORIA PARA LA REALIZACION DE PROYECTOS DE SOPORTES OPTICOS, INFORMATICOS, TELEMATICOS Y MULTIMEDIA. LA AGENCIA DE REPRESENTACION ARTISTICA DE ACTORES Y MODELOS. ETC                       . </t>
  </si>
  <si>
    <t>Jordi Rodriguez Maynou</t>
  </si>
  <si>
    <t xml:space="preserve"> Marc Soler Torres</t>
  </si>
  <si>
    <t>B64373541</t>
  </si>
  <si>
    <t>INFORESC SL</t>
  </si>
  <si>
    <t xml:space="preserve">EL ANALISIS, ELABORACION Y DESARROLLO DE PROGRAMAS INFORMATICOS.LA PRESTACION DE SERVICIOS DE CONSULTORIA INFORMATICA, COMERCIALIZACION Y REPRESENTACION DE TODO TIPO DE PROGRAMAS EQUIPOS Y HERRAMIENTAS INFORMATICAS. </t>
  </si>
  <si>
    <t>Antonio Tersa Tarraso</t>
  </si>
  <si>
    <t>B85912632</t>
  </si>
  <si>
    <t>AIFONE PROJECT SL</t>
  </si>
  <si>
    <t xml:space="preserve">Diseño y comercializacion de aplicaciones de programas informaticos y de telecomunicaciones.. </t>
  </si>
  <si>
    <t>Pedro Gorro Cerdan</t>
  </si>
  <si>
    <t>B17967621</t>
  </si>
  <si>
    <t>XADA-EINES DEL TER SL</t>
  </si>
  <si>
    <t>17530</t>
  </si>
  <si>
    <t xml:space="preserve">EL ARRENDAMIENTO Y EL COMERCIO AL MAYOR Y AL DETALLE DE TODO TIPO DE MAQUINARIA Y UTENSILIOS PARA LA CONSTRUCCION.. </t>
  </si>
  <si>
    <t>Joaquin Mas Vives</t>
  </si>
  <si>
    <t>B46682514</t>
  </si>
  <si>
    <t>USER INFORMATICA SOCIEDAD LIMITADA</t>
  </si>
  <si>
    <t xml:space="preserve">PROGRAMACION INFORMATICA, DESARROLLO Y SERVICIO DE MANTENIMIENTO.. </t>
  </si>
  <si>
    <t>Jordi Giral Azorero</t>
  </si>
  <si>
    <t>comercial@user-informatica.es</t>
  </si>
  <si>
    <t>B15955503</t>
  </si>
  <si>
    <t>NOMASYSTEMS SL</t>
  </si>
  <si>
    <t>15001</t>
  </si>
  <si>
    <t xml:space="preserve">ACTIVIDADES RELACIONADAS CON EL DESARROLLO, VENTA, ALMACENAMIENTO Y DISTRIBUCION DE INFORMACION, MANTENIMIENTO DE HARDWARE Y SOFTWARE PARA APLICACIONES INFORMATICAS Y COMUNICACIONES INDIVIDUALES O EN RED Y EN ESTE ULTIMO. </t>
  </si>
  <si>
    <t>Jordi Casas Armengol</t>
  </si>
  <si>
    <t xml:space="preserve"> Guillem Parera Ruiz</t>
  </si>
  <si>
    <t>B83021378</t>
  </si>
  <si>
    <t>LATA LATINA SL</t>
  </si>
  <si>
    <t xml:space="preserve">ASESORAMIENTO, CONSULTORIA, DESARROLLO, IMPLANTACION, DISTRIBUCION, COMPRAVENTA, MANTENIMIENTO Y CUALQUIER PRESTACION DE SERVICIOS RELACIONADOS CON LAS TECNOLOGIAS.                                                        . </t>
  </si>
  <si>
    <t>marta@latalatina.com</t>
  </si>
  <si>
    <t>B83862318</t>
  </si>
  <si>
    <t>MAREM OCCIDENTE SL</t>
  </si>
  <si>
    <t>28292</t>
  </si>
  <si>
    <t xml:space="preserve">LA PROMOCION DE NEGOCIOS Y EMPRESAS INDUSTRIALES, COMERCIALES, INMOBILIARIAS Y AGRICOLAS. </t>
  </si>
  <si>
    <t>James Lindley Tyer</t>
  </si>
  <si>
    <t>A80405285</t>
  </si>
  <si>
    <t>INSTITUTO SOCIAL DE INFORMATICA Y SERVICIOS INSSISI SA</t>
  </si>
  <si>
    <t xml:space="preserve">COMERCIALIZACION, ISNTALACION Y MANTENIMIENTO DE EQUIPOS, MATERIAL ACCESORIO E INFORMATICOS.. </t>
  </si>
  <si>
    <t>Javier Rosique Lopez</t>
  </si>
  <si>
    <t>B84302231</t>
  </si>
  <si>
    <t>ALL&amp;ONE TECHNOLOGIES S.L</t>
  </si>
  <si>
    <t xml:space="preserve">EL ASESORAMIENTO Y CONSULTORIA INFORMATICA. </t>
  </si>
  <si>
    <t>Ignacio Usabiaga Ramos</t>
  </si>
  <si>
    <t>B84821685</t>
  </si>
  <si>
    <t>SEVENTY SEVEN CONSULTORES S.L</t>
  </si>
  <si>
    <t xml:space="preserve">DESARROLLO, COMPRAVENTA, Y DISTRIBUCION DE PRODUCTOS INFORMATICOS, SOFTWARE Y HARDWARE, MANTENIMIENTO Y DESARROLLO DE PAGINAS WEB. </t>
  </si>
  <si>
    <t>Daniel Bofill Doutres</t>
  </si>
  <si>
    <t xml:space="preserve"> Xavier Ingerto Nuñez</t>
  </si>
  <si>
    <t>B85244044</t>
  </si>
  <si>
    <t>LITTLE TOM DIGITALS SL</t>
  </si>
  <si>
    <t xml:space="preserve">ASESORAMIENTO Y CONSULTORIA INFORMATICA.. </t>
  </si>
  <si>
    <t>Guillermo Luttich</t>
  </si>
  <si>
    <t>B85468957</t>
  </si>
  <si>
    <t>R J F ASESORES GRUPO IBERCONTROL S.L</t>
  </si>
  <si>
    <t>Fernando Callado Sanchez</t>
  </si>
  <si>
    <t>B57777518</t>
  </si>
  <si>
    <t>ESTUDIO AUREO SOCIEDAD LIMITADA</t>
  </si>
  <si>
    <t xml:space="preserve">El desarrollo de servicios tecnológicos y venta de material tecnológicoparaempresas y particulares. </t>
  </si>
  <si>
    <t>Maria Pilar Lasaosa Puertolas</t>
  </si>
  <si>
    <t>A62371091</t>
  </si>
  <si>
    <t>ZONEJEUX IBERICA SA</t>
  </si>
  <si>
    <t xml:space="preserve">PRESTACION DE LOS SIGUIENTES SERVICIOS Y CONTENIDOS INFORMATICOS. CREACION, REALIZACION, EDICION, EXPLOTACION, GESTION, DIFUSION, COMERCIALIZACION EN TODAS SUS FORMAS RELACIONADAS CON PRODUCTOS INFORMATICOS, TELEMATICOS,. </t>
  </si>
  <si>
    <t>Esteban Gabriel Gay</t>
  </si>
  <si>
    <t xml:space="preserve"> Susana Perez</t>
  </si>
  <si>
    <t xml:space="preserve"> German Loewe Durall</t>
  </si>
  <si>
    <t xml:space="preserve"> Sabine Elisabeth Sutter</t>
  </si>
  <si>
    <t xml:space="preserve"> David Edward Krajicek</t>
  </si>
  <si>
    <t>info@lati.com</t>
  </si>
  <si>
    <t>B04664140</t>
  </si>
  <si>
    <t>BUDHA'S JUKE BOX SOCIEDAD LIMITADA</t>
  </si>
  <si>
    <t>04700</t>
  </si>
  <si>
    <t xml:space="preserve">LA ADQUISICION, EXPLOTACION Y ENAJENACION DE DERECHOS AUDIOVISUALES, FONOGRAFICOS Y VIDEOGRAFICOS. LA EDICION DE SOPORTES DE GRABADOS DE SONIDO, VIDEO Y DE INFORMATICA. EL COMERCIO, TANTO AL POR MAYOR COMO AL POR MENOR,. </t>
  </si>
  <si>
    <t>Joan Albert Lopez Sans</t>
  </si>
  <si>
    <t>B09506981</t>
  </si>
  <si>
    <t>FOREIGN EXCHANGE SOLUTIONS SL</t>
  </si>
  <si>
    <t>29005</t>
  </si>
  <si>
    <t xml:space="preserve">INVESTIGACION Y DESARROLLO TECNOLOGICO, ASI COMO DISENO, ELABORACION, COMPRA, VENTA Y DISTRIBUCION DE SOFTWARE Y SISTEMAS INFORMATICOS.. </t>
  </si>
  <si>
    <t>Juan Baylina Bacardit</t>
  </si>
  <si>
    <t>info@fx-solutions.es</t>
  </si>
  <si>
    <t>B60623170</t>
  </si>
  <si>
    <t>TECHNO TRENDS SL</t>
  </si>
  <si>
    <t xml:space="preserve">PRODUCCION, COMERCIALIZACION, IMPORTACION, EXPORTACION DE PROGRAMAS INFORMATICOS RELACIONADOS CON EL SECTOR DE LAS TELECOMUNICACIONES. REALIZACION DE SERVICIOS INFORMATICOS EN GENERAL.DISENO DE PROGRAMAS INFORMATICOS, ET. </t>
  </si>
  <si>
    <t>Valentin Segura Andreo</t>
  </si>
  <si>
    <t>rrhh@ttrends.es</t>
  </si>
  <si>
    <t xml:space="preserve"> earnau@ttrends.es</t>
  </si>
  <si>
    <t xml:space="preserve"> igarcia@ttrends.es</t>
  </si>
  <si>
    <t xml:space="preserve"> info@ttrends.es</t>
  </si>
  <si>
    <t xml:space="preserve"> soporte@ttrends.es</t>
  </si>
  <si>
    <t>B65384984</t>
  </si>
  <si>
    <t>MYKOKO SOFTWARE SL</t>
  </si>
  <si>
    <t xml:space="preserve">DISEÑO, FABRICACION Y COMERCIALIZACION DE APLICACIONES INFORMATICAS PARA LAGESTION EMPRESARIAL, EXPLOTACION ELECTRONICA POR CUENTA DE TERCEROS, ASI COMO DISEÑO, FABRICACION Y EXPLOTACION DE SITIOS WEB DE LA RED INTERNET. </t>
  </si>
  <si>
    <t>Francisco Riverola Dodero</t>
  </si>
  <si>
    <t>B83898742</t>
  </si>
  <si>
    <t>JEB SYSTEM SL</t>
  </si>
  <si>
    <t xml:space="preserve">LA VENTA AL POR MAYOR Y/O MENOR DE APLICACIONES DE SISTEMAS INFORMATICOS Y TELEFONICOS, ETC. </t>
  </si>
  <si>
    <t>Francisco Javier Novani Ibañez</t>
  </si>
  <si>
    <t>B63819049</t>
  </si>
  <si>
    <t>VISUALGEST SOFTWARE S.L</t>
  </si>
  <si>
    <t xml:space="preserve">LA CREACION, MODIFICACION, Y ANALISIS Y VENTA DE TODO TIPO DE PROGRAMAS PARA ORDENADOR, PRESTACION DE SERVICIOS DE CONSULTORIA, INSTALACION Y FORMACION RELACIONADA CON LOS PROGRAMAS INFORMATICOS, ETC. </t>
  </si>
  <si>
    <t>Antonio Guillen Cama</t>
  </si>
  <si>
    <t>B83296814</t>
  </si>
  <si>
    <t>WEBSURFERS SL</t>
  </si>
  <si>
    <t xml:space="preserve">REALIZAR POR CUENTA PROPIA O DE TERCEROS, EN EL PAIS O EN EL EXTRANJERO, TAREAS DE CREACIO DE APLICACIONES MULTIMEDIALES PARA INTERNET, CDROM, KIOSKOS MOVILES.                                                             . </t>
  </si>
  <si>
    <t>Jose Antonio Alba Civico</t>
  </si>
  <si>
    <t xml:space="preserve"> Ruben Jose Mercado Collado</t>
  </si>
  <si>
    <t>B85527539</t>
  </si>
  <si>
    <t>SOPHOS IBERIA SRL</t>
  </si>
  <si>
    <t xml:space="preserve">LA PROMOCION, COMERCIALIZACION, DISTRIBUCION Y VENTA DE SOFTWARE Y HARDWARE; .. </t>
  </si>
  <si>
    <t>Jordi Utiel Gomez</t>
  </si>
  <si>
    <t>B50658863</t>
  </si>
  <si>
    <t>INZACARD SOCIEDAD LIMITADA</t>
  </si>
  <si>
    <t xml:space="preserve">COMERCIO DE MAQUINAS, EQUIPO Y MATERIAL DE OFICINA EXPLOTACION ELECTRONICA POR CUENTA DE TERCEROS.                                                                                                                          . </t>
  </si>
  <si>
    <t>Luis Domenech Zamora</t>
  </si>
  <si>
    <t xml:space="preserve"> Luis Lopez Giro</t>
  </si>
  <si>
    <t>inzacard@inzacard.com</t>
  </si>
  <si>
    <t xml:space="preserve"> info@inzacard.com</t>
  </si>
  <si>
    <t>B60576139</t>
  </si>
  <si>
    <t>ALDAT SL</t>
  </si>
  <si>
    <t xml:space="preserve">VENTA DE MATERIAL DE OFICINA E INFORMATICA.. </t>
  </si>
  <si>
    <t>Jorge Calvet Lacueva</t>
  </si>
  <si>
    <t xml:space="preserve"> Julio Hernandez Guitart</t>
  </si>
  <si>
    <t xml:space="preserve"> Jaume Rossinyol Monistrol</t>
  </si>
  <si>
    <t>B63809198</t>
  </si>
  <si>
    <t>TORELLO INNOVA S.L</t>
  </si>
  <si>
    <t xml:space="preserve">LA COMPRAVENTA, DISTRIBUCION, IMPORTACION, EXPORTACION DE MAQUINARIA NUEVA Y USADA EN LOS SECTORES INDUSTRIALES, TEXTIL Y DE TRANSFORMACION MECANICA, DE AUTOMOCION Y SUS COMPONENTES Y ACCESORIOS Y ASIMILADOS, ETC. </t>
  </si>
  <si>
    <t>Eduardo Redrado Blasco</t>
  </si>
  <si>
    <t xml:space="preserve"> Antonio Aguilera Gassull</t>
  </si>
  <si>
    <t>B82038720</t>
  </si>
  <si>
    <t>DESARROLLO Y FABRICACION DE ALTA TECNOLOGIA SL</t>
  </si>
  <si>
    <t>28460</t>
  </si>
  <si>
    <t xml:space="preserve">LA COMERCIALIZACION, INSTALACION Y MANTENIMIENTO DE EQUIPOS ELECTRONICOS Y SUS DERIVADOS.. </t>
  </si>
  <si>
    <t>A50164920</t>
  </si>
  <si>
    <t>INGENIERIA Y CONTROL ELECTRONICO SA</t>
  </si>
  <si>
    <t xml:space="preserve">DESARROLLO DE PROYECTOS ELECTRONICOS Y SU COMERCIALIZACION.. </t>
  </si>
  <si>
    <t>Begoña Lozano Ferrer</t>
  </si>
  <si>
    <t xml:space="preserve"> Elisa Merino Castrillo</t>
  </si>
  <si>
    <t xml:space="preserve"> Ana Maria Cabanas Maso</t>
  </si>
  <si>
    <t>elena.gonzalez@inycom.es</t>
  </si>
  <si>
    <t>B60191723</t>
  </si>
  <si>
    <t>RND SISTEMAS SL</t>
  </si>
  <si>
    <t xml:space="preserve">DISEYO. DESARROLLO Y COMERCIALIZACION DE SERVICIOS INFORMATICOS DE VALOR Y AYADIDO. DISEYO, DESARROLLO Y COMERCIALIZACION DE TODOS LOS SERVICIOS RELACIONADOS CON LA INFORMATICA PARA LA EMPRESA Y PUBLICO EN GENERAL. ETC.. </t>
  </si>
  <si>
    <t>Eulalia Nesweda Cirera</t>
  </si>
  <si>
    <t>rndsistemas@retemail.es</t>
  </si>
  <si>
    <t>B84018480</t>
  </si>
  <si>
    <t>BITE SOLUCIONES INFORMATICAS Y PROGRAMACION S.L.</t>
  </si>
  <si>
    <t xml:space="preserve">LA COMERCIALIZACION Y DISTRIBUCION DE EQUIPOS DE HARDWARE. </t>
  </si>
  <si>
    <t>Petr Andrushevich</t>
  </si>
  <si>
    <t xml:space="preserve"> Andrushevich Petr </t>
  </si>
  <si>
    <t>B84735075</t>
  </si>
  <si>
    <t>INSTALACIONES AYUSO JIMENEZ SL</t>
  </si>
  <si>
    <t xml:space="preserve">COMERCIO AL POR MAYOR Y MENOR, LA INSTALACION, MANTENIMIENTO, REPARACION Y ACONDICIONAMIENTO DE APARATOS Y MAQUINARIA DE FRIO Y AIRE ACONDICIONADO, ASI COMO DE CUALQUIER CLASE DE MAQUINARIA PARA USO DOMESTICO E INDUSTRIA. </t>
  </si>
  <si>
    <t>Jorg Murawski</t>
  </si>
  <si>
    <t xml:space="preserve"> Jurgen Klohe</t>
  </si>
  <si>
    <t xml:space="preserve"> Robert Sperring</t>
  </si>
  <si>
    <t>B84958008</t>
  </si>
  <si>
    <t>PARSON PROJECT SOLUTIONS SL</t>
  </si>
  <si>
    <t xml:space="preserve">IMPORTACION, EXPORTACION, COMPRA, VENTA, ARRENDAMIENTO, DISTRIBUCION, REPRESENTACION, COMERCIALIZACION, MONTAJE Y MANTENIMIENTO DE TODO TIPO DE EQUIPOS INFORMATICOS, ETC. </t>
  </si>
  <si>
    <t>Ana Queralt Olive</t>
  </si>
  <si>
    <t>B95055562</t>
  </si>
  <si>
    <t>FUSA BIZKAIA S. L.</t>
  </si>
  <si>
    <t xml:space="preserve">EXPLOTACION DEL NEGOCIO O ACTIVIDAD DE EQUIPOS INFORMATICOS.. </t>
  </si>
  <si>
    <t>Jose Maria Hill Prados</t>
  </si>
  <si>
    <t>B65719676</t>
  </si>
  <si>
    <t>HOTEL WEX SL</t>
  </si>
  <si>
    <t xml:space="preserve">LA COMPRA, VENTA, COMERCIALIZACION, PROGRAMACION, SERVICIOS GENERALES Y DE MANTENIMIENTO, Y REPARACION DE EQUIPOS INFORMATICOS Y CIBERNETICOS EN GENERAL, DISEÑO, DESARROLLO, MANTENIMIENTO DE PAGINAS WEB, ETC. </t>
  </si>
  <si>
    <t>Bernard Puyo</t>
  </si>
  <si>
    <t>B65916215</t>
  </si>
  <si>
    <t>ATCONSULTORS ASSESSORAMENT I SERVEIS GLOBALS SL</t>
  </si>
  <si>
    <t xml:space="preserve">SERVICIOS DE TELEFONIA, INFORMATICOS Y DE TELECOMUNICACIONES. COMPRA VENTA, IMPORTACION Y EXPORTACION DE PRODUCTOS RELACIONADOS CON DICHOS SERVICIOS. COMERCIALIZACION DE PRODUCTOS COSMETICOS Y DE PERFUMERIA. </t>
  </si>
  <si>
    <t>Jesus Martinez Olmeda</t>
  </si>
  <si>
    <t>B73574204</t>
  </si>
  <si>
    <t>ELCOM AIR SL</t>
  </si>
  <si>
    <t>03300</t>
  </si>
  <si>
    <t xml:space="preserve">COMERCIALIZACION DE TODO TIPO DE MATERIAL ELECTRICO, ELECTRONICO E INDUSTRIAL, TANTO AL MAYOR COMO AL MENOR. COMERCIALIZACION DE EQUIPOS DE REFRIGERACION Y DIFUSION DE AIRE.. </t>
  </si>
  <si>
    <t>Sergi Peirot Orrit</t>
  </si>
  <si>
    <t>B83416693</t>
  </si>
  <si>
    <t>INGRID GEM SL</t>
  </si>
  <si>
    <t xml:space="preserve">LA IMPORTACION, EXPORTACION, COMERCIALIZACION, PROMOCION, DISTRIBUCION Y VENTA DE SOFTWARE, HARDWARE Y DE TODA CLASE DE SISTEMAS INFORMATICOS.. </t>
  </si>
  <si>
    <t>Xavier Ripolles Sauri</t>
  </si>
  <si>
    <t xml:space="preserve"> Ripolles Saur Xavier</t>
  </si>
  <si>
    <t>B86392263</t>
  </si>
  <si>
    <t>MIURA SOLUTIONS SL</t>
  </si>
  <si>
    <t>28055</t>
  </si>
  <si>
    <t xml:space="preserve">EL DESARROLLO, VENTA Y MANTENIMIENTO DE SOLUCIONES DE NEGOCIO DE TECNOLOGIAS INFORMATICAS, ASI COMO EL DESARROLLO, MANTENIMIENTO Y VENTA DE SOFTWARE INFORMATICO.... </t>
  </si>
  <si>
    <t>Joaquin Calzon Gonzalez</t>
  </si>
  <si>
    <t xml:space="preserve"> Jorge Arques Osete</t>
  </si>
  <si>
    <t>B34256990</t>
  </si>
  <si>
    <t>NOVAGECKO SL</t>
  </si>
  <si>
    <t>34002</t>
  </si>
  <si>
    <t xml:space="preserve">a) Asesoria, consultoria y desarrollo de sftware. Consultoria informatica y servicio, mantenimiento y reparacion de sistemas implantados, y todo tipode servicios relacionados con la informatica. Prestacion de servicios de programacion y analisis informaticos, instalacion y mantenimiento de redes in. </t>
  </si>
  <si>
    <t>Andres Granados Serrano</t>
  </si>
  <si>
    <t>B70054838</t>
  </si>
  <si>
    <t>SOLUCIONES INFORMATICAS A LOS PROCESOS DE NEGOCIO SL</t>
  </si>
  <si>
    <t>15660</t>
  </si>
  <si>
    <t xml:space="preserve">LA CREACION, INSTALACION, VENTA, DISTRIBUCION Y. </t>
  </si>
  <si>
    <t>Stephan Keune</t>
  </si>
  <si>
    <t xml:space="preserve"> Ruben Frik</t>
  </si>
  <si>
    <t xml:space="preserve"> Thomas Michael Rudel</t>
  </si>
  <si>
    <t>B82631441</t>
  </si>
  <si>
    <t>MAAN INFORMATICA SL</t>
  </si>
  <si>
    <t xml:space="preserve">LA INVESTIGACION Y DESARROLLO REPRESENTACION COMPRA VENTA IMPORTACION Y EXPORTACION DE METODOS TECNICAS Y HERRAMIENTAS PARA LOS ENTORNOS DE INFORMATICA Y SISTEMAS DE INFORMACION ASI COMO PAGINAS WEBB.. </t>
  </si>
  <si>
    <t>Jose Lanzo Martinez</t>
  </si>
  <si>
    <t>B86326915</t>
  </si>
  <si>
    <t>WELMA WEB MKT LABS SL</t>
  </si>
  <si>
    <t xml:space="preserve">CONSULTORIA, DIRECCION Y DESARROLLO DE PROYECTOS Y AUDITORIA DE SISTEMAS INFORMATICOS... </t>
  </si>
  <si>
    <t>Maria Reyes Durall Mallol</t>
  </si>
  <si>
    <t xml:space="preserve"> Jorge Gifra Oristrell</t>
  </si>
  <si>
    <t>10005</t>
  </si>
  <si>
    <t>B24587230</t>
  </si>
  <si>
    <t>IMPLANTACIONES TECNOLOGICAS DESARROLLADAS SOCIEDAD LIMITADA</t>
  </si>
  <si>
    <t xml:space="preserve">DESARROLLO Y COMERCIALIZACION DE SISTEMAS DE CONTROL DE PROCESOS PARA LA INDUSTRIA. MANTENIMIENTO Y ASISTENCIA TECNICA DE EQUIPOS ELECTRICOS, ELECTRONICOS, INFORMATICOS, MECANICOS, NEUMATICOS E HIDRAULICOS. COMERCIALIZAC. </t>
  </si>
  <si>
    <t>Salvador Duarte Soto</t>
  </si>
  <si>
    <t xml:space="preserve"> Maria Isabel Rojas Aviles</t>
  </si>
  <si>
    <t>B60225216</t>
  </si>
  <si>
    <t>O M K SOFTWARE SL</t>
  </si>
  <si>
    <t xml:space="preserve">LA PRODUCCION, COMERCIALIZACION Y VENTA DE TODA CLASE DE PRODUCTOS INFORMATICOS, TANTO DE SOFTWARE COMO DE HARDWARE.. </t>
  </si>
  <si>
    <t>Jose Morral Muñoz</t>
  </si>
  <si>
    <t>B64549363</t>
  </si>
  <si>
    <t>KSORA TEC SL</t>
  </si>
  <si>
    <t xml:space="preserve">LA COMPRA, VENTA, REPARACION, MANTENIMIENTO Y CONSERVACION DE TODO TIPO DE ELEMENTOS INFORMATICOS, TANTO DE HARDWARE COMO DE SOFTWARE O PROGRAMAS. </t>
  </si>
  <si>
    <t>B65678906</t>
  </si>
  <si>
    <t>SOFTWARE AND CONSULTING SOLUTIONS SL</t>
  </si>
  <si>
    <t xml:space="preserve">LA CONSULTORIA, DESARROLLO, COMPRAVENTA Y COMERCIALIZACION DE SOFTWARE Y HARDWARE. </t>
  </si>
  <si>
    <t>Juana Vicente Castro</t>
  </si>
  <si>
    <t>B04641890</t>
  </si>
  <si>
    <t>PROATEC AUTOMATIZACION SOCIEDAD LIMITADA</t>
  </si>
  <si>
    <t>04740</t>
  </si>
  <si>
    <t xml:space="preserve">LA PRESTACION DE SERVICIOS DE IMPLANTACION DE SISTEMAS INFORMATICOS, TANTO SOFTWARE COMO HARDWARE, EL DESARROLLO DE SOLUCIONES DE GESTION (SOFTWARE) Y MANTENIMIENTO PARA PEQUENAS Y MEDIANAS EMPRESAS.                     . </t>
  </si>
  <si>
    <t>Louis Maurice Pierre Marucchi</t>
  </si>
  <si>
    <t xml:space="preserve"> Oscar Orri Magdalena</t>
  </si>
  <si>
    <t xml:space="preserve"> Stefan Maria R Janssens</t>
  </si>
  <si>
    <t>B12818357</t>
  </si>
  <si>
    <t>SOGESER FACILITY SERVICES SOCIEDAD LIMITADA</t>
  </si>
  <si>
    <t>46120</t>
  </si>
  <si>
    <t xml:space="preserve">1. COMPRA, VENTA, INSTALACION Y MANTENIMIENTO DE EQUIPOS, SISTEMAS Y APLICACIONES INFORMATICOS Y TELECOMUNICACIONES. 2. SERVICIOS DE CONSULTORIA, AUDITORIA E INGENIERIA DE TECNOLOGIAS DE LA INFORMACION; DESARROLLO DE APL. </t>
  </si>
  <si>
    <t>Josep Bosch Mas</t>
  </si>
  <si>
    <t>B73320715</t>
  </si>
  <si>
    <t>IPV6 INFORMATICA S.L</t>
  </si>
  <si>
    <t>30006</t>
  </si>
  <si>
    <t xml:space="preserve">EXPLOTACION ELECTRONICA POR CUENTA DE TERCEROS Y VENTA DE MATERIAL Y EQUIPOS INFORMATICOS                                                                                                                                   . </t>
  </si>
  <si>
    <t>Luis Miguel Barbosa Goncalves</t>
  </si>
  <si>
    <t>B86759743</t>
  </si>
  <si>
    <t>MIRAI ADVISORY SL</t>
  </si>
  <si>
    <t xml:space="preserve">INFORMATICA, TELECOMUNICACIONES Y OFIMATICA. EDICION DE OTROS PROGRAMAS INFORMATICOS. CONSTRUCCION, INSTALACIONES Y MANTENIMIENTO. COMERCIO AL POR MAYOR Y AL POR MENOR, DISTRIBUCION COMERCIAL, IMPORTACION, EXPORTACION Y MANTENIMIENTO DE PRODUCTOS RELACIONADOS CON LA INFORMATICA, TELECOMUNICACIONES. </t>
  </si>
  <si>
    <t>Fernando Jorge Olivares Arnaiz</t>
  </si>
  <si>
    <t>B21476908</t>
  </si>
  <si>
    <t>GLOBAL STEP - PRODUCTIONS SERVICES AND REPRESENTATIONS SL</t>
  </si>
  <si>
    <t xml:space="preserve">PRODUCCIONES, SERVICIOS Y REPRESENTACIONES DE EQUIPOS Y SOFTWARE.. </t>
  </si>
  <si>
    <t>Silvia Climent Merelo</t>
  </si>
  <si>
    <t>B82666884</t>
  </si>
  <si>
    <t>DETECSYS SL</t>
  </si>
  <si>
    <t xml:space="preserve">LA CREACION, DESARROLLO, MODIFICACION, MANTENIMIENTO, COMERCIALIZACION, CESION, INTERCAMBIO Y ADQUISICION PARA SU COMERCIALIZACION, ENAJENACION Y PRESTACION DE SERVICIOS Y MATERIAL DE PROGRAMAS INFORMATICOS. </t>
  </si>
  <si>
    <t>David Bafalluy Socada</t>
  </si>
  <si>
    <t>detecsys@detecsys.com</t>
  </si>
  <si>
    <t>B85036887</t>
  </si>
  <si>
    <t>QUATROTEC ELECTRONICA SL</t>
  </si>
  <si>
    <t>28918</t>
  </si>
  <si>
    <t xml:space="preserve">IMPORTACION, EXPORTACION, DISENO, PRODUCCION, COMPRAVENTA, DISTRIBUCION, ALQUILER O CUALQUIER ACTIVIDAD MERCANTIL RELACIONADA CON MATERIALES ELECTRONICOS, AUDIOVISUALES DE PRODUCTOS ELECTRONICOS O DE TRATAMIENTO DE INFOR. </t>
  </si>
  <si>
    <t>Cesar Figa Saldana</t>
  </si>
  <si>
    <t>info@quatrotec.es</t>
  </si>
  <si>
    <t xml:space="preserve"> cristina@quatrotec.es</t>
  </si>
  <si>
    <t>B57826059</t>
  </si>
  <si>
    <t>QUONEXT TURISMO SL</t>
  </si>
  <si>
    <t xml:space="preserve">La prestación de servicios de software y de nuevas tecnologias de la información y la comunicación, para empresas y entidades dedicadas al turismo. </t>
  </si>
  <si>
    <t>Miguel Seriola Rodas</t>
  </si>
  <si>
    <t>sboira@afirma.biz</t>
  </si>
  <si>
    <t>B64152697</t>
  </si>
  <si>
    <t>NOVABLAU EMARKETING SL</t>
  </si>
  <si>
    <t xml:space="preserve">LA PRESTACION DE SERVICIOS DE PROMOCION Y MARKETING MEDIANTE PAGINAS WEB Y PORTALES EN INTERNET, LA PRESTACION DE SERVICIOS DE CONSULTORIA Y DESARROLLO DE PROYECTOS TECNICOS E INFORMATICOS, ETC. </t>
  </si>
  <si>
    <t>Rafael Vargas Moreno</t>
  </si>
  <si>
    <t xml:space="preserve"> Fernando Jose Mouriño Garcia</t>
  </si>
  <si>
    <t>B86260841</t>
  </si>
  <si>
    <t>LANGOSPAN SL</t>
  </si>
  <si>
    <t xml:space="preserve">ASESORAR COMO SOCIEDAD DE CONSULTORIA, A AQUELLAS EMPRESAS DE LOS SECTORESDE LA INDUSTRIA ESPECIALIZADA EN SOLUCIONES TECNOLOGICAS Y EN SERVICIOS AVANZADOS ASOCIADOS A LAS NUEVAS TECNOLOGIAS DE LA INFORMACION Y, SOBRE TODO EN SU PROYECCION INTERNACIONAL.... </t>
  </si>
  <si>
    <t>Luis Antonio Martin Bernardos</t>
  </si>
  <si>
    <t xml:space="preserve"> Jose Cristobal Barrabes Consul</t>
  </si>
  <si>
    <t xml:space="preserve"> Arturo Barrabes Consul</t>
  </si>
  <si>
    <t xml:space="preserve"> Juan Carlos Barrabes Consul</t>
  </si>
  <si>
    <t>B65967002</t>
  </si>
  <si>
    <t>MINIARTBOX SL</t>
  </si>
  <si>
    <t xml:space="preserve">DESARROLLO, COMERCIALIZACION, E IMPLEMENTACION DE APLICACIONES PARA MOVILES Y OTROS DISPOSITIVOS, ASI COMO GESTION DE COMUNIDADES EN INTERNET Y SERVICIOS A MIEMBROS CON PROYECCION INTERNACIONAL. </t>
  </si>
  <si>
    <t>Santiago Esteve Ferran</t>
  </si>
  <si>
    <t xml:space="preserve"> Roc Torrell Blanquer</t>
  </si>
  <si>
    <t>B85355014</t>
  </si>
  <si>
    <t>GLOBAL CRITERIA SERVICIOS EMPRESARIALES SL</t>
  </si>
  <si>
    <t xml:space="preserve">REALIZACION DE TODA CLASE DE TRABAJOS DE ASESORAMIENTO, Y CONSULTORIA SOBRE DESARROLLO, INSTALACION, INTEGRACION Y MANTENIMIENTO DE SISTEMAS Y SOPORTES INFORMATICOS AVANZADOS QUE PERMITAN OFRECER SOLUCIONES INFORMATICAS. </t>
  </si>
  <si>
    <t xml:space="preserve">Catherine Ellen Odonovan Lynch </t>
  </si>
  <si>
    <t>B06571319</t>
  </si>
  <si>
    <t>CONSTRUCCIONES HISPANO GUINEANA 2020 SL</t>
  </si>
  <si>
    <t>06400</t>
  </si>
  <si>
    <t xml:space="preserve">COMERCIO, IMPORTACION Y EXPORTACION DE PRODUCTOS DE ALIMENTACION, MATERIALES DE CONSTRUCCION, PRODUCTOS INDUSTRIALES, MATERIAS PRIMAS, PRODUCTOS DERIVADOS DE LA PIEDRA, ARTICULOS TEXTILES Y CALZADOS, PRODUCTOS ELECTRONIC. </t>
  </si>
  <si>
    <t>Carlos Gimenez Guerrero</t>
  </si>
  <si>
    <t xml:space="preserve"> Angel Fernando Ruiz Tellez</t>
  </si>
  <si>
    <t>B40176687</t>
  </si>
  <si>
    <t>SILVEREME SL</t>
  </si>
  <si>
    <t>40400</t>
  </si>
  <si>
    <t xml:space="preserve">LA COMPRAVENTA, COMERCIALIZACION, DISTRIBUCION, INSTALACION, MANTENIMIENTO DE APARATOS, PRODUCTOS Y SERVICIOS INFORMATICOS, DE TELECOMUNICACIONES Y AUDIOVISUAL, ASI COMO LA PROMOCION COMERCIAL DE SERVICIOS, PRODUCTOS Y S. </t>
  </si>
  <si>
    <t>Eduardo Bernabe Roca</t>
  </si>
  <si>
    <t>administracion@silvereme.com</t>
  </si>
  <si>
    <t xml:space="preserve"> contacto@silvereme.com</t>
  </si>
  <si>
    <t>B85383180</t>
  </si>
  <si>
    <t>JOWOOD IBERICA SL</t>
  </si>
  <si>
    <t xml:space="preserve">LA IMPORTACION, EXPORTACION, VENTA Y DISTRIBUCION DE SOFTWARE Y HARDWARE; .. </t>
  </si>
  <si>
    <t>Jaime Orriols Padros</t>
  </si>
  <si>
    <t>B43822915</t>
  </si>
  <si>
    <t>NADAL WEB 365 SOCIEDAD LIMITADA</t>
  </si>
  <si>
    <t>43480</t>
  </si>
  <si>
    <t xml:space="preserve">PRESTACION DE TODO TIPO DE SERVICIOS RELACIONADOS CON LA INFORMATIVA. </t>
  </si>
  <si>
    <t>Paul James Freshwater</t>
  </si>
  <si>
    <t xml:space="preserve"> Frederik Michael Duffy</t>
  </si>
  <si>
    <t>B83908731</t>
  </si>
  <si>
    <t>NET OPTOPUSSY SL</t>
  </si>
  <si>
    <t xml:space="preserve">LA PRESTACION Y COMERCIALIZACION DE SERVICIOS A TRAVES DE LA RED INFORMATICA. </t>
  </si>
  <si>
    <t>Keith Byron San Felipe</t>
  </si>
  <si>
    <t xml:space="preserve"> Christian Andreas Helmut Keim</t>
  </si>
  <si>
    <t xml:space="preserve"> Alejandro Gayan Galan</t>
  </si>
  <si>
    <t xml:space="preserve"> Jillian Elizateth Forusz</t>
  </si>
  <si>
    <t xml:space="preserve"> Philipp Barthold</t>
  </si>
  <si>
    <t>B85495422</t>
  </si>
  <si>
    <t>ADVANCED SOLUTIONS &amp; EQUIPMENT SL</t>
  </si>
  <si>
    <t xml:space="preserve">LA IMPORTACION, EXPORTACION, COMPRA Y VENTA DE MATERIAL DEPORTIVO, EQUIPOS INFORMATICOS Y ALTA TECNOLOGIA.. </t>
  </si>
  <si>
    <t>Magdalena Martinez Torres</t>
  </si>
  <si>
    <t>B92947928</t>
  </si>
  <si>
    <t>PARK LANE FINANCIAL SERVICES SL</t>
  </si>
  <si>
    <t>29649</t>
  </si>
  <si>
    <t xml:space="preserve">1.- REALIZACION, PRODUCCION Y DISTRIBUCION. DE TODO TIPO DE PROGRAMACION POR MEDIOS RADIOFONICOS, TELEFONICOS, AUDIOVISUALES, INFORMATICOS, TELEMATICOS.Y CUALESQUIERA OTROS EXISTENTES EN LA ACTUALIDAD O QUE PUDIERAN CREA. </t>
  </si>
  <si>
    <t>Laura Sancho Lora</t>
  </si>
  <si>
    <t xml:space="preserve"> Josefa Lora Hernandez</t>
  </si>
  <si>
    <t xml:space="preserve"> Sergio Sancho Lora</t>
  </si>
  <si>
    <t>B07880867</t>
  </si>
  <si>
    <t>AT4.NET INTERNET Y COMUNICACION SL</t>
  </si>
  <si>
    <t>07012</t>
  </si>
  <si>
    <t xml:space="preserve">DESARROLLO DE APLICACIONES INFORMATICAS, DESARROLLO DE SISTEMAS DE INFORMACION CONECTADOS A INTERNET Y OTRAS REDES COMPRAVENTA, ALQUILER Y SERVICIOS CON REDES DE COMUNICACION CREACION Y MANTENIMIENTO DE PAGINAS WEB INTER. </t>
  </si>
  <si>
    <t>Javier Alamo Ortega</t>
  </si>
  <si>
    <t>info@at4.net</t>
  </si>
  <si>
    <t xml:space="preserve"> about@at4.net</t>
  </si>
  <si>
    <t>B39346697</t>
  </si>
  <si>
    <t>FAMSOFT SOCIEDAD LIMITADA</t>
  </si>
  <si>
    <t xml:space="preserve">DISTRIBUCION Y VENTA DE TODO TIPO DE ORDENADORES ASI COMO DE SU MATERIAL AUXILIAR EL ASESORAMIENTO A TERCEROS PARA EL DESARROLLO, MANTENIMIENTO E INSTALACION DE SUS SISTEMAS INFORMATICOS, REALIZACION Y VENTA DE PROGRAMAS. </t>
  </si>
  <si>
    <t>Manuel Miret Casanovas</t>
  </si>
  <si>
    <t xml:space="preserve"> Facundo Rojo Gil</t>
  </si>
  <si>
    <t>B57176364</t>
  </si>
  <si>
    <t>MANA SOFTWARE S.L.</t>
  </si>
  <si>
    <t>07500</t>
  </si>
  <si>
    <t xml:space="preserve">LA COMPRA VENTA AL POR MAYOR Y MENOR DE MOBILIARIO, MAQUINARIA Y CONSUMIBLES DE OFICINA, ORDENADORES Y EQUIPOS Y PROGRAMAS INFORMATICOS, ASI COMO SERVICIOS DE PROGRAMACION.. </t>
  </si>
  <si>
    <t>Ruth Aguiar Colom</t>
  </si>
  <si>
    <t>info@manasoft.net</t>
  </si>
  <si>
    <t xml:space="preserve"> info@manasoftware.net</t>
  </si>
  <si>
    <t>B86287141</t>
  </si>
  <si>
    <t>GOSOCIAL SL</t>
  </si>
  <si>
    <t xml:space="preserve">DESARROLLO DE INFRAESTRUCTURAS DE SISTEMAS Y APLICACIONES INFORMATICAS, CONSULTORIA DE NEGOCIOS, ESTUDIOS ECONOMICOS, CONTABLES, DE GESTION Y ORGANIZACION DE EMPRESAS............. </t>
  </si>
  <si>
    <t>Santiago Pijuan Riera</t>
  </si>
  <si>
    <t xml:space="preserve"> Albert Pijuan Sala</t>
  </si>
  <si>
    <t>B86396108</t>
  </si>
  <si>
    <t>ISUPPORT SOLUCIONES INTEGRALES SL</t>
  </si>
  <si>
    <t xml:space="preserve">EL CONSULTING INFORMATICO, ASI COMO EL MANTENIMIENTO DEL SOFTWARE Y HARDWARE DE CUALQUIER EQUIPO INFORMATICO. LA DIGITALIZACION Y CUSTODIO DE DOCUMENTOS. EL SOPORTE Y MANTENIMIENTO INFORMATICO A EMPRESAS Y PARTICULARES. LA CREACION DEL SOPORTE INFORMATICO PARA LA MEDIACION EN LA COMPRAVENTA. </t>
  </si>
  <si>
    <t>Manuel Marcos Cano Martinez</t>
  </si>
  <si>
    <t xml:space="preserve"> Sebastian Oliva Diez</t>
  </si>
  <si>
    <t xml:space="preserve"> Jose Maria Wifredo Gibert Folch</t>
  </si>
  <si>
    <t xml:space="preserve"> David Viles Bajo</t>
  </si>
  <si>
    <t xml:space="preserve"> Jordi Esteve Martin</t>
  </si>
  <si>
    <t>B64441942</t>
  </si>
  <si>
    <t>IMAGEN Y TRADICION BCN SL</t>
  </si>
  <si>
    <t xml:space="preserve">LA COMPRA-VENTA, COMERCIALIZACION, DISTRIBUCION, REPARACION Y ARRENDAMIENTO ACTIVO NO FINANCIERO DE TODA CLASE DE MAQUINARIA INDUSTRIAL.                                                                                    . </t>
  </si>
  <si>
    <t>Jose Miguel Garcia Hernandez</t>
  </si>
  <si>
    <t>B85336006</t>
  </si>
  <si>
    <t>ROBINDEIN S.L</t>
  </si>
  <si>
    <t xml:space="preserve">ADQUISICION, ENAJENACION, DISTRIBUCION, PROGAMACION, REPARACION, ELABORACION, CONFIGURACION, DISENO, CONSULTORIA, ANALISIS, INVESTIGACION, Y DESARROLLO EN TODO TIPO DE APLICACIONES, PRODUCTOS Y PROCESOS INFORMATICOS Y/O. </t>
  </si>
  <si>
    <t>Jose Luis Lafarga Carrera</t>
  </si>
  <si>
    <t xml:space="preserve"> Carlos Maldonado Aguilo</t>
  </si>
  <si>
    <t>B85498582</t>
  </si>
  <si>
    <t>INVALUA ACTIV INVESTMENT SL</t>
  </si>
  <si>
    <t xml:space="preserve">COMPRA, VENTA, IMPORTACION, EXPORTACION, DISTRIBUCION Y COMERCIALIZACION DE SOFTWARE( PRODUCTOS DE INFORMATICA, CONSUMIBLES Y MATERIAL.. </t>
  </si>
  <si>
    <t>Francisca Vivancos Hernandez</t>
  </si>
  <si>
    <t>B85554293</t>
  </si>
  <si>
    <t>ADVANCED ENTERPRISE INTERNET ACTIVITIES SL</t>
  </si>
  <si>
    <t xml:space="preserve">EL COMERCIO ELECTRONICO RELACIONADO CON SERVICIOS DE MANTENIMIENTO DE EQUIPAMIENTO INFORMATICO Y PROVISION DE SERVICIOS DE DOCUMENTACION. LA VENTA DE COMPONENTES ELECTRONICOS, SOPORTE Y, MATERIAL DE IMAGEN, SONIDO Y VIDE. </t>
  </si>
  <si>
    <t>Jose Luis Celdran Lopez</t>
  </si>
  <si>
    <t xml:space="preserve"> Francisca Molina Murcia</t>
  </si>
  <si>
    <t>B86399086</t>
  </si>
  <si>
    <t>EUREKA SOLUCIONES INFORMATICAS Y COMUNICACIONES SL</t>
  </si>
  <si>
    <t xml:space="preserve">LA REALIZACION DE TRABAJOS INFORMATICOS, PROYECTOS DE REDES DE COMUNICACION, PROGRAMACION INFORMATICA EN TODOS LOS NIVELES, SERVICIOS DE MANTENIMIENTO DE LOS MISMOS Y VENTA DE EQUIPOS INFORMATICOS Y MATERIAL DE SALVAMENTO. </t>
  </si>
  <si>
    <t>Fernando Merida Lafuerza</t>
  </si>
  <si>
    <t>B93014850</t>
  </si>
  <si>
    <t>INFORMATICA KAMALERT SL</t>
  </si>
  <si>
    <t xml:space="preserve">LA INFORMATICA EN GENERAL, LA COMPRA, VENTA, ALQUILER, REPARACION Y COMERCIALIZACION DE EQUIPOS, APLICACIONES Y COMPONENTES INFORMATICOS, DE SOFTWAREY HARDWARE, EL DISENO DE PROGRAMAS INFORMATICOS, SU COMERCIALIZACION Y. </t>
  </si>
  <si>
    <t>Carlos Ruano Infante</t>
  </si>
  <si>
    <t>B65926917</t>
  </si>
  <si>
    <t>PRESENCIAL TIME SL</t>
  </si>
  <si>
    <t xml:space="preserve">LA PRESTACION DE SERVICIOS INTEGRALES DE TECNOLOGIAS DE LA INFORMACION Y DE LA INFORMATICA, ASI COMO DE OTROS SERVICIOS RELACIONADOS CON DICHAS TECNOLOGIAS. </t>
  </si>
  <si>
    <t>Pedro Escriche Sacristan</t>
  </si>
  <si>
    <t>B48441315</t>
  </si>
  <si>
    <t>DIS PROCESS SOCIEDAD LIMITADA</t>
  </si>
  <si>
    <t xml:space="preserve">COMERCIALIZACION DE SISTEMAS ELECTRONICOS.. </t>
  </si>
  <si>
    <t>Nicolas Nutter</t>
  </si>
  <si>
    <t xml:space="preserve"> Marta Micaela Felez Navas</t>
  </si>
  <si>
    <t>oficina@dis-process.com</t>
  </si>
  <si>
    <t>B57568800</t>
  </si>
  <si>
    <t>DISSENYS &amp; EMOCIONS SL</t>
  </si>
  <si>
    <t>"EL DESARROLLO DE APLICACIONES INFORMATICAS, DESARROLLO DE SISTEMAS DE INFORMACION CONECTADOS A ""INTERNET"" U OTRAS REDES DE DATOS COMPRAVENTA, ALQUILER Y SERVICIOS RELACIONADOS CON REDES DE COMUNICACION; CREACION Y MANTEN. "</t>
  </si>
  <si>
    <t>Karen Lisle Hallie</t>
  </si>
  <si>
    <t xml:space="preserve"> Peter Fante</t>
  </si>
  <si>
    <t xml:space="preserve"> David Outram</t>
  </si>
  <si>
    <t xml:space="preserve"> David James Parcell</t>
  </si>
  <si>
    <t xml:space="preserve"> Douglas Robinson</t>
  </si>
  <si>
    <t>info@ilu-sion.com</t>
  </si>
  <si>
    <t xml:space="preserve"> xisca@ilu-sion.com</t>
  </si>
  <si>
    <t xml:space="preserve"> tonisalva@ilu-sion.com</t>
  </si>
  <si>
    <t>B64149966</t>
  </si>
  <si>
    <t>SLAVE INTERWEB SL</t>
  </si>
  <si>
    <t xml:space="preserve">LA CREACION, DISENO, EXPLOTACION, DE SISTEMAS TELEMATICOS O DOMINIOS DE LOS DENOMINADOS PAGINAS WEB, PARA SU UTILIZACION EN INTERNET, ASI COMO EN TELEFONIA MOVIL, Y OTROS MEDIOS DE COMUNICACION. </t>
  </si>
  <si>
    <t>Oscar Fuente Castrillejo</t>
  </si>
  <si>
    <t xml:space="preserve"> Susana Lopez Blanco</t>
  </si>
  <si>
    <t>B64150006</t>
  </si>
  <si>
    <t>NETBIRD MEDIA SL</t>
  </si>
  <si>
    <t xml:space="preserve">LA CREACION, DISENO, Y EXPLOTACION DE SISTEMAS TELEMATICOS, O DOMINIOS DE LOS DENOMINADOS PAGINAS WEB, PARA SU UTILIZACION EN INTERNET, ASI COMO EN TELEFONIA MOVIL Y OTROS MEDIOS DE COMUNICACION. </t>
  </si>
  <si>
    <t>Ricardo Sanchez Bouzo</t>
  </si>
  <si>
    <t xml:space="preserve"> Sebastia Prat Pons</t>
  </si>
  <si>
    <t>B64163470</t>
  </si>
  <si>
    <t>ZENANA ENTERTAINMENT SL</t>
  </si>
  <si>
    <t xml:space="preserve">LA CREACION, DISENO Y EXPLOTACION DE SISTEMAS TELEMATICOS O DOMINIOS, DE LOS DENOMINADOS PAGINAS WEB, PARA SU UTILIZACION EN INTERNET, ASI COMO EN TELEFONIA MOVIL Y OTROS MEDIOS DE COMUNICACION. </t>
  </si>
  <si>
    <t>Paul Mangell</t>
  </si>
  <si>
    <t xml:space="preserve"> Isabella Elisabeth Weiss</t>
  </si>
  <si>
    <t xml:space="preserve"> Peter Nash</t>
  </si>
  <si>
    <t>B64774748</t>
  </si>
  <si>
    <t>SUBSCRIPTION BILLING SOLUTIONS SL</t>
  </si>
  <si>
    <t xml:space="preserve">LA CREACION, DISENO, Y EXPLOTACION DE SISTEMAS TELEMATICOS O DOMINIOS DE LOS DENOMINADOS PAGINAS WEB, PARA SU UTILIZACION EN INTERNET, ASI COMO EN TELEFONIA MOVIL Y OTROS MEDIOS DE COMUNICACION.                          . </t>
  </si>
  <si>
    <t>German Permanyer Griño</t>
  </si>
  <si>
    <t xml:space="preserve"> Domenech Permanyer Griño</t>
  </si>
  <si>
    <t>B64960768</t>
  </si>
  <si>
    <t>INTEGRATED EBILLING SOLUTIONS SL</t>
  </si>
  <si>
    <t>"LA CREACION, DISENO Y EXPLOTACION DE SISTEMAS TELEMATICOS O DOMINIOS DE LOS DENOMINADOS ""PAGINAS WEB"" PARA SU UTILIZACION EN INTERNET, ASI COMO EN TELEFONIA MOVIL Y OTROS MEDIOS DE COMUNICACION.. "</t>
  </si>
  <si>
    <t>Josep Maria Nieto Martinez</t>
  </si>
  <si>
    <t>B84778588</t>
  </si>
  <si>
    <t>ALGARBER CONSULTING S.L</t>
  </si>
  <si>
    <t xml:space="preserve">1. La integración de soluciones de tecnologías de la información así como la compra-venta de productos hardware y software y la prestación de servicios de consultoría y reingeniería de negocio. 2. Los servicios de intermediación como agente comercial de productos diversos como material deportivo.. </t>
  </si>
  <si>
    <t>B85756328</t>
  </si>
  <si>
    <t>SEEPMODE SL</t>
  </si>
  <si>
    <t xml:space="preserve">LA REALIZACION DE DESARROLLOS INFORMATICOS, CONSULTORIA INFORMATICA.... </t>
  </si>
  <si>
    <t>Fulgencio Jose Rodriguez Funes</t>
  </si>
  <si>
    <t xml:space="preserve"> Jordi Tajahuerce Nogue</t>
  </si>
  <si>
    <t>B86022993</t>
  </si>
  <si>
    <t>TOWERED AND ASSOCIATES SL</t>
  </si>
  <si>
    <t xml:space="preserve">INVESTIGACION, DISEÑO, DESARROLLO, FABRICACION, EXPLOTACION, COMPRA Y VENTA AL POR MAYOR Y AL POR MENOR, EXPORTACION E IMPORTACION, DISTRIBUCION, ALQUILER, REPRESENTACION, ALMACENAMIENTO Y CESION DE SOFTWARE, ORDENADORES... </t>
  </si>
  <si>
    <t>Stephan Baudach Glahn</t>
  </si>
  <si>
    <t>B82202730</t>
  </si>
  <si>
    <t>INDUCLONIC SYSTEM SL</t>
  </si>
  <si>
    <t xml:space="preserve">INFORMATICA, MATERIALES, EQUIPOS Y CONSUMIBLES INFORMATICOS, ARTES GRAFICAS CONSUMIBLES, MAQUINARIA Y SUMINISTROS DE OFICINA Y TIENDAS.. </t>
  </si>
  <si>
    <t>Bernat Capuz Valls</t>
  </si>
  <si>
    <t>B84012681</t>
  </si>
  <si>
    <t>CEROMAT SL</t>
  </si>
  <si>
    <t xml:space="preserve">EL ASESORAMIENTO, DISENO, DESARROLLO E IMPLANTACION DE SERVICIOS INFORMATICOS Y DE REDES DE COMUNICACION INTERNET. </t>
  </si>
  <si>
    <t>Salvador Mas Xaxas Riviere</t>
  </si>
  <si>
    <t xml:space="preserve"> Sergio Torres Wiehink</t>
  </si>
  <si>
    <t>B84389618</t>
  </si>
  <si>
    <t>BUSINESS INTELLIGENCE THROUGH DOCUMENTS SL</t>
  </si>
  <si>
    <t xml:space="preserve">LA IMPORTACION, EXPORTACION, COMPRA, VENTA, ARRENDAMIENTO, DISTRIBUCION, EXPLOTACION DIRECTA O INDIRECTAMENTE DE ORDENADORES, PRODUCTOS Y SERVICIOS INFORMATICOS, ETC. </t>
  </si>
  <si>
    <t>Maria Dolores Diaz Garcia</t>
  </si>
  <si>
    <t>B85060051</t>
  </si>
  <si>
    <t>SABIOTE DE LA CONDESA CINCO SL</t>
  </si>
  <si>
    <t xml:space="preserve">LA CONSTRUCCION, COMPRAVENTA, ADMINISTRACION, DESARROLLO, TENENCIA, ARRENDAMIENTO Y EXPLOTACION DE INSTALACION O INSTALACIONES DE GENERACION ELECTRICA MEDIANTE LA UTILIZACION DE TODA CLASE DE ENERGIAS Y COMBUSTIBLES, ASI. </t>
  </si>
  <si>
    <t>Marc Tallo Sendra</t>
  </si>
  <si>
    <t xml:space="preserve"> Jorge Lopez Serra</t>
  </si>
  <si>
    <t xml:space="preserve"> Bernat Capuz Valls</t>
  </si>
  <si>
    <t>B85413425</t>
  </si>
  <si>
    <t>SERVICIOS PARA LA GESTION TECNOLOGICA Y DE NEGOCIO SL</t>
  </si>
  <si>
    <t xml:space="preserve">CONSULTORIA TECNOLOGICA Y DE NEGOCIO DE SISTEMAS INFORMATICOS.. </t>
  </si>
  <si>
    <t>Baljinder Singh</t>
  </si>
  <si>
    <t xml:space="preserve"> Ranjit Masuta</t>
  </si>
  <si>
    <t>B86281920</t>
  </si>
  <si>
    <t>PROFINANTIA CONSULTING SL</t>
  </si>
  <si>
    <t xml:space="preserve">SERVICIOS DE INSTALACION, IMPLEMENTACION, DESARROLLO, FORMACION Y MANTENIMIENTO DE TODO TIPO DE APLICACIONES INFORMATICAS. </t>
  </si>
  <si>
    <t>Gerardo Mancebo Perez</t>
  </si>
  <si>
    <t xml:space="preserve"> Ignacio Marco Perez</t>
  </si>
  <si>
    <t>chamarti@ceconsulting.es</t>
  </si>
  <si>
    <t>B53648531</t>
  </si>
  <si>
    <t>TERALCO TECNOLOGIAS INFORMATICAS SL</t>
  </si>
  <si>
    <t xml:space="preserve">LA PRESTACION DE SERVICIOS DE ESTUDIO Y ANALISIS DE PROCESOS PARA SU TRATAMIENTOMECANICO Y DE PROGRAMACION PARA EQUIPOS ELECTRONICO.. </t>
  </si>
  <si>
    <t>Ivan Twose Valls</t>
  </si>
  <si>
    <t>B54402128</t>
  </si>
  <si>
    <t>I-WAY COMMUNITY SL</t>
  </si>
  <si>
    <t>03007</t>
  </si>
  <si>
    <t xml:space="preserve">LA FABRICACION, COMERCIALIZACION, ALQUILER, REPARACION Y MANTENIMIENTO DE EQUIPOS INFORMATICOS; DESARROLLO Y COMERCIALIZACION AL POR MAYOR Y POR MENOR DE SOFTWARE Y HARDWARE; E INSTALACION Y MANTENIMIENTO DE REDES INFORM. </t>
  </si>
  <si>
    <t>Jordi Dachs Trabal</t>
  </si>
  <si>
    <t>B99125296</t>
  </si>
  <si>
    <t>SAYTEL SOLUCIONES GLOBALES SL</t>
  </si>
  <si>
    <t xml:space="preserve">LA PRESTACION DE TODA CLASE DE SERVICIOS RELACIONADOS CON LA INFORMATICA, INCLUYENDO COMO TALES LA PROGRAMACION, MANTENIMIENTO, CREACION Y DESARROLLO DE SOFTWARE Y OTROS SERVICIOS DE CONSULTORIA Y ASESORAMIENTO DE CARACT. </t>
  </si>
  <si>
    <t>Juan Francisco Martinez Martinez</t>
  </si>
  <si>
    <t>A65597056</t>
  </si>
  <si>
    <t>IMMOPAC SOFTWARE SA</t>
  </si>
  <si>
    <t xml:space="preserve">LA COMPRA, VENTA, IMPORTACION, EXPORTACION, COMERCIALIZACION, DESARROLLO Y DISTRIBUCION DE TODO TIPO DE PRODUCTOS DE SOFTWARE Y COMPONENTES ELECTRONICOS, Y DEMAS SERVICIOS DE INFORMATICA Y OFIMATICA, ETC. </t>
  </si>
  <si>
    <t>Nelson Ben Martinez</t>
  </si>
  <si>
    <t>B82389305</t>
  </si>
  <si>
    <t>SOFT 5 TECNOLOGIA INFORMATICA SL</t>
  </si>
  <si>
    <t xml:space="preserve">LA EXPLOTACION ELECTRONICA DE DATOS POR CUENTA AJENA, LA REALIZACION DE PRODUCTOS INFORMATICOS Y SU COMERCIALIZACION, IMPORTACION Y EXPORTACION, ASI COMO LA DE TODA CLASE DE MAQUINAS, APARATOS, RESPUESTOS.. </t>
  </si>
  <si>
    <t>Jordi Carbo Guiral</t>
  </si>
  <si>
    <t>B86383296</t>
  </si>
  <si>
    <t>DISTRIBUCION IBERICA 1000 REFERENCIAS SL</t>
  </si>
  <si>
    <t xml:space="preserve">LA IMPORTACION, EXPORTACION, COMPRA, VENTA, DISTRIBUCION Y COMERCIALIZACION AL POR MAYOR Y AL POR MENOR DE PRODUCTOS ELECTRONICOS... </t>
  </si>
  <si>
    <t>Juan Carlos Navarro Garcia</t>
  </si>
  <si>
    <t xml:space="preserve"> Pedro Jesus Lopez Peña</t>
  </si>
  <si>
    <t>B98158173</t>
  </si>
  <si>
    <t>DBFILE DESARROLLOS SL</t>
  </si>
  <si>
    <t xml:space="preserve">EL DESARROLLO Y COMERCIALIZACION DE SOFTWARE Y APLICACIONES INFORMATICAS. -LA PRESTACION DE SERVICIOS RELACIONADOS CON EL SECTOR DE ARTES GRAFICAS. -Y LA COMERCIALIZACION DE PRODUCTOS DE PAPELERIA.. </t>
  </si>
  <si>
    <t>Miguel Alejandro Ortiz Luque</t>
  </si>
  <si>
    <t>B05232111</t>
  </si>
  <si>
    <t>BOOCER SL</t>
  </si>
  <si>
    <t>05001</t>
  </si>
  <si>
    <t xml:space="preserve">La prestación de servicios de internet. </t>
  </si>
  <si>
    <t>Miguel Angel Carames Jimenez</t>
  </si>
  <si>
    <t xml:space="preserve"> Jose Amadeu Pereira Moreira</t>
  </si>
  <si>
    <t>B73744724</t>
  </si>
  <si>
    <t>AMIQUO TECNOLOGIA AMIGABLE SOCIEDAD LIMITADA</t>
  </si>
  <si>
    <t>30012</t>
  </si>
  <si>
    <t xml:space="preserve">1. Desarrollo de software a medida. 2. Auditoria informatica. 3. Instalacion de todo tipo de material informatico. 4. Venta de productos de hardware y software. 5. Desarrollo e instalacion de servicios de video. 6. Diseños de marcas y videos corporativos. 7. La prestacion, contratacion, subcontratac. </t>
  </si>
  <si>
    <t>Jose Maria Parra Exposito</t>
  </si>
  <si>
    <t>B84692896</t>
  </si>
  <si>
    <t>AMNIS COMUNICATIS SL</t>
  </si>
  <si>
    <t xml:space="preserve">LA REPRESENTACION, CONTRATACION Y COMERCIALIZACION DE SERVICIOS Y EQUIPOS DE INFORMATICA EN GENERAL. </t>
  </si>
  <si>
    <t>Monica Jacas Bertran</t>
  </si>
  <si>
    <t>B85267201</t>
  </si>
  <si>
    <t>FARNIENTE TUKAL SERVICIOS SL</t>
  </si>
  <si>
    <t xml:space="preserve">LA PRESTACION DE SERVICIOS A EMPRESAS Y PARTICULARES. LA FABRICACION, COMERCIALIZACION, ASESORIA TECNICA Y CONSULTING, EXPORTACION DE TODO TIPO DE MATERIALES Y EQUIPOS RELACIONADOS CON LA CONSTRUCCION, ELECTRONICA, INFOR. </t>
  </si>
  <si>
    <t>Jordi Ponsa Siñol</t>
  </si>
  <si>
    <t>B70248497</t>
  </si>
  <si>
    <t>CR MARINE ELECTRONICS SL</t>
  </si>
  <si>
    <t xml:space="preserve">Instalacion, mantenimiento, compra y venta de equipos electronicos navalesy sus elementos.. </t>
  </si>
  <si>
    <t>Raquel Alvarez Sixto</t>
  </si>
  <si>
    <t xml:space="preserve"> Tiina Marika Vapalahti</t>
  </si>
  <si>
    <t xml:space="preserve"> Ioannis Paizanis Georgios</t>
  </si>
  <si>
    <t>B91864967</t>
  </si>
  <si>
    <t>ANIKILA SISTEMAS SOCIEDAD LIMITADA</t>
  </si>
  <si>
    <t xml:space="preserve">Desarrollo, implantacion y venta de tecnologias de la informacion.. </t>
  </si>
  <si>
    <t>Maria Mercedes Soler Vila</t>
  </si>
  <si>
    <t>B93043834</t>
  </si>
  <si>
    <t>SHIPPINGCHINA EUROPE SL</t>
  </si>
  <si>
    <t xml:space="preserve">1. El desarrollo e integracion de software y de redes de comunicacion. Elcomercio de importacion, exportacion, distribucion, alquiler, compra y venta al por mayor y detalle, de toda clase de articulos relacionados con la informacion, en particular software y hardware. Produccion, realizacion, dist.. </t>
  </si>
  <si>
    <t>Maria Neus Busquet Duran</t>
  </si>
  <si>
    <t>B10290997</t>
  </si>
  <si>
    <t>INFOTRUJILLO SL</t>
  </si>
  <si>
    <t>10200</t>
  </si>
  <si>
    <t xml:space="preserve">EL EMSAMBLAJE. VENTA, DISTRIBUCION Y REPARACION, AL POR MAYOR Y AL POR MENOR DE EQUIPOS PRODUCTOS Y SERVICIOS INFORMATIVOS.. </t>
  </si>
  <si>
    <t>Pau Mari Costa</t>
  </si>
  <si>
    <t xml:space="preserve"> Pau Costa Maria</t>
  </si>
  <si>
    <t>tecnico@infotrujillo.com</t>
  </si>
  <si>
    <t xml:space="preserve"> comercial@infotrujillo.com</t>
  </si>
  <si>
    <t>B35858778</t>
  </si>
  <si>
    <t>SPEED FLY LAS PALMAS S.L.</t>
  </si>
  <si>
    <t xml:space="preserve">LA COMPRA, VENTA, ALQUILER DE AVIONES Y AVIONETAS Y APARATOS NECESARIOS PARA EL FUNCIONAMIENTO DE LOS MISMOS. LA PRESTACION DE SERVICIOS AERONAUTICOS, MECANICA, REPARACION, MANTENIMIENTO, ASI COMO SU ASISTENCIA TECNICA D. </t>
  </si>
  <si>
    <t>Carlos Lopez Andres</t>
  </si>
  <si>
    <t>B37274008</t>
  </si>
  <si>
    <t>CGB INFORMATICA SL</t>
  </si>
  <si>
    <t>37187</t>
  </si>
  <si>
    <t xml:space="preserve">CONFECCION, DESARROLLO, ASESORAMIENTO Y ASISTENCIA TECNICA DE SISTEMAS INFORMATICOS. COMERCIALIZACION DE SISTEMAS INFORMATICOS, ASI COMO SU ACCESORIOS Y COMPLEMENTOS.. </t>
  </si>
  <si>
    <t>Jose Salvador</t>
  </si>
  <si>
    <t xml:space="preserve"> Rune Venas</t>
  </si>
  <si>
    <t xml:space="preserve"> Jose Salvador Valle</t>
  </si>
  <si>
    <t xml:space="preserve"> Laura Moreno Ballara</t>
  </si>
  <si>
    <t xml:space="preserve"> Marina Kristina Agneta Lindholm</t>
  </si>
  <si>
    <t>cgb@esla.com</t>
  </si>
  <si>
    <t>B39611264</t>
  </si>
  <si>
    <t>TECNOHERRERO SL</t>
  </si>
  <si>
    <t xml:space="preserve">INSTALACIONES DE REDES ELECTRICAS, INFORMATICAS, DE T.V. TELEFONIA, MEGAFONIA, SONIDO, ALARMAS, DOMOTICA. LA COMPRA-VENTA DE MATERIALES RELACIONADOS CON DICHAS INSTALACIONES. </t>
  </si>
  <si>
    <t>Jesus Gesa Piferrer</t>
  </si>
  <si>
    <t>B71135420</t>
  </si>
  <si>
    <t>HOBBITS AND SONS SL</t>
  </si>
  <si>
    <t xml:space="preserve">La coordinación en la consultoría, desarrollo, implementación, distribución, venta al por mayor y al por menor, instalación, explotación, mantenimiento, soporte y formalización de sistemas de creación de software, así como decanales de medios de pago con su estructura necesaria. </t>
  </si>
  <si>
    <t>Sergio Fiori</t>
  </si>
  <si>
    <t>B76554567</t>
  </si>
  <si>
    <t>AIPAI SOFTWARE SL</t>
  </si>
  <si>
    <t xml:space="preserve">Artículo 2 : OBJETO. La Sociedad tiene por objeto: El desarrollo de aplicaciones informáticas. Mantenimiento e instalaciones de sistemas informáticos, redes y equipos informáticos; su venta, comercialización y consumibles. Otorgamiento de licencias y concesiones a terceros para cualquiera de las act. </t>
  </si>
  <si>
    <t>Pau Prio Batalla</t>
  </si>
  <si>
    <t>B85397180</t>
  </si>
  <si>
    <t>CANALS REVILLA ARQUITECTOS SL</t>
  </si>
  <si>
    <t xml:space="preserve">LA PRESTACION DE SERVICIOS DE DISENO GRAFICO Y DESARROLLO DE PAGINAS WEB.. </t>
  </si>
  <si>
    <t>Maria Nieves Silva Herrero</t>
  </si>
  <si>
    <t xml:space="preserve"> Jose Jimenez Navarro</t>
  </si>
  <si>
    <t>B85397198</t>
  </si>
  <si>
    <t>ESTUDIO MONEO FEDUCHI SL</t>
  </si>
  <si>
    <t>Jose Luis Dominguez Sancho</t>
  </si>
  <si>
    <t>B85730604</t>
  </si>
  <si>
    <t>IT SIMPLE SL</t>
  </si>
  <si>
    <t xml:space="preserve">DESARROLLO Y COMERCIALIZACION DE PROGRAMAS Y EQUIPOS INFORMATICOS Y EN GENERAL CUALQUIER PRODUCTO RELACIONADO CON EL MERCADO DE LA INFORMATICA.. </t>
  </si>
  <si>
    <t>Mark Elliot Henry</t>
  </si>
  <si>
    <t xml:space="preserve"> Henry Mark Elliot </t>
  </si>
  <si>
    <t>B86180379</t>
  </si>
  <si>
    <t>E-MARQUET DECISION SL</t>
  </si>
  <si>
    <t xml:space="preserve">DESARROLLO DE SOFTWARE, CONSULTORIA DE SOFTWARE. SELECCION DE PERSONAL. COMPRA Y VENTA DE SOFTWARE Y HARDWARE. </t>
  </si>
  <si>
    <t>Sergi Grangel Massana</t>
  </si>
  <si>
    <t xml:space="preserve"> Ruben Guilanya Serrano</t>
  </si>
  <si>
    <t>B62863030</t>
  </si>
  <si>
    <t>TECNO CLEAN GUM SL</t>
  </si>
  <si>
    <t xml:space="preserve">A) LA COMERCIALIZACION DE MAQUINARIA, PRODUCTOS, SERVICIOS Y TECNOLOGIAS GUMBUSTERS PARA LA LIMPIEZA DE CHICLE Y GRAFFITI, SUSCRIBIENDO AL EFECTO LOS CORRESPONDIENTES CONTRATOS DE PRESTACION DE SERVICIOS CON CLIENTES. B). </t>
  </si>
  <si>
    <t>B81032534</t>
  </si>
  <si>
    <t>INFORMATICA GESFOR INTERNACIONAL S. L.</t>
  </si>
  <si>
    <t xml:space="preserve">LA REALIZACION DE TODO GENERO DE ACTIVIDADES, ACTOS Y CONTRATOS, RELACIONADOS CON EL TRAFICO DE BIENES MUEBLES Y SERVICIOS RELACIONADOS CON LA INFORMATICA.. </t>
  </si>
  <si>
    <t>Jordi Grau Bigas</t>
  </si>
  <si>
    <t>B86520210</t>
  </si>
  <si>
    <t>SHOT &amp; SHOP SL</t>
  </si>
  <si>
    <t xml:space="preserve">Los servicios de publicidad a empresas y particulares, por medios telemáticos u otros medios de comunicación. Los servicios de comisionado e intermediación de ventas de productos o servicios, por medios telemáticos u otros medios de comunicación. La programación informática de software avanzado y el. </t>
  </si>
  <si>
    <t>Maria Teresa Puig Julia</t>
  </si>
  <si>
    <t>B60455169</t>
  </si>
  <si>
    <t>CRISTAMATICA SOFT SL</t>
  </si>
  <si>
    <t xml:space="preserve">LA FABRICACION COMERCIALIZACION IMPORTACION EXPORTACION Y MANTENIMIENTO DE TODA CLASE DE EQUIPOS INFORMATICOS Y SUS ACCESORIOS Y LA CREACION COMERCIALIZACION IMPORT. EXPORT. Y MANTENIMIENTO DE PROGRAMAS INFORMATICOS SOFT. </t>
  </si>
  <si>
    <t>Luis Alberto Pradas Diez</t>
  </si>
  <si>
    <t xml:space="preserve"> Angel Francisco Villanueva Carrillo</t>
  </si>
  <si>
    <t xml:space="preserve"> Jorge Jose Pradas Diez</t>
  </si>
  <si>
    <t>B85639789</t>
  </si>
  <si>
    <t>CLINICPASSPORT SL</t>
  </si>
  <si>
    <t xml:space="preserve">1- DESARROLLO DE APLICACIONES INFORMATICAS Y MANTENIMIENTO DE PORTALES EN INTERNET, INTRANETS Y APLICACIONES HORIZONTALES. DESARROLLO DE APLICACIONES, MANTENIMIENTO Y SOLUCIONES INFORMATICAS PARA MOVILES Y PLATAFORMAS DE. </t>
  </si>
  <si>
    <t>Jorge Cabre Martinez</t>
  </si>
  <si>
    <t xml:space="preserve"> Maria Cinta Madico Tresserras</t>
  </si>
  <si>
    <t>A59125229</t>
  </si>
  <si>
    <t>AUTODESK SA</t>
  </si>
  <si>
    <t xml:space="preserve">SERVICIOS DE POSTVENTA RELACIONADOS CON PRODUCTOS INFORMATICOS, ESPECIALMENTE LOS PRODUCIDOS POR LAS COMPA/IAS DEL GRUPO AUTODES, ENSE/ANZA Y ASISTENCIA TECNICA A LOS CLIENTES, MANTENIMIENTO Y REPARACION, ETC.. </t>
  </si>
  <si>
    <t>Oscar Perez Sanchez</t>
  </si>
  <si>
    <t>info@autodesk.com</t>
  </si>
  <si>
    <t xml:space="preserve"> infospain@autodesk.es</t>
  </si>
  <si>
    <t xml:space="preserve"> lino.messina@eur.autodesk.com</t>
  </si>
  <si>
    <t>B02558112</t>
  </si>
  <si>
    <t>KAAM INNOVACION Y TECNOLOGIA SOCIEDAD LIMITADA</t>
  </si>
  <si>
    <t xml:space="preserve">El desarrollo y venta de productos y servicios de tecnologías de la información y comunicaciones, Consultoria, proyectos de I+ D+ i, de desarrollo de Software y mantenimientos, tramitación de toda claSe de ayudas y subvenciones para terceros, ante entidades públicas y privadas, tanto en territorio n c. </t>
  </si>
  <si>
    <t>B35960681</t>
  </si>
  <si>
    <t>SOLUCION-E DIGITALIZACION CERTIFICADA SL</t>
  </si>
  <si>
    <t xml:space="preserve">EL DESARROLLO Y EXPLOTACION DE LA APLICACION INFORMATICA WWW.SOLUCION-E.COM, PARA LA PRESTACION DE SERVICIOS DE DIGITALIZACION CERTIFICADA, LA FACTURACION ELECTRONICA Y EL ARCHIVO ELECTRONICO DE FACTURAS Y DOCUMENTOS.. </t>
  </si>
  <si>
    <t>Francisco Ventallo Surrales</t>
  </si>
  <si>
    <t>B85636926</t>
  </si>
  <si>
    <t>JMLE SL</t>
  </si>
  <si>
    <t xml:space="preserve">LA PRESTACION DE SERVICIOS DE CONSULTORIA Y ASESORAMIENTO DE EMPRESAS Y PARTICULARES, SOBRE DESARROLLO, INSTALACION Y MANTENIMIENTO DE SISTEMAS Y APLICACIONES INFORMATICAS Y DE TELECOMUNICACIONES , ASI COMO LA REALIZACIO. </t>
  </si>
  <si>
    <t>Laura Marse Sabata</t>
  </si>
  <si>
    <t>B62756721</t>
  </si>
  <si>
    <t>HIT SYSTEMS HOME I TECNOLOGIA SL</t>
  </si>
  <si>
    <t xml:space="preserve">EL DESARROLLO DE NUEVAS TECNOLOGIAS INFORMATICAS Y TODA CLASE DE SERVICIOS EN COMUNICACIONES A EMPRESAS Y PARTICULARES Y LA CREACION DE NUEVOS PUESTOS DE TRABAJO.. </t>
  </si>
  <si>
    <t>Jorge Cesareo Juarez Ayuso</t>
  </si>
  <si>
    <t>B50959535</t>
  </si>
  <si>
    <t>COMPUTACION Y ARQUITECTURA SOCIEDAD DE RESPONSABILIDAD LIMITADA</t>
  </si>
  <si>
    <t>50620</t>
  </si>
  <si>
    <t xml:space="preserve">ESTUDIO, CREACION, PRODUCCION, DISENO, DISTRIBUCION, VENTA, GESTION, DESARROLLO Y PRESTACION DE SERVICIOS, DE TODA CLASE DE ACTIVIDADES RELACIONADAS CON LA INFORMATICA Y LA DIGITALIZACION ELECTRONICA, CON LA CREACION Y D. </t>
  </si>
  <si>
    <t>Luis Hermann Krug</t>
  </si>
  <si>
    <t xml:space="preserve"> Krug Luis Hermann</t>
  </si>
  <si>
    <t>B58893926</t>
  </si>
  <si>
    <t>SUEPRAT BARCELONA SL</t>
  </si>
  <si>
    <t xml:space="preserve">EL COMERCIO AL POR MAYOR DE TODO TIPO DE APARATOS, INSTRUMENTOS, MATERIAL Y OBJETOS PARA INSTALACIONES ELECTRICAS.. </t>
  </si>
  <si>
    <t>Martin Pich Aguilera Roca</t>
  </si>
  <si>
    <t>info@sueprat.es</t>
  </si>
  <si>
    <t xml:space="preserve"> administracion@sueprat.es</t>
  </si>
  <si>
    <t xml:space="preserve"> sueprat@sueprat.com</t>
  </si>
  <si>
    <t>B65643371</t>
  </si>
  <si>
    <t>COMMUNICATIONS &amp; SENSORS SL</t>
  </si>
  <si>
    <t xml:space="preserve">PRESTACION DE SERVICIOS RELACIONADOS CON LA ELECTRONICA, TELECOMUNICACION Y AUTOMATIZACION, SU DISEÑO, MONTAJE, VENTA, ARREGLO Y PERFECCIONAMIENTO, Y LA COMPRA, VENTA, ARREGLO Y RECAMBIO DE TODA CLASE DE PIEXAS ELECTRONICAS. </t>
  </si>
  <si>
    <t>Jaime Alberto Aragay Badia</t>
  </si>
  <si>
    <t>B82190877</t>
  </si>
  <si>
    <t>LEXUS COMPUTERS SL</t>
  </si>
  <si>
    <t xml:space="preserve">A. LA IMPORTACION Y EXPORTACION DE TODA CLASE DE COMPONENTES DE EQUIPOS INFORMATICOS Y ELEMENTOS AUXILIARES. B. LA VENTA AL MAYOR Y MENOR DE ORDENADORES Y EQUIPOS INFORMATICOS.. </t>
  </si>
  <si>
    <t>Daniel Esteve Pope Palacin</t>
  </si>
  <si>
    <t xml:space="preserve"> Alberto Bronchales Martinez</t>
  </si>
  <si>
    <t>lexus@lexuscomputers.com</t>
  </si>
  <si>
    <t xml:space="preserve"> segovia@lexuscomputers.com</t>
  </si>
  <si>
    <t>B64155674</t>
  </si>
  <si>
    <t>CAIC 2005 SL</t>
  </si>
  <si>
    <t xml:space="preserve">LA COMPRAVENTA Y PRESTACION DE SERVICIOS DE REPARACION DE MAQUINARIA INDUSTRIAL QUE PUEDAN CONCERTARSE CON EMPRESAS, PARTICULARES Y CUALQUIERA OTRAS PERSONAS O ENTIDADES. </t>
  </si>
  <si>
    <t>B95746863</t>
  </si>
  <si>
    <t>LANDU XXI SOCIEDAD LIMITADA</t>
  </si>
  <si>
    <t>48970</t>
  </si>
  <si>
    <t xml:space="preserve">Servicios de ingenieria, investigación, desarrollo, informática. </t>
  </si>
  <si>
    <t>Manuel Trapero Hilari</t>
  </si>
  <si>
    <t>B50195254</t>
  </si>
  <si>
    <t>B63268932</t>
  </si>
  <si>
    <t>SYSTEM PUPLICITY SL</t>
  </si>
  <si>
    <t xml:space="preserve">LA PRESTACION DE TODA CLASE DE SERVICIOS DE PUBLICIDAD. </t>
  </si>
  <si>
    <t>Pascal Garrabe</t>
  </si>
  <si>
    <t>B86727989</t>
  </si>
  <si>
    <t>PROMOTORA DEL MERCADO DE LAS TELECOMUNICACIONES SL</t>
  </si>
  <si>
    <t xml:space="preserve">LA VENTA, ALQUILER, LEASING, COMERCIO, NACIONAL E INTERNACIONAL, DE BIENESDE EQUIPOS DE TELECOMUNICACIONES. EL SUMINISTRO, INSTALACION, MONTAJE DE EQUIPOS Y SISTEMAS DE TELECOMUNICACIONES. </t>
  </si>
  <si>
    <t>Manuel Merino Marin</t>
  </si>
  <si>
    <t>B35335850</t>
  </si>
  <si>
    <t>INFAMED SOCIEDAD LIMITADA</t>
  </si>
  <si>
    <t xml:space="preserve">PROGRAMACION INFORMATICA, COMPRAVENTA DE ARTICULOS Y PRODUCTOS INFORMATICOS, INCLUYENDO EQUIPOS. </t>
  </si>
  <si>
    <t>Maria Gloria Molins Amat</t>
  </si>
  <si>
    <t xml:space="preserve"> Juan Ortega Puig</t>
  </si>
  <si>
    <t xml:space="preserve"> Juan Cisa Molins</t>
  </si>
  <si>
    <t xml:space="preserve"> Rita Molins Mateu</t>
  </si>
  <si>
    <t xml:space="preserve"> Santiago Molins Amat</t>
  </si>
  <si>
    <t>infamed@infamed.es</t>
  </si>
  <si>
    <t xml:space="preserve"> informacion@inforplan.es</t>
  </si>
  <si>
    <t>B62907175</t>
  </si>
  <si>
    <t>MEDIANET SOLUTIONS SL</t>
  </si>
  <si>
    <t xml:space="preserve">AMPLIAR A: EL MONTAJE POR MEDIOS MANUALES O MECANIZADOS DE CUALQUIER TIPO DE PIEZAS.                                                                                                                                        . </t>
  </si>
  <si>
    <t>Nestor Buil Gine</t>
  </si>
  <si>
    <t xml:space="preserve"> Carlos Otero Pita</t>
  </si>
  <si>
    <t xml:space="preserve"> Maximo Alejandro Dominguez Frances</t>
  </si>
  <si>
    <t>medianet@medianetsolutions.es</t>
  </si>
  <si>
    <t>B86531498</t>
  </si>
  <si>
    <t>ALAIA SOFTWARE Y DESARROLLO SL</t>
  </si>
  <si>
    <t xml:space="preserve">El asesoramiento, asistencia tecnica, formacion ingenieria e integracion de soluciones o sistemas en el sector de la informatica. la eleboracion y comercializacion o sistemas en el sector de la informatica. </t>
  </si>
  <si>
    <t>Oscar Agusti Elbaile</t>
  </si>
  <si>
    <t>B65082059</t>
  </si>
  <si>
    <t>MINIERA SL</t>
  </si>
  <si>
    <t xml:space="preserve">DESARROLLO Y COMERCIALIZACION DE SOFTWARE PARA LA GESTION EMPRESARIAL, CONSULTORIA, FORMACION Y SERVICIOS DE INFORMES.. </t>
  </si>
  <si>
    <t>Stuart Robert Vann</t>
  </si>
  <si>
    <t xml:space="preserve"> Vann Stuart Robert</t>
  </si>
  <si>
    <t>B65105058</t>
  </si>
  <si>
    <t>VINCO MOBILE SL</t>
  </si>
  <si>
    <t xml:space="preserve">LA CREACION, DESARROLLO Y VENTA DE PROGRAMAS, SOFTWARE Y TODO TIPO DE APLICACIONES INFORMATICAS, ASI COMO LOS SERVICIOS DE ANALISIS, ASESORAMIENTO Y ASISTENCIA TECNICA INFORMATICA.. </t>
  </si>
  <si>
    <t>Luis Miguel Climent Martinez</t>
  </si>
  <si>
    <t>B65738544</t>
  </si>
  <si>
    <t>RIBERADUE SL</t>
  </si>
  <si>
    <t>08905</t>
  </si>
  <si>
    <t xml:space="preserve">LA FABRICACION, COMERCIALIZACION, ALQUILER, REPARACION Y MANTENIMIENTO DE EQUIPOS INFORMATICOS. DESARROLLO Y COMERCIALIZACION AL POR M AYOR Y AL POR MENOR DE SOFTWARE Y HARDWARE, ETC. </t>
  </si>
  <si>
    <t>Andreia Aparecida Garcia</t>
  </si>
  <si>
    <t xml:space="preserve"> Garcia Andreia Aparecida</t>
  </si>
  <si>
    <t>A80785280</t>
  </si>
  <si>
    <t>ALMA TECHNOLOGIES SA</t>
  </si>
  <si>
    <t xml:space="preserve">REPRESENTACION Y MEDIACION DE CUALQUIER CLASE DE PERSONAS, COMERCIANTES, ENTIDADES O EMPRESAS, YA SEAN INDIVIDUALES O SOCIALES, NACIONALES O EXTRANJERAS, YA SEA EN REGIMEN DE EXCLUSIVA O NO.                              . </t>
  </si>
  <si>
    <t>Francisco Jose Sala Anton</t>
  </si>
  <si>
    <t>info@almatech.es</t>
  </si>
  <si>
    <t xml:space="preserve"> marketing.usa@almatech.es</t>
  </si>
  <si>
    <t xml:space="preserve"> marketingcol@almatech.es</t>
  </si>
  <si>
    <t xml:space="preserve"> d.comercial@almatech.es</t>
  </si>
  <si>
    <t xml:space="preserve"> marketing@almatech.es</t>
  </si>
  <si>
    <t>A80940307</t>
  </si>
  <si>
    <t>MSC SOFTWARE SIMULATING REALITY SA</t>
  </si>
  <si>
    <t xml:space="preserve">COMPRA VENTA ALQUILER MARKETING MANTENIMIENTO Y SOPORTE TECNICO DE PRODUCTOS, EQUIPOS Y SOFTWARE INFORMATICO, ASI COMO LA PRESTACION DE SERVICIOS DE CONSULTORIA, FORMACION Y ASESORAMIENTO EN MATERIA INFORMATICA.. </t>
  </si>
  <si>
    <t>Fernando Bonafonte Magri</t>
  </si>
  <si>
    <t>emilio.mencia@mscsoftware.com</t>
  </si>
  <si>
    <t>B58495425</t>
  </si>
  <si>
    <t>LISOT SL</t>
  </si>
  <si>
    <t xml:space="preserve">OFRECER SERVICIOS DE TRATAMIENTO DE LA INFORMACION DESARROLLO DE PROYECTOS INFORMATICOS, EJECUCION DE INSTALACIONES INFORMATICAS, ELECTRICAS, DE TELEFONIA Y DE COMUNICACION, ASI COMO, EL DISENO Y EVALUACION DE NECESIDADE. </t>
  </si>
  <si>
    <t>lisot@lisot.com</t>
  </si>
  <si>
    <t>B86207099</t>
  </si>
  <si>
    <t>GIGAWAYS DIGITAL SOLUTIONS SL</t>
  </si>
  <si>
    <t xml:space="preserve">LA GESTION, DIRECCION, ASESORAMIENTO, CONSULTORIA, ESTUDIOS, INFORMES, COLABORACIONES, INTERMEDIACION Y DEMAS ACTIVIDADES Y SERVICIOS PARA CONOCER, REVISAR, IMPLANTAR O MEJORAS LAS ACTIVIDADES EN MATERIA DE INFORMATICA, TELEFONIA Y COMUNICACIONES, ...... </t>
  </si>
  <si>
    <t>Jose Luis Torrecilla Rodriguez</t>
  </si>
  <si>
    <t>B91693325</t>
  </si>
  <si>
    <t>MAQUINARIA TECNICA MARTINEZ SOCIEDAD LIMITADA</t>
  </si>
  <si>
    <t xml:space="preserve">DISTRIBUCION, ALQUILER, COMPRA Y VENTA DE SUMINISTROS INDUSTRIALES, MAQUINARIA Y FERRETERIA. IMPORTACION Y EXPORTACION DE SUMINISTROS INDUSTRIALES Y FERRETERIA.. </t>
  </si>
  <si>
    <t>Hassan Chentouf Hamman</t>
  </si>
  <si>
    <t>B12738621</t>
  </si>
  <si>
    <t>EXPERIMENTIA CONSULTING SL</t>
  </si>
  <si>
    <t xml:space="preserve">LA REALIZACION DE TRABAJOS DE CONSULTORIA ESTRATEGICA Y MERCADOTECNIA, ASI COMO EL DESARROLLO DE PRODUCTOS DE SOFTWARE ENCAMINADOS A OPTIMIZAR LA GESTION EMPRESARIAL. </t>
  </si>
  <si>
    <t>Mohammad Ashfaq</t>
  </si>
  <si>
    <t xml:space="preserve"> Ashfaq Mohammad </t>
  </si>
  <si>
    <t>B65471609</t>
  </si>
  <si>
    <t>ADHOC MAP SL</t>
  </si>
  <si>
    <t xml:space="preserve">DESARROLLO DE SOFTWARE, IMPLANTACION DE ESTRUCTURAS DE RED, CONSULTORIA TECNOLOGICA DE I+ D, INVESTIGACION Y DESARROLLO O IMPLANTACION DE SOLUCIONES DE SISTEMAS INFORMATICOS Y DE MAQUINARIA RELACIONADA, ETC. </t>
  </si>
  <si>
    <t>Juan Jose Gimenez Sanchez</t>
  </si>
  <si>
    <t xml:space="preserve"> Francesc Xavier Buscalla Anglerill</t>
  </si>
  <si>
    <t xml:space="preserve"> Carlos Juan Puga Moure</t>
  </si>
  <si>
    <t xml:space="preserve"> Jordi Negrete Cerro</t>
  </si>
  <si>
    <t>B85317121</t>
  </si>
  <si>
    <t>SACCO WEB LAND SL</t>
  </si>
  <si>
    <t xml:space="preserve">CONSULTORIA INFORMATICA INTEGRAL. DESARROLLO DE SOFTWARE A MEDIDA. DESARROLLO DE APLICACIONES Y SERVICIOS WEB. DISENO DE PAGINAS WEB. APLICACIONES DE COMERCIO ELECTRONICO, B2C Y B2B. INTEGRACION DE SITIOS Y SERVICIOS WEB. </t>
  </si>
  <si>
    <t>Natalia Belenguer Cardona</t>
  </si>
  <si>
    <t>B85360386</t>
  </si>
  <si>
    <t>GESTION DE SERVICIOS MOVILES MERCURIO S.L</t>
  </si>
  <si>
    <t xml:space="preserve">LA DISTRIBUCION DE SERVICIOS Y EQUIPOS PARA TELEFONIA MOVIL.. </t>
  </si>
  <si>
    <t>Xavier Barba Llorens</t>
  </si>
  <si>
    <t>B85694412</t>
  </si>
  <si>
    <t>E-BUYPLACE ESPAÑA SL</t>
  </si>
  <si>
    <t xml:space="preserve">LA REALIZACION DE SERVICIOS DE INTEGRACION DE PROCESOS EMPRESARIALES MEDIANTE HERRAMIENTAS TECNOLOGICAS, EL DESARROLLO MEJORA Y/ O COMERCIALIZACION DE SISTERMAS Y PROGRAMAS DE SOFTWARE, LA ACTIVIDAD DE CONSULTORIA INDUST. </t>
  </si>
  <si>
    <t>Joan Viñals Carnicer</t>
  </si>
  <si>
    <t>B60943081</t>
  </si>
  <si>
    <t>FACIL INGENIERIA INFORMATICA SL</t>
  </si>
  <si>
    <t xml:space="preserve">COMERCIO AL MENOR DE MAQUINAS Y EQUIPOS DE OFICINA Y PROGRAMAS INFORMATICOS.. </t>
  </si>
  <si>
    <t>facilsoft@facilsoft.net</t>
  </si>
  <si>
    <t>B74317413</t>
  </si>
  <si>
    <t>SUAREZ BRAÑA TELECOMUNICACIONES SL</t>
  </si>
  <si>
    <t>33401</t>
  </si>
  <si>
    <t xml:space="preserve">La intermediacion en el mercado de las telecomunicaciones, la realizacion de estudios en el sector de las telecomunicaciones as como la venta, importacion, exportacion, distribucion y comercializacion de productos informaticos, electronicos y de telecomunicacion, la prestacion de cualesquiera servic. </t>
  </si>
  <si>
    <t>Enrique Iban Ingles Martinez</t>
  </si>
  <si>
    <t>B80938053</t>
  </si>
  <si>
    <t>INSTITUTO IBERICO DE LA INDUSTRIA DEL SOFTWARE SL</t>
  </si>
  <si>
    <t xml:space="preserve">DISENO, FABRICACION Y DESARROLLO DE PRODUCTOS DE COMPONENTES INFORMATICOS, PRESTACION DE SERVICIOS, CONSULTORIA, AUDITORIA DE ASESORAMIENTO Y FORMACION, RELACIONADOS CON EL AREA DE LA TECNOLOGIA.                         . </t>
  </si>
  <si>
    <t>Albert Baucells Colomer</t>
  </si>
  <si>
    <t>iiis@iiis.cempresarial.com</t>
  </si>
  <si>
    <t>B81461550</t>
  </si>
  <si>
    <t>POZOFRA CONSULTING SL</t>
  </si>
  <si>
    <t xml:space="preserve">- La realización de programas informáticos; la instalación y mantenimiento de redes informáticos; la instalación y mantenimiento de redes informáticas y realización de cursos de aprendizaje de programas instalados. - Diseño, construcción, adaptación, desarrollo, mantenimiento, consultoría, comercia.. </t>
  </si>
  <si>
    <t>Angel Sanroma Ortiz</t>
  </si>
  <si>
    <t>B86685989</t>
  </si>
  <si>
    <t>MEDICAL DEV SL</t>
  </si>
  <si>
    <t xml:space="preserve">Venta de equipos médicos, desarrollo y venta de software y venta de hardware, instalción y mantenimiento de redes informáticas, así como el mantenimiento de los equipos informáticos. </t>
  </si>
  <si>
    <t>Alberto Colas Portero</t>
  </si>
  <si>
    <t>B93151751</t>
  </si>
  <si>
    <t>GUADAMOVIL 2011 SL</t>
  </si>
  <si>
    <t>29720</t>
  </si>
  <si>
    <t xml:space="preserve">COMERCIO AL POR MAYOR Y AL POR MENOR. DISTRIBUCION COMERCIAL. IMPORTACION Y EXPORTACION.; COMERCIO MENOR DE APARATOS ELECTRONICOS Y TELEFONIA MOVIL, INFORMATICA. </t>
  </si>
  <si>
    <t>Santiago Alfonso Torres Mayoral</t>
  </si>
  <si>
    <t>B24642597</t>
  </si>
  <si>
    <t>DESDE LEON AL MUNDO SL</t>
  </si>
  <si>
    <t>24003</t>
  </si>
  <si>
    <t xml:space="preserve">Promoción, realización y adquisición de cualesquiera producciones de carácter periodístico para su difusión y/ o emisión a través de internet o cualquier otra red informática. </t>
  </si>
  <si>
    <t>Delfin Guilaña Palanques</t>
  </si>
  <si>
    <t xml:space="preserve"> Federico Pedragosa Noguera</t>
  </si>
  <si>
    <t>B38437166</t>
  </si>
  <si>
    <t>OPEN CANARIAS SL</t>
  </si>
  <si>
    <t xml:space="preserve">LA COMPRAVENTA Y DISTRIBUCION DE PRODUCTOS INFORMATICOS Y DE TELECOMUNICACIONES, TANTO DE HARDWARE COMO DE SOFTWARE. LA PRESENTACION Y DESARROLLO DE SERVICIOS INFORMATICOS, TELECOMUNICACIONES Y DE CONSULTORIO, A TRAVES D. </t>
  </si>
  <si>
    <t>Lucas Zapater Gonzalez</t>
  </si>
  <si>
    <t>B64925779</t>
  </si>
  <si>
    <t>KEYMETRICS SL</t>
  </si>
  <si>
    <t xml:space="preserve">LA INVESTIGACION, DESARROLLO, INTEGRACION Y APLICACION DE SISTEMAS ELECTRONICOS E INFORMATICOS. LA ASESORIA Y DESARROLLO DE PROGRAMAS INFORMATICOS. LA ASESORIA EN SISTEMAS DE SEGURIDAD, ETC.. </t>
  </si>
  <si>
    <t>Ivan Muro Chenu</t>
  </si>
  <si>
    <t>B63845713</t>
  </si>
  <si>
    <t>IMARCAS INTERNET SL</t>
  </si>
  <si>
    <t xml:space="preserve">LA REALIZACION DE SERVICIOS DE ASESORAMIENTO, DESARROLLO, IMPLEMENTACION, FORMACION, MANTENIMIENTO, PUBLICIDAD, COMUNICACION CORPORATIVA Y RELACIONES PUBLICAS, EN LOS CAMPOS DE LA INFORMATICA, TELEMATICA ETC.            . </t>
  </si>
  <si>
    <t>Juan Jose Moya Marin</t>
  </si>
  <si>
    <t xml:space="preserve"> Elisabeth Domenech Cano</t>
  </si>
  <si>
    <t>B65318131</t>
  </si>
  <si>
    <t>RAYTECNO BCN SL</t>
  </si>
  <si>
    <t xml:space="preserve">LA COMERCIALIZACION Y VENTA DE SOFTWARE Y HARDWARE PARA PROCESOS INFORMATICOS, ORDENADORES E INSTALACIONES DE LOS MISMOS.. </t>
  </si>
  <si>
    <t>Eric Jean Hamon</t>
  </si>
  <si>
    <t xml:space="preserve"> Hamon Eric Jean</t>
  </si>
  <si>
    <t>miquel@raytecno.com</t>
  </si>
  <si>
    <t>B85670669</t>
  </si>
  <si>
    <t>ENTERPRISE RESOURCE SOLUTIONS SL</t>
  </si>
  <si>
    <t xml:space="preserve">LA CREACION, DISENO Y DESARROLLO DE PROGRAMAS INFORMATICOS Y SOFTWARE. LA INSTALACION, MANTENIMIENTO Y COMERCIALIZACION DE REDES INFORMATICAS, Y DE TELECOMUNICACION.. </t>
  </si>
  <si>
    <t>Francisco Amengual Vicens</t>
  </si>
  <si>
    <t>B86795739</t>
  </si>
  <si>
    <t>GVAM GUIAS INTERACTIVAS SL</t>
  </si>
  <si>
    <t xml:space="preserve">Desarrollo, comercialización y distribución de software y hardware relativo a guías interactivas. Los servicios de diseño gráfico. Servicios de desarrollo informático y programación, montaje e instalación de sistemas informáticos o de telecomunicaciones Servicios de edición multimedia... </t>
  </si>
  <si>
    <t>Miguel Molina Hernandez</t>
  </si>
  <si>
    <t>B38390613</t>
  </si>
  <si>
    <t>GRUPO GENERAL DE AUTOMOCION DE CANARIAS SL</t>
  </si>
  <si>
    <t xml:space="preserve">LA IMPORTACION Y COMPRAVENTA DE VEHICULOS HUEVOS Y USADOS Y SUS REPUESTOS, INSTALACION Y EXPLOTACION DE TALLERES. ALQUILER DE VEHICULOS DE TODO TIPO, CON O SIN CONDUCTOR, POR EL PROCEDIMIENTO DE RENT A CAR. </t>
  </si>
  <si>
    <t>Luis Miguel Oyaga Vidaurreta</t>
  </si>
  <si>
    <t>B57184798</t>
  </si>
  <si>
    <t>ECI W-MEGA SL</t>
  </si>
  <si>
    <t xml:space="preserve">LA DISTRIBUCION, GESTION Y COMERCIALIZACION DE PRODUCTOS, Y SERVICIOS INFORMATICOS, BASES DE DATOS Y SIMILARES; ASI COMO LA PRESTACION DE SERVICIOS TECNICOS O DE CONSULTORIA, REALIZADOS CON LAS TECNOLOGIAS DE LA INFORMAC. </t>
  </si>
  <si>
    <t>Franz Hafner</t>
  </si>
  <si>
    <t xml:space="preserve"> Caroline Hafner Pinnel</t>
  </si>
  <si>
    <t>B85135150</t>
  </si>
  <si>
    <t>SEO ACTIF IBERIA SL</t>
  </si>
  <si>
    <t xml:space="preserve">EL ASESORAMIENTO, COMERCIALIZACION, INSTALACION DESARROLLO Y SERVICIOS DE MANTENIMIENTO E INTEGRACION DE SISTEMAS Y SERVICIOS DE MANTENIMIENTO E INTEGRACION DE SISTEMAS Y SERVICIOS DE DISEÑO E IMPLEMENTACION PARA APLICACIONESDE BANDA ANCHA Y NETWORKING.... </t>
  </si>
  <si>
    <t>Rodrigo Diaz Rebolledo</t>
  </si>
  <si>
    <t>B85375707</t>
  </si>
  <si>
    <t>TALLONCORP SPAIN SL</t>
  </si>
  <si>
    <t xml:space="preserve">CONSULTORIA INFORMATICA, REPARACION Y MANTENIMIENTO DE EQUIPOS Y REDES INFORMATICAS.. </t>
  </si>
  <si>
    <t>Cory Jay Taylor</t>
  </si>
  <si>
    <t xml:space="preserve"> Taylor Cory Jay</t>
  </si>
  <si>
    <t>B34242305</t>
  </si>
  <si>
    <t>ASESORIA TECNICA CAMPOS SL</t>
  </si>
  <si>
    <t xml:space="preserve">EL ASESORAMIENTO A EMPRESAS Y PARTICULARES, EN TODOS LOS AMBITOS INFORMATICOS, ECONOMICO, FINANCIERO, INVERSIONES, PRODUCTOS BANCARIOS, SEGUROS, FISCAL,Y LABORAL; LA PROMOCION INMOBILIARIA, CONSTRUCCION Y OFICIOS PROPIOS. </t>
  </si>
  <si>
    <t>Jose Gabriel Crespo Rodriguez</t>
  </si>
  <si>
    <t>B74264763</t>
  </si>
  <si>
    <t>ADAMA WEB SOCIEDAD LIMITADA</t>
  </si>
  <si>
    <t xml:space="preserve">DESARROLLO WEB Y CONSULTORIA.. </t>
  </si>
  <si>
    <t>Alberto Valldeoriola Esteban</t>
  </si>
  <si>
    <t>B66193707</t>
  </si>
  <si>
    <t>VISTEON ELECTRONICS SPAIN SL</t>
  </si>
  <si>
    <t xml:space="preserve">EL DESARROLLO DE PRODUCTOS DE SOFTWARE, PRESTACION DE SERVICIOS Y COMERCIALIZACION DE PRODUCTOS DE SOFTWARE, DESARROLLO DE PRODUCCION INDUSTRIAL, VENTA DE SISTEMAS ELECTROTECNICOS Y ELECTRONICOS E INSTRUMENTOS PARA INTEGRAR .... </t>
  </si>
  <si>
    <t>Kevin Romano</t>
  </si>
  <si>
    <t xml:space="preserve"> Romano Kevin</t>
  </si>
  <si>
    <t>B72102130</t>
  </si>
  <si>
    <t>GRUPO AREYMA 1997 S L</t>
  </si>
  <si>
    <t>11540</t>
  </si>
  <si>
    <t xml:space="preserve">EL COMERCIO AL POR MAYOR Y MENOR DE APARATOS Y MATERIALES RADIOELECTRICOS, ELECTRONICOS Y PEQUENOS ELECTRODOMESTICOS, APARATOS ELECTRICOS Y ELECTRONICOS DE USO PROFESIONAL, ACCESORIOS Y COMPLEMENTOS DE LOS MISMOS, ASI CO. </t>
  </si>
  <si>
    <t>Miguel Angel Costa Canals</t>
  </si>
  <si>
    <t>B99374068</t>
  </si>
  <si>
    <t>SUAREZ &amp; SANJUAN SOCIEDAD LIMITADA</t>
  </si>
  <si>
    <t xml:space="preserve">La confección, desarrollo, implantación, mantenimiento, distribución e intermediación de programas, procedimientos y métodos destinados a la protección de datos personales. La confección, desarrollo, implantación, mantenimiento, distribución e intermediación de programas, procedimientos y métodos de. </t>
  </si>
  <si>
    <t>Javier Llanas Gimenez</t>
  </si>
  <si>
    <t xml:space="preserve"> Martin De Nicolas Estanis</t>
  </si>
  <si>
    <t xml:space="preserve"> Frode Nordseth</t>
  </si>
  <si>
    <t>B84222934</t>
  </si>
  <si>
    <t>REDONDO WEB SERVICES SL</t>
  </si>
  <si>
    <t xml:space="preserve">LOS SERVICIOS DE ASESORIA, CONSULTORIA, DESARROLLO Y MANTENIMIENTO DE SISTEMAS RELACIONADOS CON LA INFORMATICA, LAS COMUNICACIONES E INTERNET.. </t>
  </si>
  <si>
    <t>Alberto Cano Rubio</t>
  </si>
  <si>
    <t>redondomain@telefonica.net</t>
  </si>
  <si>
    <t xml:space="preserve"> info@redondows.com</t>
  </si>
  <si>
    <t>B65852790</t>
  </si>
  <si>
    <t>FIM GROUP SISTEMAS SOFTWARE Y HARDWARE EMPRESA SL</t>
  </si>
  <si>
    <t xml:space="preserve">COMPRA, VENTA, INTERMEDIACION, Y MANTENIMIENTO DE SISTEMAS INFORMATICOS, SOFTWARE, DESARROLLO Y CREACION DE SOFTWARE, CONSULTORIA EN TECNOLOGIAS DE LA INFORMACION Y LA COMUNICACION TIC. ETC. </t>
  </si>
  <si>
    <t>Anil Vanmali Mistry</t>
  </si>
  <si>
    <t>B64734106</t>
  </si>
  <si>
    <t>CELTIC'S COMPUTER FACTORY SL</t>
  </si>
  <si>
    <t xml:space="preserve">FABRICACION Y VENTA DE TODA CLASE DE PRODUCTOS DE INFORMATICA.. </t>
  </si>
  <si>
    <t>Jaime Olivella Pallares</t>
  </si>
  <si>
    <t>B65230377</t>
  </si>
  <si>
    <t>PEMOSA TELECOM SL</t>
  </si>
  <si>
    <t xml:space="preserve">LA COMERCIALIZACION, DISTRIBUCION, COMPRA, VENTA Y FABRICACION DE TODO TIPO DE MATERIAL PARA TELECOMUNICACIONES.. </t>
  </si>
  <si>
    <t>Oscar Valero Gallemi</t>
  </si>
  <si>
    <t xml:space="preserve"> Carlos Canales Pallares</t>
  </si>
  <si>
    <t xml:space="preserve"> Oscar Martinez Dieguez</t>
  </si>
  <si>
    <t xml:space="preserve"> Ramon Segura Martin</t>
  </si>
  <si>
    <t>B85807089</t>
  </si>
  <si>
    <t>TRIUMPHO SOFTWARE SERVICES AND SOLUTIONS SL</t>
  </si>
  <si>
    <t xml:space="preserve">SERVICIOS PROFESIONALES DE SOFTWARE. IMPLEMENTACION, PERSONALIZACION, DESARROLLO, ADAPTACION Y MODIFICACION DE LOS SISTEMAS Y PRODUCTOS DE SOFTWARE. SERVICIOS DE CONSULTORIA. PROVEEDOR DE SERVICIOS DE APLICACIONES TELETR. </t>
  </si>
  <si>
    <t>Martijn Lont</t>
  </si>
  <si>
    <t>B20966511</t>
  </si>
  <si>
    <t>ZENTZU INFORMATIKA S.L.</t>
  </si>
  <si>
    <t>20213</t>
  </si>
  <si>
    <t xml:space="preserve">LA PRESTACION DE SERVICIOS INFORMATICOS Y DE CONSULTORIA, LA ACTIVIDAD DE ESTUDIO DE IMPLANTACION DE SISTEMAS INFORMATICOS, DESARROLLO DE PAGINAS WEB Y EN MARKETING RELACIONAL, DISENO DE NUEVAS TECNOLOGIAS, DESARROLLO Y. </t>
  </si>
  <si>
    <t>Francisco Javier Rodriguez Nuñez</t>
  </si>
  <si>
    <t xml:space="preserve"> Xavier Cortes Tuvio</t>
  </si>
  <si>
    <t xml:space="preserve"> Alexandre Carles Arbones Sanroma</t>
  </si>
  <si>
    <t>B65089195</t>
  </si>
  <si>
    <t>WORLD WIDE ENGENIAL SL</t>
  </si>
  <si>
    <t xml:space="preserve">LA PRODUCCION, COMERCIALIZACION DE PROGRAMAS (SOFTWARE), APLICACIONES PROPIOS Y DE TERCEROS, REALIZACION Y DISTRIBUCION DE PROYECTOS DE INTERNET, MULTIMEDIA, Y VIDEOJUEGOS, COMO Y VENTA DE ELEMENTOS INFORMATICOS (HARDWAR. </t>
  </si>
  <si>
    <t>Mamberti Dias Cavaroni</t>
  </si>
  <si>
    <t>B84098334</t>
  </si>
  <si>
    <t>C2C CONSULTORIA TSIS S.L</t>
  </si>
  <si>
    <t xml:space="preserve">LA DISTRIBUCION DE EQUIPOS Y SISTEMAS DE SOFTWARE Y CONSULTORIA TECNOLOGICA Y EN SISTEMAS DE INFORMACION. </t>
  </si>
  <si>
    <t>David Mira Mira</t>
  </si>
  <si>
    <t>B85014785</t>
  </si>
  <si>
    <t>MOBIGROUND SOFTWARE &amp; TECHNOLOGY SL</t>
  </si>
  <si>
    <t xml:space="preserve">EL,, DESARROLLO, DISTRIBUCION, COMERCIALIZACION, INSTALACION Y VENTA DE DISPOSITIVOS, HERRAMIENTAS Y APLICACIONES INFORMATICAS;. </t>
  </si>
  <si>
    <t>aecsa@aecsa.com</t>
  </si>
  <si>
    <t>B23643661</t>
  </si>
  <si>
    <t>BAMIO NETWORK SOCIEDAD LIMITADA</t>
  </si>
  <si>
    <t>23007</t>
  </si>
  <si>
    <t xml:space="preserve">GESTION Y PRESTACION DE SERVICIOS DE PUBLICIDAD. LA PRESTACION DE SERVICIOS DE EXPLOTACION Y CONTROL DE SISTEMAS INFORMATICOS E INFRAESTRUCTURAS TELEMATICAS. EL DESARROLLO Y MANTEMIENTO DE PROGRAMAS DE ORDENADOR Y EL SER. </t>
  </si>
  <si>
    <t>Michael Christoph Born</t>
  </si>
  <si>
    <t xml:space="preserve"> Born Michael Christoph</t>
  </si>
  <si>
    <t>soporte@inforalia.es</t>
  </si>
  <si>
    <t>03690</t>
  </si>
  <si>
    <t>B57718827</t>
  </si>
  <si>
    <t>SPOOPLE COMPANY SL</t>
  </si>
  <si>
    <t xml:space="preserve">El diseño, gestión, desarrollo y comercialización de software, así como deaplicaciones informáticas y servicios a través de la red, con un alcance internacional. </t>
  </si>
  <si>
    <t>Carlos Molina Blanchar</t>
  </si>
  <si>
    <t>B82654377</t>
  </si>
  <si>
    <t>ES EMOTICON SL</t>
  </si>
  <si>
    <t>28807</t>
  </si>
  <si>
    <t xml:space="preserve">LA PRESTACION DE SERVICIOS DE INTERNET, Y CENTRO DE OFIMATICA Y OTROS.                                                                                                                                                      . </t>
  </si>
  <si>
    <t>contacto@emoticon.es</t>
  </si>
  <si>
    <t>B85326940</t>
  </si>
  <si>
    <t>ALTER EGO DESIGN STUDIO SL</t>
  </si>
  <si>
    <t xml:space="preserve">LA PRESTACION DE SERVICIOS RELATIVOS CON EL MARKETING, LA CONFECCION DE PAGINAS WEB, EL DISENO DE LOGOTIPOS E IMAGEN CORPORATIVA. LA FORMACION Y ENSENANZA EN TEMAS INFORMATICOS, ETC.. </t>
  </si>
  <si>
    <t>Torsten Bergander</t>
  </si>
  <si>
    <t>B57310971</t>
  </si>
  <si>
    <t>SOM 3 DISEÑO DESARROLLO Y COMUNICACION SL</t>
  </si>
  <si>
    <t xml:space="preserve">A) LA REALIZACION, CREACION, DISENO Y CESION, BAJO CUALQUIER FORMA ADMITIDA EN DERECHO, DE PAGINAS WEB, POR CUENTA PROPIA O AJENA. B). LAS ACTIVIDADES PROPIAS DE DISENO GRAFICO. E). TODAS LAS ACTIVIDADES RELACIONADAS CON. </t>
  </si>
  <si>
    <t>Miquel Eduard Xena Galindo</t>
  </si>
  <si>
    <t>B62426945</t>
  </si>
  <si>
    <t>LAN WAN NETWORKING WORKS SL</t>
  </si>
  <si>
    <t xml:space="preserve">FABRICACION, INSTALACION, MANTENIMIENTO, COMERCIO AL MAYOR Y MENOR E INTERMEDIARIOS DEL COMERCIO, DE MAQUINAS DE OFICINA ORDENADORES Y EQUIPOS PARA PROCESOS ELECTRONICOS DE DATOS Y SUS COMPONENTES, ETC.. </t>
  </si>
  <si>
    <t>Julio Martorell Prats</t>
  </si>
  <si>
    <t>B86393287</t>
  </si>
  <si>
    <t>QUADERNNA INNOVACION SL</t>
  </si>
  <si>
    <t xml:space="preserve">LA PLANIFICACION, DISEÑO Y DESARROLLO DE LOS SISTEMAS QUE INTEGRAN EQUIPOS INFORMATICOS, PROGRAMAS INFORMATICOS, Y TECNOLOGIAS DE LA COMUNICACION, ASI COMO LA FORMACION DE LOS USUARIOS DEL MISMO, ASESORAMIENTO Y SERVICIOS DEAPOYO TECNOLOGICOS O INFORMATICOS Y SU COMERCIALIZACION. </t>
  </si>
  <si>
    <t>Ivan Ruiz Sevilla</t>
  </si>
  <si>
    <t xml:space="preserve"> David Garcia Latorre</t>
  </si>
  <si>
    <t>B93222933</t>
  </si>
  <si>
    <t>WOLLY COMPONENTES SL</t>
  </si>
  <si>
    <t xml:space="preserve">La venta al por mayor de componentes electrónicos, comestibles y automoción, así como la importación y exportación de los mismos. </t>
  </si>
  <si>
    <t>Global Designer Develop</t>
  </si>
  <si>
    <t>B07966757</t>
  </si>
  <si>
    <t>MAGNUSSOFT ESPAÑA S.L</t>
  </si>
  <si>
    <t>07840</t>
  </si>
  <si>
    <t xml:space="preserve">A. LA CREACION DE PROGRAMAS INFORMATICOS Y SU COMERCIALIZACION, ASI COMO LA EXPLOTACION, IMPORTACION, COMPRA, VENTA, CESION Y COMERCIALIZACION DE PRODUCTOS Y ELEMENTOS INFORMATICOS Y/O ELECTRONICOS. B. EL ASESORAMIENTO Y. </t>
  </si>
  <si>
    <t>Juan Jose Ruiz Martinez</t>
  </si>
  <si>
    <t xml:space="preserve"> Federico Colet Aizpun</t>
  </si>
  <si>
    <t>B50597988</t>
  </si>
  <si>
    <t>CALVIÑO Y FLORIA SL</t>
  </si>
  <si>
    <t xml:space="preserve">SERVICIO,. INFORMATICOS EN GENERAL                                                                                                                                                                                          . </t>
  </si>
  <si>
    <t>Andres Pino Villa</t>
  </si>
  <si>
    <t>cyf@redcyf.com</t>
  </si>
  <si>
    <t>B59104612</t>
  </si>
  <si>
    <t>ABAST SYSTEMS &amp; SOLUTIONS SL</t>
  </si>
  <si>
    <t xml:space="preserve">LA DISTRIBUCION, COMERCIALIZACION, IMPORT., EXPORT., DE PRODUCTOS Y EQUIPOS DE INFORMATICA Y COMUNICACION Y PRESTACION DE SERVICIOS DE INSTALACION Y REPARACION DE DICHOS PRODUCTOS Y EQUIPOS                               . </t>
  </si>
  <si>
    <t>Jose Comellas Peiro</t>
  </si>
  <si>
    <t>dortega@abast.es</t>
  </si>
  <si>
    <t xml:space="preserve"> abs-bcn@abast.es</t>
  </si>
  <si>
    <t xml:space="preserve"> marketing@abast.es</t>
  </si>
  <si>
    <t xml:space="preserve"> software@abast.es</t>
  </si>
  <si>
    <t xml:space="preserve"> sys_bcn@abast.es</t>
  </si>
  <si>
    <t>B73386625</t>
  </si>
  <si>
    <t>FLORES-LYNCH EUROPA SL</t>
  </si>
  <si>
    <t>30001</t>
  </si>
  <si>
    <t xml:space="preserve">VENTA Y DISTRIBUCION DE BIENES INFORMATICOS Y ELECTRONICOS. PRESTACION DE SERVICIOS DE CONSULTORIA Y FORMACION RELACIONADOS CON EL MEDIO AMBIENTE, EUROPEOS, ASUNTOS JURIDICOS Y EMPRESARIALES. PRESTACION DE SERVICIOS RELA. </t>
  </si>
  <si>
    <t>Jose Luis Sanchez Gomez</t>
  </si>
  <si>
    <t>B83858795</t>
  </si>
  <si>
    <t>TRES INTERCOM SL</t>
  </si>
  <si>
    <t xml:space="preserve">CREACION, DESARROLLO, EXPLOTACION Y COMERCIALIZACION DE APLICACIONES INFORMATICAS. FOMENTO DE LAS RELACIONES PERSONALES, ASI COMO LA CREACION DE COMUNIDADES VIRTUALES. </t>
  </si>
  <si>
    <t>Ramon Canals Tremolosa</t>
  </si>
  <si>
    <t>B85322725</t>
  </si>
  <si>
    <t>DATA MIRAGE SOFTWARE SL</t>
  </si>
  <si>
    <t xml:space="preserve">PRESTACION DE SERVICIOS DE COMPUTACION, INFORMATICA Y PROGRAMACION, ASESORAMIENTO PARA INSTALACIONES DE CENTROS INFORMATICOS, INCLUYENDOSE EN ELLOS EL ANALISIS, DISENO, DESARROLLO.. </t>
  </si>
  <si>
    <t>Salvador Doblas Ramirez</t>
  </si>
  <si>
    <t>B86090446</t>
  </si>
  <si>
    <t>LOBECA MANAGEMENT SL</t>
  </si>
  <si>
    <t xml:space="preserve">SERVICIOS, CONSULTORIA, INTEGRACION E INVESTIGACION, DESARROLLO E INSTALACION DE PROGRAMAS Y MATERIAL INFORMATICO, REALIZACION DE TODA CLASE DE OPERACIONES DE IMPORTACION, EXPORTACION, VENTA AL MAYOR Y DETALLE DE PRODUCTOS DE TECNOLOGIAS DE LA INFORMACION EN GENERAL, CREACION Y DIFUSION, POR MEDIOS. </t>
  </si>
  <si>
    <t>Francisco Rafols Duch</t>
  </si>
  <si>
    <t>B97464192</t>
  </si>
  <si>
    <t>CETECK TECNOLOGICA SOCIEDAD LIMITADA</t>
  </si>
  <si>
    <t>46138</t>
  </si>
  <si>
    <t xml:space="preserve">MULTIVIDEO-CONFERENCIA, VIDEO-VIGILANCIA IP/CLASICA, NETWORKING (REDES INFORMATICAS, VPN, VOZ SOBRE IP), DOMOTICA, AUTOMATISMOS INDUSTRIALES, PROGRAMACION A MEDIDA A TODOS LOS NIVELES, SERVICIOS CARTOGRAFICOS AVANZADOS (. </t>
  </si>
  <si>
    <t>Jorge Grive Turigas</t>
  </si>
  <si>
    <t xml:space="preserve"> Jose Maria Paniagua Sanchez</t>
  </si>
  <si>
    <t>A58908732</t>
  </si>
  <si>
    <t>B24647422</t>
  </si>
  <si>
    <t>GLOBAL SERVICES DOSPUNTOCERO LEON SL</t>
  </si>
  <si>
    <t>24006</t>
  </si>
  <si>
    <t xml:space="preserve">Comercio al por mayor y al por menor de material electrónico, informáticosy de telecomunicaciones. -Intermediación en el comercio de todo tipo de suministros, materiales y servicios . En aquellas actividades que sean profesionales la sociedad actuará como mediadora y coordinadora. </t>
  </si>
  <si>
    <t>Francisco Javier Prats Garcia</t>
  </si>
  <si>
    <t xml:space="preserve"> Aguilar Carlos Alberto Arriola</t>
  </si>
  <si>
    <t>B57561052</t>
  </si>
  <si>
    <t>SOLUCIONES MEXICANAS SL</t>
  </si>
  <si>
    <t xml:space="preserve">La creación de portales en la red denominada Internet, Negocio y comercio electronico. Alquiler, venta y publicidad en la red. Alquiler y venta de productos a través de la red. Creación, desarrollo venta y explotación comercial de programas y aplicaciones informáticas. Gestión y mantenimiento de tie.. </t>
  </si>
  <si>
    <t>Thomas William Rickeard Hancock</t>
  </si>
  <si>
    <t xml:space="preserve"> Hancock Thomas William Rickeard</t>
  </si>
  <si>
    <t>B84098821</t>
  </si>
  <si>
    <t>MEGATECK COMPONENTES S.L</t>
  </si>
  <si>
    <t xml:space="preserve">LA COMERCIALIZACION DE TODA CLASE DE EQUIPOS DE OFICINA, TELEFONICOS Y PRODUCTOS INFORMATICOS, TANTO DE SOFTWARE COMO DE HARDWARE                                                                                           . </t>
  </si>
  <si>
    <t>Jorge Amat Duran</t>
  </si>
  <si>
    <t>B84554310</t>
  </si>
  <si>
    <t>PARAMEDIA IMPORTACIONES SL</t>
  </si>
  <si>
    <t xml:space="preserve">EL ASESORAMIENTO Y LA PRESTACION DE SERVICIOS RELACIONADOS CON LAS COMUNICACIONES Y NUEVAS TECNOLOGIAS. </t>
  </si>
  <si>
    <t>Maurice Laurence Franks</t>
  </si>
  <si>
    <t xml:space="preserve"> Aalst Gerrit Van</t>
  </si>
  <si>
    <t xml:space="preserve"> Gerrit Van Aalst</t>
  </si>
  <si>
    <t>B92643147</t>
  </si>
  <si>
    <t>COBIJO EN LA RED SL</t>
  </si>
  <si>
    <t>29008</t>
  </si>
  <si>
    <t xml:space="preserve">EL HOSPEDAJE Y MANTENIMIENTO DE PAGINAS WEB EN INTERNET, ASI COMO LA CREACION DE SERVIDORES FTP, CON LA CONSIGUIENTE UTILIZACION DE CUANTOS LENGUAJES DE PROGRAMACION SEAN NECESARIOS. EL MANTENIMIENTO, COPIA DE SEGURIDAD. </t>
  </si>
  <si>
    <t>Oriol Olle Pla</t>
  </si>
  <si>
    <t xml:space="preserve"> Guillermo Olle Lidon</t>
  </si>
  <si>
    <t>B18593350</t>
  </si>
  <si>
    <t>INFORMATICA ALMUÑECAR SL</t>
  </si>
  <si>
    <t>18690</t>
  </si>
  <si>
    <t xml:space="preserve">LA COMERCIALIZACION Y DISTRIBUCION DE EQUIPOS Y PRODUCTOS INFORMATICOS, MULTIMEDIA Y TELEFONIA, Y LA REPARACION E INSTALACION DE DICHOS EQUIPOS Y PRODUCTOS.. </t>
  </si>
  <si>
    <t>Jose Ignacio Surribas Leal</t>
  </si>
  <si>
    <t>B61247771</t>
  </si>
  <si>
    <t>EL LADRILLO ROJO SL</t>
  </si>
  <si>
    <t xml:space="preserve">LA VENTA DE MAQUINAS Y EQUIPOS DE OFICINA YA SEA AL POR MENOR O AL POR MAYOR PRESTACION DE SERVICIOS DE ESTUDIO Y ANALISIS DE PROCESOS PARA SU TRATAMIENTO MECANICO, DE PROGRAMACION PARA EQUIPOS ELECTRONICOS, ETC.. </t>
  </si>
  <si>
    <t>Fernando Bernat Guevara</t>
  </si>
  <si>
    <t>lr@elladrillorojo.com</t>
  </si>
  <si>
    <t>B64964810</t>
  </si>
  <si>
    <t>AMABILY TEC SL</t>
  </si>
  <si>
    <t xml:space="preserve">LA INVESTIGACION Y/O DESARROLLO, DISENO, FABRICACION, COMERCIALIZACION, INSTALACION Y/O SERVICIOS POST VENTA DE PRODUCTOS, ELEMENTOS Y EQUIPOS EN EL SECTOR DE LA INFORMATICA, ETC.. </t>
  </si>
  <si>
    <t>Eric Gene Valera</t>
  </si>
  <si>
    <t>B81938979</t>
  </si>
  <si>
    <t>CASE INFORMATICA SL</t>
  </si>
  <si>
    <t xml:space="preserve">LA PRESTACION DE SERVICIOS DE ASESORAMIENTO E IMPLANTACION DE LOGISTICA ASI COMO DE SOFTWARE Y HARDWARE NECESARIO PARA LA PRESTACION DE DICHOS SERVICIOS.. </t>
  </si>
  <si>
    <t>Ruben Hinojosa Chapel</t>
  </si>
  <si>
    <t>tienda@caseinformatica.com</t>
  </si>
  <si>
    <t xml:space="preserve"> info@dyfservicios.com</t>
  </si>
  <si>
    <t>B84781582</t>
  </si>
  <si>
    <t>A2 SOLUCIONES INTEGRALES SL</t>
  </si>
  <si>
    <t xml:space="preserve">LA COMPRA Y VENTA TANTO AL POR MAYOR COMO AL POR MENOR, ASI COMO LA REPARACION DE PRODUCTOS INFORMATICOS. SUMINISTRO DE CONSUMIBLES.. </t>
  </si>
  <si>
    <t>Ronald Guerin Benarroch</t>
  </si>
  <si>
    <t>B86001096</t>
  </si>
  <si>
    <t>AVANZARIA PARTNERS SL</t>
  </si>
  <si>
    <t xml:space="preserve">CONSULTORIA, EXTERNALIZACION DE SERVICIOS Y DESARROLLO DE SOFTWARE PARA LACADENA DE APROVISIONAMIENTOS.. </t>
  </si>
  <si>
    <t>Carlos Gutierrez Maza</t>
  </si>
  <si>
    <t xml:space="preserve"> Carlos Ros Bochaca</t>
  </si>
  <si>
    <t>B86372497</t>
  </si>
  <si>
    <t>SUMA CONTRACT SL</t>
  </si>
  <si>
    <t xml:space="preserve">EL DESARROLLO DE NEGOCIO Y VENTAS DE LOS SERVICIOS DE EXPERIENCIA DE USUARIO, DESARROLLO Y VENTA DE SOFTWARE Y HARDWARE,... </t>
  </si>
  <si>
    <t>Juan Carlos Moreno Trujillo</t>
  </si>
  <si>
    <t xml:space="preserve"> Yecenia Maribel Labanda Sanchez</t>
  </si>
  <si>
    <t>B86754371</t>
  </si>
  <si>
    <t>SERVICIOS DE PREPAGO INTEGRALES SL</t>
  </si>
  <si>
    <t xml:space="preserve">1. Comercio al por mayor y al por menor, distribución comercial e importación y exportación de tarjetas de prepago y dinero electrónico. Se entiende que respecto de dichas actividades la función de la sociedad es la de mediadora o intcrmediadora en el desempeño de las mismas con una Sociedad que ... </t>
  </si>
  <si>
    <t>Alain Haim Victor Finzi</t>
  </si>
  <si>
    <t xml:space="preserve"> Pascal Antoine Rodrigue Mari</t>
  </si>
  <si>
    <t xml:space="preserve"> Victor Finzi Alain Haim</t>
  </si>
  <si>
    <t>B87163655</t>
  </si>
  <si>
    <t>PRIMA PROCESS METROLOGY SL</t>
  </si>
  <si>
    <t xml:space="preserve">COMPRAVENTA, COMERCIALIZACION Y DISTRIBUCION DE EQUIPOS, COMPONENTES E INSTRUMENTOS PARA LA INVESTIGACION CIENTIFICA, ASI COMO LA ELABORACION DE PROGRAMAS DE ORDENADOR PARA LA INVESTIGACION CIENTIFICA. </t>
  </si>
  <si>
    <t>Juan Carlos Cardona Aquino</t>
  </si>
  <si>
    <t xml:space="preserve"> Ignacio Miguel Garcia Aquino</t>
  </si>
  <si>
    <t>B86131562</t>
  </si>
  <si>
    <t>T. MIMA SL</t>
  </si>
  <si>
    <t>47002</t>
  </si>
  <si>
    <t xml:space="preserve">LA INTERMEDIACION EN EL COMERCIO, TANTO PARA EMPRESAS COMO PARTICULARES, EN GENERAL. LA REALIZACION DE ESTUDIOS, TRABAJOS, Y APLICACIONES INFORMATICAS Y DE LAS COMUNICACIONES,... </t>
  </si>
  <si>
    <t>Jordi Domingo Mas</t>
  </si>
  <si>
    <t>merche7326@hotmail.com</t>
  </si>
  <si>
    <t>A65310138</t>
  </si>
  <si>
    <t>DISTRIBUIDORA DIGITAL DE LIBROS SA</t>
  </si>
  <si>
    <t xml:space="preserve">LA PRESTACION DE SERVICIOS AUXILIARES PARA LA COMERCIALIZACION DE CONTENIDOS Y SERVICIOS DIGITALES ASI COMO LA PROMOCION DE LOS MISMOS.. </t>
  </si>
  <si>
    <t>B31814973</t>
  </si>
  <si>
    <t>DESPACHO TECNOLOGICO PUZZLET SL</t>
  </si>
  <si>
    <t xml:space="preserve">LA SOCIEDAD TIENE POR OBJETO: EL DESARROLLO DE SISTEMAS INFORMATICOS DE SOPORTE A LA GESTION EMPRESARIAL, SISTEMAS DE INFORMACION, INTELIGENCIA ARTIFICIAL, Y SOFTWARE PARA LA GESTION POR PROCESOS. DIGITALIZACION DE NEGOC. </t>
  </si>
  <si>
    <t>Carlos Perez Medina</t>
  </si>
  <si>
    <t>B99164568</t>
  </si>
  <si>
    <t>ACCIONET CONSULTORIA INFORMATICA SOCIEDAD LIMITADA</t>
  </si>
  <si>
    <t xml:space="preserve">LA COMERCIALIZACION, INTERMEDIACION, IMPORTACION Y EXPORTACION DE TODO TIPO DE PRODUCTOS RELACIONADOS CON LA OFIMATICA, INFORMATICO, MAQUINARIA ELECTRICA, ELECTRONICA Y DE TELEFONIA ASI COMO SU INSTALACION, MANTENIMIENTO. </t>
  </si>
  <si>
    <t>Manuel Echevarria Vierna</t>
  </si>
  <si>
    <t>B39648316</t>
  </si>
  <si>
    <t>ESTELA CANTABRA SL</t>
  </si>
  <si>
    <t xml:space="preserve">PRESTACION DE TODA CLASE DE SERVICIOS INFORMATICOS TALES COMO CONFECCION DE PAGINAS WEB, ESTUDIO; ASESORAMIENTO, ANALISIS DE PROCESOS INFORMATICOS, PROGRAMACION DE EQUIPOS INFORMATICOS, ASI COMO CUALQUIER OTRO SERVICIO.. </t>
  </si>
  <si>
    <t>Ernesto Bernardo Linares</t>
  </si>
  <si>
    <t>info@estelacantabra.com</t>
  </si>
  <si>
    <t>B61479218</t>
  </si>
  <si>
    <t>TALENT CONSULTING INFORMATIC SL</t>
  </si>
  <si>
    <t xml:space="preserve">COMERCIALIZACION DISTRIBUCION, REALIZACION DE SERVICIOS Y MAQUINARIA DE INFORMATICA, EN EL MAS AMPLIO SENTIDO, CONFECCIONANDO SUS PROPIOS PROGRAMAS, ADQUIRIENDO LOS POR COMPRA, ARRENDAMIENTO O POR CUALQUIER OTRO TITULO,. </t>
  </si>
  <si>
    <t>Marlene Wegner</t>
  </si>
  <si>
    <t>B65746307</t>
  </si>
  <si>
    <t>COMA MARKETING SL</t>
  </si>
  <si>
    <t xml:space="preserve">LOS SERVICIOS INTEGRALES DE MARKETING Y PUBLICIDAD. ORGANIZACION, PRODUCCION, DESARROLLO, INVESTIGACION, DIVULGACION DE PROYECTOS Y EVENTOS RELACIONADOS CON LA COMUNICACION. SERVICIOS DE PROGRAMACION INFORMATICA, ETC. </t>
  </si>
  <si>
    <t>Veronica Ramirez Rodriguez</t>
  </si>
  <si>
    <t>B74176587</t>
  </si>
  <si>
    <t>CLARCAT CANTABRICO SL</t>
  </si>
  <si>
    <t xml:space="preserve">LA REALIZACION DE ESTUDIOS, TRABAJOS, INVESTIGACION, DISENO, DESARROLLO Y APLICACION DE LAS NUEVAS TECNOLOGIAS, INTERNET E INFORMATICA, AL AMBITO EMPRESARIAL. LA COMERCIALIZACION Y EXPLOTACION DE PROGRAMAS INFORMATICOS D. </t>
  </si>
  <si>
    <t>Josep Kastanos Coll</t>
  </si>
  <si>
    <t xml:space="preserve"> Kastanos Coll Josep</t>
  </si>
  <si>
    <t>ramon.matilla@clarcat.com</t>
  </si>
  <si>
    <t xml:space="preserve"> bonisu.fernandez@clarcat.com</t>
  </si>
  <si>
    <t xml:space="preserve"> sebastia.pla@clarcat.com</t>
  </si>
  <si>
    <t xml:space="preserve"> info@clarcat.com</t>
  </si>
  <si>
    <t xml:space="preserve"> veronica.tellez@clarcat.com</t>
  </si>
  <si>
    <t>B45754397</t>
  </si>
  <si>
    <t>RENTMULTIMEDIA TOLEDO SL</t>
  </si>
  <si>
    <t>45001</t>
  </si>
  <si>
    <t xml:space="preserve">El alquiler y venta de equipos audiovisuales. </t>
  </si>
  <si>
    <t>Miguel Ferrera Pizarro</t>
  </si>
  <si>
    <t>B64901721</t>
  </si>
  <si>
    <t>AMATISTA MARQUETING 2008 SL</t>
  </si>
  <si>
    <t xml:space="preserve">LA COMERCIALIZACION DE SERVICIOS DE INTERNET Y TELECOMUNICACIONES Y PRODUCTOS ELECTRONICOS, COMERCIALIZACION DE ARTICULOS Y PRODUCTOS DE ALIMENTACION INCLUSO PRODUCTOS CARNICOS, CONGELADOS, REFRIGERADOS, LICORES, ETC.. </t>
  </si>
  <si>
    <t>Encarnacion Garcia Lopez</t>
  </si>
  <si>
    <t>B84605443</t>
  </si>
  <si>
    <t>INTERNET DESARROLLO TECNOLOGIA Y SISTEMAS S.L</t>
  </si>
  <si>
    <t xml:space="preserve">TODO TIPO DE SERVICIOS RELACIONADOS CON LA INFORMATICA, INCLUYENDO PROGRAMACION Y MANTENIMIENTO DE EQUIPOS Y REDES INFORMATICAS. </t>
  </si>
  <si>
    <t>Pedro Galian Buruaga</t>
  </si>
  <si>
    <t>info@idts.es</t>
  </si>
  <si>
    <t>B86125986</t>
  </si>
  <si>
    <t>GUIAS CIVITATIS SL</t>
  </si>
  <si>
    <t xml:space="preserve">CREACION Y PROMOCION DE CONTENIDOS EN INTERNET, PROGRAMACION DE APLICACIONES ONLINE Y PRESTACION DE SERVICIOS WEB; AGENCIA DE PUBLICIDAD EN TODOS LOS MEDIOS DE COMUNICACION. </t>
  </si>
  <si>
    <t>Antoni Rius Carbonell</t>
  </si>
  <si>
    <t>B86327566</t>
  </si>
  <si>
    <t>AFFINITY GENOMICS SL</t>
  </si>
  <si>
    <t xml:space="preserve">LA REALIZACION, CONTRATACION ASESORAMIENTO Y VENTA DE SERVICIOS INFORMATICOS, TALES COMO CONSULTORIA, ESTUDIO Y DISEÑO DE SISTEMAS, DESARROLLO Y EXPLOTACION DE APLICACIONES INFORMATICAS EN GENERAL. </t>
  </si>
  <si>
    <t>Gemma Garcia Caceres</t>
  </si>
  <si>
    <t>B91782680</t>
  </si>
  <si>
    <t>LOGICATEL SOCIEDAD LIMITADA</t>
  </si>
  <si>
    <t xml:space="preserve">LA COMPRAVENTA DE TELEFONIA Y APARATOS ELECTRODOMESTICOS, MATERIAL DE ELECTRICIDAD, ILUMINACION, INFORMATICA, IMAGEN, SONIDO Y TELECOMUNICACIONES DE VOZ Y DATOS, ASI COMO LAS ACTIVIDADES ANEXAS O CONEXAS CON LAS MISMAS.. </t>
  </si>
  <si>
    <t>Daniel Torrecillas Arroyo</t>
  </si>
  <si>
    <t>A64727258</t>
  </si>
  <si>
    <t>METALPRE MERCADOS INTERNACIONALES SA</t>
  </si>
  <si>
    <t xml:space="preserve">ADMINISTRACION, DIRECCION, CONTROL DE LAS SOCIEDADES PARTICIPADAS, ASI COMO LA PRESTACION DE SERVICIOS A LAS MISMAS, DE ASESORAMIENTO Y APOYO, ASISTENCIA TECNICA E INFORMATICA, DE INGENIERIA, ETC.. </t>
  </si>
  <si>
    <t>Eloi Farras Andreu</t>
  </si>
  <si>
    <t xml:space="preserve"> Domenec Cots Catela</t>
  </si>
  <si>
    <t>B30120794</t>
  </si>
  <si>
    <t>4 GL SL</t>
  </si>
  <si>
    <t>30005</t>
  </si>
  <si>
    <t xml:space="preserve">SERVICIOS INFORMATICOS, COMPRA VENTA DE EQUIPOS Y MATERIAL INFORMATICO Y ELECTRONICO Y DE OFICINA ARRENDAMIENTO DE INMUEBLES. DIRECTA E INDIRECTAMENTE.. </t>
  </si>
  <si>
    <t>Jordi Bassa Jansana</t>
  </si>
  <si>
    <t xml:space="preserve"> Joan Ojeda Flores</t>
  </si>
  <si>
    <t>4glmusp@forodigital.es</t>
  </si>
  <si>
    <t>B31773575</t>
  </si>
  <si>
    <t>TECSIS DESIGN ENGINEERING SL</t>
  </si>
  <si>
    <t xml:space="preserve">LA SOCIEDAD TIENE POR OBJETO: SISTEMAS DE INFORMACION EN MATERIA INFORMATICA Y COMUNICACIONES. LA ORGANIZACION, PROGRAMACION E INTERMEDIACION EN INGENIERIA DE SISTEMAS DE INFORMATICA Y DE COMUNICACIONES                  . </t>
  </si>
  <si>
    <t>Enrique Albiol Biosca</t>
  </si>
  <si>
    <t xml:space="preserve"> Jordi Rodriguez Planas</t>
  </si>
  <si>
    <t xml:space="preserve"> Pere Raventos Gaston</t>
  </si>
  <si>
    <t>B33047580</t>
  </si>
  <si>
    <t>SISPYME SL</t>
  </si>
  <si>
    <t>33428</t>
  </si>
  <si>
    <t xml:space="preserve">PROGRAMACION, INSTALACION Y MANTENIMIENTO SOFTWARE. </t>
  </si>
  <si>
    <t>Daniel Anguera Sojo Labori</t>
  </si>
  <si>
    <t xml:space="preserve"> Victor Manuel Gordillo Soler</t>
  </si>
  <si>
    <t>info@sispyme.com</t>
  </si>
  <si>
    <t>B65944233</t>
  </si>
  <si>
    <t>HIT SYSTEMS RETAIL SOLUTIONS SL</t>
  </si>
  <si>
    <t>08208</t>
  </si>
  <si>
    <t xml:space="preserve">EL DESARROLLO, VENTA, ALQUILER Y MANTENIMIENTO DE APLICACIONES INFORMATICAS Y DE TELECOMUNICACIONES, LA COMERCIALIZACION Y REPARACIO DE EQUIPAMIENTO Y LAPRESTACION DE SERVICIOS DE CONSULTORIA, ETC. </t>
  </si>
  <si>
    <t>Rosa Maria Aparicio Toran</t>
  </si>
  <si>
    <t>B86515061</t>
  </si>
  <si>
    <t>MIO CONSULTING SL</t>
  </si>
  <si>
    <t xml:space="preserve">LA PROGRAMACION INFORMATICA,. </t>
  </si>
  <si>
    <t>Edin Javier Bravo Moreira</t>
  </si>
  <si>
    <t xml:space="preserve"> Javier Bravo Moreira Edin</t>
  </si>
  <si>
    <t>B95591558</t>
  </si>
  <si>
    <t>TREBOLTRES MODIAN SOCIEDAD LIMITADA</t>
  </si>
  <si>
    <t xml:space="preserve">El desarrollo de aplicaciones informaticas. La prestacion de servicios de compraventa de apuestas y participaciones de loterias.. </t>
  </si>
  <si>
    <t>Fernando Garcia Garcia</t>
  </si>
  <si>
    <t xml:space="preserve"> Juan Carlos Rodriguez Doval</t>
  </si>
  <si>
    <t>B70231733</t>
  </si>
  <si>
    <t>LEVEL 10 HOTELS SOLUTIONS SL</t>
  </si>
  <si>
    <t>15707</t>
  </si>
  <si>
    <t xml:space="preserve">CONSULTORIA INFORMATICA Y EL DESARROLLO DE PROGRAMAS INFORMATICOS. ELABORACION DE APLICACIONES INFORMATICAS PARA TRANSFORMAR, ALMACENAR GESTIONAR, PROTEGER, DIFUNDIR Y LOCALIZAR LOS DATOS NECESARIOS PARA CUALQUIER ACTIVI. </t>
  </si>
  <si>
    <t>Antonio Fernandez Garcia</t>
  </si>
  <si>
    <t>B80820947</t>
  </si>
  <si>
    <t>KIT GESTION SL</t>
  </si>
  <si>
    <t xml:space="preserve">EL DISENO Y DESARROLLO DE PROYECTOS DE ORGANIZACION Y DE PROYECTOS INFORMATICOS EL ANALISIS, PROGRAMACION Y SERVICIOS DE EXPLOTACION DE APLICACIONES INFORMATICAS.. </t>
  </si>
  <si>
    <t>Fernando Checa Nuñez</t>
  </si>
  <si>
    <t xml:space="preserve"> Juan Paterna Muñoz</t>
  </si>
  <si>
    <t>B85466423</t>
  </si>
  <si>
    <t>BOJ SOFTWARE DEVELOPMENT SL</t>
  </si>
  <si>
    <t xml:space="preserve">EL ANALISIS DISENO DESARROLLO CONSTRUCCION Y MANTENIMIENTO DE PROGRAMAS INFORMATICOS ASI COMO LA ENSENANZA Y FORMACION DE CONOCIMIENTOS INFORMATICOS.. </t>
  </si>
  <si>
    <t>Klaus Widmann</t>
  </si>
  <si>
    <t xml:space="preserve"> Victor Manuel Diez Peña</t>
  </si>
  <si>
    <t>B86245347</t>
  </si>
  <si>
    <t>CAISAP CONSULTING SL</t>
  </si>
  <si>
    <t xml:space="preserve">Consultoría de servicios informáticos y de gestión del conocimiento (diseño y mantenimiento de sistemas informáticos tipo ERP y de sistemas enfocadosa e-learning y entrenamiento de personal). Servicios lingÕisticos..... </t>
  </si>
  <si>
    <t>Hermenegildo Casanovas Hijes</t>
  </si>
  <si>
    <t xml:space="preserve"> Borja Casanovas Garcia</t>
  </si>
  <si>
    <t>B81616229</t>
  </si>
  <si>
    <t>DEVELOPMENT TECNICAL SYSTEMS SL</t>
  </si>
  <si>
    <t xml:space="preserve">CREACION, DESARROLLO, MODIFICACION, MANTENIMIENTO, COMERCIALIZACION, CESION, INTERCAMBIO Y ADQUISICION PARA SU COMERCIALIZACION. ENAJENACION Y PRESTACION DE SERVICIOS Y MATERIAL DE PROGRAMAS INFORMATICOS O DE DERECHOS.. </t>
  </si>
  <si>
    <t>Leila Zorraindo</t>
  </si>
  <si>
    <t>detecsys@nexo.es</t>
  </si>
  <si>
    <t>A83406165</t>
  </si>
  <si>
    <t>BALANKU ASESORES SA</t>
  </si>
  <si>
    <t>28040</t>
  </si>
  <si>
    <t xml:space="preserve">EL MONTAJE, VENTA, INSTALACIONES Y MANTENIMIENTO DE EQUIPOS INFORMATICOS Y DE SUS COMPONENTES Y ELEMENTOS CONSUMIBLES.. </t>
  </si>
  <si>
    <t>Josep Moreno Santabarbara</t>
  </si>
  <si>
    <t>yamahamusica_iberica@gmx.yamaha.com</t>
  </si>
  <si>
    <t xml:space="preserve"> info.madrid@pefipresa.com</t>
  </si>
  <si>
    <t>B66388075</t>
  </si>
  <si>
    <t>QUATTRO BUSINESS SOLUTIONS IBERICA SL</t>
  </si>
  <si>
    <t xml:space="preserve">(CNAE 6209). OFRECER SOLUCIONES DE NEGOCIO Y SERVICIOS DE ULTIMA TECNOLOGIA DE MICROSOFT AÑADIENDO UNA O VARIAS CARACTERISTICAS A UNO O VARIOS PRODUCTOS YA EXISTENTES PARA RENOVARLOS COMO UN PRODUCTO INTEGRADO, ETC. </t>
  </si>
  <si>
    <t>Aleix Marc Jaime Sanchez</t>
  </si>
  <si>
    <t xml:space="preserve"> Marc Jaime Sanchez Aleix</t>
  </si>
  <si>
    <t>B82874876</t>
  </si>
  <si>
    <t>BUILDING THE NET SL</t>
  </si>
  <si>
    <t xml:space="preserve">EL ENSAMBLAJE, VENTA Y DISTRIBUCION DE EQUIPOS INFORMATICOS, DISENO, DESARROLLO E INSTALACION DE INFRAESTRUCTURAS INFORMATICAS Y DE NUEVAS TECNOLOGIAS, Y OTROS.                                                            . </t>
  </si>
  <si>
    <t>btnsl@buildingthe.net</t>
  </si>
  <si>
    <t>B99023947</t>
  </si>
  <si>
    <t>CONECTA TECNOLOGIA Y OUTSOURCING S.L</t>
  </si>
  <si>
    <t>50004</t>
  </si>
  <si>
    <t xml:space="preserve">PRESTACION DE SERVICIOS DE ASESORAMIENTO, CONSULTORIA INFORMATICA Y CONSULTORIA SOBRE PLANIFICACION DE LA GESTION. PRESTACION DE SERVICIOS RELACIONADOS CON CUALQUIER NECESIDAD DE GESTION. COMPRAVENTA, ALQUILER, CONSERVAC. </t>
  </si>
  <si>
    <t>Albert Anta Vinyals</t>
  </si>
  <si>
    <t xml:space="preserve"> Isaac Jimenez Castells</t>
  </si>
  <si>
    <t xml:space="preserve"> Marcos Monteys Vilanova</t>
  </si>
  <si>
    <t>B47628912</t>
  </si>
  <si>
    <t>SERVICIOS COMPLEMENTARIOS DE LA IMPRESION SL</t>
  </si>
  <si>
    <t xml:space="preserve">LA REALIZACION DE TRABAJOS AUXILIARES Y COMPLEMENTARIOS DE LA IMPRESION EN SU MAS AMPLIO SENTIDO, ABARCANDO LA UTILIZACION DE MEDIOS MECANICOS, INFORMATICOS, OFIMATICOS Y DE CUALQUIER TIPO QUE LA TECNOLOGIA PONGA EN EL M. </t>
  </si>
  <si>
    <t>Antonio Llobet Nogues</t>
  </si>
  <si>
    <t>B84123470</t>
  </si>
  <si>
    <t>GE DE INF 2005 S.L</t>
  </si>
  <si>
    <t xml:space="preserve">LA INVESTIGACION, FABRICACION, ENSAMBLAJE, MONTAJE, COMERCIALIZACION, DISTRIBUCION Y MANTENIMIENTO DE EQUIPOS ELECTRONICOS E INFORMATICOS. </t>
  </si>
  <si>
    <t>Manuel India Miguel</t>
  </si>
  <si>
    <t>B74339912</t>
  </si>
  <si>
    <t>ATANOR MEDIA SL</t>
  </si>
  <si>
    <t>33402</t>
  </si>
  <si>
    <t xml:space="preserve">El desarrollo de actividades y la prestación de servicios en el área de las telecomunicaciones, la información y la comunicación. En particular las actividades relacionadas con internet y otras redes. </t>
  </si>
  <si>
    <t>Luis Boguña Marquez</t>
  </si>
  <si>
    <t>B43962471</t>
  </si>
  <si>
    <t>AIT INFORMATICA TARRACO 2008 SOCIEDAD LIMITADA</t>
  </si>
  <si>
    <t>43003</t>
  </si>
  <si>
    <t xml:space="preserve">DISENO Y CONFECCION DE PAGINAS WEB, ASI COMO LA VENTA, REPARACION Y CONSERVAICON DE EQUIPO INFORMATICOS, MANTENIMIENTO DE REDES, SEGURIDAD INFORMATICA, ASI COMO COMPRA-VENTA, IMPORTACION, EXPORTACION DE PRODUCTOS DE SOFT. </t>
  </si>
  <si>
    <t>Candido Sanchez Lopez</t>
  </si>
  <si>
    <t>B61430450</t>
  </si>
  <si>
    <t>COMPANYIA IBASEA SL</t>
  </si>
  <si>
    <t xml:space="preserve">LA COMPRAVENTA AL MAYOR Y AL DETALL, DE EQUIPOS INFORMATICOS, ASI COMO DE SUS COMPONENTES Y ACCESORIOS Y LA COMPRAVENTA DE TODO TIPO DE PROGRAMAS INFORMATICOS.                                                             . </t>
  </si>
  <si>
    <t>Thomas Balthasar Van Reijn</t>
  </si>
  <si>
    <t xml:space="preserve"> Jose Enrique Miranda Valencia</t>
  </si>
  <si>
    <t>B83486431</t>
  </si>
  <si>
    <t>MARKET BUSINESS WEB SL</t>
  </si>
  <si>
    <t>28970</t>
  </si>
  <si>
    <t xml:space="preserve">LA REALIZACION DE TODA CLASE DE CURSOS DE FORMACION EN EL AMBITO INFORMATICO, TANTO A NIVEL USUARIO COMO PROGRAMAS ESPECIALIZADOS.. </t>
  </si>
  <si>
    <t>Jose Miguel Rodrigues Remedio</t>
  </si>
  <si>
    <t>B86324415</t>
  </si>
  <si>
    <t>MOBILE SOFT SISTEMAS Y SERVICIOS SL</t>
  </si>
  <si>
    <t xml:space="preserve">LA CONSULTORIA, ANALISIS, DESARROLLO, IMPLANTACION Y COMERCIALIZACION DE SISTEMAS, PROYECTOS Y PRODUCTOS INFORMATICOS, UTILIZANDO LAS TECNOLOGIAS DE LA INFORMACION. </t>
  </si>
  <si>
    <t>Illya Matushkin</t>
  </si>
  <si>
    <t xml:space="preserve"> Matushkin Illya </t>
  </si>
  <si>
    <t>B91851543</t>
  </si>
  <si>
    <t>ARTEMEDIA FUTURA SOCIEDAD DE RESPONSABILIDAD LIMITADA</t>
  </si>
  <si>
    <t>41300</t>
  </si>
  <si>
    <t xml:space="preserve">DISENO, FABRICACION, COMERCIALIZACION, DISTRIBUCION, ALQUILER, ALMACENAJE, EXPLOTACION CONJUNTA, IMPORTACION, EXPORTACION Y VENTA AL POR MAYOR Y POR MENOR DE TODO TIPO DE MAQUINAS Y MATERIAL RELACIONADO CON ORDENADORES Y. </t>
  </si>
  <si>
    <t>Juan Fernando Marques Morales</t>
  </si>
  <si>
    <t xml:space="preserve"> Cecilia Maestro Escribano</t>
  </si>
  <si>
    <t>meridian-asesores@meridianasesores.com</t>
  </si>
  <si>
    <t>B37443041</t>
  </si>
  <si>
    <t>DEVINTEC SOLUTIONS S.L</t>
  </si>
  <si>
    <t>37001</t>
  </si>
  <si>
    <t xml:space="preserve">A).- LA PRESTACION DE SERVICIOS, ASESORIA Y EJECUCION DE PROYECTOS EN INTERNET, TELECOMUNICACIONES Y NUEVAS TECNOLOGIAS, ASI COMO EL DESARROLLO Y PROGRAMACION DE APLICACIONES INFORMATICAS. B).- LA PRESTACION DE SERVICIOS. </t>
  </si>
  <si>
    <t>Albert Patiño Gomez</t>
  </si>
  <si>
    <t>B64069818</t>
  </si>
  <si>
    <t>DEVILVERY PRODUCTS SL</t>
  </si>
  <si>
    <t xml:space="preserve">EL EJERCICIO DE ACTIVIDADES DE FABRICACION, DISTRIBUCION, VENTA, COMERCIALIZACION Y PROMOCION DE EQUIPOS Y COMPONENTES INFORMATICOS Y/O ELECTRONICOS. </t>
  </si>
  <si>
    <t>Jordi Olle Bolta</t>
  </si>
  <si>
    <t>B85456960</t>
  </si>
  <si>
    <t>RED DEFINE SL</t>
  </si>
  <si>
    <t xml:space="preserve">EL ASESORAMIENTO, PLANIFICACION Y DESARROLLO DE TODO LO RELACIONADO CON LA INFORMATICA, ES DECIR, LA DISTRIBUCION DE EQUIPOS INFORMATICOS, ASI COMO SU INSTALACION Y MANTENIMIENTO, LA ELABORACION, DESARROLLO Y CREACION DE. </t>
  </si>
  <si>
    <t>Paulo Cesar Delgadillo Moscoso</t>
  </si>
  <si>
    <t xml:space="preserve"> Moscoso Paulo Cesar Delgadillo</t>
  </si>
  <si>
    <t>B92025212</t>
  </si>
  <si>
    <t>SALVADOR MORENO JIMENEZ SL</t>
  </si>
  <si>
    <t>29400</t>
  </si>
  <si>
    <t xml:space="preserve">COMERCIALIZACION, IMPORTACION EXPORTACION DE MATERIAL Y APARATOS ELECTRICOS E INFORMATICOS, SUS COMPONENTES Y DERIVADOS. ADQUISICION, TENENCIA ARRENDAMIENTO, ETC. DE BIENES INMUEBLES, ETC.. </t>
  </si>
  <si>
    <t>Michel Maguer</t>
  </si>
  <si>
    <t>B15850647</t>
  </si>
  <si>
    <t>BALIDEA CONSULTING &amp; PROGRAMING SL</t>
  </si>
  <si>
    <t xml:space="preserve">VENTA, CONSULTA Y MANTENIMIENTO DE EQUIPOS Y APLICACIONES INFORMATICAS Y TODO LO RELACIONADO CON LA INFORMATICA.. </t>
  </si>
  <si>
    <t>Javier Cabot Martin Portugues</t>
  </si>
  <si>
    <t>info@balidea.com</t>
  </si>
  <si>
    <t>B27324318</t>
  </si>
  <si>
    <t>GODADDY IBERIA SL</t>
  </si>
  <si>
    <t xml:space="preserve">LOS SERVICIOS INFORMATICOS EN GENERAL, CREACION, VENTA, INSTALACION Y MANTENIMIENTO. EN LO NECESARIO EJERCITADO POR LOS PROFESIONALES CON LA TITULACION LEGAL EXIGIBLE. LAS ACTIVIDADES INTEGRANTES DEL OBJETO SOCIAL PODRAN. </t>
  </si>
  <si>
    <t>Maria Carmen Santa Cruz Albadalejo</t>
  </si>
  <si>
    <t xml:space="preserve"> Francisco Javier Crespo Herreros</t>
  </si>
  <si>
    <t>comercial@hosteurope.es</t>
  </si>
  <si>
    <t>B86360252</t>
  </si>
  <si>
    <t>CG SOCIAL TECHNOLOGY SL</t>
  </si>
  <si>
    <t xml:space="preserve">LA PRESTACION DE SERVICIOS DE LA SOCIEDAD DE LA INFORMACION Y DE SERVICIOS DE CONSULTORIA RELACIONADA CON INTERNET Y LOS ENTORNOS DIGITALES. </t>
  </si>
  <si>
    <t>Domingo Permanyer Griño</t>
  </si>
  <si>
    <t>B60602851</t>
  </si>
  <si>
    <t>NEW ESPAÑA COMPUTER IMP EXP SL</t>
  </si>
  <si>
    <t xml:space="preserve">VENTA Y REPARACION DE ORDENADORES Y ACCESORIOS.. </t>
  </si>
  <si>
    <t>Fernando Villarreal Ruff</t>
  </si>
  <si>
    <t>B65934770</t>
  </si>
  <si>
    <t>DESERV SUGEST SLL</t>
  </si>
  <si>
    <t xml:space="preserve">PRESTACION DE SERVICIOS DE DESARROLLO, COMERCIALIZACION, IMPLEMENTACION, GESTION Y SOPORTE POST-VENTA DE APLICACIONES INFORMATICAS DE GESTION DE LA INFORMACION. </t>
  </si>
  <si>
    <t>Joaquin Redon Llobregat</t>
  </si>
  <si>
    <t xml:space="preserve"> Teresa Aragall Batlle</t>
  </si>
  <si>
    <t>B55541924</t>
  </si>
  <si>
    <t>INICIATIVAS INNOVADORAS DE COMERCIO SOCIEDAD LIMITADA</t>
  </si>
  <si>
    <t xml:space="preserve">LA COMPRA, VENTA E IMPORTACION DE PRODUCTOS ELECTRONICOS Y DE REGALO. </t>
  </si>
  <si>
    <t>Lahcen Berrach</t>
  </si>
  <si>
    <t xml:space="preserve"> Berrach Lahcen </t>
  </si>
  <si>
    <t>B57112773</t>
  </si>
  <si>
    <t>NET LINK 2002 SRL</t>
  </si>
  <si>
    <t>07193</t>
  </si>
  <si>
    <t xml:space="preserve">LOS SERVICIOS DE COMUNICACION POR INTERNET. REPARACION, CONFECCION Y MANTENIMIENTO DE PAGINAS WEB, ASI COMO VENTA DE PUBLICIDAD EN LAS PAGINAS WEB. COMPRAVENTA DE ORDENADORES Y REPARACION Y MANTENIMIENTO DE LOS MISMOS. I. </t>
  </si>
  <si>
    <t>Juan Canela Alonso</t>
  </si>
  <si>
    <t>B65911315</t>
  </si>
  <si>
    <t>DELTAWARE SYSTEMS SL</t>
  </si>
  <si>
    <t xml:space="preserve">LA REALIZACION DE ESTUDIOS, PROYECTOS, DISEÑO, FABRICACION, COMERCIALIZACION, SUMINISTRO, MONTAJE, INSTALACION Y MANTENIMIENTO DE TODO TIPO DE PROYECTOS DE ORGANIZACION INDUSTRIAL, SOFTWARE, ETC. </t>
  </si>
  <si>
    <t>Stephane Houehou Sessi</t>
  </si>
  <si>
    <t xml:space="preserve"> Fernando Dossantos Ramirez</t>
  </si>
  <si>
    <t xml:space="preserve"> Sessi Stephane Houehou</t>
  </si>
  <si>
    <t>info@puraguasystems.com</t>
  </si>
  <si>
    <t>B85703429</t>
  </si>
  <si>
    <t>AVANDEY CONSULTING SL</t>
  </si>
  <si>
    <t xml:space="preserve">ASESORAMIENTO SOBRE TECNOLOGIAS DE LA INFORMACION, DISEÑO, DESARROLLO E IMPLANTACION DE PROGRAMAS INFORMATICOS, ETC. </t>
  </si>
  <si>
    <t>Oscar Saldaña Juvilla</t>
  </si>
  <si>
    <t>B95550018</t>
  </si>
  <si>
    <t>ELAIA INFORMATION TECHNOLOGY SOCIEDAD LIMITADA</t>
  </si>
  <si>
    <t>48292</t>
  </si>
  <si>
    <t xml:space="preserve">LA FABRICACION, DISTRIBUCION Y COMERCIALIZACION EN GENERAL DE ORDENADORES, PROGRAMAS, ACCESORIOS Y DEMAS PRODUCTOS INFORMATICOS.. </t>
  </si>
  <si>
    <t>Javier Ferrer Bistuer</t>
  </si>
  <si>
    <t>info@elaia.es</t>
  </si>
  <si>
    <t>B96670500</t>
  </si>
  <si>
    <t>GESIS DIGITAL SOCIEDAD LIMITADA</t>
  </si>
  <si>
    <t xml:space="preserve">LA COMERCIALIZACION, MONTAJE, REPARACION, Y MANTENIMIENTO DE EQUIPOS INFORMATICOS, TANTO A NIVEL EMPRESARIAL COMO PERSONAL.. </t>
  </si>
  <si>
    <t>gesis@gesis.net</t>
  </si>
  <si>
    <t xml:space="preserve"> comercial@gesis.es</t>
  </si>
  <si>
    <t>B27024298</t>
  </si>
  <si>
    <t>COMPUTER 3 SOCIEDAD LIMITADA</t>
  </si>
  <si>
    <t xml:space="preserve">A. COMERCIO Y DISTRIBUCION DE TODA CLASE DE PRODUCTOS INFORMATICOS, MOBILIARIO Y EQUIPOS DE OFICINA. B. SERVICIOS DE ASESORAMIENTO, PROGRAMACION Y DESARROLLO DE APLICACIONES INFORMATICAS. C) SERVICIOS DE ASISTENCIA TECNI. </t>
  </si>
  <si>
    <t>Miguel Angel Romero Gonzalez</t>
  </si>
  <si>
    <t>computer-3@computer-3.com</t>
  </si>
  <si>
    <t xml:space="preserve"> comercial@computer-3.com</t>
  </si>
  <si>
    <t>B63745533</t>
  </si>
  <si>
    <t>N TRADA SYSTEMS S.L.</t>
  </si>
  <si>
    <t xml:space="preserve">SERVICIOS INFORMATICOS DE PROGRAMACION Y ANALITICA ASI COMO DE TRATAMIENTO ELECTRONICO DE DATOS. </t>
  </si>
  <si>
    <t>Elisabet Majo Fontanet</t>
  </si>
  <si>
    <t>B73730574</t>
  </si>
  <si>
    <t>PROYECTOS TECNOLOGICOS LA MILAGROSA SL</t>
  </si>
  <si>
    <t xml:space="preserve">La creacion y comercializacion de sotfware. La comercializacion de productos de informatica, ordenadores, consumibles necesarios para su funcionamiento, venta, alquiler y distribucion de dichos productos, instalacion de aplicaciones informaticas, creacion, elaboracion y comercializacion de programas. </t>
  </si>
  <si>
    <t>Daniel Tarragona Masana</t>
  </si>
  <si>
    <t xml:space="preserve"> Gustavo Adolfo Chaos Maraver</t>
  </si>
  <si>
    <t xml:space="preserve"> Joan Nuñez Camprubi</t>
  </si>
  <si>
    <t xml:space="preserve"> Servicios De Transportes De Automoviles Y Mercanci</t>
  </si>
  <si>
    <t>B84623032</t>
  </si>
  <si>
    <t>NOVAELECTRONICA IBERIA S.L</t>
  </si>
  <si>
    <t xml:space="preserve">LAS ACTIVIDADES PROPIAS DEL RAMO DE LA ELECTRONICA, EQUIPOS DE IMAGEN Y SONIDO, TELEFONIA, FOTOGRAFIA E INFORMATICA. </t>
  </si>
  <si>
    <t>Ana Maria Martin Aguilar</t>
  </si>
  <si>
    <t xml:space="preserve"> Bernardo Pujol Galofre</t>
  </si>
  <si>
    <t>B86472305</t>
  </si>
  <si>
    <t>ALTERNATIVAS DE NEGOCIO EN RED SL</t>
  </si>
  <si>
    <t xml:space="preserve">EL ESTUDIO Y ANALISIS DE PROCESOS PARA SU TRATAMIENTO MECANICO Y CREACION Y PROGRAMACION PARA EQUIPOS ELECTRONICOS, INSTALACION DE REDES DE REGISTRO DE DATOS EN SOPORTES DE ENTRADA PARA ORDENADORES. </t>
  </si>
  <si>
    <t>Torsten Schnabel</t>
  </si>
  <si>
    <t xml:space="preserve"> Schnabel Torsten </t>
  </si>
  <si>
    <t>A61813499</t>
  </si>
  <si>
    <t>FREELANCE TECHNOLOGIES SA</t>
  </si>
  <si>
    <t xml:space="preserve">LA PRESTACION DE SERVICIOS DE ASISTENCIA TECNICA E INVESTIGACION, DESARROLLO E INNOVACION, EN MATERIA DE TECNOLOGIAS DE LA INFORMACION Y COMUNICACIONES.EN GENERAL, LA PRESTACION DE SERVICIOS DE CONSULTORIA EN MATERIA DE . </t>
  </si>
  <si>
    <t>Ricardo Sison Checa</t>
  </si>
  <si>
    <t>B04719977</t>
  </si>
  <si>
    <t>DESIGNEYEWEB SL</t>
  </si>
  <si>
    <t>04005</t>
  </si>
  <si>
    <t xml:space="preserve">Diseño gráfico y creación de páginas web y compraventa de material informático. </t>
  </si>
  <si>
    <t>Melchor Saez Castillo</t>
  </si>
  <si>
    <t>B74241449</t>
  </si>
  <si>
    <t>IMPLANS MOUNTS SOCIEDAD LIMITADA</t>
  </si>
  <si>
    <t>33003</t>
  </si>
  <si>
    <t xml:space="preserve">1-SERVICIOS DE TELECOMUNICACIONES, INFORMATICOS Y COMUNICACIONES. 2-DIGITALIZACION DOCUMENTAL. 3-ORGANIZACION DE ARCHIVOS. 4-SERVICIO DE PROMOCION CULTURAL. 5-ARTES GRAFICAS. 6-EXPLOTACIONES FORESTALES Y DE FINCAS RUSTIC. </t>
  </si>
  <si>
    <t>Pedro Sardinero Soto</t>
  </si>
  <si>
    <t>B92830553</t>
  </si>
  <si>
    <t>YOUGODO SL</t>
  </si>
  <si>
    <t>29604</t>
  </si>
  <si>
    <t xml:space="preserve">LA CREACION Y MANTENIMIENTO DE PAGINAS WEB, SERVICIOS DE CONSULTORIA IT, DEL MERCADO INMOBILIARIO, DE PUBLICIDAD, ORGANZIACION ONLINE DE EXCURSIONES. </t>
  </si>
  <si>
    <t>Jose Luis Vergara Blanco</t>
  </si>
  <si>
    <t xml:space="preserve"> Maria Teresa Sanguino Toledo</t>
  </si>
  <si>
    <t>B37355641</t>
  </si>
  <si>
    <t>SERVICIO ASISTENCIA INFORMATICA INFORSAT SLL</t>
  </si>
  <si>
    <t>37007</t>
  </si>
  <si>
    <t xml:space="preserve">COMERCIO DE MATERIAL DE INFORMATICA, ELECTRICO Y ELECTRONICO, Y MATERIAL Y MOBILIARIO DE OFICINA SU REPARACION Y ALQUILER, TRATAMIENTO Y EDICION DE IMAGEN Y SONIDO CONSULTORIA Y VENTA DE PROGRAMAS INFORMATICOS, ACADEMIA. </t>
  </si>
  <si>
    <t>Rosa Meseguer Ferreres</t>
  </si>
  <si>
    <t xml:space="preserve"> Fernando Piedrafita Borruel</t>
  </si>
  <si>
    <t>B47633003</t>
  </si>
  <si>
    <t>LAMASCARA CREATIVA SL</t>
  </si>
  <si>
    <t xml:space="preserve">EDICION DE LIBROS, PERIODICOS, REVISTAS, SOPORTES AUDIOVISUALES E INFORMATICOS Y ACTIVIDADES DE EDICION EN GENERAL. ETC.. </t>
  </si>
  <si>
    <t>Kasper Christensen</t>
  </si>
  <si>
    <t xml:space="preserve"> Christensen Kasper </t>
  </si>
  <si>
    <t>B63491666</t>
  </si>
  <si>
    <t>LLUC SYSTEM SL</t>
  </si>
  <si>
    <t>08790</t>
  </si>
  <si>
    <t xml:space="preserve">COMERCIALIZACION DE PRODUCTOS EQUIPOS INFORMATICOS; Y DE TELEFONIA MOVIL, REPARACION Y MANTENIMIENTO DE EQUIPOS INFORMATICOS Y DE TELEFONIA MOVIL, EXPLOTACION DE LOS DENOMINADOS CYBERCAFES. </t>
  </si>
  <si>
    <t>Mohammed Binoumar</t>
  </si>
  <si>
    <t>13700</t>
  </si>
  <si>
    <t>B54472519</t>
  </si>
  <si>
    <t>SOLUTTIA SOLUCIONES TECNOLOGICAS SL</t>
  </si>
  <si>
    <t xml:space="preserve">la actividad de prestacion de servicios de programacion informatica, compra-venta de ordenadores, programas informaticos y mobiliario para oficinas, asi como la reparacion de computadoras.. </t>
  </si>
  <si>
    <t>Juan Amo Cervantes</t>
  </si>
  <si>
    <t>B63583710</t>
  </si>
  <si>
    <t>COOLPLANET S.L</t>
  </si>
  <si>
    <t xml:space="preserve">SERVICIOS INFORMATICOS DE DISENO Y PROGRAMACION DE PAGINAS WEB EN INTERNET. </t>
  </si>
  <si>
    <t>Jaume Monras Creus</t>
  </si>
  <si>
    <t xml:space="preserve"> David Marques Williams</t>
  </si>
  <si>
    <t>B76063395</t>
  </si>
  <si>
    <t>DEIN TEMPUS SOCIEDAD LIMITADA</t>
  </si>
  <si>
    <t xml:space="preserve">Servicios profesionales de consultoria de negocio, consultoria de sistema de informacion, consultoria informatica, consultoria de gestion, desarrollode aplicaciones informaticas, administracion y gestion de sistema de redeslocales y de comunicaciones, .... </t>
  </si>
  <si>
    <t>Peter Toni Hansen</t>
  </si>
  <si>
    <t xml:space="preserve"> Toni Hansen Peter</t>
  </si>
  <si>
    <t xml:space="preserve"> Hansen Peter Toni</t>
  </si>
  <si>
    <t>B85639771</t>
  </si>
  <si>
    <t>COMERCIALIZADORA DE TECNOLOGIAS AVANZADAS SL</t>
  </si>
  <si>
    <t xml:space="preserve">COMERCIO AL POR MAYOR Y AL POR MENOR DE ARTICULOS PARA EL EQUIPAMIENTO DE HOGAR, ELECTRONICOS, ELECTRODOMESTICOS Y DE TODA CLASE DE MAQUINARIA;.. </t>
  </si>
  <si>
    <t>Jesus Gil Gonzalez</t>
  </si>
  <si>
    <t>B86429859</t>
  </si>
  <si>
    <t>KORPORATE TECHNOLOGIES SERVICES AND DOCUMENTS SOLUTIONS SL</t>
  </si>
  <si>
    <t xml:space="preserve">Venta, servicios, comercialización, importación, distribución tanto al pormayor como al por menor de equipos de oficina y de sus accesorios, hardware, software, así como la prestación de servicios técnicos sobre dichos elementos. Desarrollo, implantación, formación y soporte de software... </t>
  </si>
  <si>
    <t>B91963900</t>
  </si>
  <si>
    <t>SAPIENSCO SL</t>
  </si>
  <si>
    <t>41500</t>
  </si>
  <si>
    <t xml:space="preserve">a-Prestar servicios de consultoría estratégica en materia de marketing, finanzas y ventas. b-Diseño e implantación de sistemas de información, sistemas informáticos de utilidades y aplicaciones informáticas y telemáticas, aplicaciones en red, servicios web y redes sociales en internet. </t>
  </si>
  <si>
    <t>Ramon Reynes Esteva</t>
  </si>
  <si>
    <t xml:space="preserve"> Javier Nosas Canovas</t>
  </si>
  <si>
    <t>B65723157</t>
  </si>
  <si>
    <t>ARONTE ENTREPRISE SERVICES SL</t>
  </si>
  <si>
    <t xml:space="preserve">CONSULTORIA ESTRATEGICA DE EMPRESAS, EN ORGANIZACION Y FINANZAS, ECONOMIA, NUEVAS TECNOLOGIAS Y DESARROLLOS DE APLICACIONES INFORMATICAS. CONSULTORIA DE SEGURIDAD, NORMATIVAS ISO, OTRAS NORMAS DE CALIDAD, Y PROTECCION DE DATOS, ETC. </t>
  </si>
  <si>
    <t>Jaume Jurado Amat</t>
  </si>
  <si>
    <t>B70321351</t>
  </si>
  <si>
    <t>APP DEXTERAPP SL</t>
  </si>
  <si>
    <t xml:space="preserve">Diseño, desarrollo y comercialización de software relacionado con la telefonía móvil, telefonía fija, internet, de aplicaciones y desarrollos informáticos para equipos electrónicos. Realización de actividades de formación relacionda con el desarrollo de estas actividades y cualesquiera relacionadas. </t>
  </si>
  <si>
    <t>Carles Cañada Arrese</t>
  </si>
  <si>
    <t>B84514264</t>
  </si>
  <si>
    <t>MOVE TO ONLINE SL</t>
  </si>
  <si>
    <t xml:space="preserve">DESARROLLO DE APLICACIONES INFORMATICAS, COMERCIALIZACION DE APLICACIONES DE TERCEROS, COMPRA-VENTA DE EQUIPOS INFORMATICOS, DESARROLLO Y CONSULTORIA DE MARKETING Y TECNOLOGIA, VENTA Y DISTRIBUCION MULTIMEDIA DE OBRAS AU. </t>
  </si>
  <si>
    <t>Luis Varona Fernandez</t>
  </si>
  <si>
    <t xml:space="preserve"> Angel Francisco Frechoso Armengol</t>
  </si>
  <si>
    <t xml:space="preserve"> Carlos Calpe Monte</t>
  </si>
  <si>
    <t>B99289019</t>
  </si>
  <si>
    <t>7EDATA BUSINESS SOCIEDAD LIMITADA</t>
  </si>
  <si>
    <t>50057</t>
  </si>
  <si>
    <t xml:space="preserve">la prestación de servicios y comercialización de productos relacionados con las tecnologías de la información y las comunicaciones. La prestación de servicios relacionados con la captura, almacenamiento, proceso y transmisión de datos. Compra, venta, mantenimiento y reparación de elementos y sus com. </t>
  </si>
  <si>
    <t>Manuel Herrando Carbo</t>
  </si>
  <si>
    <t xml:space="preserve"> Juan Francisco Uris Ferrer</t>
  </si>
  <si>
    <t xml:space="preserve"> Jose Maria Herrando Carbo</t>
  </si>
  <si>
    <t>info@ack.es</t>
  </si>
  <si>
    <t>B11564069</t>
  </si>
  <si>
    <t>DEXTRA SISTEMAS SL</t>
  </si>
  <si>
    <t xml:space="preserve">VENTA IMPLANTACION Y MANTENIMIENTO DE PRODUCTOS Y SISTEMAS INFORMATIVOS.. </t>
  </si>
  <si>
    <t>Francesc Xavier Urbano Lopez</t>
  </si>
  <si>
    <t>B65333346</t>
  </si>
  <si>
    <t>VERTIGO MEDIA SL</t>
  </si>
  <si>
    <t xml:space="preserve">LA EDICION DE SITIOS INTERNET, LA COMUNICACION ONLINE, ASI COMO LA GESTION DE BASES DE DATOS.. </t>
  </si>
  <si>
    <t>Dunia Harb Rodriguez</t>
  </si>
  <si>
    <t xml:space="preserve"> Jordi Roca Tapia</t>
  </si>
  <si>
    <t>info@akhelec.com</t>
  </si>
  <si>
    <t>B83071530</t>
  </si>
  <si>
    <t>SOLINTE SOLUCIONES SL</t>
  </si>
  <si>
    <t xml:space="preserve">SOLUCIONES INTEGRALES DE SERVICIOS INFORMATICOS (ASESORAMIENTO Y CONSULTORIA). SOFTWARE, HARDWARE, REDES, TANTO A EMPRESAS COMO A PARTICULARES. ASI COMO LA COMPRA, VENTA, MANTENIMIENTO, REPARACIONES DE PRODUCTOS,. </t>
  </si>
  <si>
    <t>Rolindo Garcia Fuentes</t>
  </si>
  <si>
    <t>B84344175</t>
  </si>
  <si>
    <t>GPCONEX-TRAINING SL</t>
  </si>
  <si>
    <t xml:space="preserve">FORMACION Y SERVICIOS INFORMATICOS. INSTALACION, REPARACION, SUMINISTRO, MANTENIMIENTO, DE TODO TIPO DE MATERIAL INFORMATICO Y ACCESORIOS DEL MISMO. </t>
  </si>
  <si>
    <t>Oscar Frias Barranco</t>
  </si>
  <si>
    <t>B85965408</t>
  </si>
  <si>
    <t>OPEN KNOWLEDGE NETWORK SL</t>
  </si>
  <si>
    <t xml:space="preserve">A) CONCEPTUALIZACION, DISEÑO Y DESARROLLO DE SISTEMAS INFORMATICOS, CONSULTORIA INFORMATICA, COMPRA, DISTRIBUCION Y VENTA DE LICENCIAS DE SOFTWARE PROPIAS O DE TERCEROS,... </t>
  </si>
  <si>
    <t>B65546962</t>
  </si>
  <si>
    <t>ROCA SYSTEMS SL</t>
  </si>
  <si>
    <t>08430</t>
  </si>
  <si>
    <t xml:space="preserve">LA COMPRA, VENTA, DISTRIBUCION, COMERCIALIZACION, Y EXPLOTACION DE TODA CLASE DE PRODUCTOS INFORMATICOS, DE TELECOMUNICACIONES Y REPRODUCCION DE EQUIPOS FOTOGRAFICOS Y CINEMATOGRAFICOS. </t>
  </si>
  <si>
    <t>Oscar Rodriguez Valldeperez</t>
  </si>
  <si>
    <t>B75082164</t>
  </si>
  <si>
    <t>UBERTITLES SL</t>
  </si>
  <si>
    <t>20009</t>
  </si>
  <si>
    <t xml:space="preserve">El desarrollo de software y provisión de servicios de subtitulación asistida,. </t>
  </si>
  <si>
    <t>Elisabet Orejuela Ronda</t>
  </si>
  <si>
    <t>B65189557</t>
  </si>
  <si>
    <t>HERTA SECURITY SL</t>
  </si>
  <si>
    <t xml:space="preserve">LA INVESTIGACION, DESARROLLO, CREACION, COMERCIALIZACION Y PRESTACION DE APLICACIONES Y SERVICIOS DE INTERNET, LA INFORMATICA Y/ O LA SEGURIDAD.. </t>
  </si>
  <si>
    <t>Rosa Maria Castillo Vilchez</t>
  </si>
  <si>
    <t xml:space="preserve"> Pedro Benavent Prats</t>
  </si>
  <si>
    <t>B65590192</t>
  </si>
  <si>
    <t>STUDIO ARQUITEC MODULAR SL</t>
  </si>
  <si>
    <t>08420</t>
  </si>
  <si>
    <t xml:space="preserve">DISEÑO DE TODO TIPO DE PAGINAS WEB. GESTION Y ADMINISTRACION PARA EMPRESAS O PARTICULARES DE TODO TIPO DE PAGINAS WEB. GESTION Y ADMINISTRACION DE TODO TIPO DE RESERVAS TURISTICAS POR INTERNET ETC. </t>
  </si>
  <si>
    <t>Luis Miguel Ortiz Esquinas</t>
  </si>
  <si>
    <t xml:space="preserve"> Ricardo Pierre Prats</t>
  </si>
  <si>
    <t>B81372534</t>
  </si>
  <si>
    <t>ERA DIGITAL SL</t>
  </si>
  <si>
    <t xml:space="preserve">LA VENTA Y MANTENIMIENTO DE EQUIPOS Y PROGRAMAS INFORMATICOS Y DE TODOS SUS ACCESORIOS LA FORMACION EN MATERIA INFORMATICA IMPARTIENDO CURSOS PARA USUARIOS.. </t>
  </si>
  <si>
    <t>Miguel Angel Sanchez Ojer</t>
  </si>
  <si>
    <t xml:space="preserve"> Yan Zhou</t>
  </si>
  <si>
    <t xml:space="preserve"> Aritex Cading</t>
  </si>
  <si>
    <t>B82837659</t>
  </si>
  <si>
    <t>TEA ROSE SL</t>
  </si>
  <si>
    <t xml:space="preserve">EL DISENO, PROGRAMACION, DESARROLLO, PROMOCION Y COMERCIALIZACION DE PAGINAS POR VIA ELECTRONICA A TRAVES DE INTERNET, CUYO CONTENIDO ESTE RELACIONADO DE MANERA DIRECTA O INDIRECTA CON TEMAS DE INTERES GENERAL.. </t>
  </si>
  <si>
    <t>Ulrich Arnold Ude</t>
  </si>
  <si>
    <t xml:space="preserve"> Max Domingo Meinke Gauss</t>
  </si>
  <si>
    <t>B86614559</t>
  </si>
  <si>
    <t>COMPUMUNDO HIPERMEGARED SL</t>
  </si>
  <si>
    <t xml:space="preserve">La realización de actividades relacionadas con la informática, la programación e Internet, así como el suministro de servicios de información y formación. </t>
  </si>
  <si>
    <t>Janson Computers Plc</t>
  </si>
  <si>
    <t>B98420193</t>
  </si>
  <si>
    <t>SPECIFIC SERVER SOCIEDAD LIMITADA</t>
  </si>
  <si>
    <t>46810</t>
  </si>
  <si>
    <t xml:space="preserve">El objeto social consiste: -Suministro de material y programas informáticos y de oficina. Mantenimiento y reparación de equipos informáticos. instalación y administración de redes informáticas y de comunicaciones. Implantación e integración de sistemas. Demótica. Asesoria/ consultoria informática y. </t>
  </si>
  <si>
    <t>Arsenio Garcia Gonzalez</t>
  </si>
  <si>
    <t>B65030215</t>
  </si>
  <si>
    <t>SOLUCIONES INTEGRALES EMPRESARIALES SL</t>
  </si>
  <si>
    <t xml:space="preserve">LA DISTRIBUCION, INTERMEDIACION, COMERCIALIZACION DE PRODUCTOS TECNOLOGICOS, ELECTRONICOS E INFORMATICOS CON SUS ACCESORIOS Y COMPLEMENTOS EN TODAS SUS DIVERSIDADES, ASESORAMIENTO EN EJECUCION DE OPERACIONES ECONOMICAS,. </t>
  </si>
  <si>
    <t>Goretti Guisande Ferro Maria</t>
  </si>
  <si>
    <t xml:space="preserve"> Maria Goretti Guisande Ferro</t>
  </si>
  <si>
    <t>B84019579</t>
  </si>
  <si>
    <t>INTERARTIVE SL</t>
  </si>
  <si>
    <t xml:space="preserve">LAS ACTIVIDADES ENFOCADAS AL SECTOR DE LAS TECNOLOGIAS DE LA INFORMACION Y TELECOMUNICACIONES CON SOLUCIONES DE DISENO WEB ESTATICO Y DINAMICO, BASES DE DATOS, MANTENIMIENTO WEB, OPTIMIZACION PARA BUSCADORES Y DE CODIGO. </t>
  </si>
  <si>
    <t xml:space="preserve">Stefan Froreich </t>
  </si>
  <si>
    <t>B60740552</t>
  </si>
  <si>
    <t>COMAND COM SL</t>
  </si>
  <si>
    <t xml:space="preserve">DESARROLLO, FABRICACION, IMPORTACION. EXPORTACION, COMERCIALIZACION, MANTENIMIENTO DE EQUIPOS ELECTRONICOS Y DEMAS PRODUCTOS RELACIONADOS CON INFORMATICA. SERVICIOS RELACIONADOS CON LA DOCENCIA ASESORAMIENTO SOBRE DICHOS. </t>
  </si>
  <si>
    <t>Jaime Grajales Pedrosa</t>
  </si>
  <si>
    <t xml:space="preserve"> Juan Jose Luque Navajas</t>
  </si>
  <si>
    <t>rparicio@menta.net</t>
  </si>
  <si>
    <t>B65213605</t>
  </si>
  <si>
    <t>VERSAVOZ SL</t>
  </si>
  <si>
    <t>08221</t>
  </si>
  <si>
    <t xml:space="preserve">LA CONSULTORIA EN TELECOMUNICACIONES. LA COMERCIALIZACION DE PRODUCTOS DE TELECOMUNICACIONES, INFORMATICOS Y ELECTRONICA.. </t>
  </si>
  <si>
    <t>Jose Antonio Flores Palmero</t>
  </si>
  <si>
    <t xml:space="preserve"> Manuel Andres Campos Ruiz</t>
  </si>
  <si>
    <t>B85922433</t>
  </si>
  <si>
    <t>POINT CODIGOS DE BARRAS SL</t>
  </si>
  <si>
    <t xml:space="preserve">PRODUCCION, DESARROLLO, COMERCIALIZACION Y SUMINISTRO DE APLICACIONES INFORMATICAS Y SOFTWARE. COMPRAVENTA, IMPORTACION Y EXPORTACION DE SOFTWARE Y EQUIPOS INFORMATICOS.. </t>
  </si>
  <si>
    <t>Paramjeet Singh Kalra</t>
  </si>
  <si>
    <t>info@tecnosoft.com</t>
  </si>
  <si>
    <t xml:space="preserve"> info@tecno-symbol.com</t>
  </si>
  <si>
    <t>B40247744</t>
  </si>
  <si>
    <t>PEÑALARA SOFTWARE SL</t>
  </si>
  <si>
    <t>40001</t>
  </si>
  <si>
    <t xml:space="preserve">La investigacion, diseÑo, desarrollo, fabricacion o realizacion de proyectos y sistemas informaticos; elaboracion de programas, su instalacion, mantenimiento y reparacion de los mismos. Soporte, mantenimiento y actualizacion de los proyectos ejecutados por la sociedad o por terceros Comercializacio. </t>
  </si>
  <si>
    <t>Nessdvi Bodokh</t>
  </si>
  <si>
    <t xml:space="preserve"> Bodokh Nessim </t>
  </si>
  <si>
    <t>info@penalara.com</t>
  </si>
  <si>
    <t>B54374343</t>
  </si>
  <si>
    <t>URBANISMO ONLINE SL</t>
  </si>
  <si>
    <t xml:space="preserve">LA CREACION Y GESTION DE PAGINAS WEB, ASI COMO LA VENTA, DISTRIBUCION Y COMERCIALIZACION DE TODO TIPO DE PRODUCTOS Y SERVICIOS A TRAVES DE AQUELLAS. LA CESION Y DISTRIBUCION EN SUS DISTINTAS MODALIDADES A TRAVES DE INTER. </t>
  </si>
  <si>
    <t>Okuniew David Joseph</t>
  </si>
  <si>
    <t xml:space="preserve"> David Joseph Okuniew</t>
  </si>
  <si>
    <t>B66009580</t>
  </si>
  <si>
    <t>PILIGHT SHOP SL</t>
  </si>
  <si>
    <t xml:space="preserve">LA CREACION, GESTION, DESARROLLO, PUBLICIDAD DE DIFERENTES PAGINAS WEB DE COMERCIO ELECTRONICO DE TODOS LOS SECTORES, Y EMPRESAS, ASI COMO LA VENTA DE TODOS AQUELLOS PRODUCTOS OBJETO D CADA PAGINA WEB Y RELACIONADOS CON LAS MISMAS. </t>
  </si>
  <si>
    <t>Antonio Navarro Soria</t>
  </si>
  <si>
    <t xml:space="preserve"> Maria Isabel Nuñez Mates</t>
  </si>
  <si>
    <t>B70240064</t>
  </si>
  <si>
    <t>SILK &amp; WATER SL</t>
  </si>
  <si>
    <t>15142</t>
  </si>
  <si>
    <t xml:space="preserve">La fabricacion, distribucion, venta y reparacion de todo tipo de maquinas herramientas y sus repuestos y componentes. La investigacion, el desarrolloy diseño de maquinas herramientas, asi como la creacion y el desarrollo deaplicaciones y de programas informaticos relacionados.. </t>
  </si>
  <si>
    <t>Ramon Moguel Arque</t>
  </si>
  <si>
    <t xml:space="preserve"> Manuel Panal Aparicio</t>
  </si>
  <si>
    <t xml:space="preserve"> Jordi Moguel Fernandez</t>
  </si>
  <si>
    <t>B82418443</t>
  </si>
  <si>
    <t>SERVICIOS INFORMATICOS 2010 SL</t>
  </si>
  <si>
    <t xml:space="preserve">LA PRESTACION DE SERVICIOS DE CONSULTORIA, ANALISIS, ASESORAMIENTO Y ELABORACION DE ESTUDIOS EN MATERIA DE INFORMATICA Y COMUNICACIONES.                                                                                    . </t>
  </si>
  <si>
    <t>Jordi Mach Lopez</t>
  </si>
  <si>
    <t xml:space="preserve"> Rest Forderest</t>
  </si>
  <si>
    <t>info@si2010.com</t>
  </si>
  <si>
    <t>B83658880</t>
  </si>
  <si>
    <t>NETWORKS PROFILES SYSTEM SL</t>
  </si>
  <si>
    <t xml:space="preserve">LA COMPRA Y VENTA DE EQUIPOS INFORMATICOS Y SUS COMPONENTES DE PRIMERA Y SEGUNDA MANO, ASI COMO SU IMPORTACION Y EXPORTACION. </t>
  </si>
  <si>
    <t>Giancarlo Profio</t>
  </si>
  <si>
    <t>B85855351</t>
  </si>
  <si>
    <t>INVISIBLE SOFTWARE SL</t>
  </si>
  <si>
    <t xml:space="preserve">LA PROGRAMACION Y REALIZACION DE PROGRAMAS INFORMATICOS, Y EN GENERAL, LAS ACTIVIDADES PROPIAS DEL DESARROLLO DE SOFTWARE.. </t>
  </si>
  <si>
    <t>Josep Serratusell Sitjes</t>
  </si>
  <si>
    <t>B86411451</t>
  </si>
  <si>
    <t>DYNAMIC PROGRAMMING SOLUTIONS SL</t>
  </si>
  <si>
    <t xml:space="preserve">EL DISEÑO, PROGRAMACION, DESARROLLO, DISTRIBUCION Y COMERCIALIZACION DE TODO TIPO DE SOFTWARE... </t>
  </si>
  <si>
    <t>Jacqueline Fernandez Alonso</t>
  </si>
  <si>
    <t>B92893726</t>
  </si>
  <si>
    <t>ESCUELA DE NEGOCIOS Y FORMACION EMPRENDE SL</t>
  </si>
  <si>
    <t>29532</t>
  </si>
  <si>
    <t xml:space="preserve">LOS SERVICIOS DE ENSENANZA A TRAVES DE CURSOS ORGANIZADOS SOBRE DISTINTAS MATERIAS, INCLUYENDO CONFERENCIAS, CLASES DE APOYO SOBRE MATERIAS DOCENTES, CURSOS MONOGRAFICOS, CURSOS DE FORMACION A EMPRESAS Y TRABAJADORES DE. </t>
  </si>
  <si>
    <t>Enrique Moreno Sanchez</t>
  </si>
  <si>
    <t>torremolina@economistas.org</t>
  </si>
  <si>
    <t>A46397196</t>
  </si>
  <si>
    <t>DATADEC SOCIEDAD ANONIMA</t>
  </si>
  <si>
    <t xml:space="preserve">compra-venta de ordenadores y sistemas de informática, así como todo servido de centro de cálculo e instalaciones de los mismos.. </t>
  </si>
  <si>
    <t>Eduardo Egea Soler</t>
  </si>
  <si>
    <t xml:space="preserve"> Francisco Javier Estal Castaño</t>
  </si>
  <si>
    <t>info@datadec.es</t>
  </si>
  <si>
    <t xml:space="preserve"> vserrano@datadec.es</t>
  </si>
  <si>
    <t>B65382343</t>
  </si>
  <si>
    <t>BYTE PASS SL</t>
  </si>
  <si>
    <t xml:space="preserve">DESARROLLO Y COMERCIALIZACION DE PROGRAMAS INFORMATICOS (SOFTWARE) Y PROCESOS PARA LA GESTION DE COPIAS DE SEGURIDAD Y DATOS (BACKUP) Y SALVAGUARDA DE DATOS Y SISTEMAS INFORMATICOS. </t>
  </si>
  <si>
    <t>Cesar Gil Rodriguez</t>
  </si>
  <si>
    <t>B82643230</t>
  </si>
  <si>
    <t>WEBSOFT SL</t>
  </si>
  <si>
    <t>37004</t>
  </si>
  <si>
    <t xml:space="preserve">LA COMPRAVENTA, IMPORTACION, EXPORTACION, TRANSFORMACION, INSTALACION, ALQUILER, CREACION, Y COMERCIALIZACION DE SOFTWARE Y DE TODOS LOS PRODUCTOS Y ARTICULOS APLICABLES A LA INFORMATICA, OFIMATICA Y CIBERNETICA. </t>
  </si>
  <si>
    <t>Marta Mora Riera</t>
  </si>
  <si>
    <t>salamanca@websoftsl.com</t>
  </si>
  <si>
    <t xml:space="preserve"> asistencia@websoftsl.com</t>
  </si>
  <si>
    <t>B85561488</t>
  </si>
  <si>
    <t>TOCONART CREATIONS SL</t>
  </si>
  <si>
    <t xml:space="preserve">LA IMPORTACION, EXPORTACION, COMERCIALIZACION, DISTRIBUCION Y COMPRAVENTA DE ORDENADORES Y EQUIPOS INFORMATICOS Y ELECTRONICOS Y DE ACCESORIOS Y CONSUMIBLES PARA LOS MISMOS.. </t>
  </si>
  <si>
    <t>Claude Silvere Duthion</t>
  </si>
  <si>
    <t>B85684264</t>
  </si>
  <si>
    <t>SERVICIOS Y ASESORAMIENTO DE OUTSOURCING INFORMATICO Y EMPRESARIAL ADANTA SL</t>
  </si>
  <si>
    <t xml:space="preserve">LA ELABORACION, DESARROLLO Y MANTENIMIENTO DE PROGRAMAS Y APLICACIONES INFORMATICAS,.. </t>
  </si>
  <si>
    <t>Mirella Tovias</t>
  </si>
  <si>
    <t xml:space="preserve"> Olivier Leteurtre</t>
  </si>
  <si>
    <t xml:space="preserve"> Nicolas Loupy</t>
  </si>
  <si>
    <t xml:space="preserve"> Mathilde Morel</t>
  </si>
  <si>
    <t>B86189768</t>
  </si>
  <si>
    <t>ALBAS TI SL</t>
  </si>
  <si>
    <t xml:space="preserve">LA ELABORACION, DESARROLLO Y MANTENIMIENTO DE PROGRAMAS Y APLICACIONES INFORMATICAS... </t>
  </si>
  <si>
    <t>Ramon Rovira Soligo</t>
  </si>
  <si>
    <t>B91877449</t>
  </si>
  <si>
    <t>CODEBUSTERS SOCIEDAD LIMITADA</t>
  </si>
  <si>
    <t xml:space="preserve">La prestación de servicios empresariales en materia de programación informática, así como el asesoramiento y la formación en dicha materia. La compraventa de equipos informáticos. </t>
  </si>
  <si>
    <t>Patrick Seamus Brennan</t>
  </si>
  <si>
    <t xml:space="preserve"> Davis Gregory James</t>
  </si>
  <si>
    <t xml:space="preserve"> Gregory James Davis</t>
  </si>
  <si>
    <t>B83689992</t>
  </si>
  <si>
    <t>PROGRESION SOLUCIONES DE MEJORA DE PROCESOS SL</t>
  </si>
  <si>
    <t xml:space="preserve">PRESTACION DE SERVICIOS, CONSULTORIA, AUDITORIA; ASESORAMIENTO Y FORMACION, RELACIONADOS CON EL AREA DE LA TECNOLOGIA. </t>
  </si>
  <si>
    <t>Miguel Castro Rodriguez</t>
  </si>
  <si>
    <t xml:space="preserve"> Carlos Rodriguez Gomez</t>
  </si>
  <si>
    <t xml:space="preserve"> Marta Puig Rojas</t>
  </si>
  <si>
    <t>B84972850</t>
  </si>
  <si>
    <t>KAOTIC FACTORY SL</t>
  </si>
  <si>
    <t xml:space="preserve">LA COMPRAVENTA, Y EL ARRENDAMIENTO CON OPCION DE COMPRA DE EQUIPOS Y SISTEMAS INFORMATICOS. </t>
  </si>
  <si>
    <t xml:space="preserve"> Mar Pineda</t>
  </si>
  <si>
    <t>B53302568</t>
  </si>
  <si>
    <t>E.D.C. LEVANTE SL</t>
  </si>
  <si>
    <t xml:space="preserve">LA COMPRA VENTA. COMERCIALIZACION. IMPORTACION, EXPORTACION Y DISTRIBUCION DE COMPONENTES ELECTRICOS Y ELECTRONICOS.. </t>
  </si>
  <si>
    <t>Alejandro Lopez Campillo</t>
  </si>
  <si>
    <t>hepoluz@hepoluz.es</t>
  </si>
  <si>
    <t>B61196119</t>
  </si>
  <si>
    <t>ATILA SOFTWARE 96 SL</t>
  </si>
  <si>
    <t xml:space="preserve">CONSULTORIA Y AUDITORIA INFORMATICA, ASI COMO LA COMERCIALIZACION, REPARACION Y MANTENIMIENTO DE ORDENADORES Y SUS PROGRAMAS, REALIZANDOLAS TANTO DIRECTA O INDIRECTAMENTE A TRAVES DE OTRAS PERSONAS O SOCIEDADES DE OBJETO. </t>
  </si>
  <si>
    <t>Jose Luis Ruz Santoyo</t>
  </si>
  <si>
    <t>atilasofware@retemail.es</t>
  </si>
  <si>
    <t>B64886823</t>
  </si>
  <si>
    <t>MUNDIMARKET AURA GROUP SL</t>
  </si>
  <si>
    <t xml:space="preserve">LA CONTRATACION Y MEDIACION DE TRANSPORTE, ALMACENAJE, DE MERCANCIAS Y LOGISTICA. GESTION, ASESORAMIENTO, Y PRESTACION DE SERVICIOS EMPRESARIALES; INFORMATICOS, CONTABLES, LABORALES, ADMINISTRACION SOBRE EMPRESA, ETC.. </t>
  </si>
  <si>
    <t>Wout Jan Wessels Boer</t>
  </si>
  <si>
    <t xml:space="preserve"> Boer Wout Jan Wessels</t>
  </si>
  <si>
    <t>B86619962</t>
  </si>
  <si>
    <t>SPORTALENTED TECHNOLOGIES SL</t>
  </si>
  <si>
    <t xml:space="preserve">EL DISEÑO, DESARROLLO, PRODUCCION, VENTA, INTEGRACION, OPERACION, MANTENIMIENTO, REPARACION Y COMERCIALIZACION DE SISTEMAS, SOLUCIONES Y PRODUCTOS DETODA CLASE DE APLICACIONES Y PROYECTOS DE INFORMATICA Y TELECOMUNICACIONES, INCLUYENDO SOFTWARE Y HARDWARE. </t>
  </si>
  <si>
    <t>Susana Santacatalina Fabregat</t>
  </si>
  <si>
    <t>B86637824</t>
  </si>
  <si>
    <t>INGESOFT INGENIERIA SL</t>
  </si>
  <si>
    <t xml:space="preserve">INGENIERIA Y DESARROLLO DE APLICACIONES INFORMATICAS PARA SOFTWARE. COMERCIO AL POR MAYOR Y MENOR, ASI COMO LA REPARACION DE EQUIPOS INFORMATICOS Y DESOFTWARE;. </t>
  </si>
  <si>
    <t>Jorge Gomez Doural</t>
  </si>
  <si>
    <t>B86639374</t>
  </si>
  <si>
    <t>EMPERIA INTERNACIONAL SL</t>
  </si>
  <si>
    <t xml:space="preserve">1. LA PRESTACION DE SERVICIOS RELACIONADOS CON LAS TECNOLOGIAS DE LA INFORMACION Y LA INFORMATICA. 2. ACTIVIDADES DE CONSULTORIA INFORMATICA,... </t>
  </si>
  <si>
    <t>Concepcion Carrera Falcon</t>
  </si>
  <si>
    <t>B30793137</t>
  </si>
  <si>
    <t>PC SHOP CARTAGENA S.L</t>
  </si>
  <si>
    <t>30203</t>
  </si>
  <si>
    <t xml:space="preserve">PRESTACION DE SERVICIO DE ACCESO A INTERNET, VENTA ONLINE, COMERCIO DE PRODUCTOS ELECTRONICOS, INFORMATICOS, OFIMATICOS, Y SUS ACCESORIOS O COMPONENTES, ORDENADORES, PERIFERICOS, FA INSTALACION, REPARACION Y MANTENIMIENT. </t>
  </si>
  <si>
    <t>Jordi Negre Llompart</t>
  </si>
  <si>
    <t>B65685703</t>
  </si>
  <si>
    <t>GLI TEST LABS ESPAÑA SL</t>
  </si>
  <si>
    <t xml:space="preserve">LA PRESTACION DE SERVICIOS DE CONSULTORIA, TESTEO Y EVALUACION DE EQUIPOS DE JUEGO, SISTEMAS, SOFTWARE, HARDWARE Y SEGURIDAD DE LA INFORMACION. </t>
  </si>
  <si>
    <t>Joana Pomares Palencias</t>
  </si>
  <si>
    <t>B83128033</t>
  </si>
  <si>
    <t>TECNOLOGIA SISTEMAS Y APLICACIONES SL</t>
  </si>
  <si>
    <t xml:space="preserve">EL ASESORAMIENTO Y SOPORTE INFORMATICO, EL DESARROLLO INDIVIDUALIZADO O GENERAL DE PROGRAMAS SOFTWARE, LA CONSULTORIA TECNOLOGICA, LA PROPUESTA, SEGUIMIENTO Y DESARROLLO DE ESTUDIOS APLICADOS A LAS NUEVAS TECNOLOGIAS. </t>
  </si>
  <si>
    <t>Karima Akloul Aklouche</t>
  </si>
  <si>
    <t xml:space="preserve"> Karima Akloul </t>
  </si>
  <si>
    <t>juanjo.vazquez.delgado@tecsisa.com</t>
  </si>
  <si>
    <t xml:space="preserve"> info@tecsisa.com</t>
  </si>
  <si>
    <t>B99349698</t>
  </si>
  <si>
    <t>PROGRAMATICA ON DEMAND SOCIEDAD LIMITADA</t>
  </si>
  <si>
    <t xml:space="preserve">Programación y desarrollo de páginas webb, desarrollo y venta de software, venta de material informático. </t>
  </si>
  <si>
    <t>Jordi Parcerisa Macia</t>
  </si>
  <si>
    <t>B63477277</t>
  </si>
  <si>
    <t>ORTIZ CERDA SL</t>
  </si>
  <si>
    <t>08035</t>
  </si>
  <si>
    <t xml:space="preserve">LAS ACTIVIDADES DE DESARROLLO DE SOFTWARE INFORMATICO. </t>
  </si>
  <si>
    <t>sanromalopez@hotmail.com</t>
  </si>
  <si>
    <t>B65503765</t>
  </si>
  <si>
    <t>EPGBK SL</t>
  </si>
  <si>
    <t xml:space="preserve">LA CREACION, DESARROLLO, PROMOCION Y COMERCIALIZACION DE CONTENIDOS PARA REDES SOCIALES. DESARARROLLO DE UNA PAGINA WEB O CUALQUIER OTRO SOPORTE INFORMATICO CAPAZ DE EJECUTAR CONTENIDOS RELACIONADOS CON REDES SOCIALES, ETC. </t>
  </si>
  <si>
    <t>Maurice Bodokh</t>
  </si>
  <si>
    <t xml:space="preserve"> Kravetz Gregory </t>
  </si>
  <si>
    <t>B66546755</t>
  </si>
  <si>
    <t>PAACK LOGISTICS IBERIA SL</t>
  </si>
  <si>
    <t xml:space="preserve">EL DISEÑO, PROGRAMACION, REGISTRO, EXPLOTACION Y LICENCIA DE TODO TIPO SOLUCIONES DE SOFTWARE TALES COMO WEBS, APLICACIONES O PROGRAMAS INFORMATICOS. DESARROLLO DE ACTIVIDADES DE TRANSPORTE TERRESTRE, ETC. </t>
  </si>
  <si>
    <t>Jordi Vila Oliva</t>
  </si>
  <si>
    <t>B92989375</t>
  </si>
  <si>
    <t>TOOL TEAM SOFTWARE SL</t>
  </si>
  <si>
    <t xml:space="preserve">LA CREACION Y EXPLOTACION COMERCIAL DE APLICACIONES INFORMATICAS. EL ASESORAMIENTO Y EXPLOTACION DE APLICACIONES INFORMATICAS. LA CREACION, CONFIGURACION Y MANTENIMIENTO DE PAGINAS WEB. LA VENTA DE TODO TIPO DE HARDWARE. </t>
  </si>
  <si>
    <t>Jose Guijarro Triado</t>
  </si>
  <si>
    <t>B18966267</t>
  </si>
  <si>
    <t>PRIME CONSULTORES EMPRESARIALES SOCIEDAD LIMITADA</t>
  </si>
  <si>
    <t xml:space="preserve">Realización servicios informáticos de programación a medida, desarrollos verticales, venta, reparación equipos informáticos, instalación redes informáticas, venta consumibles informáticos, formación, servicios asesoría empresarial. </t>
  </si>
  <si>
    <t>Ivan Alos Melchor</t>
  </si>
  <si>
    <t>B65098774</t>
  </si>
  <si>
    <t>VASIALA SOFTWARE DEVELOPMENT DIVISION SL</t>
  </si>
  <si>
    <t xml:space="preserve">LA CREACION Y DESARROLLO, COMPRAVENTA IMPORTACION, EXPORTACION Y DISTRIBUCION DE TODA CLASE DE APLICACIONES Y PROGRAMAS INFORMATICOS, ASI COMO SU INSTALACION Y MANTENIMIENTO, ETC.. </t>
  </si>
  <si>
    <t>Paul Antony Broadhurst</t>
  </si>
  <si>
    <t xml:space="preserve"> Levine Bryan Anthony</t>
  </si>
  <si>
    <t xml:space="preserve"> Alan Lear Keith</t>
  </si>
  <si>
    <t xml:space="preserve"> Bryan Anthony Levine</t>
  </si>
  <si>
    <t xml:space="preserve"> Andrew Kellett</t>
  </si>
  <si>
    <t>B65245201</t>
  </si>
  <si>
    <t>ITEQUIA SL</t>
  </si>
  <si>
    <t xml:space="preserve">LA INTERMEDIACION EN LA CONSULTORIA Y ASESORAMIENTO TECNOLOGICO, IMPLANTACION E INTEGRACION DE SISTEMAS INFORMATICOS, ASI COMO SU MANTENIMIENTO, DESARROLLO Y COMERCIALIZACION DE SOFTWARE, ETC.. </t>
  </si>
  <si>
    <t>B85549566</t>
  </si>
  <si>
    <t>PRODUCTOS INFORMATICOS ESPECIFICOS IBERICA SL</t>
  </si>
  <si>
    <t xml:space="preserve">LA COMERCIALIZACION, IMPLANTACION Y MANTENIMIENTO DE PROYECTOS DE DESARROLLO Y MANTENIMIENTO INFORMATICO.. </t>
  </si>
  <si>
    <t>Clara Elena Cortijo Ramos</t>
  </si>
  <si>
    <t>B86662160</t>
  </si>
  <si>
    <t>CLOUD BUSINESS ANGELS SL</t>
  </si>
  <si>
    <t xml:space="preserve">La elaboración, desarrollo y mantenimiento de programas y aplicaciones informáticas, tratamiento de datos, consultoría, diseño, distribución y venta al por mayor y al detalle de productos y materiales informáticos y sus accesorios. </t>
  </si>
  <si>
    <t>Josep Serra Daranas</t>
  </si>
  <si>
    <t>A58311671</t>
  </si>
  <si>
    <t>APLICACIONES Y PROYECTOS INFORMATICOS SA</t>
  </si>
  <si>
    <t>El desarrollo y comercialización de programas informáticos, la</t>
  </si>
  <si>
    <t>Robert Michael William Webb</t>
  </si>
  <si>
    <t xml:space="preserve"> William Webb Robert Michael</t>
  </si>
  <si>
    <t xml:space="preserve"> Michael William Webb Robert</t>
  </si>
  <si>
    <t>info@conektia.com</t>
  </si>
  <si>
    <t xml:space="preserve"> contacto@conektia.com</t>
  </si>
  <si>
    <t xml:space="preserve"> info@api.es</t>
  </si>
  <si>
    <t xml:space="preserve"> barcelona@api.es</t>
  </si>
  <si>
    <t>B98764681</t>
  </si>
  <si>
    <t>EPIGRAM DEVELOPMENT SOCIEDAD LIMITADA</t>
  </si>
  <si>
    <t>46001</t>
  </si>
  <si>
    <t xml:space="preserve">a). El desarrollo y producción de software a medida. b). El desarrollo de software para desarrollo de sitios web. c). El desarrollo de software para el desarrollo de aplicaciones móviles. d). Y el desarrollo y producción de solucione de software para su comercialización bajo licencia de uso. Que. </t>
  </si>
  <si>
    <t>Joan Pare Borralleras</t>
  </si>
  <si>
    <t xml:space="preserve"> Oscar Barrabes Vilafranca</t>
  </si>
  <si>
    <t>B65965931</t>
  </si>
  <si>
    <t>HUAXIA TEXTIL SL</t>
  </si>
  <si>
    <t>08930</t>
  </si>
  <si>
    <t xml:space="preserve">LA COMPRA, VENTA, EXPORTACION, IMPORTACION, COMERCIALIZACION, FABRICACION Y DISTRIBUCION AL MAYOR Y AL DETALLE DE TODA CLASE DE ARTICULOS ELECTRICOS, ELECTRONICOS, DE VESTIR, DECORATIVOS, PARA EL HOGAR Y DE REGALO. ETC. </t>
  </si>
  <si>
    <t>Carmelo Lobo Pimentel</t>
  </si>
  <si>
    <t>B14963839</t>
  </si>
  <si>
    <t>SUMINISTROS ELECTRICOS LAS QUEMADAS SLL</t>
  </si>
  <si>
    <t>14014</t>
  </si>
  <si>
    <t xml:space="preserve">La/ s actividad/ es de Comercio al por mayor interindustrial, Comercio al por menor de material y aparatos eléctricos, electrónicos y cuantas actividades empresariales se relacionan con el ámbito de dichas actividades. </t>
  </si>
  <si>
    <t>Eduardo Manuel Amatriain Sanz</t>
  </si>
  <si>
    <t>motorepuesto@hotmail.com</t>
  </si>
  <si>
    <t>B64946049</t>
  </si>
  <si>
    <t>INFEMATEC SL</t>
  </si>
  <si>
    <t xml:space="preserve">LA FABRICACION, IMPORTACION, EXPORTACION, INTERMEDIACION Y EL COMERCIO AL POR MAYOR Y MENOR DE MAQUINAS Y MATERIAL, RELACIONADO CON ORDENADORES Y PROGRAMAS PARA LOS MISMOS, APARATOS ELECTRICOS Y ELECTRONICOS, ETC.. </t>
  </si>
  <si>
    <t>Joaquin Manuel Julve Mas</t>
  </si>
  <si>
    <t xml:space="preserve"> Jose Maria Mallol Batlle</t>
  </si>
  <si>
    <t>B96666367</t>
  </si>
  <si>
    <t>GSIT DIGITAL SL</t>
  </si>
  <si>
    <t xml:space="preserve">EL DESARROLLO FABRICACION, VENTA, ARRENDAMIENTO, DISTRIBUCION Y MANTENIMIENTO DE MATERIAL INFORMATICO. INFORMATIZACION DE INSTITUCIONES EMPRESAS Y VIVIENDAS PARTICULARES GESTION INFORMATIVA. ASESORAMIENTO Y FORMACION INF. </t>
  </si>
  <si>
    <t>Juan Jose Ferrer Puig</t>
  </si>
  <si>
    <t>gsit@ctv.es</t>
  </si>
  <si>
    <t xml:space="preserve"> s.revuelta@gmail.com</t>
  </si>
  <si>
    <t>B74247149</t>
  </si>
  <si>
    <t>TRAVALUNA SOCIEDAD LIMITADA</t>
  </si>
  <si>
    <t>33009</t>
  </si>
  <si>
    <t xml:space="preserve">LA DISTRIBUCION, VENTA Y REPARACION DE TODO TIPO DE ORDENADORES, ASI COMO DE SU MATERIAL AUXILIAR, EL ASESORAMIENTO A TERCEROS PARA EL DESARROLLO, MANTENIMIENTO E INSTALACION DE SUS SISTEMAS INFORMATICOS, LA REALIZACION. </t>
  </si>
  <si>
    <t>Ramon Parlade Vilanova</t>
  </si>
  <si>
    <t>clientes175@pcbox.es</t>
  </si>
  <si>
    <t xml:space="preserve"> oviedo@pcbox.es</t>
  </si>
  <si>
    <t>28903</t>
  </si>
  <si>
    <t>B85901387</t>
  </si>
  <si>
    <t>UNIVERSAL QUERY SL</t>
  </si>
  <si>
    <t xml:space="preserve">LA PRESTACION DE SERIVICIOS INFORMATICOS, PROGRAMACION DE SOFTWARE Y CONSULTORIA EN TECNOLOGIAS DE LA INFORMACION.. </t>
  </si>
  <si>
    <t>Guillermo Perez Delgado</t>
  </si>
  <si>
    <t xml:space="preserve"> David Roque Lopez</t>
  </si>
  <si>
    <t>B86292042</t>
  </si>
  <si>
    <t>DEMULU GLOBAL SL</t>
  </si>
  <si>
    <t>28938</t>
  </si>
  <si>
    <t xml:space="preserve">LA PRESTACION DE SERVICIOS, ASESORAMIENTO Y APLICACIONES INFORMATICAS CON DESTINO A COLABORACIONES EMPRESARIALES. </t>
  </si>
  <si>
    <t>Marc Escribano Cambronero</t>
  </si>
  <si>
    <t>B95667606</t>
  </si>
  <si>
    <t>NAYAXVEND IBERICA SL</t>
  </si>
  <si>
    <t>48902</t>
  </si>
  <si>
    <t xml:space="preserve">Distribución, adquisición, compra, venta, importación, exportación, almacenamietno, promoción y distribución en España, de productos, sistemas y soluciones de telemetría y pagos, ofrecidos por Nayax Ltd. -sociedad registradaen Israel-. </t>
  </si>
  <si>
    <t>Rosa Maria Lopez Puertas</t>
  </si>
  <si>
    <t>info@nayaxvendiberica.com</t>
  </si>
  <si>
    <t>B81265670</t>
  </si>
  <si>
    <t>INTRADOS INFORMATICA SL</t>
  </si>
  <si>
    <t xml:space="preserve">LA FORMACION EN ENSENANZA INFORMATICA, TANTO EN SOFTWARE COMO EN HARDWARE, LA PUBLICACION DE LIBROS DE INFORMATICA, LA COMPRA VENTA, ALQUILER Y MANTENIMIENTO DE EQUIPOS INFORMATICOS. ELECTRICOS, ELECTRONICOS.. </t>
  </si>
  <si>
    <t>Hans Henrik Hiltun</t>
  </si>
  <si>
    <t xml:space="preserve"> Hiltun Hans Henrik</t>
  </si>
  <si>
    <t>B81267767</t>
  </si>
  <si>
    <t>EASYVISTA SL</t>
  </si>
  <si>
    <t xml:space="preserve">LA COMERCIALIZACION, ADQUISICION, IMPORTACION EXPORTACION. VENTA Y DISTRIBUCION DE MATERIAL INFORMATICO DE TODO TIPO Y LA CONFECCION Y ELABORACION DE PROGRAMAS INFORMATICOS EN GENERAL PARA SU VENTA, DISTRIBUCION Y ARREN.. </t>
  </si>
  <si>
    <t>Juan Jose Prieto Guijarro</t>
  </si>
  <si>
    <t>gestpark@jet.es</t>
  </si>
  <si>
    <t xml:space="preserve"> info@easyvista.com</t>
  </si>
  <si>
    <t>B97930432</t>
  </si>
  <si>
    <t>ARKITECNIC PROYECTOS Y SERVICIOS PERICIALES SL</t>
  </si>
  <si>
    <t>46910</t>
  </si>
  <si>
    <t xml:space="preserve">LA SOCIEDAD TENDRA POR OBJETO: - LA CONSULTORIA, ASESORAMIENTO EN LA VALORACION Y TASACION DE LOS DANOS PRODUCIDOS A CUALQUIER CLASE DE OBJETO POR CUALQUIER CAUSA, ASI COMO LA EVALUACION DE LOS COSTES DE REPARACION O REP. </t>
  </si>
  <si>
    <t>Roberto Plaza Hernandez</t>
  </si>
  <si>
    <t>B93209898</t>
  </si>
  <si>
    <t>BIOS TECHNOLOGY SOLUTIONS SL</t>
  </si>
  <si>
    <t>18230</t>
  </si>
  <si>
    <t xml:space="preserve">1. Mantenimiento, montaje, elaboración, reparación, venta de material informático y de software. 2. Asesoramiento y planificación de redes informáticas. </t>
  </si>
  <si>
    <t>Ramon Pavon Perez</t>
  </si>
  <si>
    <t>B18563403</t>
  </si>
  <si>
    <t>APL PRODUCCION INFORMATICA DE GESTION SL</t>
  </si>
  <si>
    <t>18006</t>
  </si>
  <si>
    <t xml:space="preserve">COMPRA, VENTA, PRODUCCION, MANTENIMIENTO Y REALIZACION DE PROGRAMAS Y APLICACIONES INFORMATICAS. COMPRA, VENTA Y REPARACION DE APARATOS ELECTRONICOS.. </t>
  </si>
  <si>
    <t>Alexandre Serres Garcia</t>
  </si>
  <si>
    <t xml:space="preserve"> Carles Serres Garcia</t>
  </si>
  <si>
    <t>B80019870</t>
  </si>
  <si>
    <t>CONNECTION SOFT SERVICE S.L.</t>
  </si>
  <si>
    <t xml:space="preserve">LA IMPORTACION, EXPORTACION, COMPRAVENTA, ALMACENAMIENTO DISTRIBUCION Y FABRICACION DE PRODUCTOS INFORMATICOS.. </t>
  </si>
  <si>
    <t>Luis Alfonso Bayo Lopez</t>
  </si>
  <si>
    <t>css@css.es</t>
  </si>
  <si>
    <t xml:space="preserve"> comercial@css.es</t>
  </si>
  <si>
    <t>B81627911</t>
  </si>
  <si>
    <t>TECNOLOGIA MESON SL</t>
  </si>
  <si>
    <t xml:space="preserve">COMPRA Y VENTA DE MAQUINARIA INDUSTRIAL PRESTACION DE SERVICIOS AUXILIARES A LA INDUSTRIA ELECTRONICA.. </t>
  </si>
  <si>
    <t>David Suarez Rodriguez</t>
  </si>
  <si>
    <t>B85688687</t>
  </si>
  <si>
    <t>FICAP SOFTWARE DESARROLLO Y TECNOLOGIA SL</t>
  </si>
  <si>
    <t xml:space="preserve">IMPORTACION Y EXPORTACION DE TODA CLASE DE APLICACIONES INFORMATICAS, ASI COMO LA COMPRA-VENTA DE EQUIPOS INFORMATICOS, SUS COMPONENTES.... </t>
  </si>
  <si>
    <t>Gregor Mclennan Arnot</t>
  </si>
  <si>
    <t>B65779282</t>
  </si>
  <si>
    <t>ZHINTEK CONSULTORIA TECNOLOGICA SL</t>
  </si>
  <si>
    <t xml:space="preserve">DISEÑO, DESARROLLO, GESTION, INTEGRACION, MANTENIMIENTO, COMERCIALIZACION, EXPLOTACION DE SOLUCIONES Y PRODUCTOS BASADOS EN EL USO INTENSIVO DE LAS TECNOLOGIAS DE LA INFORMACION (INFORMATICA, ELECTRONICA Y COMUNICACIONES), ETC. </t>
  </si>
  <si>
    <t>Javier Trilla Peinado</t>
  </si>
  <si>
    <t xml:space="preserve"> Arnau Marce Sanjose</t>
  </si>
  <si>
    <t>B81506206</t>
  </si>
  <si>
    <t>PINAGLIA INFORMATICA SL</t>
  </si>
  <si>
    <t xml:space="preserve">A) LA REALIZACION Y DESARROLLO DE PROGRAMAS, APLICACIONES Y SISTEMAS INFORMATICOS LA REALIZACION DE ESTUDIOS, PROYECTOS, CONSULTORIA Y ASESORAMIENTO EN EL CAMPO DE LA INFORMATICA.. </t>
  </si>
  <si>
    <t>Javier Oro Melgosa</t>
  </si>
  <si>
    <t>info@pinaglia.com</t>
  </si>
  <si>
    <t xml:space="preserve"> epinaglia@jazzfree.com</t>
  </si>
  <si>
    <t>B81776650</t>
  </si>
  <si>
    <t>LOGOS GAVIOTA SL</t>
  </si>
  <si>
    <t xml:space="preserve">LA REALIZACION Y DESARROLLO DE PROGRAMAS, APLICACIONES Y SISTEMAS INFORMATICOS LA REALIZACION DE ESTUDIOS. PROYECTOS. CONSULTORIA Y ASESORAMIENTO EN EL CAMPO DE LA INFORMATICA.. </t>
  </si>
  <si>
    <t>Johan Bastiaan Van Es</t>
  </si>
  <si>
    <t xml:space="preserve"> Yolande Lilian Margaret Lorijn</t>
  </si>
  <si>
    <t xml:space="preserve"> Willi Leon</t>
  </si>
  <si>
    <t>francisco@bufetegarciafillol.com</t>
  </si>
  <si>
    <t>B97016257</t>
  </si>
  <si>
    <t>PRODUCTOS PELUQUERIA TECHNIQUE SL</t>
  </si>
  <si>
    <t xml:space="preserve">LA IMPORTACION, EXPORTACION, VENTA, COMERCIALIZACION Y DISTRIBUCION DE PRODUCTOS DE PELUQUERIA Y COSMETICA.. </t>
  </si>
  <si>
    <t>Jose Rovira Balcells</t>
  </si>
  <si>
    <t>B61028437</t>
  </si>
  <si>
    <t>MDE SOFTWARE INGENIERIA SL</t>
  </si>
  <si>
    <t xml:space="preserve">CREACION Y DESARROLLO DE PROGRAMAS INFORMATICOS. COMERCIALIZACION DE CUALQUIER TIPO DE PROGRAMAS O DERECHOS INFORMATICOS. Y ACTIVIDADES PUBLICITARIAS CON SOPORTE INFORMATICO.. </t>
  </si>
  <si>
    <t>Jaume Carrera Guenaga</t>
  </si>
  <si>
    <t>B81583460</t>
  </si>
  <si>
    <t>CENTRO EUROPEO DE COMUNICACION INFORMATICA E IMAGEN SL</t>
  </si>
  <si>
    <t xml:space="preserve">LA PRODUCCION FABRICACION COMPRA VENTA COMERCIALIZACION DISTRIBUCION MANTENIMIENTO Y CONSERVACION.. </t>
  </si>
  <si>
    <t>Yolanda Rull Arija</t>
  </si>
  <si>
    <t>B86068798</t>
  </si>
  <si>
    <t>CLICK GESTION SL</t>
  </si>
  <si>
    <t xml:space="preserve">LA GESTION Y ADMINISTRACION DE DATOS Y PROGRAMAS INFORMATICOS. </t>
  </si>
  <si>
    <t>Alex Buil Bruna</t>
  </si>
  <si>
    <t>A06022651</t>
  </si>
  <si>
    <t>MATERIALES ELECTRICOS EXTREMEÑOS SOCIEDAD ANONIMA</t>
  </si>
  <si>
    <t>06200</t>
  </si>
  <si>
    <t xml:space="preserve">COMERCIO MAYOR Y MENOR Y A TRAVES DE COMERCIO ELECTRONICO DE TODO TIPO DE MATERIALES ELECTRICOS Y DE FONTANERIA, ASI COMO MAQUINARIAS, HERRAMIENTAS, MATERIAL DE SEGURIDAD, ROPA Y EQUIPACION LABORAL. PROYECTOS ELECTRICOS. </t>
  </si>
  <si>
    <t>Camilo Ernesto D Aleman Cortes</t>
  </si>
  <si>
    <t xml:space="preserve"> Cortes Camilo Ernesto D'Aleman</t>
  </si>
  <si>
    <t>A48714489</t>
  </si>
  <si>
    <t>SARENET SOCIEDAD ANONIMA</t>
  </si>
  <si>
    <t>48170</t>
  </si>
  <si>
    <t xml:space="preserve">PROVISION DE PRODUCTOS Y SERVICIOS TECNOLOGICOS.. </t>
  </si>
  <si>
    <t>Emilio Antonio Barco Marchante</t>
  </si>
  <si>
    <t>elai-alai@sarenet.es</t>
  </si>
  <si>
    <t xml:space="preserve"> atico@sarenet.es</t>
  </si>
  <si>
    <t xml:space="preserve"> isamoreno@sarenet.es</t>
  </si>
  <si>
    <t xml:space="preserve"> jvillate@sarenet.es</t>
  </si>
  <si>
    <t xml:space="preserve"> sedic@sarenet.es</t>
  </si>
  <si>
    <t>B31727407</t>
  </si>
  <si>
    <t>GRUPO DAVA3 SL</t>
  </si>
  <si>
    <t xml:space="preserve">LA SOCIEDAD TIENE POR OBJETO. CONSULTORIA, ASESORAMIENTO, ANALISIS, DESARROLLO, COMERCIALIZACION Y PROGRAMACION DE SISTEMAS DE PROCESOS DE INFORMATICA. DISTRIBUCION, VENTA, IMPORTACION Y EXPORTACION DE ARTICULOS, EQUIPOS. </t>
  </si>
  <si>
    <t>Oriol Español Bada</t>
  </si>
  <si>
    <t>B76575851</t>
  </si>
  <si>
    <t>MOJO CANARIO PICON COMUNICACIONES SL</t>
  </si>
  <si>
    <t>38005</t>
  </si>
  <si>
    <t xml:space="preserve">-Las actividades relacionadas con las telecomunicaciones y medios audiovisuales así como la creación, diseño y desarrollo de programas informáticos. La instalación, mantenimiento, gestión y explotación, en cualquier forma, de establecimientos dedicados a la comercialización de todo tipo de produc. </t>
  </si>
  <si>
    <t>Ramon Lliro Morell</t>
  </si>
  <si>
    <t xml:space="preserve"> Oriol Lliro Plaixats</t>
  </si>
  <si>
    <t>B85819001</t>
  </si>
  <si>
    <t>ARDA CONSULTING SL</t>
  </si>
  <si>
    <t xml:space="preserve">DESARROLLO DE SOFTWARE, PROGRAMAS INFORMATICOS, SERVICIOS DE INTERNET Y ALOJAMIENTOS DE PAGINAS WEB, DISENO DE PAGINAS WEB. CONSULTORIA INFORMATICA.. </t>
  </si>
  <si>
    <t>Domingo Ordoz Goiti Inchausti</t>
  </si>
  <si>
    <t>B86135142</t>
  </si>
  <si>
    <t>ADAPTAPHONE SL</t>
  </si>
  <si>
    <t xml:space="preserve">EL DESARROLLO VENTA Y ALQUILER NO FINANCIERO DE APLICACIONES INFORMATICAS. </t>
  </si>
  <si>
    <t>Luis Sanchez Monge Morante</t>
  </si>
  <si>
    <t>B32264145</t>
  </si>
  <si>
    <t>PUGA DIGITAL SL</t>
  </si>
  <si>
    <t xml:space="preserve">EL SERVICIO DE COPISTERIA, DIGITALIZACION DE IMAGENES Y SONIDOS Y LA PRESTACION DE SERVICIOS INFORMATICOS EN GENERAL.. </t>
  </si>
  <si>
    <t>Raul Belzunce Fernandez</t>
  </si>
  <si>
    <t xml:space="preserve"> Albert Dalmau Sanchez</t>
  </si>
  <si>
    <t>B62756846</t>
  </si>
  <si>
    <t>IBERITECH SOLUCIONES GLOBALES DE INFORMATICA 2002 SL</t>
  </si>
  <si>
    <t xml:space="preserve">EL DESARROLLO Y COMERCIALIZACION DE SOLUCIONES INFORMATICAS DE SOFTWARE Y HARDWARE.. </t>
  </si>
  <si>
    <t>Pere Vila Lopez</t>
  </si>
  <si>
    <t xml:space="preserve"> Maria Roser Pla Campas</t>
  </si>
  <si>
    <t>lilla.barcelona@workcenter.es</t>
  </si>
  <si>
    <t>B86640752</t>
  </si>
  <si>
    <t>KRATOS SOFTWARE SL</t>
  </si>
  <si>
    <t xml:space="preserve">Fabricación y desarrollo de aplicaciones informáticas, prestación de servicios relacionados con tecnologías de la información, venta y distribución de hardware y software, servicios de consultoría tecnológica. -Asesoría de empresas y actividades de consultoría. -Subcontratación de personal. </t>
  </si>
  <si>
    <t>Eric Benchimol Azoulay</t>
  </si>
  <si>
    <t xml:space="preserve"> Dario Sergio Zutel Gubel</t>
  </si>
  <si>
    <t>B64035595</t>
  </si>
  <si>
    <t>REIG Y DELGADILLO S.L</t>
  </si>
  <si>
    <t xml:space="preserve">LA COMERCIALIZACION Y DISTRIBUCION DE TODA CLASE DE VIDEOS, EQUIPOS INFORMATICOS, SUS COMPONENTES Y ACCESORIOS, ASI COMO LA REPARACION Y MANTENIMIENTO DE LOS MISMOS. </t>
  </si>
  <si>
    <t>Xavier Bisbal Quijano</t>
  </si>
  <si>
    <t xml:space="preserve"> Oscar Macia Vanrell</t>
  </si>
  <si>
    <t xml:space="preserve"> Imran Akram</t>
  </si>
  <si>
    <t xml:space="preserve"> Jorge Maria Gonzalez Rodriguez</t>
  </si>
  <si>
    <t>48160</t>
  </si>
  <si>
    <t>B57367336</t>
  </si>
  <si>
    <t>CONETXIA SOLUCIONES INFORMATICAS SL</t>
  </si>
  <si>
    <t>07004</t>
  </si>
  <si>
    <t xml:space="preserve">A) COMERCIO AL POR MAYOR Y MENOR, INSTALACION, REPARACION Y MANTENIMIENTO DE APARATOS ELECTRONICOS, ELECTROMAGNETICOS E INFORMATICOS. B) COMERCIO AL POR MAYOR Y MENOR DE MOBILIARIO DE OFICINA. C) ASESORIA INFORMATICA, AS. </t>
  </si>
  <si>
    <t>Jaime Xicola Gascon</t>
  </si>
  <si>
    <t xml:space="preserve"> Marina Xicola Serrano</t>
  </si>
  <si>
    <t>B65739856</t>
  </si>
  <si>
    <t>WEBEMPRESA EUROPA SL</t>
  </si>
  <si>
    <t xml:space="preserve">LA ELABORACION Y COMERCIALIZACION DE PROGRAMAS INFORMATICOS, VENTA DE ACCESORIOS INFORMATICOS, Y ASESORAMIENTO EN INFORMATICA DE GESTION. CONFECCION DE PAGINAS WEB Y HOSTING. </t>
  </si>
  <si>
    <t>Alberto Susarte Capilla</t>
  </si>
  <si>
    <t>comercial@webempresa.com</t>
  </si>
  <si>
    <t>B70386776</t>
  </si>
  <si>
    <t>SMARTTEK DEVICES SL</t>
  </si>
  <si>
    <t xml:space="preserve">La adquisición, importación, exportación, distribución, comercialización y venta de productos y componentes de electrónica, tecnología y comunicación. -Servicios de consultoría, asistencia y asesoría técnica y comercial, intermediación, promoción y representación comercial a todo tipo de entidades. </t>
  </si>
  <si>
    <t>Jerome Robert Georges Ulrich</t>
  </si>
  <si>
    <t xml:space="preserve"> Georges Ulrich Jerome Robert</t>
  </si>
  <si>
    <t>B84270677</t>
  </si>
  <si>
    <t>PORTELA SERVICIOS INTEGRALES SL</t>
  </si>
  <si>
    <t xml:space="preserve">REALIZAR INVERSIONES EN EL CAMPO DE LA INFORMATICA, ASI COMO DESARROLLAR Y PROMOVER EMPRESAS DE ALTA TECNOLOGIA. </t>
  </si>
  <si>
    <t>Eduardo Pobes Layunta</t>
  </si>
  <si>
    <t>B31930415</t>
  </si>
  <si>
    <t>MIKRAD SERVICIOS INFORMATICOS SL</t>
  </si>
  <si>
    <t>31005</t>
  </si>
  <si>
    <t xml:space="preserve">LA SOCIEDAD TIENE POR OBJETO: COMPRA, VENTA, DISTRIBUCION Y COMERCIALIZACION DE ORDENADORES, PERIFERICOS Y ELEMENTOS INFORMATICOS. INSTALACION; MANTENIMIENTO Y SOPORTE TECNICO DE PRODUCTOS INFORMATICOS. DISTRIBUCION Y CO. </t>
  </si>
  <si>
    <t>Eulalio Gomez Moreno</t>
  </si>
  <si>
    <t>B85554459</t>
  </si>
  <si>
    <t>BUSINESS EVOLUTION SL</t>
  </si>
  <si>
    <t xml:space="preserve">LA PRESTACION DE SERVICIOS DE ASESORAMIENTO, DESARROLLO, FOMENTO, CONSTITUCION DE NEGOCIOS Y EMPRESAS EN LOS AMBITOS DE LA INFORMATICA.. </t>
  </si>
  <si>
    <t>Maria Cristina Muñoz Porcel</t>
  </si>
  <si>
    <t>B70006564</t>
  </si>
  <si>
    <t>XASPE DESENVOLVEMENTOS S.L</t>
  </si>
  <si>
    <t xml:space="preserve">DESENVOLVEMENTO Y COMERCIALIZACION DE SOFTWARE. DISENO Y ALOJAMIENTOS WEB. INSTALACION Y ADMINISTRACION DE SISTEMAS INFORMATICOS. SERVICIOS DE FORMACION Y CONSULTORIA INFORMATICA. COMERCIALIZACION DE HARDWARE. </t>
  </si>
  <si>
    <t>Ruben Soler Sole</t>
  </si>
  <si>
    <t>B70309216</t>
  </si>
  <si>
    <t>SIOTIC SPAIN SL</t>
  </si>
  <si>
    <t xml:space="preserve">Actividad de informática, telecomunicaciones y ofimática, así como la instalación, reparación y mantenimiento de software y hardware. Consultoría, auditoría e ingeniería tecnológica en telecomunicaciones, en informática y en sistemas de la información y el asesoramiento, comercialización, implementa.. </t>
  </si>
  <si>
    <t>Mustapha Ghay</t>
  </si>
  <si>
    <t xml:space="preserve"> Paul Roth Jan</t>
  </si>
  <si>
    <t xml:space="preserve"> Jan Paul Roth</t>
  </si>
  <si>
    <t>B85477461</t>
  </si>
  <si>
    <t>BINSITEC INFORMATICA SL</t>
  </si>
  <si>
    <t xml:space="preserve">LA COMPRAVENTA, IMPORTACION, EXPORTACION, ALQUILER, DISTRIBUCION, COMERCIALIZACION, REPARACION Y DESGUACE DE TODA CLASE DE MAQUINARIA Y SUS COMPLEMENTOS YA SEA NUEVOS O USADOS.. </t>
  </si>
  <si>
    <t>Francisco Jose Lanas Martin Romo</t>
  </si>
  <si>
    <t xml:space="preserve"> Jaime Oliver Montero</t>
  </si>
  <si>
    <t xml:space="preserve"> Francisco Javier Llorente Moral</t>
  </si>
  <si>
    <t xml:space="preserve"> Jorge Llaurado Conejero</t>
  </si>
  <si>
    <t>B86395555</t>
  </si>
  <si>
    <t>3 H TELECOM SL</t>
  </si>
  <si>
    <t xml:space="preserve">a) El diseño, el desarrollo de cualesquiera productos, equipos, programas, sistemas, soluciones de telecomunicaciones, eléctricos, electrónicos, de electromedicina, informáticos, telemáticos, de seguridad y contra incendios.... </t>
  </si>
  <si>
    <t>Meritxell Roses Hortal</t>
  </si>
  <si>
    <t>B32420606</t>
  </si>
  <si>
    <t>ALMA CHIC SL</t>
  </si>
  <si>
    <t>32003</t>
  </si>
  <si>
    <t xml:space="preserve">Servicios profesionales de diseño y desarrollo de soluciones para la optimización tecnológica de la gestión empresarial, o de la administración pública. Gestión global de proyectos en el ámbito de las tecnologías de información y de las telecomunicaciones, así como relacionados con el sector textil. </t>
  </si>
  <si>
    <t>Juan Carlos Estrada Sossa</t>
  </si>
  <si>
    <t>B63362875</t>
  </si>
  <si>
    <t>DATAXIP SL</t>
  </si>
  <si>
    <t>08570</t>
  </si>
  <si>
    <t xml:space="preserve">EXPLOTACION DE LA ACTIVIDAD DE CONSTRUCCION, MONTAJE, INSTALACION Y COMERCIALIZACION DE ARTICULOS Y MAQUINARIA RELACIONADA CON LA INFORMATICA Y EQUIPOS DE OFICINA, ASI COMO LA REPARACION DE LOS MISMOS, ETC. </t>
  </si>
  <si>
    <t>Jose Olmos Pena</t>
  </si>
  <si>
    <t>info@dataxip.com</t>
  </si>
  <si>
    <t>B64946122</t>
  </si>
  <si>
    <t>STIC NORESTE SL</t>
  </si>
  <si>
    <t xml:space="preserve">LA COMERCIALIZACION, INSTALACION, ASISTENCIA TECNICA Y MANTENIMIENTO DE CENTRALES TELEFONICAS, Y SISTEMAS, EQUIPOS Y PROGRAMAS, COMPLEMENTARIOS DE LAS MISMAS, COMERCIALIZACION DE EQUIPOS INFORMATICOS, ETC.. </t>
  </si>
  <si>
    <t>Jose Cafe</t>
  </si>
  <si>
    <t xml:space="preserve"> Marianne Ursula Gudrun Schulz </t>
  </si>
  <si>
    <t>B86473402</t>
  </si>
  <si>
    <t>ADVANCED CLOUD SECURITY SL</t>
  </si>
  <si>
    <t xml:space="preserve">DESARROLLO DE TODO TIPO DE APLICACIONES INFORMATICAS, WEBS, PROGRAMAS PARAPC, APLICACIONES MOVILES, REDES SOCIALES, JUEGOS. SUBCONTRATACION DE RECURSOS INFORMATICOS Y TELECOMUNICACIONES. </t>
  </si>
  <si>
    <t>Carmen Alba Llop</t>
  </si>
  <si>
    <t xml:space="preserve"> Pedro Romero Collell</t>
  </si>
  <si>
    <t>B93181444</t>
  </si>
  <si>
    <t>ANDALSOFT SL</t>
  </si>
  <si>
    <t xml:space="preserve">Los servicios de asesoría, contables, servicios de programación informática, servicios inmobiliarios, y servicios de publicidad y diseño gráfico. </t>
  </si>
  <si>
    <t>Alfredo Arnaiz Miguel</t>
  </si>
  <si>
    <t>B57537730</t>
  </si>
  <si>
    <t>PANDORA SOLUTIONS SOCIEDAD LIMITADA</t>
  </si>
  <si>
    <t xml:space="preserve">COMERCIO AL POR MAYOR Y/O MENOR DE MATERIAL DE OFICINA, EQUIPOS INFORMATICOS Y TELEFONIA.. </t>
  </si>
  <si>
    <t>Alejandro Antich Martinez</t>
  </si>
  <si>
    <t>B64057680</t>
  </si>
  <si>
    <t>PERCON EXPORT SL</t>
  </si>
  <si>
    <t xml:space="preserve">FABRICACION, ADQUISICION, VENTA Y COMERCIALIZACION AL POR MENOR Y POR MAYOR, IMPORTACION Y EXPORTACION DE MATERIAL ELECTRICO Y ELECTRONICO; CREACION Y COMERCIALIZACION DE DISENOS, BOCETOS, PATRONES PARA DICHOS PRODUCTOS,. </t>
  </si>
  <si>
    <t>Juan Carlos Arevalo</t>
  </si>
  <si>
    <t xml:space="preserve"> Belen Ocaña Herrera</t>
  </si>
  <si>
    <t xml:space="preserve"> Federico Bernades</t>
  </si>
  <si>
    <t xml:space="preserve"> Santiago Blanco Perez</t>
  </si>
  <si>
    <t>info@percon.es</t>
  </si>
  <si>
    <t xml:space="preserve"> central@percon.es</t>
  </si>
  <si>
    <t>B65290512</t>
  </si>
  <si>
    <t>COLEMAN HISPANIA SL</t>
  </si>
  <si>
    <t xml:space="preserve">LA REALIZACION DE ESTUDIOS, INFORMES, ANALISIS Y PROSPECCION DEL MERCADO YGESTION EN RELACION CON ACTIVIDADES EMPRESARIALES Y TECNOLOGICAS. LA CREACION, EXPLOTACION Y DIFUSION DE PAGINAS WEB DE INTERNET ETC.. </t>
  </si>
  <si>
    <t>Juan Parrilla Guix</t>
  </si>
  <si>
    <t>B65398216</t>
  </si>
  <si>
    <t>F&amp;M TECHNOLOGIES SL</t>
  </si>
  <si>
    <t xml:space="preserve">LA CONSULTORIA TECNOLOGICA, DISTRIBUCION Y COMERCIALIZACION DE SOFTWARE Y HARDWARE, REPARACION Y MANTENIMIENTO DE SOFTWARE Y HARDWARE, ANALISIS Y DESARROLLO DE APLICACIONES INFORMATICAS. </t>
  </si>
  <si>
    <t>Carlos Javier Valencia Lepiani</t>
  </si>
  <si>
    <t>B84557081</t>
  </si>
  <si>
    <t>SERVIROZAS ELECTRONICS SL</t>
  </si>
  <si>
    <t xml:space="preserve">LA COMERCIALIZACION, REPARACION, DISTRIBUCION, MANTENIMIENTO Y VENTA DE TODO TIPO DE MATERIALES DE ELECTRONICA E INFORMATICA. </t>
  </si>
  <si>
    <t>Martin Rhys Jones</t>
  </si>
  <si>
    <t>serviteelectronic@yahoo.es</t>
  </si>
  <si>
    <t>B90028234</t>
  </si>
  <si>
    <t>OVIRED TELECOMUNICACIONES SL</t>
  </si>
  <si>
    <t>41007</t>
  </si>
  <si>
    <t xml:space="preserve">Tiene por objeto la instalación y servicios de telecomunicaciones; venta de equipos y periféricos informáticos y de telecomunicaciones; y desarrollo de software. </t>
  </si>
  <si>
    <t>Jordi Talleda Roig</t>
  </si>
  <si>
    <t>B84489756</t>
  </si>
  <si>
    <t>GENNIO ENTERTAINMENT SL</t>
  </si>
  <si>
    <t xml:space="preserve">BUSCADOR GLOBAL ESPECIALIZADO, COMERCIO Y ELECTRONICO Y ENTRETENIMIENTO EN LA RED DE INTERNET. </t>
  </si>
  <si>
    <t>Jose Luis Checa Peña</t>
  </si>
  <si>
    <t>B65818346</t>
  </si>
  <si>
    <t>MAPAPP MOBILE SL</t>
  </si>
  <si>
    <t xml:space="preserve">DISEÑO, DESARROLLO, PRODUCCION, IMPLANTACION, INTEGRACION, GESTION, EXPLOTACION, DISTRIBUCION, COMERCIALIZACION Y/ O MANTENIMIENTO DE SOFTWARE, SOLUCIONES Y PRODUCTOS BASADOS EN EL USO DE LAS TECNOLOGIAS, ETC. </t>
  </si>
  <si>
    <t>Francesc Xavier Planas Domenech</t>
  </si>
  <si>
    <t>B71250732</t>
  </si>
  <si>
    <t>CABLEC ON TRABAJOS DE CABLEADO SL</t>
  </si>
  <si>
    <t xml:space="preserve">Fabricación, manipulación, creación, desarrollo, verificación y comercialización en todas sus formas, de todo tipo de material eléctrico y sus componentes, así como el cableado, ensamblaje, premontaje y todos sus derivados y similares. </t>
  </si>
  <si>
    <t>Domingo Obradors Giro</t>
  </si>
  <si>
    <t>B85863017</t>
  </si>
  <si>
    <t>QUAVISION SISTEMAS DE SEGURIDAD SL</t>
  </si>
  <si>
    <t>28710</t>
  </si>
  <si>
    <t xml:space="preserve">EL DESARROLLO, INSTALACION Y MANTENIMIENTO DE SOFTWARE Y SISTEMAS DE SEGURIDAD ELECTRICOS Y ELECTRONICOS... </t>
  </si>
  <si>
    <t>Carmela D Anto</t>
  </si>
  <si>
    <t xml:space="preserve"> Fabricio Maldura </t>
  </si>
  <si>
    <t>B65601734</t>
  </si>
  <si>
    <t>ACLARO INFORMATICA Y MARKETING INTEGRAL SL</t>
  </si>
  <si>
    <t xml:space="preserve">DISEÑO. CREACION, Y MANTENIMIENTO DE PAGINAS WEB. SERVICIOS DE MANTENIMIENTO Y ASISTENCIA INFORMATICA. DISEÑO Y MANTENIMIENTO DE REDES. DISEÑO DE PROYECTOS DE INFRAESTRUCTURAS COMUNES DE TELECOMUNICACIONES, ETC. </t>
  </si>
  <si>
    <t>Maria Celeste Carballo Alcuaz</t>
  </si>
  <si>
    <t xml:space="preserve"> Ruth May Allan Chandler</t>
  </si>
  <si>
    <t xml:space="preserve"> Carolyn Jameson</t>
  </si>
  <si>
    <t>B85448629</t>
  </si>
  <si>
    <t>PENINSULA IBERICA DE TECNOLOGIAS APLICADAS SL</t>
  </si>
  <si>
    <t xml:space="preserve">PRESTAR SERVICIOS INFORMATICOS, EN CONCRETO: ELABORACION, GESTION Y MANTENIMIENTO DE PAGINAS WEB.- SUMINISTRO, INSTALACION Y MANTENIMIENTO DE EQUIPOS INFORMATICOS Y ORDENADORES.- ADMINISTRACION Y MANTENIMIENTO DE REDES.. </t>
  </si>
  <si>
    <t>Jose Luis Mancho Gomez</t>
  </si>
  <si>
    <t>A65073744</t>
  </si>
  <si>
    <t>SMARTFOCUS SPAIN SA</t>
  </si>
  <si>
    <t xml:space="preserve">LA PRESTACION DE SERVICIOS DE MARKETING INTERACTIVO, COMUNICACION Y CONSULTORIA EN GENERAL.. </t>
  </si>
  <si>
    <t>B63403851</t>
  </si>
  <si>
    <t>JALABERT BALEAR 2003 SL</t>
  </si>
  <si>
    <t xml:space="preserve">LA COMERCIALIZACION DE SERVICIOS DE INTERNET Y TELECOMUNICACIONES, ASI COMO DE PRODUCTOS ELECTRONICOS. </t>
  </si>
  <si>
    <t>Patrick Pinasa</t>
  </si>
  <si>
    <t xml:space="preserve"> Pinasa Patrick </t>
  </si>
  <si>
    <t>B65747958</t>
  </si>
  <si>
    <t>J2A2 SOLUTIONS SL</t>
  </si>
  <si>
    <t xml:space="preserve">EL DESARROLLO, MANTENIMIENTO Y EXPLOTACION DE APLICACIONES INFORMATICAS PARA TODO TIPO DE EQUIPOS Y SISTEMAS. DESARROLLO, CREACION, MANTENIMIENTO Y EDICION DE PAGINAS WEB. SERVICIOS DE CONSULTORIA INFORMATICA Y TECNOLOGICA, ETC. </t>
  </si>
  <si>
    <t>David Villanueva Sanz</t>
  </si>
  <si>
    <t xml:space="preserve"> Eva Peribañez Romagosa</t>
  </si>
  <si>
    <t>B72174618</t>
  </si>
  <si>
    <t>BIOCAPAX TECHNOLOGIES SL</t>
  </si>
  <si>
    <t>11100</t>
  </si>
  <si>
    <t xml:space="preserve">El desarrollo de software, cuya actividad se fundamenta en la elaboración de aplicaciones destinada a la generación y registro de datos en investigaciones biológicas y sanitarias, a través de software estándar y a medida para empresas, entidades o profesionales. </t>
  </si>
  <si>
    <t>Daniel Carlos Damm Martinez</t>
  </si>
  <si>
    <t xml:space="preserve"> Harald Georg Paul Erdlen</t>
  </si>
  <si>
    <t>B83622936</t>
  </si>
  <si>
    <t>SONCIN Y FERRI CONSULTING SL</t>
  </si>
  <si>
    <t xml:space="preserve">la comercialización de aplicaciones o programas informáticos propios o de terceros, así como la prestación de consultoría relacionados con dichas aplicaciones o programas informáticos.. </t>
  </si>
  <si>
    <t>Carolina Simon Lopez</t>
  </si>
  <si>
    <t>B86218252</t>
  </si>
  <si>
    <t>YOS HI STUDIOS SL</t>
  </si>
  <si>
    <t xml:space="preserve">EL DISEÑO, DESARROLLO Y MANTENIMIENTO DE PAGINAS WEBS, PROGRAMAS, JUEGOS Y APLICACIONES DE ORDENADORES. LA COMPRA, VENTA, REPRESENTACION, MONTAJE, REPARACION Y MANTENIMIENTO DE EQUIPOS INFORMATICOS. </t>
  </si>
  <si>
    <t>Jose Alberto Hernandez Gomez</t>
  </si>
  <si>
    <t xml:space="preserve"> Alejandro Bruguera Ripoll</t>
  </si>
  <si>
    <t>B27716364</t>
  </si>
  <si>
    <t>CTGA DESARROLLO Y GESTION DOCUMENTAL S.L</t>
  </si>
  <si>
    <t xml:space="preserve">ACTIVIDADES DE PROGRAMACION Y ANALISIS DE SISTEMAS INFORMATICOS, VENTA Y ALQUILER DE EQUIPOS INFORMATICOS INCLUYENDO SU INSTALACION Y CONFIGURACION, ASI COMO SERVICIOS DE CONTROL Y FISCALIZACION DE DOCUMENTACION A TRAVES. </t>
  </si>
  <si>
    <t>albaservicios@vodafone.es</t>
  </si>
  <si>
    <t>B31850118</t>
  </si>
  <si>
    <t>ZIGA NETWORKS SL</t>
  </si>
  <si>
    <t xml:space="preserve">LA SOCIEDAD TENDRA POR OBJETO: A. LA INTERMEDIACION Y GESTION EN PRESTACION DE SERVICIOS DE INFORMATICA. B. Y EL ASESORAMIENTO, CONSULTORIA, Y MANTENIMIENTO DE SERVICIOS INFORMATICOS. LAS ACTIVIDADES ENUMERADAS PODRAN SE. </t>
  </si>
  <si>
    <t>Francisco Jose Muñoz Garcia</t>
  </si>
  <si>
    <t xml:space="preserve"> Santiago Pi Figueras Valls</t>
  </si>
  <si>
    <t>B39680574</t>
  </si>
  <si>
    <t>SERENITY ELEMENTS SOCIEDAD LIMITADA</t>
  </si>
  <si>
    <t>39609</t>
  </si>
  <si>
    <t xml:space="preserve">EL DISENO GRAFICO DE SOFTWARE Y ELABORACION DE PROGRAMAS INFORMATICOS.. </t>
  </si>
  <si>
    <t>Maria Cristina Lopez Carrascosa</t>
  </si>
  <si>
    <t>A84117126</t>
  </si>
  <si>
    <t>KUIPER INFORMATICA SOCIEDAD ANONIMA</t>
  </si>
  <si>
    <t xml:space="preserve">LA VENTA Y DISTRIBUCION, AL POR MAYOR Y MENOR DE TODO TIPO DE MATERIAL DE INFORMATICA,. </t>
  </si>
  <si>
    <t>Maria Luisa Tamayo Gonzalez</t>
  </si>
  <si>
    <t>kuiper@kuiper.es</t>
  </si>
  <si>
    <t>B63749998</t>
  </si>
  <si>
    <t>VAN AALST FRANKS BULK HANDLING SL</t>
  </si>
  <si>
    <t xml:space="preserve">LA COMPRAVENTA DE MAQUINARIA PARA CARGA Y DESCARGA DE BUQUES Y EQUIPAMIENTO PARA TERMINALES DE PUERTOS. </t>
  </si>
  <si>
    <t>Jose Juan Alacid Peñalver</t>
  </si>
  <si>
    <t xml:space="preserve"> Eduardo Alacid Peñalver</t>
  </si>
  <si>
    <t>B64343197</t>
  </si>
  <si>
    <t>ABSENTIS SOCIEDAD DE LA INFORMACION SL</t>
  </si>
  <si>
    <t xml:space="preserve">INSTALACION Y MANTENIMIENTO DE REDES Y EQUIPOS INFORMATICOS, INSTALACION Y MANTENIMIENTO DE SISTEMAS DE VIDEOVIGILANCIA, DISENO, INSTALACION Y MANTENIMIENTO DE SISTEMAS DE CAPTURA DE ACTIVIDAD INFORMATICA, ETC. </t>
  </si>
  <si>
    <t>B65845901</t>
  </si>
  <si>
    <t>NUEVAS TECNOLOGIAS EN SEGURIDAD VIAL SL</t>
  </si>
  <si>
    <t>08203</t>
  </si>
  <si>
    <t xml:space="preserve">EL DISEÑO, FABRICACION Y COMERCIALIZACION DE ELEMENTOS DE PROTECCION DE VIALES, PARA VIAS PUBLICAS, PRIVADAS, EJECUCION DE TRABAJOS, FABRICACION DE PIEZA S DE MATERIALES PLASTICOS, PARA COMERCIALIZACION DIRECTA O A TRAVES DE TERCE. </t>
  </si>
  <si>
    <t>Andres Moreno Rodriguez</t>
  </si>
  <si>
    <t>B65965097</t>
  </si>
  <si>
    <t>LANCASA SERVICIOS INFORMATICOS SL</t>
  </si>
  <si>
    <t xml:space="preserve">LA CONSULTORIA, COMERCIALIZACION, MANTENIMIENTO Y REPARACION DE EQUIPOS Y APLICACIONES INFORMATICAS, Y EL DESARROLLO Y LA CREACION DE PAGINAS WEB. </t>
  </si>
  <si>
    <t>Maria Angeles Montaña Fernandez</t>
  </si>
  <si>
    <t>B80624604</t>
  </si>
  <si>
    <t>BJ TRADING SL</t>
  </si>
  <si>
    <t xml:space="preserve">LA PRESENTACION, COMERCIALIZACION Y VENTA DE PRODUCTOS TECNOLOGICOS INCLUIDOS LA INFORMATICA, CONSULTORIA INFORMATICA, ASESORAMIENTO Y ESTABLECIMIENTO DE FRANQUICIAS DE PRODUCTOS INFORMATICOS, ETC.                       . </t>
  </si>
  <si>
    <t>Victor Garcia Macia</t>
  </si>
  <si>
    <t xml:space="preserve"> Oriol Serra Pujadas</t>
  </si>
  <si>
    <t>inf.tra@mad.servicom.es</t>
  </si>
  <si>
    <t>A82956145</t>
  </si>
  <si>
    <t>PROINFO EUROPA SA</t>
  </si>
  <si>
    <t xml:space="preserve">CONSULTORIA INFORMATICA DESARROLLO DE APLICACIONES INFORMATICAS. TRATAMIENTO DE INFORMACION EN SOPORTE PAPEL INCLUYENDO EL TRATAMIENTO DE LA CORRESPONDENCIA, ENSOBRADO Y FRANQUEO POR CUENTA DE TERCEROS.. </t>
  </si>
  <si>
    <t>Franck Visme</t>
  </si>
  <si>
    <t xml:space="preserve"> De Visme Franck </t>
  </si>
  <si>
    <t>marketing@pro-info.com</t>
  </si>
  <si>
    <t>B23695380</t>
  </si>
  <si>
    <t>LIDER NETWORKER JAEN SOCIEDAD LIMITADA</t>
  </si>
  <si>
    <t>23002</t>
  </si>
  <si>
    <t xml:space="preserve">-Las actividades de representación en el ámbito del sector de las telecomunicaciones, energía y servicios básicos para el hogar y la empresa. El comercio al por mayor y al por menor, distribución comercial e importación y exportación de productos de telecomunicaciones y telefonía, información, comu. </t>
  </si>
  <si>
    <t>Christian Hubmann</t>
  </si>
  <si>
    <t>B65617334</t>
  </si>
  <si>
    <t>AZERTIA FACILITY SERVICES SL</t>
  </si>
  <si>
    <t xml:space="preserve">EL SUMINISTRO, MANTENIMIENTO Y ASISTENCIA TECNICA DE TODO TIPO DE MAQUINARIA Y EN ESPECIAL DE EQUIPOS INFORMATICOS Y/ O PROCESOS DE INFORMACION Y DE OFICINA. PRESTACION DE SERVICIOS DE CREACION DE SOFTWARE, ETC. </t>
  </si>
  <si>
    <t>Isaac Marcet Alzamora</t>
  </si>
  <si>
    <t xml:space="preserve"> Antonio Alzamora Figueras Dotti</t>
  </si>
  <si>
    <t xml:space="preserve"> Maria Angeles Alzamora Figueras Dotti</t>
  </si>
  <si>
    <t>girona@diversiaservicios.com</t>
  </si>
  <si>
    <t xml:space="preserve"> madrid@diversiaservicios.com</t>
  </si>
  <si>
    <t xml:space="preserve"> shierro@diversiaservicios.com</t>
  </si>
  <si>
    <t xml:space="preserve"> barcelona@diversiaservicios.com</t>
  </si>
  <si>
    <t>A82359274</t>
  </si>
  <si>
    <t>I T STAFF ESPAÑA SA</t>
  </si>
  <si>
    <t xml:space="preserve">EL DISENO, DESARROLLO, PRODUCCION, PUESTA EN MARCHA, MANTENIMIENTO Y VENTA DE SISTEMAS INFORMATICOS.. </t>
  </si>
  <si>
    <t>Sergio Anglada Gallego</t>
  </si>
  <si>
    <t>B45670908</t>
  </si>
  <si>
    <t>INGENIERIA INFORMATICA PARA PYMES SL</t>
  </si>
  <si>
    <t xml:space="preserve">a) El diseño, desarrollo, producción, integración, operación, mantenimiento, reparación y comercialización de sistemas, soluciones y productos que hagan uso de las tecnologías de la información (informática, electrónica y comunicaciones), así como de cualquier parte o componente de los mismos y cual.. </t>
  </si>
  <si>
    <t>Raed Daher Alsina</t>
  </si>
  <si>
    <t xml:space="preserve"> Francisco Garcia Berrocoso</t>
  </si>
  <si>
    <t>B85013886</t>
  </si>
  <si>
    <t>INVERSIONES COBO RUEDA SL</t>
  </si>
  <si>
    <t xml:space="preserve">LOCUTORIOS, SERVICIOS DE INTERNET. </t>
  </si>
  <si>
    <t>Francisco Javier Maldonado Mesas</t>
  </si>
  <si>
    <t xml:space="preserve"> Guillermo Cubero Gamito</t>
  </si>
  <si>
    <t xml:space="preserve"> Miquel Purroy Roura</t>
  </si>
  <si>
    <t>B86154382</t>
  </si>
  <si>
    <t>INNOVACIONES TECNOLOGICAS MONTERROZAS II SL</t>
  </si>
  <si>
    <t xml:space="preserve">LA INVESTIGACION, DESARROLLO, FABRICACION, DISTRIBUCION, VENTA, IMPORTACION Y EXPORTACION DE TODO TIPO DE PRODUCTOS Y MATERIAL INFORMATICO, APLICACIONES, HARDWARE Y SOFTWARE;. </t>
  </si>
  <si>
    <t>Jose Casassas Castella</t>
  </si>
  <si>
    <t xml:space="preserve"> Xavier Noguer Rodriguez</t>
  </si>
  <si>
    <t>B86446705</t>
  </si>
  <si>
    <t>SEMSEOYMAS ONLINE MARKETING SL</t>
  </si>
  <si>
    <t xml:space="preserve">DISEÑO DE APLICACIONES DE SOFTWARE, REDES SOCIALES, PROGRAMACION, VENTA DE PUBLICIDAD, DISEÑO WEB, EXPLOTACION DE PORTALES VERTICALES EN INTERNET, CONSULTORIA INFORMATICA.............. </t>
  </si>
  <si>
    <t>Pere Martinez Gonzalez</t>
  </si>
  <si>
    <t xml:space="preserve"> Jordi Bruguera Cortada</t>
  </si>
  <si>
    <t xml:space="preserve"> Jose Luis Rodriguez Sanchez Reboto</t>
  </si>
  <si>
    <t>B47500327</t>
  </si>
  <si>
    <t>FOR GAMERS SL</t>
  </si>
  <si>
    <t xml:space="preserve">EL ALQUILER DE TODO TIPO DE SERVICIOS DE TELECOMUNICACIONES.. </t>
  </si>
  <si>
    <t>Jaime Sauret Bonino</t>
  </si>
  <si>
    <t>B47637749</t>
  </si>
  <si>
    <t>TALIA ENERGY ST SL</t>
  </si>
  <si>
    <t>"EL ""SOFTWARE"", COMPRAVENTA, ASESORAMIENTO Y DISTRIBUCION DE PRODUCTOS INFORMATICOS. LA REALIZACION DE TODA CLASE DE PROYECTOS, ESTUDIOS, INFORMES, ASESORIA Y GESTION ADMINISTRATIVA EN LOS CAMPOS DE INGENIERIA CIVIL, Y DE. "</t>
  </si>
  <si>
    <t>Jordi Gil Perez</t>
  </si>
  <si>
    <t>B71117915</t>
  </si>
  <si>
    <t>HIBERUS APLICACIONES SL</t>
  </si>
  <si>
    <t xml:space="preserve">La compraventa de bienes y derechos y la prestación de servicios en el ámbito de las tecnologías de la información y comunicación, desarrollo de todotipo de soluciones tecnológicas para empresas, Administraciones Públicas particulares, comercio minorista, banca y sector financiero. </t>
  </si>
  <si>
    <t>Rafael Alfredo Ricardo Campillo Luna</t>
  </si>
  <si>
    <t>B85944551</t>
  </si>
  <si>
    <t>LI VENTURES SL</t>
  </si>
  <si>
    <t xml:space="preserve">PROGRAMACION INFORMATICA Y PRESTACION DE SERVICIOS INFORMATICOS Y DE COMUNICACION. LA FABRICACION, EL COMERCIO AL POR MAYOR Y AL POR MENOR, LA IMPORTACION Y EXPORTACION, LA COMERCIALIZACION Y DISTRIBUCION DE TODO TIPO DE PRODUCTOS, ARTICULOS, ACCESORIOS Y PROGRAMAS RELACIONADOS CON LAS TECNOLOGIAS D.. </t>
  </si>
  <si>
    <t>B93111904</t>
  </si>
  <si>
    <t>PRESSPEOPLE SL</t>
  </si>
  <si>
    <t xml:space="preserve">DESARROLLO Y EXPLOTACION DE SOFTWARE PARA LA GESTION DEL CICLO DE VIDA DE UNA NOTICIA Y DE LAS ACTIVIDADES RELACIONADAS CON LAS MISMAS: RUEDAS DE PRENSA Y EVENTOS. EDICION DE OTROS PROGRAMAS INFORMATICOS. GESTION DE RECUROS INFORMATICOS. </t>
  </si>
  <si>
    <t>Jorge Solasegales Martinez</t>
  </si>
  <si>
    <t>B86204138</t>
  </si>
  <si>
    <t>DEONTAL SUMINISTROS DENTALES SL</t>
  </si>
  <si>
    <t xml:space="preserve">LA EXPORTACION E IMPORTACION, DISTRIBUCION, COMPRAVENTA AL POR MAYOR Y POR MENOR, COMERCIALIZACION, ARRENDAMIENTO, CESION Y EN GENERAL LA EXPLOTACION DE TODO TIPO DE MATERIAL Y APARATOS ELECTRONICOS Y DIGITALES... </t>
  </si>
  <si>
    <t>Pedro Jose Talaya Heras</t>
  </si>
  <si>
    <t xml:space="preserve"> Pedro Jose Talaya De Las Heras</t>
  </si>
  <si>
    <t>gie@gie.es</t>
  </si>
  <si>
    <t>B91951954</t>
  </si>
  <si>
    <t>GECO TIC SL</t>
  </si>
  <si>
    <t xml:space="preserve">La Sociedad tiene por objeto la tenencia, administración y explotación en régimen de arrendamiento o cualquier otro de cualquier tipo de bienes muebles o inmuebles. El desarrollo de software; formación en aplicaciones informáticas; suministro de hardware y consultoría y asesoramiento a empresas. </t>
  </si>
  <si>
    <t>Maurizio Mario Costa</t>
  </si>
  <si>
    <t xml:space="preserve"> Costa Maurizio Mario</t>
  </si>
  <si>
    <t>A80841307</t>
  </si>
  <si>
    <t>GEMINIS INFORMATICA SOCIEDAD ANONIMA</t>
  </si>
  <si>
    <t xml:space="preserve">COMERCIALIZACION, VENTA Y REPARACION DE EQUIPOS INFORMATICOS, ACCESORIOS, ELEMENTOS AUXILIARES EQUIPOS DE OFICINA, MATERIAL DE INFORMATICA, ORDENADORES, ETC, AI COMO SU REPRESENTACION Y DISTRIBUCION.. </t>
  </si>
  <si>
    <t>Faustino Marco Maza</t>
  </si>
  <si>
    <t>geminis@sei.es</t>
  </si>
  <si>
    <t>B01500974</t>
  </si>
  <si>
    <t>ESECC SOFTWARE SL</t>
  </si>
  <si>
    <t>31002</t>
  </si>
  <si>
    <t xml:space="preserve">La realización de actividad en el ámbito de los sistemas informáticos, incluyendo en dicha actividad el desarrollo y comercializacion de aplicacionesinformáticas, la creación de soluciones en internet y los servicios de imagen y comunicación. b) Desarrollo de actividades y prestación de servicios a. </t>
  </si>
  <si>
    <t>Xavier Gombau Agullo</t>
  </si>
  <si>
    <t>B18304550</t>
  </si>
  <si>
    <t>GESTION INFORMATICA Y FARMACEUTICA SOCIEDAD LIMITADA</t>
  </si>
  <si>
    <t>18001</t>
  </si>
  <si>
    <t xml:space="preserve">LA FACTURACION, PEREPARACION, SUMA Y TOMA DE DATOS Y PASO DE ESTOS A SOPORTES MAGNETICOS.                                                                                                                                   . </t>
  </si>
  <si>
    <t>Jesus Villalobos Lopez</t>
  </si>
  <si>
    <t>B72020068</t>
  </si>
  <si>
    <t>GLANTRIS SL</t>
  </si>
  <si>
    <t xml:space="preserve">LA REALIZACION DE ACTIVIDADES DE CENTRO DE OCIO; LA COMPRAVENTA DE ARTICULOS RELACIONADOS CON LA INFORMATICA, TELECOMUNICACION Y LIBRERIA. </t>
  </si>
  <si>
    <t>Yves Jean Pierre Machou</t>
  </si>
  <si>
    <t xml:space="preserve"> Pierre Machou Yves Jean</t>
  </si>
  <si>
    <t>B82928847</t>
  </si>
  <si>
    <t>ANSOLGAR SL</t>
  </si>
  <si>
    <t xml:space="preserve">LA COMPRA, VENTA, COMERCIALIZACION, DISTRIBUCION, REPARACION Y MANTENIMIENTO DE TODA CLASE DE EQUIPOS ELECTRICOS Y ELECTRONICOS, ASI COMO DE SUS COMPONENTES Y REPUESTOS OTROS.. </t>
  </si>
  <si>
    <t>Jordi Funollet Obach</t>
  </si>
  <si>
    <t>B86169034</t>
  </si>
  <si>
    <t>CDA RELIABLE SOLUTIONS SL</t>
  </si>
  <si>
    <t xml:space="preserve">DESARROLLO DE SOLUCIONES INFORMATICAS Y DE SOFTWARE. </t>
  </si>
  <si>
    <t xml:space="preserve">Zhou Yongwei </t>
  </si>
  <si>
    <t xml:space="preserve"> Yongwei Zhou</t>
  </si>
  <si>
    <t xml:space="preserve"> Zhenming Weng</t>
  </si>
  <si>
    <t>B86569894</t>
  </si>
  <si>
    <t>ATM PLATAFORMA UNICA SL</t>
  </si>
  <si>
    <t xml:space="preserve">LA PRESTACION A ORGANISMOS PUBLICOS, SOCIEDADES Y PARTICULARES DE SERVICIOS DE ASISTENCIA TECNICA, CONSULTORIA, SOPORTE, FORMACION Y DESARROLLOS O MODIFICACIONES RELATIVAS A PROGRAMAS DE ORDENADOR... </t>
  </si>
  <si>
    <t>B24539892</t>
  </si>
  <si>
    <t>EME MULTIMEDIA LEON SL</t>
  </si>
  <si>
    <t>24005</t>
  </si>
  <si>
    <t xml:space="preserve">LA COMBINACION DE LOS MEDIOS TECNICOS, MATERIALES Y HUMANOS PARA LA PRESTACION DE SERVICIOS DE ASESORAMIENTO, INSTALACION, DESARROLLO, COMPRAVENTA, MANTENIMIENTO Y EXPLOTACION DE SERVICIOS DE TELECOMUNICACIONES. </t>
  </si>
  <si>
    <t>Daniel Angel Barreno Villacampa</t>
  </si>
  <si>
    <t>B62798509</t>
  </si>
  <si>
    <t>VIDEO DIGITAL IMPORT SL</t>
  </si>
  <si>
    <t xml:space="preserve">IMPORTACION, REPRESENTACION, DISTRIBUCION Y COMERCIALIZACION EN EL MERCADO NACIONAL DE PRODUCTOS Y ACCESORIOS DE TECNOLOGIA PARA LOS MERCADOS DE LA TELEVISION. TELECOMUNICACIONES Y TECNOLOGIAS DE LA INFORMACION, ETC.. </t>
  </si>
  <si>
    <t>Alfredo Gracia Bona</t>
  </si>
  <si>
    <t>info@7host.com</t>
  </si>
  <si>
    <t>B82447335</t>
  </si>
  <si>
    <t>PENTASYS SL</t>
  </si>
  <si>
    <t xml:space="preserve">LA VENTA DE HARDWARE SOFTWARE, DESARROLLO DE PROGRAMAS, CONSULTORIA, INSTALACION DE REDES, CABLEADO, FORMACION TECNICA, TRANSPORTE ESPECIAL DE EQUIPOS INFORMATICOS. LA COMPRA, VENTA Y EXPLOTACION DE BIENES INMUEBLES.    . </t>
  </si>
  <si>
    <t>Jaume Portell Guarch</t>
  </si>
  <si>
    <t xml:space="preserve"> Antonio Plaza Vila</t>
  </si>
  <si>
    <t xml:space="preserve"> Miguel Santos Tey Feliu Peña</t>
  </si>
  <si>
    <t xml:space="preserve"> Alejandro Dios Perramon</t>
  </si>
  <si>
    <t>pentasys@pentasys.es</t>
  </si>
  <si>
    <t>B85354512</t>
  </si>
  <si>
    <t>CIUDADWIRELESS INFORMATICA Y TELECOMUNICACIONES SL</t>
  </si>
  <si>
    <t xml:space="preserve">LA FABRICACION, IMPORTACION, ALQUILER Y/O VENTA, AL POR MENOR Y AL POR MAYOR, DE PRODUCTOS Y SERVICIOS RELACIONADOS CON LA INFORMATICA, ELECTRONICA Y TELECOMUNICACIONES.. </t>
  </si>
  <si>
    <t>Oscar Alvarez Moreno</t>
  </si>
  <si>
    <t>B86106788</t>
  </si>
  <si>
    <t>GRUPO BUSINESS 3 CONSUMER SLL</t>
  </si>
  <si>
    <t xml:space="preserve">LA CREACION DE TIENDAS VIRTUALES QUE AGLUTINEN EN SOLA PAGINA WEB LA MAS AMPLIA GAMA DE PRODUCTOS Y SERVICIOS... </t>
  </si>
  <si>
    <t>Gemma Sarsa Ezquerra</t>
  </si>
  <si>
    <t xml:space="preserve"> Domingo Sarsa Lopez</t>
  </si>
  <si>
    <t>B95543716</t>
  </si>
  <si>
    <t>ADITICS SOCIEDAD LIMITADA</t>
  </si>
  <si>
    <t xml:space="preserve">DESARROLLO E IMPLANTACION DE APLICACIONES INFORMATICAS.. </t>
  </si>
  <si>
    <t>Eddie Perez Cabanillas</t>
  </si>
  <si>
    <t xml:space="preserve"> Monica Dueñas Farras</t>
  </si>
  <si>
    <t>B32399438</t>
  </si>
  <si>
    <t>TREMUZO SL</t>
  </si>
  <si>
    <t>32002</t>
  </si>
  <si>
    <t xml:space="preserve">CONSULTORIA Y ASESORAMIENTO EN TEMAS TECNOLOGICOS, ASI COMO EL DESARROLLO Y LA IMPLANTACION DE PROYECTOS INFORMATICOS, INCLUYENDO LA VENTA DE LOS EQUIPOS NECESARIOS PARA ELLO. PRESTACION DE SERVICIOS DE ESTUDIO Y ANALISI. </t>
  </si>
  <si>
    <t>Josep Tous Sanz</t>
  </si>
  <si>
    <t>B50628858</t>
  </si>
  <si>
    <t>ATLAS PROYECTOS INFORMATICOS SL</t>
  </si>
  <si>
    <t xml:space="preserve">COMPRAVENTA Y COMERCIALIZACION DE ORDENADORES, PROGRAMACION Y MANTENIMIENTO DE SOFTWARE.. </t>
  </si>
  <si>
    <t>Shoukat Khan</t>
  </si>
  <si>
    <t xml:space="preserve"> Khan Shoukat </t>
  </si>
  <si>
    <t>B54705686</t>
  </si>
  <si>
    <t>PALO ALTO CONSULTORES SL</t>
  </si>
  <si>
    <t>03291</t>
  </si>
  <si>
    <t xml:space="preserve">a. La compra, venta, arrendamiento, creación, producción, investigación y/ o desarrollo de todo tipo de productos de software; la planificación, implantación, análisis, asesoramiento y consulting de todo tipo de servicios y sistemas informáticos y/ o ofimáticas destinados a las empresas y/ o particular. </t>
  </si>
  <si>
    <t>Carlos Guitart Carrero</t>
  </si>
  <si>
    <t>B96251988</t>
  </si>
  <si>
    <t>PREFERENCE SL</t>
  </si>
  <si>
    <t xml:space="preserve">CREACION Y DESARROLLO DE PROGRAMAS INFORMATICOS. CONTRATACION DE SERVICIOS INFORMATICOS. LA EDUCACION MEDIANTE LOS OPORTUNOS PROFESIONALES, EN EL MANEJO DE ORDENADORES. FORMACION ENSENANZA Y DESARROLLO DE LOS PROGRAMAS I. </t>
  </si>
  <si>
    <t>Wasim Parvez</t>
  </si>
  <si>
    <t xml:space="preserve"> Parvez Wasim </t>
  </si>
  <si>
    <t xml:space="preserve"> Amjad Chaudhry</t>
  </si>
  <si>
    <t>nospamc.garcia@preference.es</t>
  </si>
  <si>
    <t xml:space="preserve"> a.rodriguez@preference.es</t>
  </si>
  <si>
    <t xml:space="preserve"> j.prieto@preference.es</t>
  </si>
  <si>
    <t xml:space="preserve"> ventas@preference.es</t>
  </si>
  <si>
    <t xml:space="preserve"> a.navarro@preference.es</t>
  </si>
  <si>
    <t>B98254477</t>
  </si>
  <si>
    <t>NOWNER SOCIEDAD LIMITADA</t>
  </si>
  <si>
    <t>46012</t>
  </si>
  <si>
    <t xml:space="preserve">1. El diseño, creacion, realizacion, desarrollo, comercializacion, importacion, compraventa, distribucion y alquiler de paginas Web y de sistemas, programas y aplicaciones informaticas; y cualesquiera actividades complementarias o de desarrollo. 2. El diseño, creacion, desarrollo, comercializacion.. </t>
  </si>
  <si>
    <t>Sergi Verges Gasso</t>
  </si>
  <si>
    <t xml:space="preserve"> Ferran Gutierrez Vilaro</t>
  </si>
  <si>
    <t xml:space="preserve"> Otto Wust Acedo</t>
  </si>
  <si>
    <t>25001</t>
  </si>
  <si>
    <t>B54635743</t>
  </si>
  <si>
    <t>DATANET CORENTIA SL</t>
  </si>
  <si>
    <t>03540</t>
  </si>
  <si>
    <t xml:space="preserve">La realización de estudios analíticos a empresas. La consultoría de hardware y software. La instalación y venta de equipos informáticos. La venta de programas informáticos, incluidos los de desarrollo propio. Los servicios de reparación y asistencia técnica, de informatización y cualesquiera otros r. </t>
  </si>
  <si>
    <t>Pere Rovira Samblancat</t>
  </si>
  <si>
    <t>B84254986</t>
  </si>
  <si>
    <t>DRASPYNET CONSULTORIA INFORMATICA S.L</t>
  </si>
  <si>
    <t xml:space="preserve">EL DESARROLLO DE SOFTWARE, LA INSTALACION, MONTAJE, MANTENIMIENTO Y REPARACION DE REDES. </t>
  </si>
  <si>
    <t>Javier Lleal Tost</t>
  </si>
  <si>
    <t>B85773067</t>
  </si>
  <si>
    <t>ENCOMIENDA DIGITAL SL</t>
  </si>
  <si>
    <t xml:space="preserve">LA PRES TACION DE SERVICIOS PROFESIONALES A TERCEROS, RELATIVOS A LA CREACION, DESARROLLO Y EXPLOTACION DE PROYECTOS EMPRESARIALES EN EL AMBITO MULTIMEDIA, ESPECIALMENTE EN INTERNET.. </t>
  </si>
  <si>
    <t>Antonio Tombas Navarro</t>
  </si>
  <si>
    <t>B21514971</t>
  </si>
  <si>
    <t>ESTENTOR SOCIAL MEDIA MARKETING SL</t>
  </si>
  <si>
    <t>21003</t>
  </si>
  <si>
    <t xml:space="preserve">La consultoría y el desarrollo de proyectos de marketing on-line. Publicidad, estrategias de comunicación 2.0, redes sociales y diseño web. Así como formación en las materias anteriormente mencionadas. </t>
  </si>
  <si>
    <t>Angel Garcia Arimon</t>
  </si>
  <si>
    <t>B55075717</t>
  </si>
  <si>
    <t>WIFICAT SL</t>
  </si>
  <si>
    <t>17455</t>
  </si>
  <si>
    <t xml:space="preserve">Innovacion y desarrollo en tecnologias de comunicacion inalambrica. Desarrollo de software, soluciones i/ o tecnologicas basadas en la informatica y nuevas tecnologias. Mantenimiento integral de los productos desarrollados por la empresa. Servicios de consultoria en tecnologias de la informacion.. </t>
  </si>
  <si>
    <t>Zvi Schreiber</t>
  </si>
  <si>
    <t xml:space="preserve"> Schreiber Zvi </t>
  </si>
  <si>
    <t>B55588990</t>
  </si>
  <si>
    <t>EMPATICA INTERNET SOCIEDAD LIMITADA</t>
  </si>
  <si>
    <t>43500</t>
  </si>
  <si>
    <t xml:space="preserve">PROYECTOS Y SERVICIOS. CONSULTORIA DE NEGOCIOS EN INTERNET. ASESORIA Y ASISTENCIA TECNICA EN LA CREACION DE NEGOCIOS, EN LA APLICACION DE LAS TIC. DISEÑO Y PROGRAMACION WEB. </t>
  </si>
  <si>
    <t>Daniel Carlos Velasco Bañolas</t>
  </si>
  <si>
    <t>B85137636</t>
  </si>
  <si>
    <t>MOREU SOFTWARE SL</t>
  </si>
  <si>
    <t xml:space="preserve">EL ESTUDIO, DESARROLLO, INSTALACION Y MANTENIMIENTO DE EQUIPOS Y SISTEMAS INFORMATICOS, TELECOMUNICACIONES, INTERNET CREACION DE PAGINAS WEB.. </t>
  </si>
  <si>
    <t>Francisco Perez Ortiz</t>
  </si>
  <si>
    <t>B93252575</t>
  </si>
  <si>
    <t>WANNA NIGHT SL</t>
  </si>
  <si>
    <t xml:space="preserve">La creación y venta de aplicaciones Informáticas; asesoramiento y mantenimiento informático de empresas; venta, distribución e instalación de productos informáticos, tanto hardware como software, así como su comercialización. Actividad de consultoría, creación, desarrollo, mantenimiento y comerciali. </t>
  </si>
  <si>
    <t>Juan Ravetllat Gargallo</t>
  </si>
  <si>
    <t xml:space="preserve"> Antonio Arrayas Blanco</t>
  </si>
  <si>
    <t>B98057391</t>
  </si>
  <si>
    <t>PATRIMONIOS EMPRESARIALES EL GALAN SOCIEDAD LIMITADA</t>
  </si>
  <si>
    <t>46600</t>
  </si>
  <si>
    <t xml:space="preserve">LA ADQUISICION, Y ENAJENACION DE ACCIONES Y PARTICIPACIONES SOCIALES EN SOCIEDADES POR CUENTA PROPIA, ASI COMO LA PRESTACION DE SERVICIOS LEGALES, FISCALES, INFORMATICOS, DE ADMINISTRACION, CONTABILIDAD Y ASESORAMIENTO A. </t>
  </si>
  <si>
    <t>Awan Abid Hussain</t>
  </si>
  <si>
    <t>B98156144</t>
  </si>
  <si>
    <t>SUNTEAM EQUIPAMIENTOS SL</t>
  </si>
  <si>
    <t xml:space="preserve">A) LA FABRICACION, IMPORTACION, EXPORTACION, LA INTERMEDIACION Y EL COMERCIO AL POR MAYOR Y MENOR DE MAQUINAS Y MATERIAL RELACIONADO CON ORDENADORES Y PROGRAMAS PARA LOS MISMOS, APARATOS ELECTRICOS Y ELECTRONICOS, TELEFO. </t>
  </si>
  <si>
    <t>Jose German Lorza Valvuena</t>
  </si>
  <si>
    <t xml:space="preserve"> Jose Maria Villanueva Rodriguez</t>
  </si>
  <si>
    <t>B98156169</t>
  </si>
  <si>
    <t>NEW VIRTUALBUSINESS 21 SL</t>
  </si>
  <si>
    <t>43540</t>
  </si>
  <si>
    <t>Celia Tapia Tapia</t>
  </si>
  <si>
    <t>B98156185</t>
  </si>
  <si>
    <t>SITUACIONES ESPECIALES SL</t>
  </si>
  <si>
    <t>30205</t>
  </si>
  <si>
    <t>Muhammad Arshad</t>
  </si>
  <si>
    <t xml:space="preserve"> Arshad Muhammad </t>
  </si>
  <si>
    <t>B98156193</t>
  </si>
  <si>
    <t>CONSULTORIA ASESORIA Y COMUNICACIONES SL</t>
  </si>
  <si>
    <t>Suresh Radham</t>
  </si>
  <si>
    <t xml:space="preserve"> Radham Suresh </t>
  </si>
  <si>
    <t>B98156243</t>
  </si>
  <si>
    <t>PROYECTUM COMERCIAL 21 SL</t>
  </si>
  <si>
    <t>Antonio Rivera Torres</t>
  </si>
  <si>
    <t>B98156250</t>
  </si>
  <si>
    <t>BUSINESSLAND INTERNATIONAL 21 SL</t>
  </si>
  <si>
    <t>Jose Fernandez Gutierrez</t>
  </si>
  <si>
    <t>B98156318</t>
  </si>
  <si>
    <t>EUROASIA GRUPO INTERNACIONAL 21 SL</t>
  </si>
  <si>
    <t>Federico Manno</t>
  </si>
  <si>
    <t xml:space="preserve"> Manno Federico </t>
  </si>
  <si>
    <t>B98156326</t>
  </si>
  <si>
    <t>CONSTANTE DE INVERSIONES SL</t>
  </si>
  <si>
    <t>B98156334</t>
  </si>
  <si>
    <t>APOYANDO EL CAMBIO SL</t>
  </si>
  <si>
    <t>Maria Mercedes Albert Balastegui</t>
  </si>
  <si>
    <t>B98156490</t>
  </si>
  <si>
    <t>IMPERECEDERA SL</t>
  </si>
  <si>
    <t>30007</t>
  </si>
  <si>
    <t>Stephane Francis Renoux</t>
  </si>
  <si>
    <t>B98156508</t>
  </si>
  <si>
    <t>NUEVAS SOLUCIONES A MEDIDA 21 SL</t>
  </si>
  <si>
    <t>Enrique Borras Alomar</t>
  </si>
  <si>
    <t>B98156565</t>
  </si>
  <si>
    <t>GRUPO DUVAL 21 SL</t>
  </si>
  <si>
    <t>Joan Blanco Petrus</t>
  </si>
  <si>
    <t>B98156581</t>
  </si>
  <si>
    <t>CLARK NUEVAEUROPA SL</t>
  </si>
  <si>
    <t>03139</t>
  </si>
  <si>
    <t>Bruno L R Ernould</t>
  </si>
  <si>
    <t xml:space="preserve"> Sven E E Bally</t>
  </si>
  <si>
    <t>B98156599</t>
  </si>
  <si>
    <t>NETWORK OPERATOR E&amp;C WIRELESS SYSTEM SL</t>
  </si>
  <si>
    <t>Maribell Tovar Cruz</t>
  </si>
  <si>
    <t xml:space="preserve"> Maribell Tovar De La Cruz</t>
  </si>
  <si>
    <t xml:space="preserve"> Maria Isabel Cieza Ortiz</t>
  </si>
  <si>
    <t>B98156623</t>
  </si>
  <si>
    <t>ROLF CREACIONES SL</t>
  </si>
  <si>
    <t>Gregory Richard Charles Hale</t>
  </si>
  <si>
    <t xml:space="preserve"> Charles Hale Gregory Richard</t>
  </si>
  <si>
    <t>B98156631</t>
  </si>
  <si>
    <t>NUEVAS ECONOMIAS EMERGENTES SL</t>
  </si>
  <si>
    <t xml:space="preserve">Andre Bloch </t>
  </si>
  <si>
    <t>B61234779</t>
  </si>
  <si>
    <t>MARTE TRADING SL</t>
  </si>
  <si>
    <t xml:space="preserve">ADQUISICION PROMOCION, CONSTRUCCION, EXPLOTACION, ALQUILER Y TRANSMISION DE TODO TIPO DE BIENES INMUEBLES.                                                                                                                  . </t>
  </si>
  <si>
    <t>Fernando Cosano Alcantara</t>
  </si>
  <si>
    <t>mt@martetrading.com</t>
  </si>
  <si>
    <t>B62764733</t>
  </si>
  <si>
    <t>SPY RENT SL</t>
  </si>
  <si>
    <t xml:space="preserve">LOS SERVICIOS A EMPRESAS Y PARTICULARES DE INFORMES COMERCIALES, ANALISIS DE PROCESOS PARA SU TRATAMIENTO MECANICO Y PROGRAMACION DE EQUIPOS ELECTRONICOS LA COMPRAVENTA DE EQUIPOS INFORMATICOS , ETC.. </t>
  </si>
  <si>
    <t>Ayaz Aslam Malhi</t>
  </si>
  <si>
    <t>B65481459</t>
  </si>
  <si>
    <t>VEGA DREAMS SL</t>
  </si>
  <si>
    <t xml:space="preserve">EL DESARROLLO Y COMERCIALIZACION DE SOLUCIONES TECNOLOGICAS. </t>
  </si>
  <si>
    <t>Giuseppe Pacini</t>
  </si>
  <si>
    <t>B81537680</t>
  </si>
  <si>
    <t>OPTIMA RESEARCH SL</t>
  </si>
  <si>
    <t xml:space="preserve">LA DISTRIBUCION, COMPRAVENTA Y PROMOCION DE TODO TIPO DE EQUIPOS, SISTEMAS, PRODUCTOS Y DESARROLLOS INFORMATICOS, Y OTROS.. </t>
  </si>
  <si>
    <t>Rafael Recuenco Medina</t>
  </si>
  <si>
    <t>jlsoptima@terra.es</t>
  </si>
  <si>
    <t xml:space="preserve"> joaquin@optimainformatica.com</t>
  </si>
  <si>
    <t>B85235521</t>
  </si>
  <si>
    <t>ASP-LAB SL</t>
  </si>
  <si>
    <t>28991</t>
  </si>
  <si>
    <t xml:space="preserve">DISTRIBUCION, COMERCIALIZACION, ALMACENAMIENTO, IMPORTACION, EXPORTACION, COMPRA, VENTA Y ALQUILER DE PURIFICADORES DE AGUA Y TODA CLASE DE MAQUINARIA INDUSTRIAL. REALIZACION DE OBRAS DE LIMPIEZA, MANTENIMIENTO, REPARACI. </t>
  </si>
  <si>
    <t>Pedro Faucon Rodriguez</t>
  </si>
  <si>
    <t xml:space="preserve"> Maria Del Carme Turon Verdaguer</t>
  </si>
  <si>
    <t>B86389244</t>
  </si>
  <si>
    <t>MAGNITUDE WORKSTATIONS &amp; WEB SL</t>
  </si>
  <si>
    <t xml:space="preserve">INVESTIGACION E INNOVACION EN NUEVAS TECNOLOGIAS; DESARROLLO Y VENTA DE SOFTWARE, HARDWARE, SISTEMAS INFORMATICOS Y DE TELECOMUNICACIONES. </t>
  </si>
  <si>
    <t>Jose Manuel Tomas</t>
  </si>
  <si>
    <t xml:space="preserve"> Tomas Jose Manuel</t>
  </si>
  <si>
    <t>B98127061</t>
  </si>
  <si>
    <t>ARSSOLAR INVESTMENTS SL</t>
  </si>
  <si>
    <t>46002</t>
  </si>
  <si>
    <t xml:space="preserve">A) LA COMPRAVENTA DE TODO TIPO DE MATERIAL INFORMATICO (TANTO HARDWARE COMO SOFTWARE); EL DISENO, INSTALACION Y MANTENIMIENTO DE SISTEMAS INFORMATICOS; Y LA COMPRAVENTA, INSTALACION Y MANTENIMIENTO DE EQUIPOS ELECTRONICO. </t>
  </si>
  <si>
    <t>Jan Aubert Arana</t>
  </si>
  <si>
    <t>B99362162</t>
  </si>
  <si>
    <t>STARTAP TECNOLOGIA SOCIEDAD LIMITADA</t>
  </si>
  <si>
    <t xml:space="preserve">Consultorio tecnológica Ingeniería y programación de software, elaboración, venta y mantenimiento de software. Conservación y mantenimiento de software y hardware. Venta y reparación de hardware, productos informativos y ordenadores Prestación de servicios informáticos, en general, incluidos la prep. </t>
  </si>
  <si>
    <t>Oriol Mercade Figueras</t>
  </si>
  <si>
    <t xml:space="preserve"> Ferran Martinez Mussons</t>
  </si>
  <si>
    <t xml:space="preserve"> Mercade Figueras Oriol Martinez Mussons Ferran</t>
  </si>
  <si>
    <t>B61194080</t>
  </si>
  <si>
    <t>TISING SL</t>
  </si>
  <si>
    <t xml:space="preserve">PROVEEDOR DE SERVICIOS DE INTERNET.. </t>
  </si>
  <si>
    <t>Ahmed Shabaz</t>
  </si>
  <si>
    <t>xavi@tising.es</t>
  </si>
  <si>
    <t>A81102162</t>
  </si>
  <si>
    <t>I A D INNOVACION DE ARCHIVOS Y DOCUMENTACION SA</t>
  </si>
  <si>
    <t xml:space="preserve">DESARROLLO DE PROYECTOS Y SERVICIOS PARA SOLUCIONES DE INFORMACION Y DOCUMENTACION Y DE PROGRAMAS INFORMATIVAS ASI COMO SU COMERCIALIZACION.. </t>
  </si>
  <si>
    <t>Montserrat Safont Capdevila</t>
  </si>
  <si>
    <t>infoiad@iad.es</t>
  </si>
  <si>
    <t>B64700131</t>
  </si>
  <si>
    <t>TEROL MEDIA SL</t>
  </si>
  <si>
    <t xml:space="preserve">EL, DESARROLLO, COMERCIALIZACION Y PROMOCION DE TODO TIPO DE PRODUCTOS, TECNOLOGIA Y SOLUCIONES INFORMATICAS ORIENTADAS A INTERNET, ASI COMO LA PUBLICIDAD Y LA GESTION DE DOMINIOS TAMBIEN EN INTERNET.. </t>
  </si>
  <si>
    <t>Carmen Teruel Carmona</t>
  </si>
  <si>
    <t xml:space="preserve"> Eduardo Lopez Cilleruelo</t>
  </si>
  <si>
    <t>B66025594</t>
  </si>
  <si>
    <t>BUSIHOLD LONDON SL</t>
  </si>
  <si>
    <t xml:space="preserve">LA PROGRAMACION DE APLICACION3ES INFORMATICAS, INCLUYENDO LAS BASES DE DATOS, IMPORTACION, EXPORTACION, Y COMPRA VENTA DE TODA CLASE DE APARATOS DE INFORMATICA EN TODAS SUS RAMAS Y CON SUS RECAMBIOS, ETC. </t>
  </si>
  <si>
    <t>Martin Friis Mikkelsen</t>
  </si>
  <si>
    <t>B66256868</t>
  </si>
  <si>
    <t>ARQUICONSULT SISTEMAS DE GESTION SL</t>
  </si>
  <si>
    <t xml:space="preserve">REALIZACION DE ACTIVIDADES DE CONSULTORIA, DESARROLLO, PROGRAMACION, Y MANTENIMIENTO DE PROGRAMAS INFORMATICOS Y DE TELECOMUNICACIONES, COMPRAVENTA, IMPORTACION EXPORTACION DE PRODUCTOS DE SOFTWARE, HARDWARE, ETC. </t>
  </si>
  <si>
    <t>Sergi Zapater Cano</t>
  </si>
  <si>
    <t xml:space="preserve"> Julio Cesar Arpirez Vega</t>
  </si>
  <si>
    <t xml:space="preserve"> Joan Raventos Simon</t>
  </si>
  <si>
    <t>B86667995</t>
  </si>
  <si>
    <t>ADARTIA SERVICIOS SL</t>
  </si>
  <si>
    <t xml:space="preserve">EL COMERCIO AL POR MAYOR Y AL POR MENOR, EXPORTACION E IMPORTACION, DISTRIBUCION, INTERMEDIACION, INSTALACION, MANTENIMIENTO Y REPARACION DE TODA CLASE DE PRODUCTOS ELECTRONICOS, INFORMATICOS Y PROGRAMAS DE SOFTWARE. </t>
  </si>
  <si>
    <t>Ferran Llisterri Eyre</t>
  </si>
  <si>
    <t>B91858795</t>
  </si>
  <si>
    <t>YOUARE PEOPLE SOCIEDAD LIMITADA</t>
  </si>
  <si>
    <t xml:space="preserve">El diseño, desarrollo, administracion y comercializacion de software en internet consistente en permitir la creacion de sitios web personales y/ o corporativos bajo dominios y subdominios pertenecientes a la sociedad, asi como dominios y subdominios.. </t>
  </si>
  <si>
    <t>Fernando Sancho Ramirez</t>
  </si>
  <si>
    <t>B85943173</t>
  </si>
  <si>
    <t>RESTITUTO VALERO RAMOS SEGURIDAD SRL</t>
  </si>
  <si>
    <t xml:space="preserve">ASESORIA Y CONSULTORIA DE SEGURIDAD Y VENTAS DE EQUIPOS INFORMATICOS PARA SEGURIDAD.. </t>
  </si>
  <si>
    <t>Antoni Rabert Rojas</t>
  </si>
  <si>
    <t>B36275204</t>
  </si>
  <si>
    <t>GALIBAYTE SL</t>
  </si>
  <si>
    <t>36002</t>
  </si>
  <si>
    <t xml:space="preserve">COMERCIALIZACION DE EQUIPOS INFORMATICOS, TELEFONIA MOVIL Y MATERIAL DE OFICINA SU INSTALACION. ENSENANZA DE INFORMATICA. </t>
  </si>
  <si>
    <t>Luca Basile</t>
  </si>
  <si>
    <t xml:space="preserve"> Basile Luca </t>
  </si>
  <si>
    <t>galibayte@galibayte.com</t>
  </si>
  <si>
    <t>B65050924</t>
  </si>
  <si>
    <t>DINAPTICA SL</t>
  </si>
  <si>
    <t xml:space="preserve">LA COMERCIALIZACION Y VENTA DE HARDWARE, SOFTWARE Y PRODUCTOS INFORMATICOS ENGENERAL, DESARROLLO DE PROYECTOS EN EL AMBITO DE INGENIERIA DE SISTEMAS, REALIZACION DE SERVICIOS DE ASISTENCIA TECNICA EN GENERAL A NIVEL INFO. </t>
  </si>
  <si>
    <t>Carlos Vez Bufala</t>
  </si>
  <si>
    <t>dinaptica@dinaptica.es</t>
  </si>
  <si>
    <t>B65427171</t>
  </si>
  <si>
    <t>FREENDLY TECHNOLOGICAL INNOVATION SL</t>
  </si>
  <si>
    <t xml:space="preserve">CONFECCION DE PAGINAS WEB Y SUS CONTENIDOS, SEAN ENLAZADAS O NO, SU GESTION Y ADMINISTRACION, PROGRAMACION INFORMATICA Y DE GESTION, APLICACION MULTIMEDIA, EDICION GRAFICA Y DE IMAGEN, REGISTRO DE DOMINIOS DE INTERNET, ETC. </t>
  </si>
  <si>
    <t>Guifre Esquerra Rovira</t>
  </si>
  <si>
    <t xml:space="preserve"> Carolina Gine Sado</t>
  </si>
  <si>
    <t>B86280203</t>
  </si>
  <si>
    <t>TELCOM DESK SL</t>
  </si>
  <si>
    <t xml:space="preserve">PRESTACION DE SERVICIOS DE CONSULTORIA Y ASESORIA EN TELECOMUNICACIONES Y SISTEMAS DE INFORMACION. DISEÑO, INSTALACION Y MANTENIMIENTO DE TODA CLASE DE REDES DE TELECOMUNICACIONES E INFORMATICAS. </t>
  </si>
  <si>
    <t>Ricard Perez Pinazo</t>
  </si>
  <si>
    <t xml:space="preserve"> Bernat Moragas Roca</t>
  </si>
  <si>
    <t>A11245958</t>
  </si>
  <si>
    <t>TRAMANI SA</t>
  </si>
  <si>
    <t xml:space="preserve">EL COMERCIO AL POR MENOR DE MAQUINARIA NUEVA O USADA PARA APLICACIONES DE CUALQUIER CLASE, EN ESPECIAL DE CARRETILLAS, ELEVADORES Y SUS REPUESTOS, DE INSTALACIONES COMPLETAS DE MAQUINARIA INDUSTRIAL Y AGRICOLA Y SU ALQUI. </t>
  </si>
  <si>
    <t>Roger Paul Enault Alain</t>
  </si>
  <si>
    <t>B54111703</t>
  </si>
  <si>
    <t>ANMINUTEL SL</t>
  </si>
  <si>
    <t xml:space="preserve">LA COMERCIALIZACION DE PRODUCTOS DE TELECOMUNICACIONES. </t>
  </si>
  <si>
    <t>Juan Corbera Rubio</t>
  </si>
  <si>
    <t>B81301004</t>
  </si>
  <si>
    <t>NOVA NOTIO SL</t>
  </si>
  <si>
    <t xml:space="preserve">DESARROLLO DE SOFTWARE PARA SISTEMAS DE TELECOMUNICACION Y TRATAMIENTO DE LA INFORMACION.. </t>
  </si>
  <si>
    <t>vmvg@novanotio.es</t>
  </si>
  <si>
    <t xml:space="preserve"> info@novanotio.es</t>
  </si>
  <si>
    <t xml:space="preserve"> jdlopez@novanotio.es</t>
  </si>
  <si>
    <t xml:space="preserve"> rrhh@novanotio.es</t>
  </si>
  <si>
    <t>B85247302</t>
  </si>
  <si>
    <t>INTERCOMUN S.L</t>
  </si>
  <si>
    <t xml:space="preserve">LA COMPRAVENTA, DISTRIBUCION EXPLOTACION Y ARRENDAMIENTO DE TODO TIPO DE PRODUCTOS Y NEGOCIOS DESTINADOS AL CONSUMO TANTO DOMESTICO COMO INDUSTRIAL, INFORMATICOS, AUDIOVISUALES Y PARA LA ENSENANZA.. </t>
  </si>
  <si>
    <t>Luis Fernando Bermejo Gonzalez</t>
  </si>
  <si>
    <t>B85484285</t>
  </si>
  <si>
    <t>ESTUDIOS DE CALIDAD Y SISTEMAS CLM SL</t>
  </si>
  <si>
    <t xml:space="preserve">EL ASESORAMIENTO, CONSULTORIA, FORMACION, GESTION Y DESARROLLO DE APLICACIONES Y SISTEMAS INFORMATICOS Y DE TELECOMUNICACIONES Y DE LA TECNOLOGIA DE LA INFORMACION DE INTERNET.. </t>
  </si>
  <si>
    <t>Marc Vivas Ballabriga</t>
  </si>
  <si>
    <t xml:space="preserve"> Anna Turro Casanovas</t>
  </si>
  <si>
    <t>B11877230</t>
  </si>
  <si>
    <t>IP INTRUSION SL</t>
  </si>
  <si>
    <t>11407</t>
  </si>
  <si>
    <t xml:space="preserve">PRESTACION DE SERVICIOS DE HACKING ETICO A TRAVES DE INTERNET.. </t>
  </si>
  <si>
    <t>Miguel Angel Andujar Valles</t>
  </si>
  <si>
    <t>B76024405</t>
  </si>
  <si>
    <t>SURISELEPHANT S.L.</t>
  </si>
  <si>
    <t xml:space="preserve">LA COMERCIALIZACION, DISTRIBUCION, IMPORTACION, EXPORTACION, COMPRA Y VENTA, AL POR MAYOR Y DETALLE, DE MATERIAL Y EQUIPO ELECTRONICO, EQUIPOS INFORMATICOS, PRODUCTOS DE SOFTWARE, HARDWARE Y EQUIPAMIENTOS ANALOGOS.. </t>
  </si>
  <si>
    <t>Roger Pascual Duran</t>
  </si>
  <si>
    <t>B57795668</t>
  </si>
  <si>
    <t>MABRIAN TECHNOLOGIES SOCIEDAD LIMITADA</t>
  </si>
  <si>
    <t>07702</t>
  </si>
  <si>
    <t xml:space="preserve">La sociedad tendrá por objeto las siguientes actividades: 1. Desarrollo y comercialización de software para el desempeño de labores de marketing. 2. Comercio al por mayor y al por menor. Distribución comercial. Importación yexportación. 3. Actividades profesionales. 4. Prestación de servicios... </t>
  </si>
  <si>
    <t>David Mathieu Ortolan</t>
  </si>
  <si>
    <t xml:space="preserve"> Ortolan David Mathieu</t>
  </si>
  <si>
    <t>briudavets@riudavetsaf.com</t>
  </si>
  <si>
    <t>B76575869</t>
  </si>
  <si>
    <t>TELECOMUNICACIONES Y REDES CANARIAS 2012 SL</t>
  </si>
  <si>
    <t xml:space="preserve">La Sociedad tiene por objeto:-Las actividades relacionadas con las telecomunicaciones y medios audiovisuales así como la creación, diseño y desarrollo de programas informáticos. La instalación, mantenimiento, gestión y explotación, en cualquier forma, de establecimientos dedicados a la comercializa. </t>
  </si>
  <si>
    <t>Jordi Castells Valls</t>
  </si>
  <si>
    <t xml:space="preserve"> Joan Ribaudi Trull</t>
  </si>
  <si>
    <t>B85948842</t>
  </si>
  <si>
    <t>HANZO STUDIO SL</t>
  </si>
  <si>
    <t xml:space="preserve">EL DISEÑO, DESARROLLO, PRODUCCION, INTEGRACION Y MANTENIMIENTO DE APLICACIONES, SISTEMAS, EQUIPOS, SOLUCIONES Y PRODUCTOS BASADOS EN EL USO INTENSIVO DE LAS TECNOLOGIAS DE LA INFORMACION -INTERNET, INFORMATICA, ELECTRONICA Y COMUNICACIONES.. </t>
  </si>
  <si>
    <t>Alfonso Grau Nogues</t>
  </si>
  <si>
    <t>B80618085</t>
  </si>
  <si>
    <t>VIRTUAL DESK SL</t>
  </si>
  <si>
    <t xml:space="preserve">INGENIERIA DE SISTEMAS, APLICACIONES Y DESARROLLO DE PROGRAMAS PARA ORDENADORES, EXPORTACION, IMPORTACION. COMERCIALIZACION, DISTRIBUCION Y REPRESENTACION DE LOS MISMOS.. </t>
  </si>
  <si>
    <t>Juan Miguel Aguilar Martin</t>
  </si>
  <si>
    <t xml:space="preserve"> Pierre Marie Adrien Hugues Lehucher</t>
  </si>
  <si>
    <t>virtualdesk@virtualdesk.es</t>
  </si>
  <si>
    <t xml:space="preserve"> dbembibre@virtualdesk.es</t>
  </si>
  <si>
    <t xml:space="preserve"> eperez@virtualdesk.es</t>
  </si>
  <si>
    <t xml:space="preserve"> comercial@virtualdesk.es</t>
  </si>
  <si>
    <t xml:space="preserve"> socyal@virtualdesk.es</t>
  </si>
  <si>
    <t>B86515566</t>
  </si>
  <si>
    <t>GUEGUE NSE SL</t>
  </si>
  <si>
    <t xml:space="preserve">SERVICIOS Y SOLUCIONES GLOBALES DE INTERNET, INFORMATICA.... </t>
  </si>
  <si>
    <t>A28857274</t>
  </si>
  <si>
    <t>AVNET IBERIA SA</t>
  </si>
  <si>
    <t xml:space="preserve">VENTA Y DISTRIBUCION DE MATERIAL Y COMPONENTES ELECTRONICOS.. </t>
  </si>
  <si>
    <t>Juan Carlos Castell Catala</t>
  </si>
  <si>
    <t>cheryl.neal@avnet.com</t>
  </si>
  <si>
    <t xml:space="preserve"> jaime.chan@avnet.com</t>
  </si>
  <si>
    <t xml:space="preserve"> ian.belton@avnet.com</t>
  </si>
  <si>
    <t xml:space="preserve"> vincent.keenan@avnet.com</t>
  </si>
  <si>
    <t xml:space="preserve"> erin.kirchhardt@avnet.com</t>
  </si>
  <si>
    <t>B38093522</t>
  </si>
  <si>
    <t>CENTRAL DE COMPRAS DE TENERIFE SOCIEDAD LIMITADA</t>
  </si>
  <si>
    <t>38639</t>
  </si>
  <si>
    <t xml:space="preserve">La sociedad tiene por objeto: a) La prestación de servicios de estudio y análisis de procesos para su tratamiento mecánico, de programación para equipos electrónicos, de registro de datos en soportes de entrada para ordenadores, así como la venta de programas.. </t>
  </si>
  <si>
    <t>Jorge Molist Castello</t>
  </si>
  <si>
    <t>B81620551</t>
  </si>
  <si>
    <t>CONECSION Y SISTEMAS SL</t>
  </si>
  <si>
    <t xml:space="preserve">IMPORTACION, DISTRIBUCION, COMPRA Y VENTA AL POR MAYOR Y AL DETALL, DE APARATOS DE ELECTRONICA, COMUNICACIONES E INFORMATICA HARDWARE, ASI COMO LA DE TODOS SUS COMPONENTES, RECAMBIOS, ACCESORIOS Y ELEMENTOS PERIFERICOS.. </t>
  </si>
  <si>
    <t>Miguel Angel Albert Piazuelo</t>
  </si>
  <si>
    <t>comercial@conecsion.es</t>
  </si>
  <si>
    <t>B92328509</t>
  </si>
  <si>
    <t>GENERA INTERNET TECHNOLOGIES SL</t>
  </si>
  <si>
    <t xml:space="preserve">INVESTIGACION, DESARROLLO, INGENIERIA, DISENO, FABRICACION, INSTALACION, MONTAJES, MANTENIMIENTO, COMPRA Y VENTA DE PRODUCTOS Y SERVICIOS DE TELECOMUNICACION, INTERNET, MULTIMEDIA E INFORMATICA, ASI COMO LA CONSULTORIA,. </t>
  </si>
  <si>
    <t>Abel Benitez Casafont</t>
  </si>
  <si>
    <t>B94081494</t>
  </si>
  <si>
    <t>EFLOX SOFTWARE SL</t>
  </si>
  <si>
    <t xml:space="preserve">Actividades de programación informática, análisis y diseño de software, así como el desarrollo de aplicaciones, sistemas de información y páginas web. </t>
  </si>
  <si>
    <t>Yago Alonso Gimenez</t>
  </si>
  <si>
    <t>B10285286</t>
  </si>
  <si>
    <t>MECANORBA SL</t>
  </si>
  <si>
    <t>10001</t>
  </si>
  <si>
    <t xml:space="preserve">PRESTACION DE SERVICIOS DE CONEXIONES A REDES INFORMATICAS A TRAVES DE INTERNET.. </t>
  </si>
  <si>
    <t>Gines Valdes Morales</t>
  </si>
  <si>
    <t>informacion@mecanorba.com</t>
  </si>
  <si>
    <t>B63971758</t>
  </si>
  <si>
    <t>EGO BUSINESS CONSULTING SL</t>
  </si>
  <si>
    <t xml:space="preserve">PRESTACION DE SERVICIOS DE ELABORACION, DESARROLLO, PROGRAMACION, DISENO, REVISION, ANALISIS, EXPLOTACION Y DISTRIBUCION DE TODA CLASE DE SISTEMAS Y PROGRAMAS ANALITICOS Y ESTADISTICOS INFORMATICOS, ETC. </t>
  </si>
  <si>
    <t>Juan Manuel Bonhora Temprado</t>
  </si>
  <si>
    <t>B83015800</t>
  </si>
  <si>
    <t>OMEGA 2001 SERVICIOS INFORMATICOS SL</t>
  </si>
  <si>
    <t xml:space="preserve">LA REALIZACION DE ESTUDIOS, PROYECTOS, ASESORAMIENTO Y CONSULTORIA, DE INDOLE INFORMATICA Y OFIMATICA. EL DESARROLLO Y EXPLOTACION DE PROGRAMAS Y SISTEMAS INFORMATICOS, ASI COMO SU COMERCIALIZACION. LA IMPORTACION Y.. </t>
  </si>
  <si>
    <t>Maria Mar Buxade Barreras</t>
  </si>
  <si>
    <t>A82718495</t>
  </si>
  <si>
    <t>SERVICIOS DE HOSTING EN INTERNET SA</t>
  </si>
  <si>
    <t xml:space="preserve">PRESTACION TODO TIPO DE SERVICIOS DE INTERNET INCLUYENDO LA CESION Y ALQUILER DE EQUIPOS Y PROCESOS INFORMATICOS, MEDIOS PARA LA REALIZACION DE COMUNICACIONES A TRAVES DE INTERNET Y DEMAS MEDIOS DE COMUNICACION VIRTUAL.. </t>
  </si>
  <si>
    <t>Gerard Borras Maseda</t>
  </si>
  <si>
    <t xml:space="preserve"> Ausias Pascual Acarin Wieland</t>
  </si>
  <si>
    <t>info@interhost.com</t>
  </si>
  <si>
    <t>B66585597</t>
  </si>
  <si>
    <t>ERALTECH ENGINEERING SL</t>
  </si>
  <si>
    <t xml:space="preserve">DESARROLLO DE SOLUCIONES INFORMATICAS ASOCIADAS A INTERNET E INDUSTRIA, DISEÑO, PRODUCCION Y CREACION DE APLICACIONES INFORMATICAS, CREACION DE SOFTWARE PARA APLICACIONES INFORMATICAS. </t>
  </si>
  <si>
    <t>Jose Comas Castella</t>
  </si>
  <si>
    <t xml:space="preserve"> Luis Ferrero Rosello</t>
  </si>
  <si>
    <t>B81241523</t>
  </si>
  <si>
    <t>INFORMATICA TORRELODONES SL</t>
  </si>
  <si>
    <t xml:space="preserve">LA ENSENANZA, CONSULTORIA Y VENTA EN EL AMBITO DE LA INFORMATICA.. </t>
  </si>
  <si>
    <t>Oliver James Gordon Hargreaves</t>
  </si>
  <si>
    <t xml:space="preserve"> Gordon Hargreaves Oliver James</t>
  </si>
  <si>
    <t>B84078252</t>
  </si>
  <si>
    <t>INCONSUS INTERNACIONAL SL</t>
  </si>
  <si>
    <t xml:space="preserve">A) LA FABRICACION, VENTA E INTEGRACION DE SISTEMAS INFORMATICOS, SOFTWARE, BASES DE DATOS, HERRAMIENTAS CLIENTE-SERVIDOR, COMUNICACIONES, REDES Y MIGRACIONES Y LA PRESTACION DE SERVICIOS RELACIONADOS CON LOS MISMOS. </t>
  </si>
  <si>
    <t>Johan Marie Reintjens Robert</t>
  </si>
  <si>
    <t>B84269562</t>
  </si>
  <si>
    <t>EUROPEAN PRIME ESTATES S.L.</t>
  </si>
  <si>
    <t xml:space="preserve">LA INTERMEDIACION EN OPERACIONES INMOBILIARIAS, ENTENDIENDOSE POR TALES LA TRANSMISION DE DERECHOS REALES E INCLUSO DE SIMPLE USO DE BIENES INMUEBLES BAJO CUALQUIER TITULO. </t>
  </si>
  <si>
    <t>Joel Vicient Manteca</t>
  </si>
  <si>
    <t xml:space="preserve"> Juan Ignacio Margenat Trias</t>
  </si>
  <si>
    <t>B99340283</t>
  </si>
  <si>
    <t>PROYECTOS E INVERSIONES SOLANC SL</t>
  </si>
  <si>
    <t xml:space="preserve">Las actividades de marketing, publicidad, asesoramiento y formación integral a empresas y particulares. 2. La creación de páginas Web, hosting, formación online, y la representación y distribución de sus productos. </t>
  </si>
  <si>
    <t>Alessandro Comai</t>
  </si>
  <si>
    <t xml:space="preserve"> Comai Alessandro </t>
  </si>
  <si>
    <t>B64819774</t>
  </si>
  <si>
    <t>GRUP MS2K SERVEIS A EMPRESES SL</t>
  </si>
  <si>
    <t xml:space="preserve">SERVICIOS INFORMATICOS, DESARROLLO DE APLICACIONES A MEDIDA, PROGRAMACION Y DISENO WEB, INSTALACION Y MANTENIMIENTO DE REDES. SERVICIOS DE INTERNET, REGISTRO DE DOMINIOS, HOSPEDAJE, ETC.. </t>
  </si>
  <si>
    <t>Stefano Antonucci</t>
  </si>
  <si>
    <t xml:space="preserve"> Jessica Borracchini</t>
  </si>
  <si>
    <t>B65146151</t>
  </si>
  <si>
    <t>MEIFI MEDICS SL</t>
  </si>
  <si>
    <t xml:space="preserve">LOS SERVICIOS DE AGENCIA COMERCIAL. VENTA Y DISTRIBUCION DE TODO TIPO DE APLICACIONES INFORMATICAS. VENTA, DISTRIBUCION, IMPORTACION Y FABRICACION DE TODA CLASE DE ARTICULOS, ETC.. </t>
  </si>
  <si>
    <t>Guillem Espasa Serra</t>
  </si>
  <si>
    <t>B86167574</t>
  </si>
  <si>
    <t>YNEL SOFTWARE SL</t>
  </si>
  <si>
    <t xml:space="preserve">DESARROLLO DE SOFTWARE INFORMATICO Y APLICACIONES WEB. </t>
  </si>
  <si>
    <t>Roberto Patricelli</t>
  </si>
  <si>
    <t xml:space="preserve"> Patricelli Roberto </t>
  </si>
  <si>
    <t>B14732796</t>
  </si>
  <si>
    <t>GRUPO CASTEJON RIBER SL</t>
  </si>
  <si>
    <t>14001</t>
  </si>
  <si>
    <t xml:space="preserve">LA DIVULGACION A TRAVES DE INTERNET DE NOTICIAS DE INTERES GENERAL, ESPECIALIZADAS, CIENTIFICAS O DE CUALQUIER OTRA, INCLUIDA LA EDICION DE IMAGENES, GRABADOS, TARJETAS POSTALES, FOLLETOS EL DISENO Y COMERCIALIZACION DE. </t>
  </si>
  <si>
    <t>Tomas Couso Alvarez</t>
  </si>
  <si>
    <t>B96712856</t>
  </si>
  <si>
    <t>SATEC ENHANCED SERVICES SL</t>
  </si>
  <si>
    <t xml:space="preserve">LA FABRICACION, IMPORTACION. EXPORTACION, COMERCIALIZACION, DISTRIBUCION. COMPRAVENTA, MANTENIMIENTO Y REPARACION DE TODO TIPO O CLASE DE EQUIPOS INFORMATICOS. ASI COMO DE SUS DISTINTOS COMPONENTES, PROGRAMAS Y CONSUMIBL. </t>
  </si>
  <si>
    <t>Javier Llorente Pallares</t>
  </si>
  <si>
    <t>consqsmedia@tpi.infomail.es</t>
  </si>
  <si>
    <t>A78785201</t>
  </si>
  <si>
    <t>SERVICIOS DE FORMACION E INFORMATICA APLICADA SA</t>
  </si>
  <si>
    <t xml:space="preserve">ACADEMIA DE INFORMATICA SERVICIOS DE ASESORAMIENTO Y ENSENANZA DE TODO LO RELACIONADO CON LA INFORMATICA.. </t>
  </si>
  <si>
    <t>Sergi Escote Sanchez Leon</t>
  </si>
  <si>
    <t>sfi@sfi.es</t>
  </si>
  <si>
    <t>B33963620</t>
  </si>
  <si>
    <t>NUEVAS TECNOLOGIAS FORMACION Y VENTA SOCIEDAD LIMITADA</t>
  </si>
  <si>
    <t>33207</t>
  </si>
  <si>
    <t xml:space="preserve">A-LA COMPRAVENTA, ALMACENAMIENTO, REPRESENTACION COMERCIAL Y DISTRIBUCION DE COMPONENTES Y CONSUMIBLES INFORMATICOS, MUEBLES, MAQUINAS Y EQUIPOS DE OFICINA. B-REPARACIONES DE BIENES DE CONSUMO, PRODUCTOS Y SERVICIOS INFO. </t>
  </si>
  <si>
    <t>Jose Manuel De Miguel De Lucas</t>
  </si>
  <si>
    <t>B72241045</t>
  </si>
  <si>
    <t>EXPERTOS EN FORMACION QUORUM SL</t>
  </si>
  <si>
    <t xml:space="preserve">Formación no reglada, formación profesional, servicios de seguridad privada, venta y mantenimiento de equipos informáticos, instalación y mantenimiento de redes informáticas, servicios auxiliares para empresas, enseñanza de conducción de vehículos, actividades deportivas, venta de material didáctico. </t>
  </si>
  <si>
    <t>Marta Cruz Marchador</t>
  </si>
  <si>
    <t>B85547784</t>
  </si>
  <si>
    <t>IMPORT BEIJIN SL</t>
  </si>
  <si>
    <t xml:space="preserve">Compraventa, importacion y exportacion, promocion, distribucion y comercializacion, al por menor y al por mayor, de toda clase de aparatos, elementosy accesorios de comunicacion, telecomunicacion, telefonia... </t>
  </si>
  <si>
    <t>Inversiones Papiro</t>
  </si>
  <si>
    <t>B85597920</t>
  </si>
  <si>
    <t>PAYCOM MEDIA SL</t>
  </si>
  <si>
    <t xml:space="preserve">SERVICIOS DE INTERNET, CREACION DE PAGINAS WEB, SERVICIOS DE E-COMMERCE, COMPRA-VENTA DE EQUIPOS INFORMATICOS Y ELECTRONICOS Y PUBLICIDAD. COMPRA, VENTA Y EXPLOTACION, DE TODA CALSE DE INMUEBLES.. </t>
  </si>
  <si>
    <t>Juan Antonio Vivero Aranega</t>
  </si>
  <si>
    <t>B92866797</t>
  </si>
  <si>
    <t>E-BETTY SOFTWARE S.L.</t>
  </si>
  <si>
    <t xml:space="preserve">DISENO, PLANIFICACION, EJECUCION, EVALUACION, PUBLICITACION Y VENTA DE SOFTWARE Y PROYECTOS INFORMATICOS. ELABORACION, DESARROLLO, DISTRIBUCION Y VENTA DE PROGRAMAS INFORMATICOS. LA PRODUCCION, ELABORACION, DISTRIBUCION,. </t>
  </si>
  <si>
    <t>Miguel Angel Rojo Fernandez</t>
  </si>
  <si>
    <t>B93025930</t>
  </si>
  <si>
    <t>TRUCK PARTS IMPORT &amp; EXPORT SL</t>
  </si>
  <si>
    <t>29620</t>
  </si>
  <si>
    <t xml:space="preserve">COMERCIO MAYOR Y MENOR, DE RECAMBIOS DE TODA CLASE DE VEHICULOS A MOTOR, COMPONENTES ELECTRONICOS DE TODA CLASE Y PRODUCTOS TEXTILES.. </t>
  </si>
  <si>
    <t>B94017910</t>
  </si>
  <si>
    <t>TOUCHCREATE SL</t>
  </si>
  <si>
    <t>36900</t>
  </si>
  <si>
    <t xml:space="preserve">El diseño, el desarrollo y la comercializacion de todo tipo de software interactivo.. </t>
  </si>
  <si>
    <t>Jordi Hinojosa Zaguirre</t>
  </si>
  <si>
    <t>B57635278</t>
  </si>
  <si>
    <t>CENTRE RECURSOS EMPRESARIALS ILLES BALEARS SL</t>
  </si>
  <si>
    <t xml:space="preserve">A). TODAS LAS ACTIVIDADES RELACIONADAS CON LA INFORMATICA, DESARROLLO DE SOFTWARE, REPARACION Y VENTA DE HARDWARE Y SOFTWARE. B). LA CONSULTORIA PARTICULAR Y DE EMPRESAS Y EN GENERAL CUALQUIERA ACTOS O NEGOCIOS JURIDICOS. </t>
  </si>
  <si>
    <t>Daniel Planas Fernandez</t>
  </si>
  <si>
    <t xml:space="preserve"> Daniel Martinez Machado</t>
  </si>
  <si>
    <t xml:space="preserve"> Pasqual Ortuño Nuñez</t>
  </si>
  <si>
    <t xml:space="preserve"> Juan Antonio Traver Fernandez</t>
  </si>
  <si>
    <t>B65465445</t>
  </si>
  <si>
    <t>ANAITMEDIA SL</t>
  </si>
  <si>
    <t xml:space="preserve">LA ADQUISICION, VENTA, PUBLICACION, GESTION DE CONTENIDO, INFORMACION Y PRODUCTOS SOBRE TECNOLOGIA, AUDIOVISUAL, OCIO, VIDEOJUEGOS, HUMOR, INTERNET, Y ACTUALIDAD, TANTO EN FORMATO FISICO (PAPEL, ALMACENAJE) COMO VIA INTERNET, ETC. </t>
  </si>
  <si>
    <t>Pedro Muñoz Carrasco</t>
  </si>
  <si>
    <t>B65468886</t>
  </si>
  <si>
    <t>SOCIALSOFT SL</t>
  </si>
  <si>
    <t xml:space="preserve">LA REALIZACION DE ESTUDIOS, PROYECTOS, ASESORAMIENTO Y CONSULTORIA DE INDOLEINFORMATICA Y OFIMATICA, DESARROLLO, EXPLOTACION DE PROGRAMAS Y SISTEMAS INFORMATICOS, SU COMERCIALIZACION. </t>
  </si>
  <si>
    <t>Paula Casanova Fabra</t>
  </si>
  <si>
    <t xml:space="preserve"> David Garcia Morelli</t>
  </si>
  <si>
    <t>B73693624</t>
  </si>
  <si>
    <t>NIXUS NETWORKS SOCIEDAD LIMITADA</t>
  </si>
  <si>
    <t xml:space="preserve">a) la venta y compra de material informático y de oficina b) la promoción, desarrollo y realización de cursos de formación de internet, redes y telecomunicaciones c) la creación de páginas WEB, así como los servicios relativos a su diseño, alojamiento, gestión de dominios y su mantenimiento d) la cr. </t>
  </si>
  <si>
    <t>Nicolas Robert Alexandre Zink</t>
  </si>
  <si>
    <t xml:space="preserve"> Alexandre Zink Nicolas Robert</t>
  </si>
  <si>
    <t>B84904770</t>
  </si>
  <si>
    <t>MODUS SOFTWARE SL</t>
  </si>
  <si>
    <t xml:space="preserve">LA COMPRA, VENTA Y SERVICIOS DE ASISTENCIA TECNOLOGICA DE SISTEMAS INFORMATICOS, TANTO DE HARDWARE COMO DE SOFTWARE. LA IMPLANTACION Y DESARROLLO DE REDES DE COMUNICACION Y APLICACIONES BASADAS EN INTERNET Y ACCESOS A SE. </t>
  </si>
  <si>
    <t>Rosa Gardella Trias</t>
  </si>
  <si>
    <t>B86166527</t>
  </si>
  <si>
    <t>CORPODAT ADVANCED SL</t>
  </si>
  <si>
    <t xml:space="preserve">LA CREACION, DESARROLLO, DISTRIBUCION, COMPRA, VENTA, INSTALACION DE TODA CLASE DE SOFTWARE, INCLUIDA LA FORMACION... </t>
  </si>
  <si>
    <t>Jose Manuel Rodriguez Gairin</t>
  </si>
  <si>
    <t xml:space="preserve"> Sergio Chavez Bellido</t>
  </si>
  <si>
    <t>B86671591</t>
  </si>
  <si>
    <t>STIBO SYSTEMS SPAIN SL</t>
  </si>
  <si>
    <t xml:space="preserve">TRANSMISION Y COMERCIALIZACION DE CUALQUIER TIPO DE SOFTWARE, EL DESARROLLO DE SOFTWARE Y LA PRESTACION DE SERVICIOS INTEGRADOS EN EL CAMPO DE LA INFORMATICA, ASESORIAS Y CONSULTORIAS EN EL CAMPO DE LA INFORMATICA.. </t>
  </si>
  <si>
    <t>Corinne Lorenzi</t>
  </si>
  <si>
    <t>B53026357</t>
  </si>
  <si>
    <t>SIMRAD SPAIN SL</t>
  </si>
  <si>
    <t>03570</t>
  </si>
  <si>
    <t xml:space="preserve">A EL COMERCIO MAYOR DE APARATOS Y MATERIAL RADIOELECTRICO Y ELECTRONICO. B. LA INTERMEDIACION DEL COMERCIO DE EQUIPOS ELECTRONICOS. C. EL MANTENIMIENTO DE EQUIPOS E INSTALACIONES, CONSERVACION Y REPARACION DE BUQUES Y DE. </t>
  </si>
  <si>
    <t>Francisco Jose Perez Frutos</t>
  </si>
  <si>
    <t xml:space="preserve"> Carles Casanovas Salas</t>
  </si>
  <si>
    <t>galicia@simrad.es</t>
  </si>
  <si>
    <t xml:space="preserve"> canarias@simrad.es</t>
  </si>
  <si>
    <t xml:space="preserve"> comercial@simrad.es</t>
  </si>
  <si>
    <t xml:space="preserve"> maria.jesus.polo@simrad.com</t>
  </si>
  <si>
    <t xml:space="preserve"> simrad.spain@simrad.com</t>
  </si>
  <si>
    <t>B60593464</t>
  </si>
  <si>
    <t>A L O ENIAC SERVEIS INFORMATICS SL</t>
  </si>
  <si>
    <t xml:space="preserve">COMERCIO MENOR DE PROGRAMACION POR EQUIPOS ELECTRONICOS, DE REGISTRO DE DATOS EN SOPORTES DE ENTRADA PARA ORDENADORES, VENTA DE PROGRAMAS, PRESTACION DE SERVICIOS DE ESTUDIO, ANALISIS DE PROCESOS PARA SU TRATAMIENTO MECA. </t>
  </si>
  <si>
    <t>Maria Carmen Salas Albert</t>
  </si>
  <si>
    <t>B65143976</t>
  </si>
  <si>
    <t>STAFF SOLUTIONS DESARROLLO DE SISTEMAS SL</t>
  </si>
  <si>
    <t xml:space="preserve">FABRICACION, DESARROLLO, MANTENIMIENTO Y VENTA DE EQUIPOS DE RADIOCONTROL E INDUSTRIALES, Y COMPONENTES ELECTRONICOS.. </t>
  </si>
  <si>
    <t>Josep Maria Maja Pons</t>
  </si>
  <si>
    <t>B65365744</t>
  </si>
  <si>
    <t>PARLAM SOFTWARE SL</t>
  </si>
  <si>
    <t xml:space="preserve">LA IMPORTACION, EXPORTACION, DISTRIBUCION, COMERCIALIZACION TANTO AL MAYOR COMO AL MENOR Y EL DEPOSITO DE TODO TIPO DE MATERIAL INFORMATICA Y ANALOGO. CREACION, DESARROLLO DE PROGRAMAS INFORMATICOS, ETC.. </t>
  </si>
  <si>
    <t>Jorge Arnal Montoya</t>
  </si>
  <si>
    <t>B65375768</t>
  </si>
  <si>
    <t>FASTDOVE SL</t>
  </si>
  <si>
    <t xml:space="preserve">LA CREACION, DESARROLLO, PRODUCCION, FABRICACION Y COMERCIALIZACION EN GENERAL, INCLUYENDO LA COMPRA, VENTA, DISTRIBUCION, IMPORTACION, EXPORTACION Y DIFUSION DE PRODUCTOS Y SERVICIOS RELACIONADOS CON EL SOFTWARE, ETC. </t>
  </si>
  <si>
    <t>Telesforo Sanchez Rubio</t>
  </si>
  <si>
    <t>B86392883</t>
  </si>
  <si>
    <t>EASY TELYCOM SL</t>
  </si>
  <si>
    <t xml:space="preserve">LA COMPRA, VENTA, IMPORTACION, EXPORTACION, DISTRIBUCION Y COMERCIALIZACION DE PRODUCTOS DE TELECOMUNICACIONES E INNOVACIONES TECNOLOGICAS. </t>
  </si>
  <si>
    <t>Stefanov Bonchev Dean</t>
  </si>
  <si>
    <t>B87224879</t>
  </si>
  <si>
    <t>DESTINIA CORE SERVICES SL</t>
  </si>
  <si>
    <t xml:space="preserve">1) El diseño, desarrollo, producción, integración, operación, mantenimiento, reparación y comercialización de sistemas, soluciones y productos, que hagan uso de las tecnologías de la información (informática, electrónica y comunicaciones), así como de cualquier parte o componente de los mismos... </t>
  </si>
  <si>
    <t>Miguel Corral Martinez</t>
  </si>
  <si>
    <t xml:space="preserve"> Adria Navarro Mestres</t>
  </si>
  <si>
    <t>B85804078</t>
  </si>
  <si>
    <t>IMNALYS WEB SL</t>
  </si>
  <si>
    <t xml:space="preserve">LA COMERCIALIZACION Y DISTRIBUCION DE SISTEMAS DE SEGURIDAD INFORMATICA Y VENTA DE SITIO WEB.. </t>
  </si>
  <si>
    <t>Cristina Lopez Muñoz</t>
  </si>
  <si>
    <t xml:space="preserve"> Eduardo Molina Casanovas</t>
  </si>
  <si>
    <t>B86246089</t>
  </si>
  <si>
    <t>INTERACT-IV IBERIA SL</t>
  </si>
  <si>
    <t xml:space="preserve">PRESTACION DE SERVICIOS EN LOS SECTORES DE LA INFORMATICA, TELEMATICA Y NUEVAS TECNOLOGIAS. </t>
  </si>
  <si>
    <t>Carlos Carpintero Nuñez</t>
  </si>
  <si>
    <t xml:space="preserve"> Begoña Acero Garrido</t>
  </si>
  <si>
    <t xml:space="preserve"> Weijing Wang Li</t>
  </si>
  <si>
    <t>info@anasoft.es</t>
  </si>
  <si>
    <t>B86523396</t>
  </si>
  <si>
    <t>DEEPLER LABS SL</t>
  </si>
  <si>
    <t xml:space="preserve">SOFTWARE Y APLICACIONES INFORMATICAS. </t>
  </si>
  <si>
    <t>Juan Jose Lopez Raposo</t>
  </si>
  <si>
    <t>B82987512</t>
  </si>
  <si>
    <t>DESARROLLO DE SOFTWARE PUBLICITARIO SL</t>
  </si>
  <si>
    <t xml:space="preserve">LA CREACION DE APLICACIONES INFORMATICAS, PROMOCIONALES Y JUEGOS PUBLICITARIOS, DESARROLLO DE CAMPANAS PUBLICITARIAS, VENTA DE MATERIAL INFORMATICO, PARTICIPACION EN OTRAS SOCIEDADES DE ACTIVIDADES ANALOGAS. </t>
  </si>
  <si>
    <t>Santiago Monteys Jover</t>
  </si>
  <si>
    <t xml:space="preserve"> Oliver Rojas Muñoz</t>
  </si>
  <si>
    <t>B91765008</t>
  </si>
  <si>
    <t>FLYING TOGETHER SL</t>
  </si>
  <si>
    <t xml:space="preserve">LA PRESTACION DE SERVICIOS TECNOLOGICOS INTENSIVOS EN CONOCIMIENTO, DIRIGIDOS DE MANERA PRIORITARIA Y NO EXCLUSIVA AL SECTOR AERONAUTICO, AEROESPACIAL Y DE DEFENSA.. </t>
  </si>
  <si>
    <t>Jose Maria Galvez Sebastian</t>
  </si>
  <si>
    <t>aenorandalucia@iat.es</t>
  </si>
  <si>
    <t xml:space="preserve"> buzon@iat.es</t>
  </si>
  <si>
    <t xml:space="preserve"> ceseand@ceseand.cica.es</t>
  </si>
  <si>
    <t>B17699679</t>
  </si>
  <si>
    <t>CORPORACIO MEGATEL SL</t>
  </si>
  <si>
    <t>17844</t>
  </si>
  <si>
    <t xml:space="preserve">INTERMEDIACION Y COMERCIALIZACION DE SERVICIOS Y ARTICULOS DE TELEFONIA.. </t>
  </si>
  <si>
    <t>Carlos Buey Rodriguez</t>
  </si>
  <si>
    <t>B54691027</t>
  </si>
  <si>
    <t>NAIRE BRANDWORKS SL</t>
  </si>
  <si>
    <t>03001</t>
  </si>
  <si>
    <t xml:space="preserve">-Prestación de servicios publicitarios. Diseños de páginas web. Organización de eventos publicitarios. Contratación de medios publicitarios. Diseño y promociones en puntos de venta. Compraventa de todo tipo de vehículos y bienes inmuebles. Comercialización y distribución de todo tipo de productos y. </t>
  </si>
  <si>
    <t>Mario Ibañez Perez</t>
  </si>
  <si>
    <t xml:space="preserve"> Enrique Fabrega Cruz</t>
  </si>
  <si>
    <t>B86247582</t>
  </si>
  <si>
    <t>ALFA ADVISORS LABOUR SL</t>
  </si>
  <si>
    <t xml:space="preserve">CREACION, ACTUALIZACION Y MANTENIMIENTO DE PAGINAS WEB. SOPORTE PUBLICITARIO EN INTERNET. TODO TIPO DE COMERCIO POR INTERNET Y LA COMERCIALIZACION DEMATERIAL INFORMATICO (SOFTWARE Y HARDWARE). CONSULTORIA INFORMATICA. ETC. </t>
  </si>
  <si>
    <t>Alan Wayne Westenbroek</t>
  </si>
  <si>
    <t xml:space="preserve"> Graeme Paul Kingshott</t>
  </si>
  <si>
    <t xml:space="preserve"> Kingshott Graeme Paul</t>
  </si>
  <si>
    <t>B91768572</t>
  </si>
  <si>
    <t>GOLU SUPPORT TEAM SOCIEDAD LIMITADA</t>
  </si>
  <si>
    <t xml:space="preserve">LA ASESORIA Y CONSULTORIA DE EMPRESAS; FORMACION DE PERSONAL, DISENO PUBLICITARIO; MARKETING Y RELACIONES PUBLICAS; PREVENCION DE RIESGOS LABORALES Y COMERCIO AL POR MAYOR Y MENOR DE EQUIPOS INFORMATICOS.. </t>
  </si>
  <si>
    <t>Miguel Angel Prado Quiroga</t>
  </si>
  <si>
    <t xml:space="preserve"> Ramon Caubin Elias</t>
  </si>
  <si>
    <t>B60769395</t>
  </si>
  <si>
    <t>THELIS UNIX DATA SL</t>
  </si>
  <si>
    <t xml:space="preserve">EL DESARROLLO Y DISTRIBUCION DE SOLUCIONES INFORMATICAS.. </t>
  </si>
  <si>
    <t>Valeria Murgich Lopez</t>
  </si>
  <si>
    <t xml:space="preserve"> Lopez Valeria Murgich</t>
  </si>
  <si>
    <t>clior@retemail.es</t>
  </si>
  <si>
    <t xml:space="preserve"> pontdardaix@clior.es</t>
  </si>
  <si>
    <t xml:space="preserve"> unixdata@clior.es</t>
  </si>
  <si>
    <t>B85900439</t>
  </si>
  <si>
    <t>SOCIO MEDIA 21 SL</t>
  </si>
  <si>
    <t xml:space="preserve">LA CREACION Y LA PRESTACION DE SERVICIOS PARA PAGINAS Y PORTALES WEB.. </t>
  </si>
  <si>
    <t>Luca Joe Mancuso</t>
  </si>
  <si>
    <t xml:space="preserve"> Joe Mancuso Luca</t>
  </si>
  <si>
    <t>A58450180</t>
  </si>
  <si>
    <t>COMERCIAL NEUMHI SA</t>
  </si>
  <si>
    <t xml:space="preserve">VENTA MAYOR DE MAQUINARIA. </t>
  </si>
  <si>
    <t>Marcos Ramos Ruiz</t>
  </si>
  <si>
    <t>info@neumhi.com</t>
  </si>
  <si>
    <t xml:space="preserve"> mmarti@neumhi.com</t>
  </si>
  <si>
    <t xml:space="preserve"> admon@neumhi.com</t>
  </si>
  <si>
    <t>B85764116</t>
  </si>
  <si>
    <t>NTEK SALES &amp; MARKETING SL</t>
  </si>
  <si>
    <t xml:space="preserve">LA CREACION, DESARROLLO, MARKETING Y COMERCIALIZACION DE TODO TIPO DE SOFTWARE.. </t>
  </si>
  <si>
    <t>Francisco Prats Jimenez</t>
  </si>
  <si>
    <t>B26266106</t>
  </si>
  <si>
    <t>KNET COMUNICACIONES SOCIEDAD LIMITADA</t>
  </si>
  <si>
    <t>26003</t>
  </si>
  <si>
    <t xml:space="preserve">-LA COMPRA, VENTA Y ARRENDAMIENTO DE SERVICIOS Y PRODUCTOS INFORMATICOS RELACIONADOS DIRECTA O INDIRECTAMENTE CON LA RED INTERNET, LA PRESTACION DE SERVICIOS LIGADOS A TRANSACCIONES ECONOMICAS ELECTRONICAS, ASI COMO REDE. </t>
  </si>
  <si>
    <t>Manuel Jesus Ortega Arenas</t>
  </si>
  <si>
    <t xml:space="preserve"> Outsourcing Software Solutions</t>
  </si>
  <si>
    <t>info@knet.es</t>
  </si>
  <si>
    <t xml:space="preserve"> david@knet.es</t>
  </si>
  <si>
    <t xml:space="preserve"> alicia@knet.es</t>
  </si>
  <si>
    <t xml:space="preserve"> julio@knet.es</t>
  </si>
  <si>
    <t xml:space="preserve"> alzania@knet.es</t>
  </si>
  <si>
    <t>B33986100</t>
  </si>
  <si>
    <t>LIFE NETWORKS SOCIEDAD LIMITADA</t>
  </si>
  <si>
    <t xml:space="preserve">Las prestaciones de servicios relacionados con las telecomunicaciones inluida la venta e instalación de equipos; y especialmente la venta, instalación y mantenimiento de redes y servicios de comunicaciones electrónicas. </t>
  </si>
  <si>
    <t>Angel Gimenez Gomez</t>
  </si>
  <si>
    <t>B38488466</t>
  </si>
  <si>
    <t>SIMA CANARIA SERVICIOS INFORMATICOS SL</t>
  </si>
  <si>
    <t xml:space="preserve">LA PRESTACION DE SERVICIOS DE ESTUDIO Y ANALISIS DE PROCESOS PARA SU TRATAMIENTO MECANICO. DE PROGRAMACION PARA EQUIPOS ELECTRONICOS. DE REGISTRO DE DATOS EN SOPORTES DE ENTRADA PARA ORDENADORES ASI COMO LA VENTA DE PROG. </t>
  </si>
  <si>
    <t>Richard Francis Favero</t>
  </si>
  <si>
    <t xml:space="preserve"> Marc Garriga Goxens</t>
  </si>
  <si>
    <t>B50891928</t>
  </si>
  <si>
    <t>AUTOMATIZACION DE SISTEMAS Y APLICACIONES INDUSTRIALES SL</t>
  </si>
  <si>
    <t>50298</t>
  </si>
  <si>
    <t xml:space="preserve">PRESTACION DE SERVICIOS DE ESTUDIO Y ANALISIS DE PROCESOS PARA SU TRATAMIENTO MECANICO, DE PROGRAMACION PARA EQUIPOS ELECTRONICOS, DE REGISTRO DE DATOS EN SOPORTES DE ENTRADA PARA ORDENADORES, ASI COMO LA VENTA DE PROGRA. </t>
  </si>
  <si>
    <t>Luis Calvo Belio</t>
  </si>
  <si>
    <t>oficina-tecnica@asai-europe.com</t>
  </si>
  <si>
    <t>B93028355</t>
  </si>
  <si>
    <t>EXPERTA IT SL</t>
  </si>
  <si>
    <t xml:space="preserve">Compra, venta, asesoramiento, intermediación y desarrollo de programación informática, software.. </t>
  </si>
  <si>
    <t>Manuel Pubill Campo</t>
  </si>
  <si>
    <t>B33676768</t>
  </si>
  <si>
    <t>CENTRO COMERCIAL DE LAS PYMES HISPANO-LUSAS SL</t>
  </si>
  <si>
    <t xml:space="preserve">LA PRESTACION DE SERVICIOS DE ESTUDIO Y ANALISIS DE PROCESOS PARA SU TRATAMIENTO MECANICO, DE PROGRAMACION PARA EQUIPOS ELECTRONICOS, DE REGISTRO DE DATOS EN SOPORTES DE ENTRADA PARA ORDENADORES, ASI COMO LA VENTA DE PRO. </t>
  </si>
  <si>
    <t>Vicente Benavent Gonzalez</t>
  </si>
  <si>
    <t>B64797285</t>
  </si>
  <si>
    <t>EXPERIENCEON VENTURES SL</t>
  </si>
  <si>
    <t xml:space="preserve">EL DISENO, DESARROLLO, PRODUCCION, INTEGRACION Y MANTENIMIENTO DE SISTEMAS, EQUIPOS, SOLUCIONES Y PRODUCTOS BASADOS EN EL USO INTENSIVO DE LAS TECNOLOGIAS DE LA INFORMACION (INFORMATICA, ELECTRONICA Y COMUNICACIONES) Y D. </t>
  </si>
  <si>
    <t>Elisabeth Prat Dachs</t>
  </si>
  <si>
    <t>B83724542</t>
  </si>
  <si>
    <t>BUENAS IDEAS EN INTERNET SL</t>
  </si>
  <si>
    <t xml:space="preserve">LA CREACION, DESARROLLO, GESTION, COMERCIALIZACION Y MANTENIMIENTO DE APLICACIONES INFORMATICAS PARA TERCEROS. </t>
  </si>
  <si>
    <t>Ana Maria Quibus Gurri</t>
  </si>
  <si>
    <t>B86308798</t>
  </si>
  <si>
    <t>PALYQUE MOVIL SL</t>
  </si>
  <si>
    <t xml:space="preserve">DESARROLLO DE APLICACIONESDE SOFTWARE, PRODUCTOS Y SERVICIOS PARA USUARIOSDE DISPOSITIVOS ELECTRONICOS Y EMPRESAS. </t>
  </si>
  <si>
    <t>Jorge Rozas Barrachina</t>
  </si>
  <si>
    <t>B86514866</t>
  </si>
  <si>
    <t>ABU BAMBU SL</t>
  </si>
  <si>
    <t xml:space="preserve">EL ESTUDIO Y PROGRAMACION INFORMATICA, ASI COMO EL ASESORAMIENTO EN MATERIA INFORMATICA INCLUYENDO EL DESARROLLO DE PROGRAMAS Y LA PRESTACION DE SERVICIOS A PERSONAS FISICAS Y JURIDICAS. </t>
  </si>
  <si>
    <t>Fernando Fernandez Gonzalez</t>
  </si>
  <si>
    <t>B92667708</t>
  </si>
  <si>
    <t>FAIRWAYLIFE SL</t>
  </si>
  <si>
    <t>29660</t>
  </si>
  <si>
    <t xml:space="preserve">PROGRAMACION Y DISENO GRAFICO DE PROGRAMAS INFORMATICOS Y DE PAGINAS WEB, PRESTACION DE SERVICIOS INFORMATICOS Y PUBLICITARIOS, EL COMERCIO AL, POR MENOR E INSTALACION DE TODO TIPO DE MATERIAL INFORMATICO TALES COMO ORDE. </t>
  </si>
  <si>
    <t>Rafael Ramos Diaz</t>
  </si>
  <si>
    <t>B92832047</t>
  </si>
  <si>
    <t>DALIA CONSULTING SL</t>
  </si>
  <si>
    <t xml:space="preserve">PRESTACION DE SERVICIOS EN EL AREA INFORMATICA BASADOS EN BASES DE DATOS, ADMINISTRACION E INFRAESTRUCTURA DE SISTEMAS, MANTENIMIENTO DE SOPORTES INFORMATICOS, DISENO Y PROGRAMACION DE SISTEMAS, VENTA DE PROGRAMAS Y PROC. </t>
  </si>
  <si>
    <t>Joaquin Sergio Lopez Cerro</t>
  </si>
  <si>
    <t>malvido@daliaconsulting.es</t>
  </si>
  <si>
    <t>B99313611</t>
  </si>
  <si>
    <t>AVERCABLEARAGON SOCIEDAD LIMITADA</t>
  </si>
  <si>
    <t>50010</t>
  </si>
  <si>
    <t xml:space="preserve">La instalación y reparación de toda clase de aparatos de telefonía y telecomunicación, así como el comercio al por mayor y menor de los mismos. </t>
  </si>
  <si>
    <t>Giovanni Grossi</t>
  </si>
  <si>
    <t>B65418873</t>
  </si>
  <si>
    <t>O Y DISEÑO IMPRESION Y COMUNICACION SL</t>
  </si>
  <si>
    <t xml:space="preserve">LA PRESTACION DE TODA CLASE DE SERVICIOS RELACIONADOS CON EL DISEÑO, DESARROLLO Y MANTENIMIENTO DE PAGINAS WEB, Y SOFTWARE. LA PRESTACION DE TODA CLASE DE SERVICIOS DE COMUNICACION Y DISEÑO. </t>
  </si>
  <si>
    <t>Alessandro Gabriele Corsi</t>
  </si>
  <si>
    <t xml:space="preserve"> Corsi Alessandro Gabriele</t>
  </si>
  <si>
    <t>B65721896</t>
  </si>
  <si>
    <t>DN MARTORELL 3000 SL</t>
  </si>
  <si>
    <t>08760</t>
  </si>
  <si>
    <t xml:space="preserve">LA VENTA AL POR MENOR DE MATERIAL Y APARATOS ELECTRONICOS, RECAMBIOS Y ACCESORIOS, IMPORTACION, EXPORTACION DE MATERIAL ELECTRICO, ELECTRONICO, INDUSTRIAL Y FERRETERIA,. VENTA AL MAYOR, DETALLE DE MATERIAL ELECTRICO, ETC. </t>
  </si>
  <si>
    <t>Jaime Guixa Font</t>
  </si>
  <si>
    <t xml:space="preserve"> Eduardo Abrego Blanco</t>
  </si>
  <si>
    <t>B84246982</t>
  </si>
  <si>
    <t>GOLTRANE HOLDING SL</t>
  </si>
  <si>
    <t>07002</t>
  </si>
  <si>
    <t xml:space="preserve">PRESTACION DE SERVICIOS ADMINISTRATIVOS Y DE GESTION DE COBROS Y PAGOS. PROVEER SERVICIOS DE INTERNET. </t>
  </si>
  <si>
    <t>Angel Lacambra Marco</t>
  </si>
  <si>
    <t xml:space="preserve"> David Ramon Borra</t>
  </si>
  <si>
    <t xml:space="preserve"> Ruben Aparicio Hernandez</t>
  </si>
  <si>
    <t>B86058526</t>
  </si>
  <si>
    <t>COACHMINDS SL</t>
  </si>
  <si>
    <t xml:space="preserve">LA FORMACION, COACHING, CONSULTORIA Y DESARROLLO DE APLICACIONES INFORMATICAS. </t>
  </si>
  <si>
    <t>B39706023</t>
  </si>
  <si>
    <t>GALERNA ESTUDIO SANTANDER S.L</t>
  </si>
  <si>
    <t>39010</t>
  </si>
  <si>
    <t xml:space="preserve">DISENO Y DESARROLLO DE APLICACIONES, PROGRAMACION Y ANALISIS DE INFORMATICA; GRABACION Y TRATAMIENTO ELECTRONICO DE DATOS; IMPORTACION, EXPORTACION, DISENO, CONSTRUCCION, INSTALACION Y COMPRA-VENTA AL POR MAYOR Y MENOR D. </t>
  </si>
  <si>
    <t>Jordi Gerona Castello</t>
  </si>
  <si>
    <t xml:space="preserve"> Jacobo Andreu De Brabant</t>
  </si>
  <si>
    <t>info@galernaestudio.com</t>
  </si>
  <si>
    <t>B43789718</t>
  </si>
  <si>
    <t>EUROPEA SERVEIS INTEGRALS MAQUINARIA SOCIEDAD LIMITADA</t>
  </si>
  <si>
    <t>43201</t>
  </si>
  <si>
    <t xml:space="preserve">COMERCIO AL POR MAYOR INTERINDUSTRIAL DE PRODUCTOS, MAQUINARIA Y EQUIPO DE USO GENERAL: MOTORES Y GENERADORES ELECTRICOS. </t>
  </si>
  <si>
    <t>Jorge Roma Canadell</t>
  </si>
  <si>
    <t xml:space="preserve"> Jaume Guix Puertas</t>
  </si>
  <si>
    <t>B61848982</t>
  </si>
  <si>
    <t>ARGA DIGITAL SL</t>
  </si>
  <si>
    <t xml:space="preserve">LA COMPRA VENTA DE MATERIAL INFORMATICO, HARD Y SOFT ASI COMO SU MANTENIMIENTO Y SU INSTALACION. </t>
  </si>
  <si>
    <t>Jon Rogado Ugarriza</t>
  </si>
  <si>
    <t xml:space="preserve"> Rinke Klaas Betten</t>
  </si>
  <si>
    <t>info@argadigital.com</t>
  </si>
  <si>
    <t>B63669436</t>
  </si>
  <si>
    <t>INFORMATICA DE GESTION AGIL S.L</t>
  </si>
  <si>
    <t xml:space="preserve">LA CREACION, GESTION, DESARROLLO Y VENTA DE PROGRAMAS INFORMATICOS Y LA COMERCIALIZACION Y DISTRIBUCION DE PRODUCTOS DE SOFT Y HARD INFORMATICO PROPIO Y AJENO. </t>
  </si>
  <si>
    <t>Santiago Ameller Horrach</t>
  </si>
  <si>
    <t xml:space="preserve"> Lino Bort Aparici</t>
  </si>
  <si>
    <t xml:space="preserve"> Francisco Javier Magdaleno Escar</t>
  </si>
  <si>
    <t>B86428117</t>
  </si>
  <si>
    <t>TELYNET REPORT SL</t>
  </si>
  <si>
    <t xml:space="preserve">LA CONSULTORIA Y ASESORAMIENTO EMPRESARIAL EN LA CREACION, GESTION, DESARROLLO Y ACTUALIZACION DE SISTEMAS INFORMATICOS. </t>
  </si>
  <si>
    <t>Stjepan Maric</t>
  </si>
  <si>
    <t xml:space="preserve"> Maric Stjepan </t>
  </si>
  <si>
    <t>B86698552</t>
  </si>
  <si>
    <t>APLICACIONES DE GESTION FINANCIERA SL</t>
  </si>
  <si>
    <t xml:space="preserve">LA CONSULTORIA Y ASESORAMIENTO EMPRESARIAL EN LA CREACION, GESTION, DESARROLLO Y ACTUALIZACION DE SISTEMAS INFORMATICOS... </t>
  </si>
  <si>
    <t>Silvia Garcia Arpal</t>
  </si>
  <si>
    <t>B86702420</t>
  </si>
  <si>
    <t>BLUE ALPHA SOLUTIONS SL</t>
  </si>
  <si>
    <t xml:space="preserve">(a) La creación, comercialización, implantación y desarrollo de una solución de software a través de internet para la gestión y la concesión de prestamos. (b) La comercialización de servicios financieros mediante medios de comunicación a distancia. Intermediación Financiera y/ o compra de carteras, c. </t>
  </si>
  <si>
    <t>Yair Sarim</t>
  </si>
  <si>
    <t>B91877373</t>
  </si>
  <si>
    <t>COMERZZIA TECNOLOGIAS ESPECIFICAS PARA EL COMERCIO SL</t>
  </si>
  <si>
    <t>41900</t>
  </si>
  <si>
    <t xml:space="preserve">El asesoramiento, diseño, elaboracion, suministro, integracion, implantacion y mantenimiento de soluciones de Tecnologias de la Informacion y Comunicaciones. La prestacion de servicios de analisis, desarrollo y mantenimiento integral de sistemas informaticos.. </t>
  </si>
  <si>
    <t>Rafael Roca Garcia</t>
  </si>
  <si>
    <t>cfm@mpsistemas.es</t>
  </si>
  <si>
    <t>B11067550</t>
  </si>
  <si>
    <t>DITECNICA ORDENADORES SL</t>
  </si>
  <si>
    <t>11007</t>
  </si>
  <si>
    <t xml:space="preserve">La compra, venta, comercialización, distribución, representación, fabricación, manufacturación, almacenamiento y arrendamiento de todo tipo de maquinaria industrial, de oficinas, servicios y de informática, especialmente ordenadores, sus programas y accesorios; así como la prestación de servicios in.. </t>
  </si>
  <si>
    <t>Pol Tarrago Llobet</t>
  </si>
  <si>
    <t xml:space="preserve"> Jordi Gayola Guitart</t>
  </si>
  <si>
    <t>ditecnica@retemail.es</t>
  </si>
  <si>
    <t xml:space="preserve"> ditecnicacadiz@ditecnica.es</t>
  </si>
  <si>
    <t>B31585953</t>
  </si>
  <si>
    <t>DESARROLLOS ANASINF SL</t>
  </si>
  <si>
    <t>31610</t>
  </si>
  <si>
    <t xml:space="preserve">EL DESARROLLO. FABRICACION, IMPORTACION, EXPORTACION, EXPLOTACION, COMERCIALIZACION. INSTALACION. MANTENIMIENTO Y REPARACION DE EQUIPOS, SISTEMAS. PROGRAMAS. APARATOS DE INFORMATICA, COMUNICACION. OFIMATICA. REPROGRAFIA.. </t>
  </si>
  <si>
    <t>Oriol Quinquilla Capdevila</t>
  </si>
  <si>
    <t>info@anasinf.info</t>
  </si>
  <si>
    <t>B63939391</t>
  </si>
  <si>
    <t>TTI ESPECIALISTAS EN PASIVOS Y CONECTORES S.L.</t>
  </si>
  <si>
    <t xml:space="preserve">LA DISTRIBUCION, COMERCIALIZACION, IMPORTACION Y EXPORTACION DE PRODUCTOS Y ACCESORIOS ELECTRONICOS. </t>
  </si>
  <si>
    <t>Christian Dahl</t>
  </si>
  <si>
    <t xml:space="preserve"> Jordan Enrique Marinel Lo</t>
  </si>
  <si>
    <t>B72199177</t>
  </si>
  <si>
    <t>BLANDONWARE SL</t>
  </si>
  <si>
    <t xml:space="preserve">El desarrollo y la comercialización de software y hadware informático, domótica y telecomunicaciones. Organización de eventos deportivos. Organización de cursos de conducción para vehículos a motor; Venta de neumáticos y repuestos para vehículos a motor; Escudería deportiva; Agencia de Servicios Pub. </t>
  </si>
  <si>
    <t>Prisca Richarz</t>
  </si>
  <si>
    <t>contacta@blandonware.es</t>
  </si>
  <si>
    <t>B86033396</t>
  </si>
  <si>
    <t>HERMES TELECOM SL</t>
  </si>
  <si>
    <t xml:space="preserve">TELECOMUNICACIONES, COMPRA, VENTA, REPARACION, Y MANTENIMIENTO DE TODA CLASE DE ARTICULOS. </t>
  </si>
  <si>
    <t>Jose Andres Ojeda Diez</t>
  </si>
  <si>
    <t xml:space="preserve"> Carla Olmo Martinez</t>
  </si>
  <si>
    <t>B90068040</t>
  </si>
  <si>
    <t>BEYOND PEOPLE SOCIEDAD LIMITADA</t>
  </si>
  <si>
    <t xml:space="preserve">A) Fabricación, distribución y comercialización, al por mayor y por menor, de productos y artículos de telefonía telecomunicaciones, informática, ofimática, aparatos electrónicos y de bazar, así como las actividades de exportación e importación de los productos y artículos anteriores. </t>
  </si>
  <si>
    <t>Felipe Almendros Lopez</t>
  </si>
  <si>
    <t>info@mobilitygroup.es</t>
  </si>
  <si>
    <t>B17760299</t>
  </si>
  <si>
    <t>AVANTTIC CONSULTORIA TECNOLOGICA SL</t>
  </si>
  <si>
    <t xml:space="preserve">PRESTACION DE SERVICIOS Y CONSULTAS EN AMBITO DE LA TECNOLOGIAS DE LA INFORMACION Y LA COMERCIALIZACION DE SOFTWARE I HARDWARE.                                                                                             . </t>
  </si>
  <si>
    <t>Jose Joaquin Norte Sosa</t>
  </si>
  <si>
    <t xml:space="preserve"> Sergio Santero Sanchez</t>
  </si>
  <si>
    <t>daniel.godoy@avanttic.com</t>
  </si>
  <si>
    <t xml:space="preserve"> javier.gea@avanttic.com</t>
  </si>
  <si>
    <t xml:space="preserve"> administracion@avanttic.com</t>
  </si>
  <si>
    <t xml:space="preserve"> aula.smact@avanttic.com</t>
  </si>
  <si>
    <t xml:space="preserve"> david.valencia@avanttic.com</t>
  </si>
  <si>
    <t>B35871631</t>
  </si>
  <si>
    <t>TIC ULPGC SL</t>
  </si>
  <si>
    <t xml:space="preserve">LA PRESTACION DE TODA CLASE DE SERVICIOS RELACIONADOS CON LAS TECNOLOGIAS DE LA INFORMACION Y COMUNICACION. </t>
  </si>
  <si>
    <t>Francisco Vila Botella</t>
  </si>
  <si>
    <t>desarrollo@tic-ulpgc.es</t>
  </si>
  <si>
    <t xml:space="preserve"> gerente@tic-ulpgc.es</t>
  </si>
  <si>
    <t xml:space="preserve"> info@tic-ulpgc.es</t>
  </si>
  <si>
    <t xml:space="preserve"> soporte@tic-ulpgc.es</t>
  </si>
  <si>
    <t>B54384656</t>
  </si>
  <si>
    <t>VIGILANCIA DIGITAL SL</t>
  </si>
  <si>
    <t xml:space="preserve">LA COMERCIALIZACION E INSTALACION DE SISTEMAS INFORMATICOS DE VIDEOVIGILANCIA Y DE TELECOMUNICACIONES, CON EXCLUSION DE LA PRESTACION DE SERVICIOS DE SEGURIDAD Y, EN GENERAL, DE LAS ACTIVIDADES PROPIAS DE LAS EMPRESAS DE. </t>
  </si>
  <si>
    <t>Valentin Salas Bellet</t>
  </si>
  <si>
    <t xml:space="preserve"> Joan Massey Figols</t>
  </si>
  <si>
    <t>B65190068</t>
  </si>
  <si>
    <t>PRINCIPIA SISTEMES INTENSIUS EN CONEIXEMENT SL</t>
  </si>
  <si>
    <t xml:space="preserve">DISENO, DESARROLLO Y COMERCIALIZACION DE SOFTWARE ESPECIALIZADO EN SISTEMASDE GESTION BASADOS EN CONOCIMIENTO. FORMACION EN LOS AMBITOS AFECTOS A DICHO OBJETO.. </t>
  </si>
  <si>
    <t>Alexander Frederic Zieme</t>
  </si>
  <si>
    <t xml:space="preserve"> Zieme Alexander Frederic</t>
  </si>
  <si>
    <t>B65762197</t>
  </si>
  <si>
    <t>SWECAT SL</t>
  </si>
  <si>
    <t xml:space="preserve">LA PRESTACION DE SERVICIOS DE INFORMATICA, INCLUYENDO LA PROGRAMACION, ARQUITECTURA Y DISEÑO A TODOS LOS NIVELES.. </t>
  </si>
  <si>
    <t>Ricardo Farreres Morena</t>
  </si>
  <si>
    <t>B65769564</t>
  </si>
  <si>
    <t>GOLD SYSTEMS TRADING SL</t>
  </si>
  <si>
    <t>08553</t>
  </si>
  <si>
    <t xml:space="preserve">ACTIVIDAD DE SERVICIOS INFORMATICOS, INVESTIGACION Y DESARROLLO DE PROGRAMAS Y APLICACIONES INFORMATICAS. COMPRAVENTA, DISTRIBUCION, ARRENDAMIENTO O CUALQUIER OTRA FORMA DE CONTRATACION DE ORDENADORES, ETC. </t>
  </si>
  <si>
    <t>Carlos Perez Martin</t>
  </si>
  <si>
    <t xml:space="preserve"> Eduardo Ridao Perez</t>
  </si>
  <si>
    <t xml:space="preserve"> Jose Igancio Vaaliña Fratini</t>
  </si>
  <si>
    <t>B85348233</t>
  </si>
  <si>
    <t>ESCAPE DIGITAL SL</t>
  </si>
  <si>
    <t xml:space="preserve">EL DISENO Y VENTA AL POR MAYOR DE COMPONENTES ELECTRICOS, ELECTRONICOS E INFORMATICOS.. </t>
  </si>
  <si>
    <t>Jordi Madern Perez</t>
  </si>
  <si>
    <t>B85403236</t>
  </si>
  <si>
    <t>S2 HOSTING &amp; HOUSING SERVICES SL</t>
  </si>
  <si>
    <t xml:space="preserve">LA ASISTENCIA EN LA PRESTACION DE SERVICIOS EN EL AMBITO DE LAS TECNOLOGIAS DE LA INFORMACION Y COMUNICACIONES Y CONCRETAMENTE SERVICIOS DE HOUSING Y HOSTING DE SISTEMAS.. </t>
  </si>
  <si>
    <t>Ricard Claramunt Vicente</t>
  </si>
  <si>
    <t>B92896471</t>
  </si>
  <si>
    <t>DIGITAL WAVES BUSINESS SL</t>
  </si>
  <si>
    <t xml:space="preserve">DESARROLLO, CREACION, DISTRIBUCION Y COMERCIALIZACION DE TODO TIPO DE PROGRAMAS INFORMATICOS, PAGINAS WEB Y SERVICIOS A TRAVES DE INTERNET. EL ASESORAMIENTO EN LA UTILIZACION, DISTRIBUCION Y COMERCIALIZACION DE PAGINAS W. </t>
  </si>
  <si>
    <t>Maria Nuria Fisas Lasaosa</t>
  </si>
  <si>
    <t>A38885448</t>
  </si>
  <si>
    <t>TIRELL INFORMATICA SA</t>
  </si>
  <si>
    <t>38010</t>
  </si>
  <si>
    <t xml:space="preserve">ARTICULO 2.OBJETO. LA SOCIEDAD TIENE POR OBJETO: ASESORAMIENTO, CONSULTORIA Y FORMACION EN MATERIA INFORMATICA A ADMINISTRACIONES PUBLICAS, EMPRESAS Y PARTICULARES. DESARROLLO DE APLICACIONES INFORMATICAS. COMERCIALIZACI. </t>
  </si>
  <si>
    <t>Jordi Muñoz Martin</t>
  </si>
  <si>
    <t xml:space="preserve"> Alberto Julio Pascual Martinez</t>
  </si>
  <si>
    <t>A85982650</t>
  </si>
  <si>
    <t>ATLAS SISTEMAS DE COMUNICACIONES I SA</t>
  </si>
  <si>
    <t xml:space="preserve">LA IMPORTACION, EXPORTACION, COMERCIALIZACION, COMPRAVENTA, ALQUILER, DISEÑO, DESARROLLO, FABRICACION, MANTENIMIENTO, INSTALACION, INTEGRACION DE EQUIPOS Y SISTEMAS DE LOS SIGUIENTES SERVICIOS, BIENES O PRODUCTOS: SISTEMAS DE RADIOCOMUNICACIONES,... </t>
  </si>
  <si>
    <t>Alan Ernesto Lammers Soñez</t>
  </si>
  <si>
    <t>info@tecnoantena.es</t>
  </si>
  <si>
    <t>B61165130</t>
  </si>
  <si>
    <t>SOFTSFERA SL</t>
  </si>
  <si>
    <t xml:space="preserve">SERVICIOS DE ESTUDIO Y ANALISIS DE PROCESOS PARA SU TRATAMIENTO MECANICO, DE PROGRAMACION PARA EQUIPOS ELECTRONICOS, DE REGISTRO DE DATOS EN SOPORTES DE ENTRADA PARA ORDENADORES, VENTA DE PROGRAMAS, ETC.. </t>
  </si>
  <si>
    <t>Jordi Calavera Villanueva</t>
  </si>
  <si>
    <t>B64869100</t>
  </si>
  <si>
    <t>MANAGERIAL ANALYZER SOFTWARE SL</t>
  </si>
  <si>
    <t xml:space="preserve">LOS SERVICIOS DE ESTUDIO Y ANALISIS DE PROCESOS PARA SU TRATAMIENTO MECANICO DE PROGRAMACION, PARA EQUIPOS ELECTRONICOS, DE REGISTRO DE DATOS, EN SOPORTES DE ENTRADA PARA ORDENADORES, VENTA DE PROGRAMAS, ETC.. </t>
  </si>
  <si>
    <t>Cesar Augusto Ramirez Luna Victoria</t>
  </si>
  <si>
    <t>usuario@managerialanalyzer.com</t>
  </si>
  <si>
    <t>B65805129</t>
  </si>
  <si>
    <t>ENLACE PROJECTS SL</t>
  </si>
  <si>
    <t xml:space="preserve">LA COMERCIALIZACION DE LA APLICACION PARA SMARTPHONES ID STRESS EN TODAS SUS FORMAS, PAISES E IDIOMAS. </t>
  </si>
  <si>
    <t>Jordi Rius Bonjorn</t>
  </si>
  <si>
    <t>B92573120</t>
  </si>
  <si>
    <t>AULATINA CONSULTING DISEÑO WEB S.L</t>
  </si>
  <si>
    <t>29730</t>
  </si>
  <si>
    <t xml:space="preserve">EL COMERCIO ELECTRONICO Y VIRTUAL Y LA PRESTACION DE SERVICIOS DE TELECOMUNICACIONES POR INTERNET. </t>
  </si>
  <si>
    <t>Luis Faus Tomas</t>
  </si>
  <si>
    <t xml:space="preserve"> Irma Gil Ariza</t>
  </si>
  <si>
    <t>B47588199</t>
  </si>
  <si>
    <t>SPORT &amp; CONSULTING INVESTIGACION Y DESARROLLO SL</t>
  </si>
  <si>
    <t xml:space="preserve">INSTALACION DE CONTROLES DE ACCESOS PEATONALES, DESARROLLO DE SOFTWARE, FABRICACION DE EQUIPOS DE ACCESO, SOPORTE TECNICO A CENTROS DEPORTIVOS Y MANTENIMIENTO INTEGRAL DE LAS MISMAS. </t>
  </si>
  <si>
    <t>Jose Maria Caravaca Torres</t>
  </si>
  <si>
    <t>informacion@sport-consulting.info</t>
  </si>
  <si>
    <t>B90044900</t>
  </si>
  <si>
    <t>SMART SYNERGY SOCIEDAD LIMITADA</t>
  </si>
  <si>
    <t xml:space="preserve">1. Informática, telecomunicaciones y ofimática. 2. Prestación de servicios. Actividades de gestión y administración. Servicios educativos, sanitarios, de ocio y entretenimiento. </t>
  </si>
  <si>
    <t>Victor Jose Lopez Martinez</t>
  </si>
  <si>
    <t>B98834997</t>
  </si>
  <si>
    <t>VIPSERVYP 2010 SOCIEDAD LIMITADA</t>
  </si>
  <si>
    <t xml:space="preserve">a) El diseño, desarrollo, producción, integración, operación, mantenimiento, reparación y comercialización de sistemas, soluciones y productos -incluidos vehículos eléctricos- que hagan uso de las tecnologías de la información (informática, electrónica y comunicaciones), así como de cualquier parte.. </t>
  </si>
  <si>
    <t>Marc Juvilla Pose</t>
  </si>
  <si>
    <t>B15712243</t>
  </si>
  <si>
    <t>TIAC LA CORUÑA SL</t>
  </si>
  <si>
    <t>15144</t>
  </si>
  <si>
    <t xml:space="preserve">LA VENTA. REPARACION E INSTALACION DE TELECOMUNICACIONES INFORMATICAS.. </t>
  </si>
  <si>
    <t>Ferran Falguera Marti</t>
  </si>
  <si>
    <t xml:space="preserve"> Xavier Lobera Marce</t>
  </si>
  <si>
    <t xml:space="preserve"> Roger Vilanou Valles</t>
  </si>
  <si>
    <t>maite@tiaclc.com</t>
  </si>
  <si>
    <t>B66216482</t>
  </si>
  <si>
    <t>ADSMURAI SL</t>
  </si>
  <si>
    <t xml:space="preserve">LA ACTIVIDAD DE DESARROLLO, MANTENIMIENTO Y MEJORA DE PLATAFORMAS TECNOLOGICAS PARA GESTION DE PUBLICIDAD EN REDES SOCIALES, ASI COMO LA PRESTACION DE SERVICIOS EN EL AMBITO DE LA ESTRATEGIA DIGITAL Y LA GESTION PUBLICITARIA E.. </t>
  </si>
  <si>
    <t>Sergio Lago Teruel</t>
  </si>
  <si>
    <t>A33792912</t>
  </si>
  <si>
    <t>B.C. BIOCON INTERNACIONAL SA</t>
  </si>
  <si>
    <t xml:space="preserve">PROYECTOS INFORMATICOS, CONSULTORIA INFORMATICA SUMINISTRO DE CURSOS Y SEMINARIOS SOBRE INFORMATICA Y TECNOLOGIAS AFINES, SUMINISTRO DE HARDWARE ASISTENCIA TECNICA EN LA REPARACION DE LA BASE TECNICA QUE COMERCIALICE. </t>
  </si>
  <si>
    <t>Montserrat Balestegui Garcia</t>
  </si>
  <si>
    <t>B36228989</t>
  </si>
  <si>
    <t>C.A.I. SISTEMAS INFORMATICOS SL</t>
  </si>
  <si>
    <t xml:space="preserve">IMPORTACION EXPORTACION COMERCIALIZACION MAYOR Y MENOR TRANSPORTE Y DISTRIBUCION DE TODA CLASE DE EQUIPOS INFORMATICOS PROGRAMACION DE ORDENADORES, INSTALACION, MANTENIMIENTO Y REPARACION DE TODA CLASE DE EQUIPOS INFORMA. </t>
  </si>
  <si>
    <t>Salvador Fernando Puche Mañas</t>
  </si>
  <si>
    <t>jfernandez@caisistemas.es</t>
  </si>
  <si>
    <t xml:space="preserve"> lssi@caisistemas.es</t>
  </si>
  <si>
    <t xml:space="preserve"> mma@caisistemas.es</t>
  </si>
  <si>
    <t xml:space="preserve"> info@caisistemas.es</t>
  </si>
  <si>
    <t xml:space="preserve"> admin@caisistemas.es</t>
  </si>
  <si>
    <t>B62729322</t>
  </si>
  <si>
    <t>GABINETE AVANZADO EN DESARROLLOS INFORMATICOS SL</t>
  </si>
  <si>
    <t xml:space="preserve">LA CREACION Y VENTA DE PROGRAMAS DE ORDENADOR, ESTANDAR O A MEDIDA, LA VENTA, REPARACION E INSTALACION DE EQUIPOS DE INFORMATICA.. </t>
  </si>
  <si>
    <t>Pablo Saba Elffman</t>
  </si>
  <si>
    <t>B64196611</t>
  </si>
  <si>
    <t>ARCOTRUCKS S.L</t>
  </si>
  <si>
    <t xml:space="preserve">LA COMPRAVENTA, IMPORTACION Y EXPORTACION DE MAQUINARIA INDUSTRIAL Y AGRICOLA, ASI COMO DE TODA CLASE DE AUTOMOVILES Y VEHICULOS A MOTOR. </t>
  </si>
  <si>
    <t>Julian Gregorio Garcia</t>
  </si>
  <si>
    <t>B65008625</t>
  </si>
  <si>
    <t>ARKINET MEDIA SL</t>
  </si>
  <si>
    <t>08195</t>
  </si>
  <si>
    <t xml:space="preserve">LA CREACION, DISENO, COMERCIALIZACION, DISTRIBUCION, IMPORTACION, EXPORTACION DE SERVICIOS MULTIMEDIA POR INTERNET, YA SEA POR CUENTA PROPIA O DE TERCEROS, REALIZACION DE ACTIVIDADES RELACIONADAS CON INDUSTRIA DEL SOFTWA. </t>
  </si>
  <si>
    <t>Eric Lassala Fite</t>
  </si>
  <si>
    <t>B81541369</t>
  </si>
  <si>
    <t>BOUTIQUE DEL SOFTWARE INFORMATICO SL</t>
  </si>
  <si>
    <t xml:space="preserve">IMPORTACION, EXPORTACION, COMPRA, VENTA, ARRENDAMIENTO DISTRIBUCION REPRESENTACION, COMERCIALIZACION, MONTAJE Y MANTENIMIENTO DE TODO TIPO DE EQUIPOS INFORMATICOS, ORDENADORES, CONSTRUCCION, COMPRAVENTA DE TERRENOS.. </t>
  </si>
  <si>
    <t>Antonio Mondragon Devesa</t>
  </si>
  <si>
    <t>B91699637</t>
  </si>
  <si>
    <t>PEREZ CURIEL INFORMATICA SL</t>
  </si>
  <si>
    <t xml:space="preserve">LA FABRICACION, COMERCIALIZACION, DISTRIBUCION, REPARACION Y VENTA DE TODO TIPO DE COMPONENTES, ELEMENTOS Y PROGRAMAS RELACIONADOS CON LA INFORMATICA.. </t>
  </si>
  <si>
    <t>Stephane Pierre Jacques Benichou</t>
  </si>
  <si>
    <t xml:space="preserve"> Aline Lantrade Celine Danielle</t>
  </si>
  <si>
    <t>B95269692</t>
  </si>
  <si>
    <t>IRUDIING SOCIEDAD LIMITADA</t>
  </si>
  <si>
    <t xml:space="preserve">LA PRESTACION DE SERVICIOS TECNICOS INFORMATICOS DE INGENIERIA MECANIZADO Y DIBUJO ASISTIDO POR ORDENADOR. </t>
  </si>
  <si>
    <t>Loic Henry</t>
  </si>
  <si>
    <t>B54314455</t>
  </si>
  <si>
    <t>ELECTRONIC AGENT SL</t>
  </si>
  <si>
    <t xml:space="preserve">EL COMERCIO, COMPRA Y VENTA, DISTRIBUCION Y FABRICACION DE PRODUCTOS Y EQUIPOS INFORMATICOS DE CUALQUIER TIPO YA SEAN DE PRODUCCION PROPIA O ADQUIRIDOS A TERCEROS.. </t>
  </si>
  <si>
    <t>Ascension Pestonit Jorge</t>
  </si>
  <si>
    <t xml:space="preserve"> Jorge Ascension Pestonit</t>
  </si>
  <si>
    <t>A82548991</t>
  </si>
  <si>
    <t>GLOBEFLOW SA EN LIQUIDACION</t>
  </si>
  <si>
    <t xml:space="preserve">EL DESARROLLO Y EXPLOTACION DE TODO TIPO DE PROGRAMAS INFORMATICOS Y PLATAFORMAS DE SERVICIOS EN INTERNET Y EL ASESORAMIENTO A EMPRESAS DE TODO TIPO EN LAS MISMAS MATERIAS. </t>
  </si>
  <si>
    <t>Jose Pablo Garcia Lopez</t>
  </si>
  <si>
    <t>B30784235</t>
  </si>
  <si>
    <t>REPARACIONES Y MANTENIMIENTOS CARTAGENA SL</t>
  </si>
  <si>
    <t xml:space="preserve">LA COMPRA-VENTA DE MAQUINARIA, REPARACION Y MANTENIMIENTO DE GRUAS DE TODO TIPO, ASI COMO CUALQUIER VEHICULO INDUSTRIAL, Y LA COMPRA-VENTA Y ALQUILER DE TODO TIPO DE EDIFICACIONES. </t>
  </si>
  <si>
    <t>Jose Luis Martinez Perez</t>
  </si>
  <si>
    <t>B65834731</t>
  </si>
  <si>
    <t>FOUR HOURS MINDS SL</t>
  </si>
  <si>
    <t xml:space="preserve">DISEÑO, CREACION Y DESARROLLO DE APLICACIONES Y PROGRAMAS INFORMATICOS Y LA VENTA Y ALQUILER DE LOS MISMOS. PROGRAMACION Y DISEÑO WEB. ETC. </t>
  </si>
  <si>
    <t>Jaime Benet Canals</t>
  </si>
  <si>
    <t xml:space="preserve"> Marina Ybern Arechavaleta</t>
  </si>
  <si>
    <t>B81254880</t>
  </si>
  <si>
    <t>SERVICIOS DE TECNOLOGIA INGENIERIA E INFORMATICA SL</t>
  </si>
  <si>
    <t>28906</t>
  </si>
  <si>
    <t xml:space="preserve">ESTUDIOS DE INGENIERIA E INFORMATICA, PROYECTOS, ASESORAMIENTO, DICTAMENES E INFORMES SOBRE CUANTO TENGA RELACION CON DICHAS MATERIAS.. </t>
  </si>
  <si>
    <t>Manuel Lopez Rodriguez</t>
  </si>
  <si>
    <t xml:space="preserve"> Juan Francisco Balanya Marti</t>
  </si>
  <si>
    <t xml:space="preserve"> Nestor Lopez Alvarez</t>
  </si>
  <si>
    <t>info@sertec.net</t>
  </si>
  <si>
    <t>B85544492</t>
  </si>
  <si>
    <t>DESARROLLOS EXPRESAD SL</t>
  </si>
  <si>
    <t>"LA PRESTACION DE SERVICIOS PROFESIONALES RELACIONADA CON EL DESARROLLO DE PROGRAMAS INFORMATICOS Y DE UTILIDADES DE ""INTERNET"" INCLUYENDO EL DESARROLLO DE APLICACIONES PARA PAGINAS WEB Y APLICACIONES CLIENTE SERVIDOR.. "</t>
  </si>
  <si>
    <t>Gabriela Elena Tylki Graterol</t>
  </si>
  <si>
    <t>B85669778</t>
  </si>
  <si>
    <t>ELEOOS SOLUTIONS SL</t>
  </si>
  <si>
    <t>28901</t>
  </si>
  <si>
    <t xml:space="preserve">ACTIVIDADES INFORMATICAS, CONSULTORIA, ASESORAMIENTO, FORMACION, MANTENIMIENTO DE APLICACIONES INFORMATICAS, DESARROLLO DE APLICACIONES INFORMATICAS, ETC.. </t>
  </si>
  <si>
    <t>Lluis Dalmau Alpiste</t>
  </si>
  <si>
    <t>rafael.leon@eleoos.es</t>
  </si>
  <si>
    <t>B85982957</t>
  </si>
  <si>
    <t>TANHAUSEN SL</t>
  </si>
  <si>
    <t xml:space="preserve">Diseño, investigacion, desarrollo, fabricacion, explotacion, suministro, reparacion, exportacion e importacion, compra y venta al por mayor y al por menor de todo tipo de software y hardware, equipos informaticos, electronicos, electricos de comunicacion.. </t>
  </si>
  <si>
    <t>Daniel Velasco Pueyo</t>
  </si>
  <si>
    <t>B86265758</t>
  </si>
  <si>
    <t>TIENDALISTA SL</t>
  </si>
  <si>
    <t xml:space="preserve">LA COMERCIALIZACION, ASESORAMIENTO Y DESARROLLO DE ACTIVIDADES DE EQUIPAMIENTO, IMPLANTACION DE SISTEMAS INFORMATICOS Y ASESORAMIENTO EN EL CAMPO DE LA INFORMATICA EN GENERAL... </t>
  </si>
  <si>
    <t>Jaime Mas Marfany</t>
  </si>
  <si>
    <t>info@tiendalista.com</t>
  </si>
  <si>
    <t>B86832714</t>
  </si>
  <si>
    <t>LIKEIK SL</t>
  </si>
  <si>
    <t xml:space="preserve">Diseño, fabricación y montaje de equipos y dispositivos tanto técnicos como digitales, además del desarrollo y programación de su software, con la finalidad de la recogida de información para su distribución y comercialización o tratamiento de dicha información para la realización de informes para s. </t>
  </si>
  <si>
    <t>Xavier Casals Virosque</t>
  </si>
  <si>
    <t>B36990265</t>
  </si>
  <si>
    <t>INNOVA PROYECTOS INFORMATICOS SL</t>
  </si>
  <si>
    <t xml:space="preserve">MANTENIMIENTO DE EQUIPOS INFORMATICOS, MONTAJE, MANTENIMIENTO Y MONTAJE DE REDES, DESARROLLO DE SOFTWARE, DESARROLLO DE PAGINAS WEB (CREACION Y MANTENIMIENTO), ALOJAMIENTO DE DATOS, FORMACION, COMPRAVENTA DE COMPONENTES. </t>
  </si>
  <si>
    <t>Pere Alzamora Planaguma</t>
  </si>
  <si>
    <t>info@innovaproyectos.es</t>
  </si>
  <si>
    <t>B61058137</t>
  </si>
  <si>
    <t>SOFTWARE Y SISTEMAS MAP SL</t>
  </si>
  <si>
    <t xml:space="preserve">EL DESARROLLO DE PROYECTOS INFORMATICOS, PROPIOS O AJENOS, INCLUSO PROGRAMACION, ROBOTICA Y ADAPTACION DE MAQUINARIA. COMERCIO AL MAYOR, IMPORTACION Y EXPORTACION DE LOS PROYECTOS Y MAQUINARIA MENCIONADOS Y SU MANTENIMIE. </t>
  </si>
  <si>
    <t>Cristian Monjo Tovar</t>
  </si>
  <si>
    <t>B82338799</t>
  </si>
  <si>
    <t>REDYTEL INFORMATICA SL</t>
  </si>
  <si>
    <t xml:space="preserve">LA INSTALACION Y MONTAJE DE REDES Y SISTEMAS INFORMATICOS Y TELEFONICOS.. </t>
  </si>
  <si>
    <t>Daniel Zamorano Coronado</t>
  </si>
  <si>
    <t xml:space="preserve"> Daniel Viñals Beltran</t>
  </si>
  <si>
    <t>B85541449</t>
  </si>
  <si>
    <t>SOFTIME DESARROLLOS TECNOLOGICOS SL</t>
  </si>
  <si>
    <t xml:space="preserve">EL DISENO, DESARROLLO, PRODUCCION, INTEGRACION, COMERCIALIZACION, OPERACION, INSTALACION Y MANTENIMIENTO DE SISTEMAS, SOLUCIONES Y PRODUCTOS QUE HAGAN USO DE LA INFORMATICA, ELECTRONICA, COMUNICACIONES U OTRAS TECNOLOGIA. </t>
  </si>
  <si>
    <t>German Castillo Llamas</t>
  </si>
  <si>
    <t>B85550432</t>
  </si>
  <si>
    <t>MADRID VENEZIA 2008 SL</t>
  </si>
  <si>
    <t xml:space="preserve">INVESTIGACION, DISENO, DESARROLLO, FABRICACION, EXPLOTACION, COMPRA Y VENTA, AL POR MAYOR Y AL POR MENOR, EXPORTACION E IMPORTACION... </t>
  </si>
  <si>
    <t>Elias Campo Cid</t>
  </si>
  <si>
    <t>B25768409</t>
  </si>
  <si>
    <t>MODDITY MOBILE SL</t>
  </si>
  <si>
    <t>25003</t>
  </si>
  <si>
    <t xml:space="preserve">El desarrollo de aplicaciones móviles. </t>
  </si>
  <si>
    <t>Grzegorz Szymon Swierad</t>
  </si>
  <si>
    <t xml:space="preserve"> Swierad Grzegorz Szymon</t>
  </si>
  <si>
    <t>B63723290</t>
  </si>
  <si>
    <t>SALVIA SISTEMES SLL</t>
  </si>
  <si>
    <t xml:space="preserve">EL DISENO, REALIZACION, MANTENIMIENTO Y DESARROLLO DE PROGRAMAS INFORMATICOS, APLICACIONES INFORMATICAS PARA LA RED INTERNET, ASI COMO CONSULTORIA INFORMATICA E INSTALACION DE SISTEMAS DE COMUNICACION.ETC. </t>
  </si>
  <si>
    <t>Daniel Alcaraz Espert</t>
  </si>
  <si>
    <t>B66367145</t>
  </si>
  <si>
    <t>SERVEIS DE DESENVOLUPAMENT ORIENTATS A LA MULTICANALITAT IT SL</t>
  </si>
  <si>
    <t xml:space="preserve">(CNAE 6209). PRESTACION DE SERVICIOS DE TECNOLOGIA DE LA INFORMACION CONSISTENTES EN LA EJECUCION DE TRABAJOS CONSULTORIA Y DESARROLLO DE APLICACIONES INFORMATICAS, ASI COMO SERVICIOS COMPLEMENTARIOS A ESTA ACTIVIDAD, ETC. </t>
  </si>
  <si>
    <t>Antoni Torras Llaurado</t>
  </si>
  <si>
    <t xml:space="preserve"> Dolores Chicon Porras</t>
  </si>
  <si>
    <t>B85678407</t>
  </si>
  <si>
    <t>INFOPLUS TECHNOLOGIES SPAIN SL</t>
  </si>
  <si>
    <t xml:space="preserve">LA ELABORACION, DESARROLLO Y MANTENIMIENTO DE PROGRAMAS, PROYECTOS Y APLICACIONES INFORMATICAS.. </t>
  </si>
  <si>
    <t>Francisco Javier Roig Ponce</t>
  </si>
  <si>
    <t>B27428259</t>
  </si>
  <si>
    <t>FEJUME COVAS SL</t>
  </si>
  <si>
    <t>27861</t>
  </si>
  <si>
    <t xml:space="preserve">: 1. Comercio al por mayor y menor de equipos y componentes informáticos. 2. Comercio al por mayor y menor de mobiliario de oficina, máquinas y equiposde oficina. 3. Servicio técnico y de mantenimiento de equipos informáticos. 4. Alquiler de equipos informáticos. 4. Academia de enseñanza. Cuando el ejer. </t>
  </si>
  <si>
    <t>Ignacio Giner Peyra</t>
  </si>
  <si>
    <t xml:space="preserve"> Jose Maria Giner Peyra</t>
  </si>
  <si>
    <t>microsshopcovas@gmail.com</t>
  </si>
  <si>
    <t>B31942105</t>
  </si>
  <si>
    <t>BEAT TECHNOLOGY SYSTEMS SL</t>
  </si>
  <si>
    <t xml:space="preserve">LA PRESTACION DE SERVICIOS EN EL AREA DE LA INFORMATICA Y LAS NUEVAS TECNOLOGIAS, ENTRE LOS QUE SE INCLUYEN EL DESARROLLO DE SOFTWARE, IMPLANTACION Y VENTA DE HARDWARE Y SOFTWARE, CONSULTORIA EN EL AREA DE GESTION DE REC. </t>
  </si>
  <si>
    <t>Javier Colomer Sanjuan</t>
  </si>
  <si>
    <t>B80925852</t>
  </si>
  <si>
    <t>D M J INFORMATICA SL</t>
  </si>
  <si>
    <t xml:space="preserve">COMPRA, VENTA Y DISTRIBUCION DE MATERIAL DE OFICINA, DE INFORMATICA Y DE TECNOLOGIA OPTICA.. </t>
  </si>
  <si>
    <t>Jose Manuel Garza Recio</t>
  </si>
  <si>
    <t>B84508555</t>
  </si>
  <si>
    <t>JEFRADIS INTERNET SL</t>
  </si>
  <si>
    <t xml:space="preserve">EL DESARROLLO, EXPLOTACION, COMERCIALIZACION, ALQUILER Y VENTA DE APLICACIONES Y SOLUCIONES INFORMATIVAS. </t>
  </si>
  <si>
    <t>Roberto Granado Samaniego</t>
  </si>
  <si>
    <t>B33988163</t>
  </si>
  <si>
    <t>LEX Y CALCULUM SL</t>
  </si>
  <si>
    <t>33204</t>
  </si>
  <si>
    <t xml:space="preserve">-La actividad propia del ejercicio de la administración de empresas, entendiéndose como tal la administración, la contabilidad a Pymes y autónomos y la administración de fincas. -La gestión, programación y mantenimiento de software y hardware informático, y el mantenimiento de software de gestión em. </t>
  </si>
  <si>
    <t>Purificacion Maria Llorente Sanchez</t>
  </si>
  <si>
    <t xml:space="preserve"> Rodolfo Cavallari</t>
  </si>
  <si>
    <t xml:space="preserve"> William John Foley</t>
  </si>
  <si>
    <t>B38981122</t>
  </si>
  <si>
    <t>NUANSA ASOCIADOS SL</t>
  </si>
  <si>
    <t xml:space="preserve">LA SOCIEDAD TENDRA POR OBJETO: 1. SERVICIOS DE TECNOLOGIAS DE LA INFORMACION Y LAS COMUNICACIONES. SERVICIOS DE CAPTURA DE INFORMACION POR MEDIOS ELECTRONICOS, INFORMATICOS Y TELEMATICOS. SERVICIOS DE DESARROLLO Y MANTEN. </t>
  </si>
  <si>
    <t>Enrique Lobato Perez</t>
  </si>
  <si>
    <t>B65826265</t>
  </si>
  <si>
    <t>BUBBLE SOFTWARE DEVELOPMENT GROUP SPAIN SL</t>
  </si>
  <si>
    <t xml:space="preserve">EL DESARROLLO DE PRODUCTOS DE SOFTWARE INFORMATICO Y LA COMPRAVENTA DE LOSMISMOS.. </t>
  </si>
  <si>
    <t>Andreas Grafstrom</t>
  </si>
  <si>
    <t xml:space="preserve"> Carmen Blazquez Moreno</t>
  </si>
  <si>
    <t>B72194400</t>
  </si>
  <si>
    <t>S. I. PLATINUM PARTNERS SL</t>
  </si>
  <si>
    <t xml:space="preserve">La consultoría y asistencia técnica en sistemas y procesos informáticos. Formación en tecnologías de información y comunicación. Comercio al por mayor y menor de equipos informáticos y aplicaciones informáticas. Servicios demantenimiento de redes y sistemas informáticos. </t>
  </si>
  <si>
    <t>Luis Miguel Montero Farrero</t>
  </si>
  <si>
    <t xml:space="preserve"> Cristian Verdaguer Casals</t>
  </si>
  <si>
    <t xml:space="preserve"> Enric Verdaguer Casals</t>
  </si>
  <si>
    <t>B80531908</t>
  </si>
  <si>
    <t>ENTORNO JYCROOW CDP SOCIEDAD LIMITADA</t>
  </si>
  <si>
    <t xml:space="preserve">LA VENTA, INSTALACION Y MANTENIMIENTO DE MUEBLES DE OFICINA Y EQUIPOS INFORMATICOS ASI COMO PROGRAMAS DE ORDENADOR IMPORTACION, EXPORTACION Y REPRESENTACION DE TODO LO RELACIONADO CON ESTE TIPO DE UTILES.. </t>
  </si>
  <si>
    <t>Philippe Alain Jean Pisani</t>
  </si>
  <si>
    <t>entornojycroow@jet.es</t>
  </si>
  <si>
    <t>B85748192</t>
  </si>
  <si>
    <t>BCR INGENIERIA Y SISTEMAS SL</t>
  </si>
  <si>
    <t xml:space="preserve">REALIZACION, CONTRATACION, ASESORAMIENTO Y VENTA DE SERVICIOS INFORMATICOS, TALES COMO CONSULTORIA, ESTUDIO, INGENERIA Y DISENO DE SISTEMAS, DESARROLLO Y EKXPLOTACION Y COMERCIALIZACION DE APLICACIONES INFORMATCIAS EN GE. </t>
  </si>
  <si>
    <t>Yanina Muriel Ramseyer</t>
  </si>
  <si>
    <t xml:space="preserve"> David Valverde Martinez</t>
  </si>
  <si>
    <t>B85769339</t>
  </si>
  <si>
    <t>JFM ELECTRODOMESTICOS SL</t>
  </si>
  <si>
    <t xml:space="preserve">LA COMPRAVENTA, IMPORTACION, EXPORTACION AL POR MAYOR Y AL POR MENOR DE ELECTRONICA, ELECTRODOMESTICOS, EQUIPOS INFORMATICOS, ....... </t>
  </si>
  <si>
    <t>Jose Eduardo De Balle Marques</t>
  </si>
  <si>
    <t>B85858181</t>
  </si>
  <si>
    <t>DESARROLLO MULTIPROGRAMACION Y DISEÑO SL</t>
  </si>
  <si>
    <t xml:space="preserve">1. LA INVESTIGACION, FABRICACION, ESAMBLAJE, MONTAJE, COMERCIALIZACION, DISTRIBUCION Y MANTENIMIENTO DE EQUIPOS ELECTRONICOS E INFORMATICOS, ASI COMO DE SUS SERVICIOS Y MATERIALES COMPLEMENTARIOS DE LOS REFERIDOS EQUIPOS Y LA IMPORTACION Y EXPORTACION DE LOS MISMOS.. </t>
  </si>
  <si>
    <t>Joan Albert Torras Madolell</t>
  </si>
  <si>
    <t>B20515334</t>
  </si>
  <si>
    <t>SERVICIO TECNICO SISTEMAS DE ALIMENTACION SL</t>
  </si>
  <si>
    <t xml:space="preserve">COMPRA, VENTA, IMPORTACION, EXPORTACION, COMERCIALIZACION, REPARACION, MANTENIMIENTO ASISTENCIA DE TODA CLASE DE APARATOS ELECTRICOS Y ELECTRONICOS.. </t>
  </si>
  <si>
    <t>Marcal Farreras Ventura</t>
  </si>
  <si>
    <t>B29719556</t>
  </si>
  <si>
    <t>TECNO SOFT SOLUCIONES INFORMATICAS SL</t>
  </si>
  <si>
    <t xml:space="preserve">VENTA, REPARACION Y DISTRIBUCION DE MATERIAL INFORMATICO Y DE TODOS SUS COMPLEMENTOS.. </t>
  </si>
  <si>
    <t>Agustin Garcia Fernandez</t>
  </si>
  <si>
    <t>info@tecnosoftsl.com</t>
  </si>
  <si>
    <t xml:space="preserve"> info@tecnosoftsl.es</t>
  </si>
  <si>
    <t>B60516291</t>
  </si>
  <si>
    <t>APE SOFTWARE COMPONENTS SL</t>
  </si>
  <si>
    <t xml:space="preserve">INVESTIGACION FORMACION CONSULTORIA COMERCIALIZACION Y DESARROLLO DE NUEVAS TECNOLOGIAS DE LA INFORMATICA.. </t>
  </si>
  <si>
    <t>Hector Colado Garcia</t>
  </si>
  <si>
    <t>babn1@tecnocasa.es</t>
  </si>
  <si>
    <t xml:space="preserve"> ape@apesoft.com</t>
  </si>
  <si>
    <t>B83247684</t>
  </si>
  <si>
    <t>INTERVIA INFORMATION TECHNOLOGIES SL</t>
  </si>
  <si>
    <t xml:space="preserve">DISENO, FABRICACION Y DESARROLLO DE PRODUCTOS ELECTRONICOS. SOFTWARE, HARDWARE.. </t>
  </si>
  <si>
    <t>Odetta Schiavi</t>
  </si>
  <si>
    <t xml:space="preserve"> Schiavi Odetta </t>
  </si>
  <si>
    <t>B84640903</t>
  </si>
  <si>
    <t>INFORVIDEO ARANJUEZ 24H SL</t>
  </si>
  <si>
    <t xml:space="preserve">VENTA Y REPARACION DE CONSUMIBLES Y PRODUCTOS INFORMATICOS NUEVOS Y DE SEGUNDO USO. </t>
  </si>
  <si>
    <t>Nuria Benavent Alabert</t>
  </si>
  <si>
    <t>A83126110</t>
  </si>
  <si>
    <t>ZASYLOGIC SA</t>
  </si>
  <si>
    <t xml:space="preserve">LA INVESTIGACION, EL DESARROLLO Y LA COMERCIALIZACION DE APLICACIONES, PRODUCTOS Y SERVICIOS DE SOFTWARE Y HARDWARE INFORMATICO. LA EXPLOTACION COMERCIAL DE BIENES INMUEBLES.. </t>
  </si>
  <si>
    <t>Maria Amparo Tellez Parra</t>
  </si>
  <si>
    <t xml:space="preserve"> Francisco Vargas Rincon</t>
  </si>
  <si>
    <t>B17532466</t>
  </si>
  <si>
    <t>INFORMATICS M I B RIPOLL SL</t>
  </si>
  <si>
    <t>17500</t>
  </si>
  <si>
    <t xml:space="preserve">LA VENTA AL POR MENOR DE ORDENADORES, PROGRAMAS INFORMATICOS, ETC., DISTRIBUCION MANTENIMIENTO, REPARACION Y ENSENAMIENTO DE TODAS LAS ACTIVIDADES RELACIONADAS CON LA INFORMATICA.. </t>
  </si>
  <si>
    <t>Cristina Armiñana Terrassa</t>
  </si>
  <si>
    <t>mibripoll@mibripoll.com</t>
  </si>
  <si>
    <t>B39691621</t>
  </si>
  <si>
    <t>INICIATIVAS DE COMERCIO EN INTERNET SL</t>
  </si>
  <si>
    <t xml:space="preserve">COMPRA, VENTA Y ALQUILER DE TODO TIPO DE MAQUINARIA INDUSTRIAL. COMPRA, VENTA, DISENO Y FABRICACION DE ARTICULOS DE METACRILATO, LEDS, ALUMINIO, PLASTICOS TECNICOS Y OTROS MATERIALES. DISENO Y COMERCIALIZACION DE CONTENI. </t>
  </si>
  <si>
    <t>Ivan Cascales Olmo</t>
  </si>
  <si>
    <t>B61899621</t>
  </si>
  <si>
    <t>CODICE DXR SL</t>
  </si>
  <si>
    <t xml:space="preserve">PRESTACION DE SERVICIOS DE ESTUDIO Y ANALISIS DE PROCESOS PARA SU TRATAMIENTO MECANICO. DE PROGRAMACION PARA EQUIPOS ELECTRONICOS, DE REGISTRO DE DATOS EN SOPORTES DE ENTRADA PARA ORDENADORES ETC.. </t>
  </si>
  <si>
    <t>Maria Montserrat Rosello Pascual</t>
  </si>
  <si>
    <t>B62575154</t>
  </si>
  <si>
    <t>MARC Y DAVID SOFTWARE SL</t>
  </si>
  <si>
    <t xml:space="preserve">LA PRESTACION DE SERVICIOS DE ESTUDIO Y ANALISIS DE PROCESOS PARA SU TRATAMIENTO MECANICO, DE PROGRAMACION PARA EQUIPOS ELECTRONICOS, DE REGISTRO DE DATOS EN SOPORTES DE ENTRADA PARA ORDENADORES ETC.. </t>
  </si>
  <si>
    <t>David Montaña Rifa</t>
  </si>
  <si>
    <t>B82241571</t>
  </si>
  <si>
    <t>IBERICA DE SOLUCIONES DE SOFTWARE 2000 SL</t>
  </si>
  <si>
    <t xml:space="preserve">LA COMERCIALIZACION COMPRA, VENTA, DISTRIBUCION Y MANTENIMIENTO DE CUALQUIER TIPO DE PRODUCTO INFORMATICO EN SUS VERTIENTES TANTO DE SOFTWARE COMO DE HARDWARE.                                                             . </t>
  </si>
  <si>
    <t>Jaime Caritg Font</t>
  </si>
  <si>
    <t>B84025097</t>
  </si>
  <si>
    <t>IG IBERICA BUSINESS SOLUTIONS SL</t>
  </si>
  <si>
    <t xml:space="preserve">CONSULTORIA DE GESTION E INFORMATICA, DESARROLLO Y DISTRIBUCION DE SOLUCIONES INFORMATICAS, VENTA DE ORDENADORES Y COMPONENTES INFORMATICOS, INSTALACION Y MANTENIMIENTO DE REDES DE COMUNICACION E INFORMATICAS Y EL PROCES. </t>
  </si>
  <si>
    <t>Marc Aparicio Pons</t>
  </si>
  <si>
    <t>B86570660</t>
  </si>
  <si>
    <t>DREAM WITH US STUDIO SL</t>
  </si>
  <si>
    <t xml:space="preserve">LAS ACTIVIDADES PROPIAS DEL RAMO DE LA INFORMATICA, INCLUSO LA COMPRA, VENTA, DISTRIBUCION, IMPORTACION Y EXPORTACION. CREACION DE APLICACIONES INFORMATICAS, INCLUIDAS LAS UTILIZADAS EN MOVILES. LAS ACTIVIDADES DEL RAMO DE LAS TELECOMUNICACIONES, INCLUIDA LA FABRICACION, DISTRIBUCION Y VENTA. </t>
  </si>
  <si>
    <t>Edgard Gallart Gonzalez</t>
  </si>
  <si>
    <t>B47635859</t>
  </si>
  <si>
    <t>LASERLINCE SL</t>
  </si>
  <si>
    <t xml:space="preserve">LA COMERCIALIZACION DE TODO TIPO DE PRODUCTOS POR INTERNET.. </t>
  </si>
  <si>
    <t>Bernardino Jimenez Garcia</t>
  </si>
  <si>
    <t xml:space="preserve"> Jordi Busoms Escalona</t>
  </si>
  <si>
    <t>B62317011</t>
  </si>
  <si>
    <t>ANECSIA VISIO SL</t>
  </si>
  <si>
    <t xml:space="preserve">PRESTACION DE SERVICIOS A EMPRESAS PARA OPTIMIZACION DE LA PRODUCCION, CONTROL DE CALIDAD, MEDIANTE APLICACIONES INFORMATICAS, ROBOTICAS, CREANDO PROGRAMAS INFORMATICOS NECESARIOS PARA LA PRESTACION DE ESTOS SERVICIOS, E. </t>
  </si>
  <si>
    <t>Maria Blasi Rodriguez</t>
  </si>
  <si>
    <t xml:space="preserve"> Maria Sala Garcia</t>
  </si>
  <si>
    <t>B82529223</t>
  </si>
  <si>
    <t>ITG PLATFORMS SPAIN SL</t>
  </si>
  <si>
    <t xml:space="preserve">LA COMPANIA DESARROLLA, PROMOCIONA, DISTRIBUYE Y VENDE SISTEMAS INFORMATICOS Y DESARROLLO DE APLICACIONES PARA SEGUIMIENTO DE ORDENES DE COMPRAVENTA DE TITULOS PARA DIRECTORES DE INVERSIONES INSTITUCIONALES,             . </t>
  </si>
  <si>
    <t>Josep Francesc Gomez Jimenez</t>
  </si>
  <si>
    <t>B86108487</t>
  </si>
  <si>
    <t>SENSU DE SERVICIOS Y DESARROLLOS SL</t>
  </si>
  <si>
    <t xml:space="preserve">ASESORAMIENTO, CONSULTORIA, CONCEPCION, DISEÑO, DESARROLLO, IMPLANTACION, EXPLOTACION Y MANTENIMIENTO DE SISTEMAS INFORMATICOS Y DE COMUNICACION. </t>
  </si>
  <si>
    <t>Xavier Robles Sarries</t>
  </si>
  <si>
    <t>B91155036</t>
  </si>
  <si>
    <t>EXPANSIVA T &amp; C SL</t>
  </si>
  <si>
    <t xml:space="preserve">CREACION DE PROGRAMAS (SOFTWARE) PARA EMPRESAS Y EQUIPOS.. </t>
  </si>
  <si>
    <t>Alexis Esteban Pijoan</t>
  </si>
  <si>
    <t xml:space="preserve"> Francisco Javier Caparros Espinal</t>
  </si>
  <si>
    <t>A08938623</t>
  </si>
  <si>
    <t>VECAL SA</t>
  </si>
  <si>
    <t xml:space="preserve">AMPLIACION DEL OBJETO EN. B) FABRICACION Y COMERCIALIZACION DE MECANIZADOS Y APLACADOS DE MADERA, CAJAS ACUSTICAS, MUEBLES, DESARROLLOS DE RECINTOS ACUSTICOS, MONTAJES ELECTROACUSTICOS, BARNIZADOS, LACADOS Y ACCESORIOS.. </t>
  </si>
  <si>
    <t>Jaume Lahoz Bonaventura</t>
  </si>
  <si>
    <t xml:space="preserve"> Jordi Oliver Escolano</t>
  </si>
  <si>
    <t xml:space="preserve"> Juan Ignacio Navarro Ezquerro</t>
  </si>
  <si>
    <t>administracion@vecal.com</t>
  </si>
  <si>
    <t xml:space="preserve"> comercial@vecal.com</t>
  </si>
  <si>
    <t>B81519688</t>
  </si>
  <si>
    <t>BUSINESS COM SL</t>
  </si>
  <si>
    <t xml:space="preserve">PRESTACION DE SERVICIOS DE TELECOMUNICACION INICIADOS FUERA DEL AMBITO DE LA CEE.. </t>
  </si>
  <si>
    <t>Joan Torrents Casanovas</t>
  </si>
  <si>
    <t xml:space="preserve"> Marc Freixas Coronas</t>
  </si>
  <si>
    <t>B96975909</t>
  </si>
  <si>
    <t>O T PANDIBOX SOCIEDAD LIMITADA</t>
  </si>
  <si>
    <t>46470</t>
  </si>
  <si>
    <t xml:space="preserve">LA VENTA Y ASESORAMIENTO TELEFONICO E INFORMATICO.                                                                                                                                                                          . </t>
  </si>
  <si>
    <t>Miriam Corbacho Gonzalez</t>
  </si>
  <si>
    <t>manuel.peiro@pandibox.com</t>
  </si>
  <si>
    <t>B99344319</t>
  </si>
  <si>
    <t>HIBERUS TECNOLOGIAS DE LA INFORMACION SL</t>
  </si>
  <si>
    <t xml:space="preserve">La compraventa de bienes y derechos y la prestación de servicios en el ámbito de las tecnologías de la información y comunicación, desarrollo de todo tipo de soluciones tecnológicas para empresas, Administraciones Públicas particulares, comercio minorista, banca y sector financiero. Elaboración de p. </t>
  </si>
  <si>
    <t>Miguel Angel Membrive Covo</t>
  </si>
  <si>
    <t>B82731357</t>
  </si>
  <si>
    <t>AVACCO NEW INFORMATION TECHNOLOGIES SL</t>
  </si>
  <si>
    <t xml:space="preserve">LA ELABORACION, DESARROLLO Y MANTENIMIENTO DE PROGRAMAS Y APLICACIONES INFORMATICAS, DE LAS TECNOLOGIAS DE LA INFORMACION, Y OTROS.. </t>
  </si>
  <si>
    <t>Eduardo Borruel Trenchs</t>
  </si>
  <si>
    <t xml:space="preserve"> Alexandre Gracia Garcia</t>
  </si>
  <si>
    <t>B82752387</t>
  </si>
  <si>
    <t>ORAD HI-TEC SYSTEMS IBERIA SL</t>
  </si>
  <si>
    <t xml:space="preserve">EL DESARROLLO, CREACION, DISENO, COMERCIALIZACION, DISTRIBUCION, IMPORTACION, EXPORTACION, ALQUILER, LICENCIA, EXPLOTACION, MANTENIMIENTO Y REPARACION DE TODA CLASE DE SISTEMAS INFORMATICOS Y OTROS.. </t>
  </si>
  <si>
    <t>Salvador Gonzalez Vazquez</t>
  </si>
  <si>
    <t>B85457851</t>
  </si>
  <si>
    <t>RED ESPAÑOLA DE DISTRIBUCION JIMENEZ ALARD SL</t>
  </si>
  <si>
    <t xml:space="preserve">COMPRAVENTA DISENO Y FABRICACION DE MATERIAL INDUSTRIAL. COMERCIALIZACION, DISTRIBUCION Y SUMINISTRO DE MATERIAL INDUSTRIAL TANTO DE PRODUCCION PROPIA COMO AJENA.. </t>
  </si>
  <si>
    <t>B86307238</t>
  </si>
  <si>
    <t>GOLDEN AND SON SL</t>
  </si>
  <si>
    <t>03503</t>
  </si>
  <si>
    <t xml:space="preserve">EL DISEÑO GRAFICO EN SUS DISTINTAS REALIDADES INCLUIDO LA CREACION Y DESARROLLO DE PAGINAS WEB Y ACTIVIDADES RELACIONADAS. </t>
  </si>
  <si>
    <t>Eduardo Galvez Tellez</t>
  </si>
  <si>
    <t>A78679040</t>
  </si>
  <si>
    <t>INFORMATION BUILDERS IBERICA SA</t>
  </si>
  <si>
    <t xml:space="preserve">Estudio y realización de software para calculadores electrónicos de redes de comunicación y tratamiento de textos, la distribución de productos, programas, asesoramiento especializado, asesoramiento organizativo en informática, así como suministro de servicios y de sistemas para la elaboración de textos y datos estadísticos contables, técnicos y científicos.. </t>
  </si>
  <si>
    <t>Joel Espunya Feliu</t>
  </si>
  <si>
    <t xml:space="preserve"> Manuel Zahonero Medina</t>
  </si>
  <si>
    <t>elena_llorente@informationbuilders.com</t>
  </si>
  <si>
    <t xml:space="preserve"> marketing_spain@ibi.com</t>
  </si>
  <si>
    <t>B17910282</t>
  </si>
  <si>
    <t>SOFT ROSES EMPORDA SL</t>
  </si>
  <si>
    <t>17480</t>
  </si>
  <si>
    <t xml:space="preserve">LA COMPRA Y VENTA DE ORDENADORES Y APARATOS ELECTRONICOS, ASI COMO LA REPARACION DE LOS MISMOS. </t>
  </si>
  <si>
    <t>Aina Wang Gu</t>
  </si>
  <si>
    <t>info@softrosesemporda.es</t>
  </si>
  <si>
    <t>B35897958</t>
  </si>
  <si>
    <t>ZOFTWARE CON ZETA S.L.</t>
  </si>
  <si>
    <t xml:space="preserve">LA REPRESENTACION, IMPORTACION, EXPORTACION, COMERCIALIZACION, DISTRIBUCION, COMPRA Y VENTA AL MAYOR O AL DETALLE DE TODO TIPO DE APARATOS DE INFORMATICA, SOFTWARE Y ACCESORIOS, ASI COMO CONSULTORIA INFORMATICA, ANALISIS. </t>
  </si>
  <si>
    <t>Jose Manuel Dopazo Seoane</t>
  </si>
  <si>
    <t>B81665598</t>
  </si>
  <si>
    <t>INTERNOVA SIGLO XXI SL</t>
  </si>
  <si>
    <t xml:space="preserve">PRESTACION DE SERVICIOS INFORMATICOS, EN INSTALACIONES, PROGRAMAS Y TELECOMUNICACIONES. ADMINISTRACION Y GESTION DE NEGOCIOS COMERCIALES Y DE PUBLICIDAD, ETC.. </t>
  </si>
  <si>
    <t>Sergi Pastalle Ruiz</t>
  </si>
  <si>
    <t>B82248105</t>
  </si>
  <si>
    <t>WORLDNET 21 SL</t>
  </si>
  <si>
    <t xml:space="preserve">VENTA DE SOFTWARE INFORMATICO Y DE CUALQUIER PRODUCTO RELACIONADO CON EL MERCADO INFORMATICO, ASI COMO LA PRESTACION DE SERVICIOS DE TODO TIPO EN EL MERCADO INFORMATICO.. </t>
  </si>
  <si>
    <t>Oscar Palao Tomas</t>
  </si>
  <si>
    <t>irene.rivera@worldnet21.es</t>
  </si>
  <si>
    <t xml:space="preserve"> admin@worldnet21.es</t>
  </si>
  <si>
    <t>B85795938</t>
  </si>
  <si>
    <t>GOLDEN SUNRISE SL</t>
  </si>
  <si>
    <t xml:space="preserve">LA EXPLOTACION, SUMINISTRO, MANTENIMIENTO, REPARACION, INSTALACION, MONTAJE, DISTRIBUCION, REPRESENTACION, EXPORTACION E IMPORTACION, COMERCIALIZACION, COMPRA Y VENTA AL POR MAYOR Y AL POR MENOR DE TODO TIPO DE PRODUCTOS. </t>
  </si>
  <si>
    <t>B86488624</t>
  </si>
  <si>
    <t>NEOTKO STUDIOS SL</t>
  </si>
  <si>
    <t xml:space="preserve">LA CREACION, DESARROLLO Y COMERCIALIZACION DE VIDEOJUEGOS Y METODOS INTERACTIVOS. EL DISEÑO Y COMERCIALIZACION DE TRABAJOS Y PRODUCCIONES DE FOTOGRAFIA Y AUDIOVISUALES. Y LA COMPRA, VENTA Y EXPLOTACION POR CUALQUIER TITULO DEBIENES INMUEBLES. </t>
  </si>
  <si>
    <t>Victor Sancho Coma</t>
  </si>
  <si>
    <t xml:space="preserve"> Atchade Vigniavode Parfait</t>
  </si>
  <si>
    <t>B62145412</t>
  </si>
  <si>
    <t>INFOMEDIA BUSINESS SL</t>
  </si>
  <si>
    <t xml:space="preserve">EL ESTUDIO. REALIZACION, CREACION, PROYECCION. EJECUCION O DISTRIBUCION Y MANTENIMIENTO DE HERRAMIENTAS DE TRABAJO INFORMATIZADAS PARA EMPRESAS EN TODOS LOS SECTORES INDUSTRIALES Y TODOS LOS AMBITOS INFORMATICOS. ETC.. </t>
  </si>
  <si>
    <t>Jordi Xavier Blasco Arasanz</t>
  </si>
  <si>
    <t xml:space="preserve"> Alfons Cornella Solans</t>
  </si>
  <si>
    <t xml:space="preserve"> Jose Ignacio Latorre Sentis</t>
  </si>
  <si>
    <t>B73678492</t>
  </si>
  <si>
    <t>PIROTECNIA MURCIANA S.L</t>
  </si>
  <si>
    <t>30600</t>
  </si>
  <si>
    <t xml:space="preserve">Pirotécnia en general. Fabricación, importación, exportación, venta y montaje de espectaculos pirotécnicos. Fabricación y venta de herramientas y utillaje para pirotecnia. Servicios de produccion, venta y alquiler de sonido, luminotecnia y video. Servicios de desarrollo e implantación de software y. </t>
  </si>
  <si>
    <t>Xavier Lloberas Dalmases</t>
  </si>
  <si>
    <t>info@pirotecniamurciana.com</t>
  </si>
  <si>
    <t>B84182518</t>
  </si>
  <si>
    <t>CONVERSIA IT S.L</t>
  </si>
  <si>
    <t xml:space="preserve">LA PRESTACION DE TODO TIPO DE SERVICIOS RELACIONADOS CON LAS TECNOLOGIAS DE LA INFORMACION Y COMUNICACION Y SU EXPLOTACION. </t>
  </si>
  <si>
    <t>alopezde@casbegamail.com</t>
  </si>
  <si>
    <t>B85937878</t>
  </si>
  <si>
    <t>NOX MULTIMEDIA SL</t>
  </si>
  <si>
    <t xml:space="preserve">LA COMPRA, VENTA, IMPORTACION, EXPORTACION, COMERCIALIZACION Y DISTRIBUCION, AL POR MAYOR Y MENOR, DE APARATOS RADIOELECTRICOS Y ELECTRONICOS . . . .. </t>
  </si>
  <si>
    <t>Oscar Periche Fornas</t>
  </si>
  <si>
    <t>B24588907</t>
  </si>
  <si>
    <t>STICC SOLUCIONES SL</t>
  </si>
  <si>
    <t>24402</t>
  </si>
  <si>
    <t xml:space="preserve">LA PROGRAMACION Y EL ANALISIS INFORMATICO, ASI COMO EL COMERCIO DE PRODUCTOS INFORMATICOS. EL DESARROLLO DE APLICACIONES Y PROGRAMAS INFORMATICOS Y/O TECNICOS. CUALQUIER TIPO DE ACTIVIDAD COMERCIAL, EN ESPECIAL EL COMERC. </t>
  </si>
  <si>
    <t>Santiago Franquesa Casals</t>
  </si>
  <si>
    <t xml:space="preserve"> Angharad Rosa Salmeron</t>
  </si>
  <si>
    <t>info@sticc.com</t>
  </si>
  <si>
    <t>B73701971</t>
  </si>
  <si>
    <t>VISUALTIS INNOVACION SOCIEDAD LIMITADA</t>
  </si>
  <si>
    <t>30003</t>
  </si>
  <si>
    <t xml:space="preserve">Servicios informáticos, aplicaciones y desarrollos informáticos, reparación, distribución y venta de software y hardware así como de otros productosinformáticos. Transmisión de datos, imágenes y sonido a trav s de internet,, publicidad y comercio electrónico. Venta y subcontratación de servicios. </t>
  </si>
  <si>
    <t>Roger Ribo Salsas</t>
  </si>
  <si>
    <t xml:space="preserve"> Francesc Pascal Berbois</t>
  </si>
  <si>
    <t>B57721417</t>
  </si>
  <si>
    <t>SILVERTIPCODE SL</t>
  </si>
  <si>
    <t>07100</t>
  </si>
  <si>
    <t xml:space="preserve">La comercialización y desarrollo de software informático. </t>
  </si>
  <si>
    <t>Josep Puig Serra</t>
  </si>
  <si>
    <t>B63351035</t>
  </si>
  <si>
    <t>INFOR BUSINESS SOLUTIONS SL</t>
  </si>
  <si>
    <t xml:space="preserve">LA CREACION, DESARROLLO, COMERCIALIZACION, DISTRIBUCION, IMPORTACION, EXPORTACION DE PRODUCTOS DE SOFTWARE, PROGRAMAS; APARATOS, Y EQUIPOS INFORMATICOS.REALIZACION DE CONSULTORIA, FORMACION, ASISTENCIA TECNICA, ETC. </t>
  </si>
  <si>
    <t>Avelino Alcocer Ibor</t>
  </si>
  <si>
    <t xml:space="preserve"> Maria Teresa Robres Clausell</t>
  </si>
  <si>
    <t>B65736894</t>
  </si>
  <si>
    <t>SWISS TECH MEDIA IBERIA SL</t>
  </si>
  <si>
    <t xml:space="preserve">LA ACTIVIDAD DE AGENCIA DE PUBLICIDAD Y COMUNICACION, REALIZACION DE APLICACIONES INFORMATICAS, PLANIFICACION Y ORGANIZACION DE CONGRESOS, CONFERENCIAS, SEMINARIOS, SERVICIOS DE CONSULTORIA RELACIONADOS CON EL MARKETING, ETC. </t>
  </si>
  <si>
    <t>Remi Charles Guingant</t>
  </si>
  <si>
    <t xml:space="preserve"> Guingant Remi Charles</t>
  </si>
  <si>
    <t>B74288713</t>
  </si>
  <si>
    <t>ALIANZA TECNOLOGIA INFORMACION COMUNICACION SL</t>
  </si>
  <si>
    <t>33012</t>
  </si>
  <si>
    <t xml:space="preserve">FORMACION, CONSULTORIA TIC Y DISEÑO DE PAGINAS WEB. DESARROLLO DE SOFTWARE. CONSULTORIA EN GENERAL. VENTA DE SUMINISTROS INFORMATICOS. </t>
  </si>
  <si>
    <t>Xavier Vinaixa Rosello</t>
  </si>
  <si>
    <t>B86650074</t>
  </si>
  <si>
    <t>ANTA Y CLAVERO SL</t>
  </si>
  <si>
    <t xml:space="preserve">1. Comercio al por mayor y al por menor. Distribución comercial. Importación y exportación. Especialmerite de elementos de telefonía, telegrafía (cono sin hilos) y televisión. 2. Prestación de servicios. Actividades de gestión y administración. Servicios educativos, sanitarios, de ocio y entretenim. </t>
  </si>
  <si>
    <t>Lluis Soler Gomis</t>
  </si>
  <si>
    <t>B87442950</t>
  </si>
  <si>
    <t>IDE SERVICIOS AVANZADOS ELECTRONICOS SL</t>
  </si>
  <si>
    <t xml:space="preserve">La sociedad tiene por objeto la realización en España y en cualquier parte del extranjero, de cualquier negocio, asunto o actividad relativos a: ACTIVIDAD PRINCIPAL: REPARACION DE EQUIPOS ELECTRONICOS Y OPTICOS (CNAE 3313) Venta al por menor y comercialización de material informático... </t>
  </si>
  <si>
    <t>Dario Cantos Garcia</t>
  </si>
  <si>
    <t>B17588906</t>
  </si>
  <si>
    <t>TEARSHEETS DATA SL</t>
  </si>
  <si>
    <t>17250</t>
  </si>
  <si>
    <t xml:space="preserve">PROGRAMACION INFORMATICA, INSTALACION DE PROGRAMAS INFORMATICOS Y DEMAS TEMAS RELACIONADOS CON LA INFORMATICA. SERVICIOS DE CONTABILIDAD COMERCIO DE MADERA EN ESTADO NATURAL, SERVICIOS RELACIONADOS CON EL ALQUILER DE BAR. </t>
  </si>
  <si>
    <t>Jaime Plana Gil</t>
  </si>
  <si>
    <t>u.horrix@terra.es</t>
  </si>
  <si>
    <t>B17940081</t>
  </si>
  <si>
    <t>VERTIGO SOFTWARE FACTORY SL</t>
  </si>
  <si>
    <t>17310</t>
  </si>
  <si>
    <t>"EL DESARROLLO, ASESORAMIENTO, CONSULTORIA, ANALISIS, FORMACION DE SISTEMAS O SOPORTES INFORMATICOS, SERVICIOS INFORMATICOS ""ON-LINE"" Y CUALQUIER OTRA ACTIVIDAD COMPLEMENTARIA ASIMILABLE O DERIVADA DE ESTAS ACTIVIDADES PR. "</t>
  </si>
  <si>
    <t>Guillermo Olive Hontoria</t>
  </si>
  <si>
    <t>B48411789</t>
  </si>
  <si>
    <t>BIZGORRE SOCIEDAD LIMITADA</t>
  </si>
  <si>
    <t>48100</t>
  </si>
  <si>
    <t xml:space="preserve">SUBCONTRATACION DE SERVICIOS Y PERSONAL A TERCEROS DISENO Y PRODUCCION DE PRODUCTOS PROPIOS, MONTAJE DE CIRCUITOS IMPRESOS Y MONTAJES ELECTRONICOS                                                                          . </t>
  </si>
  <si>
    <t>Jaime Astiz Alonso</t>
  </si>
  <si>
    <t>bizgorre@bizgorre.com</t>
  </si>
  <si>
    <t xml:space="preserve"> bizgorre@abir.es</t>
  </si>
  <si>
    <t>B54323563</t>
  </si>
  <si>
    <t>SIXTHFINGER SL</t>
  </si>
  <si>
    <t xml:space="preserve">A. COMERCIALIZACION DE SOFTWARE. B. DESARROLLO DE LA TECNOLOGIA DE LA INFORMACION Y DE LA COMUNICACION. C. LA ELABORACION, EL MANTENIMIENTO Y VENTA, DE PROGRAMAS, ORDENADORES Y DEMAS SERVICIOS RELACIONADOS CON LA INFORMA. </t>
  </si>
  <si>
    <t>Patricia Marie Claude Faure</t>
  </si>
  <si>
    <t xml:space="preserve"> Claude Faure Patricia Marie</t>
  </si>
  <si>
    <t>B85791598</t>
  </si>
  <si>
    <t>ASAREN ORBIS SL</t>
  </si>
  <si>
    <t xml:space="preserve">LA IMPORTACION, EXPORTACION, DISTRIBUCION Y VENTA DE TODA CLASE DE PRODUCTOS TECNOLOGICOS ....... </t>
  </si>
  <si>
    <t>Oriol Cardus Juve</t>
  </si>
  <si>
    <t>B86074499</t>
  </si>
  <si>
    <t>PORLAFACE2010 SL</t>
  </si>
  <si>
    <t xml:space="preserve">LA IMPORTACION, EXPORTACION, FABRICCION, COMPRA, VENTA, DISTRIBUCION Y COMERCIALIZACION DE TODA CLASE DE PRODUCTOS, APARATOS Y COMPONENTES ELECTRONICOS. </t>
  </si>
  <si>
    <t>Sebastian Moranta Marti</t>
  </si>
  <si>
    <t>B86079282</t>
  </si>
  <si>
    <t>PIEALL SL</t>
  </si>
  <si>
    <t xml:space="preserve">DESARROLLO DE SISTEMAS INFORMATICOS, APLICACIONES INFORMATICAS PARA TODO TIPO DE PLATAFORMAS, PROGRAMAS Y TODO TIPO DE SERVICIOS DE CONSULTORIA INFORMATICA, ESPECIALMENTE DIRIGIDOS A ESTUDIOS DE OPINION, MERCADOS Y ENCUESTAS. </t>
  </si>
  <si>
    <t>Simbiosis Consulting</t>
  </si>
  <si>
    <t>B91995613</t>
  </si>
  <si>
    <t>INGEMONT SOCIEDAD DE INTERMEDIACION INGENIERIA SL</t>
  </si>
  <si>
    <t xml:space="preserve">Trabajos de Ingeniería, asistencia Técnica, asesoramiento, diseño, fabricación y comercialización de armarios y cuadros eléctricos, programación de autómatas y sistemas de adquisición de datos, sistemas de gestión técnica, desarrollo de software, sistemas robotizados, control numérico, cad-cam. </t>
  </si>
  <si>
    <t>Hossam Katib Koronfol</t>
  </si>
  <si>
    <t xml:space="preserve"> Koronfol Hossam Katib</t>
  </si>
  <si>
    <t>B65424566</t>
  </si>
  <si>
    <t>CREZCO SOLUTIONS SL</t>
  </si>
  <si>
    <t xml:space="preserve">LA PRESTACION DE SERVICIOS INFORMATICOS EN GENERAL Y EN PARTICULAR EL DESARROLLO Y MANTENIMIENTO DE WEBS, INCLUYENDO SU GESTION DOCUMENTAL Y ADMINISTRATIVA. COMPRAVENTA DE SOFTWARE Y HARDWARE, ETC. </t>
  </si>
  <si>
    <t>Carles Bonfill Aspero</t>
  </si>
  <si>
    <t>B65578684</t>
  </si>
  <si>
    <t>DIGESCO CORPORATIVA SL</t>
  </si>
  <si>
    <t>08640</t>
  </si>
  <si>
    <t xml:space="preserve">ESTUDIO, PROGRAMACION Y ANALISIS INFORMATICOS, SU VENTA, ALQUILER Y EXPLOTACION, MECANIZACION Y CENTRO DE CALCULO, ASESORAMIENTO Y GESTION CONTABLE, FISCAL, COMERCIAL Y ECONOMICA A EMPRESAS Y PARTICULARES ETC. </t>
  </si>
  <si>
    <t>Isaac Gallego Pla</t>
  </si>
  <si>
    <t xml:space="preserve"> Rosa Pla Salvador</t>
  </si>
  <si>
    <t xml:space="preserve"> Angel Jesus Carod Gasion</t>
  </si>
  <si>
    <t>info@digesco.com</t>
  </si>
  <si>
    <t>B65640930</t>
  </si>
  <si>
    <t>TUS MEDIA SL</t>
  </si>
  <si>
    <t>08402</t>
  </si>
  <si>
    <t xml:space="preserve">DESARROLLO DE SOLUCIONES Y APLICACIONES INFORMATICAS PARA SOPORTES TECNOLOGICOS, DESARROLLO, MANTENIMIENTO E INSTALACION DE SERVICIOS, APLICACIONES E INFRAESTRUCTURAS INFORMATICAS, ETC. </t>
  </si>
  <si>
    <t>Jiri Gros Haas</t>
  </si>
  <si>
    <t xml:space="preserve"> Haas Jiri Gros</t>
  </si>
  <si>
    <t>B24631640</t>
  </si>
  <si>
    <t>TELICE COMET SOCIEDAD LIMITADA</t>
  </si>
  <si>
    <t>24231</t>
  </si>
  <si>
    <t xml:space="preserve">El diseño, desarrollo, fabricación, suministro, instalación y mantenimientode herramientas tecnológicas relacionadas con la formación, la informacióny la comunicación... en aquellas actividades que sean profesionales la Sociedad actuará como mediadora y coordinadora. </t>
  </si>
  <si>
    <t>Pau Vidal Sola</t>
  </si>
  <si>
    <t>B38939054</t>
  </si>
  <si>
    <t>HORISUNS 15 SL</t>
  </si>
  <si>
    <t xml:space="preserve">LA INDUSTRIA DE LA INFORMATICA, COMPRENDIENDO DENTRO DE ELLA LA COMERCIALIZACION, INCLUIDOS COMERCIO INTERIOR Y EXTERIOR DE TODA CLASE DE ORDENADORES Y MATERIAL DE INFORMATICA, INCLUIDO SU INSTALACION, MANTENIMIENTO Y RE. </t>
  </si>
  <si>
    <t>Josep Gonzalez Porta</t>
  </si>
  <si>
    <t>B57313124</t>
  </si>
  <si>
    <t>EINASOFT S.L.</t>
  </si>
  <si>
    <t>07200</t>
  </si>
  <si>
    <t xml:space="preserve">EL DISENO E IMPLEMENTACION DE SOFTWARE; LA ENSENANZA, FORMACION Y ASESORIA EN CUESTIONES INFORMATICAS; EL DISENO Y CREACION DE CONTENIDO WEB; EL SOPORTE TECNICO PARA EL MANTENIMIENTO DE SISTEMAS INFORMATICOS; LA COMPRAVE. </t>
  </si>
  <si>
    <t>Carlos Alberto Sanchez Vivar Villarroel</t>
  </si>
  <si>
    <t xml:space="preserve"> Carlos Sanchez De Vivar Villarroel</t>
  </si>
  <si>
    <t xml:space="preserve"> Sanchez De Vivar Villarroel Carlos Alberto</t>
  </si>
  <si>
    <t>sureda@einasoft.net</t>
  </si>
  <si>
    <t>B86549136</t>
  </si>
  <si>
    <t>SOCIAL MOBILITY SL</t>
  </si>
  <si>
    <t xml:space="preserve">DESARROLLO DE PROGRAMAS INFORMATICOS PARA DISPOSITIVOS MOVILES Y EXPLOTACION DE LOS MISMOS EN EL MERCADO. </t>
  </si>
  <si>
    <t>B83903583</t>
  </si>
  <si>
    <t>MARKETGOO INTERNET SL</t>
  </si>
  <si>
    <t>28110</t>
  </si>
  <si>
    <t xml:space="preserve">LA INVERSION, DISENO. DESARROLLO, FABRICACION, ETC DE PRODUCTOS Y SUMINISTROS INFORMATICOS. ETC. ETC                                                                                                                        . </t>
  </si>
  <si>
    <t>info@vexlan.com</t>
  </si>
  <si>
    <t>B83940403</t>
  </si>
  <si>
    <t>FUTURA NEGOCIOS MADRID SL</t>
  </si>
  <si>
    <t xml:space="preserve">LA VENTA AL POR MENOR DE SOLUCIONES INFORMATICAS. </t>
  </si>
  <si>
    <t>B86563012</t>
  </si>
  <si>
    <t>ANDINA TRADE SL</t>
  </si>
  <si>
    <t xml:space="preserve">A) LA INVESTIGACION, PROGRAMACION, DESARROLLO, PRODUCCION, PROMOCION, GESTION, COMERCIALIZACION Y DISTRIBUCION DE TODA CLASE DE PRODUCTOS, BIENES Y SERVICIOS EN EL AMBITO DE LAS TELECOMUNICACIONES, LA INFORMATICA, LA ELECTRONICA CON APLICACION PRACTICA EN CUALQUIER SECTOR DE INTERNET,... </t>
  </si>
  <si>
    <t>Hermes Colombe Izquierdo</t>
  </si>
  <si>
    <t xml:space="preserve"> Izquierdo Hermes Colombe</t>
  </si>
  <si>
    <t>B98067085</t>
  </si>
  <si>
    <t>PYGSA SISTEMAS Y APLICACIONES SOCIEDAD LIMITADA</t>
  </si>
  <si>
    <t>46988</t>
  </si>
  <si>
    <t xml:space="preserve">LA SOCIEDAD TENDRA POR OBJETO: COMPRA, VENTA, IMPORTACION, EXPORTACION, E INTERMEDIACION COMERCIAL DE DE EQUIPOS INFORMATICOS.- COMPRA, VENTA, IMPORTACION, EXPORTACION E INTERMEDIACION COMERCIAL DE TODO TIPO DE MAQUINARI. </t>
  </si>
  <si>
    <t>Sergi Valls Bofill</t>
  </si>
  <si>
    <t>pygsa@pygsa.es</t>
  </si>
  <si>
    <t xml:space="preserve"> comercial@pygsa.es</t>
  </si>
  <si>
    <t>A62478623</t>
  </si>
  <si>
    <t>MEDITECNOLOGIA SA</t>
  </si>
  <si>
    <t xml:space="preserve">LA PROVISION DE SERVICIOS, GESTION Y DESARROLLO DE APLICACIONES TECNOLOGICAS IT (TECNOLOGIAS DE LA INFORMACION), TELEMATICAS Y DE TELECOMUNICACIONES, EN GENERAL, EN EL AMBITO DE INTERNET O DE OTRA, U OTRAS, RED DE REDES,. </t>
  </si>
  <si>
    <t>Jordi Clotet Frutos</t>
  </si>
  <si>
    <t>B27724897</t>
  </si>
  <si>
    <t>ELO-ISGUS IBERICA SL</t>
  </si>
  <si>
    <t xml:space="preserve">EL COMERCIO AL POR MAYOR Y AL POR MENOR, REPARACION, DISTRIBUCION Y REPRESENTACION DE COMPONENTES, ACCESORIOS Y PIEZAS DE REPUESTOS PARA EQUIPOS INFORMATICOS Y PROGRAMAS. SERVICIOS DE INGENIERIA, DISTRIBUCION, EN EL AMBI. </t>
  </si>
  <si>
    <t>Sergio Barreto Sanchez</t>
  </si>
  <si>
    <t xml:space="preserve"> Jordi Jimenez Asensio</t>
  </si>
  <si>
    <t>B65994642</t>
  </si>
  <si>
    <t>BETTER-KONTROL I SL</t>
  </si>
  <si>
    <t xml:space="preserve">LA PROGRAMACION Y ANALISIS DE INFORMATICA. VENTA, REPARACION E INSTALACION DE TODA CLASE DE ELEMENTOS INFORMATICOS, PROGRAMAS, COMPONENTES Y MATERIAL INFORMATICO, ASI COMO TIPO DE MATERIAL RELACIONADO CON INFORMATICA, ETC. </t>
  </si>
  <si>
    <t>Carlos Soms Tamarit</t>
  </si>
  <si>
    <t>B71056402</t>
  </si>
  <si>
    <t>MANFOR-STI SL</t>
  </si>
  <si>
    <t xml:space="preserve">Soluciones informática integrales. Consultoría y asesoría informática. Instalación, reparación y mantenimiento de sistemas informáticos y redes LAN/ WAN. Venta y distribución, al por mayor y por menor, de hardware y software informático. Formación especializada relacionada con la informática y las nu. </t>
  </si>
  <si>
    <t>Roger Serrallonga Moreno</t>
  </si>
  <si>
    <t xml:space="preserve"> Antonio Vila Estefanell</t>
  </si>
  <si>
    <t>B92225929</t>
  </si>
  <si>
    <t>SOFTWARE TRANSLATION ARTWORK RECORDING SL</t>
  </si>
  <si>
    <t xml:space="preserve">ANALISIS, PROGRAMACION, DISENO, TRADUCCION Y DESARROLLO DE TRABAJOS INFORMATICOS.. </t>
  </si>
  <si>
    <t>Jordi Pablo Pavo</t>
  </si>
  <si>
    <t>malaga@star-group.net</t>
  </si>
  <si>
    <t>B62846050</t>
  </si>
  <si>
    <t>SISTEMES I XARXES INFORMATIQUES CALIDAE SL</t>
  </si>
  <si>
    <t xml:space="preserve">LA GESTION Y EXPLOTACION INTEGRAL DE SERVICIOS PRESTADOS A TRAVES DE INTERNET Y/O OTRAS REDES INTERACTIVAS, CONSISTENTES EN INFORMACION INFORMATICA, TECNOLOGIA, AREAS RELACIONADAS CON ESTO, ETC.                          . </t>
  </si>
  <si>
    <t>Cornelis Nicolaas Van Rosendaal</t>
  </si>
  <si>
    <t xml:space="preserve"> Van Rosendaal Cornelis Nicolaas</t>
  </si>
  <si>
    <t>info@calidae.com</t>
  </si>
  <si>
    <t>B85554012</t>
  </si>
  <si>
    <t>DACERION INDUSTRIES SL</t>
  </si>
  <si>
    <t xml:space="preserve">DESARROLLO Y COMERCIALIZACION DE TODO TIPO DE ASISTENTES, APARATOS O PROGRAMAS DE ORDENADOR, RELACIONADOS CON LA SEGURIDAD PERSONAL O MATERIAL Y QUE HAYAN SIDO DESARROLLADOS POR LA PROPIA SOCIEDAD O SUS EMPLEADOS. ETC.. </t>
  </si>
  <si>
    <t>B86511433</t>
  </si>
  <si>
    <t>PRIWIN EXCHANGE SL</t>
  </si>
  <si>
    <t xml:space="preserve">planificación y desarrollo de proyectos informáticos y ofimáticos, así como diseño y realización de páginas WEB. Prestación de servicios de asesoramiento, mediación y gestión, para la formulación de combinaciones de apuestasde las distintas modalidades de juegos de azar legalmetne autorizados,.. </t>
  </si>
  <si>
    <t>Santiago Angel Reig Roman</t>
  </si>
  <si>
    <t xml:space="preserve"> David Reig Roman</t>
  </si>
  <si>
    <t>B62127592</t>
  </si>
  <si>
    <t>GRUPO TRITECNICS INFORMATICA SL</t>
  </si>
  <si>
    <t xml:space="preserve">EL SERVICIO DE ALQUILER (NO FINANCIERO) DE CORREO ELECTRONICO, Y EQUIPOS INFORMATICOS, ASI COMO LOS SERVICIOS ADICIONALES DE REPARACION Y MANTENIMIENTO DE LOS MISMOS.. </t>
  </si>
  <si>
    <t>B64120496</t>
  </si>
  <si>
    <t>UNDERSHOOT S.L</t>
  </si>
  <si>
    <t xml:space="preserve">COMERCIALIZACION, MONTAJE, INSTALACION Y REPARACION DE COMPONENTES Y EQUIPOS INFORMATICOS Y EL DESARROLLO E IMPLANTACION DE PROGRAMAS INFORMATICOS PARA SU APLICACION EN EL AMBITO DOMESTICO, PROFESIONAL, INDUSTRIAL Y COME. </t>
  </si>
  <si>
    <t>Javier Barzano Julvez</t>
  </si>
  <si>
    <t>B65332546</t>
  </si>
  <si>
    <t>FASTAXI SL</t>
  </si>
  <si>
    <t xml:space="preserve">EL DESARROLLO, DISEÑO Y COMERCIALIZACION DE SOFTWARE PARA APLICACIONES MOVILES.. </t>
  </si>
  <si>
    <t>Antoni Bou Monclus</t>
  </si>
  <si>
    <t xml:space="preserve"> Blai Hernandez Costa</t>
  </si>
  <si>
    <t xml:space="preserve"> David Rojo Gonzalez</t>
  </si>
  <si>
    <t>B18793034</t>
  </si>
  <si>
    <t>MEDEA SOFT SOCIEDAD LIMITADA</t>
  </si>
  <si>
    <t xml:space="preserve">LA CONFECCION, VENTA Y MANTENIMIENTO DE PROGRAMAS INFORMATICOS. LA VENTA Y MANTENIMIENTO DE EQUIPOS INFORMATICOS. LAS ACTIVIDADES ENUMERADAS, PODRAN SER TAMBIEN DESARROLLADAS POR LA SOCIEDAD, TOTAL O PARCIALMENTE; DE MOD. </t>
  </si>
  <si>
    <t>Joan Vall Costa</t>
  </si>
  <si>
    <t xml:space="preserve"> Josep Ramia Blasco</t>
  </si>
  <si>
    <t>B36806057</t>
  </si>
  <si>
    <t>ASYSGON SL</t>
  </si>
  <si>
    <t>36315</t>
  </si>
  <si>
    <t xml:space="preserve">VENTA Y REPARACION DE MAQUINARIA ELECTRONICA E INFORMATICA.. </t>
  </si>
  <si>
    <t>Xavier Miquel Tarrago</t>
  </si>
  <si>
    <t>infoventas@asysgon.com</t>
  </si>
  <si>
    <t>B37335148</t>
  </si>
  <si>
    <t>INFORMATICA FALKEN SL</t>
  </si>
  <si>
    <t xml:space="preserve">COMPRAVENTA, INSTALACION, MONTAJE, MANUFACTURACION, REPARACION, ALQUILER Y SERVICIOS DE TODO TIPO DE ORDENADORES, MAQUINAS, ELEMENTOS, UTENSILIOS Y MATERIALES RELACIONADOS CON LA INFORMATICA, OFIMATICA, DISENO Y ELECTRON. </t>
  </si>
  <si>
    <t>Patricia Marin Balbuena</t>
  </si>
  <si>
    <t>B65976458</t>
  </si>
  <si>
    <t>E-SMOKING SPAIN SL</t>
  </si>
  <si>
    <t xml:space="preserve">LA VENTA Y DISTRIBUCION DE CIGARROS ELECTRONICOS Y ACCESORIOS DE LOS MISMOSEN GENERAL TODOS LOS SERVICIOS RELACIONADOS CON LA VENTA Y DISTRIBUCION DEBIENES DE CONSUMO. </t>
  </si>
  <si>
    <t>Maria Dolores Mulet Gonzalez</t>
  </si>
  <si>
    <t xml:space="preserve"> Ivan Montes Sanchez</t>
  </si>
  <si>
    <t>B82740390</t>
  </si>
  <si>
    <t>TIM SERVICIOS INFORMATICOS EN LA RED SL</t>
  </si>
  <si>
    <t>28932</t>
  </si>
  <si>
    <t xml:space="preserve">DISENO, PROGRAMACION Y SOPORTE PARA PORTALES DE INFORMACION Y PAGINAS CORPORATIVAS EN INTERNET, PROMOVER ACCESO A INTERNET Y OFRECER SERVICIOS DE HOSPEDAJE Y OTROS.. </t>
  </si>
  <si>
    <t>Guillermo Tamborero Jimenez</t>
  </si>
  <si>
    <t>B61330247</t>
  </si>
  <si>
    <t>NEKAN COMUNICACIONES SL</t>
  </si>
  <si>
    <t xml:space="preserve">PROVEER DE ACCESO A INTERNET Y A OTRAS REDES DE COMUNICACION Y LA PRESTACION DE SERVICIOS Y LA COMPRA VENTA Y ALQUILER DE PRODUCTOS RELACIONADOS CON LAS REDES DE COMUNICACION. CREACION DE PROGRAMAS INFORMATICOS, SU CESIO. </t>
  </si>
  <si>
    <t>Klaus Byskov Hoffmann</t>
  </si>
  <si>
    <t xml:space="preserve"> Mikkel Brandt Gadegaard</t>
  </si>
  <si>
    <t xml:space="preserve"> Gadegaard Mikkel Brandt</t>
  </si>
  <si>
    <t>B64157019</t>
  </si>
  <si>
    <t>MENTESACTIVAS SL</t>
  </si>
  <si>
    <t>08917</t>
  </si>
  <si>
    <t xml:space="preserve">EL DISENO Y DESARROLLO DE PAGINAS WEB Y SERVICIOS INTEGRALES DE INTERNET, SOFTWARE, Y HARDWARE, Y SERVICIOS Y PRODUCTOS INFORMATICOS EN GENERAL, COMPRAVENTA, IMPORT, EXPORT DE PRODUCTOS ELECTRICOS, ELECTRONICOS, ETC. </t>
  </si>
  <si>
    <t>Jorge Ferrer Jeremias</t>
  </si>
  <si>
    <t>info@mentesactivas.com</t>
  </si>
  <si>
    <t>B85938801</t>
  </si>
  <si>
    <t>CUSTOMER DATA SAFE SL</t>
  </si>
  <si>
    <t xml:space="preserve">A) MANTENIMIENTO INTEGRAL INFORMATICO. B) DESARROLLO DE IMPLANTACIONES Y PROYECTOS INFORMATICOS, CAMPAÑAS DE UBICACION WEB, PUBLICIDAD ONLINE, DISEÑO GRAFICO Y SEGURIDAD DE DATOS;.. </t>
  </si>
  <si>
    <t>Alexandre Porrata Supervia</t>
  </si>
  <si>
    <t xml:space="preserve"> Alberto Aroca Santos</t>
  </si>
  <si>
    <t xml:space="preserve"> Anna Maria Aroca Santos</t>
  </si>
  <si>
    <t xml:space="preserve"> Juan Maria Martinez Ferrer</t>
  </si>
  <si>
    <t>B86908647</t>
  </si>
  <si>
    <t>LA FABRICA DE SOFTWARE Y HARDWARE SL</t>
  </si>
  <si>
    <t>28340</t>
  </si>
  <si>
    <t xml:space="preserve">(CNAE de la actividad principal 6209) -Desarrollo de todo tipo de software, así como montajes, instalaciones, mantenimiento, ventas y compras de toda clase de aparatos informáticos, electrónicos o de alta tecnología, su comercio y suministro, incluso importación y exportación. </t>
  </si>
  <si>
    <t>Miguel Antonio Pascual Nadal</t>
  </si>
  <si>
    <t>B92968007</t>
  </si>
  <si>
    <t>MEDIAGLOBE INNOVA SL</t>
  </si>
  <si>
    <t xml:space="preserve">LA FABRICACION, FORMACION Y CONSULTORIA DE SOFTWARE INFORMATICO.. </t>
  </si>
  <si>
    <t>Maria Dolores Canut Iborra</t>
  </si>
  <si>
    <t>B38951695</t>
  </si>
  <si>
    <t>SISTEMAS DINAMICOS DE GESTION SL</t>
  </si>
  <si>
    <t xml:space="preserve">OBJETO. LA SOCIEDAD TIENE POR OBJETO: 1. REALIZACION DE ACTIVIDADES INFORMATICAS EN GENERAL, TALES COMO LA COMPRA VENTA AL MAYOR Y AL MENOR ASI COMO LA REPARACION DE EQUIPOS Y MATERIAL INFORMATICO, DISENO DE PAGINAS WEB,. </t>
  </si>
  <si>
    <t>Gabriel Bestard Ribas</t>
  </si>
  <si>
    <t>B47663539</t>
  </si>
  <si>
    <t>MICRO LOGIC SOLUCIONES INFORMATICAS SL</t>
  </si>
  <si>
    <t xml:space="preserve">El desarrollo e implantacion de sistemas y equipos informaticos, telematicos, ofimaticos y automaticos y de telecomunicacion, propios o de terceros, la prestacion de toda clase de servicios relacionados con dichos sistemas yequipos, asi como la compra, venta, importacion, exportacion, almacenaje, a.. </t>
  </si>
  <si>
    <t>Ramon Domingo Mustaros</t>
  </si>
  <si>
    <t>B84164243</t>
  </si>
  <si>
    <t>INFINITY LINE MARKETING S.L</t>
  </si>
  <si>
    <t xml:space="preserve">COMERCIALIZACION DE PRODUCTOS RELACIONADOS CON INTERNET. </t>
  </si>
  <si>
    <t>Ricardo Eugenio Mariñosa Sanchez</t>
  </si>
  <si>
    <t>B86455920</t>
  </si>
  <si>
    <t>PHOENIX DESIGN STUDIOS SL</t>
  </si>
  <si>
    <t xml:space="preserve">VENTA Y REPARACION DE EQUIPOS INFORMATICOS ASI COMO LA COMPRA Y VENTA DE COMPONENTES NECESARIOS PARA LA REPARACION Y MONTAJE DE SISTEMAS INFORMATIOS. INSTALACION Y MANTENIMIENTO DE REDES INFORMATICAS, ASI COMO SUS PERIFERICOSQUE LE SEAN NECESARIOS PARA SU FUNCIONAMIENTO. </t>
  </si>
  <si>
    <t>Rafael Terradas Robledo</t>
  </si>
  <si>
    <t>B01441880</t>
  </si>
  <si>
    <t>FAHER HERRAMIENTA INDUSTRIAL SL</t>
  </si>
  <si>
    <t>01013</t>
  </si>
  <si>
    <t xml:space="preserve">COMERCIO, VENTA, IMPORT-EXPORT, ETC DE HERRAMIENTAS MANUALES Y MAQUINARIA INDUSTRIAL Y AGRICOLA; CONSTRUCCION EN GENERAL; COMERCIO DE INMUEBLES.. </t>
  </si>
  <si>
    <t>Abel Segura Muñoz</t>
  </si>
  <si>
    <t xml:space="preserve"> Marta Serrano Suarez</t>
  </si>
  <si>
    <t>faherma@faherma.com</t>
  </si>
  <si>
    <t>B54458666</t>
  </si>
  <si>
    <t>AVANT CEM SL</t>
  </si>
  <si>
    <t xml:space="preserve">A. LA REALIZACION DE ACTIVIDADES DE INTERNET, ASI COMO EL SUMINISTRO DE SERVICIOS DE INFORMACION Y FORMACION. B. EL DESARROLLO Y MANTENIMIENTO DE APLICACIONES Y SISTEMAS INFORMATICOS, CURSOS DE FORMACION EN APLICACIONES. </t>
  </si>
  <si>
    <t>Antonio Alejandro Horcajo Nicolau</t>
  </si>
  <si>
    <t xml:space="preserve"> Gabriel Boix Marcal</t>
  </si>
  <si>
    <t xml:space="preserve"> Gerard Gutierrez Pando Carreras</t>
  </si>
  <si>
    <t>B83701466</t>
  </si>
  <si>
    <t>ALPEJOSNA SL</t>
  </si>
  <si>
    <t xml:space="preserve">COMERCIALIZACION, IMPORTACION Y EXPORTACION, DISTRIBUCION, ALQUILER, PROMOCION, TRANSPORTE, MONTAJE; , INSTALACION, ALMACENAJE, ASISTENCIA TECNICA, ASESORAMIENTO, INTERMEDIACION, CONTRATACION Y DIFUSION DE ORDENADORES Y. </t>
  </si>
  <si>
    <t>B83889576</t>
  </si>
  <si>
    <t>INGENIERIA DE PROCESOS ADMINISTRATIVOS SL</t>
  </si>
  <si>
    <t>28343</t>
  </si>
  <si>
    <t xml:space="preserve">DISENO DE NIVELES DE CALIDAD EN FUNCION DE LOS OBJETIVOS EMPRESARIALES O SOCIALES Y ASESORAMIENTO EN LAS ETAPAS DE CONSTRUCCION DEL PROYECTO CALIDAD. ELABORACION DE MANUALES DE PROCEDIMIENTOS Y SUMINISTRO DE LOS PROGRAMA. </t>
  </si>
  <si>
    <t>Ranjan Vashi Vaswani</t>
  </si>
  <si>
    <t xml:space="preserve"> Vaswani Ranjan Vashi</t>
  </si>
  <si>
    <t>B08718801</t>
  </si>
  <si>
    <t>PLANA FABREGA BARCELONA SL</t>
  </si>
  <si>
    <t xml:space="preserve">INSTALACION Y VENTA AL POR MAYOR DE APARATOS DE TELEFONIA, RADIOTELEFONIA, TELEVISION, BIEN POR SI, BIEN A TRAVES DE TERCEROS PERSONAS Y LA COMERCIALIZACION, IMPORTACION Y EXPORTACION DE LOS MISMOS.                      . </t>
  </si>
  <si>
    <t>Ruben Dario Benitez Reyes</t>
  </si>
  <si>
    <t>pfbarcelona@planafabrega.com</t>
  </si>
  <si>
    <t>B41702721</t>
  </si>
  <si>
    <t>SERVICIOS INFORMATICOS Y COMUNICACIONES TECNOVA SOCIEDAD DE RESPONSABILIDAD LIMITADA LABORAL</t>
  </si>
  <si>
    <t xml:space="preserve">PRESTACION DE SERVICIOS PROFESIONALES DE CONSULTORIA INFORMATICA, DISENO Y REALIZACION DE INSTALACIONES FISICAS DESARROLLO DE SOLUCIONES EN COMUNICACIONES, MANTENIMIENTO DE SOFTWARE OPERATIVO Y HARDWARE, VENTA DE ORDENAD. </t>
  </si>
  <si>
    <t>info@tecnova-sic.com</t>
  </si>
  <si>
    <t>B59933895</t>
  </si>
  <si>
    <t>GRUPO DE SOFTWARE MEDITERRANEO SL</t>
  </si>
  <si>
    <t xml:space="preserve">COMPRA, VENTA, COMERCIALIZACION, DISTRIBUCION, IMPORTACION,EXPORTACION DE ORDENADORES, SUS COMPONENTES Y ACCESORIOS PRODUCCION Y COMERCIALIZACION DE PROGRAMAS DE SOFTWARE.. </t>
  </si>
  <si>
    <t>Maria Teixidor Jufresa</t>
  </si>
  <si>
    <t xml:space="preserve"> Jose Alberto Coll Rodriguez</t>
  </si>
  <si>
    <t xml:space="preserve"> Laura Urquizu Barasoain</t>
  </si>
  <si>
    <t xml:space="preserve"> David Waroquier</t>
  </si>
  <si>
    <t xml:space="preserve"> Jessica Maria Schultz</t>
  </si>
  <si>
    <t>grime@grimegsm.com</t>
  </si>
  <si>
    <t>B85912152</t>
  </si>
  <si>
    <t>HYDRA INTERACTIVE SL</t>
  </si>
  <si>
    <t xml:space="preserve">ELABORACION DE PROYECTOS EN MATERIA DE NUEVAS TECNOLOGIAS Y TELECOMUNICACIONES. DESARROLLO DE CONTENIDOS, APLICACIONES DE SOFTWARE Y TECNOLOGIA INTERACTIVAS PARA MEDIOS DE COMUNICACION.. </t>
  </si>
  <si>
    <t>B91606194</t>
  </si>
  <si>
    <t>INFOM2 INFORMATICA Y SERVICIOS SOCIEDAD LIMITADA</t>
  </si>
  <si>
    <t xml:space="preserve">LA PRESTACION DE SERVICIOS DE CONSULTORIA Y ASESORAMIENTO EN EL CAMPO DE LOS SISTEMAS DE INFORMACION Y GESTION, ESPECIALMENTE LOS RELACIONADOS CON LAS APLICACIONES DE SISTEMAS DE INFORMACION GEOGRAFICA Y EL TRATAMIENTO C. </t>
  </si>
  <si>
    <t>Sergio Sanchez Lluelles</t>
  </si>
  <si>
    <t>B92914977</t>
  </si>
  <si>
    <t>KILLER CHIP SL</t>
  </si>
  <si>
    <t xml:space="preserve">EL, COMERCIO AL POR MAYOR Y MENOR DE MATERIALES INFORMATICOS.- EL COMERCIO AL POR MAYOR Y MENOR DE PROGRAMAS INFORMATICOS.- EL, COMERCIO AL, POR MAYOR Y MENOR DE VIDEOJUEGOS.- SERVICIOS TECNICOS DE INFORMATICA Y CLASES D. </t>
  </si>
  <si>
    <t>Xavier Beumala Segura</t>
  </si>
  <si>
    <t xml:space="preserve"> Xavier Sebastien Lazarus</t>
  </si>
  <si>
    <t xml:space="preserve"> Cete Urs</t>
  </si>
  <si>
    <t>B94055415</t>
  </si>
  <si>
    <t>IT TREND TECHNOLOGY SL</t>
  </si>
  <si>
    <t xml:space="preserve">La asistencia técnica informática integral, formación, comercialización y desarrollo e implantación de aplicaciones informáticas; las herramientas con un enorme potencial para configurar estructuras organizativas y modelos de gestión de los servicios que ofrezcan una respuesta única, ágil, eficiente. </t>
  </si>
  <si>
    <t>Sergio Ortiz Hernandez</t>
  </si>
  <si>
    <t>B85163178</t>
  </si>
  <si>
    <t>SERVICIOS TECNICOS STORAGE SL</t>
  </si>
  <si>
    <t xml:space="preserve">SERVICIOS DE INSTALACION Y PUESTA EN MARCHA DE UNIDADES DE SISTEMAS INFORMATICOS, ALMACENAMIENTO DE DATOS Y SISTEMAS DE BACKUP/RECOVERY;. </t>
  </si>
  <si>
    <t>Javier Cañete Lopez</t>
  </si>
  <si>
    <t xml:space="preserve"> Fernando Martin Rubio</t>
  </si>
  <si>
    <t>B61255667</t>
  </si>
  <si>
    <t>RCM SOFTWARE SL</t>
  </si>
  <si>
    <t>08329</t>
  </si>
  <si>
    <t xml:space="preserve">DISENO DE SISTEMAS INFORMATICOS, ROBOTICOS Y ELECTRONICOS, ASI COMO SU COMERCIALIZACION Y VENTA, FABRICACION DE CINTA INDUSTRIAL Y PRODUCTOS ANALOGOS DE ESTA.. </t>
  </si>
  <si>
    <t>Miguel Angel Lopez Silvo</t>
  </si>
  <si>
    <t>rcm@rcm.es</t>
  </si>
  <si>
    <t>B71083430</t>
  </si>
  <si>
    <t>THE FOURTH LEAF SL</t>
  </si>
  <si>
    <t>"La creación y desarrollo de programas, sistemas y aplicaciones informáticas, su venta y alquiler. La prestación de servicios on-line de software ""SAAS""., y de servicios de consultoría y de formación en materia de informática. "</t>
  </si>
  <si>
    <t>Jordi Pons Bonet</t>
  </si>
  <si>
    <t>info@thefourthleaf.es</t>
  </si>
  <si>
    <t xml:space="preserve"> info@vslogistica.com</t>
  </si>
  <si>
    <t>B84204528</t>
  </si>
  <si>
    <t>KIUI MARKETING DIGITAL SL</t>
  </si>
  <si>
    <t xml:space="preserve">SERVICIOS Y SOLUCIONES GLOBALES DE INTERNET. </t>
  </si>
  <si>
    <t xml:space="preserve"> Francisco Javier Monzo Martinez</t>
  </si>
  <si>
    <t>B12860342</t>
  </si>
  <si>
    <t>LOGISTICS PLANNING SL</t>
  </si>
  <si>
    <t xml:space="preserve">El desarrollo de software y consultoría informática.. </t>
  </si>
  <si>
    <t>Alessandro Bonanni</t>
  </si>
  <si>
    <t xml:space="preserve"> Bonanni Alessandro </t>
  </si>
  <si>
    <t>B63796320</t>
  </si>
  <si>
    <t>COMUNICACIONES MORENO LABANDA SL</t>
  </si>
  <si>
    <t xml:space="preserve">LOS SERVICIOS PROPIOS DE UN LOCUTORIO DE COMUNICACIONES, SERVICIOS DE INTERNET Y VIDEOCLUB. </t>
  </si>
  <si>
    <t>Alexandre Verdaguer Serena</t>
  </si>
  <si>
    <t>B83766519</t>
  </si>
  <si>
    <t>SOFTWARE SERVICES AND SYSTEMS DISTRIBUTION SL</t>
  </si>
  <si>
    <t xml:space="preserve">EL EJERCICIO DE ACTIVIDADES DE PRODUCCION, FABRICACION, REALIZACION, EXPLOTACION, INVESTIGACION, COMPRA Y VENTA, IMPORTACION Y EXPORTACION EN LOS CAMPOS MULTIMEDIA, AUDIOVISUALES, REDES DE COMUNICACIONES. </t>
  </si>
  <si>
    <t>Friedrich Paul Bruck</t>
  </si>
  <si>
    <t xml:space="preserve"> Leticia Lozano Ucles</t>
  </si>
  <si>
    <t>B93261113</t>
  </si>
  <si>
    <t>VIRUSTOTAL SL</t>
  </si>
  <si>
    <t>29018</t>
  </si>
  <si>
    <t xml:space="preserve">(i) La investigación, desarrollo e implantación de sistemas, equipos, aplicaciones y programas informáticos, incluyendo sistemas de almacenamiento, tratamiento, respaldo y recuperación de datos, información o contenidos; (ii) El diseño, puesta en marcha, gestión y explotación de páginas o sitios web. </t>
  </si>
  <si>
    <t>German Lopez Rodriguez</t>
  </si>
  <si>
    <t>B11486099</t>
  </si>
  <si>
    <t>MIMETIC LIGHTS SL</t>
  </si>
  <si>
    <t>11380</t>
  </si>
  <si>
    <t xml:space="preserve">LA REALIZACION, PRODUCCION Y COMERCIALIZACION DE ANIMACIONES Y GRAFICOS EN PROGRAMAS INFORMATICOS. LA FABRICACION DISTRIBUCION PRODUCCION Y COMERCIALIZACION DE PROGRAMAS INFORMATICOS.. </t>
  </si>
  <si>
    <t>Romain Serge Piraux</t>
  </si>
  <si>
    <t xml:space="preserve"> Piraux Romain Serge</t>
  </si>
  <si>
    <t>B15839376</t>
  </si>
  <si>
    <t>SISTEMAS INFORMATICOS COMPOSTELA SL</t>
  </si>
  <si>
    <t>15701</t>
  </si>
  <si>
    <t xml:space="preserve">COMERCIO, TRANSPORTE Y DISTRIBUCION DE PRODUCTOS INFORMATICOS, TELEFONICOS Y DE TELECOMUNICACIONES.. </t>
  </si>
  <si>
    <t>Lidia Julian Miro</t>
  </si>
  <si>
    <t>informatica@siscompostela.com</t>
  </si>
  <si>
    <t>B43644103</t>
  </si>
  <si>
    <t>M &amp; C SYSTEMEBRE SOCIEDAD LIMITADA</t>
  </si>
  <si>
    <t>43870</t>
  </si>
  <si>
    <t xml:space="preserve">LA ACTIVIDAD DE REGENERACION POR PROCEDIMIENTOS INDUSTRIALES DE TODO TIPO DE CONSUMIBLES INFORMATICOS, COMERCIO DE LIBROS, PERIODICOS, ARTICULOS DE PAPELERIA Y ESCRITORIO. </t>
  </si>
  <si>
    <t>Joao Guilherme Dantas Gama</t>
  </si>
  <si>
    <t xml:space="preserve"> Da Gama Joao Guilherme Dantas</t>
  </si>
  <si>
    <t>B65028763</t>
  </si>
  <si>
    <t>AGEINFO CONSULTING SL</t>
  </si>
  <si>
    <t xml:space="preserve">LA CONSULTORIA INFORMATICA, PUESTA EN MARCHA DEL MANTENIMIENTO DE SISTEMAS DE SOFTWARE, HARDWARE, E INFRAESTRUCTURAS DE RED, ASI COMO LA PRESTACION DE SERVICIOS CONEXOS.. </t>
  </si>
  <si>
    <t>B65064636</t>
  </si>
  <si>
    <t>QUALITAT I SERVEI D'APLICACIONS INFORMATIQUES SL</t>
  </si>
  <si>
    <t xml:space="preserve">LA COMERCIALIZACION Y DISTRIBUCION DE PRODUCTOS Y MATERIALES DE OFICINA, OFIMATICA, E INFORMATICA EN GENERAL, ASI COMO DESARROLLO Y PROGRAMACION INFORMATICA.. </t>
  </si>
  <si>
    <t>Eduardo Jesus Korner Espejo</t>
  </si>
  <si>
    <t xml:space="preserve"> Marcos Alfredo Cordova Orbegoso</t>
  </si>
  <si>
    <t>B65666927</t>
  </si>
  <si>
    <t>SUEZ ADVANCED SOLUTIONS ESPAÑA SL</t>
  </si>
  <si>
    <t xml:space="preserve">PRESTACION DE SERVICIOS PROPIOS DE LOS SISTEMAS INFORMATICOS COMPRENDIENDOLA INVESTIGACION, DESARROLLO, INNOVACION, MEJORA, EXPLOTACION, IMPLANTACION, APLICACION, MANTENIMIENTO, FABRIC ACION, COMERCIALIZACION, DISTRIBUCION, ETC.. </t>
  </si>
  <si>
    <t>Martin Britton</t>
  </si>
  <si>
    <t xml:space="preserve"> Marta Candales Martinez</t>
  </si>
  <si>
    <t>B65709255</t>
  </si>
  <si>
    <t>EG SOLUCIONES APLICACIONES Y PROCESOS SL</t>
  </si>
  <si>
    <t xml:space="preserve">LA PRESTACION DE SERVICIOS DE CONSULTORIA Y PROGRAMACION INFORMATICA,. COMERCIALIZACION DE TODA CLASE DE PRODUCTOS FARMACEUTICOS, DIETETICOS, ORTOPEDICOS, COSMETICOS Y DE PERFUMERIA, ETC. </t>
  </si>
  <si>
    <t>Albert Verges Canivell</t>
  </si>
  <si>
    <t>B76538784</t>
  </si>
  <si>
    <t>CAMAHE NORTE Y SUR SL</t>
  </si>
  <si>
    <t xml:space="preserve">Objeto Social. El objeto social es: a). El ejercicio de las actividades propias de: Publicidad y Marketing. Comunicación. Servicios Editoriales Integrales. Desarrollo de software especializado en el análisis sociológico Actividades de Formación en el ámbito de la comunicación, publicidad, marketing. </t>
  </si>
  <si>
    <t>Gabriel Benedicto Flores</t>
  </si>
  <si>
    <t>B86259561</t>
  </si>
  <si>
    <t>ENVIRODATA SL</t>
  </si>
  <si>
    <t xml:space="preserve">La comercialización y desarrollo de sistemas informáticos e industriales.. </t>
  </si>
  <si>
    <t>Carlos Daniel Lanfranconi</t>
  </si>
  <si>
    <t xml:space="preserve"> Lanfranconi Carlos Daniel</t>
  </si>
  <si>
    <t>B63959621</t>
  </si>
  <si>
    <t>MAIA MEDIA SL</t>
  </si>
  <si>
    <t xml:space="preserve">LA PRESTACION DE SERVICIOS GENERALES EN EL CAMPO DE LOS SISTEMAS DE INFORMACION Y COMUNICACION CON ESPECIALIZACIONES DE ASESORIA, CONSULTORIA Y DISENO DE PROGRAMAS, ETC. </t>
  </si>
  <si>
    <t>Oscar Omar Flores Rodriguez</t>
  </si>
  <si>
    <t>B85067924</t>
  </si>
  <si>
    <t>INFORMATICA VALLE DEL KAS SL</t>
  </si>
  <si>
    <t>28018</t>
  </si>
  <si>
    <t xml:space="preserve">COMPRAVENTA AL POR MENOR DE PRODUCTOS INFORMATICOS, ELECTRONICOS, ELECTRICOS Y CONSUMIBLES. </t>
  </si>
  <si>
    <t>Eduardo Garcia Sanz</t>
  </si>
  <si>
    <t>B85469120</t>
  </si>
  <si>
    <t>MARKETS ARE CONVERSATIONS SL</t>
  </si>
  <si>
    <t xml:space="preserve">EL ANALISIS DE CONTENIDOS DE SITIOS WEB DE INTERNET, JUNTO CON EL DESARROLLO DE HERRAMIENTAS DE MARKETING ON LINE,.. </t>
  </si>
  <si>
    <t>Stefania Sasso</t>
  </si>
  <si>
    <t xml:space="preserve"> Sasso Stefania </t>
  </si>
  <si>
    <t>B02343580</t>
  </si>
  <si>
    <t>INFORMATICA Y COMUNICACIONES TECNYCOM SOCIEDAD LIMITADA</t>
  </si>
  <si>
    <t>02006</t>
  </si>
  <si>
    <t xml:space="preserve">LA COMPRAVENTA Y ALQUILER DE ORDENADORES, SUS COMPONENTES Y APLICACIONES INFORMATICAS. PROGRAMACION DE APLICACIONES INFORMATICAS Y DE PAGINAS WEB. DESARROLLOS TELEMATICOS Y DE COMUNICACIONES, COMO COMPRA Y ALQUILER DE SE. </t>
  </si>
  <si>
    <t>Marta Valles Biosca</t>
  </si>
  <si>
    <t>david@tecnycom.net</t>
  </si>
  <si>
    <t>B64871072</t>
  </si>
  <si>
    <t>MARKETING READY SL</t>
  </si>
  <si>
    <t xml:space="preserve">LA PRESTACION DE SERVICIOS DE TELEMARKETING EN TODAS SUS VERTIENTES EN ESPECIAL LA VENTA TELEFONICA.. </t>
  </si>
  <si>
    <t>Mario Luis Sodupe Izquierdo</t>
  </si>
  <si>
    <t>B73048217</t>
  </si>
  <si>
    <t>S.C.A. SISTEMAS DE CONTROL SL</t>
  </si>
  <si>
    <t xml:space="preserve">La compra y venta de todo tipo de material electrico y electronico.. </t>
  </si>
  <si>
    <t>Hector Peralta Valls</t>
  </si>
  <si>
    <t>B75109124</t>
  </si>
  <si>
    <t>SAINT PATRICH TECHNOLOGY SL</t>
  </si>
  <si>
    <t xml:space="preserve">Producción desarrollo, seguimiento, gestión, integración, formación, soporte, comercialización y distribución de todos los servicios, equipamiento, herramientas y productos del campo de los sistemas de información. Servicio de consultoría, etc.,. </t>
  </si>
  <si>
    <t>Francesc Tarre Pujol</t>
  </si>
  <si>
    <t>B85530327</t>
  </si>
  <si>
    <t>MODOEMPRESA CONSULTORIA SL</t>
  </si>
  <si>
    <t xml:space="preserve">DESARROLLO DE APLICACIONES INFORMATICAS. ADMINISTRACION Y GESTION DE SISTEMAS INFORMATICOS. FORMACION Y CONSULTORIA INFORMATICA. COMPRAVENTA DE MATERIAL INFORMATICO, IMPORTACION Y EXPORTACION DE MATERIAL Y SOLUCIONES INF. </t>
  </si>
  <si>
    <t>Raul Ortin Garrigos</t>
  </si>
  <si>
    <t xml:space="preserve"> Jorge Ferrer Ferron</t>
  </si>
  <si>
    <t>B85685949</t>
  </si>
  <si>
    <t>TECHSWEB SL</t>
  </si>
  <si>
    <t xml:space="preserve">EL DESARROLLO Y VENTA DE SOFTWARE INFORMATICO Y DISENO DE PAGINAS WEB. COMERCIO AL POR MENOR Y POR MAYOR DE EQUIPOS INFORMATICOS. VENTA, REVENTA, ALQUILER, REALQUILER, COMPRA, IMPORTACION, EXPORTACION DE TODO TIPO DE MAT. </t>
  </si>
  <si>
    <t>Jan Serra Amoros</t>
  </si>
  <si>
    <t>B86386158</t>
  </si>
  <si>
    <t>UNTIANA SL</t>
  </si>
  <si>
    <t xml:space="preserve">PROGRAMACION Y CONSULTORIA. </t>
  </si>
  <si>
    <t>Antonio Oliveros Leon</t>
  </si>
  <si>
    <t>B92209964</t>
  </si>
  <si>
    <t>TRIDART SL</t>
  </si>
  <si>
    <t>29600</t>
  </si>
  <si>
    <t xml:space="preserve">LA PRESTACION DE SERVICIOS, DESARROLLO DE APLICACIONES, MONTAJE Y VENTA DE EQUIPOS DE PROCESO DE INFORMACION, LA REALIZACION, DISENO, ALOJAMIENTO, GESTION, DESARROLLO Y MANTENIMIENTO DE PAGINAS WEB, CORREO ELECTRONICO, E. </t>
  </si>
  <si>
    <t>Cesar Joaquin Cendan Cruz</t>
  </si>
  <si>
    <t>info@tridart.com</t>
  </si>
  <si>
    <t>B95582144</t>
  </si>
  <si>
    <t>SALE MEDIA TV SOCIEDAD LIMITADA</t>
  </si>
  <si>
    <t xml:space="preserve">COMERCIALIZACION DE PRODUCTOS Y BIENES ELECTRONICOS.. </t>
  </si>
  <si>
    <t>Luis Osorio Sole</t>
  </si>
  <si>
    <t>B38986535</t>
  </si>
  <si>
    <t>TRUEQUE PERFECTO SL</t>
  </si>
  <si>
    <t xml:space="preserve">1. INTERCAMBIO Y VENTA DE CUALQUIER TIPO DE PRODUCTO O SERVICIO VIA INTERNET: 2. SERVICIOS DE PUBLICIDAD Y DE ASESORAMIENTO PUBLICITARIO. SERVICIOS DE INTERMEDIACION EN LA COMPRAVENTA DE BIENES INMUEBLES Y MUEBLES Y PRES. </t>
  </si>
  <si>
    <t>Albert Sanjuan Martinez</t>
  </si>
  <si>
    <t>B60027653</t>
  </si>
  <si>
    <t>ASISTENCIA SERVICIOS ESPECIALIDAD MAQUINARIA SL</t>
  </si>
  <si>
    <t xml:space="preserve">COMPRA VENTA ARRENDAMIENTO NO FINANCIERO (LEASING), INSTALACION Y REPARACION DE TODA CLASE DE MAQUINARIA, ASI COMO PRESTACION DE SERVICIOS RELACIONADOS CON LA ACTIVIDAD.. </t>
  </si>
  <si>
    <t>Jaime Eguizabal Conejo</t>
  </si>
  <si>
    <t>B65752156</t>
  </si>
  <si>
    <t>EFREMSA SL</t>
  </si>
  <si>
    <t xml:space="preserve">LA COMPRA, VENTA, IMPORTACION, EXPORTACION, COMERCIALIZACION, INSTALACION, DISTRIBUCION Y TRANSPORTE DE MATERIAL ELECTRICO Y ELECTRONICO.. </t>
  </si>
  <si>
    <t>Jordi Gimenez Gamez</t>
  </si>
  <si>
    <t xml:space="preserve"> Stefan Klumpp</t>
  </si>
  <si>
    <t>B85296010</t>
  </si>
  <si>
    <t>NOVA DISEÑO IDEAS Y SOLUCIONES SL</t>
  </si>
  <si>
    <t xml:space="preserve">ANALIZAR, DESARROLLAR Y COMERCIALIZAR SOLUCIONES Y PROYECTOS INFORMATICOS. DE TELECOMUNICACIONES, DE VIDEO, AUDIO Y SISTEMAS INTEGRADOS DE TELEFONIA Y ORDENADORES, INCLUYENDO LA INSTALACION Y EL MANTENIMIENTO DE ESTAS SO. </t>
  </si>
  <si>
    <t>Flavio Ravizza</t>
  </si>
  <si>
    <t xml:space="preserve"> Ravizza Flavio </t>
  </si>
  <si>
    <t>B47746474</t>
  </si>
  <si>
    <t>NETHIVE SOLUCIONES INFORMATICAS SL</t>
  </si>
  <si>
    <t xml:space="preserve">Mantenimiento de sistemas informáticos, servicio técnico informático, de redes y de impresoras. Comercio al por menor de ordenadores, equipos periféricos y programas informáticos. Consultoría informática. Diseño web. Posicionamiento seo/ sem. Consultores en seguridad informática. Gestores de hosting. </t>
  </si>
  <si>
    <t>Francesc Antoni Medina Mas</t>
  </si>
  <si>
    <t>B70420278</t>
  </si>
  <si>
    <t>COCODIN TECHNOLOGY SL</t>
  </si>
  <si>
    <t>15866</t>
  </si>
  <si>
    <t xml:space="preserve">Prestación de servicios de desarrollo de software, aplicaciones móviles, web y aplicaciones informáticas. Comercio electrónico, marketing online, SaaS, Cloud Computing, Big Data, Virtualización y servicios telemáticos y por internet. Consultoria informática, servicios de outsourcing y hosting. </t>
  </si>
  <si>
    <t>Jorge Queralto Bague</t>
  </si>
  <si>
    <t>B82168360</t>
  </si>
  <si>
    <t>CONSULTMATICA CONSULTORIA INFORMATICA PARA PROFESIONALES SL</t>
  </si>
  <si>
    <t xml:space="preserve">DESARROLLO COMERCIALIZACION Y DISTRIBUCION DE SOFTWARE Y HARDWARE. INGENIERIA DE SISTEMAS Y COMUNICACIONES, ASI COMO MANTENIMIENTO TECNICO DE DICHOS SISTEMAS.. </t>
  </si>
  <si>
    <t>Cristina Pinillo Bun</t>
  </si>
  <si>
    <t>B83431247</t>
  </si>
  <si>
    <t>AGSISCON SISTEMAS DE CONTROL SL</t>
  </si>
  <si>
    <t xml:space="preserve">CREACION DE SOFTWARE. VENTA DE HARDWARE Y SERVICIOS DE INTERNET. PROCESO Y MANTENIMIENTO DE BASE DE DATOS.                                                                                                                  . </t>
  </si>
  <si>
    <t>Viktor Goeran Hampus Goehlin</t>
  </si>
  <si>
    <t xml:space="preserve"> Goehlin Viktor Goeran Hampus</t>
  </si>
  <si>
    <t>B85255875</t>
  </si>
  <si>
    <t>ULISES TECHNOLOGY LAB SL</t>
  </si>
  <si>
    <t xml:space="preserve">DESARROLLO, COMPRA, VENTA, FABRICACION, INTEGRACION Y/O PROYECTOS RELACIONADOS CON LAS TECNOLOGIAS DE LA INFORMACION Y LAS COMUNICACIONES.. </t>
  </si>
  <si>
    <t>Muhammad Imran</t>
  </si>
  <si>
    <t xml:space="preserve"> Imran Muhammad </t>
  </si>
  <si>
    <t>B93252294</t>
  </si>
  <si>
    <t>JIA VECTOR SPAIN SL</t>
  </si>
  <si>
    <t xml:space="preserve">El desarrollo, comercialización, compras y ventas en el sector de telecomunicaciones e implementación de líneas de fibra óptica. Construcción, promoción, adquisición y venta de toda clase de inmuebles, fincas rústicas o urbanas. El alquiler, el mantenimiento y la administración de inmuebles propios,. </t>
  </si>
  <si>
    <t>B31542038</t>
  </si>
  <si>
    <t>LINFORMATICA SL</t>
  </si>
  <si>
    <t>31600</t>
  </si>
  <si>
    <t>"ELABORACION, VENTA, COMERCIALIZACION DE PROGRAMAS APLICACIONES Y UTILIDADES DESTIADAS A ORDENADORES Y QUE SE DENOMINAN EN GENERAL ""SOFTWARE"" COMPRA, VENTA, ETC. DE ORDENADORES, PRODUCTOS Y ACCESORIOS. Y OTROS.. "</t>
  </si>
  <si>
    <t>Daniel Marin Lloret</t>
  </si>
  <si>
    <t>B85637296</t>
  </si>
  <si>
    <t>PROTOTIPOS SOFTWARE Y POTENCIA SL</t>
  </si>
  <si>
    <t xml:space="preserve">LA CREACION, DISENO, DESARROLLO, REALIZACION Y/O FABRICACION, INTEGRACION Y COMERCIALIZACION DE EQUIPOS ELECTRONICOS Y SISTEMAS ELECTRONICOS.. </t>
  </si>
  <si>
    <t>Daniel Mariños Melon</t>
  </si>
  <si>
    <t>B85732378</t>
  </si>
  <si>
    <t>GESVANET CONSULTING SL</t>
  </si>
  <si>
    <t xml:space="preserve">PRESTACION DE SERVICIOS DE CONSULTORIA PARA DISENO WEB, COMERCIO ELECTRONICO, TIENDAS VIRTUALES, ........ </t>
  </si>
  <si>
    <t>Angel Adan Parra</t>
  </si>
  <si>
    <t>B86191632</t>
  </si>
  <si>
    <t>GEACRON SL</t>
  </si>
  <si>
    <t xml:space="preserve">SERVICIOS DE INFORMACION GEOGRAFICA Y TEMPORAL PRESTADOS A TRAVES DE REDES MUNDIALES DE INFORMATICA. CONSULTORIA, ANALISIS, DISEÑO, DESARROLLO Y MANTENIMIENTO DE SISTEMAS INFORMATICOS. </t>
  </si>
  <si>
    <t>Mary Betsabe Leal Molina</t>
  </si>
  <si>
    <t>B86351863</t>
  </si>
  <si>
    <t>TECNICAS ORGANIZATIVAS DE RECAMBISTAS Y NO DEL AUTOMOVIL SL</t>
  </si>
  <si>
    <t xml:space="preserve">DESARROLLO Y COMERCIALIZACION DE PROGRAMAS BASES DE DATOS Y APLICACIONES INFORMATICAS, DESARROLLO DE SOFWARE Y COMPRAVENTA E INSTALACION DE REDES INFORMATICAS. </t>
  </si>
  <si>
    <t>Rodolfo Juan Saumell Martinez</t>
  </si>
  <si>
    <t xml:space="preserve"> Maria Jose Saumell Martinez</t>
  </si>
  <si>
    <t>B86451838</t>
  </si>
  <si>
    <t>OPCION TIC SL</t>
  </si>
  <si>
    <t xml:space="preserve">EL DESARROLLO DE SOLUCIONES, ASESORAMIENTO, CONSULTORIA, SERVICIO, REPRESENTACION Y COMERCIALIZACION DE INGENIERIA DE SOFTWARE Y PRODUCTOS DE INFORMATICA. </t>
  </si>
  <si>
    <t xml:space="preserve">Shevelev Maksim </t>
  </si>
  <si>
    <t xml:space="preserve"> Denis Ievlev</t>
  </si>
  <si>
    <t xml:space="preserve"> Maksim Shevelev</t>
  </si>
  <si>
    <t>B15673825</t>
  </si>
  <si>
    <t>IDDEA SOLUCIONES INTERNET SL</t>
  </si>
  <si>
    <t>15002</t>
  </si>
  <si>
    <t xml:space="preserve">PROVISION DE ACCESO A INTERNET DISENO, ALOJAMIENTO Y MANTENIMIENTO DE PAGINA WEB COMPRAVENTA DE MATERIAL INFORMATICO MONTAJE DE REDES INFORMATICAS.. </t>
  </si>
  <si>
    <t>Jorge Reig Reyes</t>
  </si>
  <si>
    <t>webmaster@iddea.es</t>
  </si>
  <si>
    <t xml:space="preserve"> info@iddea.es</t>
  </si>
  <si>
    <t>B27763895</t>
  </si>
  <si>
    <t>OYSTER JAM LABS SL</t>
  </si>
  <si>
    <t>36203</t>
  </si>
  <si>
    <t xml:space="preserve">Diseño y desarrollo de software y de sistemas de información -Diseño y desarrollo de aplicaciones informáticas. -Diseño y desarrollo de proyectos relativo a las tecnologías de la información y la comunicación. -La organización de eventos a través de internet. -Servicios de publicidad a través d. </t>
  </si>
  <si>
    <t>B66172743</t>
  </si>
  <si>
    <t>ALL SUPER CELL SL</t>
  </si>
  <si>
    <t xml:space="preserve">VENTA DE ARTICULOS Y ACCESORIOS PARA APARATOS ELECTRONICOS, DOMESTICOS Y DE TELECOMUNICACIONES. VENTA DE ARTICULOS DE REGALO Y ARTICULOS DE HOGAR. EXPLOTACION EN REGIMEN FRANQUICIADOR DE MARCAS, ETC. </t>
  </si>
  <si>
    <t>Jeronimo Gonzalez Rodriguez</t>
  </si>
  <si>
    <t>B86206182</t>
  </si>
  <si>
    <t>TECNOLOGIAS DE LA INFORMACION Y LA COMUNICACION DEL TERCER SECTOR SL</t>
  </si>
  <si>
    <t xml:space="preserve">SERVICIOS DE ASESORIA, CONSULTORIA, GESTION Y MANTENIMIENTO DE SOPORTES INFORMATICOS. DESARROLLO, GESTION Y MANTENIMIENTO DE SOFTWARE. INSTALACION, GESTION Y MANTENIMIENTO DE REDES. SERVICIOS DE PRESENCIA EN INTERNET, DISEÑO, DESARROLLO Y APLICACION DE PAGINAS WEB E INTRANET CORPORATIVA. </t>
  </si>
  <si>
    <t>Ana Maria Gutierrez Pando Vilanova</t>
  </si>
  <si>
    <t xml:space="preserve"> Gutierrez De Pando Vilanova Ana Maria</t>
  </si>
  <si>
    <t>B04403218</t>
  </si>
  <si>
    <t>MICRODATA 2002 SL</t>
  </si>
  <si>
    <t>04640</t>
  </si>
  <si>
    <t xml:space="preserve">VENTA MAYOR Y MENOR DE MUEBLES DE OFICINA, ORDENADORES, EQUIPOS ELECTRONICOS Y DEMAS COMPONENTES INFORMATICOS. EXPLOTACION ELECTRONICA POR CUENTA DE TERCEROS DE PROGRAMAS INFORMATICOS. DESARROLLO DE SOFWARS PARA SU COMER. </t>
  </si>
  <si>
    <t>Rafael Soto Linares</t>
  </si>
  <si>
    <t xml:space="preserve"> Marcel Li Zuazua Mensa</t>
  </si>
  <si>
    <t>B65971806</t>
  </si>
  <si>
    <t>SAMAPGROUP TELECOMUNICACIONES SL</t>
  </si>
  <si>
    <t xml:space="preserve">COMPRA VENTA DE PRODUCTOS Y SERVICIOS A NIVEL NACIONAL E INTERNACIONAL PARA EL MONTAJE DE VEHICULOS Y EN VEHICULOS (TRANSFORMACION), DE APARATOS PARA COMUNICACIONES, CAMBIO O ADAPTACION DE SU ASPECTO EXTERIOR E INTERIOR, ETC. </t>
  </si>
  <si>
    <t>Luca Petrosino</t>
  </si>
  <si>
    <t xml:space="preserve"> Petrosino Luca </t>
  </si>
  <si>
    <t>B66341207</t>
  </si>
  <si>
    <t>GAMESTASY SL</t>
  </si>
  <si>
    <t xml:space="preserve">FABRICACION, COLOCACION, INSTALACION, MANTENIMIENTO, REPARACION, MONTAJE, COMPRA, VENTA, COMERCIALIZACION Y DISTRIBUCION DE TODA CLASE DE PRODUCTOS ELECTRONICOS, ELECTRICOS, OFIMATICA, ETC. </t>
  </si>
  <si>
    <t>Montserrat Garcia Ortiz</t>
  </si>
  <si>
    <t xml:space="preserve"> Pere Piñol Gabriel</t>
  </si>
  <si>
    <t xml:space="preserve"> Marta Escrig Fernandez</t>
  </si>
  <si>
    <t>B85565935</t>
  </si>
  <si>
    <t>ISYGON TECNOLOGY SL</t>
  </si>
  <si>
    <t xml:space="preserve">LA PRESTACION DE TODA CLASE DE SERVICIOS RELACIONADOS CON EL TRATAMIENTO INFORMATICO DE DATOS, SU ORGANIZACION.. </t>
  </si>
  <si>
    <t>Joel Berga Esteve</t>
  </si>
  <si>
    <t>B86699964</t>
  </si>
  <si>
    <t>REAL LAB ESTATE SL</t>
  </si>
  <si>
    <t xml:space="preserve">1. Informática: Programación, consuttona y otras actividades relacionadas con la Informática como la gestión de recursos informáticos, la prestación deservicios relacionados con las tecnologlas de la información y la informática. Creación, desarrollo y promoción de páginas de internet, etc.. </t>
  </si>
  <si>
    <t>Rosa Morato Camp</t>
  </si>
  <si>
    <t>B93216216</t>
  </si>
  <si>
    <t>SANINVEST 54 SL</t>
  </si>
  <si>
    <t xml:space="preserve">El alquiler, explotación y venta de equipos audiovisuales, y de telefonía. La compra y venta al por mayor y menor de telefonía fija y móvil. La compra, venta y mantenimiento al por mayor y menor de equipos informáticos, tanto de hardware como de software. La compra y venta al por mayor y menor de ap. </t>
  </si>
  <si>
    <t xml:space="preserve">Cankay Umit </t>
  </si>
  <si>
    <t xml:space="preserve"> Umit Cankay</t>
  </si>
  <si>
    <t>B64397300</t>
  </si>
  <si>
    <t>F5 NETWORKS IBERIA SL</t>
  </si>
  <si>
    <t xml:space="preserve">LA COMERCIALIZACION Y DISTRIBUCION DE SOFTWARE, HARDWARE Y TODA CLASE DE PRODUCTOS INFORMATICOS, LA CONSULTORIA INFORMATICA EN GENERAL CON EL RESPALDO TECNICO NECESARIO PARA ASEGURAR EL MANTENIMIENTO. </t>
  </si>
  <si>
    <t>Jesus Ramon Mesa Garcia</t>
  </si>
  <si>
    <t>B75075267</t>
  </si>
  <si>
    <t>MANITEK EDICIONES SL</t>
  </si>
  <si>
    <t>20016</t>
  </si>
  <si>
    <t xml:space="preserve">La elaboración, el diseño, la maquetación y el desarrollo de manuales, catálogos y planos en cualquier soporte físico o informático. </t>
  </si>
  <si>
    <t>Eduard Serra Marti</t>
  </si>
  <si>
    <t>B76068246</t>
  </si>
  <si>
    <t>ALABAR TEAM SOCIEDAD LIMITADA</t>
  </si>
  <si>
    <t xml:space="preserve">El diseño, desarrollo y venta de aplicaciones informáticas, venta de equipos electrónicos e informáticos, fomación y compraventa de inmuebles. </t>
  </si>
  <si>
    <t>Oriol Mayordomo Diaz</t>
  </si>
  <si>
    <t xml:space="preserve"> Xavier Alsina Padros</t>
  </si>
  <si>
    <t>B85758191</t>
  </si>
  <si>
    <t>ALIASIS COMUNICACIONES DE EMPRESA SL</t>
  </si>
  <si>
    <t xml:space="preserve">LA VENTA, COMERCIALIZACION, DISTRIBUCION, INSTALACION, REPARACION Y MANTENIMIENTO DE TODO TIPO DE APARATOS DE TELEFONIA; ASI COMO LA DE TODO TIPO DE APARATOS Y ARTICULOS INFORMATICOS, E IMAGEN Y SONIDO.... </t>
  </si>
  <si>
    <t>Alejandro Olea Ortiz</t>
  </si>
  <si>
    <t xml:space="preserve"> Carlos Pascual Moreno</t>
  </si>
  <si>
    <t>B98453731</t>
  </si>
  <si>
    <t>PORTAL Y GUIA DE CAMP DE TURIA SOCIEDAD LIMITADA</t>
  </si>
  <si>
    <t>46006</t>
  </si>
  <si>
    <t xml:space="preserve">1. Prestación de servicios de información, publicidad, relaciones públicas, turísticos, educativos ocio y entretenimiento, así como servicios de creación, alojamiento y mantenimiento de páginas Web. 2. Promoción de internet. 3. Servicios de edición y diseño informático. 4. Gestión administrativa. </t>
  </si>
  <si>
    <t>Jose Navarro Hernandez</t>
  </si>
  <si>
    <t>B48967921</t>
  </si>
  <si>
    <t>AUDIOVISUALES EXTREMIANA SOCIEDAD LIMITADA</t>
  </si>
  <si>
    <t xml:space="preserve">Venta y alquiler de productos audiovisuales.. </t>
  </si>
  <si>
    <t>Montserrat Liria Sampere</t>
  </si>
  <si>
    <t>avextremiana@tpi.infomail.es</t>
  </si>
  <si>
    <t>B61145462</t>
  </si>
  <si>
    <t>ABANCONNET SL</t>
  </si>
  <si>
    <t xml:space="preserve">LA COMPRAVENTA, ALQUILER, MANTENIMIENTO Y DEMAS SERVICIOS DE PROGRAMACION Y OTROS, RELACIONADOS CON LA INFORMATICA EN GENERAL.. </t>
  </si>
  <si>
    <t>Jaume Mayor Agell</t>
  </si>
  <si>
    <t xml:space="preserve"> Ermenegild Llobet Marti</t>
  </si>
  <si>
    <t xml:space="preserve"> Gema Garcia Gonzalez</t>
  </si>
  <si>
    <t xml:space="preserve"> Sebastian Canadell Mora</t>
  </si>
  <si>
    <t>B85181790</t>
  </si>
  <si>
    <t>SEMEPIRA LA PINZA SL</t>
  </si>
  <si>
    <t xml:space="preserve">EXPLOTACION DE SERVICIOS A TRAVES DE INTERNET. COMPRA-VENTA DE SERVICIOS Y PRODUCTOS A TRAVES DE PAGINAS WEB.. </t>
  </si>
  <si>
    <t>Jose Francisco Genova Rojo</t>
  </si>
  <si>
    <t xml:space="preserve"> Gustavo Olmo Postigo</t>
  </si>
  <si>
    <t>B85962520</t>
  </si>
  <si>
    <t>ATM CONTA SL</t>
  </si>
  <si>
    <t xml:space="preserve">LA REALIZACION DE TODAS LAS OPERACIONES PROPIAS DE LAS EMPRESAS DEDICADAS A LA INVESTIGACION, DESARROLLO Y COMERCIALIZACION DE EQUIPOS Y SISTEMAS INFORMATICOS.. </t>
  </si>
  <si>
    <t>Rafael Lombard</t>
  </si>
  <si>
    <t xml:space="preserve"> Ana Isabel Chaves Branquinho</t>
  </si>
  <si>
    <t xml:space="preserve"> Lombard Rafael </t>
  </si>
  <si>
    <t>B86279437</t>
  </si>
  <si>
    <t>TRIBIT SERVICIOS TECNOLOGICOS SL</t>
  </si>
  <si>
    <t xml:space="preserve">LA ACTIVIDAD RELACIONADA CON SERVICIOS DE INFORMATICA EN GENERAL. </t>
  </si>
  <si>
    <t>Enrique Gonzalez Romera</t>
  </si>
  <si>
    <t xml:space="preserve"> Santiago Lopez Mompart</t>
  </si>
  <si>
    <t>B86995057</t>
  </si>
  <si>
    <t>MERIDIEM GAMES SL</t>
  </si>
  <si>
    <t>28916</t>
  </si>
  <si>
    <t xml:space="preserve">LA PROMOCION, VENTA, AL POR MAYOR Y AL DETALLE, LA DISTRIBUCION Y COMERCIALIZACION, LA IMPORTACION Y EXPORTACION Y COMERCIO DE TODO TIPO DE PRODUCTOS ELECTRONICOS, VIDEOSJUEGOS, MATERIAL AUDIOVISUAL, PROGRAMAS INFORMATICOS DE TODA CLASE. </t>
  </si>
  <si>
    <t>Roger Corominas Rodriguez</t>
  </si>
  <si>
    <t>B95505517</t>
  </si>
  <si>
    <t>PRODIG XXI SOCIEDAD LIMITADA</t>
  </si>
  <si>
    <t xml:space="preserve">LA VENTA DE MAQUINARIA EN GENERAL.. </t>
  </si>
  <si>
    <t>Alexander Joe Howard Tripp</t>
  </si>
  <si>
    <t xml:space="preserve"> Howard Tripp Alexander Joe</t>
  </si>
  <si>
    <t>B30341333</t>
  </si>
  <si>
    <t>OCIMUR SL</t>
  </si>
  <si>
    <t>30110</t>
  </si>
  <si>
    <t xml:space="preserve">COMERCIO MAYOR Y MENOR DE APARATOS Y MATERIAL RADIOELECTRICO Y ELECTRONICO, ACCESORIOS Y COMPLEMENTOS, ASI COMO SU ALQUILER Y REPARACION. DIRECTA E INDIRECTAMENTE                                                          . </t>
  </si>
  <si>
    <t>Guillermo Amen Rodriguez</t>
  </si>
  <si>
    <t>B31958523</t>
  </si>
  <si>
    <t>KAYPA REPARACIONES SL</t>
  </si>
  <si>
    <t xml:space="preserve">LA REPARACION, MANTENIMIENTO Y VENTA DE TODO TIPO DE MAQUINA HERRAMIENTA.. </t>
  </si>
  <si>
    <t>Robert Teiber</t>
  </si>
  <si>
    <t xml:space="preserve"> Teiber Robert </t>
  </si>
  <si>
    <t>B36991610</t>
  </si>
  <si>
    <t>TMATICA SERVICIOS INFORMATICOS SL</t>
  </si>
  <si>
    <t xml:space="preserve">A) ELABORACION, DISENO Y PUBLICACION DE PAGINAS WEB. B) INSTALACION, VENTA Y REPARACION DE EQUIPOS INFORMATICOS, REDES INFORMATICAS, PRODUCTOS DE SOFTWARE Y HARDWARE. C) COMERCIO ELECTRONICO DE PRODUCTOS Y SERVICIOS. </t>
  </si>
  <si>
    <t>Lucio Lopez Fernandez</t>
  </si>
  <si>
    <t>B39769849</t>
  </si>
  <si>
    <t>FLORIN SISTEMAS INFORMATICOS SL</t>
  </si>
  <si>
    <t xml:space="preserve">La venta, distribución y comercialización de productos informáticos y aplicaciones software y hardware que conllevarán la consultoría y desarrollo o implantación de sistemas de información, telecomunicaciones, seguridad informática y compraventa de licencias de software, así como la perstación de se. </t>
  </si>
  <si>
    <t>Carles Lucas Martin</t>
  </si>
  <si>
    <t>B40168387</t>
  </si>
  <si>
    <t>SOLUCIONES INFORMATICAS GLOBALES SL</t>
  </si>
  <si>
    <t xml:space="preserve">LA INVESTIGACION, DISENO, DESARROLLO, FABRICACION O REALIZACION DE PROYECTOS Y SISTEMAS INFORMATICOS ELABORACION DE PROGRAMAS, SU INSTALACION, MANTENIMIENTO Y REPARACION DE LOS MISMOS. SOPORTE, MANTENIMIENTO Y ACTUALIZAC. </t>
  </si>
  <si>
    <t>Victor Gomez Ezquerra</t>
  </si>
  <si>
    <t xml:space="preserve"> Agustin Martin Gonzalez</t>
  </si>
  <si>
    <t>globales@globales2000.com</t>
  </si>
  <si>
    <t xml:space="preserve"> registros@globales.es</t>
  </si>
  <si>
    <t xml:space="preserve"> angel@globales.es</t>
  </si>
  <si>
    <t xml:space="preserve"> racebes@globales.es</t>
  </si>
  <si>
    <t xml:space="preserve"> globales@globales.es</t>
  </si>
  <si>
    <t>B64082696</t>
  </si>
  <si>
    <t>ECONOMINK RECICLATS SL</t>
  </si>
  <si>
    <t xml:space="preserve">LA VENTA Y DISTRIBUCION DE PRODUCTOS DE OFICINA REGENERADOS. VENTA Y DISTRIBUCION DE PRODUCTOS HECHOS CON MATERIALES RECICLADOS. VENTA Y DISTRIBUCION DE CONSUMIBLES INFORMATICOS.ETC. </t>
  </si>
  <si>
    <t>Jean Baptiste Aurelien Geoffroy Benard</t>
  </si>
  <si>
    <t xml:space="preserve"> Antia Vila Perez</t>
  </si>
  <si>
    <t>B82981556</t>
  </si>
  <si>
    <t>ACRAMA SOLUCIONES Y SERVICIOS SL</t>
  </si>
  <si>
    <t xml:space="preserve">SERVICIOS Y SOLUCIONES TECNOLOGICAS A TERCEROS.. </t>
  </si>
  <si>
    <t>Jose Alberto Lopez Cruz</t>
  </si>
  <si>
    <t xml:space="preserve"> Elena Peyro Outeiriño</t>
  </si>
  <si>
    <t>iberprofe@iberprofe.com</t>
  </si>
  <si>
    <t>B99300907</t>
  </si>
  <si>
    <t>MARSS TECNOLOGIAS INFORMACION Y COMUNICACION SOCIEDAD DE RESPONSABILIDAD LIMITADA</t>
  </si>
  <si>
    <t xml:space="preserve">desarrollo y explotacion de programas informaticos, actividades de relaciones publicas y promocion. </t>
  </si>
  <si>
    <t>Robert Muñoz Ruperez</t>
  </si>
  <si>
    <t xml:space="preserve"> Yanez Leon Keysa Yearim</t>
  </si>
  <si>
    <t xml:space="preserve"> Joaquim Lecha Soler</t>
  </si>
  <si>
    <t xml:space="preserve"> Pietro Bezza</t>
  </si>
  <si>
    <t>B31847601</t>
  </si>
  <si>
    <t>ELARA INGENIEROS SL</t>
  </si>
  <si>
    <t xml:space="preserve">LA ELABORACION E IMPLANTACION DE PROYECTOS INFORMATICOS Y OTROS.                                                                                                                                                            . </t>
  </si>
  <si>
    <t>Alfons Bernado Graus</t>
  </si>
  <si>
    <t>info@cyc.es</t>
  </si>
  <si>
    <t>B64451339</t>
  </si>
  <si>
    <t>DISSENY PERSONAL WEB SL</t>
  </si>
  <si>
    <t xml:space="preserve">EL DISENO DE PAGINAS WEB, LA PUBLICIDAD DE PORTALES, PUBLICIDAD EN GENERAL, DISTRIBUCION DE PRODUCTOS INFORMATICOS. COMPRA VENTA DE PRODUCTOS PUBLICITARIOS, REPARACION Y COMPRA VENTA DE ORDENADORES Y PRODUCTOS INFORMATIC. </t>
  </si>
  <si>
    <t>Nuria Miquel Villanueva</t>
  </si>
  <si>
    <t>B84385459</t>
  </si>
  <si>
    <t>CARTODAT MEDIA SL</t>
  </si>
  <si>
    <t xml:space="preserve">EL DESARROLLO Y DISTRIBUCION DE APLICACIONES DE SOFTWARE Y HARDWARE, ASI COMO EL ASESORAMIENTO, INSTALACION, CONFIGURACION Y MANTENIMIENTO DE DICHOS EQUIPOS Y PROGRAMAS. ETC. </t>
  </si>
  <si>
    <t>Svetlana Vujicic</t>
  </si>
  <si>
    <t xml:space="preserve"> Vujicic Svetlana </t>
  </si>
  <si>
    <t>B57693145</t>
  </si>
  <si>
    <t>CAZAKAISER SL</t>
  </si>
  <si>
    <t xml:space="preserve">La elaboración y diseño por encargo de las páginas web de Internet, así como la gestión, mantenimiento y publicidad de las mismas. La programación informática en general, así como la reparación, compraventa y distribución dematerial informático.... </t>
  </si>
  <si>
    <t>Juan Luis Aller Rodriguez</t>
  </si>
  <si>
    <t>B64217201</t>
  </si>
  <si>
    <t>ENGINEERING FUTURE TECHNOLOGIES SL</t>
  </si>
  <si>
    <t>08918</t>
  </si>
  <si>
    <t xml:space="preserve">LA PRODUCCION, DIFUSION, Y COMERCIALIZACION DE PROGRAMAS, SISTEMAS Y PRODUCTOS DE INFORMACION, PRESTACION A PARTICULARES Y EMPRESAS DE TODA CLASE DE SERVICIOS RELACIONADOS CON LA INFORMATICA, ETC. </t>
  </si>
  <si>
    <t>Carlos Blanco Vazquez</t>
  </si>
  <si>
    <t>info@fpfabogados.com</t>
  </si>
  <si>
    <t>B64888464</t>
  </si>
  <si>
    <t>ENALIA IT SERVICES SL</t>
  </si>
  <si>
    <t>"LA INFORMATICA, DESARROLLO DE SOFTWARE, FORMACION, INSTALACION Y MANTENIMIENTO DE ""HW"" Y SOFTWARE, INTERNET Y COMERCIO ELECTRONICO.. "</t>
  </si>
  <si>
    <t>Klaus Hofeditz</t>
  </si>
  <si>
    <t xml:space="preserve"> Frank Wilhelm Bergmann</t>
  </si>
  <si>
    <t>B61229985</t>
  </si>
  <si>
    <t>HYDRA INFORMATICA SL</t>
  </si>
  <si>
    <t xml:space="preserve">DESARROLLO PRODUCCION Y COMPRAVENTA DE HARDWARE Y SOFTWARE DE TODAS CLASES, ASI COMO LA CONSULTORIA, SERVICIO, FORMACION, ORGANIZACION, PLANIFICACION EN EL SECTOR INFORMATICO.. </t>
  </si>
  <si>
    <t>Daniel Fernandez Casanellas</t>
  </si>
  <si>
    <t xml:space="preserve"> Enric Pons Montserrat</t>
  </si>
  <si>
    <t xml:space="preserve"> Jordi Tirado Moraga</t>
  </si>
  <si>
    <t>B82700931</t>
  </si>
  <si>
    <t>CODIGO-BINARIO SL</t>
  </si>
  <si>
    <t xml:space="preserve">LA COMPRAVENTA DE EQUIPOS DE INFORMATICA, REPARACION Y PROGRAMACION E INSTALACION Y SERVICIOS REALIZADOS CON REDES TELEFONICAS.. </t>
  </si>
  <si>
    <t>Jordi Ramisa Artes</t>
  </si>
  <si>
    <t>B84251552</t>
  </si>
  <si>
    <t>INTERLLAMADAS MUNDIAL S.L.</t>
  </si>
  <si>
    <t xml:space="preserve">LOCUTORIO TELEFONICO, SERVICIOS INFORMATICOS, VIDEOCONFERENCIAS, MENSAJERIA, PAQUETERIA. </t>
  </si>
  <si>
    <t>Joana Freixa Aldoma</t>
  </si>
  <si>
    <t>B86028313</t>
  </si>
  <si>
    <t>SOLUTEC LINES SL</t>
  </si>
  <si>
    <t xml:space="preserve">VENTA COMERCIAL DE PRODUCTOS DE TELECOMUNICACION. </t>
  </si>
  <si>
    <t>Albert Rodriguez Rodriguez</t>
  </si>
  <si>
    <t>B86721123</t>
  </si>
  <si>
    <t>WHATSCINE SL</t>
  </si>
  <si>
    <t xml:space="preserve">a) El desarrollo de software, sistemas web, procedimientos informáticos y cualquier proceso tecnológico que se desarrollen en Internet o que tengan relación con Internet, así como el desarrollo e investigación de productos ysistemas informáticos en general,. </t>
  </si>
  <si>
    <t xml:space="preserve">Kool Elian </t>
  </si>
  <si>
    <t xml:space="preserve"> Matthias Friedrich Meister</t>
  </si>
  <si>
    <t xml:space="preserve"> Santosh George Thomas</t>
  </si>
  <si>
    <t xml:space="preserve"> Harry Harold Demas</t>
  </si>
  <si>
    <t xml:space="preserve"> Elian Kool</t>
  </si>
  <si>
    <t>B23673734</t>
  </si>
  <si>
    <t>SALMI INGENIERIA E IMPORTACIONES SOCIEDAD LIMITADA</t>
  </si>
  <si>
    <t xml:space="preserve">Intermediación y puesta en contacto del cliente a través de persona con titulación adecuada si preciso fuere para el desarrollo de sistemas informáticos y telemáticos así como la exportación e importación de equipos y dispositivos electrónicos, incluida la comercialización de los mismos. </t>
  </si>
  <si>
    <t>Angel Mediavilla Ferreras</t>
  </si>
  <si>
    <t>B61196093</t>
  </si>
  <si>
    <t>HOLZUS GROUP SL</t>
  </si>
  <si>
    <t>08907</t>
  </si>
  <si>
    <t xml:space="preserve">VENTA AL MAYOR DE ORDENADORES Y COMPONENTES.. </t>
  </si>
  <si>
    <t>Ricardo Castro Chaves</t>
  </si>
  <si>
    <t xml:space="preserve"> Javier Guirao Soler</t>
  </si>
  <si>
    <t>B65434102</t>
  </si>
  <si>
    <t>KLICQUICK SL</t>
  </si>
  <si>
    <t xml:space="preserve">LA PROGRAMACION INFORMATICA, LA ASESORIA Y CONSULTORIA INFORMATICA, DESARROLLO Y SEGUIMIENTO DE PROYECTOS DE ORGANIZACION E INFORMATICOS, INVESTIGACION DE TECNOLOGIAS DE LA INFORMACION, ETC. </t>
  </si>
  <si>
    <t>Nicolaas Willem Ligtelijn</t>
  </si>
  <si>
    <t xml:space="preserve"> Ligtelijn Nicolaas Willem</t>
  </si>
  <si>
    <t>B65472987</t>
  </si>
  <si>
    <t>KLICWATCH SL</t>
  </si>
  <si>
    <t>Jordi Vallejo Urbano</t>
  </si>
  <si>
    <t>B65503179</t>
  </si>
  <si>
    <t>KLICRAINBOW SL</t>
  </si>
  <si>
    <t>Oriol Molto Perez</t>
  </si>
  <si>
    <t>B65587867</t>
  </si>
  <si>
    <t>NEFERTUM CORPORATION SL</t>
  </si>
  <si>
    <t xml:space="preserve">LA PROGRAMACION INFORMATICA, ASESORIA Y CONSULTORIA INFORMATICA, DESARROLLO Y SEGUIMIENTO DE PROYECTOS DE ORGANIZACION E INFORMATICOS, INVESTIGACION DE TECNOLOGIAS DE LA INFORMACION, ETC. </t>
  </si>
  <si>
    <t>Magi Cavero Calvet</t>
  </si>
  <si>
    <t xml:space="preserve"> Daniel O Davoren Alejandro</t>
  </si>
  <si>
    <t xml:space="preserve"> Indalecio Gonzalez Ruiz</t>
  </si>
  <si>
    <t xml:space="preserve"> Josep Benito Martinez</t>
  </si>
  <si>
    <t xml:space="preserve"> Benito Martinez Andreu</t>
  </si>
  <si>
    <t>B65587875</t>
  </si>
  <si>
    <t>KLICAPOCALIPTA SL</t>
  </si>
  <si>
    <t>Aleix Pol Gonzalez</t>
  </si>
  <si>
    <t>B65587883</t>
  </si>
  <si>
    <t>KLICTALES SL</t>
  </si>
  <si>
    <t xml:space="preserve">LA PROGRAMACION INFORMATICA, ASESORIA Y CONSULTORIA INFORMATICA. DESARROLLO Y SEGUIMIENTO DE PROYECTOS DE ORGANIZACION E INFORMATICOS, INVESTIGACION DE TECNOLOGIAS DE LA INFORMACION, ETC. </t>
  </si>
  <si>
    <t>Alastair Norman Fife</t>
  </si>
  <si>
    <t xml:space="preserve"> Robinson Lee Wallace</t>
  </si>
  <si>
    <t>B65650004</t>
  </si>
  <si>
    <t>SEKHMET TRADING SL</t>
  </si>
  <si>
    <t>Carlos Guilera Poch</t>
  </si>
  <si>
    <t>B65650038</t>
  </si>
  <si>
    <t>TATENEN TRADING SL</t>
  </si>
  <si>
    <t>Jose Maria Gasso Martin</t>
  </si>
  <si>
    <t xml:space="preserve"> David Pon Peñalba</t>
  </si>
  <si>
    <t xml:space="preserve"> Javier Mancipar Schenquer</t>
  </si>
  <si>
    <t>B85065878</t>
  </si>
  <si>
    <t>DOMINAMA ANALISIS TECNOLOGICOS SL</t>
  </si>
  <si>
    <t xml:space="preserve">LA REALIZACION DE PROGRAMAS Y ANALISIS DE INFORMATICA. </t>
  </si>
  <si>
    <t>B64372881</t>
  </si>
  <si>
    <t>ALEMEGO SL</t>
  </si>
  <si>
    <t>08400</t>
  </si>
  <si>
    <t xml:space="preserve">LA PRESTACION DE SERVICIOS EMPRESARIALES, ELABORACION DE PLANES DE VIABILIDAD, PARA LA PEQUENA Y MEDIANA EMPRESA, GESTION DE. APUNTES CONTABLES, REVISION DE LOS ESTADOS FINANCIEROS Y CONTABLES, ETC. </t>
  </si>
  <si>
    <t>Phillip Darnell Macklin Ii</t>
  </si>
  <si>
    <t xml:space="preserve"> Macklin Ii Phillip Darnell</t>
  </si>
  <si>
    <t>B83384081</t>
  </si>
  <si>
    <t>MIRAME INTERACTIVE TECHNOLOGIES SL</t>
  </si>
  <si>
    <t xml:space="preserve">LA COMPRAVENTA DE TODA CLASE DE PRODUCTOS DE INFORMATICA, SU FABRICACION, INVESTIGACION, COMERCIALIZACION, INCLUIDAS SU IMPORTACION Y/O EXPORTACION, ASI COMO LA PRESTACION DE SERVICIOS DE ASISTENCIA TECNICA NECESARIOS DE. </t>
  </si>
  <si>
    <t>Didac Artes Escarra</t>
  </si>
  <si>
    <t xml:space="preserve"> Javier Picornell Perez</t>
  </si>
  <si>
    <t>B84488022</t>
  </si>
  <si>
    <t>AGENCY SOFTWARE WORLDWIDE SL</t>
  </si>
  <si>
    <t>Green Supply Chain Company</t>
  </si>
  <si>
    <t>B85658219</t>
  </si>
  <si>
    <t>APLICACIONES PROCURADOR SL</t>
  </si>
  <si>
    <t xml:space="preserve">EL DESARROLLO Y VENTA DE PROGRAMAS Y APLICACIONES INFORMATICAS, Y LA VENTA DIRECTA DEL MISMO A TRAVES DE CUALESQUIERA CANALES DE DISTRIBUCION;.. </t>
  </si>
  <si>
    <t>Manuel Triviño Soriano</t>
  </si>
  <si>
    <t>B85733467</t>
  </si>
  <si>
    <t>DILEMA BACKUP SL</t>
  </si>
  <si>
    <t xml:space="preserve">COPIAS REMOTAS DE DATOS DE PERSONAS FISICAS Y JURIDICAS. ALQUILER DE ESPACIOS EN SERVIDORES. COMPRA VENTA DE DOMINIOS. DISENO, CREACION, DESARROLLO, IMPLEMENTACION, MANTENIMIENTO Y EXPLOTACION DE SOFTWARE, Y LA GESTION Y. </t>
  </si>
  <si>
    <t>Miguel Angel Vega Diez</t>
  </si>
  <si>
    <t>B41461088</t>
  </si>
  <si>
    <t>SHS CONSULTORES SL</t>
  </si>
  <si>
    <t xml:space="preserve">LA CONSULTORIA Y PRSTACION DE SERVICIOS DE ASESORAMIENTO Y PLANTEAMIENTO EMPRESARIAL.. </t>
  </si>
  <si>
    <t>Victor Julian Navas Hidalga</t>
  </si>
  <si>
    <t>shs@shsconsultores.es</t>
  </si>
  <si>
    <t xml:space="preserve"> avillarreal@shsconsultores.es</t>
  </si>
  <si>
    <t xml:space="preserve"> utilities@shsconsultores.es</t>
  </si>
  <si>
    <t xml:space="preserve"> rrhh@shsconsultores.es</t>
  </si>
  <si>
    <t xml:space="preserve"> marketing@shsconsultores.es</t>
  </si>
  <si>
    <t>B64918451</t>
  </si>
  <si>
    <t>TOUCH VIDEO CONSULTING SL</t>
  </si>
  <si>
    <t xml:space="preserve">LA REPRESENTACION, COMERCIALIZACION, INTERMEDIACION, Y PRESTACION DE TODO TIPO DE SERVICIOS Y EQUIPOS TECNOLOGICOS, INFORMATICOS, PROGRAMACION, SEGURIDAD INFORMATICA, DISENO DE PAGINAS WEB, REPARACION DE EQUIPOS INFORMAT. </t>
  </si>
  <si>
    <t>Javier Valverde Carrasco</t>
  </si>
  <si>
    <t>B83674812</t>
  </si>
  <si>
    <t>SOLUCIONES INFORMATICAS REGISTRALES SL</t>
  </si>
  <si>
    <t xml:space="preserve">A) DESARROLLO Y MANTENIMIENTO DE APLICACIONES Y REDES INFORMATICAS. B) COMPRAVENTA DE EQUIPOS INFORMATICOS. C) FORMACION A USUARIOS DE TODO TIPO DE APLICACIONES INFORMATICAS. </t>
  </si>
  <si>
    <t>Mariano Drozd Delgado</t>
  </si>
  <si>
    <t>solinreg@solinreg.es</t>
  </si>
  <si>
    <t>B86252129</t>
  </si>
  <si>
    <t>REPAIRNET SOLUTIONS SL</t>
  </si>
  <si>
    <t xml:space="preserve">LA VENTA, ALQUILER, CESION, MANTENIMIENTO Y DESARROLLO DE APLICACIONES DE SOFTWARE DE GESTION E INTERNET. </t>
  </si>
  <si>
    <t>Salvador Sabater Rodriguez</t>
  </si>
  <si>
    <t>B64606189</t>
  </si>
  <si>
    <t>RADIOINTRO ONLINE COMPUTING SL</t>
  </si>
  <si>
    <t xml:space="preserve">OFRECER UN SERVICIO INTEGRAL DE BUSINESS SOCIAL NETWORKING BASADO EN LA WEB Y EN LOS DISPOSITIVOS MOVILES. DESARROLLA, GESTIONA, EXPLOTA Y/O COMERCIALIZA PORTALES WEB Y APLICACIONES SOFTWARE PARA TELEFONOS, ETC.. </t>
  </si>
  <si>
    <t>Monica Garcia Marti</t>
  </si>
  <si>
    <t>B65900458</t>
  </si>
  <si>
    <t>LAVINIA GLOBAL SL</t>
  </si>
  <si>
    <t xml:space="preserve">LA PRESTACION DE SERVICIOS Y CONTENIDOS EN EL AMBITO INTERACTIVO Y AUDIOVISUAL, ASI COMO MARKETING DIGITAL, EXTERNALIZACIONES DE ACTIVIDADES DE COMUNICACION Y LA TECNOLOGIA PARA INTERNET, MOVILIDAD Y BROADCASTING. </t>
  </si>
  <si>
    <t>Maria Victoria Piany Rovira</t>
  </si>
  <si>
    <t xml:space="preserve"> Colorado Zone</t>
  </si>
  <si>
    <t>info@lavinia.tc</t>
  </si>
  <si>
    <t xml:space="preserve"> recepcion@lavinia.tc</t>
  </si>
  <si>
    <t xml:space="preserve"> lavinia@lavinia.tc</t>
  </si>
  <si>
    <t>B91716761</t>
  </si>
  <si>
    <t>ITOYOU SOLUTIONS SOCIEDAD LIMITADA</t>
  </si>
  <si>
    <t>41704</t>
  </si>
  <si>
    <t xml:space="preserve">LA PRESTACION Y MANTENIMIENTO DE SERVICIOS DE COMUNICACIONES PARA EMPRESAS Y PARTICULARES Y DESARROLLO DE PLATAFORMAS TECNOLOGICAS PARA SU GESTION.. </t>
  </si>
  <si>
    <t>Steve Matthyssen</t>
  </si>
  <si>
    <t xml:space="preserve"> Matthyssen Steve </t>
  </si>
  <si>
    <t>B92616606</t>
  </si>
  <si>
    <t>STAR-DVR SISTEMAS DE VIDEOVIGILANCIA S.L.</t>
  </si>
  <si>
    <t xml:space="preserve">INSTALACION DE SISTEMAS DE CONTROL. CONSULTING Y ASESORAMIENTO SOBRE SISTEMAS DE CONTROL BASADOS EN EL ACCESO REMOTO VIA WEB. </t>
  </si>
  <si>
    <t>Yulia Krasnichkova</t>
  </si>
  <si>
    <t xml:space="preserve"> Evgeny Krasnichkov</t>
  </si>
  <si>
    <t xml:space="preserve"> Krasnichkov Evgeny </t>
  </si>
  <si>
    <t>B75027144</t>
  </si>
  <si>
    <t>LA ESQUELA MORTUARIA SL</t>
  </si>
  <si>
    <t>20120</t>
  </si>
  <si>
    <t xml:space="preserve">la venta y desarrollo de software; venta de instalaciones de hardware; mantenimiento y formación de software; creación, mantenimiento y comercialización de páginas web. </t>
  </si>
  <si>
    <t>Dionis Guzman Moreno</t>
  </si>
  <si>
    <t xml:space="preserve"> Inmaculada Folch Lazaro</t>
  </si>
  <si>
    <t>B84459643</t>
  </si>
  <si>
    <t>SOLUCIONES BIOMETRICAS INTEGRALES SL</t>
  </si>
  <si>
    <t xml:space="preserve">LA GENERACION, DESARROLLO Y COMERCIALIZACION DE PRODUCTOS Y SOLUCIONES BIOMETRICAS E INFORMATICAS. CURSOS DE FORMACION Y PERFECCIONAMIENTO INFORMATICOS. </t>
  </si>
  <si>
    <t>Laia Rovira Rosanas</t>
  </si>
  <si>
    <t>info@tecnoline.es</t>
  </si>
  <si>
    <t>B85850063</t>
  </si>
  <si>
    <t>NVIA GEST. DAT. SL</t>
  </si>
  <si>
    <t xml:space="preserve">LA GESTION Y ADMINISTRACION DE DATOS Y PROGRAMAS INFORMATICOS. LA COMPRA, VENTA, ALQUILER Y DESARROLLO DE SISTEMAS INFORMATICOS. LA TENENCIA DE ACCIONES O PARTICIPACIONES SOCIALES EN SOCIEDADES MERCANTILES.. </t>
  </si>
  <si>
    <t>Marc Vila Pujol</t>
  </si>
  <si>
    <t>B23640261</t>
  </si>
  <si>
    <t>GOTTHAM INFORMATICA SOCIEDAD LIMITADA</t>
  </si>
  <si>
    <t>23400</t>
  </si>
  <si>
    <t xml:space="preserve">EL COMERCIO MAYOR Y MENOR DE TODA CLASE DE ARTICULOS ELECTRICOS Y ELECTRONICOS, ASI COMO DE SUS COMPLEMENTOS. EL COMERCIO MAYOR Y MENOR DE TODA CLASE DE MOBILIARIO DE HOGAR Y DE OFICINA.. </t>
  </si>
  <si>
    <t>Jose Silva Cuervo</t>
  </si>
  <si>
    <t>B27437391</t>
  </si>
  <si>
    <t>FYTTEC RENOVABLES SL</t>
  </si>
  <si>
    <t xml:space="preserve">Explotación de centros de formación, así como el comercio de cuanto esté relacionado con equipos domóticos y energías renovables. Si para el ejercicio de cualquiera de las actividades comprendidas del objeto social fuere necesaria titulación especial, solo podrá ser ejercitada por quién esté en pose. </t>
  </si>
  <si>
    <t>Francisco Jesus Martinez Andrade</t>
  </si>
  <si>
    <t>B65944852</t>
  </si>
  <si>
    <t>RECAMBIOS BIMAC SL</t>
  </si>
  <si>
    <t xml:space="preserve">LA INTERMEDIACION COMERCIAL Y SERVICIOS DE REPARACION Y MANTENIMIENTO DE APARATOS ELECTRICOS Y ELECTRONICOS. </t>
  </si>
  <si>
    <t>Maria Sonia Domingo Ayala</t>
  </si>
  <si>
    <t xml:space="preserve"> Xavier Soriano Borras</t>
  </si>
  <si>
    <t>A91144360</t>
  </si>
  <si>
    <t>BLUENET TECNOLOGIAS DE LA INFORMACION SA</t>
  </si>
  <si>
    <t xml:space="preserve">INCLUIDA LA PRESTACION DE LOS SERVICIOS PROPIOS DE UN CENTRO DE NEGOCIOS, TALES COMO LOS SERVICIOS DE MENSAJERIA, REPROGRAFIA, SECRETARIADO, DISENO Y PRESENTACIONES GRAFICAS, SERVICIOS INFORMATICOS Y DE TELECOMUNICACIONE. </t>
  </si>
  <si>
    <t>David Deprez</t>
  </si>
  <si>
    <t xml:space="preserve"> Deprez David </t>
  </si>
  <si>
    <t>chemtrol1@chemtrol.net</t>
  </si>
  <si>
    <t>B65935603</t>
  </si>
  <si>
    <t>GESTION EFICALIA SL</t>
  </si>
  <si>
    <t xml:space="preserve">EL COMERCIO AL POR MAYOR Y AL POR MENOR, DISTRIBUCION COMERCIAL, IMPORTACION Y EXPORTACION DE PRODUCTOS ELECTRONICOS Y ALIMENTARIOS. LA PRESTACION DE SERVICIOS EDUCATIVOS Y DE FORMACION, ETC. </t>
  </si>
  <si>
    <t>Josep Maria Blanco Prado</t>
  </si>
  <si>
    <t xml:space="preserve"> Carlos Ruiz Re</t>
  </si>
  <si>
    <t xml:space="preserve"> Ruiz Re Carlos</t>
  </si>
  <si>
    <t>B80955388</t>
  </si>
  <si>
    <t>M 50 INFORMATICA SL</t>
  </si>
  <si>
    <t xml:space="preserve">COMPRA VENTA DE TODA CLASE DE EQUIPOS DE INFORMATICA, SONSUMIBLES, PROGRAMAS, MAQUINAS Y MUEBLES DE OFICINA Y OTROS.. </t>
  </si>
  <si>
    <t>Anabel Marisa Sarandria Raya</t>
  </si>
  <si>
    <t>B83276881</t>
  </si>
  <si>
    <t>ZIRA ZIFRA Z-80 SL</t>
  </si>
  <si>
    <t xml:space="preserve">LA COMPRAVENTA Y ALQUILER Y REPARACION DE EQUIPOS INFORMATICOS Y DE OFICINA. ALQUILER Y DISTRIBUCION DE CINTAS DE MUSICA, VIDEO, DVD O CUALQUIER SOPORTE LEGIBLE. COMPRAVENTA Y ALQUILER DE CUALQUIER INMUEBLE.. </t>
  </si>
  <si>
    <t>Fernando Bayes Colomer</t>
  </si>
  <si>
    <t>B82709114</t>
  </si>
  <si>
    <t>SALIX NETWORKS SL</t>
  </si>
  <si>
    <t xml:space="preserve">LA EXPLOTACION DE TODO TIPO DE NEGOCIOS RELACIONADOS CON LA INFORMATICA, OPERACIONES CON HARDWARE Y SOFTWARE, EL MONTAJE, MANTENIMIENTO Y EXPLOTACION DE REDES INFORMATICAS, LA PRESTACION DE SERVICIOS DE ASESORAMIENTO. </t>
  </si>
  <si>
    <t>Regina Pey Pla</t>
  </si>
  <si>
    <t>B85378255</t>
  </si>
  <si>
    <t>COMPART IBERIA SL</t>
  </si>
  <si>
    <t xml:space="preserve">VENTA Y DISTRIBUCION DE SOFTWARE PARA LA GESTION Y SALIDA DE DOCUMENTOS, LA CONVERSION Y FORMATEO DE DOCUMENTOS, LA PRESTACION DE SERVICIOS COMPLEMENTARIOS Y DE MANTENIMIENTO, Y LA COMERCIALIZACION DE TODO TIPO DE PRODUC. </t>
  </si>
  <si>
    <t>Ildefonso Llamas Rodriguez</t>
  </si>
  <si>
    <t>B85498632</t>
  </si>
  <si>
    <t>EMPATHY TECHNOLOGY CONSULTING SL</t>
  </si>
  <si>
    <t xml:space="preserve">LA CREACION, DISENO, DESARROLLO, MANTENIMIENTO, DISTRIBUCION, COMERCIALIZACION AL POR MAYOR O MENOR, IMPORTACION Y EXPORTACION DE PROGRAMAS Y APLICACIONES INFORMATICAS, ETC.. </t>
  </si>
  <si>
    <t>B86296712</t>
  </si>
  <si>
    <t>FAST TRACK NETWORK SL</t>
  </si>
  <si>
    <t xml:space="preserve">ACTIVIDADES DE CONSULTORIA INFORMATICA; ACTIVIDADES DE PROGRAMACION INFORMATICA; GESTION DE RECURSOS INFORMATICOS... </t>
  </si>
  <si>
    <t>info@evomotion.es</t>
  </si>
  <si>
    <t xml:space="preserve"> hola@evomotion.es</t>
  </si>
  <si>
    <t>B95352092</t>
  </si>
  <si>
    <t>HIRUDIMEN 2000 SOCIEDAD LIMITADA</t>
  </si>
  <si>
    <t>48015</t>
  </si>
  <si>
    <t xml:space="preserve">LA PRESTACION DE SERVICIOS PROFESIONALES DE DERECHO, INFORMATICA, ECONOMIA Y GRADUADO SOCIAL. </t>
  </si>
  <si>
    <t>Jose Maria Ares Alejos</t>
  </si>
  <si>
    <t>B41989658</t>
  </si>
  <si>
    <t>MORENO INFORMATICA SL</t>
  </si>
  <si>
    <t xml:space="preserve">VENTA Y REPARACION DE MAQUINAS, EQUIPOS Y MUEBLES DE OFICINA.. </t>
  </si>
  <si>
    <t>Alberto Arilla Gomez</t>
  </si>
  <si>
    <t>B47537717</t>
  </si>
  <si>
    <t>METAFORA DE COMUNICACION SL</t>
  </si>
  <si>
    <t xml:space="preserve">DENTRO DEL SECTOR SERVICIOS, IMPULSAR LA IMPLANTACION Y EL DESARROLLO DE LA SOCIEDAD DEL CONOCIMIENTO, MEDIANTE EL USO DE SISTEMAS DE INFORMACION Y LAS NUEVAS TECNOLOGIAS, DISENANDO Y PRODUCIENDO DIVERSAS HERRAMIENTAS DE. </t>
  </si>
  <si>
    <t>Pedro Ortega Melero</t>
  </si>
  <si>
    <t xml:space="preserve"> Xavier Franco Molina</t>
  </si>
  <si>
    <t>contacto@metaforacom.com</t>
  </si>
  <si>
    <t>B62314182</t>
  </si>
  <si>
    <t>ELEXON REM SL</t>
  </si>
  <si>
    <t xml:space="preserve">PRESTACION DE SERVICIOS DE ESTUDIO Y ANALISIS DE PROCESOS PARA TRATAMIENTO MECANICO, DE PROGRAMACION PARA EQUIPOS ELECTRONICOS ROBOTS, DE REGISTRO DE DATOS EN SOPORTES DE ENTRADA PARA ORDENADORES, ETC.. </t>
  </si>
  <si>
    <t>Liliya Zhuykova</t>
  </si>
  <si>
    <t xml:space="preserve"> Zhuykova Liliya </t>
  </si>
  <si>
    <t>B65283509</t>
  </si>
  <si>
    <t>INTUIT SL</t>
  </si>
  <si>
    <t xml:space="preserve">LA CONSULTORIA DE NEGOCIO Y DE TECNOLOGIAS DE INFORMACION. EL ANALISIS DE NEGOCIO Y DE TECNOLOGIAS DE INFORMACION. LA PROGRAMACION INFORMATICA. LA PRESTACION DE SERVICIOS DE ASESORIA TECNOLOGICA, ETC.. </t>
  </si>
  <si>
    <t>Eduardo Stark Chatellier</t>
  </si>
  <si>
    <t>B80598683</t>
  </si>
  <si>
    <t>QRC INFORMATICA SL</t>
  </si>
  <si>
    <t xml:space="preserve">LA COMERCIALIZACION Y DESARROLLO DE HARDWARE, SOFTWARE Y CUALQUIER OTRO TIPO DE PRODUCTO INFORMATICO.. </t>
  </si>
  <si>
    <t>Laurent Francois Patrick Renard</t>
  </si>
  <si>
    <t xml:space="preserve"> Patrick Renard Laurent Francois</t>
  </si>
  <si>
    <t>B85069920</t>
  </si>
  <si>
    <t>KLAIN SHOP SL</t>
  </si>
  <si>
    <t xml:space="preserve">COMPRA, VENTA, IMPORTACION, EXPORTACION, COMERCIALIZACION, DISTRIBUCION, EXPOSICION Y ALMACENAJE DE TODA CLASE DE PRODUCTOS TEXTILES. </t>
  </si>
  <si>
    <t>B85355717</t>
  </si>
  <si>
    <t>INNOVACCION TECNOLOGIA Y CONOCIMIENTOS INFOMEDIA SL</t>
  </si>
  <si>
    <t xml:space="preserve">ACTIVIDADES REFERIDAS A LA INFORMATICA, ENTRE ELLAS: PRESTACION DE SERVICIOS, CONSULTORIA Y DESARROLLO DE PROYECTOS, DESARROLLO DE ACTIVIDADES DE INVESTIGACION, ORGANIZACION, METODOS Y FORMACION DE PERSONAL, MANTENIMIENT. </t>
  </si>
  <si>
    <t>Jorge Calvo Calzada</t>
  </si>
  <si>
    <t>B86140225</t>
  </si>
  <si>
    <t>SABIKA TELECOM SL</t>
  </si>
  <si>
    <t xml:space="preserve">IMPORTACION, EXPORTACION, COMERCIALIZACION, COMPRAVENTA, ALQUILER, DISEÑO, DESARROLLO, Y ALQUILER DE EQUIPOS Y SISTEMAS DE LOS SIGUIENTES SERVICIOS, BIENES O PRODUCTOS: SISTEMAS DE RADIOCOMUNICACIONES VSAT. </t>
  </si>
  <si>
    <t>Jorge Ventura Horta</t>
  </si>
  <si>
    <t>B98349202</t>
  </si>
  <si>
    <t>CLINICS ONLINE SL</t>
  </si>
  <si>
    <t xml:space="preserve">A). Tiene por objeto la investigación, desarrollo, comercialización, formación y consultoría de aplicaciones informáticas; así como fabricación, instalación y reparación de material informático. </t>
  </si>
  <si>
    <t>Lino Victor Garcia Outeda</t>
  </si>
  <si>
    <t>B36929974</t>
  </si>
  <si>
    <t>L&amp;M INFORMATICA ADAPTADA SLL</t>
  </si>
  <si>
    <t xml:space="preserve">LA CREACION, DESARROLLO E IMPLEMENTACION DE PRODUCTOS Y SERVICIOS DE NUEVAS TECNOLOGIAS. LA GESTION Y EXPLOTACION DE PORTALES Y PAGINAS WEB DE TODO TIPO. LA COMERCIALIZACION DE BIENES Y LA PRESTACION DE SERVICIOS A TRAVE. </t>
  </si>
  <si>
    <t>Manuel Calvet Jimenez</t>
  </si>
  <si>
    <t xml:space="preserve"> Marta Angles Baena</t>
  </si>
  <si>
    <t>B17614272</t>
  </si>
  <si>
    <t>INFORCERDANYA SL</t>
  </si>
  <si>
    <t>03680</t>
  </si>
  <si>
    <t xml:space="preserve">COMERCIO DE MUEBLES, MAQUINAS Y MATERIAL DE OFICINA Y ESCRITORIO, EQUIPOS INFORMATICOS, DE COPISTERIA Y DE TELEFONIA, ASI COMO SUS COMPONENTES Y ACCESORIOS, PROGRAMAS INFORMATICOS, INCLUSO SERVICIOS DE REPARACION, MANTEN. </t>
  </si>
  <si>
    <t>Ewald Uwe Lehmann</t>
  </si>
  <si>
    <t xml:space="preserve"> Lehmann Ewald Uwe</t>
  </si>
  <si>
    <t>B18905182</t>
  </si>
  <si>
    <t>ARTISPLENDORE SOCIEDAD LIMITADA</t>
  </si>
  <si>
    <t>18210</t>
  </si>
  <si>
    <t xml:space="preserve">CONSTITUYE EL OBJETO DE LA PRESENTE SOCIEDAD: CONSULTARIA EN MATERIA DE TURISMO, COMERCIALIZACION, DISTRIBUCION Y VENTA DE PRODUCTOS INFORMATICOS Y DESARROLLO DE SISTEMAS TECNOLOGICOS.. </t>
  </si>
  <si>
    <t>Silvia Saez Marmol</t>
  </si>
  <si>
    <t>B66014937</t>
  </si>
  <si>
    <t>BODEGA KRISH SL</t>
  </si>
  <si>
    <t xml:space="preserve">COMERCIO AL MAYOR Y MENOR DE LO SIGUENTE: APARATOS ELECTRICOS Y ELECTRONICOS, ELECTRODOMESTICOS, TELEFONIA MOVIL Y ACCESORIOS, LOCUTORIO INTERNET, ORDENADORES Y PROGRAMAS PARA LOS MISMOS, ETC. </t>
  </si>
  <si>
    <t>Rokus Van Nes</t>
  </si>
  <si>
    <t xml:space="preserve"> Nes Rokus Van</t>
  </si>
  <si>
    <t>B85866697</t>
  </si>
  <si>
    <t>DOMUSRENT VACACIONAL SL</t>
  </si>
  <si>
    <t xml:space="preserve">LA CREACION, GESTION Y DISEÑO DE PAGINAS WEB EN INTERNET. LA CREACION, DESARROLLO Y COMERCIALIZACION DE PROGRAMAS INFORMATICOS.... </t>
  </si>
  <si>
    <t>Francisco Javier Mosquera Garcia</t>
  </si>
  <si>
    <t>B92730399</t>
  </si>
  <si>
    <t>PROYECTOS E INSTALACIONES SOLARES MALAGA SL</t>
  </si>
  <si>
    <t xml:space="preserve">LA COMPRA,VENTA, IMPORTACION, INSTALACION Y COMERCIALIZACION DE TODO TIPO DE EQUIPOS, APARATOS, INSTRUMENTOS, MAQUINARIA Y VEHICULOS, TANTO DOMESTICOS COMO INDUSTRIALES O PROFESIONALES, RELACIONADOS CON LA ENERGIA SOLAR. </t>
  </si>
  <si>
    <t>Kilian Sevilla Sule</t>
  </si>
  <si>
    <t>B35835818</t>
  </si>
  <si>
    <t>ANDRADES PC CLINIC SL</t>
  </si>
  <si>
    <t xml:space="preserve">LA COMPRA Y VENTA, REPRESENTACION, COMERCIO AL POR MAYOR O AL DETALLE,  SUMINISTRO;  EXPLOTACION, MANTENIMIENTO, REPARACION,-IMPORTACION Y EXPORTACION DE TODA CLASE DE EQUIPOS INFORMATICOS Y ELECTRONICOS E INSTALACIONES. </t>
  </si>
  <si>
    <t>Vinod Harjani Kishinchand</t>
  </si>
  <si>
    <t xml:space="preserve"> Fernando Muñoz Puentes</t>
  </si>
  <si>
    <t xml:space="preserve"> Kishinchand Vinod Harjani</t>
  </si>
  <si>
    <t>B62984638</t>
  </si>
  <si>
    <t>MAGUILA BIT SL</t>
  </si>
  <si>
    <t xml:space="preserve">LA ADQUISICION, ENAJENACION, ADMINISTRACION, EXPLOTACION POR CUALQUIER TITULO DE VIVIENDAS, EDIFICIOS, LOCALES, NAVES INDUSTRIALES, SOLARES, TERRENOS Y DEMAS BIENES INMUEBLES, ASI COMO REFORMA DE INMUEBLES, ETC.         . </t>
  </si>
  <si>
    <t>Juan Carlos Castro Diaz</t>
  </si>
  <si>
    <t>B64694771</t>
  </si>
  <si>
    <t>EXCAVACIONES ALDA 2007 SL</t>
  </si>
  <si>
    <t xml:space="preserve">LOS PEQUENOS TRABAJOS DE CONSTRUCCION, LAS EXCAVACIONES Y MOVIMIENTOS DE TIERRAS, Y LA COMPRAVENTA DE MAQUINARIA INDUSTRIAL.. </t>
  </si>
  <si>
    <t>Jordi Figueras Marcos</t>
  </si>
  <si>
    <t xml:space="preserve"> Carlos Alberto Gracia Sanchez</t>
  </si>
  <si>
    <t>B83548065</t>
  </si>
  <si>
    <t>MICAD GLOBAL GROUP SL</t>
  </si>
  <si>
    <t xml:space="preserve">LA COMERCIALIZACION DE TODO TIPO DE MATERIAL INFORMATICO, MECANIZACION DE EMPRESAS Y PROFESIONALES, DESARROLLO Y VENTA DE TODO TIPO DE PROGRAMAS PARA ORDENADORES, COMERCIALIZACION, DE MATERIAL PARA OFICINAS, PRESTACION D. </t>
  </si>
  <si>
    <t>Albano Lancho Casado</t>
  </si>
  <si>
    <t xml:space="preserve"> Guillermina Cristobal Batllo</t>
  </si>
  <si>
    <t>B86467909</t>
  </si>
  <si>
    <t>FUN AND RECOMMENDED SL</t>
  </si>
  <si>
    <t xml:space="preserve">EL DISEÑO, DESARROLLO Y COMERCIALIZACION DE TODO TIPO DE EVENTOS, PRODUCTOS, SERVICIOS Y APLICACIONES INFORMATICAS RELACIONADOS CON CUALESQUIERA ACTIVIDADES DE OCIO. </t>
  </si>
  <si>
    <t>Alicia Quadras Galofre</t>
  </si>
  <si>
    <t xml:space="preserve"> Maria Antonia Rocamora Tora</t>
  </si>
  <si>
    <t>B17731456</t>
  </si>
  <si>
    <t>DELSYS SISTEMES INFORMATICS SL</t>
  </si>
  <si>
    <t>17177</t>
  </si>
  <si>
    <t xml:space="preserve">SERVICIOS DE DISENO, DESARROLLO, VENTA, FORMACION Y CONSULTORIA DE TODO TIPO DE SOFTWARE. DISENO, INSTALACION, VENTA DE HARDWARE Y DE SOLUCIONES DE COMUNICACIONES. SOLUCIONES EMPRESARIALES/E-BUSINESS Y PRESENCIA CORPORAT. </t>
  </si>
  <si>
    <t>Lisheng Xia Zhou</t>
  </si>
  <si>
    <t xml:space="preserve"> Zhou Lisheng Xia</t>
  </si>
  <si>
    <t>info@delsys.net</t>
  </si>
  <si>
    <t xml:space="preserve"> mar@delsys.net</t>
  </si>
  <si>
    <t>B28468205</t>
  </si>
  <si>
    <t>UNION INFORMATICA SL</t>
  </si>
  <si>
    <t xml:space="preserve">LA COMPRAVENTA DE BIENES INMUEBLES. TODA CLASE DE TRABAJOS O SERVICIOS TECNICOS RELATIVOS A LA INFORMATICA, TALES COMO ANALISIS. PROGRAMACIONES Y OTRAS DIVERSAS APLICACIONES. CUALQUIERA QUE SEA EL MEDIO EMPLEADO. Y OTROS. </t>
  </si>
  <si>
    <t>Laura Lopez Puig</t>
  </si>
  <si>
    <t>B61349130</t>
  </si>
  <si>
    <t>ICATMEDIA SL</t>
  </si>
  <si>
    <t xml:space="preserve">LA EXPLOTACION, DIFUSION, CONOCIMIENTO E INTERMEDIACION DE ACTIVIDADES, SERVICIOS, PRODUCTOS, MERCADERIAS Y ELEMENTOS DIVERSOS QUE ESTEN RELACIONADOS, EN GENERAL, CON TECNOLOGIAS DE INFORMACION Y COMUNICACION, MULTIMEDIA .... </t>
  </si>
  <si>
    <t>Josep Grau Tomas</t>
  </si>
  <si>
    <t xml:space="preserve"> Xavier Bosch Mestres</t>
  </si>
  <si>
    <t xml:space="preserve"> Guillermo Javier Perez Millan</t>
  </si>
  <si>
    <t>B61993531</t>
  </si>
  <si>
    <t>ESTRADER NADAL INFORMACIO SL</t>
  </si>
  <si>
    <t xml:space="preserve">LA DIFUSION AUDIOVISUAL DE NOTICIAS. FORMACION Y VENTA DE PRODUCTOS Y SERVICIOS A TRAVES DE INTERNET.. </t>
  </si>
  <si>
    <t>Bruce Douglas Murray</t>
  </si>
  <si>
    <t xml:space="preserve"> Douglas Murray Bruce</t>
  </si>
  <si>
    <t>B64646755</t>
  </si>
  <si>
    <t>DIVISION MADE IN SPAIN SL</t>
  </si>
  <si>
    <t xml:space="preserve">EL COMERCIO AL POR MAYOR DE PRODUCTOS ELECTRONICOS DE APLICACION A LOS SISTEMAS DE SEGURIDAD DE. LA INFORMACION, SISTEMAS DE CONTROL DE CASAS INTELIGENTES DOMOTICAS Y SOPORTES ELECTRONICOS PARA EL TRATAMIENTO DE LA PUBLI. </t>
  </si>
  <si>
    <t>Roger Farriols Bruno</t>
  </si>
  <si>
    <t xml:space="preserve"> Bruno Roger Farriols</t>
  </si>
  <si>
    <t>B65766099</t>
  </si>
  <si>
    <t>INSPHYR CONSULTING SL</t>
  </si>
  <si>
    <t xml:space="preserve">LOS SERVICIOS DE CONSULTORIA, FORMACION, SUMINISTRO, PROGRAMACION Y DESARROLLO DE APLICACIONES INFORMATICAS. CUALESQUIERA SERVICIOS Y ACTIVIDADES RELACIONADAS CON LA REALIZACION DE DISEÑO INFOGRAFICOS Y GRAFICOS, ETC. </t>
  </si>
  <si>
    <t>Miguel Angel Sabio Galvez</t>
  </si>
  <si>
    <t xml:space="preserve"> Maria Gemma Ros Cebrian</t>
  </si>
  <si>
    <t>B84451426</t>
  </si>
  <si>
    <t>MUSIC FIZZ SL</t>
  </si>
  <si>
    <t xml:space="preserve">LA PROGRAMACION Y DESARROLLO DE SERVICIOS Y DE CONTENIDOS EN INTERNET, PAGINAS WEB. </t>
  </si>
  <si>
    <t>Jorge Rance Cardet</t>
  </si>
  <si>
    <t>B84871037</t>
  </si>
  <si>
    <t>KUBERNESYS SL</t>
  </si>
  <si>
    <t>28330</t>
  </si>
  <si>
    <t xml:space="preserve">DESARROLLO DE APLICACIONES INFORMATICAS EN CUALQUIER AMBITO... </t>
  </si>
  <si>
    <t>Eva Maria Rossel</t>
  </si>
  <si>
    <t xml:space="preserve"> Rossel Eva Maria</t>
  </si>
  <si>
    <t>B85309300</t>
  </si>
  <si>
    <t>D&amp;D TELECOMUNICACIONES DAMINDA SL</t>
  </si>
  <si>
    <t xml:space="preserve">LA COMERCIALIZACION AL POR MAYOR Y AL POR MENOR DE TODA CLASE DE OBJETOS ELECTRONICOS E INFORMATICOS.                                                                                                                       . </t>
  </si>
  <si>
    <t>Aneel Shahzad</t>
  </si>
  <si>
    <t xml:space="preserve"> Shahzad Aneel </t>
  </si>
  <si>
    <t>B86260874</t>
  </si>
  <si>
    <t>EJUSTIC SOLUCIONES SL</t>
  </si>
  <si>
    <t xml:space="preserve">ANALISIS, PROGRAMACION Y MANTENIMIENTO DE APLICACIONES INFORMATICAS EN CUALQUIER SOPORTE O PLATAFORMA. IMPORTACION Y EXPORTACION DE PROGRAMAS INFORMATICOS, EQUIPOS INFORMATICOS, HARDWARE ASI COMO LOS ELEMENTOS INDIVIDUALES YCOMPLETOS QUE INTERVIENEN EN SU COMPOSICION. </t>
  </si>
  <si>
    <t>Joan Marc Olaria Roldan</t>
  </si>
  <si>
    <t>B86562238</t>
  </si>
  <si>
    <t>ASESORIA Y REPORTE TIAR SL</t>
  </si>
  <si>
    <t xml:space="preserve">LA CONSULTORIA Y ASESORAMIENTO EMPRESARIAL EN LA CREACION, GESTION, DESARROLLO Y ACTUALIZACION DE SISTEMAS INFORMATICOS Y DE TELECOMUNICACION..... </t>
  </si>
  <si>
    <t>Pedro Jose Vergara Ramon</t>
  </si>
  <si>
    <t>A09310475</t>
  </si>
  <si>
    <t>CENTRO REGIONAL DE SERVICIOS AVANZADOS SA</t>
  </si>
  <si>
    <t>09004</t>
  </si>
  <si>
    <t xml:space="preserve">CONSULTORIA PARA EMPRESAS Y PROFESIONALES. DESARROLLO PROYECTOS Y SISTEMAS DE INFORMACION AUDITORIA DE SISTEMAS. FORMACION SISTEMAS Y PROCESOS INFORMAT.Y DE INFORM. SERVICIOS GESTION DE COMUNICACIONES. SERVICIOS DE GESTI. </t>
  </si>
  <si>
    <t>Jose Antonio Montes Perez</t>
  </si>
  <si>
    <t>info@csa.es</t>
  </si>
  <si>
    <t xml:space="preserve"> jesus.sanz@csa.es</t>
  </si>
  <si>
    <t xml:space="preserve"> belen.olalla@csa.es</t>
  </si>
  <si>
    <t xml:space="preserve"> golflerma@csa.es</t>
  </si>
  <si>
    <t xml:space="preserve"> sotillo@csa.es</t>
  </si>
  <si>
    <t>A50101872</t>
  </si>
  <si>
    <t>SUMINISTROS ELECTRONICOS ARAGON SA</t>
  </si>
  <si>
    <t>50002</t>
  </si>
  <si>
    <t xml:space="preserve">VENTA MAYOR DE MATERIAL ELECTRONICO.. </t>
  </si>
  <si>
    <t>Davide Bartolomeo Preti</t>
  </si>
  <si>
    <t xml:space="preserve"> Maria Cristina Folch Baiges</t>
  </si>
  <si>
    <t>B74193871</t>
  </si>
  <si>
    <t>SEXTAFERIA SL</t>
  </si>
  <si>
    <t xml:space="preserve">1. Adquisicion de inmuebles para su arrendamiento. 2. Compraventa de bienesinmuebles. 3. Elaboracion y comercializacion de programas informaticos. 4. Servicios de asesoramiento en implantacion de sistemas informaticos, de promocion y comercializacion.. </t>
  </si>
  <si>
    <t>B86679701</t>
  </si>
  <si>
    <t>PRODISEY XXI SL</t>
  </si>
  <si>
    <t xml:space="preserve">La compañía tiene por objeto de su actividad: El diseño y desarmar de actividades y programas formativos dirigidos a diversos colectivos profesionales; desarrollo y mantenimiento de aplicaciones informáticas; desarrollo y gestión de servicios de comercio electrónico. Las actividades .... </t>
  </si>
  <si>
    <t>Antonio Martinez Mesas</t>
  </si>
  <si>
    <t xml:space="preserve"> Maria Carmen Prats Garcia</t>
  </si>
  <si>
    <t>B33411786</t>
  </si>
  <si>
    <t>KOLTEC B.V. IBERICA SL</t>
  </si>
  <si>
    <t>33510</t>
  </si>
  <si>
    <t xml:space="preserve">COMPRA Y VENTA DE PASTORES ELECTRICOS Y ACCESORIOS PARA SU INSTALACION.. </t>
  </si>
  <si>
    <t>Francisco Javier Aguayo Modrego</t>
  </si>
  <si>
    <t>info@koltec-store.com</t>
  </si>
  <si>
    <t>B65868143</t>
  </si>
  <si>
    <t>ONTOMOBILE TECHNOLOGIES SL</t>
  </si>
  <si>
    <t xml:space="preserve">DISEÑO, ANALISIS, CREACION, DESARROLLO, INSTALACION, PROGRAMACION, IMPLEMENTACION, COMERCIALIZACION Y MANTENIMIENTO DE APLICACIONES EN MATERIA DE TELECOMUNICACIONES Y DE SISTEMAS INFORMATICOS PARA TODA CLASE DE ACTIVIDADES ETC. </t>
  </si>
  <si>
    <t>Joshua James Pennell</t>
  </si>
  <si>
    <t xml:space="preserve"> Pennell Joshua James</t>
  </si>
  <si>
    <t>B94036134</t>
  </si>
  <si>
    <t>SINCRONIZE DESARROLLO DE APLICACIONES SL</t>
  </si>
  <si>
    <t>36517</t>
  </si>
  <si>
    <t xml:space="preserve">El desarrollo y comercialización de aplicaciones informáticas. </t>
  </si>
  <si>
    <t>Oscar Toha Garcia</t>
  </si>
  <si>
    <t>B41357096</t>
  </si>
  <si>
    <t>ASESORIA DE SISTEMAS Y APLICACIONES EN INFORMATICA SOCIEDAD LIMITADA</t>
  </si>
  <si>
    <t xml:space="preserve">ASESORAMIENTO, DESARROLLO Y SERVICIO DE SISTEMAS Y APLICACIONES MECANIZABLES MEDIANTE PROCEDIMIENTOS INFORMATICOS. </t>
  </si>
  <si>
    <t>Jorge Luis Pelegrin Medina</t>
  </si>
  <si>
    <t>assist@assist-ti.com</t>
  </si>
  <si>
    <t>B18965640</t>
  </si>
  <si>
    <t>KELEVRA SL</t>
  </si>
  <si>
    <t xml:space="preserve">Prestación servicios consultoría informática. Desarrollo aplicaciones informáticas, software. Suministro, distribución, venta software, hardware. Asesoramiento, creación, supervisión, control, desarrollo de técnicas, procesos para innovacion, desarrollo, investigacion -i+ d+ i-en el campo de las nuevas tecnologias. </t>
  </si>
  <si>
    <t>Joan Faura Morros</t>
  </si>
  <si>
    <t>info@kelevra.es</t>
  </si>
  <si>
    <t>B64860190</t>
  </si>
  <si>
    <t>MARCO MIFID SL</t>
  </si>
  <si>
    <t xml:space="preserve">LA PRESTACION DE SERVICIOS PARA EL ASESORAMIENTO DE CARTERAS DE INVERSION, ASI COMO ADQUISICION, ENAJENACION, ADMINISTRACION DE TITULOS MOBILIARIOS EXCEPTUANDOSE ACTIVIDADES RESERVADAS A INSTITUCIONES DE INVERSION COLECT. </t>
  </si>
  <si>
    <t>Mark Stratford Andrews</t>
  </si>
  <si>
    <t xml:space="preserve"> Andrews Mark Stratford </t>
  </si>
  <si>
    <t>B80972029</t>
  </si>
  <si>
    <t>CREW ADVISING SERVICIOS INFORMATICOS SL</t>
  </si>
  <si>
    <t xml:space="preserve">LA PRESTACION A EMPRESAS ENTIDADES Y PARTICULARES DE LOS SIGUIENTES SERVICIOS A)ADQUISICION. FABRICACION ENAJENACION Y COMERCIALIZACION DE PRODUCTOS INFORMATICOS Y DE OFIMATICA, TANTO SOFTWARE COMO HARDWARE. </t>
  </si>
  <si>
    <t>Carlos Leon Tomas</t>
  </si>
  <si>
    <t>B24422602</t>
  </si>
  <si>
    <t>VISUAL NUEVAS TECNOLOGIAS SLL</t>
  </si>
  <si>
    <t xml:space="preserve">LA PRESTACION A EMPRESAS, ENTIDADES Y PARTICULARES DE LOS SIGUIENTES SERVICIOS. SERVICIOS DE ESTUDIO Y ANALISIS DE PROCESOS PARA SU TRATAMIENTO MECANICO, DE PROGRAMACION PARA EQUIPOS ELECTRONICOS, DE REGISTRO Y PRESENTAC. </t>
  </si>
  <si>
    <t>Leticia Valle Linares</t>
  </si>
  <si>
    <t>visualnt@visualnt.com</t>
  </si>
  <si>
    <t>B33510439</t>
  </si>
  <si>
    <t>DANA SOFTWARE SL</t>
  </si>
  <si>
    <t>33001</t>
  </si>
  <si>
    <t xml:space="preserve">PRESTACION DE SERVICIOS INFORMATICOS. TRABAJOS DE ENCUESTACION, INVENTARIO. MEDICION. VALORACION, CODIFICACION, CLASIFICACION Y CAPTURA DE DATOS. DISENO, FABRICACION Y DESARROLLO DE PROGRAMAS Y APLICACIONES INFORMATICAS.. </t>
  </si>
  <si>
    <t>Jose Castillo Diaz</t>
  </si>
  <si>
    <t xml:space="preserve"> Alejandro Alsina Balsera</t>
  </si>
  <si>
    <t xml:space="preserve"> Luis Lera Morales</t>
  </si>
  <si>
    <t>administracion@danasoftware.com</t>
  </si>
  <si>
    <t xml:space="preserve"> dana@danasoftware.com</t>
  </si>
  <si>
    <t xml:space="preserve"> info@musicalprincipado.es</t>
  </si>
  <si>
    <t xml:space="preserve"> musicalprincipado@musicalprincipado.es</t>
  </si>
  <si>
    <t>B65554610</t>
  </si>
  <si>
    <t>TECHNOLOGY BUSINESS DEVELOPMENT SL</t>
  </si>
  <si>
    <t xml:space="preserve">ESTUDIO, DESARROLLO E IMPLANTACION DE APLICACIONES INFORMATICAS. ASISTENCIA TECNICA INFORMATICA. COMERCIALIZACION, INSTALACION Y USO DE PRODUCTOS INFORMATICOS, BIEN SEAN MAQUINAS, PROGRAMAS O MATERIAL AUXILIAR. COMERCIALIZACION .... </t>
  </si>
  <si>
    <t>Pedro Aliacar Garcia</t>
  </si>
  <si>
    <t>B83152843</t>
  </si>
  <si>
    <t>CONSULTORES FREELANCE SL</t>
  </si>
  <si>
    <t xml:space="preserve">CONSULTORIA EMPRESARIAL. ASESORAMIENTO Y CONSULTORIA INFORMATICA. GRABACION DE DATOS. DISENO, INVESTIGACION, FABRICACION EXPLOTACION, SUMINISTRO DE EQUIPOS INFORMATICOS, ELECTRONICOS. </t>
  </si>
  <si>
    <t>Manuel Fernandez Fernandez</t>
  </si>
  <si>
    <t>B84290055</t>
  </si>
  <si>
    <t>VIRTUAL INTERACTIVA SL</t>
  </si>
  <si>
    <t xml:space="preserve">LA PRESTACION A TERCEROS DE TODA CLASE DE SERVICIOS EN RELACION CON TEMAS INFORMATICOS, ELECTRONICOS DE NUEVA TECNOLOGIA. </t>
  </si>
  <si>
    <t>Nikkon Kumar Saha Rami Saha</t>
  </si>
  <si>
    <t xml:space="preserve"> Saha Nikkon Kumar</t>
  </si>
  <si>
    <t>B20900569</t>
  </si>
  <si>
    <t>ZIGZAG DIAGRAM SOFTWARE SL</t>
  </si>
  <si>
    <t>20011</t>
  </si>
  <si>
    <t xml:space="preserve">GESTION, DESARROLLO, IMPLANTACION, EXPLOTACION Y COMERCIALIZACION DE REDES Y SERVICIOS DE TELECOMUNICACION, DE ACUERDO CON LA LEGISLACION VIGENTE, ASI COMO LA COMPRA, VENTA, COMERCIALIZACION, EXPORTACION, IMPORTACION Y D. </t>
  </si>
  <si>
    <t>Francisco Gutierrez Olmo</t>
  </si>
  <si>
    <t>B39475348</t>
  </si>
  <si>
    <t>IMO III MILENIUM SOCIEDAD LIMITADA</t>
  </si>
  <si>
    <t>39009</t>
  </si>
  <si>
    <t xml:space="preserve">LA COMPRA Y VENTA DE EQUIPOS Y PRODUCTOS INFORMATICOS, ELECTRONICA, MICROELECTRONICA (HARDWARE Y SOFTWARE). MONTAJES DE REDES PARA ORDENADORES. TELEFONIA Y SERVICIOS DE TELEFONC. CABLEADO E INSTALACION DE TELEFONOS. SERV. </t>
  </si>
  <si>
    <t>Juan Martinez Tejada Domenech</t>
  </si>
  <si>
    <t xml:space="preserve"> Gonzalo Salazar Ruckauer</t>
  </si>
  <si>
    <t xml:space="preserve"> Jaume Xarrie Sanchez</t>
  </si>
  <si>
    <t xml:space="preserve"> Martinez De Tejada Domenech Juan</t>
  </si>
  <si>
    <t>B61242509</t>
  </si>
  <si>
    <t>GIROTONDO S.L.</t>
  </si>
  <si>
    <t xml:space="preserve">PRODUCCION COMERCIALIZACION, IMPORTACION Y EXPORTACION DE SOFTWARE, HARDWARE Y BANCOS DE INFORMATICOS. PROMOCION Y VENTA DE PRODUCTOS PARA EL HOGAR ETC.                                                                    . </t>
  </si>
  <si>
    <t>Marco Della Foglia</t>
  </si>
  <si>
    <t xml:space="preserve"> Roberto Frigerio</t>
  </si>
  <si>
    <t>B81218372</t>
  </si>
  <si>
    <t>EMIVAM SISTEMAS SL</t>
  </si>
  <si>
    <t xml:space="preserve">ASISTENCIA TECNICA A LAS EMPRESAS PRIVADAS Y PUBLICAS. ASI COMO A LAS ADMINISTRACIONES PUBLICAS, EN TODOS LOS ASPECTOS RELACIONADOS CON LA INFORMATICA, TRATAMIENTOS DE TEXTOS. </t>
  </si>
  <si>
    <t>Andrey Kostyuk</t>
  </si>
  <si>
    <t xml:space="preserve"> Juan Zamora Alvarez</t>
  </si>
  <si>
    <t xml:space="preserve"> Salvador Severich Guerrero</t>
  </si>
  <si>
    <t xml:space="preserve"> Javier Martinez Fernandez</t>
  </si>
  <si>
    <t>B82894510</t>
  </si>
  <si>
    <t>HELP PYME SL</t>
  </si>
  <si>
    <t xml:space="preserve">LAS ACTIVIDADES DE PRESTACION, A TRAVES DE INTERNET, O CUALQUIER OTRA RED TELEMATICA, DE SERVICIOS DE CONSULTORIA Y ASESORAMIENTO PARA EMPRESAS, INCLUYENDO LA PRESTACION DE SERVICIOS DE TELECOMUNICACIONES Y SOLUCIONES.. </t>
  </si>
  <si>
    <t>Joan Ludevid Massana</t>
  </si>
  <si>
    <t>B90057084</t>
  </si>
  <si>
    <t>PLANO KATHARSIS PRODUCCIONES SOCIEDAD LIMITADA</t>
  </si>
  <si>
    <t xml:space="preserve">La Sociedad tendrá por objeto las siguientes actividades:-Información y comunicaciones. Intermediación profesional. Distribución comercial. Lo anteriormente se concreta en la producción, exhibición, edición, importación, exportación, distribución, compraventa y alquiler de todo tipo de productos. </t>
  </si>
  <si>
    <t>Sergio Arranz Hernandez</t>
  </si>
  <si>
    <t xml:space="preserve"> Benigno Garcia Martin</t>
  </si>
  <si>
    <t xml:space="preserve"> Felix Garcia Serrano</t>
  </si>
  <si>
    <t xml:space="preserve"> Javier Sancho Massoni</t>
  </si>
  <si>
    <t xml:space="preserve"> Eusebi Aubareda Tejado</t>
  </si>
  <si>
    <t>B15774250</t>
  </si>
  <si>
    <t>IGNIRE SOFTWARE EMPRESARIAL SL</t>
  </si>
  <si>
    <t>36680</t>
  </si>
  <si>
    <t xml:space="preserve">TRATAMIENTO Y CONSULTORIA DE BASES DE DATOS, DATOS INFORMATICOS Y SOFTWARE DISTRIBUIDO                                                                                                                                      . </t>
  </si>
  <si>
    <t>Joaquin Alfredo Casas Baca Castex</t>
  </si>
  <si>
    <t>info@abogadodanieldelvalle.com</t>
  </si>
  <si>
    <t>B64222102</t>
  </si>
  <si>
    <t>TEAM TRAINING SOLUTIONS SL</t>
  </si>
  <si>
    <t xml:space="preserve">ASESORAMIENTO Y LA REALIZACION DE MEDIDAS DE CUALIFICACION EMPRESARIAL, ASI COMO EL ASESORAMIENTO EN LA IMPLANTACION DE PROCESOS DE CAMBIO ORGANIZATIVO, Y LA COMERCIALIZACION DE SOFTWARE PARA EL AMBITO GESTION DEL CONOCI. </t>
  </si>
  <si>
    <t>Juan Lorenzo Coronado Garrido</t>
  </si>
  <si>
    <t>B65428096</t>
  </si>
  <si>
    <t>MESSIER 45 SL</t>
  </si>
  <si>
    <t xml:space="preserve">DESARROLLO Y DISEÑO DE PAGINAS WEB Y PRODUCTOS DE SOFTWARE. APLICACIONES INFORMATICAS. REPARACION Y MANTENIMIENTO INFORMATICO. </t>
  </si>
  <si>
    <t>Juan Manuel Pascual Escriba</t>
  </si>
  <si>
    <t xml:space="preserve"> Maria Carmen Ingelmo Torres</t>
  </si>
  <si>
    <t>B62523055</t>
  </si>
  <si>
    <t>BEYOND THE BOX SL</t>
  </si>
  <si>
    <t xml:space="preserve">PRESTACION DE SERVICIOS DE COMUNICACION E INTERNET. CREACION, DISENO Y MANTENIMIENTO DE PAGINAS WEB Y SUS CONTENIDOS. COMPRAVENTA AL POR MENOR, DE SOFTWARE, HARDWARE, Y EQUIPOS INFORMATICOS, ASI COMO SU REPARACION Y MANT. </t>
  </si>
  <si>
    <t>Carlos Pallares Sole</t>
  </si>
  <si>
    <t>B65845463</t>
  </si>
  <si>
    <t>MEBAC ELECTRONICS SL</t>
  </si>
  <si>
    <t xml:space="preserve">LA COMPRA, VENTA, E INTERMEDIACION DE APARATOS Y COMPONENTES ELECTRONICOS, PRODUCTOS DE MENAJE, Y PRODUCTOS SANITARIOS, GESTION DE VENTA Y DISTRIBUCION. </t>
  </si>
  <si>
    <t>Jose Luis Rubio Maldonado</t>
  </si>
  <si>
    <t>B65913782</t>
  </si>
  <si>
    <t>APPICALLY SL</t>
  </si>
  <si>
    <t xml:space="preserve">DESARROLLO DE APLICACIONES INFORMATICAS Y OTRAS TECNOLOGIAS RELACIONADAS. </t>
  </si>
  <si>
    <t>Jose Pujola Gargallo</t>
  </si>
  <si>
    <t>B85685857</t>
  </si>
  <si>
    <t>GNOMO INFORMATICO SL</t>
  </si>
  <si>
    <t>28945</t>
  </si>
  <si>
    <t xml:space="preserve">COMERCIO AL POR MAYOR Y MENOR DE TODO TIPO DE EQUIPAMIENTOS ELECTRONICOS E INFORMATICOS.. </t>
  </si>
  <si>
    <t>Agustin Gomez Martinez</t>
  </si>
  <si>
    <t xml:space="preserve"> Fabrice Grinda</t>
  </si>
  <si>
    <t xml:space="preserve"> Sonali Rycker</t>
  </si>
  <si>
    <t xml:space="preserve"> Alex Zubillaga</t>
  </si>
  <si>
    <t>A50707728</t>
  </si>
  <si>
    <t>DATINZA SOCIEDAD ANONIMA</t>
  </si>
  <si>
    <t xml:space="preserve">PRESTACION DE SERVICIOS, ASESORIA Y ANALISIS DE INFORMATICA. ESTUDIO, CREACION, ARREGLO Y TRADUCCION DE PROGRAMAS DE ORDENADOR.                                                                                             . </t>
  </si>
  <si>
    <t>Enrique Solano Mirete</t>
  </si>
  <si>
    <t xml:space="preserve"> Francisco Tarongi Arteu</t>
  </si>
  <si>
    <t xml:space="preserve"> Angel Verdu Muñoz</t>
  </si>
  <si>
    <t>sara@datinza.com</t>
  </si>
  <si>
    <t xml:space="preserve"> datinza@datinza.com</t>
  </si>
  <si>
    <t>B33969353</t>
  </si>
  <si>
    <t>VSN SOFTWARE SOCIEDAD DE RESPONSABILIDAD LIMITADA</t>
  </si>
  <si>
    <t xml:space="preserve">MANTENIMIENTO Y REPARACION DE EQUIPOS INFORMATICOS. DISENO DE PAGINAS WEB. INVESTIGACION Y DESARROLLO DE SOFTWARE. COMERCIO MAYORISTA Y MINORISTA DE ARTICULOS INFORMATICOS. COMERCIO ELECTRONICO. FORMACION PARA PARTICULAR. </t>
  </si>
  <si>
    <t xml:space="preserve">Christian Trapl </t>
  </si>
  <si>
    <t xml:space="preserve"> Holger Horst Bittner</t>
  </si>
  <si>
    <t>B86201639</t>
  </si>
  <si>
    <t>THALOM ADVERTISING SL</t>
  </si>
  <si>
    <t xml:space="preserve">CREACION Y DESARROLLO DE PORTALES WEB. CONSULTA DE APLICACIONES INFORMATICAS Y SUMINISTRO DE PROGRAMAS DE INFORMATICA. OTROS SERVICIOS RELACIONADOS CON LAS TECNOLOGIAS DE LA INFORMACION Y LA INFORMATICA................. </t>
  </si>
  <si>
    <t>Victor Marsal Colom</t>
  </si>
  <si>
    <t>B86465457</t>
  </si>
  <si>
    <t>TAKE A PHONE SL</t>
  </si>
  <si>
    <t xml:space="preserve">LA IMPORTACION, EXPORTACION, COMPRAVENTA Y COMERCIO AL POR MENOR Y PRO MAYOR ASI COMO LA DISTRIBUCION, INTERMEDIACION Y PRESTACION DE SERVICIOS Y PRODUCTOS RELACIONADOS CON LAS TELECOMUNICACIONES. </t>
  </si>
  <si>
    <t>Jose Maria Fernandez Gallegos</t>
  </si>
  <si>
    <t>B98066889</t>
  </si>
  <si>
    <t>LUCENVAL SUMINISTROS INDUSTRIALES SL</t>
  </si>
  <si>
    <t>46009</t>
  </si>
  <si>
    <t xml:space="preserve">LA VENTA Y COMERCIALIZACION DE SUMINISTROS Y MATERIALES INDUSTRIALES.. </t>
  </si>
  <si>
    <t>Norman Albi Pastor</t>
  </si>
  <si>
    <t xml:space="preserve"> Miguel Angel Acero Antolinez</t>
  </si>
  <si>
    <t>A58720426</t>
  </si>
  <si>
    <t>INSTITUTO SUPERIOR DE SOFTWARE SA</t>
  </si>
  <si>
    <t xml:space="preserve">COMPRA, VENTA Y ALQUILER DE PROGRAMAS, ACCESORIOS Y MATERIAL INFORMATICO EN GENERAL Y SUS DERIVADOS.. </t>
  </si>
  <si>
    <t>Ignacio Gonzalez Barros Bellsola</t>
  </si>
  <si>
    <t xml:space="preserve"> Eduardo Manchon Aguilar</t>
  </si>
  <si>
    <t>iss@mentor.es</t>
  </si>
  <si>
    <t xml:space="preserve"> webmaster@mentor.es</t>
  </si>
  <si>
    <t>B63076046</t>
  </si>
  <si>
    <t>PRIOS DATA SL</t>
  </si>
  <si>
    <t xml:space="preserve">LA INVESTIGACION, ANALISIS, DISENO, DESARROLLO, INTEGRACION, COMERCIALIZACION, FABRICACION, INSTALACION, MANTENIMIENTO REPARACION DE PROGRAMAS INFORMATICOS REFERIDOS AL DISENO Y FABRICACION ASISTIDA POR ORDENADOR, ETC. </t>
  </si>
  <si>
    <t>Teresa Blanch Del Toro</t>
  </si>
  <si>
    <t>B63651905</t>
  </si>
  <si>
    <t>INDUNET SL</t>
  </si>
  <si>
    <t xml:space="preserve">SERVICIOS INFORMATICOS INTEGRALES, MANTENIMIENTO, COMPRA, VENTA, REPARACION DE ORDENADORES PERSONALES (PC), TANTO INDIVIDUALES COMO EN RED Y SU PROGRAMACION Y PUESTA EN FUNCIONAMIENTO; VENTA DE TODA CLASE DE MATERIAL INF. </t>
  </si>
  <si>
    <t>Universal Export Bv</t>
  </si>
  <si>
    <t>B84094028</t>
  </si>
  <si>
    <t>DUMP MEMORY SERVICIOS INFORMATICOS SL</t>
  </si>
  <si>
    <t xml:space="preserve">CREACION Y MANTENIMIENTO DE APLICACIONES INFORMATICAS. </t>
  </si>
  <si>
    <t>Caronia Maximiliano Daniel</t>
  </si>
  <si>
    <t xml:space="preserve"> Rodolfo Ivan Elias Perez Velazco</t>
  </si>
  <si>
    <t xml:space="preserve"> Maximiliano Daniel Caronia</t>
  </si>
  <si>
    <t>B85973428</t>
  </si>
  <si>
    <t>GESTION DE ACTIVOS TECNOLOGICOS SL</t>
  </si>
  <si>
    <t xml:space="preserve">LA INSTALACION Y MANTENIMIENTO DE REDES INFORMATICAS.. </t>
  </si>
  <si>
    <t>Valeria Petruccelli</t>
  </si>
  <si>
    <t>info@gestiondeactivostecnologicos.es</t>
  </si>
  <si>
    <t>B20779161</t>
  </si>
  <si>
    <t>ELEKA INGENIARITZA LINGUISTIKOA SL</t>
  </si>
  <si>
    <t>20170</t>
  </si>
  <si>
    <t xml:space="preserve">REALIZACION DE ACCIONES Y PROYECTOS DE INVESTIGACION, DESARROLLO E INNOVACION Y EL DESARROLLO Y LA COMERCIALIZACION DE PRODUCTOS Y SERVICIOS EN EL AMBITO DE LA INGENIERIA LINGUISTICA.. </t>
  </si>
  <si>
    <t>Francisco Javier Calatrava Valiente</t>
  </si>
  <si>
    <t xml:space="preserve"> Sandra Cristina Parreira Gaudencio</t>
  </si>
  <si>
    <t>elhuyar@elhuyar.com</t>
  </si>
  <si>
    <t xml:space="preserve"> wordfast@eleka.net</t>
  </si>
  <si>
    <t xml:space="preserve"> garbine@eleka.net</t>
  </si>
  <si>
    <t xml:space="preserve"> itziar@eleka.net</t>
  </si>
  <si>
    <t xml:space="preserve"> elena@eleka.net</t>
  </si>
  <si>
    <t>B36978112</t>
  </si>
  <si>
    <t>GARTESA ACEDO SL</t>
  </si>
  <si>
    <t xml:space="preserve">LA COMERCIALIZACION, REPARACION Y MANTENIMIENTO DE MAQUINARIA Y APARATOS ELECTRONICOS. </t>
  </si>
  <si>
    <t>Ramis Alexandra Molina Martell</t>
  </si>
  <si>
    <t xml:space="preserve"> Sunil Kumar Bilolikar</t>
  </si>
  <si>
    <t xml:space="preserve"> Brett David Pynnonen</t>
  </si>
  <si>
    <t>B64016439</t>
  </si>
  <si>
    <t>JOLLENETWORKS SOLUTIONS SL</t>
  </si>
  <si>
    <t xml:space="preserve">PRESTACION DE SERVICIOS INFORMATICOS TALES COMO DISENO Y PROGRAMACION DE PAGINAS WEB; REGISTRO DE DOMINIOS, FORMACION Y ASESORAMIENTO TECNICO, VENTA E INSTALACION DE ORDENADORES Y HARDWARE.EN GENERAL, ETC. </t>
  </si>
  <si>
    <t>Javier Martinez De Irujo Hohenlohe</t>
  </si>
  <si>
    <t xml:space="preserve"> Otto Christof Wust Acedo</t>
  </si>
  <si>
    <t xml:space="preserve"> Marc Elena Soler</t>
  </si>
  <si>
    <t xml:space="preserve"> Juan Antonio Robles Toro</t>
  </si>
  <si>
    <t>B85566164</t>
  </si>
  <si>
    <t>QUARK TECHNOLOGIES SL</t>
  </si>
  <si>
    <t xml:space="preserve">ASESORAMIENTO Y CONSULTORIA EN AQUELLAS AREAS DEL CONOCIMIENTO SUSCEPTIBLES DE SER MODELADAS MATEMATICAMENTE Y POSTERIORMENTE AUTOMATIZADAS MEDIANTE PROCEDIMIENTOS INFORMATICOS, ETC.. </t>
  </si>
  <si>
    <t>Yves Guillemot</t>
  </si>
  <si>
    <t xml:space="preserve"> Guillemot Yves </t>
  </si>
  <si>
    <t>B86167723</t>
  </si>
  <si>
    <t>PORTALES ALAMO SL</t>
  </si>
  <si>
    <t xml:space="preserve">EL DISEÑO E IMPLANTACION DE PROGRAMAS DE ORDENADOR; ANALISIS DE SISTEMAS INFORMATICOS; EXPLOTACION ELECTRONICA POR CUENTA DE TERCEROS; COMERCIO AL POR MAYOR Y AL MENOR E INSTALACION DE ORDENADORES Y PROGRAMAS INFORMATICOS... </t>
  </si>
  <si>
    <t>Carles Fuente Alsina</t>
  </si>
  <si>
    <t xml:space="preserve"> Carles De La Fuente Alsina</t>
  </si>
  <si>
    <t>B13538590</t>
  </si>
  <si>
    <t>ACUMBAMAIL SOCIEDAD LIMITADA</t>
  </si>
  <si>
    <t>13500</t>
  </si>
  <si>
    <t xml:space="preserve">-Desarrollo, explotación y venta de sistemas informáticos, tanto en hardware como software / CNAE 6201/.. </t>
  </si>
  <si>
    <t>Alejandro Rodriguez Bacardit</t>
  </si>
  <si>
    <t xml:space="preserve"> Xavier Redo Cano</t>
  </si>
  <si>
    <t>B38894143</t>
  </si>
  <si>
    <t>BUSINESS SOFTWARE ARCHITECTS SL</t>
  </si>
  <si>
    <t xml:space="preserve">LA SOCIEDAD TENDRA POR OBJETO: EL ANALISIS Y PROGRAMACION INFORMATICA EN GENERAL, LA COMPRAVENTA, DISTRIBUCION, EXPORTACION, IMPORTACION, REPRESENTACION Y CONSIGNACION DE MOBILIARIO Y MAQUINAS OFICINAS Y OTROS. EN TODO C. </t>
  </si>
  <si>
    <t>Ordelman Marco</t>
  </si>
  <si>
    <t xml:space="preserve"> Jose Joao Correia Nunes Mourarias</t>
  </si>
  <si>
    <t>B55005615</t>
  </si>
  <si>
    <t>TRIPLEVEDOBLE APLICACIONS INFORMATIQUES SL</t>
  </si>
  <si>
    <t xml:space="preserve">PROGRAMACION DE APLICACIONES INFORMATICAS. ALOJAMIENTO DE APLICACIONES INFORMATICAS. COMPRA Y GESTION DE DOMINIOS. GESTION DE SERVICIOS INFORMATICOS.CONSULTORIA DE SERVICIOS INFORMATICOS. DISENO, MARKETING, PUBLICIDAD, D. </t>
  </si>
  <si>
    <t>Walter Pack</t>
  </si>
  <si>
    <t>B62928676</t>
  </si>
  <si>
    <t>GOLFPARTNER S.L</t>
  </si>
  <si>
    <t xml:space="preserve">DESARROLLO DE BASES DE DATOS, CREACION DE PROGRAMAS IMPLANTACION Y COMERCIALIZACION, ASI COMO DE PAGINAS WEB INTERNET O CUALQUIER OTRO MEDIO INFOMATICO QUE PUEDA APARACER EN EL FUTURO, ETC. </t>
  </si>
  <si>
    <t>Mario Ortega Sanchez Horneros</t>
  </si>
  <si>
    <t>B65842924</t>
  </si>
  <si>
    <t>SMARTING ENGINEERING SL</t>
  </si>
  <si>
    <t xml:space="preserve">LA PRESTACION DE SERVICIOS DE INFORMATICA E INGENIERIA APLICADOS A LOS SECTORES DEL TRANSPORTE, LOGISTICA, INDUSTRIA, SERVICIOS Y NUEVAS TECNOLOGIAS. </t>
  </si>
  <si>
    <t>Jurgen Peter Von Hollen</t>
  </si>
  <si>
    <t xml:space="preserve"> Pascual Pape Jacob</t>
  </si>
  <si>
    <t xml:space="preserve"> Klaus Michael Vestergaard</t>
  </si>
  <si>
    <t xml:space="preserve"> Jacob Pascual Pape</t>
  </si>
  <si>
    <t>info@smarting.es</t>
  </si>
  <si>
    <t>B85231272</t>
  </si>
  <si>
    <t>OMMELAR TECNOLOGIAS SL</t>
  </si>
  <si>
    <t xml:space="preserve">DISENO Y DESARROLLO DE PORTALES WEB. DISENO, DESARROLLO, IMPLANTACION Y MANTENIMIENTO DE SISTEMAS DE E-LEARNING. ANALISIS Y DESARROLLO DE SISTEMAS INFORMATICOS A MEDIDA. PERSONALIZACION, IMPLANTACION Y MANTENIMIENTO DE S. </t>
  </si>
  <si>
    <t>Enrique Daunert Armillas</t>
  </si>
  <si>
    <t>B86140845</t>
  </si>
  <si>
    <t>SERVICIOS SOLUCIONES Y CONTENIDOS EN INTERNET SL</t>
  </si>
  <si>
    <t xml:space="preserve">EL DESARROLLO DE APLICACIONES Y PROGRAMACION DE APLICACIONES INFORMATICAS PARA TODO TIPO DE EMPRESAS Y EL ASESORAMIENTO EN INFORMATICA Y TELECOMUNICACIONES. </t>
  </si>
  <si>
    <t>Maria Montserrat Domenech Ferrando</t>
  </si>
  <si>
    <t>B95671343</t>
  </si>
  <si>
    <t>DEMA SOFTWARE SOCIEDAD LIMITADA</t>
  </si>
  <si>
    <t>48300</t>
  </si>
  <si>
    <t xml:space="preserve">el desarrollo y la comercializacion de aplicaciones informaticas y de todotipo de equipos necesarios para su funcionamiento. </t>
  </si>
  <si>
    <t>Mendelievich Pablo Lopez Puccio</t>
  </si>
  <si>
    <t xml:space="preserve"> Pablo Lopez Puccio Mendelievich</t>
  </si>
  <si>
    <t>B80222219</t>
  </si>
  <si>
    <t>ALAN SOFT SL</t>
  </si>
  <si>
    <t xml:space="preserve">ANALISIS PROGRAMACION INFORMATICA Y COMPRAVENTA DE EQUIPOS INFORMATICOS SOFTWARE Y HARDWARE. ASI COMO LA ADQUISICION EXPLOTACION Y ENAJENACION DE BIENES INMUEBLES.. </t>
  </si>
  <si>
    <t>Javier Perez Arana</t>
  </si>
  <si>
    <t xml:space="preserve"> Rafael Selma Cordero</t>
  </si>
  <si>
    <t>arriola@alansoft.com</t>
  </si>
  <si>
    <t>B99255457</t>
  </si>
  <si>
    <t>RANOPLA SOCIEDAD LIMITADA</t>
  </si>
  <si>
    <t xml:space="preserve">PROGRAMACION, CONSULTORIA Y TODA CLASE DE ACTIVIDADES RELACIONADAS CON LA INFORMATICA. TAMBIEN SERVICIOS DE ASESORIA INFORMATICA PRESTADOS A EMPRESAS O ENTES PUBLICOS, ASI COMO VENTA DE PROGRAMAS INFORMATICOS Y SU MANTEN. </t>
  </si>
  <si>
    <t>Raimon Santamaria Serra</t>
  </si>
  <si>
    <t>info@inmobiliariapatrial.es</t>
  </si>
  <si>
    <t xml:space="preserve"> atcliente@asesorialaguna.es</t>
  </si>
  <si>
    <t>B82711425</t>
  </si>
  <si>
    <t>RODIQUIN SL</t>
  </si>
  <si>
    <t xml:space="preserve">1. LA COMERCIALIZACION DE SOFTWARE, HARDWARE, CONSUMIBLES INFORMATICOS, PRODUCTOS MULTIMEDIA Y TELEFONIA MOVIL. 2. EL ALQUILER Y VENTA DE PELICULAS DE VIDEO, DVD, CD ROM, COMERCIO AL POR MENOR DE LIBROS, PERIODICOS.. </t>
  </si>
  <si>
    <t>Muhammad Anwar</t>
  </si>
  <si>
    <t xml:space="preserve"> Anwar Muhammad </t>
  </si>
  <si>
    <t>B83538744</t>
  </si>
  <si>
    <t>VEGADEL COMUNICACIONES SL</t>
  </si>
  <si>
    <t xml:space="preserve">LA COMERCIALIZACION, DISTRIBUCION, PUBLICITACION, INTERMEDIACION Y FINANCIACION DE PRODUCTOS Y SERVICIOS DE TELECOMUNICACIONES, INFORMATICA Y OCIO... </t>
  </si>
  <si>
    <t>Oriol Gallissa Gallego</t>
  </si>
  <si>
    <t>A31592736</t>
  </si>
  <si>
    <t xml:space="preserve">COMERCIALIZACION, MEDIANTE LA COMPRA, VENTA Y ARRENDAMIENTO, DE TODO TIPO DE MAQUINARIA DE OFICINA, ASI COMO SU REPARACION E INSTALACION. COMERCIALIZACION, ADAPTACION, CREACION Y ENSENANZA DE PROGRAMAS INFORMATICOS. Y OT. </t>
  </si>
  <si>
    <t>Frederic Dewar Lachaud</t>
  </si>
  <si>
    <t xml:space="preserve"> Benoit Andre Jeannot</t>
  </si>
  <si>
    <t xml:space="preserve"> Thomas Paul Georges Jeanjean</t>
  </si>
  <si>
    <t xml:space="preserve"> Audrey Christine Marie Riviere</t>
  </si>
  <si>
    <t xml:space="preserve"> Benoit Jean Claude Marie Fouilland</t>
  </si>
  <si>
    <t>icn@icnavarra.es</t>
  </si>
  <si>
    <t>B83728030</t>
  </si>
  <si>
    <t>VCAR SOFTWARE ESPAÑA SL</t>
  </si>
  <si>
    <t xml:space="preserve">LA FABRICACION VENTA E INSTALACION Y MANTENIMIENTO DE SOFTWARE ESPECIFICO PARA EL SECTOR DEL AUTOMOVIL. </t>
  </si>
  <si>
    <t>Juan Carlos Colet Alas</t>
  </si>
  <si>
    <t>B50835669</t>
  </si>
  <si>
    <t>EVERIS ARAGON SOCIEDAD LIMITADA</t>
  </si>
  <si>
    <t xml:space="preserve">PRESTACION DE SERVICIOS DE TELEMATICA Y PROMOCION DE NUEVAS TECNOLOGIAS EN LOS SECTORES DE INFORMATICA, TELEMATICA Y TELECOMUNICACIONES, PRESTACION Y COMERCIALIZACION DE SERVICIOS Y PRODUCTOS A TRAVES DE INTERNET EN EL M. </t>
  </si>
  <si>
    <t>Baptiste Pierre Aime Broch</t>
  </si>
  <si>
    <t xml:space="preserve"> Aime Broch Baptiste Pierre</t>
  </si>
  <si>
    <t>ignacio.porroche@net2u.es</t>
  </si>
  <si>
    <t xml:space="preserve"> webmaster@net2u.es</t>
  </si>
  <si>
    <t xml:space="preserve"> editor@net2u.es</t>
  </si>
  <si>
    <t xml:space="preserve"> contact@net2u.es</t>
  </si>
  <si>
    <t xml:space="preserve"> clafuente@net2u.es</t>
  </si>
  <si>
    <t>B64546245</t>
  </si>
  <si>
    <t>CUCUMBERWEB SL</t>
  </si>
  <si>
    <t xml:space="preserve">LA PRESTACION DE SERVICIOS DE PAGINAS WEB, PUBLICIDAD, DESARROLLO DE SOFTWARE, ADVERTISING, DISENO WEB, HOSTING, DESARROLLO DE WEBS, ASESORAMIENTO, MERCHANDISING, OUTSOURCING Y VENTA DE SOFTWARE. </t>
  </si>
  <si>
    <t>Peter Spitzer</t>
  </si>
  <si>
    <t>B83221002</t>
  </si>
  <si>
    <t>INFOAGRO SYSTEMS SL</t>
  </si>
  <si>
    <t xml:space="preserve">LA FABRICACION, COMERCIALIZACION DE TODO TIPO DE PRODUCTOS QUIMICOS Y OTROS.                                                                                                                                                . </t>
  </si>
  <si>
    <t>Joaquin Antonio Farres Gonzalez</t>
  </si>
  <si>
    <t xml:space="preserve"> Maria Montserrat Farres Gonzalez</t>
  </si>
  <si>
    <t>admin@infoagro.com</t>
  </si>
  <si>
    <t>B87655205</t>
  </si>
  <si>
    <t>EDGE ENTERTAINMENT STUDIO SL</t>
  </si>
  <si>
    <t xml:space="preserve">Diseño, producción, publicación y promoción de juegos por todos medios, incluidos los ordenadores, libros, fonogramas o video gramas; cualquier prestación de estudios y de consultoría relacionados con las actividades mencionadas anteriormente.. </t>
  </si>
  <si>
    <t xml:space="preserve">Varone Marco </t>
  </si>
  <si>
    <t xml:space="preserve"> Stefano Spaggiari</t>
  </si>
  <si>
    <t xml:space="preserve"> Marco Varone</t>
  </si>
  <si>
    <t>A90191248</t>
  </si>
  <si>
    <t>AYESA NEW SOLUTIONS SOCIEDAD ANONIMA</t>
  </si>
  <si>
    <t xml:space="preserve">La Sociedad tiene por objeto la prestación de servicios y la ejecución de obras para la provisión de nuevas soluciones tecnológicas que integren ingeniería, sistemas de información y hardware. </t>
  </si>
  <si>
    <t>B55570303</t>
  </si>
  <si>
    <t>ADBOOTH MEDIA GROUP SOCIEDAD LIMITADA</t>
  </si>
  <si>
    <t>43891</t>
  </si>
  <si>
    <t xml:space="preserve">Intermediación en la prestación de servicios profesionales, empresariales. Creación, gestión y administración de datos y programas informáticos, compra, venta, alquiler y desarrollo de sistemas infórmaticos. Prestación de servicios de marketing. </t>
  </si>
  <si>
    <t>Jose Maria Garcia Garzon</t>
  </si>
  <si>
    <t>B84023498</t>
  </si>
  <si>
    <t>HARDERVIJK CONSULTING SL</t>
  </si>
  <si>
    <t xml:space="preserve">CREACION, DISENO, DESARROLLO, IMPLANTACION, COMPRAVENTA; CESION, ARRIENDO, USO, DISTRIBUCION Y COMERCIALIZACION DE PROGRAMAS INFORMATICOS. </t>
  </si>
  <si>
    <t>Xavier Gomez Adell</t>
  </si>
  <si>
    <t xml:space="preserve"> Jaime Ripoll Marin</t>
  </si>
  <si>
    <t>B86128840</t>
  </si>
  <si>
    <t>INFORANKING SL</t>
  </si>
  <si>
    <t xml:space="preserve">LA CREACION, IMPLEMENTACION Y MANTENIMIENTO DE UN SISTEMA INFORMATICO O SOFTWARE PARA EL ESTABLECIMIENTO DE RANQUINGS CLASIFICATORIOS DE ACTIVIDADES DEPORTIVAS O DE CARACTER LUDICO. </t>
  </si>
  <si>
    <t>Francesc Xavier Ginesta Lopez</t>
  </si>
  <si>
    <t>B92608058</t>
  </si>
  <si>
    <t>TRESEFE SERVICIOS Y APLICACIONES SL</t>
  </si>
  <si>
    <t xml:space="preserve">LA PRESTACION DE SERVICIOS DE ESTUDIO Y ANALISIS DE PROCESOS PARA SU TRATAMIENTO MECANICO, DE PROGRAMACION PARA EUIPOS ELECTRONICOS, DE REGISTRO DE DATOS EN SOPORTES DE ENTRADA PARA ORDENADORES, ASI COMO LA VENTA DE PROG. </t>
  </si>
  <si>
    <t>Mohamed Ali Chellakh</t>
  </si>
  <si>
    <t xml:space="preserve"> Chellakh Mohamed Ali</t>
  </si>
  <si>
    <t>B92943307</t>
  </si>
  <si>
    <t>QUEPLANAY SL</t>
  </si>
  <si>
    <t xml:space="preserve">SERVICIOS DE DISENO Y ARTES GRAFICAS. EDICION DE LIBROS, REVISTAS, IMAGENES, GRABADOS, TARJETAS POSTALES Y FOLLETOS. EDICION MUSICAL IMPRESA 0 MANUSCRITA. MARKETING, PUBLICIDAD Y RELACIONES PUBLICAS. LA PRESTACION DE SER. </t>
  </si>
  <si>
    <t>Victor Planas Bas</t>
  </si>
  <si>
    <t>A65399602</t>
  </si>
  <si>
    <t>CA TECHNOLOGIES DEVELOPMENT SPAIN SA</t>
  </si>
  <si>
    <t xml:space="preserve">LA REALIZACION DE TODAS LAS ACTIVIDADES RELATIVAS A LA INVESTIGACION Y DESARROLLO CIENTIFICO Y TECNOLOGICO DE EQUIPOS DE SOFTWARE Y HARDWARE, PROGRAMAS Y MANUALES PARA LA ASISTENCIA EN MANEJO DE COMPUTADORAS ELECTRONICAS, ETC. </t>
  </si>
  <si>
    <t>Marmita Sbd</t>
  </si>
  <si>
    <t>A82206426</t>
  </si>
  <si>
    <t>SUPEROFFICE LATINA SA</t>
  </si>
  <si>
    <t xml:space="preserve">LA COMERCIALIZACION DE PRODUCTOS INFORMATICOS, TANTO HARDWARE COMO SOFTWARE DE PRODUCTOS DE TELECOMUNICACION, ASI COMO OTRAS PRESTACIONES RELACIONADAS CON LA INDUSTRIA INFORMATICA Y DE TELECOMUNICACIONES,. </t>
  </si>
  <si>
    <t>Xavier Anglada Salarich</t>
  </si>
  <si>
    <t>info@superoffice.es</t>
  </si>
  <si>
    <t>B11909645</t>
  </si>
  <si>
    <t>ALLSPORTSOURCING SL</t>
  </si>
  <si>
    <t>11405</t>
  </si>
  <si>
    <t xml:space="preserve">La prestación de servicios relacionados con las tecnologías de la información y la informática; comercialización y distribución de material deportivode todo tipo; intermediación en el comercio y en la contratación de prestación de servicios relativos a la gestión de campañas de marketing y a servi. </t>
  </si>
  <si>
    <t>Fernando Benito Galobart</t>
  </si>
  <si>
    <t xml:space="preserve"> Aquilino Miguel Peña Perez</t>
  </si>
  <si>
    <t xml:space="preserve"> Victor Obradors Molins</t>
  </si>
  <si>
    <t xml:space="preserve"> Xavier Rosales Cavero</t>
  </si>
  <si>
    <t>B64891450</t>
  </si>
  <si>
    <t>SERVICIOS TURISTICOS INTERMONEY SL</t>
  </si>
  <si>
    <t xml:space="preserve">LA PRESTACION DE CUALQUIER SERVICIO TURISTICO, EXPLOTACION DE LOCUTORIOS Y LA PRESTACION DE SERVICIOS DE INTERNET.. </t>
  </si>
  <si>
    <t>info@artisa.es</t>
  </si>
  <si>
    <t>B81055519</t>
  </si>
  <si>
    <t>GLOBAL MEDIA COMUNICACIONES SL</t>
  </si>
  <si>
    <t xml:space="preserve">EL ESTUDIO, CREACION, PROYECTO Y REALIZACION DE CAMPANAS PUBLICITARIAS MEDIANTE LA CREACION O UTILIZACION DE ANUNCIOS O ELEMENTOS PUBLICITARIOS DE CUALQUIER CLASE, INCLUIDAS ARTES GRAFICAS, DIBUJOS, PELICULAS, FOTOGRAFIA. </t>
  </si>
  <si>
    <t>Jose Luis Rojas Fernandez</t>
  </si>
  <si>
    <t xml:space="preserve"> Laura Rosique Rodriguez</t>
  </si>
  <si>
    <t>B84527142</t>
  </si>
  <si>
    <t>FACTORIA SISTEMAS AVANZADOS SL</t>
  </si>
  <si>
    <t xml:space="preserve">LA CONSULTORIA, ANALISIS, DISENO, DESARROLLO, INSTALACION, MANTENIMIENTO Y COMERCIALIZACION DE PROYECTOS Y SISTEMAS SOFTWARE.REALIZACION E INSTALACION DE EQUIPOS HARDWARE, INTERFACES Y SISTEMAS DE CONTROL. </t>
  </si>
  <si>
    <t>Diana Salagub</t>
  </si>
  <si>
    <t xml:space="preserve"> Agustin Bosch Collado</t>
  </si>
  <si>
    <t>B12893624</t>
  </si>
  <si>
    <t>INGIVISION SOCIEDAD DE RESPONSABILIDAD LIMITADA LABORAL</t>
  </si>
  <si>
    <t>12520</t>
  </si>
  <si>
    <t xml:space="preserve">: 1. El desarrollo, diseño, construcción y venta de sistemas electrónicos destinados a la automatización de maquinaria, así como el desarrollo de programas informáticos necesarios para su correcto funcionamiento. 2. El diseño, construcción y venta de la maquinaria completa. 3. El mantenimiento y. </t>
  </si>
  <si>
    <t>Bernd Sengpiehl</t>
  </si>
  <si>
    <t xml:space="preserve"> Sengpiehl Bernd </t>
  </si>
  <si>
    <t xml:space="preserve"> Andreas Henning</t>
  </si>
  <si>
    <t>ingivision@ingivision.com</t>
  </si>
  <si>
    <t>B18896266</t>
  </si>
  <si>
    <t>EVERTRADE TRADING SOCIEDAD LIMITADA</t>
  </si>
  <si>
    <t xml:space="preserve">FABRICACION, DISENO, MONTAJE, INSTALACION, COMPRA, VENTA MAQUINARIA, EQUIPAMIENTO INDUSTRIAL, AGRICOLA. FABRICACION, DISENO, MONTAJE, INSTALACION, COMPRA, VENTA EQUIPOS ELECTRICOS, ELECTRONICOS, INFORMATICOS. COMPRAVENTA. </t>
  </si>
  <si>
    <t>Joan Massana Pulido</t>
  </si>
  <si>
    <t>B33484080</t>
  </si>
  <si>
    <t>TERCAP 2000 SL</t>
  </si>
  <si>
    <t>33426</t>
  </si>
  <si>
    <t xml:space="preserve">VENTA, MANTENIMIENTO Y REPARACION DE TERMINALES DE CAPTURA DE DATOS, CREACION, MODIFICACION, ADAPTACION Y VENTA DE PROGRAMAS DE SOFTWARE.. </t>
  </si>
  <si>
    <t>Bailey Clifford John</t>
  </si>
  <si>
    <t xml:space="preserve"> Clifford John Bailey</t>
  </si>
  <si>
    <t xml:space="preserve"> Anne Marie Neatham</t>
  </si>
  <si>
    <t xml:space="preserve"> Mark Antony Richardson</t>
  </si>
  <si>
    <t xml:space="preserve"> Richard James Haywood</t>
  </si>
  <si>
    <t>B54344510</t>
  </si>
  <si>
    <t>LINK ART DESIGN SL</t>
  </si>
  <si>
    <t>03501</t>
  </si>
  <si>
    <t xml:space="preserve">1.- LA ELABORACION, DISTRIBUCION Y COMERCIALIZACION DE PROGRAMAS Y OTRAS APLICACIONES INFORMATICAS, ASI COMO LA PRESTACION DE SERVICIOS DE INTERNET Y TRATAMIENTO ELECTRONICO DE DATOS, INCLUYENDO ASESORAMIENTO, CONSULTA Y. </t>
  </si>
  <si>
    <t>Karl Heinz Kuster</t>
  </si>
  <si>
    <t xml:space="preserve"> Heinz Kuster Karl</t>
  </si>
  <si>
    <t>B85751956</t>
  </si>
  <si>
    <t>IBERASIA XXI ONEWORLD SL</t>
  </si>
  <si>
    <t xml:space="preserve">DESARROLLO DE INFRAESTRUCTURA DE SISTEMAS Y APLICACIONES INFORMATICAS, CONSULTORIA DE NEGOCIO, ESTUDIOS ECONOMICOS, CONTABLES, DE GESTION Y ORGANIZACION DE EMPRESAS. ADQUISICION, TENENCIA POR CUALQUIER TITULO, EXPLOTACIO. </t>
  </si>
  <si>
    <t>Gonzalo Barreiro Barbeito</t>
  </si>
  <si>
    <t xml:space="preserve"> Juan Antonio Vazquez Longo</t>
  </si>
  <si>
    <t>B91856187</t>
  </si>
  <si>
    <t>MOWENTO SOCIEDAD LIMITADA</t>
  </si>
  <si>
    <t xml:space="preserve">Investigacion y Desarrollo de Sistemas Hardware y Software; Consultoria y Formacion; Fabricacion, Venta, Mantenimiento y Reparacion de Sistemas de Informacion y Electronica de Consumo; Creacion Multimedia y Audiovisual.. </t>
  </si>
  <si>
    <t>Miguel Angel Orro Diaz</t>
  </si>
  <si>
    <t>B02533347</t>
  </si>
  <si>
    <t>APPEVENTOS MOBILE SOCIEDAD LIMITADA</t>
  </si>
  <si>
    <t xml:space="preserve">El diseño, desarrollo y comercialización de todo tipo de software para ordenadores y smartphones. La venta al por menor y mayor de equipos informáticos y todos sus accesorios, terminales de telefonía y datos y sus accesorios. La prestación de servicios de mantenimiento de redes, equipos informáticos. </t>
  </si>
  <si>
    <t>Pablo Miguens Varela</t>
  </si>
  <si>
    <t>B65890642</t>
  </si>
  <si>
    <t>LECOM PROJECTS SL</t>
  </si>
  <si>
    <t xml:space="preserve">ASESORAMIENTO, IMPLEMENTACION, DISEÑO Y MANTENIMIENTO DE PAGINAS WEB Y CUALESQUIERA PROYECTOS DIGITALES. DESARROLLO DE APLICACIONES PARA DISPOSITIVOS ELECTRONICOS, TALES COMO ORDENADORES, MOVILES, TABLETS, ETC. </t>
  </si>
  <si>
    <t>Francisco Antonio Insua Ces</t>
  </si>
  <si>
    <t xml:space="preserve"> Carmen Mercedes Viñas Abeijon</t>
  </si>
  <si>
    <t>B86655420</t>
  </si>
  <si>
    <t>OPTIMIZACION DE RECURSOS PARA EMPRESAS SL</t>
  </si>
  <si>
    <t xml:space="preserve">Desarrollo de aplicaciones informáticas o Venta al por menor de aplicaciones informáticas . Venta al por mayor de aplicaciones informáticas o Venta al por menos de equipos electrónicos e informáticos o Consultoría informátic. </t>
  </si>
  <si>
    <t>Juan Carlos Salgado Badas</t>
  </si>
  <si>
    <t>B86802485</t>
  </si>
  <si>
    <t>ALAKAI TELCOM SL</t>
  </si>
  <si>
    <t xml:space="preserve">INVESTIGACION, APLICACION, DESARROLLO, FABRICACION Y COMERCIALIZACION POR CUENTA PROPIA O DE TERCEROS, DE BIENES, PRODUCTOS Y SERVICIOS RELACIONADOS CON LAS TELECOMUNICACIONES, INFORMATICA... </t>
  </si>
  <si>
    <t>Manuel Meijide Ferreiro</t>
  </si>
  <si>
    <t>info@vgasesores.es</t>
  </si>
  <si>
    <t>B66066911</t>
  </si>
  <si>
    <t>PRAKMATIC SERVICIOS DE GESTION DE TI SL</t>
  </si>
  <si>
    <t xml:space="preserve">ELABORACION Y EJECUCION DE PROGRAMAS Y PROYECTOS DE INGENIERIA, INFORMATICOS, COMERCIALIZACION, REPRESENTACION, IMPORTACION Y EXPORTACION DE ORDENADORES, SOFTWARE, HARDWARE Y TODO TIPO DE COMPLEMENTOS Y ACCESORIOS INFORMATICOS. ETC. </t>
  </si>
  <si>
    <t>Emilio Figueiras Lojo</t>
  </si>
  <si>
    <t xml:space="preserve"> Jose Manuel Ponte Santiago</t>
  </si>
  <si>
    <t xml:space="preserve"> Eduardo Javier Ponte Santiago</t>
  </si>
  <si>
    <t>B83574830</t>
  </si>
  <si>
    <t>ESAPYENS SL</t>
  </si>
  <si>
    <t xml:space="preserve">EL DISENO, DESARROLLO, SUMINISTRO, INSTALACION, MANTENIMIENTO Y ASESORIA TECNICA EN PRODUCTOS Y SERVICIOS RELACIONADOS CON LAS TECNOLOGIAS DE LA INFORMACION COMUNICACION Y COMERCIO ELECTRONICO. </t>
  </si>
  <si>
    <t>Jose Luis Rodriguez Sanchez</t>
  </si>
  <si>
    <t>jiruiz@telefonica.net</t>
  </si>
  <si>
    <t>B83768259</t>
  </si>
  <si>
    <t>REPARAONLINE SLL</t>
  </si>
  <si>
    <t xml:space="preserve">ANALISIS, DISENO Y PROGRAMACION DE SOFTWARE A LA MEDIDA, PROGRAMACION DE SITIOS WEB, COMERCIO ELECTRONICO, PROGRAMACION DE SISTEMAS MULTIMEDIA, CATALOGOS EN CD, SISTEMAS DE INFORMATICA EDUCATIVA, JUEGOS, APLICACIONES DE. </t>
  </si>
  <si>
    <t>Hugo Hernandez Naya</t>
  </si>
  <si>
    <t>info@reparaonline.com</t>
  </si>
  <si>
    <t>B84591304</t>
  </si>
  <si>
    <t>AUDITORIA Y ASESORAMIENTO LOPD EXPERTS S.L.</t>
  </si>
  <si>
    <t xml:space="preserve">LA PRESTACION DE SERVICIOS PARA LA PROTECCION DE DATOS Y SEGURIDAD INFORMATICA DE PERSONAS FISICAS Y JURIDICAS. </t>
  </si>
  <si>
    <t>Manuel Suarez Blanco</t>
  </si>
  <si>
    <t xml:space="preserve"> Johana Daniela Vazquez Varela</t>
  </si>
  <si>
    <t>B63757116</t>
  </si>
  <si>
    <t>VIALI PACKSYSTEM SL</t>
  </si>
  <si>
    <t xml:space="preserve">LA COMERCIALIZACION Y VENTA DE TODO TIPO DE MAQUINARIA SUS COMPLEMENTOS Y CONSUMIBLES. </t>
  </si>
  <si>
    <t>Elena Fernandez Couce</t>
  </si>
  <si>
    <t>B64663578</t>
  </si>
  <si>
    <t>MULTIPLE INTEGRAL SL</t>
  </si>
  <si>
    <t xml:space="preserve">OFRECER PRODUCTOS Y SERVICIOS RELACIONADOS CON LA INFORMATICA, INTERNET Y LAS NUEVAS TECNOLOGIAS, CREACION, DISENO, DESARROLLO, MANTENIMIENTO, COMERCIALIZACION Y EXPLOTACION DE SOLUCIONES INFORMATICAS, ETC.. </t>
  </si>
  <si>
    <t>Simon Daniel Neira Dueñas</t>
  </si>
  <si>
    <t xml:space="preserve"> Daniel Neira Dueñas Simon</t>
  </si>
  <si>
    <t>B76075464</t>
  </si>
  <si>
    <t>REMINISTATION SOCIEDAD LIMITADA</t>
  </si>
  <si>
    <t xml:space="preserve">Gestión, desarrollo, mantenimiento y asistencia técnica de Software informático destinado a dar soporte vía internet o contenido de tipo cultural, educativo, ocio y tiempo libre. Gestión, mantenimiento, asistencia técnica, fabricación de material de Software infomático y de hardware informático... </t>
  </si>
  <si>
    <t>Francisco Javier Rodriguez Menendez</t>
  </si>
  <si>
    <t xml:space="preserve"> Manuel Aldrey Aldrey</t>
  </si>
  <si>
    <t>B81611238</t>
  </si>
  <si>
    <t>Q &amp; C SOLUCIONES INFORMATICAS SL</t>
  </si>
  <si>
    <t xml:space="preserve">LA CREACION Y VENTA DE SOFTWARE APLICACIONES INFORMATICAS Y HARDWARE EQUIPOS DE INFORMATICA, ASI COMO LA FORMACION TECNICA SOBRE DICHOS PRODUCTOS.. </t>
  </si>
  <si>
    <t>Jose Manuel Viña Bravo</t>
  </si>
  <si>
    <t xml:space="preserve"> Leoncio Touceda Taboada</t>
  </si>
  <si>
    <t xml:space="preserve"> Antonio Agrasar Cascallar</t>
  </si>
  <si>
    <t>marketing@qcsoluciones.com</t>
  </si>
  <si>
    <t xml:space="preserve"> info@sensalia.net</t>
  </si>
  <si>
    <t>B84417765</t>
  </si>
  <si>
    <t>DESK SEGURIDAD S.L</t>
  </si>
  <si>
    <t xml:space="preserve">LA COMPRA, VENTA, EXPORTACION E IMPORTACION, AL POR MAYOR Y MENOR DE TODA CLASE DE MAQUINARIA INDUSTRIAL, EQUIPOS INFORMATICOS, MAQUINAS DE ALTA TECNOLOGIA PARA LA OFICINA Y EL COMERCIO. </t>
  </si>
  <si>
    <t>Juan Carlos Rey Ben</t>
  </si>
  <si>
    <t>B84706696</t>
  </si>
  <si>
    <t>CADWAL INFORMATICA SL</t>
  </si>
  <si>
    <t xml:space="preserve">LA FABRICACION, EXPLOTACION, DISTRIBUCION Y COMERCIO INTERIOR Y EXTERIOR DE APLICACIONES, SOFTWARE Y PROGRAMAS INFORMATICOS DE CUALQUIER TIPO. </t>
  </si>
  <si>
    <t>Damian Marcos Rodriguez</t>
  </si>
  <si>
    <t xml:space="preserve"> Berta Barbeito Lopez</t>
  </si>
  <si>
    <t>B86681533</t>
  </si>
  <si>
    <t>ELECTRONIC IDENTIFICATION SL</t>
  </si>
  <si>
    <t xml:space="preserve">Diseño y desarrollo de software para la prestación de servicios de confianza, Código C.N.A. E.: 6209. Pudiendo dedicarse también a: -Explotación de software y desarrollo de servicios de confianza. -Prestación de servicios de confianza. -Prestación de servicios como autoridad de certificación par.. </t>
  </si>
  <si>
    <t>Jose Manuel Ferreño Lopez</t>
  </si>
  <si>
    <t>B54380738</t>
  </si>
  <si>
    <t>INFORMATICA Y COPISTERIA GLOBALCOY SL</t>
  </si>
  <si>
    <t xml:space="preserve">EL COMERCIO AL POR MAYOR Y MENOR DE MAQUINAS Y MATERIAL DE OFICINA -EXCEPTO MUEBLES-; ARTICULOS DE PAPELERIA, ESCRITORIO DIBUJO Y BELLAS ARTES; MATERIAL, EQUIPOS, SUMINISTROS Y CONSUMIBLES INFORMATICOS.. </t>
  </si>
  <si>
    <t>Santiago Lopez Cernuda</t>
  </si>
  <si>
    <t>B65844474</t>
  </si>
  <si>
    <t>BAGMAZING SL</t>
  </si>
  <si>
    <t xml:space="preserve">LA COMPRA, VENTA, IMPORTACION, EXPORTACION DE APARATOS ELECTRICOS Y ELECTRONICOS, ASI COMO SUS ACCESORIOS Y RECAMBIOS. </t>
  </si>
  <si>
    <t>Patricia Leiro Gomez</t>
  </si>
  <si>
    <t>B65869166</t>
  </si>
  <si>
    <t>ELEC-SIS-TEAMATIC SL</t>
  </si>
  <si>
    <t xml:space="preserve">LA COMERCIALIZACION DE TODO TIPO DE PRODUCTOS ELECTRONICOS Y MECANICOS. </t>
  </si>
  <si>
    <t>Cesar Suarez Suarez</t>
  </si>
  <si>
    <t>B85559995</t>
  </si>
  <si>
    <t>PABLOTEC SL</t>
  </si>
  <si>
    <t xml:space="preserve">ASESORAMIENTO CONSULTORIA ASISTENCIA TECNICA Y SUMINISTRO DE ELEMENTOS INFORMATICOS.. </t>
  </si>
  <si>
    <t>Jorge Moran Marco</t>
  </si>
  <si>
    <t>B35456714</t>
  </si>
  <si>
    <t>MUNDIALCOM SOCIEDAD LIMITADA</t>
  </si>
  <si>
    <t xml:space="preserve">VENTA, IMPORTACION Y EXPORTACION DE TODA CLASE DE ARTICULOS DE INFORMATICA Y ELECTRONICA.. </t>
  </si>
  <si>
    <t>Constante Alonso Abalde</t>
  </si>
  <si>
    <t xml:space="preserve"> Jesus Carmelo Belenguer Anzano</t>
  </si>
  <si>
    <t xml:space="preserve"> Iris Luise Hinkel</t>
  </si>
  <si>
    <t>B73572216</t>
  </si>
  <si>
    <t>DYNAMIC EVOLUTION SL</t>
  </si>
  <si>
    <t>30520</t>
  </si>
  <si>
    <t xml:space="preserve">EL DESARROLLO E IMPLANTACION DE APLICACIONES INFORMATICAS Y TECNOLOGICAS; CREACION Y MANTENIMIENTO DE PAGINAS WEB; REALIZACION, GESTION Y DESARROLLO DE ACTIVIDADES DE DISENO GRAFICO Y PUBLICIDAD, EN MEDIOS ESCRITOS Y AUD. </t>
  </si>
  <si>
    <t>Silvia Maria Rama Garcia</t>
  </si>
  <si>
    <t>B76550748</t>
  </si>
  <si>
    <t>ADEJE PAR 3 SL</t>
  </si>
  <si>
    <t xml:space="preserve">La sociedad tiene por objeto: a). La prestación de servicios de estudio yanálisis de procesos para su tratamiento mecánico, de programación para equipos electrónicos, de registro de datos en soportes de entrada para ordenadores así como la venta de programas; el proceso de dalos por cuenta de terc. </t>
  </si>
  <si>
    <t>Jesus Orosa Carpinteiro</t>
  </si>
  <si>
    <t>B76563022</t>
  </si>
  <si>
    <t>CASTO MARTINEZ CALERO INVERSIONES CANARIAS SL</t>
  </si>
  <si>
    <t>38530</t>
  </si>
  <si>
    <t xml:space="preserve">La sociedad tiene por objeto: A) El arrendamiento de embarcaciones de recreo. B) Además, cualquiera de las siguientes actividades: 1) El comercio al mayor y al detalle, compra, venta, importación, exportación y explotación de aparatos, material eléctrico, electrónico, incluidos los aparatos informát. </t>
  </si>
  <si>
    <t>Pedro Simon Mosquera Lojo</t>
  </si>
  <si>
    <t>B85528180</t>
  </si>
  <si>
    <t>CANALIZA OUTSOURCING DE SERVICIOS SL</t>
  </si>
  <si>
    <t xml:space="preserve">LA PRESTACION DE SERVICIOS INFORMATICOS, LA FORMACION, CONTROL DE GESTION, MANTENIMIENTO INTEGRAL, ASI COMO LA REALIZACION DE TODO GENERO DE ACTIVIDADES, ACTOS Y CONTRATOS RELACIONADOS CON LA INFORMATICA.. </t>
  </si>
  <si>
    <t>Oscar Arean Perez</t>
  </si>
  <si>
    <t>B93208155</t>
  </si>
  <si>
    <t>DIGITALCROWS SLL</t>
  </si>
  <si>
    <t xml:space="preserve">La exportación, importación, fabricación, comercialización y venta, al pormayor y al por menor, de equipos informáticos, aparatos y componentes electrónicos, instrumentación virtual, proyectos de ingeniería, alta tecnología, programas de software y aplicaciones informáticas. Servicios de telecomuni. </t>
  </si>
  <si>
    <t>Emilio Jesus Rodriguez Fernandez</t>
  </si>
  <si>
    <t>info@digitalcrows.es</t>
  </si>
  <si>
    <t>B09365339</t>
  </si>
  <si>
    <t>LOS OLMOS DE JEREZ SL</t>
  </si>
  <si>
    <t xml:space="preserve">LA PROGRAMACION DE SISTEMAS INFORMATICOS, SU VENTA Y DISTRIBUCION. ACADEMIA DE ENSENANZA. TODO TIPO TRABAJOS INFORMATICOS, SU ALQUILER Y EXPLOTACION. LA COMPRAVENTA, EXPLOTACION, ARRENDAMIENTO Y ADMINISTRACION TODA CLASE. </t>
  </si>
  <si>
    <t>Carlos Jose Pastoriza Garcia</t>
  </si>
  <si>
    <t xml:space="preserve"> Marcos Fariña Balsa</t>
  </si>
  <si>
    <t>B35815166</t>
  </si>
  <si>
    <t>POWER SIC S.L.</t>
  </si>
  <si>
    <t>35013</t>
  </si>
  <si>
    <t xml:space="preserve">La compra y venta, importación, exportación, comercialización, distribución, producción, fabricación y ensamblaje de todo tipo de productos y aparatos electrónicos... La vigilancia y protección de bienes, establecimientos..... </t>
  </si>
  <si>
    <t>Domingo Diaz Docampo</t>
  </si>
  <si>
    <t>B64962103</t>
  </si>
  <si>
    <t>TRADINGBRAND SL</t>
  </si>
  <si>
    <t xml:space="preserve">LA COMERCIALIZACION, LA DISTRIBUCION, LA AGENCIA, LA IMPORTACION Y EXPORTACION, DE PRODUCTOS ALIMENTICIOS, TEXTILES, PARA LA CONSTRUCCION Y LA DECORACION.LA COMERCIALIZACION, DE PRODUCTOS INFORMATICOS, ETC.. </t>
  </si>
  <si>
    <t>Jose Antonio Lago Lopez</t>
  </si>
  <si>
    <t>B74131418</t>
  </si>
  <si>
    <t>EN-REDE ASTURIAS INFORMATICA SL</t>
  </si>
  <si>
    <t>33909</t>
  </si>
  <si>
    <t xml:space="preserve">DESARROLLO DE APLICACIONES INFORMATICAS Y DISENO GRAFICO. </t>
  </si>
  <si>
    <t>Miguel Tarasco Acuña</t>
  </si>
  <si>
    <t>info@en-rede.com</t>
  </si>
  <si>
    <t>B85616274</t>
  </si>
  <si>
    <t>OMD INTERACTIVE HR PLATFORM SL</t>
  </si>
  <si>
    <t xml:space="preserve">DISEÑO, DESARROLLO, PRODUCCION, INTEGRACION, COMERCIALIZACION, OPERACION, INSTALACION Y MANTENIMIENTO DE SOSTEMAS, SOLUCIONES Y PRODUCTOS QUE HAGAN USO DE LA INFORMATICA, ELECTRONICA, COMUNICACIONES U OTRAS TECNOLOGIAS DE LAINFORMACION. </t>
  </si>
  <si>
    <t>Tomas Calzada Sanjurjo</t>
  </si>
  <si>
    <t xml:space="preserve"> Santiago Boedo Vilabella</t>
  </si>
  <si>
    <t>B91944314</t>
  </si>
  <si>
    <t>SYSELCO INGENIERIA SOCIEDAD LIMITADA</t>
  </si>
  <si>
    <t xml:space="preserve">Desarrollo, venta, instalación y mantenimiento de programas informáticos -Software-. -Desarrollo de aparatos y componentes electrónicos. -Fabricaciónde equipos eléctricos y electrónicos. -Venta y distribución de aparatos, equipos y componentes eléctricos y electrónicos. </t>
  </si>
  <si>
    <t>Gema Neira Surribas</t>
  </si>
  <si>
    <t>B92755719</t>
  </si>
  <si>
    <t>STARSCAPE GROUP S.L.</t>
  </si>
  <si>
    <t xml:space="preserve">COMERCIO POR INTERNET, DISENO Y DESARROLLO DE PAGINAS WEB, CREACION DE PROGRAMAS PROPIOS Y MANTENIMIENTO DE SOFTWARE. COMPRAVENTA DE DOMINIOS. CONSULTORES DE ECONOMIA, NACIONAL E INTERNACIONAL. EL ASESORAMIENTO Y PRESTAC. </t>
  </si>
  <si>
    <t>Fatima Angeles Rodriguez Gonzalvez</t>
  </si>
  <si>
    <t>B04742409</t>
  </si>
  <si>
    <t>LIROSAN COMUNICACIONES SOCIEDAD LIMITADA</t>
  </si>
  <si>
    <t>04007</t>
  </si>
  <si>
    <t xml:space="preserve">La fabricación, comercialización, alquiler, reparación y mantenimiento de equipos informáticos, Desarrollo y comercialización al por mayor y al por menor de software y hardware, e instalación y mantenimiento de redes informáticas. La comercialización, prestación y desarrollo de servicios, productos. </t>
  </si>
  <si>
    <t>Jesus Echarri Maceiras</t>
  </si>
  <si>
    <t xml:space="preserve"> Natalia Mato Fariña</t>
  </si>
  <si>
    <t>B26461665</t>
  </si>
  <si>
    <t>PR ESCANCIANO SOCIEDAD LIMITADA</t>
  </si>
  <si>
    <t>26002</t>
  </si>
  <si>
    <t xml:space="preserve">LA CREACION, MANTENIMIENTO, COMERCIALIZACION Y VENTA DE PROGRAMAS INFORMATICOS Y PAGINAS WEB. LA COMERCIALIZACION Y VENTA DE ORDENADORES Y ACCESORIOSINFORMATICOS. LAS ACTIVIDADES ENUMERADAS PODRAN SER REALIZADAS POR LA S. </t>
  </si>
  <si>
    <t>Ana Carmen Touriñan Rivadulla</t>
  </si>
  <si>
    <t>B65588378</t>
  </si>
  <si>
    <t>ESPAI ESPORT 2011 SL</t>
  </si>
  <si>
    <t xml:space="preserve">PRESTACION DE SERVICIOS. ACTIVIDADES DE GESTION Y ADMINISTRACION. SERVICIOS EDUCATIVOS SANITARIOS. DE OCIO Y ENTRETENIMIENTO. </t>
  </si>
  <si>
    <t>Oscar  Eduardo Conde Suarez</t>
  </si>
  <si>
    <t>B81538613</t>
  </si>
  <si>
    <t>JOYSTICK ORDENADORES Y SERVICIOS SL</t>
  </si>
  <si>
    <t xml:space="preserve">PRODUCCION. IMPORTACION, EXPORTACION DISTRIBUCION, COMERCIALIZACION, VENTA AL MAYOR Y AL DETALLE. INSTALACION, REPARACION, COMPRA Y VENTA DE TODO TIPO DE MATERIAL INFORMATICO MANIPULADO O NO PREVIAMENTE. ETC.. </t>
  </si>
  <si>
    <t>Jesus Maria Cendan Vazquez</t>
  </si>
  <si>
    <t>B85783116</t>
  </si>
  <si>
    <t>VENTA DIRECTA ONLINE SL</t>
  </si>
  <si>
    <t xml:space="preserve">COMERCIO ELECTRONICO; COMISIONISTA EN LA VENTA DE PRODUCTOS Y SERVICIOS A TRAVES DE INTERNET; CREACION, COMPRA Y VENTA A TERCEROS DE HERRAMIENTAS, APLICACIONES INFORMATICAS Y PAGINAS WEB.. </t>
  </si>
  <si>
    <t>Jesus Manuel Montero Burga</t>
  </si>
  <si>
    <t xml:space="preserve"> Jose Manuel Iglesias Riveiro</t>
  </si>
  <si>
    <t>B86580412</t>
  </si>
  <si>
    <t>BLACKT DEV SL</t>
  </si>
  <si>
    <t xml:space="preserve">IMPORTACION, EXPORTACION, DISEÑO Y VENTA DE SISTEMAS DE GESTION, PRODUCCION E INFORMACION, ASI COMO LA COMERCIALIZACION DE LOS ACCESORIOS Y SERVICIOS QUE REQUIERAN LOS MISMOS. ETC. </t>
  </si>
  <si>
    <t>Julio Jose Pose Pose</t>
  </si>
  <si>
    <t>B94145885</t>
  </si>
  <si>
    <t>ORIONIS SMART WATER NETWORKS SL</t>
  </si>
  <si>
    <t xml:space="preserve">a.) Diseño, fabricación y comercialización mayor y menor de equipos electrónicos de telecomunicaciones y de tecnologías y equipamiento para adquisición, monitorización y control remoto de sistemas, basadas en tecnologías relacionadas con el internet de las cosas (loT), así como su instalación, mant. </t>
  </si>
  <si>
    <t>B04360491</t>
  </si>
  <si>
    <t>ALINSUR ALMERIA SL</t>
  </si>
  <si>
    <t>04004</t>
  </si>
  <si>
    <t xml:space="preserve">COMPRAVENTA E INSTALACION DE ORDENADORES, PROGRAMAS Y MATERIAL INFORMATICO. VENTA E INSTALACION DE MAQUINAS DE OFICINA.. </t>
  </si>
  <si>
    <t>Maria Consolacion Vazquez Creo</t>
  </si>
  <si>
    <t>admi@alinsur.com</t>
  </si>
  <si>
    <t>B31558364</t>
  </si>
  <si>
    <t>NAVINFO SL</t>
  </si>
  <si>
    <t xml:space="preserve">CONFECCION Y DESARROLLO DE TODA CLASE DE ESTUDIOS Y PROGRAMAS RELACIONADOS CON LA INFORMATICA EN GENERAL. LA COMPRA, VENTA, DISTRIBUCION ETC. DE TODA CLASE DE APARATOS Y ACCESORIOS RELACIONADOS CON INFORMATICA Y OFICINA.. </t>
  </si>
  <si>
    <t>Marcelino Leopoldo Fernandez Mallo</t>
  </si>
  <si>
    <t>navinfo@jet.es</t>
  </si>
  <si>
    <t>B33993163</t>
  </si>
  <si>
    <t>CORSESOFT INTERNACIONAL SL</t>
  </si>
  <si>
    <t>33206</t>
  </si>
  <si>
    <t>"1-El desarrollo de aplicaciones informáticas en diferentes ámbitos como el"" Cloud Computing "", la seguridad de la información y protección de datos, la minería de datos, la gestión y utilidad de la información, los dispositivos móviles, la gestión empresarial, la gestión de proyectos, las telecomun. "</t>
  </si>
  <si>
    <t>Angel Luis Diaz Taboada</t>
  </si>
  <si>
    <t>B64576655</t>
  </si>
  <si>
    <t>INTEROFFERS IN INTERNET SL</t>
  </si>
  <si>
    <t xml:space="preserve">LA PRESTACION DE SERVICIOS DE ANUNCIOS Y PUBLICIDAD EN INTERNET Y OTROS MEDIOS TELEMATICOS. </t>
  </si>
  <si>
    <t>Jose Manuel Louzao Mella</t>
  </si>
  <si>
    <t>B99334708</t>
  </si>
  <si>
    <t>GESTINAD ARAGON SOCIEDAD LIMITADA</t>
  </si>
  <si>
    <t xml:space="preserve">1. El estudio de procesos de información, desarrollo y distribución de aplicaciones informáticas, la explotación económica de los mismos, así como la actividad de la enseñanza referida a los objetivos anteriores. 2. Asesoramiento y asistencia técnica informática. 3. Servidos administrativos y de me. </t>
  </si>
  <si>
    <t>Leandro Fernandez Macho</t>
  </si>
  <si>
    <t>B63775258</t>
  </si>
  <si>
    <t>CORPORATE VOICE SOLUTIONS SL</t>
  </si>
  <si>
    <t xml:space="preserve">LA DISTRIBUCION, INSTALACION Y MANTENIMIENTO DE PRODUCTOS DEL SECTOR DE LAS TELECOMUNICACIONES. </t>
  </si>
  <si>
    <t>Amara Saifeddine</t>
  </si>
  <si>
    <t>B65619926</t>
  </si>
  <si>
    <t>FERVALED SL</t>
  </si>
  <si>
    <t>46023</t>
  </si>
  <si>
    <t xml:space="preserve">COMERCIO AL POR MAYOR Y AL POR MENOR, VENTA, DISTRIBUCION COMERCIAL, IMPORTACION Y EXPORTACION DE PRODUCTOS ELECTRICOS Y ELECTRONICOS. </t>
  </si>
  <si>
    <t>Sonia Maria Martinez Regueira</t>
  </si>
  <si>
    <t>B93248664</t>
  </si>
  <si>
    <t>INARTARE INFORMATICA SL</t>
  </si>
  <si>
    <t xml:space="preserve">Desarrollo de aplicaciones informáticas; Confección de los mismos; Venta deordenadores y toda clase de equipos informáticos. </t>
  </si>
  <si>
    <t>Gemma Maria Brun Pintor</t>
  </si>
  <si>
    <t>maitre@astarteinformatica.com</t>
  </si>
  <si>
    <t xml:space="preserve"> comercial@astarteinformatica.com</t>
  </si>
  <si>
    <t>B02497139</t>
  </si>
  <si>
    <t>IN2TRAINING SERVICIOS PROFESIONALES DE FORMACION SOCIEDAD LIMITADA</t>
  </si>
  <si>
    <t xml:space="preserve">LA PRESTACION DE SERVICIOS DE FORMACION EN LOS CAMPOS DE LA INFORMATICA, ELDISENO Y DESARROLLO DE SOFTWARE Y CREACION DE PAGINAS WEB; CONSULTORIA YASESORIA INFORMATICA E INVESTIGACION Y DESARROLLO I+ D; UTILIZANDO PARA E. </t>
  </si>
  <si>
    <t>Victor Lopez Garcia</t>
  </si>
  <si>
    <t xml:space="preserve"> Ivan Cancela Perez</t>
  </si>
  <si>
    <t>B57270894</t>
  </si>
  <si>
    <t>IBERSOLUTIONS SISTEMAS SL</t>
  </si>
  <si>
    <t>07141</t>
  </si>
  <si>
    <t xml:space="preserve">LA FABRICACION, IMPORTACION, EXPORTACION, COMPRAVENTA, ALQUILER, REPARACION, MANTENIMIENTO O CUALESQUIERA OTRAS ACTIVIDADES VINCULADAS CON EQUIPOS, SISTEMAS Y SERVICIOS DE INFORMATICA, TELECOMUNICACIONES, AUTOMATIZACION. </t>
  </si>
  <si>
    <t>M. N. M. Programacion</t>
  </si>
  <si>
    <t>B62421508</t>
  </si>
  <si>
    <t>BIOART 3000 SL</t>
  </si>
  <si>
    <t xml:space="preserve">EL DISENO Y COMERCIALIZACION DE EQUIPOS DE ELECTROMEDICINA, ASI COMO SOFTWARE E INFORMACION Y FORMACION.. </t>
  </si>
  <si>
    <t>Francesco Schettini</t>
  </si>
  <si>
    <t>B62907639</t>
  </si>
  <si>
    <t>JAPER SOFT SL</t>
  </si>
  <si>
    <t xml:space="preserve">EL COMERCIO AL MENOR Y MANTENIMIENTO DE SOFTWARE Y HARDWARE.. </t>
  </si>
  <si>
    <t>Pablo Castiella Sanchez Ostiz</t>
  </si>
  <si>
    <t>B83597518</t>
  </si>
  <si>
    <t>VERISIGN SPAIN SL</t>
  </si>
  <si>
    <t xml:space="preserve">LA PRESTACION DE TODO TIPO DE SERVICIOS PRIVADOS DE TELECOMUNICACIONES E INFORMATICA, INCLUIDOS LOS SERVICIOS VINCULADOS A INTERNET Y, EN PARTICULAR, LOS SERVICIOS RELACIONADOS CON LA SEGURIDAD EN INTERNET, EL USO DE PAG. </t>
  </si>
  <si>
    <t>Justiniano Heredero Ordoyo</t>
  </si>
  <si>
    <t>ventas@verisign.es</t>
  </si>
  <si>
    <t>B85271179</t>
  </si>
  <si>
    <t>ONALINE WEB INTEGRATES SERVICES SL</t>
  </si>
  <si>
    <t xml:space="preserve">ASESORAMIENTO Y CONSULTORIA INFORMATICA: PRESTACION DE SERVICIOS PROPIOS DE LA ACTIVIDAD DE INFORMATICA, TALES COMO LA REALIZACION DE PROGRAMAS, DISENOS, PROYECTOS, ESTUDIOS, INFORMES, ETC.. </t>
  </si>
  <si>
    <t>Valentin Remirez Ganuza Casado</t>
  </si>
  <si>
    <t xml:space="preserve"> Casado Valentin Remirez De Ganuza</t>
  </si>
  <si>
    <t>B14619571</t>
  </si>
  <si>
    <t>ESTEPA INFORMATICA Y FORMACION SLL</t>
  </si>
  <si>
    <t xml:space="preserve">COMERCIO DE MATERIAL Y APARATOS ELECTRICOS Y ELECTRONICOS. COMERCIO DE MUEBLES DE OFICINA, MAQUINAS Y EQUIPOS DE OFICINA. ALQUILERES DE MAQUINAS Y EQUIPOS CONTABLES DE OFICINA Y CALCULO ELECTRONICO. ENSENANZA, FORMACION. </t>
  </si>
  <si>
    <t>Alfonso Lecuna Fuente</t>
  </si>
  <si>
    <t xml:space="preserve"> Maria Angeles Andraiz Labairu</t>
  </si>
  <si>
    <t>estepa@stepinformatica.net</t>
  </si>
  <si>
    <t>B25602814</t>
  </si>
  <si>
    <t>DAMIRET OUTSOURCING CONSULTING SL</t>
  </si>
  <si>
    <t>25006</t>
  </si>
  <si>
    <t xml:space="preserve">EL DESARROLLO, LA PRODUCCION, DISTRIBUCION, COMERCIALIZACION, IMPORTACION, EXPORTACION Y MANTENIMIENTO DE PROGRAMAS, SOLUCIONES Y APLICACIONES INFORMATICAS Y MEDIA; ASI COMO TODA CLASE DE EQUIPOS, PRODUCTOS, ARTICULOS Y. </t>
  </si>
  <si>
    <t>Jose Gil Verdu</t>
  </si>
  <si>
    <t>B52503471</t>
  </si>
  <si>
    <t>PLURAL SISTEMAS SL</t>
  </si>
  <si>
    <t xml:space="preserve">a) Desarrollo, comercialización y venta de aplicaciones informáticas y de programas de Informática. b) Procesos de datos y actividades relacionadas con bases de datos. c) Mantenimiento y reparación de equipos informáticos. d) Programación, consultoría y otras actividades relacionadas con la informát. </t>
  </si>
  <si>
    <t>Maria Carmen Pereira Rodriguez</t>
  </si>
  <si>
    <t>B81881849</t>
  </si>
  <si>
    <t>ALBATECH COMUNICACIONES SL</t>
  </si>
  <si>
    <t xml:space="preserve">LA INVESTIGACION. DESARROLLO. PROYECTOS E INSTALACIONES EN LOS CAMPOS DE ELECTROTECNIA, TELECOMUNICACIONES E INFORMATICA LA EXPORTACION. IMPORTACION FABRICACION Y COMERCIALIZACION DE LOS EQUIPOS. SISTEMAS Y.. </t>
  </si>
  <si>
    <t>Javier Esteban Lopez</t>
  </si>
  <si>
    <t>B85713980</t>
  </si>
  <si>
    <t>INGENIERIA ELECTRONICA SUPERFICIAL SL</t>
  </si>
  <si>
    <t xml:space="preserve">LA COMERCIALIZACION, IMPORTACION Y EXPORTACION DE PRODUCTOS Y EQUIPOS ELECTRONICOS EN GENERAL. MATERIALES Y MAQUINARIA PARA EL SECTOR ELECTRONICO Y SERVICIOS PARA EMPRESA.. </t>
  </si>
  <si>
    <t>Gregori Ortanobas Casas</t>
  </si>
  <si>
    <t>info@asesoriagervas.es</t>
  </si>
  <si>
    <t>B85952430</t>
  </si>
  <si>
    <t>REGISTRO MEDIADORES ESPAÑA SL</t>
  </si>
  <si>
    <t xml:space="preserve">PRESTACION DE LOS SERVICIOS Y GESTION DE PUBLICIDAD Y MARKETING DIRECTORIOS EN INTERNET Y EL DESARROLLO Y MANTENIMIENTO DE PAGINAS WEB. </t>
  </si>
  <si>
    <t>Jesus Javier Ruiz Aquerreta</t>
  </si>
  <si>
    <t xml:space="preserve"> Cesar Cabañas Bueno</t>
  </si>
  <si>
    <t>A58554825</t>
  </si>
  <si>
    <t>CREACIONES INFORMATICAS SA</t>
  </si>
  <si>
    <t xml:space="preserve">VENTA Y COMERCIALIZACION DE COPIADORAS Y MAQUINAS DE ESCRIBIR. </t>
  </si>
  <si>
    <t>Maria Cristina Imizcoz Beunza</t>
  </si>
  <si>
    <t>laboral@assessorsbadalona.es</t>
  </si>
  <si>
    <t xml:space="preserve"> creinsa@creinsa.com</t>
  </si>
  <si>
    <t>B64963135</t>
  </si>
  <si>
    <t>GEINTEC XXI SL</t>
  </si>
  <si>
    <t xml:space="preserve">LA MECANIZACION Y PROCESO DE CONTABILIDADES POR SISTEMAS INFORMATICOS Y APLICACION DE SISTEMAS CONTABLES, TANTO A EMPRESAS COMO A PARTICULARES Y A PERSONAS FISICAS COMO JURIDICAS, A TRAVES DE MEDIOS PROPIOS O AJENOS, ETC. </t>
  </si>
  <si>
    <t>Esteban Morras Andres</t>
  </si>
  <si>
    <t xml:space="preserve"> Eduardo Mata Ferrer</t>
  </si>
  <si>
    <t xml:space="preserve"> Eduardo Azanza Ladron</t>
  </si>
  <si>
    <t>B86722774</t>
  </si>
  <si>
    <t>VILAR INGENIERIA DE SOFTWARE SL</t>
  </si>
  <si>
    <t xml:space="preserve">1. Diseño, desarrollo, gestión y explotación de programas y sistemas informáticos y de telecomunicaciones. 2. Prestación de servicios de consultoría informática a particulares, empresas, Administraciones Públicas y a Organismos dependientes de las Administraciones Públicas, ofreciendo servicios d. </t>
  </si>
  <si>
    <t>Paula Hafner Salina</t>
  </si>
  <si>
    <t>B18945881</t>
  </si>
  <si>
    <t>ARTICO ESTUDIO SOLUCIONES DE TECNOLOGIA Y SALUD SOCIEDAD LIMITADA</t>
  </si>
  <si>
    <t xml:space="preserve">Diseño gráfico, Web, publicidad, identidad corporativa, impresión, programaciónde aplicaciones informáticas, suministro material informático, audiovisual, multimedia. Desarrollo, implantación, compraventa aplicaciones informáticas, soluciones integrales para intranet, extranet. Consultoria informático,... </t>
  </si>
  <si>
    <t>Ivan Ibarra Calvo</t>
  </si>
  <si>
    <t>B60732468</t>
  </si>
  <si>
    <t>ENTER SYSTEMS II SL</t>
  </si>
  <si>
    <t xml:space="preserve">COMPRA-VENTA, COMERCIALIZACION, DISTRIBUCION, IMPORTACION, EXPORTACION DE APARATOS ORDENADORES Y DE LA INFORMATICA EN GENERAL, PROCESOS Y ANALISIS DE DATOS, CONFECCION DE PROGRAMAS Y DESARROLLO DE LOS MISMOS, ETC.. </t>
  </si>
  <si>
    <t>Maria Gabriela Bronte Orduna</t>
  </si>
  <si>
    <t xml:space="preserve"> Francisco Fabo Ollobarren</t>
  </si>
  <si>
    <t xml:space="preserve"> Ion Esandi Mateo</t>
  </si>
  <si>
    <t xml:space="preserve"> Alvaro Casla Arruiz</t>
  </si>
  <si>
    <t xml:space="preserve"> Julen Valgañon Petrizan</t>
  </si>
  <si>
    <t>infospain@entersystems.com</t>
  </si>
  <si>
    <t xml:space="preserve"> mcbarcelona@mcasociados.com</t>
  </si>
  <si>
    <t xml:space="preserve"> mcasoc@mcasociados.com</t>
  </si>
  <si>
    <t>B62474606</t>
  </si>
  <si>
    <t>ANNEX D'INTERNET SL</t>
  </si>
  <si>
    <t xml:space="preserve">LA PRESTACION DE SERVICIOS DE INTERNET, COMERCIO ELECTRONICO Y PUBLICIDAD EN CUALQUIER TIPO DE MEDIO.. </t>
  </si>
  <si>
    <t>Jose Miguel Zalba Arana</t>
  </si>
  <si>
    <t>B64984289</t>
  </si>
  <si>
    <t>LAB 1'618 SPAIN SL</t>
  </si>
  <si>
    <t xml:space="preserve">LA PRESTACION DE SERVICIOS INFORMATICOS, CONSULTORIA, INSTALACIONES MULTIMEDIA DE SOFTWARE Y HARDWARE, INSTALACIONES INTERACTIVAS PERMANENTES Y PARA EVENTOS CULTURALES Y COMERCIALES, ETC.. </t>
  </si>
  <si>
    <t>Felipe Larrion Echarri</t>
  </si>
  <si>
    <t>B70089131</t>
  </si>
  <si>
    <t>ILUX VISUAL TECHNOLOGIES S.L</t>
  </si>
  <si>
    <t xml:space="preserve">INVESTIGACION, DESARROLLO, INNOVACION, INDUSTRIALIZACION Y COMERCIALIZACION DE COMPONENTES Y PRODUCTOS SOFTWARE Y EL DESARROLLO DE SERVICIOS INTERACTIVOS, APLICACIONES Y SISTEMAS VISUALES DE INFORMACION GEOGRAFICA BASADO. </t>
  </si>
  <si>
    <t>Guillermo Rodriguez Leon</t>
  </si>
  <si>
    <t xml:space="preserve"> David Salvatierra Aban</t>
  </si>
  <si>
    <t>B84417724</t>
  </si>
  <si>
    <t>CREATIVERSION SL</t>
  </si>
  <si>
    <t xml:space="preserve">DISENO, GESTION, MANTENIMIENTO, PRODUCCION, PROMOCION Y PUBLICIDAD DE PAGINAS WEB, CD S EN TODAS SUS VARIEDADES Y VIDEOS, PARA TODA CLASE DE EMPRESAS O PARTICULARES, POR EL SISTEMA MULTIMEDIA O CUALQUIER OTRO MEDIA ANALO. </t>
  </si>
  <si>
    <t>Gonzalo Javier Bañon Irujo</t>
  </si>
  <si>
    <t xml:space="preserve"> Paloma Hoyos Lassaletta</t>
  </si>
  <si>
    <t>info@gestored.net</t>
  </si>
  <si>
    <t>B84065556</t>
  </si>
  <si>
    <t>IT REMARKETING ASSET SL</t>
  </si>
  <si>
    <t xml:space="preserve">COMERCIALIZACION Y DISTRIBUCION DE EQUIPOS INFORMATICAS Y PRODUCCION DE PROGRAMAS INFORMATICOS. DISENO Y CREACION DE PAGINAS WEB. </t>
  </si>
  <si>
    <t>Miguel Angel Moreno Bisquet</t>
  </si>
  <si>
    <t>B84250430</t>
  </si>
  <si>
    <t>WIKOT EUROPA S.L.</t>
  </si>
  <si>
    <t xml:space="preserve">EN ANALISIS Y DESARROLLO DE APLICACIONES WEB, ANALISIS Y DESARROLLO DE SOFTWAREM, DISENO, PROGRAMACION, ASESORIA, COMERCIALIZACION. </t>
  </si>
  <si>
    <t>Fernando San Martin Castellanos Don</t>
  </si>
  <si>
    <t>B85078525</t>
  </si>
  <si>
    <t>ARMELIN SECURITY SYSTEM SL</t>
  </si>
  <si>
    <t xml:space="preserve">LA PRESTACION DE SERVICIOS EN EL CAMPO DE LA INFORMATICA, COMUNICACIONES ANALOGICAS O DIGITALES, TRANSFERENCIA DE DATOS. </t>
  </si>
  <si>
    <t>Juan Jose Pastor Rojas</t>
  </si>
  <si>
    <t>B85086965</t>
  </si>
  <si>
    <t>MOVER EL KAMBIO INFORMACION Y TECNOLOGIA SL</t>
  </si>
  <si>
    <t xml:space="preserve">CONSULTORIA EN GESTION, FORMACION Y DESARROLLO DE RECURSOS HUMANOS. COMERCIALIZACION DE SOFTWARE. </t>
  </si>
  <si>
    <t>Carolina Larraine Hughes</t>
  </si>
  <si>
    <t xml:space="preserve"> Manuel Alberto Rosa Gonzalez Zayas</t>
  </si>
  <si>
    <t>B99262602</t>
  </si>
  <si>
    <t>POWERTHINK SOCIEDAD LIMITADA</t>
  </si>
  <si>
    <t>50171</t>
  </si>
  <si>
    <t xml:space="preserve">LA FABRICACION, IMPORTACION, EXPORTACION, DISTRIBUCION, INTERMEDIACION, PRESTACION DE SERVICIOS Y EL COMERCIO, AL POR MAYOR Y MENOR, DE MAQUINAS Y DEMAS MATERIAL RELACIONADO CON LA TECNOLOGIA INFORMATICA, PROGRAMAS SOFTW. </t>
  </si>
  <si>
    <t>Antonio Rey Robles</t>
  </si>
  <si>
    <t>integra@powerthink.es</t>
  </si>
  <si>
    <t>B16237497</t>
  </si>
  <si>
    <t>DOBLE PARKING IBERICA S.L.</t>
  </si>
  <si>
    <t xml:space="preserve">EL, COMERCIO, SUMINISTRO, COMERCIALIZACION, IMPORTACION, EXPORTACION AL POR MAYOR Y AL POR MENOR DE MAQUINARIA INDUSTRIAL PESADA Y LIGERA DE TODO TIPO NECESARIA PARA LA UTILIZACION EN CUALQUIER PROCESO DE FABRICACION O C. </t>
  </si>
  <si>
    <t>Enrique Medina Real</t>
  </si>
  <si>
    <t>info@dpiberica.com</t>
  </si>
  <si>
    <t>A17052242</t>
  </si>
  <si>
    <t>COEVA GIRONA SA</t>
  </si>
  <si>
    <t>17180</t>
  </si>
  <si>
    <t xml:space="preserve">VENTA AL MAYOR DE MATERIAL ELECTRICO. </t>
  </si>
  <si>
    <t>Silvia Pastor Valdes</t>
  </si>
  <si>
    <t>info@coevagi.com</t>
  </si>
  <si>
    <t xml:space="preserve"> olot@coevagi.com</t>
  </si>
  <si>
    <t xml:space="preserve"> coevagi@coevagi.com</t>
  </si>
  <si>
    <t xml:space="preserve"> figueres@coevagi.com</t>
  </si>
  <si>
    <t>A80192081</t>
  </si>
  <si>
    <t>DESARROLLO DE PRODUCTOS INFORMATICOS SA</t>
  </si>
  <si>
    <t xml:space="preserve">PROGRAMACION APLICACIONES INFORMATICAS. </t>
  </si>
  <si>
    <t>Inmaculada Gallardo Bohorquez</t>
  </si>
  <si>
    <t>j.c.ranz@dpisa.es</t>
  </si>
  <si>
    <t xml:space="preserve"> dpi@dpisa.es</t>
  </si>
  <si>
    <t>B06430367</t>
  </si>
  <si>
    <t>SPEED COMPONENTES SL</t>
  </si>
  <si>
    <t xml:space="preserve">EXPLOTACION DE MATERIAL INFORMATICO, ORDENADORES, PROGRAMAS Y APLICACIONES INFORMATICAS. </t>
  </si>
  <si>
    <t>Bibiana Batista Bermudez</t>
  </si>
  <si>
    <t xml:space="preserve"> Joaquin Casado Bustelo</t>
  </si>
  <si>
    <t>B61800835</t>
  </si>
  <si>
    <t>INSTALACION MONTAJES INFORMATICOS SL</t>
  </si>
  <si>
    <t xml:space="preserve">ENSAMBLAJE, REPARACION, INSTALACIONES (INCLUIDA LA INSTALACION DE CABLEADO, MONTAJE DE REDES, ETC.), DISTRIBUCION Y VENTA DE COMPONENTES O EQUIPOS INFORMATICOS.. </t>
  </si>
  <si>
    <t>Carlos Quintero Gonzalez</t>
  </si>
  <si>
    <t>B63593685</t>
  </si>
  <si>
    <t>EXCESIVE NETWORK PRODUCTS &amp; SERVICE S.L</t>
  </si>
  <si>
    <t xml:space="preserve">EL COMERCIO AL MAYOR Y/O MENOR DE PRODUCTOS Y EQUIPOS ELECTRICOS Y ELECTRONICOS                                                                                                                                             . </t>
  </si>
  <si>
    <t>Manuel Escobar Gomez</t>
  </si>
  <si>
    <t>B64299068</t>
  </si>
  <si>
    <t>VANI TELECOMMUNICATIONS SL</t>
  </si>
  <si>
    <t xml:space="preserve">LA INVESTIGACION, DISENO, DESARROLLO, FABRICACION, EXPLOTACION, COMPRAVENTA AL POR MAYOR Y AL POR MENOR, DISTRIBUCION, ALMACENAMIENTO, CESION DE PROGRAMAS, ORDENADORES, Y EN PRODUCTOS INFORMATICOS, ETC. </t>
  </si>
  <si>
    <t>Juan Manuel Santos Rua</t>
  </si>
  <si>
    <t xml:space="preserve"> Juan Manuel De Los Santos Rua</t>
  </si>
  <si>
    <t>B70325048</t>
  </si>
  <si>
    <t>BIDEF CONSULTORIA SOCIEDAD LIMITADA</t>
  </si>
  <si>
    <t xml:space="preserve">Prestación de servicios. Información y comunicaciones. Investigación, desarrollo e innovación. </t>
  </si>
  <si>
    <t>Ana Beltran Martin Arroyo</t>
  </si>
  <si>
    <t>B85723211</t>
  </si>
  <si>
    <t>WISECODING SL</t>
  </si>
  <si>
    <t xml:space="preserve">DESARROLLO DE SOLUCIONES INFORMATICAS QUE COMBINAN HARDWARE Y SOFTWARE. CONSULTORIA, DISENO, DESARROLLO, FORMACION, SOPORTE Y MANTENIMIENTO DE APLICACIONES, REDES DE COMUNICACIONES Y SISTEMASINFORMATICOS. SERVICIOS DE RE. </t>
  </si>
  <si>
    <t>Francisco Jose Pomares Martin</t>
  </si>
  <si>
    <t>B85847671</t>
  </si>
  <si>
    <t>ELECTRONICA MIRAMAX SL</t>
  </si>
  <si>
    <t xml:space="preserve">IMPORTACION, EXPORTACION, COMPRA, VENTA AL POR MAYOR Y MENOR Y DISTRIBUCION DE TODO TIPO DE ARTICULOS DE ELECTRONICA.. </t>
  </si>
  <si>
    <t>Alvaro Guzman Sarrion Diaz</t>
  </si>
  <si>
    <t>B86465770</t>
  </si>
  <si>
    <t>INVERSIONES EMPRESARIALES RAPEQUI SL</t>
  </si>
  <si>
    <t xml:space="preserve">ASESORAMIENTO, CONSULTORIA, DESARROLLO Y PARTICIPACION EN PROYECTOS E INVERSIONES EMPRESARIALES EN NUEVAS TECNOLOGIAS, ASI COMO EN PROGRAMACION Y DESARROLLO DE PROGRAMAS, SISTEMAS Y APLICACIONES INFORMATICAS. </t>
  </si>
  <si>
    <t>Luis Castro Bernardo De Quiros</t>
  </si>
  <si>
    <t>B90041369</t>
  </si>
  <si>
    <t>MASTERYIELD SOCIEDAD LIMITADA</t>
  </si>
  <si>
    <t>41004</t>
  </si>
  <si>
    <t xml:space="preserve">Desarrollo y programación de sistemas informáticos. Distribución, venta, alquiler e instalación de software y aplicaciones informáticas. </t>
  </si>
  <si>
    <t>Jorge Juan Galindo Cruces</t>
  </si>
  <si>
    <t xml:space="preserve"> Raul Raja Martinez</t>
  </si>
  <si>
    <t>B39775523</t>
  </si>
  <si>
    <t>IDUNA SISTEMAS Y COMUNICACIONES SOCIEDAD LIMITADA</t>
  </si>
  <si>
    <t>39012</t>
  </si>
  <si>
    <t xml:space="preserve">La venta, distribución y comercialización de productos informáticos y aplicaciones de software y hardware que conllevarán la consultoría y desarrolloo implantación de sistemas de información, telecomunicaciones, seguridad informática y compraventa de licencias de software, así como la prestación de. </t>
  </si>
  <si>
    <t>Angelo Gutierrez Bejarano</t>
  </si>
  <si>
    <t xml:space="preserve"> Jose Miguel Navarro Cuevas</t>
  </si>
  <si>
    <t>B65255150</t>
  </si>
  <si>
    <t>STARLIGHT VENTURES SL</t>
  </si>
  <si>
    <t xml:space="preserve">PROVISION DE SERVICIOS TECNICOS DE INGENIERIA INFORMATICA EN GENERAL Y OTRAS ACTIVIDADES RELACIONADAS COMO LA COMERCIALIZACION DE PRODUCTOS TECNICOLOGICOS Y/ O EL ASESORAMIENTO TECNICO, DESARROLLO DE SOFTWARE ETC.. </t>
  </si>
  <si>
    <t>Joaquin Villar</t>
  </si>
  <si>
    <t>B84181866</t>
  </si>
  <si>
    <t>PROACCORD NETWORKING SERVICES S.L.</t>
  </si>
  <si>
    <t xml:space="preserve">PRESTACION DE SERVICIOS A TRAVES DE INTERNET DE INFORMACION, BUSQUEDA, ACCESO Y PUBLICIDAD DE PAGINAS WEB. SERVICIOS DE NETWORKING. </t>
  </si>
  <si>
    <t>Juan Antonio Gonzalez Grosso</t>
  </si>
  <si>
    <t>B86260395</t>
  </si>
  <si>
    <t>CONTENIDOS Y GESTION SL</t>
  </si>
  <si>
    <t xml:space="preserve">EDICION DE WEBSITES Y APLICACION PARA SOPORTES MOVILES CON CONTENIDOS EDITORIALES DEL SECTOR DEL MOTOR. </t>
  </si>
  <si>
    <t>Pedro Javier Pantoja Alcaraz</t>
  </si>
  <si>
    <t>B91796136</t>
  </si>
  <si>
    <t>ERMTRACK HISPANIA SOCIEDAD LIMITADA</t>
  </si>
  <si>
    <t xml:space="preserve">SOLUCIONES WEB PARA EL CONTROL Y SEGUIMIENTO DE EMAILS. CREACION E IMPLEMENTACION DE PROYECTOS DE INVESTIGACION Y DESARROLLO EN NUEVAS TECNOLOGIAS. COMERCIALIZACION DE DICHOS PROYECTOS. CONSULTORIA DE EMPRESAS.. </t>
  </si>
  <si>
    <t>Corinne Alexandra Thierstein</t>
  </si>
  <si>
    <t xml:space="preserve"> Alexandra Thierstein Corinne</t>
  </si>
  <si>
    <t>B17906645</t>
  </si>
  <si>
    <t>SUPERGESTION BLOKER SL</t>
  </si>
  <si>
    <t xml:space="preserve">IMPORTACION EXPORTACION, VENTA Y DISTRIBUCION DE TODO TIPO DE PRODUCTOS ALIMENTICIOS; DE TODO TIPO DE CALZADO, TEXTILES Y ROPAS DE TODAS CLASES; DE TODO TIPO DE MAQUINARIA INDUSTRIAL Y DE CONSTRUCCION Y DE TODO TIPO DE V. </t>
  </si>
  <si>
    <t>Francisco Aragon Sanchez</t>
  </si>
  <si>
    <t>B26523001</t>
  </si>
  <si>
    <t>26007</t>
  </si>
  <si>
    <t>B38647095</t>
  </si>
  <si>
    <t>PRODANET INTERNATIONAL SL</t>
  </si>
  <si>
    <t>38660</t>
  </si>
  <si>
    <t xml:space="preserve">LA REALIZACION DE TODO TIPO DE ACTIVIDADES INFORMATICAS, Y EN CONCRETO, LA ASESORIA SOBRE CLASES Y CONFIGURACIONES DE APARATOS, ASI COMO LOS CORRESPONDIENTES PROGRAMAS Y APLICACIONES, EL ANALISIS, DISENO Y PROGRAMACION D. </t>
  </si>
  <si>
    <t>B65356172</t>
  </si>
  <si>
    <t>JBC SOLDERING SL</t>
  </si>
  <si>
    <t xml:space="preserve">LA FABRICACION Y VENTA DE TODA CLASE DE APARATOS ELECTRICOS Y SUS ACCESORIOS Y EN GENERAL TODA CLASE DE NEGOCIOS RELATIVOS A LOS RAMOS DE ELECTRICIDAD, ELECTRONICA Y FERRETERIA, ACTIVIDADES RELACIONADAS. </t>
  </si>
  <si>
    <t>Juan Ferrando Saumell</t>
  </si>
  <si>
    <t>info@jbctools.com</t>
  </si>
  <si>
    <t xml:space="preserve"> info@jbc.es</t>
  </si>
  <si>
    <t>B65496556</t>
  </si>
  <si>
    <t>OPNESIS SL</t>
  </si>
  <si>
    <t xml:space="preserve">EL DESARROLLO DE PAGINAS WEB PARA TERCEROS, ASI COMO CREACION DE SOFTWARE INFORMATICO DE GESTION PARA EMPRESAS EN GENERAL. TAMBIEN SE EDITARAN PRODUCTOS PARA TERCEROS EN FORMATO AUDIOVISUAL O REVISTA, ETC. </t>
  </si>
  <si>
    <t>Juan Jose Gonzalez Olmos</t>
  </si>
  <si>
    <t>B86712908</t>
  </si>
  <si>
    <t>PHONE CENTURY SL</t>
  </si>
  <si>
    <t xml:space="preserve">La gestión, organización, comercialización y venta de toda clase de servicios de comunicaciones y telecomunicaciones. </t>
  </si>
  <si>
    <t>Silverio Jesus Martinez Beltran</t>
  </si>
  <si>
    <t>A78979051</t>
  </si>
  <si>
    <t>DATA PROF ESPAÑA SA</t>
  </si>
  <si>
    <t xml:space="preserve">PRESTACION DE. SERVICIOS AEROPORTUARIOS DE ASISTENCIA EN TIERRA ASI COMO LOS SERVICIOS DE LIMPIEZA DE ARONAVES, OFICINAS Y LOCALES EN GENERAL.. </t>
  </si>
  <si>
    <t>Juan Salvador Castejon Garrido</t>
  </si>
  <si>
    <t xml:space="preserve"> Pedro Jose Vivancos Vicente</t>
  </si>
  <si>
    <t xml:space="preserve"> Vicente Pedro Jose Vivancos</t>
  </si>
  <si>
    <t>info@dataprof-es.com</t>
  </si>
  <si>
    <t xml:space="preserve"> raulgarciaplaza@dataprof-es.com</t>
  </si>
  <si>
    <t xml:space="preserve"> info@datapro-es.com</t>
  </si>
  <si>
    <t>B33890120</t>
  </si>
  <si>
    <t>SENTIDO COMUN INTERNET SL</t>
  </si>
  <si>
    <t>33300</t>
  </si>
  <si>
    <t xml:space="preserve">EL DESARROLLO DE APLICACIONES INFORMATICAS EN GENERAL Y ESPECIFICAS PARA INTERNET, ASI COMO ASESORAMIENTO EN INFORMATICA.. </t>
  </si>
  <si>
    <t>Marcelina Gomez Lopez</t>
  </si>
  <si>
    <t>attcliente@sentidocomun.es</t>
  </si>
  <si>
    <t>B64927437</t>
  </si>
  <si>
    <t>DUHAL SYSTEM SIGLO XXI SL</t>
  </si>
  <si>
    <t xml:space="preserve">LA COMERCIALIZACION DE TODO TIPO DE COMPONENTES INFORMATICOS Y ELECTRONICOS, DESARROLLO Y COMERCIALIZACION DE APLICACIONES INFORMATICAS, BIEN TENGAN COMO OBJETO LA GESTION EMPRESARIAL, CURSOS DE FORMACION, ETC.. </t>
  </si>
  <si>
    <t>Roman Gasull Morraja</t>
  </si>
  <si>
    <t xml:space="preserve"> Roger Giner Millan</t>
  </si>
  <si>
    <t xml:space="preserve"> Jose Maria Balcells Barbosa</t>
  </si>
  <si>
    <t xml:space="preserve"> Bartomeu Adrover Adrover</t>
  </si>
  <si>
    <t>xuping5210@163.com</t>
  </si>
  <si>
    <t>B93150456</t>
  </si>
  <si>
    <t>DISRUPTIVOS SL</t>
  </si>
  <si>
    <t>29012</t>
  </si>
  <si>
    <t xml:space="preserve">1. Consultaría tecnológica para el desarrollo de aplicaciones informáticaspara el sector del turismo, ocio, servicios y Pymes. 2. intermediación en el comercio electrónico para la gestión y reserva de servicios de ocio y turismo y venta de entradas de eventos de cualquier tipo. </t>
  </si>
  <si>
    <t>Margarita Flores Albacete</t>
  </si>
  <si>
    <t xml:space="preserve"> Francisco Enrique Flores Albacete</t>
  </si>
  <si>
    <t xml:space="preserve"> Jennifer Mary Lynch</t>
  </si>
  <si>
    <t>A82771429</t>
  </si>
  <si>
    <t>NET WAVE FACTORY SA</t>
  </si>
  <si>
    <t xml:space="preserve">EL DESARROLLO DE ACTIVIDADES Y LA PRESTACION DE SERVICIOS EN EL AREA DE LAS TELECOMUNICACIONS, LA INFORMACION Y LA COMUNICACION. EN PARTICULAR CON INTERNET Y OTRAS REDES.. </t>
  </si>
  <si>
    <t>Perez Francisco-David De-Gea</t>
  </si>
  <si>
    <t xml:space="preserve"> Ana Jose Gea Perez</t>
  </si>
  <si>
    <t xml:space="preserve"> Francisco David Gea Perez</t>
  </si>
  <si>
    <t xml:space="preserve"> Jose Angel Pic Cuartero</t>
  </si>
  <si>
    <t xml:space="preserve"> Carmen Cuartero Pacheco</t>
  </si>
  <si>
    <t>A83074930</t>
  </si>
  <si>
    <t>ESA SECURITY SA</t>
  </si>
  <si>
    <t xml:space="preserve">LA IMPORTACION, EXPORTACION, COMERCIALIZACION, PROMOCION, DISTRIBUCION Y VENTA DE SOFTWARE, HARDWARE Y TODA CLASE DE SISTEMAS INFORMATICOS. ACTUACION COMO ESPECIALISTAS, CONSULTORES, ASESORES, INVESTIGADORES.            . </t>
  </si>
  <si>
    <t xml:space="preserve">Edgar Berkhout Ernest Jozef </t>
  </si>
  <si>
    <t xml:space="preserve"> Gabriel Antonio Albasini Gutierrez</t>
  </si>
  <si>
    <t xml:space="preserve"> Ernest Jozef Edgar Berkhout</t>
  </si>
  <si>
    <t>info@esa-security.com</t>
  </si>
  <si>
    <t>B11859709</t>
  </si>
  <si>
    <t>DISTRIBUCIONES DE ELECTRONICA BELLIDO SL</t>
  </si>
  <si>
    <t xml:space="preserve">LA DISTRIBUCION, IMPORTACION, EXPORTACION, COMPRA Y VENTA AL POR MAYOR DE PRODUCTOS Y ELEMENTOS ELECTRICOS Y ELECTRONICOS.- SE EXCLUYE DEL OBJETO AQUELLAS ACTIVIDADES PARA CUYO EJERCICIO LA LEY EXIJA REQUISITOS ESPECIALE. </t>
  </si>
  <si>
    <t>Jose Maria Gomez Ruiz</t>
  </si>
  <si>
    <t xml:space="preserve"> Fructuoso Muñoz Sergio</t>
  </si>
  <si>
    <t>B63139265</t>
  </si>
  <si>
    <t>SOLUCIONES TELEMATICAS MOL SL</t>
  </si>
  <si>
    <t xml:space="preserve">CONFECCION (DISENO Y PROGRAMACION) DE PAGINAS WEB. PRESTACION DE SERVICIOS A TRAVES DE LINEAS TELEFONICAS FIJAS O MOVILES EN INTERNET.ADMINISTRACION Y GESTION DE BASES DE DATOS Y PAGINAS WEB.ETC. </t>
  </si>
  <si>
    <t>Jose Ramon Artusa</t>
  </si>
  <si>
    <t xml:space="preserve"> Ramon Artusa Jose</t>
  </si>
  <si>
    <t>B83130302</t>
  </si>
  <si>
    <t>HOCI SISTEMAS SL</t>
  </si>
  <si>
    <t xml:space="preserve">LA COMPRA, VENTA, ALMACENAMIENTO, IMPORTACION, EXPORTACION Y DISTRIBUCION DE MATERIAL INFORMATICO LA CONFECCION, CREACION, DESARROLLO Y MANTENIMIENTO DE PAGINAS WEB. </t>
  </si>
  <si>
    <t>Castillo Juan-Francisco Piqueras</t>
  </si>
  <si>
    <t xml:space="preserve"> Juan Francisco Piqueras Castillo</t>
  </si>
  <si>
    <t xml:space="preserve"> Francisco Javier Palazon Illan</t>
  </si>
  <si>
    <t>B85622090</t>
  </si>
  <si>
    <t>ALLEGHENY CORPORATION SL</t>
  </si>
  <si>
    <t xml:space="preserve">LA GESTION Y EXPLOTACION DE TODA CLASE DE MEDIOS DE INFORMACION Y COMUNICACION SOCIAL, PROPIOS O AJENOS, SEA CUAL FUERE SU SOPORTE TECNICO,.                                                                                . </t>
  </si>
  <si>
    <t>Jose  Alberto Egea Corella</t>
  </si>
  <si>
    <t xml:space="preserve"> Corella Jose-Alberto Egea</t>
  </si>
  <si>
    <t>B86264579</t>
  </si>
  <si>
    <t>ECANA SISTEMAS DE INFORMACION SL</t>
  </si>
  <si>
    <t xml:space="preserve">DESARROLLAR, INTEGRAR Y PROVEER SERVICIOS DE CONSULTORIA, INVESTIGACION, INNOVACION EN RELACION CON SITEMAS ELECTRONICOS, HARDWARE Y SOFTWARE, ASI COMO SISTEMAS INFORMATICOS, DE INFORMACION E INTERNET. DISTRIBUCION, INTERMEDIACION Y VENTA DE PRODUCTOS RELACIONADOS CON LOS MISMOS. </t>
  </si>
  <si>
    <t>Pablo Alejandro Artacho Amichis</t>
  </si>
  <si>
    <t xml:space="preserve"> Adrian Mato Gondelle</t>
  </si>
  <si>
    <t>B18276014</t>
  </si>
  <si>
    <t>BUFER ELECTRONICA SL</t>
  </si>
  <si>
    <t xml:space="preserve">COMERCIO AL POR MAYOR Y MENOR E IMPORTACION DE ARTICULOS DE SONIDO, RADIO, TELEFONIA, TELEVISION, HIFI, ASI COMO JOYERIA, BISUTERIA.. </t>
  </si>
  <si>
    <t>Luis Miguel Rodriguez Cegarra</t>
  </si>
  <si>
    <t xml:space="preserve"> Valera Ruben Toledo</t>
  </si>
  <si>
    <t>B31854599</t>
  </si>
  <si>
    <t>31592</t>
  </si>
  <si>
    <t>B62267430</t>
  </si>
  <si>
    <t>SERRA INFORMATICA I TELECOMUNICACIONS SL</t>
  </si>
  <si>
    <t>08530</t>
  </si>
  <si>
    <t xml:space="preserve">LA VENTA, REPARACION, DE MATERIAL INFORMATICO Y TRATAMIENTO ELECTRONICO DE DATOS.. </t>
  </si>
  <si>
    <t>Francisco Javier Albacete Carrillo</t>
  </si>
  <si>
    <t xml:space="preserve"> Carrillo Francisco Javier Albacete</t>
  </si>
  <si>
    <t xml:space="preserve"> Agustin Contreras Olivera</t>
  </si>
  <si>
    <t>B65636417</t>
  </si>
  <si>
    <t>MOBILE BIOMETRICS SL</t>
  </si>
  <si>
    <t xml:space="preserve">DESARROLLO DE SOFTWARE PARA DISPOSITIVOS MOVILES. </t>
  </si>
  <si>
    <t>Jose Luis Serrano Gil</t>
  </si>
  <si>
    <t xml:space="preserve"> Gil Jose Luis Serrano</t>
  </si>
  <si>
    <t>B20613733</t>
  </si>
  <si>
    <t>DUOK INFORMATICA SL</t>
  </si>
  <si>
    <t xml:space="preserve">INSTALACION DE MAQUINAS DE OFICINA Y ORDENADORES, SERVICIOS DE ESTUDIO Y ANALISIS DE PROCESOS PARA SU TRATAMIENTO MECANICO, ETC.. </t>
  </si>
  <si>
    <t>Antonio Wan</t>
  </si>
  <si>
    <t xml:space="preserve"> Wan Antonio </t>
  </si>
  <si>
    <t>info@duok.com</t>
  </si>
  <si>
    <t>B31790108</t>
  </si>
  <si>
    <t>HELPHONE SERVICIOS INFORMATICOS SL</t>
  </si>
  <si>
    <t>31013</t>
  </si>
  <si>
    <t xml:space="preserve">CONSTITUYE EL OBJETO SOCIAL: 1.- ASISTENCIA TECNICA ON LINE Y PRESENCIAL PARA EMPRESAS Y PARTICULARES. 2.- COMPRA, VENTA Y REPARACION DE EQUIPAMIENTO INFORMATICO Y PROGRAMAS PARA EMPRESAS Y PARTICULARES. 3. DESARROLLO DE. </t>
  </si>
  <si>
    <t>Antonio Garcia Zapata</t>
  </si>
  <si>
    <t xml:space="preserve"> Plaza Antonio Campos</t>
  </si>
  <si>
    <t>B73687055</t>
  </si>
  <si>
    <t>EFECTO SANN SL</t>
  </si>
  <si>
    <t xml:space="preserve">Creacion de paginas webs. Publicidad por internet. Compraventa de dominios, y todo lo relacionado con las nuevas tecnologias. Servicios de gestion publicitaria. Servicios de agencia de publicidad y relaciones publicas. Realizacion de actividades de Internet. Intermediacion del comercio. Servicios de. </t>
  </si>
  <si>
    <t>Maria Carrillo Griñan</t>
  </si>
  <si>
    <t xml:space="preserve"> Griñan Maria Carrillo</t>
  </si>
  <si>
    <t>A08838096</t>
  </si>
  <si>
    <t>LAFORJA INTERNACIONAL SA</t>
  </si>
  <si>
    <t xml:space="preserve">LA COMERCIALIZACION, COMPRA, VENTA, REPRESENTACION, EXPORTACION O IMPORTACION TANTO POR CUENTA PROPIA COMO AJENA, DE LOS PRODUCTOS Y SERVICIOS RELACIONADOS CON LOS SIGUIENTES SECTORES. ELECTRONICA E INFORMATICA, EDUCACIO. </t>
  </si>
  <si>
    <t>Sebastien Andre Henry Cramatte</t>
  </si>
  <si>
    <t xml:space="preserve"> Henry Cramatte Sebastien Andre</t>
  </si>
  <si>
    <t>retail@laforja.com</t>
  </si>
  <si>
    <t xml:space="preserve"> laforja@laforja.com</t>
  </si>
  <si>
    <t>B65924003</t>
  </si>
  <si>
    <t>MULTISENSORES SL</t>
  </si>
  <si>
    <t>"FABRICACION, VENTA, INSTALACION Y MANTENIMIENTO DE TODO TIPO DE SENSEORES, PLACAS PCB, PROGRAMAS INFORMATICOS, SISTEMAS ""CASA INTELIGENTE"" Y SISTEMAS ""LLAVE EN MANO"". INVESTIGACION, DESARROLLO E INNOVACION. ETC. "</t>
  </si>
  <si>
    <t>Manuel Rubio Caparros</t>
  </si>
  <si>
    <t xml:space="preserve"> Caparros Manuel Rubio</t>
  </si>
  <si>
    <t>B73182495</t>
  </si>
  <si>
    <t>ELECTROSANTOMERA SL</t>
  </si>
  <si>
    <t>30140</t>
  </si>
  <si>
    <t xml:space="preserve">LA VENTA AL POR MAYOR Y MENOR DE MATERIAL ELECTRICO.. </t>
  </si>
  <si>
    <t>Antonio Jose Moreno Sanchez</t>
  </si>
  <si>
    <t xml:space="preserve"> Moreno Sanchez Antonio Jose</t>
  </si>
  <si>
    <t>info@electrosantomera.com</t>
  </si>
  <si>
    <t>B85520237</t>
  </si>
  <si>
    <t>I GAMES ENTERTAINMENT SL</t>
  </si>
  <si>
    <t xml:space="preserve">LA EXPLOTACION DEL NEGOCIO DE CREACION DE CONTENIDO AUDIOVISUAL, COMPRA, VENTA Y DISTRIBUCION DE BIENES Y SERVICIOS DE INTERNET.. </t>
  </si>
  <si>
    <t>Nuria Aguilera Garcia</t>
  </si>
  <si>
    <t xml:space="preserve"> Garcia Nuria Aguilera</t>
  </si>
  <si>
    <t>B85539088</t>
  </si>
  <si>
    <t>INNOVATIVE VENTURE SL</t>
  </si>
  <si>
    <t xml:space="preserve">LA PRESTACION DE SERVICIOS A PERSONAS FISICAS Y JURIDICAS EN MATERIA DE INFORMATICA Y NUEVAS TECNOLOGIAS.. </t>
  </si>
  <si>
    <t>Emiliano Carrillo Fernandez</t>
  </si>
  <si>
    <t xml:space="preserve"> Fernandez Emiliano Carrillo</t>
  </si>
  <si>
    <t>B86371945</t>
  </si>
  <si>
    <t>CLIENTEPLUS SL</t>
  </si>
  <si>
    <t xml:space="preserve">EL DISEÑO, DESARROLLO, PRODUCCION, INTEGRACION, MANTENIMIENTO Y VENTA DE SISTEMAS, EQUIPOS, SOFTWARE, SITIOS WEB... </t>
  </si>
  <si>
    <t>Francisco Jose Martinez Gomez</t>
  </si>
  <si>
    <t xml:space="preserve"> Zacarias Gomez Ayala</t>
  </si>
  <si>
    <t>B99011710</t>
  </si>
  <si>
    <t>GRINZA SOCIEDAD LIMITADA</t>
  </si>
  <si>
    <t xml:space="preserve">VENTA, DISTRIBUCION, REPARACION Y COMERCIALIZACION DE PRODUCTOS Y ARTICULOS INFORMATICOS DE TODO TIPO, COMO MINORISTAS Y MAYORISTAS. COMERCIO DE MATERIAL Y REPARACION DE APARATOS ELECTRICOS, ELECTRONICOS, ELECTRODOMESTIC. </t>
  </si>
  <si>
    <t>Pedro Murcia Fernandez</t>
  </si>
  <si>
    <t xml:space="preserve"> Jose Miguel Ballester Serrano</t>
  </si>
  <si>
    <t xml:space="preserve"> Fernandez Pedro Murcia</t>
  </si>
  <si>
    <t>A81366502</t>
  </si>
  <si>
    <t>INSERDISK SERVICIOS SA</t>
  </si>
  <si>
    <t xml:space="preserve">LA COMERCIALIZACION, DISTRIBUCION, COMPRA VENTA DE ARTICULOS. SUMINISTROS, PIEZAS, RECAMBIOS Y COMPONENTES DE INFORMATICA.. </t>
  </si>
  <si>
    <t>Ruben Fernandez Fernandez</t>
  </si>
  <si>
    <t>inserdisk@infornet.es</t>
  </si>
  <si>
    <t xml:space="preserve"> comercial@inserdisk.com</t>
  </si>
  <si>
    <t xml:space="preserve"> inserdisk@inserdisk.com</t>
  </si>
  <si>
    <t>A82335878</t>
  </si>
  <si>
    <t>SIMMAX COMPONENTES INFORMATICOS SA</t>
  </si>
  <si>
    <t xml:space="preserve">FABRICACION, COMERCIALIZACION DISTRIBUCION. COMPRA, VENTA, ALQUILER, EXPORTACION E IMPORTACION DE TODO TIPO DE APARATOS, INSTRUMENTOS, Y MATERIAL INFORMATICO, ELECTRICO Y/O ELECTRONICO.. </t>
  </si>
  <si>
    <t>Patricio Jose Arias Alvarez</t>
  </si>
  <si>
    <t xml:space="preserve"> Ayesa Gonzalez Rey</t>
  </si>
  <si>
    <t>B37294535</t>
  </si>
  <si>
    <t>H.G. SISTEM SL</t>
  </si>
  <si>
    <t>37003</t>
  </si>
  <si>
    <t xml:space="preserve">LA VENTA DE TODO TIPO DE APARATOS DE INFORMATICA Y COMPONENTES ELECTRICOS.. </t>
  </si>
  <si>
    <t>Severino Gregorio Ramos Alvarez</t>
  </si>
  <si>
    <t>B61129227</t>
  </si>
  <si>
    <t>ARESTES SERVEIS INFORMATICS SL</t>
  </si>
  <si>
    <t xml:space="preserve">LA BUSQUEDA, SELECCION Y COMERCIALIZACION DE TODO TIPO DE RECURSOS INFORMATICOS.. </t>
  </si>
  <si>
    <t>Miguel Angel Santos Celis</t>
  </si>
  <si>
    <t>atrilla@arestes.es</t>
  </si>
  <si>
    <t xml:space="preserve"> arestes@arestes.es</t>
  </si>
  <si>
    <t xml:space="preserve"> xcardona@arestes.es</t>
  </si>
  <si>
    <t xml:space="preserve"> proyectos@arestes.es</t>
  </si>
  <si>
    <t>B63158992</t>
  </si>
  <si>
    <t>CHINA MEN SL</t>
  </si>
  <si>
    <t xml:space="preserve">LA VENTA Y DISTRIBUCION DE REPARACION, MANTENIMIENTO, EXPORTACION E IMPORTACION DE MAQUINARIA DE TODA CLASE Y AIRE ACONDICIONADO. </t>
  </si>
  <si>
    <t>Tomas Martin Santos</t>
  </si>
  <si>
    <t xml:space="preserve"> Henar Fernandez Cebrian</t>
  </si>
  <si>
    <t>B80911241</t>
  </si>
  <si>
    <t>INVESTIGACION Y DESARROLLO 400 SL</t>
  </si>
  <si>
    <t xml:space="preserve">LA PRESTACION DE TODA CLASE DE SERVICIOS DE INFORMATICA, ORGANIZACION Y GESTION EMPRESARIAL, ASI COMO ADMINISTRATIVA.                                                                                                       . </t>
  </si>
  <si>
    <t>Sira Diez Suarez</t>
  </si>
  <si>
    <t>B81089351</t>
  </si>
  <si>
    <t>KEYSON SISTEMAS SL</t>
  </si>
  <si>
    <t xml:space="preserve">COMPRA, VENTA, FABRICACION, COMERCIALIZACION, DISTRIBUCION, MONTAJE Y REPARACION DE APARATOS ELECTRONICOS, ELECTROMECANICOS, DE MECANIZACION E INFORMATICA. IMPORTACION Y EXPORTACION DE BIENES RELACIONADOS.               . </t>
  </si>
  <si>
    <t>Jose Ignacio Rodriguez Fernandez</t>
  </si>
  <si>
    <t>keyson@keyson.es</t>
  </si>
  <si>
    <t>B86217460</t>
  </si>
  <si>
    <t>FACEAPPS SL</t>
  </si>
  <si>
    <t xml:space="preserve">Desarrollo, mantenimientoy explotación de aplicaciones informáticas para todo tipo de equipos y sistemas. </t>
  </si>
  <si>
    <t>Maria Jose Marrodan Espinosa</t>
  </si>
  <si>
    <t>B98534704</t>
  </si>
  <si>
    <t>BELIKE SOFTWARE SOCIEDAD LIMITADA</t>
  </si>
  <si>
    <t xml:space="preserve">a) Servicios de desarrollo de aplicaciones informáticas, ya sea total o parcial, directa o a través de otras empresas de software (engloba el offshore); b) Servicios de desarrollo de aplicaciones para móviles; c) Servicios de diseño, implantación y mantenimiento de portales web; d) Servicios de cons. </t>
  </si>
  <si>
    <t>Angel Pablo Ferreiro Martinez</t>
  </si>
  <si>
    <t>B63559918</t>
  </si>
  <si>
    <t>MUNDODELTRABAJO 04 ON LINE SL</t>
  </si>
  <si>
    <t xml:space="preserve">LA CONSULTORIA, ASESORAMIENTO, Y FORMACION EN EL AREA DE LA INFORMATICA, GRAFICA Y AUDIOVISUAL, EL DESARROLLO DE SOFTWARE Y LA COMPRAVENTA IMPORTACION, EXPORTACION DE SOFTWARE, ETC. </t>
  </si>
  <si>
    <t>Marta Renedo Aviles</t>
  </si>
  <si>
    <t>B85472249</t>
  </si>
  <si>
    <t>GRUPOSIMAN CONSULTING SL</t>
  </si>
  <si>
    <t xml:space="preserve">LA PRODUCCION, DESARROLLO, SEGUIMIENTO, GESTION, INTEGRACION, FORMACION, SOPORTE, COMERCIALIZACION, DISTRIBUCION Y CONSULTORIA DE TODOS LOS SERVICIOS, HERRAMIENTAS Y PRODUCTOS EN EL CAMPO DE LOS SISTEMAS DE INFORMACION.. </t>
  </si>
  <si>
    <t>Juan Garcia Alvarez De Toledo</t>
  </si>
  <si>
    <t>B85770188</t>
  </si>
  <si>
    <t>SOFTITERNITY SL</t>
  </si>
  <si>
    <t xml:space="preserve">IMPORTACION, EXPORTACION, VENTA Y MANTENIMIENTO DE EQUIPOS Y MATERIAL INFORMATICO, INCLUIDOS HARDWARES, SOFTWARES Y MATERIAL ELECTRONICO. DISENO Y DESARROLLO DE SOFTWARES Y HARDWARES INFORMATICOS. DISENO, INSTALACION Y M. </t>
  </si>
  <si>
    <t>Daniel Clavel Suarez</t>
  </si>
  <si>
    <t>B86286937</t>
  </si>
  <si>
    <t>BADLAND GAMES SL</t>
  </si>
  <si>
    <t xml:space="preserve">LA PROMOCION, LA VENTA, AL POR MAYOR Y AL DETALLE, LA DISTRIBUCION Y COMERCIALIZACION, LA IMPORTACION Y EXPORTACION DE TODO TIPO DE PRODUCTOS ELECTRONICOS, VIDEOJUEGOS, MATERIAL AUDIOVISUAL, PROGRAMAS INFORMATICOS DE TODAS CLASES. </t>
  </si>
  <si>
    <t>Pablo Castañon Lopez</t>
  </si>
  <si>
    <t xml:space="preserve"> Jorge Perez Alvarez</t>
  </si>
  <si>
    <t xml:space="preserve"> Pablo Varela Cuervas Mons</t>
  </si>
  <si>
    <t>contacto@badlandgames.com</t>
  </si>
  <si>
    <t>B86467768</t>
  </si>
  <si>
    <t>BACKUP SOFTWARE HOUSE SL</t>
  </si>
  <si>
    <t xml:space="preserve">INVESTIGACION, DISEÑOS, DESARROLLO, FABRICACION, EXPLOTACION, COMPRAVENTA AL POR MAYOR Y AL POR MENOR, EXPORTACION E IMPORTACION, DISTRIBUCION, REPRESENTACION, ALMACENAMIENTO E INSTALACION DE PROGRAMAS INFORMATICOS, ORDENADORES, COMPONENTES EQUIPOS ELECTRONICOS Y SUS ACCESORIOS. </t>
  </si>
  <si>
    <t>Jose Manuel Alvarez Iglesias</t>
  </si>
  <si>
    <t xml:space="preserve"> Jose Antonio Echevarria Sanchez</t>
  </si>
  <si>
    <t>B87210795</t>
  </si>
  <si>
    <t>AUTOMATIZACION Y SISTEMAS DE INSPECCION EN LINEA GLOBAL SL</t>
  </si>
  <si>
    <t xml:space="preserve">-El diseño, fabricación, comercialización, venta, instalación y mantenimiento de máquinas y equipos industriales. -El desarrollo, venta y mantenimiento de programas y aplicaciones informáticas. -La comercialización y venta de dispositivos y sistemas eléctricos, electrónicos, mecánicos y hardware. </t>
  </si>
  <si>
    <t>Ruben Suarez Mendez</t>
  </si>
  <si>
    <t>blancaestela@cemad.es</t>
  </si>
  <si>
    <t>B97550305</t>
  </si>
  <si>
    <t>SOLUCIONES TECNOLOGICAS DE LEVANTE SL</t>
  </si>
  <si>
    <t xml:space="preserve">1. LA PRESTACION DE SERVICIOS DE ESTUDIO Y ANALISIS DE PROCESOS PARA SU TRATAMIENTO INFORMATIZADO, DE PROGRAMACION PARA EQUIPOS ELECTRONICOS, DE REGISTRO DE DATOS EN SOPORTES DE ENTRADA PARA ORDENADORES, DE PROTECCION DE. </t>
  </si>
  <si>
    <t>Ruben Merino Garcia</t>
  </si>
  <si>
    <t xml:space="preserve"> Grupo Impultec</t>
  </si>
  <si>
    <t>B98464191</t>
  </si>
  <si>
    <t>SERBEL INFORMATICA SLL</t>
  </si>
  <si>
    <t>46018</t>
  </si>
  <si>
    <t xml:space="preserve">La sociedad tendrá por objeto EL COMERCIO AL POR MAYOR Y AL POR MENOR, IMPORTACION, EXPORTACION, INSTALACION, MANTENIMIENTO Y REPARACION DE APARATOS ELECTRICOS, ELECTRONICOS E INFORMATICOS, ASI COMO COMPONENTES Y MATERIALES. Y EL COMERCIO AL POR MAYOR Y AL POR MENOR DE PRODUCTOS Y SERVICIOS INFORMAT. </t>
  </si>
  <si>
    <t>Javier Menendez Jimenez De Llano</t>
  </si>
  <si>
    <t>A58282997</t>
  </si>
  <si>
    <t>SOFT CONTROL SA</t>
  </si>
  <si>
    <t xml:space="preserve">LA EXPLOTACION ELECTRONICA POR CUENTA DE TERCEROS COMERCIALIZACION DE EQUIPOS DE INFORMATICA.. </t>
  </si>
  <si>
    <t>Gotten Consultants</t>
  </si>
  <si>
    <t>info@softcontrol.es</t>
  </si>
  <si>
    <t xml:space="preserve"> gloriavilla@softcontrol.es</t>
  </si>
  <si>
    <t>B15964521</t>
  </si>
  <si>
    <t>MESTRELAB RESEARCH SL</t>
  </si>
  <si>
    <t>15706</t>
  </si>
  <si>
    <t xml:space="preserve">DESARROLLO Y COMERCIALIZACION DE PROGRAMAS INFORMATICOS DE CARACTER MEDICO-CIENTIFICO, LABORES DE CONSULTA, DIVULGACION Y ASISTENCIA TECNICA. </t>
  </si>
  <si>
    <t>Maria Angeles Suarez Braña</t>
  </si>
  <si>
    <t>B18557785</t>
  </si>
  <si>
    <t>SOLINSUR INFORMATICA SL</t>
  </si>
  <si>
    <t xml:space="preserve">LA PUBLICIDAD, CONSULTORIA, TELEMARKETING, COMERCIO MINORISTA DE PRODUCTOS INFORMATICOS Y TECNOLOGIAS DE LA INFORMACION.                                                                                                    . </t>
  </si>
  <si>
    <t>Ricardo Lopez Rey</t>
  </si>
  <si>
    <t>B47620752</t>
  </si>
  <si>
    <t>INNOVA INNOVACION INFORMATICA VALLADOLID SL</t>
  </si>
  <si>
    <t>47004</t>
  </si>
  <si>
    <t xml:space="preserve">LA SOCIEDAD TIENE COMO OBJETO TODAS LAS ACTIVIDADES RELATIVAS A: VENTA, REPARACION Y ASESORAMIENTO DE PRODUCTOS INFORMATICOS.. </t>
  </si>
  <si>
    <t>Pablo Garcia Pando</t>
  </si>
  <si>
    <t>B64966724</t>
  </si>
  <si>
    <t>KELOGO SL</t>
  </si>
  <si>
    <t xml:space="preserve">LA INTEGRACION DE SISTEMAS Y SU ASESORAMIENTO ASI COMO LA DISTRIBUCION DE LICENCIAS DE SOFTWARE.LA COMPRA, VENTA AL MAYOR Y AL DETALLE, IMPORTACION Y EXPORTACION, COMERCIALIZACION, DISTRIBUCION Y REPRESENTACION ASI COMO LA .... </t>
  </si>
  <si>
    <t>Oscar Manuel Astier Yeregui</t>
  </si>
  <si>
    <t>B83857771</t>
  </si>
  <si>
    <t>DATARED SOLUTIONS SL</t>
  </si>
  <si>
    <t xml:space="preserve">LA INSTALACION DE REDES, SERVICIOS DE TELECOMUNICACION, SERVICIOS DE INTERNET (ENTRE OTROS EL SERVICIO DE ALQUILAR INTERNET A OTRAS PERSONAS ), SERVICIOS DE DISENO GRAFICO EN GENERAL, SERVICIOS DE DISENO MULTIMEDIA Y SER. </t>
  </si>
  <si>
    <t>Arkaitz Lopez Fernandez</t>
  </si>
  <si>
    <t>info@datared.net</t>
  </si>
  <si>
    <t>B91671065</t>
  </si>
  <si>
    <t>BITTA COMUNICACION Y TECNOLOGIA SOCIEDAD DE RESPONSABILIDAD LIMITADA</t>
  </si>
  <si>
    <t xml:space="preserve">PUBLICIDAD, DISENO DESARROLLO SOFTWARE, COMPRAVENTA DE HARDWARE, IMPRENTA, FORMACION, CONSULTORIA, SERVICIOS DE INTERNET Y MARKETING.. </t>
  </si>
  <si>
    <t>Sebastian Ander Hernandez San</t>
  </si>
  <si>
    <t xml:space="preserve"> Kepa Mola Barriga</t>
  </si>
  <si>
    <t>B02245462</t>
  </si>
  <si>
    <t>SISTEMAS DE AIRE ACONDICIONADO INFORMATICA Y TELEFONIA SOCIEDAD LIMITADA</t>
  </si>
  <si>
    <t xml:space="preserve">COMPRA VENTA DE APARATOS DE AIRE ACONDICIONADO. SUS ACCESORIOS Y COMPLEMENTOS, IMPORTACION Y EXPORTACION DE LOS MISMOS. COMPRA VENTA DE APARATOS DE INFORMATICA TANTO HARDWARE, SOFTWARE Y LIBROS, IMPORTACION Y EXPORTACION. </t>
  </si>
  <si>
    <t>Bernardo Amunarriz Agueda</t>
  </si>
  <si>
    <t xml:space="preserve"> Maria Angeles Lopez Lobaton</t>
  </si>
  <si>
    <t>B33988510</t>
  </si>
  <si>
    <t>GRUPO INVOLUCRATAM SL</t>
  </si>
  <si>
    <t xml:space="preserve">a-La adquisición, explotacion, venta y cesion de espacios publicitarios detodo tipo, a traves de portales o paginas de internet, asi como la realizacion de proyectos, estudios e informes con este fin. b-La creacion de paginas web y la explotacion, venta o cesion del contenido de las mismas, asi como. </t>
  </si>
  <si>
    <t>Alejandra Hernandez Isasa</t>
  </si>
  <si>
    <t>B38778288</t>
  </si>
  <si>
    <t>ERENBERG MAROQUIN PROMOTION S.L.</t>
  </si>
  <si>
    <t>38612</t>
  </si>
  <si>
    <t xml:space="preserve">LA SOCIEDAD TIENE POR OBJETO: A). LA PRESTACION DE SERVICIOS DE ESTUDIO Y ANALISIS DE PROCESOS PARA SU TRATAMIENTO MECANICO, DE PROGRAMACION PARA EQUIPOS ELECTRONICOS, DE REGISTRO DE DATOS EN SOPORTES DE ENTRADA PARA ORD. </t>
  </si>
  <si>
    <t>Milagros Burgaleta Bonilla</t>
  </si>
  <si>
    <t>B38805321</t>
  </si>
  <si>
    <t>CODISIS RECURSOS DIGITALES SL</t>
  </si>
  <si>
    <t>38640</t>
  </si>
  <si>
    <t xml:space="preserve">LA SOCIEDAD TENDRA POR OBJETO: EL DESARROLLO DE SOLUCIONES DE PROGRAMACION, CREACION MULTIMEDIA Y DISENO DIGITAL. LA OFERTA DE SERVICIOS Y PRODUCTOS QUE SE DERIVAN DE LA ELABORACION Y PUESTA EN MARCHA DE LOS RECURSOS DIG. </t>
  </si>
  <si>
    <t>Andoni Fernandez Calvo</t>
  </si>
  <si>
    <t>B61082244</t>
  </si>
  <si>
    <t>F C R S.L.</t>
  </si>
  <si>
    <t xml:space="preserve">LA CREACION, DISENO, PROMOCION Y COMERCIALIZACION DE TODA CLASE DE PROGRAMAS INFORMATICOS, EN CUALQUIER TIPO DE SOPORTE TECNICO AUDIOVISUAL, ASI COMO SU DISTRIBUCION Y VENTA.. </t>
  </si>
  <si>
    <t>Unai Antero Urruticoechea</t>
  </si>
  <si>
    <t>B85762714</t>
  </si>
  <si>
    <t>J. LORENTE REPRESENTACION MAUELL SL</t>
  </si>
  <si>
    <t xml:space="preserve">EL COMERCIO AL POR MAYOR Y MENOR DE EQUIPOS ELECTRONICOS Y SUS COMPONENTES;.. </t>
  </si>
  <si>
    <t>Julen Arbelaiz Labayen</t>
  </si>
  <si>
    <t>B90088022</t>
  </si>
  <si>
    <t>ECOSOLAR ENERGIA ANDALUZA SOCIEDAD LIMITADA</t>
  </si>
  <si>
    <t>41960</t>
  </si>
  <si>
    <t xml:space="preserve">El objeto social será: Desarrollo de software, diseño y mantenimiento de programación, hosting y página web. Reparación de equipos informáticos y maquinaria de oficina. Instalación de redes informáticas. Asesoramiento informático. Importación y exportación de equipos y material informático, equipos. </t>
  </si>
  <si>
    <t>Iker Villasante Mojedano</t>
  </si>
  <si>
    <t xml:space="preserve"> Iosu Lazcano Loinaz</t>
  </si>
  <si>
    <t>B81722068</t>
  </si>
  <si>
    <t>GLOBAL LAN SL</t>
  </si>
  <si>
    <t xml:space="preserve">EL COMERCIO DE ORDENADORES MONTAJE INSTALACION COMERCIALIZACION DE ORDENADORES DESARROLLO INTEGRACION E IMPLANTACION DE SOFTWARE Y HARDWARD CONSULTORIA Y ASESORIA INFORMATICA.. </t>
  </si>
  <si>
    <t>Juan Ignacio Falcon Sanguesa</t>
  </si>
  <si>
    <t xml:space="preserve"> Ignacio Nuñez Luque</t>
  </si>
  <si>
    <t xml:space="preserve"> Tomas Falcon Sanguesa</t>
  </si>
  <si>
    <t>B84235415</t>
  </si>
  <si>
    <t>SOLUCIONES DE CLIMATIZACION INFRISA S.L</t>
  </si>
  <si>
    <t xml:space="preserve">LA COMERCIALIZACION, INSTALACION, MANTENIMIENTO, DISTRIBUCION Y EXPLOTACION DE MAQUINARIA MANUAL. </t>
  </si>
  <si>
    <t>Maria Carmen Iturbe Garro</t>
  </si>
  <si>
    <t>B99305237</t>
  </si>
  <si>
    <t>O10MEDIA SOCIEDAD LIMITADA</t>
  </si>
  <si>
    <t xml:space="preserve">La venta, creación, diseño y gestión de todo tipo de espacios publicitarios. Servicios de publicidad y marketing a empresas y particulares, así como el diseño publicitario y la creación de textos e imágenes por cualquier medio o sistema de impresión. La creación, diseño y gestión de páginas web. La. </t>
  </si>
  <si>
    <t>Oscar Zarate Gutierrez</t>
  </si>
  <si>
    <t>B24499253</t>
  </si>
  <si>
    <t>INFORQUINSA SL</t>
  </si>
  <si>
    <t>24008</t>
  </si>
  <si>
    <t xml:space="preserve">COMPRAVENTA DE EQUIPOS INFORMATICOS. SOFTWARE. CONFECCION Y COMERCIALIZACION DE PAGINAS WEB. SERVICIOS DE TELEFONIA, FIJO Y MOVIL. EXPLOTACION ELECTRONICA POR CUENTA DE TERCEROS. </t>
  </si>
  <si>
    <t>Josu Mirena Buenechea Zabala</t>
  </si>
  <si>
    <t>comercial@fontun.com</t>
  </si>
  <si>
    <t>B76537513</t>
  </si>
  <si>
    <t>SALVAPANTALLAS CANARIAS SL</t>
  </si>
  <si>
    <t>38320</t>
  </si>
  <si>
    <t xml:space="preserve">La Sociedad tiene por objeto la compra, venta, distribución, reparación y mantenimiento de hardware y accesorios; creación, venta, distribución y mantenimiento de software; importación y exportación de software y hardware; compra, venta y distribución de equipos electrónicos y accesorios; sistemas d. </t>
  </si>
  <si>
    <t>Unai Martinez Lizarduy Sturtze</t>
  </si>
  <si>
    <t>B85441111</t>
  </si>
  <si>
    <t>HOLANDESA DE INTERNET SL</t>
  </si>
  <si>
    <t xml:space="preserve">LA CONSTRUCCION DE PAGINAS WEB, SERVICIOS DE INTERNET, COMERCIO POR INTERNET, COMERCIALIZACION Y MANTENIMIENTO DE PRODUCTOS Y HARDWARE Y SOFTWARE.. </t>
  </si>
  <si>
    <t>Juan Maria Gurruchaga Arruza</t>
  </si>
  <si>
    <t>B98127020</t>
  </si>
  <si>
    <t>IKREA SOFTWARE SOCIEDAD LIMITADA</t>
  </si>
  <si>
    <t xml:space="preserve">LA SOCIEDAD TIENE POR OBJETO: LA SOCIEDAD TIENE POR OBJETO LA INSTALACION, CREACION, VENTA, MANTENIMIENTO, Y ASISTENCIA TECNICA DE REDES, SISTEMAS, PROGRAMAS INFORMATICOS, TELECOMUNICACIONES. CREACION Y MANTENIMIENTO DE. </t>
  </si>
  <si>
    <t>Pedro Maria Domecq Aguirre</t>
  </si>
  <si>
    <t>B33933243</t>
  </si>
  <si>
    <t>APLICACIONES PLANIMETRICAS SL</t>
  </si>
  <si>
    <t xml:space="preserve">EL DESARROLLO, VENTA Y DISTRIBUCION DE SOFTWARE INFORMATICO, LA VENTA AL POR MENOR Y MAYOR DE TODA CLASE DE ARTICULOS RELACIONADOS CON LAS NUEVAS TECNOLOGIAS DE LA INFORMACION. LA FORMACION REGLADA Y NO REGLADA. </t>
  </si>
  <si>
    <t>Eduardo Gomez Lago</t>
  </si>
  <si>
    <t>B64921794</t>
  </si>
  <si>
    <t>SKIN CAPITAL SL</t>
  </si>
  <si>
    <t xml:space="preserve">LA COMERCIALIZACION DE APARATOS MEDICOS DE LABORATORIO Y DE INVESTIGACION Y PRODUCTOS AUXILIARES Y EN GENERAL DE TODA CLASE DE APARATOS ELECTRONICOS UTILIZADOS EN DERMO ESTETICA Y MEDICINALES ASI COMO SUS ACCESORIOS, ETC. </t>
  </si>
  <si>
    <t>Pablo Ocasar Gonzalez</t>
  </si>
  <si>
    <t>B87044251</t>
  </si>
  <si>
    <t>THE MODERN KIDS AND FAMILY SL</t>
  </si>
  <si>
    <t xml:space="preserve">SERVICIOS DE COMUNICACION Y MARKETING, CREACION Y DESARROLLO DE PAGINAS WEB. </t>
  </si>
  <si>
    <t>Samuel Garcia Pascual</t>
  </si>
  <si>
    <t xml:space="preserve"> Roberto Rodriguez Gomez</t>
  </si>
  <si>
    <t xml:space="preserve"> Jose Angel Serna Gomez</t>
  </si>
  <si>
    <t>B38725735</t>
  </si>
  <si>
    <t>RECILIDER IMPRESION SL</t>
  </si>
  <si>
    <t>38594</t>
  </si>
  <si>
    <t xml:space="preserve">A) LA COMPRA, VENTA, IMPORTACION Y EXPORTACION DE TODO TIPO DE MAQUINAS DE OFICINA, ASI COMO LA COMERCIALIZACION Y SUMINISTRO DEL MATERIAL DE LAS MISMAS. </t>
  </si>
  <si>
    <t>Eduardo Matesanz Iñarra</t>
  </si>
  <si>
    <t>B61695219</t>
  </si>
  <si>
    <t>LOT 98 SL</t>
  </si>
  <si>
    <t xml:space="preserve">LA COMPRAVENTA Y URBANIZACION DE TERRENOS Y LA CONSTRUCCION DE EDIFICIOS, INCLUSO LOS DE PROTECCION OFICIAL, ASI COMO LA COMPRAVENTA Y ALQUILER DE AQUELLOS; Y LA COMPRAVENTA DE TODO TIPO DE PRODUCTOS Y EQUIPOS ETC.      . </t>
  </si>
  <si>
    <t>Isabel Busto Pozuelo</t>
  </si>
  <si>
    <t xml:space="preserve"> Jose Martin Elorriaga Urrutia</t>
  </si>
  <si>
    <t>B76011782</t>
  </si>
  <si>
    <t>EYD-MELSAN SL</t>
  </si>
  <si>
    <t xml:space="preserve">LA REPRESENTACION; A IMPORTACION, EXPORTACION, COMERCIALIZACION, DISTRIBUCION, COMPRA Y VENTA AL MAYOR O AL DETALLE DE TODO TIPO DE APARATOS DE INFORMATICA, SOFTWARE Y ACCESORIOS. LA REPRESENTACION, IMPORTACION, EXPORTAC. </t>
  </si>
  <si>
    <t>Daniel Gallego Albacete</t>
  </si>
  <si>
    <t xml:space="preserve"> Ines Cruces Gallardo</t>
  </si>
  <si>
    <t xml:space="preserve"> Jose Antonio Sainz Belloso</t>
  </si>
  <si>
    <t>B83177113</t>
  </si>
  <si>
    <t>INCALL PROYECT SL</t>
  </si>
  <si>
    <t xml:space="preserve">LA PRESTACION DE SERVICIOS DE TELECOMUNICACIONES, DISTRIBUCION Y REVENTA DE SERVICIO TELEFONICO, RESELLERS, Y DE EQUIPOS Y REDES DE TELECOMUNICACIONES.. </t>
  </si>
  <si>
    <t>Svetlana Stanislavovna Zabiran</t>
  </si>
  <si>
    <t>B84617828</t>
  </si>
  <si>
    <t>DRAGON FLY COMUNICACIONES S.L</t>
  </si>
  <si>
    <t xml:space="preserve">SERVICIO DE REDES DE VOZ Y DATOS (INTRANET-INTERNET). MONTAJE Y MANTENIMIENTO DE REDES, VENTA Y COMPRA DE ORDENADORES Y COMPONENTES INFORMATICOS. </t>
  </si>
  <si>
    <t>Gustave Theodore Stresen Reuter</t>
  </si>
  <si>
    <t xml:space="preserve"> Theodore Stresen Reuter Gustave</t>
  </si>
  <si>
    <t>B85719904</t>
  </si>
  <si>
    <t>EPAGADO SL</t>
  </si>
  <si>
    <t xml:space="preserve">EL DESARROLLO Y COMERCIALIZACION DE SISTEMAS ELECTRONICOS E INFORMATICOS PARA LA EJECUCION DE TRANSACCIONES, ESPECIALMENTE PARA LA AUTORIZACION DE PAGOS EN EL COMERCIO ELECTRONICO.. </t>
  </si>
  <si>
    <t>Oscar Pablo Melo Ramos</t>
  </si>
  <si>
    <t>B85734879</t>
  </si>
  <si>
    <t>BJB INVERSIONES DIGITALES SL</t>
  </si>
  <si>
    <t xml:space="preserve">LA GESTION, INVERSION, DESARROLLO Y CREACION DE WEB Y DE SOFWARE. PRESTACION DE TODO TIPO DE SERVICIOS RELACIONADOS CON INTERNET.. </t>
  </si>
  <si>
    <t>Vicente Jesus Marrero Gonzalez</t>
  </si>
  <si>
    <t>A36631653</t>
  </si>
  <si>
    <t>SAEC DATA SA</t>
  </si>
  <si>
    <t xml:space="preserve">La compra-venta, instalación y mantenimiento de material informático, electrónico, la enseñanza de informática y electrónica, la implantación y mantenimiento de sistemas informatizados, la realización de proyectos técnicos de análisis, diseño y soluciones en el ámbito de la ingeniería del soft-ware, telecomunicaciones y automatización de procesos, la consultoría, asesoramiento en informática, electrónica y comunicaciones.. </t>
  </si>
  <si>
    <t>Jose Juan Cerpa Ortega</t>
  </si>
  <si>
    <t xml:space="preserve"> Alejandro Martin Jerez</t>
  </si>
  <si>
    <t>estela@saec.es</t>
  </si>
  <si>
    <t xml:space="preserve"> alex@saec.es</t>
  </si>
  <si>
    <t xml:space="preserve"> info@saec.es</t>
  </si>
  <si>
    <t xml:space="preserve"> pmartinez@saec.es</t>
  </si>
  <si>
    <t xml:space="preserve"> ana@saec.es</t>
  </si>
  <si>
    <t>B11892510</t>
  </si>
  <si>
    <t>EMAIGON 2011 SL</t>
  </si>
  <si>
    <t xml:space="preserve">1. Comercio al por mayor y al por menor, distribución comercial, importación y exportación de aplicaciones informáticas, hardware, software y equipos de seguridad informáticos. 2. Informática, telecomunicaciones y ofimática. </t>
  </si>
  <si>
    <t>Domingo Doreste Gonzalez</t>
  </si>
  <si>
    <t xml:space="preserve"> Obdulia Soledad Ramos Sosa</t>
  </si>
  <si>
    <t>B21402508</t>
  </si>
  <si>
    <t>INK LAND GROUP S.L</t>
  </si>
  <si>
    <t xml:space="preserve">LA DISTRIBUCION Y VENTA DE ORDENADORES, COMPLEMENTOS, ACCESORIOS Y PROGRAMAS PARA LOS MISMOS, ASI COMO LAS ACTIVIDADES RELACIONADAS CON LAS TECNOLOGIAS DE LA INFORMACION Y LA COMUNICACION, COMERCIALIZACION DE EQUIPOS CON. </t>
  </si>
  <si>
    <t>Ricardo Leon Alonso</t>
  </si>
  <si>
    <t>B24539645</t>
  </si>
  <si>
    <t>YESOFT SOLUCIONES INFORMATICAS SL</t>
  </si>
  <si>
    <t xml:space="preserve">LA GESTION GENERAL DE INFORMATICA EN DISTINTAS AREAS Y COMERCIALIZACION DE MATERIAL INFORMATICO ELECTRONICO, ADEMAS DE CUALQUIER OTRA ACTIVIDAD RELACIONADA CON EL AREA DE LA INFORMATICA, Y ESPECIALMENTE EL DISENO, DESARR. </t>
  </si>
  <si>
    <t>Notani Notani Pardeep Kumar</t>
  </si>
  <si>
    <t xml:space="preserve"> Kumar Notani Notani Pardeep</t>
  </si>
  <si>
    <t>santamonica@si-santamonica.es</t>
  </si>
  <si>
    <t xml:space="preserve"> info@smonica.com</t>
  </si>
  <si>
    <t>B85477255</t>
  </si>
  <si>
    <t>FM KEY SERVICES SL</t>
  </si>
  <si>
    <t xml:space="preserve">SERVICIOS Y SOLUCIONES GLOBALES DE INTERNET, DE INFORMATICA Y DE TECNOLOGIAS DE LA INFORMACION Y COMUNICACIONES.. </t>
  </si>
  <si>
    <t>Jose Manuel Lopez Pina</t>
  </si>
  <si>
    <t xml:space="preserve"> Juan Manuel Ramirez Corbera</t>
  </si>
  <si>
    <t xml:space="preserve"> Adelo Herrero Perez</t>
  </si>
  <si>
    <t xml:space="preserve"> Juan Antonio Martin Pinilla</t>
  </si>
  <si>
    <t>B86095320</t>
  </si>
  <si>
    <t>2DI SOLUTIONS SL</t>
  </si>
  <si>
    <t xml:space="preserve">GESTION Y PLANIFICACION DE TRATAMIENTOS ODONTOLOGICOS, MEDIANTE APLICACIONES INFORMATICAS. ALQUILER DE MAQUINARIA Y MATERIAL ODONTOLOGICO. ACTIVIDADES DE PROGRAMACION INFORMATICA. EXPLOTACION ELECTRICA POR TERCEROS. </t>
  </si>
  <si>
    <t>Alejandro Gonzalez Quevedo</t>
  </si>
  <si>
    <t xml:space="preserve"> Kilian Prentice Barrera Delgado</t>
  </si>
  <si>
    <t xml:space="preserve"> Jose Manuel Diaz Delgado</t>
  </si>
  <si>
    <t>B60310356</t>
  </si>
  <si>
    <t>SATINFO SL</t>
  </si>
  <si>
    <t xml:space="preserve">FABRICACION COMERCIALIZACION, IMPORTACION EXPORTACION DE TODO TIPO DE COMPONENTES, APARATOS, MAQUINARIA, INSTRUMENTOS MECANICOS ELECTRICOS Y ELECTRONICOS, ASI COMO LO DESTINADOS A RECIBIR, REPRODUCIR IMAGEN Y SONIDO, ETC. </t>
  </si>
  <si>
    <t>Mariana Paula Angeli</t>
  </si>
  <si>
    <t xml:space="preserve"> Paula De Angeli Mariana</t>
  </si>
  <si>
    <t>cmestres@satinfo.es</t>
  </si>
  <si>
    <t xml:space="preserve"> info@satinfo.es</t>
  </si>
  <si>
    <t xml:space="preserve"> sat@satinfo.es</t>
  </si>
  <si>
    <t>B92959972</t>
  </si>
  <si>
    <t>TECNOLOGIAS DE CODIGO ABIERTO SL</t>
  </si>
  <si>
    <t xml:space="preserve">LA COMBINACION DE LOS MEDIOS TECNICOS, MATERIALES Y HUMANOS NECESARIOS PARA LA INTERMEDIACION DE LA ACTIVIDAD INFORMATICA; EL. DESARROLLO DEL SOFTWARE Y DE PROYECTOS INFORMATICOS; LA COMPRA Y VENTA DE EQUIPOS Y ACCESORIO. </t>
  </si>
  <si>
    <t>Miguel Angel Bernardez Gonzalez</t>
  </si>
  <si>
    <t>B38829800</t>
  </si>
  <si>
    <t>LLABAU COMUNICACIONES Y SERVICIOS SL</t>
  </si>
  <si>
    <t xml:space="preserve">LA SOCIEDAD TENDRA PAR OBJETO: SERVICIOS INMOBILIARIOS Y CONSTRUCCION: LA COMPRA, VENTA. ADQUISICION. ENAJENACION, ARRENDAMIENTO, EXPLOTACION Y ADMINISTRACION INTERMEDIACION Y COMISION, ALQUILER; POR CUALQUIER TITULO, DE. </t>
  </si>
  <si>
    <t>Belinda Kranich</t>
  </si>
  <si>
    <t xml:space="preserve"> Kranich Belinda</t>
  </si>
  <si>
    <t>B84192186</t>
  </si>
  <si>
    <t>DOERS DIGITAL FACTORY SL</t>
  </si>
  <si>
    <t xml:space="preserve">LA REALIZACION DE ACTIVIDADES DE COMPRA Y VENTA DE PRODUCTOS Y SERVICIOS A TRAVES DE CANALES TELEMATICOS, ACTIVIDADES DE ACCESO. </t>
  </si>
  <si>
    <t>Beatriz Perez Navarro</t>
  </si>
  <si>
    <t>info@arteriastudios.com</t>
  </si>
  <si>
    <t>B85223824</t>
  </si>
  <si>
    <t>GEDOSOL SOLUCIONES GLOBALES SL</t>
  </si>
  <si>
    <t xml:space="preserve">LOS SERVICIOS DE GESTION ADMINISTRATIVA A EMPRESAS PARTICULARES.                                                                                                                                                            . </t>
  </si>
  <si>
    <t>Almudena Brito Olmedo</t>
  </si>
  <si>
    <t xml:space="preserve"> Kunal Vishnu Mahtani Daryanani</t>
  </si>
  <si>
    <t xml:space="preserve"> Mahtani Daryanani Kunal Vishnu</t>
  </si>
  <si>
    <t>gedosol@gedosol.es</t>
  </si>
  <si>
    <t>B63661466</t>
  </si>
  <si>
    <t>MARKETLINE SL</t>
  </si>
  <si>
    <t xml:space="preserve">INTERMEDIACION DEL COMERCIO Y LA COMPRAVENTA, DISTRIBUCION, VENTA AL MAYOR Y AL MENOR, EN ESPECIAL DE LOS SIGUIENTES PRODUCTOS.MADERA, MAQUINARIA, EQUIPO INDUSTRIAL, MUEBLES, ARTICULOS PARA EL HOGAR Y FERRETERIA, ETC. </t>
  </si>
  <si>
    <t>Rafael Cañadillas Jaraba</t>
  </si>
  <si>
    <t xml:space="preserve"> Miguel Celso Fernandez Cejas</t>
  </si>
  <si>
    <t>B85682136</t>
  </si>
  <si>
    <t>MOTOR DE FIRMA SL</t>
  </si>
  <si>
    <t xml:space="preserve">LA CREACION DE SOFTWARE, HARDWARE Y PROGRAMACION INFORMATICA,.. </t>
  </si>
  <si>
    <t>Mercedes Herminia Sol Bolaños</t>
  </si>
  <si>
    <t>A43469758</t>
  </si>
  <si>
    <t>REDDISOFT CENTRE INFORMATIC SOCIEDAD ANONIMA</t>
  </si>
  <si>
    <t>43840</t>
  </si>
  <si>
    <t xml:space="preserve">VENTA DE MATERIAL INFORMATICO ASI COMO SUS ACTIVIDADES COMPLEMENTARIAS.                                                                                                                                                     . </t>
  </si>
  <si>
    <t>Victoria Soraya Gutierrez Ramos</t>
  </si>
  <si>
    <t>oberengue@rcinfor.com</t>
  </si>
  <si>
    <t>B65886178</t>
  </si>
  <si>
    <t>CASINO TECHNOLOGY SOLUTIONS SL</t>
  </si>
  <si>
    <t xml:space="preserve">LA PRESTACION DE SERVICIOS DE CREACION, DESARROLLO Y EXPLOTACION COMERCIAL DE PROYECTOS Y PLATAFORMAS TECNOLOGICAS RELACIONADAS CON EL JUEGO. </t>
  </si>
  <si>
    <t>Jose Antonio Suarez Umpierrez</t>
  </si>
  <si>
    <t xml:space="preserve"> Juan Manuel Suarez Umpierrez</t>
  </si>
  <si>
    <t>B85000529</t>
  </si>
  <si>
    <t>PEIRAO GESTION SL</t>
  </si>
  <si>
    <t xml:space="preserve">servicios relacionados con las tecnologías de la información y la informática.. </t>
  </si>
  <si>
    <t>Julio Perez De Lara</t>
  </si>
  <si>
    <t xml:space="preserve"> Gustavo Adolfo Medina Rosario</t>
  </si>
  <si>
    <t xml:space="preserve"> Eduardo Jeronimo Fernandez Senderos</t>
  </si>
  <si>
    <t xml:space="preserve"> Oliver Alonso Rohner</t>
  </si>
  <si>
    <t>B85963403</t>
  </si>
  <si>
    <t>EUROPEAN KNOWLEDGE SOFTWARE SL</t>
  </si>
  <si>
    <t xml:space="preserve">LA COMPRA, VENTA, MANTENIMIENTO Y DISTRIBUCION Y DESARROLLO DEL PROGRAMA DE APLICACION PARA ORDENADORES ELECTRONICOS ASI COMO DE LOS ELEMENTOS COMPLEMENTARIOS DE PROGRAMACIONES INFORMATICAS.. </t>
  </si>
  <si>
    <t>Guillermina Rodriguez Verona Pino</t>
  </si>
  <si>
    <t xml:space="preserve"> Pino Guillermina Rodriguez Verona</t>
  </si>
  <si>
    <t>B86252244</t>
  </si>
  <si>
    <t>DIRECTOR 11 ONLINE CLUB MANAGEMENT SL</t>
  </si>
  <si>
    <t xml:space="preserve">LA VENTA, ALQUILER, CESION, MATENIMIENTO Y DESARROLLO DE SOFTWARE DE GESTION E INTERNET. </t>
  </si>
  <si>
    <t>Rene Rohner</t>
  </si>
  <si>
    <t>B95686259</t>
  </si>
  <si>
    <t>LEGECOM SOLUCIONES SOCIEDAD LIMITADA</t>
  </si>
  <si>
    <t xml:space="preserve">EL DISEÑO, CREACION, DESARROLLO, PRODUCCION, EDICION, GESTION, EXPLOTACION, MANTENIMIENTO, REPARACION, DISTRIBUCION Y COMERCIALIZACION DE SOFTWARE Y OTRO TIPO DE SISTEMAS, SOLUCIONES, SERVICIOS Y PRODUCTOS BASADOS EN LA TECNOLOGIA DE LA INFORMACION... </t>
  </si>
  <si>
    <t>Johann Dranko</t>
  </si>
  <si>
    <t xml:space="preserve"> Schilkowske Martin Lann</t>
  </si>
  <si>
    <t xml:space="preserve"> Lann Schilkowske Martin</t>
  </si>
  <si>
    <t>B20955662</t>
  </si>
  <si>
    <t>BEUKEU SL</t>
  </si>
  <si>
    <t>20301</t>
  </si>
  <si>
    <t xml:space="preserve">- COMPRA VENTA DE PIEZAS Y RECAMBIOS USADOS PARA AUTOMOVILES. - COMPRA VENTA DE BIENES USADOS. - COMPRA VENTA DE BIENES USADOS. COMPRA VENTA DE MAQUINARIA NUEVA Y USADA PARA LA INDUSTRIA. - COMPRA VENTA DE MAQUINARIA NUE. </t>
  </si>
  <si>
    <t>Rong Robert</t>
  </si>
  <si>
    <t xml:space="preserve"> Robert Rong </t>
  </si>
  <si>
    <t>B38819686</t>
  </si>
  <si>
    <t>TECNIGESCAN S.L.</t>
  </si>
  <si>
    <t xml:space="preserve">Consultoría, asistencia técnica y servicios de Prevención de Riesgos Laborales. - Consultoría y asistencia técnica como Agente Comercial de cualquier índole de actividad de empresas y personas físicas. - Consultoría y asistencia técnica de cualquier índole de actividad de empresas y personas físicas.. </t>
  </si>
  <si>
    <t>Carmelo Saavedra Gomez</t>
  </si>
  <si>
    <t>B84116771</t>
  </si>
  <si>
    <t>PROGESSIA CONSULTING Y ASESORIA EMPRESARIAL SLL</t>
  </si>
  <si>
    <t xml:space="preserve">LA CONSULTORIA DE TECNOLOGIAS DE LA INFORMACION, ASI COMO LA VENTA IMPLANTACION Y MANTENIMIENTO DE SOFTWARE DE GESTION EMPRESARIAL EN TODOS SUS AMBITOS. </t>
  </si>
  <si>
    <t>Elio Quiroga Rodriguez</t>
  </si>
  <si>
    <t>B85183978</t>
  </si>
  <si>
    <t>ALFA JUEGOS SL</t>
  </si>
  <si>
    <t xml:space="preserve">DESARROLLO DE SISTEMAS INFORMATICOS, DISENO DE PAGINAS WEB Y EXPLOTACION ELECTRONICA A CUENTA DE TERCEROS.. </t>
  </si>
  <si>
    <t>Juan Carlos Perez Carballo</t>
  </si>
  <si>
    <t>B86366226</t>
  </si>
  <si>
    <t>CLOUD MAINFRAME COMPUTING SL</t>
  </si>
  <si>
    <t>28341</t>
  </si>
  <si>
    <t xml:space="preserve">PROGRAMACION INFORMATICA. ASESORAMIENTO, CONSULTORIA, ANALISIS, FORMACION, COLOCACION Y MANTENIMIENTO DE REDES INFORMATICAS. </t>
  </si>
  <si>
    <t>Andrea Santamarina</t>
  </si>
  <si>
    <t>B73614364</t>
  </si>
  <si>
    <t>COKIDOO STUDIOS SL</t>
  </si>
  <si>
    <t xml:space="preserve">Actividades de programacion informatica. El diseño, desarrollo y explotacion de paginas web que ofrecen servicios a usuarios (contenido informativo, servicios premium, reservas de alojamiento, foros) y empresas (ofertas de alojamiento y de trabajo). Comercializacion de publicidad a traves de paginas.. </t>
  </si>
  <si>
    <t>Livio Sandre</t>
  </si>
  <si>
    <t>B82794306</t>
  </si>
  <si>
    <t>INTEGRACION Y GESTION DE NUEVAS TECNOLOGIAS SL</t>
  </si>
  <si>
    <t xml:space="preserve">LA COMERCIALIZACION Y DISTRIBUCION DE PRODUCTOS ELECTRONICOS Y SOFTWARE DESTINADO A LA SEGURIDAD EN INTERNET                                                                                                                . </t>
  </si>
  <si>
    <t>B95553392</t>
  </si>
  <si>
    <t>LAUTIKER SOCIEDAD LIMITADA</t>
  </si>
  <si>
    <t xml:space="preserve">INSTALACIONES ELECTRICAS, REDES TELEGRAFICAS, TELEFONICAS, DE TELEVISION. VENTA Y MANTENIMIENTO DE SISTEMAS INFORMATICOS.. </t>
  </si>
  <si>
    <t>Antonio Ignacio Suarez Santana</t>
  </si>
  <si>
    <t xml:space="preserve"> Emilio Mendoza Kaypa Martin</t>
  </si>
  <si>
    <t>B09456013</t>
  </si>
  <si>
    <t>BURGOS CON OTROS OJOS S.L</t>
  </si>
  <si>
    <t>09002</t>
  </si>
  <si>
    <t xml:space="preserve">DISENO, EDICION, IMPRESION, DISTRIBUCION Y COMERCIALIZACION DE PUBLICACIONES PERIODICAS Y NO PERIODICAS. GESTION Y COMERCIALIZACION DE PUBLICIDAD Y CONTENIDOS INFORMATIVOS, CREACION Y MANTENIMIENTO DE PAGINAS WEB Y OTRAS. </t>
  </si>
  <si>
    <t>Johann Brandner Ulrich</t>
  </si>
  <si>
    <t xml:space="preserve"> Noelia  Maria Sapena Gil</t>
  </si>
  <si>
    <t>B54502042</t>
  </si>
  <si>
    <t>MV SOPORTES INTERACTIVOS SL</t>
  </si>
  <si>
    <t>03140</t>
  </si>
  <si>
    <t xml:space="preserve">Instalacion y mantenimiento de redes informaticas. Importacion, exportacion y comercio de software. Importacion, exportacion, comercio y reparacionde equipos informaticos y hardware. Asesoramiento tecnico y consultoria informatica. Diseño, mantenimiento, alojamiento y creacion de paginas WEB.. </t>
  </si>
  <si>
    <t>Victor Jose Esteban Sota</t>
  </si>
  <si>
    <t>B62405717</t>
  </si>
  <si>
    <t>SISTEMAS INFORMATICOS ARTECSOFT SL</t>
  </si>
  <si>
    <t>08770</t>
  </si>
  <si>
    <t xml:space="preserve">PROGRAMACION Y DISENO DE APLICACIONES INFORMATICAS, DISENO GRAFICO POR CUALQUIER MEDIO, COMPRAVENTA Y DISTRIBUCION DE ORDENADORES, EQUIPOS INFORMATICOS, Y MAQUINAS Y EQUIPOS DE OFICINA.. </t>
  </si>
  <si>
    <t>Simone Bobacina</t>
  </si>
  <si>
    <t xml:space="preserve"> Gaetano Negrone</t>
  </si>
  <si>
    <t>info@artecsoft.com</t>
  </si>
  <si>
    <t>B64726201</t>
  </si>
  <si>
    <t>CREATURA DESIGN SL</t>
  </si>
  <si>
    <t xml:space="preserve">LA PRESTACION DE SERVICIOS DE DISENO GRAFICO MEDIANTE SISTEMAS INFORMATICOS; LA IDEACION Y CREACION DE PAGINAS WEB, SERVICIOS DE DISENO PUBLICITARIO: EL ASESORAMIENTO SOBRE CUESTIONES RELACIONADAS CON EL DISENO GRAFICO,. </t>
  </si>
  <si>
    <t xml:space="preserve">Marta Alberti </t>
  </si>
  <si>
    <t>B64938897</t>
  </si>
  <si>
    <t>MASOLA ACTIVIDADES SL</t>
  </si>
  <si>
    <t xml:space="preserve">COMPRA VENTA, FABRICACION, IMPORTACION, EXPORTACION, PROMOCION, DISTRIBUCION, Y COMERCIALIZACION DE PRODUCTOS ALIMENTICIOS, BEBIDAS Y TODO TIPO DE ARTICULOS RELACIONADOS CON LOS TEJIDOS, INFORMATICA, ETC.. </t>
  </si>
  <si>
    <t>Baroncelli Edera</t>
  </si>
  <si>
    <t xml:space="preserve"> Edera Baroncelli </t>
  </si>
  <si>
    <t>B64979388</t>
  </si>
  <si>
    <t>UNIBUK SL</t>
  </si>
  <si>
    <t xml:space="preserve">LA CREACION, DESARROLLO Y EXPLOTACION DE APLICACIONES INFORMATICAS ORIENTADAS AL MUNDO UNIVERSITARIO Y ESCOLAR, ASI COMO LA COMERCIALIZACION DE PRODUCTOS Y SERVICIOS RELACIONADOS CON LAS MISMAS.. </t>
  </si>
  <si>
    <t>Sylvia Monika Graap</t>
  </si>
  <si>
    <t>B85646966</t>
  </si>
  <si>
    <t>DISCON ELECTRONICA SL</t>
  </si>
  <si>
    <t xml:space="preserve">COMERCIALIZACION, COMPRA, VENTA, EXPORTACION, MONTAJ Y FABRICACION DE TODOTIPO DE COMPONENTES Y EQUIPOS ELECTRICOS Y ELECTRONICOSI.. </t>
  </si>
  <si>
    <t>Jose Antonio Costela Quiroga</t>
  </si>
  <si>
    <t>B15965221</t>
  </si>
  <si>
    <t>CONSULTORES DE SISTEMAS MULTIMEDIA SL</t>
  </si>
  <si>
    <t xml:space="preserve">PROGRAMACION Y ANALISIS INFORMATICOS; EXPOSICION, COMERCIO DE EQUIPOS DE INFORMATICA, MAQUINARIA Y MUEBLES DE OFICINA; ACTIVIDADES DE ENSENANZA DE INFORMATICA; INSTALACION DE MAQUINAS DE OFICINA Y ORDENADORES; Y VENTA E. </t>
  </si>
  <si>
    <t>Juan Carlos Magdalena Medina</t>
  </si>
  <si>
    <t>B79531562</t>
  </si>
  <si>
    <t>FIDELITY INFORMATION SERVICES -IBERIA- SL</t>
  </si>
  <si>
    <t xml:space="preserve">COMERCILIZACION, IMPORTACION, EXPORTACION, DISTRIBUCION, ELABORACION, MANTENIMIENTO Y ALQUILER DE SISTEMAS INFORMATICOS Y ELECTRONICOS, ASI COMO SOPORTES Y MATERIALES TALES COMO EL SOFTWARE.. </t>
  </si>
  <si>
    <t>Sibylle Wilhelm</t>
  </si>
  <si>
    <t>B82358524</t>
  </si>
  <si>
    <t>BOLG INVERSIONES SL</t>
  </si>
  <si>
    <t xml:space="preserve">LA EXPLOTACION, COMERCIALIZACION, ORGANIZACION Y MONTAJE DE CENTROS DE INFORMATICA Y RECICLAJE DE PRODUCTOS OFIMATICOS. COMERCIALIZACION Y VENTA DE PRODUCTOS DE TELECOMUNICACIONES.. </t>
  </si>
  <si>
    <t>Maria Mar Marrero Hernandez</t>
  </si>
  <si>
    <t>B85761609</t>
  </si>
  <si>
    <t>THC SERVIDATA MAGENTA SL</t>
  </si>
  <si>
    <t xml:space="preserve">LA PRODUCCION DE TODO TIPO DE PROGRAMAS, PRODUCTOS Y PROCESOS DE APLICACIONES INFORMATICOS PARA INTERNET, .... </t>
  </si>
  <si>
    <t>Francisco Javier Ortiz Leston</t>
  </si>
  <si>
    <t>B91669689</t>
  </si>
  <si>
    <t>DIGITAL FOOD SOCIEDAD LIMITADA</t>
  </si>
  <si>
    <t xml:space="preserve">EL DESARROLLO Y COMERCIALIZACION DE SOFTWARE Y HARDWARE INFORMATICOS DESTINADOS A EXPLOTACIONES COMERCIALES Y MERCANTILES DE HOSTELERIA. </t>
  </si>
  <si>
    <t>Francisco Miguel Heredia Fuentes</t>
  </si>
  <si>
    <t>B97859037</t>
  </si>
  <si>
    <t>INTERNACIONAL IT ADULTUS DIVERSION SOCIEDAD LIMITADA</t>
  </si>
  <si>
    <t xml:space="preserve">EL DISENO, LA PROGRAMACION, EL DESARROLLO EL MARKETING Y EL COMERCIO MAYOR Y MENOR POR INTERNET DE PROGRAMAS DE HARDWARE Y SOFTWARE DE PAGINAS WEB, Y ARTICULOS Y PRODUCTOS INFORMATICOS. </t>
  </si>
  <si>
    <t>Francisco Javier Diaz Aleman</t>
  </si>
  <si>
    <t>B21519913</t>
  </si>
  <si>
    <t>MEDIANET TELECOMUNICACION SL</t>
  </si>
  <si>
    <t>21800</t>
  </si>
  <si>
    <t xml:space="preserve">La prestación y explotación de toda clase de servicios públicos y privadosde telecomunicación, relacionados con la televisión por cable, bien directamente o como concesionarios, representante, operadores o agentes y, a tal efecto, el diseño, instalación, conservación, redacción, mejora, adquisición. </t>
  </si>
  <si>
    <t>Cesar Joaquin Abellas Borrego</t>
  </si>
  <si>
    <t>CONECT ARE US SL</t>
  </si>
  <si>
    <t xml:space="preserve">Servicios, instalaciones, mantenimiento y construcciones para sistemas de telecomunicaciones e informatico. Adquisicion, explotacion y enajenacion de inmuebles. Mantenimiento integral. ComerciAlizacion de productos informaticos, telefonia, ofimatica y transmision.. </t>
  </si>
  <si>
    <t>Jose Luis Perez Teijeiro</t>
  </si>
  <si>
    <t>B65609257</t>
  </si>
  <si>
    <t>PREMIOS DE ARQUITECTURA SL</t>
  </si>
  <si>
    <t xml:space="preserve">EL DESARROLLO, IMPLEMENTACION Y COMERCIALIZACION DE PLATAFORMAS INFORMATICAS EN QUE INTERACCIONAN SERVICIOS DE RED SOCIAL Y COMERCIAL. DESARROLLO Y COMERCIALIZACION DE SISTEMAS WEB BASADOS EN TECNOLOGIAS DE LA INFORMACION, ETC. </t>
  </si>
  <si>
    <t>B65932287</t>
  </si>
  <si>
    <t>GLOBAL-LINK SERVEIS INFORMATICS SL</t>
  </si>
  <si>
    <t xml:space="preserve">EL COMERCIO AL POR MAYOR O AL POR MENOR DE APARATOS Y MATERIALES INFORMATICOS O ELECTRONICOS; LA CREACION Y DISEÑO DE PROGRAMAS Y SISTEMAS INFORMATICOS, PAGINAS WEB, SERVIDORES, ETC. </t>
  </si>
  <si>
    <t>Antonio Luis Simon Varela</t>
  </si>
  <si>
    <t>B66817636</t>
  </si>
  <si>
    <t>GRUPO EPOS IT LAB SL</t>
  </si>
  <si>
    <t xml:space="preserve">CNAE ACTIVIDAD PRINCIPAL: 6209 OTROS SERVICIOS RELACIONADOS CON LAS TECNOLOGIAS DE LA INFORMACION Y LA INFORMATICA. OUTSOURCING DE SERVICIOS DE TECNOLOGIAS DE LA INFORMACION. ETC. </t>
  </si>
  <si>
    <t>B85315059</t>
  </si>
  <si>
    <t>FAHAD IMPEX SL</t>
  </si>
  <si>
    <t xml:space="preserve">LA PRESTACION Y TARIFICACION DE TODA CLASE DE SERVICIOS TELEFONICOS, DE INTERNET, DE FAX Y DE FOTOCOPIAS, Y EN GENERAL LA REALIZACION DE TODAS LAS ACTIVIDADES ENCAMINADAS AL FUNCIONAMIENTO Y EXPLOTACION DE LOCUTORIOS, CA. </t>
  </si>
  <si>
    <t>Juan Ramsden Iraurgui</t>
  </si>
  <si>
    <t xml:space="preserve"> Flapa</t>
  </si>
  <si>
    <t>B85419067</t>
  </si>
  <si>
    <t>GEMACUA CONSULTORES SL</t>
  </si>
  <si>
    <t xml:space="preserve">EL ASESORAMIENTO, CONSULTORIA, CONTRATACION, REALIZACION Y VENTA DE BIENES Y SERVICIOS REFERENTES A TELECOMUNICACIONES, INFORMATICA, TELEMATICA, ESTUDIO Y DISENO DE SISTEMAS, DESARROLLO E IMPLANTACION DE APLICACIONES INF. </t>
  </si>
  <si>
    <t>Jesus Rafael Llovera Estevez</t>
  </si>
  <si>
    <t>B86317187</t>
  </si>
  <si>
    <t>AVAILABLE SERVICIOS MEDICOS SL</t>
  </si>
  <si>
    <t xml:space="preserve">LA CREACION, FABRICACION, DISTRIBUCION, IMPORTACION, EXPORTACION, VENTA, DIFUSION, COMERCIALIZACION DE TODO TIPO DE PRODUCTOS EN RELACION CON LA ELECTRO MEDICINA Y CREACION SOPORTE, GESTION Y DESARROLLO DE PROGRAMAS INFORMATICOS EN RELACION CON LA MEDICINA Y/ O SUS APLICACIONES. </t>
  </si>
  <si>
    <t>Guang Lin</t>
  </si>
  <si>
    <t xml:space="preserve"> Saizhen Jiang</t>
  </si>
  <si>
    <t xml:space="preserve"> Jiang Saizhen</t>
  </si>
  <si>
    <t>B55562805</t>
  </si>
  <si>
    <t>PATAGONIA SISTEM SOCIEDAD LIMITADA</t>
  </si>
  <si>
    <t xml:space="preserve">COMERCIALIZACION Y DISTRIBUCION DE PRODUCTOS DE COMUNICACION, ELECTRONICA E INFORMATICA Y SESTEMAS DE INFORMACION. </t>
  </si>
  <si>
    <t>Sarah Judith Hernandez Cohen</t>
  </si>
  <si>
    <t>B58697608</t>
  </si>
  <si>
    <t>INFORMATICA MEDICA SL</t>
  </si>
  <si>
    <t xml:space="preserve">ESTABLECIMIENTO DE UN CONSULTING PARA LA INFORMATIZACION DE LA ADMINISTRACION Y GESTION DE EMPRESAS Y ORGANISMOS COLECTIVOS DE TODA CLASE, LA COMPRA-VENTA, DISTRIBUCION, CONSERVACION Y MANTENIMIENTO DE TODA CLASE DE APAN. </t>
  </si>
  <si>
    <t>Kai Uwe Schnier</t>
  </si>
  <si>
    <t xml:space="preserve"> Parvaneh Eslami Gilani</t>
  </si>
  <si>
    <t>infomed@infomed.es</t>
  </si>
  <si>
    <t>B76584994</t>
  </si>
  <si>
    <t>LOPDIA SL</t>
  </si>
  <si>
    <t>38260</t>
  </si>
  <si>
    <t xml:space="preserve">La prestación de servicios relacionados con la programación informática, la consultoría informática, suministro de software y formación relacionados con la Ley da Protección de Datos de Carácter Personal. Si alguna de las actividades enumeradas, así lo precisare, deberá ser ejercitada a través de pr. </t>
  </si>
  <si>
    <t>Ronald Edwin Drenth Dethmer</t>
  </si>
  <si>
    <t>B83237941</t>
  </si>
  <si>
    <t>GAIA SOLUCIONES INFORMATICAS SL</t>
  </si>
  <si>
    <t xml:space="preserve">ASESORAMIENTO ACERCA DE LA UTILIZACION DE INSTRUMENTOS INFORMATICOS Y ACERCA DE LA ORGANIZACION Y DIMENSIONES DE SISTEMAS INFORMATICOS.. </t>
  </si>
  <si>
    <t>Christopher James Pennington</t>
  </si>
  <si>
    <t xml:space="preserve"> Samuel Richard Schwartz</t>
  </si>
  <si>
    <t xml:space="preserve"> Erbey William Cherles</t>
  </si>
  <si>
    <t>B86199403</t>
  </si>
  <si>
    <t>PROTICSA SERVICIOS Y MEDIOS SL</t>
  </si>
  <si>
    <t xml:space="preserve">EL DISEÑO, ADQUISICION, VENTA, COMERCIALIZACION, ARRENDAMIENTO, CESION Y EN GENERAL LA EXPLOTACION DE PROGRAMAS INFORMATICOS, ASI COMO DE SUS SOPORTES MECANICOS,... </t>
  </si>
  <si>
    <t>Antonio Garcia Barrios</t>
  </si>
  <si>
    <t xml:space="preserve"> Encarnacion Gonzalez Marcos</t>
  </si>
  <si>
    <t xml:space="preserve"> Maria Carmen Oset Rubio</t>
  </si>
  <si>
    <t>B86536497</t>
  </si>
  <si>
    <t>IMPRESORES DIGITALES 2012 SL</t>
  </si>
  <si>
    <t xml:space="preserve">LA REALIZACION DE TODO TIPO DE ACTIVIDADES RELACIONADAS CON LAS ARTES GRAFICAS Y EN PARTICULAR: LA IMPLEMENTACION Y DESARROLLO DE APLICACIONES INFORMATICAS CUYA FINALIDAD SEA LA MANIPULACION DIGITAL DE IMAGENES... </t>
  </si>
  <si>
    <t>Jose Carrasco Lopez</t>
  </si>
  <si>
    <t xml:space="preserve"> Juan Carlos Casanova Rodriguez</t>
  </si>
  <si>
    <t>B87539284</t>
  </si>
  <si>
    <t>VODAFONE SERVICIOS SL</t>
  </si>
  <si>
    <t xml:space="preserve">la prestación de servicios complementarios a los realizados por otras entidades del grupo respecto de productos y servicios de comunicaciones electrónicas, telecomunicación, televisión, telemática, ofimática, de la sociedad de la información, contenidos y multimedia.... </t>
  </si>
  <si>
    <t>Carlos Saez Lopez</t>
  </si>
  <si>
    <t>B92954189</t>
  </si>
  <si>
    <t>NORTH OF THE WEB SL</t>
  </si>
  <si>
    <t xml:space="preserve">LA CREACION, CONFECCION Y COMERCIALIZACION DE TODO TIPO DE PAGINAS WEB. LA COMERCIALIZACION Y PRESTACION DE SERVICIOS DE INTERNET, TELEMATICOS Y CORREOS ELECTRONICOS.. </t>
  </si>
  <si>
    <t>Jose Miguel Barquero Villen</t>
  </si>
  <si>
    <t>B65284275</t>
  </si>
  <si>
    <t>LIBERTEC SOLUTIONS SL</t>
  </si>
  <si>
    <t xml:space="preserve">LA DISTRIBUCION Y COMERCIALIZACION DE PRODUCTOS Y/ O SERVICIOS DEL MERCADO DE LAS TELECOMUNICACIONES, PREFERENTEMENTE, PRODUCTOS Y/ O SERVICIOS AFINES Y COMPLEMENTARIOS, TRABAJANDO CON REPRESENTACIONES O FIRMAS EXTRANJERAS, ETC.. </t>
  </si>
  <si>
    <t>Paloma Soblechero Fernandez</t>
  </si>
  <si>
    <t>B98337447</t>
  </si>
  <si>
    <t>SOLAHO SOCIEDAD LIMITADA</t>
  </si>
  <si>
    <t xml:space="preserve">Prestar los servicios de creación, configuración, instalación y mantenimiento de páginas web, servicios informáticos, fotográficos, audiovisuales e internet. Comercio mayor y menor de productos informáticos, electrónicos y técnicos. Comercio mayor y menor de artículos textiles, marroquinería, cosmét. </t>
  </si>
  <si>
    <t>Julio Cesar Orden Fresno</t>
  </si>
  <si>
    <t xml:space="preserve"> Antonio Bullido Fernandez</t>
  </si>
  <si>
    <t xml:space="preserve"> Emilio Ojalvo Camison</t>
  </si>
  <si>
    <t>B29655610</t>
  </si>
  <si>
    <t>CENTRO DE REPARACIONES INFORMATICAS SL</t>
  </si>
  <si>
    <t xml:space="preserve">MONTAJE, INSTALACION, PUESTA EN FUNCIONAMIENTO, REPARACION DE ORDENADORES DE APARATOS ELECTRICOS O ELECTRONICOS Y DE MAQUINAS Y EQUIPOS DE OFICINA, ASI COMO LA PRESTACION DE SERVICIOS DE MANTENIMIENTO Y ASISTENCIA TECNIC. </t>
  </si>
  <si>
    <t>Manuel Pascual Gonzalez</t>
  </si>
  <si>
    <t xml:space="preserve"> Eduardo Mendez Gonzalez</t>
  </si>
  <si>
    <t xml:space="preserve"> Mario Fernandez Sanchez</t>
  </si>
  <si>
    <t>e.san-antonio@telefonica.net</t>
  </si>
  <si>
    <t xml:space="preserve"> monitores@microtecnic.es</t>
  </si>
  <si>
    <t xml:space="preserve"> carlos.merida@microtecnic.es</t>
  </si>
  <si>
    <t>B76078609</t>
  </si>
  <si>
    <t>WORLD UNIVERSAL SECURITY SISTEM SOCIEDAD LIMITADA</t>
  </si>
  <si>
    <t>35014</t>
  </si>
  <si>
    <t xml:space="preserve">La compra y venta al por mayor y al por menor, almacenaje, distribución, importación, exportación, de todo tipo de aparatos electrónicos. La compra yventa al mayor y al por menor, almacenaje, distribución, importación, exportación, de todo tipo de maquinaria industrial. </t>
  </si>
  <si>
    <t>Luis Carlos Lopez Galvez</t>
  </si>
  <si>
    <t xml:space="preserve"> Raul Martinez Clemente</t>
  </si>
  <si>
    <t xml:space="preserve"> Miguel Angel Gil Vazquez</t>
  </si>
  <si>
    <t>B12838645</t>
  </si>
  <si>
    <t>INFORMATION TECHNOLOGIES FOR PROCESS PERFORMANCE SL</t>
  </si>
  <si>
    <t xml:space="preserve">Diseño, desarrollo, implantacion de programas informaticos. Consultoria tecnologica. Formacion sobre sistemas de informacion. Comercializacion de programas informaticos. Compraventa y arriendo -salvo financiero-de edificios, viviendas, locales comerciales y terrenos.. </t>
  </si>
  <si>
    <t>Alfredo Zamora Palacios</t>
  </si>
  <si>
    <t xml:space="preserve"> Luis Carreras Revuelta</t>
  </si>
  <si>
    <t xml:space="preserve"> Juan Pedro Bello Emilas</t>
  </si>
  <si>
    <t>B18931063</t>
  </si>
  <si>
    <t>ALIA PROYECTOS EN INTERNET SL</t>
  </si>
  <si>
    <t xml:space="preserve">Constituye el Objeto de la sociedad: Programacion informatica. Diseño y mantenimiento de Paginas Web. Comercio de equipos informaticos.. </t>
  </si>
  <si>
    <t>Luis Antonio Posadas Alvarez</t>
  </si>
  <si>
    <t>B64445968</t>
  </si>
  <si>
    <t>POLI POUCH SL</t>
  </si>
  <si>
    <t>50173</t>
  </si>
  <si>
    <t xml:space="preserve">LA PRESTACION DE SERVICIOS DE MARKETING Y ASESORAMIENTO COMERCIAL.CONSULTORIA EN ACTIVIDADES DE DESARROLLO, DE FABRICACION, MARKETING Y ACTIVIDADES COMERCIALES.ACTIVIDADES DE COMPRA, STOCKAGE Y VENTA DE MAQUINARIA INDUST. </t>
  </si>
  <si>
    <t>David Parrilla Gonzalez</t>
  </si>
  <si>
    <t>B82280322</t>
  </si>
  <si>
    <t>ALVAREZ DEL CAÑO CONSULTORIA INFORMATICA SL</t>
  </si>
  <si>
    <t xml:space="preserve">INVESTIGACION. DISENO, DESARROLLO. FABRICACION, EXPLOTACION, COMPRA, VENTA AL POR MAYOR Y AL POR MENOR, EXPORTACION E IMPORTACION, DISTRIBUCION, REPRESENTACION, ALMACENAMIENTO Y CESION DE PROGRAMAS, ORDENADORES Y OTROS.. </t>
  </si>
  <si>
    <t>Antonio Lopez Antolin</t>
  </si>
  <si>
    <t xml:space="preserve"> Maria Carmen Gonzalez Rodriguez</t>
  </si>
  <si>
    <t xml:space="preserve"> Lorena Lopez Gonzalez</t>
  </si>
  <si>
    <t>B82785007</t>
  </si>
  <si>
    <t>INFORMATICA MEDIA SL</t>
  </si>
  <si>
    <t xml:space="preserve">LA INVESTIGACION, DISENO, DESARROLLO, FABRICACION, EXPLOTACION, COMPRA VENTA, AL POR MAYOR Y AL POR MENOR, EXPORTACION E IMPORTACION DISTRIBUCION, REPRESENTACION ALMACENAMIENTO Y CESION DE PROGRAMAS ORDENADORES. </t>
  </si>
  <si>
    <t>Cesar Patricio Moreno Gonzalez</t>
  </si>
  <si>
    <t xml:space="preserve"> Luisa Maria Jaime Garcia</t>
  </si>
  <si>
    <t>B85237790</t>
  </si>
  <si>
    <t>VEK SYSTEMS SL</t>
  </si>
  <si>
    <t xml:space="preserve">VENTA, DISTRIBUCION Y REPARACION DE TODO TIPO DE MAQUINARIA, ASI COMO SUS RECAMBIOS Y ACCESORIOS.. </t>
  </si>
  <si>
    <t>Minoru Watabe</t>
  </si>
  <si>
    <t xml:space="preserve"> Pablo Delgado Diaz Pache</t>
  </si>
  <si>
    <t>B85376234</t>
  </si>
  <si>
    <t>INTERCONNECTION FOR BUSINESS CONSULTING SL</t>
  </si>
  <si>
    <t xml:space="preserve">COMERCIALIZACION DE TODO TIPO DE PRODUCTOS Y SERVICIOS INFORMATICOS, TELEMATICOS Y RELACIONADOS CON LAS NUEVAS TECNOLOGIAS POR CUALQUIER CANAL DE DISTRIBUCION. INTERMEDIACION ENTRE EMPRESAS POR MEDIOS TELEMATICOS.. </t>
  </si>
  <si>
    <t>Ignacio Crespo Ibañez</t>
  </si>
  <si>
    <t xml:space="preserve"> Francisca Gonzalez</t>
  </si>
  <si>
    <t>B85781649</t>
  </si>
  <si>
    <t>TECNICAS DE MARKETING Y DIFUSION SL</t>
  </si>
  <si>
    <t xml:space="preserve">SERVICIOS DE INTERNET EN GENERAL Y TECNOLOGIAS DE LA INFORMACION Y COMUNICACION.... </t>
  </si>
  <si>
    <t>Carlos Nogues Romero</t>
  </si>
  <si>
    <t>B99332686</t>
  </si>
  <si>
    <t>DIFUSION DIGITAL DE CONTENIDOS SOCIEDAD LIMITADA</t>
  </si>
  <si>
    <t xml:space="preserve">Desarrollo y explotación de soluciones, productos y servicios relacionadoscon las tecnologías de la información y la informática. </t>
  </si>
  <si>
    <t>Duardo Joaquin Rodriguez Martinez</t>
  </si>
  <si>
    <t>B21535455</t>
  </si>
  <si>
    <t>ORION INNOVACION Y SOLUCIONES CREATIVAS SLL</t>
  </si>
  <si>
    <t xml:space="preserve">La realización de aplicaciones informáticas, venta e instalación de sistemas informáticos, y automatismos. Mantenimiento de instalaciones y sistemas informáticos y la formación tanto presencial como telemática en el manejo de los mismos. CNAE actividad principal: 620 Programación, consultoria y otra. </t>
  </si>
  <si>
    <t>Angel Luis Arriola Amo</t>
  </si>
  <si>
    <t>B31715030</t>
  </si>
  <si>
    <t>IRUNET INFORMATICA SL</t>
  </si>
  <si>
    <t>31010</t>
  </si>
  <si>
    <t xml:space="preserve">EL OBJETO DE LA SOCIEDAD CONSISTE EN LA COMERCIALIZACION, COMPRA, VENTA, DISTRIBUCION, COLOCACION, ARREGLO Y MANTENIMIENTO DE TODA CLASE DE MATERIAL Y APARATOS DE INFORMATICA.. </t>
  </si>
  <si>
    <t>Maria Jose Peral Gines</t>
  </si>
  <si>
    <t xml:space="preserve"> Jose Alberto Parra Gimeno</t>
  </si>
  <si>
    <t>irunet@irunet.com</t>
  </si>
  <si>
    <t>B38409892</t>
  </si>
  <si>
    <t>CANARYWEB SL</t>
  </si>
  <si>
    <t>38204</t>
  </si>
  <si>
    <t xml:space="preserve">AGENCIA DE PUBLICIDAD. COMPRA, VENTA, COMERCIALIZACION, DISTRIBUCION DE ARTICULOS INFORMATICOS. SERVICIO DE DOCUMENTACION, INTERPRETES, TRADUCTORES. SERVICIOS DE ENSENANZA Y LA INVESTIGACION EN EL AMBITO DE LA COMUNICACI. </t>
  </si>
  <si>
    <t>Jose Manuel Manotas Diaz</t>
  </si>
  <si>
    <t xml:space="preserve"> Santiago Mas Gutierrez</t>
  </si>
  <si>
    <t xml:space="preserve"> Jose Juan Cerdan Ibañez</t>
  </si>
  <si>
    <t>info@canaryweb.es</t>
  </si>
  <si>
    <t>B66571969</t>
  </si>
  <si>
    <t>RES 2015 SL</t>
  </si>
  <si>
    <t xml:space="preserve">EL COMERCIO AL POR MAYOR Y AL POR MENOR, COMPRA, VENTA Y DISTRIBUCION DE TODA CLASE DE APARATOS Y MATERIAL ELECTRONICO Y DE TELEFONIA. </t>
  </si>
  <si>
    <t>Juan Jose Muñoz Godoy</t>
  </si>
  <si>
    <t>B73016230</t>
  </si>
  <si>
    <t>CESOFT MURCIA SL</t>
  </si>
  <si>
    <t xml:space="preserve">LA COMPRAVENTA Y COMERCIALIZACION DE SOFTWARE. SU FORMACION Y HARDWARE.. </t>
  </si>
  <si>
    <t>Francisco Navarro Gomez</t>
  </si>
  <si>
    <t xml:space="preserve"> Sara Campiña Cot</t>
  </si>
  <si>
    <t>B75025643</t>
  </si>
  <si>
    <t>DESIGNAWEB DONOSTIA SL</t>
  </si>
  <si>
    <t>20012</t>
  </si>
  <si>
    <t xml:space="preserve">La investigación y desarrollo de aplicativos y servicios para redes públicas y privadas. </t>
  </si>
  <si>
    <t>Juan Jose Cordero Restrepo</t>
  </si>
  <si>
    <t>B81510810</t>
  </si>
  <si>
    <t>TELEIURIS SL</t>
  </si>
  <si>
    <t xml:space="preserve">EXPLOTACION ELECTRONICA POR CUENTA DE TERCEROS, REFERENTE A LA PRESTACION DE SERVICIOS DE ESTUDIO Y ANALISIS DE PROCESOS PARA SU TRATAMIENTO TECNICO, Y OTROS SERVICIOS INDEPENDIENTES DE ELABORACION DE DATOS Y TABULACION.. </t>
  </si>
  <si>
    <t>Mirella Estefani Paredero</t>
  </si>
  <si>
    <t xml:space="preserve"> Mariano Francisco Estefani Fernandez</t>
  </si>
  <si>
    <t>B83988899</t>
  </si>
  <si>
    <t>D &amp; D GRUPO DYDES SL</t>
  </si>
  <si>
    <t xml:space="preserve">LA DISTRIBUCION COMERCIALIZACION EXPOSICION FABRICACION Y VENTA DE MATERIALES O MAQUINARIA RELACIONADOS CON LA INGENIERIA INFORMATICA. </t>
  </si>
  <si>
    <t>Joaquin Montejano Cloute</t>
  </si>
  <si>
    <t>A47473616</t>
  </si>
  <si>
    <t>XOLIDO SYSTEMS SA</t>
  </si>
  <si>
    <t>47800</t>
  </si>
  <si>
    <t xml:space="preserve">INGENIERIA INFORMATICA Y DESARROLLO DE PROGRAMAS PARA LA MEJORA DE LOS PROCESOS PRODUCTIVOS DE LAS EMPRESAS. PRESTACION DE SERVICIOS DE EXPLOTACION ELECTRONICA POR CUENTA DE TERCEROS. OTRAS ACTIVIDADES DE PROGRAMACION IN. </t>
  </si>
  <si>
    <t>Maria Dolores Heras Sanchez Ocaña</t>
  </si>
  <si>
    <t xml:space="preserve"> Avelino Miranda Rionda</t>
  </si>
  <si>
    <t xml:space="preserve"> Jose Antonio Escobar Marin</t>
  </si>
  <si>
    <t>info@xolidosystems.com</t>
  </si>
  <si>
    <t>B84999580</t>
  </si>
  <si>
    <t>MIND TO DEVELOP SOLUTIONS SL</t>
  </si>
  <si>
    <t xml:space="preserve">DESARROLLO Y COMERCIALIZACION DE SOFTWARE Y HARDWARE A MEDIDA EN TODO TIPO DE PLATAFORMAS TECNOLOGICAS ASI COMO, DE PRODUCTOS DE SOFTWARE Y HARDWARE. ETC. </t>
  </si>
  <si>
    <t>Carlos Hernandez Garcia</t>
  </si>
  <si>
    <t xml:space="preserve"> Benito Adan Galdeano</t>
  </si>
  <si>
    <t xml:space="preserve"> Miguel Angel Sebares Urbano</t>
  </si>
  <si>
    <t xml:space="preserve"> Antonio Palazon Martinez</t>
  </si>
  <si>
    <t>B86322005</t>
  </si>
  <si>
    <t>TECMARAL CONSULTING SL</t>
  </si>
  <si>
    <t xml:space="preserve">1. LA PRESTACION DE SERVICIOS DE: CONSULTORIA, INFORMATICA, TANTO DE SOPORTE COMO DE DESARROLLO Y MANTENIMIENTO DE SOFTWARE COMO DE COMPRA Y VENTA DE HARDWARE POR CUENTA Y EN NOMBRE DE TERCEROS. ASISTENCIA, CONTABLE, FISCAL, COMERCIAL, ADMINISTRATIVO Y EN GENERAL ECONOMICO-FINANCIEROS. PUBLICIDAD,. </t>
  </si>
  <si>
    <t>Marta Garcia Valle Fernandez Simal</t>
  </si>
  <si>
    <t xml:space="preserve"> Maria Luisa Cuevas Magro</t>
  </si>
  <si>
    <t xml:space="preserve"> Garcia Del Valle Fernandez- Simal Marta</t>
  </si>
  <si>
    <t>B53103313</t>
  </si>
  <si>
    <t>INFOEXPO A.C.P. SL</t>
  </si>
  <si>
    <t xml:space="preserve">VENTA MATERIAL INFORMATICO ACTIVIDADES INMOBILIARIAS.. </t>
  </si>
  <si>
    <t>Francisco Javier Sanz Castilla</t>
  </si>
  <si>
    <t>info@infoexpo.es</t>
  </si>
  <si>
    <t xml:space="preserve"> infoexpo@infoexpo.es</t>
  </si>
  <si>
    <t>B64695315</t>
  </si>
  <si>
    <t>ETALAN SL</t>
  </si>
  <si>
    <t xml:space="preserve">LA REALIZACION DE PRESTACION DE SERVICIOS EN LOS SECTORES DE LA INFORMATICA EN GENERAL Y ESPECIALMENTE EN INTERNET Y NUEVAS TECNOLOGIAS, TALES COMO EL ASESORAMIENTO, ESTUDIO, ANALISIS, DESARROLLO TECNICO, ETC.. </t>
  </si>
  <si>
    <t>Antonio Fidalgo Jañez</t>
  </si>
  <si>
    <t>B64961147</t>
  </si>
  <si>
    <t>BUSINESS INTELLIGENCE LABORATORY SOLUTIONS SL</t>
  </si>
  <si>
    <t xml:space="preserve">LA CONSULTORIA DE INFORMATICA, ORGANIZACION Y ESTRATEGICA; COMPRAVENTA Y MANTENIMIENTO DE SOFTWARE Y HARDWARE.. </t>
  </si>
  <si>
    <t>Jose Luis Gonzalo Ruiz</t>
  </si>
  <si>
    <t xml:space="preserve"> Aurora Murillo Sotelo</t>
  </si>
  <si>
    <t>B76021534</t>
  </si>
  <si>
    <t>LAMBPRO CANARIAS SL</t>
  </si>
  <si>
    <t xml:space="preserve">LA PRESTACION DE SERVICIOS DE PRODUCCION Y POSTPRODUCION DE VIDEO Y AUDIO, SERVICIOS FOTOGRAFICOS, MULTIMEDIA... LA COMPRA Y VENTA AL POR MAYOR Y DETALLES, ASI COMO LA COMERCIALIZACION Y REPRESENTACION DE ARTICULOS RELAC. </t>
  </si>
  <si>
    <t>Maria Mercedes Criado Regidor</t>
  </si>
  <si>
    <t>B81585713</t>
  </si>
  <si>
    <t>INFORMATICA &amp; COMPACT DISC SL</t>
  </si>
  <si>
    <t>28980</t>
  </si>
  <si>
    <t xml:space="preserve">COMPRA VENTA COMERCIALIZACION Y DISTRIBUCION DE MATERIAL INFORMATICO TELEFONIA MOVIL Y APARATOS DE IMAGEN Y SONIDO.. </t>
  </si>
  <si>
    <t>Ignacio Usunari</t>
  </si>
  <si>
    <t xml:space="preserve"> Ankush Malhotra</t>
  </si>
  <si>
    <t xml:space="preserve"> Luis Maria Bautista Gonzalez</t>
  </si>
  <si>
    <t xml:space="preserve"> Jeroen Bernard Van Wiel</t>
  </si>
  <si>
    <t>B81832677</t>
  </si>
  <si>
    <t>MICROGEN SISTEMAS SL</t>
  </si>
  <si>
    <t xml:space="preserve">ACTIVIDADES DE ANALISIS, DESARROLLO, PATENTE TANTO DE PROGRAMAS DE COMPUTADOR COMO SISTEMAS.. </t>
  </si>
  <si>
    <t>Carlos Diaz Pizarro</t>
  </si>
  <si>
    <t>B85707800</t>
  </si>
  <si>
    <t>ICEPPER CONSULTING SERVICES SL</t>
  </si>
  <si>
    <t xml:space="preserve">LA CONSULTORIA, ASESORAMIENTO, ASI COMO LA GESTION, DIRECCION Y REPERSENTACION EN NEGOCIOS DENTRO DEL SECTOR DE LAS TELECOMUNICACIONES E INTERNET; INCLUYENDO LA GESTION Y EL DESARROLLO DE REDES DE COMUNICACION SOCIAL MED. </t>
  </si>
  <si>
    <t>Dolores Eugenio Carranza</t>
  </si>
  <si>
    <t>B85770907</t>
  </si>
  <si>
    <t>NEUS CONSULTING SL</t>
  </si>
  <si>
    <t xml:space="preserve">DISENO, IMPORTACION, EXPORTACION, COMERCIALIZACION Y DISTRIBUCION DE DISPOSITIVOS ELECTRONICOS.. </t>
  </si>
  <si>
    <t>Alfonso Martinez Pelaez</t>
  </si>
  <si>
    <t xml:space="preserve"> Carolina Martinez Garcia</t>
  </si>
  <si>
    <t>B86179538</t>
  </si>
  <si>
    <t>CRINBU SOLUTIONS SL</t>
  </si>
  <si>
    <t xml:space="preserve">LA CONFECCION DE PROGRAMAS INFORMATICOS, CONFECCION DE PAGINAS WEB Y GESTION DE DOMINIOS, LA VENTA DE SOFTWARE PROPIO Y AJENO, VENTA DE HARDWARE Y ASESORIA INFORMATICA... </t>
  </si>
  <si>
    <t>Antonio Ramos Muzas</t>
  </si>
  <si>
    <t>B98515497</t>
  </si>
  <si>
    <t>TIC 2020 SOCIEDAD LIMITADA</t>
  </si>
  <si>
    <t xml:space="preserve">La sociedad tiene por objeto: 1. Desarrollo de softwer avanzado en el ámbito del diseño y desarrollo de aplicaciones móviles en el sector sanitario, biotecnológico, de ocio y restauración, así como en el sector de eficiencia energética y testado de procesos industriales. 2. La sociedad podrá tambi. </t>
  </si>
  <si>
    <t>Alfredo Manzanares Resino</t>
  </si>
  <si>
    <t xml:space="preserve"> Jesus Sanmiguel Gutierrez</t>
  </si>
  <si>
    <t xml:space="preserve"> Carlos Manuel Ramirez Ramos</t>
  </si>
  <si>
    <t>A58872201</t>
  </si>
  <si>
    <t>SM DATA SA</t>
  </si>
  <si>
    <t xml:space="preserve">Importación, exportación, venta al mayor y al menor de ordenadores, periféricos de ordenadores, programas de ordenador, accesorios informáticos. Mantenimiento y reparación de equipos informáticos y todo objeto relacionado con la informática en general, así como la asistencia técnica. montaje einstalación de sistemas electrónicos.. </t>
  </si>
  <si>
    <t>Ana Maria Rodriguez Arroyo</t>
  </si>
  <si>
    <t>sminfo@smdata.com</t>
  </si>
  <si>
    <t>A86481298</t>
  </si>
  <si>
    <t>SUMMA INVESTMENT SOLUTIONS SA</t>
  </si>
  <si>
    <t xml:space="preserve">EL DESARROLLO, EXPLOTACION, COMERCIALIZACION Y MANTENIMIENTO DE APLICACIONES INFORMATICAS PARA LA INDUSTRIA EN SUS DIVERSAS RAMAS. EL DESARROLLO DE CONSULTORIA TECNOLOGICA, FINANCIERA, COMERCIAL. </t>
  </si>
  <si>
    <t>Edmundo Garcia Garcia</t>
  </si>
  <si>
    <t>B06597884</t>
  </si>
  <si>
    <t>TECNOLOGIAS IMAGINADAS-SISTEMAS Y TECNOLOGIAS DE INFORMACION Y COMUNICACION SL</t>
  </si>
  <si>
    <t xml:space="preserve">Actividades relacionadas con sistemas de información y comunicaciones por vías telemáticas e informática, programadores de software y tecnologías avanzadas en el mundo ciber, así como mantenimiento de sistemas. </t>
  </si>
  <si>
    <t>Jesus Rico Hernecias</t>
  </si>
  <si>
    <t xml:space="preserve"> Jose Francisco Martin Ramirez</t>
  </si>
  <si>
    <t xml:space="preserve"> Rico Hernecias Jesus</t>
  </si>
  <si>
    <t>B07819410</t>
  </si>
  <si>
    <t>UEP INFORMATICA COMUNICACIONES Y SERVICIOS SL</t>
  </si>
  <si>
    <t xml:space="preserve">COMPRAVENTA DE EQUIPOS INFORMATICOS, ELECTRONICOS, NAUTICOS, PROGRAMAS INFORMATICOS. APLICACIONES MULTIMEDIA Y OFIMATICAS. INSTALACIONES INFORMATICAS Y NAUTICAS. TRATAMIENTO DE DATOS. ENSENANZA A TERCEROS INFORMATICA Y N. </t>
  </si>
  <si>
    <t>Merete Garde Christie</t>
  </si>
  <si>
    <t xml:space="preserve"> John Christie Peter</t>
  </si>
  <si>
    <t>info@islas-baleares.com</t>
  </si>
  <si>
    <t>B32377681</t>
  </si>
  <si>
    <t>PROENOTEC SISTEMAS SL</t>
  </si>
  <si>
    <t>32350</t>
  </si>
  <si>
    <t xml:space="preserve">PRESTACION DE SERVICIOS RELACIONADOS CON LOS SISTEMAS INFORMATICOS. ASESORAMIENTO DE EMPRESAS. COMERCIO DE TODA CLASE DE MERCANCIAS. CONSTRUCCION Y PROMOCION INMOBILIARIA. EXPLOTACION DE NEGOCIOS RELACIONADOS CON EL COME. </t>
  </si>
  <si>
    <t>Francisco Javier Bailen Vega</t>
  </si>
  <si>
    <t>B64290364</t>
  </si>
  <si>
    <t>EMLIK DISTRIBUCION SL</t>
  </si>
  <si>
    <t xml:space="preserve">LA FABRICACION COMPRA Y VENTA DE MATERIAL, APARATOS Y EQUIPOS RELACIONADOS CON EL AGUA, EL GAS Y LA ELECTRICIDAD. </t>
  </si>
  <si>
    <t>Sergio Huete Rodriguez</t>
  </si>
  <si>
    <t xml:space="preserve"> Emilio Jorge Diaz Callejo</t>
  </si>
  <si>
    <t>B84881622</t>
  </si>
  <si>
    <t>FACTINFO SL</t>
  </si>
  <si>
    <t xml:space="preserve">DESARROLLO DE APLICACIONES INFORMATICAS, MANTENIMIENTO DE REDES, COMPRA, VENTA Y DISTRIBUCION DE MATERIAL INFORMATICO, PAPELERIA Y MATERIAL DE OFICINA, CURSOS DE FORMACION, CREACION Y DISENO DE PAGINAS WEB. </t>
  </si>
  <si>
    <t>Shuang Sheng Xu Zhan</t>
  </si>
  <si>
    <t xml:space="preserve"> Xu Zhan Shuang Sheng</t>
  </si>
  <si>
    <t>info@factoriainformatica.com</t>
  </si>
  <si>
    <t>B86454410</t>
  </si>
  <si>
    <t>INMAR 2000 CONSULTING SL</t>
  </si>
  <si>
    <t>28982</t>
  </si>
  <si>
    <t xml:space="preserve">LA FORMACION, COMERCIALIZACION Y PROGRAMACION INFORMATICA EN GENERAL, LA ASESORIA Y CONSULTORIA ADMINISTRATIVA... </t>
  </si>
  <si>
    <t>Alfonso Rioja Bullido</t>
  </si>
  <si>
    <t xml:space="preserve"> Beatriz Diaz Tena</t>
  </si>
  <si>
    <t>B86725629</t>
  </si>
  <si>
    <t>VENTA ONE SL</t>
  </si>
  <si>
    <t xml:space="preserve">Trabajos informáticos, programación y análisis de software para todo tipo de aplicaciones. Grabación de datos y gestión de la información. Trabajos de electrónica y comunicaciones. Desarrollo, distribución, venta, instalación y mantenimiento de dispositivos electrónicos de todo tipo. Instalación y m. </t>
  </si>
  <si>
    <t>Juan Carlos Sanchez Gomez</t>
  </si>
  <si>
    <t>B91773044</t>
  </si>
  <si>
    <t>UNACOMPRA MEDIA SOCIEDAD LIMITADA</t>
  </si>
  <si>
    <t xml:space="preserve">LA COMPRAVENTA DE ELEMENTOS Y COMPONENTES INFORMATICOS POR INTERNET.. </t>
  </si>
  <si>
    <t>Miguel Angel Doncel Monje</t>
  </si>
  <si>
    <t xml:space="preserve"> Pilar Iglesias Manzo</t>
  </si>
  <si>
    <t>B34259945</t>
  </si>
  <si>
    <t>TRUSTECH SL</t>
  </si>
  <si>
    <t>34001</t>
  </si>
  <si>
    <t xml:space="preserve">La producción, desarrollo, seguimiento, gestión, integración, formación, soporte, comercialización y distribución de todos los servicios, herramientas y productos en el campo de los sistemas de información. La realización decualquier servicio de consultoría técnica de negocio, de sistemas y estrate. </t>
  </si>
  <si>
    <t>Alvaro Quintana Otero</t>
  </si>
  <si>
    <t>B64487960</t>
  </si>
  <si>
    <t>WIRE AND WIRELESS NETWORKS SL</t>
  </si>
  <si>
    <t xml:space="preserve">LA COMPRAVENTA AL POR MAYOR Y AL DETALL, IMPORTACION, EXPORTACION, COMERCIALIZACION DE TODA CLASE DE PRODUCTOS, APARATOS Y EQUIPOS INFORMATICOS, TELEMATICOS, INFOGRAFICOS Y DE TELECOMUNICACION, ETC. </t>
  </si>
  <si>
    <t>Francisco Javier Cuevas Paris</t>
  </si>
  <si>
    <t xml:space="preserve"> Carlos Diaz Moreno</t>
  </si>
  <si>
    <t>B83555227</t>
  </si>
  <si>
    <t>AHUJA UNION SL</t>
  </si>
  <si>
    <t xml:space="preserve">IMPORTACION Y EXPORTACION DE TODA CLASE DE BIENES DE CONSUMO, ASI COMO SU COMERCIALIZACION, VENTA, DISTRIBUCION Y ALMACENAJE DE LOS MISMOS. </t>
  </si>
  <si>
    <t>Carmen Picazo Veloso</t>
  </si>
  <si>
    <t>B02538155</t>
  </si>
  <si>
    <t>ACUVI SOLUCIONES SOCIEDAD LIMITADA</t>
  </si>
  <si>
    <t xml:space="preserve">el diseño, desarrollo, producción, integración, operación, mantenimiento, reparación y comercialización de sistemas, soluciones y productos que haganuso de las tecnologías de la información, así como marketing en todas sus variantes; la asistencia y servicios técnicos en el terreno de la informátic. </t>
  </si>
  <si>
    <t xml:space="preserve">Andrea Bianchi </t>
  </si>
  <si>
    <t xml:space="preserve"> Eurl Tas France</t>
  </si>
  <si>
    <t xml:space="preserve"> Tas Tecnologia Avanzata Dei Sistemi Spa</t>
  </si>
  <si>
    <t>B12856829</t>
  </si>
  <si>
    <t>MOVIMIENTOS DE TELECOMUNICACIONES MASIA SL</t>
  </si>
  <si>
    <t xml:space="preserve">La fabricación, comercialización, alquiler, reparación y mantenimiento de equipos informáticos. Desarrollo y comercialización al por mayor y al por menor de software y hardware e instalación y mantenimiento de de redes informáticas. La comercialización, prestación y desarrollo de servicios, producto.. </t>
  </si>
  <si>
    <t>Ricardo Montesa Andres</t>
  </si>
  <si>
    <t xml:space="preserve"> Hector Blas Viguer Segui</t>
  </si>
  <si>
    <t xml:space="preserve"> Clara Ines Garcia</t>
  </si>
  <si>
    <t xml:space="preserve"> Andres Ricardo Montesa</t>
  </si>
  <si>
    <t>B62567094</t>
  </si>
  <si>
    <t>RELIGUS TRADE SL</t>
  </si>
  <si>
    <t xml:space="preserve">EL DESARROLLO DE PROGRAMAS INFORMATICOS PARA ENTIDADES FINANCIERAS Y EMPRESAS EN GENERAL Y LA CREACION DE COMPONENTES SOFTWARE PARA GESTION E INTERNET.. </t>
  </si>
  <si>
    <t>Jose Miguel Pajares Vicente</t>
  </si>
  <si>
    <t>B64953912</t>
  </si>
  <si>
    <t>FORMATUTOR SERVICIOS INTEGRALES SL</t>
  </si>
  <si>
    <t xml:space="preserve">LOS SERVICIOS INTEGRALES DE FORMACION Y DOCENCIA, ASI COMO SERVICIOS COMPLEMENTARIOS DE VENTA Y ALQUILER DE MATERIAL Y EQUIPOS DIDACTICOS, SELECCION DE PERSONAL, MARKETING, ASESORIA INFORMATICA Y EMPRESARIAL.. </t>
  </si>
  <si>
    <t>Ignacio Franganillo</t>
  </si>
  <si>
    <t xml:space="preserve"> Jesus Garcia Garrido</t>
  </si>
  <si>
    <t xml:space="preserve"> Andres Mariano Navarro Lopez</t>
  </si>
  <si>
    <t xml:space="preserve"> Cristina Blanco Salva</t>
  </si>
  <si>
    <t>B80082365</t>
  </si>
  <si>
    <t>ELECTRONICA EMBAJADORES SL</t>
  </si>
  <si>
    <t xml:space="preserve">COMPRA, VENTA, FABRICACION, COMERCIALIZACION, DISTRIBUCION, IMPORTACION Y EXPORTACION DE EUIPOS ELECTRONICOS, ELECTRICOS Y ELECTROMECANICOS, INSTRUMENTOS, MAQUINARIA, ETC. PARA LA ELECTRONICA E INFORMATICA Y ETC.. </t>
  </si>
  <si>
    <t>Rafael Villalobos Paterson</t>
  </si>
  <si>
    <t>B61574190</t>
  </si>
  <si>
    <t>CASTELLS &amp; GALAN ASSESSORS SL</t>
  </si>
  <si>
    <t xml:space="preserve">ASESORIA FISCAL, CONTABLE Y ADMINISTRATIVA EN GENERAL. SERVICIOS INFORMATICOS COMPRENDAN LA ASESORIA INFORMATICA, SUMINISTRO Y DISTRIBUCION, COMPRAVENTA Y REPARACION DE TODO TIPO DE MATERIAL INFORMATICO.. </t>
  </si>
  <si>
    <t>Raul Martinez Clemente</t>
  </si>
  <si>
    <t>B62624945</t>
  </si>
  <si>
    <t>CURSOS ONLINE ESPAÑA SL</t>
  </si>
  <si>
    <t xml:space="preserve">LA VENTA DE CURSOS DE INTERNET POR INTERNET. </t>
  </si>
  <si>
    <t>Francisco Paula Hierro Bengoa</t>
  </si>
  <si>
    <t>B63879282</t>
  </si>
  <si>
    <t>ANANDA COMUNICACION S.L.</t>
  </si>
  <si>
    <t xml:space="preserve">LA COMPRAVENTA, REPARACION, EXPLOTACION DE MATERIAL Y BIENES RELACIONADOS CON LA ELECTRONICA E INFORMATICA Y EL DISENO, PROMOCION, EXPLOTACION DE PAGINAS WEB, ASI COMO CREACION DE DISENOS RELACIONADOS CON MULTIMEDIA; ETC. </t>
  </si>
  <si>
    <t>Ricardo Antonio Rodrigo Mateos</t>
  </si>
  <si>
    <t xml:space="preserve"> Maria Teresa Rey Martinez</t>
  </si>
  <si>
    <t>B65870172</t>
  </si>
  <si>
    <t>MANINI ENTERTAINMENT SOCIEDAD LIMITADA</t>
  </si>
  <si>
    <t xml:space="preserve">A) LA FABRICACION, COLOCACION, INSTALACION, MANTENIMIENTO, REPARACION, MONTAJE, COMPRA, VENTA, COMERCIALIZACION Y DISTRIBUCION DE TODA CLASE DE PRODUCTOS ELECTRONICOS, ELECTRICOS, OFIMATICA, MAQUINAS DE OFICINA Y DE CUALQUIER TIPO DE ORD.. </t>
  </si>
  <si>
    <t>Maria Elvira Riva Francos</t>
  </si>
  <si>
    <t xml:space="preserve"> Santiago Nuñez Plaza</t>
  </si>
  <si>
    <t>B70386537</t>
  </si>
  <si>
    <t>ELECTRICAL PLUG SL</t>
  </si>
  <si>
    <t xml:space="preserve">La venta al por mayor y por menor de material eléctrico. </t>
  </si>
  <si>
    <t>Luis Alarcon Lastra Costales</t>
  </si>
  <si>
    <t>B86240793</t>
  </si>
  <si>
    <t>WORLD INTEGRATION FUTURE AND TECH SL</t>
  </si>
  <si>
    <t xml:space="preserve">LA VENTA E INSTALACION DE TODA CLASE DE SISTEMAS RELACIONADOS CON LA ELECTRONICA, LOS SISTEMAS AUDIOVISUALES Y LAS REDES INFORMATICAS. </t>
  </si>
  <si>
    <t>Jose Luis Bayon Blazquez</t>
  </si>
  <si>
    <t xml:space="preserve"> Francisco Manuel Bermudez Luque</t>
  </si>
  <si>
    <t xml:space="preserve"> Jose Luis Garcia Garcia</t>
  </si>
  <si>
    <t>A85501229</t>
  </si>
  <si>
    <t>KRELL SECURITY SA</t>
  </si>
  <si>
    <t xml:space="preserve">LA CONSULTORIA SOBRE DISENO, INTEGRACION, DESARROLLO E INSTALACION DE TECNOLOGIAS DE LA INFORMACION Y COMUNICACIONES.. </t>
  </si>
  <si>
    <t>Pablo Redondo Gonzalez</t>
  </si>
  <si>
    <t xml:space="preserve"> Francisco Javier Parraga Gimeno</t>
  </si>
  <si>
    <t>carmenr@krell-security.com</t>
  </si>
  <si>
    <t>B06352348</t>
  </si>
  <si>
    <t xml:space="preserve">SERVICIOS INFORMATICOS A TERCEROS. DESARROLLO DE SITIO WEB, ELABORACION DE ESTUDIOS DE MARKETING EN INTERNET A TERCEROS Y DISENO GRAFICO.                                                                                   . </t>
  </si>
  <si>
    <t>Victor Torres Martinez</t>
  </si>
  <si>
    <t>B65814253</t>
  </si>
  <si>
    <t>QUANTUM GLOBAL TECHNOLOGIES SL</t>
  </si>
  <si>
    <t xml:space="preserve">INFORMATICA, TELECOMUNICACIONES Y OFIMATICA. INVESTIGACION, DESARROLLO E INNOVACION Y QUE SE CONCRETA EN EL DESARROLLO DE SOFTWARE. </t>
  </si>
  <si>
    <t>Carlos Salmeron Pascual</t>
  </si>
  <si>
    <t>info@strongabogados.com</t>
  </si>
  <si>
    <t>B86167392</t>
  </si>
  <si>
    <t>MASTER 710 SL</t>
  </si>
  <si>
    <t xml:space="preserve">EL DISEÑO, DESARROLLO, DISTRIBUCION Y COMERCIALIZACION DE CONTENIDOS PARA INTERNET Y AUTOPISTAS DE LA INFORMATICA. </t>
  </si>
  <si>
    <t>Manuel Cocera Villalba</t>
  </si>
  <si>
    <t xml:space="preserve"> Manuel Moreno Misas</t>
  </si>
  <si>
    <t>B93175982</t>
  </si>
  <si>
    <t>SOLMATE SPAIN SL</t>
  </si>
  <si>
    <t xml:space="preserve">LAS APLICACIONES INFORMATICAS, DESARROLLO DE SOFTWARE Y HARDWARE, PROGRAMACION, CONSULTORIA INFORMATICA, ASI COMO LA IMPORTACION Y EXPORTACION Y EL COMERCIO AL POR MENOR Y MAYOR DE MATERIALES INFORMATICOS. DISEÑO DE PAGINAS WEB. EL HOSPEDAJE Y ALQUILER Y TODO TIPO DE SERVICIOS SOBRE PAGINAS WEB Y DI. </t>
  </si>
  <si>
    <t>Maria Eugenia Asanza Izquierdo</t>
  </si>
  <si>
    <t>A81058927</t>
  </si>
  <si>
    <t>BENTLEY SYSTEMS IBERICA SA</t>
  </si>
  <si>
    <t xml:space="preserve">DESARROLLO, DISENO, COMERCIALIZACION, IMPORTACION, EXPORTACION Y EXPLOTACION DE TODA CLASE DE PROGRAMAS INFORMATICOS Y SOFTWARE CON EL FIN DE SER UTILIZADOS Y EXPLOTADOS POR CUALQUIER SISTEMA INFORMATICO.. </t>
  </si>
  <si>
    <t>Luis Pastor Ceruelo</t>
  </si>
  <si>
    <t>mad@bovemontero.com</t>
  </si>
  <si>
    <t>B64908395</t>
  </si>
  <si>
    <t>LUCKY MOBILE SL</t>
  </si>
  <si>
    <t xml:space="preserve">LA COMPRA, VENTA, FABRICACION, IMPORTACION, EXPORTACION, EXPLOTACION, PROMOCION, DISTRIBUCION Y COMERCIALIZACION DE PRODUCTOS ALIMENTICIOS, BEBIDAS Y TODO TIPO DE ARTICULOS RELACIONADOS CON LOS TEJIDOS, INFORMATICA; ETC.. </t>
  </si>
  <si>
    <t>Marta Cea Soriano</t>
  </si>
  <si>
    <t>B64937055</t>
  </si>
  <si>
    <t>CAT BUILDERS SL</t>
  </si>
  <si>
    <t xml:space="preserve">LA COMPRA, VENTA, FABRICACION, IMPORTACION, EXPORTACION, EXPLOTACION, PROMOCION, DISTRIBUCION, Y COMERCIALIZACION DE PRODUCTOS ALIMENTICIOS, BEBIDAS Y TODO TIPO DE ARTICULOS RELACIONADOS CON LOS TEJIDOS, INFORMATICA, ETC. </t>
  </si>
  <si>
    <t>Eduardo Rubio Navarro</t>
  </si>
  <si>
    <t>B64961840</t>
  </si>
  <si>
    <t>BABA TIGER SL</t>
  </si>
  <si>
    <t xml:space="preserve">LA COMPRA, VENTA, FABRICACION, IMPORTACION, EXPORTACION, EXPLOTACION, PROMOCION, DISTRIBUCION Y COMERCIALIZACION DE PRODUCTOS ALIMENTICIOS, BEBIDAS Y TODO TIPO DE ARTICULOS RELACIONADOS CON LOS TEJIDOS, INFORMATICA, ETC.. </t>
  </si>
  <si>
    <t>Jose Muñoz Jimenez</t>
  </si>
  <si>
    <t xml:space="preserve"> Sergio Aranda Dominguez</t>
  </si>
  <si>
    <t xml:space="preserve"> Francisco Redondo Asensio</t>
  </si>
  <si>
    <t xml:space="preserve"> Aitor Fernandez Villalpando</t>
  </si>
  <si>
    <t>B64970502</t>
  </si>
  <si>
    <t>HASAN IMPEX SL</t>
  </si>
  <si>
    <t>Jose Dario Iglesias Quintana</t>
  </si>
  <si>
    <t xml:space="preserve"> Rodrigues Viegas Vieira Lopes Nuno Vasco</t>
  </si>
  <si>
    <t>B66006347</t>
  </si>
  <si>
    <t>TARIMA EXPERIENCE SL</t>
  </si>
  <si>
    <t xml:space="preserve">EL DESARROLLO, IMPLEMENTACION, Y COMERCIALIZACION DE SOLUCIONES Y APLICACIONES INFORMATICAS PARA TODO TIPO DE DISPOSITIVOS. </t>
  </si>
  <si>
    <t>Luis Carlos Tuñon Hidalgo</t>
  </si>
  <si>
    <t>B85805703</t>
  </si>
  <si>
    <t>ENWOTT IBERICA SL</t>
  </si>
  <si>
    <t xml:space="preserve">EL DESARROLLO, INVESTIGACION, FABRICACION, DISTRIBUCION Y COMERCIALIZACION AL POR MAYOR O AL POR MENOR, LA IMPORTACION Y EXPORTACION DE TODO TIPO DE PRODUCTOS, MECANISMOS, APLICACIONES, PROGRAMAS O PATENTES RELACIONADAS. </t>
  </si>
  <si>
    <t>Ernesto Cabañas Garcia</t>
  </si>
  <si>
    <t xml:space="preserve"> Nuria Perez Gonzalez</t>
  </si>
  <si>
    <t>B84639103</t>
  </si>
  <si>
    <t>PHANTASIA MEDIA INTERACTIVA SL</t>
  </si>
  <si>
    <t xml:space="preserve">LA REALIZACION DE TODA CLASE DE ACTIVIDADES RELACIONADAS CON LA CREACION DE APLICACIONES MULTIMEDIA; CREACION DE PAGINAS WEB; CREACION DE KIOSKOS INTERACTIVOS. </t>
  </si>
  <si>
    <t>B85483824</t>
  </si>
  <si>
    <t>GRUPO ITIGUI Y NANOS SL</t>
  </si>
  <si>
    <t xml:space="preserve">GESTION DE PROGRAMACION Y PROYECTOS RELACIONADOS CON LA INFORMATICA Y CONSULTORIA.. </t>
  </si>
  <si>
    <t>Pedro Maria Martinez Garcia</t>
  </si>
  <si>
    <t>comunicacion@bankinter.es</t>
  </si>
  <si>
    <t xml:space="preserve"> international@bankinter.es</t>
  </si>
  <si>
    <t xml:space="preserve"> fondos@bankinter.es</t>
  </si>
  <si>
    <t xml:space="preserve"> esnic@bankinter.es</t>
  </si>
  <si>
    <t>B85528487</t>
  </si>
  <si>
    <t>BESAYA EVENTOS SL</t>
  </si>
  <si>
    <t xml:space="preserve">LAS ACTIVIDADES RELACIONADAS CON LA INFORMATICA. ANALISIS, CONFECCION DE PROGRAMAS Y CONSULTORIA INFORMATICA, ETC.. </t>
  </si>
  <si>
    <t>Angel Emmanuel Garcia Garcia</t>
  </si>
  <si>
    <t>B85696243</t>
  </si>
  <si>
    <t>ABC SUMINISTROS HOTELEROS SL</t>
  </si>
  <si>
    <t xml:space="preserve">COMERCIALIZACION Y SUMINISTRO DE TODO TIPO DE APARATOS ELECTRICOS, ELECTRONICOS, ELECTRODOMESTICOS, MUEBLES, COLCHONES, SOMIERES, CUADROS, LAMPARAS, PINTURAS Y OBJETO DE DECORACION.. </t>
  </si>
  <si>
    <t>Jose Manuel Maltez Parreira Cortez</t>
  </si>
  <si>
    <t xml:space="preserve"> Joao Antonio Fonseca Lopez Ferreira</t>
  </si>
  <si>
    <t>B64815962</t>
  </si>
  <si>
    <t>MEDINA LOPEZ VEGAS 98 SL</t>
  </si>
  <si>
    <t xml:space="preserve">SERVICIOS INFORMATICOS EN GENERAL.IMPORTACION Y EXPORTACION DE PRODUCTOS INFORMATICOS.SERVICIOS ADMINISTRATIVOS DE ASESORAMIENTO JURIDICO Y COMERCIAL.SERVICIOS LABORALES, ETC.. </t>
  </si>
  <si>
    <t>Juan Lazaro Peralta</t>
  </si>
  <si>
    <t>B72199011</t>
  </si>
  <si>
    <t>47 DEGREES ESPAÑA SL</t>
  </si>
  <si>
    <t xml:space="preserve">El desarrollo de software en general; La conultoría informática. </t>
  </si>
  <si>
    <t>Jose Luis Gutierrez Olivera</t>
  </si>
  <si>
    <t xml:space="preserve"> Francisco Gutierrez Olivera</t>
  </si>
  <si>
    <t>B86258175</t>
  </si>
  <si>
    <t>APPLICATE TELEFONIA AUDIOVISUAL SL</t>
  </si>
  <si>
    <t xml:space="preserve">EL DESARROLLO DE TODO TIPO DE APLICACIONES PARA TELEFONIA MOVIL, ASI COMO SU COMERCIALIZACION. </t>
  </si>
  <si>
    <t>Miguel Angel Pedrosa Ruiz</t>
  </si>
  <si>
    <t>B86435831</t>
  </si>
  <si>
    <t>SCRIBOI MOON SOCIEDAD LIMITADA</t>
  </si>
  <si>
    <t xml:space="preserve">LA AYUDA PARA LA RELIZACION DE SERVICIOS POR INTERNET. </t>
  </si>
  <si>
    <t>Victor Jose Gomez Bartolome</t>
  </si>
  <si>
    <t xml:space="preserve"> Maria Concepcion Gomez Bartolome</t>
  </si>
  <si>
    <t>B93043701</t>
  </si>
  <si>
    <t>MOVILMENTO SL</t>
  </si>
  <si>
    <t xml:space="preserve">LA COMPRAVENTA, IMPORTACION, EXPORTACION, Y DISTRIBUCION COMERCIAL, TANTO AL POR MAYOR COMO AL POR MENOR DE TELEFONOS MOVILES Y TODOS SUS ACCESORIOS. CONTRATACION Y PRESTACION DE LOS SERVICIOS PROPIOS DE LAS LINEAS TELEFONICAS NUMEROS 800 Y 900, CON OBSERVACION DE LAS LIMITACIONES IMPUESTAS POR LA L.. </t>
  </si>
  <si>
    <t>Pierre Norbert Payat Jean</t>
  </si>
  <si>
    <t xml:space="preserve"> Ezequiel Duran Sagrado</t>
  </si>
  <si>
    <t xml:space="preserve"> Peter Schieser</t>
  </si>
  <si>
    <t>B54539309</t>
  </si>
  <si>
    <t>HOGARSTYLE PUBLICACIONES SL</t>
  </si>
  <si>
    <t xml:space="preserve">Servicios de consultoría. Realización, diseño y desarrollo de proyectos deInternet, contenidos audiovisuales para Internet. Desarrollos informáticos, mantenimiento y comercialización de equipos y aplicaciones informáticas. Animación y organización de eventos, talleres y actividades formativas. Orga. </t>
  </si>
  <si>
    <t>Francisco Jose Peña Fernandez</t>
  </si>
  <si>
    <t xml:space="preserve"> Juan Manuel Pedroso Micas</t>
  </si>
  <si>
    <t xml:space="preserve"> Alicia Alfaro Fernandez</t>
  </si>
  <si>
    <t xml:space="preserve"> Francisco Carballo Ferrera</t>
  </si>
  <si>
    <t>B65547218</t>
  </si>
  <si>
    <t>INTEGRACIO DE LA TECNOLOGIA ALS PROCESSOS DE L'EMPRESA SL</t>
  </si>
  <si>
    <t xml:space="preserve">LA PROGRAMACION Y ANALISIS INFORMATICO. </t>
  </si>
  <si>
    <t>Rosa Maria Alvarez Gonzalez</t>
  </si>
  <si>
    <t>B65720070</t>
  </si>
  <si>
    <t>OPENSHOP APP SPAIN SL</t>
  </si>
  <si>
    <t xml:space="preserve">INVESTIGACION, ESTUDIO, ELABORACION Y DESARROLLO DE PLANES, SISTEMAS Y PROYECTOS, ASI COMO CONSULTORIA, ASESORAMIENTO Y PRESTACION DE SERVICIOS EN MATERIADE COMUNICACION, INFORMACION, NUEVAS TECNOLOGIAS, ESPECIALMENTE INTERNET. </t>
  </si>
  <si>
    <t>Luis Santiago Revellado Gil</t>
  </si>
  <si>
    <t xml:space="preserve"> Jorge Caballero Valero</t>
  </si>
  <si>
    <t>B85180495</t>
  </si>
  <si>
    <t>GARAGE 30 SL</t>
  </si>
  <si>
    <t xml:space="preserve">EL DISENO, PROGRAMACION DE APLICACIONES, SERVICIOS Y SOLUCIONES WEB, ENSAMBLAJE DE EQUIPOS, ADMINISTRACION DE SISTEMAS. </t>
  </si>
  <si>
    <t>Octavio Antonio Lopez Tolic</t>
  </si>
  <si>
    <t xml:space="preserve"> Tonka Gaby Tolic Rodriguez</t>
  </si>
  <si>
    <t>B85483857</t>
  </si>
  <si>
    <t>MULTISERVICE MOLOTEC SL</t>
  </si>
  <si>
    <t xml:space="preserve">LOCUTORIO DE COMUNICACIONES TELEFONICAS. CAMBIO DE DIVISAS Y ENVIO DE DINERO. SERVICIOS DE INTERNET. ASESORAMIENTO Y CONSULTORIA INFORMATICA: PRESTACION DE SERVICIOS PROPIOS DE LA ACTIVIDAD DE INFORMATICA, TALES COMO LA. </t>
  </si>
  <si>
    <t>Santiago Luis Delgado</t>
  </si>
  <si>
    <t>B33828955</t>
  </si>
  <si>
    <t>MACALYVE SL</t>
  </si>
  <si>
    <t xml:space="preserve">COMPRA, VENTA, FABRICACION, IMPORTACION, EXPORTACION. DISTRIBUCION Y REPARACION DE MAQUINAS DE COSER INDUSTRIALES Y DOMESTICAS.. </t>
  </si>
  <si>
    <t>Alberto Garcia Minaya</t>
  </si>
  <si>
    <t>B66245077</t>
  </si>
  <si>
    <t>MARSBASED SL</t>
  </si>
  <si>
    <t xml:space="preserve">ACTIVIDADES DE DESARROLLO, MANTENIMIENTO Y ALOJAMIENTO DE PROGRAMAS INFORMATICOS, APLICACIONES PARA MOVIL O WEB, ASI COMO OTRAS ACTIVIDADES RELACIONADAS. </t>
  </si>
  <si>
    <t>Jose Angel Gonzalez Tavares</t>
  </si>
  <si>
    <t>B85335180</t>
  </si>
  <si>
    <t>PLATAFORMA DE SERVICIOS TECNOLOGICOS INMOBILIARIOS SL</t>
  </si>
  <si>
    <t xml:space="preserve">PROVEER DE SERVICIOS QUE DEN VALOR ANADIDO A EMPRESAS RELACIONADAS CON EL SECTOR INMOBILIARIO CON SOLUCIONES INTEGRALES BASADAS EN LA MOVILIDAD Y GESTION DE LA INFORMACION ON-LINE.. </t>
  </si>
  <si>
    <t>Pablo Carpintero Herranz</t>
  </si>
  <si>
    <t>B93165033</t>
  </si>
  <si>
    <t>MEDIAGENIA SOFT SL</t>
  </si>
  <si>
    <t xml:space="preserve">Creación y mantenimiento de sistemas informáticos. </t>
  </si>
  <si>
    <t>Jesus Bautista Arranz Pascual</t>
  </si>
  <si>
    <t>A79113999</t>
  </si>
  <si>
    <t>DISERCOM SA</t>
  </si>
  <si>
    <t xml:space="preserve">PRODUCCION DE PROGRAMAS INFORMATICOS, COMERCIALIZACION Y VENTA DE ORDENADORES Y TODA CLASE DE PERIFERICOS; IMPORTACION Y EXPORTACION Y CONSTRUCCION DE ORDENADORES Y SU COMERCIALIZACION; CONSTRUCCION DE COMPONENTES PARA N. </t>
  </si>
  <si>
    <t>Ricardo Medem Torriente</t>
  </si>
  <si>
    <t xml:space="preserve"> Luis Alejandro Perez Escolar Hernando</t>
  </si>
  <si>
    <t xml:space="preserve"> Pedro Lapique Alonso</t>
  </si>
  <si>
    <t>disercom@nova.es</t>
  </si>
  <si>
    <t xml:space="preserve"> disercom@disercom.com</t>
  </si>
  <si>
    <t>A85756880</t>
  </si>
  <si>
    <t>SINOPSYS DISTRIBUCION INTEGRAL SA</t>
  </si>
  <si>
    <t xml:space="preserve">1. LA INVESTIGACION, DISENO, DESARROLLO, FABRICACION, EXPLOTACION, COMPRA, VENTA AL POR MAYOR Y AL POR MENOR, EXPORTACION E IMPORTACION, DISTRIBUCION, REPRESENTACION, ALMACENAMIENTO Y CESION DE PROGRAMAS Y EQUIPOS INFORM. </t>
  </si>
  <si>
    <t>Antonio Ampuero Mora</t>
  </si>
  <si>
    <t>B11891736</t>
  </si>
  <si>
    <t>TERRIER DIGITAL SL</t>
  </si>
  <si>
    <t xml:space="preserve">-El desarrollo de soluciones de software para terminales móviles, tanto teléfonos como tabletas, y la oferta de servicios editoriales para la publicación de contenido en estos sistemas, tanto la edición como el diseño y la ilustración; el desarrollo de contenido propio para terminales móviles y otr. </t>
  </si>
  <si>
    <t>Maria Pilar Horna Almazan</t>
  </si>
  <si>
    <t xml:space="preserve"> Antonio Jose Horna Almazan</t>
  </si>
  <si>
    <t>B18368928</t>
  </si>
  <si>
    <t>INFORCENTRO GRANADA SOCIEDAD LIMITADA</t>
  </si>
  <si>
    <t xml:space="preserve">COMERCIALIZACION, MANTENIMIENTO Y REPARACION DE TODA CLASE DE APARATOS DE INFORMATICA Y OFIMATICA, Y SU ACCESORIOS Y COMPLEMENTOS Y SOFTWARE.. </t>
  </si>
  <si>
    <t>Julio Jose Serrano Sanchez</t>
  </si>
  <si>
    <t>conta@inforcentro.com</t>
  </si>
  <si>
    <t xml:space="preserve"> info@inforcentro.com</t>
  </si>
  <si>
    <t>B38792925</t>
  </si>
  <si>
    <t>LPR PARFUMS IMPORT EXPORT S.L.</t>
  </si>
  <si>
    <t xml:space="preserve">ARTICULO 2.- LA SOCIEDAD TIENE POR OBJETO: A) LA PRESTACION DE SERVICIOS DE ESTUDIO Y ANALISIS DE PROCESOS PARA SU TRATAMIENTO MECANICO DE PROGRAMACION PARA EQUIPOS ELECTRONICOS DE REGISTRO DE DATOS EN SOPORTES DE ENTRAD. </t>
  </si>
  <si>
    <t>Antonio Gamero Justo</t>
  </si>
  <si>
    <t xml:space="preserve"> Pedro Baena Nava</t>
  </si>
  <si>
    <t>B43609650</t>
  </si>
  <si>
    <t>CENTRO DE CALCULO IGS SOFTWARE SOCIEDAD LIMITADA</t>
  </si>
  <si>
    <t xml:space="preserve">La investigación, el diseño, la fabricación, venta y distribución de sensores y su integración en equipos electrónicos. La reparación, mantenimiento, venta y distribución de equipos electrónicos. La venta y creación de software.. </t>
  </si>
  <si>
    <t>Juan Bosco Francoy Atares</t>
  </si>
  <si>
    <t xml:space="preserve"> Javier Francisco Sierra Sanchez</t>
  </si>
  <si>
    <t>admin@mscontrol.com</t>
  </si>
  <si>
    <t>B70157441</t>
  </si>
  <si>
    <t>INNOTO GESTION PARA EL DESARROLLO SOCIAL SL</t>
  </si>
  <si>
    <t xml:space="preserve">LA CREACION DE MAPAS DIGITALES DISTRIBUIDOS POR INTERNET; APLICACIONES Y DESARROLLOS DE SOFTWARE GEOESPACIAL; ASI COMO LABORES DE CONSULTORIA QUE INTEGREN EL DESARROLLO SOCIAL, LA PARTICIPACION CIUDADANA, LA EDUCACION Y. </t>
  </si>
  <si>
    <t>Nestor Miranda Carus</t>
  </si>
  <si>
    <t>B37521556</t>
  </si>
  <si>
    <t>SOLITGES SL</t>
  </si>
  <si>
    <t xml:space="preserve">-Servicios relacionados con las tecnologías de la información y la informática. Reparación de ordenadores, equipos periféricos, equipos eléctricos, electrónicos, ópticos y equipos de comunicación. Gestión de recursos informáticos. Actividades de consultoría informática y programación informática. S. </t>
  </si>
  <si>
    <t>Majdi Salsa Shomali</t>
  </si>
  <si>
    <t>B85247773</t>
  </si>
  <si>
    <t>CONVERGENCIA MULTICANAL MULTITAREA SL</t>
  </si>
  <si>
    <t xml:space="preserve">LA CONSULTORIA Y ASESORAMIENTO EMPRESARIAL, EN LA CREACION, GESTION, DESARROLLO Y ACTUALIZACION DE SISTEMAS INFORMATICOS, EN TODAS SUS VERTIENTES.. </t>
  </si>
  <si>
    <t>Presley David Paul</t>
  </si>
  <si>
    <t>B86077112</t>
  </si>
  <si>
    <t>TELYNET COMPUTER SYSTEM SL</t>
  </si>
  <si>
    <t xml:space="preserve">LA CONSULTORIA Y ASESORAMIENTO EMPRESARIAL EN LA CREACION, GESTION, DESARROLLO Y ACTUALIZACION DE SISTEMAS INFORMATICOS, EN TODAS SUS VERTIENTES. </t>
  </si>
  <si>
    <t xml:space="preserve"> Julio Cesar Orden Fresno</t>
  </si>
  <si>
    <t>B86366507</t>
  </si>
  <si>
    <t>KERNELEXPERTS SL</t>
  </si>
  <si>
    <t>28691</t>
  </si>
  <si>
    <t xml:space="preserve">DESARROLLO DE PROGRAMAS, PROYECTOS DE TELECOMUNICACIONES, ASI COMO SUS INSTALACIONES, EL ANALISIS DE APLICACIONES Y PROGRAMACION. </t>
  </si>
  <si>
    <t>Juan Diego Lopez Cardenas</t>
  </si>
  <si>
    <t>B91996231</t>
  </si>
  <si>
    <t>WEB EQUIPO 5 SOCIEDAD LIMITADA</t>
  </si>
  <si>
    <t xml:space="preserve">Comercio al por mayor y al por menor de material informático y electrónico; la prestación de servicio técnico para la informática y la electrónica. -Comercio al por mayor y al por menor de aplicaciones informáticas. -Comercio al por mayor y al por menor de material deportivo. </t>
  </si>
  <si>
    <t>Tomas Tobajas Romero</t>
  </si>
  <si>
    <t>B34270603</t>
  </si>
  <si>
    <t>ELECTRODOMESTICOS URBON SL</t>
  </si>
  <si>
    <t xml:space="preserve">la compraventa, distribución, instalación, asistencia técnica, representación, almacenamiento y transporte de material y aparatos eléctricos, electrónicos, electrodomésticos, de reproducción de sonido e imagen, ordenadores, informática, muebles de cocina y baño, así como artículos de regalo. </t>
  </si>
  <si>
    <t>Emmanuel Olivier</t>
  </si>
  <si>
    <t xml:space="preserve"> Jean Michel Berard</t>
  </si>
  <si>
    <t xml:space="preserve"> Jesus Midon Pablo</t>
  </si>
  <si>
    <t xml:space="preserve"> Michel Berard Jean</t>
  </si>
  <si>
    <t>urbonelectrodomesticos@yahoo.es</t>
  </si>
  <si>
    <t>B60835691</t>
  </si>
  <si>
    <t>HALUS INFORMATICA SL</t>
  </si>
  <si>
    <t xml:space="preserve">CONSTRUCCION DE MAQUINAS DE OFICINA Y ORDENADORES, DE PIEZAS Y ACCESORIOS DE LOS MISMOS Y SU INSTALACION, PRESTACION SERVICIOS DE ESTUDIO Y ANALISIS DE PROCESOS PARA SU TRATAMIENTO MECANICO, ETC.. </t>
  </si>
  <si>
    <t>Gaston Frete Fontaine</t>
  </si>
  <si>
    <t xml:space="preserve"> Samuel Perez Prida</t>
  </si>
  <si>
    <t>B62729777</t>
  </si>
  <si>
    <t>SERVICIOS INFORMATICOS EMPRESARIALES DE CATALUNYA SL</t>
  </si>
  <si>
    <t xml:space="preserve">EL MANTENIMIENTO DE APARATOS ELECTRONICOS, ASI COMO AL COMERCIO AL MAYOR Y MENOR DE SOFTWARE Y HARDWARE.. </t>
  </si>
  <si>
    <t>Emilio Mariano Ocaña Ramallo</t>
  </si>
  <si>
    <t>B65624546</t>
  </si>
  <si>
    <t>CMATEU SISTEMAS DE INFORMACION SL</t>
  </si>
  <si>
    <t xml:space="preserve">EL DISEÑO, CREACION, DESARROLLO, FORMACION Y SOPORTE ASI COMO CONSULTORIA Y AUDITORIA DE SISTEMAS Y SOLUCIONES INFORMATICOS INTEGRALES PARA EMPRESAS. </t>
  </si>
  <si>
    <t>Igor Svibilskiy</t>
  </si>
  <si>
    <t xml:space="preserve"> Jose Luis Corral Marques</t>
  </si>
  <si>
    <t xml:space="preserve"> Olga Sergeeva</t>
  </si>
  <si>
    <t xml:space="preserve"> Maria Pilar Cruz Perez</t>
  </si>
  <si>
    <t>B75133553</t>
  </si>
  <si>
    <t>MERKANORTE ELECTRODOMESTICOS SL</t>
  </si>
  <si>
    <t>Jesus Francisco Rodriguez Sanchez</t>
  </si>
  <si>
    <t xml:space="preserve"> Eva Maria Cabrera Albertos</t>
  </si>
  <si>
    <t xml:space="preserve"> Pablo Javier Diaz Garcia</t>
  </si>
  <si>
    <t xml:space="preserve"> Lina Maria Sanz Valdeavero</t>
  </si>
  <si>
    <t>visson@milar.es</t>
  </si>
  <si>
    <t>B80177173</t>
  </si>
  <si>
    <t>BIG COMPUTER SOCIEDAD LIMITADA</t>
  </si>
  <si>
    <t xml:space="preserve">LA VENTA AL MAYOR Y MENOR Y REPARACION DE MAQUINAS DE INFORMATICA, ASI COMO SU MANTENIMIENTO, VENTA Y FABRICACION DE SOFTWARE, Y HARDWARE Y TODO TIPO DE CONSUMIBLES DE OFICINA, TALES COMO MOBILIARIO, MAQUINAS, ETC.. </t>
  </si>
  <si>
    <t>Leonardo Blas Gonzalez Rodriguez</t>
  </si>
  <si>
    <t>B57675449</t>
  </si>
  <si>
    <t>LANDOQ TECHNOLOGIES SL</t>
  </si>
  <si>
    <t xml:space="preserve">El desarrollo de software y hardware, consultoría de sistemas informáticos, formación de tecnologías de la información, compra, venta y alquier de material informático. </t>
  </si>
  <si>
    <t>Carlos Antonio Gonzalez Garcia</t>
  </si>
  <si>
    <t xml:space="preserve"> Del Maria Rosario Garcia Seoane</t>
  </si>
  <si>
    <t>B82233875</t>
  </si>
  <si>
    <t>XTREME DATA SL</t>
  </si>
  <si>
    <t xml:space="preserve">ANALISIS, DESARROLLO, PATENTE, IMPLANTACION, O CODIFICACION, MANTENIMIENTO DISTRIBUCION, ADQUISICION, ALQUILER EXPLOTACION, VENTA, IMPORTACION Y EXPORTACION, TANTO DE PROGRAMAS DE COMPUTADOR COMO SISTEMAS DE HARDWARE.. </t>
  </si>
  <si>
    <t>Cristobal Toscano Marcos</t>
  </si>
  <si>
    <t>B83670174</t>
  </si>
  <si>
    <t>ATLANTIS DATA SL</t>
  </si>
  <si>
    <t xml:space="preserve">COMERCIO AL POR MAYOR, IMPORTACION Y EXPORTACION DE MATERIAL INFORMATICO. </t>
  </si>
  <si>
    <t>Joaquin Portugues Herrero</t>
  </si>
  <si>
    <t>B84762467</t>
  </si>
  <si>
    <t>EUROMAR CONSULTORES SL</t>
  </si>
  <si>
    <t xml:space="preserve">LA FABRICACION, DISTRIBUCION O COMERCIALIZACION DE MAQUINARIA, MATERIALES O PRODUCTOS RELACIONADOS CON LA INGENIERIA INFORMATICA. </t>
  </si>
  <si>
    <t>Pedro Baena Alvarez</t>
  </si>
  <si>
    <t xml:space="preserve"> Pedro David Baena Guijarro</t>
  </si>
  <si>
    <t>B85488708</t>
  </si>
  <si>
    <t>SECURITY INDEEP AND PROFESSIONAL SERVICES SL</t>
  </si>
  <si>
    <t xml:space="preserve">EL ANALISIS DE APLICACIONES Y PROGRAMACION, LA COMERCIALIZACION DE ORDENADORES Y MATERIAL, INFORMATICO EN GENERAL.. </t>
  </si>
  <si>
    <t>Emilio Bressel Velasco</t>
  </si>
  <si>
    <t>B85840528</t>
  </si>
  <si>
    <t>GENERAL DE SORTEOS SL</t>
  </si>
  <si>
    <t xml:space="preserve">LA CREACION DE SISTEMAS INFORMATICOS Y LAS APLICACIONES INFORMATICAS ACCESORIAS PARA EL SORTEO DE VIVIENDAS.. </t>
  </si>
  <si>
    <t>Juan Ignacio Fraguas Pozo</t>
  </si>
  <si>
    <t>B23513039</t>
  </si>
  <si>
    <t>ARBE INFORMATICA SOCIEDAD LIMITADA</t>
  </si>
  <si>
    <t xml:space="preserve">LA ACTIVIDAD DE DESARROLLOS INFORMATICOS; ASI COMO LA COMPRAVENTA Y REPARACION DE EQUIPOS INFORMATICOS,Y SUS COMPONENTES. </t>
  </si>
  <si>
    <t>B27775527</t>
  </si>
  <si>
    <t>VIGO VALEY SL</t>
  </si>
  <si>
    <t xml:space="preserve">La venta de todo tipo de componentes electrónicos e informáticos, y de servicios de programación y asesoramiento de sistemas y proyectos de I+ D. </t>
  </si>
  <si>
    <t>Augusto Manuel Casañ Vasquez</t>
  </si>
  <si>
    <t>B57770109</t>
  </si>
  <si>
    <t>MARINE ONLINE SL</t>
  </si>
  <si>
    <t xml:space="preserve">La comercialización y venta de satélites. La prestación de servicios relacionados con embarcaciones. Comercio en el sector de las telecomunicaciones. </t>
  </si>
  <si>
    <t>Fernando Jose Santos Alvarez</t>
  </si>
  <si>
    <t>B65021305</t>
  </si>
  <si>
    <t>CONTRIBUCIONES Y DESARROLLOS SL</t>
  </si>
  <si>
    <t xml:space="preserve">SERVICIOS Y TRABAJOS RELACIONADOS CON LA INFORMATICA E INTERNET, TALES COMO HOSTING/ ALOJAMIENTO, ASESORAMIENTO, DISENO, PUBLICIDAD, CREACION DE PAGINAS WEB Y TIENDAS VIRTUALES Y CREACION DE LOGOTIPOS Y BANNERS, ETC.. </t>
  </si>
  <si>
    <t>Marta Villanueva Suarez</t>
  </si>
  <si>
    <t xml:space="preserve"> Daniel Guy Gouait</t>
  </si>
  <si>
    <t xml:space="preserve"> Hamish Darby Andreu</t>
  </si>
  <si>
    <t>B65206997</t>
  </si>
  <si>
    <t>RADION TECHNOLOGY SL</t>
  </si>
  <si>
    <t xml:space="preserve">ESTUDIO, DISENO, DESARROLLO, IMPLEMENTACION, VENTA, SOPORTE Y GESTION DE SISTEMAS DE COMPUTACION Y TELECOMUNICACIONES, EL ESTUDIO, DISENO, DESARROLLO, IMPLEMENTACION, VENTA, SOPORTE Y GESTION DE SOFTWARE, ETC.. </t>
  </si>
  <si>
    <t>Hermes Adrian Mireles Tamayo</t>
  </si>
  <si>
    <t>B65317455</t>
  </si>
  <si>
    <t>NEURALMATCH SL</t>
  </si>
  <si>
    <t xml:space="preserve">DESARROLLO, MANTENIMIENTO Y EXPLOTACION DE SOFTWARE INFORMATICO Y ACTIVIDADES COMPLEMENTARIAS.. </t>
  </si>
  <si>
    <t>Juan Julian Carrillo Recio</t>
  </si>
  <si>
    <t>B81582967</t>
  </si>
  <si>
    <t>BUSINESS TOOLS SL</t>
  </si>
  <si>
    <t xml:space="preserve">LA INSTALACION DE MAQUINAS DE OFICINA Y ORDENADORES, ASI COMO LA VENTA AL POR MENOR DE LOS MISMOS.. </t>
  </si>
  <si>
    <t>Ramon Plaza Moral</t>
  </si>
  <si>
    <t>peplink@businesstools.es</t>
  </si>
  <si>
    <t>B85225928</t>
  </si>
  <si>
    <t>MITESCO SYSTEMS SL</t>
  </si>
  <si>
    <t xml:space="preserve">EL ASESORAMIENTO, COMERCIALIZACION, DISENO, DISTRIBUCION, INSTALACION Y VENTA DE TODO TIPO DE TECNOLOGIA DE SEGURIDAD, APLICADA A LAS COMUNICACIONES E INFORMATICA.. </t>
  </si>
  <si>
    <t>Javier Bezares Cueto</t>
  </si>
  <si>
    <t>B85298743</t>
  </si>
  <si>
    <t>MACSOFT FIRMWARE SL</t>
  </si>
  <si>
    <t xml:space="preserve">LA IMPORTACION, DISTRIBUCION, COMERCIALIZACION, AL POR MAYOR O AL POR MENOR, REPARACION, MANTENIMIENTO Y REPRESENTACION DE PRODUCTOS, ELEMENTOS, SOPORTES Y APARATOS DE INFORMATICA.. </t>
  </si>
  <si>
    <t>Juan Fernando Muñoz Prieto</t>
  </si>
  <si>
    <t>B87438198</t>
  </si>
  <si>
    <t>HSSERVICE LIZCON SOLUTIONS SL</t>
  </si>
  <si>
    <t xml:space="preserve">Servicio Técnico, Instalación y Reparación de Ordenadores. Comercio al por menor de ordenadores, equipos de telefonía, equipos periféricos sus componentes y programas informáticos, así como su importación y exportación. Preparación de Programas informáticos y páginas web. </t>
  </si>
  <si>
    <t>Evaristo Varela Parra</t>
  </si>
  <si>
    <t xml:space="preserve"> Maria Carmen Lopez Gonzalez</t>
  </si>
  <si>
    <t>B17931924</t>
  </si>
  <si>
    <t>BRITISH FOOD IMPORTS SL</t>
  </si>
  <si>
    <t xml:space="preserve">IMPORTACION Y EXPORTACION AL MAYOR Y/O AL MENOR DE TODA CLASE DE PRODUCTOS Y ARTICULOS. COMERCIO EN GENERAL DE TODA CLASE DE PRODUCTOS, TANTO PROPIOS COMO AJENOS.LA PRESTACION DE SERVICIOS DE INTERNET, TELECOMUNICACIONES. </t>
  </si>
  <si>
    <t>Juan Manuel Lopez Cañas</t>
  </si>
  <si>
    <t>B04593687</t>
  </si>
  <si>
    <t>INTELLIGENT SOFTWARE SOCIEDAD LIMITADA</t>
  </si>
  <si>
    <t xml:space="preserve">DESARROLLO DE SOFTWARE, CONSULTORA TECNOLOGICA E INFORMATICA. ACTIVIDADES DE LOS RAMOS DEL DISENO CONVENCIONAL Y TECNOLOGICO Y DE LA PUBLICIDAD Y LA INTERMEDIACION COMERCIAL DE ESTOS RAMOS DE ACTIVIDAD. PROMOVER Y GESTIO. </t>
  </si>
  <si>
    <t>Gustavo Alfonso Santano Leon</t>
  </si>
  <si>
    <t>marketing@isoco.com</t>
  </si>
  <si>
    <t>B18760736</t>
  </si>
  <si>
    <t>CAPITULAR COMUNICACION SOCIEDAD LIMITADA</t>
  </si>
  <si>
    <t xml:space="preserve">1. DESARROLLO DE ACTIVIDADES DE EDICION DE PRENSA DIGITAL, ESCRITA O A TRAVES DE CUALQUIER OTRO MEDIO. 2. DESARROLLO DE ACTIVIDADES DE PUBLICITARIAS. 3. DESARROLLO DE ACTIVIDADES DE DISENO GRAFICO. 4. DESARROLLO DE ACTIV. </t>
  </si>
  <si>
    <t>Julio Alejandro Espinel Jerez</t>
  </si>
  <si>
    <t>B37304433</t>
  </si>
  <si>
    <t>MULTIMEDIA TEAM SL</t>
  </si>
  <si>
    <t xml:space="preserve">ENSENANZA REGLADA Y NO REGLADA DE TODO TIPO DE MATERIAS, EN ESPECIAL LA DE INFORMATICA. ASESORIA TECNICA EN MATERIA INFORMATICA. CONFECCION DE PROGRAMAS INFORMATICOS DE TODA CLASE Y SU COMERCIALIZACION Y VENTA.. </t>
  </si>
  <si>
    <t>Enrique Pinaglia Alcaide</t>
  </si>
  <si>
    <t>B65366114</t>
  </si>
  <si>
    <t>MANIAC GAMES SL</t>
  </si>
  <si>
    <t xml:space="preserve">DESARROLLO Y EXPLOTACION DE SOFTWARE, ESPECIALMENTE LOS JUEGOS ONLINE Y EN GENERAL, DESARROLLO DE TODO TIPO DE APLICACIONES INFORMATICAS. </t>
  </si>
  <si>
    <t>B20936332</t>
  </si>
  <si>
    <t>SHARIKA DIGITAL SLL</t>
  </si>
  <si>
    <t>01010</t>
  </si>
  <si>
    <t xml:space="preserve">LA PRESTACION DE SERVICIOS DE INFORMACION, COMERCIO ELECTRONICO, ASESORIA VIRTUAL, CURSOS DE FORMACION Y OTRAS ACTIVIDADES RELACIONADAS CON EL DESARROLLO DE NUEVAS TECNOLOGIAS E INTERNET.. </t>
  </si>
  <si>
    <t>Nuria Pablos Sanchez</t>
  </si>
  <si>
    <t>B59841734</t>
  </si>
  <si>
    <t>NEW SAI SL</t>
  </si>
  <si>
    <t xml:space="preserve">COMERCIALIZACION DE TODO TIPO DE SISTEMAS DE ALIMENTACION ININTERRUMPIDA DE APARATOS ELECTRONICOS E INFORMATICOS. ASI COMO EQUIPOS AFINES Y ACCESORIOS. NACIONALES O IMPORTADOS. PARA SU VENTA Y.O INSTALACION. DENTRO O F.E. </t>
  </si>
  <si>
    <t>Jose Ignacio Gomez Martin</t>
  </si>
  <si>
    <t>newsai@newsai.es</t>
  </si>
  <si>
    <t xml:space="preserve"> m3a@msn.com</t>
  </si>
  <si>
    <t>B70311154</t>
  </si>
  <si>
    <t>TRICEROMEDIA SL</t>
  </si>
  <si>
    <t xml:space="preserve">Información y comunicaciones. Publicidad, marketing y diseño gráfico. Prestación de servicios y promoción en internet. Prestación de servicios para comercio online. Servicios para mantenimiento y soporte de software y de aplicaciones informáticas. </t>
  </si>
  <si>
    <t>Sonia Lorente</t>
  </si>
  <si>
    <t xml:space="preserve"> Francisco Javier Ortiz Valero</t>
  </si>
  <si>
    <t xml:space="preserve"> Carlos Cosin Canonico</t>
  </si>
  <si>
    <t xml:space="preserve"> Javier Ortiz</t>
  </si>
  <si>
    <t>B76590660</t>
  </si>
  <si>
    <t>ATLANTIS TECNOLOGIA Y SISTEMAS SL</t>
  </si>
  <si>
    <t>38379</t>
  </si>
  <si>
    <t xml:space="preserve">1. Desarrollo de software. El planteamiento, análisis, investigación, elaboración, desarrollo, promoción, comercialización, distribución, fabricación, importación, exportación, instalación, explotación y mantenimiento de productos de software y hardware, tanto propios como de terceros. 2. Servici. </t>
  </si>
  <si>
    <t>Jose Alejandro Romero Guzman</t>
  </si>
  <si>
    <t xml:space="preserve"> Juan Araya Cerda</t>
  </si>
  <si>
    <t>B81869414</t>
  </si>
  <si>
    <t>I T S INTEGRAL SOFTWARE TECHNOLOGIES SL</t>
  </si>
  <si>
    <t xml:space="preserve">LA CREACION, ELABORACION, EXPLOTACION, IMPORTACION, EXPORTACION, DISTRIBUCION Y COMERCIALIZACION DE SOFTWARE Y HARDWARE DE INFORMATICA Y COMUNICACIONES.. </t>
  </si>
  <si>
    <t>Joaquin Tutusaus Cebria</t>
  </si>
  <si>
    <t xml:space="preserve"> Ana Maria Martin Azañedo</t>
  </si>
  <si>
    <t>B18961433</t>
  </si>
  <si>
    <t>THE CLOUD GATE SOCIEDAD LIMITADA</t>
  </si>
  <si>
    <t xml:space="preserve">Diseño, desarrollo, producción, integración, mantenimiento aplicaciones, sistemas, equipos, soluciones, productos basados en el caso de las tecnologías de la información; computación en la nube, internet, plataformas móviles, consultaría en negocios que han uso de estas tecnologias. </t>
  </si>
  <si>
    <t>Francisco Javier Camargo Minguez</t>
  </si>
  <si>
    <t>B22353965</t>
  </si>
  <si>
    <t>BOX4CONTROL INSTALACIONES INTELIGENTES SL</t>
  </si>
  <si>
    <t>22006</t>
  </si>
  <si>
    <t xml:space="preserve">Articulo 2O. OBJETO SOCIAL. La Sociedad tiene por objeto la compra, venta, alquiler o desarrollo de aplicaciones y de instalaciones controladas o gestionadas por sistemas informaticos para la industria, comercio, particulares o administraciones publicas. Las actividades enumeradas podran ser realiz.. </t>
  </si>
  <si>
    <t>Joaquin Alberto Torregimeno Schaltz</t>
  </si>
  <si>
    <t>B61220265</t>
  </si>
  <si>
    <t>EUROCHANCE SL</t>
  </si>
  <si>
    <t xml:space="preserve">IMPORTACION, EXPORTACION, DISTRIBUCION, MONTAJE, COMERCIALIZACION AL POR MAYOR Y AL POR MENOR DE TODA CLASE DE ELEMENTOS INFORMATICOS TANTO DE SOFTWARE COMO DE HARDWARE CREACION DE SOFTWARE E INSTALACION DE REDES LOCALES. </t>
  </si>
  <si>
    <t>Luis Alfonso Garcia Viana Pezzi</t>
  </si>
  <si>
    <t xml:space="preserve"> Jean Pierre Zamarreno</t>
  </si>
  <si>
    <t xml:space="preserve"> Olivier Patrice Guimbaud</t>
  </si>
  <si>
    <t>B25617721</t>
  </si>
  <si>
    <t>NOVES TECNOLOGIES DE VENTA S.L</t>
  </si>
  <si>
    <t>25230</t>
  </si>
  <si>
    <t xml:space="preserve">REALIZACION Y MANTENIMIENTO DE PROGRAMAS INFORMATICOS. GRABACION Y TRATAMIENTO DE DATOS INFORMATICOS. COMERCIO AL MAYOR DE MAQUINARIA Y MATERIAL DE OFICINA. CONSTRUCCION Y/O MONTAJE DE MAQUINARIA DE OFICINA Y ORDENADORES. </t>
  </si>
  <si>
    <t>Vicente Castells Fernandez</t>
  </si>
  <si>
    <t>info@ntv.es</t>
  </si>
  <si>
    <t>B45345071</t>
  </si>
  <si>
    <t>TOLEDO SOFT DISTRIBUCION SL</t>
  </si>
  <si>
    <t>45003</t>
  </si>
  <si>
    <t xml:space="preserve">COMPRAVENTA, IMPORTACION, EXPORTACION, DISTRIBUCION, SUMINISTRO, REPARACION Y MANTENIMIENTO DE PROGRAMAS INFORMATICOS Y DE TODA CLASE DE ORDENADORES, EQUIPOS, MAQUINAS, MUEBLES. ELEMENTOS, PIEZAS Y CONSUMIBLES PARA EL TR. </t>
  </si>
  <si>
    <t>Guillermo Jose Gonzalez Valles Saco</t>
  </si>
  <si>
    <t xml:space="preserve"> Jesus Arguedas Rizzo</t>
  </si>
  <si>
    <t xml:space="preserve"> Maria Mar Vallinot Garcia</t>
  </si>
  <si>
    <t>d.comercial@toledo-soft.es</t>
  </si>
  <si>
    <t>B83297986</t>
  </si>
  <si>
    <t>BHUIYAN CORPORATION SL</t>
  </si>
  <si>
    <t xml:space="preserve">COMPRAVENTA DE ELEMENTOS DE TELEFONIA, INFORMATICA, INTERNET, REPROGRAFIA. PRESTACION.DE SERVICIOS DE TELECOMUNICACIONES, TANTO TELEFONICOS COMO INFORMATICOS.                                                              . </t>
  </si>
  <si>
    <t>Maria Carmen Jurado Rosa</t>
  </si>
  <si>
    <t>A33216086</t>
  </si>
  <si>
    <t>EDISA ASTURIAS SOCIEDAD ANONIMA</t>
  </si>
  <si>
    <t xml:space="preserve">COMERCIO AL POR MENOR DE ORDENADORES, EQUIPOS PERIFÉRICOS Y PROGRAMAS INFORMÁTICOS.. </t>
  </si>
  <si>
    <t>Domingo Torrens</t>
  </si>
  <si>
    <t xml:space="preserve"> Maria Sanz</t>
  </si>
  <si>
    <t>info@nacionalre.es</t>
  </si>
  <si>
    <t xml:space="preserve"> infoasturias@edisa.es</t>
  </si>
  <si>
    <t xml:space="preserve"> jomries@teleline.es</t>
  </si>
  <si>
    <t xml:space="preserve"> infoasturias@edisa.com</t>
  </si>
  <si>
    <t>B64580020</t>
  </si>
  <si>
    <t>CAMIA I CADMO SL</t>
  </si>
  <si>
    <t xml:space="preserve">SERVICIOS DE COMUNICACION POR MEDIOS INFORMATICOS Y TELEMATICOS. PRODUCCION Y DISTRIBUCION DE MEDIOS DE COMUNICACION IMPRESOS.MARKETING Y COMUNICACION: DISENO, PRODUCCION Y EVALUACION DE IMPACTOS EN AMBITO DE COMUNICACIO. </t>
  </si>
  <si>
    <t>Sergio Cano Ferrer</t>
  </si>
  <si>
    <t xml:space="preserve"> Carlos Manuel Rodrigo San Jose</t>
  </si>
  <si>
    <t xml:space="preserve"> Carlos Rodriguez Requena</t>
  </si>
  <si>
    <t xml:space="preserve"> Carlos Rodriguez</t>
  </si>
  <si>
    <t>B74084559</t>
  </si>
  <si>
    <t>GRUPO CAIP DOC-IT SL</t>
  </si>
  <si>
    <t>33817</t>
  </si>
  <si>
    <t xml:space="preserve">CNAE: 6209. a) Asesorar y prestar servicios en la implantación, mantenimiento, desarrollo y gestión de equipos y sistemas informáticos. b) La venta y alquiler de ordenadores y sus complementos. c) La venta, alquiler y desarrollo de programas informáticos. d) Proporcionar a particulares, empresas y a.. </t>
  </si>
  <si>
    <t>Angel Fernandez Lillo</t>
  </si>
  <si>
    <t>consultores@caip-informatica.com</t>
  </si>
  <si>
    <t>B85761591</t>
  </si>
  <si>
    <t>VILLBROS TECHNOLOGICAL SERVICES FOR BUSINESS SL</t>
  </si>
  <si>
    <t xml:space="preserve">LA PRODUCCION, DESARROLLO, SEGUIMIENTO, GESTION, INTEGRACION, FORMACION, SOPORTE, COMERCIALIZACION Y DISTRIBUCION DE TODOS LOS SERVICIOS, HERRAMIENTAS Y PRODUCTOS EN EL CAMPO DE LOS SISTEMAS DE INFORMACION.. </t>
  </si>
  <si>
    <t>Fernando Garcia Noceda Perez Cisneros</t>
  </si>
  <si>
    <t xml:space="preserve"> Garcia De La Noceda Perez-Cisneros Fernando</t>
  </si>
  <si>
    <t>B18856567</t>
  </si>
  <si>
    <t>INSIDE GRANADA 1 SL</t>
  </si>
  <si>
    <t xml:space="preserve">PRIMERO: LA ADQUISICION Y VENTA DE PRODUCTOS AL POR MAYOR Y DETALLE DE TODA CLASE DE PRODUCTOS INFORMATICOS, ASI COMO SU REPARACION ASISTENCIA Y MANTENIMIENTO. COMPRA-VENTA DE MOBILIARIO DE OFICINA. COMPRA-VENTA DE APARA. </t>
  </si>
  <si>
    <t>Jose Maria Cayo Catalan</t>
  </si>
  <si>
    <t>B63730931</t>
  </si>
  <si>
    <t>PANGELIA SL</t>
  </si>
  <si>
    <t xml:space="preserve">COMPRA, VENTA, ADMINISTRACION Y ARRENDAMIENTO DE TODA CLASE DE BIENES INMUEBLES.POR IMPERATIVO LEGAL, QUEDA EXCLUIDO EXPRESAMENTE EL ARRENDAMIENTO ACTIVO FINANCIERO.COMPRA, VENTA DE PEQUENA MAQUINARIA INDUSTRIAL ETC. </t>
  </si>
  <si>
    <t>Carlos Enrique Lopez Echeverria</t>
  </si>
  <si>
    <t xml:space="preserve"> Maria Carmen Lopez Echeverria</t>
  </si>
  <si>
    <t xml:space="preserve"> Carlos Lopez Bravo</t>
  </si>
  <si>
    <t>B64798606</t>
  </si>
  <si>
    <t>PROINCOR AZUL SL</t>
  </si>
  <si>
    <t xml:space="preserve">LA EXPLOTACION, POR CUALQUIER PROCEDIMIENTO VALIDO EN DERECHO, DE TODA CLASE DE TRABAJOS Y PROYECTOS DE SOFTWARE Y DEMAS SERVICIOS INFORMATICOS.                                                                            . </t>
  </si>
  <si>
    <t>Antonio Gracia Molina</t>
  </si>
  <si>
    <t xml:space="preserve"> Jesus Gil Hernandez</t>
  </si>
  <si>
    <t xml:space="preserve"> Jose Francisco Martinez Vera</t>
  </si>
  <si>
    <t>B64994221</t>
  </si>
  <si>
    <t>TREBALI SOLUTIONS SL</t>
  </si>
  <si>
    <t xml:space="preserve">MANTENIMIENTO Y SERVICIOS INFORMATICOS.GESTION DE ESTABLECIMIENTOS HOTELEROS Y DE HOSTELERIA.. </t>
  </si>
  <si>
    <t>Jorge Coloma Peso</t>
  </si>
  <si>
    <t>B65373938</t>
  </si>
  <si>
    <t>APPS INSTALLER SL</t>
  </si>
  <si>
    <t xml:space="preserve">EL DESARROLLO DE PORTALES DE INTERNET.. </t>
  </si>
  <si>
    <t>Pedro Pablo Gomez Romero</t>
  </si>
  <si>
    <t>B85637635</t>
  </si>
  <si>
    <t>HIPERNETWORKS SOCIEDAD LIMITADA</t>
  </si>
  <si>
    <t xml:space="preserve">LA CREACION, EL DESARROLLO, LA DISTRIBUCION, LA INSTALACION, PUESTA EN SERVICIO DE SOPORTES INFORMATICOS TANTO A NIVEL DE SOFTWARE QUE DE HARDWARE Y LA CENTRALIZACION DE DATOS. COORDINACION Y EL DESARROLLO DE SISTEMAS IN. </t>
  </si>
  <si>
    <t>Enrique Prados Jimenez</t>
  </si>
  <si>
    <t>B86194529</t>
  </si>
  <si>
    <t>BAN ROI CARD WORLD SL</t>
  </si>
  <si>
    <t xml:space="preserve">EXPLOTACION DE PORTALES WEB QUE PROVEERAN SERVICIOS Y APLICACIONES DE APOYO PARA EMPRESAS Y DESARROLLO DE SOFTWARE EMPRESARIAL, ACTIVIDADES DE PROGRAMACION INFORMATICA... </t>
  </si>
  <si>
    <t>Nuria Cruz Garcia</t>
  </si>
  <si>
    <t>B98119134</t>
  </si>
  <si>
    <t>3 DOLOMITES SL</t>
  </si>
  <si>
    <t>46900</t>
  </si>
  <si>
    <t xml:space="preserve">LA SOCIEDAD TIENE POR OBJETO: EL DESARROLLO DE PROGRAMAS INFORMATICOS, EL ALQUILER DE LOS MISMOS Y SU SOPORTE TECNICO. VENTA DE HARDWARE, SOFTWARE. DISENO E IMPLANTACION DE PROYECTOS DE TELECOMUNICACIONES. CONSULTORIA IN. </t>
  </si>
  <si>
    <t>Francisco Jose Yuste Gumier</t>
  </si>
  <si>
    <t xml:space="preserve"> Santiago Heras Palomino</t>
  </si>
  <si>
    <t>B64679814</t>
  </si>
  <si>
    <t>CONSUMIBLE UNIVERSAL SL</t>
  </si>
  <si>
    <t xml:space="preserve">LA COMPRAVENTA Y COMERCIALIZACION, DIRECTA E INDIRECTA, DE TODO TIPO DE APARATOS Y MATERIALES ELECTRONICOS E INFORMATICOS.. </t>
  </si>
  <si>
    <t>Tomas Meson Rodriguez</t>
  </si>
  <si>
    <t xml:space="preserve"> Pablo Meson Nuñez</t>
  </si>
  <si>
    <t xml:space="preserve"> Del Maria Pilar Nuñez Hernandez</t>
  </si>
  <si>
    <t>B86151347</t>
  </si>
  <si>
    <t>YEMURAI TRAINING SL</t>
  </si>
  <si>
    <t xml:space="preserve">LA INVESTIGACION Y DESARROLLO (I+ D) EN EL AMBITO INFORMATICO, TANTO A NIVEL DE SOFTWARE COMO DE HARDWARE, EL DESARROLLO Y VENTA POR ELLA MISMA... </t>
  </si>
  <si>
    <t>Taissir Saade Saade</t>
  </si>
  <si>
    <t>B86369261</t>
  </si>
  <si>
    <t>SAR INGENIERIA INFORMATICA SL</t>
  </si>
  <si>
    <t xml:space="preserve">LA PRESTACION DE SERVICIOS DE CONSULTORIA, ASESORAMIENTO, ASISTENCIA, DISEÑO, PROYECTOS, DICTAMENES, PERITACIONES, ORGANIZACION, GESTION, INVESTIGACION, DESARROLLO, MANTENIMIENTO, INFORMACION, ANALISIS Y ESTUDIOS DE CAMPO INFORMATICO, REDES Y COMUNICACIONES. </t>
  </si>
  <si>
    <t>Enrique Fuika</t>
  </si>
  <si>
    <t xml:space="preserve"> Jorg Franz Hefner Christian</t>
  </si>
  <si>
    <t xml:space="preserve"> Christian Jorg Franz Hefner</t>
  </si>
  <si>
    <t>B99359838</t>
  </si>
  <si>
    <t>IMAGEPLUS 2012 SL</t>
  </si>
  <si>
    <t xml:space="preserve">La realización de todo tipo de actividades de programación y diseño de aplicaciones informáticas, la venta de equipos para tratamiento de informacióny materiales auxiliares, así como la prestación de servicios de mantenimiento y reparación de programas y equipos. La venta al mayor y al menor de co. </t>
  </si>
  <si>
    <t>Manuel Francisco Palazon Guzman</t>
  </si>
  <si>
    <t>donjaime@latinta.es</t>
  </si>
  <si>
    <t>A20142279</t>
  </si>
  <si>
    <t>ATE INFORMATICA SOCIEDAD ANONIMA</t>
  </si>
  <si>
    <t xml:space="preserve">Venta menor muebles de oficina, máquinas y equipos de oficina.. </t>
  </si>
  <si>
    <t>Francisco Artega Cardineau</t>
  </si>
  <si>
    <t>josema@atenet.es</t>
  </si>
  <si>
    <t xml:space="preserve"> ate@atenet.es</t>
  </si>
  <si>
    <t xml:space="preserve"> jvazquez@atenet.es</t>
  </si>
  <si>
    <t>B31181126</t>
  </si>
  <si>
    <t>INFORMATICA Y GESTION QUATRO SL</t>
  </si>
  <si>
    <t xml:space="preserve">REALIZACION DE ESTUDIOS DE INFORMATICA Y DE MECANIZACION DE EMPRESAS. COMPRA, VENTA, IMPORTACION, EXPORTACION, COMERCIALIZACION, DISTRIBUCION Y REPRESENTACION DE TODA CLASE DE ORDENADORES, COMPUTADORES, CALCULADORAS. Y O. </t>
  </si>
  <si>
    <t>Alfonso Manuel Sainz Rodriguez</t>
  </si>
  <si>
    <t>B33404203</t>
  </si>
  <si>
    <t>MULTI-INFORMATICA PRINCIPADO S.L.</t>
  </si>
  <si>
    <t>33930</t>
  </si>
  <si>
    <t xml:space="preserve">LA COMPRA VENTA AL POR MAYOR Y AL POR MENOR, ASI COMO SU IMPORTACION Y EXPORTACION MEDIACION REPRESENTACION DISTRIBUCION, FABRICACION Y MANUFACTURACION DE TODA CLASE DE ORDENADORES.. </t>
  </si>
  <si>
    <t>mip@multinformatica.com</t>
  </si>
  <si>
    <t>B63733356</t>
  </si>
  <si>
    <t>DESARROLLO DE ESTRATEGIAS PUBLICITARIAS EN INTERNET SL</t>
  </si>
  <si>
    <t xml:space="preserve">EL DESARROLLO Y EXPLOTACION DE APLICACIONES INFORMATICAS Y PAGINAS WEB PARA LA DIFUSION DE ANUNCIOS CLASIFICADOS Y PUBLICIDAD EN GENERAL, ASI COMO LA PRESTACION DE OTROS SERVICIOS DE LA SOCIEDAD DE LA INFORMACION.... </t>
  </si>
  <si>
    <t>Ramiro Esteban Sanchez</t>
  </si>
  <si>
    <t>B76528520</t>
  </si>
  <si>
    <t>LUCIDIO SL</t>
  </si>
  <si>
    <t xml:space="preserve">a) Compraventa de vehículo a motor, alquiler de vehículos a motor sin conductor. b) Desarrollo de sistemas informáticos y creación de software destinados a innovación de la industria tecnológica e informática. c) La Asesoría integral a personas físicas o jurídicas nacionales o extranjeras en materia. </t>
  </si>
  <si>
    <t>Ana Maria Castillo Martinez</t>
  </si>
  <si>
    <t>B86252889</t>
  </si>
  <si>
    <t>JAG EXCLUSIVE PRODUCTS SL</t>
  </si>
  <si>
    <t xml:space="preserve">LA IMPORTACION EXPORTACION DISTRIBUCION COMERCIALIZACION ALQUILER FABRICACION PRODUCCION ENSAMBLAJE VENTA MAYOR MENOR Y REPARACION DE PRODUCTOS ELECTRONICOS. </t>
  </si>
  <si>
    <t>Angel Berrocal Martinez</t>
  </si>
  <si>
    <t>B57390411</t>
  </si>
  <si>
    <t>TELEBAL EUROPEA S.L.</t>
  </si>
  <si>
    <t xml:space="preserve">LA INTERMEDIACION EN LA CONTRATACION DE SERVICIOS DE TELEFONIA TANTO FIJA COMO MOVIL, SERVICIOS DE INTERNET Y SERVICIOS DE TELEVISION; LA VENTA, INSTALACION, LA ASISTENCIA TECNICA, EL SERVICIO POSTVENTA Y EL MANTENIMIENT. </t>
  </si>
  <si>
    <t>Juan Antonio Lopez Lopez</t>
  </si>
  <si>
    <t>tienda@puigcercos.com</t>
  </si>
  <si>
    <t xml:space="preserve"> javierluque@puigcercos.com</t>
  </si>
  <si>
    <t>B63968382</t>
  </si>
  <si>
    <t>CHMLAB GROUP 2005 SL</t>
  </si>
  <si>
    <t xml:space="preserve">LA COMERCIALIZACION DE EQUIPOS Y CONSUMIBLES PARA LABORATORIOS DE PRODUCTOS QUIMICOS. </t>
  </si>
  <si>
    <t>Jose Augusto Matos Silva</t>
  </si>
  <si>
    <t xml:space="preserve"> Filipe Fernando Jorge Conceicao Madureira</t>
  </si>
  <si>
    <t>B85479681</t>
  </si>
  <si>
    <t>ONBIQUO SL</t>
  </si>
  <si>
    <t xml:space="preserve">ESTUDIO DE DISENO; DESARROLLO DE APLICACIONES INFORMATICAS; FOTOGRAFIA; ENSENANZA NO REGLADA DE FOTOGRAFIA; COMERCIALIZACION DE EQUIPOS INFORMATICOS; Y TODO TIPO DE ACTIVIDADES RELACIONADAS CON EL DISENO GRAFICO.. </t>
  </si>
  <si>
    <t>Maria Adoracion Sanz Martin</t>
  </si>
  <si>
    <t xml:space="preserve"> Francisco Sanz Arias</t>
  </si>
  <si>
    <t>info@onbiquo.com</t>
  </si>
  <si>
    <t>B85980613</t>
  </si>
  <si>
    <t>GORDIAN BROWN INSTALACIONES AUDIOVISUALES SL</t>
  </si>
  <si>
    <t xml:space="preserve">LA INVESTIGACION, DESARROLLO Y FABRICACION DE NUEVOS PRODUCTOS Y COMPLEMENTOS TANTO ACTIVOS COMO PASIVOS, ASI COMO EL DESARROLLO Y MANTENIMIENTO DE PROGRAMAS AVANZADOS DE SOFTWARE.. </t>
  </si>
  <si>
    <t>Alfredo Severino Alonso Fernandez</t>
  </si>
  <si>
    <t>info@cspabogados.com</t>
  </si>
  <si>
    <t>B91526160</t>
  </si>
  <si>
    <t>SOLTEL IT SYSTEMS SL</t>
  </si>
  <si>
    <t xml:space="preserve">LA EXPLOTACION ELECTRONICA Y APLICACION DE NUEVAS TECNOLOGIAS ORIENTADAS A OS SISTEMAS DE INFORMACION. ASIMISMO, LA REALIZACION DE TODO TIPO DE GESTION, ORIENTACION, ASESORAMIENTO, FORMACION, DICTAMENES, INFORMES, ENFOQU. </t>
  </si>
  <si>
    <t>Victoriano Medina Rojo</t>
  </si>
  <si>
    <t>B93133312</t>
  </si>
  <si>
    <t>SOCIEDAD ESPAÑOLA DE SEGURIDAD EN TECNOLOGIAS DE LA INFORMACION SL</t>
  </si>
  <si>
    <t>"La producción, desarrollo y comercialización de software informático y productos relacionados."". "</t>
  </si>
  <si>
    <t>Ruy Mora Retana</t>
  </si>
  <si>
    <t>A61009338</t>
  </si>
  <si>
    <t>SUMINISTRADORA DE ELECTRICIDAD Y MATERIALES SA</t>
  </si>
  <si>
    <t xml:space="preserve">LA COMPRA VENTA IMPORTACION EXPORTACION AL MAYOR DE MATERIAL ELECTRICO ELECTRONICO Y DE FONTANERIA.                                                                                                                         . </t>
  </si>
  <si>
    <t>Paul Stephen Thomas</t>
  </si>
  <si>
    <t xml:space="preserve"> Catalina Solember</t>
  </si>
  <si>
    <t xml:space="preserve"> Stephen Thomas Paul</t>
  </si>
  <si>
    <t xml:space="preserve"> Claudia Giunta</t>
  </si>
  <si>
    <t xml:space="preserve"> William Bowler Richard</t>
  </si>
  <si>
    <t>sesaelec@sesaelec.com</t>
  </si>
  <si>
    <t>B31860976</t>
  </si>
  <si>
    <t>ISCAN TELECOMUNICACION SL</t>
  </si>
  <si>
    <t xml:space="preserve">LA SOCIEDAD TIENE POR OBJETO: A. LA EXPLOTACION DE LOCUTORIOS TELEFONICOS, SERVICIO DE FAX, INTERNET Y ENVIO DE DINERO. B. LA COMPRA Y VENTA DE MATERIAL TELEFONICO E INFORMATICO, RELACIONADO CON LAS TELECOMUNICACIONES. C. </t>
  </si>
  <si>
    <t>Jose Luis Gonzalez Coronado</t>
  </si>
  <si>
    <t>B47638002</t>
  </si>
  <si>
    <t>LUCE INNOVATIVE TECHNOLOGIES SL</t>
  </si>
  <si>
    <t xml:space="preserve">LA SOCIEDAD TENDRA POR OBJETO LA GENERACION Y COMERCIALIZACION DE NUEVOS PRODUCTOS, PROCESOS Y SERVICIOS, DERIVADOS DE LA I+D+I REALIZADAS POR EL PERSONAL TECNICO DE LA PROPIA EMPRESA EN LAS AREAS DE ACTIVIDAD DE LAS NUE. </t>
  </si>
  <si>
    <t>Franciscus Joannes Maria Voorvaart</t>
  </si>
  <si>
    <t xml:space="preserve"> Voorvaart Franciscus Joannes Maria</t>
  </si>
  <si>
    <t>B85243061</t>
  </si>
  <si>
    <t>MISION EXOPLANETARIA SL</t>
  </si>
  <si>
    <t xml:space="preserve">PRESTACION DE SERVICIOS DE INTERNET Y OPERADOR EN INTERNET EN CUALQUIER ACTIVIDAD RELACIONADA CON EL COMERCIO Y LA INFORMACION.. </t>
  </si>
  <si>
    <t>Rafael Rojo Gonzalez</t>
  </si>
  <si>
    <t>B85344927</t>
  </si>
  <si>
    <t>WEBYRED SL</t>
  </si>
  <si>
    <t xml:space="preserve">DESARROLLO DE HARDWARE Y SOFWARE.. </t>
  </si>
  <si>
    <t>Enrique Velazquez Alvarez</t>
  </si>
  <si>
    <t>B85392538</t>
  </si>
  <si>
    <t>ACCIONES Y EVENTOS PROMOCIONALES SL</t>
  </si>
  <si>
    <t xml:space="preserve">LA PRESTACION DE SERVICIOS DE PROMOCION PUBLICITARIA DE TODA CLASE DE BIENES Y SERVICIOS DE LICITO COMERCIO. LA MANIPULACION, ENVIOS, TRANSPORTE Y ALMACENAJE DE DICHOS BIENES Y SERVICIOS, ASI COMO EL TRATAMIENTO DE BASES. </t>
  </si>
  <si>
    <t>Jose Maria Lazareno Martinez</t>
  </si>
  <si>
    <t>B85804458</t>
  </si>
  <si>
    <t>AUDITEST GESTION SL</t>
  </si>
  <si>
    <t xml:space="preserve">LA CREACION, FABRICACION, ELABORACION, EXPLOTACION, DISTRIBUCION, COMERCIALIZACION, EXPORTACION, IMPORTACION DE SOFTWARE Y HARDWARE DE INFORMATICA Y COMUNICACIONES.. </t>
  </si>
  <si>
    <t>Nuria Coral Ortiz Herranz</t>
  </si>
  <si>
    <t>B92991827</t>
  </si>
  <si>
    <t>PROTEIN STUDIOS SL</t>
  </si>
  <si>
    <t xml:space="preserve">DESARROLO DE SOFTWARE DE ENTRETENIMIENTO. LA CREACION, DISENO, DESARROLLO, MANTENIMIENTO, DISTRIBUCION, COMERCIALIZACION AL POR MAYOR O POR MENOR, IMPORTACION Y EXPORTACION DE PROGRAMAS Y APLICACIONES INFORMATICAS, REALI. </t>
  </si>
  <si>
    <t>Raquel Rodriguez Ciudad</t>
  </si>
  <si>
    <t xml:space="preserve"> Alberto Jorge Suarez Garcia</t>
  </si>
  <si>
    <t>B39511134</t>
  </si>
  <si>
    <t>SUPPORT SUMINISTROS Y SOPORTES SOCIEDAD LIMITADA</t>
  </si>
  <si>
    <t xml:space="preserve">LA INSTALACION Y MANTENIMIENTO DE APARATOS, DISPOSITIVOS Y SISTEMAS DE SEGURIDAD.                                                                                                                                           . </t>
  </si>
  <si>
    <t>Juan Carlos Gonzalez Gonzalez</t>
  </si>
  <si>
    <t xml:space="preserve"> Pedro Antonio Ribas Lopez</t>
  </si>
  <si>
    <t>setelsa@setelsa.net</t>
  </si>
  <si>
    <t>B84942432</t>
  </si>
  <si>
    <t>INGENIUM OUTSOURCING SERVICES SL</t>
  </si>
  <si>
    <t xml:space="preserve">INVESTIGACION, PROGRAMACION, DESARROLLO, PRODUCCION, PROMOCION, COMERCIALIZACION Y DISTRIBUCION DE TODA CLASE DE PRODUCTOS, BIENES Y SERVICIOS EN EL AMBITO DE LAS TELECOMUNICACIONES, LA INFORMATICA Y LA ELECTRONICA. </t>
  </si>
  <si>
    <t>Alberto Calvo Reyes</t>
  </si>
  <si>
    <t>A41000852</t>
  </si>
  <si>
    <t>COMERCIAL DEL SUR SOCIEDAD ANONIMA</t>
  </si>
  <si>
    <t xml:space="preserve">COMERCIALIZACION DE MATERIAL ELECTRICO. </t>
  </si>
  <si>
    <t>Beatriz Peña Llorente</t>
  </si>
  <si>
    <t>gmolinos@comesur.es</t>
  </si>
  <si>
    <t xml:space="preserve"> granada@comesur.es</t>
  </si>
  <si>
    <t xml:space="preserve"> sevilla@comesur.es</t>
  </si>
  <si>
    <t>A86349859</t>
  </si>
  <si>
    <t>RETELEC SYSTEM SA</t>
  </si>
  <si>
    <t xml:space="preserve">MONTAJE, COMPRA, VENTA Y DISTRIBUCION DE BATERIAS DE CONDENSADORES Y MATERIAL ELECTRICO. </t>
  </si>
  <si>
    <t>Luis Pancorbo Barquin</t>
  </si>
  <si>
    <t xml:space="preserve"> Maria De Los Angeles Gonzalez Perez</t>
  </si>
  <si>
    <t>admon@retelecsystem.com</t>
  </si>
  <si>
    <t xml:space="preserve"> a.alonso@enrwatio.es</t>
  </si>
  <si>
    <t xml:space="preserve"> enrwatio@enrwatio.es</t>
  </si>
  <si>
    <t>B61702874</t>
  </si>
  <si>
    <t>BELSATI SISTEMAS SL</t>
  </si>
  <si>
    <t xml:space="preserve">LA COMERCIALIZACION Y DISTRIBUCION DE PRODUCTOS Y MATERIAL DE ELECTRONICA. LA COMPRAVENTA DE SISTEMAS ELECTRONICOS PARA LA INDUSTRIA. LA REPARACION DE PRODUCTOS Y MATERIAL DE ELECTRONICA.                                 . </t>
  </si>
  <si>
    <t>Fernando Altolaguirre Guisasola</t>
  </si>
  <si>
    <t>info@belsati.com</t>
  </si>
  <si>
    <t>B70233416</t>
  </si>
  <si>
    <t>TRILEUCO SOLUTIONS SL</t>
  </si>
  <si>
    <t xml:space="preserve">1. PRESTAR LOS SERVICIOS DE DESARROLLO, COMERCIALIZACION Y MANTENIMIENTO DEPRODUCTOS INFORMATICOS PARA DIFERENTES PLATAFORMAS, EN EL AMBITO DE LAS TECNOLOGIAS DE LA INFORMACION Y LAS TELECOMUNICACIONES. 2. SUMINISTRAR, I. </t>
  </si>
  <si>
    <t>Jose Luis Rodriguez Rodriguez</t>
  </si>
  <si>
    <t>B83480236</t>
  </si>
  <si>
    <t>KABAL INFORMATION TECHNOLOGIES CONSULTING SL</t>
  </si>
  <si>
    <t xml:space="preserve">SERVICIOS PRIVADOS DE TELECOMUNICACION Y TELETRANSMISION DE DATOS.. </t>
  </si>
  <si>
    <t>Armin Steiner</t>
  </si>
  <si>
    <t xml:space="preserve"> Andreas Huth</t>
  </si>
  <si>
    <t>B84618768</t>
  </si>
  <si>
    <t>ARDHIVER INGENIEROS CONSULTORES SL</t>
  </si>
  <si>
    <t xml:space="preserve">TOPOGRAFIA, CARTOGRAFIA, DESARROLLO Y MANTENIMIENTO DE SISTEMAS DE INFORMACION GEOGRAFICA Y APLICACIONES INFORMATICAS. </t>
  </si>
  <si>
    <t>Jose Manuel Sanchez Crespo</t>
  </si>
  <si>
    <t xml:space="preserve"> Jose Manuel Vicente</t>
  </si>
  <si>
    <t xml:space="preserve"> Montoya Fanegas Guilermo</t>
  </si>
  <si>
    <t>B86767761</t>
  </si>
  <si>
    <t>WEGOW TECHNOLOGIES SOCIEDAD LIMITADA</t>
  </si>
  <si>
    <t xml:space="preserve">la realización, tanto en España como en el extranjero, de las siguientes actividades: La creación y producción de canales telemáticos basados en soportes y programas informáticos, en especial a través de páginas web, o cualquier otra plataforma de acceso público a través de Internet. </t>
  </si>
  <si>
    <t>Jesus Lopez Calvo</t>
  </si>
  <si>
    <t>B92901826</t>
  </si>
  <si>
    <t>INTERFONE TELECOM SL</t>
  </si>
  <si>
    <t xml:space="preserve">COMPRAVENTA, IMPORTACION Y EXPORTACION DE APARATOS ELECTRONICOS, INFORMATICOS Y DE TELEFONIA MOVIL; EXPLOTACION DEL NEGOCIO DE LA COMERCIALIZACION DE PRODUCTOS, ELEMENTOS Y SERVICIOS DE TELEFONIA Y COMUNICACIONES; TRAFIC. </t>
  </si>
  <si>
    <t>Concepcion Diaz Usero</t>
  </si>
  <si>
    <t>B93142917</t>
  </si>
  <si>
    <t>DOLCE VITA LIFE SL</t>
  </si>
  <si>
    <t xml:space="preserve">Organización de toda clase de eventos sociales, espectáculos musicales, congresos, y montaje, distribución y promoción de stand comerciales. Creaciónde páginas web, publicidad, marketing merchandising, comercialización y distribución de productos. Edición, promoción y venta de revistas, su impresió. </t>
  </si>
  <si>
    <t>Jose Gonzalez Aragones</t>
  </si>
  <si>
    <t>B11481470</t>
  </si>
  <si>
    <t>TRISQUEL SISTEMAS SL</t>
  </si>
  <si>
    <t xml:space="preserve">A) LA COMERCIALIZACION, TANTO INTRACOMUNITARIA COMO EXTRACOMUNITARIA, DE TODA CLASE DE MATERIAL ELECTRONICO, TANTO HARDWARE COMO SOFTWARE FABRICACION, DISENO, PRESTACION DE SERVICIOS, LA ENSENANZA, DIRECTA O A DISTANCIA,. </t>
  </si>
  <si>
    <t>Jose Gonzalez Cortijo</t>
  </si>
  <si>
    <t>admon@trisquelsistemas.net</t>
  </si>
  <si>
    <t>B04757852</t>
  </si>
  <si>
    <t>LUX GREENLED-ESPAÑA SL</t>
  </si>
  <si>
    <t>04009</t>
  </si>
  <si>
    <t xml:space="preserve">Venta al mayor y menor, mediación, distribución, fabricación, importación e instalación de toda clase de material eléctrico, iluminación y cualquier mecanismo de eficiencia y ahorro energético. </t>
  </si>
  <si>
    <t>Luciano Blazquez Civico</t>
  </si>
  <si>
    <t>B64401508</t>
  </si>
  <si>
    <t>INTERGRID TECNOLOGIES DEL CONEIXEMENT SL</t>
  </si>
  <si>
    <t xml:space="preserve">PROVEEDOR DE SERVICIOS DE INTERNET, DOMINIOS ALOJAMIENTO WEB, CORREO ELECTRONICO, HOUSING Y SERVIDORES DEDICADOS.PROVEEDOR DE SERVICIOS DE APLICACION; WEB 2.0, TECNOLOGIAS DEL CONOCIMIENTO Y REDES SOCIALES; ETC. </t>
  </si>
  <si>
    <t>Lydia Zarceño Quiralte</t>
  </si>
  <si>
    <t xml:space="preserve"> Eduardo Rodriguez Juarez</t>
  </si>
  <si>
    <t xml:space="preserve"> Oscar Jose Delgado Rio</t>
  </si>
  <si>
    <t>B73637225</t>
  </si>
  <si>
    <t>ZCALL LEVANTE SOCIEDAD LIMITADA</t>
  </si>
  <si>
    <t xml:space="preserve">LA COMERCIALIZACION, DISTRIBUCION Y COMPRAVENTA AL POR MAYOR Y AL POR MENOR DE NUEVAS INICIATIVAS, COMPONENTES INFORMATICOS Y ELECTRONICOS, TELEFONIAMOVIL Y FIJA, ASI COMO SISTEMAS DE COMUNICACION, EQUIPOS, INSTALACION.. </t>
  </si>
  <si>
    <t>Miguel Angel Rodriguez Castro</t>
  </si>
  <si>
    <t xml:space="preserve"> Jose Felix Garcia Garcia</t>
  </si>
  <si>
    <t xml:space="preserve"> Francisco Jose Moreno Yañez</t>
  </si>
  <si>
    <t>B93220176</t>
  </si>
  <si>
    <t>TALITASIA GAMES SL</t>
  </si>
  <si>
    <t>29011</t>
  </si>
  <si>
    <t xml:space="preserve">-El diseño, desarrollo, producción, distribución, integración, investigación y mantenimiento de videojuegos, paginas web, software y hardware con elfin del entretenimiento en el uso de las tecnologías de la información (informática, electrónica y comunicaciones). -La prestación de servicios de co. </t>
  </si>
  <si>
    <t>Jose Fernandez Garcia</t>
  </si>
  <si>
    <t xml:space="preserve"> Alfredo Serrano Villalobos</t>
  </si>
  <si>
    <t xml:space="preserve"> Emilio Coto Alvarez</t>
  </si>
  <si>
    <t>B11908969</t>
  </si>
  <si>
    <t>QLIKREPORT SL</t>
  </si>
  <si>
    <t>11406</t>
  </si>
  <si>
    <t xml:space="preserve">Desarrollo y programación de aplicaciones informáticas, comercialización de las mismas, diseño gráfico, servicios de marketing y publicidad, diseño Web, Consultoría y formación en las distintas actividades y servicios profesionales desarrollada en el presente objeto social. Las actividades enumera. </t>
  </si>
  <si>
    <t>Sebastian Almiron Garcia</t>
  </si>
  <si>
    <t xml:space="preserve"> Carlos Contreras Sagredo</t>
  </si>
  <si>
    <t>B70307681</t>
  </si>
  <si>
    <t>DEINDO IDEAS SL</t>
  </si>
  <si>
    <t xml:space="preserve">Desarrollo de programas y aplicaciones informáticas. Desarrollo y mantenimiento de páginas web. Prestación y comercialización de servicios culturales, de ocio y entretenimiento. </t>
  </si>
  <si>
    <t>Francisco Javier Aguilar Cobo</t>
  </si>
  <si>
    <t>B80767445</t>
  </si>
  <si>
    <t>BRAINSTORM MULTIMEDIA SL</t>
  </si>
  <si>
    <t xml:space="preserve">LA REALIZACION DE CUANTOS ACTOS Y NEGOCIOS SE RELACIONEN CON LA CINEMATOGRAFIA, DISCOGRAFIA, TANTO SONORA COMO DE IMAGEN EN PARTICULAR, PRESTANDO TODA CLASE DE SERVICIOS TECNICOS QUE SE RELACIONEN CON SU EXPLOTACION, ETC. </t>
  </si>
  <si>
    <t>Antonio Garcia Gallego</t>
  </si>
  <si>
    <t xml:space="preserve"> Javier Benito Garrido</t>
  </si>
  <si>
    <t>agonzalez@brainstorm.es</t>
  </si>
  <si>
    <t xml:space="preserve"> mchurruca@brainstorm.es</t>
  </si>
  <si>
    <t xml:space="preserve"> francisco@brainstorm.es</t>
  </si>
  <si>
    <t xml:space="preserve"> sales@brainstorm.es</t>
  </si>
  <si>
    <t xml:space="preserve"> rmontesa@brainstorm.es</t>
  </si>
  <si>
    <t>B80988413</t>
  </si>
  <si>
    <t>ITEC INFORMATICA SL</t>
  </si>
  <si>
    <t xml:space="preserve">LA INVESTIGACION DISENO DESARROLLO FOMENTO COMERCIALIZACION Y ENSENANZA DE SISTEMAS INFORMATICOS DESTINADOS A TODO TIPO DE EMPRESAS PROFESIONALES Y PARTICULARES.. </t>
  </si>
  <si>
    <t>Manuel Sanz Loste</t>
  </si>
  <si>
    <t>B83460832</t>
  </si>
  <si>
    <t>COMERCIAL PRAVE ELECTRONIC SL</t>
  </si>
  <si>
    <t xml:space="preserve">LA EXPORTACION E IMPORTACION, DISTRIBUCION Y COMPRAVENTA AL POR MAYOR Y AL POR MENOR, Y EN GENERAL COMERCIALIZACION DE PRODUCTOS ELECTRONICOS Y DE REGALO.. </t>
  </si>
  <si>
    <t>Juan Carlos Martinez Palmeiro</t>
  </si>
  <si>
    <t xml:space="preserve"> Santiago Cuesta Blanco</t>
  </si>
  <si>
    <t xml:space="preserve"> Jose Luis Cuesta Blanco</t>
  </si>
  <si>
    <t>comercialprave@telefonica.net</t>
  </si>
  <si>
    <t>B83888958</t>
  </si>
  <si>
    <t>PRAGSIS TECHNOLOGIES SL</t>
  </si>
  <si>
    <t xml:space="preserve">ASESORAMIENTO, CONSULTORIA, CONCEPCION, DISENOS, DESARROLLO, IMPLANTACION, EXPLOTACION Y MANTENIMIENTO DE SISTEMAS DE INFORMACION Y DE COMUNICACION. </t>
  </si>
  <si>
    <t>Antonio Castello Fuentes</t>
  </si>
  <si>
    <t>rrhh@pragsis.com</t>
  </si>
  <si>
    <t xml:space="preserve"> marketing@pragsis.com</t>
  </si>
  <si>
    <t>B84517606</t>
  </si>
  <si>
    <t>GRUPO DESARROLLO Y GESTION DE SISTEMAS MADRID SL</t>
  </si>
  <si>
    <t xml:space="preserve">LA FORMACION Y EL DESARROLLO DE NUEVAS TECNOLOGIAS. </t>
  </si>
  <si>
    <t>Jose Olalla Peyre</t>
  </si>
  <si>
    <t>B85801934</t>
  </si>
  <si>
    <t>SICHEL CONSULTING GROUP SL</t>
  </si>
  <si>
    <t xml:space="preserve">CONSULTORIA INFORMATICA, Y LAS ACTIVIDADES PROPIAS DEL RAMO DE LA INFORMATICA, INCLUIDA LA FABRICACION, IMPORTACION, EXPORTACION, DISTRIBUCION, VENTA E INSTALACION DE MATERIALES Y ELEMENTOS,.. </t>
  </si>
  <si>
    <t>Diego Cimadevilla Fernandez</t>
  </si>
  <si>
    <t>B48865950</t>
  </si>
  <si>
    <t>F2 SERVICIOS Y COLABORACIONES INFORMATICAS SOCIEDAD LIMITADA</t>
  </si>
  <si>
    <t xml:space="preserve">REPARACION DE MATERIAL INFORMATICO. </t>
  </si>
  <si>
    <t>Benito Lopez Rojo</t>
  </si>
  <si>
    <t>B57570418</t>
  </si>
  <si>
    <t>TCP-IB TECHNOLOGIC SL</t>
  </si>
  <si>
    <t xml:space="preserve">EL EJERCICIO DE TODAS LAS ACTIVIDADES RELACIONADAS CON LA INFORMATICA, DESARROLLO DE SOFTWARE, REPARACION DE HARDWARE Y SOFTWARE, CONSULTORIA PARTICULAR Y DE EMPRESAS Y COMPRA Y VENTA DE APARATOS ELECTRONICOS. - LA RESTA. </t>
  </si>
  <si>
    <t>Maria Rosario Pato Rodriguez</t>
  </si>
  <si>
    <t xml:space="preserve"> Pedro Garcia Balaguer</t>
  </si>
  <si>
    <t xml:space="preserve"> Jose Ramon Pedreira Leon</t>
  </si>
  <si>
    <t>B62423892</t>
  </si>
  <si>
    <t>EXCLUSIVAS SPAIN ON NET SL</t>
  </si>
  <si>
    <t xml:space="preserve">LA COMPRA, VENTA, COMERCIALIZACION, REPRESENTACION, MONTAJE, DISTRIBUCION, REPARACION, MANIPULACION, IMPORTACION, EXPORTACION DE TODA CLASE DE ARTICULOS Y PRODUCTOS A TRAVES DE INTERNET.ETC.. </t>
  </si>
  <si>
    <t>Jose Ignacio Alarcon</t>
  </si>
  <si>
    <t xml:space="preserve"> Olga Khimchuk </t>
  </si>
  <si>
    <t xml:space="preserve"> Daniel James Maynard</t>
  </si>
  <si>
    <t xml:space="preserve"> Martin Tanti Felli</t>
  </si>
  <si>
    <t xml:space="preserve"> Dawn Michele Heep</t>
  </si>
  <si>
    <t>B98537681</t>
  </si>
  <si>
    <t>IT-ROCKSTARS SERVICES SL</t>
  </si>
  <si>
    <t xml:space="preserve">la prestación de servicios de software, el desarrollo de software y la consultoría de software. Si las disposiciones legales exigiesen para el ejercicio de algunas de las actividades comprendidas en el ob1eto social algún título profesional, o autorización administrativa, o inscripción en Registr. </t>
  </si>
  <si>
    <t>Jose Luis Manzanaro Serrano</t>
  </si>
  <si>
    <t>B15504053</t>
  </si>
  <si>
    <t>GALICIA MOVILES Y SISTEMAS SL</t>
  </si>
  <si>
    <t xml:space="preserve">PROYECTOS DE INGENIERIA, FABRICACION, CONSTRUCCION, COMPRA Y VENTA DE APARATOS ELECTRONICOS, ETC.. </t>
  </si>
  <si>
    <t>Jeronimo Luis Garrido Garcia</t>
  </si>
  <si>
    <t xml:space="preserve"> Francisco Javier Mira Guerrero</t>
  </si>
  <si>
    <t xml:space="preserve"> Felix Mateo Garcia</t>
  </si>
  <si>
    <t xml:space="preserve"> Antonio Moya Oliver</t>
  </si>
  <si>
    <t xml:space="preserve"> Juan Manuel Gay Camara</t>
  </si>
  <si>
    <t>tiendarubines@movicell.es</t>
  </si>
  <si>
    <t xml:space="preserve"> atencioncliente@movicell.es</t>
  </si>
  <si>
    <t xml:space="preserve"> tiendaribeira@movicell.es</t>
  </si>
  <si>
    <t xml:space="preserve"> pontevedramichelena@movicell.es</t>
  </si>
  <si>
    <t xml:space="preserve"> alfonsorcastelao@movicell.es</t>
  </si>
  <si>
    <t>B33664210</t>
  </si>
  <si>
    <t>ABNET SISTEMAS SL</t>
  </si>
  <si>
    <t>33161</t>
  </si>
  <si>
    <t xml:space="preserve">LA COMPRAVENTA DE PROGRAMAS, SOPORTES INFORMATICOS, ORDENADORES, SERVIDORES, PERIFERICOS, SOFTWARE, SERVICIOS DE INTERNET, DISENO, IMPLANTACION Y CERTIFICACION DE REDES INFORMATICAS, MANTENIMIENTO, REPARACION DE SOPORTE. </t>
  </si>
  <si>
    <t>info@abnet.es</t>
  </si>
  <si>
    <t xml:space="preserve"> comercial@abnet.es</t>
  </si>
  <si>
    <t xml:space="preserve"> adminitracion@grupoab.com</t>
  </si>
  <si>
    <t>B37492485</t>
  </si>
  <si>
    <t>ELECTRONICA MOVILE SALAMANCA SL</t>
  </si>
  <si>
    <t>37300</t>
  </si>
  <si>
    <t xml:space="preserve">la comercializacion, distribucion y compra-venta de instrumentos y productos electronicos y de telecomunicaciones.. </t>
  </si>
  <si>
    <t>Fernando Perez Lapazaran</t>
  </si>
  <si>
    <t>B84199801</t>
  </si>
  <si>
    <t>ALDALUZ COMPONENTES ELECTRONICOS SL</t>
  </si>
  <si>
    <t xml:space="preserve">INTERMEDIACION COMERCIAL Y COMPRA VENTA AL POR MAYOR DE COMPONENTES Y MATERIAL ELECTRONICOS. </t>
  </si>
  <si>
    <t>Jose Antonio Fernande Bermejo</t>
  </si>
  <si>
    <t xml:space="preserve"> Sandra Garcia</t>
  </si>
  <si>
    <t xml:space="preserve"> Keyrus</t>
  </si>
  <si>
    <t>info@meesp.com</t>
  </si>
  <si>
    <t>B95515482</t>
  </si>
  <si>
    <t>IAE ELECTRIC POWER EQUIPMENT SOCIEDAD LIMITADA</t>
  </si>
  <si>
    <t xml:space="preserve">DESARROLLO DE TODO TIPO DE EQUIPOS Y SISTEMAS ELECTRICOS Y ELECTRONICOS EN EL CAMPO DE LA ENERGIA TECNOLOGICA.. </t>
  </si>
  <si>
    <t>Richard Stables</t>
  </si>
  <si>
    <t xml:space="preserve"> Javier Berrocal Iglesias</t>
  </si>
  <si>
    <t xml:space="preserve"> Vidaldo Minique</t>
  </si>
  <si>
    <t>B65936288</t>
  </si>
  <si>
    <t>CRACKIAM SL</t>
  </si>
  <si>
    <t xml:space="preserve">LA EXPLOTACION COMERCIAL DE TODAS LAS ACCIONES Y ACTIVIDADES DERIVADAS DELDESARROLLO Y LANZAMIENTO DE PLATAFORMAS TECNOLOGICAS, DISEÑO, DESARROLLO, GESTION DE SISTEMAS DE INFORMACION BASADO EN TECNOLOGIA DE LA INFORMACION, ETC. </t>
  </si>
  <si>
    <t>Angel Moran Gallego</t>
  </si>
  <si>
    <t>B64895980</t>
  </si>
  <si>
    <t>VISNEG SL</t>
  </si>
  <si>
    <t xml:space="preserve">LA CREACION, IMPLEMENTACION, DISENO, VENTA, Y MANTENIMIENTO DE APLICACIONES INFORMATICAS, PRESTACION DE SERVICIOS DE CARACTER ECONOMICO, CONTABLE, MERCANTIL A TODA CLASE DE PERSONAS FISICAS Y JURIDICAS, ETC. </t>
  </si>
  <si>
    <t>Jose Sanz Algarrada</t>
  </si>
  <si>
    <t>B81617680</t>
  </si>
  <si>
    <t>JHPT SL</t>
  </si>
  <si>
    <t xml:space="preserve">LA CONSTRUCCION, REHABILITACION, COMPRA VENTA Y ARRENDAMIENTO DE TODA CLASE DE BIENES INMUEBLES. LA ADQUISICION Y ENAJENACION DE PARCELAS URBANIZACION DE TERRENOS, PROMOCION Y CONSTRUCCION DE VIVIENDAS.. </t>
  </si>
  <si>
    <t>Maria Socorro Ramirez Rodrigo</t>
  </si>
  <si>
    <t>B86483674</t>
  </si>
  <si>
    <t>SWEETBITS SL</t>
  </si>
  <si>
    <t xml:space="preserve">DESARROLLO DE APLICACIONES INFORMATICAS PARA TODO TIPO DE DISPOSITIVOS MOVILES. DESARROLLO DE PAGINAS WEB... </t>
  </si>
  <si>
    <t>Maria Ascension Carvajal Garcia</t>
  </si>
  <si>
    <t>B15999659</t>
  </si>
  <si>
    <t>RICARNET INFORMATICA Y TELECOMUNICACIONES SL</t>
  </si>
  <si>
    <t xml:space="preserve">LA PRESTACION A TERCEROS DE ACTIVIDADES RELACIONADAS CON EL SECTOR DE LA INFORMATICA Y LAS TELECOMUNICACIONES, TALES COMO CREACION DE PORTALES WEB, CONFECCION DE PROGRAMAS, MONTAJE DE REDES LOCALES Y ADMINISTRACION DE EQ. </t>
  </si>
  <si>
    <t>Marcos Ramos Rodriguez</t>
  </si>
  <si>
    <t>B25743006</t>
  </si>
  <si>
    <t>MONDOSERVICE ELECTRIC SL</t>
  </si>
  <si>
    <t>25700</t>
  </si>
  <si>
    <t xml:space="preserve">La comercialización al mayor y al menor, logística y transporte de toda clase de productos de electrónica, materias plásticas, telecomunicaciones e informática, sus accesorios y componentes. La intermediación nacional e internacional de los productos reseñados. Servicios Técnico. La reparación de te. </t>
  </si>
  <si>
    <t>Oscar Federico Fernandez Bermejo</t>
  </si>
  <si>
    <t>B66037805</t>
  </si>
  <si>
    <t>CELEC EXPLOTACIONES COMERCIALES SL</t>
  </si>
  <si>
    <t xml:space="preserve">LA COMERCIALIZACION DE CIGARRILLOS ELECTRONICOS. </t>
  </si>
  <si>
    <t>Jose Maria Paciencia Moreno</t>
  </si>
  <si>
    <t>B84671122</t>
  </si>
  <si>
    <t>ARTEGB SOLUCIONES WEB SL</t>
  </si>
  <si>
    <t xml:space="preserve">SERVICIOS INFORMATICOS DE TODA INDOLE, EN ESPECIAL DESARROLLO DE SITIOS WEB, MANTENIMIENTO DE PORTALES, REGISTRO DE DOMINIOS, HOSPEDAJE WEB. </t>
  </si>
  <si>
    <t>Pablo Horcajuelo Muñoz</t>
  </si>
  <si>
    <t>B86701943</t>
  </si>
  <si>
    <t>NELE CIGARRILLOS ELECTRONICOS SL</t>
  </si>
  <si>
    <t xml:space="preserve">LA COMERCIALIZACION DE CIGARRILOS ELECTRONICOS. </t>
  </si>
  <si>
    <t>Maria Isabel Camargo Guillen</t>
  </si>
  <si>
    <t>B93169647</t>
  </si>
  <si>
    <t>ZYNKIN 2012 SL</t>
  </si>
  <si>
    <t xml:space="preserve">EL MARKETING Y PUBLICIDAD EN INTERNET. CREACION DE PAGINAS WEB. PROGRAMACION WEB. COMPRAVENTA DE DOMINIOS Y TODO LO RELACIONADO CON LAS NUEVAS TECNOLOGIAS DE INTERNET. </t>
  </si>
  <si>
    <t>Ernesto Marcelo Occhionero</t>
  </si>
  <si>
    <t>A78668571</t>
  </si>
  <si>
    <t>P &amp; V SA</t>
  </si>
  <si>
    <t xml:space="preserve">FABRICACION, REPRESENTACION, DESARROLLO, DISTRIBUCION, VENTA CONSERVACION Y MANTENIMIENTO DE PRODUCTOS Y PROGRAMAS INFORMATIVOS DE TODO TIPO, INCLUIDO EL SOFTWARE Y HARDWARE, ASI COMO IMPARTIR LA FORMACION NECESARIA PARN. </t>
  </si>
  <si>
    <t>Luis Alberto Sanz Pozo</t>
  </si>
  <si>
    <t>info@pyv.es</t>
  </si>
  <si>
    <t xml:space="preserve"> pyv@pyv.es</t>
  </si>
  <si>
    <t xml:space="preserve"> jose.borrego@pyv.es</t>
  </si>
  <si>
    <t>B27195148</t>
  </si>
  <si>
    <t>ESTURION GALICIA SL</t>
  </si>
  <si>
    <t xml:space="preserve">COMPRAVENTA INFORMATICA OFICINA. DE EQUIPOS DE Y DE MOBILIARIO DE OFICINA Y MATERIA CONSUMIBLE DE INFORMATICA Y OFICINA. REPARACION E INSTALACION DE EQUIPOS DE INFORMATICA.. </t>
  </si>
  <si>
    <t>Steven Webb</t>
  </si>
  <si>
    <t xml:space="preserve"> Peter Geoffrey Birks</t>
  </si>
  <si>
    <t xml:space="preserve"> Michael Ryan Mccoy</t>
  </si>
  <si>
    <t xml:space="preserve"> Liam Anthony Heffernan</t>
  </si>
  <si>
    <t xml:space="preserve"> Walker Darrem </t>
  </si>
  <si>
    <t>lugo@esturiongalicia.es</t>
  </si>
  <si>
    <t>A92256809</t>
  </si>
  <si>
    <t>UNIEMPRESA OUTSOURCING SA</t>
  </si>
  <si>
    <t xml:space="preserve">A) LA CREACION, GESTION Y DESARROLLO DE PROGRAMAS ACADEMICOS DE ESPECIALIZACION, ASI COMO LA FORMACION SUPERIOR EN CUALQUIER MATERIA, EN ARAS A LA CONSECUCION DE LOS VALORES ACADEMICOS. B) EL FOMENTO DE LA INVESTIGACION . </t>
  </si>
  <si>
    <t>Jose Luis Blazquez Orodea</t>
  </si>
  <si>
    <t>info@uniempresa.com</t>
  </si>
  <si>
    <t>B14802185</t>
  </si>
  <si>
    <t>FORRAJES LA CAMPIÑA S.L</t>
  </si>
  <si>
    <t>14546</t>
  </si>
  <si>
    <t xml:space="preserve">A.- LA COMPRA Y VENTA AL MAYOR Y MENOR DE FORRAJES Y SUBPRODUCTOS AGRICOLAS, ASI COMO SU DESHIDRATADO; LA EXPLOTACION DE FINCAS AGRICOLAS Y LA PRESTACION DE SERVICIOS AGRICOLAS Y GANADEROS. B.COMPRA Y VENTA DE AUTOMOVILE. </t>
  </si>
  <si>
    <t>Nigel Jones Robert</t>
  </si>
  <si>
    <t xml:space="preserve"> Jose Mondejar </t>
  </si>
  <si>
    <t>forcam@forcam.es</t>
  </si>
  <si>
    <t>B43978048</t>
  </si>
  <si>
    <t>FROMBARCELONAWITHLOVE SOCIEDAD LIMITADA</t>
  </si>
  <si>
    <t>43004</t>
  </si>
  <si>
    <t xml:space="preserve">LAS ARTES VISUALES, DISENOS Y SISTEMAS INFORMATICOS Y SU DISTRIBUCION Y TANSPORTE.. </t>
  </si>
  <si>
    <t>Joaquin Cobos Otero</t>
  </si>
  <si>
    <t>B61431011</t>
  </si>
  <si>
    <t>IGEA ILUMINACION SL</t>
  </si>
  <si>
    <t>08170</t>
  </si>
  <si>
    <t xml:space="preserve">IMPORTACION Y EXPORTACION, COMPRA VENTA AL MAYOR Y MENOR DE MATERIAL ELECTRICO Y COMPLEMENTOS DE LA ILUMINACION.. </t>
  </si>
  <si>
    <t>Juan Carlos Vaello Yubero</t>
  </si>
  <si>
    <t>igea@igeailuminacion.com</t>
  </si>
  <si>
    <t>B65664120</t>
  </si>
  <si>
    <t>BE INVENTIA MEDIA SL</t>
  </si>
  <si>
    <t xml:space="preserve">LA CREACION Y GESTION DE PUBLICIDAD, PROMOCION Y MARKETING DE CUALQUIER TIPO DE PRODUCTO, SERVICIOS O ACTIVIDADES ESPECIALMENTE EN EL AMBITO DE INTERNET Y NUEVAS TECNOLOGIAS A TRAVES DE CREACION DE PAGINAS WEB, ETC. </t>
  </si>
  <si>
    <t>Eduardo Manuel Gomez Toston Garcia</t>
  </si>
  <si>
    <t xml:space="preserve"> Beatriz Abejon Guijas</t>
  </si>
  <si>
    <t>barcelona@beinventia.com</t>
  </si>
  <si>
    <t>B70267356</t>
  </si>
  <si>
    <t>COMERCIAL ELECTRONICA OAP SL</t>
  </si>
  <si>
    <t xml:space="preserve">ARTICULO 2. OBJETO SOCIAL. La Sociedad tiene por objeto la distribución y comercialización de equipos electrónicos, prestación de servicios comerciales relacionados con sistemas de seguridad electrónica y de asesoría tecnológica en materia de seguridad a otras empresas. </t>
  </si>
  <si>
    <t>Elias Liarte Fernandez</t>
  </si>
  <si>
    <t>B85966083</t>
  </si>
  <si>
    <t>SISTEMAS ALURA SL</t>
  </si>
  <si>
    <t xml:space="preserve">ACTIVIDADES DE PROGRAMACION INFORMATICA, SU DESARROLLO Y APLICACION ASI COMO LA COMERCIALIZACION POR LOS CANALES HABITUALES;.. </t>
  </si>
  <si>
    <t>Jose Javier Follente Perez</t>
  </si>
  <si>
    <t xml:space="preserve"> Maria Del Rocio Bayo Lopez</t>
  </si>
  <si>
    <t>ahmartin@alura.es</t>
  </si>
  <si>
    <t>B93006674</t>
  </si>
  <si>
    <t>NORDIC-T SCANDINAVIAN SERVICES 2007 SL</t>
  </si>
  <si>
    <t xml:space="preserve">IMPLANTACION Y PRESTACION DE TODA CLASE DE SERVICIOS RELACIONADOS CON INTERNET Y CUALESQUIERA OTRAS TECNOLOGIAS MULTIMEDIA.. </t>
  </si>
  <si>
    <t>Javier Alvarez Caño</t>
  </si>
  <si>
    <t>B93006690</t>
  </si>
  <si>
    <t>RAGE TECHNOLOGIES SL</t>
  </si>
  <si>
    <t>29680</t>
  </si>
  <si>
    <t>Oscar Guerrero Durango</t>
  </si>
  <si>
    <t>B64902448</t>
  </si>
  <si>
    <t>SERVIHARES Y ACTIVIDADES 2008 SL</t>
  </si>
  <si>
    <t>08914</t>
  </si>
  <si>
    <t xml:space="preserve">COMPRA, VENTA, FABRICACION, IMPORTACION, EXPORTACION, EXPLOTACION, PROMOCION, DISTRIBUCION Y COMERCIALIZACION DE PRODUCTOS ALIMENTICIOS. BEBIDAS Y TODO TIPO DE ARTICULOS RELACIONADOS CON LOS TEJIDOS, INFORMATICA, ELECTRO. </t>
  </si>
  <si>
    <t>Sonia Castrillo Gomez</t>
  </si>
  <si>
    <t xml:space="preserve"> Maria Rosario Cruzado Sanz</t>
  </si>
  <si>
    <t>B65556490</t>
  </si>
  <si>
    <t>EDUCABITS SL</t>
  </si>
  <si>
    <t xml:space="preserve">LA INGENIERIA Y SOFTWARE INFORMATICOS INCLUYENDO SU PRODUCCION Y DISTRIBUCION. </t>
  </si>
  <si>
    <t>Luis Angel Novella Iglesias</t>
  </si>
  <si>
    <t>B82647371</t>
  </si>
  <si>
    <t>AYDA DESARROLLOS NOTES AVANZADOS SL</t>
  </si>
  <si>
    <t xml:space="preserve">EL DESARROLLO DE APLICACIONES Y ASESORAMIENTO TECNICO E IMPLANTACION DE SOLUCIONES INFORMATICAS.. </t>
  </si>
  <si>
    <t>Pedro Morata Jimenez</t>
  </si>
  <si>
    <t>B85909281</t>
  </si>
  <si>
    <t>ESONEX SOLUCIONES SL</t>
  </si>
  <si>
    <t xml:space="preserve">La realizacion de proyectos, asesoramiento, comercio, instalaciones, montaje, operaciones y mantenimiento de aparatos, sistemas y programas de ordenador para comunicar, procesar y almacenar voz, datos, imagenes o cualquier tipo de informacion y medios telematicos.... </t>
  </si>
  <si>
    <t>Laurent Piepszownik</t>
  </si>
  <si>
    <t xml:space="preserve"> Piepszownik Laurent</t>
  </si>
  <si>
    <t>B86398443</t>
  </si>
  <si>
    <t>CA &amp; FER MARKETING SL</t>
  </si>
  <si>
    <t xml:space="preserve">LA INTERMEDIACION EN EL COMERCIO, LA INSTALACION, MONTAJE, DISTRIBUCION Y COMERCIALIZACION DE TODO TIPO DE PRODUCTOS ELECTRONICOS Y DE ENERGIA... </t>
  </si>
  <si>
    <t>Roger Francis Gordon Stanton</t>
  </si>
  <si>
    <t xml:space="preserve"> William Alloy Mark</t>
  </si>
  <si>
    <t>B92894971</t>
  </si>
  <si>
    <t>FEVIC INGENIERIA SOLAR SL</t>
  </si>
  <si>
    <t>29009</t>
  </si>
  <si>
    <t xml:space="preserve">LA IMPORTACION, FABRICACION, COMERCIALIZACION Y VENTA, AL POR MAYOR Y POR MENOR, DE TODO TIPO DE EQUIPOS Y COMPONENTES PARA EL, APROVECHAMIENTO DE LAS ENERGIAS RENOVABLES, ADEMAS, LA INSTALACION Y EL MANTENIMIENTO DE EST. </t>
  </si>
  <si>
    <t>Alberto Lozano Iglesias</t>
  </si>
  <si>
    <t xml:space="preserve"> Francisco Javier Montero Borbolla</t>
  </si>
  <si>
    <t>B93059517</t>
  </si>
  <si>
    <t>ALCHEMY GAMES PROJECT SL</t>
  </si>
  <si>
    <t xml:space="preserve">DISEÑO, DESARROLLO DE VIDEOJUEGOS Y APLICACIONES.. </t>
  </si>
  <si>
    <t>Alejandro Gomez Ossorio</t>
  </si>
  <si>
    <t>B98523640</t>
  </si>
  <si>
    <t>ANCESTRAL ENERGY SOCIEDAD LIMITADA</t>
  </si>
  <si>
    <t xml:space="preserve">La comercialización, compra, venta, importación, exportación, montaje, instalación, reparación y mantenimiento de toda clase de aparatos electrónicosy eléctricos, así como de sus complementos. El desarrollo, promoción, ventay comercialización de plantas o activos de generación de energía. </t>
  </si>
  <si>
    <t>Ramon Perez Mariscal</t>
  </si>
  <si>
    <t xml:space="preserve"> Pilar Villoras Marbar</t>
  </si>
  <si>
    <t>B14960132</t>
  </si>
  <si>
    <t>TESSIO VALLEY SL</t>
  </si>
  <si>
    <t>14002</t>
  </si>
  <si>
    <t xml:space="preserve">Desarrollo y comercialización de software, consultoría tecnológica, desarrollo y fabricación de hardware, formación tecnológica y prestación de servicios tecnológicos. </t>
  </si>
  <si>
    <t>Eugenio Morales Delgado</t>
  </si>
  <si>
    <t xml:space="preserve"> Miguel Angel Romano Silveira</t>
  </si>
  <si>
    <t>B38920435</t>
  </si>
  <si>
    <t>CONCIERTO BALLET OPERA PRODUCCION SL</t>
  </si>
  <si>
    <t xml:space="preserve">1.- A) LA COMPRAVENTA AL POR MAYOR Y AL POR MENOR, TRANSFORMACION, COMERCIALIZACION, IMPORTACION Y EXPORTACION DE TODA CLASE DE MERCADERIAS, MOBILIARIO, MENAJE DE HOSTELERIA, MUEBLES DE JARDIN Y PLAYA, JUGUETES, ARTICULO. </t>
  </si>
  <si>
    <t>Carlos Lucas Caravaca</t>
  </si>
  <si>
    <t>B65188070</t>
  </si>
  <si>
    <t>SPANISH G TRADING SL</t>
  </si>
  <si>
    <t xml:space="preserve">LA IMPORTACION, EXPORTACION Y COMERCIALIZACION AL MAYOR Y MENOR DE TODO TIPO DE MATERIALES Y PRODUCTOS ALIMENTICIOS, INDUSTRIALES, ELECTRONICOS, DE LA CONSTRUCCION, E INFORMATICOS, ETC.. </t>
  </si>
  <si>
    <t>B84656719</t>
  </si>
  <si>
    <t>KALVIN NETWORK S.L</t>
  </si>
  <si>
    <t xml:space="preserve">EL ESTUDIO, PROMOCION, CONSTRUCCION, ASESORAMIENTO, ADMINISTRACION, GESTION, ADQUISICION, VENTA Y EXPLOTACION EN CUALQUIER FORMA, DE SOLARES, TERRENOS, CONJUNTOS RESIDENCIALES, SUPERFICIES. </t>
  </si>
  <si>
    <t>Leendert Steendijk</t>
  </si>
  <si>
    <t xml:space="preserve"> Brian Flanagan</t>
  </si>
  <si>
    <t xml:space="preserve"> David Ireland</t>
  </si>
  <si>
    <t>B85399731</t>
  </si>
  <si>
    <t>KLONE-PC SYSTEM SL</t>
  </si>
  <si>
    <t xml:space="preserve">SERVICIOS Y. SOLUCIONES GLOBALES DE INTERNET, DE INFORMATICA Y DE T.I.C -TECNOLOGIAS DE LA INFORMACION Y COMUNICACIONES.. </t>
  </si>
  <si>
    <t>Francisco Asis Casas Aybar</t>
  </si>
  <si>
    <t>B85482289</t>
  </si>
  <si>
    <t>SOLUCIONES INNOVADORAS TECNICAS SL</t>
  </si>
  <si>
    <t xml:space="preserve">GESTION INTEGRAL DE SERVICIOS PARA PYMES, CREACION DE EMPRESAS, ASESORIA JURIDICA, GESTION DE COBRO, SERVICIOS TECNOLOGICOS, MARKETING E IMAGEN CORPORATIVA, REGISTRO DE MARCAS Y GESTION DE SUBVENCIONES. CREACION DE PAGIN. </t>
  </si>
  <si>
    <t>Jose Manuel Roman Perez</t>
  </si>
  <si>
    <t>B85512960</t>
  </si>
  <si>
    <t>FOREACH GROUP SL</t>
  </si>
  <si>
    <t xml:space="preserve">SERVICIOS Y SOLUCIONES GLOBALES DE INTERNET, DE INFORMATICA Y DE T.I.C. (TECNOLOGIAS DE LA INFORMACION Y COMUNICACIONES).. </t>
  </si>
  <si>
    <t>Antonio Fernandez Ruiz</t>
  </si>
  <si>
    <t>B95184198</t>
  </si>
  <si>
    <t>INFONALIA SOCIEDAD LIMITADA</t>
  </si>
  <si>
    <t>48630</t>
  </si>
  <si>
    <t xml:space="preserve">VENTA, CREACION Y MANTENIMIENTO DE SITIOS WEB Y PORTALES DE INTERNET, VENTAS DE SERVICIOS RELACIONADOS CON INTERNET.. </t>
  </si>
  <si>
    <t>Alfonso Contreras Chana</t>
  </si>
  <si>
    <t xml:space="preserve"> Mauricio Feliciano Vazquez Lopez</t>
  </si>
  <si>
    <t>infonalia@infonalia.com</t>
  </si>
  <si>
    <t>B11550811</t>
  </si>
  <si>
    <t>DISEÑOS Y DESARROLLOS MULTIMEDIA MEDIAESTUDIO SL</t>
  </si>
  <si>
    <t xml:space="preserve">A. COMERCIO AL POR MENOR DE MUEBLES DE OFICINA Y DE MAQUINAS Y EQUIPOS DE OFICINA. B. REPARACION Y MANTENIMIENTO DE EQUIPOS INFORMATICOS Y DERIVADOS.C. SERVICIOS DE PUBLICIDAD, RELACIONES PUBLICAS Y SIMILARES. D. EXPLOTA. </t>
  </si>
  <si>
    <t>Carlos Valentin Chueca Sanchez</t>
  </si>
  <si>
    <t>comercial@mediaestudio.com</t>
  </si>
  <si>
    <t>B18832089</t>
  </si>
  <si>
    <t>ELEKTROMATENIBERIA SL</t>
  </si>
  <si>
    <t xml:space="preserve">CONSTITUYE EL OBJETO SOCIAL: EL COMERCIO MAYOR Y MENOR DE TODO TIPO DE ELEMENTOS DE AUTOMATIZACION, ASI COMO SU REPRESENTACION, REPARACION Y DISTRIBUCION. LA COMPRA-VENTA DE MAQUINARIA INDUSTRIAL, MOTORES ELECTRICOS, SIS. </t>
  </si>
  <si>
    <t>Concepcion Perez Ruiz</t>
  </si>
  <si>
    <t>elektromatenjd@hotmail.com</t>
  </si>
  <si>
    <t>B36594075</t>
  </si>
  <si>
    <t>CSP TECNOLOGIA MOVIL VILLAGARCIA SL</t>
  </si>
  <si>
    <t>"EL ASESORAMIENTO Y COMERCIALIZACION DE PRODUCTOS Y SERVICIOS DE TELECOMUNICACIONES EN GENERAL. LOS SERVICIOS DE ANUNCIOS ""ON LINE"", MONTAJES DE SISTEMAS DE COMUNICACION, EQUIPOS MOVILES, DESARROLLOS Y MONTAJES DE PAGINAS. "</t>
  </si>
  <si>
    <t>Ralf Pirzl</t>
  </si>
  <si>
    <t>B54649827</t>
  </si>
  <si>
    <t>SKY NETWORK SL</t>
  </si>
  <si>
    <t>03130</t>
  </si>
  <si>
    <t xml:space="preserve">1. Prestación de servicios informáticos para empresas o particulares, presenciales o a través de Internet, publicidad y marketing, diseño y desarrollo de páginas web, catálogos y tiendas online, creación, desarrollo y oferta de software que permita el desarrollo comercial, la tramitación operativa. </t>
  </si>
  <si>
    <t>Ruben Jose Garcia Barrasa</t>
  </si>
  <si>
    <t xml:space="preserve"> Sebastian Antonio Garcia Calvillo</t>
  </si>
  <si>
    <t>B62976923</t>
  </si>
  <si>
    <t>SCI CONSULTORIA ESTRATEGICA ESPAÑA SL</t>
  </si>
  <si>
    <t xml:space="preserve">LA CONFECCION, ACTUALIZACION DE PROGRAMAS INFORMATICOS Y LA COMPRAVENTA, DISTRIBUCION Y REPRESENTACION DE TODA CLASE DE ARTICULOS DE INFORMATICA ASESORAMIENTO EN MATERIA RELACIONADA CON LA INFORMATICA Y SU PROGRAMACION,. </t>
  </si>
  <si>
    <t>Petru Ghiata</t>
  </si>
  <si>
    <t>B64462781</t>
  </si>
  <si>
    <t>UVE SERVICES ON DEMAND SL</t>
  </si>
  <si>
    <t xml:space="preserve">ELABORACION, DESARROLLO Y SUMINISTRO DE SISTEMAS INFORMATICOS, Y EN GENERAL TODAS AQUELLAS ACTIVIDADES RELACIONADAS CON LA TECNOLOGIA DE INFORMACION. CONSULTORIA EN EL AMBITO DE SISTEMAS DE INFORMACION, ETC. </t>
  </si>
  <si>
    <t>Jose Luis Vidal Fuentes</t>
  </si>
  <si>
    <t>B86715976</t>
  </si>
  <si>
    <t>SERIBER 2013 SL</t>
  </si>
  <si>
    <t xml:space="preserve">Venta y comercialización al mayor y al detall de productos de la marca OVALE, que consiste principalmente en cigarrillos electrónicos así como todo sus recambios y accesorios para dejar de fumar y cualquier otro producto quepudiera lanzar al mercado la marca OVALE. Dichas actividades podrán ser de. </t>
  </si>
  <si>
    <t>Jose Antonio Terriza Valle</t>
  </si>
  <si>
    <t>B02528297</t>
  </si>
  <si>
    <t>ALBAMOVIL REPARACIONES SOCIEDAD LIMITADA LABORAL</t>
  </si>
  <si>
    <t xml:space="preserve">Compra, venta y reparación de todo tipo de aparatos eléctricos y electrónicos. </t>
  </si>
  <si>
    <t>Cayetano Lucena Bonny</t>
  </si>
  <si>
    <t>B31756695</t>
  </si>
  <si>
    <t>PATACON XXI SL</t>
  </si>
  <si>
    <t xml:space="preserve">LA SOCIEDAD TIENE POR OBJETO A. LA REALIZACION DE SERVICIOS DE SOFTWARE Y PROGRAMAS Y APLICACIONES B. EL ASESORAMIENTO A TODA CLASE DE PERSONAS FISICAS Y JURIDICAS EN EL CAMPO DE LA INFORMATICA C. LA COMPRA, VENTA Y ALQU. </t>
  </si>
  <si>
    <t>Hassan Kalantari Bornak</t>
  </si>
  <si>
    <t xml:space="preserve"> Jose Luis Croadas</t>
  </si>
  <si>
    <t>B37484748</t>
  </si>
  <si>
    <t>MIRBLU SL</t>
  </si>
  <si>
    <t xml:space="preserve">A) DESARROLLO DE SOFTWARE. B) DESARROLLO DE PAGINAS WEB. C) DISENO, DESARROLLO Y MONTAJE DE COMPONENTES HARDWARE.. </t>
  </si>
  <si>
    <t>Carlos Jimenez Martinez</t>
  </si>
  <si>
    <t>B62775523</t>
  </si>
  <si>
    <t>PORTAL TURISTICO GOCOSTA SL</t>
  </si>
  <si>
    <t xml:space="preserve">LA COMERCIALIZACION DE UN PORTAL INTERACTIVO DE INTERNET Y LA COMERCIALIZACION DE BIENES Y SERVICIOS A TRAVES DEL MISMO.. </t>
  </si>
  <si>
    <t>Miguel Hidalgo Arapachi</t>
  </si>
  <si>
    <t xml:space="preserve"> Vasco Manuel Pereira Falcao</t>
  </si>
  <si>
    <t>ventas@ibersol.es</t>
  </si>
  <si>
    <t xml:space="preserve"> ibersol@ibersol.es</t>
  </si>
  <si>
    <t>B62987847</t>
  </si>
  <si>
    <t>VERINT VIDEO SOLUTIONS SL</t>
  </si>
  <si>
    <t xml:space="preserve">LA COMPRA, VENTA, DISTRIBUCION Y REPARACION DE SISTEMAS MOVILES DE CONTROL Y SUPERVISION Y OTROS PRODUCTOS DE SEGURIDAD EN LA INDUSTRIA DEL TRANSPORTE PUBLICO Y PRIVADO, ASI COMO LOS SERVICIOS DE CONSULTORIA EN ESTE SECT. </t>
  </si>
  <si>
    <t>Javier Estevez</t>
  </si>
  <si>
    <t xml:space="preserve"> Francisco Javier Estevez Fernandez</t>
  </si>
  <si>
    <t xml:space="preserve"> Miguel Angel Sacristan Garcia</t>
  </si>
  <si>
    <t xml:space="preserve"> Salvador Moreno Anzules</t>
  </si>
  <si>
    <t>B65654253</t>
  </si>
  <si>
    <t>INDETOUCH SL</t>
  </si>
  <si>
    <t>08227</t>
  </si>
  <si>
    <t xml:space="preserve">LA INVESTIGACION, DESARROLLO, FABRICACION, DISTRIBUCION Y COMERCIALIZACION, ALMAYOR Y AL DETALLE, IMPORTACION, EXPORTACION DE TODO TIPO DE APLICACIONES DIGITALES. </t>
  </si>
  <si>
    <t>Pablo Roldan Huber</t>
  </si>
  <si>
    <t>B66095670</t>
  </si>
  <si>
    <t>THE MAIL TRACK COMPANY SL</t>
  </si>
  <si>
    <t xml:space="preserve">LA PRESTACION DE SERVICIOS Y LA PROVISION DE HERRAMIENTAS PARA EL CONTROL Y SEGUIMIENTO DE CORREOS ELECTRONICOS. </t>
  </si>
  <si>
    <t>Fernando Hernandez Martin</t>
  </si>
  <si>
    <t xml:space="preserve"> Nuria Salgado Godoy</t>
  </si>
  <si>
    <t>B85796787</t>
  </si>
  <si>
    <t>RGTIC SL</t>
  </si>
  <si>
    <t xml:space="preserve">LAS ACTIVIDADES RELACIONADAS CON LA TECNOLOGIA, MANTENIMIENTO DE EQUIPOS YDESARROLLO DE SOFTWARE.. </t>
  </si>
  <si>
    <t>Luis Emilio Nieto Fontecha</t>
  </si>
  <si>
    <t>A80050792</t>
  </si>
  <si>
    <t>AMERICAN ADVANCED TECHNOLOGY SA</t>
  </si>
  <si>
    <t xml:space="preserve">IMPORTACION, EXPORTACION, REPRESENTACION, COMERCIALIZACION Y FABRICACION DE TODO TIPO DE ORDENADORES Y PERIFERICOS. ASESORAMIENTO, PLANIFICACION Y CONTROL DE PROYECTOS INFORMATICOS. </t>
  </si>
  <si>
    <t>David Romero Martinez</t>
  </si>
  <si>
    <t>B18858373</t>
  </si>
  <si>
    <t>EUROPA-SYSTEM GESTION TECNOLOGICA SOCIEDAD LIMITADA</t>
  </si>
  <si>
    <t xml:space="preserve">DESARROLLO APLICACIONES INFORMATICAS, PLATAFORMAS WEB ORIENTADAS A EMPRESAS, AUTONOMOS, PROFESIONALES, PARA GESTION EMPRESARIAL, ECONOMICA. PRESTACION SERVICIOS A TRAVES INTERNET CON LA INCLUSION DE SERVICIOS DE TRANSMIS. </t>
  </si>
  <si>
    <t>Javier Herrero Mazo</t>
  </si>
  <si>
    <t xml:space="preserve"> Ignacio Herrero Mazo</t>
  </si>
  <si>
    <t>B36491694</t>
  </si>
  <si>
    <t>MIDAS SANTIAGO SL</t>
  </si>
  <si>
    <t xml:space="preserve">EL ALQUILER, COMPRAVENTA Y REPARACIONES DE ELEMENTOS DE TRANSPORTE, EQUIPOS, INSTRUMENTOS Y BIENES MUEBLES NECESARIOS PARA EL MONTAJE Y DESARROLLO DE ESPECTACULOS Y ATRACCIONES MUSICALES, ASI COMO PARA ACTUACIONES ARTIST. </t>
  </si>
  <si>
    <t>Roberto Rius Bas</t>
  </si>
  <si>
    <t>B47692363</t>
  </si>
  <si>
    <t>FIVE FLAMES MOBILE SLL</t>
  </si>
  <si>
    <t xml:space="preserve">La consultoría técnica, formación y desarrollo de software. </t>
  </si>
  <si>
    <t>Jose Carlos Lopez Crespo</t>
  </si>
  <si>
    <t>B81033276</t>
  </si>
  <si>
    <t>HARD AND SOFT ASISTENCE SL</t>
  </si>
  <si>
    <t xml:space="preserve">ACTIVIDAD INFORMATICA.. </t>
  </si>
  <si>
    <t>Manuel Zapatero Garcia</t>
  </si>
  <si>
    <t>B84717164</t>
  </si>
  <si>
    <t>TELETARGET SL</t>
  </si>
  <si>
    <t xml:space="preserve">LA PRESTACION DE TODA CLASE DE SERVICIOS EN EL AMBITO DE LA INFORMATICA Y TELECOMUNICACIONES, CREACION DE REDES, DESARROLLO DE PROGRAMAS INFORMATICOS; ALBERGUE Y CREACION DE SITIOS Y PAGINAS WEB. CENTRO DE LLAMADAS, GEST. </t>
  </si>
  <si>
    <t>Jacques Georges Guenancia Bernard</t>
  </si>
  <si>
    <t xml:space="preserve"> Nicole Janson Ebeling</t>
  </si>
  <si>
    <t xml:space="preserve"> William R Hughes</t>
  </si>
  <si>
    <t xml:space="preserve"> R Hughes William</t>
  </si>
  <si>
    <t>B85700334</t>
  </si>
  <si>
    <t>SOBERANIA CA SL</t>
  </si>
  <si>
    <t>Vicente Javier Gomez Wilkie</t>
  </si>
  <si>
    <t>B86101243</t>
  </si>
  <si>
    <t>CASORADO SL</t>
  </si>
  <si>
    <t xml:space="preserve">LA REALIZACION DE ACTIVIDADES DE INTERNET, ASI COMO EL SUMINISTRO DE SERVICIOS DE INFORMACION Y FORMACION. </t>
  </si>
  <si>
    <t>Miguel Fernandez Campinun Mulero</t>
  </si>
  <si>
    <t xml:space="preserve"> Fernandez Da Campinum Mulero Miguel</t>
  </si>
  <si>
    <t>B86269073</t>
  </si>
  <si>
    <t>GLADPOINT SERVICIOS COMERCIALES SL</t>
  </si>
  <si>
    <t xml:space="preserve">a) El desarrollo y explotación integral de soltware informático. b) El diseño, implementación, programación y despliegue de toda clase de páginas y sitios web en cualesquiera redes telemáticas públicas o privadas. c) Explotación integral de centros de datos informáticos de cualquier clase.... </t>
  </si>
  <si>
    <t>Fredrik Stael Von Holstein</t>
  </si>
  <si>
    <t xml:space="preserve"> John Ashley Palmer</t>
  </si>
  <si>
    <t>B86401338</t>
  </si>
  <si>
    <t>CORO LOCUTORIO SL</t>
  </si>
  <si>
    <t xml:space="preserve">INFORMATICA Y COMUNICACIONES. </t>
  </si>
  <si>
    <t>David Cadierno Torres</t>
  </si>
  <si>
    <t xml:space="preserve"> Macias Capon Uriel Mordciay</t>
  </si>
  <si>
    <t>B20877882</t>
  </si>
  <si>
    <t>ALBERTO LACASA OLIVA 2020 SL</t>
  </si>
  <si>
    <t>20100</t>
  </si>
  <si>
    <t xml:space="preserve">JUEGOS EN RED Y OTROS SERVICIOS DE INTERNET. </t>
  </si>
  <si>
    <t>Maria Carmen Miñambres Garcia</t>
  </si>
  <si>
    <t xml:space="preserve"> Oscar Fernandez Arcis</t>
  </si>
  <si>
    <t>B65846321</t>
  </si>
  <si>
    <t>TULED ONLINE SL</t>
  </si>
  <si>
    <t xml:space="preserve">DISTRIBUCION Y COMERCIALIZACION AL MAYOR Y POR MENOR DE MATERIAL ELECTRICO. </t>
  </si>
  <si>
    <t>Francisco Bonilla Ecija</t>
  </si>
  <si>
    <t>B86334133</t>
  </si>
  <si>
    <t>EANO SYSTEMS SL</t>
  </si>
  <si>
    <t xml:space="preserve">LA ASESORIA, CONSULTORIA, CONCEPCION, DISEÑO, DESARROLLO, IMPLANTACION, EXPLOTACION Y MANTENIMIENTO DE SISTEMAS DE INFORMACION Y COMUNICACION. </t>
  </si>
  <si>
    <t>Stephen Peter Faulkner</t>
  </si>
  <si>
    <t xml:space="preserve"> Hein Van Wouw Gos</t>
  </si>
  <si>
    <t xml:space="preserve"> Van De Wouw Gos Hein</t>
  </si>
  <si>
    <t>B86431749</t>
  </si>
  <si>
    <t>DENOTING CONSULTING SL</t>
  </si>
  <si>
    <t xml:space="preserve">CONSULTORIA, ASESORIA Y TECNOLOGIAS DE LA INFORMACION. </t>
  </si>
  <si>
    <t>Jose Maria Martin Vidales Alcazar</t>
  </si>
  <si>
    <t>B86681327</t>
  </si>
  <si>
    <t>LETUSDO INTERNET SL</t>
  </si>
  <si>
    <t xml:space="preserve">El desarrollo, comercialización y explotación de aplicaciones informáticaspara la prestación de servicios de gestión de clientes a través de Internet, Las actividades enumeradas en este articulo podrán ser realizadas por lasociedad, ya directamente, ya indirectamente,... </t>
  </si>
  <si>
    <t>Luis Javier Pedro Peraita Romeral</t>
  </si>
  <si>
    <t xml:space="preserve"> Luis Peraita Romeral</t>
  </si>
  <si>
    <t>B58457656</t>
  </si>
  <si>
    <t>SOPLATEC SL</t>
  </si>
  <si>
    <t>08754</t>
  </si>
  <si>
    <t xml:space="preserve">DISENO Y FABRICACION DE MOLDES PARA INYECCION Y SOPLADO DE MATERIAS PLASTICAS, LA TRANSFORMACION POR SOPLADO E INYECCION DE MATERIALES PLASTICOS, Y LA COMERCIALIZACION DE TODO ELLO.. </t>
  </si>
  <si>
    <t>Maria Jesus Villa Amor</t>
  </si>
  <si>
    <t>info@soplatec.com</t>
  </si>
  <si>
    <t>B65704801</t>
  </si>
  <si>
    <t>REUS DEL PLATA SL</t>
  </si>
  <si>
    <t>08196</t>
  </si>
  <si>
    <t xml:space="preserve">INTERMEDIACION EN LA PRESTACION DE SERVICIOS PROFESIONALES, EMPRESARIALES Y EL COMERCIO ELECTRONICO EN EL MAS AMPLIO SENTIDO, INCLUIDA LA IMPORTACION Y EXPORTACION DE TODA CLASE DE PRODUCTOS. ETC. </t>
  </si>
  <si>
    <t>Sergio Cruz Oliver</t>
  </si>
  <si>
    <t xml:space="preserve"> Angel Izquierdo Cebollada</t>
  </si>
  <si>
    <t>B84907823</t>
  </si>
  <si>
    <t>CLICK MUSEOS SL</t>
  </si>
  <si>
    <t xml:space="preserve">LA CREACION, DESARROLLO Y COMERCIALIZACION DE DISPOSITIVOS TECNOLOGICOS, ORIENTADOS AL LENGUAJE EXPOSITIVO, DISENO, FABRICACION Y COMERCIALIZACION DE EQUIPOS ELECTRONICOS. </t>
  </si>
  <si>
    <t>Eva Maria Madrid Miguel</t>
  </si>
  <si>
    <t xml:space="preserve"> De La Madridmiguel Eva Maria</t>
  </si>
  <si>
    <t>B85771376</t>
  </si>
  <si>
    <t>MAD NETWORKS SL</t>
  </si>
  <si>
    <t xml:space="preserve">EL ANALISIS DE APLICACIONES Y PROGRAMACION.. </t>
  </si>
  <si>
    <t>Paloma Santibañez Llinas</t>
  </si>
  <si>
    <t xml:space="preserve"> Antonio Carlos Batalla</t>
  </si>
  <si>
    <t xml:space="preserve"> Juan Trigo Diaz</t>
  </si>
  <si>
    <t>B85883726</t>
  </si>
  <si>
    <t>LEGENDARY MONKEY SL</t>
  </si>
  <si>
    <t xml:space="preserve">EL COMERCIO AL MAYOR Y MENOR DE PRODUCTOS DE CUALQUIER INDOLE POR COMERCIOELECTRONICO O TRADICIONAL, IMPORTACION Y EXPORTACION DE BIENES Y SERVICIOS, PRESTACION DE SERVICIOS PROFESIONALES DE: CONSULTORIA, DISEÑO GRAFICO, IMPRESION, ARTES GRAFICAS Y VIDEO GRAFICAS, Y FORMACION.. </t>
  </si>
  <si>
    <t>Joan Llorach Marine</t>
  </si>
  <si>
    <t>B18983825</t>
  </si>
  <si>
    <t>BEST T. I. C. SOCIEDAD LIMITADA</t>
  </si>
  <si>
    <t>18800</t>
  </si>
  <si>
    <t xml:space="preserve">Prestación servicios de mecanización, informatización de empresas. Desarrollo aplicaciones informáticas por cuenta propia, de terceros. Consultoría de informática, de organización, gestión de empresa. Compra venta productos informáticos, tecnológicos, equipos, programas, metodologias, para su comercializacion.. </t>
  </si>
  <si>
    <t>Luis Suarez Abrodes</t>
  </si>
  <si>
    <t xml:space="preserve"> Suarez Abrudes Luis</t>
  </si>
  <si>
    <t>info@iasesor.es</t>
  </si>
  <si>
    <t>B20980447</t>
  </si>
  <si>
    <t>LAZKANO INTERNET SL</t>
  </si>
  <si>
    <t>20570</t>
  </si>
  <si>
    <t xml:space="preserve">LA VENTA DE TODA CLASE DE ARTICULOS DEPORTIVOS Y DE APARATOS ELECTRONICOS E INFORMATICOS ASI COMO SUS CONSUMIBLES. TANTO EN EL LOCAL COMO POR INTERNET.. </t>
  </si>
  <si>
    <t>Marian Vodopivec Mikec</t>
  </si>
  <si>
    <t>info@todo-deporte.com</t>
  </si>
  <si>
    <t>B41996174</t>
  </si>
  <si>
    <t>SAXUM AMBEL SL</t>
  </si>
  <si>
    <t xml:space="preserve">ASESORAMIENTO EN MATERIA INFORMATICA, TANTO EN PROGRAMACION COMO EN INSTALACIONES, LA COMERCIALIZACION DE TODO TIPO DE PRODUCTOS Y MERCANCIAS DEL TIPO INFORMATICO.. </t>
  </si>
  <si>
    <t>Juan Ramon Franch Uribarri</t>
  </si>
  <si>
    <t xml:space="preserve"> Jorge Juan Huete Chugunowa</t>
  </si>
  <si>
    <t xml:space="preserve"> Agustin Minaya Garcia</t>
  </si>
  <si>
    <t>B60579570</t>
  </si>
  <si>
    <t>INFORMATION HIGHWAY GROUP SL</t>
  </si>
  <si>
    <t xml:space="preserve">ASESORIA, DESARROLLO Y VENTA DE PROYECTOS Y EQUIPOS DE GESTION, ALMACENAMIENTO, TRATAMIENTO Y TRANSMISION DE LA INFORMACION EN FORMA DIGITAL POR MEDIOS INFORMATICOS Y TELEMATICOS.. </t>
  </si>
  <si>
    <t>Carlos Tutusaus Cebria</t>
  </si>
  <si>
    <t>B66375965</t>
  </si>
  <si>
    <t>AURUM GLOBAL SERVICES SL</t>
  </si>
  <si>
    <t xml:space="preserve">(CNAE 463). EXPORTACION E IMPORTACION DE PRODUCTOS ELECTRONICOS, ARTESANALES Y ALIMENTICIOS. SERVICIOS DE REPARACION Y SOPORTE TECNICO DE PRODUCTOS DE INFORMATICA Y ELECTRONICOS, ETC. </t>
  </si>
  <si>
    <t xml:space="preserve"> Manuel Garcia Alemany</t>
  </si>
  <si>
    <t>B81176927</t>
  </si>
  <si>
    <t>TOTEM VISUAL SL</t>
  </si>
  <si>
    <t xml:space="preserve">MONTAJE Y REALIZACION DE PROYECTOS DE SISTEMAS DE INFORMACION E INFORMATICA.. </t>
  </si>
  <si>
    <t>Stadelmeyer Matthias Kersten</t>
  </si>
  <si>
    <t xml:space="preserve"> Soraya Garcia Merino</t>
  </si>
  <si>
    <t xml:space="preserve"> Nils Viktor Wagstrom</t>
  </si>
  <si>
    <t>B81297475</t>
  </si>
  <si>
    <t>INFOSWITCH SL</t>
  </si>
  <si>
    <t xml:space="preserve">LA FABRICACION, PROMOCION Y COMERCIALIZACION DE TODA CLASE DE APARATOS ELECTRICOS, ELECTRONICOS, INFORMATICOS Y TELEFONICOS Y DE SUS COMPONENTES.. </t>
  </si>
  <si>
    <t>Louis Gaston Jacquet Remi</t>
  </si>
  <si>
    <t xml:space="preserve"> Vincent Delaroche</t>
  </si>
  <si>
    <t xml:space="preserve"> Remi Louis Gaston Jacquet</t>
  </si>
  <si>
    <t xml:space="preserve"> Claude Rerolle Alexandre</t>
  </si>
  <si>
    <t>B82429002</t>
  </si>
  <si>
    <t>LEARNING THE OBJECTIVE OF TRAINING SL</t>
  </si>
  <si>
    <t xml:space="preserve">DESARROLLO DE TODO TIPO DE APLICACIONES INFORMATICAS Y SOFTWARE FORMACION A TRAVES DE NUEVAS TECNOLOGIAS.. </t>
  </si>
  <si>
    <t>Juan Manuel Garcia Ortega</t>
  </si>
  <si>
    <t>B86068517</t>
  </si>
  <si>
    <t>PUBLICIDAD DE PROXIMIDAD 2.0 SL</t>
  </si>
  <si>
    <t xml:space="preserve">LA COMERCIALIZACION DE EQUIPOS ELECTRONICOSEN EL SECTOR INFORMATICO Y DE TELECOMUNICACIONES. </t>
  </si>
  <si>
    <t>Angel Luis Ramos Sequeros</t>
  </si>
  <si>
    <t>B86403821</t>
  </si>
  <si>
    <t>BAJO CONSUMO MENOSVATIOS SL</t>
  </si>
  <si>
    <t xml:space="preserve">EL DISEÑO, INVESTIGACION, DESARROLLO, FABRICACION, EXPLOTACION, SUMINISTRO, MANTENIMIENTO, REPARACION, INSTALACION, MONTAJE, COMPRA Y VENTA AL POR MAYOR Y AL POR MENOR DE TODO TIPO DE TODA CLASE DE APARATOS, CONSUMIBLES, MATERIALES ELECTRICOS. </t>
  </si>
  <si>
    <t>Ana Maria Pancorbo Lendinez</t>
  </si>
  <si>
    <t xml:space="preserve"> Yolanda Asenjo Mongin</t>
  </si>
  <si>
    <t>B86664307</t>
  </si>
  <si>
    <t>BEELOCKER SL</t>
  </si>
  <si>
    <t xml:space="preserve">El diseño, desarrollo, producción, integración, operación, mantenimiento, reparación y comercialización de sistemas, soluciones y productos que haganuso de las tecnologías de la información (informática, electrónica y comunicaciones), así como de cualquier parte o componente de los mismos, etc. </t>
  </si>
  <si>
    <t>Maria Garcia Lopez</t>
  </si>
  <si>
    <t>A87297354</t>
  </si>
  <si>
    <t>MASMOVIL BROADBAND SA</t>
  </si>
  <si>
    <t xml:space="preserve">a) La prestación de servicios de telecomunicaciones mediante la explotación de redes o la reventa del servicio telefónico, telefonía móvil, fija, internet y televisión, y el desarrollo de aplicaciones informáticas. b) La prestación y comercialización de servicios a través de red informática. c) Ases. </t>
  </si>
  <si>
    <t>Aitor Grajal Crespo</t>
  </si>
  <si>
    <t xml:space="preserve"> Pablo Banderas Bielicka</t>
  </si>
  <si>
    <t>B49238116</t>
  </si>
  <si>
    <t>ZAMATEL 2006 SOCIEDAD DE RESPONSABILIDAD LIMITADA</t>
  </si>
  <si>
    <t>Zamora</t>
  </si>
  <si>
    <t>49024</t>
  </si>
  <si>
    <t xml:space="preserve">LA VENTA AL POR MAYOR Y POR MENOR DE MATERIAL ELECTRICO Y ELECTRONICO. </t>
  </si>
  <si>
    <t>Emad Mohamed Bana</t>
  </si>
  <si>
    <t>info@zamatel.net</t>
  </si>
  <si>
    <t>B65608416</t>
  </si>
  <si>
    <t>ROSMIMAN SOFTWARE CORPORATION SL</t>
  </si>
  <si>
    <t xml:space="preserve">LA PROGRAMACION, INSTALACION, Y SOPORTE TECNICO DE SISTEMAS DE SOFTWARE. COMPRA VENTA, ALQUILER, DESARROLLO E IMPLANTACION EN GENERAL DE TODO TIPO DE SOFTWARE APLICABLE A CUALQUIER EQUIPO PERIFERICO. ETC. </t>
  </si>
  <si>
    <t>David Haim Assia</t>
  </si>
  <si>
    <t xml:space="preserve"> Hasfari Menachem</t>
  </si>
  <si>
    <t xml:space="preserve"> Alfonso Ventoso Del Rincon</t>
  </si>
  <si>
    <t>B71025928</t>
  </si>
  <si>
    <t>LEADERNET SISTEMAS TELECOMUNICACIONES SL</t>
  </si>
  <si>
    <t>31194</t>
  </si>
  <si>
    <t xml:space="preserve">Compra, venta, almacenamiento, distribución y comercialización al por mayor y distribución de equipos de hardware y software y alquiler de hardware.. </t>
  </si>
  <si>
    <t>Ricardo Conesa Martinez</t>
  </si>
  <si>
    <t>B76034594</t>
  </si>
  <si>
    <t>SET DEVELOPERS INGENIERIA DE SOFTWARE SOCIEDAD LIMITADA</t>
  </si>
  <si>
    <t xml:space="preserve">LA CONFECCION, ELABORACION, DESARROLLO, MONTAJES, IMPORTACION, EXPORTACION, ALMACENAMIENTO, DISTRIBUCION Y COMERCIALIZACION AL POR MAYOR Y MENOR DE SOFTWARE Y HARDWARE INFORMATICO.. </t>
  </si>
  <si>
    <t>Elisa Garcia Rodriguez</t>
  </si>
  <si>
    <t xml:space="preserve"> Sonia Lopez Aguirregabiria</t>
  </si>
  <si>
    <t>B84216274</t>
  </si>
  <si>
    <t>DESARROLLO Y CONSULTORIA DE SOFTWARE PARA GESTION SL</t>
  </si>
  <si>
    <t xml:space="preserve">DESARROLLO DE APLICACIONES DE SOFTWARE, EN TODAS SUS FASES PARA SU COMERCIALIZACION, Y 0 EXPLOTACION,. </t>
  </si>
  <si>
    <t>Daniel Emilio Perez Wikmark</t>
  </si>
  <si>
    <t xml:space="preserve"> Fernando Conte Garcia</t>
  </si>
  <si>
    <t xml:space="preserve"> Miguel Iraburu Elizondo</t>
  </si>
  <si>
    <t xml:space="preserve"> Esther Garces Alonso</t>
  </si>
  <si>
    <t>B75073486</t>
  </si>
  <si>
    <t>DYSCRETO SOCIAL NETWORK SL</t>
  </si>
  <si>
    <t xml:space="preserve">La prestación y comercialización de servicios profesionales especializadosen el área de tecnologías de redes sociales, comprendiendo la utilización y desarrollo de sistemas informatizados, la comercialización de licencias de uso de software, la labor de intermediación comercial electrónica y cualqu. </t>
  </si>
  <si>
    <t>Carlos Alfonso Suzuki Lavin</t>
  </si>
  <si>
    <t>B83852160</t>
  </si>
  <si>
    <t>EUROBITS TECHNOLOGIES SL</t>
  </si>
  <si>
    <t xml:space="preserve">LA PRESTACION DE SERVICIOS DIGITALES AVANZADOS A TRAVES DE INTERNET O CUALESQUIERA OTROS CANALES.                                                                                                                           . </t>
  </si>
  <si>
    <t>Tarekzein Gomez De Las Heras</t>
  </si>
  <si>
    <t xml:space="preserve"> Carlos Jose Rodriguez Camacho</t>
  </si>
  <si>
    <t xml:space="preserve"> Gomez De Las Heras Tarek Zein</t>
  </si>
  <si>
    <t>info@eurobits.es</t>
  </si>
  <si>
    <t xml:space="preserve"> eqanimus@eurobits.es</t>
  </si>
  <si>
    <t xml:space="preserve"> alfonso.sanchez@eurobits.es</t>
  </si>
  <si>
    <t>B84278522</t>
  </si>
  <si>
    <t>TERRALIS CONSULTORES S.L</t>
  </si>
  <si>
    <t>28491</t>
  </si>
  <si>
    <t xml:space="preserve">CONSULTA DE APLICACIONES INFORMATICAS Y SUMINISTRO DE PROGRAMAS DE INFORMATICA. </t>
  </si>
  <si>
    <t>Jesus Daniel Barrasa Gutierrez</t>
  </si>
  <si>
    <t xml:space="preserve"> Inmaculada Lopez Martin</t>
  </si>
  <si>
    <t>info@terralis.es</t>
  </si>
  <si>
    <t>B85363372</t>
  </si>
  <si>
    <t>ESI ASISTENCIAS TECNOLOGICAS INTEGRADAS SL</t>
  </si>
  <si>
    <t xml:space="preserve">TODAS LAS ACTIVIDADES RELACIONADAS CON LA INFORMATICA Y TELECOMUNICACIONES, Y EN PARTICULAR DESARROLLO, COMERCIALIZACION, CONSULTORIA Y FORMACION DE APLICACIONES.. </t>
  </si>
  <si>
    <t>Juan Hillegas Goyeneche</t>
  </si>
  <si>
    <t xml:space="preserve"> Luis Fernando Alisal Rodriguez</t>
  </si>
  <si>
    <t>B85528867</t>
  </si>
  <si>
    <t>INFORMATION THINKING INTELLIGENT TECHNOLOGY SL</t>
  </si>
  <si>
    <t xml:space="preserve">CONSULTA DE APLICACIONES INFORMATICAS Y SUMINISTRO DE PROGRAMAS DE INFORMATICA.. </t>
  </si>
  <si>
    <t>Maria Antonia Corrales Moreno</t>
  </si>
  <si>
    <t>B85866226</t>
  </si>
  <si>
    <t>ADVANCED VISUAL QUEST SL</t>
  </si>
  <si>
    <t xml:space="preserve">LA INVESTIGACION, ANALISIS, EL DESARROLLO Y LA EXPLOTACION DE HERRAMIENTAS INFORMATICAS.. </t>
  </si>
  <si>
    <t>Jorge Juan Guyatt</t>
  </si>
  <si>
    <t>B90011909</t>
  </si>
  <si>
    <t>TUECOMMERCE CATALOGO Y SERVICIOS SOCIEDAD LIMITADA</t>
  </si>
  <si>
    <t xml:space="preserve">-Desarrollo software. -Formación. -Asesoría técnica y legal. - Consultoría. -Gestión de Red Social Profesional. -Gestión de catálogo de tiendas eCommerce, altas, mantenimiento, cobro de cuotas. -Intermediación de servicios entre proveedores y tiendas. -Venta de artículos. </t>
  </si>
  <si>
    <t>Sonia Jubin Cuesta</t>
  </si>
  <si>
    <t>B84302330</t>
  </si>
  <si>
    <t>INMOMATICA HOGAR DIGITAL SL</t>
  </si>
  <si>
    <t xml:space="preserve">LA PRESTACION, CON MEDIOS PROPIOS O AJENOS, DE SERVICIOS DE CONSULTORIA, ASESORAMIENTO Y APOYO A LA GESTION A EMPRESAS Y PARTICULARES EN MATERIA INFORMATICA.. </t>
  </si>
  <si>
    <t>Alberto Pascual Martin</t>
  </si>
  <si>
    <t>B95019212</t>
  </si>
  <si>
    <t>P4Q ELECTRONICS SOCIEDAD LIMITADA</t>
  </si>
  <si>
    <t>48810</t>
  </si>
  <si>
    <t xml:space="preserve">FABRICACION, DISENO, INSTALACION, MONTAJE, COMPROBACION, REVISION Y MANTENIMIENTO DE EQUIPOS ELECTRONICOS.. </t>
  </si>
  <si>
    <t>Jose Arias Ruiz</t>
  </si>
  <si>
    <t xml:space="preserve"> Claudia Bellostas Sole</t>
  </si>
  <si>
    <t>B85775625</t>
  </si>
  <si>
    <t>APPLES AND PINEAPPLES SL</t>
  </si>
  <si>
    <t xml:space="preserve">CREACION, DISENO Y GESTION DE PAGINAS WEB, CREACION DE CONTENIDOS PARA PUBLICACIONES, INTERNET, TELEVISION Y MULTIMEDIA. SERVICIOS INFORMATICOS. SERVICIOS DE PUBLICIDAD.. </t>
  </si>
  <si>
    <t>Alfredo Alexandre Gomez</t>
  </si>
  <si>
    <t>B14967491</t>
  </si>
  <si>
    <t>UMIRS IBERIA SL</t>
  </si>
  <si>
    <t xml:space="preserve">1. Diseño, desarrollo, fabricación, comercialización, venta, distribución, instalación, mantenimiento, reparación y soporte técnico de equipamiento hardware y software para los dispositivos de seguridad, incluidos los de seguridad perimetral, CTV y sistemas integrados y otros, todo ello en el ámbito. </t>
  </si>
  <si>
    <t>Oscar Velardo Vivas</t>
  </si>
  <si>
    <t xml:space="preserve"> Francisco Martin Lucio</t>
  </si>
  <si>
    <t>B14997209</t>
  </si>
  <si>
    <t>SUMINISTROS ELECTRICOS TORRECILLA SLL</t>
  </si>
  <si>
    <t>14013</t>
  </si>
  <si>
    <t xml:space="preserve">Comercio al por mayor interindustrial, comercio al por mayor y menor de material y aparatos eléctricos, electrónicos y cuantas actividades empresariales se relacionan con el ámbito de dichas actividades. </t>
  </si>
  <si>
    <t>Carlos Alberto Soriano Calvo</t>
  </si>
  <si>
    <t xml:space="preserve"> Maria Lourdes Nicolas Viña</t>
  </si>
  <si>
    <t>B35466168</t>
  </si>
  <si>
    <t>DESARROLLO INFORMATICO PERSONALIZADO SOCIEDAD LIMITADA</t>
  </si>
  <si>
    <t xml:space="preserve">IMPORTACION, EXPORTACION, INDUSTRIALIZACION, COMPRA, VENTA, ALQUILER, EN DEFINITIVA LA COMERCIALIZACION DE TODA CLASE DE BIENES Y MERCANCIAS.                                                                               . </t>
  </si>
  <si>
    <t>Bernardo Gallardo Villar</t>
  </si>
  <si>
    <t>comercial@deipe.com</t>
  </si>
  <si>
    <t>B75061408</t>
  </si>
  <si>
    <t>BLUE ON IT SL</t>
  </si>
  <si>
    <t>20303</t>
  </si>
  <si>
    <t xml:space="preserve">Actividades informáticas en software, asesoramiento en desarrollo informático. </t>
  </si>
  <si>
    <t>Carlos Alejandro Rayo Ochoa</t>
  </si>
  <si>
    <t xml:space="preserve"> Kayo Ochoa Carlos Alejandro</t>
  </si>
  <si>
    <t>B84383587</t>
  </si>
  <si>
    <t>VAN HOVE SOFTCON S.L</t>
  </si>
  <si>
    <t xml:space="preserve">CONSULTORIA PARA EL DESARROLLO E IMPLANTACION DE SISTEMAS INFORMATICOS, TELECOMUNICACIONES, TECNOLOGIA DE LA INFORMACION Y COMUNICACION PARA CUALQUIER SISTEMA, PLATAFORMA, MEDIO Y SOPORTE. </t>
  </si>
  <si>
    <t>Jose Luis Dominguez Mayordomo</t>
  </si>
  <si>
    <t>B86085974</t>
  </si>
  <si>
    <t>PIXIE CONCEPTS SL</t>
  </si>
  <si>
    <t xml:space="preserve">ANALISIS, CREACION Y DESARROLLO DE TODO TIPO DE APLICACIONES INFORMATICAS, PARA TODO TIPO DE SISTEMAS Y DISPOSITIVOS MOVILES. </t>
  </si>
  <si>
    <t>Juan Carlos Trigo Diaz</t>
  </si>
  <si>
    <t>B04636817</t>
  </si>
  <si>
    <t>INGENIATEC INGENIERIA DEL SOFTWARE SOCIEDAD DE RESPONSABILIDAD LIMITADA LABORA</t>
  </si>
  <si>
    <t xml:space="preserve">EL DESARROLLO DE APLICACIONES INFORMATICAS, LA CONSULTORIA TECNOLOGICA EN LAS NUEVAS TECNOLOGIAS DE LA INFORMACION Y LAS COMUNICACIONES, CONSULTA DE APLICACIONES INFORMATICAS Y SUMINISTRO DE PROGRAMAS DE INFORMATICA, ACT. </t>
  </si>
  <si>
    <t>Saul Llamazares Sandoval</t>
  </si>
  <si>
    <t>B73586554</t>
  </si>
  <si>
    <t>SOLOBUZONEO SERVICIOS INFORMATICOS SOCIEDAD LIMITADA</t>
  </si>
  <si>
    <t xml:space="preserve">EL COMERCIO DE MUEBLES Y EQUIPOS INFORMATICOS Y DE SOFTWARE, EQUIPOS DE TELEFONIA Y SERVICIOS DE COMUNICACIONES, LIBROS, PERIODICOS Y REVISTAS, ARTICULOS DE PAPELERIA Y ESCRITORIO, LA REALIZACION DE TRABAJOS DE IMPRENTA,. </t>
  </si>
  <si>
    <t>Jose Luis Blanco Cedrun</t>
  </si>
  <si>
    <t>B84038553</t>
  </si>
  <si>
    <t>VOZIP SL</t>
  </si>
  <si>
    <t xml:space="preserve">COMERCIO MAYOR Y MENOR, ALQUILER DE EQUIPOS INFORMATICOS, TELEFONIA Y TELECOMUNICACION, APARATOS ELECTRICOS Y ELECTRONICOS, ASI COMO ACCESORIOS Y CONSUMIBLES DE DICHOS PRODUCTOS. </t>
  </si>
  <si>
    <t>Manuel Lopez Guijeño</t>
  </si>
  <si>
    <t>B64972409</t>
  </si>
  <si>
    <t>BYNET SMART SL</t>
  </si>
  <si>
    <t xml:space="preserve">LA COMPRA, VENTA, FABRICACION, IMPORTACION, EXPORTACION, PROMOCION, DISTRIBUCION, Y COMERCIALIZACION DE TODO TIPO DE ARTICULOS RELACIONADOS CON LA DECORACION, TEXTIL, CONFECCION, CALZADO, ELECTRONICA, INFORMATICA, ETC.. </t>
  </si>
  <si>
    <t>Ignacio Miquelez Mendiluce Gonzalez</t>
  </si>
  <si>
    <t>B64988322</t>
  </si>
  <si>
    <t>SISTEMAS DE APOYO A LA DECISION EURODECISION SL</t>
  </si>
  <si>
    <t xml:space="preserve">CREAR, INVESTIGAR, EDITAR, PRODUCIR, Y COMERCIALIZAR HERRAMIENTAS INFORMATICAS Y DE SOFTWARE. RECLUTAR Y FORMAR CONSULTORES Y DESARROLLADORES DE DICHAS HERRAMIENTAS Y/O SOFTWARE, ETC.. </t>
  </si>
  <si>
    <t>Samuel Cohen Benoudiz</t>
  </si>
  <si>
    <t>B65220634</t>
  </si>
  <si>
    <t>KENTIA MAGNO SL</t>
  </si>
  <si>
    <t xml:space="preserve">COMPRA, VENTA, FABRICACION, IMPORTACION, EXPORTACION, PROMOCION, DISTRIBUCION Y COMERCIALIZACION DE TODO TIPO DE ARTICULOS RELACIONADOS CON LA DECORACION, TEXTIL, CONFECCION, CALZADO, ELECTRONICA, INFORMATICA, ETC.. </t>
  </si>
  <si>
    <t>Manuel Hernandez</t>
  </si>
  <si>
    <t xml:space="preserve"> Manuel Ruiz Beamud</t>
  </si>
  <si>
    <t xml:space="preserve"> Kenneth James Gladish</t>
  </si>
  <si>
    <t xml:space="preserve"> Neil Packham</t>
  </si>
  <si>
    <t xml:space="preserve"> Amanda Oliver Fernandez</t>
  </si>
  <si>
    <t>B85797793</t>
  </si>
  <si>
    <t>TAGUIN SOCIAL NETWORKING SL</t>
  </si>
  <si>
    <t xml:space="preserve">EL DESARROLLO, CREACION, GESTION, TRATAMIENTO, PROMOCION ALMACENAJE, COMPRA, VENTA, IMPORTACION Y EXPORTACION, MANTENIMIENTO, REPARACION, ASISTENCIA TECNICA, ASESORAMIENTO, INTERMEDIACION, CONTRATACION Y DIFUSION DE TODO. </t>
  </si>
  <si>
    <t>Jose Gomez Galvez</t>
  </si>
  <si>
    <t xml:space="preserve"> Hermenegildo Aguilar Iserte</t>
  </si>
  <si>
    <t>B86728615</t>
  </si>
  <si>
    <t>LOGISTICA Y DISTRIBUCION DE MATERIAL ELECTRICO MATEL GROUP SL</t>
  </si>
  <si>
    <t xml:space="preserve">Constituye el objeto de esta Compañía el almacén, distribución y venta de material eléctrico e industrial. Las actividades descritas podrá desarrollarlas la compañía bien directamente, o bien mediante la constitución de nuevas sociedades o mediante la adquisición de participaciones o acciones. </t>
  </si>
  <si>
    <t>Maria Victoria Fernandez Palacios</t>
  </si>
  <si>
    <t xml:space="preserve"> Maria Isabel Preysler Arrastia</t>
  </si>
  <si>
    <t>v.rivas@matelgroup.es</t>
  </si>
  <si>
    <t xml:space="preserve"> f.fernandez@matelgroup.es</t>
  </si>
  <si>
    <t xml:space="preserve"> f.velasco@matelgroup.es</t>
  </si>
  <si>
    <t xml:space="preserve"> a.castro@matelgroup.es</t>
  </si>
  <si>
    <t xml:space="preserve"> f.moreno@matelgroup.es</t>
  </si>
  <si>
    <t>A83223768</t>
  </si>
  <si>
    <t>INTERSAT IBERICA SERVICIOS INFORMATICOS SA</t>
  </si>
  <si>
    <t xml:space="preserve">ADQUISICION REPARACION MANTENIMIENTO VENTA Y ARRENDAMIENTO DE HERRAMIENTAS OFIMATICAS EQUIPOS INFORMATICOS Y DE OFICINA REDES Y TELECOMUNICACIONES INCLUYENDO HARDWARE PIEZAS REPUESTOS, ETC.. </t>
  </si>
  <si>
    <t>Manuel Becerril Gonzalez Mata</t>
  </si>
  <si>
    <t>B27396704</t>
  </si>
  <si>
    <t>SMALL WONDERS SL</t>
  </si>
  <si>
    <t>"DISENO, CREACION, DESARROLLO Y VENTA DE SOFTWARE DE ENTRETENIMIENTO Y VIDEOJUEGOS PARA CUALQUIER TIPO DE PLATAFORMA O SOPORTE. DISENO, CREACION, DESARROLLO Y VENTA DE SOFTWARE ""A MEDIDA"", ASI COMO CUALQUIER TIPO DE APLIC. "</t>
  </si>
  <si>
    <t>Gonzalo Collado Herrera</t>
  </si>
  <si>
    <t>B64795594</t>
  </si>
  <si>
    <t>WEBNEXT IBERICA SOFTWARE SL</t>
  </si>
  <si>
    <t xml:space="preserve">LA INTERMEDIACION DE COMERCIO DE PRODUCTOS INFORMATICOS, CONFECCION DE PAGINAS-WEB, SERVICIOS DE SOFTWARE EN GENERAL, TELEOPERADORAS, GESTION DE DISENO GRAFICO A TRAVES DE ORDENADOR, ETC.. </t>
  </si>
  <si>
    <t>Alberto Tejedor Fuente</t>
  </si>
  <si>
    <t>B65370827</t>
  </si>
  <si>
    <t>AUREO BARCELONA SL</t>
  </si>
  <si>
    <t xml:space="preserve">LA CREACION DE PRODUCTOS Y PROPORCION DE SERVICIOS RELACIONADOS CON EL MUNDO DE LAS TECNOLOGIAS DE LA INFORMACION Y COMUNICACION.. </t>
  </si>
  <si>
    <t>Pedro Mairon Mata Ronquillo</t>
  </si>
  <si>
    <t>B74116484</t>
  </si>
  <si>
    <t>TECNOMAYOR SOCIEDAD LIMITADA</t>
  </si>
  <si>
    <t>33470</t>
  </si>
  <si>
    <t xml:space="preserve">LA EXPLOTACION DE TODO TIPO DE ESTABLECIMIENTOS DESTINADOS A LA VENTA, DISTRIBUCION Y ALQUILER DE PELICULAS DE VIDEO, VIDEOJUEGOS Y EQUIPOS DE REPRODUCCION Y COPIA DE IMAGEN Y SONIDO, VIDEOCLUB O CLUB DE SOCIOS. EL COMER. </t>
  </si>
  <si>
    <t>Sandalo Alvaro Garcia Casillas Villar</t>
  </si>
  <si>
    <t>info@grupotecnomedia.com</t>
  </si>
  <si>
    <t>A07026339</t>
  </si>
  <si>
    <t>ELECTRICA ESPAÑOLA SA</t>
  </si>
  <si>
    <t xml:space="preserve">COMPRAVENTA DE TODA CLASE DE MATERIALES, ARTICULOS Y GENEROS ELECTRICOS, LUMINOTECNICOS, ELECTRODOMESTICOS CON LA CORRESPONDIENTE ADQUISICION Y VENTA DE BIENES INMUEBLES, BIENES MUEBLES, MAQUINARIA E INSTALACIONES.. </t>
  </si>
  <si>
    <t>Maria Angeles Romero Diaz Fuentes</t>
  </si>
  <si>
    <t>es-elessa@ctv.es</t>
  </si>
  <si>
    <t>B17852203</t>
  </si>
  <si>
    <t>DAI INMOR2 SL</t>
  </si>
  <si>
    <t>17002</t>
  </si>
  <si>
    <t xml:space="preserve">EL DISENO, DESARROLLO, IMPLANTACION Y COMERCIALIZACION DE SISTEMAS INFORMATICOS Y DE INFORMACION.ASESORIA Y ASISTENCIA TECNICA EN TECNOLOGIAS DE LA INFORMACION Y COMUNICACION. REPRESENTACIONES COMERCIALES E INDUSTRIALES. </t>
  </si>
  <si>
    <t>Juan Manuel Ferrer Cuesta</t>
  </si>
  <si>
    <t>B23761042</t>
  </si>
  <si>
    <t>MADEL ALTA Y MEDIA TENSION SOCIEDAD LIMITADA</t>
  </si>
  <si>
    <t xml:space="preserve">VENTA AL POR MAYOR DE MATERIAL ELECTRICO Y ELECTRONICO. </t>
  </si>
  <si>
    <t>Pablo Torres Ramirez</t>
  </si>
  <si>
    <t>B64350234</t>
  </si>
  <si>
    <t>OFERTA TECNOLOGICA SL</t>
  </si>
  <si>
    <t xml:space="preserve">LA COMPRAVENTA AL POR MAYOR Y MENOR DE PRODUCTOS Y TECNOLOGIA INFORMATICA. </t>
  </si>
  <si>
    <t>Pablo Lopez Gomiz</t>
  </si>
  <si>
    <t>ventas@ofertatecnologica.es</t>
  </si>
  <si>
    <t xml:space="preserve"> cv@ofertatecnologica.es</t>
  </si>
  <si>
    <t>B83242800</t>
  </si>
  <si>
    <t>POLIGONO INDUSTRIAL DE INTERNET SL</t>
  </si>
  <si>
    <t xml:space="preserve">COMERCIO DE MAQUINAS Y EQUIPOS DE OFICINA.. </t>
  </si>
  <si>
    <t>David Garcia Ferrero</t>
  </si>
  <si>
    <t>ana@poligonoindustrial.com</t>
  </si>
  <si>
    <t>B86115045</t>
  </si>
  <si>
    <t>TUCIUDADVIRTUAL FRANQUICIA MULTIMEDIA SL</t>
  </si>
  <si>
    <t xml:space="preserve">LA CREACION Y GESTION DE PAGINAS WEB, ASI COMO LA VENTA, COMERCIALIZACION Y DISTRIBUCION DE TODO TIPO DE PRODUCTOS A TRAVES DE AQUELLAS. </t>
  </si>
  <si>
    <t>Antonio Martin Calabuig</t>
  </si>
  <si>
    <t>A60387958</t>
  </si>
  <si>
    <t>CJM SOFTWARE SA</t>
  </si>
  <si>
    <t xml:space="preserve">DESARROLLO PRODUCCION COMERCIALIZACION DE PROGRAMAS DE ORDENADOR PARA GESTION Y CONTROL, MODULOS Y EQUIPOS COMPLEMENTARIOS SERVICIOS DE INGENIERIA DE APLICACIONES CONSULTORIA Y FORMACION RELACIONADOS CON LOS MISMOS, ETC.. </t>
  </si>
  <si>
    <t>Relogio Graciano Jose Marques Jesus</t>
  </si>
  <si>
    <t xml:space="preserve"> Jose Luis Alapont Raga</t>
  </si>
  <si>
    <t xml:space="preserve"> Carlos Marcian Pont</t>
  </si>
  <si>
    <t xml:space="preserve"> Juan Cano Rodriguez</t>
  </si>
  <si>
    <t xml:space="preserve"> Julio Rodriguez Carballido</t>
  </si>
  <si>
    <t>B23648710</t>
  </si>
  <si>
    <t>DILANDAU MUSIC SOCIEDAD LIMITADA</t>
  </si>
  <si>
    <t xml:space="preserve">CREACION, DISENO Y CONSULTORIA DE PAGINAS WEB, CREACION Y MANTENIMIENTO DEPROGRAMAS INFORMATICOS, SERVICIOS DE ALOJAMIENTO Y PUBLICIDAD EN PAGINAS WEB.. </t>
  </si>
  <si>
    <t>Daniel Moya Albacete</t>
  </si>
  <si>
    <t xml:space="preserve"> Del Maria Consuelo Martin Aparicio</t>
  </si>
  <si>
    <t>B26481085</t>
  </si>
  <si>
    <t>NORTH MARKET SOCIEDAD LIMITADA</t>
  </si>
  <si>
    <t xml:space="preserve">Instalación y explotación de todo tipo de negocios de telefonía. Compra y venta de accesorios para telecomunicaciones. Externalización de servicios comerciales. </t>
  </si>
  <si>
    <t>Antonio Mandado Morata</t>
  </si>
  <si>
    <t xml:space="preserve"> Maria Mercedes Lozano Calvo</t>
  </si>
  <si>
    <t>B55595672</t>
  </si>
  <si>
    <t>ALLBESTSOFT SOCIEDAD LIMITADA</t>
  </si>
  <si>
    <t>43205</t>
  </si>
  <si>
    <t xml:space="preserve">El desarrollo y distribución de software, diseño y desarrollo de redes de ordenadores su instalación y configuración, así como la prestación de servicios de intermediación en este tipo de actividad. </t>
  </si>
  <si>
    <t>Cesar Fidalgo Pollan</t>
  </si>
  <si>
    <t>B86387420</t>
  </si>
  <si>
    <t>LA BASE SECRETA SL</t>
  </si>
  <si>
    <t xml:space="preserve">LA REALIZACION DE ACTIVIDADES DE INTERNET, ASI COMO EL SUMINISTRO DE SERVICIOS DE INFORMACION, FORMACION Y EL DISEÑO Y PROGRAMACION DE SOFTWARE Y APLICACIONES. </t>
  </si>
  <si>
    <t>Carmen Cuesta Solano</t>
  </si>
  <si>
    <t>A81853632</t>
  </si>
  <si>
    <t>PENTACOM TELECOMUNICACIONES SA</t>
  </si>
  <si>
    <t xml:space="preserve">PRESTACION Y COMERCIALIZACION. AL MAYOR Y MENOR, DE HARDWARE, SOFTWARE Y SERVICIOS DE VALOR ANADIDO RELATIVOS A LA ACTIVIDAD DEL SECTOR DE TELECOMUNICACIONES.. </t>
  </si>
  <si>
    <t>Pierre Baudoin</t>
  </si>
  <si>
    <t>B04764494</t>
  </si>
  <si>
    <t>CENTRO DE FORMACION INDALESTUDIOS SOCIEDAD LIMITADA</t>
  </si>
  <si>
    <t>04001</t>
  </si>
  <si>
    <t xml:space="preserve">Edición de material didáctico. Desarrollo de página web. Organización de eventos ocio-educativos. Alquiler de aulas para formación. Formación regladay no reglada. Reparación de equipos informáticos. </t>
  </si>
  <si>
    <t>Irache Bengoa Landazuri</t>
  </si>
  <si>
    <t>info@indalestudios.es</t>
  </si>
  <si>
    <t>B05166541</t>
  </si>
  <si>
    <t>CELERA SOFTWARE SLL</t>
  </si>
  <si>
    <t>05003</t>
  </si>
  <si>
    <t xml:space="preserve">VENTA DE SOFTWARE PROPIO Y DE TERCEROS. PROPORCIONAR TODO TIPO DE SERVICIOS A LAS EMPRESAS, TALES COMO DESARROLLO DE APLICACIONES, INSTALACIONES DE SOFTWARE, CONFIGURACION DE SISTEMAS, ADMINISTRACION DE REDES LOCALES, GE. </t>
  </si>
  <si>
    <t>Robert Molnar</t>
  </si>
  <si>
    <t xml:space="preserve"> Dominique Laurence Marie Noell Nordmann Ep Barnabe</t>
  </si>
  <si>
    <t xml:space="preserve"> Nicolas Matthieu Brives Aurelien</t>
  </si>
  <si>
    <t xml:space="preserve"> Nordmann Ep Barnabe Dominique Laurence Marie Noell</t>
  </si>
  <si>
    <t>r.saez@celera.ws</t>
  </si>
  <si>
    <t xml:space="preserve"> j.pedraz@wallbyte.es</t>
  </si>
  <si>
    <t xml:space="preserve"> info@celera.es</t>
  </si>
  <si>
    <t>B10331361</t>
  </si>
  <si>
    <t>AIRE COMPRIMIDO GREGORIO ORTIZ S.L</t>
  </si>
  <si>
    <t xml:space="preserve">LA VENTA, MANTENIMIENTO Y REPARACION DE COMPRESORES DE AIRE, ASI COMO EL SUMINISTRO DE SUS REPUESTOS. </t>
  </si>
  <si>
    <t>Carlos Ruiz Antequera</t>
  </si>
  <si>
    <t>B63926869</t>
  </si>
  <si>
    <t>DATASISTEMAS MILENIUM S.L</t>
  </si>
  <si>
    <t xml:space="preserve">LA IMPORTACION, EXPORTACION, COMERCIALIZACION, DISTRIBUCION, REPARACION, COMPRAVENTA, ASESORAMIENTO, REPRESENTACION DE TODA CLASE DE APARATOS, MAQUINAS, PROGRAMAS Y UTILES RELACIONADOS CON LA INFORMATICA. </t>
  </si>
  <si>
    <t>Mario Fernandez Sanchez</t>
  </si>
  <si>
    <t>B65109761</t>
  </si>
  <si>
    <t>INSTALADORES DE SEGURIDAD SGI 3029 SL</t>
  </si>
  <si>
    <t xml:space="preserve">SERVICIOS DE INSTALACION DE SISTEMAS ELECTRONICOS, REDES INFORMATICAS Y ELECTRONICOS, POR MEDIO DE PERSONAL TECNICO CUALIFICADO.. </t>
  </si>
  <si>
    <t>Rafael Gonzalez Cardeñosa</t>
  </si>
  <si>
    <t>B85455301</t>
  </si>
  <si>
    <t>BARGAIN BUSTERS SL</t>
  </si>
  <si>
    <t xml:space="preserve">COMPRA VENTA DE STOCK PROCEDENTES DE EXCEDENTES, QUIEBRAS, SUBASTAS E INTERCAMBIOS PUBLICITARIOS. COMPRA Y VENTA DE PRODUCTOS DE ELECTRONICA.. </t>
  </si>
  <si>
    <t>Juan Ramon Saenz Diez Molina</t>
  </si>
  <si>
    <t>B86312576</t>
  </si>
  <si>
    <t>TOP TRONIC WESTERN EUROPE SL</t>
  </si>
  <si>
    <t xml:space="preserve">LA COMPRA, VENTA, IMPORTACION, EXPORTACION, AGENCIA, REPRESENTACION Y DISTRIBUCION DE EQUIPOS ELECTRONICOS, RELOJES ELECTRONICOS, TELEFONOS, TANTO FIJOS COMO MOVILES, ASI COMO SUS ACCESORIOS. </t>
  </si>
  <si>
    <t>Paloma Garcia Garcia</t>
  </si>
  <si>
    <t>B36536399</t>
  </si>
  <si>
    <t>BEREKET SL</t>
  </si>
  <si>
    <t xml:space="preserve">EL ALQUILER Y REPARACION DE EQUIPOS INFORMATICOS; PUBLICIDAD; RECARGA DE TELEFONOS MOVILES; IMPRENTA DIGITAL; ACADEMIA DE INFORMATICA; Y VENTA AL PORMENOR DE PRODUCTOS INFORMATICOS. SERVICIO DE TELEFONIA EN LOCUTORIO, FA. </t>
  </si>
  <si>
    <t>Juan Carlos Martin Gonzalez</t>
  </si>
  <si>
    <t xml:space="preserve"> Santiago Fernandez Laja</t>
  </si>
  <si>
    <t>B82156134</t>
  </si>
  <si>
    <t>DESARROLLOS INFORMATICOS PROFESIONALES SL</t>
  </si>
  <si>
    <t xml:space="preserve">SERVICIO INFORMATICO INTEGRAL A EMPRESAS. ENSENANZAS DE SISTEMAS DE PROGRAMACION INFORMATICOS INSTALACION Y ORGANIZACION DE REDES INFORMATICAS Y DE CUALQUIER OTRA APLICACION INFORMATICA. DISTRIBUCION COMERCIALIZACION.   . </t>
  </si>
  <si>
    <t>Juan Manuel Alcalde Tejero</t>
  </si>
  <si>
    <t xml:space="preserve"> Jesus Rodriguez Cabrero</t>
  </si>
  <si>
    <t xml:space="preserve"> Belen Martinez Cervantes</t>
  </si>
  <si>
    <t>B85839306</t>
  </si>
  <si>
    <t>ASAP SOLUCIONES SL</t>
  </si>
  <si>
    <t xml:space="preserve">Prestar de servicios de consultoria y formacion en Tecnologias de la Informacion y Comunicaciones, la compraventa y el desarrollo de software de sistemas, programas de computo, licencias para uso de programas de computo, de aplicacion, diseños computacionales, mantenimiento, reparacion, suministro d.. </t>
  </si>
  <si>
    <t>Jose San Leandro Ros</t>
  </si>
  <si>
    <t>B86095361</t>
  </si>
  <si>
    <t>SILVERCAP INV SL</t>
  </si>
  <si>
    <t xml:space="preserve">La consultoría informática, financiera y fiscal. Diseño, análisis funcional, análisis orgánico, programación y documentación de todo tipo de aplicaciones informáticas. La intermediación, compra y venta de bienes inmuebles. </t>
  </si>
  <si>
    <t>Carlos Capitan Pampanas</t>
  </si>
  <si>
    <t xml:space="preserve"> Raul Guillen Arribas</t>
  </si>
  <si>
    <t>B87019840</t>
  </si>
  <si>
    <t>CUERDOS DE ATAR PRODUCCIONES SL</t>
  </si>
  <si>
    <t xml:space="preserve">--La realización de actividades en Internet, incluida la creación, desarrollo y explotación de portales, así como el suministro de servicios de información y comercio electrónico. --La promoción, ejecución, edición, redacción, impresión, publicación, distribución, venta y explotación... </t>
  </si>
  <si>
    <t>Jesus Gil Yenes</t>
  </si>
  <si>
    <t xml:space="preserve"> Alberto Gomez Hernandez</t>
  </si>
  <si>
    <t xml:space="preserve"> Francisco Javier Martin Torrijos</t>
  </si>
  <si>
    <t xml:space="preserve"> Jose Enrique Mota Lopez</t>
  </si>
  <si>
    <t>A78326238</t>
  </si>
  <si>
    <t>K R C ESPAÑOLA SA</t>
  </si>
  <si>
    <t xml:space="preserve">COMERCIO AL MENOR Y MAYOR DE MAQUINARIA, AERONAUTICA, INFORMATICA Y AEROPORTUARIA, EN RELACION CON LA INGENIERIA LA PRESTACION DE SERVICIOS DE FORMACION, CONSULTORIA, CONTROL, REVISION.. </t>
  </si>
  <si>
    <t>Jaime Cantos Ruiz</t>
  </si>
  <si>
    <t xml:space="preserve"> Jaime Cantos</t>
  </si>
  <si>
    <t xml:space="preserve"> Ramon Castro</t>
  </si>
  <si>
    <t>info@krcsa.com</t>
  </si>
  <si>
    <t>B62413067</t>
  </si>
  <si>
    <t>MED SECCIO ADMINISTRATIVA SL</t>
  </si>
  <si>
    <t xml:space="preserve">LA PROMOCION Y COMERCIALIZACION DE TODA CLASE DE PRODUCTOS OFRECIDOS POR ENTIDADES BANCARIAS, MEDIANTE LA PRESENTACION Y CAPTACION DE CLIENTELA, EL DISENO Y EJECUCION DE CAMPANAS PROMOCIONALES, ASI COMO FUNCIONES DE.    . </t>
  </si>
  <si>
    <t>Ricardo Garcia Robledo</t>
  </si>
  <si>
    <t>B82655499</t>
  </si>
  <si>
    <t>DESARROLLO DE COMERCIO ELECTRONICO SL</t>
  </si>
  <si>
    <t xml:space="preserve">ASESORIA, DESARROLLO, IMPLANTACION, MANTENIMIENTO, ADMINISTRACION, SOPORTE Y FORMACION EN SOLUCIONES DE COMERCIO ELECTRONICO QUE PRESTEN SUS SERVICIOS EN EL DESARROLLO DE ACTIVIDADES EMPRESARIALES Y MERCANTILES,. </t>
  </si>
  <si>
    <t>Alain Olivier Galibert</t>
  </si>
  <si>
    <t>B82898958</t>
  </si>
  <si>
    <t>VUESTRO PORTAL SL</t>
  </si>
  <si>
    <t xml:space="preserve">A. IMPORTACION Y EXPORTACION DE HARDWARE Y SOFTWARE. B. VENTA AL POR MAYOR Y MENOR DE TODO TIPO DE MATERIAL INFORMATICO, INCLUIDO CONSUMIBLES, PROGRAMAS, MATERIAL DE OFICINA. C. SERVICIO DE MANTENIMIENTO INFORMATICO.    . </t>
  </si>
  <si>
    <t>Nestor Ricardo Dubikin Bozinsky</t>
  </si>
  <si>
    <t>B83214221</t>
  </si>
  <si>
    <t>INVERSIONES FLOP-HAUSEN SL</t>
  </si>
  <si>
    <t xml:space="preserve">LA ACTIVIDAD NEGOCIO Y PROMOCION INMOBILIARIA. LA CREACION PUESTA EN MARCHA MANTENIMIENTO ACTUALIZACION COMERCIALIZACION PROMOCION Y EXPLOTACION DE PAGINAS WEB Y PORTALES EN INTERNET, ASI COMO EL DISENO, ESTUDIO, ETC.. </t>
  </si>
  <si>
    <t>Francisco Jose Gracia Linares</t>
  </si>
  <si>
    <t>B83647586</t>
  </si>
  <si>
    <t>DIGITAL PARKS DATA CENTER SERVICES SL</t>
  </si>
  <si>
    <t xml:space="preserve">DISENO Y EXPLOTACION DE EDIFICIOS ESPECIFICAMENTE ACONDICIONADOS COMO CENTROS PARA ALOJAR EQUIPOS SERVIDORES Y SISTEMAS INFORMATICOS PROPIOS O DE TERCEROS, CON EL FIN DE SER DESTINADOS A CENTROS DE CALCULO O NODOS PARA L. </t>
  </si>
  <si>
    <t>B92520451</t>
  </si>
  <si>
    <t>GT3 SOLUCIONES SL</t>
  </si>
  <si>
    <t xml:space="preserve">LA CONSULTORIA Y SOLUCIONES GLOBALES DE INFORMATICA. </t>
  </si>
  <si>
    <t>Tata Fongoh Mayah Jacob</t>
  </si>
  <si>
    <t xml:space="preserve"> Philip Neil Bridge</t>
  </si>
  <si>
    <t xml:space="preserve"> Michael Abbas Shawn</t>
  </si>
  <si>
    <t>info@gt3soluciones.es</t>
  </si>
  <si>
    <t xml:space="preserve"> informacion@gt3soluciones.com</t>
  </si>
  <si>
    <t>B25626367</t>
  </si>
  <si>
    <t>MTB SOFTWARE DE PONENT SL</t>
  </si>
  <si>
    <t xml:space="preserve">A) LA CREACION Y MANTENIMENTO DE HARDWARE Y SOFTWARE. B) GESTION Y MANTENIMIENTO DE XARXES INFORMATICAS. C) LA COMPRA VENTA AL POR MAYOR Y MENOR DE ELEMENTOS Y EQUIPOS INFORMATICOS. D) FORMACIO Y RECICLAJE. E) QUALQUIER. </t>
  </si>
  <si>
    <t>Javier Figueroa Aladro</t>
  </si>
  <si>
    <t>B57580441</t>
  </si>
  <si>
    <t>AMA TECNOLOGIA Y TURISMO 2008 SL</t>
  </si>
  <si>
    <t>07180</t>
  </si>
  <si>
    <t xml:space="preserve">A) LA PRESTACION DE SERVICIOS Y ASESORIA EN TECNOLOGIA Y HOSTELERIA. B) SERVICIOS DE INTERNET Y ELABORACION, MANTENIMIENTO Y HOSPEDAJE DE PAGINAS WEB, ASI COMO SU EXPLOTACION, GESTION Y COMERCIO ELECTRONICO; ASESORAMIENT. </t>
  </si>
  <si>
    <t>Alvaro Urbano Roldan</t>
  </si>
  <si>
    <t>B85568061</t>
  </si>
  <si>
    <t>MOVIL PAY SERVICES SL</t>
  </si>
  <si>
    <t xml:space="preserve">INVESTIGACION, DISENO, DESARROLLO, FABRICACION, EXPLOTACION, COMPRA Y VENTA, AL POR MAYO Y MENOR, EXPORTACION E IMPORTACION, DISTRIBUCION, REPRESENTACION, ALMACENAMIENTO Y CESION DE PROGRAMAS PARA ORDENADORES, ORDENADORE. </t>
  </si>
  <si>
    <t>Victor Miguel Ruiz Jimenez</t>
  </si>
  <si>
    <t>B95520888</t>
  </si>
  <si>
    <t>AC IMAGEN SERVICIO TECNICO DOCUMENTAL SOCIEDAD LIMITADA</t>
  </si>
  <si>
    <t xml:space="preserve">SERVICIOS DE IMAGEN PARA EMPRESAS, SERVICIOS DE INFORMATICA, PUBLICIDAD, CREACION DE PAGINAS WEB Y ANIMACION. DISENO INDUSTRIAL.. </t>
  </si>
  <si>
    <t>Ivan Gonzalez Ruiz</t>
  </si>
  <si>
    <t>B10341626</t>
  </si>
  <si>
    <t>DIFFERENT SHOPS MULTIMEDIA SL</t>
  </si>
  <si>
    <t xml:space="preserve">LA COMPRA VENTA E IMPORTACION DE TODA CLASE DE JUGUETES Y ARTICULOS DE REGALO POR INTERNET O EN ESPACIOS FISICOS. DISENO MULTIMEDIA. DISENO EDITORIAL. LA GESTION, PROMOCION Y ORGANIZACION DE EVENTOS, GABINETES DE PRENSA,. </t>
  </si>
  <si>
    <t>Luis Ser Toral</t>
  </si>
  <si>
    <t xml:space="preserve"> Juan Carlos Alvarez Garcia</t>
  </si>
  <si>
    <t>B38814927</t>
  </si>
  <si>
    <t>INVERSIONES BRIANMAR SL</t>
  </si>
  <si>
    <t xml:space="preserve">LA SOCIEDAD TIENE POR OBJETO: LA COMPRAVENTA AL POR MAYOR Y AL POR MENOR, TRANSFORMACION, COMERCIALIZACION, Y EXPORTACION DE TODA CLASE DE MERCADERIAS, MOBILIARIO, MENAJE DE HOSTELERIA, . MUEBLES DE JARDIN Y PLAYA, JUGUE. </t>
  </si>
  <si>
    <t>Carlos Clemente Cervera</t>
  </si>
  <si>
    <t>B64724321</t>
  </si>
  <si>
    <t>INCONDICIONALES SPORTS SL</t>
  </si>
  <si>
    <t xml:space="preserve">LA CREACION Y DESARROLLO DE SITIOS WEB Y COMUNIDADES RELATIVOS AL AMBITO DEPORTIVO ASI COMO LA GESTION, DESARROLLO Y EXPLOTACION DE CONTENIDOS RELACIONADOS CON EL DEPORTE A TRAVES DE LA RED DE INTERNET O CUALQUIER MEDIO .... </t>
  </si>
  <si>
    <t>Luis Vicente Tresgallo Herrera</t>
  </si>
  <si>
    <t>B86368586</t>
  </si>
  <si>
    <t>ORENYI SL</t>
  </si>
  <si>
    <t xml:space="preserve">CONSULTA Y APLICACIONES INFORMATICAS Y SUMINISTROS DE PROGRAMAS DE INFORMATICA. </t>
  </si>
  <si>
    <t>Constantino Vidal Franco</t>
  </si>
  <si>
    <t xml:space="preserve"> Aurelio Vidal Aparicio</t>
  </si>
  <si>
    <t>B98300650</t>
  </si>
  <si>
    <t>BOLD TECHNOLOGIES SL</t>
  </si>
  <si>
    <t xml:space="preserve">La Sociedad tiene por objeto: a. La prestación de servicios informáticos consistentes en el desarrollo y aplicaciones de software. b. La venta y distribución de toda clase de equipos y de material informático, así como de programas y aplicaciones informáticas. c. El servicio de asistencia técnica. </t>
  </si>
  <si>
    <t>Maria  Pilar Marin Morcillo</t>
  </si>
  <si>
    <t>info@boldeurope.com</t>
  </si>
  <si>
    <t>B65055816</t>
  </si>
  <si>
    <t>CATALUNYA DIGITAL I NOUS MITJANS SL</t>
  </si>
  <si>
    <t xml:space="preserve">LOS MEDIOS DE COMUNICACION, PROGRAMACION, ALQUILER Y VENTA DE SOFTWARE, VENTA, COMPRA Y ALQUILER DE HARDWARE, PRODUCCION, COMPRA Y VENTA DE ESPACIOS PUBLICITARIOS, PRODUCCIONES AUDIOVISUALES ETC.. </t>
  </si>
  <si>
    <t>Sara Carnes Sanchez</t>
  </si>
  <si>
    <t xml:space="preserve"> Carlos Astorga Hervas</t>
  </si>
  <si>
    <t>B72177256</t>
  </si>
  <si>
    <t>VIRTUALIA GEOWEB-WORKS SL</t>
  </si>
  <si>
    <t xml:space="preserve">la creación y venta de programas informáticos, así como el desarrollo de software especializado en la creación de plataforma web. </t>
  </si>
  <si>
    <t>Maria Jesus Oses Barrios</t>
  </si>
  <si>
    <t xml:space="preserve"> Juan Ignacio Saez De Adana Oliver</t>
  </si>
  <si>
    <t>B82015181</t>
  </si>
  <si>
    <t>AUTEK INGENIERIA SL</t>
  </si>
  <si>
    <t xml:space="preserve">EL DISENO, DESARROLLO, PRODUCCION, INTEGRACION, INSTALACION, MANTENIMIENTO Y COMERCIALIZACION DE SISTEMAS, EQUIPOS, SOLUCIONES Y PRODUCTOS BASADOS EN EL USO INTENSIVO DE LAS TECNOLOGIAS DE LA INFORMACION.                . </t>
  </si>
  <si>
    <t>Francisco Javier Mellado Garcia</t>
  </si>
  <si>
    <t xml:space="preserve"> Ricardo Puente Maestu</t>
  </si>
  <si>
    <t>B85684942</t>
  </si>
  <si>
    <t>MANZA Y PLAZA &amp; ASOCIADOS SL</t>
  </si>
  <si>
    <t xml:space="preserve">LA REPRESENTACION COMERCIAL NACIONAL E INTERNACIONAL, DE SERVICIOS Y APLICACIONES INFORMATICAS Y CONSULTORIA FINANCIERA.. </t>
  </si>
  <si>
    <t>Antonio Velasco Moreno</t>
  </si>
  <si>
    <t xml:space="preserve"> Javier Fernandez Arrojo</t>
  </si>
  <si>
    <t>B12804175</t>
  </si>
  <si>
    <t>VINYLHOUSE SOCIEDAD LIMITADA</t>
  </si>
  <si>
    <t xml:space="preserve">EL DISENO Y VENTA POR INTERNET DE ADHESIVOS.. </t>
  </si>
  <si>
    <t>Juan Carlos Garcia Santa Olalla</t>
  </si>
  <si>
    <t>B64839699</t>
  </si>
  <si>
    <t>VISTA ANIMATIONS SL</t>
  </si>
  <si>
    <t xml:space="preserve">LA PRESTACION DE SERVICIOS DE DESARROLLO Y CREACION DE CONTENIDOS A TRAVES DE INTERNET, EL DISENO GRAFICO Y LAS ANIMACIONES 3D, LA CREACION DE PROTOTIPOS DE PRODUCTOS, ETC.. </t>
  </si>
  <si>
    <t>Juan Carlos Loren Rodriguez</t>
  </si>
  <si>
    <t xml:space="preserve"> Javier Loren Sanchez</t>
  </si>
  <si>
    <t>B65289795</t>
  </si>
  <si>
    <t>LINKE INFORMATION TECHNOLOGY SL</t>
  </si>
  <si>
    <t xml:space="preserve">REALIZACION DE TODA CLASE DE ACTIVIDADES DE PRODUCCION, CREACION, DISEÑO Y DESARROLLO DE TECNOLOGIA APLICADA A LOS SERVICIOS DE INFORMACION. DESARROLLO, FABRICACION, IMPORT, EXPORT DE EQUIPOS ELECTRONICOS, ETC.. </t>
  </si>
  <si>
    <t>Jose Manuel Gonzalez Merino</t>
  </si>
  <si>
    <t>B66490418</t>
  </si>
  <si>
    <t>ASISTENCIA POST-VENDA RECANVIS I SERVEIS SL</t>
  </si>
  <si>
    <t xml:space="preserve">COMERCIALIZACION, REPARACION Y VENTA DE ARTICULOS ELECTRONICOS, MOBILIARIO Y COMPLEMENTOS PARA COCINAS. </t>
  </si>
  <si>
    <t>Rodrigo Gonzalez Marquez</t>
  </si>
  <si>
    <t>B53875753</t>
  </si>
  <si>
    <t>MARIN TELECOM SL</t>
  </si>
  <si>
    <t>03330</t>
  </si>
  <si>
    <t xml:space="preserve">LA PRESTACION DE SERVICIOS DE TELECOMUNICACIONES Y ESTABLECIMIENTO Y EXPLOTACION DE REDES DE TELECOMUNICACIONES. EL DESARROLLO DE ACTIVIDADES DE MARKETING EN EL AMBITO DE LAS TELECOMUNICACIONES. ASESORAMIENTO, CONSULTORI. </t>
  </si>
  <si>
    <t>Glenda Elizabeth Valeria Varas Silva</t>
  </si>
  <si>
    <t>B71035240</t>
  </si>
  <si>
    <t>CEDOTABULAS SL</t>
  </si>
  <si>
    <t xml:space="preserve">El analisis, diseño, desarrollo, programacion, seguimiento, actualizacion, mantenimiento, compra, venta, comercializacion y alquiler de aplicaciones informaticas a medida y estandar de todo tipo, con independencia de su destino a servidores, equipos de trabajo fijo y dispositivos moviles, plataformas locales, intranet, extranet e internet y otras, en el sector publico y pr.. </t>
  </si>
  <si>
    <t xml:space="preserve">Sergio Fiori </t>
  </si>
  <si>
    <t>B74316233</t>
  </si>
  <si>
    <t>DTS TECHNOLOGIC INTERNET RESOURCES SL</t>
  </si>
  <si>
    <t>33002</t>
  </si>
  <si>
    <t xml:space="preserve">-El diseño, desarrollo y explotación de plataformas informáticas, aplicaciones, portales de internet y servicios relacionados, para la comercialización y venta de productos de consumo a terceros. -El desarrollo, comercialización y suministro de aplicaciones informáticas, software, internet, aplicaci. </t>
  </si>
  <si>
    <t>Luis Miguel Becares Florez</t>
  </si>
  <si>
    <t>B84216803</t>
  </si>
  <si>
    <t>INSTALUX IMPORTACION Y EXPORTACION SL</t>
  </si>
  <si>
    <t xml:space="preserve">COMERCIALIZACION DE TODA CLASE DE MAQUINARIA. </t>
  </si>
  <si>
    <t>Alejandro Parrilla Pereira</t>
  </si>
  <si>
    <t>B84261114</t>
  </si>
  <si>
    <t>PROFORMACION ON DEMAND SL</t>
  </si>
  <si>
    <t xml:space="preserve">EL ASESORAMIENTO Y COMERCIALIZACION DE SISTEMAS Y TODO TIPO DE EQUIPAMIENTO AUXILIAR RELACIONADO CON LA INFORMATICA,. </t>
  </si>
  <si>
    <t>Juan Cimadevilla Fernandez</t>
  </si>
  <si>
    <t>B84516483</t>
  </si>
  <si>
    <t>LICEO MAGNO S.L.</t>
  </si>
  <si>
    <t xml:space="preserve">EL ASESORAMIENTO Y COMERCIALIZACION SE SISTEMAS Y TODO TIPO DE EQUIPAMIENTO AUXILIAR RELACIONADO CON LA INFORMATICA. </t>
  </si>
  <si>
    <t>David Maria Arribas</t>
  </si>
  <si>
    <t xml:space="preserve"> Andre Paul Emmanuel Imbert Herve</t>
  </si>
  <si>
    <t xml:space="preserve"> Luis Fernandez Martinez</t>
  </si>
  <si>
    <t xml:space="preserve"> Imbert Herve Andre Paul Emmanuel</t>
  </si>
  <si>
    <t>B85732592</t>
  </si>
  <si>
    <t>QUDUM ENTRETAINMENT SL</t>
  </si>
  <si>
    <t xml:space="preserve">DESARROLLO, VENTA, COMERCIALIZACION, DISTRIBUCION Y ANALISIS DE APLICACIONES WEB, REDES SOCIALES, INTERFACES DE COMUNICACION, MEDIA STREAMING.... </t>
  </si>
  <si>
    <t>Maria Antonia Arias Martinez</t>
  </si>
  <si>
    <t>B86045978</t>
  </si>
  <si>
    <t>PUT ON ENTERPRISES SL</t>
  </si>
  <si>
    <t xml:space="preserve">COMO SOCIEDAD DE INTERMEDIACION Y POR MEDIO DE LOS PROFESIONALES CON TITULACION ADECUADA: DESARROLLO, PROGRAMACION, EXPLOTACION Y VENTA DE SISTEMAS Y APLICACIONES INFORMATICAS, SOFTWARE Y HARDWARE... </t>
  </si>
  <si>
    <t>Sergio Gomez Cantalejo</t>
  </si>
  <si>
    <t xml:space="preserve"> Oscar Sanz Martin</t>
  </si>
  <si>
    <t xml:space="preserve"> David Arauz Velez</t>
  </si>
  <si>
    <t>B35485515</t>
  </si>
  <si>
    <t>HUMANIST XXI SOCIEDAD LIMITADA</t>
  </si>
  <si>
    <t xml:space="preserve">COMERCIO, AL POR MAYOR Y MENOR DE MATERIAL INFORMATICO.. </t>
  </si>
  <si>
    <t>Alberto Gonzalez Vega</t>
  </si>
  <si>
    <t>peripher@ext.step.es</t>
  </si>
  <si>
    <t>B43429125</t>
  </si>
  <si>
    <t>DISSENY I TECNICA DEL SOFTWARE SOCIEDAD LIMITADA</t>
  </si>
  <si>
    <t xml:space="preserve">ENSENANZA DE INFORMATICA.. </t>
  </si>
  <si>
    <t>Francisco Javier Marquez Lopez</t>
  </si>
  <si>
    <t xml:space="preserve"> Antonio Martinez Martin</t>
  </si>
  <si>
    <t>admin@dt-soft.com</t>
  </si>
  <si>
    <t>B61068409</t>
  </si>
  <si>
    <t>MDC SISTEMAS Y SERVICIOS SL</t>
  </si>
  <si>
    <t xml:space="preserve">EL COMERCIO AL POR MAYOR Y AL POR MENOR DE MATERIAL INFORMATICO.. </t>
  </si>
  <si>
    <t>Jose Victor Martinez Garcia</t>
  </si>
  <si>
    <t xml:space="preserve"> Enrique Ronald Trachsler Muslera</t>
  </si>
  <si>
    <t>B63204101</t>
  </si>
  <si>
    <t>NTS KOALA GLOBAL SL</t>
  </si>
  <si>
    <t>02400</t>
  </si>
  <si>
    <t xml:space="preserve">REALIZACION DE SERVICIOS DE INGENIERIA, PROGRAMACION Y ASESORAMIENTO PARA LA PUESTA EN MARCHA DE PROCESOS DE DATOS. FABRICACION, IMPORTACION, EXPORTACION, COMERCIO Y DISTRIBUCION DE ORDENADORES, PERIFERICOS, ETC. </t>
  </si>
  <si>
    <t>Elina Beatriz Bauza</t>
  </si>
  <si>
    <t xml:space="preserve"> Juan Miguel Stachura</t>
  </si>
  <si>
    <t xml:space="preserve"> Andres Gustavo Jankowski</t>
  </si>
  <si>
    <t>info@ntskoala.com</t>
  </si>
  <si>
    <t xml:space="preserve"> jorged@ntskoala.com</t>
  </si>
  <si>
    <t>B65641136</t>
  </si>
  <si>
    <t>CONTROL LOGGER SL</t>
  </si>
  <si>
    <t xml:space="preserve">DESARROLLO, INSTALACION Y MANTENIMIENTO DE SERVICIOS DE CONTROL DE PROCESOSA DISTANCIA, MEDIANTE EL SOFTWARE Y CUALQUIER OTRO MEDIO TECNOLOGICO QUE ASI LO PERMITA. ETC. </t>
  </si>
  <si>
    <t>Rafael Jimenez Rey</t>
  </si>
  <si>
    <t xml:space="preserve"> Jaime Gonzalez Rodriguez</t>
  </si>
  <si>
    <t xml:space="preserve"> Manuel Garcia Orozco</t>
  </si>
  <si>
    <t xml:space="preserve"> Paloma Pumar Sainz</t>
  </si>
  <si>
    <t>B65893984</t>
  </si>
  <si>
    <t>SMART COMMUNITY SL</t>
  </si>
  <si>
    <t xml:space="preserve">LA PRESTACION DE SERVICIOS Y SOLUCIONES TECNOLOGICAS PARA PERSONAS, EMPRESAS Y COMUNIDADES. LA INSTALACION Y MANTENIMIENTO DE SISTEMAS DE TRANSMISION DEDATOS Y REDES. EL DESARROLLO DE PRODUCTOS TECNOLOGICOS Y DE I+ I+ D, ETC. </t>
  </si>
  <si>
    <t>M Idris Bhuiyan S</t>
  </si>
  <si>
    <t>B83412627</t>
  </si>
  <si>
    <t>ARROBA NETWORK SL</t>
  </si>
  <si>
    <t xml:space="preserve">LA INVESTIGACION DESARROLLO PRODUCCION INSTALACION Y COMERCIALIZACION DE PRODUCTOS, SISTEMAS Y APLICACIONES PARA REDES DE TELECOMUNICACIONES INFORMATICAS E INTERNET.. </t>
  </si>
  <si>
    <t>Carlos Alejandro Ang</t>
  </si>
  <si>
    <t>info@arroba-network.com</t>
  </si>
  <si>
    <t>B86308970</t>
  </si>
  <si>
    <t>WOPP 21 SL</t>
  </si>
  <si>
    <t xml:space="preserve">LA CREACION DE PROYECTOS Y SERVICIOS DE BASE TECNOLOGICA A TRAVES DE INTERNET Y DE DISPOSITIVOS MOVILES. EL DESARROLLO Y DISEÑO DE APLICACIONES Y PROGRAMAS INFORMATICOS, TANTO PARA DISPOSITIVOS MOVILES COMO PARA LA WEB. </t>
  </si>
  <si>
    <t>Amaloa Maraimba Reyes Reyes</t>
  </si>
  <si>
    <t xml:space="preserve"> Pedro Andres Pulgarin Escobar</t>
  </si>
  <si>
    <t>B86408101</t>
  </si>
  <si>
    <t>ASAB CAPITAL SL</t>
  </si>
  <si>
    <t xml:space="preserve">EL DESARROLLO, CONSULTORIA, EXPLOTACION Y SERVICIO DE APLICACIONES INFORMATICAS PARA SU USO A TRAVES DE INTERNET. </t>
  </si>
  <si>
    <t>Maria Angeles Ballesteros Rodriguez</t>
  </si>
  <si>
    <t xml:space="preserve"> Pelayo  Daniel Rayon Ballesteros</t>
  </si>
  <si>
    <t xml:space="preserve"> Marie Mounette Bories Olivia</t>
  </si>
  <si>
    <t>B64433238</t>
  </si>
  <si>
    <t>PORTALSHOW SL</t>
  </si>
  <si>
    <t xml:space="preserve">LA CONSULTORIA INFORMATICA, LA PROGRAMACION INFORMATICA; DISENO DE PAGINAS WEB Y EL COMERCIO ELECTRONICO. </t>
  </si>
  <si>
    <t>Pedro Ros Marcet</t>
  </si>
  <si>
    <t xml:space="preserve"> John Amos Richard</t>
  </si>
  <si>
    <t xml:space="preserve"> Stephen Webb Philip</t>
  </si>
  <si>
    <t>B65643389</t>
  </si>
  <si>
    <t>PROYECTOS Y SERVICIOS RUDABEN SL</t>
  </si>
  <si>
    <t xml:space="preserve">TODO LO RELACIONADO EN SERVICIOS DE ASESORIA Y CONSULTORIA EN EL SECTOR TECNOLOGICO E INFORMATICO, DESARROLLO DE APLICACIONES INFORMATICAS, DISEÑO Y PROGRAMACION DE PORTALES Y PAGINAS WEB, ETC. </t>
  </si>
  <si>
    <t>Miguel Angel Guardia Mayo</t>
  </si>
  <si>
    <t>B66520453</t>
  </si>
  <si>
    <t>ZOPO IBERIA SL</t>
  </si>
  <si>
    <t xml:space="preserve">LA IMPORTACION Y COMERCIALIZACION DE PRODUCTOS DE TELEFONIA MOVIL Y ACCESORIOS.. </t>
  </si>
  <si>
    <t>Daniel Guerras Muñoz</t>
  </si>
  <si>
    <t>B84451665</t>
  </si>
  <si>
    <t>BRICKELL MOBILE S.L</t>
  </si>
  <si>
    <t xml:space="preserve">LA COMPRAVENTA Y COMERCIALIZACION DE CONTENIDOS AUDIOVISUALES PARA TELEFONIA Y TELEVISION, PRODUCTOS INFORMATICOS Y VIDEOJUEGOS. </t>
  </si>
  <si>
    <t>Gustaaf Esselens Peter Albert</t>
  </si>
  <si>
    <t>B27771104</t>
  </si>
  <si>
    <t>SIMPLYTI TECHNOLOGIES SL</t>
  </si>
  <si>
    <t xml:space="preserve">La prestación de servicios de diseño y despliegue de redes de comunicación, implantación de seguridad en la infraestructura de red y desarrollo de software y servicios telemáticos a medida. </t>
  </si>
  <si>
    <t>Khamjai Falab Jarun</t>
  </si>
  <si>
    <t>B65917528</t>
  </si>
  <si>
    <t>PLATAFORMA PRODUCTOS INFORMATICOS DE CONSUMO SL</t>
  </si>
  <si>
    <t xml:space="preserve">ACTIVIDADES RELACIONADAS CON LA INFORMATICA Y PRODUCTOS ELECTRONICOS. </t>
  </si>
  <si>
    <t>Alexander Jurgen Brand</t>
  </si>
  <si>
    <t xml:space="preserve"> Javier Bravo Melguizo</t>
  </si>
  <si>
    <t xml:space="preserve"> Ana Isabel Oyaguez Ugidos</t>
  </si>
  <si>
    <t xml:space="preserve"> Benjamin Askew Renaut</t>
  </si>
  <si>
    <t xml:space="preserve"> Davor Heber</t>
  </si>
  <si>
    <t>B65917536</t>
  </si>
  <si>
    <t>INTEGRAL SERVICIOS Y PRODUCTOS ELECTRONICOS DE CONSUMO SL</t>
  </si>
  <si>
    <t>Carlos Manuel Saez Gomez De La Torre</t>
  </si>
  <si>
    <t xml:space="preserve"> Alberto Luis Knapp Bjeren</t>
  </si>
  <si>
    <t xml:space="preserve"> Manuel Segimon Manzanos</t>
  </si>
  <si>
    <t xml:space="preserve"> Melinda Brianne Edwards</t>
  </si>
  <si>
    <t>B65917544</t>
  </si>
  <si>
    <t>EUROPEAN INFORMATICS PURCHASES SL</t>
  </si>
  <si>
    <t>Ignacio Jose Simon Miguel</t>
  </si>
  <si>
    <t>B85530939</t>
  </si>
  <si>
    <t>FEDRAWEB INFORMATICA SL</t>
  </si>
  <si>
    <t xml:space="preserve">LA IMPORTACION EXPORTACION, COMPRAVENTA AL POR MAYOR Y MENOR DE HARDWARE Y SOFTWARE INFORMATICO.. </t>
  </si>
  <si>
    <t>Cristina Carrasco Gonzalez</t>
  </si>
  <si>
    <t xml:space="preserve"> Alfonso Diez Rubio</t>
  </si>
  <si>
    <t>siegertec@telefonica.net</t>
  </si>
  <si>
    <t>B85570570</t>
  </si>
  <si>
    <t>DACARTEC INTERNATIONAL SERVICES SL</t>
  </si>
  <si>
    <t xml:space="preserve">EL OUTSOURCING DE RECURSOS HUMANOS E INFORMATICOS, LA CONSULTORIA, MARKETING, PUBLICIDAD Y DESARROLLO DE LA EXTERNALIZACION DE LA GESTION TANTO DE RECURSOS HUMANOS COMO INFORMATICOS.. </t>
  </si>
  <si>
    <t>Ruth Zamorano Gallego</t>
  </si>
  <si>
    <t xml:space="preserve"> Rafael Luque Leiva</t>
  </si>
  <si>
    <t>B85881068</t>
  </si>
  <si>
    <t>OPTRAL COMUNICACIONES OPTICAS SL</t>
  </si>
  <si>
    <t xml:space="preserve">LA COMERCIALIZACION Y VENTA DE CABLES DE FIBRA OPTICA Y COMUNICACIONES,... </t>
  </si>
  <si>
    <t>Eduardo Sanchez Salazar</t>
  </si>
  <si>
    <t xml:space="preserve"> Jose Carlos Marquez Salas</t>
  </si>
  <si>
    <t xml:space="preserve"> Luis Nieto Abad</t>
  </si>
  <si>
    <t xml:space="preserve"> Ernest Louis Piedvache Herve</t>
  </si>
  <si>
    <t>info@luminex.es</t>
  </si>
  <si>
    <t>B86168929</t>
  </si>
  <si>
    <t>INFOMEGA DIGITAL VISION SL</t>
  </si>
  <si>
    <t xml:space="preserve">LA CONSULTORIA Y ASESORAMIENTO EMPRESARIAL EN LA CREACION, GESTION, DESARROLLO Y ACTUALIZACION DE SISTEMAS INFORMATICOS, EN TODAS SUS VERTIENTES, INCLUIDO HARDWARE, SOFTWARE, INTERNET,... </t>
  </si>
  <si>
    <t>Oscar Lopez Manjavacas</t>
  </si>
  <si>
    <t xml:space="preserve"> Pablo Vallejo</t>
  </si>
  <si>
    <t>A47043674</t>
  </si>
  <si>
    <t>ELECTROSON CASTILLA SA</t>
  </si>
  <si>
    <t xml:space="preserve">La Sociedad tiene por objeto. La compra y venta, al por mayor o menor, de toda clase de aparatos y componentes eléctricos-electrónicos y, en general, de toda clase de materias de dicha índole, ya sean profesionales o para aficionados, y su importación, exportación o representación, por cualquier tít.. </t>
  </si>
  <si>
    <t>electrosonle@electrosoncastilla.es</t>
  </si>
  <si>
    <t xml:space="preserve"> electrosonbu@electrosoncastilla.es</t>
  </si>
  <si>
    <t xml:space="preserve"> electrosonva@electrosoncastilla.es</t>
  </si>
  <si>
    <t xml:space="preserve"> electronsonle@electrosoncastilla.es</t>
  </si>
  <si>
    <t>A83134437</t>
  </si>
  <si>
    <t>EXPAL AERONAUTICS SOCIEDAD ANONIMA</t>
  </si>
  <si>
    <t>02099</t>
  </si>
  <si>
    <t xml:space="preserve">LA INVESTIGACION, DESARROLLO, FABRICACION, TRABAJOS DE MANTENIMIENTO, ALMACENAMIENTO Y COMERCIALIZACION DE PRODUCTOS Y SISTEMAS INCLUIDOS PRODUCTOS METALURGICOS Y DEMAS ELEMENTOS, COMPONENTES, SUBSISTEMAS Y SISTEMAS.. </t>
  </si>
  <si>
    <t>info@uci.es</t>
  </si>
  <si>
    <t>B23602956</t>
  </si>
  <si>
    <t>SOLUCIONES Y DESARROLLOS INFORMATICOS LOGICTECNO SOCIEDAD LIMITADA</t>
  </si>
  <si>
    <t>23740</t>
  </si>
  <si>
    <t xml:space="preserve">LA ELABORACION DE APLICACIONES INFORMATICAS A MEDIDA PARA LAS EMPRESAS, PROGRAMAS DE CONTABILIDAD, GESTION COMERCIAL, TPV, ETC, DEL MISMO MODO SERA OBJETO DE LA SOCIEDAD LA IMPLANTACION DE LAS APLICACIONES DESARROLLADAS. </t>
  </si>
  <si>
    <t>info@logitecno.com</t>
  </si>
  <si>
    <t>B60166204</t>
  </si>
  <si>
    <t>PROGRAMAS FUENTES SL</t>
  </si>
  <si>
    <t xml:space="preserve">LA VENTA AL POR MENOR DE MUEBLES Y MAQUINAS DE OFICINA.. </t>
  </si>
  <si>
    <t>B65025702</t>
  </si>
  <si>
    <t>TWO WAY E COMMERCE SOLUTIONS SL</t>
  </si>
  <si>
    <t xml:space="preserve">DISENO, IMPLEMENTACION, ALOJAMIENTO Y LA GESTION DE TIENDAS VIRTUALES Y PAGINAS WEB, WEB EN INTERNET, ASESORAMIENTO Y SERVICIOS DE CONSULTORIA INFORMATICA Y DE E MARKETING, COMPRA Y VENTA DE HARDWARE Y SOFTWARE INFORMATI. </t>
  </si>
  <si>
    <t>B65814022</t>
  </si>
  <si>
    <t>I NEED MY INFO SL</t>
  </si>
  <si>
    <t xml:space="preserve">PRESTACION DE SERVICIOS DE INFORMACION PERSONAL Y PROFESIONAL A TRAVES DE UN SOFTWARE ESPECIALIZADO ACCESIBLE DE FORMA REMOTA. </t>
  </si>
  <si>
    <t>info@ineedmyinfo.com</t>
  </si>
  <si>
    <t>B75061093</t>
  </si>
  <si>
    <t>INVESTIGACION Y DESARROLLOS INFORMATICOS A MEDIDA SL</t>
  </si>
  <si>
    <t xml:space="preserve">El desarrollo informático a medida. </t>
  </si>
  <si>
    <t>B81382608</t>
  </si>
  <si>
    <t>PROYECTOS DE INFORMATICA Y DESARROLLO DE PROGRAMAS SL</t>
  </si>
  <si>
    <t xml:space="preserve">LA COMERCIALIZACION AL POR MAYOR Y MENOR INCLUSO EL COMERCIO INTERIOR Y EXTERIOR DE TODA CLASE DE ORDENADORES Y SISTEMAS INFORMATICOS, CON TODOS SUS ACCESORIOS Y COMPLEMENTOS.. </t>
  </si>
  <si>
    <t>B84473933</t>
  </si>
  <si>
    <t>SONIM TECHNOLOGIES SPAIN S.L</t>
  </si>
  <si>
    <t>"A. LA VENTA, MARKETING, COMERCIALIZACION Y DESARROLLO DE SERVICIOS DE VOZ, COMUNMENTE REFERIDO POR EL TERMINO ANGLOSAJON COMO ""VOICE SERVICES"", A REDES INALAMBRICAS.                                                       . "</t>
  </si>
  <si>
    <t>B14308761</t>
  </si>
  <si>
    <t>ENSINFOR POZO SL</t>
  </si>
  <si>
    <t>14006</t>
  </si>
  <si>
    <t xml:space="preserve">COMPRA, VENTA, ALMACENAMIENTO, ALQUILER Y REPARACION DE TODA CLASE DE APARATOS, MAQUINAS Y UTENSILIOS DE OFICINA. DOCENCIA DE ESTUDIOS INFORMATICOS.. </t>
  </si>
  <si>
    <t>B24526733</t>
  </si>
  <si>
    <t>ALCA TECNOLOGIA DE LA INFORMACION Y COMUNICACIONES SOCIEDAD LIMITADA</t>
  </si>
  <si>
    <t xml:space="preserve">A. LA PRESTACION DE SERVICIOS DE INTERNET, TALES COMO DISEO Y ALOJAMIENTO DE PAGINAS WEB, CORREO ELECTRONICO, TELEMANTENIMIENTOS, VOZ IP; B. CONSULTORIA, DESARROLLO E IMPLANTACION DE PROYECTOS INFORMATICOS; C. LA VENTA C. </t>
  </si>
  <si>
    <t>B64892052</t>
  </si>
  <si>
    <t>ALFREDO GRACIA INFORMATICA Y CONTROL SL</t>
  </si>
  <si>
    <t xml:space="preserve">INSTALACION, PROGRAMACION, PUESTA EN MARCHA, MANTENIMIENTO Y FORMACION DE SISTEMAS Y PRODUCTOS DE INFORMATICA Y CONTROL.. </t>
  </si>
  <si>
    <t>B70494877</t>
  </si>
  <si>
    <t>ORIENTEED SL</t>
  </si>
  <si>
    <t xml:space="preserve">: a) La prestación de servicios de consultoría de comercio electrónico (CNAE 6202). b) El desarrollo y gestión de aplicaciones de software (CNAE 6209). c) La prestación de servicios relacionados con la sociedad de la información e Internet en general, entre otros, la prestación de servicios de publi. </t>
  </si>
  <si>
    <t>B83137323</t>
  </si>
  <si>
    <t>SHARMA QUO SL</t>
  </si>
  <si>
    <t>39300</t>
  </si>
  <si>
    <t xml:space="preserve">GESTION DE CONTENIDOS AUDIOVISUALES, INFORMATICOS Y EDITORIALES; TELEFONIA FIJA/MOVIL. EXPLOTACION DE BIENES INMUEBLES. CONSTRUCCION. EXPLOTACION DE FRANQUICIAS DE CUALQUIER TIPO. ADMINISTRACION DE TODO TIPO DE VALORES P. </t>
  </si>
  <si>
    <t>B83437822</t>
  </si>
  <si>
    <t>TECHO SOFT SOLUTIONS SL</t>
  </si>
  <si>
    <t xml:space="preserve">PRODUCCION, DESARROLLO, COMERCIALIZACION Y SUMINISTRO DE SOLUCIONES INFORMATICAS Y SOFTWARE. </t>
  </si>
  <si>
    <t>B85150449</t>
  </si>
  <si>
    <t>AGINTECO INGENIERIA SL</t>
  </si>
  <si>
    <t xml:space="preserve">COMPRA Y VENTA DE MAQUINARIA INDUSTRIAL, SUS PIEZAS Y COMPONENTES. </t>
  </si>
  <si>
    <t>aginteco@telefonica.net</t>
  </si>
  <si>
    <t>B85450443</t>
  </si>
  <si>
    <t>MULTIPLA DESARROLLOS SL</t>
  </si>
  <si>
    <t xml:space="preserve">LA COMPRAVENTA Y DISTRIBUCION DE MATERIAL INFORMATICO (HARDWARE). EL DESARROLLO E IMPLANTACION DE SISTEMAS SOFTWARE. LA COMPRAVENTA, DISTRIBUCION Y ALMACENAJE DE APARATOS ELECTRICOS Y ELECTRONICOS Y DE SUS ELEMENTOS.. </t>
  </si>
  <si>
    <t>A58738147</t>
  </si>
  <si>
    <t>DEISTER SA</t>
  </si>
  <si>
    <t xml:space="preserve">ESTUDIO, ELABORACION, ADAPTACION Y MANTENIMIENTO DE PROGRAMAS INFORMATICOS Y SOFTWARE Y EL ASESORAMIENTO EN DICHA MATERIA. LA COMERCIALIZACION DE DICHOS PROGRAMAS Y LOS DE TERCEROS, SU INSTALACION PUESTA EN MARCHA Y MANN. </t>
  </si>
  <si>
    <t>treball@deister.es</t>
  </si>
  <si>
    <t xml:space="preserve"> info@deister.es</t>
  </si>
  <si>
    <t xml:space="preserve"> deister@deister.es</t>
  </si>
  <si>
    <t xml:space="preserve"> rporta@deister.es</t>
  </si>
  <si>
    <t xml:space="preserve"> dprieto@deister.es</t>
  </si>
  <si>
    <t>B18483636</t>
  </si>
  <si>
    <t>ABZ ONLINE TRADUCCION Y DOCUMENTACION SL</t>
  </si>
  <si>
    <t>18190</t>
  </si>
  <si>
    <t xml:space="preserve">SERVICIOS LINGUISTICOS. TRADUCCION E INTERPRETACION. SERVICIOS DE INTERNET, COMO DISENO PAGINAS WEBS. PUBLICACIONES Y PROMOCION EN LINEA. SERVICIOS INFORMATICA, OFIMATICA, SECRETARIA EXTERNA, SERVICIOS ANUNCIOS, PUBLICID. </t>
  </si>
  <si>
    <t>info@abz.net</t>
  </si>
  <si>
    <t>B86228541</t>
  </si>
  <si>
    <t>GUIAS VIAJAR SL</t>
  </si>
  <si>
    <t xml:space="preserve">EDICION DE WEBSITES Y APLICACIONES PARA SOPORTES MOVILES CON CONTENIDOS EDITORIALES DE VIAJES, SECTOR TURISMO Y DEL SECTOR DEL MOTOR. </t>
  </si>
  <si>
    <t>B86601861</t>
  </si>
  <si>
    <t>APPLE JUICE TECHNOLOGIES SL</t>
  </si>
  <si>
    <t xml:space="preserve">AUDITORIA, ANALISIS, DESARROLLO, TESTEO, PAQUETIZACION, MANTENIMIENTO Y SOPORTEDE CUALQUIER TIPO DE PROYECTOS INFORMATICOS, INDEPENDIENTES DE LA TECNOLOGIA... </t>
  </si>
  <si>
    <t>B95710380</t>
  </si>
  <si>
    <t>INGENIERIA DE LA CORRECCION ENERGETICA SOCIEDAD LIMITADA</t>
  </si>
  <si>
    <t>48992</t>
  </si>
  <si>
    <t xml:space="preserve">COMERCIO DE EQUIPOS ELECTRONICOS Y DE INGENIERIA ELECTRICA. </t>
  </si>
  <si>
    <t>B57632556</t>
  </si>
  <si>
    <t>SEMGATE SL</t>
  </si>
  <si>
    <t xml:space="preserve">LA CREACION, LA EDICION, LA PUBLICACION, DISTRIBUCION DE SOPORTES, INTERFACES, APLICACIONES Y PROGRAMAS INFORMATICOS. EL ASESORAMIENTO Y EL DESARROLLO DE TRATAMIENTOS AUTOMATICOS O SEMIAUTOMATICOS DE LA INFORMACION Y DE. </t>
  </si>
  <si>
    <t>B63882013</t>
  </si>
  <si>
    <t>ENJOYUP GAMES SL</t>
  </si>
  <si>
    <t xml:space="preserve">LA CREACION DE SOFTWARE. </t>
  </si>
  <si>
    <t>B81558421</t>
  </si>
  <si>
    <t>NATURAL COMPUTERS SL</t>
  </si>
  <si>
    <t xml:space="preserve">LA COMPRA VENTA DE APARATOS ELECTRONICOS O NO DEDICADOS A LA INTERPRETACION DEL SONIDO.. </t>
  </si>
  <si>
    <t>B82839143</t>
  </si>
  <si>
    <t>ADMINISTRATEL SL</t>
  </si>
  <si>
    <t xml:space="preserve">A) LA PRESTACION DE SERVICIOS A ADMINISTRADORES Y TODO TIPO DE ENTIDADES PUBLICAS Y PRIVADAS INTERESADAS EN INFORMAR.. </t>
  </si>
  <si>
    <t>administratel@administratel.com</t>
  </si>
  <si>
    <t>B84336767</t>
  </si>
  <si>
    <t>SCHIBSTED IBERICA SL</t>
  </si>
  <si>
    <t xml:space="preserve">LA COMPRA Y VENTA DE SOCIEDADES MERCANTILES O EMPRESAS INDIVIDUALES. </t>
  </si>
  <si>
    <t>A08919490</t>
  </si>
  <si>
    <t>ELECTRICIDAD R PUERTA SA</t>
  </si>
  <si>
    <t xml:space="preserve">VENTA AL POR MAYOR DE MATERIAL ELECTRICO PARA INSTALACIONES.. </t>
  </si>
  <si>
    <t>contacto@gruporp.es</t>
  </si>
  <si>
    <t>B48119341</t>
  </si>
  <si>
    <t>B54512736</t>
  </si>
  <si>
    <t>REACTION MEDIA SL</t>
  </si>
  <si>
    <t>03201</t>
  </si>
  <si>
    <t xml:space="preserve">La compraventa tanto menor como mayor de todo tipo de aparatos electrónicos, así como, reparación de los mismos. Maquetación, diseño y alojamiento tanto por cuenta propia como por cuenta de terceros de páginas web. Y todo tipo de servicios de representación y publicidad. </t>
  </si>
  <si>
    <t>info@reactionmedia.es</t>
  </si>
  <si>
    <t>B57660706</t>
  </si>
  <si>
    <t>ROYAL MEDIA ONLINE SL</t>
  </si>
  <si>
    <t>07011</t>
  </si>
  <si>
    <t xml:space="preserve">La Sociedad tiene por objeto: Servicios de marketing. Desarrollo de software a medida. Control de fraude online. Gestion de recursos humanos. Diseño de paginas Webs, asi como su asesoramiento en los servicios financieros, servicios de atencion al cliente, servicios legales.... </t>
  </si>
  <si>
    <t>B20581690</t>
  </si>
  <si>
    <t>INGENIERIA DE SOFTWARE GARAPEN SL</t>
  </si>
  <si>
    <t>20700</t>
  </si>
  <si>
    <t xml:space="preserve">COMERCIALIZACION, INGENIERIA Y DESARROLLO DE SISTEMAS DE CONTROL Y AUTOMATISMOS INDUSTRIALES.. </t>
  </si>
  <si>
    <t>B65812216</t>
  </si>
  <si>
    <t>NETLU SOLUCIONS TECNOLOGIQUES SL</t>
  </si>
  <si>
    <t xml:space="preserve">ACTIVIDADES DE INFORMATICA. </t>
  </si>
  <si>
    <t>info@soltecbcn.net</t>
  </si>
  <si>
    <t>B84406602</t>
  </si>
  <si>
    <t>AQUAIRE PRODUCTIONS S.L</t>
  </si>
  <si>
    <t xml:space="preserve">LA COMPRA Y VENTA, IMPORTACION Y EXPORTACION, ALMACENAJE, TRANSPORTE, DISTRIBUCION Y COMERCIALIZACION AL POR MAYOR Y AL POR MENOR DE TODO TIPO DE MAQUINARIA, YA SEA INDUSTRIAL O DE USO DOMESTICO. </t>
  </si>
  <si>
    <t>B85667087</t>
  </si>
  <si>
    <t>MEDIATECH SOLUTIONS SL</t>
  </si>
  <si>
    <t xml:space="preserve">LA COMERCIALIZACION COMPRAVENTA DISTRIBUCION PROMOCION TRANSPORTE MONTAJE INSTALACION ALMACENAJE IMPORTACION Y EXPORTACION MANTENIMIENTO.. </t>
  </si>
  <si>
    <t>B86353430</t>
  </si>
  <si>
    <t>MISYS SPAIN SL</t>
  </si>
  <si>
    <t xml:space="preserve">A. COMERCIALIZAR CUALQUIER TIPO DE LICENCIA O DERECHOS DE USO SOBRE TODO TIPO DE SOFTWARE Y PROGRAMAS INFORMATICOS Y EN CUALQUIER TIPO DE SOPORTE;. </t>
  </si>
  <si>
    <t>B86546272</t>
  </si>
  <si>
    <t>SPEAK AND GO IDIOMAS SL</t>
  </si>
  <si>
    <t>28750</t>
  </si>
  <si>
    <t xml:space="preserve">LAS ACTIVIDADES PROPIAS DEL RAMO DE LA INFORMATICA, INCLUIDA LA FABRICACION, IMPORTACION Y EXPORTACION, DISTRIBUCION, VENTA E INSTALACION DE MATERIALES, ELEMENTOS Y PROGRAMAS DE SOFTWARE, LA CREACION E INSTALACION DE REDES. </t>
  </si>
  <si>
    <t>A82635608</t>
  </si>
  <si>
    <t>KRAMA E-SOFT SA</t>
  </si>
  <si>
    <t xml:space="preserve">SERVICIOS DE INTERNET Y EXPLOTACION Y COMERCIO ELECTRONICO POR CUENTA DE TERCEROS. </t>
  </si>
  <si>
    <t>krama@krama.es</t>
  </si>
  <si>
    <t xml:space="preserve"> info@krama.es</t>
  </si>
  <si>
    <t xml:space="preserve"> rmanjava@krama.es</t>
  </si>
  <si>
    <t xml:space="preserve"> dominios@krama.es</t>
  </si>
  <si>
    <t xml:space="preserve"> david.cabrera@krama.es</t>
  </si>
  <si>
    <t>B49261803</t>
  </si>
  <si>
    <t>PUBLICIDAD A LA CARTA CASTILLA Y LEON SOCIEDAD LIMITADA</t>
  </si>
  <si>
    <t>49003</t>
  </si>
  <si>
    <t xml:space="preserve">Servicios de publicidad y propaganda, Creacion de paginas Webb. Compra, venta de bienes inmuebles y su alquiler.. </t>
  </si>
  <si>
    <t>B57678385</t>
  </si>
  <si>
    <t>GRUPO BUSCA INTERNET SL</t>
  </si>
  <si>
    <t xml:space="preserve">La creación, desarrollo y comercialización de portales, guias y localizadores en internet u otros medios infomáticos y cibernéticos, así como la explotación total o parcial de los mismos. </t>
  </si>
  <si>
    <t>B72053556</t>
  </si>
  <si>
    <t>SUMIELECTRIC DEL SUR SL</t>
  </si>
  <si>
    <t xml:space="preserve">SUMINISTRO Y VENTA AL POR MAYOR DE MATERIAL ELECTRICO. </t>
  </si>
  <si>
    <t>B75077958</t>
  </si>
  <si>
    <t>MYSAASPLACE SL</t>
  </si>
  <si>
    <t xml:space="preserve">Creación, venta, distribución y asistencia técnica de software. </t>
  </si>
  <si>
    <t>B86336245</t>
  </si>
  <si>
    <t>ESTEBRE SERVICIOS EMPRESARIALES SL</t>
  </si>
  <si>
    <t xml:space="preserve">LA PRESTACION DE TODO TIPO DE PRODUCTOS Y DE SERVICIOS DE ORIENTACION, ANALISIS, CONTROL, REVISION, ASESORIA, DISEÑO, FORMACION, IMPLANTACION, GESTION MANTENIMIENTO Y CORRECCION DE TODO TIPO DE SOFTWARE. </t>
  </si>
  <si>
    <t>B92982909</t>
  </si>
  <si>
    <t>COMUNICOM SPAIN SL</t>
  </si>
  <si>
    <t xml:space="preserve">EL COMERCIO AL POR MENOR Y AL POR MAYOR DE TELEFONIA MOVIL, FIJA, SERVICIOS DE INTERNET, TRANSMISION DE DATOS, RECARGAS DE TELEFONIA Y ACCESORIOS PARA MOVILES. SI ALGUNA DE LAS ACTIVIDADES ENUMERADAS, ASI LO PRECISARE, D. </t>
  </si>
  <si>
    <t>comunicomsabinillass@hotmail.com</t>
  </si>
  <si>
    <t>B93002848</t>
  </si>
  <si>
    <t>COMERCIAL ELECTRONICA JUMA SL</t>
  </si>
  <si>
    <t xml:space="preserve">LA COMERCIALIZACION, DISTRIBUCION Y VENTA DE TODO TIPO DE APARATOS ELECTRONICOS DE CONSUMO Y COMPONENTES ELECTRICOS Y ELECTRONICOS ASI COMO EL SERVICIO POST-VENTA.. </t>
  </si>
  <si>
    <t>A28976918</t>
  </si>
  <si>
    <t>YALOS SA</t>
  </si>
  <si>
    <t xml:space="preserve">LA IMPORTACION, EXPORTACION, VENTA, DISTRIBUCION Y REPRESENTACION DE PRODUCTOS Y ARTICULOS DE MENAJE DEL HOGAR Y DE HOSTELERIA.                                                                                             . </t>
  </si>
  <si>
    <t>informatica@yalos.com</t>
  </si>
  <si>
    <t xml:space="preserve"> administracion@yalos.com</t>
  </si>
  <si>
    <t>A86197241</t>
  </si>
  <si>
    <t>WOMENALIA NETWORK SA</t>
  </si>
  <si>
    <t xml:space="preserve">PROYECCION NACIONAL E INTERNACIONAL CUYA FINALIDAD ES LA GESTION DE COMUNIDADES EN INTERNET; SERVICIOS A MIEMBROS: MEDIO DE COMUNICACION Y DE INFORMACION, COMMUNITY MANAGEMENTE, FORMACION (OFFINE Y ONLINE).. </t>
  </si>
  <si>
    <t>B57023533</t>
  </si>
  <si>
    <t>DOME CONSULTING &amp; SOLUTIONS SL</t>
  </si>
  <si>
    <t xml:space="preserve">LA ELABORACION Y DISTRIBUCION DE SOFTWARE DE GESTION.. </t>
  </si>
  <si>
    <t>info@dome-consulting.com</t>
  </si>
  <si>
    <t>B92900778</t>
  </si>
  <si>
    <t>A-MASKIN AUTOGRUA ESPAÑA SL</t>
  </si>
  <si>
    <t xml:space="preserve">LA COMPRA, VENTA, EXPORTACION E IMPORTACION DE GRUAS Y MAQUINARIA INDUSTRIAL PARA LA CONSTRUCCION.. </t>
  </si>
  <si>
    <t>B39665518</t>
  </si>
  <si>
    <t>ADINUM INGENIEROS SL</t>
  </si>
  <si>
    <t xml:space="preserve">EL COMERCIO AL POR MAYOR Y AL POR MENOR DE BIENES DE EQUIPO, MAQUINARIAS, HERRAMIENTAS Y PLANTAS COMPLETAS EN LA INDUSTRIA EN GENERAL. EL COMERCIO AL POR MAYOR Y POR MENOR DE TODO TIPO DE BIENES DE EQUIPO, MAQUINARIA, SI. </t>
  </si>
  <si>
    <t>B74296344</t>
  </si>
  <si>
    <t>INSTANDWEB SL</t>
  </si>
  <si>
    <t xml:space="preserve">-LA CREACION, ALMACENAJE, VENTA Y MANTENIMIENTO DE PAGINAS WEB. </t>
  </si>
  <si>
    <t>B83788158</t>
  </si>
  <si>
    <t>ALTAI SOFT SL</t>
  </si>
  <si>
    <t xml:space="preserve">LA CREACION ANALISIS, PROGRAMACION Y DESARROLLO DE TODO TIPO DE APLICACIONES INFORMATICAS, TANTO OFF LINE POMO ON LINE, ASI COMO SU COMERCIALIZACION Y DISTRIBUCION. LA COMERCIALIZACION Y DISTRIBUCION DE APLICACIONES INFO. </t>
  </si>
  <si>
    <t>info@altai.es</t>
  </si>
  <si>
    <t>B85853968</t>
  </si>
  <si>
    <t>NSN SMART DEVELOPMENT SL</t>
  </si>
  <si>
    <t xml:space="preserve">Definicion, estudio, diseño, construccion, compra y venta, importacion y exportacion, comercializacion y pruebas de redes y servicios basados en tecnologias de informatica y comunicacion de nueva generacion.. </t>
  </si>
  <si>
    <t>B97802045</t>
  </si>
  <si>
    <t>SERVICIOS PLENOS INTERNET SL</t>
  </si>
  <si>
    <t>46013</t>
  </si>
  <si>
    <t xml:space="preserve">1. LA DIGITALIZACION, DE ARCHIVOS Y DOCUMENTOS Y GESTION DE BASE DE Y PARA DATOS EN CUALQUIER SECTOR Y RESPECTO DE CUALQUIER ACTIVIDAD. 2. LOS SERVICIOS DE PROVEEDOR DE CONEXIONES EN INTERNET, TANTO A NIVEL NACIONAL COMO. </t>
  </si>
  <si>
    <t>B98349764</t>
  </si>
  <si>
    <t>SPAIN'S REALTOR SL</t>
  </si>
  <si>
    <t xml:space="preserve">La Sociedad tiene por objeto: A. La comercialización de productos audiovisuales, el diseño, desarrollo y mantenimiento de páginas web, la prestaciónde servicios propios del ámbito de la informática. B. La compraventa, administración, arrendamiento no financiero, explotación e intermediación de fi. </t>
  </si>
  <si>
    <t>administracion@inmosergestion.com</t>
  </si>
  <si>
    <t>B98351596</t>
  </si>
  <si>
    <t>IBERCLIK SOCIEDAD LIMITADA</t>
  </si>
  <si>
    <t xml:space="preserve">a) La creación, adquisición, distribución y la edición de contenidos digitales, así como la promoción del comercio electrónico y la publicidad digital sobre Internet o cualquier otra red digital disponible; la creación y venta de páginas web, alojamiento electrónico para las mismas, publicidad y pro. </t>
  </si>
  <si>
    <t>B63133409</t>
  </si>
  <si>
    <t>PREVENCION LEARNING CENTER SL</t>
  </si>
  <si>
    <t xml:space="preserve">IMPORTACION, EXPORTACION, PRODUCCION, COMERCIALIZACION Y DISTRIBUCION DE PRODUCTOS AUDIOVISUALES. </t>
  </si>
  <si>
    <t>A64343429</t>
  </si>
  <si>
    <t>ADVANCED IDEAS ON COMPUTER SA</t>
  </si>
  <si>
    <t xml:space="preserve">LA COMPRA, IMPLANTACION Y VENTA DE TECNOLOGIA DE LA INFORMATICA, EXPLOTACION DE LOCUTORIOS, SERVICIOS DE INTERNET IMPORTACION-EXPORTACION DE PRODUCTOS TIPICOS DEL PAIS DE VENEZUELA. </t>
  </si>
  <si>
    <t>B54087002</t>
  </si>
  <si>
    <t>APLICACIONES INMOVILLA SL</t>
  </si>
  <si>
    <t>03208</t>
  </si>
  <si>
    <t xml:space="preserve">LA PRESTACION DE SERVICIOS DE DISENO DE PAGINAS WEB, HOSTING, LA PROGRAMACION A MEDIDA, EL SOPORTE TELEFONICO Y SOPORTE WEB; MANTENIMIENTO DE SOFTWARE, MANTENIMIENTO DE HARDWARE, LA EXPLOTACION DE REDES INFORMATICAS Y LA. </t>
  </si>
  <si>
    <t>info@digitalclic.es</t>
  </si>
  <si>
    <t>B65707234</t>
  </si>
  <si>
    <t>PIPILAPPS SL</t>
  </si>
  <si>
    <t xml:space="preserve">LA CREACION Y DISTRIBUCION DE TODO TIPO DE APLICACIONES INFORMATICAS. </t>
  </si>
  <si>
    <t>info@pipilapps.com</t>
  </si>
  <si>
    <t>B82849258</t>
  </si>
  <si>
    <t>CASA RURAL Y SERVICIOS DE INFORMATICA SL</t>
  </si>
  <si>
    <t xml:space="preserve">COMPRA, VENTA, CONSTRUCCION, ALQUILER Y PROMOCION DE FINCAS RUSTICAS Y URBANAS E INMUEBLES. SERVICIOS DE HOSTELERIA, RESTAURACION Y ACTIVIDADES TURISTICAS. SERVICIOS DE INFORMATICA EN GENERAL.. </t>
  </si>
  <si>
    <t>B91976001</t>
  </si>
  <si>
    <t>TELEMEDICA TECHNOLOGIES SOCIEDAD LIMITADA</t>
  </si>
  <si>
    <t xml:space="preserve">a). La investigación, desarrollo, comercialización, gestión o implementación de sistemas informáticos, programas y protocolos de diagnóstico, y atención médica, englobándose en dicha actividad el diseño, la fabricación, la comercialización de cualquier tipo de aparato, instrumento,. </t>
  </si>
  <si>
    <t>B99173908</t>
  </si>
  <si>
    <t>EFOR MARKETING AND SOFTWARE SOLUTIONS SOCIEDAD LIMITADA</t>
  </si>
  <si>
    <t xml:space="preserve">CREACION Y COMERCIALIZACION DE PROGRAMAS INFORMATICOS DEDICADOS A LA GESTION, CONTROL, OPTIMIZACION, COMUNICACION, INTEGRACION, VENTA DE PRODUCTOS, ASI COMO CUALQUIER DESARROLLO QUE PERMITA LA RELACION ENTRE DIFERENTES P. </t>
  </si>
  <si>
    <t>B65713273</t>
  </si>
  <si>
    <t>HECTOR PERALTA SL</t>
  </si>
  <si>
    <t xml:space="preserve">EN REGIMEN DE INTERMEDIACION ENTRE EL CLIENTE Y EL PROFESIONAL PERSONA FISICA, LA PRESTACION DE SERVICIOS DE INGENIERIA INFORMATICA, DE ESTUDIO Y ANALISIS DE PROCESOS PARA SU TRATAMIENTO MECANICO, ETC. </t>
  </si>
  <si>
    <t>info@centrotusalud.es</t>
  </si>
  <si>
    <t>B71002968</t>
  </si>
  <si>
    <t>WANNA NOTES ONLINE SL</t>
  </si>
  <si>
    <t xml:space="preserve">LA GESTION DE BASES DE DATOS. COMERCIALIZACION DE APUNTES Y TRABAJOS ACADEMICOS PARA ESTUDIANTES POR INTERNET O POR CUALQUIER OTRO MEDIO TELEMATICO O ELECTRONICO. GESTION Y MANTENIMIENTO DE PAGINAS WEB, PORTALES DE INTER. </t>
  </si>
  <si>
    <t>B95674636</t>
  </si>
  <si>
    <t>EGOLIKE SOCIEDAD LIMITADA</t>
  </si>
  <si>
    <t xml:space="preserve">el desarrollo de aplicaciones informaticas, vinculadas o no con redes sociales. </t>
  </si>
  <si>
    <t>A78774585</t>
  </si>
  <si>
    <t>COLOM OLLER Y ASOCIADOS SA</t>
  </si>
  <si>
    <t xml:space="preserve">LA INVESTIGACION, ESTUDIO, DESARROLLO Y DISE/O DE SISTEMAS, SUBSISTEMAS, EQUIPOS INSTRUMENTOS ELECTRONICOS, ETC.. </t>
  </si>
  <si>
    <t>B12844841</t>
  </si>
  <si>
    <t>FERRALE NUEVAS TECNOLOGIAS SL</t>
  </si>
  <si>
    <t xml:space="preserve">El diseño y mantenimiento de páginas web. La compraventa de material de informática, programas informáticos, consumibles electrónicos, hardware, software, electrodomésticos y telefonía. La venta de artículos de papelería y material de oficina. La recarga de teléfonos móviles. El transporte de mercan.. </t>
  </si>
  <si>
    <t>B20379269</t>
  </si>
  <si>
    <t>UKABI SL</t>
  </si>
  <si>
    <t>20730</t>
  </si>
  <si>
    <t xml:space="preserve">COMPRAVENTA Y MANTENIMIENTO DE ORDENADORES, APLICACIONES INFORMATICAS Y DE TODO TIPO DE FUNGIBLE INFORMATICO. INSTALACION DE REDES INFORMATICAS.                                                                            . </t>
  </si>
  <si>
    <t>info@ukabi.com</t>
  </si>
  <si>
    <t xml:space="preserve"> comercial@ukabi.com</t>
  </si>
  <si>
    <t xml:space="preserve"> software@ukabi.com</t>
  </si>
  <si>
    <t>B26309096</t>
  </si>
  <si>
    <t>TESYS INTERNET SL</t>
  </si>
  <si>
    <t xml:space="preserve">LA PRESTACION DE SERVICIOS DE TECNOLOGIAS DE LA INFORMACION Y LAS COMUNICACIONES, ESPECIALMENTE: EL REGISTRO DELEGADO DE TODA CLASE DE DENOMINACIONES E INDICATIVOS UTILIZADOS EN INTERNET Y EL DESARROLLO DE LAS FUNCIONES . </t>
  </si>
  <si>
    <t>B26350322</t>
  </si>
  <si>
    <t>NICLINE INTERNET SL</t>
  </si>
  <si>
    <t xml:space="preserve">LA PRESTACION DE SERVICIOS DE TECNOLOGIAS DE LA INFORMACION Y LAS COMUNICACIONES, ESPECIALMENTE: EL REGISTRO DELEGADO DE TODA CLASE DE DENOMINACIONES E INDICATIVOS UTILIZADOS EN INTERNET Y EL DESARROLLO DE LAS FUNCIONES. </t>
  </si>
  <si>
    <t>B35794478</t>
  </si>
  <si>
    <t>LINK SOLUCIONES INFORMATICAS SL</t>
  </si>
  <si>
    <t xml:space="preserve">IMPORTACION, EXPORTACION, COMERCIALIZACION, DISTRIBUCION, REPRESENTACION, COMERCIO AL POR MENOR Y POR MAYOR DE TODA CLASE DE PRODUCTOS, COMPLEMENTOS Y ARTICULOS DE INFORMATICA, OFIMATICA Y TELECOMUNICACIONES             . </t>
  </si>
  <si>
    <t>info@linksoluciones.com</t>
  </si>
  <si>
    <t>B65926297</t>
  </si>
  <si>
    <t>INTERNET Y VOZ SL</t>
  </si>
  <si>
    <t xml:space="preserve">LA PRESTACION DE SERVICIOS DE COMUNICACIONES ELECTRONICAS, EXPLOTACION DE REDES WIFI, SERVICIOS DE COMUNICACION DE VOZ SIN CABLE MEDIANTE INTERNET Y CONEXIONES IP. </t>
  </si>
  <si>
    <t>B86072311</t>
  </si>
  <si>
    <t>PICOAC INVERSIONES INTERNACIONALES SL</t>
  </si>
  <si>
    <t xml:space="preserve">IMPORTACION Y EXPORTACION DE TECNOLOGIA. </t>
  </si>
  <si>
    <t>B91566711</t>
  </si>
  <si>
    <t>ATRIA TECHNOLOGY SOCIEDAD LIMITADA</t>
  </si>
  <si>
    <t>41019</t>
  </si>
  <si>
    <t xml:space="preserve">A) LA CUSTODIA DE DOCUMENTOS ELECTRONICOS.- B), EL ALMACENAMIENTO DE BASES DE DATOS AJENAS. C) EL SERVICIO DE COPIA DE SEGURIDAD DE DATOS INFORMATICOS.- D) EL ALMACENAMIENTO DE FORMATOS ELECTRONICOS EN SOPORTES FISICOS.-. </t>
  </si>
  <si>
    <t>rociosolis@atriatechnology.com</t>
  </si>
  <si>
    <t xml:space="preserve"> contacta@atriatechnology.com</t>
  </si>
  <si>
    <t>B91900019</t>
  </si>
  <si>
    <t>TIC ACTIVA SOCIEDAD LIMITADA</t>
  </si>
  <si>
    <t xml:space="preserve">a) Servicios informáticos y de telecomunicaciones. b) Comercialización de equipos electrónicos. c) Reparación e instalación de equipos electrónicos. </t>
  </si>
  <si>
    <t>B92599117</t>
  </si>
  <si>
    <t>JOMORU SISTEMAS S.L</t>
  </si>
  <si>
    <t xml:space="preserve">LA PRODUCCION. DESARROLLO, GESTION Y MANTENIMIENTO DE SISTEMAS DE BASES DE DATOS Y OTROS DESARROLLOS DE SOFTWARE, QUE SERAN PRESTADOS POR PERSONAS FISICAS CON TITULACION SUFICIENTE Y CONFORME A SU RESPECTIVO ESTATUTO JUR. </t>
  </si>
  <si>
    <t>B64731334</t>
  </si>
  <si>
    <t>SOFT HIGH TECH SOLUTIONS SL</t>
  </si>
  <si>
    <t xml:space="preserve">EL DESARROLLO Y COMERCIALIZACION DE PROGRAMAS INFORMATICOS YA SEAN NORMALIZADOS O ESPECIFICOS. TAMBIEN PRESTARA SERVICIOS POR VIA ELECTRONICA CONSISTENTES EN LA TRANSMISION ENVIADA INICIALMENTE Y RECIBIDA EN DESTINO, ETC. </t>
  </si>
  <si>
    <t>B82462219</t>
  </si>
  <si>
    <t>EURO DIMENSION DVD SL</t>
  </si>
  <si>
    <t xml:space="preserve">FABRICACION, INSTALACION Y ARRENDAMIENTO DE APARATOS, MATERIAL Y COMPONENTES ELECTRICOS Y ELECTRONICOS DE MEDIDA, REGULACION, VERIFICACION, TELECOMUNICACION, TRANSMISION, CINEMATOGRAFIA, USO DOMESTICO, ACUMULADORES,. </t>
  </si>
  <si>
    <t>B85793925</t>
  </si>
  <si>
    <t>GRUPO INGENIUM TECNOLOGIA SL</t>
  </si>
  <si>
    <t xml:space="preserve">LA INVESTIGACION, PROGRAMACION, DESARROLLO, PRODUCCION, PROMOCION Y DISTRIBUCION DE TODA CLASE DE PRODUCTOS, BIENES Y SERVICIOS EN EL AMBITO DE LAS TELECOMUNICACIONES.. </t>
  </si>
  <si>
    <t>B86056942</t>
  </si>
  <si>
    <t>VIDEOBETS SL</t>
  </si>
  <si>
    <t xml:space="preserve">Creación, programación y desarrollo de páginas web, videojuegos, software y toda clase de portales y redes sociales, así como la intermediación entreusuarios. Prestación de toda clase de servicios informáticos y telemáticos, sistemas de grabación y audiovisión, comunidades virutales, soportes... </t>
  </si>
  <si>
    <t>B93092690</t>
  </si>
  <si>
    <t>MEDICAL CABLES SL</t>
  </si>
  <si>
    <t>29015</t>
  </si>
  <si>
    <t xml:space="preserve">COMERCIO AL POR MAYOR DE PRODUCTOS ELECTRONICOS Y SUS COMPONENTES. </t>
  </si>
  <si>
    <t>B93095099</t>
  </si>
  <si>
    <t>INTENDIA SL</t>
  </si>
  <si>
    <t xml:space="preserve">-El diseño y desarrollo de hardware y aparatos electrónicos en su conjunto destinados tanto a uso doméstico como empresaria y/ o industrial. -El diseño y desarrollo de software, firmware y aplicaciones informáticas en general tanto para uso en los dispositivos electrónicos desarrollados por la prop.. </t>
  </si>
  <si>
    <t>admin@intendia.com</t>
  </si>
  <si>
    <t>B62498233</t>
  </si>
  <si>
    <t>FOREXSTREET SL</t>
  </si>
  <si>
    <t xml:space="preserve">CREACION, DISENO, EXPLOTACION, ASESORAMIENTO Y GESTION DE DOMINIOS WEB DISENO Y CREACION DE SITIOS WEB, ASI COMO SU EXPLOTACION, PERMITIENDO INCLUSO EL DESARROLLO DE MULTIPLES PUBLICACIONES EDITORIALES, ETC.             . </t>
  </si>
  <si>
    <t>B63933154</t>
  </si>
  <si>
    <t>FERLOPACK SL</t>
  </si>
  <si>
    <t xml:space="preserve">LA COMERCIALIZACION DE MAQUINAS Y EQUIPOS DE EMBALAJE Y ENVASE. </t>
  </si>
  <si>
    <t>B65684409</t>
  </si>
  <si>
    <t>SERVEIS DE PROGRAMACIO EGARA SL</t>
  </si>
  <si>
    <t xml:space="preserve">INVERSION EN EMPRESAS DE INVESTIGACION, DESARROLLO, FABRICACION, DISTRIBUCION Y COMERCIALIZACION AL MAYOR Y AL DETALLE, IMPORTACION Y EXPORTACION, DE TODO TIPO DE APLICACIONES DIGITALES. </t>
  </si>
  <si>
    <t>B66279191</t>
  </si>
  <si>
    <t>UNIVERSAL ROBOTS SPAIN SL</t>
  </si>
  <si>
    <t xml:space="preserve">EJERCICIO DE LAS ACTIVIDADES DE EXPORTACION, IMPORTACION, ASI COMO COMERCIALIZACION Y SOPORTE DE VENTA DE ROBOTS Y EQUIPOS DE AUTOMATIZACION SIMILARES. </t>
  </si>
  <si>
    <t>B72216245</t>
  </si>
  <si>
    <t>SOINEL INGENIERIA SL</t>
  </si>
  <si>
    <t>11139</t>
  </si>
  <si>
    <t xml:space="preserve">A). La comercialización al menor y al mayor de productos eléctricos y electrónicos, componentes de equipos, equipos de sonido, imagen, equipos de comunicaciones, telefonía, telecomunicaciones, protección electrónica, así como instalaciones, montajes, reparaciones, fabricación, desarrollos e invest. </t>
  </si>
  <si>
    <t>B80379936</t>
  </si>
  <si>
    <t>IMPRE LASER SL</t>
  </si>
  <si>
    <t xml:space="preserve">LA GRABACION Y VERIFICACION DE TODO TIPO DE DATOS. ANALISIS, PROGRAMACION E IMPRESION DE DATOS INFORMATICOS.. </t>
  </si>
  <si>
    <t>B81839466</t>
  </si>
  <si>
    <t>CHIP CARD TECHNOLOGY SL</t>
  </si>
  <si>
    <t xml:space="preserve">LA CREACION, ELABORACION, EXPLOTACION, IMPORTACION EXPORTACION, DISTRIBUCION Y COMERCIALIZACION, TANTO AL MAYOR COMO AL DETALLE DE HARDWARE Y SOFTWARE DE INFORMATICA Y COMUNICACIONES.. </t>
  </si>
  <si>
    <t>B84747062</t>
  </si>
  <si>
    <t>GULPIYURY STUDIO SL</t>
  </si>
  <si>
    <t xml:space="preserve">LA PRESTACION DE TODA CLASE DE SERVICIOS DE INSTALACION DE EQUIPOS Y SISTEMAS DE INFORMACION, VIDEO, COMUNICACION Y TELECOMUNICACION EN SU SENTIDO MAS AMPLIO, INCLUYENDO TANTO ELEMENTOS DE SOFTWARE COMO HARDWARE O EL CONJUNTO DE LOS MISMOS.. </t>
  </si>
  <si>
    <t>B99286353</t>
  </si>
  <si>
    <t>B65114001</t>
  </si>
  <si>
    <t>NAMING DIGITAL SL</t>
  </si>
  <si>
    <t xml:space="preserve">EL DESARROLLO DE TODAS AQUELLAS ACTIVIDADES Y SERVICIOS ORIENTADOS A CREAR, DESARROLLAR, GESTIONAR, Y POTENCIAR LA INDENTIDAD Y PRESENCIA DIGITAL DE SUS CLIENTES, ACTIVIDADES DE EXPLOTACION EN EL MARCO DEL NEGOCIO INTERN. </t>
  </si>
  <si>
    <t>B65798548</t>
  </si>
  <si>
    <t>NOUS PARQUINGS URBANS SL</t>
  </si>
  <si>
    <t xml:space="preserve">EL DESARROLLO Y LA COMERCIALIZACION DE TECNOLOGIA PROPIA, HARDWARE Y SOFTWARE, QUE PERMITA LA GESTION DE ACTIVOS INMOBILIARIOS, INCLUYENDO ACTIVIDADES DE PROGRAMACION INFORMATICA, GESTION DE RECURSOS INFORMATICOS,.... </t>
  </si>
  <si>
    <t>B65883969</t>
  </si>
  <si>
    <t>INDEL QUALITY SL</t>
  </si>
  <si>
    <t>28863</t>
  </si>
  <si>
    <t xml:space="preserve">LA IMPORTACION, EXPORTACION, COMPRAVENTA, ALMACENAJE Y DISTRIBUCION DE MATERIAL ELECTRICO Y ELECTRONICO. LA ELABORACION, DISTRIBUCION, VENTA, IMPORTACION Y EXPORTACION DE PROYECTOS Y APLICACIONES RELACIONADOS CON LAS NUEVAS.... </t>
  </si>
  <si>
    <t>B65920225</t>
  </si>
  <si>
    <t>INDUSTRIAS TECNICAS DEL COBRE SL</t>
  </si>
  <si>
    <t>B92973502</t>
  </si>
  <si>
    <t>MYTHO SPAIN SL</t>
  </si>
  <si>
    <t xml:space="preserve">LOS PROPIOS DE LAS NUEVAS TECNOLOGIAS DE LA INFORMACION; COMERCIO AL POR MAYOR Y AL POR MENOR DE MAQUINAS Y MUEBLES DE OFICINA, Y DE EQUIPOS INFORMATICOS, ASI COMO SU CONSTRUCCION, INCLUIDA LA INSTALACION, FABRICACION DE. </t>
  </si>
  <si>
    <t>B98019425</t>
  </si>
  <si>
    <t>COMPUTING GLOBAL SYSTEM SL</t>
  </si>
  <si>
    <t xml:space="preserve">EL OBJETO DE LA SOCIEDAD CONSISTE EN: 1.- EL MONTAJE, MANTENIMIENTO Y COMERCIALIZACION DE EQUIPOS INFORMATICOS. 2.- EL DISENO, CREACION, CONFIGURACION Y COMERCIALIZACION DE PAGINAS WEB. 3.- LA CREACION Y COMERCIALIZACION. </t>
  </si>
  <si>
    <t>B66698762</t>
  </si>
  <si>
    <t>WHITESPECTRE BCN SL</t>
  </si>
  <si>
    <t xml:space="preserve">ACTIVIDAD PRINCIPAL 6209 OTROS SERVICIOS RELACIONADOS CON LAS TECNOLOGIAS DE LA INFORMACION Y LA INFORMATICA. OTRAS ACTIVIDADES 6201 ACTIVIDADES DE PROGRAMACION INFORMATICA. 6202 ACTIVIDADES DE CONSULTORIA INFORMATICA, ETC. </t>
  </si>
  <si>
    <t>B70119987</t>
  </si>
  <si>
    <t>DIFUNDIA SL</t>
  </si>
  <si>
    <t xml:space="preserve">SERVICIOS DE PUBLICIDAD Y RELACIONES PUBLICAS; CREACION Y MANTENIMIENTO DE PAGINAS WEB; DESARROLLO DE APLICACIONES INFORMATICAS; Y COMERCIO DE MUEBLES, MAQUINAS DE OFICINA Y MATERIAL INFORMATICO. </t>
  </si>
  <si>
    <t>B84111418</t>
  </si>
  <si>
    <t>KATZ BARRERO &amp; MANUZZA INFORMATICA S.L</t>
  </si>
  <si>
    <t xml:space="preserve">EL ASESORAMIENTO, DISENO, REALIZACION, DESARROLLO, MANTENIMIENTO, INSTALACION Y CONFIGURACION DE TODO TIPO DE ACTUACIONES RELACIONADAS CON LA INFORMATICA. </t>
  </si>
  <si>
    <t>B85828556</t>
  </si>
  <si>
    <t>APLICACIONES DE SOFTWARE DE GESTION AVANZADA SL</t>
  </si>
  <si>
    <t xml:space="preserve">LA PROGRAMACION, LA CONSULTORIA Y OTRAS ACTIVIDADES RELACIONADAS CON LA INFORMATICA.. </t>
  </si>
  <si>
    <t>B86460409</t>
  </si>
  <si>
    <t>WYDDER MEDIA CENTER SL</t>
  </si>
  <si>
    <t xml:space="preserve">CONSULTORIA, DESARROLLO E INVERSION EN INTERNET Y REDES SOCIALES. ASESORIA EN DESARROLLO DE PROGRAMAS PARA EMPRENDIMIENTOS INNOVADORES. </t>
  </si>
  <si>
    <t>B31723380</t>
  </si>
  <si>
    <t>E-LEARNING CHANNEL SL</t>
  </si>
  <si>
    <t xml:space="preserve">LA SOCIEDAD TIENE POR OBJETO LA PRODUCCION, COMERCIALIZACION Y EXPLOTACION DE CONTENIDOS PEDAGOGICOS DESARROLLADOS EN SISTEMAS BASADOS EN TECNOLOGIA MULTIMEDIA Y UTILIZANDO CANALES DE TIPO TELEMATICO.. </t>
  </si>
  <si>
    <t>B38955688</t>
  </si>
  <si>
    <t>INSULAR DE FORMACION LABORAL SL</t>
  </si>
  <si>
    <t xml:space="preserve">ARTICULO 2 .- LA SOCIEDAD TIENE POR OBJETO: LA INSTALACION, ADMINISTRACION Y MANTENIMIENTO DE REDES Y SISTEMAS INFORMATICOS, LA COMPRA Y VENTA DE TODA CLASE DE MATERIALES RELACIONADOS CON DICHA MATERIA, ASI COMO LAS ACTI. </t>
  </si>
  <si>
    <t>B65221160</t>
  </si>
  <si>
    <t>EVENTUO TECH SL</t>
  </si>
  <si>
    <t xml:space="preserve">PRESTACION DE SERVICIOS WEB PARA LA ORGANIZACION DE EVENTOS SOCIALES, DEPORTIVOS, MUSICALES O DE CUALQUIER OTRO TIPO.. </t>
  </si>
  <si>
    <t>B75118125</t>
  </si>
  <si>
    <t>EQ SYSTEM PRODUCTIVIDAD SL</t>
  </si>
  <si>
    <t>"La dirección, asesoramiento y desarrollo de proyectos informáticos, así como la formación, distribución y mantenimiento de ""software"" y ""hardware"". "</t>
  </si>
  <si>
    <t>B83804807</t>
  </si>
  <si>
    <t>SISTEMA DE RESERVAS ON LINE SL</t>
  </si>
  <si>
    <t xml:space="preserve">EL DESARROLLO DE SOLUCIONES INFORMATICAS AVANZADAS, INCLUYENDO HARDWARE Y SOFTWARE. </t>
  </si>
  <si>
    <t>B39657820</t>
  </si>
  <si>
    <t>VEHICULOS INDUSTRIALES NORTE 2007 SL</t>
  </si>
  <si>
    <t xml:space="preserve">COMPRA, VENTA Y ALQUILER DE TODO TIPO DE VEHICULOS, MAQUINARIA INDUSTRIAL Y SUS ACCESORIOS. </t>
  </si>
  <si>
    <t>B60764966</t>
  </si>
  <si>
    <t>CIBERNETICA Y COMUNICACION SL</t>
  </si>
  <si>
    <t xml:space="preserve">ADQUISICION, VENTA, INTERMEDIACION Y DISTRIBUCION DE TODO TIPO DE MATERIAL INFORMATICO ACCESORIOS Y COMPLEMENTOS.. </t>
  </si>
  <si>
    <t>info@cibercom.net</t>
  </si>
  <si>
    <t>B63696058</t>
  </si>
  <si>
    <t>FARRES COROMINAS ALIMENTACION S.L</t>
  </si>
  <si>
    <t xml:space="preserve">LA COMERCIALIZACION, DISTRIBUCION Y REPRESENTACION Y VENTA DE TODO TIPO DE MAQUINARIA PARA HOSTELERIA Y TIENDAS DE ALIMENTACION. </t>
  </si>
  <si>
    <t>B64984065</t>
  </si>
  <si>
    <t>QUALITY DIAMOND SL</t>
  </si>
  <si>
    <t xml:space="preserve">LA COMPRA, VENTA, FABRICACION, IMPORTACION, EXPORTACION, PROMOCION, DISTRIBUCION, COMERCIALIZACION DE TODO TIPO DE ARTICULOS RELACIONADOS CON LA DECORACION, TEXTIL, CONFECCION, CALZADO, ELECTRONICA, INFORMATICA, TELEFONI. </t>
  </si>
  <si>
    <t>B65206237</t>
  </si>
  <si>
    <t>MICROGENESIS BCN SL</t>
  </si>
  <si>
    <t xml:space="preserve">DISENO, DESARROLLO, IMPLANTACION Y DISTRIBUCION DE APLICACIONES O PROGRAMASINFORMATICOS DE CARACTER GENERAL. EL DISENO, DESARROLLO, IMPLANTACION Y DISTRIBUCION DE PLATAFORMAS TECNOLOGICAS DE VENTA DE PRODUCTOS DIGITALES,. </t>
  </si>
  <si>
    <t>B81446841</t>
  </si>
  <si>
    <t>BRESSEL DESARROLLOS SL</t>
  </si>
  <si>
    <t xml:space="preserve">ESTUDIOS PROYECTOS DESARROLLOS ASESORAMIENTO INGENIERIA Y SERVICIOS DE EMPRESAS TODO ELLO RELATIVO A TEMAS INFORMATICOS Y CONTABLES.. </t>
  </si>
  <si>
    <t>B85256626</t>
  </si>
  <si>
    <t>ANALISIS PORMENORIZADOS LINAREJOS SL</t>
  </si>
  <si>
    <t xml:space="preserve">ANALISIS Y DISENOS DE PROYECTOS DE SOFTWARE. ANALISIS Y DISENOS DE COMPUTACION. ANALISIS Y DISENOS DE SISTEMAS DE INFORMACION. IMPLANTACION Y PRUEBAS DE SISTEMAS INFORMATICOS;.. </t>
  </si>
  <si>
    <t>B85862647</t>
  </si>
  <si>
    <t>NLOCAL ONLINE SERVICES SL</t>
  </si>
  <si>
    <t xml:space="preserve">EL DESARROLLO DE APLICACIONES INFORMATICAS Y WEB PARA TODO TIPO DE MEDIOS DE COMUNICACION Y LA COMERCIALIZACION E INTERMEDIACION DE PUBLICIDAD.... </t>
  </si>
  <si>
    <t>B65271272</t>
  </si>
  <si>
    <t>XERALABS COMPUTACION PROFESIONAL SL</t>
  </si>
  <si>
    <t xml:space="preserve">DISEÑO, INVESTIGACION, DESARROLLO, FABRICACION, EXPLOTACION, SUMINISTRO, MANTENIMIENTO, REPARACION, INSTALA CION, MONTAJE, DISTRIBUCION, REPRESENTACION, EXPORTACION E IMPORTACION DE TODO TIPO DE SOFTWARE Y HARDWARE, ETC.. </t>
  </si>
  <si>
    <t>B95536272</t>
  </si>
  <si>
    <t>INFLOSS WORLD SOCIEDAD LIMITADA</t>
  </si>
  <si>
    <t xml:space="preserve">LA PRESTACION DE SERVICIOS DE INFORMACION CONSULTORIA TECNOLOGICA ASESORIA VIRTUAL CREACION DE CONTENIDOS MULTIMEDIA CURSOS DE FORMACION Y OTRAS ACTIVIDADES RELACIONADAS CON EL DESARROLLO DE NUEVAS TECNOLOGIAS E INTERNET. </t>
  </si>
  <si>
    <t>A86779030</t>
  </si>
  <si>
    <t>DATOS MEDIA TECHNOLOGIES SA</t>
  </si>
  <si>
    <t xml:space="preserve">El objeto fundamental y específico de la sociedad es el desarrollo, producción y distribución de equipos, componentes e instalaciones propios del ámbito tecnológico de la recepción-transmisión en alta frecuencia, y de otros equipos electrónicos, así como comercializar productos y realizar cualquier. </t>
  </si>
  <si>
    <t>B06536130</t>
  </si>
  <si>
    <t>MOREVISION SL</t>
  </si>
  <si>
    <t xml:space="preserve">COMPRA Y VENTA AL POR MAYOR DE APARATOS DE OPTICA, LENTES DE CONTACTO, EQUIPOS MEDICOS, ETC. SERVICIOS DE INTERNET, INTRANET. REALIZACION DE OBRAS PUBLICAS, ETC.. </t>
  </si>
  <si>
    <t>B38502266</t>
  </si>
  <si>
    <t>CANARY MASTER NETLAND SL</t>
  </si>
  <si>
    <t xml:space="preserve">TODO LO RELACIONADO CON LA INFORMATICA EN GENERAL, Y ESPECIALMENTE, LA REALIZACION DE TODO TIPO DE ACTIVIDADES DE DESARROLLO TECNOLOGICO O PRESTACION DE SERVICIOS TECNICOS, A SOCIEDADES O INSTITUCIONES PUBLICAS, MIXTAS O. </t>
  </si>
  <si>
    <t>B54351663</t>
  </si>
  <si>
    <t>WEB 2 WEB OPORTUNITIES SL</t>
  </si>
  <si>
    <t>03730</t>
  </si>
  <si>
    <t xml:space="preserve">DISENO Y VENTA DE PAGINAS WEB.. </t>
  </si>
  <si>
    <t>B85324168</t>
  </si>
  <si>
    <t>INMONEGOCIOS PORTAL INMOBILIARIO SL</t>
  </si>
  <si>
    <t xml:space="preserve">1.- LA PROGRAMACION Y CREACION DE PROGRAMAS INFORMATICOS. 2.- EL DISENO CREACION Y MANTENIMIENTO DE PAGINAS WEB.. </t>
  </si>
  <si>
    <t>B86255239</t>
  </si>
  <si>
    <t>NEKUNO SL</t>
  </si>
  <si>
    <t xml:space="preserve">DESARROLLO, PROGRAMACION Y EXPLOTACION DE REDES SOCIALES. </t>
  </si>
  <si>
    <t>B86330925</t>
  </si>
  <si>
    <t>BOB CASH MANAGEMENT SL</t>
  </si>
  <si>
    <t xml:space="preserve">COMERCIALIZACION, DISTRIBUCION, IMPORTACION, EXPORTACION, SUMINISTRO, INSTALACION Y MANTENIMIENTO DE TODO TIPO DE APARTOS Y MATERIAL RADIOLECTRICOS, ELECTRICOS, Y ELECTRONICOS, ASI COMO TAMBIEN SISTEMAS DE GESTION DE EFECTIVO....... </t>
  </si>
  <si>
    <t>B86538105</t>
  </si>
  <si>
    <t>NOVIGO IBERIA SL</t>
  </si>
  <si>
    <t xml:space="preserve">La intermedicación en los servicios de consultoría y tecnología de la información. </t>
  </si>
  <si>
    <t>B87707824</t>
  </si>
  <si>
    <t>SCHNEIDER ELECTRIC SOFTWARE SPAIN SL</t>
  </si>
  <si>
    <t xml:space="preserve">a. El desarrollo de todo tipo de aplicaciones y proyectos informáticos y de telecomunicaciones, la consultoría y los servicios informáticos profesionales, así como la venta y comercialización de todo tipo de productos de software y hardware. b. Todas las operaciones, sin excepción, de cualquier... </t>
  </si>
  <si>
    <t>B91793786</t>
  </si>
  <si>
    <t>ESTUARTE SEVILLA SOCIEDAD LIMITADA</t>
  </si>
  <si>
    <t xml:space="preserve">DISENOS GRAFICOS E INFORMATICOS, APLICACIONES INFORMATICAS, VENTA DE INFORMATICA, RECLAMISTAS Y PUBLICIDAD, PAPELERIA, INSTALACIONES Y REPARACIONES INFORMATICAS.. </t>
  </si>
  <si>
    <t>B93135283</t>
  </si>
  <si>
    <t>LOGI A HEALTH &amp; LIFESTYLE COMPANY SL</t>
  </si>
  <si>
    <t xml:space="preserve">-La producción, fabricación, exhibición, edición, importación, exportación, desarrollo, distribución, compraventa y alquiler de todo tipo de aplicaciones informáticas y productos informáticos, tanto en hardware como software, que tiene como finalidad para la promoción de un estilo de vida activo y s.. </t>
  </si>
  <si>
    <t>A63934038</t>
  </si>
  <si>
    <t>INEC DELIXI APARELLAJE ELECTRICO SA</t>
  </si>
  <si>
    <t xml:space="preserve">La importación y exportación de material eléctrico, eléctronico y bombas de agua, así como el comercio al mayor de citados productos. La importación y comercio al por mayor de calzado, textil y juguetes.. </t>
  </si>
  <si>
    <t>B61340030</t>
  </si>
  <si>
    <t>SERVICIOS AVANZADOS DE TELECOMUNICACIONES Y TELEMATICA SL</t>
  </si>
  <si>
    <t xml:space="preserve">LA FABRICACION, IMPORTACION, EXPORTACION, DISTRIBUCION, VENTA Y MANTENIMIENTO DE TODA CLASE DE COMPONENTES, ELEMENTOS Y APARATOS TERMINADOS QUE TENGAN RELACION CON EL CAMPO AUDIOVISUAL, ETC.. </t>
  </si>
  <si>
    <t>interbel@interbel.es</t>
  </si>
  <si>
    <t>B86690021</t>
  </si>
  <si>
    <t>SOFT2SOLVE SL</t>
  </si>
  <si>
    <t xml:space="preserve">El diseño, comercialización, distribución y desarrollo de programas de ordenador y software o hardware de todas clases. Servicios de consultoría sobre productos y servicios científicos, tecnológicos, informáticos o financieros en su más amplia acepción. </t>
  </si>
  <si>
    <t>B91969741</t>
  </si>
  <si>
    <t>TOUCH2EXPLORE SOCIEDAD DE RESPONSABILIDAD LIMITADA</t>
  </si>
  <si>
    <t xml:space="preserve">Alquiler y venta de dispositivos táctiles. </t>
  </si>
  <si>
    <t>B75035592</t>
  </si>
  <si>
    <t>GLOBAL BIOSFERA PROTEC SL</t>
  </si>
  <si>
    <t xml:space="preserve">La creación de una red comercial sostenible dirigida a promover y fomentar la cultura medioambiental, ofreciendo certificaciones a medida, productos ecológico, auditorías energéticas y medioambientales, eventos y formación ecológicos. Comercialización de todo lo antedicho, de enseñas distintas y pro.. </t>
  </si>
  <si>
    <t>info@globalbiosfera.com</t>
  </si>
  <si>
    <t>B86604246</t>
  </si>
  <si>
    <t>SELLAMIAN SL</t>
  </si>
  <si>
    <t xml:space="preserve">LA REALIZACION DE TRABAJOS INFORMATICOS, INCLUYENDO GRABACION, PROCESOS INFORMATICOS, EMISION DE SOPORTES Y LISTADOS. </t>
  </si>
  <si>
    <t>A62334222</t>
  </si>
  <si>
    <t>SELECCIONES TECNOLOGICAS SA</t>
  </si>
  <si>
    <t xml:space="preserve">LA PRESTACION DE SERVICIOS DE INFORMACION ORIENTADOS A LA COLOCACION DE PERSONAL, TANTO A EMPRESAS COMO A PROFESIONALES, MEDIANTE LA UTILIZACION DE PROCEDIMIENTOS INFORMATICOS, TELEMATICOS Y A TRAVES DE INTERNET.. </t>
  </si>
  <si>
    <t>B86403953</t>
  </si>
  <si>
    <t>DAKOTA TECNOLOGIA E INNOVACION SL</t>
  </si>
  <si>
    <t xml:space="preserve">LA COMPRAVENTA, IMPORTACION, EXPORTACION, COMERCIALIZACION, DISTRIBUCION YALMACENAMIENTO DE EQUIPOS DE COMUNICACIONES Y ALTA TECNOLOGIA, COMPONENTESELECTRONICOS Y EQUIPOS DE ENERGIA. </t>
  </si>
  <si>
    <t>B95683348</t>
  </si>
  <si>
    <t>DISMON GESTION SOCIEDAD LIMITADA</t>
  </si>
  <si>
    <t xml:space="preserve">LA COMPRA, VENTA, PRODUCCION, FABRICACION, COMERCIALIZACION, REPRESENTACION, IMPORTACION, EXPORTACION Y DISTRIBUCION DE TODA CLASE DE PRODUCTOS RELACIONADOS CON LA COMUNICACION, Y ARTICULOS CON ELLO RELACIONADO... </t>
  </si>
  <si>
    <t>B02515898</t>
  </si>
  <si>
    <t>SOLUCIONES ADIT3 SOCIEDAD LIMITADA</t>
  </si>
  <si>
    <t xml:space="preserve">a. Venta y distribución de software, consultoría informática, ejecución de proyectos y formación. b. Venta y reparación de hardware y equipos informáticos. </t>
  </si>
  <si>
    <t>info@adit3.com</t>
  </si>
  <si>
    <t xml:space="preserve"> soporte@adit3.com</t>
  </si>
  <si>
    <t>B57635773</t>
  </si>
  <si>
    <t>EQB PROGRAMACION Y CONSULTORIA TECNICA SL</t>
  </si>
  <si>
    <t>"LA PROMOCION, CREACION Y DESARROLLO DE ""SOFTWARE"" INFORMATICO, ASI COMO ASESORAMIENTO Y CONSULTORIA EN ESTA AEREA DE TECNOLOGIAS, EN SU MAS AMPLIO SENTIDO.. "</t>
  </si>
  <si>
    <t>B57678690</t>
  </si>
  <si>
    <t>AFFILIATE MARKETING INTERNATIONAL SL</t>
  </si>
  <si>
    <t>07184</t>
  </si>
  <si>
    <t xml:space="preserve">La explotación de los negocios de reparaciones de software, hardware, instalaciones de programas, reparaciones de ordenadores, compra y venta de ordenadores, compra y venta de programas informáticos, diseño de páginas webs, mantenimiento de páginas web, ... </t>
  </si>
  <si>
    <t>B61343646</t>
  </si>
  <si>
    <t>RAYAN INFORMATICA SL</t>
  </si>
  <si>
    <t xml:space="preserve">LA IMPORTACION, EXPORTACION, COMPRAVENTA, DISTRIBUCION, ARRENDAMIENTO E INCLUSO MONTAJE DE TODO TIPO DE EQUIPOS ELECTRONICOS, RELACIONADOS CON LA INFORMATICA Y LAS TELECOMUNICACIONES, ETC.. </t>
  </si>
  <si>
    <t>B64323405</t>
  </si>
  <si>
    <t>FAT MAN COLECTIVO SL</t>
  </si>
  <si>
    <t xml:space="preserve">PRODUCCION Y REALIZACION DE DISENO GRAFICO, ANALISIS, CREACION Y DESARROLLO DE MARCA, PACKAGING Y OTROS PROCESOS RELACIONADOS CON DISENO DE IMPRESOS Y PUBLICIDAD, CREACION DE PAGINAS WEB (ANALISIS, DISENO, PROGRAMACION,. </t>
  </si>
  <si>
    <t>B85544161</t>
  </si>
  <si>
    <t>ARTTEC TECNOLOGIAS DE LA INFORMACION Y COMUNICACIONES SL</t>
  </si>
  <si>
    <t xml:space="preserve">CONSULTORIA INFORMATICA. LAS ACTIVIDADES PROPIAS DEL RAMO DE LA INFORMATICA,.. </t>
  </si>
  <si>
    <t>B06467401</t>
  </si>
  <si>
    <t>GTICHO MERIDA INFORMATICA S.L</t>
  </si>
  <si>
    <t xml:space="preserve">COMPRAVENTA DE ARTICULOS INFORMATICOS. ACADEMIA DE INFORMATICA Y ESTUDIO DE DISENO GRAFICO. </t>
  </si>
  <si>
    <t>merida@info-coste.com</t>
  </si>
  <si>
    <t>B76101716</t>
  </si>
  <si>
    <t>1WEB INTERNETSERVICEPROVIDER SOCIEDAD LIMITADA</t>
  </si>
  <si>
    <t xml:space="preserve">La prestación y explotación de todo tipo de servicios vía IP e Internet, tales como el alta de dominios, gestión de los mismos, ofertas y servicios de ADSL, servicios de voz a través de la IP, servicios de correo electrónico y prestación de servicios. Arrendamientos de servidores de web... </t>
  </si>
  <si>
    <t>B85144962</t>
  </si>
  <si>
    <t>PHONE &amp; CLICK SL</t>
  </si>
  <si>
    <t xml:space="preserve">LA CREACION, DESARROLLO Y MANTENIMIENTO DE PAGINAS WEB. </t>
  </si>
  <si>
    <t>B87246153</t>
  </si>
  <si>
    <t>BI GEEK SOFTWARE SL</t>
  </si>
  <si>
    <t xml:space="preserve">INFORMATICA, TELECOMUNICACIONES Y OFIMATICA. CONSTRUCCION, INSTALACIONES Y MANTENIMIENTO. COMERCIO AL POR MAYOR Y AL POR MENOR, DISTRIBUCION COMERCIAL, IMPORTACION, EXPORTACION Y MANTENIMIENTO DE PRODUCTOS RELACIONADOS CON LA INFORMATICA, TELECOMUNICACIONES Y OFIMATICA. </t>
  </si>
  <si>
    <t>B95656187</t>
  </si>
  <si>
    <t>ARIBIDE CONSULTING SOCIEDAD LIMITADA</t>
  </si>
  <si>
    <t xml:space="preserve">Consultoría tecnológica en telecomunicaciones, en informática, electrónicay comunicaciones. Investigación, diseño, desarrollo, comercialización y venta de software y equipos informáticos. </t>
  </si>
  <si>
    <t>A36834125</t>
  </si>
  <si>
    <t>PSM RENOVACION TECNOLOGICA Y BROKERAJE SA</t>
  </si>
  <si>
    <t xml:space="preserve">LA COMPRAVENTA, ALQUILER E INTERMEDIACION COMERCIAL DE MATERIAL INFORMATICO Y ACCESORIOS, SERVICIOS DE MANTENIMIENTO, INSTALACION, DESINSTALACION Y PROYECTOS INFORMATICOS LLAVE EN MANO. LA ADQUISICION, TENENCIA, PERMUTA,. </t>
  </si>
  <si>
    <t>comercial@psmsa.com</t>
  </si>
  <si>
    <t xml:space="preserve"> psmr@futurnet.es</t>
  </si>
  <si>
    <t>B24616351</t>
  </si>
  <si>
    <t>GRUPO HECTOR OSCAR RODRIGUEZ VEGA SOCIEDAD LIMITADA</t>
  </si>
  <si>
    <t xml:space="preserve">Servicios de Consultoría, Asesoría y Auditoria de Sistemas de Información. Realización de Estudios y Proyectos Informáticos, junto a su ejecución y sumantenimiento. Programación informática; actuando la sociedad como mediadoray coordinadora en las actividades que sean profesionales. </t>
  </si>
  <si>
    <t>B85968162</t>
  </si>
  <si>
    <t>SPAN-SOLAR SL</t>
  </si>
  <si>
    <t xml:space="preserve">LA COMPRA, VENTA, INSTALACION Y ASESORAMIENTO TECNICO DE COMPONENTES Y ACCESORIOS ELECTRONICOS, SOLARES, DE VIENTO Y DERIVADOS.. </t>
  </si>
  <si>
    <t>B86295086</t>
  </si>
  <si>
    <t>TABLE DOUBLE ZERO SL</t>
  </si>
  <si>
    <t xml:space="preserve">DISEÑO Y DESARROLLO DE SOFTWARE Y APLICACIONES INFORMATICAS, ORGANIZACION DE EVENTOS A TRAVES DE INTERNET. </t>
  </si>
  <si>
    <t>B59078741</t>
  </si>
  <si>
    <t>CATELEC SL</t>
  </si>
  <si>
    <t xml:space="preserve">INSTALACIONES, MONTAJES DE TODA CLASE DE EQUIPOS Y APARATOS ELECTRICO-ELECTRONICOS, SU COMERCIALIZACION, VENTA AL MAYOR Y MENOR. INTERMEDIARIO ENTRE OTRAS EMPRESAS DEL RAMO DE LA COMERCIALIZACION DE PTOS. RELACIONADOS. </t>
  </si>
  <si>
    <t>B85159770</t>
  </si>
  <si>
    <t>DELICATESSEN COMERCIO ONLINE SL</t>
  </si>
  <si>
    <t xml:space="preserve">VENTA POR INTERNET DE PRODUCTOS DE SEGURIDAD Y PROTECCION PERSONAL.. </t>
  </si>
  <si>
    <t>B72164072</t>
  </si>
  <si>
    <t>APLICAWEB DESARROLLOS INFORMATICOS SL</t>
  </si>
  <si>
    <t>11008</t>
  </si>
  <si>
    <t xml:space="preserve">El comercio al por menor de todo tipo de articulos de establecimiento, por correspondencia e Internet; diseño de paginas Web; servicios de mantenimiento de paginas Web; desarrollo y mantenimiento de aplicaciones informaticas.. </t>
  </si>
  <si>
    <t>B80581135</t>
  </si>
  <si>
    <t>YAUCA SL</t>
  </si>
  <si>
    <t xml:space="preserve">EL COMERCIO AL POR MENOR DE ORDENADORES, ASI COMO SUS ELEMENTOS Y ACCESORIOS Y REPARACION DE LOS MISMOS, LA PRODUCCION Y COMERCIALIZACION DE PROGRAMAS INFORMATICOS, Y EL COMERCIO AL POR MENOR DE MATERIAL DE PAPELERIA, ET. </t>
  </si>
  <si>
    <t>admon@yauca.com</t>
  </si>
  <si>
    <t>B84303478</t>
  </si>
  <si>
    <t>A-Z TRADINGS SPAIN SL</t>
  </si>
  <si>
    <t xml:space="preserve">LA IMPORTACION Y EXPORTACION DE TODA CLASE DE PRODUCTOS Y SERVICIOS RELACIONADOS CON EL SECTOR DE LA AUTOMOCION, LA ELECTRONICA E INFORMATICA, MATERIALES DE CONSTRUCCION, ASI COMO OTROS PRODUCTOS Y MANUFACTURAS INDUSTRIA. </t>
  </si>
  <si>
    <t>B84315407</t>
  </si>
  <si>
    <t>KENTIA NETWORK SL</t>
  </si>
  <si>
    <t xml:space="preserve">EXPORTACION DE TECNOLOGIAS DE LA INFORMACION COMUNICACIONES E INFORMATICA. </t>
  </si>
  <si>
    <t>B04746947</t>
  </si>
  <si>
    <t>FOR YOU E-COMMERCE SOCIEDAD LIMITADA</t>
  </si>
  <si>
    <t xml:space="preserve">El comercio electrónico, directa e indirectamente, con o sin propiedad del objeto comercializado, de productos y servicios entre otros, productos de gran consumo, campañas de publicidad, bases de datos, servicios informáticos. Creación, desarrollo y comercialización de aplicaciones informaticas. </t>
  </si>
  <si>
    <t>B26443648</t>
  </si>
  <si>
    <t>SYSTECAL INNOVA SL</t>
  </si>
  <si>
    <t xml:space="preserve">EL DESARROLLO Y COMERCIALIZACION DE SOFTWARE EMPRESARIAL, ASI COMO LAS PRESTACIONES DE SERVICIOS POSTERIORES. CONSULTORIA INFORMATICA EN I+D+I Y AUDITORIAS TECNOLOGICAS A EMPRESAS. QUEDAN EXCLUIDAS DEL OBJETO SOCIAL TODA. </t>
  </si>
  <si>
    <t>B54489422</t>
  </si>
  <si>
    <t>REZOLOCO SL</t>
  </si>
  <si>
    <t xml:space="preserve">El estudio, analisis, asesoria, concepcion, realizacion, comercializacion y mantenimiento de programas informaticos, en el ambito de las nuevas tecnologias. Creacion de paginas web, formacion y conferencias.. </t>
  </si>
  <si>
    <t>B85512721</t>
  </si>
  <si>
    <t>IT EDOCTUM SL</t>
  </si>
  <si>
    <t xml:space="preserve">LA ENSENANZA Y FORMACION EN EL AMBITO DE LAS ACTIVIDADES DE INFORMATICA, ADMINISTRACION DE SISTEMAS, INTELIGENCIA DE NEGOCIO, BASES DE DATOS RELACIONALES, OFIMATICA, IDIOMAS, BANCA, SEGUROS, COMERCIO EXTERIOR, CONTABILID. </t>
  </si>
  <si>
    <t>B95567616</t>
  </si>
  <si>
    <t>BITARLAN SOCIEDAD LIMITADA</t>
  </si>
  <si>
    <t>48112</t>
  </si>
  <si>
    <t xml:space="preserve">DESARROLLO DE SITIOS WEB.. </t>
  </si>
  <si>
    <t>bitarlan@bitarlan.net</t>
  </si>
  <si>
    <t>B99358590</t>
  </si>
  <si>
    <t>BORAGE SL</t>
  </si>
  <si>
    <t xml:space="preserve">La comercialización, gestión y desarrollo de software, así como aplicaciones tecnológicas. </t>
  </si>
  <si>
    <t>B31938178</t>
  </si>
  <si>
    <t>SAPIENS COMUNICACION SL</t>
  </si>
  <si>
    <t xml:space="preserve">LA SOCIEDAD TIENE POR OBJETO: PRESTAR SERVICIOS DE COMUNICACION ESTRATEGICA; TANTO INTERNA COMO EXTERNA, A CUALQUIER TIPO DE EMPRESA, ASOCIACION, INSTITUCION, ADMINISTRACION O COLECTIVO. PARA ELLO DESARROLLARA HERRAMIENT. </t>
  </si>
  <si>
    <t>B66665951</t>
  </si>
  <si>
    <t>BLACKWOOD SEVEN SPAIN SL</t>
  </si>
  <si>
    <t xml:space="preserve">EL DESARROLLO DE SOLUCIONES Y COMPONENTES DE PROGRAMAS, INSTRUCCIONES Y REGLAS INFORMATICAS PARA LA EJECUCION DE TAREAS INFORMATICAS (SOFTWARE), PRESTAR SERVICIOS EN RELACION CON SOLUCIONESDE SOFTWARE, ETC. </t>
  </si>
  <si>
    <t>B73806317</t>
  </si>
  <si>
    <t>ECOREPUESTO SOCIEDAD LIMITADA</t>
  </si>
  <si>
    <t>30628</t>
  </si>
  <si>
    <t xml:space="preserve">1. Informática, telecomunicaciones y ofimática. 2. Comercio al por mayor y al por menor. Distribución comercial. Importación y exportación. 3. Compraventa y reparación de vehículos. Reparación y mantenimiento de instalaciones y maquinaria. </t>
  </si>
  <si>
    <t>B82064866</t>
  </si>
  <si>
    <t>UP AND RUNNING SUPPORT SERVICES SL</t>
  </si>
  <si>
    <t>28120</t>
  </si>
  <si>
    <t xml:space="preserve">LA PRESTACION DE SERVICIOS DE SOPORTE TELEFONICO Y ASISTENCIA TECNICA IN SITU, EN TODO LO RELATIVO A LA INSTALACION, IMPLANTACION, USO, MANTENIMIENTO PREVENTIVO.. </t>
  </si>
  <si>
    <t>pruiz@upandrunning.es</t>
  </si>
  <si>
    <t xml:space="preserve"> support@upandrunning.es</t>
  </si>
  <si>
    <t>B83879221</t>
  </si>
  <si>
    <t>TUTORALIA SL</t>
  </si>
  <si>
    <t xml:space="preserve">LA REALIZACION, PROMOCION E INTERMEDIACION DE ACTIVIDADES DE ESTUDIO, PROMOCION E INTERMEDIACION, DOCENCIA, DIVULGACION, CONSULTORIA, DISENO, PRODUCCION Y TRAFICO MERCANTIL EN GENERAL. </t>
  </si>
  <si>
    <t>B50707090</t>
  </si>
  <si>
    <t>ELECTRONICA ARA SL</t>
  </si>
  <si>
    <t xml:space="preserve">VENTA AL POR MAYOR Y MENOR DE COMPONENTES, ACCESORIOS Y ELEMENTOS DE ELECTRONICA.. </t>
  </si>
  <si>
    <t>araelec@araelec.com</t>
  </si>
  <si>
    <t>B65113045</t>
  </si>
  <si>
    <t>MAGNO LEVEL INVERSIONES SL</t>
  </si>
  <si>
    <t xml:space="preserve">LA COMPRA, VENTA, FABRICACION, IMPORTACION, EXPORTACION, PROMOCION, DISTRIBUCIONY COMERCIALIZACION DE TODO TIPO DE ARTICULOS RELACIONADOS CON LA DECORACION, TEXTIL, CONFECCION, CALZADO, ELECTRONICA, INFORMATICA, ETC.. </t>
  </si>
  <si>
    <t>B65163206</t>
  </si>
  <si>
    <t>TANIT BELICE SL</t>
  </si>
  <si>
    <t>B66374497</t>
  </si>
  <si>
    <t>BHALWAL ELECTRONICA SL</t>
  </si>
  <si>
    <t xml:space="preserve">(CNAE 4742). LA IMPORTACION Y EXPORTACION Y EL COMERCIO AL POR MENOR Y AL POR MAYOR DE PRODUCTOS ELECTRONICOS, CONSUMIBLES Y ELECTRICOS. REPARACION Y MANTENIMIENTO DE PRODUCTOS ELECTRICOS Y ELECTRONICOS. ETC. </t>
  </si>
  <si>
    <t>B83954602</t>
  </si>
  <si>
    <t>VAS INTELLIGENCE IBERICA SL</t>
  </si>
  <si>
    <t>28912</t>
  </si>
  <si>
    <t xml:space="preserve">SERVICIOS DE ASESORIA, CONSULTORIA, GESTION Y FORMACION EN MARKETING, PUBLICIDAD, INFORMATICA, RELACIONES PUBLICAS Y COMERCIO ELECTRONICO                                                                                   . </t>
  </si>
  <si>
    <t>B85877033</t>
  </si>
  <si>
    <t>LUKABOT SL</t>
  </si>
  <si>
    <t xml:space="preserve">ELABORACION, IMPLANTACION Y DESARROLLO DE REDES DE COMUNICACION Y APLICACIONES BASADAS EN INTERNET, INTRANET, SISTEMAS Y PROCEDIMIENTOS INFORMATICOS.. </t>
  </si>
  <si>
    <t>B86638715</t>
  </si>
  <si>
    <t>MADRIZPHONE SL</t>
  </si>
  <si>
    <t xml:space="preserve">COMERCIO AL POR MAYOR Y AL POR MENOR DE EQUIPOS ELECTRONICOS, Y DE TELECOMUNICACIONES Y SUS COMPONENTES, DISTRIBUCION COMERCIAL. </t>
  </si>
  <si>
    <t>info@madrizphone.com</t>
  </si>
  <si>
    <t>B25752049</t>
  </si>
  <si>
    <t>ENE COSMETICS SL</t>
  </si>
  <si>
    <t xml:space="preserve">a) Fabricación y venta de productos de higiene personal, cosméticos, aceites y grasas vegetales. b) Servicios de internet, programación informática, creación base de datos, creación páginas web. c) Venta mayor y menor de productos naturales, reactivos químicos, accesorios para elaboración de jabones. </t>
  </si>
  <si>
    <t>B65655664</t>
  </si>
  <si>
    <t>DOWNTOWN PRESTIGE SERVICIOS INTEGRALES SL</t>
  </si>
  <si>
    <t xml:space="preserve">SERVICIOS INTEGRALES DE LIMPIEZA, CONSERVACION, MANTENIMIENTO DE COMUNIDADES, EDIFICIOS, EMPRESAS. SERVICIOS DE PORTERIA, DE ORDENANZA, CONTROL REGISTRO DE ENTRADAS. COMERCIO AL MAYOR Y MENOR DE TODO TIPO DE EQUIPOS ELECTRONICOS ETC. </t>
  </si>
  <si>
    <t>B65999583</t>
  </si>
  <si>
    <t>DIVALOGE SL</t>
  </si>
  <si>
    <t xml:space="preserve">INFORMATICA, TELECOMUNICACIONES Y OFIMATICA. INFORMACION Y COMUNICACIONES. PRESTACION DE SERVICIOS. ACTIVIDADES DE GESTION Y ADMINISTRACION. SERVICIOS EDUCATIVOS, SANITARIOS, DE OCIO Y ENTRETENIMIENTO. CONSTRUCCION, INSTALACIONES, ETC. </t>
  </si>
  <si>
    <t>B86559051</t>
  </si>
  <si>
    <t>WORLD EDITORS INTERACTIVE SL</t>
  </si>
  <si>
    <t xml:space="preserve">EL DESARROLLO Y EXPLOTACION DE TODO TIPO DE TECNOLOGIAS A TRAVES DE INTERNET. </t>
  </si>
  <si>
    <t>B98415219</t>
  </si>
  <si>
    <t>CHIRALTARIZA SOCIEDAD LIMITADA</t>
  </si>
  <si>
    <t xml:space="preserve">COMERCIO AL POR MAYOR Y AL POR MENOR, LA DISTRIBUCION COMERCIAL Y LA IMPORTACION Y EXPORTACION DE PRODUCTOS ELECTRICOS. </t>
  </si>
  <si>
    <t>A31107865</t>
  </si>
  <si>
    <t>COMPUTADORES NAVARRA SA</t>
  </si>
  <si>
    <t xml:space="preserve">COMERCIO DE EQUIPOS DE OFICINA Y SUS ELEMENTOS ACCESORIOS. </t>
  </si>
  <si>
    <t>conasa@conasa.es</t>
  </si>
  <si>
    <t xml:space="preserve"> info@conasa.es</t>
  </si>
  <si>
    <t xml:space="preserve"> mlatasa@conasa.es</t>
  </si>
  <si>
    <t xml:space="preserve"> jrincon@conasa.es</t>
  </si>
  <si>
    <t>B60236197</t>
  </si>
  <si>
    <t>ZHOU SPORT EYEWEAR SL</t>
  </si>
  <si>
    <t xml:space="preserve">PRESTACION DE SERVICIOS INFORMATICOS Y DE REPRESENTACION DE MARCAS, PATENTES, MODELOS Y EXCLUSIVAS DE CUALQUIER EMPRESA, ASESORAMIENTO DE MERCADO, COMPRAVENTA DE FINCAS RUSTICAS Y URBANAS, ETC.                           . </t>
  </si>
  <si>
    <t>B82059882</t>
  </si>
  <si>
    <t>ACTIVE POWER SL</t>
  </si>
  <si>
    <t xml:space="preserve">FABRICACION, REPRESENTACION, DISTRIBUCION, IMPORTACION, EXPORTACION DE COMPONENTES ELECTRONICOS, ORDENADORES Y ACCESORIOS. </t>
  </si>
  <si>
    <t>B82392879</t>
  </si>
  <si>
    <t>ROYAL LINK SL</t>
  </si>
  <si>
    <t xml:space="preserve">COMPRA, VENTA Y ARRENDAMIENTO EXCEPTO FINANCIERO, DE TODA CLASE DE INMUEBLES.. </t>
  </si>
  <si>
    <t>B09456138</t>
  </si>
  <si>
    <t>POR UNA COMUNICACION ETICA Y BASADA EN VALORES S.L</t>
  </si>
  <si>
    <t xml:space="preserve">DISENO, EDICION, PRODUCCION, IMPRESION, DISTRIBUCION Y COMERCIALIZACION DE MEDIOS DE COMUNICACION SOCIAL EN CUALQUIER FORMA O SOPORTE. GESTION Y COMERCIALIZACION DE PUBLICIDAD, CONTENIDOS INFORMATIVOS. CREACION Y MANTENI. </t>
  </si>
  <si>
    <t>B55147227</t>
  </si>
  <si>
    <t>SOL Y NUBE IT CONSULTING SL</t>
  </si>
  <si>
    <t>17212</t>
  </si>
  <si>
    <t>"La realización de servicios de informática, incluyendo el asesoramiento, ""advise"", sofware y desarrollo de soluciones IT. "</t>
  </si>
  <si>
    <t>B60642469</t>
  </si>
  <si>
    <t>AMPERSAND INFORMATICA SL</t>
  </si>
  <si>
    <t xml:space="preserve">COMERCIALIZACION, REPRESENTACION Y VENTA DE TODA CLASE DE APARATOS ORDENADORES Y ELEMENTOS COMPLEMENTARIOS DE LOS MISMOS.. </t>
  </si>
  <si>
    <t>B61322111</t>
  </si>
  <si>
    <t>HORIZONTE 2020 SL</t>
  </si>
  <si>
    <t xml:space="preserve">ASESORAMIENTO EN SISTEMAS DE PREVISION SOCIAL PRIVADOS Y EN LA APLICACION DE TECNICAS CUANTITATIVAS EN EL AMBITO DE LA GESTION DE EMPRESAS INCLUYENDO ADEMAS DE LA ASESORIA EN GENERAL, REALIZACION DE TAREAS ADMINISTRATIVA. </t>
  </si>
  <si>
    <t>B83042952</t>
  </si>
  <si>
    <t>UNIVERSONET SOFTWARE FACTORY SL</t>
  </si>
  <si>
    <t>28902</t>
  </si>
  <si>
    <t xml:space="preserve">DESARROLLO DE APLICACIONES INFORMATICAS. INFORMATICA EN GENERAL. ASI COMO LA ADQUISICION, EXPLOTACION Y ENAJENACION DE BIENES INMUEBLES.. </t>
  </si>
  <si>
    <t>info@universonet.com</t>
  </si>
  <si>
    <t>B65580912</t>
  </si>
  <si>
    <t>ANDAIO TECH SL</t>
  </si>
  <si>
    <t xml:space="preserve">INVESTIGACION, DESARROLLO Y COMERCIALIZACION DE SOFTWARE Y HARDWARE PROPIO DE PRODUCTOS TECNOLOGICOS INNOVADORES, ASI COMO DE LA CONSULTORIA QUE SE PUDIERA DESPRENDER DE ESTOS PROYECTOS. </t>
  </si>
  <si>
    <t>B98495674</t>
  </si>
  <si>
    <t>HAZECO SOFTWARE SOCIEDAD LIMITADA</t>
  </si>
  <si>
    <t xml:space="preserve">La sociedad tendrá por objeto la prestación de servicios de programación informática y la comercialización de toda clase de equipos y material informático. Si las disposiciones legales exigiesen para el ejercicio de algunas de las actividades comprendidas en el objeto social algún título profesional. </t>
  </si>
  <si>
    <t>B25748229</t>
  </si>
  <si>
    <t>AMIDA LEARNING CONSULTING SL</t>
  </si>
  <si>
    <t xml:space="preserve">-Desarrollo de todo tipo de aplicaciones informáticas y páginas web. -Consultoría y asesoría técnica y de software. -El desarrollo de contenidos formativos digitales. -La venta y distribución de software. -La prestaciónde servicios de Internet.. </t>
  </si>
  <si>
    <t>B33025123</t>
  </si>
  <si>
    <t>MATERIALES ELECTRICOS AL POR MAYOR SL</t>
  </si>
  <si>
    <t>33600</t>
  </si>
  <si>
    <t xml:space="preserve">COMERCIALIZACION DE MATERIAL ELECTRICO EN GENERAL.. </t>
  </si>
  <si>
    <t>B64678824</t>
  </si>
  <si>
    <t>INTERNATIONAL DISTRIBUTION SYSTEM IBERIA SL</t>
  </si>
  <si>
    <t xml:space="preserve">COMERCIO AL POR MAYOR Y MENOR DE EQUIPOS Y COMPONENTES ELECTRONICOS, EQUIPOS Y MATERIAL OPTICO, ELECTRODOMESTICOS, EQUIPOS DE REPRODUCCION Y CAPTURA DE VIDEO.. </t>
  </si>
  <si>
    <t>B65719320</t>
  </si>
  <si>
    <t>COCKTAILSOFT SL</t>
  </si>
  <si>
    <t>08911</t>
  </si>
  <si>
    <t xml:space="preserve">LA INVESTIGACION, DESARROLLO Y EDICION DE TODO TIPO DE HERRAMIENTAS INFORMATICAS. </t>
  </si>
  <si>
    <t>B65965477</t>
  </si>
  <si>
    <t>ANOTHER TECHNOLOGY SYSTEM SL</t>
  </si>
  <si>
    <t xml:space="preserve">COMERCIO AL POR MAYOR Y AL POR MENOR. DISTRIBUCION COMERCIAL. IMPORTACION Y EXPORTACION. INFORMATICA, TELECOMUNICACIONES Y OFIMATICA. </t>
  </si>
  <si>
    <t>B66000597</t>
  </si>
  <si>
    <t>ALFA MEDIA PROJECTS SL</t>
  </si>
  <si>
    <t xml:space="preserve">COMERCIO AL POR MAYOR Y AL POR MENOR, DISTRIBUCION COMERCIAL, IMPORTACION Y EXPORTACION, INFORMATICA, TELECOMUNICACIONES Y OFIMATICA. </t>
  </si>
  <si>
    <t>B76019629</t>
  </si>
  <si>
    <t>NETWORK &amp; COMPUTER TECHNOLOGIES SL</t>
  </si>
  <si>
    <t xml:space="preserve">COMERCIALIZACION AL POR MAYOR Y MENOR DE EQUIPOS PARA PROCESO DE INFORMACION INFORMATIZADA, SISTEMAS DE COMUNICACION, ENLACES, TELEFONIA, Y ESTACIONES DE SERVICIOS, ASI COMO DE TODOS SUS COMPONENTES, INCLUIDOS SUS SOPORT. </t>
  </si>
  <si>
    <t>info@nct-informatica.es</t>
  </si>
  <si>
    <t>B85851749</t>
  </si>
  <si>
    <t>BLUE KEY SL</t>
  </si>
  <si>
    <t xml:space="preserve">A) EL ESTUDIO, DISENO, DESARROLLO, ELABORACION, EJECUCION Y EXPLOTACION DEPROYECTOS DE SISTEMAS DE LA INFORMACION Y TECNOLOGIA DE LA INFORMACION.... </t>
  </si>
  <si>
    <t>B86584984</t>
  </si>
  <si>
    <t>LA FABRICA DE APLICACIONES SL</t>
  </si>
  <si>
    <t xml:space="preserve">COMERCIO AL POR MAYOR Y AL POR MENOR. DISTRIBUCION COMERCIAL. IMPORTACION Y EXPORTACION., INFORMATICA, TELECOMUNICACIONES Y OFIMATICA. </t>
  </si>
  <si>
    <t>B93110591</t>
  </si>
  <si>
    <t>SERVILVE SL</t>
  </si>
  <si>
    <t xml:space="preserve">COMERCIO AL POR MAYOR Y AL POR MENOR, DISTRIBUCION COMERCIAL. IMPORTACION Y EXPORTACION. INFORMATICA, TELECOMUNICACIONES Y OFIMATICA. </t>
  </si>
  <si>
    <t>B94037611</t>
  </si>
  <si>
    <t>MEGARPE SRL</t>
  </si>
  <si>
    <t>36003</t>
  </si>
  <si>
    <t xml:space="preserve">Comercio al por mayor y al por menor, importación, distribución, comercialización y venta de todo tipo de productos electrónicos y manufacturados.. </t>
  </si>
  <si>
    <t>B61235479</t>
  </si>
  <si>
    <t>ADSIN SOFTWARE ENGINEERING SL</t>
  </si>
  <si>
    <t xml:space="preserve">ELABORACION, EXPLOTACION, REPRESENTACION, VENTA Y MANTENIMIENTO DE PRODUCTOS INFORMATICOS, ORDENADORES Y ELEMENTOS AFINES, OFIMATICA, FOTOCOPIADORAS Y APARATOS DE TELEFONO PORTATILES O SUPLETORIOS.. </t>
  </si>
  <si>
    <t>B80268576</t>
  </si>
  <si>
    <t>LOGITEST SL</t>
  </si>
  <si>
    <t xml:space="preserve">PRESTACION DE SERVICIOS DE ASESORAMIENTO Y DISENO DE ESTUDIOS CLINICOS Y DE SALUD A PARTICULARES EMPRESAS O ENTIDADES TANTO PUBLICAS COMO PRIVADAS, ETC.. </t>
  </si>
  <si>
    <t>logitest@logitest.es</t>
  </si>
  <si>
    <t>B84189174</t>
  </si>
  <si>
    <t>ALDEBARAN TECNOLOGIAS DE LA INFORMACION S.L</t>
  </si>
  <si>
    <t xml:space="preserve">LA PRESTACION DE SERVICIOS DE CONSULTORIA, INCLUIDO EL SEGUIMIENTO DE PROYECTOS. EJECUCION DE PLANES Y ASESORAMIENTO EN SOLUCIONES DE NEGOCIO DIRIGIDOS A EMPRESAS Y PARTICULARES EN EL CAMPO DE LA INFORMATICA Y DE LAS TEL. </t>
  </si>
  <si>
    <t>B84338623</t>
  </si>
  <si>
    <t>SOLALIA INFORMATICA APLICADA SOCIEDAD LIMITADA</t>
  </si>
  <si>
    <t xml:space="preserve">LA PRESTACION DE SERVICIOS DE CONSULTORIA, INCLUIDO EL SEGUIMIENTO DE PROYECTOS, EJECUCION DE PLANES Y ASESORAMIENTO EN SOLUCIONES DE NEGOCIO DIRIGIDOS A EMPRESAS Y PARTICULARES EN EL CAMPO DE LA INFORMATICA Y DE LAS TEL. </t>
  </si>
  <si>
    <t>B85808509</t>
  </si>
  <si>
    <t>NVIACONTROL SL</t>
  </si>
  <si>
    <t xml:space="preserve">DISTRIBUCION DE TODO TIPO DE INFORMACION, CONTENIDOS Y/ O APLICACIONES INFORMATICAS A TRAVES DE MENSAJES CORTOS DE TEXTO PARA MOVILES (SMS PREMIUM) Y/ O MMS O DE CUALQUIER OTRO MEDIO ELECTRONICO, CON TECNOLOGIA EXISTENTE. </t>
  </si>
  <si>
    <t>B93036549</t>
  </si>
  <si>
    <t>SUMINISTROS EELECTRICOS AMERICASUR SL</t>
  </si>
  <si>
    <t xml:space="preserve">LA VENTA AL POR MAYOR Y POR MENOR DE TODA CLASE DE MATERIAL ELECTRICO Y ELECTRONICO, ASI COMO SUS COMPLEMENTOS.. </t>
  </si>
  <si>
    <t>B98151277</t>
  </si>
  <si>
    <t>IOTA SOLAR SOCIEDAD LIMITADA</t>
  </si>
  <si>
    <t xml:space="preserve">LA SOCIEDAD TENDRA POR OBJETO: -LA VENTA Y SERVICIOS DE NUEVAS TECNOLOGIAS. -FABRICACION DE ALARMAS, TELEFONIA FIJA Y MOVIL. -VENTA DE VEHICULOS. -VENTA Y MANTENIMIENTO DE ENERGIAS RENOVABLES DE CUALQUIER TIPO, EOLICAS O. </t>
  </si>
  <si>
    <t>B21224415</t>
  </si>
  <si>
    <t>SGRSOFT SL</t>
  </si>
  <si>
    <t>21400</t>
  </si>
  <si>
    <t xml:space="preserve">SERVICIO DE ESTUDIO Y ANALISIS DE PROCESOS PARA SU TRATAMIENTO MECANICO DE PROGRAMACION PARA EQUIPOS ELECTRONICOS DE REGISTRO DE DATOS EN SOPORTES DE ENTRADA PARA ORDENADORES.. </t>
  </si>
  <si>
    <t>rrhh@sgrsoft.es</t>
  </si>
  <si>
    <t xml:space="preserve"> sererxf@sgrsoft.es</t>
  </si>
  <si>
    <t xml:space="preserve"> oficina@sgrsoft.es</t>
  </si>
  <si>
    <t>B76553114</t>
  </si>
  <si>
    <t>ENERGY LIFE MF SL</t>
  </si>
  <si>
    <t xml:space="preserve">La Sociedad tendrá por objeto: La venta y comercialización al por mayor y al por menor de aparatos electrónicos para el ahorro del consumo de energíaeléctrica y de consumo de agua así como su Instalación y montaje. La importación y exportación de productos electrónicos de todo tipo. La concesión y. </t>
  </si>
  <si>
    <t>B83416834</t>
  </si>
  <si>
    <t>SALVASOFT SL</t>
  </si>
  <si>
    <t xml:space="preserve">TECNOLOGIAS DE LA INFORMACION, EDICION E INFORMATICA.. </t>
  </si>
  <si>
    <t>B85839272</t>
  </si>
  <si>
    <t>AGICERO SOLUTIONS SL</t>
  </si>
  <si>
    <t xml:space="preserve">SERVICIO DE CONSULTORIA TECNOLOGICA, COMPRENDIENDO OUTSOURCING, OUTPLACEMENT, ASESORAMIENTO, DESARROLLO DE APLICACIONES INFORMATICAS . . . .. </t>
  </si>
  <si>
    <t>B86056926</t>
  </si>
  <si>
    <t>FAUSTIC INFERNO SL</t>
  </si>
  <si>
    <t xml:space="preserve">LA CREACION Y MANTENIMIENTO DE PROGRAMAS INFORMATICOS PARA SU DISTRIBUCIONAL PUBLICO EN GENERAL O PARA SATISFACER NECESIDADES A MEDIDA. </t>
  </si>
  <si>
    <t>B91992495</t>
  </si>
  <si>
    <t>LOGISTICA MANTENIMIENTO DISTRIBUCION Y SERVICIOS INFORMATICOS SOCIEDAD LIMITADA</t>
  </si>
  <si>
    <t xml:space="preserve">A) Venta, reparación e instalación de equipos informáticos, redes informáticas, servicios relacionados con la informática y las telecomunicaciones engeneral, hilo musical, equipos electrónicos y eléctricos en general,. </t>
  </si>
  <si>
    <t>A48941488</t>
  </si>
  <si>
    <t>B22302921</t>
  </si>
  <si>
    <t>MOVICODERS SOCIEDAD LIMITADA</t>
  </si>
  <si>
    <t>22004</t>
  </si>
  <si>
    <t xml:space="preserve">ARTICULO 2.OBJETO SOCIAL. LA SOCIEDAD TIENE POR OBJETO: PRESTACION DE SERVICIOS DE ASESORIA RELACIONADOS CON LAS NUEVAS TECNOLOGIAS Y EL MARKETING, ASI COMO LA COMERCIALIZACION DE PRODUCTOS RELACIONADOS CON LOS MISMOS. L. </t>
  </si>
  <si>
    <t>B53734596</t>
  </si>
  <si>
    <t>ESENTIS SL</t>
  </si>
  <si>
    <t xml:space="preserve">LA PRESTACION DE SERVICIOS DE ASESORAMIENTO A EMPRESAS Y ENTIDADES PUBLICAS Y PRIVADAS DE TODA INDOLE EN MATERIA DE INGENIERIA ELECTRICA, INDUSTRIAL, SISTEMAS DE INFORMACION Y DE TELECOMUNICACIONES.                      . </t>
  </si>
  <si>
    <t>B65360398</t>
  </si>
  <si>
    <t>TYLKIGRAT CONSULTING SL</t>
  </si>
  <si>
    <t xml:space="preserve">LA CONSULTORIA EN EL AMBITO DE LOS SISTEMAS DE INFORMACION, CREACION, PRODUCCION, SUMINISTRO Y DOCUMENTACION DE PROGRAMAS INFORMATICOS NO PERSONALIZADOSLISTOS PARA SU EMPLEO, ETC. </t>
  </si>
  <si>
    <t>B85373074</t>
  </si>
  <si>
    <t>MAREPOLIS SL</t>
  </si>
  <si>
    <t xml:space="preserve">Importacion, exportacion, fabricación, distribucio, mantenimiento, reparación, transformacion, compraventa al por menor y al por mayor de equipos, autonomos o teledirigidos para la captación de imagenes de forma aerea, terrestre, acuatica, subacuatica, incluyendo drones.. </t>
  </si>
  <si>
    <t>info@marepolis.es</t>
  </si>
  <si>
    <t>B85402444</t>
  </si>
  <si>
    <t>PROYECTOS P&amp;J DISEÑO Y DESARROLLO WEB SL</t>
  </si>
  <si>
    <t xml:space="preserve">DESARROLLAR PAGINAS WEB QUE MEJOREN EL RENDIMIENTO DE SUS CLIENTES, MOSTRAR SUS CATALOGOS DE PRODUCTOS O SERVICIOS, DESARROLLO DE CAMPANAS DE MARKETING WEB, Y TODA ACTIVIDAD QUE REQUIERA DE SERVICIOS DE DESARROLLO Y DISE. </t>
  </si>
  <si>
    <t>B85787539</t>
  </si>
  <si>
    <t>INTER EXPLORA 3000 SL</t>
  </si>
  <si>
    <t xml:space="preserve">LA REALIZACION DE ACTIVIDADES DE INTERNET, ASI COMO EL SUMINISTRO DE SERVICIOS DE INFORMACION Y FORMACION. LA FABRICACION, IMPORTACION, EXPORTACION, LA INTERMEDIACION Y EL COMERCIO AL POR MAYOR Y MENOR DE MAQUINAS Y MATE. </t>
  </si>
  <si>
    <t>B36996734</t>
  </si>
  <si>
    <t>LEISTUNG SL</t>
  </si>
  <si>
    <t xml:space="preserve">LA INSTALACION Y MANTENIMIENTO DE APARATOS, DISPOSITIVOS Y SISTEMAS DE SEGURIDAD Y CONTRA-INCENDIOS.                                                                                                                        . </t>
  </si>
  <si>
    <t>B62442009</t>
  </si>
  <si>
    <t>BCN NETWORK SOLUTIONS &amp; SERVICES IUER SL</t>
  </si>
  <si>
    <t xml:space="preserve">INFORMATICA EN GENERAL. COMERCIO DE TODA CLASE DE APARATOS RELACIONADOS CON LA INFORMATICA ASI COMO SU REPARACION Y MONTAJE, INCLUIDA LA IMPORTACION Y EXPORTACION, ETC.. </t>
  </si>
  <si>
    <t>B82414863</t>
  </si>
  <si>
    <t>NETHITS TELECOM SOLUTIONS SOCIEDAD LIMITADA</t>
  </si>
  <si>
    <t xml:space="preserve">DESARROLLAR LA ACTIVIDAD DE PROVEEDOR DE SERVICIOS EN LA RED INTERNET ASI COMO SERVICIOS DE COMUNICACION ELECTRONICA COMERCIO ELECTRONICO Y TELECOMUNICACION.. </t>
  </si>
  <si>
    <t>hostmaster@vianetworks.es</t>
  </si>
  <si>
    <t xml:space="preserve"> abuse@vianetworks.es</t>
  </si>
  <si>
    <t xml:space="preserve"> noc@vianetworks.es</t>
  </si>
  <si>
    <t xml:space="preserve"> agonzalez@vianetworks.es</t>
  </si>
  <si>
    <t xml:space="preserve"> online@interbook.net</t>
  </si>
  <si>
    <t>B84112002</t>
  </si>
  <si>
    <t>NITGEN SL</t>
  </si>
  <si>
    <t xml:space="preserve">IMPORTACION Y EXPORTACION DE SOFTWARE Y HARDWARE DE NUEVAS TECNOLOGIAS. </t>
  </si>
  <si>
    <t>B86203809</t>
  </si>
  <si>
    <t>YOUSTAR DIGITAL ELECTRONICA SL</t>
  </si>
  <si>
    <t xml:space="preserve">LA IMPORTACION, DISTRIBUCION, REPARACION Y VENTA AL MAYOR Y AL MENOR DE CUALQUIER TIPO DE TELEFONOS MOVILES ASI COMO TODOS SUS ACCESORIOS Y COMPLEMENTOS... </t>
  </si>
  <si>
    <t>B93024784</t>
  </si>
  <si>
    <t>ARGENTUM INNOVACIONES SL</t>
  </si>
  <si>
    <t xml:space="preserve">LA REALIZACION DE TRABAJOS DE CONSULTORIA, ASESORIA Y DESARROLLO DE PROYECTOS INFORMATICOS, DE INTERNET, DE COMUNICACIONES, ASI COMO LA FORMACION, INSTRUCCION Y ENSENANZA EN TECNOLOGIA, INFORMATICA E INTERNET, MEDIANTE L. </t>
  </si>
  <si>
    <t>B22308498</t>
  </si>
  <si>
    <t>ACBP DISEÑO E IMPLEMENTACION DE SOFTWARE SOCIEDAD LIMITADA</t>
  </si>
  <si>
    <t>22520</t>
  </si>
  <si>
    <t xml:space="preserve">ARTICULO 2.- OBJETO SOCIAL. LA SOCIEDAD TIENE POR OBJETO: LA PRESTACION DE SERVICIOS DE PROGRAMACION, DISENO, IMPLEMENTACION DE APLICACIONES Y ASESORIA INFORMATICA EN GENERAL. </t>
  </si>
  <si>
    <t>B24592487</t>
  </si>
  <si>
    <t>TECNORED DESARROLLO Y EXPLOTACION DE PLATAFORMAS PROFESIONALES EN RED SOCIEDAD LIMITADA</t>
  </si>
  <si>
    <t xml:space="preserve">SERVICIOS DE PUBLICIDAD MEDIANTE CUALQUIER TIPO DE ANUNCIOS DE INTERNET, OCUALQUIER OTRO MEDIO. CREACION Y DIFUSION DE PAGINAS WEB, ANUNCIOS O CAMPANAS. ACTUANDO LA SOCIEDAD COMO MEDIADORA Y COORDINADORA EN LAS ACTIVIDAD. </t>
  </si>
  <si>
    <t>B91869602</t>
  </si>
  <si>
    <t>SEVILLA NETWORK SL</t>
  </si>
  <si>
    <t xml:space="preserve">Compraventa y distribucion de todo tipo de productos informaticos, mobiliario de oficinas, reventa de trafico telefonico y venta de equipamiento de telecomunicaciones, asi como la programacion de software a medida y serviciotecnico informatico a terceros.. </t>
  </si>
  <si>
    <t>contacto@sevillanetwork.es</t>
  </si>
  <si>
    <t>B64055163</t>
  </si>
  <si>
    <t>PATRIMONIAL GERMANS CABOT S.L</t>
  </si>
  <si>
    <t>08635</t>
  </si>
  <si>
    <t xml:space="preserve">LA COMPRA, VENTA, Y EXPLOTACION DE TODA CLASE DE BIENES INMUEBLES, LA COMPRA, VENTA, EXPLOTACION DE MAQUINARIA INDUSTRIAL, COMPRA, VENTA DE VALORES MOBILIARIOS SALVO ACTIVIDADES RESERVADAS A INSTITUCIONES DE INVERSION CO. </t>
  </si>
  <si>
    <t>cabot@fundicioncabot.com</t>
  </si>
  <si>
    <t>B84374552</t>
  </si>
  <si>
    <t>HURRA COMMUNICATIONS ESPAÑA S.L.</t>
  </si>
  <si>
    <t xml:space="preserve">LA PRESTACION EJECUCION Y CREACION DE SERVICIOS EN EL SECTOR DE INTERNET, INTRANET, EXTRANET. </t>
  </si>
  <si>
    <t>B86554524</t>
  </si>
  <si>
    <t>MAPENDALA SL</t>
  </si>
  <si>
    <t xml:space="preserve">INFORMATICA, TELECOMUNICACIONES Y OFIMATICA, EN CONCRETO, LA VENTA MAYOR Y MENOR DE APARATOS ELECTRONICOS EN ESTABLECIMENTOS PERMANENTES, COMO VENTA ELECTRONICA A TRAVES DE INTERNET, IMPORTACION Y EXPORTACION DE LOS MISMOS. </t>
  </si>
  <si>
    <t>B93316537</t>
  </si>
  <si>
    <t>TDT PROFESIONAL TELECO SL</t>
  </si>
  <si>
    <t xml:space="preserve">Venta al por mayor de material de telecomunicaciones, informática, electrónica y electricidad (actividad principal -C.N.A.E. 4652). Venta al por menor de material de telecomunicaciones, informática, electrónica y electricidad. Venta, instalación y mantenimiento de sistemas y servicios de telecomuni. </t>
  </si>
  <si>
    <t>B36998847</t>
  </si>
  <si>
    <t>NOVATEL GALLEGA SL</t>
  </si>
  <si>
    <t xml:space="preserve">LA VENTA Y COMERCIALIZACION EN GENERAL DE TODO TIPO DE APARATOS, ELEMENTOS, Y LINEAS RELATIVAS A LAS COMUNICACIONES COMO TELEFONIA BASICA, TRUNKING, PAGING, MENSAJES CORTOS, GRUPOS CERRADOS DE USUARIOS, TELEFONIA DCS 180. </t>
  </si>
  <si>
    <t>B85736627</t>
  </si>
  <si>
    <t>HOBBY'S 1978 SL</t>
  </si>
  <si>
    <t xml:space="preserve">LA FABRICACION, IMPORTACION, EXPORTACION, LA INTERMEDIACION Y EL COMERCIO AL POR MAYOR Y MENOR DE MAQUINAS Y MATERIAL RELACIONADO CON ORDENADORES Y PROGRAMAS PARA LOS MISMOS.. </t>
  </si>
  <si>
    <t>B38574448</t>
  </si>
  <si>
    <t>IGNOS ESTUDIO DE INGENIERIA SL</t>
  </si>
  <si>
    <t xml:space="preserve">LA EXPLOTACION DE ESTABLECIMIENTOS DESTINADOS A LA COMERCIALIZACION, MANTENIMIENTO, REPARACION, ASISTENCIA ASESORAMIENTO EN MATERIA DE INFORMATICA Y TELECOMUNICACIONES.                                                    . </t>
  </si>
  <si>
    <t>administracion@ignos.com</t>
  </si>
  <si>
    <t xml:space="preserve"> ventas@ignos.com</t>
  </si>
  <si>
    <t xml:space="preserve"> ijorge@ignos.com</t>
  </si>
  <si>
    <t xml:space="preserve"> info@ignos.com</t>
  </si>
  <si>
    <t xml:space="preserve"> aperez@ignos.com</t>
  </si>
  <si>
    <t>B64882533</t>
  </si>
  <si>
    <t>KORA INTERACTIVE AGENCY SL</t>
  </si>
  <si>
    <t xml:space="preserve">PRESTACION DE SERVICIOS CON EL SOPORTE DE PRODUCTOS SOFTWARE Y HARDWARE, PARA REALIZACION DE SOLUCIONES OPERATIVAS EN LA RED INTERNET QUE PERMITAN LA OPTIMIZACION DE LOS ACTUALES SISTEMAS DE COMUNICACION TELEFONICA, ETC.. </t>
  </si>
  <si>
    <t>B84999309</t>
  </si>
  <si>
    <t>GRUPO LANCER SL</t>
  </si>
  <si>
    <t xml:space="preserve">EXPLOTACION ELECTRONICA. COMPRA VENTA AL POR MAYOR Y MENOR DE PRODUCTOS Y COMPONENTES DE ELECTRONICA, COMPLEMENTOS Y MATERIAL RELACIONADO CON LA ELECTRONICA. ETC. </t>
  </si>
  <si>
    <t>B86351749</t>
  </si>
  <si>
    <t>JACOTI HEARING TECHNOLOGIES SL</t>
  </si>
  <si>
    <t xml:space="preserve">DESARROLLO Y COMERCIALIZACION DE SOFTWARE Y OTRAS TECNOLOGIAS AUDIOVISUALES, DE AUDIO, PARA ORDENADORES Y TELEFONOS MOVILES. </t>
  </si>
  <si>
    <t>B86554557</t>
  </si>
  <si>
    <t>MUNDOLOREN SL</t>
  </si>
  <si>
    <t xml:space="preserve">INFORMATICA, TELECOMUNICACIONES Y OFIMATICA, EN CONCRETO, LA VENTA AL MAYOR Y MENOR DE APARATOS ELECTRONICOS EN ESTABLECIMIENTOS PERMANENTES, COMO VENTA ELECTRONICA A TRAVES DE INTERNET, IMPORTACION Y EXPORTACION DE LOS MISMOS. </t>
  </si>
  <si>
    <t>B91994749</t>
  </si>
  <si>
    <t>IXITEC INTEGRACIONES SOCIEDAD DE RESPONSABILIDAD LIMITADA</t>
  </si>
  <si>
    <t>41930</t>
  </si>
  <si>
    <t xml:space="preserve">Consultoría informática, el desarrollo de aplicaciones informáticas, y la comercialización de equipos, componentes y suministros informáticos. </t>
  </si>
  <si>
    <t>ixitec@ixitec.net</t>
  </si>
  <si>
    <t>B92898311</t>
  </si>
  <si>
    <t>KOS INTERNET SERVICES S.L</t>
  </si>
  <si>
    <t xml:space="preserve">EN EL AMBITO DEL COMERCIO ELECTRONICO: ESTUDIO, DISENO, CONSTRUCCION, PRODUCCION, DESARROLLO, MANTENIMIENTO, EDICION, COMERCIALIZACION, EXHIBICION, PRODUCCION DE PAGINAS WEB, COMPRAVENTA, INTERMEDIACION DE BIENES Y SERVI. </t>
  </si>
  <si>
    <t>B24627358</t>
  </si>
  <si>
    <t>FACTOR LIBRE SOCIEDAD LIMITADA</t>
  </si>
  <si>
    <t xml:space="preserve">El desarrollo y explotación de plataformas de comercio electrónico y gestión integrada en formato software as a service. En aquellas actividades que sean profesionales la Sociedad actuará como mediadora y coordinadora. </t>
  </si>
  <si>
    <t>B30675219</t>
  </si>
  <si>
    <t>NTL LANBASE SL</t>
  </si>
  <si>
    <t xml:space="preserve">COMPRAVENTA AL POR MAYOR DE MATERIAL INFORMATICO DE TODO TIPO (HARDWARE Y SOFTWARE).. </t>
  </si>
  <si>
    <t>lanbase@lanbase.es</t>
  </si>
  <si>
    <t>B86351798</t>
  </si>
  <si>
    <t>VICTORDAVID SL</t>
  </si>
  <si>
    <t xml:space="preserve">COMERCIO AL POR MAYOR DE EQUIPOS ELECTRONICOS Y DE TELECOMUNICACIONES Y SUS COMPONENTES... </t>
  </si>
  <si>
    <t>B87513610</t>
  </si>
  <si>
    <t>MUNDO INFANTIL BB SL</t>
  </si>
  <si>
    <t xml:space="preserve">a) La venta al por menor y al por mayor, tanto en comercio abierto al público como a través de comercio electrónico de productos de alimentación y artículos infantiles y de bebe, tales como ropa, mobiliario, sillas de paseo y sistemas de retención, juguetes, articules educativos, accesorios para... </t>
  </si>
  <si>
    <t>B97150981</t>
  </si>
  <si>
    <t>SATINFORLINGUA SL</t>
  </si>
  <si>
    <t>46220</t>
  </si>
  <si>
    <t xml:space="preserve">La sociedad tendrá por objeto: A). El comercio al por mayor y menor de aparatos y material radioeléctrico y electrónico, así como máquinas, material y equipos de oficina, accesorios y complementos, su instalación y reparación, y la cesión de los mismos. B). La prestación de los siguientes servicio.. </t>
  </si>
  <si>
    <t>info@infolingua.net</t>
  </si>
  <si>
    <t>A60525144</t>
  </si>
  <si>
    <t>COMPONENTES ELECTRONICOS DACHS SA</t>
  </si>
  <si>
    <t xml:space="preserve">COMPRA VENTA DE MATERIAL ELECTRONICO AL POR MAYOR Y DETALL, IMPORTACION Y EXPORTACION ASI COMO APARATOS Y MATERIAL PARA LA TRANSMISION Y DISTRIBUCION DE LA ENERGIA ELECTRICA.. </t>
  </si>
  <si>
    <t>dachs@dachs.es</t>
  </si>
  <si>
    <t>B35697424</t>
  </si>
  <si>
    <t>SMARTEC CANARIAS SL</t>
  </si>
  <si>
    <t xml:space="preserve">COMPRAVENTA, IMPORTACION Y EXPORTACION DE MATERIAL INFORMATICO TANTO HARDWARE COMO SOFTWARE AL POR MAYOR Y DETALLE.. </t>
  </si>
  <si>
    <t>ayech@smartec.es</t>
  </si>
  <si>
    <t>B57810335</t>
  </si>
  <si>
    <t>EVAION SL</t>
  </si>
  <si>
    <t xml:space="preserve">La prestación de servicios de programación y desarrollo de aplicaciones informáticas. La prestación de servicios de desarrollo y gestión de proyectospara empresas, incluidos los de formación del personal, planificación empresarial, optimización de gestión, diseño de procesos y otras actividades del. </t>
  </si>
  <si>
    <t>B63967202</t>
  </si>
  <si>
    <t>SYNAPSE ASESORES INFORMATICOS SL</t>
  </si>
  <si>
    <t xml:space="preserve">PRESTACION DE SERVICIOS EN EL AMBITO DE LA INFORMATICA, INTERNET, CORREO ELECTRONICO, DISENO DE PAGINAS WEB Y TODO LO RELACIONADO CON LAS NUEVAS TECNOLOGIAS. </t>
  </si>
  <si>
    <t>B64066798</t>
  </si>
  <si>
    <t>DATATECNO IMPORTEX 21 S.L</t>
  </si>
  <si>
    <t xml:space="preserve">PRESTAR SERVICIOS TECNOLOGICOS E INFORMATICOS Y EN PARTICULAR LOS SERVICIOS ORIENTADOS A LA REALIZACION DE ACTIVIDADES DE DOCUMATICA Y GESTION INFORMATICA DE LA DOCUMENTACION, LOS CUALES INCLUYEN: TRATAMIENTO DE DOCUMENT. </t>
  </si>
  <si>
    <t>B76059930</t>
  </si>
  <si>
    <t>KRANICH DIALOG MARKETING SOCIEDAD LIMITADA</t>
  </si>
  <si>
    <t xml:space="preserve">Gestion de recursos informaticos. Procesos de datos, hosting y otras actividades relacionadas. Actividades de programacion informatica y actividades bases de datos. Portales web y actividades relacionadas con bases de datos. Estudio de mercados y relacion de encuestas de opinion publica.. </t>
  </si>
  <si>
    <t>B85737443</t>
  </si>
  <si>
    <t>ZENITHAL SOLUCIONES SL</t>
  </si>
  <si>
    <t xml:space="preserve">LA COMERCIALIZACION DE SOLUCIONES A MEDIDA RELATIVAS A EQUIPOS ELECTRONICOS, COMPONENTES Y SOFTWARE DE TELECOMUNICACION.... </t>
  </si>
  <si>
    <t>WAYDIT CONSULTORIA E INGENIERIA TECNOLOGICA SL</t>
  </si>
  <si>
    <t xml:space="preserve">Dedicarse profesionalmente y por cuenta de terceros, a promover, diseñar, construir y explotar soluciones en Tecnología de Información y Comunicaciónpara cualquier tipo de negocio. </t>
  </si>
  <si>
    <t>A35982495</t>
  </si>
  <si>
    <t>HABBER TEC FACTORIA DE SOFTWARE SA</t>
  </si>
  <si>
    <t xml:space="preserve">LA CREACION Y DESARROLLO DE APLICACIONES INFORMATICAS (SOFTWARE) Y MAQUINAS DE ORDENADOR (HARDWARE), SU DISTRIBUCION Y COMERCIALIZACION, NACIONAL E INTERNACIONAL. LA FORMACION TECNICA EN EL CAMPO DE LA INFORMATICA. LA CO. </t>
  </si>
  <si>
    <t>B55133888</t>
  </si>
  <si>
    <t>TRADING PALAMOS SOCIEDAD LIMITADA</t>
  </si>
  <si>
    <t>17230</t>
  </si>
  <si>
    <t xml:space="preserve">Realización, producción, confección, elaboración y explotación de todo tipo de programas y aplicaciones informáticas, especialmente aquellas indicadas para la operación automática en el mercado FOREX de divisas. Alquiler de bienes muebles. Venta y arrendamiento de programas informáticos. </t>
  </si>
  <si>
    <t>B63939755</t>
  </si>
  <si>
    <t>PLUGIN TIC SL</t>
  </si>
  <si>
    <t xml:space="preserve">LA COMERCIALIZACION A TRAVES DE VENTA O ARRENDAMIENTO, DE LOS EQUIPOS NECESARIOS PARA GESTIONAR INFORMACION DE FLOTAS TERRESTRES Y MARITIMAS, ASI COMO EL ASESORAMIENTO. ETC.                                               . </t>
  </si>
  <si>
    <t>B64937063</t>
  </si>
  <si>
    <t>DIAMOND RECORDS SL</t>
  </si>
  <si>
    <t xml:space="preserve">EDICION DE SOPORTES GRAVADOS DE SONIDO, VIDEO E INFORMATICA, PRODUCCION, DISTRIBUCION Y EXHIBICION DE PRODUCTOS DE SONIDO, VIDEO E INFORMATICA, REALIZACION DE ACTIVIDADES DE CREACION Y GESTION DE INTERPRETACIONES ARTISTI. </t>
  </si>
  <si>
    <t>B81649246</t>
  </si>
  <si>
    <t>INFOCABLE SYSTEM SL</t>
  </si>
  <si>
    <t xml:space="preserve">SUMINISTROS INFORMATICOS, DISENO E IMPLANTACION DE ENTORNOS INFORMATICOS Y TELEFONIA, CABLEADO E INSTALACIONES DE INFORMATICA, TELEFONIA Y ELECTRICIDAD. </t>
  </si>
  <si>
    <t>B85770493</t>
  </si>
  <si>
    <t>OBSERVER INNOVACION SL</t>
  </si>
  <si>
    <t xml:space="preserve">EL SERVICIO DE CONSULTORIA. VENTA AL POR MAYOR Y MENOR DE PRODUCTOS DE ALIMENTACION Y BEBIDAS. REGALOS DE EMPRESA DE TODAS CLASES. CREACION DE PAGINAS WEB Y SERVICIOS INFORMATICOS, TRABAJOS OFIMATICOS Y SECRETARIADO.. </t>
  </si>
  <si>
    <t>B03186681</t>
  </si>
  <si>
    <t>CLAVE INFORMATICA SOCIEDAD LIMITADA</t>
  </si>
  <si>
    <t xml:space="preserve">COMERCIO DE ORDENADORES. </t>
  </si>
  <si>
    <t>clavei@clavei.es</t>
  </si>
  <si>
    <t xml:space="preserve"> rgimenez@clavei.es</t>
  </si>
  <si>
    <t xml:space="preserve"> despachosei@clavei.es</t>
  </si>
  <si>
    <t xml:space="preserve"> vballester@clavei.es</t>
  </si>
  <si>
    <t xml:space="preserve"> cmacia@clavei.es</t>
  </si>
  <si>
    <t>B14089353</t>
  </si>
  <si>
    <t>INFOGENIL SISTEMAS DE GESTION SL</t>
  </si>
  <si>
    <t xml:space="preserve">Comercialización y venta de material relacionado con la informática y la electrónica, así como los servicios de instalación, implantación, formación e integración de sistemas y aplicaciones informáticas.. </t>
  </si>
  <si>
    <t>info@infogenil.com</t>
  </si>
  <si>
    <t>B36964401</t>
  </si>
  <si>
    <t>MULTITEC SYSTEM CONSULTING SL</t>
  </si>
  <si>
    <t xml:space="preserve">CONSULTORIA, ASESORAMIENTO E INTERMEDIACION EN PROCESOS Y DESARROLLOS INDUSTRIALES Y TECNOLOGICOS, ASI COMO, LA COMERCIALIZACION DE PRODUCTOS Y EQUIPOS RELACIONADOS CON TALES PROCESOS. </t>
  </si>
  <si>
    <t>B85673481</t>
  </si>
  <si>
    <t>EVOLOOM E-LEARNING SOLUTIONS SL</t>
  </si>
  <si>
    <t>28983</t>
  </si>
  <si>
    <t xml:space="preserve">REALIZACION DE PROYECTOS DE CONSULTORIA DE FORMACION Y DE COMUNICACION CORPORATIVA. SERVICIOS DE OUTSOURCING DE LA FORMACION. EJECUCION DE PROYECTOS DE DESARROLLO DE APLICACIONES INFORMATICAS Y CONTENIDOS MULTIMEDIA RELA. </t>
  </si>
  <si>
    <t>info@evoloom.com</t>
  </si>
  <si>
    <t>B86248374</t>
  </si>
  <si>
    <t>SURATTA SL</t>
  </si>
  <si>
    <t xml:space="preserve">EL COMERCIO DE MATERIAL INFORMATICO; CREACION, MANTENIMIENTO Y VENTA DE PAGINAS WEB, GESTION DE PUBLICIDAD EN INTERNET. </t>
  </si>
  <si>
    <t>B86515053</t>
  </si>
  <si>
    <t>NOTHING IS MORE SL</t>
  </si>
  <si>
    <t xml:space="preserve">PROGRAMACION INFORMATICA, PROGRAMACION, CONSULTORIA INFORMATICA, DESARROLLO DE SOFTWARE, OUTSOURCING INFORMATICO. LA COMPRAVENTA DE VALORES, ACCIONES Y PARTICIPACIONES SOCIALES POR CUENTA PROPIA. </t>
  </si>
  <si>
    <t>B86687498</t>
  </si>
  <si>
    <t>TELECOMUNICACIONES Y SOLUCIONES LEGALES SL</t>
  </si>
  <si>
    <t xml:space="preserve">1. El diseño, instalación, desarrollo y mantenimiento de sistemas de telecomuniciones e informáticos, infraestructuras de telecomunicación, redes decomunicaciones fijas o móviles, terrestres o vía satélite, así como redes de comunicaciones corporativas de cualquier índole. 2. El desarrollo de. </t>
  </si>
  <si>
    <t>B30562813</t>
  </si>
  <si>
    <t>S.Q.A. MURCIA SL</t>
  </si>
  <si>
    <t xml:space="preserve">ASESORAMIENTO DE EMPRESAS SERVICIOS DE GESTION ADMINISTRATIVA, SERVICIOS JURIDICOS, FINANCIEROS ECONOMICOS, CONTABLES, FISCALES DE ORGANIZACION DE EMPRESAS ESTUDIOS DE MERCADO E INVESTIGACION COMERCIAL, SERVICIOS MECANOG. </t>
  </si>
  <si>
    <t>mcortiz@sqa.es</t>
  </si>
  <si>
    <t xml:space="preserve"> info@sqa.es</t>
  </si>
  <si>
    <t xml:space="preserve"> sqa@sqa.es</t>
  </si>
  <si>
    <t xml:space="preserve"> comercial@sqa.es</t>
  </si>
  <si>
    <t xml:space="preserve"> rrhh@sqa.es</t>
  </si>
  <si>
    <t>B86491966</t>
  </si>
  <si>
    <t>AD BUSINESS CROWN SOLUTIONS SL</t>
  </si>
  <si>
    <t xml:space="preserve">LA PUBLICIDAD, ASESORIA Y PRESTACION DE SERVICIOS EN LO RELATIVO A INTERNET. LA PUBLICIDAD POR CUALQUIER MEDIO, YA SEA TRADICIONAL O ELECTRONICO. </t>
  </si>
  <si>
    <t>B98114697</t>
  </si>
  <si>
    <t>SOLUCIONES DE TARJETAS MEDIATAR SL</t>
  </si>
  <si>
    <t xml:space="preserve">LA SOCIEDAD TENDRA POR OBJETO LA CREACION, FABRICACION Y COMERCIALIZACION DE MATERIALES PREINFORMATICOS, INFORMATICOS Y DE ELECTRONICA, ASI COMO SU IMPORTACION Y EXPORTACION.. </t>
  </si>
  <si>
    <t>B04737359</t>
  </si>
  <si>
    <t>IDA COOPERACION SOCIEDAD LIMITADA</t>
  </si>
  <si>
    <t xml:space="preserve">1. Venta y comercialización de todo tipo de productos informáticos así como prestación de servicios de informática, tanto en mantenimiento, instalación, actualización, creación de programación específica y de presencia en internet, incluida la venta y alquiler de equipos, aparatos y componentes ele. </t>
  </si>
  <si>
    <t>B26323501</t>
  </si>
  <si>
    <t>CYBERCENTRO BEMAX SOCIEDAD DE RESPONSABILIDAD LIMITADA LABORAL</t>
  </si>
  <si>
    <t>26200</t>
  </si>
  <si>
    <t xml:space="preserve">CONSTITUYE EL OBJETO SOCIAL LA ENSENANZA DE INFORMATICA Y GESTION ADMINISTRATIVA, FINANZAS. COMERCIALIZACION DE PRODUCTOS DE PAPELERIA, INFORMATICOS, MATERIAL DE OFICINA, ETC.. </t>
  </si>
  <si>
    <t>B63702070</t>
  </si>
  <si>
    <t>ZERORIESGO INFORMACION SL</t>
  </si>
  <si>
    <t xml:space="preserve">LA PRESTACION DE SERVICIOS DE INFORMACION A TRAVES DE INTERNET CONSISTENTES EN LA IDENTIFICACION DE OPORTUNIDADES DE COMPRA, NEGOCIO Y DE INVERSION ENINTERNET, ETC. </t>
  </si>
  <si>
    <t>B65870180</t>
  </si>
  <si>
    <t>CALLFROMBCN SL</t>
  </si>
  <si>
    <t xml:space="preserve">LA PRESTACION DE SERVICIOS POR VIA TELEFONICA POR APLICACION DE TECNOLOGIADIGITAL, POR MEDIOS TELEMATICOS O POR CUALQUIER OTRO MEDIO ELECTRONICO, PARALA DIFUSION, PROMOCION Y VENTA DE TODO TIPO DE PRODUCTOS, ETC. </t>
  </si>
  <si>
    <t>B82779570</t>
  </si>
  <si>
    <t>DUMMY DUCK SL</t>
  </si>
  <si>
    <t xml:space="preserve">LA COMERCIALIZACION DE PRODUCTOS DE TELECOMUNICACIONES Y SOPORTES VIDEOGRAFICOS.. </t>
  </si>
  <si>
    <t>B86413036</t>
  </si>
  <si>
    <t>NANPIZDEL SL</t>
  </si>
  <si>
    <t>28931</t>
  </si>
  <si>
    <t xml:space="preserve">INFORMATICA, TELECOMUNICACIONES Y OFIMATICA, EN CONCRETO, LA VENTA MAYOR Y MENOR DE APARATOS ELECTRONICOS EN ESTABLECIMIENTOS PERMANENTES, COMO VENTA ELETRONICA A TRAVES DE INTERNET, IMPORTACION Y EXPORTACION DE LOS MISMOS. </t>
  </si>
  <si>
    <t>B98265697</t>
  </si>
  <si>
    <t>PEREZ SOLAZ GESTION ELECTRONICA SL</t>
  </si>
  <si>
    <t>46017</t>
  </si>
  <si>
    <t xml:space="preserve">La representacion y comercializacion de componentes electronicos.. </t>
  </si>
  <si>
    <t>B99345381</t>
  </si>
  <si>
    <t>ZARAMICRO SOLUCIONES INFORMATICAS SOCIEDAD LIMITADA</t>
  </si>
  <si>
    <t xml:space="preserve">el desarrollo de todo tipo de aplicaciones informáticas, la programación y diseño de páginas web, así como la programación en general y todas aquellas actividades relacionadas con la consultoría informática, de comunicaciones y de telefonía. </t>
  </si>
  <si>
    <t>B27761063</t>
  </si>
  <si>
    <t>RIOSOLIS SL</t>
  </si>
  <si>
    <t xml:space="preserve">Prestación de servicios a Empresas privadas y públicas, a particulares, nacionales e internacionales de: Concepción, análisis, diseño y creación de programas de software informático y móviles en general; creación, administración y gestión de empresas: on-line, de informática, software, hardware, red. </t>
  </si>
  <si>
    <t>B41395948</t>
  </si>
  <si>
    <t>INFORPROG SL</t>
  </si>
  <si>
    <t xml:space="preserve">VENTA AL POR MAYOR Y MENOR DE ORDENADORES Y APARATOS INDUSTRIALES, MANTERIALELECTRICO Y ELECTRONICO.. </t>
  </si>
  <si>
    <t>fb@inforprog.com</t>
  </si>
  <si>
    <t>B57618464</t>
  </si>
  <si>
    <t>INTRICOM RESOURCES SL</t>
  </si>
  <si>
    <t xml:space="preserve">LA SOCIEDAD TENDRA POR OBJETO EL DESARROLLO DE TODO TIPO DE PROGRAMAS Y APLICACIONES INFORMATICAS -SOFTWARE-Y TELEMATICAS, QUE INCLUYE EL DISENO DE PAGINAS WEB, INTRANET Y EXTRANET Y LA PRESTACION DE SERVICIOS RELACIONAD. </t>
  </si>
  <si>
    <t>B84394196</t>
  </si>
  <si>
    <t>MONDIAL BETCOM SOCIEDAD LIMITADA</t>
  </si>
  <si>
    <t>35109</t>
  </si>
  <si>
    <t xml:space="preserve">LA PRESTACION DE SERVICIOS Y TRANSMISION DE DATOS POR INTERNET; TERMINALES DE INTERNET; PROVEEDOR DE INTERNET; ELABORACION Y DESARROLLO DE SOFTWARE PARA PENAS DE APUESTAS EN INTERNET; PENAS DE JUEGO PARA PARTICIPAR EN LA. </t>
  </si>
  <si>
    <t>B85297281</t>
  </si>
  <si>
    <t>TELECOM &amp; TECHNOLOGY MANAGEMENT SERVICES SL</t>
  </si>
  <si>
    <t xml:space="preserve">LA CONSULTORIA ESTRATEGICA, INFORMATICA Y DE NEGOCIOS.. </t>
  </si>
  <si>
    <t>B86055878</t>
  </si>
  <si>
    <t>COSENODEFI SL</t>
  </si>
  <si>
    <t xml:space="preserve">LA COMERCIALIZACION DE SOFTWARE Y APLICACIONES INFORMATICAS APLICADAS A LAS ENERGIAS RENOVABLES... </t>
  </si>
  <si>
    <t>B86663473</t>
  </si>
  <si>
    <t>KRUME SERVICIOS DE T I SL</t>
  </si>
  <si>
    <t xml:space="preserve">la realización de las siguientes actividades: 1. La explotación de redes de comunicaciones y telecomunicaciones. El asesoramiento, gestión, consultoría y formación a empresas o particulares, en el ámbito de las comunicaciones y telecomunicaciones... </t>
  </si>
  <si>
    <t>B85596773</t>
  </si>
  <si>
    <t>AN ENERGY DISTRIBUTION COMPANY SL</t>
  </si>
  <si>
    <t xml:space="preserve">LA CONSTRUCCION, INSTALACION, IMPORTACION Y EXPORTACION, COMPRA Y VENTA, MANTENIMIENTO, REPARACION DE EQUIPOS TECNOLOGICOS, ELECTROMECANICOS, QUIMICOS, ELECTRONICOS, TERMICOS, HIDRAULICOS Y MATERIALES DE CONSTRUCCION.. </t>
  </si>
  <si>
    <t>B86115888</t>
  </si>
  <si>
    <t>TUNAIT TECHNOLOGIES SL</t>
  </si>
  <si>
    <t xml:space="preserve">CREACION, PROGRAMACION Y DESARROLLO DE PAGINAS WEB,. </t>
  </si>
  <si>
    <t>B86286994</t>
  </si>
  <si>
    <t>UNIFICAIDEAS SL</t>
  </si>
  <si>
    <t xml:space="preserve">Desarrollo de páginas web y todo tipo de servicios y sistemas creados parasu uso o explotación a través de internet. Servicios de consultoría y asesoría de marketing, desarrollo de negocios y programación informática. </t>
  </si>
  <si>
    <t>A81440786</t>
  </si>
  <si>
    <t>SIEMENS RENTING SA</t>
  </si>
  <si>
    <t xml:space="preserve">A) LA PROMOCION DE ACTOS U OPERACIONES DE COMERCIO POR CUENTA AJENA Y A CONCLUIRLOS POR CUENTA AJENA, IGUALMENTE RESPECTO DE PRODUCTOS, APARATOS Y SERVICIOS REALIZADOS O FABRICADOS POR EL GRUPO SIEMENS. B) LA COMPRA, VENTA, ADMINISTRACION, ARRENDAMIENTO SUBARRIENDO Y CESION, POR CUALQUIER TITULO, DE.. </t>
  </si>
  <si>
    <t>webmaster.es@siemens.com</t>
  </si>
  <si>
    <t>B20878260</t>
  </si>
  <si>
    <t>EDEN DIGITAL S.L</t>
  </si>
  <si>
    <t xml:space="preserve">DESARROLLO, GESTION Y COMERCIALIZACION DE CONTENIDOS PARA ADULTOS EN INTERNET. </t>
  </si>
  <si>
    <t>B65603334</t>
  </si>
  <si>
    <t>LAST TECH 2011 SL</t>
  </si>
  <si>
    <t>08980</t>
  </si>
  <si>
    <t xml:space="preserve">INSTALACION DE SISTEMAS DE SEGURIDAD Y VIDEO-VIGILANCIA, COMERCIALIZACION DE EQUIPOS ELECTRONICOS Y OTRAS ACTIVIDADES RELACIONADAS CON LA EFICIENCIA ENERGETICA. </t>
  </si>
  <si>
    <t>B84764257</t>
  </si>
  <si>
    <t>NBS UNIVERSAL SERVICE &amp; BUSINESS ESPAÑA SL</t>
  </si>
  <si>
    <t xml:space="preserve">LA FABRICACION, COMERCIALIZACION, DISTRIBUCION, TANTO POR CUENTA PROPIA COMO AJENA, DE TODO TIPO DE MERCANCIAS, PRODUCTOS Y BIENES EN GENERAL RELACIONADOS CON EL SOFTWARE Y HARDWARE INFORMATICO, ASI COMO LA INSTALACION.. </t>
  </si>
  <si>
    <t>comercial@nbs-spain.com</t>
  </si>
  <si>
    <t>B95720686</t>
  </si>
  <si>
    <t>NETAPHORA ESTUDIO TECNOLOGICO SOCIEDAD LIMITADA LABORAL</t>
  </si>
  <si>
    <t xml:space="preserve">EL ESTUDIO, CREACION, PRODUCCION, COMERCIALIZACION, GESTION, EXPLOTACION Y CUALESQUIERA ACTIVIDADES MERCANTILES RESPECTO A TODO TIPO DE PRODUCTOS, DERECHOS Y ACTIVIDADES RELACIONADAS CON EL DESARROLLO DE SOFTWARE Y SISTEMAS INFORMATICOS... </t>
  </si>
  <si>
    <t>B98074172</t>
  </si>
  <si>
    <t>AUREKA INTERNET SOCIEDAD LIMITADA</t>
  </si>
  <si>
    <t xml:space="preserve">A) LA EXPLOTACION DE UNA AGENCIA DE PUBLICIDAD GENERAL. B) LA IMPORTACION, DISTRIBUCION, VENTA, ENSAMBLADO, FABRICACION, INSTALACION Y SERVICIO DE ASISTENCIA TECNICA DE EQUIPOS ELECTRONICOS Y DIGITALES PARA INFORMATICA Y. </t>
  </si>
  <si>
    <t>B33898867</t>
  </si>
  <si>
    <t>ALTABOX SL</t>
  </si>
  <si>
    <t xml:space="preserve">EL DISENO, EJECUCION Y COMERCIALIZACION DE SERVICIOS RELACIONADOS CON EL MARKETING; CUNAS PUBLICITARIAS, CAMPANAS DE MARKETING Y TODOS LOS ASPECTOS RELACIONADOS CON LA PUBLICIDAD Y OTROS SERVICIOS DE TELECOMUNICACION. EL. </t>
  </si>
  <si>
    <t>info@altabox.net</t>
  </si>
  <si>
    <t>B65771032</t>
  </si>
  <si>
    <t>BCN TECNOLOGY WEBS 2012 SL</t>
  </si>
  <si>
    <t xml:space="preserve">LOS SERVICIOS INFORMATICOS EN GENERAL, SOFTWARE, APLICACION DE NUEVAS TECNOLOGIAS INFORMATICAS, CREACION DE PAGINAS WEB, MARKETING ON LINE, DISTRIBUCION Y REGISTRO DE PAGINAS INFORMATICAS, ETC. </t>
  </si>
  <si>
    <t>B85928836</t>
  </si>
  <si>
    <t>TOLDOS JJ SL</t>
  </si>
  <si>
    <t>"LA EXPORTACION E IMPORTACION, COMPRA, VENTA, DISTRIBUCION, COMERCIALIZACION Y OPERACIONES DE MERCADO O ""MERCHANDAISING"" A NIVEL NACIONAL E INTERNACIONAL DE TODO TIPO DE ARTICULOS ELESCTRONICOS.. "</t>
  </si>
  <si>
    <t>B86193315</t>
  </si>
  <si>
    <t>STYLELOVELY WEB SL</t>
  </si>
  <si>
    <t xml:space="preserve">DISEÑO Y DESARROLLO DE PAGINAS WEB, ASI COMO DESARROLLO DE CONTENIDOS PARATERCEROS.. </t>
  </si>
  <si>
    <t>B57730988</t>
  </si>
  <si>
    <t>LLANTAS MALLORCA SL</t>
  </si>
  <si>
    <t xml:space="preserve">La prestación de servicios de asesoría técnica en temas aeronáuticos. La formación aeronáutica a empresas y particulares. El desarrollo y comercialización de Software y la prestación de servicios aeronáuticos a operadores aéreos. </t>
  </si>
  <si>
    <t>B65915217</t>
  </si>
  <si>
    <t>LUNTARIUM SL</t>
  </si>
  <si>
    <t xml:space="preserve">SERVICIOS DE: DISEÑO, PROGRAMACION, E IMPLANTACION DE PAGINAS, PORTALES, PLATAFORMAS WEB INCLUYENDO SOLUCION DE SERVICIOS COMPLEMENTARIOS A TRAVES DE INTERNET. DESARROLLO Y DISEÑO DE PROGRAMAS HASTA SU IMPLANTACION EN EMPRESAS, ETC. </t>
  </si>
  <si>
    <t>info@luntarium.com</t>
  </si>
  <si>
    <t>B86402534</t>
  </si>
  <si>
    <t>ALIGNA CONSULTING SL</t>
  </si>
  <si>
    <t xml:space="preserve">COMPRA, VENTA, DISTRIBUCION, IMPORTACION, EXPORTACION, CONSIGNACION Y ALMACENAJE DE TODO TIPO DE APARATOS ELECTRONICOS AFECTOS AL COMERCIO PARA LA INDUSTRIA, LA OFICINA Y EL HOGAR... </t>
  </si>
  <si>
    <t>B86413028</t>
  </si>
  <si>
    <t>VINONCEA SL</t>
  </si>
  <si>
    <t xml:space="preserve">INFORMATICA, TLECOMUNICACION Y OFIMATICA, EN CONCRETO, LA VENTA MAYOR Y MENOR DE APARATOS ELECTRONICOS EN ESTABLECIMIENTOS PERMANENTES, COMO VENTA ELECTRONICA A TRAVES DE INTERNET, IMPORTACION Y EXPORTACION DE LOS MISMOS. </t>
  </si>
  <si>
    <t>B17449638</t>
  </si>
  <si>
    <t>G.R.N. SERVEIS TELEMATICS SOCIEDAD LIMITADA</t>
  </si>
  <si>
    <t>17005</t>
  </si>
  <si>
    <t xml:space="preserve">SERVICIOS DE TELEMATICA INFORMATICA, COMUNICACION Y RELACIONADOS. REPRESENTACIONES Y ESTUDIOS COMERCIALES.. </t>
  </si>
  <si>
    <t>info@grn.es</t>
  </si>
  <si>
    <t xml:space="preserve"> avehils@grn.cat</t>
  </si>
  <si>
    <t xml:space="preserve"> admin@grn.cat</t>
  </si>
  <si>
    <t>B47669072</t>
  </si>
  <si>
    <t>HA BIOCELL SL</t>
  </si>
  <si>
    <t xml:space="preserve">La importación, compra, distribución, representación y venta de toda clasede productos, reactivos, material y mobiliario de laboratorio, aparatos, instrumentación y accesorios para laboratorios químicos, físicos, biotecnológicos, de diagnóstico humano animal y vegetal, etc. </t>
  </si>
  <si>
    <t>B54727433</t>
  </si>
  <si>
    <t>QUONDOS AIA SL</t>
  </si>
  <si>
    <t>03550</t>
  </si>
  <si>
    <t xml:space="preserve">Formación y enseñanza. Diseño, creación y mantenimiento de páginas web. Servicios a otras empresas para la realización de comercio electrónico. Servicios de marketing online. Servicios de alojamiento web -web hosting-. Servicios de optimización de sitios web. </t>
  </si>
  <si>
    <t>B63970313</t>
  </si>
  <si>
    <t>CIBER SISTEMS 2005 SL</t>
  </si>
  <si>
    <t xml:space="preserve">LA COMERCIALIZACION, DISTRIBUCION, REPRESENTACION, GESTION Y PRODUCCION POR CUALQUIER MEDIO, DE TODO TIPO DE SERVICIOS PRODUCTOS Y ACTIVIDADES RELACIONADAS CON EL SECTOR INFORMATICO, AUDIOVISUAL, ETC. </t>
  </si>
  <si>
    <t>B84388875</t>
  </si>
  <si>
    <t>ANTIGONA ABSOLUTE SOFTWARE SL</t>
  </si>
  <si>
    <t xml:space="preserve">EL DESARROLLO DE APLICACIONES INFORMATICAS Y LA COMERCIALIZACION DIRECTA O INDIRECTA, POR MEDIO DE MAYORISTAS O DISTRIBUIDORES, DE PRODUCTOS DE SOFTWARE Y HARDWARE PROPIOS O DE TERCEROS, ASI COMO LA PRESTACION DE SERVICI. </t>
  </si>
  <si>
    <t>madrid@intermega.es</t>
  </si>
  <si>
    <t>B85685683</t>
  </si>
  <si>
    <t>PIANDGI PARTNERS GROUP SL</t>
  </si>
  <si>
    <t xml:space="preserve">SERVICIO, ASESORIA, DISENO, DESARROLLO, CONSTRUCCION DE PRODUCTOS DE SOFTWARE, HARDWARE Y COMUNICACIONES.. </t>
  </si>
  <si>
    <t>B95781951</t>
  </si>
  <si>
    <t>KUMO TECHNOLOGIES SOCIEDAD LIMITADA</t>
  </si>
  <si>
    <t xml:space="preserve">Creación, desarrollo de aplicaciones y sistemas para escaneo con dispositivos moviles. </t>
  </si>
  <si>
    <t>sbal@sbal.net</t>
  </si>
  <si>
    <t>A66024845</t>
  </si>
  <si>
    <t>BERGER-LEVRAULT ESPAÑA SA</t>
  </si>
  <si>
    <t xml:space="preserve">DISEÑO, PUESTA A PUNTO, FABRICACION, COMPRA, VENTA, IMPORTACION, EXPORTACION, REPRESENTACION, REALIZACION, DE TODO SOFTWARE Y SERVICIOS ASOCIADO, DOCUMENTO, REVISTA, FOLLETO EDUCATIVO O TECNICO RELACIONADO CON EL MUNDO DE INFORMATICA, ETC. </t>
  </si>
  <si>
    <t>B61060208</t>
  </si>
  <si>
    <t>IX MEDIA CREACIONS SL</t>
  </si>
  <si>
    <t xml:space="preserve">TODA CLASE DE DISENO, RETOQUES, EDICION, ANIMACION Y GRAFISMOS ASISTIDOS MEDIANTE ORDENADOR REALIZACION Y ASESORAMIENTO DE TODA CLASE DE PRODUCCIONES EN RADIO Y TELEVISION. PROMOCION INMOBILIARIA, ETC.. </t>
  </si>
  <si>
    <t>B65920084</t>
  </si>
  <si>
    <t>RESSULTA BARCELONA SL</t>
  </si>
  <si>
    <t xml:space="preserve">CONSULTORIA EN SERVICIOS DE MARQUETING POR INTERNET Y OTROS MEDIOS DIGITALES. DISEÑO, CREACION, PROGRAMACION, MANTENIMIENTO Y EXPLOTACION ECONOMICA DE PAGINAS WEB, INCLUYENDO SERVICIOS INTEGRALES DE MARKETING, ETC. </t>
  </si>
  <si>
    <t>B66018060</t>
  </si>
  <si>
    <t>FDO TELECOMUNICACIONES SL</t>
  </si>
  <si>
    <t xml:space="preserve">EXPORTACION DE ARTICULOS ELECTRONICOS Y ELECTRICOS Y VENTA DE APARATOS DE TELEFONIA Y VENTA AL MAYOR Y POR MENOR DE APARATOS ELECTRICOS Y DE USO DOMESTICO. </t>
  </si>
  <si>
    <t>B86245222</t>
  </si>
  <si>
    <t>MOBILE SHOP ACCESSORIES SL</t>
  </si>
  <si>
    <t xml:space="preserve">COMPRA Y VENTA DE ARTICULOS DE TELEFONIA FIJA Y MOVIL, INFORMATICA Y ARTICULOS ELECTRONICOS EN GENERAL. </t>
  </si>
  <si>
    <t>B86287596</t>
  </si>
  <si>
    <t>WEMORIES SL</t>
  </si>
  <si>
    <t xml:space="preserve">ELABORACION, DISEÑO, COFECCION Y COMERCIALIZACION DE SISTEMAS Y PROGRAMASINFORMATICOS. DESARROLLO Y EXPLOTACION PROPIA O PARA TERCEROS, DE SISTEMASDE VENTA A TRAVES DE INTERNET. </t>
  </si>
  <si>
    <t>B86438470</t>
  </si>
  <si>
    <t>PIROS CONSULTORES SL</t>
  </si>
  <si>
    <t xml:space="preserve">ASESORAMIENTO, CONSULTORIA, ASISTENCIA TECNICA Y SUMINISTRO DE TODOS AQUELLOS ELEMENTOS QUE COMPONEN LOS EQUIPOS Y LOS PROGRAMAS. </t>
  </si>
  <si>
    <t>B99302473</t>
  </si>
  <si>
    <t>SAFETY DATA DESARROLLOS INFORMATICOS SOCIEDAD LIMITADA</t>
  </si>
  <si>
    <t xml:space="preserve">-El desarrollo de aplicaciones informáticas, orientadas a Internet e Intranet, o cualquier otro medio que pueda surgir. -El desarrollo y distribuciónde portales web de comercio electrónico. -La creación de productos multimedia en CD-Rom y CD-Card o cualquier otro soporte físico, puntos de informaci. </t>
  </si>
  <si>
    <t>B14282867</t>
  </si>
  <si>
    <t>DISTRIBUCIONES INFORMATICAS Y COMUNICACIONES DE CORDOBA SL</t>
  </si>
  <si>
    <t xml:space="preserve">COMPRAVENTA REPARACION Y MANTENIMIENTO DE MAQUINAS DE OFICINA CALCULADORAS ORDENADORES E INFORMATICA EN GENERAL. </t>
  </si>
  <si>
    <t>administracion@mrasesores.net</t>
  </si>
  <si>
    <t xml:space="preserve"> diccor@diccor.es</t>
  </si>
  <si>
    <t>B64717903</t>
  </si>
  <si>
    <t>PROSPERSITE SL</t>
  </si>
  <si>
    <t xml:space="preserve">DISENO Y MANTENIMIENTO DE PAGINAS WEB, DISENO, MANTENIMIENTO Y GESTION DE PORTALES EN INTERNET, DESARROLLO Y COMERCIALIZACION DE SOFTWARE DE GESTION. DISENO Y EDICION DE AUDIOVISUALES, ETC.. </t>
  </si>
  <si>
    <t>B75032714</t>
  </si>
  <si>
    <t>LUKKOM MOBILE BUSINESS NETWORKING SL</t>
  </si>
  <si>
    <t xml:space="preserve">La creación, mantenimiento, comercialización y/ o explotación de servicios relacionados con el networking móvil, mediante el diseño y desarrollo de programas informáticos integrados en una plataforma web y/ o móvil, así como proveer otros servicios adicionales ETC. </t>
  </si>
  <si>
    <t>B75113498</t>
  </si>
  <si>
    <t>DTC TECNOLOGIA SL</t>
  </si>
  <si>
    <t xml:space="preserve">Explotación de un negocio de compra, venta, importación, exportación y comercialización de maquinaria mecánica, eléctrica, electrónica y neumática, accesorios y dispositivos mecánicos, eléctricos, electrónicos y neumáticos; así como la fabricación y montaje de los mismos. </t>
  </si>
  <si>
    <t>B85461960</t>
  </si>
  <si>
    <t>QUALITY DEVS SL</t>
  </si>
  <si>
    <t xml:space="preserve">DISENO Y DESARROLLO DE APLICACIONES INFORMATICAS. DESARROLLO DE APLICACIONES WEB DE PUBLICACION DE CONTENIDOS. DESARROLLO TECNOLOGICO DE PYMES. COMERCIO ELECTRONICO Y GESTION DE CONTENIDOS. MANTENIMIENTO Y GESTION DE SOF. </t>
  </si>
  <si>
    <t>B86353901</t>
  </si>
  <si>
    <t>DIRECT NETWORK ACCESS INFORMATICA SL</t>
  </si>
  <si>
    <t>28904</t>
  </si>
  <si>
    <t xml:space="preserve">prestacion de servicios de informatica y comunicaciones, correo electronico y teleconferencias. conformacion, instalacion y administracion de bancosde datos de uso compartido. </t>
  </si>
  <si>
    <t>info@dnainformatica.es</t>
  </si>
  <si>
    <t>B86554532</t>
  </si>
  <si>
    <t>NABZECU SL</t>
  </si>
  <si>
    <t xml:space="preserve">INFORMATICA, TELECOMUNICACIONES Y OFIMATICA, EN CONCRETO, LA VENTA MAYOR YMENOR DE APARATOS ELECTRONICOS.. </t>
  </si>
  <si>
    <t>B54610563</t>
  </si>
  <si>
    <t>CONTRAPUNTO GESTION DE MEDIOS SL</t>
  </si>
  <si>
    <t xml:space="preserve">La prestación de servicios de información y comunicación de todo tipo, tanto de naturaleza analógica como digital, instrumentadas sobre toda clase desoportes tanto multimedia como audiovisuales, sonoros, impresos y sobre cualquier otro que la evolución tecnológica haga razonable su prestación. </t>
  </si>
  <si>
    <t>B86401510</t>
  </si>
  <si>
    <t>TECNOLOGIA ORGANIZACION GERENCIA Y ASESORAMIENTO SL</t>
  </si>
  <si>
    <t xml:space="preserve">CONSULTORIA Y ASESORAMIENTO EN MATERIA DE ORGANIZACION Y SISTEMAS DE LA INFORMACION Y LAS COMUNICACIONES, INCLUIDO EL DISEÑO DE PROYECTOS Y SOLUCIONES, EL DESARROLLO E IMPLANTACION DE LOS MISMOS, ETC. </t>
  </si>
  <si>
    <t>B95522587</t>
  </si>
  <si>
    <t>SER ROCAFER SOCIEDAD LIMITADA</t>
  </si>
  <si>
    <t>48920</t>
  </si>
  <si>
    <t xml:space="preserve">MONTAJES, INSTALACIONES Y REPARACIONES ELECTRICAS EN GENERAL, TODOS LOS SERVICIOS RELACIONADOS CON LA INFORMATICA Y LA ELECTRONICA.. </t>
  </si>
  <si>
    <t>B02420867</t>
  </si>
  <si>
    <t>ESTUDIOS Y COMERCIALIZACION DE TECNOLOGIA SOCIEDAD LIMITADA</t>
  </si>
  <si>
    <t>37008</t>
  </si>
  <si>
    <t xml:space="preserve">Desarrollo y comercializacion de productos tecnológicos. Integración y adaptación de proyectos tecnológicos al cliente. Elaboración, adaptación y ajuste económico de presupuestos económicos. Estudios de optimización de recuyrsos y necesidades para la eficiencia tecnológica.. </t>
  </si>
  <si>
    <t>B64077548</t>
  </si>
  <si>
    <t>VIVA LLUM S.L</t>
  </si>
  <si>
    <t xml:space="preserve">LA COMPRA, VENTA, IMPORTACION, EXPORTACION, DISTRIBUCION Y EN GENERAL, LA COMERCIALIZACION DE LAMPARAS Y OTROS APARATOS RELACIONADOS CON EL RAMO DE LA ILUMINACION ARTIFICIAL, REALIZACION DE ESTUDIOS Y PROYECTOS DE ILUMIN. </t>
  </si>
  <si>
    <t>info@vivallum.com</t>
  </si>
  <si>
    <t>B64443807</t>
  </si>
  <si>
    <t>MEGABRAIN SYSTEMS SL</t>
  </si>
  <si>
    <t xml:space="preserve">LA COMPRA Y VENTA, AL MAYOR Y AL DETALL, INCLUSO POR INTERNET, DE TODO TIPO DE APARATOS ELECTRONICOS Y DE INFORMATICA, CON SUS COMPLEMENTOS Y ACCESORIOS, Y TAMBIEN SERVICIOS DE INTERNET DE HOSTIN Y PAGINAS WEB, ETC. </t>
  </si>
  <si>
    <t>B86567864</t>
  </si>
  <si>
    <t>STRATESYS CLOUD SOLUTIONS SL</t>
  </si>
  <si>
    <t xml:space="preserve">LA IDENTIFICACION, DEFINICION, ESTUDIO, ANALISIS, DESARROLLO, COMERCIALIZACION, GESTION Y OPERACION (EXPLOTACION) DE TODO TIPO DE APLICACIONES SOFTWARE BASADAS EN INTERNET. </t>
  </si>
  <si>
    <t>B91168195</t>
  </si>
  <si>
    <t>ORDAMAR INFORMATICA SL</t>
  </si>
  <si>
    <t xml:space="preserve">COMERCIO, ALQUILER Y REPARACION DE TODO TIPO DE APARATOS DE INFORMATICA Y TELEFONIA. CONFECCION DE PROGRAMAS INFORMATICOS COMERCIO Y REPARACION DE MUEBLES Y MAQUINAS DE OFICINA EN GENERAL. HOSTELERIA EN GENERAL.. </t>
  </si>
  <si>
    <t>B93253508</t>
  </si>
  <si>
    <t>SAPIENS SOFTWARE DEVELOPMENTS SL</t>
  </si>
  <si>
    <t xml:space="preserve">a) Desarrollo de aplicaciones Informáticas. b) Desarrollo de algoritmos tecnológicos para implementación informática. c) Análisis y consultaría tecnológica y estratégica por internet. d) Diseño y comunicación de Paginas Web. e) Desarrollo de Paginas Web. f) La compraventa al por mayor y menor de pro. </t>
  </si>
  <si>
    <t>B96333661</t>
  </si>
  <si>
    <t>ESB SISTEMAS ESPAÑA SL</t>
  </si>
  <si>
    <t xml:space="preserve">La fabricacion, comercializacion, venta, importacion, exportacion, instalacion, mantenimiento y reparacion de antenas, sus componentes y aparatos electricos, electrónicos y de telecomunicaciones en general. La investigación y desarrollo de mejoras en la recepción de señales de radio y televisión en.. </t>
  </si>
  <si>
    <t>esb@mundicom.com</t>
  </si>
  <si>
    <t>B63046445</t>
  </si>
  <si>
    <t>ADVENTUS SYSTEMS IBERICA SL</t>
  </si>
  <si>
    <t xml:space="preserve">LA INVESTIGACION, INGENIERIA, DISENO, DESARROLLO, INTEGRACION, ADQUISICION, COMERCIALIZACION, FABRICACION Y/O REALIZACION, INSTALACION, GARANTIA, PROMOCION, MANTENIMIENTO, REPARACION, DE TODA CLASE DE REDES PARA TELECOMU. </t>
  </si>
  <si>
    <t>B63381610</t>
  </si>
  <si>
    <t>QMAS ISO SL</t>
  </si>
  <si>
    <t xml:space="preserve">COMERCIO AL POR MAYOR Y POR MENOR DE SUMINISTROS Y MATERIAL INFORMATICO. </t>
  </si>
  <si>
    <t>B64683642</t>
  </si>
  <si>
    <t>SOFTWARE INFORMATICA VEDCOR S.L</t>
  </si>
  <si>
    <t xml:space="preserve">PROMOCION Y CONSTRUCCION DE VIVIENDAS, DE OFICINAS Y DE TODO TIPO DE INMUEBLES.COMPRA, VENTA, REFORMA, ADMINISTRACION Y EXPLOTACION POR CUALQUIER TITULO DE VIVIENDAS, EDIFICIOS, HOTELES, LOCALES, NAVES INDUSTRIALES, ETC.. </t>
  </si>
  <si>
    <t>B64715915</t>
  </si>
  <si>
    <t>TAVITA GLOBAL SERVICES SL</t>
  </si>
  <si>
    <t xml:space="preserve">COMERCIO AUTOMATICO Y LA VENTA DE MAQUINARIA INDUSTRIAL.. </t>
  </si>
  <si>
    <t>B84575141</t>
  </si>
  <si>
    <t>DISTRIBUCION MASIVA DE DERIVADOS SL</t>
  </si>
  <si>
    <t xml:space="preserve">LA DISTRIBUCION Y COMERCIALIZACION DE APLICACIONES INFORMATICAS Y PROGRAMAS DE ORDENADOR ORIENTADOS AL SECTOR FINANCIERO. </t>
  </si>
  <si>
    <t>B86582376</t>
  </si>
  <si>
    <t>ARGENTIS CONSULTING EUROPE SL</t>
  </si>
  <si>
    <t xml:space="preserve">LA COMERCIALIZACION, EXPLOTACION, DISEÑO, CREACION, Y LA GESTION, (SOPORTE Y MANTENIMIENTO) DE PRODUCTOS DE SOFWARE. </t>
  </si>
  <si>
    <t>B90120114</t>
  </si>
  <si>
    <t>ENGLOBA PROJECT GESTION INTEGRAL DE SERVICIOS SOCIEDAD LIMITADA</t>
  </si>
  <si>
    <t xml:space="preserve">El objeto social será: -a-El diseño, desarrollo, producción, integración, operación, mantenimiento, reparación y comercialización de sistemas, soluciones y productos que hagan uso de nuevas tecnología, incluyendo las tecnologías de la información -informática, electrónica y comunicaciones-, así com. </t>
  </si>
  <si>
    <t>B01397009</t>
  </si>
  <si>
    <t>SOS LAGUN REDES INTELIGENTES SOCIEDAD LIMITADA</t>
  </si>
  <si>
    <t>01510</t>
  </si>
  <si>
    <t xml:space="preserve">TODAS AQUELLAS ACTIVIDADES DESTINADAS AL ASESORAMIENTO, CONSULTA, ORIENTACION, PRESTACION DE SERVICIOS Y PROYECTOS, DE NUEVAS TECNOLOGIAS DE LA INFORMACION.- LA PROMOCION, CONSTRUCCION; COMPRA, VENTA, ARRENDAMIENTO Y COM. </t>
  </si>
  <si>
    <t>tics@ticsevolution.com</t>
  </si>
  <si>
    <t>B22241517</t>
  </si>
  <si>
    <t>PIRENET SL</t>
  </si>
  <si>
    <t>22300</t>
  </si>
  <si>
    <t xml:space="preserve">DAR SERVICIOS Y SOLUCIONES INFORMATICAS Y DE TELECOMUNICACIONES. LAS ACTIVIDADES PODRAN TAMBIEN SER DESARROLLADAS POR LA SOCIEDAD, TOTAL O PARCIALMENTE, DE MODO INDIRECTO, MEDIANTE LA PARTICIPACION EN OTRAS SOCIEDADES CO. </t>
  </si>
  <si>
    <t>info@pirenet.com</t>
  </si>
  <si>
    <t>B64290158</t>
  </si>
  <si>
    <t>SISMA LASER ESPAÑA S.L</t>
  </si>
  <si>
    <t xml:space="preserve">EL COMERCIO, IMPORTACION O EXPORTACION DE MAQUINAS Y DE RECAMBIOS DE LAS MISMAS PARA LA INDUSTRIA, ASI COMO LA PRESTACION DE SERVICIOS DE ASISTENCIA TECNICA Y DE POSTVENTA EN EL SECTOR DE LA MAQUINARIA INDUSTRIAL. </t>
  </si>
  <si>
    <t>info@sismalaser.es</t>
  </si>
  <si>
    <t>B66331877</t>
  </si>
  <si>
    <t>HONO TECHNOLUX SL</t>
  </si>
  <si>
    <t xml:space="preserve">COMERCIALIZACION DE CONTENIDOS PARA DISPOSITIVOS MOVILES Y EN GENERAL, COMPRAVENTA Y PRESTACION DE SERVICIOS EN EL AMBITO DE LA INDUSTRIA DE LAS ACTIVIDADES TECNOLOGICAS DE LA INFORMACION Y/ O DE LA COMUNICACION, ETC. </t>
  </si>
  <si>
    <t>bcn@pintoruizdelvalle.com</t>
  </si>
  <si>
    <t>B81624991</t>
  </si>
  <si>
    <t>GREDOS MULTIMEDIA SL</t>
  </si>
  <si>
    <t xml:space="preserve">DISENO, MANTENIMIENTO, HOSPEDAJE DE PAGINAS WEB Y DESARROLLO DE APLICACIONES MULTIMEDIA.                                                                                                                                    . </t>
  </si>
  <si>
    <t>info@cmymultimedia.com</t>
  </si>
  <si>
    <t xml:space="preserve"> casvi@casvi.es</t>
  </si>
  <si>
    <t xml:space="preserve"> info@casviboadilla.es</t>
  </si>
  <si>
    <t>B82580762</t>
  </si>
  <si>
    <t>LUNDGREN BONILLA Y ASOCIADOS SL</t>
  </si>
  <si>
    <t xml:space="preserve">TODAS LAS ACTIVIDADES PROPIAS DE PROVEEDOR DE INTERNET SERVICIOS DE PUBLICIDAD E INFORMACION A TRAVES DE INTERNET Y EN GENERAL TODOS LOS SERVICIOS RELACIONADOS CON INTERNET.. </t>
  </si>
  <si>
    <t>B85856649</t>
  </si>
  <si>
    <t>ESPACIO SAUZAL SL</t>
  </si>
  <si>
    <t xml:space="preserve">EL DISEÑO, CREACION, INTERMEDIACION, UTILIZACION Y EXPLOTACION DE PAGINAS WEB Y DE TODA CLASE DE PROGRAMAS INFORMATICOS.. </t>
  </si>
  <si>
    <t>B98496037</t>
  </si>
  <si>
    <t>MAYU IT SOLUTIONS SOCIEDAD LIMITADA</t>
  </si>
  <si>
    <t xml:space="preserve">. ARTICULO 2 . Constituye el objeto Social el asesor miento y venta de componentes de Hardware así como el asesoramiento y la formación sobre aplicaciones de software, el diseño y desarrollo de páginas web, el diseño, elaboración y venta de programas de software y servicios de consultoría. </t>
  </si>
  <si>
    <t>B36992766</t>
  </si>
  <si>
    <t>ADSHAPING SL</t>
  </si>
  <si>
    <t>"LA CREACION, DIFUSION, DINAMIZACION Y GESTION PROMOCIONAL Y COMUNICATIVA DE SOPORTES ""PAGINAS WEB"" EN INTERNET O A TRAVES DE CUALQUIER OTRO MEDIO TELEMATICO, ASI COMO LA COMERCIALIZACION DE ESPACIOS PUBLICITARIOS DISPONI. "</t>
  </si>
  <si>
    <t>B62551205</t>
  </si>
  <si>
    <t>VIDEO STREAM NETWORKS S.L</t>
  </si>
  <si>
    <t xml:space="preserve">LA INTEGRACION, INSTALACION Y VENTA DE EQUIPOS DE MULTIMEDIA Y PRODUCCION DE VIDEO.                                                                                                                                         . </t>
  </si>
  <si>
    <t>B21517040</t>
  </si>
  <si>
    <t>RUI WORLD SL</t>
  </si>
  <si>
    <t>21440</t>
  </si>
  <si>
    <t xml:space="preserve">a. El comercio al por menor y al por mayor, la distribución comercial, importación y exportación, de aparatos y componentes eléctricos, electrónicos, de sotfware y hardware. El ensamblaje y reparación de éstos. El desarrollo e implantación de sotware propio, mantenimiento relativo a la ejecución de. </t>
  </si>
  <si>
    <t>B71025530</t>
  </si>
  <si>
    <t>2.0 DISEÑO Y APLICACIONES INFORMATICAS SL</t>
  </si>
  <si>
    <t>31620</t>
  </si>
  <si>
    <t xml:space="preserve">LA SOCIEDAD TIENE POR OBJETO EL COMERCIO ELECTRONICO Y LA PRESTACION DE SERVICIOS EN EL AREA DE LA INFORMATICA Y LAS NUEVAS TECNOLOGIAS, ENTRE LOS QUE SE INCLUYEN LA IMPLEMENTACION Y MONTAJE DE REDES INFORMATICAS, DESARR. </t>
  </si>
  <si>
    <t>info@20disenoweb.com</t>
  </si>
  <si>
    <t>B72217144</t>
  </si>
  <si>
    <t>WIFI-VOZ PUERTO SL</t>
  </si>
  <si>
    <t xml:space="preserve">1. La explotación de negocios de informática y telecomunicaciones. 1. Desarrollo de programas informáticos para plataformas informáticas de consumo, administraciones públicas, profesionales e industriales. 3. Actividades relacionadas con las telecomunicaciones, instalación de redes de ordenadores,. </t>
  </si>
  <si>
    <t>B83290551</t>
  </si>
  <si>
    <t>ONDATA INTERNATIONAL SL</t>
  </si>
  <si>
    <t xml:space="preserve">LA RECUPERACION DE DATOS INFORMATICOS EN TODO TIPO DE SOPORTES A TRAVES DE TODO TIPO DE TECNICAS OTROS                                                                                                                      . </t>
  </si>
  <si>
    <t>administracion@ondata.es</t>
  </si>
  <si>
    <t xml:space="preserve"> carlos.sanchez@ondata.es</t>
  </si>
  <si>
    <t xml:space="preserve"> alfredo.ruiz@ondata.es</t>
  </si>
  <si>
    <t xml:space="preserve"> comercialmex@ondata.es</t>
  </si>
  <si>
    <t xml:space="preserve"> info@ondata.es</t>
  </si>
  <si>
    <t>B86338340</t>
  </si>
  <si>
    <t>SIGO MIS COBROS SL</t>
  </si>
  <si>
    <t xml:space="preserve">EL DISEÑO, DESARROLLO, PRODUCCION, INTEGRACION, OPERACION, MANTENIMIENTO, REPARACION Y COMERCIALIZACION DE SISTEMAS, SOLUCIONES Y PRODUCTOS QUE HAGAN USO DE LAS TECNOLOGIAS DE LA INFORMACION. </t>
  </si>
  <si>
    <t>B35854678</t>
  </si>
  <si>
    <t>J. L. INTERFACE CANARIAS SL</t>
  </si>
  <si>
    <t xml:space="preserve">LA PRODUCCION PROPIA DE PROGRAMAS Y APLICACIONES INFORMATICAS PARA TODO TIPO DE ORDENADORES, SU COMERCIALIZACION, INSTALACION Y ASISTENCIA, ASI COMO LA APLICACION DE SERVICIOS Y MANTENIMIENTOS DE DOMINIOS, HOSTING Y CREA. </t>
  </si>
  <si>
    <t>B64977531</t>
  </si>
  <si>
    <t>REQUIRUM SL</t>
  </si>
  <si>
    <t xml:space="preserve">DESARROLLO, PROGRAMACION, Y GESTION DE PAGINAS WEB EN INTERNET.. </t>
  </si>
  <si>
    <t>B86191483</t>
  </si>
  <si>
    <t>DAMAVE MULTISERVICIOS SL</t>
  </si>
  <si>
    <t xml:space="preserve">LAS ACTIVIDADES PROPIAS DE LOS PROGRAMADORES Y ANALISTAS INFORMATICOS;. </t>
  </si>
  <si>
    <t>B86726023</t>
  </si>
  <si>
    <t>NOBOXOUT SL</t>
  </si>
  <si>
    <t xml:space="preserve">1. Desarrollo de Software, en especial el de videojuegos. 2. Actividadesde nueva tecnología relacionadas con la informática y telecomunicación, así como todo lo referente a la fabricación, investigación, diseño, comercialización y distribución de la misma. </t>
  </si>
  <si>
    <t>B11480019</t>
  </si>
  <si>
    <t>RIASEIS 1 SL</t>
  </si>
  <si>
    <t xml:space="preserve">LA VENTA Y COMERCIO AL POR MENOR DE TODO TIPO DE TEJIDOS Y PRENDAS DE CONFECCION.. </t>
  </si>
  <si>
    <t>B27409713</t>
  </si>
  <si>
    <t>AB LUGO ZEENLA SL</t>
  </si>
  <si>
    <t xml:space="preserve">Prestación de servicios de marketing y publicidad, a empresas dedicadas aldesarrollo de software o a cualquier otro tipo de actividad. Desarrollo de software propio, tanto para uso propio como para terceros. Prestación de servicios de tipo informático en general a todo tipo de empresas y/ o particu. </t>
  </si>
  <si>
    <t>B43489483</t>
  </si>
  <si>
    <t>GIRICOM SERVEIS TECNICS SOCIEDAD LIMITADA</t>
  </si>
  <si>
    <t xml:space="preserve">LA PRODUCCION, MODIFICACION, COMERCIALIZACION, DISTRIBUCION Y VENTA DE ORDENADORES Y EQUIPOS DE TELEFONIA, INSTALACIONES DE TELECOMUNICACIONES, ACTIVIDAD DE FORMACION Y LA GESTION DE TODA CLASE DE TRAMITACIONES.. </t>
  </si>
  <si>
    <t>info@giricom.es</t>
  </si>
  <si>
    <t xml:space="preserve"> giricom@giricom.com</t>
  </si>
  <si>
    <t>B84587864</t>
  </si>
  <si>
    <t>DIAZ BARAHONA GROUP SL</t>
  </si>
  <si>
    <t>28470</t>
  </si>
  <si>
    <t xml:space="preserve">FABRICACION Y COMERCIO AL POR MENOR Y MAYOR DE HARDWARE, SOFTWARE, CONSUMIBLES. </t>
  </si>
  <si>
    <t>B86683174</t>
  </si>
  <si>
    <t>VIOSAN GLOBAL 365 SL</t>
  </si>
  <si>
    <t xml:space="preserve">Gestión y explotación del tráfico de mensajes cortos y multimedia y gestionar la plataforma telefónica. Compra, venta, alquiler, explotación, reparación y distribución de toda clase de productos y servicios relacionados con el sector de la telefonia. Otros servicios de telecomunicaciones... </t>
  </si>
  <si>
    <t>B07817463</t>
  </si>
  <si>
    <t>ISLAND COMPUTER TRADING SL</t>
  </si>
  <si>
    <t xml:space="preserve">IMPORTACION, EXPORTACION, REPRESENTACION, DISTRIBUCION Y VENTA DE COMPONENTES DE ORDENADORES, COMPONENTES ELECTRONICOS, SISTEMAS Y ARTICULOS DE SEGURIDAD, ARTICULOS PARA VEHICULOS Y PARA EL HOGAR                         . </t>
  </si>
  <si>
    <t>B24631160</t>
  </si>
  <si>
    <t>CHRONOS INFORMATION TECHNOLOGY SOCIEDAD DE RESPONSABILIDAD LIMITADA</t>
  </si>
  <si>
    <t xml:space="preserve">La prestación de todo tipo de servicios y venta relacionados con la informática, como la programación, instalación, fabricación, reparación, mantenimiento y venta tanto de software como de hardware. En aquellas actividadesque sean profesionales la sociedad actuará como mediadora y coordinadora. </t>
  </si>
  <si>
    <t>B38552212</t>
  </si>
  <si>
    <t>ALOE CONSULTING CONSULTORA INFORMATICA DE CANARIAS SL</t>
  </si>
  <si>
    <t>38004</t>
  </si>
  <si>
    <t xml:space="preserve">SERVICIOS DE CONSULTORIA INFORMATICA, TALES COMO ASESORAMIENTO. EXPEDICION DE CERTIFICADOS DE CALIDAD. REALIZACION DE CURSOS DE FORMACION Y PERFECCIONAMIENTO SELECCION DE PERSONAL.. </t>
  </si>
  <si>
    <t>info@aloedigital.com</t>
  </si>
  <si>
    <t>B92960962</t>
  </si>
  <si>
    <t>UNIVERSAL SOFTWARE MANAGEMENT SL</t>
  </si>
  <si>
    <t xml:space="preserve">FABRICACION, REALIZACION, COMERCIO, IMPORTACION, EXPORTACION, DESARROLLO, INSTALACION, PERFECCIONAMIENTO, REPARACION, PROGRAMACION Y EXPLOTACION DE TODO TIPO DE SOFTWARE, HARDWARE Y CUALQUIER PROGRAMA, SISTEMA O PRODUCTO. </t>
  </si>
  <si>
    <t>B98178320</t>
  </si>
  <si>
    <t>SCREEN-SPORTS SOCIEDAD LIMITADA</t>
  </si>
  <si>
    <t xml:space="preserve">El desarrollo de hardware, software y comunicaciones para deportistas y clubs deportivos, incluyendo el desarrollo y mantenimiento de paginas web en internet con todo tipo de servicios online; los servicios de prensa personalizados y el asesoramiento en temas de comunicacion, deporte, marketing y pu.. </t>
  </si>
  <si>
    <t>B13481387</t>
  </si>
  <si>
    <t>CONSULTING REACCIONA SOCIEDAD LIMITADA</t>
  </si>
  <si>
    <t>13005</t>
  </si>
  <si>
    <t xml:space="preserve">LA CONSULTORIA TECNOLOGICA DE EMPRESAS.. </t>
  </si>
  <si>
    <t>B61946117</t>
  </si>
  <si>
    <t>ADCOM MEDIA SL</t>
  </si>
  <si>
    <t xml:space="preserve">LAS ACTIVIDADES RELACIONADAS CON LA INFORMATICA, INCLUYENDOSE LA COMERCIALIZACION Y DESARROLLO DE PROGRAMAS Y ORDENADORES CON TODO SUS COMPLEMENTOS Y ACCESORIOS ADQUISICION PARA SI O PARA TERCEROS DE FINCAS, ETC.. </t>
  </si>
  <si>
    <t>B63358873</t>
  </si>
  <si>
    <t>WAPAA MOBILE SOFTWARE ENTERTAINMENT SL</t>
  </si>
  <si>
    <t xml:space="preserve">LA PRODUCCION, DESARROLLO Y COMERCIALIZACION DE APLICACIONES INFORMATICAS Y SOFTWARE, QUE SE PODRAN EJECUTAR DESDE EQUIPOS INFORMATICOS, TELEFONOS MOVILES O CUALQUIER OTRO APARATO SUSCEPTIBLE DE EJECUTAR DICHAS APLICACIO. </t>
  </si>
  <si>
    <t>B65195661</t>
  </si>
  <si>
    <t>DILNET SOLUTIONS SL</t>
  </si>
  <si>
    <t xml:space="preserve">DESARROLLO Y COMERCIALIZACION DE SOFTWARE, HARDWARE, CONSULTORIA Y FORMACIONEN CUALQUIER AREA INHERENTE A LA EMPRESA, TANTO INDIVIDUAL COMO SOCIETARIAMENTE,.. </t>
  </si>
  <si>
    <t>B65451627</t>
  </si>
  <si>
    <t>SPM-NUMARK SL</t>
  </si>
  <si>
    <t xml:space="preserve">LA CONSULTORIA, DESARROLLO, OPTIMIZACION E IMPLANTACION DE PROCESOS INFORMATICOS EN APLICACIONES ADMINISTRATIVAS, COMERCIALES, E INDUSTRIALES, CUALQUIER OTRA APLICACION RELACIONADA CON LAS TECNOLOGIAS DE LA INFORMACION. </t>
  </si>
  <si>
    <t>B66514167</t>
  </si>
  <si>
    <t>ADJOMO GLOBAL SL</t>
  </si>
  <si>
    <t xml:space="preserve">LA EXPLOTACION ELECTRONICA POR TERCEROS (CNAE 6209). DIRECCION Y GESTION DE VALORES REPRESENTATIVOS DE FONDOS PROPIOS DE ENTIDADES POR RESIDENTES EN EL TERRITORIO ESPAÑOL. </t>
  </si>
  <si>
    <t>B76119734</t>
  </si>
  <si>
    <t>ROSCHI LED TECHNOLOGY SOCIEDAD LIMITADA</t>
  </si>
  <si>
    <t xml:space="preserve">La realización de estudios, ingeniería, asesoramiento, proyectos, fabricación, instalación o montaje, suministro, alquiler, venta, almacenamiento, depósito y distribución, así como reparación, conservación... de: materiales, artículos, instalaciones y equipos eléctricos, electrónicos, mecánicos... </t>
  </si>
  <si>
    <t>info@roschi.es</t>
  </si>
  <si>
    <t>B81883142</t>
  </si>
  <si>
    <t>OFIMEDIA REPARACIONES SL</t>
  </si>
  <si>
    <t xml:space="preserve">FABRICACION, REPARACION, INSTALACION, DIAGNOSTICO PARA REPARACION POSTVENTA Y COMERCIALIZACION DE EQUIPOS ELECTRONICOS INFORMATIVOS PERIFERICOS TELEFONICOS Y ACTIVIDADES RELACIONADAS CON EQUIPOS ELECTRONICOS Y TELECOM.. </t>
  </si>
  <si>
    <t>B85789832</t>
  </si>
  <si>
    <t>DE GHOUL SL</t>
  </si>
  <si>
    <t xml:space="preserve">INTERMEDIACION Y COMERCIALIZACION DE TELEFONIA.. </t>
  </si>
  <si>
    <t>info@grupoaseconta.com</t>
  </si>
  <si>
    <t>A62134341</t>
  </si>
  <si>
    <t>SOFTONIC INTERNATIONAL SA</t>
  </si>
  <si>
    <t xml:space="preserve">SERVICIOS DE TELETRANSMISION DE DATOS, COMERCIO AL POR MENOR DE MAQUINAS Y EQUIPOS DE OFICINA, PROMOCION INMOBILIARIA DE TERRENOS Y EDIFICACIONES.. </t>
  </si>
  <si>
    <t>info@softonic.com</t>
  </si>
  <si>
    <t xml:space="preserve"> purchase.area@softonic.com</t>
  </si>
  <si>
    <t xml:space="preserve"> jennifer.woodard@softonic.com</t>
  </si>
  <si>
    <t xml:space="preserve"> gabriela.polanco@softonic.com</t>
  </si>
  <si>
    <t xml:space="preserve"> ffxtlbra@softonic.com</t>
  </si>
  <si>
    <t>B01472828</t>
  </si>
  <si>
    <t>INVERSIONES TECNOLOGICAS SIGLO XIX S.L</t>
  </si>
  <si>
    <t>01001</t>
  </si>
  <si>
    <t xml:space="preserve">El desarrollo de software tanto general como especifico para sistemas informaticos; comerco de acciones, bienes, obligaciones, etc; de productos de consumo, asesoria e informacion de empresas; construccion en general; comercio de inmuebles.. </t>
  </si>
  <si>
    <t>B14302186</t>
  </si>
  <si>
    <t>DESARROLLOS INFORMATICOS BJ SL</t>
  </si>
  <si>
    <t>14012</t>
  </si>
  <si>
    <t xml:space="preserve">CONFECCION Y VENTA MAYOR Y MENOR DE PROGRAMAS PARA EL FUNCIONAMIENTO DE ORDENADORES. VENTA EL MAYOR Y MENOR DE ORDENADORES, COMPLEMENTOS Y ACCESORIOS. ENSENANZA EN MATERIA INFORMATICA RELACIONADA CON EL MANEJO DE ORDENAD. </t>
  </si>
  <si>
    <t>B33872094</t>
  </si>
  <si>
    <t>DICAMPUS SL</t>
  </si>
  <si>
    <t xml:space="preserve">LA CONSULTORIA, DISENO E INSTALACION DE SISTEMAS, SISTEMAS DE TELECOMUNICACIONES REDES E INTRANETS. LAS CONEXIONES DE DATOS A SISTEMAS WEB, SERVICIOS DE INFORMACION CORPORATIVA E IMAGEN EMPRESARIAL ORIENTADAS A INTERNET.. </t>
  </si>
  <si>
    <t>info@dicampus.com</t>
  </si>
  <si>
    <t>B48955488</t>
  </si>
  <si>
    <t>NEW HIGH TECHNOLOGIES OF NORWICK SOCIEDAD LIMITADA</t>
  </si>
  <si>
    <t xml:space="preserve">COMERCIALIZACION, ASISTENCIA TECNICA Y ALQUILER DE TODO TIPO DE MATERIAL INFORMATICO. CONFECCION Y COMERCIALIZACION DE TODA CLASE DE PROGRAMAS REALIZABLES POR ORDENADOR. FORMACION A PERSONAS EN EL CAMPO DE LA INFORMATICA. </t>
  </si>
  <si>
    <t>info@nht-norwick.es</t>
  </si>
  <si>
    <t xml:space="preserve"> info@nht-norwick.com</t>
  </si>
  <si>
    <t>B63607741</t>
  </si>
  <si>
    <t>NARY LIMITS SL</t>
  </si>
  <si>
    <t xml:space="preserve">LA BUSQUEDA Y TRATAMIENTO DE INFORMACION DESTINADA A LA PRESTACION DE SERVICIOS DE BUSQUEDA Y LOCALIZACION DE PRODUCTOS, UTILIZANDO PRINCIPALMENTE HERRAMIENTAS RELACIONADAS CON LA SOCIEDAD DE LA INFORMACION, ETC. </t>
  </si>
  <si>
    <t>B64849243</t>
  </si>
  <si>
    <t>INFORMATICA I MES SL</t>
  </si>
  <si>
    <t xml:space="preserve">LA COMPRAVENTA Y REPARACION DE ORDENADORES Y EQUIPOS PARA EL TRATAMIENTO DE LA INFORMACION, ASI COMO SUS RECAMBIOS Y ACCESORIOS, ACTIVIDAD DE PROGRAMACION INFORMATICA Y DISENO DE PAGINAS WEB.. </t>
  </si>
  <si>
    <t>info@informaticaimes.cat</t>
  </si>
  <si>
    <t>B65712820</t>
  </si>
  <si>
    <t>SENYCIAL SL</t>
  </si>
  <si>
    <t>08204</t>
  </si>
  <si>
    <t xml:space="preserve">INFORMACION Y COMUNICACIONES. INFORMATICA, TELECOMUNICACIONES Y OFIMATICA. INVESTIGACION, DESARROLLO E INNOVACION. ACTIVIDADES CIENTIFICAS Y TECNICAS. Y EN ESPECIAL SERVICIOS DE TECNOLOGIAS DE LA INFORMACION, ETC. </t>
  </si>
  <si>
    <t>B83065532</t>
  </si>
  <si>
    <t>IBERINVEST FINANZAS SL</t>
  </si>
  <si>
    <t xml:space="preserve">EL DISENO, IMPLANTACION, EXPLOTACION Y COMERCIALIZACION DE SERVICIOS RELACIONADOS CON INTERNET, SUS CONTENIDOS, CANALES TELEMATICOS ESPECIALIZADOS Y SISTEMAS DE INFORMACION ASOCIADOS,. </t>
  </si>
  <si>
    <t>B84715382</t>
  </si>
  <si>
    <t>KELMATECH INFORMATICA Y TELECOMUNICACIONES SL</t>
  </si>
  <si>
    <t xml:space="preserve">CONSULTORIA Y DESARROLLOS DE SOLUCIONES SOFTWARE EN EL AMBITO DE LA INFORMATICA Y LAS TELECOMUNICACIONES. </t>
  </si>
  <si>
    <t>B86484870</t>
  </si>
  <si>
    <t>SHELDON Y ROBLES SL</t>
  </si>
  <si>
    <t xml:space="preserve">LA IMPORTACION, EXPORTACION, DISTRIBUCION, CONSULTORIA, ASESORAMIENTO, ESTUDIO Y EJECUCION DE TODA CLASE DE REDES Y COMPONENTES ELECTRICOS. </t>
  </si>
  <si>
    <t>B93238756</t>
  </si>
  <si>
    <t>TELEMACO SISTEMA DE TELECOMUNICACIONES SL</t>
  </si>
  <si>
    <t xml:space="preserve">La creación, desarrollo y comercialización de tecnologías varias; la explotación económica del negocio de servicios de telecomunicaciones. </t>
  </si>
  <si>
    <t>A46063418</t>
  </si>
  <si>
    <t>ODEC CENTRO DE CALCULO Y APLICACIONES INFORMATICAS SA</t>
  </si>
  <si>
    <t>46701</t>
  </si>
  <si>
    <t xml:space="preserve">EL ASESORAMIENTO EN LA ELABORACION DE DATOS ESTADISTICOS PROCEDENTES DE ESTUDIOS DE MERCADOS Y DE OPINION. ESTUDIAR Y ELABORAR INFORMES, ESTUDIOS, PLANES, DIRECCION, SUPERVISION Y CONTROL DE LA IMPLANTACION DE SISTEMAS O. </t>
  </si>
  <si>
    <t>mazda@odec.es</t>
  </si>
  <si>
    <t xml:space="preserve"> lpistoni@odec.es</t>
  </si>
  <si>
    <t xml:space="preserve"> mazdalopd@odec.es</t>
  </si>
  <si>
    <t xml:space="preserve"> odec@odec.es</t>
  </si>
  <si>
    <t>B33848789</t>
  </si>
  <si>
    <t>ESPIRAL MICROSISTEMAS SL</t>
  </si>
  <si>
    <t>33210</t>
  </si>
  <si>
    <t xml:space="preserve">EL DESARROLLO DE SOLUCIONES DE COMERCIO ELECTRONICO Y TELETRABAJO, ASI COMO EL DISENO Y EJECUCION DE PROYECTOS DE INGENIERIA INFORMATICA, DESARROLLO DE AUDITORIAS DE EQUIPAMIENTO Y SEGURIDAD INFORMATICA, INSTALACION Y MA. </t>
  </si>
  <si>
    <t>comercial@proactivanet.com</t>
  </si>
  <si>
    <t xml:space="preserve"> rrhh@espiralms.com</t>
  </si>
  <si>
    <t xml:space="preserve"> info@espiralms.com</t>
  </si>
  <si>
    <t xml:space="preserve"> comercial@espiralms.com</t>
  </si>
  <si>
    <t>B47620935</t>
  </si>
  <si>
    <t>JOVENES PALIDOS SL</t>
  </si>
  <si>
    <t xml:space="preserve">EL DISENO, DESARROLLO, PRODUCCION, INTEGRACION Y MANTENIMIENTO DE SISTEMAS, EQUIPOS, SOLUCIONES Y PRODUCTOS BASADOS EN EL USO INTENSIVO DE LAS TECNOLOGIAS DE LA INFORMACION..                                              . </t>
  </si>
  <si>
    <t>valladolid@movimientocontralaintolerancia.com</t>
  </si>
  <si>
    <t>B64116726</t>
  </si>
  <si>
    <t>THAIRA MANRESA SL</t>
  </si>
  <si>
    <t xml:space="preserve">EL DISENO DE PAGINAS WEB, WEBS ACCESIBLES Y LA REALIZACION DE TODO TIPO DE PROYECTOS AUDIOVISUALES. ASIMISMO, LAS ACTIVIDADES DE CREACION Y COMERCIALIZACION DE PROGRAMAS Y PRODUCTOS INFORMATICOS; ETC. </t>
  </si>
  <si>
    <t>B64940851</t>
  </si>
  <si>
    <t>PAKMON TRADE SL</t>
  </si>
  <si>
    <t xml:space="preserve">LA IMPORTACION Y EXPORTACION DE PRODUCTOS DE TELEFONIA MOVIL Y ACCESORIOS, ASI COMO LA DISTRIBUCION, INTERMEDIACION, EL COMERCIO AL POR MAYOR Y AL MENOR.. </t>
  </si>
  <si>
    <t>B65983264</t>
  </si>
  <si>
    <t>BEST TANDEM SL</t>
  </si>
  <si>
    <t xml:space="preserve">EL DISEÑO, DESARROLLO, PRODUCCION, INTEGRACION Y MANTENIMIENTO DE SISTEMAS, EQUIPOS, SOLUCIONES Y PRODUCTOS BASADOS EN EL USO INTENSIVO DE LAS TECNOLOGIAS DE LA INFORMACION, ETC. </t>
  </si>
  <si>
    <t>B66027350</t>
  </si>
  <si>
    <t>HUMO NUEVO SL</t>
  </si>
  <si>
    <t xml:space="preserve">IMPORTACION, DISTRIBUCION, COMERCIALIZACION AL POR MAYOR Y AL MENOR DE CIGARRILLOS ELECTRONICOS, SUS RECAMBIOS, SUS COMPONENTES Y ACCESORIOS CON VENTA DIRECTA O A TRAVES DE FRANQUICIAS. </t>
  </si>
  <si>
    <t>B85889707</t>
  </si>
  <si>
    <t>WATCHERS 4 INNOVATION SL</t>
  </si>
  <si>
    <t xml:space="preserve">La consultoria estrategica, de negocio y tecnologica, asesoramiento y auditoria de sistemas y procesos, reingenieria de procesos, direccion de proyectos, planificacion, analisis de aplicaciones, redes y sistemas informaticos.. </t>
  </si>
  <si>
    <t>B18929091</t>
  </si>
  <si>
    <t>NUEVO AUDIOMARKETING SOCIEDAD LIMITADA</t>
  </si>
  <si>
    <t xml:space="preserve">Creacion paginas WEB; alojamiento paginas WEB; registros dominios de paginasWEB; insercion de publicidad en el portal de Internet a traves de NUEVO AUDIO MARKETING, comunicaciones, aplicaciones informaticas. Prestacion servicios publicidad. Creacion, difusion anuncios o campañas de informacion publicitaria.. </t>
  </si>
  <si>
    <t>talleresnuevomotor@yahoo.es</t>
  </si>
  <si>
    <t>B72169600</t>
  </si>
  <si>
    <t>ITOOSOFT SL</t>
  </si>
  <si>
    <t xml:space="preserve">El servicio de Internet y cualquier otro servicio de información y telecomunicaciones, incluyendo la creación, generación y explotación de tecnologías de la comunicación. Realización de actividades de Internet, comercio electrónico, así como el suministro de servicios de información, consultoría y f. </t>
  </si>
  <si>
    <t>B86414299</t>
  </si>
  <si>
    <t>SNEGLOBAL SOLUCIONES DE NEGOCIO EMPRESARIALES SL</t>
  </si>
  <si>
    <t xml:space="preserve">La prestación de servicios y asistencia técnica a cualquier tipo de clientes sobre tecnologías de la información;.......... </t>
  </si>
  <si>
    <t>B09522608</t>
  </si>
  <si>
    <t>GLOBALFIDELIS CONSULTORES SL</t>
  </si>
  <si>
    <t xml:space="preserve">El desarrollo de soluciones y servicios para la implementación de programas de fidelización. Externalización y gestión de programas de fidelización. Desarrollo e implementación de soluciones técnológicas para la pequeña y mediana empresa. </t>
  </si>
  <si>
    <t>B37466869</t>
  </si>
  <si>
    <t>SOLUCIONES Y SERVICIOS INFORMATICOS HELTICA SL</t>
  </si>
  <si>
    <t xml:space="preserve">EL COMERCIO MENOR Y REPARACION DE TODO TIPO DE MATERIAL INFORMATICO, ASI COMO LA COMPRAVENTA DEL MISMO.. </t>
  </si>
  <si>
    <t>B54601943</t>
  </si>
  <si>
    <t>SMART ROBOC STUDIOS SL</t>
  </si>
  <si>
    <t>03590</t>
  </si>
  <si>
    <t xml:space="preserve">la creación, asesoramiento y distribución de todo tipo de programas informáticos. </t>
  </si>
  <si>
    <t>B54684337</t>
  </si>
  <si>
    <t>TELECOMUNICACIONES MARINA BAIXA SL</t>
  </si>
  <si>
    <t xml:space="preserve">la compra, venta y comercialización en general, de artículos de telefonía, informática y comunicación. </t>
  </si>
  <si>
    <t>B54849419</t>
  </si>
  <si>
    <t>LUCENTIA LAB SL</t>
  </si>
  <si>
    <t xml:space="preserve">El diseño y venta de soluciones software en el área de inteligencia de negocio -IN-, así como la formación y la asesoría para la implantación en los clientes de dichas soluciones; en especial aquellas aplicaciones que permitan al cliente realizar un desarrollo integrado de las aplicaciones de IN con. </t>
  </si>
  <si>
    <t>B86068152</t>
  </si>
  <si>
    <t>LABORATORIO ACRIDENT SL</t>
  </si>
  <si>
    <t xml:space="preserve">LA CREACION, DIRECCION Y APROVECHAMIENTO COMERCIAL DE REDES DE DISTRIBUCION Y VENTA. ....... </t>
  </si>
  <si>
    <t>acrident2010@hotmail.com</t>
  </si>
  <si>
    <t>B93045763</t>
  </si>
  <si>
    <t>DOTMOBI MEDIA CONSULTING SL</t>
  </si>
  <si>
    <t xml:space="preserve">El analisis, desarrollo, mantenimiento y comercializacion de aplicaciones tecnologicas. Servicios de consultoria tecnologica y de contenidos. Creacion de herramientas para facilitar la comunicacion de empresas e instituciones publicas utilizando nuevas plataformas tecnologicas. Desarrollo y comercia.. </t>
  </si>
  <si>
    <t>B37302312</t>
  </si>
  <si>
    <t>DIVISA PROYECTOS INFORMATICOS SL</t>
  </si>
  <si>
    <t xml:space="preserve">EL NEGOCIO DE INFORMATICA, INCLUSO LA COMERCIALIZACION, REPARACION Y MANTENIMIENTO DE EQUIPOS, ENSENANZA Y PUBLICACIONES REFERENTES A DICHA MATERIA.. </t>
  </si>
  <si>
    <t>B82564543</t>
  </si>
  <si>
    <t>LETSBUYIT SL</t>
  </si>
  <si>
    <t xml:space="preserve">EL DESARROLLO Y LA COMERCIALIZACION DE ACTIVIDADES DE NEGOCIO BASADAS EN INTERNET, EL ESTABLECIMIENTO DE CONTACTOS ENTRE LOS COMPRADORES Y LOS PROVEEDORES DE SERVICIOS A TRAVES DE INTERNET.. </t>
  </si>
  <si>
    <t>B85893550</t>
  </si>
  <si>
    <t>INFRAESTRUCTURAS PARA EVENTOS SL</t>
  </si>
  <si>
    <t xml:space="preserve">LA COMPRAVENTA, ALQUILER Y COMERCIALIZACION DE TODA CLASE DE EQUIPOS DE MUSICA, LUZ Y ELECTRONICA,.... </t>
  </si>
  <si>
    <t>B93101640</t>
  </si>
  <si>
    <t>MADUSOFT CONSULTING SL</t>
  </si>
  <si>
    <t xml:space="preserve">EL DISEÑO, LA PROGRAMACION, LA CREACION Y MANTENIMIENTO DE SOFWARE, DE PAGINAS WEB Y DE BASES DE DATOS; ASI COMO TODO TIPO DE PRODUCTOS ANALOGOS A INTERNET Y A SUS APLICACIONES. LAS APLICACIONES INFORMATICAS, DESARROLLO DE SOFWARE Y HARDWARE, PROGRAMACION, CONSULTORIA INFORMATICA ASI COMO EL COMERCI. </t>
  </si>
  <si>
    <t>B07964380</t>
  </si>
  <si>
    <t>WINHOTEL SOLUTION SL</t>
  </si>
  <si>
    <t xml:space="preserve">EL ESTUDIO Y DESARROLLO DE PROGRAMAS INFORMATICOS ESPECIALIZADOS PARA EMPRESAS Y PROFESIONALES, ESPECIALMENTE PARA EL SECTOR DE HOSTELERLA, RESTAURACION, INCLUSO SUPERMERCADOS Y OTROS PUNTOS DE VENTA. REALIZACION DE ESTU. </t>
  </si>
  <si>
    <t>soporte@winhotelsolution.es</t>
  </si>
  <si>
    <t>B64632193</t>
  </si>
  <si>
    <t>REMOTE CONTROLLED ALARM SYSTEMS SOUTHERN EUROPE SL</t>
  </si>
  <si>
    <t xml:space="preserve">LA FABRICACION, IMPORTACION, EXPORTACION Y VENTA DE TODA CLASE DE MAQUINARIA Y APARATOS DE ALTA TECNOLOGIA DE SISTEMAS DE CONTROL Y ALARMAS.. </t>
  </si>
  <si>
    <t>B65505273</t>
  </si>
  <si>
    <t>METALINKED MEDGROUP SL</t>
  </si>
  <si>
    <t xml:space="preserve">LA EXPLOTACION DE CENTROS Y CONSULTORIOS MEDICOS. ANALISIS Y DESARROLLO DE SOLUCIONES INFORMATICAS INTEGRALES. DESARROLLO Y COMERCIALIZACION DE SOFTWARE, PAGINAS WEB Y WEB SIDE, ETC. </t>
  </si>
  <si>
    <t>B83732982</t>
  </si>
  <si>
    <t>SUBSONIC ENTERTAINMENT IBERICA SL</t>
  </si>
  <si>
    <t xml:space="preserve">LA DISTRIBUCION ASI COMO LA EDICION Y PRODUCCION DE PROGRAMAS INFORMATICOS LIGADOS AL AMBITO DEL OCIO. </t>
  </si>
  <si>
    <t>B85925212</t>
  </si>
  <si>
    <t>TEDYLED TECHNOLOGY SL</t>
  </si>
  <si>
    <t xml:space="preserve">LA FABRICACION, COMERCIALIZACION, IMPORTACION Y EXPORTACION DE PRODUCTOS METALICOS EXCEPTO EN METALES PRECIOSOS, .... </t>
  </si>
  <si>
    <t>B86391968</t>
  </si>
  <si>
    <t>NIDREAN INVESTMENTS SL</t>
  </si>
  <si>
    <t xml:space="preserve">CONSULTORIA Y ASESORAMIENTO EN MATERIA DE TELECOMUNICACIONES E INGENIERIA INFORMATICA E INDUSTRIAL. </t>
  </si>
  <si>
    <t>B86578291</t>
  </si>
  <si>
    <t>EPSXE SOFTWARE SL</t>
  </si>
  <si>
    <t xml:space="preserve">La creación y elaboración de software y de todo tipo de aplicaciones multimedia, asi como la promoción y venta de dichas aplicaciones y equipos por cualquier medio. </t>
  </si>
  <si>
    <t>B50669266</t>
  </si>
  <si>
    <t>REDES SISTEMAS Y COMUNICACIONES SOCIEDAD LIMITADA</t>
  </si>
  <si>
    <t xml:space="preserve">PRESTACION DE SERVICIOS DE VIDEOCONFERENCIA, TELEMENSAJERIA, ECT. Y ORGANIZACION DE CURSOS Y CONGRESOS. ASESORAMIENTO EN MATERIA DE INFORMATICA Y TELEMATICA. EDICION DE PUBLICACIONES. VENTA Y ARRENDAMIENTO DE APARATOS, R. </t>
  </si>
  <si>
    <t>rsc@rsc.es</t>
  </si>
  <si>
    <t xml:space="preserve"> comercial@rsc.es</t>
  </si>
  <si>
    <t>B81403230</t>
  </si>
  <si>
    <t>WORKS GESTION DE MANTENIMIENTO SL</t>
  </si>
  <si>
    <t xml:space="preserve">LA REALIZACION DE ESTUDIOS DE MERCADO DE OPINION DE HABITOS DE COMPRA Y OTROS SERVICIOS RELACIONADOS CON LA INVESTIGACION E INFORMACION COMERCIAL.                                                                          . </t>
  </si>
  <si>
    <t>ecabrera@wgm.es</t>
  </si>
  <si>
    <t xml:space="preserve"> ecabrera@wgmsa.com</t>
  </si>
  <si>
    <t>B85684884</t>
  </si>
  <si>
    <t>PINAR DE LETUR 5 SL</t>
  </si>
  <si>
    <t xml:space="preserve">LA FABRICACION, IMPORTACION, EXPORTACION, DISTRIBUCION, VENTA E INSTALACION DE MATERIALES Y ELEMENTOS DE LOS RAMOS DE LA INDUSTRIA ENERGETICA SOLAR.... </t>
  </si>
  <si>
    <t>B97706204</t>
  </si>
  <si>
    <t>RIBBON SISTEMAS DE IDENTIFICACION Y CODIFICACION SOCIEDAD LIMITADA</t>
  </si>
  <si>
    <t xml:space="preserve">LA COMPRA, VENTA Y COMERCIALIZACION DE PRODUCTOS DE ARTES GRAFICAS, EMBALAJES, PUBLICIDAD, MAQUINARIA AUXILIAR PARA LA INDUSTRIA Y EL COMERCIO Y PRODUCTOS COMPLEMENTARIOS Y AFINES A TODOS ELLOS Y SISTEMAS DE IDENTIFICACI. </t>
  </si>
  <si>
    <t>B31175706</t>
  </si>
  <si>
    <t>COMERCIAL SETECMA SL</t>
  </si>
  <si>
    <t xml:space="preserve">Compra, venta, comercialización, mantenimiento y reparación de toda clase de máquinas de escribir, ordenadores, calculadoras y objetos electrónicos en general, piezas, recambios y accesorios de los mismos y cualesquiera otras operaciones que sean preparatorias, complementarias o derivadas de las principales o que con ellas guarden relación de conexión o dependencia.. </t>
  </si>
  <si>
    <t>setecma@comercialsetecma.com</t>
  </si>
  <si>
    <t>B35880129</t>
  </si>
  <si>
    <t>IDEAMAS CONSULTORIA SL</t>
  </si>
  <si>
    <t xml:space="preserve">EL DESARROLLO DE PROYECTOS DE CONSULTORIO EN GESTION EMPRESARIAL; EL DESARROLLO DE PROGRAMAS DE COMUNICACION EMPRESARIAL PARA EMPRESAS O COLECTIVOS DE EMPRESAS: EL DESARROLLO DE PORTALES DE INTERNET PARA EL FOMENTO DE LA. </t>
  </si>
  <si>
    <t>B63383830</t>
  </si>
  <si>
    <t>INTERCAMBIO ELECTRONICO DE DOCUMENTOS SL</t>
  </si>
  <si>
    <t xml:space="preserve">COMPRA, VENTA, DISTRIBUCION, TRATAMIENTO DE EXPLOTACION EN NOMBRE PROPIO Y DE TERCEROS, DE TODA CLASE DE PRODUCTOS Y PROYECTOS RELACIONADOS CON EL INTERCAMBIO ELECTRONICO DE DATOS Y TELECOMUNICACIONES EN GENERAL, ETC. </t>
  </si>
  <si>
    <t>info@ediversa.com</t>
  </si>
  <si>
    <t xml:space="preserve"> cac@ediversa.com</t>
  </si>
  <si>
    <t xml:space="preserve"> home@ediversa.com</t>
  </si>
  <si>
    <t>B72155716</t>
  </si>
  <si>
    <t>TWINDRESS SL</t>
  </si>
  <si>
    <t xml:space="preserve">COMERCIO AL POR MENOR DE TODO TIPO DE ARTICULOS EN ESTABLECIMIENTO, POR CORRESPONDENCIA E INTERNET; DISENO DE PAGINAS WEB; SERVICIOS DE MANTENIMIENTODE PAGINAS WEB; DESARROLLO Y MANTENIMIENTO DE APLICACIONES INFORMATICAS. </t>
  </si>
  <si>
    <t>B99328296</t>
  </si>
  <si>
    <t>INICIONET APLICACIONES SOCIEDAD LIMITADA</t>
  </si>
  <si>
    <t xml:space="preserve">La sociedad tendrá por objeto las siguientes actividades: Desarrollo de aplicaciones informáticas, prestación de servicios informáticos, así como eldesarrollo de actividades relacionadas con la Informática, telecomunicaciones y ofimática, incluida la venta de equipos informáticos. </t>
  </si>
  <si>
    <t>correo@inicionet.com</t>
  </si>
  <si>
    <t>A62285887</t>
  </si>
  <si>
    <t>GAMELOFT IBERICA SA</t>
  </si>
  <si>
    <t xml:space="preserve">LA INVESTIGACION, DISENO, DESARROLLO, INTEGRACION, COMERCIALIZACION, FABRICACION Y/O REALIZACION DE SOFTWARE PARA TELEFONOS MOVILES Y OTROS EQUIPOS MOVILES DE TELECOMUNICACIONES Y PARA PORTALES DE INTERNET.. </t>
  </si>
  <si>
    <t>montse.olivan@gameloft.com</t>
  </si>
  <si>
    <t xml:space="preserve"> jessica.lewinstein@gameloft.com</t>
  </si>
  <si>
    <t xml:space="preserve"> cyril.guilleminot@gameloft.com</t>
  </si>
  <si>
    <t xml:space="preserve"> bruno.ambregni@gameloft.com</t>
  </si>
  <si>
    <t xml:space="preserve"> doga.ilktac@gameloft.com</t>
  </si>
  <si>
    <t>B65304966</t>
  </si>
  <si>
    <t>COOMPY ROOMMATES SL</t>
  </si>
  <si>
    <t xml:space="preserve">LA CREACION, DESARROLLO, MANTENIMIENTO, EXPLOTACION DE CONTENIDOS A TRAVES DE INTERNET U OTRAS REDES DE TELECOMUNICACIONES. DESARROLLO Y DISEÑO DE PAGINAS WEB, DESARROLLO TECNOLOGICO, DE APLICACIONES INFORMATICAS, ETC.. </t>
  </si>
  <si>
    <t>B65426702</t>
  </si>
  <si>
    <t>DSSINTEGRATION &amp; INNOVATING SOLUTIONS SL</t>
  </si>
  <si>
    <t xml:space="preserve">ACTIVIDADES DE COMERCIALIZACION, IMPORTACION, EXPORTACION, PROMOCION, DISTRIBUCION E INSTALACION DE APLICACIONES INFORMATICAS RELACIONADAS CON LA GESTIONDE DATOS Y TOMA DE DECISIONES, ETC. </t>
  </si>
  <si>
    <t>B85468346</t>
  </si>
  <si>
    <t>TELASA RADIO SL</t>
  </si>
  <si>
    <t xml:space="preserve">LAS ACTIVIDADES RELACIONADAS CON LOS SECTORES DE LA TELECOMUNICACION, INFORMATICA, ELECTRONICA, ENERGIA ELECTRICA, ENERGIAS ALTERNATIVAS Y OBRAS CIVILES ANEJAS, CUALQUIERA QUE SEA SU CLASE Y NATURALEZA, YA SEAN REDES DE. </t>
  </si>
  <si>
    <t>telasa@telasa.com</t>
  </si>
  <si>
    <t>B91536920</t>
  </si>
  <si>
    <t>CEO TECNOLOGIA Y COMUNICACION SL</t>
  </si>
  <si>
    <t xml:space="preserve">EL DISENO, LA CREACION, ELABORACION, MANTENIMIENTO Y COMERCIALIZACION DE PAGINAS WEB, PORTALES Y DE PRODUCTOS MULTIMEDIA: SERVICIOS DE CONSULTORIA DE DISENOS GRAFICOS, TELETRABAJO, FORMACION Y ENSENANZA DE ESTAS MATERIAS. </t>
  </si>
  <si>
    <t>21001</t>
  </si>
  <si>
    <t>B27705730</t>
  </si>
  <si>
    <t>XGRAPHICS ESTUDIO DE IMAGEN VIRTUAL SL</t>
  </si>
  <si>
    <t xml:space="preserve">DIFERENTES SERVICIOS DE DISENO GRAFICO, DE INFOGRAFIA Y 3D, TALES COMO CREACION DE PAGINAS WEB, CREACION DE IMAGENES CORPORATIVAS, BOCETOS EN 3D, DISENO DE IMAGENES INTERIORES Y EXTERIORES DE LAS OBRAS Y PROYECTOS EN CON. </t>
  </si>
  <si>
    <t>B54539911</t>
  </si>
  <si>
    <t>IMAGINACION EDUCATIVA Y DISEÑO INTEGRAL SL</t>
  </si>
  <si>
    <t xml:space="preserve">1. La prestación de servicios de creación, programación, diseño, gestión, tratamiento, promoción, comercialización de portales web, proyectos e infraestructuras informáticas. 2. Servicios globales de internet, identidad digital, presencia web, correo electrónico corporativo, servicio de hosting y. </t>
  </si>
  <si>
    <t>B65242182</t>
  </si>
  <si>
    <t>BREEDER SOCIETY SL</t>
  </si>
  <si>
    <t xml:space="preserve">LA CREACION Y DESARROLLO DE PRODUCTOS Y SERVICIOS DE INFORMACION A TRAVES DE LA RED DE INTERNET, LA GESTION Y EXPLOTACION DE PORTALES Y PAGINAS WEB DETODO TIPO, LA COMERCIALIZACION DE BIENES A TRAVES DE LA RED, ETC.. </t>
  </si>
  <si>
    <t>B82724600</t>
  </si>
  <si>
    <t>DESARROLLO DE SISTEMAS GLOBALES SL</t>
  </si>
  <si>
    <t xml:space="preserve">EL ESTUDIO, CREACION, PUESTA EN MARCHA, GESTION Y DESARROLLO DE TODOS AQUELLOS SERVICIOS RELACIONADOS CON LAS AUTOPISTAS DE LA INFORMACION Y COMUNICACIONES ELECTRONICAS.. </t>
  </si>
  <si>
    <t>sits@futurnet.es</t>
  </si>
  <si>
    <t>B84020692</t>
  </si>
  <si>
    <t>BLUE IMPEX SL</t>
  </si>
  <si>
    <t xml:space="preserve">COMPRAVENTA, IMPORTACION, EXPORTACION, REPRESENTACION Y DISTRIBUCION DE APARATOS Y EQUIPOS ELECTRONICOS, ELECTRICOS, DE AUDIO, VIDEO, INFORMATICOS, MENAJE DEL HOGAR Y MAQUINARIA INDUSTRIAL. </t>
  </si>
  <si>
    <t>B86582806</t>
  </si>
  <si>
    <t>DEKIKI SL</t>
  </si>
  <si>
    <t xml:space="preserve">LA CREACION Y DESARROLLO DE SOFTWARE DE TODO TIPO, LA CREACION Y DISEÑO DE SOLUCIONES INTERACTIVAS PARA INTERNET... </t>
  </si>
  <si>
    <t>B90028671</t>
  </si>
  <si>
    <t>CUPONDIS SOCIEDAD LIMITADA</t>
  </si>
  <si>
    <t xml:space="preserve">Tiene por objeto: -Diseño, producción, instalación, distribución, comercialización y explotación de soluciones tecnológicas integradas. Plataformasde Software-, multicanal o no. Distribución de cupones digitales/ electrónicos. </t>
  </si>
  <si>
    <t>G81586182</t>
  </si>
  <si>
    <t>FUND. ROGELIO SEGOVIA DESARROLLO TELECOMUNIC.</t>
  </si>
  <si>
    <t xml:space="preserve">REALIZACION, GESTION Y PROMOCION DE ACTIVIDADES DE DOCENCIA, INVESTIGACION, DESARROLLO E INNOVACION Y EL APOYO A LAS MISMAS, EN CUALQUIER RAMA DE LA CIENCIA, LA TECNICA, LA CULTURA Y EL SABER HUMANO, CON ESPECIAL ENFASIN. </t>
  </si>
  <si>
    <t>B70331228</t>
  </si>
  <si>
    <t>AWISPA TELECOM SL</t>
  </si>
  <si>
    <t xml:space="preserve">Comercio, instalación, mantenimiento y alquiler de equipos para las tecnologías de la información y las comunicaciones, programas informáticos y transmisión de datos. </t>
  </si>
  <si>
    <t>B72198666</t>
  </si>
  <si>
    <t>CONTINUA CONSULTORES SL</t>
  </si>
  <si>
    <t xml:space="preserve">Informática, telecomunicaciones y ofimática. En particular, la instalacióny mantenimiento de redes informáticas, software de gestión, asesoramiento técnico-informático, telefonía móvil, internet y comunicaciones aplicadas ala gestión empresarial, instalación de sistemas de teleproceso (transmisión. </t>
  </si>
  <si>
    <t>B86289725</t>
  </si>
  <si>
    <t>TAILOR MADE WEB SOLUTIONS SL</t>
  </si>
  <si>
    <t xml:space="preserve">EL DESARROLLO E IMPLEMENTACION DE PAGINAS Y PORTALES WEB Y DESARROLLO DE CRM'S PARA EMPRESAS. </t>
  </si>
  <si>
    <t>B86715067</t>
  </si>
  <si>
    <t>LUNA TIC DESIGN SL</t>
  </si>
  <si>
    <t xml:space="preserve">DESARROLLO DE SOLUCIONES EN INFORMATICA, INNOVACIONES TECNOLOGICAS, COMUNICACION Y GESTION DE NUEVAS TECNOLOGIAS. CONSULTORIA EN TECNOLOGIAS DE LA INFORMACION. </t>
  </si>
  <si>
    <t>B15866155</t>
  </si>
  <si>
    <t>GRUPO NOYA SPORT S.L</t>
  </si>
  <si>
    <t xml:space="preserve">COMPRA Y VENTA DE VEHICULOS AUTOMOVILES ASI COMO LOS LUBRIFICANTES, ACCESORIOS Y RECAMBIOS DE LOS MISMOS; Y REPARACION, REVISION Y MANTENIMIENTO DE AUTOMOVILES                                                             . </t>
  </si>
  <si>
    <t>B31954506</t>
  </si>
  <si>
    <t>ORBITAL SISTEMAS AEROESPACIALES SL</t>
  </si>
  <si>
    <t>31110</t>
  </si>
  <si>
    <t xml:space="preserve">LA SOCIEDAD TIENE POR OBJETO: PROVEER DE SERVICIOS Y PRODUCTOS DE TECNOLOGIA A EMPRESAS AERONAUTICAS Y AEROESPACIALES.. </t>
  </si>
  <si>
    <t>B40246068</t>
  </si>
  <si>
    <t>SEE TOW SEE SOCIEDAD LIMITADA</t>
  </si>
  <si>
    <t xml:space="preserve">-La creacion, produccion, edicion, gestion, distribucion y venta de medios informaticos de cualquier naturaleza y en todas las modalidades, actuales, futuras ya sean impresos, electronicos, radiofonicos o televisivos, asi como la prestacion de servicios profesionales a terceros en los mismos y en o. </t>
  </si>
  <si>
    <t>B59325514</t>
  </si>
  <si>
    <t>TWIN CAM AUDIO INTERNATIONAL SL</t>
  </si>
  <si>
    <t xml:space="preserve">EXPORTACION, IMPORTACION, COMERCIALIZACION, ARRENDAMIENTO, VENTA Y ASESORAMIENTO EN LA INSTALACION DE EQUIPAMIENTOS ELECTRONICOS DESTINADOS A LA SONORIZACION Y GRABACION, ASI COMO SUS ELEMENTOS AUXILIARES.. </t>
  </si>
  <si>
    <t>twincamaudio@retemail.es</t>
  </si>
  <si>
    <t>B65110108</t>
  </si>
  <si>
    <t>DIGITAL BOOKS SL</t>
  </si>
  <si>
    <t xml:space="preserve">PRESTACION DE LOS SERVICIOS NECESARIOS PARA LA COMERCIALIZACION, PRIORITARIAMENTE MEDIANTE EL USO DE TECNOLOGIA DIGITAL, DE OBRAS LITERARIAS, ASI COMO DE OTRAS OBRAS PROTEGIDAS, ETC.. </t>
  </si>
  <si>
    <t>B65858243</t>
  </si>
  <si>
    <t>EDIRECT SAAS SPAIN SL</t>
  </si>
  <si>
    <t xml:space="preserve">PRESTACION DE SERVICIOS DE TECNOLOGIAS DE LA INFORMACION E INFORMATICA. GESTION DE BASES DE DATOS Y EXPLOTACION DE FORMA DIRECTA O INDIRECTA DE PLATAFORMAS TECNOLOGICAS, TANTO POR CUENTA PROPIA COMO PARA TERCEROS. </t>
  </si>
  <si>
    <t>B66068297</t>
  </si>
  <si>
    <t>WATTABIT SL</t>
  </si>
  <si>
    <t xml:space="preserve">EL DESARROLLO Y COMERCIALIZACION DE UNA PLATAFORMA DE GESTION DE EFICIENCIA ENERGETICA. INSTALACION Y PUESTA EN MARCHA DE SISTEMAS DE MONITORIZACION, ETC. </t>
  </si>
  <si>
    <t>B84908631</t>
  </si>
  <si>
    <t>TRATAMIENTOS ECOLOGICOS DEL AGUA DE PISCINAS SL</t>
  </si>
  <si>
    <t xml:space="preserve">FABRICACION, VENTA, DISTRIBUCION E INSTALACION DE TODO TIPO DE MAQUINARIA, UTENSILIOS, APARATOS, MATERIALES Y PRODUCTOS DESTINADOS PARA ESTAQUES Y PISCINAS.. </t>
  </si>
  <si>
    <t>B85170280</t>
  </si>
  <si>
    <t>BIZNET XTENDED LARGE SL</t>
  </si>
  <si>
    <t xml:space="preserve">-Diseño y desarrollo de aplicaciones informáticas, portales de internet, páginas web. La realización de actividades de venta de dominios y alojamiento web. Producción y postproducción de contenidos audiovisuales y multimedia. Publicidad y marketing y posicionamiento web.... </t>
  </si>
  <si>
    <t>B98068075</t>
  </si>
  <si>
    <t>INNOVA MEDIA DISTRIBUCIONES SL</t>
  </si>
  <si>
    <t xml:space="preserve">EL COMERCIO AL POR MAYOR Y MENOR DE TODA CLASE DE EQUIPOS Y APARATOS ELECTRONICOS, ASI COMO TODOS LOS COMPLEMENTOS ASOCIADOS. EL DISENO, COMERCIALIZACION Y EXPLOTACION DE PAGINAS WEB. </t>
  </si>
  <si>
    <t>A18551549</t>
  </si>
  <si>
    <t>ALHAMBRA SOLUCIONES Y SERVICIOS SOCIEDAD ANONIMA</t>
  </si>
  <si>
    <t>18100</t>
  </si>
  <si>
    <t xml:space="preserve">PRESTACION SERVICIOS A PERSONAS FISICAS/JURIDICAS EN MATERIA DE INFORMATICA, NUEVAS TECNOLOGIAS, INCLUIDOS LOS DE COMERCIALIZACION PRODUCTOS, DE SOFTWARE/HARDWARE DE PRODUCCION PROPIA/AJENA, CONFECCION, EXPLOTACION PROGR. </t>
  </si>
  <si>
    <t>jmvassallo@alhambra-sys.com</t>
  </si>
  <si>
    <t xml:space="preserve"> info@nostracom.es</t>
  </si>
  <si>
    <t>B82769894</t>
  </si>
  <si>
    <t>COMERCIO VILLAODONENSE SL</t>
  </si>
  <si>
    <t xml:space="preserve">COMPRA Y VENTA AL POR MAYOR Y DETALLE DE TODA CLASE DE PRODUCTOS RELACIONADOS CON LA INFORMATICA, ELECTRICIDAD, DECORACION, BISUTERIA, MARROQUINERIA, CRISTALERIA, JUGUETERIA Y PAPELERIA, Y SU COMERCIALIZACION ELECTRONICA. </t>
  </si>
  <si>
    <t>A01038090</t>
  </si>
  <si>
    <t>ODEI SA</t>
  </si>
  <si>
    <t>01004</t>
  </si>
  <si>
    <t xml:space="preserve">PRESTACION DE SERVICIOS DE TECNOLOGIAS DE LA INFORMACION CON LAS ACTIVIDADES DE: CONSULTORIA, PRESTACIONES INTELECTUALES, REALIZACION DE PROYECTOS, SUMINISTRO DE RECURSOS HUMANOS Y MATERIALES Y TRATAMIENTO DE LA INFORMAN. </t>
  </si>
  <si>
    <t>itziar@odei.es</t>
  </si>
  <si>
    <t xml:space="preserve"> pablo@odei.es</t>
  </si>
  <si>
    <t xml:space="preserve"> info@odei.es</t>
  </si>
  <si>
    <t xml:space="preserve"> asun@odei.es</t>
  </si>
  <si>
    <t xml:space="preserve"> iza@odei.es</t>
  </si>
  <si>
    <t>B20433660</t>
  </si>
  <si>
    <t>COMPONENTES Y TECNOLOGIA INFORMATICA AVANZADA SL</t>
  </si>
  <si>
    <t>20005</t>
  </si>
  <si>
    <t xml:space="preserve">PROGRAMACION Y ANALISIS DE INFORMATICA Y TODO LO RELACIONADO CON ELLO.. </t>
  </si>
  <si>
    <t>B45748670</t>
  </si>
  <si>
    <t>EXEL ACOUSTICS SL</t>
  </si>
  <si>
    <t>45950</t>
  </si>
  <si>
    <t xml:space="preserve">Fabricación de aparatos, elementos mecánicos, eléctricos, electrónicos, relacionados con el sonido, emisión y fabricación de sus elementos auxiliares. Instalación de sistemas audiovisuales, electrónicos. Distribución, comercio, ventade equipos, aparatos audiovisules y electrónicos. </t>
  </si>
  <si>
    <t>info@tecnare.com</t>
  </si>
  <si>
    <t>B63619407</t>
  </si>
  <si>
    <t>DO NET MARKETING S.L</t>
  </si>
  <si>
    <t xml:space="preserve">COMPRA, VENTA, IMPORTACION, EXPORTACION, SUMINISTRO, DISTRIBUCION COMERCIAL DE TODO TIPO DE APARATOS ELECTRONICOS, ELECTRICOS, MENAJE Y ARTICULOS DE REGALO; DISENO Y COMERCIALIZACION DE IMAGENES, FOLLETOS PUBLICITARIOS,. </t>
  </si>
  <si>
    <t>B85790350</t>
  </si>
  <si>
    <t>INNOVACION Y DESARROLLO TECNOLOGICO PARA LA SALUD SL</t>
  </si>
  <si>
    <t xml:space="preserve">DESARROLLO DE PROGRAMAS, SOFTWARE Y EQUIPOS PARA LA INDUSTRIA MEDICA, Y EN ESPECIAL PARA LAS RAMAS DE PSICOLOGIA Y PSIQUIATRIA.. </t>
  </si>
  <si>
    <t>B86401254</t>
  </si>
  <si>
    <t>SALAMANDRA SYSTEM SL</t>
  </si>
  <si>
    <t xml:space="preserve">EL DESARROLLO Y EXPLOTACION DE TODO TIPO DE SOFTWARE Y HARDWARE DE SEGURIDAD EN INTERNET Y TELEFONIA MOVIL. </t>
  </si>
  <si>
    <t>B92953660</t>
  </si>
  <si>
    <t>DEECHRIS PROMOTIONS SL</t>
  </si>
  <si>
    <t xml:space="preserve">LA IMPORTACION, EXPORTACION, COMERCIALIZACION, DISTRIBUCION, COMPRA Y VENTA, TANTO AL POR MAYOR COMO AL POR MENOR DE VELAS, ARTICULOS DE REGALO, JUGUETES, ROPA, MODA Y SUS COMPLEMENTOS, APARATOS ELECTRICOS, ELECTRODOMEST. </t>
  </si>
  <si>
    <t>B93072163</t>
  </si>
  <si>
    <t>CENTRORED MARKETING SL</t>
  </si>
  <si>
    <t xml:space="preserve">el diseño, hospedaje, alquiler y todo tipo de servicios sobre páginas web, servicios de correo electrónico y aplicaciones informáticas en general, así como todo tipo de productos análogos a Internet y sus aplicaciones, como servicios de publicidad on-line, promoción, distribución y comercio electrón. </t>
  </si>
  <si>
    <t>info@centrored-marketing.com</t>
  </si>
  <si>
    <t>B01254523</t>
  </si>
  <si>
    <t>INGENIERIA DE CAD-CAM OTAZU SL</t>
  </si>
  <si>
    <t xml:space="preserve">DESARROLLO DE APLICACIONES INFORMATICAS PARA DISENO ASISTIDO POR ORDENADOR. FABRICACION Y COMERCIO DE PIEZAS METALICAS, ETC.. </t>
  </si>
  <si>
    <t>B50742105</t>
  </si>
  <si>
    <t>ELECTRICIDAD E ILUMINACION REPRESENTACIONES SOCIEDAD LIMITADA</t>
  </si>
  <si>
    <t>50720</t>
  </si>
  <si>
    <t xml:space="preserve">ALMACENAJE, DISTRIBUCION, VENTA, COMERCIALIZACION Y FABRICACION DE MAQUINARIA Y MATERIAL ELECTRICO, INCLUIDOS ELECTRODOMESTICOS Y MATERIAL DE ILUMINACION Y EXPLOTACION DE BIENES INMUEBLES.. </t>
  </si>
  <si>
    <t>B82890138</t>
  </si>
  <si>
    <t>CENTRAL PC VILLALBA SL</t>
  </si>
  <si>
    <t xml:space="preserve">COMPRAVENTA DE MATERIAL INFORMATICO Y OFIMATICA REPARACIONES, VENTA, ALQUILER DE SOFTWARE, VIDEOJUEGOS, VIDEO CONSOLAS VENTA DE TELEFONIA MOVIL Y SERVICIOS CREACION DE PAGINA WEB LA ENSENANZA DE CURSOS. </t>
  </si>
  <si>
    <t>B83630335</t>
  </si>
  <si>
    <t>INFORMATICA INTEGRAL Y DISEÑOS DIGITALES SL</t>
  </si>
  <si>
    <t xml:space="preserve">LA COMERCIALIZACION, PRODUCCION, DISENO, EXPORTACION E IMPORTACION DE PRODUCTOS DE ELECTRONICA, INFORMATICA, HARDWARE; SOFTWARE, PERIFERICOS Y COMUNICACIONES Y. </t>
  </si>
  <si>
    <t>B97154801</t>
  </si>
  <si>
    <t>CONMUTA SOLUCIONES SL</t>
  </si>
  <si>
    <t xml:space="preserve">A. LA ADQUISICION, COMERCIALIZACION, DISTRIBUCION Y VENTA DE MAQUINAS Y EQUIPOS PARA OFICINA, MATERIALES, MUEBLES DE OFICINA, SUMINISTROS, ADEMAS DE LAS INSTALACIONES RELACIONADAS CON ELLAS Y SU MANTENIMIENTO. B. LA PRES. </t>
  </si>
  <si>
    <t>ricos_asesores@coev.com</t>
  </si>
  <si>
    <t xml:space="preserve"> info@conmuta.com</t>
  </si>
  <si>
    <t xml:space="preserve"> info@conmuta.es</t>
  </si>
  <si>
    <t>B34177964</t>
  </si>
  <si>
    <t>M.J. SANZ SL</t>
  </si>
  <si>
    <t xml:space="preserve">COMPRAVENTA AL POR MENOR Y POR MAYOR, MANTENIMIENTO REPARACION E INSTALACION DE APARATOS ELECTRICOS ELECTRONICOS Y SUS ACCESORIOS Y COMPLEMENTOS, ASI COMO DE EQUIPAMIENTO Y MATERIAL DE OFICINA. </t>
  </si>
  <si>
    <t>B45721594</t>
  </si>
  <si>
    <t>DIN NETWORK SL</t>
  </si>
  <si>
    <t>45005</t>
  </si>
  <si>
    <t xml:space="preserve">ASESORIA-CONSULTORIA, ESTUDIOS Y PROGRAMAS SOBRE PROYECTOS DE TECNOLOGIAS DE LA INFORMACION, SISTEMAS INFORMATICOS. DISENO DE PAGINAS WEB Y PORTALES DE INTERNET. MANTENIMIENTO INFORMATICO POR INTERNET. EDITAR LIBROS Y RE. </t>
  </si>
  <si>
    <t>B60726999</t>
  </si>
  <si>
    <t>REPROIMPOT 1 SL</t>
  </si>
  <si>
    <t xml:space="preserve">IMPORTACION, Y VENTA DE MAQUINAS, MUEBLES Y ARTICULOS PARA OFICINAS.. </t>
  </si>
  <si>
    <t>B84903731</t>
  </si>
  <si>
    <t>ELITE INTERNACIONAL TELEVISION SL</t>
  </si>
  <si>
    <t xml:space="preserve">LA FABRICACION Y PROMOCION DE PRODUCTOS PROPIOS O DE TERCEROS; DESARROLLO E INVESTIGACION DE NUEVAS TECNOLOGIAS, PRESTACION DE SERVICIOS DE INTERNET, PRENSA, RADIO Y TELEVISION, PROMOCION DE CONCURSOS, FESTIVALES, EVENTO. </t>
  </si>
  <si>
    <t>B86397288</t>
  </si>
  <si>
    <t>CORVUX SERVICIOS DE TELECOMUNICACIONES SL</t>
  </si>
  <si>
    <t xml:space="preserve">MONTAJE E INSTALACION DE CENTRALITAS. INSTALACION Y REPARACION DE REDES INFORMATICAS. INSTALACION Y MANTENIMIENTO DE CAMARAS DE SEGURIDAD. </t>
  </si>
  <si>
    <t>B92950096</t>
  </si>
  <si>
    <t>RESALES ANDALUCIA SL</t>
  </si>
  <si>
    <t xml:space="preserve">PRODUCCION, EXHIBICION, EDICION, IMPORTACION, EXPORTACION, DISTRIBUCION, COMPRAVENTA Y ALQUILER DE TODO TIPO DE PRODUCTOS INFORMATICOS Y APLICACIONES INFORMATICAS, CREACION DE PAGINAS WEB, PROCESOS DE DATOS, SERVICIO Y A. </t>
  </si>
  <si>
    <t>B98351463</t>
  </si>
  <si>
    <t>OSTOK IT SOLUTIONS SOCIEDAD LIMITADA</t>
  </si>
  <si>
    <t xml:space="preserve">La realización de páginas web y su mantenimiento. 2. La venta on-line de dominios, aplicaciones y servicios web. 3-Servicios de web-hosting alojamiento en servidor de red. 4. Desarrollo de servicios y proyectos relacionados con el e-commerce. 5. Desarrollo de plataformas informáticas y portales. </t>
  </si>
  <si>
    <t>B01405554</t>
  </si>
  <si>
    <t>NORDENGEL SOCIEDAD LIMITADA</t>
  </si>
  <si>
    <t>01400</t>
  </si>
  <si>
    <t xml:space="preserve">COMPRAVENTA, IMPORTACION Y EXPORTACION DE MATERIAL INDUSTRIAL, MAQUINARIA ELECTRICA Y OPTICA DE PRECISION, ASI COMO COMPONENTES ELECTRONICOS E INFORMATICOS. ASESORAMIENTO Y CONSULTORIA EN EL SECTOR ELECTRONICO. </t>
  </si>
  <si>
    <t>B64637341</t>
  </si>
  <si>
    <t>SAURA TELEMEDICS SL</t>
  </si>
  <si>
    <t xml:space="preserve">PRESTACION DE SERVICIOS DE INFORMACION Y TECNOLOGIA DE COMUNICACIONES PARA EL INTERCAMBIO DE INFORMACION VALIDA PARA EL DIAGNOSTICO, TRATAMIENTO Y PREVENCION DE ENFERMEDADES O DANOS, Y SU INVESTIGACION.ETC.. </t>
  </si>
  <si>
    <t>B86107760</t>
  </si>
  <si>
    <t>LABSCOPE SL</t>
  </si>
  <si>
    <t xml:space="preserve">EL DESARROLLO, COMERCIALIZACION Y MANTENIMIENTO, Y CUALESQUIERA SERVICIOS A ELLOS ASOCIADOS, DE UNA PLATAFORMA TECNOLOGICA APTA PARA BRINDAR LOS MEDIOS REQUERIDOS EN LA OPTIMIZACION DE DISTINTOS PROCESOS DE INVESTIGACION. </t>
  </si>
  <si>
    <t>B86287166</t>
  </si>
  <si>
    <t>CONVERSIZE SL</t>
  </si>
  <si>
    <t xml:space="preserve">DESARROLLO DE INFRAESTRUCTURAS DE SISTEMAS Y APLICACIONES INFORMATICAS, CONSULTORIA DE NEGOCIO, ESTUDIOS ECONOMICOS, CONTABLES, DE GESTION Y ORGANICACION DE EMPRESAS............... </t>
  </si>
  <si>
    <t>B86933017</t>
  </si>
  <si>
    <t>ASTROL ESPECTACULOS SL</t>
  </si>
  <si>
    <t xml:space="preserve">a) El diserto desarrollo, comercialización, realización, importación y exportación, almacenamiento, transporte, instalación, garantía, mantenimiento, reparación y prestación de servicio de toda clase de artículos eléctricos, acústicos, audiovisuales, electrónicos, ópticos, mecánicos, luminotécnicos,. </t>
  </si>
  <si>
    <t>B65531261</t>
  </si>
  <si>
    <t>ITBID TECHNOLOGIES 2002 SL</t>
  </si>
  <si>
    <t xml:space="preserve">LA INVESTIGACION, DISEÑO, DESARROLLO, OPERACION Y EXPLOTACION BAJO LICENCIA OEN MODO ALQUILER DE SOFTWARE DE USO EMPRESARIAL, CON ESPECIAL FOCO EN EL DESTINADO A LA GESTION DE LA CADENA DE SUMINISTRO, REDUCCION DE COSTES, ETC. </t>
  </si>
  <si>
    <t>B85960946</t>
  </si>
  <si>
    <t>STOCKSENSOR ESPAÑA SL</t>
  </si>
  <si>
    <t xml:space="preserve">LA COMPRAVENTA, AL POR MAYOR, DE PRODUCTOS ELECTRONICOS Y TODOS SUS COMPONENTES.. </t>
  </si>
  <si>
    <t>B86423654</t>
  </si>
  <si>
    <t>TELYSAD SERVICIOS INTEGRALES SL</t>
  </si>
  <si>
    <t xml:space="preserve">DISTRIBUCION E INSTALACION DE REDES INFORMATICAS Y TELEFONICAS. </t>
  </si>
  <si>
    <t>B45719390</t>
  </si>
  <si>
    <t>ARKEOS KONSULT INGENIERIA SL</t>
  </si>
  <si>
    <t>45940</t>
  </si>
  <si>
    <t xml:space="preserve">SOPORTE, VENTA, DESARROLLO, DISENO, MARKETING Y PUBLICIDAD DE SOFTWARE, HARDWARE O RED; MANTENIMIENTO Y ASESORIA SOBRE DICHOS SERVICIOS; ASESORIA EN LA GESTION DE EMPRESAS DENTRO DE UN MARCO DE NORMAS ISO. INTERMEDIACION. </t>
  </si>
  <si>
    <t>B59310318</t>
  </si>
  <si>
    <t>INFORMATICA 2001 SL</t>
  </si>
  <si>
    <t xml:space="preserve">CREACION, MODIFICACION Y ANALISIS DE TODO TIPO DE PROGRAMAS PARA ORDENADOR, ASI COMO SU COMPRAVENTA, IMPORT, EXPORT, Y VENTA DE TODO TIPO DE ORDENADORES, REVISTAS DE INFORMATICA Y SUS CONSUMIBLES. </t>
  </si>
  <si>
    <t>comercial@visualgest.com</t>
  </si>
  <si>
    <t>B65381808</t>
  </si>
  <si>
    <t>TECNOTELECOM INTERNATIONAL SL</t>
  </si>
  <si>
    <t xml:space="preserve">LA COMERCIALIZACION DE PRODUCTOS DE TELECOMUNICACIONES, NUEVAS TECNOLOGIAS Y ENERGIA. </t>
  </si>
  <si>
    <t>B70167879</t>
  </si>
  <si>
    <t>TRAMHER NORTE SL</t>
  </si>
  <si>
    <t xml:space="preserve">DISENO, FABRICACION Y VENTA DE MONTAJES METALICOS E INSTALACIONES INDUSTRIALES, VENTA MAQUINARIA Y ELEMENTOS OBJETO DE INSTALACION Y SU MANTENIMIENTO. COMPRAVENTA, COMERCIO PRODUCTOS Y TRANSFORMADOS METALICOS, RECAMBIOS,. </t>
  </si>
  <si>
    <t>B92922111</t>
  </si>
  <si>
    <t>OPERA LABORIS SOCIEDAD LIMITADA</t>
  </si>
  <si>
    <t xml:space="preserve">FORMACION TECNOLOGICA DE LA INFORMACION Y COMUNICACION, DISENO Y DESARROLLO DE PROGRAMAS INFORMATICOS Y HERRAMIENTAS DE INTERNET, ADMINISTRACION DE REDES INFORMATICAS Y SERVIDORES DE INTERNET. EDICION Y REPLICACION DE SO. </t>
  </si>
  <si>
    <t>A81146284</t>
  </si>
  <si>
    <t>DACHS KONDEL INTERNATIONAL SA</t>
  </si>
  <si>
    <t xml:space="preserve">FABRICACION Y COMERCIALIZACION DE CONDENSADORES DE POLIESTER Y ELECTRONICOS ASI COMO TODO TIPO DE MATERIAL ELECTRONICO EN GENERAL.. </t>
  </si>
  <si>
    <t>konek@konek.com</t>
  </si>
  <si>
    <t>B65751984</t>
  </si>
  <si>
    <t>COLORBOX-EUROPE SL</t>
  </si>
  <si>
    <t xml:space="preserve">COMERCIO AL POR MAYOR Y AL POR MENOR. DISTRIBUCION COMERCIAL. IMPORTACION Y EXPORTACION. ACTIVIDADES PROFESIONALES. INFORMACION Y COMUNICACIONES. INFORMATICA, TELECOMUNICACIONES Y OFIMATICA. INVESTIGACION, DESARROLLO E INNOVACION. </t>
  </si>
  <si>
    <t>B85999407</t>
  </si>
  <si>
    <t>SMARK APPS SL</t>
  </si>
  <si>
    <t xml:space="preserve">EL DESARROLLO, DISEÑO, PRODUCCION Y COMERCIALIZACION, VENTA Y LICENCIAMIENTO, CON VOCACION NACIONAL E INTERNACIONAL... </t>
  </si>
  <si>
    <t>B93077048</t>
  </si>
  <si>
    <t>ZAFFILI SL</t>
  </si>
  <si>
    <t xml:space="preserve">Servicios informáticos y de internet, marketing on line, optimización de buscadores de internet, desarrollo y venta de software, posición de páginas web en la red y asesoramiento de empresas. </t>
  </si>
  <si>
    <t>B97726343</t>
  </si>
  <si>
    <t>SOLUCIONES TECNOLOGICAS DEL ATLANTICO SOCIEDAD LIMITADA</t>
  </si>
  <si>
    <t xml:space="preserve">LA SOCIEDAD TIENE POR OBJETO LA COMERCIALIZACION Y VENTA DE ACCESORIOS Y EQUIPOS INFORMATICOS, CONEXIONES A INTERNET, Y PRESTAR ASISTENCIA TECNICA. QUEDAN EXCLUIDAS DEL OBJETO SOCIAL AQUELLAS ACTIVIDADES QUE PRECISEN POR. </t>
  </si>
  <si>
    <t>B25425653</t>
  </si>
  <si>
    <t>DIGIT MOLLERUSSA SL</t>
  </si>
  <si>
    <t xml:space="preserve">CONSULTORIA Y ASISTENCIA EN PROGRAMACION DE ORDENADORES E INFORMATICA, LA VENTA DE EQUIPOS Y COMPREMENTES Y LA IMPRESION DIGITAL COMPRAVENTA DE TODO TIPO DE FINCAS RUSTICAS Y URBANAS, ASI COMO SU ARRENDAMIENTO.. </t>
  </si>
  <si>
    <t>B65261174</t>
  </si>
  <si>
    <t>CYRIACK SL</t>
  </si>
  <si>
    <t xml:space="preserve">COMERCIALIZACION DE TODO TIPO DE APARATOS Y MATERIAL ELECTRONICO Y EXPLOTACION ELECTRONICA POR TERCEROS.. </t>
  </si>
  <si>
    <t>B65770323</t>
  </si>
  <si>
    <t>BEE SQUARE SL</t>
  </si>
  <si>
    <t xml:space="preserve">INFORMATICA, TELECOMUNICACIONES Y OFIMATICA Y QUE SE CONCRETA EN: ACTIVIDADES DE PROGRAMACION INFORMATICA. </t>
  </si>
  <si>
    <t>info@beesquare.net</t>
  </si>
  <si>
    <t xml:space="preserve"> social@beesquare.net</t>
  </si>
  <si>
    <t>B76575000</t>
  </si>
  <si>
    <t>WAYDROID SL</t>
  </si>
  <si>
    <t xml:space="preserve">La sociedad tendrá por objeto el ejercicio de las actividades propias del desarrollo y comercialización de aplicaciones informáticas (app) ó de Software. Dichas actividades podrán realizarse directamente o en representación y por cuenta de terceros, o mediante interconexión o participación en otras. </t>
  </si>
  <si>
    <t>B84369099</t>
  </si>
  <si>
    <t>MDI PROYECTOS DE APRENDIZAJE SL</t>
  </si>
  <si>
    <t xml:space="preserve">CONSULTORIA Y SERVICIOS RELACIONADOS CON TODO EL PROCESO DE DESARROLLO DE CONTENIDOS ON-LINE, TANTO CON OBJETIVOS FORMATIVOS -E-LEARNING-, COMO OBJETIVOS INFORMATIVOS MARKETING. </t>
  </si>
  <si>
    <t>info@mdiconsultores.com</t>
  </si>
  <si>
    <t>B12525838</t>
  </si>
  <si>
    <t>COINFOMAESTRAT SLL</t>
  </si>
  <si>
    <t xml:space="preserve">1. comercio al por mayor y al por menor, siendo su actividad principal el comercio al por menor de ordenadores, equipos periféricos y programas informáticos en establecimientos especializados con CNAE 4741. Distribución comercial. Importación y exportación. 2. Actividades inmobiliarias. 3. Industria.. </t>
  </si>
  <si>
    <t>info@coinfomaestrat.com</t>
  </si>
  <si>
    <t xml:space="preserve"> academia@coinfomaestrat.com</t>
  </si>
  <si>
    <t xml:space="preserve"> simon@sinrobos.com</t>
  </si>
  <si>
    <t>B62201769</t>
  </si>
  <si>
    <t>AUXILIAR DE PROCESOS INFORMATICOS SL</t>
  </si>
  <si>
    <t xml:space="preserve">LA COMPRA, MONTAJE, INSTALACION, ALQUILER Y VENTA DE MATERIAL INFORMATICO, ELECTRONICO Y DE COMUNICACIONES, INCLUIDOS REPUESTOS, MATERIAL AUXILIAR Y CONSUMIBLES. MANTENIMIENTO DE INSTALACIONES, ETC.                      . </t>
  </si>
  <si>
    <t>B64239791</t>
  </si>
  <si>
    <t>LONAX BCN SL</t>
  </si>
  <si>
    <t xml:space="preserve">LA COMERCIALIZACION Y DISTRIBUCION DE TODO TIPO DE OBJETOS RECUBIERTOS MEDIANTE SISTEMAS ELECTROLITICOS.                                                                                                                    . </t>
  </si>
  <si>
    <t>B72101629</t>
  </si>
  <si>
    <t>ROHUSAHES SL</t>
  </si>
  <si>
    <t xml:space="preserve">LA CREACION, DESARROLLO, MANTENIMIENTO, COMPRAVENTA, ARRENDAMIENTO O CESION DE SOFTWARE Y HARDWARE. INSTALACIONES DE REDES INFORMATICAS, TELEFONIA Y SISTEMAS DE COMUNICACION AUDIOVISUAL. CONSULTORIA Y ASESORAMIENTO EN IN. </t>
  </si>
  <si>
    <t>B87370466</t>
  </si>
  <si>
    <t>ROSOL TECHNOLOGY SL</t>
  </si>
  <si>
    <t xml:space="preserve">EL DISEÑO, DESARROLLO, FABRICACION, INTEGRACION, OPERACION, MANTENIMIENTO Y REPARACION DE SOLUCIONES DE SISTEMAS, EQUIPOS Y PRODUCTOS RELATIVOS A LAS APLICACIONES DE LA ELECTRONICA EN LOS SECTORES DE LA TECNOLOGIA AVANZADA, ASI COMO CUALQUIER PARTE O COMPONENTE DE LA MISMA ETC. </t>
  </si>
  <si>
    <t>B57807729</t>
  </si>
  <si>
    <t>NIKOTYFIN ESPAÑA SL</t>
  </si>
  <si>
    <t xml:space="preserve">La compra y venta al por mayor y por menor de cigarrillos electrónicos, suscomponentes, accesorios y artículos del fumador. </t>
  </si>
  <si>
    <t>B64145980</t>
  </si>
  <si>
    <t>ADVENTUS TECHNOLOGIES SL</t>
  </si>
  <si>
    <t xml:space="preserve">LA COMPRA, VENTA DE PRODUCTOS Y COMPONENTES MECANICOS PARA MAQUINARIA INDUSTRIAL, PUDIENDO REALIZAR LAS ACTIVIDADES DE COMPRA, VENTA, EN NOMBRE PROPIO O BIEN COMO INTERMEDIARIA, ETC. </t>
  </si>
  <si>
    <t>info@adventus-technologies.com</t>
  </si>
  <si>
    <t>B83967406</t>
  </si>
  <si>
    <t>SATEL WORLD MADRID ARGANZUELA SL</t>
  </si>
  <si>
    <t xml:space="preserve">INFORMATICA, TELECOMUNICACION, TELEMEDICINA Y SOFTWARE DE GESTION. </t>
  </si>
  <si>
    <t>B86041290</t>
  </si>
  <si>
    <t>BETAZETA NETWORKS SPAIN SL</t>
  </si>
  <si>
    <t xml:space="preserve">LA CREACION, DESARROLLO, MANTENIMIENTO Y EXPLOTACION DE TODO TIPO DE SERVICIOS TECNOLOGICOS, PRINCIPALMENTE RELACIONADOS CON LA CREACION DE CONTENIDOS POR INTERNET Y OTROS MEDIOS AFINES. </t>
  </si>
  <si>
    <t>B96495015</t>
  </si>
  <si>
    <t>A VER MULTIMEDIA SOCIEDAD LIMITADA</t>
  </si>
  <si>
    <t xml:space="preserve">LA COMPRAVENTA, DISTRIBUCION Y COMERCIALIZACION, AL POR MAYOR Y AL POR MENOR, ASI COMO LA REPRESENTACION, POR MEDIO DE AGENCIAS O NO, DE TODO TIPO DE ARTICULOS RELACIONADOS CON LA INFORMATICA, LA ELECTRONICA, ETC.       . </t>
  </si>
  <si>
    <t>info@a-ver.es</t>
  </si>
  <si>
    <t xml:space="preserve"> a-ver@a-ver.es</t>
  </si>
  <si>
    <t>A81328866</t>
  </si>
  <si>
    <t>L I S LABORATORY INFORMATION SYSTEMS SA</t>
  </si>
  <si>
    <t xml:space="preserve">DESARROLLO, INSTALACION, PLANIFICACION, ASESORIA Y MANTENIMIENTO DE SISTEMAS INFORMATICOS DE GESTION DE LABORATORIOS DE DIAGNOSTICOS CLINICOS PARA HOSPITALES, ESTABLECIMIENTOS SANITARIOS Y CONSULTAS MEDICAS.. </t>
  </si>
  <si>
    <t>B25445990</t>
  </si>
  <si>
    <t>ALDOMA I RAFART SL</t>
  </si>
  <si>
    <t>25245</t>
  </si>
  <si>
    <t xml:space="preserve">La comercialización de toda clase de productos relacionados con el sonido, luz e imagen, y en general eléctricos y electrónicos, y la confección y ejecución de proyectos e instalaciones en este ámbito. La explotación de toda clase de productos relacionados con el sonido, luz e imagen, y en general p.. </t>
  </si>
  <si>
    <t>fokum@millorsoft.es</t>
  </si>
  <si>
    <t>B40242711</t>
  </si>
  <si>
    <t>RED GESISO SL</t>
  </si>
  <si>
    <t xml:space="preserve">-Consultoría sobre sistemas de gestión empresarial. -Formación sobre sistemas de gestión empresarial e informática. -Auditoría sobre sistemas de gestión empresarial. -Desarrollo de software de gestión empresarial. Comercialización de software. -Desarrollo de soluciones de ingeniería. </t>
  </si>
  <si>
    <t>B55557565</t>
  </si>
  <si>
    <t>REUS CENTRE PC SOCIEDAD LIMITADA</t>
  </si>
  <si>
    <t xml:space="preserve">EL DISEÑO Y CONFECCION DE PAGINAS WEB, LA IMPORTACION, EXPORTACION, COMPRAVENTA, COMERCIO, REPARACION Y MANTENIMIENTO Y CONSERVACION DE SOFTWARE Y HARDWARE. </t>
  </si>
  <si>
    <t>B82444308</t>
  </si>
  <si>
    <t>OPTIMA COMMUNICATIONS NETWORK SL</t>
  </si>
  <si>
    <t xml:space="preserve">LA COMERCIALIZACION DE APLICACIONES INFORMATICAS Y SOLUCIONES INTEGRALES PARA LA GESTION DE EMPRESAS.. </t>
  </si>
  <si>
    <t>B95660239</t>
  </si>
  <si>
    <t>INNOMATICA PLUS SOCIEDAD LIMITADA</t>
  </si>
  <si>
    <t>48450</t>
  </si>
  <si>
    <t xml:space="preserve">Gestión de proyectos de I+ D. Auditoria de sistemas de gestión. Desarrollo y comercialización de software. Formación de sistemas de gestión. </t>
  </si>
  <si>
    <t>B19039650</t>
  </si>
  <si>
    <t>ON BOARD INTELLIGENCE SL</t>
  </si>
  <si>
    <t xml:space="preserve">LA REALIZACION DE TODO TIPO DE ACTIVIDADES QUE TENGAN QUE VER, DIRECTA O INDIRECTAMENTE, CON LA INFORMATICA O LA INGENIERA. LA IMPORTACION, EXPORTACION, PROMOCION, DIFUSION Y COMPRA Y VENTA DE MATERIALES, ETC.. </t>
  </si>
  <si>
    <t>casadoj@ecc.es</t>
  </si>
  <si>
    <t>B27429463</t>
  </si>
  <si>
    <t>NERINE IMPLICACION EMPRESARIAL SL</t>
  </si>
  <si>
    <t xml:space="preserve">La venta al por mayor y menor, importación y exportación de todo tipo de productos eléctricos, electrónicos, informáticos, cámaras digitales, DVD, etc., así como la prestación del servicio técnico correspondiente. La realización de estudios de mercado. Organizar, contratar, proyectar, ejecutar y dis. </t>
  </si>
  <si>
    <t>B70436720</t>
  </si>
  <si>
    <t>MN PROGRAM HOLDING SL</t>
  </si>
  <si>
    <t>15004</t>
  </si>
  <si>
    <t xml:space="preserve">La creación y distribución de programas informáticos, así como la distribución de equipos informáticos. </t>
  </si>
  <si>
    <t>B84920404</t>
  </si>
  <si>
    <t>G-CUBE SITES SL</t>
  </si>
  <si>
    <t xml:space="preserve">SERVICIOS DE CREATIVIDAD, MAQUETACION Y DISENO DE SOFTWARE INFORMATICO, SOLUCIONES MULTIMEDIA Y COMUNICACION AUDIOVISUAL. </t>
  </si>
  <si>
    <t>B20897328</t>
  </si>
  <si>
    <t>MAQUIDELBIER S.L</t>
  </si>
  <si>
    <t xml:space="preserve">LA COMPRAVENTA, GESTION, COMERCIALIZACION, REPARACION Y ALMACENAJES DE TODO TIPO DE MAQUINARIA. </t>
  </si>
  <si>
    <t>B81516544</t>
  </si>
  <si>
    <t>EOLO REDES SL</t>
  </si>
  <si>
    <t xml:space="preserve">EL DISENO, SUMINISTRO, INSTALACION Y MANTENIMIENTO DE REDES DE COMUNICACION ENTRE ORDENADORES.. </t>
  </si>
  <si>
    <t>B83877266</t>
  </si>
  <si>
    <t>CICUENDEZ LUNA JESUS 000455896G S.L.N.E.</t>
  </si>
  <si>
    <t xml:space="preserve">ACTIVIDAD INDUSTRIAL, ACTIVIDAD COMERCIAL, ACTIVIDAD DE SERVICIOS EN GENERAL. </t>
  </si>
  <si>
    <t>B84514363</t>
  </si>
  <si>
    <t>ELPA FORMACION S.L</t>
  </si>
  <si>
    <t xml:space="preserve">EL DESARROLLO DE LA ACTIVIDAD DE FORMACION, REALIZACION DE CURSOS DE INFORMATICA, MARKETING Y TODO LO RELACIONADO CON LA SOCIEDAD DE LA INFORMACION. </t>
  </si>
  <si>
    <t>B63022537</t>
  </si>
  <si>
    <t>AVP EUROPA MFG &amp; SUPPLY SL</t>
  </si>
  <si>
    <t xml:space="preserve">LA DISTRIBUCION DE TODA CLASE DE PRODUCTOS ELECTRONICOS, ASI COMO DE TODA CLASE DE COMPONENTES, PIEZAS Y RECAMBIOS DE LOS MISMOS.. </t>
  </si>
  <si>
    <t>B64260425</t>
  </si>
  <si>
    <t>AMITECH LOPSOL SL</t>
  </si>
  <si>
    <t xml:space="preserve">LA REPRESENTACION COMERCIAL DE MAQUINAS DE PRODUCTOS, ENVASE, EMBALAJE Y CONTROL; COMPRA Y VENTA DE BIENES DE EQUIPO; FABRICACION MAQUINARIA INDUSTRIAL; COMPRA Y VENTA DE ESPECIAS Y ADITIVOS, ETC. </t>
  </si>
  <si>
    <t>B64806946</t>
  </si>
  <si>
    <t>SEM DEVELOPMENTS SL</t>
  </si>
  <si>
    <t xml:space="preserve">VENTA AL MAYOR Y DETALL DE OBJETOS ELECTRONICOS Y MECANICOS DE CONSUMO, Y OBJETOS DE MATERIAL DE OFICINA, CONSUMIBLES DE INFORMATICA Y TELEMATICOS ASESORAMIENTO DE MEDIOS INFORMATICOS, ETC.. </t>
  </si>
  <si>
    <t>B65127607</t>
  </si>
  <si>
    <t>MAGNO CENIT SL</t>
  </si>
  <si>
    <t xml:space="preserve">AMPLIAR A: COMERCIO AL POR MAYOR Y AL POR MENOR, COMPRAVENTA, DISTRIBUCION Y FABRICACION DE CEREALES, SIMIENTES, PLANTAS, ABONOS, PIENSOS Y ALIMENTOS PARA GANADO. LA COMPRA, VENTA, FABRICACION, IMPORTACION, EXPORTACION, . </t>
  </si>
  <si>
    <t>B65487621</t>
  </si>
  <si>
    <t>BONUS REPUBLIK SL</t>
  </si>
  <si>
    <t xml:space="preserve">CREACION, EJECUCION Y/ O DISTRIBUCION DE CAMPAÑAS PUBLICITARIAS EN MEDIOS INTERACTIVOS, CONSULTORIA, DESARROLLO E IMPLEMENTACION DE PRODUCTOS, SERVICIOS YSOFTWARE EN LOS CAMPOS DE INTERNET, EXTRANET, COMERCIO ELECCTRONICO ETC. </t>
  </si>
  <si>
    <t>B86199759</t>
  </si>
  <si>
    <t>USOWEB SL</t>
  </si>
  <si>
    <t xml:space="preserve">DESARROLLOS Y CONSULTORIA INFORMATICOS, APLICACIONES DE SOFTWARE, ELABORACION Y GESTION DE PAGINAS WEB. CONSULTORIA DE MARKETING, ESTUDIOS DE MERCADO Y ASESORAMIENTO COMERCIAL. COMPRA, VENTA, ADMINISTRACION Y ARRENDAMIENTO DE BIENES INMUEBLES, SALVO EL ARRENDAMIENTO FINANCIERO. </t>
  </si>
  <si>
    <t>B86604568</t>
  </si>
  <si>
    <t>RONUREY ELECTRONIC SL</t>
  </si>
  <si>
    <t xml:space="preserve">COMERCIO AL POR MAYOR, IMPORTACION Y EXPORTACION DE APARATOS ELECTRONICOS DE CONSUMO. </t>
  </si>
  <si>
    <t>B86623428</t>
  </si>
  <si>
    <t>STORE FASHION INTALEX SL</t>
  </si>
  <si>
    <t xml:space="preserve">COMERCIO AL POR MAYOR, IMPORTACION Y EXPORTACION DE APARATOS ELECTRONICOS DE CONSUMO... </t>
  </si>
  <si>
    <t>B99051179</t>
  </si>
  <si>
    <t>TECNICAS Y APLICACIONES FINISTERRE SL</t>
  </si>
  <si>
    <t xml:space="preserve">PROMOCION COMERCIAL EN TODAS SUS FACETAS. REALIZACION DE PROYECTOS DE INSTALACIONES TECNICAS PARA EDIFICIOS. PRESTACION DE SERVICIOS RELACIONADOS CON LAS TECNOLOGIAS DE LA INFORMACION Y LAS COMUNICACIONES. </t>
  </si>
  <si>
    <t>B65126542</t>
  </si>
  <si>
    <t>CYSPOINT SL</t>
  </si>
  <si>
    <t xml:space="preserve">INTERMEDIACION EN LA SIGUIENTE ACTIVIDADES: PROGRAMACION, DESARROLLO, DISENO, FABRICACION, COMERCIO, IMPORTACION Y EXPORTACION POR CUENTA PROPIA O DE TERCEROS. GESTION Y EXPLOTACION DE TECNOLOGIA INFORMATICA, ETC.. </t>
  </si>
  <si>
    <t>B70211313</t>
  </si>
  <si>
    <t>DISEÑO Y GESTION CMASF SL</t>
  </si>
  <si>
    <t>15179</t>
  </si>
  <si>
    <t xml:space="preserve">-ELABORACION, DISENO Y MANTENIMIENTO DE PAGINAS WEB. -DISENO GRAFICO. -LA PRESTACION DE TODA CLASE DE SERVICIOS DE HOSTELERIA. -LA ADQUISICION Y CONSTRUCCION DE INMUEBLES PARA SU VENTA O EXPLOTACION EN FORMA DE ARRENDAMI. </t>
  </si>
  <si>
    <t>B85311298</t>
  </si>
  <si>
    <t>INFOTOUCHSCREEN SPAIN SOCIEDAD LIMITADA</t>
  </si>
  <si>
    <t xml:space="preserve">EL DESARROLLO, FABRICACION, COMERCIALIZACION, INSTALACION Y ALQUILER DE PANTALLAS TACTILES ASI COMO DE SOFTWARE Y HARDWARE ASOCIADO A LAS MISMAS EN ESTABLECIMIENTOS COMERCIALES Y HOTELEROS Y LA COMERCIALIZACION DE ESPACI. </t>
  </si>
  <si>
    <t>B86280419</t>
  </si>
  <si>
    <t>PALINURO CONSULTING SL</t>
  </si>
  <si>
    <t xml:space="preserve">El desarrollo, compra, venta, explotación, integración y administración deproductos de software y sistemas informáticos de gestión de todas las clases, sin incidir en actividades especiales. La prestación de servicios para el diseño, creación, desarrollo, implantación y explotación de dichos produc. </t>
  </si>
  <si>
    <t>B63012819</t>
  </si>
  <si>
    <t>CORONEL GOLD SL</t>
  </si>
  <si>
    <t xml:space="preserve">TRADUCCION DE PROGRAMAS DE ORDENADOR, OBRAS MULTIMEDIA Y LIBROS, ASI COMO EL DESARROLLO Y PROGRAMACION INFORMATICA DE PROGRAMAS DE ORDENADOR Y OBRAS MULTIMEDIA.                                                            . </t>
  </si>
  <si>
    <t>info@alphacrc.com</t>
  </si>
  <si>
    <t xml:space="preserve"> mfurtado@alphacrc.com</t>
  </si>
  <si>
    <t>B85518520</t>
  </si>
  <si>
    <t>AYOTL SPAIN SL</t>
  </si>
  <si>
    <t xml:space="preserve">LA ASESORIA, Y CONSULTORIA DE EMPRESAS DE TIPO GERENCIAL, INFORMATICO, DE INVERSION Y DE INTERMEDIACION, COMUNICACION, COMERCIAL, FISCAL, CONTABLE, Y PARA PRESTACION DE SERVICIOS Y PERSONAL ESPECIALIZADO EN PROYECTOS DE. </t>
  </si>
  <si>
    <t>B86005618</t>
  </si>
  <si>
    <t>REDANY6 SL</t>
  </si>
  <si>
    <t xml:space="preserve">La importación, exportación, fabricación, compra, venta, distribución y comercialización, de toda clase de productos, aparatos y componentes eléctricos y electrónicos,. </t>
  </si>
  <si>
    <t>B86348067</t>
  </si>
  <si>
    <t>RED SOFT CONSULTING SL</t>
  </si>
  <si>
    <t xml:space="preserve">DESARROLLO DE APLICACIONES INFORMATICAS TANTO PARA ENTORNOS WEB COMO DE TELEFONIA MOVIL. </t>
  </si>
  <si>
    <t>B90011461</t>
  </si>
  <si>
    <t>ANDALED ILUMINACION SOCIEDAD LIMITADA</t>
  </si>
  <si>
    <t xml:space="preserve">Estará constituido por: 1. Comercio y distribución al por mayor y menor de de toda clase de productos eléctricos y electrónicos y en especial los relacionados con la tecnología LED.-2. Estudios de viabilidad económica y eficiencia energética de instalaciones de alumbrado tanto públicas. </t>
  </si>
  <si>
    <t>B92443936</t>
  </si>
  <si>
    <t>TECNOLOGIT WIN PERFIL SL</t>
  </si>
  <si>
    <t xml:space="preserve">TODA ACTIVIDAD RELATIVA A LA PROGRAMACION INFORMATICA. </t>
  </si>
  <si>
    <t>info@winperfil.com</t>
  </si>
  <si>
    <t>B92629773</t>
  </si>
  <si>
    <t>TECNISOFT SUR S.L</t>
  </si>
  <si>
    <t>29631</t>
  </si>
  <si>
    <t xml:space="preserve">COMERCIO AL POR MAYOR Y MENOR, IMPORTACION Y EXPORTACION DE TODO TIPO DE MUEBLES, MUEBLES DE OFICINA, DE MAQUINAS Y EQUIPOS DE OFICINA, ARTICULOS DE INFORMATICA Y TELECOMUNICACIONES. COMERCIO AL POR MAYOR Y MENOR DE ARTI. </t>
  </si>
  <si>
    <t>tecnisoftsur@tecnisoftsur.com</t>
  </si>
  <si>
    <t>B93199586</t>
  </si>
  <si>
    <t>QUE DESEA 2012 SL</t>
  </si>
  <si>
    <t xml:space="preserve">a) El análisis, desarrollo, diseño, implementación, verificación, validación y mantenimiento de soluciones software multiplataforma (Web, móvil, escritorio) para cualquier ámbito de aplicación o sector del tejido productivo de todo tipo, nacional e internacional y todo lo que pudiere derivarse de el. </t>
  </si>
  <si>
    <t>B63833370</t>
  </si>
  <si>
    <t>E P C PROFESIONALES CINEMATOGRAFICOS SL</t>
  </si>
  <si>
    <t xml:space="preserve">COMPRA, VENTA, IMPORTACION, EXPLOTACION, ALQUILER, Y MANTENIMIENTO DE TODA CLASE DE APARATOS, MAQUINARIAS Y VEHICULOS RELACIONADOS CON LA INDUSTRIA CINEMATOGRAFICA Y DEL VIDEO, ETC. </t>
  </si>
  <si>
    <t>B65860082</t>
  </si>
  <si>
    <t>S&amp;B PROMOTERS SL</t>
  </si>
  <si>
    <t xml:space="preserve">EL DISEÑO, DESARROLLO, PRODUCCION, INTEGRACION, INSTALACION Y MANTENIMIENTO DESISTEMAS, EQUIPOS, SOLUCIONES Y PRODUCTOS BASADOS EN EL USO INTENSIVO DE LASTECNOLOGIAS DE LA INFORMACION (INFORMATICA, ELECTRONICA), ETC. </t>
  </si>
  <si>
    <t>B85520336</t>
  </si>
  <si>
    <t>TRACK DOWN SL</t>
  </si>
  <si>
    <t xml:space="preserve">LA CONSULTA DE APLICACIONES INFORMATICAS Y SUMINISTRO DE PROGRAMAS DE INFORMATICA, ESTO COMPRENDE EL ANALISIS Y RESOLUCION.. </t>
  </si>
  <si>
    <t>B86865201</t>
  </si>
  <si>
    <t>ALCOROPTICA SL</t>
  </si>
  <si>
    <t xml:space="preserve">-Compra y venta de equipos y material de telecomunicaciones (CNAE 4652). Instalaciones de redes de telecomunicaciones de todo tipo, tanto en exterior como en interior de edificios. (CNAE 4321). -compra, venta y alquiler detodo tipo de bienes inmuebles. </t>
  </si>
  <si>
    <t>B36499960</t>
  </si>
  <si>
    <t>B50937051</t>
  </si>
  <si>
    <t>UNIVERSAL FANTASY SL</t>
  </si>
  <si>
    <t xml:space="preserve">SERVICIOS DE DESARROLLO DE SOFTWARE A COMPANIAS PUBLICAS Y PRIVADAS, SERVICIOS DE TELETRANSMISION DE DATOS, TELECOMUNICACION POR TODA CLASE DE MEDIOS, INCLUIDOS VEHICULOS MOVILES, NAVIOS YA PARATOS DE NAVEGACION AEREA, S. </t>
  </si>
  <si>
    <t>universal@universalfantasy.com</t>
  </si>
  <si>
    <t>B61106878</t>
  </si>
  <si>
    <t>FREEHARD SL</t>
  </si>
  <si>
    <t xml:space="preserve">EL COMERCIO AL MAYOR Y MENOR DE TODA CLASE DE MAQUINAS Y MATERIAL DE OFICINA.. </t>
  </si>
  <si>
    <t>B84142512</t>
  </si>
  <si>
    <t>GLOBAL KEY PROYECTOS CON RESULTADO S.L</t>
  </si>
  <si>
    <t xml:space="preserve">LA PRODUCCION, COMERCIALIZACION, Y DISTRIBUCION DE PRODUCTOS DIGITALES. </t>
  </si>
  <si>
    <t>B86667144</t>
  </si>
  <si>
    <t>TEAMING IS GROWING TECHNOLOGY SL</t>
  </si>
  <si>
    <t xml:space="preserve">-La compraventa de software y hardware informático, la prestación de servicios de consultoría informática y el desarrollo y licenciamiento de software y sistemas informáticos tanto de producción propia como de terceros. -Intermediación de operaciones económicas de terceros o por cuenta de... </t>
  </si>
  <si>
    <t>B91357822</t>
  </si>
  <si>
    <t>SIGEST IBERICA SOCIEDAD LIMITADA</t>
  </si>
  <si>
    <t xml:space="preserve">OBJETO LA EXPLOTACION DE APLICACIONES INFORMATICAS EN EL AMBITO SANITARIO. DEL MISMO MODO CONSTITUIRAN OBJETO DE LA ENTIDAD, LA INVESTIGACION Y DESARROLLO DE PROYECTOS INFORMATICOS ASI COMO LA FORMACION. </t>
  </si>
  <si>
    <t>B09580762</t>
  </si>
  <si>
    <t>VALSOFT INFORMATICA SL</t>
  </si>
  <si>
    <t xml:space="preserve">Compra, venta, importación, exportación, fabricación, distribución comercialización, mantenimiento y representación de todo tipo de sistemas de comunicaciones, artículos de software o en hardware. - La creación, comercialización y mantenimiento de programas informáticos, páginas web, tiendas online. </t>
  </si>
  <si>
    <t>B63789333</t>
  </si>
  <si>
    <t>SISMAPRE S.L</t>
  </si>
  <si>
    <t xml:space="preserve">PRESTACION DE SERVICIOS DE ASESORAMIENTO EN CALIDAD, MEDIOAMBIENTE, PREVENCION DE RIESGOS LABORALES PARA TODOS LOS SECTORES, PUBLICOS, PRIVADOS. ASESORAMIENTO, GESTION PARA IMPLANTACION DE SISTEMAS INTEGRADOS DE GESTION. </t>
  </si>
  <si>
    <t>B74285974</t>
  </si>
  <si>
    <t>PROUN MEDIA SL</t>
  </si>
  <si>
    <t xml:space="preserve">CNAE 7410: LA PRESTACION DE SERVICIOS DE CONSULTORIA, GESTION, DISEÑO, DESARROLLO TECNICO Y PRODUCCION MULTIMEDIA PARA PROYECTOS DE TECNOLOGIAS DE LA INFORMACION, INTERNET, PUBLICIDAD, DISEÑO GRAFICO Y COMUNICACION. COMERCIO AL POR MAYOR Y AL POR MENOR. DISTRIBUCION COMERCIAL. IMPORTACIONES Y EXPORT.. </t>
  </si>
  <si>
    <t>info@dcdis.es</t>
  </si>
  <si>
    <t>B82229907</t>
  </si>
  <si>
    <t>FARNELL COMPONENTS SL</t>
  </si>
  <si>
    <t xml:space="preserve">EL DISENO, FABRICACION, MANTENIMIENTO, REPARACION, EXPORTACION, IMPORTACION, ALMACENAMIENTO, SUMINISTRO, DISTRIBUCION Y VENTA DE APARATOS, COMPONENTES, PIEZAS DE REPUESTO, ACCESORIOS, MATERIALES Y EQUIPAMIENTO DE RADIO. </t>
  </si>
  <si>
    <t>ventas@farnellinone.com</t>
  </si>
  <si>
    <t xml:space="preserve"> info@farnellinone.com</t>
  </si>
  <si>
    <t>B86351970</t>
  </si>
  <si>
    <t>CALVOGAR INFORMATICA SL</t>
  </si>
  <si>
    <t xml:space="preserve">ANALISIS, PROGRAMACION A MEDIDA Y PAGINAS WEB, CONSULTORIA INFORMATICA. REPARACION DE ORDENADORES, COMPRAVENTA DE EQUIPOS Y COMPONENTES INFORMATICOS. INTERMEDIACION COMERCIAL, CREACION, EXPLOTACION DE PAGINAS WEB, Y PORTALESEN INTERNET, REGISTRO DE DOMINIOS... </t>
  </si>
  <si>
    <t>rcalvo@calvogar.com</t>
  </si>
  <si>
    <t>B11562840</t>
  </si>
  <si>
    <t>MEDIA FACTORING SL</t>
  </si>
  <si>
    <t xml:space="preserve">COMERCIO MAYOR Y MENOR DE MUEBLES DE OFICINA Y DE MAQUINAS Y EQUIPOS DE OFICINA. DISENO Y ELABORACION DE PAGINAS WEB. COMPRA VENTA Y ARRENDAMIENTO DE INMUEBLES POR CUENTA DE TERCEROS.. </t>
  </si>
  <si>
    <t>info@hostallacalzada.com</t>
  </si>
  <si>
    <t>B18721340</t>
  </si>
  <si>
    <t>LA CAJA AZUL DISEÑO Y MULTIMEDIA SOCIEDAD LIMITADA</t>
  </si>
  <si>
    <t xml:space="preserve">LA CREACION, DISENO Y VENTA DE CD-ROM INTERACTIVOS. LA CREACION, DISENO Y VENTA DE PAGINAS WEB. C). LA PRESTACION DE SERVICIOS DE ASESORAMIENTO EN LAS MATERIAS INDICADAS. D) LA DUPLICACION DE CD S. ESTAS ACTIVIDADES DEBE. </t>
  </si>
  <si>
    <t>B47562574</t>
  </si>
  <si>
    <t>CODICE SOFTWARE S.L.</t>
  </si>
  <si>
    <t xml:space="preserve">A) INGENIERIA DE SOFTWARE: ANALISIS, DISENO Y CONSTRUCCION DE SOFTWARE. B) PRUEBA DE SISTEMAS INFORMATICOS. E) ASESORIA Y CONSULTORIA SOBRE CALIDAD DE SOFTWARE. D) DISENO Y ENSAMBLAJE DE COMPONENTES ELECTRONICOS DE ORDEN. </t>
  </si>
  <si>
    <t>sales@codicesoftware.com</t>
  </si>
  <si>
    <t>B65040792</t>
  </si>
  <si>
    <t>AVENLUX GLOBAL SL</t>
  </si>
  <si>
    <t xml:space="preserve">LA DISTRIBUCION DE PRODUCTOS ELECTRONICOS, MOBILIARIO Y LIBROS, LA DISTRIBUCION DE PRODUCTOS Y MATERIALES DE TERRARIOFILIA Y AQUARIOFILIA.. </t>
  </si>
  <si>
    <t>B79276481</t>
  </si>
  <si>
    <t>GALILEO ESPAÑA SL</t>
  </si>
  <si>
    <t xml:space="preserve">LA IMPORTACION EXPORTACION, PRODUCCION, PROMOCION, COMERCIALIZACION Y CESION DEUSO DE PRODUCTOS DE SOFTWARE ETC. </t>
  </si>
  <si>
    <t>jasmin.lee@galeleo.com</t>
  </si>
  <si>
    <t>B84734425</t>
  </si>
  <si>
    <t>DISTRIBUCIONES DE FRIO PORTATIL SL</t>
  </si>
  <si>
    <t xml:space="preserve">LA COMPRA, VENTA, IMPORTACION, EXPORTACION Y COMERCIO DE TODO TIPO DE MAQUINAS DE FRIO INDUSTRIAL, APARATOS DE CLIMATIZACION, BOMBAS DE CALOR/FRIO, EQUIPOS EVAPORATIVOS Y MAQUINARIA AFION. </t>
  </si>
  <si>
    <t>B91953786</t>
  </si>
  <si>
    <t>STEP TWO DEVELOPMENT SOCIEDAD LIMITADA</t>
  </si>
  <si>
    <t>41740</t>
  </si>
  <si>
    <t xml:space="preserve">Realización de trabajos de programación, consultoría empresarial y desarrollo de publicidad empresarial, programación informática, actividades de consultoría informática, procesado de datos, hosting y actividades relacionadas, tratamiento y creación de postales web. </t>
  </si>
  <si>
    <t>B35852375</t>
  </si>
  <si>
    <t>DOMERTIS SOCIEDAD LIMITADA</t>
  </si>
  <si>
    <t>35118</t>
  </si>
  <si>
    <t xml:space="preserve">CONSULTORIA DE DOMINIOS, REGISTRO DE DOMINIOS, RENOVACIONES DE DOMINIOS. TRANSFERENCIAS DE DOMINIOS, AUDITORIA DE DOMINIOS, AUDITORIA DE SISTEMAS INFORMATICOS, CONSULTORIA DE SEGURIDAD INFORMATICA. </t>
  </si>
  <si>
    <t>B65284283</t>
  </si>
  <si>
    <t>BONJORN 2.0 COMUNICA DIGITAL SL</t>
  </si>
  <si>
    <t xml:space="preserve">LA CREACION Y DESARROLLO DE WEBLOGS Y PRODUCTOS SIMILARES. FORMACION EN COMUNICACION 2.0 Y ANALOGOS. CREACION, GESTION Y DESARROLLO DE IDENTIDAD DIGITAL, SERVICIOS DE POSICIONAMIENTO EN LA RED, ETC.. </t>
  </si>
  <si>
    <t>info@bonjorn20.info</t>
  </si>
  <si>
    <t>B64831753</t>
  </si>
  <si>
    <t>EARTHLINGS GAMES SL</t>
  </si>
  <si>
    <t xml:space="preserve">CONCEPCION, PRODUCCION, EDICION, DIFUSION, Y COMERCIALIZACION DE TODO TIPO DE JUEGOS, VIDEOJUEGOS Y APLICACIONES PARA TODO TIPO DE EQUIPOS INFORMATICOS, PLATAFORMAS INTERACTIVAS, ORDENADORES, ETC.. </t>
  </si>
  <si>
    <t>B75076745</t>
  </si>
  <si>
    <t>SQUAREDHEADS MUSIC SOFTWARE SOCIEDAD LIMITADA</t>
  </si>
  <si>
    <t>20015</t>
  </si>
  <si>
    <t xml:space="preserve">Desarrollo de software en general y en concreto destinado a la creación musical. </t>
  </si>
  <si>
    <t>B82616541</t>
  </si>
  <si>
    <t>HIFI 25 SL</t>
  </si>
  <si>
    <t xml:space="preserve">EL COMERCIO DE MAYORISTA Y MINORISTA DE PRODUCTOS DE ELECTRONICA EN GENERAL Y SERVICIOS COMPLEMENTARIOS AL MISMO.. </t>
  </si>
  <si>
    <t>B84787712</t>
  </si>
  <si>
    <t>BROAD BAND RADIO APPLICATIONS SL</t>
  </si>
  <si>
    <t xml:space="preserve">LA REDACCION DE ESPECIFICACIONES, DISENO DE SISTEMAS, SUMINISTRO E INTEGRACION DE EQUIPAMIENTO, INSTALACION Y MANTENIMIENTO DE EQUIPOS Y APLICACIONES PARA SISTEMAS DE RADIO DE BANDA ANCHA DE LOS MISMOS. </t>
  </si>
  <si>
    <t>B85132504</t>
  </si>
  <si>
    <t>BUSINESSINRIA SL</t>
  </si>
  <si>
    <t xml:space="preserve">SERVICIOS DE EXPLOTACION ELECTRONICA POR CUENTA DE TERCEROS. COMPRAVENTA DE MATERIAL INFORMATICO. ENSENANZA, FORMACION, CAPTACION Y RECICLAJE PROFESIONAL. </t>
  </si>
  <si>
    <t>info@businessinria.com</t>
  </si>
  <si>
    <t>B23671746</t>
  </si>
  <si>
    <t>TASFORGIA SOCIEDAD LIMITADA</t>
  </si>
  <si>
    <t xml:space="preserve">LA VENTA DE CUALQUIER TIPO DE SERVICIOS Y PRODUCTO RELACIONADO CON LA ENERGIA, ELECTRICIDAD, TELECOMUNICACIONES, PRODUCTOS MEDICOS Y APARATOS DE HOGAR. EL ASESORAMIENTO, CONSULTORIA, GESTION, ADMINISTRACION, REALIZACION Y DESARROLLO DE PROYECTOS O ESTUDIOS SOBRE MATERIA ENERGETICA. TAMBIEN LA INSTAL. </t>
  </si>
  <si>
    <t>B23719081</t>
  </si>
  <si>
    <t>MPDOS INSTALACIONES 2014 SOCIEDAD LIMITADA</t>
  </si>
  <si>
    <t xml:space="preserve">LA VENTA DE CUALQUIER TIPO DE SERVICIOS Y PRODUCTO RELACIONADO CON LA ENERGIA, ELECTRICIDAD, TELECOMUNICACIONES, PRODUCTOS MEDICOS Y APARATOS DE HOGAR; EL ASESORAMIENTO, CONSULTORIA, GESTION, ADMINISTRACION, REALIZACION Y DESARROLLO DE PROYECTOS O ESTUDIOS SOBRE MATERIA ENERGETICA Y TAMBIEN LA INSTA. </t>
  </si>
  <si>
    <t>B36869162</t>
  </si>
  <si>
    <t>KRASIS CONSULTING SL</t>
  </si>
  <si>
    <t xml:space="preserve">LA CONSULTORIA, COMPRAVENTA, DISTRIBUCION, DESARROLLO DE SOFTWARE Y HARWARD, COMERCIO ELECTRONICO, INTERNET, FORMACION, RECURSOS HUMANOS Y PROYECTOS DE INGENIERIA, INSTALACIONES DE VOZ Y DATOS.. </t>
  </si>
  <si>
    <t>B47449053</t>
  </si>
  <si>
    <t>NET DESIGN STUDIO SL</t>
  </si>
  <si>
    <t xml:space="preserve">A) CREACION DE SOFTWARE. B) DISENO DE PAGINAS WEB. C) SERVICIOS DE INTERNET. D) COMERCIALIZACION DE CDS.. </t>
  </si>
  <si>
    <t>info@netdstudio.com</t>
  </si>
  <si>
    <t>B63368047</t>
  </si>
  <si>
    <t>SOPTIA SL</t>
  </si>
  <si>
    <t xml:space="preserve">ASESORAMIENTO TECNICO INFORMATICO Y LA CONFECCION Y SUMINISTRO DE PROGRAMAS INFORMATICOS O SOFTWARE TANTO A PARTICULARES COMO A EMPRESAS. PROMOCION, CONSTRUCCION, COMPRAVENTA, ARRENDAMIENTO, TENENCIA DE BIENES INMUEBLES.. </t>
  </si>
  <si>
    <t>B63828370</t>
  </si>
  <si>
    <t>MEMPHIS SOLUTIONS SL</t>
  </si>
  <si>
    <t xml:space="preserve">PRESTACION DE SERVICIOS INFORMATICOS APLICADOS AL COMERCIO, EMPRESAS, ENTIDADES DE SEGUROS, ENTIDADES BANCARIAS, CENTROS DE ENSENANZA Y FORMACION, Y EN GENERAL CUALQUIER TIPO DE EMPRESA O ENTIDAD, ORGANISMO PUBLICO O PRI. </t>
  </si>
  <si>
    <t>B96961438</t>
  </si>
  <si>
    <t>EUROTURIANET SL</t>
  </si>
  <si>
    <t xml:space="preserve">EL COMERCIO AL POR MENOR DE TODO TIPO DE ARTICULOS Y ACCESORIOS DE INFORMATICA Y ELECTRONICA.. </t>
  </si>
  <si>
    <t>turianet@gmail.com</t>
  </si>
  <si>
    <t>B17637877</t>
  </si>
  <si>
    <t>ANALISTAS DE RECURSOS INFORMATICOS ALFA SL</t>
  </si>
  <si>
    <t xml:space="preserve">SE AMPLIA PRESTACION DE TODO TIPO DE SERVICIOS DE CONSULTORIA ANALITICA Y ASESORAMIENTO SOBRE CUALESQUIERA MATERIAS QUE SEAN OBJETO DE CONSULTA, A TRAVES DE PROFESIONALES LIBERALES INDEPENDIENTES, ETC                    . </t>
  </si>
  <si>
    <t>B85235489</t>
  </si>
  <si>
    <t>ENERGELIA COMUNICACION SL</t>
  </si>
  <si>
    <t xml:space="preserve">LA EXPLOTACION COMERCIAL Y PUBLICITARIA ONLINE, ASI COMO LA PRESTACION DE SERVICIOS Y MEDIACION Y OTRAS ACTUACIONES RELACIONADAS CON EL SECTOR DE LA ENERGIA RENOVABLE.. </t>
  </si>
  <si>
    <t>B85366516</t>
  </si>
  <si>
    <t>NOVALEX ALIMENTARIA SL</t>
  </si>
  <si>
    <t xml:space="preserve">PUBLICACION Y DISTRIBUCION DE INFORMACION Y NORMATIVA ALIMENTARIA A TRAVES DE LAS TECNOLOGIAS DE LA INFORMACION Y COMUNICACION. DESARROLLO DE LAS APLICACIONES INFORMATICAS NECESARIAS.. </t>
  </si>
  <si>
    <t>B93174167</t>
  </si>
  <si>
    <t>COMPLEMENTOS DE TELEFONIA SL</t>
  </si>
  <si>
    <t xml:space="preserve">Venta al por menor y al por mayor, exportación e importación, de accesorios para teléfonos móviles y derivados. Venta al por menor y al por mayor, exportación e importación, de accesorios para video consolas. Venta al por menor y al por mayor, exportación e importación, de teléfonos móviles. Venta d. </t>
  </si>
  <si>
    <t>B99053506</t>
  </si>
  <si>
    <t>FUSE RECORDS SL</t>
  </si>
  <si>
    <t>50196</t>
  </si>
  <si>
    <t xml:space="preserve">VENTA, GRABACION Y FABRICACION DE TODO TIPO DE DISCOS. COMPRAVENTA DE DERECHOS EDITORIALES DISCOGRAFICOS. COMERCIO E INSTALACION DE MATERIALES ELECTRONICOS E INFORMATICOS. COMERCIO DE ARTICULOS PUBLICITARIOS Y DE MARCAS.. </t>
  </si>
  <si>
    <t>B65715930</t>
  </si>
  <si>
    <t>VAINILLA BROSS SL</t>
  </si>
  <si>
    <t xml:space="preserve">LA INFORMACION Y COMUNICACIONES. </t>
  </si>
  <si>
    <t>B65737611</t>
  </si>
  <si>
    <t>NOKADI INTERACTION SL</t>
  </si>
  <si>
    <t xml:space="preserve">INFORMACION Y COMUNICACIONES. </t>
  </si>
  <si>
    <t>B65769093</t>
  </si>
  <si>
    <t>SLOTCAR TODAY SL</t>
  </si>
  <si>
    <t>08198</t>
  </si>
  <si>
    <t>B65929259</t>
  </si>
  <si>
    <t>TECNIC MEDIA 2012 SL</t>
  </si>
  <si>
    <t xml:space="preserve">ANALISIS, DISEÑO, Y CREACION DE PAGINAS WEB, DESARROLLO, IMPLANTACION Y MANTENIMIENTO DE APLICACIONES Y HERRAMIENTAS TECNOLOGICAS E INFORMATICAS. </t>
  </si>
  <si>
    <t>B70322136</t>
  </si>
  <si>
    <t>MOBILESOFT &amp; WEB DESIGN SL</t>
  </si>
  <si>
    <t xml:space="preserve">El desarrollo de software y páginas web, de juegos para dispositivos móviles; venta de software; venta y alquiler de espacios publicitarios y banners; impartición de cursos de programación para dispositivos móviles; desarrollo de páginas web, servicios de publlicidad, organización de eventos. </t>
  </si>
  <si>
    <t>B70327879</t>
  </si>
  <si>
    <t>DACLATEL SL</t>
  </si>
  <si>
    <t>B83826800</t>
  </si>
  <si>
    <t>GEOPROMOS SL</t>
  </si>
  <si>
    <t xml:space="preserve">LA COMPANIA DEDICARA SU CAPITAL Y ACTIVIDADES A LA PRODUCCION DE SOFTWARE, PRODUCCION, DISENO GRAFICO Y ANIMACION MUSICAL DE PROGRAMAS CON FINES PRINCIPALMENTE LUDICOS PARA SOPORTE INFORMATICO. </t>
  </si>
  <si>
    <t>B85684892</t>
  </si>
  <si>
    <t>PINAR DE LETUR 6 SL</t>
  </si>
  <si>
    <t xml:space="preserve">LA FABRICACION, IMPORTACION, EXPORTACION, DISTRIBUCION, VENTA E INSTALACION DE MATERIALES Y ELEMENTOS DE LOS RAMOS DE LA INDUSTRIA ENERGETICA SOLAR FOTOVOLTAICA.... </t>
  </si>
  <si>
    <t>B85684900</t>
  </si>
  <si>
    <t>PINAR DE LETUR 7 SL</t>
  </si>
  <si>
    <t>B86662814</t>
  </si>
  <si>
    <t>MARCHANT 12 MAS 1 SL</t>
  </si>
  <si>
    <t>B86689122</t>
  </si>
  <si>
    <t>QUICK MEDIA SL</t>
  </si>
  <si>
    <t xml:space="preserve">TODO LO RELACIONADO CON EL MARKETING, LA COMUNICACION, LA PUBLICIDAD, DESARROLLO DE SOFTWARE, CONSULTORIA INFORMATICA Y PRODUCCION AUDIOVISUAL. </t>
  </si>
  <si>
    <t>B87302824</t>
  </si>
  <si>
    <t>MACDONALD MEDIA INTERNATIONAL SL</t>
  </si>
  <si>
    <t xml:space="preserve">Representar los intereses comerciales y tecnológicos de soportes digitales, tanto portales de internet, servicios de móvil e incluso medios de video en las diferentes plataformas digitales en el sector publicitario. Representación ante tercero en ventas publicitarias. Servicios de consultoría. </t>
  </si>
  <si>
    <t>B93179786</t>
  </si>
  <si>
    <t>WORKATION SL</t>
  </si>
  <si>
    <t>B93246999</t>
  </si>
  <si>
    <t>GAROCAN PUBLICIDAD DEL SUR SL</t>
  </si>
  <si>
    <t>B95690640</t>
  </si>
  <si>
    <t>EL CRISOL IDEAS Y COMUNICACION SOCIEDAD LIMITADA</t>
  </si>
  <si>
    <t>info@elcrisol.net</t>
  </si>
  <si>
    <t>B61976700</t>
  </si>
  <si>
    <t>SERVICIOS DE VISUALIZACION 3D SL</t>
  </si>
  <si>
    <t xml:space="preserve">LA CREACION, DISENO Y PRODUCCION DE SERVICIOS DE VISUALIZACION Y PROGRAMACION. SERVICIOS DE VISUALIZACION EN TRES DIMENSIONES. SERVICIOS MULTIMEDIA, CREACION DE CD ROMS, REALIZACION DE PRESENTACIONES INTRACTIVAS.. </t>
  </si>
  <si>
    <t>B83459362</t>
  </si>
  <si>
    <t>LOBE MULTIMEDIA SL</t>
  </si>
  <si>
    <t xml:space="preserve">LA CREACION Y DESARROLLO DE DISENO GRAFICO, MULTIMEDIA E INTERNET, LA CREACION Y DESARROLLO DE IDENTIDADES CORPORATIVAS. </t>
  </si>
  <si>
    <t>B86561248</t>
  </si>
  <si>
    <t>GROW FASTER SL</t>
  </si>
  <si>
    <t xml:space="preserve">Informática, telecomunicaciones y ofimática. Especialmente, servicios de consultoría y asesoramiento a través de internet. </t>
  </si>
  <si>
    <t>B97628309</t>
  </si>
  <si>
    <t>SOPORTE PREMIER SOCIEDAD LIMITADA</t>
  </si>
  <si>
    <t xml:space="preserve">1. INSTALACION MANTENIMIENTO Y ADMINISTRACION DE HARDWARE, SOFTWARE Y REDES EN MULTIVENDO. 2. FORMACION EN INSTALACION, MANTENIMIENTO Y ADMINISTRACION DE HARDWARE, SOFTWARE Y REDES. 3. DESARROLLO Y DISENO WEB. 4. INSTALA. </t>
  </si>
  <si>
    <t>B13487186</t>
  </si>
  <si>
    <t>SEGURIDAD Y EQUIPAMIENTOS NAVARRO SOCIEDAD LIMITADA</t>
  </si>
  <si>
    <t xml:space="preserve">COMPRA, SUMINISTRO Y DISTRIBUCION DE TODA CLASE DE SUMINISTROS INDUSTRIALES, EQUIPOS DE PROTECCION INDIVIDUAL, SEGURIDAD Y MANTENIMIENTO.. </t>
  </si>
  <si>
    <t>B61674487</t>
  </si>
  <si>
    <t>COMBINACIONES INFORMATICAS SL</t>
  </si>
  <si>
    <t xml:space="preserve">COMERCIALIZACION Y EXPLOTACION DE BIENES INMUEBLES ADQUISICION. EXPLOTACION Y TENENCIA DE VALORES MOBILIARIOS. PARTICIPACIONES SOCIALES SIN PODER REALIZAR NINGUNA DE LAS ACTIVIDADES ESPECIALMENTE REGULADAS POR EL MERC. V. </t>
  </si>
  <si>
    <t>B76137223</t>
  </si>
  <si>
    <t>CONSUTINTA SOCIEDAD LIMITADA</t>
  </si>
  <si>
    <t xml:space="preserve">Informática, telecomunicaciones y ofimática, en especial la venta y servicio de productos informáticos. </t>
  </si>
  <si>
    <t>B83263780</t>
  </si>
  <si>
    <t>PLURAL FORM SL</t>
  </si>
  <si>
    <t xml:space="preserve">GESTION Y EXPLOTACION INTEGRAL DE SERVICIOS PRESTADOS A TRAVES DE INTERNET Y/O OTRAS REDES INTERACTIVAS, CONSISTENTES EN OFRECER LA COMPRAVENTA, AL POR MAYOR Y AL POR MENOR, DISTRIBUCION Y COMERCIALIZACION DE PRODUCTOS T. </t>
  </si>
  <si>
    <t>info@pluralform.com</t>
  </si>
  <si>
    <t>B98231418</t>
  </si>
  <si>
    <t>MARKET BRAIN INNOVATION SOCIEDAD LIMITADA</t>
  </si>
  <si>
    <t xml:space="preserve">La sociedad tiene por objeto: a-La investigación en ciencias exactas y naturales. b. La investigación, desarrollo, estudio, diseño, fabricación, utilización y comercialización de soluciones correspondientes a aparatos eléctricos, electrónicos y electromecánicos, sus componentes y sus aplicaciones.. </t>
  </si>
  <si>
    <t>B98362189</t>
  </si>
  <si>
    <t>YONOH ESTUDIO DE COMUNICACION SOCIEDAD LIMITADA</t>
  </si>
  <si>
    <t xml:space="preserve">1 . Diseño gráfico: Todas las formas del diseño gráfico. Edición de materiales gráficos en sus distintos soportes. 2. Diseño de marca, imagen corporativa, diseño Web, definición de interfaces, diseño de interacción, consultoría de usabilidad, creación de portales y diseño personalizado de gestore. </t>
  </si>
  <si>
    <t>info@yonoh.es</t>
  </si>
  <si>
    <t>B04720462</t>
  </si>
  <si>
    <t>2ES1 SERVICIOS INFORMATICOS SL</t>
  </si>
  <si>
    <t xml:space="preserve">Informatica, telecomunicaciones y Ofimatica. </t>
  </si>
  <si>
    <t>info@2es1.es</t>
  </si>
  <si>
    <t>B21507512</t>
  </si>
  <si>
    <t>NEWTIC SOLUCIONES SOCIEDAD LIMITADA</t>
  </si>
  <si>
    <t>21110</t>
  </si>
  <si>
    <t xml:space="preserve">INFORMATICA, TELECOMUNICACIONES Y OFIMATICA. </t>
  </si>
  <si>
    <t>B27779420</t>
  </si>
  <si>
    <t>TEIXUAPPS SL</t>
  </si>
  <si>
    <t>B65631533</t>
  </si>
  <si>
    <t>TOOTHPICK GUIDE SL</t>
  </si>
  <si>
    <t>B65751638</t>
  </si>
  <si>
    <t>ASSISTEC NETWORKS SL</t>
  </si>
  <si>
    <t>info@euquality.com</t>
  </si>
  <si>
    <t>B65915241</t>
  </si>
  <si>
    <t>SPEK SYSTEM SL</t>
  </si>
  <si>
    <t>B65992075</t>
  </si>
  <si>
    <t>AMMSOFT OPEN SOURCES SL</t>
  </si>
  <si>
    <t>B65998775</t>
  </si>
  <si>
    <t>ACTUAL PUNT CAT SERVEIS SL</t>
  </si>
  <si>
    <t>08403</t>
  </si>
  <si>
    <t>B66004342</t>
  </si>
  <si>
    <t>INFOSERVEIS TECNOLOGIA SL</t>
  </si>
  <si>
    <t>B66010919</t>
  </si>
  <si>
    <t>D-SAPP SERVICIOS PROFESIONALES SL</t>
  </si>
  <si>
    <t>B66014192</t>
  </si>
  <si>
    <t>DTV INTERNET TELEVISION SL</t>
  </si>
  <si>
    <t>B66033622</t>
  </si>
  <si>
    <t>AWOL SOFTWARE SL</t>
  </si>
  <si>
    <t>B85511491</t>
  </si>
  <si>
    <t>CHOKORETO GOURMET SL</t>
  </si>
  <si>
    <t xml:space="preserve">LA ELABORACION Y VENTA AL POR MENOR Y AL POR MAYOR Y A TRAVES DE REDES MUNDIALES DE INFORMATICA DE PRODUCTOS DE CONFITERIA, ALIMENTICIOS Y BEBIDAS.. </t>
  </si>
  <si>
    <t>B86304383</t>
  </si>
  <si>
    <t>VISASUR SISTEMAS ALXIA SL</t>
  </si>
  <si>
    <t xml:space="preserve">INFORMATICA, TELECOMUNICACIONES Y OFIMATICA... </t>
  </si>
  <si>
    <t>info@alxia.es</t>
  </si>
  <si>
    <t>B86315744</t>
  </si>
  <si>
    <t>PIGAFE WORLD SL</t>
  </si>
  <si>
    <t>B86374014</t>
  </si>
  <si>
    <t>LUAL SISTEM TELECOM SL</t>
  </si>
  <si>
    <t>B86403698</t>
  </si>
  <si>
    <t>ACAST CONSULTING SL</t>
  </si>
  <si>
    <t>B86412996</t>
  </si>
  <si>
    <t>CHICUREL SL</t>
  </si>
  <si>
    <t>B86554540</t>
  </si>
  <si>
    <t>CHIMIBONEL SL</t>
  </si>
  <si>
    <t xml:space="preserve">INFORMATICA TELECOMUNICACIONES Y OFIMATICA. </t>
  </si>
  <si>
    <t>B86594322</t>
  </si>
  <si>
    <t>GRID CONSULTING TECHNOLOGIES SL</t>
  </si>
  <si>
    <t>B86634441</t>
  </si>
  <si>
    <t>RATESCLICK SL</t>
  </si>
  <si>
    <t>B86650876</t>
  </si>
  <si>
    <t>PROYECTOS WEB POZUELO SL</t>
  </si>
  <si>
    <t>B86683265</t>
  </si>
  <si>
    <t>TELEMOVIL BANGLA SL</t>
  </si>
  <si>
    <t>B86703105</t>
  </si>
  <si>
    <t>WIFIGOIN SL</t>
  </si>
  <si>
    <t>B86711470</t>
  </si>
  <si>
    <t>ONLINER INFORMATICA Y SERVICIOS SL</t>
  </si>
  <si>
    <t>B86717014</t>
  </si>
  <si>
    <t>GOSSAN INFORMATION TECHNOLOGIES SL</t>
  </si>
  <si>
    <t>B86884707</t>
  </si>
  <si>
    <t>QUALITY SOLUTION CONSULTING SL</t>
  </si>
  <si>
    <t>B93250454</t>
  </si>
  <si>
    <t>MELONPLEX SL</t>
  </si>
  <si>
    <t>B95676649</t>
  </si>
  <si>
    <t>HODEIAN SERVICES SOCIEDAD LIMITADA</t>
  </si>
  <si>
    <t>B95676839</t>
  </si>
  <si>
    <t>13 DE FEBRERO DE 1969 SOCIEDAD LIMITADA</t>
  </si>
  <si>
    <t xml:space="preserve">informatica, telecomunicaciones y ofimatica. </t>
  </si>
  <si>
    <t>B06549125</t>
  </si>
  <si>
    <t>COMACOT INTERNACIONAL SL</t>
  </si>
  <si>
    <t xml:space="preserve">COMPRA, VENTA Y REPRESENTACION DE TODO TIPO DE MAQUINARIA RELACIONADA CON EL MEDIOAMBIENTE Y LA CONSTRUCCION.. </t>
  </si>
  <si>
    <t>B28376184</t>
  </si>
  <si>
    <t>CEMIDE SL</t>
  </si>
  <si>
    <t xml:space="preserve">PRESTACION DE SERVICIOS INFORMATICOS DE ADMINISTRACION, CONTROL DE CALIDAD DE MATERIALES, ASESORAMIENTO FINANCIERO Y ECONOMICO. PROMOCION INMOBILIARIA, CONSTRUCCION O ADQUISICION DE FINCAS RUSTICAS PARA SU EXPLOTACION   . </t>
  </si>
  <si>
    <t>ventas.madrid@ivalsa.com</t>
  </si>
  <si>
    <t>B64435555</t>
  </si>
  <si>
    <t>COSMO DISTRIBUCION 2010 SL</t>
  </si>
  <si>
    <t xml:space="preserve">LA COMPRAVENTA Y DISTRIBUCION DE APARATOS ELECTRONICOS PARA LA SEGURIDAD. </t>
  </si>
  <si>
    <t>B78683885</t>
  </si>
  <si>
    <t>ELECTRONIC TRADING COMPANY SOCIEDAD LIMITADA</t>
  </si>
  <si>
    <t>28810</t>
  </si>
  <si>
    <t xml:space="preserve">COMERCIO AL POR MENOR Y AL POR MAYOR DE COMPONENTES ELECTRONICOS. </t>
  </si>
  <si>
    <t>etcofrance@etco.es</t>
  </si>
  <si>
    <t xml:space="preserve"> info@etco.es</t>
  </si>
  <si>
    <t>B81243552</t>
  </si>
  <si>
    <t>STARFISH SOFTWARE IBERICA SL</t>
  </si>
  <si>
    <t xml:space="preserve">COMERCIO AL POR MAYOR DE MAQUINAS, MATERIAL DE OFICINA Y PROGRAMAS DE ORDENADOR.. </t>
  </si>
  <si>
    <t>B85939726</t>
  </si>
  <si>
    <t>ZELULA SOFTWARE SL</t>
  </si>
  <si>
    <t>"LA ELABORACION, DESARROLLO Y MANTENIMIENTO DE PROGRAMAS Y APLICACIONES INFORMATICAS DE Y TELECOMUNICACIONES, TRATAMIENTO TECNOLOGICO Y/ O TRATAMIENTO DE DATOS, YA SEA DENTRO DEL AREA DE ""HARDWARE"" Y ""SOFTWARE"". LA VENTA, SUMINISTRO, DISTRIBUCION Y CESION TOTAL O PARCIAL, INCLUYENDO LA CESION DE USO,.. "</t>
  </si>
  <si>
    <t>B91703280</t>
  </si>
  <si>
    <t>GUADALTECH SOLUCIONES TECNOLOGICAS SOCIEDAD LIMITADA</t>
  </si>
  <si>
    <t>41220</t>
  </si>
  <si>
    <t xml:space="preserve">LA FABRICACION, ENSAMBLAJE, IMPORTACION, EXPORTACION, LA INTERMEDIACION Y EL COMERCIO AL POR MAYOR Y MENOR DE MAQUINARIA Y MATERIAL RELACIONADO CON ORDENADORES Y PROGRAMAS PARA LOS MISMOS, ASI COMO PARA TODO TIPO DE EQUI. </t>
  </si>
  <si>
    <t>info@guadaltech.es</t>
  </si>
  <si>
    <t xml:space="preserve"> josemanuel.rodriguez@guadaltech.es</t>
  </si>
  <si>
    <t>B74190323</t>
  </si>
  <si>
    <t>C.E.S.T.I.A. SOCIEDAD LIMITADA</t>
  </si>
  <si>
    <t xml:space="preserve">-La prestación de cualquier tipo de Servicio Informático, mediante la utilización de equipos de proceso de información, aplicaciones y programas, entodo ámbito y combinación. -La realización de trabajos de encuestación, inventario, medición, valoración, codificación, clasificación y captura de da.. </t>
  </si>
  <si>
    <t>B91948067</t>
  </si>
  <si>
    <t>FIJILABS SL</t>
  </si>
  <si>
    <t xml:space="preserve">-La prestación de servicios, concepción, desarrollo y puesta en funcionamiento de programas, aplicaciones y plataformas tecnológicas para cualquier modo de comunicación, especialmente Internet. </t>
  </si>
  <si>
    <t>B98226905</t>
  </si>
  <si>
    <t>FLYWIRE SPAIN SL</t>
  </si>
  <si>
    <t xml:space="preserve">(a) el desarrollo, mantenimiento y actualización de software y tecnología para uso financiero; (b) la prestación de servicios de soporte administrativo, financiero y de contabilidad; y (c) la prestación de servicios de soporte técnico y atención al cliente.. </t>
  </si>
  <si>
    <t>B38339800</t>
  </si>
  <si>
    <t>CANARLAB SL</t>
  </si>
  <si>
    <t xml:space="preserve">COMERCIALIZACION DE ORDENADORES Y SUS PERIFERIOS, PROGRAMAS PARA ORDENADOR, MATERIAL AUXILIAR, PRODUCTOS DE OFIMATICA Y PAPELERIA. </t>
  </si>
  <si>
    <t>canarlab@canarlab.es</t>
  </si>
  <si>
    <t>B81769754</t>
  </si>
  <si>
    <t>SOCIEDAD DE ADMINISTRACION DE MEDIOS DE APLICACION SL</t>
  </si>
  <si>
    <t xml:space="preserve">EL ESTUDIO Y PROMOCION DE INVERSIONES MOBILIARIAS E INMOBILIARIAS, LA CONSTRUCCION DE VIVIENDAS Y EDIFICIOS DE TODA CLASE, LA URBANIZACION DE TERRENOS, LOS ESTUDIOS TECNICOS Y ECONOMICOS REFERENTES A LA INVERSION DE.. </t>
  </si>
  <si>
    <t>B86217031</t>
  </si>
  <si>
    <t>LITTIO MEDIA SL</t>
  </si>
  <si>
    <t>"""La sociedad tendrá por objeto: a) El desarrollo y comercialización de aplicaciones y programas informáticos para ordenadores y videojuegos y su venta y explotación a través de portales de internet y qualquier otro medio. "</t>
  </si>
  <si>
    <t>B86555497</t>
  </si>
  <si>
    <t>ANEA SISTEMAS Y COMUNICACIONES SL</t>
  </si>
  <si>
    <t xml:space="preserve">EL DISEÑO, DESARROLLO, PRODUCCION, IMPLANTACION, INTEGRACION, OPERACION, MANTENIMIENTO, REPARACION Y COMERCIALIZACION DE SISTEMAS, SOLUCIONES Y PRODUCTOS QUE SOPORTEN O HAGAN USO DE LAS TECNOLOGIAS DE LA INFORMACION Y LAS COMUNICACIONES. </t>
  </si>
  <si>
    <t>B57437238</t>
  </si>
  <si>
    <t>MONMEDIA SL</t>
  </si>
  <si>
    <t xml:space="preserve">PROMOVER DIRECTA O INDIRECTAMENTE LA DIFUSION DE PUBLICIDAD A TRAVES DE CUALQUIER AGENTE O MEDIO DE COMUNICACION. LA PROGRAMACION Y CREACION DE SOFTWARE, DISENO GRAFICO, RETOQUE FOTOGRAFICO Y VIDEO; LA ENSENANZA, FORMACI. </t>
  </si>
  <si>
    <t>B64966641</t>
  </si>
  <si>
    <t>YZEO CREACION DE PAGINAS WEB SL</t>
  </si>
  <si>
    <t xml:space="preserve">EL DISENO, COMERCIO INTERNACIONAL, ALQUILER DE TODOS LOS MATERIALES Y PROGRAMAS INFORMATICOS, TODOS LOS MATERIALES Y PRODUCTOS DESTINADOS A LA COMUNICACION, EL DISENO, LA CREACION Y LA COMERCIALIZACION DE PAGINAS WEB.. </t>
  </si>
  <si>
    <t>B85317709</t>
  </si>
  <si>
    <t>FAITH DAISY ASSOCIATE SL</t>
  </si>
  <si>
    <t xml:space="preserve">EL COMERCIO, IMPORTACION, EXPORTACION Y COMPRAVENTA DE TODO TIPO DE MAQUINARIA, ARTICULOS Y PRODUCTOS RELACIONADOS CON EL DEPORTE EN GENERAL... </t>
  </si>
  <si>
    <t>B86279627</t>
  </si>
  <si>
    <t>CDS Y LING LING SL</t>
  </si>
  <si>
    <t xml:space="preserve">EL COMERCIO AL POR MAYOR, AL POR MENOR, IMPORTAICON, EXPORTAICON, FABRICACION, COMERCIALIZACION DE TODO TIPO DE ARTICULOS DE REGALO, ELECTRONICOS... </t>
  </si>
  <si>
    <t>B93233385</t>
  </si>
  <si>
    <t>CHIPPLUS TRADE SL</t>
  </si>
  <si>
    <t xml:space="preserve">el comercio al por mayor y al por menor de material y productos electrónicos, eléctricos e informáticos, así como su instalación y reparación, importación y exportación de los mismos e intermediación en operaciones comerciales. Si la Ley exigiere para el inicio de alguna de las operaciones del objet. </t>
  </si>
  <si>
    <t>B97880819</t>
  </si>
  <si>
    <t>ORIZON SISTEMAS DE INFORMACION SOCIEDAD LIMITADA</t>
  </si>
  <si>
    <t>03002</t>
  </si>
  <si>
    <t xml:space="preserve">LA SOCIEDAD TIENE POR OBJETO EL DISENO. DESARROLLO, PRODUCCION, INTEGRACION, COMERCIALIZACION, OPERACION, INSTALACION Y MANTENIMIENTO DE SISTEMAS, SOLUCIONES Y PRODUCTOS QUE HAGAN USO DE LA INFORMATICA, ELECTRONICA, COMU. </t>
  </si>
  <si>
    <t>B64888605</t>
  </si>
  <si>
    <t>JOYTRON ELECTRONICA SL</t>
  </si>
  <si>
    <t xml:space="preserve">LA FABRICACION, IMPORTACION, MANIPULACION, DE PRODUCTOS, ELECTRICOS, ELECTRONICOS, DE CONSUMO, INFORMATICA, TELECOMUNICACIONES, Y TODO TIPO DE ACCESORIOS DE AUDIO, IMAGEN, INFORMATICA, ETC.. </t>
  </si>
  <si>
    <t>B85452522</t>
  </si>
  <si>
    <t>VALQUIRIA CONSULTING SL</t>
  </si>
  <si>
    <t xml:space="preserve">LA INVESTIGACION, DESARROLLO E INNOVACION DE TECNOLOGIAS RELACIONADAS CON LA IMPLANTACION DE APLICACIONES INFORMATICAS PARA LA GESTION... </t>
  </si>
  <si>
    <t>B85484699</t>
  </si>
  <si>
    <t>AGENCIA DE COMERCIALIZACION DE PRODUCTOS ONLINE S.L.</t>
  </si>
  <si>
    <t xml:space="preserve">LA COMPRA Y VENTA DE: EQUIPOS Y PRODUCTOS DE INFORMATICA, VIDEOJUEGOS Y PELICULAS; SUMINISTROS DE MATERIAL ELECTRICO; ELECTRODOMESTICOS; EQUIPOS DE TELEFONIA MOVIL; FLORES; EQUIPAMIENTO DEPORTIVO INCLUYENDO PRENDAS Y EQU. </t>
  </si>
  <si>
    <t>B33979378</t>
  </si>
  <si>
    <t>GOBERTIA GLOBAL SL</t>
  </si>
  <si>
    <t>33203</t>
  </si>
  <si>
    <t xml:space="preserve">A) SERVICIOS DE CONSULTORIA TECNOLOGICA EN SISTEMAS DE INFORMACION Y TECNOLOGIAS DE LA INFORMACION. B) SERVICIOS DE GESTION DOCUMENTAL. C) EL ANALISIS Y CREACION DE WEBSITES, ESPACIOS VIRTUALES EMPRESARIALES, CENTRO DE COMERCIO ELECTRONICO Y DE MARKETING EN INTRANET. D) LA CREACION, EJECUCION Y DIFU.. </t>
  </si>
  <si>
    <t>B36979201</t>
  </si>
  <si>
    <t>DESEÑO COMERCIAL PARA INTERNET SL</t>
  </si>
  <si>
    <t xml:space="preserve">TODO TIPO DE SERVICIOS INFORMATICOS EN SU SENTIDO MAS AMPLIO. COMPRAVENTA DE PATENTES, MARCAS Y DISENOS INDUSTRIALES. COMPRAVENTA DE TODO TIPO DE INMUEBLES. TODO TIPO DE ACTUACIONES COMERCIALES Y PUBLICITARIAS RELACIONAD. </t>
  </si>
  <si>
    <t>B38883310</t>
  </si>
  <si>
    <t>EL SARGO BREADO SL</t>
  </si>
  <si>
    <t>38203</t>
  </si>
  <si>
    <t xml:space="preserve">A) COMPRA Y VENTA, AL POR MAYOR Y AL POR MENOR, DE TODA CLASE DE MAQUINARIA INDUSTRIAL, YA SEA DE PROCEDENCIA NACIONAL O EXTRANJERA, SUS ACCESORIOS Y COMPLEMENTOS. </t>
  </si>
  <si>
    <t>B71081848</t>
  </si>
  <si>
    <t>MYFLIPCHARTS SL</t>
  </si>
  <si>
    <t xml:space="preserve">1. Diseño, programación, gestión y explotación de todo tipo de negocios de tipo tecnológico, en especial los relacionados con internet y, en concreto, de la plataforma web myflipcharts. com. 2. Prestación de servicios de edición, arreglo y maquetación de todo tipo de contenidos digitales. Y otros. </t>
  </si>
  <si>
    <t>B76022375</t>
  </si>
  <si>
    <t>CERO SYSTEMS S.L</t>
  </si>
  <si>
    <t xml:space="preserve">DESARROLLO DE APLICACIONES INFORMATICAS, ASI COMO SU COMPRAVENTA. DISENO DE PAGINAS WEBS. SUBASTAS DE TODO TIPO DE ARTICULOS, TANTO POR MEDIO PRESENCIAL COMO POR INTERNET. COMPRAVENTA DE EQUIPOS ELECTRONICOS E INFORMATIC. </t>
  </si>
  <si>
    <t>B85742120</t>
  </si>
  <si>
    <t>TECXIA SOFTWARE SL</t>
  </si>
  <si>
    <t xml:space="preserve">EL DISENO, CREACION, COMPRAVENTA, ALQUILER, INSTALACION, ADAPTACION Y COMERCIALIZACION DE PROGRAMAS, -SOFTWARE-PARA ORDENADORES.. </t>
  </si>
  <si>
    <t>B86691565</t>
  </si>
  <si>
    <t>TWINITE NETWORK SL</t>
  </si>
  <si>
    <t xml:space="preserve">1. INFORMATICA, TELECOMUNICACIONES Y OFIMATICA. 2. INFORMACION Y COMUNICACIONES. 3. PRESTACION DE SERVICIOS. ACTIVIDADES DE GESTION Y ADMINISTRACION. SERVICIOS EDUCATIVOS, SANITARIOS, DE OCIO Y ENTRETENIMIENTO. 4. ACTIVIDADESINMOBILIARIAS. 5. CONSTRUCCION, INSTALACIONES Y MANTENIMIENTO. </t>
  </si>
  <si>
    <t>B99182768</t>
  </si>
  <si>
    <t>BUSTROFEDON WIDGETS SOCIEDAD LIMITADA</t>
  </si>
  <si>
    <t xml:space="preserve">-DISENO Y DESARROLLO DE CONTENIDOS EN INTERNET. -DESARROLLO DE CONTENIDOS EN MEDIOS IMPRESOS. -DISENO DE APLICACIONES INFORMATICAS. -GESTION DE PUBLICIDAD EN INTERNET. -DESARROLLO EN SOPORTES MULTIMEDIA.. </t>
  </si>
  <si>
    <t>B65908410</t>
  </si>
  <si>
    <t>IXENT GAMES SL</t>
  </si>
  <si>
    <t xml:space="preserve">EL ANALISIS, DISEÑO, DESARROLLO, PROGRAMACION, COMERCIALIZACION Y DISTRIBUCION DE JUEGOS Y ACTIVIDADES LUDICAS, EN CUALQUIER TIPO DE SOPORTE, INCLUIDO SOPORTE DIGITAL. </t>
  </si>
  <si>
    <t>B83173534</t>
  </si>
  <si>
    <t>MOBILE SOLUTIONS CONSULTING GROUP SL</t>
  </si>
  <si>
    <t xml:space="preserve">APLICACION Y DESARROLLO DE APLICACIONES Y CONTENIDOS PARA MOVILES.. </t>
  </si>
  <si>
    <t>B91379768</t>
  </si>
  <si>
    <t>ALAZUL SL</t>
  </si>
  <si>
    <t xml:space="preserve">LA INVESTIGACION, PRODUCCION, DISTRIBUCION, PROMOCION Y PRESTACION DE SERVICIOS MULTIMEDIA, CINE Y TELEVISION, INTERNET Y COMERCIO ELECTRONICO INTERNACIONAL. </t>
  </si>
  <si>
    <t>B99229221</t>
  </si>
  <si>
    <t>960 PIXELS COMUNICACION SOCIEDAD LIMITADA</t>
  </si>
  <si>
    <t xml:space="preserve">A) LA CREACION, DIFUSION Y VENTA DE CONTENIDOS INFORMATIVOS PARA PRENSA, RADIO, TV E INTERNET. B) LAS ACTIVIDADES DE AGENCIA DE NOTICIAS, DE COMUNICACION, DE DOCUMENTACION, DE PUBLICIDAD Y MARKETING. C) EL DISENO Y ARTES. </t>
  </si>
  <si>
    <t>info@960pixels.com</t>
  </si>
  <si>
    <t>A83698860</t>
  </si>
  <si>
    <t>SOFTMARKT SOLUCIONES Y SERVICIOS SA</t>
  </si>
  <si>
    <t xml:space="preserve">COMPRAVENTA E INSTALACION DE SOLUCIONES E INFRAESTRUCTURAS DE SOFTWARE. </t>
  </si>
  <si>
    <t>B19546902</t>
  </si>
  <si>
    <t>AURENTIC SOCIEDAD LIMITADA</t>
  </si>
  <si>
    <t xml:space="preserve">La prestación, contratación, subcontratación, elaboración, desarrollo, control y ejecución de todo tipo de servidos Informáticos, de telecomunicaciones y de consultoría e integración de tecnologías de la información y de las comunicaciones y la elaboración, edición, producción, publicación... </t>
  </si>
  <si>
    <t>B65956468</t>
  </si>
  <si>
    <t>OHMYCODER SL</t>
  </si>
  <si>
    <t xml:space="preserve">INFORMACION Y COMUNICACIONES. INFORMATICA, TELECOMUNICACIONES Y OFIMATICA. </t>
  </si>
  <si>
    <t>B65976300</t>
  </si>
  <si>
    <t>VIEMER IT SERVICES SL</t>
  </si>
  <si>
    <t>B85174811</t>
  </si>
  <si>
    <t>BLUEAVANT SL</t>
  </si>
  <si>
    <t xml:space="preserve">COMPRAVENTA AL POR MAYOR Y MENOR DE APARATOS ELECTRONICOS Y SUS ACCESORIOS... </t>
  </si>
  <si>
    <t>B86571536</t>
  </si>
  <si>
    <t>BACUKRY TELESISTEMAS SL</t>
  </si>
  <si>
    <t>B86574290</t>
  </si>
  <si>
    <t>GOLDEN VISIONS PRODUCCIONES SL</t>
  </si>
  <si>
    <t>B86602638</t>
  </si>
  <si>
    <t>PIRKKO PLAY SL</t>
  </si>
  <si>
    <t xml:space="preserve">INFORMACION Y COMUNICACIONES., INFORMATICA, TELECOMUNICACIONES Y OFIMATICA. </t>
  </si>
  <si>
    <t>B93047025</t>
  </si>
  <si>
    <t>PCPLUS ONLINE SL</t>
  </si>
  <si>
    <t xml:space="preserve">EL COMERCIO AL MAYOR Y AL POR MENOR DE ORDENADORES, PERIFERICOS, CONSUMIBLES Y PROGRAMAS INFORMATICOS. PROGRAMACION E IMPLEMENTACION DE SOFTWARE PARAEMPRESAS Y CUALQUIER TIPO DE PERSONAS FISICAS Y/ O JURIDICAS, PROGRAMACION Y DISEÑO DE PAGINAS WEB Y DESARROLLO DE IMAGEN CORPORATIVA DE EMPRESAS. CONS.. </t>
  </si>
  <si>
    <t>B99325235</t>
  </si>
  <si>
    <t>MAUBIC CONSULTORIA TECNOLOGICA SOCIEDAD LIMITADA</t>
  </si>
  <si>
    <t>50629</t>
  </si>
  <si>
    <t>B08988834</t>
  </si>
  <si>
    <t>VIDMARCONTROL SL</t>
  </si>
  <si>
    <t>08261</t>
  </si>
  <si>
    <t xml:space="preserve">LA FABRICACION, DESARROLLO, DISE/O Y ESTUDIO DE PROYECTOS ELECTRONICOS Y EL PESAJE INDUSTRIAL.. </t>
  </si>
  <si>
    <t>vidmar@ipicsa.es</t>
  </si>
  <si>
    <t xml:space="preserve"> vidmar@vidmar.es</t>
  </si>
  <si>
    <t>B25759267</t>
  </si>
  <si>
    <t>TECSYSTEM NOEL SL</t>
  </si>
  <si>
    <t>25005</t>
  </si>
  <si>
    <t xml:space="preserve">a) La consultoría informática, el desarrollo, elaboración e implantación de programas informáticos, la dirección de proyectos tecnológicos y de telecomunicaciones, comercio al mayor y menor de equipamientos tecnológicos e informáticos, así como los servicios de mantenimiento de los mismos. b) La com. </t>
  </si>
  <si>
    <t>B64992423</t>
  </si>
  <si>
    <t>NUVOLAR WORKS SL</t>
  </si>
  <si>
    <t xml:space="preserve">TODA CLASE. DE ACTIVIDADES DE CONSULTORIA INFORMATICA Y PROGRAMACION DE SOFTWARE, INCLUYENDO LOS SECTORES DE INTERNET Y TELEFONIA MOVIL.. </t>
  </si>
  <si>
    <t>B74295080</t>
  </si>
  <si>
    <t>IBC MASS INNOVAMOS SL</t>
  </si>
  <si>
    <t xml:space="preserve">A) El diseño y desarrollo de productos tecnológicos en actividades de I+ D+ i básicas y aplicadas a nuevos productos y servicios. B) El análisis, desarrollo y mantenimiento (lógico y físico ) de aplicaciones informáticas y multimedia. C) La realización de servicios de consultoría tencológica. D) La p. </t>
  </si>
  <si>
    <t>B81713463</t>
  </si>
  <si>
    <t>WOCOM WORLD COMUNICATION SL</t>
  </si>
  <si>
    <t xml:space="preserve">LAS ACTIVIDADES PROPIAS DE UNA AGENCIA DE COMUNICACION GLOBAL, INCLUYENDOSE, EN ELLA CUALQUIER TIPO DE TECNICA DE COMUNICACION PUBLICA, PUBLICIDAD, RELACIONES PUBLICAS, MARKETING PROMOCIONAL, MARKETING DIRECTO.. </t>
  </si>
  <si>
    <t>B84444124</t>
  </si>
  <si>
    <t>AYUDA TECNOLOGICA S.L.</t>
  </si>
  <si>
    <t xml:space="preserve">DISENO DESARROLLO PRODUCCION INTEGRACION Y MANTENIMIENTO DE SISTEMAS Y PRODUCTOS BASADOS EN EL USO INTENSIVO DE LAS TECNOLOGIAS DE LA INFORMACION. </t>
  </si>
  <si>
    <t>B85703254</t>
  </si>
  <si>
    <t>DELTA HEDGE INVESTMENTS SL</t>
  </si>
  <si>
    <t xml:space="preserve">LA REALIZACION DE ESTUDIOS EN EL SECTOR DE LA ENERGIA ALTERNATIVA Y TELECOMUNICACIONES ASI COMO LA VENTA, IMPORTACION, EXPORTACION, DISTRIBUCION Y REPARACION DE MATERIALES ACORDES AL SECTOR.... </t>
  </si>
  <si>
    <t>B98091085</t>
  </si>
  <si>
    <t>INNOVACIONES FOTOGRAFICAS SL</t>
  </si>
  <si>
    <t>43895</t>
  </si>
  <si>
    <t xml:space="preserve">LA FABRICACION, COMERCIAL AL POR MAYOR Y AL POR MENOR E INTERMEDIACION EN LA VENTA DE PRODUCTOS TALES COMO MOTORES Y GENERADORES ELECTRICOS, EQUIPOS Y MATERIAL DE DISTRIBUCION Y TRANSMISION DE ELECTRICIDAD, EQUIPO DE TEL. </t>
  </si>
  <si>
    <t>B98477466</t>
  </si>
  <si>
    <t>ELECTRONIC BUSINESS TECH 21 SL</t>
  </si>
  <si>
    <t xml:space="preserve">LA PRODUCCION Y COMERCIALIZACION DE APLICACIONES INFORMATICAS.. </t>
  </si>
  <si>
    <t>B36634368</t>
  </si>
  <si>
    <t>CELTRONIC SL</t>
  </si>
  <si>
    <t>36215</t>
  </si>
  <si>
    <t xml:space="preserve">Comercio al por mayor de productos electrónicos y telecomunicaciones.. </t>
  </si>
  <si>
    <t>celtronic@celtronicsl.com</t>
  </si>
  <si>
    <t>B54354105</t>
  </si>
  <si>
    <t>THE BRAVE SPAIN SPORT &amp; FOOTBALL CONSULTANCY SL</t>
  </si>
  <si>
    <t xml:space="preserve">Constituye el objeto social de la compañía: El desarrollo de soluciones tecnológicas para la venta de servicios y productos vía internet. La investigación en procesos de innovación de la distribución comercial a través de la venta de bases de datos. La creación y ejecución de campañas publicitarias.. </t>
  </si>
  <si>
    <t>B65685588</t>
  </si>
  <si>
    <t>COCEPTELF SL</t>
  </si>
  <si>
    <t xml:space="preserve">LA INSTALACION DE REDES TELEFONICAS ANALOGICAS Y DE ADSL, COMPRA, VENTA, E INSTALACION DE APARATOS DE TELEFONIA, MODEMS, REDES INFORMATICAS Y TELEFONICAS. </t>
  </si>
  <si>
    <t>B85986388</t>
  </si>
  <si>
    <t>SERVIBORNING CONSULTING SL</t>
  </si>
  <si>
    <t xml:space="preserve">LA AUDITORIA ESTRATEGICA, ARQUITECTURA, ESTUDIO, DESARROLLO, REALIZACION SOPORTE Y MANTENIMIENTO DE TODO TIPO DE SOFTWARE Y DE PRODUTOS VINCULADOS.... </t>
  </si>
  <si>
    <t>B86442779</t>
  </si>
  <si>
    <t>INTEGRADORES DE PUBLICIDAD Y TELEMARKETING SL</t>
  </si>
  <si>
    <t xml:space="preserve">LA COMPRAVENTA AL POR MAYOR Y MENOR, IMPORTACION Y EXPORTACION DE APARATOS ELECTRICOS. </t>
  </si>
  <si>
    <t>B86600350</t>
  </si>
  <si>
    <t>KEKO360 DESARROLLOS SL</t>
  </si>
  <si>
    <t xml:space="preserve">DISEÑO Y PROGRAMACION DE APLICACIONES Y PRODUCTOS MULTIMEDIA PARA DISPOSITIVOS ELECTRONICOS DE TODO TIPO... </t>
  </si>
  <si>
    <t>B86711629</t>
  </si>
  <si>
    <t>EMPRESSIA SL</t>
  </si>
  <si>
    <t xml:space="preserve">El desarrollo de aplicaciones informáticas, consultoría informática. Marketing online, desarrollo y diseño de paginas web, diseño gráfico. Importacióny exportación de equipos informáticos, comercialización al por mayor de equipos informáticos... </t>
  </si>
  <si>
    <t>B95647418</t>
  </si>
  <si>
    <t>B &amp; V WEB SOLUTIONS SOCIEDAD LIMITADA</t>
  </si>
  <si>
    <t>48004</t>
  </si>
  <si>
    <t xml:space="preserve">DESARROLLO Y DISEÑOS DE PAGINAS WEB. </t>
  </si>
  <si>
    <t>info@byvweb.com</t>
  </si>
  <si>
    <t>B40252264</t>
  </si>
  <si>
    <t>TELECOMUNICACIONES SEGOVIA SOCIEDAD LIMITADA</t>
  </si>
  <si>
    <t xml:space="preserve">Comercio al por menor e instalación de sistemas de telecomunicaciones, telefónicas, inalámbricas, redes informáticas, antenas, porteros, fibra óptica, audio, centralitas, alarmas, televisión, etc. Comercio al por menor y reparación de material y aparatos eléctricos, electrodomésticos y otros aparato. </t>
  </si>
  <si>
    <t>telecomunicacionessegovia@gmail.com</t>
  </si>
  <si>
    <t>B57723843</t>
  </si>
  <si>
    <t>ASESORIA COMERCIAL PARA EL CARIBE SL</t>
  </si>
  <si>
    <t xml:space="preserve">La mediación y comercialización a través de recursos informáticos y telemáticos de todo tipo de productos, ya sean propios o por cuenta de otras empresas. La creación y mantenimiento de páginas WEB, gestión administrativa-contable, así como compraventa y alquiler de inmuebles. Quedan excluidas todas. </t>
  </si>
  <si>
    <t>B63443477</t>
  </si>
  <si>
    <t>CONEXUS SL</t>
  </si>
  <si>
    <t xml:space="preserve">PRESTACION AL PUBLICO DE SERVICIOS DE INTERNET, JUEGOS EN RED, SERVICIOS DE OFIMATICA, SERVICIO DE LLAMADAS INTERNACIONALES, NACIONALES Y A TELEFONOS MOVILES, ETC. </t>
  </si>
  <si>
    <t>B65164691</t>
  </si>
  <si>
    <t>INSTALACION Y ASESORAMIENTO DE PROYECTOS TECNOLOGICOS SL</t>
  </si>
  <si>
    <t>08213</t>
  </si>
  <si>
    <t xml:space="preserve">EL COMERCIO AL MAYOR Y AL MENOR, IMPORTACION, EXPORTACION, DISTRIBUCION DE TODO TIPO DE ARTICULOS DE TELEFONIA, OFIMATICA E INFORMATICA, INSTALACIONES DE REDES INFORMATICAS Y DE TELECOMUNICACIONES.. </t>
  </si>
  <si>
    <t>B65990624</t>
  </si>
  <si>
    <t>CHILLOUT SOLUTIONS SL</t>
  </si>
  <si>
    <t xml:space="preserve">DISTRIBUCION, VENTA, Y SOPORTE TECNICO DE SOFTWARE. SERVICIOS DE DECORACION EINTERIORISMO. CONSULTORIA Y GESTION EN MATERIA DE RESTAURACION. EXPLOTACION DE LOCALES DESTINADOS A BAR, RESTAURANTE, Y BAR DE COPAS. ETC. </t>
  </si>
  <si>
    <t>B71122105</t>
  </si>
  <si>
    <t>IBARRA SOFTWARE SL</t>
  </si>
  <si>
    <t>31015</t>
  </si>
  <si>
    <t xml:space="preserve">El análisis y la programación de aplicaciones informáticas, desarrollo de páginas web, prestación de todo tipo de servicios informáticos, comercialización de aplicaciones informáticas desarrolladas por la propia sociedad o por otras sociedades, comercialización de equipos informáticos -hardware-, y. </t>
  </si>
  <si>
    <t>B01465046</t>
  </si>
  <si>
    <t>EDARI SOLUCIONES INFORMATICAS SOCIEDAD LIMITADA</t>
  </si>
  <si>
    <t xml:space="preserve">La creacion, desarrollo, produccion y publicidad, asi como su distribucion, comercializacion, explotacion, cesion, importacion y exportacion, de aplicaciones, programas y herramientas de contenido informatico por cualquier medio o modalidad de difusion, distribucion y explotacion,.. </t>
  </si>
  <si>
    <t>B23619067</t>
  </si>
  <si>
    <t>TECNO SPICA SOCIEDAD LIMITADA</t>
  </si>
  <si>
    <t xml:space="preserve">COMERCIO AL POR MENOR DE OBJETOS RELACIONADOS CON LA INFORMATICA Y LA TECNOLOGIA                                                                                                                                            . </t>
  </si>
  <si>
    <t>info@tecnospica.es</t>
  </si>
  <si>
    <t>B66023409</t>
  </si>
  <si>
    <t>VAPEOO ESPAÑA SL</t>
  </si>
  <si>
    <t xml:space="preserve">DESARROLLO DE ACTIVIDADES DE FABRICACION, IMPORATCION, EXPORTACION, ASI COMO COMPRAVENTA DE MATERIAL ELECTRICO Y ELECTRONICO, AL MAYOR Y AL DETALLE. FABRICACION, IMPORTACION, EXPORTACION DE ESENCIAS AROMATICAS, ETC. </t>
  </si>
  <si>
    <t>B84272590</t>
  </si>
  <si>
    <t>EUROCLAXON SYSTEMS SL</t>
  </si>
  <si>
    <t xml:space="preserve">LA PRESTACION DE SERVICIOS DE MANTENIMIENTO Y REPARACION DE EQUIPOS ELECTRONICOS DE AUDIO, VIDEO, COMPUTACION Y COMUNICACIONES VIA AEREA, SUBTERRANEARADIAL, MICROONDAS, TELEFONICA, COAXIAL, FIBRA OPTICA, SATELITAL E INTE. </t>
  </si>
  <si>
    <t>B85270700</t>
  </si>
  <si>
    <t>INFOREIMA SISTEMAS INFORMATICOS SL</t>
  </si>
  <si>
    <t>28913</t>
  </si>
  <si>
    <t xml:space="preserve">LAS LABORES DE CONSULTORIA, ASESORIA Y DESARROLLO DE PROYECTOS DE INTERNET, LA ELABORACION Y DISENO DE PAGINAS WEB.. </t>
  </si>
  <si>
    <t>B99127730</t>
  </si>
  <si>
    <t>TRILUX ILUMINACION SL</t>
  </si>
  <si>
    <t>50190</t>
  </si>
  <si>
    <t xml:space="preserve">COMERCIALIZACION, DISTRIBUCION Y MONTAJE DE TODA CLASE DE ELEMENTOS, APARATOS E INSTRUMENTOS, ELECTRICOS Y ELECTRONICOS, CON SUS COMPONENTES Y ACCESORIOS, EN TODA CLASE DE MATERIALES. </t>
  </si>
  <si>
    <t>info.es@trilux.com</t>
  </si>
  <si>
    <t xml:space="preserve"> info@trilux.es</t>
  </si>
  <si>
    <t>B43578970</t>
  </si>
  <si>
    <t>MASTER SOFT 2000 SL</t>
  </si>
  <si>
    <t>43007</t>
  </si>
  <si>
    <t xml:space="preserve">PROGRAMACION Y ANALISIS INFORMATICO. CONSTRUCCION, INSTALACION, FABRICACION Y REPARACION DE ORDENADORES, GESTION INMOBILIARIA.. </t>
  </si>
  <si>
    <t>B86359296</t>
  </si>
  <si>
    <t>ADCRE SISTEMAS INFORMATICOS Y TELECOMUNICACIONES SL</t>
  </si>
  <si>
    <t xml:space="preserve">La investigación, diseño, desarrollo, fabricación, explotación, compra, venta al por mayor y al por menor, exportación e importación, distribución, representación, almacenamiento y cesión de programas, ordenadores y de productos y suministros informáticos, electrónicos, eléctrico, de ... </t>
  </si>
  <si>
    <t>B29883857</t>
  </si>
  <si>
    <t>PLAYSOL TODO PARA EL RECREATIVO SL</t>
  </si>
  <si>
    <t xml:space="preserve">VENTA Y COMERCIALIZACION DE MAQUINAS RECREATIVAS Y DE AZAR, EN SUS DIFERENTES MODALIDADES, ASI COMO LA DE CUALQUIER OTRO MATERIAL DE JUEGO RELACIONADO CON ELLAS, ETC.. </t>
  </si>
  <si>
    <t>info@playsol.com</t>
  </si>
  <si>
    <t>B33971862</t>
  </si>
  <si>
    <t>TALENTO CORPORATIVO SOCIEDAD LIMITADA</t>
  </si>
  <si>
    <t xml:space="preserve">1-EL ANALISIS Y LA CREACION DE PAGINAS WEB, ESPACIOS, VIRTUALES EMPRESARIALES Y CENTROS DE COMERCIO ELECTRONICO, LA DEFINICION Y EJECUCION DE CAMPANAS DE MARKETING, MARKETING ONLINE, ASI COMO EL POSICIONAMIENTO, OPTIMATI. </t>
  </si>
  <si>
    <t>B70291778</t>
  </si>
  <si>
    <t>SOCIALDOCS SL</t>
  </si>
  <si>
    <t xml:space="preserve">1. Desarrollo, producción, distribución y comercialización de contenidos audiovisuales, gráficos y multimedia, contenidos para cine, televisión, internet y nuevos medios. 2. Desarrollo, producción, distribución y comercialización de software, webs, cd, dvd y otro tipo de plataformas interactivas. 3. </t>
  </si>
  <si>
    <t>B91787747</t>
  </si>
  <si>
    <t>AVIT VISION SOCIEDAD LIMITADA</t>
  </si>
  <si>
    <t xml:space="preserve">EL OBJETO SOCIAL LO CONSTITUYE LA DISTRIBUCION, VENTA Y ALQUILER DE PRODUCTOS PARA LA COMUNICACION AUDIOVISUAL, LA INTEGRACION Y EL CONTROL DE SISTEMAS ELECTRONICOS DE CUALQUIER INDOLE, ASI COMO OTROS PRODUCTOS TECNOLOGI. </t>
  </si>
  <si>
    <t>B06637185</t>
  </si>
  <si>
    <t>OSTOS ENERGIA SL</t>
  </si>
  <si>
    <t xml:space="preserve">Compra, venta y distribución de todo tipo de material eléctrico, placas solares y energías renovables. </t>
  </si>
  <si>
    <t>B70170634</t>
  </si>
  <si>
    <t>GRUPO PLEXUS TECH SL</t>
  </si>
  <si>
    <t xml:space="preserve">LA ADQUISICION, TENENCIA, ADMINISTRACION Y DISPOSICION DE ACCIONES, PARTICIPACIONES SOCIALES E INTERESES EN SOCIEDADES MERCANTILES, EN AQUELLAS QUE LLEVEN A CABO ACTIVIDADES RELACIONADAS CON EL DESARROLLO, DE HARDWARE, P. </t>
  </si>
  <si>
    <t>B86478567</t>
  </si>
  <si>
    <t>TECNOVIDA IBERIA SL</t>
  </si>
  <si>
    <t xml:space="preserve">IMPORTACION, EXPORTACION, COMERCIALIZACION, DISTRIBUCION, VENTA Y ARRENDAMIENTOS NO FINANCIEROS ASI COMO EL SERVICIO POST-VENTA DE COMPONENTES ELECTRONICOS DE SEGURIDAD, TELEASISTENCIA, TELEMEDICINA E INFRAESCTRUCTURAS SOCIO-SANITARIAS. </t>
  </si>
  <si>
    <t>web@spconstrucciones.com</t>
  </si>
  <si>
    <t>B98325566</t>
  </si>
  <si>
    <t>PROCALMET SOCIEDAD LIMITADA</t>
  </si>
  <si>
    <t xml:space="preserve">La Sociedad tendrá por objeto: El diseño, programación, instalación y actualización de programas de ordenador estándar personalizables, así como su distribución y venta. La formación a usuarios de ordenadores. Venta de programas de ordenador estándar y equipos informáticos, componentes y equipos ac. </t>
  </si>
  <si>
    <t>B10395911</t>
  </si>
  <si>
    <t>MOBBEEL SOLUTIONS SLL</t>
  </si>
  <si>
    <t>10003</t>
  </si>
  <si>
    <t xml:space="preserve">EL DISENO, DESARROLLO, INTEGRACION, PRODUCCION, OPERACION, MANTENIMIENTO YCOMERCIALIZACION DE SISTEMAS, SOLUCIONES Y PRODUCTOS QUE HAGAN USO DE LAS TECNOLOGIAS DE LA INFORMACION.. </t>
  </si>
  <si>
    <t>B65649899</t>
  </si>
  <si>
    <t>RED POINTS SOLUTIONS SL</t>
  </si>
  <si>
    <t xml:space="preserve">LA ELIMINACION DE CONTENIDOS EN INTERNET. LA GESTION, ADMINISTRACION, CONTROL Y DEFENSA, CON ESPECIAL ATENCION AL AMBITO DE INTERNET, DE DERECHOS DE AUTOR, DE PROPIEDAD INTELECTUAL, ETC. </t>
  </si>
  <si>
    <t>B95412771</t>
  </si>
  <si>
    <t>SITVOIP SOCIEDAD LIMITADA</t>
  </si>
  <si>
    <t xml:space="preserve">COMERCIALIZACION DE TODA CLASE DE APARATOS ELECTRONICOS, REDES INFORMATICAS Y SUS PROTECCIONES Y SEGURIDADES. </t>
  </si>
  <si>
    <t>B41352329</t>
  </si>
  <si>
    <t>POLIGAZ SL</t>
  </si>
  <si>
    <t xml:space="preserve">COMERCIO AL POR MAYOR DE MAQUINARIA Y PRODUCTOS REFRIGERANTES.. </t>
  </si>
  <si>
    <t>poligaz@poligaz.com</t>
  </si>
  <si>
    <t>B57446957</t>
  </si>
  <si>
    <t>SISTEMAS SHUNT DE BALEARES SL</t>
  </si>
  <si>
    <t xml:space="preserve">EL COMERCIO, FABRICACION Y DISTRIBUCION DE TODO TIPO DE MATERIAL PARA LA CONSTRUCCION, ASI COMO EL COMERCIO, REPARACION, MANTENIMIENTO Y/O ALQUILER DE TODO TIPO DE MAQUINARIA, UTILLAJE, HERRAMIENTAS Y COMPLEMENTOS. </t>
  </si>
  <si>
    <t>info@cte-shunt.com</t>
  </si>
  <si>
    <t>B64682362</t>
  </si>
  <si>
    <t>WIN SYSTEMS SOLUTIONS SL</t>
  </si>
  <si>
    <t xml:space="preserve">LA INVESTIGACION Y DESARROLLO DEL NEGOCIO DE SOFTWARE, REDES Y SERVICIOS DE ASISTENCIA PARA SISTEMAS DE LOTERIA ONLINE, DISPOSITIVOS DE APUESTAS POR MEDIOS ELECTRONICOS REMOTOS Y TERMINALES DE VIDEO LOTERIA.             . </t>
  </si>
  <si>
    <t>B65555567</t>
  </si>
  <si>
    <t>EKKI SNERTA MIG SL</t>
  </si>
  <si>
    <t xml:space="preserve">ADQUISICION Y ENAJENACION A TITULO DE COMPRAVENTA O CUALQUIER OTRO DE MARCAS, PATENTES EN MATERIA DE NUEVAS TECNOLOGIAS, TELEFONIA, CABLE, COMUNICACIONES, GESTION, EJERCICIO DE TODOS DERECHOS INHERENTES A LAS REFERIDAS MARCAS, ETC. </t>
  </si>
  <si>
    <t>B84583376</t>
  </si>
  <si>
    <t>DATA NETWORK ONLINE S.L</t>
  </si>
  <si>
    <t xml:space="preserve">EL EJERCICIO DE ACTIVIDADES DE PRODUCCION, FABRICACION, REALIZACION, EXPLOTACION, INVESTIGACION, COMPRA Y VENTA, IMPORTACION Y EXPORTACION EN LOS CAMPOS MULTIMEDIA. </t>
  </si>
  <si>
    <t>B85786267</t>
  </si>
  <si>
    <t>EXPORTS IMPORTS TIERRADENTRO SL</t>
  </si>
  <si>
    <t xml:space="preserve">COMERCIO AL POR MAYOR Y MENOR, IMPORTACION Y EXPORTACION DE ROPA Y COMPLEMENTOS DE VESTIR, PRODUCTOS Y APARATOS DE TELEFONIA, INFORMATICA Y ELECTRONICA.. </t>
  </si>
  <si>
    <t>B99308199</t>
  </si>
  <si>
    <t>GLOBAL MARKETING Y NUEVAS TECNOLOGIAS SOCIEDAD LIMITADA</t>
  </si>
  <si>
    <t xml:space="preserve">1) Distribución y comercialización de productos informáticos. 2) Servicios generales de publicidad por internet, posicionamiento de webs en la red y noticias en webs, creando, distribuyendo y mediando las campañas de publicidad, así como los estudios de mercado y orientaciones dirigidas a la promocio. </t>
  </si>
  <si>
    <t>B36811818</t>
  </si>
  <si>
    <t>DESADI10 SL</t>
  </si>
  <si>
    <t xml:space="preserve">FABRICACION Y COMERCIALIZACION DE MATERIAL DE INFORMATICA ASI COMO ELEMENTOS DE CONTROL, PLANIFICACION Y RADICALIZACION DE EMPRESAS.. </t>
  </si>
  <si>
    <t>luisromero@desadi10.es</t>
  </si>
  <si>
    <t xml:space="preserve"> desadi10@desadi10.es</t>
  </si>
  <si>
    <t>B64888720</t>
  </si>
  <si>
    <t>AKHELEC SPAIN SL</t>
  </si>
  <si>
    <t xml:space="preserve">FABRICACION, PRODUCCION, COMERCIALIZACION, PROMOCION, DISENO, COMPRAVENTA, IMPORTACION, EXPORTACION DE BIENES INDUSTRIALES Y SEMI-INDUSTRIALES, MAQUINARIA Y EQUIPOS.EJECUCION, REALIZACION DE SERVICIOS RELACIONADOS CON LO. </t>
  </si>
  <si>
    <t>B86323631</t>
  </si>
  <si>
    <t>CASA PHONE 2011 SL</t>
  </si>
  <si>
    <t xml:space="preserve">LA EXPORTACION E IMPORTACION COMPRAVENTA Y COMERCIO AL POR MAYOR Y AL POR MENOR DE APARATOS Y MATERIAL ELECTRONICO Y DE TELEFONIA SUS PIEZAS Y SUS ACCESORIOS. </t>
  </si>
  <si>
    <t>B91989483</t>
  </si>
  <si>
    <t>HISPALENSE DE PROTECCION Y CONTROL SOCIEDAD LIMITADA</t>
  </si>
  <si>
    <t>41006</t>
  </si>
  <si>
    <t xml:space="preserve">La compra y venta al por mayor y menor de todo tipo de sistemas de alarmasy de videograbación -circuito cerrado de televisión-sin conexión a central receptora de alarmas, equipos electrónicos y sus componentes, su mantenimiento, instalación y reparación. </t>
  </si>
  <si>
    <t>B93086346</t>
  </si>
  <si>
    <t>VISION CLICK SL</t>
  </si>
  <si>
    <t xml:space="preserve">-Comercialización y venta de publicidad y soportes publicitarios. -Diseño Web, Servicios de asesoramiento online e internet en las materias del marketing, publicidad y redes informáticas. </t>
  </si>
  <si>
    <t>B47694559</t>
  </si>
  <si>
    <t>CONUFINSA SL</t>
  </si>
  <si>
    <t xml:space="preserve">Prestación de servicios de programación y consultoria. Estudio y análisis de procesos para su tratamiento mecánico, electrónico, de registro de datosen soportes informáticos, desarrollo de páginas web, etc. </t>
  </si>
  <si>
    <t>B55005367</t>
  </si>
  <si>
    <t>SOLFAMI UNIVERSAL SL</t>
  </si>
  <si>
    <t>17100</t>
  </si>
  <si>
    <t xml:space="preserve">COMPRAVENTA, SUMINISTRO Y DISTRIBUCION DE MATERIAL ELECTRONICO.. </t>
  </si>
  <si>
    <t>comercial@solfami.net</t>
  </si>
  <si>
    <t>B64675861</t>
  </si>
  <si>
    <t>BELCA FLEXIBLES SL</t>
  </si>
  <si>
    <t xml:space="preserve">LA FABRICACION Y COMERCIALIZACION DE EMBALAJES PLASTICOS PARA USO INDUSTRIAL Y ALIMENTARIO; LA COMPRA Y VENTA DE MAQUINARIA INDUSTRIAL Y LA INTERMEDIACION COMERCIAL.. </t>
  </si>
  <si>
    <t>B86434602</t>
  </si>
  <si>
    <t>SEGUROS DIRECTO 24 HORAS SL</t>
  </si>
  <si>
    <t xml:space="preserve">EL DESARROLLO INFORMATICO DEL PROGRAMA SEGUROS24DIRECT Y SUS APLICACIONES EN EL SECTOR DE SEGUROS,. </t>
  </si>
  <si>
    <t>B86616562</t>
  </si>
  <si>
    <t>MABEL INTERACTIVA SL</t>
  </si>
  <si>
    <t xml:space="preserve">LA APLICACION, INTRODUCCION Y DESARROLLO DE NUEVAS TECNOLOGIAS DE LA INFORMACION Y LA COMUNICACION. </t>
  </si>
  <si>
    <t>B87157202</t>
  </si>
  <si>
    <t>RAET IBERIA SL</t>
  </si>
  <si>
    <t xml:space="preserve">el desarrollo de software informático para sí misma y para otras empresas de su grupo y la comercialización, venta y concesión de licencias, sobre su propio software así como del de las empresas de su grupo. </t>
  </si>
  <si>
    <t>B06401723</t>
  </si>
  <si>
    <t>BITTACORA INFORMATICA Y DISEÑO SLL</t>
  </si>
  <si>
    <t xml:space="preserve">-Actividad industrial, comercial, de comunicaciones, de intermediación, deprofesionales o de servicios en general. -Prestación de todo tipo de servicios informáticos, conexión a internet y comercio electrónico. -Diseño y creación de páginas web, servicios de alojamiento y reservas de dominios.. </t>
  </si>
  <si>
    <t>info@88torreones.es</t>
  </si>
  <si>
    <t xml:space="preserve"> info@bittacora.com</t>
  </si>
  <si>
    <t>B42190876</t>
  </si>
  <si>
    <t>LAST SANDAL SL</t>
  </si>
  <si>
    <t>Soria</t>
  </si>
  <si>
    <t>42002</t>
  </si>
  <si>
    <t xml:space="preserve">INFORMATICA. CONSTRUCCION. COMPRAVENTA DE VEHICULOS, ARTICULOS SANITARIOS, TEXTILES, CALZADOS. HOSTELERIA. FABRICACION, DISTRIBUCION Y VENTA DE PRODUCTOS ALIMENTARIOS.. </t>
  </si>
  <si>
    <t>B43109529</t>
  </si>
  <si>
    <t>GRUP INFORMATIC DE SERVEIS SL</t>
  </si>
  <si>
    <t xml:space="preserve">AMPLIADO EN. LA FORMACION Y ENSENANZA INFORMATICA.. </t>
  </si>
  <si>
    <t>B70239108</t>
  </si>
  <si>
    <t>BIENES DESARROLLO Y FORMACION SL</t>
  </si>
  <si>
    <t xml:space="preserve">Servicios de software y de infraestructura informática, diseño, creación y aplicación de páginas web, y comercio electrónico. Servicios de telemarketing. Suministro de servicios de información a traves de Internet. Concesiónde creditos, compra y gestión de acciones y participaciones.. </t>
  </si>
  <si>
    <t>B84798487</t>
  </si>
  <si>
    <t>ADVANTAGE INNOVATION RESEARCH SL</t>
  </si>
  <si>
    <t xml:space="preserve">LA INVESTIGACION, EL DESARROLLO Y EXPLOTACION DE SOLUCIONES Y APLICACIONES INFORMATICAS. LA GESTION DE DERECHOS DE PATENTE Y MODELOS DE UTILIZACION DE SOLUCIONES Y APLICACIONES INFORMATICAS. </t>
  </si>
  <si>
    <t>B85444081</t>
  </si>
  <si>
    <t>AVATAR SYSTEM SL</t>
  </si>
  <si>
    <t xml:space="preserve">LA INTERMEDIACION Y EL ASESORAMIENTO Y GESTION COMERCIAL. EL ASESORAMIENTO Y CONSULTORIA INFORMATICA. DISENO Y GESTION DE PAGINAS WEB.. </t>
  </si>
  <si>
    <t>B87396669</t>
  </si>
  <si>
    <t>ORONIS INVERSIONES SL</t>
  </si>
  <si>
    <t xml:space="preserve">a) La elaboración, desarrollo y mantenimiento de programas, y aplicaciones informáticas, trata-miento de datos, consultoría, diseño, distribución y venta al por mayor y detall de toda clase de materiales y productos informáticos así como sus accesorios. b) La explotación en régimen de franquicias de. </t>
  </si>
  <si>
    <t>info@oronis.com</t>
  </si>
  <si>
    <t>B93375822</t>
  </si>
  <si>
    <t>ADESSA IBERIA SL</t>
  </si>
  <si>
    <t xml:space="preserve">actividades de programación informática; actividades de consultoría informática; gestión de recursos informáticos; otros servicios relacionados con las tecnologías de la información y la informática; comercio al por mayor de ordenadores, equipos periféricos y programas informáticos; comercio al por. </t>
  </si>
  <si>
    <t>hexaconseil@hexaconseil.com</t>
  </si>
  <si>
    <t>B65419061</t>
  </si>
  <si>
    <t>INNOVASHION IBERICA SL</t>
  </si>
  <si>
    <t xml:space="preserve">IMPORTACION, EXPORTACION, COMERCIALIZACION Y DISTRIBUCION DE PRODUCTOS INNOVADORES RELACIONADOS, PRINCIPALMENTE, CON LA ROBOTICA, LA ELECTRONICA DE CONSUMO Y SIMILARES. </t>
  </si>
  <si>
    <t>B73026460</t>
  </si>
  <si>
    <t>RED DE BUSQUEDAS DE INFORMACION INTERNACIONAL SL</t>
  </si>
  <si>
    <t xml:space="preserve">DESARROLLO DE PROCEDIMIENTOS DE BUSQUEDA. SELECCION Y CATALOGACION DE INFORMACION SOBRE NEGOCIOS INTERNACIONALES A TRAVES DE INTERNET Y OTROS SOPORTES INFORMATICOS ASESORAMIENTO Y CONSULTORIA INTERNACIONAL DE EMPRESAS. B. </t>
  </si>
  <si>
    <t>B86550985</t>
  </si>
  <si>
    <t>MOVEINWORLD SL</t>
  </si>
  <si>
    <t xml:space="preserve">EL DESARROLLO Y COMERCIALIZACION DE APLICACIONES INFORMATICAS ORIENTADAS AFACILITAR LA GESTION DE INFORMACION, A COMPARTIRLA Y A OPTIMIZAR EL TRANSPORTE DE PERSONAS Y/ O MERCANCIAS;. </t>
  </si>
  <si>
    <t>B93249878</t>
  </si>
  <si>
    <t>CW EUROPE GROUP MARBELLA SL</t>
  </si>
  <si>
    <t>29678</t>
  </si>
  <si>
    <t xml:space="preserve">Producción, exhibición, edición, importación, exportación, distribución, compraventa y alquiler de todo tipo de servicios, productos informáticos y aplicaciones informáticas; creación, distribución y explotación de paginas Web en Internet y Servicios de telemarketing. </t>
  </si>
  <si>
    <t>B49252570</t>
  </si>
  <si>
    <t>ARISOFT FORMACION SL</t>
  </si>
  <si>
    <t>49013</t>
  </si>
  <si>
    <t xml:space="preserve">EXPORTACION COMERCIAL DE LIBROS, PERIODICOS, PRODUCTOS QUE PUEDAN SER EDITADOS. LA ELABORACION DE PROYECTOS EDITORIALES, DE PROGRAMAS INFORMATICOS. REALIZACION DE CURSOS DE FORMACION. MANTENIMIENTO, REHABILITACION, ACOND. </t>
  </si>
  <si>
    <t>B73745846</t>
  </si>
  <si>
    <t>SMARTPHARMA GESTION SL</t>
  </si>
  <si>
    <t xml:space="preserve">A) Desarrollo y comercialización de un servicio de software de gestión de control de stock, de reposición de ventas, de gestión de compras a proveedores e intermediarios, de toda clase de productos farmaceúticos. B) El desarrollo y comercialización de servicios generales de publicidad de cualquier e. </t>
  </si>
  <si>
    <t>B82177205</t>
  </si>
  <si>
    <t>ARSENET SERVICIOS EN INTERNET SL</t>
  </si>
  <si>
    <t xml:space="preserve">SERVICIOS E INTERNET A TRAVES DE TERMINALES DE ORDENADOR CONECTADOS A LA INTERNET,. </t>
  </si>
  <si>
    <t>info@arsenet.com</t>
  </si>
  <si>
    <t>B85156552</t>
  </si>
  <si>
    <t>CARPE LOPE SL</t>
  </si>
  <si>
    <t xml:space="preserve">ADQUISICION Y VENTA O EXPLOTACION DE NOMBRES DE DOMINIO EN INTERNET. </t>
  </si>
  <si>
    <t>B93505089</t>
  </si>
  <si>
    <t>SAIMATA COMMUNICATIONS SL</t>
  </si>
  <si>
    <t xml:space="preserve">El comercio al por mayor de equipos electrónicos y de telecomunicaciones y sus componentes. </t>
  </si>
  <si>
    <t>B95524682</t>
  </si>
  <si>
    <t>ARIN INNOVATION SOCIEDAD LIMITADA</t>
  </si>
  <si>
    <t>48901</t>
  </si>
  <si>
    <t xml:space="preserve">LA PRESTACION DE SERVICIOS PROFESIONALES DE ASESORIA Y CONSULTORIA ORGANIZATIVA, ADMINISTRATIVA, PLANIFICACION ESTRATEGICA, REINGENIERIA DE PROCESOS Y DE ESTUDIOS DE MERCADO EN TODAS LAS CITADAS MATERIAS.. </t>
  </si>
  <si>
    <t>administracion@arin-innovation.com</t>
  </si>
  <si>
    <t xml:space="preserve"> lorena.collado@arin-innovation.com</t>
  </si>
  <si>
    <t xml:space="preserve"> administration@arin-innovation.com</t>
  </si>
  <si>
    <t>B63476865</t>
  </si>
  <si>
    <t>TUATARA APLICACIONS TIC SL</t>
  </si>
  <si>
    <t xml:space="preserve">ELABORACION DE PROYECTOS RELACIONADOS CON LAS TECNOLOGIAS DE LA INFORMACION Y LA COMUNICACION. DISENO, CREACION E IMPLANTACION DE APLICACIONES INFORMATICAS, ASESORAMIENTO EN TEMAS DE INFORMATICA ETC. </t>
  </si>
  <si>
    <t>B64137136</t>
  </si>
  <si>
    <t>ESPAI SICTA SL</t>
  </si>
  <si>
    <t xml:space="preserve">LA OBTENCION Y PRODUCCION DE CUALQUIER MEDIO O SISTEMA DE COMUNICACION Y TRANSMISION DE UNA IDEA, ARGUMENTO O IMAGEN O SECUENCIA DE IMAGEN Y/O SONIDO CON O SIN TEXTOS, ETC.. </t>
  </si>
  <si>
    <t>B85660355</t>
  </si>
  <si>
    <t>ESTRATEGIAS DE COMUNICACION TECNOLOGICA SL</t>
  </si>
  <si>
    <t xml:space="preserve">ASESORIA EN MATERIA DE COMUNICACION, IMAGEN Y OTRAS ACCIONES DE CARACTER TECNOLOGICO PARA LAS EMPRESAS E INSTITUCIONES. ELABORACION DE MEMORIAS, PUBLICACIONES, ARTICULOS, PRESENTACIONES INSTITUCIONALES, PAGINAS WEB, ETC.. </t>
  </si>
  <si>
    <t>B85674406</t>
  </si>
  <si>
    <t>NETMA STREAMING SL</t>
  </si>
  <si>
    <t xml:space="preserve">EL DISENO, COMERCIALIZACION, INSTALACION Y MANTENIMIENTO DE SOFTWARE Y HARDWARE INFORMATICO RELACIONADO CON LAS COMUNICACIONES Y RETRANSMISIONES VIA SATELITE Y A TRAVES DE INTERNET.. </t>
  </si>
  <si>
    <t>A83770685</t>
  </si>
  <si>
    <t>ALLSTORAGE SPAIN SA</t>
  </si>
  <si>
    <t xml:space="preserve">LA COMPRAVENTA Y COMERCIALIZACION, AL POR MAYOR Y AL POR MENOR, EN CUALQUIER FORMA, INCLUSO POR CORRESPONDENCIA, ASI COMO LA IMPORTACION Y EXPORTACION DIRECTA O POR MEDIO DE INTERMEDIARIO DE EQUIPOS ELECTRONICOS, ELECTRI. </t>
  </si>
  <si>
    <t>B37311198</t>
  </si>
  <si>
    <t>VERIAL SOFT SL</t>
  </si>
  <si>
    <t>37006</t>
  </si>
  <si>
    <t xml:space="preserve">REALIZACION Y COMERCIALIZACION DE TODO TIPO DE TRABAJO RELACIONADO CON LA INFORMATICA ASESORAMIENTO DE EMPRESAS, ORGANISMOS PUBLICOS SOBRE INFORMATICA. PRODUCCION Y VENTA DE JUEGOS Y MATERIAL EDUCATIVO. FORMACION Y EDUCA. </t>
  </si>
  <si>
    <t>verialgalicia@verial.es</t>
  </si>
  <si>
    <t xml:space="preserve"> comercial@verial.es</t>
  </si>
  <si>
    <t xml:space="preserve"> publicidad@verial.es</t>
  </si>
  <si>
    <t>B64167216</t>
  </si>
  <si>
    <t>CONNECT TRADE S.L</t>
  </si>
  <si>
    <t xml:space="preserve">EL COMERCIO AL MAYOR DE MATERIAL ELECTRONICO. </t>
  </si>
  <si>
    <t>B64167299</t>
  </si>
  <si>
    <t>STEPPLL TECHNOLOGY S.L</t>
  </si>
  <si>
    <t xml:space="preserve">EL COMERCIO MAYOR DE MATERIAL ELECTRONICO. </t>
  </si>
  <si>
    <t>B85975902</t>
  </si>
  <si>
    <t>POKER B2B SL</t>
  </si>
  <si>
    <t xml:space="preserve">DESARROLLO DE SOFTWARE Y HERRAMIENTAS INFORMATICAS. DISTRIBUCION DE LOS PRODUCTOS AUDIOVISUALES. PROMOCION DE NUEVOS CANALES DE DIFUSION. DESARROLLO DE ACTIVIDADES DE INVERSION Y REINVERSION EN LOS SECTORES INMOBILIARIOS. </t>
  </si>
  <si>
    <t>B86672409</t>
  </si>
  <si>
    <t>TRUECODE SL</t>
  </si>
  <si>
    <t xml:space="preserve">Consultoría y desarrollo de aplicaciones informáticas e instalaciones de hardware para su soporte y mantenimiento. Compraventa y distribución de material electrónico e informático. </t>
  </si>
  <si>
    <t>info@truecodeit.com</t>
  </si>
  <si>
    <t>A82437682</t>
  </si>
  <si>
    <t>QUITER INTERNACIONAL SA</t>
  </si>
  <si>
    <t xml:space="preserve">ADQUISICION, TENENCIA DE VALORES REPRESENTATIVOS DE LOS FONDOS PROPIOS DE ENTIDADES NO RESIDENTES EN EL TERRITORIO ESPANOL LA DIRECCION GESTION Y ADMINISTRACION DE DICHOS VALORES.. </t>
  </si>
  <si>
    <t>quiter@quiter.com</t>
  </si>
  <si>
    <t>B11874641</t>
  </si>
  <si>
    <t>SURMEDIA GESTIONES SL</t>
  </si>
  <si>
    <t xml:space="preserve">1- ESTUDIOS TECNICOS Y COMERCIALES, ASESORAMIENTO Y GESTION PARA TERCEROS SOBRE EQUIPOS INFORMATICOS, TELEFONIA MOVIL, INTERNET Y COMUNICACIONES APLICADAS A LA GESTION EMPRESARIAL. 2- ASESORAMIENTO, GESTION, INSTALACION. </t>
  </si>
  <si>
    <t>agelso@agelso.com</t>
  </si>
  <si>
    <t>B57718413</t>
  </si>
  <si>
    <t>DEL CAMI LATINA DISTRIBUIDORA SL</t>
  </si>
  <si>
    <t>07320</t>
  </si>
  <si>
    <t xml:space="preserve">-El diseño gráfico, la edición, producción y venta de todo tipo de impresos, libros, folletos, revistas, cartelería, medios audiovisuales, en cualquier tipo de soporte, así como la creación de páginas web y su mantenimiento. -La organización y gestión de todo tipo de actos, eventos, ferias, exposi. </t>
  </si>
  <si>
    <t>B82507096</t>
  </si>
  <si>
    <t>ESTUDIOS Y REALIZACIONES PROFESIONALES INFORMATICAS SL</t>
  </si>
  <si>
    <t xml:space="preserve">LA SOCIEDAD TIENE POR OBJETO LA PROMOCION, PRODUCCION, GESTION, ADMINISTRACION E INTERMEDIACION DE PRODUCTOS Y SERVICIOS INFORMATICOS. LA REALIZACION DE OPERACIONES DE TRAFICO RELATIVAS A BIENES INMUEBLES.. </t>
  </si>
  <si>
    <t>B85684868</t>
  </si>
  <si>
    <t>PINAR DE LETUR 3 SL</t>
  </si>
  <si>
    <t xml:space="preserve">LA FABRICACION, IMPORTACION, EXPORTACION, DISTRIBUCION, VENTA E INSTALACION DE MATERIALES Y ELEMENTOS DE LOS RAMOS DE LA INDUSTRIA ENERGETICA SOLAR FOTOCOLTAICA O ELECTRICA... </t>
  </si>
  <si>
    <t>B85684876</t>
  </si>
  <si>
    <t>PINAR DE LETUR 4 SL</t>
  </si>
  <si>
    <t xml:space="preserve">LA FABRICACION, IMPORTACION, EXPORTACION, DISTRIBUCION, VENTA E INSTALACION DE MATERIALES Y ELEMENTOS DE LOS RAMOS DE LA INDUSTRIA ENERGETICA SOLAR FOTOVOLTAICA O ELECTRICA.... </t>
  </si>
  <si>
    <t>B86380672</t>
  </si>
  <si>
    <t>SERVITORO SL</t>
  </si>
  <si>
    <t xml:space="preserve">SERVICIOS DE BUSQUEDA, GESTION Y RESERVA DE ENTRADAS PARA ESPECTACULOS, A TRAVES DE LAS REDES MUNDIALES DE INFORMATICA. </t>
  </si>
  <si>
    <t>servitoro@servitoro.com</t>
  </si>
  <si>
    <t>B91968735</t>
  </si>
  <si>
    <t>CHINT ELECTRICS DIVISION SUR SL</t>
  </si>
  <si>
    <t xml:space="preserve">La importación y exportación de mercancías relacionadas con aparatos eléctricos y electrónicos, herramientas, comercio mayorista de material electrónico y eléctrico y suministro material eléctrico de baja, media y alta tensión. </t>
  </si>
  <si>
    <t>B95486692</t>
  </si>
  <si>
    <t>MAGALLAES SL</t>
  </si>
  <si>
    <t xml:space="preserve">ASESORAMIENTO, GESTION Y TRAMITACION EN LA VENTA DE TERRENOS PARA LA EDIFICACION DE TODO TIPO DE EDIFICACIONES. </t>
  </si>
  <si>
    <t>B32430282</t>
  </si>
  <si>
    <t>INITCOMS SOLUCIONES TIC SL</t>
  </si>
  <si>
    <t xml:space="preserve">a) Desarrollo de programas informáticos -software-. b) Desarrollo de programas para dispositivos móviles. c) Desarrollo web y mantenimiento de los sitios web. d) Configuración e instalación de redes. e) Administración de sistemas. f) Hosting de sitios web, registro de dominios web. </t>
  </si>
  <si>
    <t>B54817788</t>
  </si>
  <si>
    <t>SERVICIOS PROFESIONALES ILLICE 2000 SL</t>
  </si>
  <si>
    <t xml:space="preserve">La prestación de servicios de diseño, de páginas web, hosting, la programación a medida, el soporte telefónico y soporte web, mantenimiento de software, mantenimiento de hardware, la explotación de redes informáticas y la prestación de servicios de comunicaciones electrónicas, acceso a internet y se. </t>
  </si>
  <si>
    <t>info@sanchezyhernandez.com</t>
  </si>
  <si>
    <t>B65464125</t>
  </si>
  <si>
    <t>FILDAN TRADE SL</t>
  </si>
  <si>
    <t xml:space="preserve">LA IMPORTACION, EXPORTACION, COMPRA Y VENTA, TANTO AL POR MAYOR COMO AL POR MENOR, DE PRODUCTOS TEXTILES Y CONFECCIONADOS, PRENDAS DE VESTIR, CALZADO, BOLSOS, ARTICULOS DE CUERO Y COMPLEMENTOS. </t>
  </si>
  <si>
    <t>B65142028</t>
  </si>
  <si>
    <t>OMNIA TELECOMUNICATION SERVICES SL</t>
  </si>
  <si>
    <t xml:space="preserve">AMPLIAR A: DESARROLLO DE CUALQUIER DISTRIBUCION DE PRODUCTOS Y/ O SERVICIOSTELEFONICOS O DE TELECOMUNICACIONES. COMPRAVENTA DE MINUTOS TELEFONICOS A NIVEL NACIONAL E INTERNACIONAL. DESARROLLO DE CUALQUIER TIPO DE SERVICI. </t>
  </si>
  <si>
    <t>B65945073</t>
  </si>
  <si>
    <t>SMART RETAIL SL</t>
  </si>
  <si>
    <t xml:space="preserve">PROGRAMACION, CONSULTORIA Y OTRAS ACTIVIDADES RELACIONADAS CON LAS TECNOLOGIAS DE LA INFORMACION Y COMUNICACION. </t>
  </si>
  <si>
    <t>B86764834</t>
  </si>
  <si>
    <t>MONTARED FIBER SL</t>
  </si>
  <si>
    <t xml:space="preserve">-La Comercialización al por mayor y menor de productos de telecomunicaciones. -El diseño, realización, ejecución y coordinación de instalaciones y servicios de ingeniería de telecomunicaciones. -Desarrollo e implantación de soluciones informáticas,. </t>
  </si>
  <si>
    <t>B97933022</t>
  </si>
  <si>
    <t>OCCENTUS NETWORK SOCIEDAD LIMITADA</t>
  </si>
  <si>
    <t xml:space="preserve">LA SOCIEDAD TENDRA POR OBJETO: A) LA PRESTACION DE SERVICIOS DE TECNOLOGIAS DE LA INFORMACION Y LAS COMUNICACIONES, ESPECIALMENTE EL REGISTRO DELEGADO DE TODA CLASE DE MARCAS, DENOMINACIONES E INDICATIVOS UTILIZADOS EN E. </t>
  </si>
  <si>
    <t>B05145354</t>
  </si>
  <si>
    <t>PROGRAMACION LIEBRE SL</t>
  </si>
  <si>
    <t>05460</t>
  </si>
  <si>
    <t xml:space="preserve">1. TRABAJOS DE DISENO DE PROGRAMACION, SENSORES, HARDWARE, COMUNICACIONES, ROBOTICA, INTELIGENCIA ARTIFICIAL, ASI COMO SU DESARROLLO, FABRICACION Y COMERCIALIZACION. 2.. IMPORTACION Y EXPORTACION DE TODA CLASE DE BIENES,. </t>
  </si>
  <si>
    <t>B86374170</t>
  </si>
  <si>
    <t>MEDIA KEYWORDS SL</t>
  </si>
  <si>
    <t xml:space="preserve">CREACION, OPERACION, EXPLOTACION, COMERCIALIZACION, COMPRA VENTA, ALQUILER O CESION DE LICENCIAS DE USO EN WEBS Y BLOGS,... </t>
  </si>
  <si>
    <t>A81275513</t>
  </si>
  <si>
    <t>FABRICA ESPAÑOLA DE BALASTOS ELECTRONICOS SA</t>
  </si>
  <si>
    <t xml:space="preserve">EL ESTUDIO, PROYECTO, FABRICACION IMPORTACION, EXPORTACION, COMERCIALIZACION, MONTAJE E INSTALACION DE EQUIPOS ELECTRICOS Y ELECTRONICOS DESTINADOS A PROCESOS INDUSTRIALES, AHORRO ENERGETICO Y ALUMBRADO.. </t>
  </si>
  <si>
    <t>B63126064</t>
  </si>
  <si>
    <t>DINSER SERVICIOS INFORMATICOS SL</t>
  </si>
  <si>
    <t xml:space="preserve">LA DIGITALIZACION DE FIRMAS Y CUSTODIA DE DATOS, ASI COMO LA PRESTACION DE TODO TIPO DE SERVICIOS QUE ESTEN RELACIONADOS CON EL TRATAMIENTO DE ARCHIVOS, DOCUMENTO E IMAGEN EN TODOS LOS SOPORTES, SOBRE TODO EL INFORMATICO. </t>
  </si>
  <si>
    <t>jmartinez@dinser.es</t>
  </si>
  <si>
    <t xml:space="preserve"> info@dinser.es</t>
  </si>
  <si>
    <t xml:space="preserve"> dinser@dinser.es</t>
  </si>
  <si>
    <t>B75078410</t>
  </si>
  <si>
    <t>SKOOTIK MOBILE TECHNOLOGIES SL</t>
  </si>
  <si>
    <t>20013</t>
  </si>
  <si>
    <t xml:space="preserve">Actividades de programación, desarrollo de aplicaciones nativas e híbridasy aplicaciones web. </t>
  </si>
  <si>
    <t>B93411627</t>
  </si>
  <si>
    <t>MEGADROID SPAIN SL</t>
  </si>
  <si>
    <t xml:space="preserve">la venta al por mayor de telefonía móvil, equipos para las tecnologías de la información y las comunicaciones, equipos electrónicos y de telecomunicaciones y sus componentes, comercio al por mayor de aparatos electrodomésticos, comercio al por menor por correspondencia o internet.. </t>
  </si>
  <si>
    <t>B13522271</t>
  </si>
  <si>
    <t>MAPS 4 THINKING SOCIEDAD LIMITADA</t>
  </si>
  <si>
    <t>13002</t>
  </si>
  <si>
    <t xml:space="preserve">El desarrollo, producción, distribución y comercialización de software y hardware. Productos de geolocalización. Agencia de publicidad y marketing. </t>
  </si>
  <si>
    <t>B34260208</t>
  </si>
  <si>
    <t>CRESERTEC PROGRAMMING XXI SL</t>
  </si>
  <si>
    <t xml:space="preserve">El estudio, planificación y desarrollo de proyectos orientados a ofrecer soluciones tanto para el sector privado como para el sector público en diferentes áreas de negocio, apoyándose para tal fin en los actuales recursos TIC (sistemas de movilidad, desarrollos web, integración de sistemas, comunic. </t>
  </si>
  <si>
    <t>B64702814</t>
  </si>
  <si>
    <t>QUARE TECHNOLOGIES CORPORATE SL</t>
  </si>
  <si>
    <t xml:space="preserve">EL DISENO, FABRICACION, PROGRAMACION INFORMATICA, DISTRIBUCION Y VENTA DE PROTOTIPOS, ELEMENTOS Y PRODUCTOS MECANICOS, ELECTRICOS Y ELECTRONICOS.POR CUENTA PROPIA, LA ADQUISICION DE DERECHOS DE PARTICIPACION SOCIAL, ETC.. </t>
  </si>
  <si>
    <t>B76529288</t>
  </si>
  <si>
    <t>JURASOFT ONLINE SUPPORT SL</t>
  </si>
  <si>
    <t>38109</t>
  </si>
  <si>
    <t xml:space="preserve">El objeto social es: a). El ejercicio de las actividades propias del desarrollo de software, atención de cliente para software y hardware, consultaría informática. b). Dirigir, realizar o administrar la inversión de capitales pertenecientes a personas o entidades ajenas a la Compañía; administrar b. </t>
  </si>
  <si>
    <t>B55106694</t>
  </si>
  <si>
    <t>MAILING ON-LINE SOCIEDAD LIMITADA</t>
  </si>
  <si>
    <t xml:space="preserve">Realización de servicios de publicidad, relaciones públicas, marketing y similares. Creación y venta de paginas web. </t>
  </si>
  <si>
    <t>B64441413</t>
  </si>
  <si>
    <t>SES ENTERTAINMENT SERVERS SL</t>
  </si>
  <si>
    <t xml:space="preserve">LA PRESTACION DE SERVICIOS DE EXPLOTACION ELECTRONICA DE TERCEROS, RELATIVA AL ALQUILER DE SERVIDORES, ALOJAMIENTO WEB, REGISTRO DE DOMINIOS, DISENO Y PROGRAMACION DE PAGINAS WEB, ETC. </t>
  </si>
  <si>
    <t>B64446347</t>
  </si>
  <si>
    <t>SOLO TECH DATA SL</t>
  </si>
  <si>
    <t xml:space="preserve">LA COMERCIALIZACION; PERSONALIZACION, INSTALACION, MANTENIMIENTO Y GESTION RECURRENTE DE SISTEMAS DE DISTRIBUCION DE IMAGENES DE TODO TIPO, EN TODOS LOS FORMATOS POSIBLES, INCLUYENDO PUBLICIDAD DE TERCEROS.ETC. </t>
  </si>
  <si>
    <t>B64805229</t>
  </si>
  <si>
    <t>DEMIPAGE TEXT SL</t>
  </si>
  <si>
    <t xml:space="preserve">LA EDICION, IMPRESION, DISTRIBUCION Y COMERCIALIZACION DE LIBROS, REVISTAS, MUSICA Y OTRAS OBRAS ARTISTICAS, TANTO EN SOPORTE PAPEL COMO SOPORTES ELECTRONICOS E INFORMATICOS, ETC.. </t>
  </si>
  <si>
    <t>B84685312</t>
  </si>
  <si>
    <t>SOFTMED PROFESSIONAL DATA SL</t>
  </si>
  <si>
    <t xml:space="preserve">PROVEER A LOS PROFESIONALES DE CUALQUIER ACTIVIDAD O SECTOR, DE SERVICIOS Y PRODUCTOS RELACIONADOS CON EL TRATAMIENTO, ORDENACION Y CUSTODIA DE LA INFORMACION DERIVADA DE SU ACTIVIDAD. </t>
  </si>
  <si>
    <t>B86512456</t>
  </si>
  <si>
    <t>MILLESIME GAMES SL</t>
  </si>
  <si>
    <t xml:space="preserve">LA CREACION Y EXPLOTACION DE APLICACIONES INFORMATICAS A TRAVES DE INTERNET MEDIANTE EL DESARROLLO DE JUEGOS Y CONTENIDOS Y PRODUCTOS AUDIOVISUALES. </t>
  </si>
  <si>
    <t>B96742895</t>
  </si>
  <si>
    <t>INASE INFORMATICA DEL MEDITERRANEO SL</t>
  </si>
  <si>
    <t>46870</t>
  </si>
  <si>
    <t xml:space="preserve">EL COMERCIO DE MAQUINAS Y MATERIAL RELACIONADO CON ORDENADORES, PROGRAMAS PARA LOS MISMOS, MAQUINAS DE OFICINA, CONFECCION DE PROGRAMAS PARA DICHOS ORDENADORES, ASESORAMIENTO TECNICO E INFORMATICO, REPARACION DE MAQUINAS. </t>
  </si>
  <si>
    <t>amico@inase.es</t>
  </si>
  <si>
    <t xml:space="preserve"> inase@inase.es</t>
  </si>
  <si>
    <t>B98438708</t>
  </si>
  <si>
    <t>ADVANCED SOFTWARE DESIGN SOCIEDAD LIMITADA</t>
  </si>
  <si>
    <t xml:space="preserve">CONSTRUCCION, INSTALACIONES Y MANTENIMIENTO., COMERCIO AL POR MAYOR Y AL POR MENOR. DISTRIBUCION COMERCIAL. IMPORTACION Y EXPORTACION., ACTIVIDADES INMOBILIARIAS., ACTIVIDADES PROFESIONALES., INDUSTRIAS MANUFACTURERAS Y TEXTILES., TURISMO, HOSTELERIA Y RESTAURACION., PRESTACION DE SERVICIOS. ACTIVID. </t>
  </si>
  <si>
    <t>B15535271</t>
  </si>
  <si>
    <t>SKETCH SYSTEM SL</t>
  </si>
  <si>
    <t xml:space="preserve">COMERCIO AL MAYOR DE MAQUINARA Y EQUIPOS PARA ARTES GRAFICAS, INFORMATICA Y GESTION DEL COLOR. </t>
  </si>
  <si>
    <t>B63428569</t>
  </si>
  <si>
    <t>OTTTO LARY INVEST SL</t>
  </si>
  <si>
    <t xml:space="preserve">TODA CLASE DE OPERACIONES DE CONSTRUCCION, DISEÑO, CREACION Y GESTION DE PAGINAS WEB. LA PRESTACION DE SERVICIOS E INTERMEDIACION, A EMPRESAS VINCULADAS CON ACTIVIDAD VINICOLA.. </t>
  </si>
  <si>
    <t>info@embutidoscadi.com</t>
  </si>
  <si>
    <t xml:space="preserve"> info@inter-carn.com</t>
  </si>
  <si>
    <t>B64527138</t>
  </si>
  <si>
    <t>SOLA COMUNICACIONES SL</t>
  </si>
  <si>
    <t xml:space="preserve">COMPRA, VENTA, DISTRIBUCION, IMPORTACION, EXPORTACION DE SISTEMAS PORTATILES DE INSPECCION NO INTRUSIVOS DE RAYOS-X PARA EQUIPAJE MENOR, PERSONAS, GENERADORES DE RAYOS-X, FUENTES DE RAYOS X. ETC. </t>
  </si>
  <si>
    <t>B81861445</t>
  </si>
  <si>
    <t>WELDING CONTROL SL</t>
  </si>
  <si>
    <t xml:space="preserve">LA COMERCIALIZACION Y REPARACION DE COMPONENTES ELECTRONICOS Y EL CONTROL DE RECTIFICADORES ELECTRONICOS.. </t>
  </si>
  <si>
    <t>B82849563</t>
  </si>
  <si>
    <t>LAS GUIAS ESPECIALIZADAS DE INTERNET SL</t>
  </si>
  <si>
    <t xml:space="preserve">DISENO, FABRICACION, VENTA, EXPORTACION E IMPORTACION DE MOBILIARIO LA EXPLOTACION DE NEGOCIOS DE BRICOLAJE Y DE VENTA DE HERRAMIENTAS Y MADERA ELABORADA LA PROMOCION, CONSTRUCCION Y EXPLOTACION DE INMUEBLES.. </t>
  </si>
  <si>
    <t>B85795243</t>
  </si>
  <si>
    <t>YOULIVE INTERNET BROADCASTING SL</t>
  </si>
  <si>
    <t xml:space="preserve">CREACION, DESARROLLO Y COMERCIALIZACION DE HARDWARE Y SOFTWARE DE CUALQUIER TIPO, ASI COMO LA RETRASMISION, PRODUCCION Y REALIZACION DE EVENTOS PARA TERCEROS TANTO EN INTERNET COMO EN CUALQUIER OTRO MEDIO.. </t>
  </si>
  <si>
    <t>B93190197</t>
  </si>
  <si>
    <t>ELECTRONICA TORCAL SL</t>
  </si>
  <si>
    <t xml:space="preserve">CONSTRUCCION, INSTALACIONES Y MANTENIMIENTO. COMERCIO AL POR MAYOR Y AL POR MENOR. ACTIVIDADES INMOBILIARIAS. ACTIVIDADES PROFESIONALES. INDUSTRIAS MANUFACTURERAS Y TEXTILES. TURISMO, HOSTELERIA Y RESTAURACION. PRESTACION DE SERVICIOS. ACTIVIDADES DE GESTION Y ADMINISTRACION. SERVICIOS EDUCATIVOS, S. </t>
  </si>
  <si>
    <t>info@electronicatorcal.es</t>
  </si>
  <si>
    <t xml:space="preserve"> javier@electronicatorcal.es</t>
  </si>
  <si>
    <t xml:space="preserve"> info@electronicatorcal.com</t>
  </si>
  <si>
    <t>A31980774</t>
  </si>
  <si>
    <t>INGENIERIA MECANICA Y CONSULTORIA SA</t>
  </si>
  <si>
    <t xml:space="preserve">OBJETO. CONSTITUYE EL OBJETO SOCIAL: A. LA INVESTIGACION, DESARROLLO, ADAPTACION, PRODUCCION Y COMERCIALIZACION DE PRODUCTOS INFORMATICOS, DE TELECOMUNICACIONES, ELECTRONICA Y DE ALTA TECNOLOGIA, EL ALMACENAMIENTO, TRATA. </t>
  </si>
  <si>
    <t>B44246924</t>
  </si>
  <si>
    <t>TEKU STUDIOS SOFTWARE SL</t>
  </si>
  <si>
    <t>44002</t>
  </si>
  <si>
    <t xml:space="preserve">el diseño y desarrollo de videojuegos, animación, diseño web, aplicacionespara móviles, desarrollo de software y diseño gráfico. </t>
  </si>
  <si>
    <t>contact@tekustudios.com</t>
  </si>
  <si>
    <t>B64470313</t>
  </si>
  <si>
    <t>COOL ROLLER SL</t>
  </si>
  <si>
    <t xml:space="preserve">COMPRAVENTA, DISTRIBUCION, COMERCIALIZACION, ALQUILER, FABRICACION, REPARACION, MANTENIMIENTO Y ADAPTACION DE TODO TIPO DE MAQUINARIA Y MOBILIARIO PARA CENTROS DE GIMNASIA Y MEDICINA NATURAL. </t>
  </si>
  <si>
    <t>info@mansdesant.com</t>
  </si>
  <si>
    <t>B64982309</t>
  </si>
  <si>
    <t>INTELLIGENT SOLUTIONS SYSTEMS SL</t>
  </si>
  <si>
    <t xml:space="preserve">LA PRESTACION DE SERVICIOS Y EL COMERCIO DE TELECOMUNICACIONES EN ESPECIAL EL SERVICIO DE LLAMADAS TELEFONICAS DE VOZ POR I.P.- INTERNET PROTOCOL-, T TELEFONIA FIJA Y MOVIL, DESARROLLO DE PLATAFORMAS INFORMATICAS, ETC.. </t>
  </si>
  <si>
    <t>B65725509</t>
  </si>
  <si>
    <t>INSTAMATIC COMPUTERS SL</t>
  </si>
  <si>
    <t xml:space="preserve">LA PROMOCION DE DESARROLLOS Y SERVICIOS BASADOS EN LA UTILIZACION DE LAS TECNOLOGIAS DIGITALES, TELEFONICAS, DE LAS COMUNICACIONES, DE LA INFORMATICA, DELA TELEMATICA, DE LAS TECNOLOGIAS DE LA INFORMACION Y SISTEMAS.... </t>
  </si>
  <si>
    <t>B81872376</t>
  </si>
  <si>
    <t>BETASYSTEMS SOFTWARE ESPAÑA SL</t>
  </si>
  <si>
    <t xml:space="preserve">LA DISTRIBUCION DE SOFTWARE PARA CUALQUIER SISTEMA DE ORDENADOR.. </t>
  </si>
  <si>
    <t>mll-e@betasystems.com</t>
  </si>
  <si>
    <t xml:space="preserve"> na.support@betasystems.com</t>
  </si>
  <si>
    <t>B86663218</t>
  </si>
  <si>
    <t>HSI INGENIERIA Y SOLUCIONES INFORMATICAS AVANZADAS SL</t>
  </si>
  <si>
    <t xml:space="preserve">1. La creación, diseño y desarrollo de programas informáticos. 2. La instalación, mantenimiento y comercialización de redes informáticas y de telecomunicación. 3. Asesoramiento y consultoría informática: prestación de servicios propios de la actividad informática, tales como la realización de. </t>
  </si>
  <si>
    <t>B65140915</t>
  </si>
  <si>
    <t>LEDANDGO SL</t>
  </si>
  <si>
    <t xml:space="preserve">EL ALQUILER COMPRAVENTA E INSTALACION DE TODO TIPO DE MATERIAL ELECTRONICO, COMPRAVENTA, DISTRIBUCION Y ELABORACION DE CUALQUIER MATERIAL INFORMATICO UTILIZADO PARA PROGRAMACION, DISENO Y CAPTURA DE INFORMACION, ETC.. </t>
  </si>
  <si>
    <t>B65251035</t>
  </si>
  <si>
    <t>PHILIP ALMONDS SL</t>
  </si>
  <si>
    <t xml:space="preserve">DISEÑO Y COMERCIALIZACION DE APLICACIONES INFORMATICAS, DISEÑO, DESARROLLO, EIMPLEMENTACION DE PROCESOS TELEMATICOS, DISEÑO Y MANTENIMIENTO DE PAGINAS WEB. DISEÑO GRAFICO POR ORDENADOR, ETC.. </t>
  </si>
  <si>
    <t>B65498107</t>
  </si>
  <si>
    <t>AE SOFT DATA BASES SL</t>
  </si>
  <si>
    <t xml:space="preserve">LA PROGRAMACION Y APLICACIONES INFORMATIVAS. </t>
  </si>
  <si>
    <t>B85794261</t>
  </si>
  <si>
    <t>MEDIA PROJECTS SL</t>
  </si>
  <si>
    <t xml:space="preserve">LA CONSULTORIA DE NEGOCIO Y TECNOLOGICA, CREACION, DISENO Y DESARROLLO DE APLICACIONES INFORMATICAS, PUBLICIDAD, COMUNICACION Y MARKETING ONLINE... </t>
  </si>
  <si>
    <t>B87297347</t>
  </si>
  <si>
    <t>MASMOVIL INFRASTRUCTURES SL</t>
  </si>
  <si>
    <t xml:space="preserve">La Sociedad tiene por objeto: a) La prestación de servicios de telecomunicaciones mediante la explotación de redes o la reventa del servicio telefónico, telefonía móvil, fija, internet y televisión, y el desarrollo de aplicaciones informáticas. b) La prestación y comercialización de servicios a ... </t>
  </si>
  <si>
    <t>B92912047</t>
  </si>
  <si>
    <t>WORLD DEVELOPMENT COMPANY SL</t>
  </si>
  <si>
    <t xml:space="preserve">LA COMPRA, VENTA, PRODUCCION, EXPLOTACION, IMPORTACION Y PRODUCCION, EXPLOTACION, IMPORTACION Y EXPORTACION DE TODO TIPO DE MAQUINARIA INDUSTRIALES, AL, POR MAYOR Y AL POR MENOR, ASI COMO LA INTERMEDIACION EN ESTE TIPO D. </t>
  </si>
  <si>
    <t>B98073315</t>
  </si>
  <si>
    <t>EXPRESION VISUAL PRODUCCION ESPAÑOLA SOCIEDAD LIMITADA</t>
  </si>
  <si>
    <t xml:space="preserve">PRODUCCION AUDIOVISUAL DE TODO TIPO (FOTOGRAFIA. VIDEO, DISENO, INFORMATICA Y MULTIMEDIA). COMUNICACION (PRENSA, ESTUDIOS DE MERCADO, MARKETING Y ESTRATEGIA DE COMUNICACION). DOCENCIA EN, CUALQUIERA DE LOS CAMPOS ANTERIO. </t>
  </si>
  <si>
    <t>A79395414</t>
  </si>
  <si>
    <t>HEYDE AG ESPAÑA SA</t>
  </si>
  <si>
    <t xml:space="preserve">PRODUCCION, COMERCIALIZACION, IMPORTACION Y EXPORTACION DE TODO TIPO DE PRODUCTOS RELACIONADOS CON LA TELECOMUNICACCION Y LA INFORMATICA. LA ADQUISICION, EXPLOTACION Y ENEJENACION DE BIENES INMUEBLES. </t>
  </si>
  <si>
    <t>info@nekkar.es</t>
  </si>
  <si>
    <t>B09462524</t>
  </si>
  <si>
    <t>COSOLINSE S.L</t>
  </si>
  <si>
    <t>09200</t>
  </si>
  <si>
    <t xml:space="preserve">COMPRAVENTA, IMPORTACION, EXPORTACION Y COMERCIALIZACION, DE TODO TIPO DE PRODUCTOS Y MAQUINARIAS INDUSTRIALES, Y EN ESPECIAL LOS RELACIONADOS CON EL RAMO DE LA SOLDADURA. </t>
  </si>
  <si>
    <t>B60149515</t>
  </si>
  <si>
    <t>ABENSYS DIGITAL SOLUTIONS SL</t>
  </si>
  <si>
    <t xml:space="preserve">VENTA AL MAYOR DE OFIMATICA, TELEFONIA Y KITS DE OFICINA, ASI COMO EL SERVICIO DE ASISTENCIA TECNICA.. </t>
  </si>
  <si>
    <t>B61767943</t>
  </si>
  <si>
    <t>DIGITAL IMAGE SYSTEMS SL</t>
  </si>
  <si>
    <t xml:space="preserve">LA FABRICACION, COMERCIO, IMPORTACION Y EXPORTACION DE PRODUCTOS APLICABLES A LA FABRICACION O INSTALACION DE APARATOS Y COMPONENTES DE CARACTER ELECTRICO, ELECTRONICO, INFORMATICO Y DE TELECOMUNICACION. ETC.. </t>
  </si>
  <si>
    <t>B64672744</t>
  </si>
  <si>
    <t>MAQUINARIA LLIRO SL</t>
  </si>
  <si>
    <t xml:space="preserve">EL COMERCIO AL MENOR DE TODO TIPO DE MAQUINARIA Y ACCESORIOS, ASI COMO SU REPARACION.EL COMERCIO AL MENOR DE PRODUCTOS Y APARATOS PARA EL SUMINISTRO ENERGETICO                                                             . </t>
  </si>
  <si>
    <t>maquinarialliro@terra.es</t>
  </si>
  <si>
    <t>B79278305</t>
  </si>
  <si>
    <t>DISEÑO Y PROGRAMACION SL</t>
  </si>
  <si>
    <t xml:space="preserve">COMERCIO MENOR DE MATERIAL ELECTRICO Y ELECTRONICO Y MANTENIMIENTO DE REFRIGERADORES.. </t>
  </si>
  <si>
    <t>B85514073</t>
  </si>
  <si>
    <t>MPL INTEGRATION SPAIN SL</t>
  </si>
  <si>
    <t xml:space="preserve">MANTENIMIENTO INTEGRAL DE BASES DE DATOS Y OTRAS SOLUCIONES INFORMATICAS.. </t>
  </si>
  <si>
    <t>B86155744</t>
  </si>
  <si>
    <t>PAMPA RETAIL SL</t>
  </si>
  <si>
    <t xml:space="preserve">Comercialización, compraventa, importación y exportación, tanto al por mayor como al por menor de telefonía, accesorios consumibles y fungibles. Asesoría, aistencia téncnica, formación y servicio de consultas en el ámbito comercial, financiero y jurídico del sector telefónico, etc.... </t>
  </si>
  <si>
    <t>B60604758</t>
  </si>
  <si>
    <t>SERVICIOS INTEGRALES PRODUCTIVOS SL</t>
  </si>
  <si>
    <t xml:space="preserve">DISTRIBUCION DE CORRESPONDENCIA Y RECLAMOS DE PUBLICIDAD. APOYO A LA PRODUCCION Y COMERCIALIZACION DE LOS PRODUCTOS. DE LAS EMPRESAS. COMPRAVENTA Y DISTRIBUCION DE MATERIAL INFORMATICO.. </t>
  </si>
  <si>
    <t>B64903123</t>
  </si>
  <si>
    <t>GLORESNET SL</t>
  </si>
  <si>
    <t xml:space="preserve">ALOJAMIENTO, DISENO Y PROGRAMACION DE PAGINAS WEB, CONSULTORIA TECNICA EN GESTION DE COMERCIO ELECTRONICO Y DISTRIBUCION Y COMERCIO DE PRODUCTOS RELACIONADOS.FABRICACION Y COMERCIO DE MATERIAL DE ORDENADORES, ETC.. </t>
  </si>
  <si>
    <t>B72305832</t>
  </si>
  <si>
    <t>WIEMSPRO SL</t>
  </si>
  <si>
    <t xml:space="preserve">-Comercio al por mayor de equipos electrónicos y de telecomunicaciones y sus componentes. -Distribución, compra y venta, NACIONAL E INTERNACIONAL, de todo tipo de material, ropa, vestuario, equipamiento y maquinaria deportiva. -Organización y gestión de actividades y servicios deportivos, de ocio y. </t>
  </si>
  <si>
    <t>B92999929</t>
  </si>
  <si>
    <t>136INNOVA24H SL</t>
  </si>
  <si>
    <t xml:space="preserve">Publicidad de todo tipo así como los servicios relacionados con la promoción. Actividades relacionadas con la compraventa, instalación, mantenimientoy reparación de sistemas informáticos así como de redes telefónicas fijas y móviles, aparatos electrónicos y desarrollo de programas. Actividades de o.. </t>
  </si>
  <si>
    <t>B95671897</t>
  </si>
  <si>
    <t>PLATAFORMACION SOCIEDAD LIMITADA</t>
  </si>
  <si>
    <t xml:space="preserve">Investigación, diseño, desarrollo, representación y comercialización de software y aparatos electrónicos y de informática. </t>
  </si>
  <si>
    <t>B98335136</t>
  </si>
  <si>
    <t>NJOY IN COMPRA COLECTIVA SOCIEDAD LIMITADA</t>
  </si>
  <si>
    <t xml:space="preserve">Tiene por objeto: La venta menor de productos y servicios on-line. B) . Estas actividades se realizarán a través de los oportunos profesionales titulados en caso de que sea legalmente necesario. </t>
  </si>
  <si>
    <t>info@njoy.com</t>
  </si>
  <si>
    <t>B98462294</t>
  </si>
  <si>
    <t>SHOOPPIT SHOP SOCIEDAD LIMITADA</t>
  </si>
  <si>
    <t xml:space="preserve">a. Informática e Internet: Desarrollo y explotación de sitios y serviciosde Internet para uso propio y/ o de terceros; prestar o proveer servicios de Internet, servicios de comunicaciones, técnicos, de página o portal, publicidad y promoción a través de Internet, servicios de comercio electrónico. </t>
  </si>
  <si>
    <t>B20965844</t>
  </si>
  <si>
    <t>SERVICIOS INTEGRALES DE APOYO 2008 SL</t>
  </si>
  <si>
    <t>20002</t>
  </si>
  <si>
    <t xml:space="preserve">CONFECCION, GESTION, TRAMITACION Y CONTROL DE TODO TIPO DE PAGINAS WEB. PRESTACION DE TODA CLASE DE SERVICIOS DE INFORMATICA, TANTO A NIVEL DE HARDWARE COMO DE SOFTWARE. GESTION Y TRAMITACION DE CONTROLES PRIVADOS SANITA. </t>
  </si>
  <si>
    <t>B33994484</t>
  </si>
  <si>
    <t>WOT APPLICATIONS SOCIEDAD LIMITADA</t>
  </si>
  <si>
    <t xml:space="preserve">Realización y desarrollo de software, hardware, páginas web y programación. Compra, venta, importación, exportación, distribución, fabricación e instalación de equipos de telecomunicaciones, aplicaciones para los mismos, ingeniería, informáticos, industriales, eléctricos, electrónicos, químicos, de. </t>
  </si>
  <si>
    <t>B58054495</t>
  </si>
  <si>
    <t>PROTECNIC 1967 SL</t>
  </si>
  <si>
    <t xml:space="preserve">COMERCIO MENOR TODA CLASE DE MAQUINARIA. </t>
  </si>
  <si>
    <t>B82849639</t>
  </si>
  <si>
    <t>IBERNAME INFORMATICA Y BD SL</t>
  </si>
  <si>
    <t xml:space="preserve">PRESTACION DE SERVICIOS PARA RECOGIDA DE DATOS EN BANDA MAGNETICA Y PROCESOS DE LOS MISMOS ASI COMO TODAS AQUELLAS OPERACIONES CONEXAS COMPLEMENTARIAS O RELACIONADAS CON LA INFORMATICA, INCLUIDA LA FORMACION Y ENSENANZA.. </t>
  </si>
  <si>
    <t>B84739333</t>
  </si>
  <si>
    <t>MEFISTO PRODUCCIONES SL</t>
  </si>
  <si>
    <t xml:space="preserve">LA CREACION, PRODUCCION EN TODAS SUS FASES DE PRODUCTOS MULTIMEDIA, EN VIDEO E INTERNET, ASI COMO SU IMPORTACION Y DISTRIBUCION. LA CREACION DE PRODUCCIONES AUDIOVISUALES. LA PRESTACION DE SERVICIOS DE DISENO GRAFICO, DE. </t>
  </si>
  <si>
    <t>B85578664</t>
  </si>
  <si>
    <t>DOXIADIS SL</t>
  </si>
  <si>
    <t xml:space="preserve">LA EXPLOTACION DE TODA CLASE DE NEGOCIOS DE EXPLOTACION DE LOCUTORIOS Y COMUNICACION POR MEDIOS INFORMATICOS Y TELEMATICOS.. </t>
  </si>
  <si>
    <t>B91819235</t>
  </si>
  <si>
    <t>BESFORAU SOCIEDAD LIMITADA</t>
  </si>
  <si>
    <t xml:space="preserve">-DISENO Y CREACION DE ELEMENTOS DE PUBLICIDAD EN INTRANET E INTERNET. -LA CREACION, EXPLOTACION DE PAGINAS WEB Y PORTALES DE INTERNET, REGISTRO DE DOMINIOS, VENTA DE EQUIPOS INFORMATICOS, OFIMATICA Y TELEFONIA MOVIL.. </t>
  </si>
  <si>
    <t>B95711974</t>
  </si>
  <si>
    <t>BEMENTIA MARKETING SERVICES SOCIEDAD LIMITADA</t>
  </si>
  <si>
    <t>48480</t>
  </si>
  <si>
    <t xml:space="preserve">La realización de actividades de internet, así como el suministro de servicios de información y formación. </t>
  </si>
  <si>
    <t>B35997576</t>
  </si>
  <si>
    <t>REPRESENTACIONES INSULARES PARA EL DEPORTE EXTREMO SL</t>
  </si>
  <si>
    <t xml:space="preserve">LA IMPORTACION, EXPORTACION Y COMERCIALIZACION AL MAYOR Y DETALLE DE EQUIPOS, COMPONENTES, ARTICULOS Y PRODUCTOS RELACIONADOS CON LAS NUEVAS TECNOLOGIAS, TALES COMO INFORMATICA, COMPUTACION, PRODUCCION AUDIVISUAL.. </t>
  </si>
  <si>
    <t>B84662196</t>
  </si>
  <si>
    <t>HIPERGALAN SL</t>
  </si>
  <si>
    <t xml:space="preserve">COMERCIO AL POR MAYOR DE APARATOS Y MATERIAL RADIOELECTRICOS Y ELECTRONICOS. </t>
  </si>
  <si>
    <t>B86674991</t>
  </si>
  <si>
    <t>ARMALET EDICIONES SL</t>
  </si>
  <si>
    <t xml:space="preserve">a) Prestar servicios de gestión de proyectos informáticos. b) Explotación de soportes online de nuestra propiedad o de terceros, páginas web, directorios; portales, aplicaciones en todos los sectores de actividad que puedan surgir. c) Gestionar campañas de publicidad online, tanto de display, ... </t>
  </si>
  <si>
    <t>tallerdeeditores@tallerdeeditores.com</t>
  </si>
  <si>
    <t>B97892756</t>
  </si>
  <si>
    <t>ETANIA AVANCED SOLUTIONS SOCIEDAD LIMITADA</t>
  </si>
  <si>
    <t xml:space="preserve">CONSULTORIA Y COMERCIALIZACION DE DISENOS Y PROGRAMACION DE APLICACIONES INFORMATICAS GRAFICAS INTERACTIVAS, ENTORNOS VIRTUALES Y DE APLICACIONES MULTIMEDIA. </t>
  </si>
  <si>
    <t>A28744662</t>
  </si>
  <si>
    <t>ESTUDIOS CIBERNETICOS E INFORMATICOS SA</t>
  </si>
  <si>
    <t xml:space="preserve">ELABORACION Y COMERCIALIZACION DE TODO TIPO DE INVESTIGACIONES, ESTUDIOS,PROGRAMAS Y PROYECTOS INFORMATICOS Y CIBERNETICOS. ASESORAMIENTO Y COLABORACION CON CUALQUIER TIPO DE ENTIDADES EN CUALESQUIERA TEMAS RELACIONADOS. </t>
  </si>
  <si>
    <t>comercial@ecinsa.com</t>
  </si>
  <si>
    <t>B84375807</t>
  </si>
  <si>
    <t>ASESORIA INFORMATICA E-REDES S.L</t>
  </si>
  <si>
    <t>28690</t>
  </si>
  <si>
    <t xml:space="preserve">LA FABRICACION, COMERCIALIZACION AL POR MAYOR Y AL POR MENOR, IMPORTACION, EXPORTACION Y ALQUILER DE PIEZAS, PRODUCTOS, APARATOS Y COMPONENTES PARA INFORMATICA Y TELECOMUNICACION POR VIAS TELEFONICAS, POR CABLE O POR TEL. </t>
  </si>
  <si>
    <t>B85272912</t>
  </si>
  <si>
    <t>DISTRIBUCION DE MAQUINARIA Y HERRAMIENTAS DE LA VEGA S.L.</t>
  </si>
  <si>
    <t xml:space="preserve">COMERCIO AL POR MAYOR Y AL POR MENOR DE TODO TIPO DE MAQUINARIA, HERRAMIENTAS Y OTROS PRODUCTOS PARA LA INDUSTRIA.. </t>
  </si>
  <si>
    <t>info@dismavega.com</t>
  </si>
  <si>
    <t>B36842037</t>
  </si>
  <si>
    <t>TRANSFORMACIONES GLOBALES SL</t>
  </si>
  <si>
    <t xml:space="preserve">Desarrollo de software, hardware, aplicaciones informáticas y sistemas de gestión para puertos y marinas deportivas. Asesoramiento en la operación y gestión de terminales marítimas y empresas de logística multimodal. Desarrollo, fabricación, comercialización, mantenimiento, reparación y operación de.. </t>
  </si>
  <si>
    <t>B84402858</t>
  </si>
  <si>
    <t>MOBILISTEN S.L.</t>
  </si>
  <si>
    <t xml:space="preserve">LA CREACION Y DESARROLLO DE PLATAFORMAS DIGITALES DE CONTENIDO. EL DESARROLLO DE TECNOLOGIAS WEB Y WAP. </t>
  </si>
  <si>
    <t>B85455194</t>
  </si>
  <si>
    <t>CYOTEL SERVICIOS INTEGRADOS SL</t>
  </si>
  <si>
    <t xml:space="preserve">LA INTEGRACION Y DISTRIBUCION DE SISTEMAS Y ESTRUCTURAS TECNICAS ESPECIFICAS EN EL CAMPO DE LA INFORMATICA Y LAS TELECOMUNICACIONES... </t>
  </si>
  <si>
    <t>info@cyotel.es</t>
  </si>
  <si>
    <t xml:space="preserve"> stica@cyotel.es</t>
  </si>
  <si>
    <t>B81140238</t>
  </si>
  <si>
    <t>ISIS THOTH SL</t>
  </si>
  <si>
    <t xml:space="preserve">PRESTACION DE SERVICIOS PROFESIONALES PARA, REALIZACION DE PROYECTOS EN EL AMBITO EMPRESARIAL, ORGANIZATIVO, COMERCIAL Y DE RECURSOS, DESARROLLANDO PARA ELLO LAS SIGUIENTES ACTIVIDADES.PROYECTOS DE SISTEMAS DE INFORMACIO. </t>
  </si>
  <si>
    <t>B83233262</t>
  </si>
  <si>
    <t>GALAXIA MULTIMEDIA SL</t>
  </si>
  <si>
    <t xml:space="preserve">LA INVESTIGACION, DESARROLLO, ESTUDIOS, INVERSIONES, PRODUCCION Y SERVICIOS EN EMPRESAS Y ACTIVIDADES CULTURALES, CIENTIFICAS Y TECNICAS.. </t>
  </si>
  <si>
    <t>B84003235</t>
  </si>
  <si>
    <t>EXCAVACIONES CRISTIAN SL</t>
  </si>
  <si>
    <t xml:space="preserve">COMERCIO MAYOR O MENOR DE TODO TIPO DE MAQUINARIA PESADA. </t>
  </si>
  <si>
    <t>B85431427</t>
  </si>
  <si>
    <t>ECHO BUS IBERICA S.L</t>
  </si>
  <si>
    <t xml:space="preserve">COMPRAVENTA, DISTRIBUCION Y COMERCIALIZACION DE CAJAS REGISTRADORAS, MAQUINAS DE OFICINA Y MATERIAL DE INFORMATICA, TANTO NACIONALES COMO EXTRANJERAS,... </t>
  </si>
  <si>
    <t>B86398591</t>
  </si>
  <si>
    <t>BUCANERO FILMS SL</t>
  </si>
  <si>
    <t xml:space="preserve">Comercialización por cualquier forma de todo tipo de productos electrónicos, de sus recambios y accesorios, su mantenimiento y reparación. </t>
  </si>
  <si>
    <t>A76539030</t>
  </si>
  <si>
    <t>SIGNALLIA MARKETING DISTRIBUTION SA</t>
  </si>
  <si>
    <t>38632</t>
  </si>
  <si>
    <t xml:space="preserve">La Sociedad tendrá por objeto: a). La prestación servicios de Tour-Operadorturístico y otras actividades relacionadas con lo mismo. b). La prestaciónde servicios de consultoría, investigación y desarrollo de aplicaciones informáticas aplicadas al sector del turismo. La Sociedad podrá desarrollar,. </t>
  </si>
  <si>
    <t>tenerife@signallia.com</t>
  </si>
  <si>
    <t xml:space="preserve"> newyork@signallia.com</t>
  </si>
  <si>
    <t xml:space="preserve"> singapore@signallia.com</t>
  </si>
  <si>
    <t xml:space="preserve"> london@signallia.com</t>
  </si>
  <si>
    <t xml:space="preserve"> orlando@signallia.com</t>
  </si>
  <si>
    <t>B64591092</t>
  </si>
  <si>
    <t>RUEDA LIBRE SL</t>
  </si>
  <si>
    <t xml:space="preserve">LA CREACION Y CONTENIDOS DE PAGINAS WEBS, DISENO DE SOFTWARES A MEDIDA, INSTALACION DE REDES DE DATOS; INSTALACION DE HARDWARES, DISTRIBUCION Y DE MATERIAL CICLISTA, SERVICIOS DE INFORMACION, ETC. </t>
  </si>
  <si>
    <t>B86088200</t>
  </si>
  <si>
    <t>AIRKNOTS SL</t>
  </si>
  <si>
    <t xml:space="preserve">A. LA CREACION Y DESARROLLO DE SOFTWARE DE TODO TIPO, LA CREACION Y DISEÑO DE SOLUCIONES INTERACTIVAS PARA INTERNET, LA REALIZACION DE DISEÑO GRAFICO Y CAMPAÑAS DE MARKETING DE TODO TIPO, TANTO ONLINE COMO OFFLINE, SERVICIOS DE CONSULTORIA Y FORMACION, INCLUSO ONLINE, Y LA CREACION DE MUSICA Y VIDE. </t>
  </si>
  <si>
    <t>B86430709</t>
  </si>
  <si>
    <t>SOCIESCUELA INFORMATICA SL</t>
  </si>
  <si>
    <t xml:space="preserve">ELABORACION, EXPLOTACION Y MANTENIMIENTO DE PROGRAMAS INFORMATICOS EN GENERAL Y EN PARTICULAR LOS REFERENTES A EDUCACION, SOCIOMETRIA, TESTS, RECURSOS HUMANOS, SANIDAD E INVESTIGACION... </t>
  </si>
  <si>
    <t>B93054062</t>
  </si>
  <si>
    <t>PEISO INNOVACIONES Y DESARROLLO SL</t>
  </si>
  <si>
    <t xml:space="preserve">1. Creacion y diseño de paginas Web mediante el desarrollo de aplicaciones y programas tecnologicos y artisticos, particularmente el marketing y la arquitectura digital, que permiten construir en una Web todo un universo dedibujos, animaciones, ambientaciones y objetos tratados tridimensionalmente.. </t>
  </si>
  <si>
    <t>B14945349</t>
  </si>
  <si>
    <t>WIFI INTERSUR SL</t>
  </si>
  <si>
    <t>14009</t>
  </si>
  <si>
    <t xml:space="preserve">Telefonía, Internet, y comercio mayor y menor de productos de telefonía y comunicaciones. </t>
  </si>
  <si>
    <t>B63163638</t>
  </si>
  <si>
    <t>NEW GENERATION OFFICE SL</t>
  </si>
  <si>
    <t xml:space="preserve">ADQUISICION POR CUALQUIER TITULO INTER VIVOS DE FINCAS O DERECHOS REALES DE TODAS CLASES, ASI COMO SU ENAJENACION, TAMBIEN POR CUALQUIER TITULO, EXPLOTACION DIRECTA O POR ARRIENDO DE BIENES INMUEBLES, ETC. </t>
  </si>
  <si>
    <t>B64960404</t>
  </si>
  <si>
    <t>ATTRACTION CONSULTING SL</t>
  </si>
  <si>
    <t xml:space="preserve">ACTIVIDADES DE MARKETING, SERVICIOS ASESORIA Y CONSULTORIA RELACIONADAS CON EL MARKETING. ENSENANZA E INVESTIGACION, GERENCIAL, TECNICA Y EN LAS NUEVAS TECNOLOGIAS, ACTIVIDADES INFORMATICAS, ETC. </t>
  </si>
  <si>
    <t>B78960044</t>
  </si>
  <si>
    <t>DESARROLLO DE TECNOLOGIA APLICADA SL</t>
  </si>
  <si>
    <t xml:space="preserve">LA ENSENANZA EN GENERAL Y LA REALIZACION DE ESTUDIOS TECNICOS; SERVICIOS, MANTENIMIENTOS Y MONTAJE DE SUMINISTROS INDUSTRIALES.. </t>
  </si>
  <si>
    <t>dta@telefonica.net</t>
  </si>
  <si>
    <t xml:space="preserve"> dta@dtacontrol.com</t>
  </si>
  <si>
    <t>B85443687</t>
  </si>
  <si>
    <t>CHAOJETS SL</t>
  </si>
  <si>
    <t xml:space="preserve">COMERCIO AL MAYOR Y MENOR DE MAQUINARIA AERONAUTICA, INFORMATICA Y AEROPORTUARIA.. </t>
  </si>
  <si>
    <t>B02531671</t>
  </si>
  <si>
    <t>EASY INNOVATION ECOSYSTEM SOCIEDAD LIMITADA</t>
  </si>
  <si>
    <t>02008</t>
  </si>
  <si>
    <t xml:space="preserve">a) Las tecnologías de la información, en lo referente a la información en todos sus formatos y estructuras, utilizando las tecnologías actuales o futuras aplicadas a dicho ámbito para la investigación, diseño, análisis, programación, asesoramiento, formación, explotación de sistemas, distribución y. </t>
  </si>
  <si>
    <t>B19280031</t>
  </si>
  <si>
    <t>SOFTAMO SL</t>
  </si>
  <si>
    <t xml:space="preserve">a-La creación, desarrollo, venta y distribución de software para ordenadores, dispositivos móviles e internet. b-Diseño, desarrollo y servicios de marketing y promoción para páginas y aplicaciones Web. c-Consultoria y análisis de negocios, sus objetivos y sus oportunidades online. d-Diseño gráfi. </t>
  </si>
  <si>
    <t>support@softamo.com</t>
  </si>
  <si>
    <t>B43520717</t>
  </si>
  <si>
    <t>CONSTRUCCIONES YP70 SOCIEDAD LIMITADA</t>
  </si>
  <si>
    <t xml:space="preserve">COMPRA VENTA Y ADMINISTRACION DE FINCAS RUSTICAS Y URBANAS, SOLARES Y FABRICAS Y LA PROMOCION, EDIFICACION, VENTA Y ADMINISTRACION DE TODA CLASE DE CONSTRUCCIONES.. </t>
  </si>
  <si>
    <t>B73828113</t>
  </si>
  <si>
    <t>TTM LED SL</t>
  </si>
  <si>
    <t xml:space="preserve">-Fabricación, comercialización, importación, exportación, venta y distribución de toda clase de material eléctrico, así como su instalación y asistencia técnica. -El desarrollo, fabricación, importación y exportación, compra y venta, representación e intermediación de todo tipo de artículos, biene. </t>
  </si>
  <si>
    <t>B86128162</t>
  </si>
  <si>
    <t>MAS ACCION WEB MEDIA &amp; MARKETING SL</t>
  </si>
  <si>
    <t xml:space="preserve">CREACION, DESARROLLO Y DISEÑO DE PAGINAS WEB O WEBSITES ASI COMO CUALQUIERCLASE DE APLICACION INFORMATICA;. </t>
  </si>
  <si>
    <t>B87327128</t>
  </si>
  <si>
    <t>AIRFON GLOBAL SERVICES SL</t>
  </si>
  <si>
    <t xml:space="preserve">A). La compra, venta, alquiler, instalación y comercialización de todo tipo de artículos relacionados con la telefonía, las comunicaciones, con o sin hilos, la radio búsqueda y la energía. B). La compra, venta y alquiler de todo tipo de fincas urbanas o rústicas... </t>
  </si>
  <si>
    <t>A41007014</t>
  </si>
  <si>
    <t>COMERCIAL HOSTELERA ANDALUZA SA</t>
  </si>
  <si>
    <t>41907</t>
  </si>
  <si>
    <t xml:space="preserve">Compra y venta de máquinas de café, así como de aparatos y maquinaria para la industria de hostelería y de sus accesorios.. </t>
  </si>
  <si>
    <t>chandalu@chandalu.com</t>
  </si>
  <si>
    <t>B84707926</t>
  </si>
  <si>
    <t>LUNIEL SYSTEMS S.L</t>
  </si>
  <si>
    <t xml:space="preserve">COMPRAVENTA DE MATERIAL INFORMATICO, ELECTRICO Y ELECTRONICO. </t>
  </si>
  <si>
    <t>B91743237</t>
  </si>
  <si>
    <t>AKIABARA ECO LIGHT SL</t>
  </si>
  <si>
    <t xml:space="preserve">Comercio al mayor de Aparatos y material radioeléctrico.. </t>
  </si>
  <si>
    <t>B91886606</t>
  </si>
  <si>
    <t>JAICO ESTUDIO SOCIEDAD LIMITADA</t>
  </si>
  <si>
    <t xml:space="preserve">Diseño web, software y gráfico. Mantenimiento de sistemas. Creación y mantenimiento de bases de datos. Asesoría técnica, informática y telecomunicaciones. Publicidad online. Tiendas online. Servicios Internet. </t>
  </si>
  <si>
    <t>B91950295</t>
  </si>
  <si>
    <t>CANAL CID SOCIEDAD LIMITADA</t>
  </si>
  <si>
    <t xml:space="preserve">Estará constituido por la investigación, diseño, desarrollo, gestión y comercialización de todo tipo de servicios y/ o productos relacionados, directao indirectamente, con el diseño gráfico y multimedia, el diseño web, la programación web. </t>
  </si>
  <si>
    <t>B92156330</t>
  </si>
  <si>
    <t>MARCOS GARCIA MIÑANA REPRESENTACIONES ELECTRONICAS SL</t>
  </si>
  <si>
    <t xml:space="preserve">EL COMERCIO AL MAYOR Y DETALLE, REPRESENTACION, DISTRIBUCION, EXPORTACION E IMPORTACION DE TODO TIPO DE ARTICULOS DE ELECTRONICA, INFORMATICA Y ELECTRICIDAD, Y DE COMPONENTES Y ACCESORIOS METALICOS.. </t>
  </si>
  <si>
    <t>B02477826</t>
  </si>
  <si>
    <t>DIWEB SOCIEDAD LIMITADA</t>
  </si>
  <si>
    <t xml:space="preserve">1 ) LA PRODUCCION, DISTRIBUCION, PROMOCION Y COMERCIALIZACION DE PRODUCTOS INFORMATICOS Y DE TELECOMUNICACIONES, DE CUALQUIER NATURALEZA, ASI COMO LA REALIZACION DE CUANTAS ACTIVIDADES LE SEAN ANEJAS, SIMILARES Y COMPLEM. </t>
  </si>
  <si>
    <t>B11898699</t>
  </si>
  <si>
    <t>WHITE CIRRUS SL</t>
  </si>
  <si>
    <t xml:space="preserve">El desarrollo de Aplicaciones de Sotware, comercialización de Licencias defabricantes de Sotware. </t>
  </si>
  <si>
    <t>B17995358</t>
  </si>
  <si>
    <t>TELECOMUNICACIONS GARROTXA SL</t>
  </si>
  <si>
    <t>17800</t>
  </si>
  <si>
    <t xml:space="preserve">COMPRAVENTA Y MONTAJE DE APARATOS DE CONTROL, SEGURIDAD Y VIGILANCIA E INSTALACION, MONTAJE Y MANTENIMIENTO DE EQUIPOS DE TELECOMUNICACION. INSTALACION DE REDES INFORMATICAS. INSTALACION DE PLACAS FOTOVOLTAICAS.. </t>
  </si>
  <si>
    <t>B47636113</t>
  </si>
  <si>
    <t>GESTION SERVICIOS WILLBUR E HIJA ESPAÑA SL</t>
  </si>
  <si>
    <t>47195</t>
  </si>
  <si>
    <t xml:space="preserve">LA GESTION DE CONEXIONES A INTERNET Y EL MANTENIMIENTO DE LAS REDES. LA DISTRIBUCION Y MONTAJE DE COMPONENTES ELECTRONICOS DE ORDENADOR. ETC.. </t>
  </si>
  <si>
    <t>B65481293</t>
  </si>
  <si>
    <t>MOBICHIC SL</t>
  </si>
  <si>
    <t>"EL DISEÑO, Y DESARROLLO DE PORTALES WEB PARA TELEFONIA MOVIL Y PORTALES DE VIDEOLLAMADA MOVIL, PRESTACION DE SERVICIOS DE MARKETING ""ON LINE"", EL DISEÑO Y DESARROLLO DE PROYECTOS COMERCIALES, Y DE CONTENIDOS SITIOS WEB. "</t>
  </si>
  <si>
    <t>B95571311</t>
  </si>
  <si>
    <t>BLACKSLOT SOCIEDAD LIMITADA</t>
  </si>
  <si>
    <t xml:space="preserve">REALIZACION DE TODO TIPO DE ACTIVIDADES DE PROGRAMACION.. </t>
  </si>
  <si>
    <t>info@blackslot.com</t>
  </si>
  <si>
    <t>B99336158</t>
  </si>
  <si>
    <t>FORCADA GLOBAL SOCIEDAD LIMITADA</t>
  </si>
  <si>
    <t>"La distribución en farmacia de productos de fecundación ""in vitro"", preservativos y otros productos sanitarios. La exportación e importación de productos. La prestación de servicios de informática y logística. "</t>
  </si>
  <si>
    <t>A95668497</t>
  </si>
  <si>
    <t>BAE SYSTEMS APPLIED INTELLIGENCE -SPAIN- SOCIEDAD ANONIMA</t>
  </si>
  <si>
    <t xml:space="preserve">EL DISEÑO, DESARROLLO, GESTION, PRODUCCION, INTEGRACION, OPERACION Y MANTENIMIENTO DE SISTEMAS DE INFORMACION BASADOS EN LA TECNOLOGIA. </t>
  </si>
  <si>
    <t>B85292456</t>
  </si>
  <si>
    <t>KAIROS SISTEMAS DE GESTION SL</t>
  </si>
  <si>
    <t xml:space="preserve">DISENO Y CREACION DE SOFTWARE INFORMATICO Y PROGRAMAS DE ORDENADOR DE TODO TIPO Y MATERIA, Y EXPLOTACION ECONOMICA DE LOS MISMOS.. </t>
  </si>
  <si>
    <t>B85441848</t>
  </si>
  <si>
    <t>ALTAIR SOLUCIONES MULTIMEDIA SL</t>
  </si>
  <si>
    <t xml:space="preserve">LA COMERCIALIZACION Y DESARROLLO DE SOFTWARE, PROGRAMACION PROPIA Y DE TERCEROS, ASI COMO LA ENSENANZA TANTO TEORICA COMO PRACTICA DE FORMACION OCUPACIONAL EN TODAS SUS RAMAS Y ESPECIALIDADES.. </t>
  </si>
  <si>
    <t>B86295755</t>
  </si>
  <si>
    <t>AUGMENTED REALITY SOLUTIONS SL</t>
  </si>
  <si>
    <t xml:space="preserve">LA COMERCIALIZACION Y VENTA DE APLICACIONES Y SOLUCIONES TECNOLOGICAS DESARROLLADAS A PARTIR DE LA TECNOLOGIA S.D.K. DE REALIDAD AUMENTADA. </t>
  </si>
  <si>
    <t>B86608494</t>
  </si>
  <si>
    <t>ECOSISTEMA EMPRENDEDOR SL</t>
  </si>
  <si>
    <t xml:space="preserve">LLEVAR A CABO DESARROLLO DE PROGRAMAS INFORMATICOS SOFTWARE PARA CLIENTES DEL SECTOR PUBLICO Y PRIVADO TANTO EN ESPAÑA, COMO EN LA UNION EUROPEA Y ENOTROS PAISES. DESARROLLAR SOFTWARE PROPIO Y COMERCIALIZARLO. </t>
  </si>
  <si>
    <t>B15933443</t>
  </si>
  <si>
    <t>CORUNET SL</t>
  </si>
  <si>
    <t xml:space="preserve">DISENO, DESARROLLO Y MANTENIMIENTO DE PAGINAS WEB, ALTAS EN BUSCADORES, SERVICIOS DE ALOJAMIENTO Y ALMACENAMIENTO DE DATOS, ANALISIS Y DIAGNOSTICOS DE WEBS, ALQUILER Y GESTION DE ESPACIOS EN INTERNET, ASI, COMO CUALQUIER. </t>
  </si>
  <si>
    <t>corunet@corunet.com</t>
  </si>
  <si>
    <t>B47685524</t>
  </si>
  <si>
    <t>SOLUCIONES TECNOLOGICAS EVENTIVE SL</t>
  </si>
  <si>
    <t xml:space="preserve">Actividad de Servicios en General. Actividades de programación informática. Actividades de consultoría informática. </t>
  </si>
  <si>
    <t>B50060136</t>
  </si>
  <si>
    <t>COMERCIAL ARAGONESA GAMA SL</t>
  </si>
  <si>
    <t xml:space="preserve">COMERCIO AL POR MAYOR Y MENOR DE MATERIAL ELECTRICO Y ELECTRONICO. </t>
  </si>
  <si>
    <t>gama@gamacomercial.com</t>
  </si>
  <si>
    <t>B85457117</t>
  </si>
  <si>
    <t>IDEAMINA VENTURES SL</t>
  </si>
  <si>
    <t xml:space="preserve">LA ELABORACION, CONSTITUCION, MANTENIMIENTO Y EVOLUCION DE ELEMENTOS Y UNIDADES DE PROGRAMACION PROPIA EN REDES Y SISTEMAS INFORMATICOS, PROPIAS O DE TERCEROS, ASI COMO EL ALOJAMIENTO, ARRENDAMIENTO, EN LAS MISMAS DE PRO. </t>
  </si>
  <si>
    <t>B86672888</t>
  </si>
  <si>
    <t>BRAIN AT WORK SL</t>
  </si>
  <si>
    <t xml:space="preserve">Tecnología de los negocios. Procesos de optimización en los negocios. Transformación de funciones de tecnología de la información. Optimización de costes. Servicios de RR. HH y formación de personal. Externalizacion de servicios de procesos de negocio. Servicios de infraestructura. </t>
  </si>
  <si>
    <t>B91899039</t>
  </si>
  <si>
    <t>THE BRAINSTORM WEB SOCIEDAD LIMITADA</t>
  </si>
  <si>
    <t xml:space="preserve">Desarrollo e instalación de redes locales, desarrollo de aplicaciones multimedia, programación y optimización de bases de datos documentales y gráficas, desarrollo de sitios WEB y la gestión de correo electrónico y dominios, desarrollo de internet. </t>
  </si>
  <si>
    <t>B34175844</t>
  </si>
  <si>
    <t>SUMELTE SL</t>
  </si>
  <si>
    <t>34300</t>
  </si>
  <si>
    <t xml:space="preserve">LA VENTA AL MAYOR Y MENOR DE MATERIAL ELECTRICO Y ELECTRONICO ASI COMO LA PARTICIPACION EN OTRAS SOCIEDADES QUE TENGAN OBJETO ANALOGO.. </t>
  </si>
  <si>
    <t>sumelte@eresmas.com</t>
  </si>
  <si>
    <t>B86050325</t>
  </si>
  <si>
    <t>PR2GS-PEOPLE ROUTER ESPAÑA SL</t>
  </si>
  <si>
    <t xml:space="preserve">EL DESARROLLO Y UTILIZACION DE TECNOLOGIAS DE INFORMACION, SOPORTADAS EN ALGORITMOS MATEMATICOS... </t>
  </si>
  <si>
    <t>B97844807</t>
  </si>
  <si>
    <t>SPONSOROCIO SL</t>
  </si>
  <si>
    <t xml:space="preserve">LA SOCIEDAD TIENE POR OBJETO LAS ACTIVIDADES PROPIAS DE UNA AGENCIA DE PUBLICIDAD ONLINE, LA CREACION DE PORTALES -PAGINAS WEBS- DE PAGO EN INTERNET, Y EL ANUNCIO EN LAS MISMAS DE PAGINAS WEBS DE TERCEROS. </t>
  </si>
  <si>
    <t>B63989339</t>
  </si>
  <si>
    <t>TALENTO MEDITERRANEO SL</t>
  </si>
  <si>
    <t xml:space="preserve">LA PRESTACION DE SERVICIOS DE MARKETING, PUBLICIDAD Y COMUNICACION EN GENERAL, EN ESPECIAL POR TELEFONO, (TELEMARKETING), DEDICANDOSE ENTRE OTRAS ACTIVIDADES A LA CREACION DE PAGINAS WEB, ETC                             . </t>
  </si>
  <si>
    <t>B64498942</t>
  </si>
  <si>
    <t>DREAMS FACTORY DIGITAL SL</t>
  </si>
  <si>
    <t xml:space="preserve">LA INNOVACION, INVESTIGACION Y DESARROLLO DE PLATAFORMAS, APLICACIONES Y SOFTWARE A TRAVES DE LAS NUEVAS TECNOLOGIAS DE LA INFORMACION Y COMUNICACION, ASI COMO LA INCUBACION DE NUEVOS PROYECTOS, ETC. </t>
  </si>
  <si>
    <t>B66049057</t>
  </si>
  <si>
    <t>WALLAPOP SL</t>
  </si>
  <si>
    <t xml:space="preserve">LA GESTION Y ADMINISTRACION DE VALORES REPRESENTATIVOS DE LOS FONDOS PROPIOS DE ENTIDADES RESIDENTES Y NO RESIDENTES EN TERRITORIO ESPAÑOL, MEDIANTE LA CORRESPONDIENTE ORGANIZACION DE MEDIOS MATERIALES Y PERSONALES; LA .... </t>
  </si>
  <si>
    <t>B85632024</t>
  </si>
  <si>
    <t>APRILWAX CONSULTING SL</t>
  </si>
  <si>
    <t xml:space="preserve">LAS ACTIVIDADES DE CONSULTORIA, INTEGRACION Y EXTERNALIZACION DE SERVICIOSRELACIONADOS CON LA ORGANIZACION, LOS PROCESOS Y LOS SISTEMAS DE INFORMACION.. </t>
  </si>
  <si>
    <t>B85803401</t>
  </si>
  <si>
    <t>TOMALIBROS SL</t>
  </si>
  <si>
    <t xml:space="preserve">EL DESARROLLO DE PROYECTOS TECNOLOGICOS PARA EL SECTOR EDITORIAL E INTERNET.. </t>
  </si>
  <si>
    <t>B35838432</t>
  </si>
  <si>
    <t>DISOFT SOLUTIONS CANARIAS SL</t>
  </si>
  <si>
    <t xml:space="preserve">LA ELABORACION, ANALISIS, GESTION, VENTA, ASISTENCIA TECNICA DE PROGRAMAS SOFTWARE, ASI COMO CUANDO SE RELACIONES CON SU PUESTA EN FUNCIONAMIENTO, INCLUIDO LOS APARATOS Y TECNOLOGIAS NECESARIOS PARA ELLO. </t>
  </si>
  <si>
    <t>B62218201</t>
  </si>
  <si>
    <t>LUZ EXPERIMENTAL Y DESARROLLO DE SISTEMAS SL</t>
  </si>
  <si>
    <t xml:space="preserve">LA COMPRAVENTA. MONTAJE Y COMERCIALIZACION DE COMPONENTES ELECTRONICOS Y SOPORTES PUBLICITARIOS.. </t>
  </si>
  <si>
    <t>B76156298</t>
  </si>
  <si>
    <t>HOSPIFOR EQUIPAMIENTOS MEDICOS SOCIEDAD LIMITADA</t>
  </si>
  <si>
    <t xml:space="preserve">La compra, venta, importación, exportación de material electrónico y software, para la rama sanitaria. La compra, venta, representación y reparación de aparatos electrónicos y pequeños electrodomésticos. La realización de toda clase de tratamientos de estética y belleza y salud... </t>
  </si>
  <si>
    <t>B83517524</t>
  </si>
  <si>
    <t>EMETROPIA SL</t>
  </si>
  <si>
    <t xml:space="preserve">COMPRAVENTA, IMPORTACION, EXPORTACION, DISTRIBUCION Y DESARROLLO DE TODO TIPO DE SOFTWARE INFORMATICO TANTO PARA EMPRESAS COMO PARTICULARES Y CON APLICACION EN LA INDUSTRIA U HOGAR YA SEAN DE CREACION PROPIA O CREADOS PO. </t>
  </si>
  <si>
    <t>B85548014</t>
  </si>
  <si>
    <t>VIAJE RED NETWORK SL</t>
  </si>
  <si>
    <t xml:space="preserve">LA SELECCION, PROMOCION, RECOPILACION Y DISTRIBUCION DE CONTENIDOS RELACIONADOS CON EL OCIO, LOS VIAJES Y EL ENTRETENIMIENTO. A TRAVES DE TODO TIPO DE SISTEMAS INFORMATICOS E INTERNET.. </t>
  </si>
  <si>
    <t>B85961910</t>
  </si>
  <si>
    <t>DEEPFEEL SL</t>
  </si>
  <si>
    <t xml:space="preserve">EL DESARROLLO, GESTION Y COMERCIALIZACION DE SOLUCIONES DE COMUNICACION A REDES SOCIALES, COLECTIVOS, ASOCIACIONES Y AGRUPACIONES, ASI COMO EL COMERCIO E INTERCAMBIO DE BIENES Y SERVICIOS, PRINCIPALMENTE A TRAVES DE LA RED DE INTERNET.. </t>
  </si>
  <si>
    <t>B86588803</t>
  </si>
  <si>
    <t>SHERON GLOBAL SECURITY SERVICES SL</t>
  </si>
  <si>
    <t xml:space="preserve">LA PRESTACION DE SERVICIOS EN EL CAMPO DE LA INFORMATICA, COMUNICACIONES ANALOGICAS O DIGITALES, TRANSFERENCIA DE DATOS, MULTIMEDIA, ALQUILER DE ESPACIOS VIRTUALES, PUBLICIDAD EN SOPORTE VIRTUAL A TRAVES DE REDES;. </t>
  </si>
  <si>
    <t>B33998527</t>
  </si>
  <si>
    <t>CRINOLIA SOCIEDAD LIMITADA</t>
  </si>
  <si>
    <t xml:space="preserve">La explotación de un negocio de realización y desarrollo de software, hardware, albergue de webs en propiedad y alquilados a terceros, programación y todo tipo de actividades informáticas. Compra, venta, importación, exportación, distribución e instalación de equipos de telecomunicaciones, ingenería. </t>
  </si>
  <si>
    <t>B65619033</t>
  </si>
  <si>
    <t>EBULEVARD ON LINE ECOMMERCE SL</t>
  </si>
  <si>
    <t xml:space="preserve">EL DISEÑO, PRODUCCION, EXPLOTACION, PROMOCION, Y COMERCIALIZACION DE TIENDAS VIRTUALES PARA LA VENTA DE TODA CLASE DE PRODUCTOS Y ARTICULOS A TRAVES DE INTERNET. GESTION Y MANTENIMIENTO DE DICHAS TIENDAS, ETC. </t>
  </si>
  <si>
    <t>B86722824</t>
  </si>
  <si>
    <t>G&amp;D LABS SL</t>
  </si>
  <si>
    <t xml:space="preserve">El diseño, desarrollo, producción, integración y mantenimiento de productos basados en el uso intensivo de las tecnologías de la información (informática, electrónica y comunicaciones) así como la prestación de cualquier tipode servicios relacionados con el objeto social. </t>
  </si>
  <si>
    <t>B02571586</t>
  </si>
  <si>
    <t>ICASEBOARD SOCIEDAD LIMITADA</t>
  </si>
  <si>
    <t xml:space="preserve">La importación, comercialización y venta de todo tipo de productos electrónicos, informáticos, artículos de regalo y menaje para el hogar. La importación, comercialización y venta de todo tipo de productos odontológicos. Comercialización y distribución de libros y artículos de librería. La compraven. </t>
  </si>
  <si>
    <t>B04726873</t>
  </si>
  <si>
    <t>INTELINOVA SOFTWARE SOCIEDAD LIMITADA</t>
  </si>
  <si>
    <t xml:space="preserve">Informática, telecomunicaciones y ofimática, en concreto, la creación, desarrollo y asesoriamiento de aplicaciones informáticas, instalación y mantenimiento de equipos informáticos, así como la comercialización, distribución, importación y exportación de software, hardware y sus suministros. Desarro. </t>
  </si>
  <si>
    <t>info@trainingym.com</t>
  </si>
  <si>
    <t xml:space="preserve"> hola@trainingym.com</t>
  </si>
  <si>
    <t xml:space="preserve"> juan@trainingym.com</t>
  </si>
  <si>
    <t xml:space="preserve"> informatica@trainingym.com</t>
  </si>
  <si>
    <t xml:space="preserve"> protecciondatos@trainingym.com</t>
  </si>
  <si>
    <t>B17282567</t>
  </si>
  <si>
    <t>BIANNA RECYCLING SOCIEDAD LIMITADA</t>
  </si>
  <si>
    <t>17460</t>
  </si>
  <si>
    <t xml:space="preserve">LA CONSTRUCCION, CONSERVACION, REPARACION Y MANTENIMIENTO DE INSTALACIONES PARA TRATAMIENTO DE RESIDUOS, EN TODAS SUS FASES. COMERCIALIZACION DE DICHA MAQUINARIA E INSTALACIONES. SERVICIOS DE INGENIERIA, GESTION Y EXPLOT. </t>
  </si>
  <si>
    <t>masmaq@masias.com</t>
  </si>
  <si>
    <t xml:space="preserve"> invest@masias.com</t>
  </si>
  <si>
    <t>B47635123</t>
  </si>
  <si>
    <t>SOLUCIONES DIGITALES SERVI-TEC SL</t>
  </si>
  <si>
    <t>47194</t>
  </si>
  <si>
    <t xml:space="preserve">EL COMERCIO AL POR MAYOR Y MENOR DE MAQUINAS Y EQUIPOS DE OFICINA, MOBILIARIO Y TODO TIPO DE CONSUMIBLES. COMERCIO AL POR MAYOR Y MENOR DE MAQUINAS COPIADORAS Y REPARACION DE LAS MISMAS. ALQUILER DE TODO TIPO DE MAQUINAR. </t>
  </si>
  <si>
    <t>B84594357</t>
  </si>
  <si>
    <t>AZULBLUE IGB05 SL</t>
  </si>
  <si>
    <t xml:space="preserve">LA PRODUCCION, REALIZACION, DISTRIBUCION, COMERCIALIZACION Y EXHIBICION DE IMAGENES Y SONIDOS EN SOPORTES CINEMATOGRAFICOS, VIDEOGRAFICOS E INFORMATICOS. </t>
  </si>
  <si>
    <t>B84616531</t>
  </si>
  <si>
    <t>NOTIMECODE SL</t>
  </si>
  <si>
    <t xml:space="preserve">LA PRODUCCION, REALIZACION, DISTRIBUCION; COMERCIALIZACION Y EXHIBICION DE IMAGENES Y SONIDOS EN SOPORTES CINEMATOGRAFICOS, VIDEOGRAFICOS E INFORMATICOS. </t>
  </si>
  <si>
    <t>B86081890</t>
  </si>
  <si>
    <t>CERBERUS CONSULTORES SL</t>
  </si>
  <si>
    <t xml:space="preserve">CONSULTORIA INFORMATICA Y AUDIOVISUAL PARA PEQUEÑAS Y MEDIANAS EMPRESAS Y PARTICULARES. </t>
  </si>
  <si>
    <t>B86443181</t>
  </si>
  <si>
    <t>PEER TO PEER CARS SL</t>
  </si>
  <si>
    <t xml:space="preserve">EL DESARROLLO DE SOFTWARE PROPIETARIO, SOFTWARE ORIENTADO A TECNOLOGIAS DE INTERNET Y PLATAFORMAS DE COMERCIO ELECTRONICO, ASI COMO LA INVESTIGACION DE MEJORAS EN PROCESOS PRODUCTIVOS Y PRODUCTOS APLICANDO NUEVAS TECNOLOGIAS... </t>
  </si>
  <si>
    <t>B10417392</t>
  </si>
  <si>
    <t>APLILAND DESARROLLO DE APLICACIONES SL</t>
  </si>
  <si>
    <t xml:space="preserve">El desarrollo, la gestión, explotación, comercialización de toda clase de negocios y actividades relacionadas con las aplicaciones informáticas. </t>
  </si>
  <si>
    <t>B17907932</t>
  </si>
  <si>
    <t>SAMI PROCONST SL</t>
  </si>
  <si>
    <t xml:space="preserve">IMPORTACION, EXPORTACION, VENTA Y DISTRIBUCION DE TODO TIPO DE PRODUCTOS ALIMENTICIOS; DE TODO TIPO DE CALZADO, TEXTILES Y ROPAS DE TODAS CLASES; DE TODO TIPO DE MAQUINARIA INDUSTRIAL Y DE CONSTRUCCION Y DE TODO TIPO DE. </t>
  </si>
  <si>
    <t>B47482179</t>
  </si>
  <si>
    <t>CENTRO DE TRANSICION AL EMPLEO ORDINARIO SL</t>
  </si>
  <si>
    <t>47130</t>
  </si>
  <si>
    <t xml:space="preserve">k) La distribución, venta y adaptación de productos sanitarios ortopédicos y ayudas técnicas. l) Servicios de promoción, desarrollo y gestión de redes sociales, y creación, desarrollo y mantenimiento de páginas web, así como todo lo relacionado con las tecnologías de la información accesible.. </t>
  </si>
  <si>
    <t>B57442451</t>
  </si>
  <si>
    <t>TEIS CONSULTORES SL</t>
  </si>
  <si>
    <t>07001</t>
  </si>
  <si>
    <t xml:space="preserve">El diseño, desarrollo e implantación de soluciones tecnológicas, informaticas, de comunicación y de recursos humanos, la compraventa de equipamiento y aplicaciones informaticas, la actuación como contratista o subcontratistapara la prestación a terceros de todo tipo de servicios relacionados con co.. </t>
  </si>
  <si>
    <t>B57752024</t>
  </si>
  <si>
    <t>ALWAYS LAN SOLUTIONS SL</t>
  </si>
  <si>
    <t xml:space="preserve">La distribución y venta al por mayor y menor de material eléctrico, y en especial, material de telecomunicaciones, informática y domótica. </t>
  </si>
  <si>
    <t>B61143640</t>
  </si>
  <si>
    <t>HARDWARE CATALUNYA SL</t>
  </si>
  <si>
    <t>08184</t>
  </si>
  <si>
    <t xml:space="preserve">MONTAJE Y VENTA AL MENOR Y AL POR MAYOR, DE ORDENADORES Y SUS COMPONENTES Y LA IMPORTACION DE COMPONENTES DENTRO DEL AMBITO DE LA UNION EUROPEA.. </t>
  </si>
  <si>
    <t>B63696181</t>
  </si>
  <si>
    <t>D TRES CONSULTORIA TECNOLOGIA Y COMUNICACION SL</t>
  </si>
  <si>
    <t xml:space="preserve">EL DESARROLLO E IMPLANTACION DE APLICACIONES INFORMATICAS.EL DISENO DE CAMPANAS PUBLICITARIAS LA VENTA DE ESPACIOS PUBLICITARIOS A TRAVES DE UN PORTAL, EN INTERNET. </t>
  </si>
  <si>
    <t>vincent@vivesymari.es</t>
  </si>
  <si>
    <t>B64515307</t>
  </si>
  <si>
    <t>GLOBAL MARKETING Y RECURSOS SL</t>
  </si>
  <si>
    <t xml:space="preserve">AGENCIA DE PUBLICIDAD, MEDIOS Y MARKETING.SERVICIOS INFORMATICOS.CREACION Y DIFUSION DE PAGINAS WEB, FOTOGRAFIA PUBLICITARIA Y CREACION DE ANUNCIOS PUBLICITARIOS, COMERCIO MAYOR Y MENOR DE EQUIPOS INFORMATICOS, ETC. </t>
  </si>
  <si>
    <t>B83487595</t>
  </si>
  <si>
    <t>MAKE MODELS SL</t>
  </si>
  <si>
    <t xml:space="preserve">LA IMPORTACION, DISENO, PRODUCCION, COMPRA Y VENTA DE MAQUETAS Y ARTICULOS DE MODELISMO EN GENERAL.                                                                                                                         . </t>
  </si>
  <si>
    <t>info@makemodels.com</t>
  </si>
  <si>
    <t>B84708114</t>
  </si>
  <si>
    <t>RED SOULMATICA SL</t>
  </si>
  <si>
    <t xml:space="preserve">PRESTACION DE SERVICIOS DE INTERNET, ALOJAMIENTO DE PAGINAS WEB, CORREOS ELECTRONICOS, DOMINIOS, TIENDAS VIRTUALES Y DISENOS DE PAGINAS WEB. </t>
  </si>
  <si>
    <t>B86219516</t>
  </si>
  <si>
    <t>SMART MIND VENTURES SL</t>
  </si>
  <si>
    <t xml:space="preserve">Creación, desarrollo y promoción de proyectos relacionados con aplicaciones de smartphones y Tablet-PC. </t>
  </si>
  <si>
    <t>A84022912</t>
  </si>
  <si>
    <t>BLACHERE ILUMINACION ESPAÑA SA</t>
  </si>
  <si>
    <t xml:space="preserve">LA FABRICACION, PROMOCION, VENTA, ALQUILER, EXPLOTACION, EXPORTACION E IMPORTACION DE TODO TIPO DE ILUMINACIONES, PUBLICIDAD LUMINOSA; ALUMBRADO PUBLICO Y CUALQUIER OTRO TIPO DE ALUMBRADO. </t>
  </si>
  <si>
    <t>B17971987</t>
  </si>
  <si>
    <t>MATERIAL ELECTRIC EN GENERAL SL</t>
  </si>
  <si>
    <t xml:space="preserve">COMPRA-VENTA AL POR MAYOR Y AL POR MENOR, ASI COMO LA DISTRIBUCION DE TODO TIPO DE PRODUCTOS TENIENDO RELACION CON LA ELECTRICIDAD. FABRICACION DE PEQUENOS PRODUCTOS ELECTRICOS CON TODO LO QUE LE SEA ANALOGO O COMPLEMENT. </t>
  </si>
  <si>
    <t>B64068828</t>
  </si>
  <si>
    <t>AUTOMATIC TRACE SL</t>
  </si>
  <si>
    <t xml:space="preserve">EL DISENO Y FABRICACION DE MAQUINAS DE PRECISION Y DE CONTROL DEL ALMACENAMIENTO, DISENO Y CREACION DE PROGRAMAS Y APLICACIONES INFORMATICAS.COMERCIO MAYOR DE PRODUCTOS DE INFORMATICA; ETC. </t>
  </si>
  <si>
    <t>B65341927</t>
  </si>
  <si>
    <t>EVOLUTION COMMUNICATION GLOBAL IBERIA SL</t>
  </si>
  <si>
    <t xml:space="preserve">LA COMPRA Y VENTA Y COMERCIALIZACION AL POR MAYOR Y AL POR MENOR, POR CUENTA PROPIA O DE TERCEROS DE ROPA Y PRENDAS DE VESTIR PARA MUJER, HOMBRE Y NIÑOS. COMPLEMENTOS Y ACCESORIOS DEL VESTIR, ETC.. </t>
  </si>
  <si>
    <t>B99314627</t>
  </si>
  <si>
    <t>PROCURADORES EN LA RED SOCIEDAD LIMITADA</t>
  </si>
  <si>
    <t xml:space="preserve">La creación, desarrollo, gestión y comercialización de programas informáticos en el ámbito jurídico y administrativo. El objeto social podrá ser desarrollado total o parcialmente mediante la titularidad de acciones o participaciones en sociedades de idéntico o análogo objeto social. </t>
  </si>
  <si>
    <t>B09541475</t>
  </si>
  <si>
    <t>APPFUTURE DIGITAL SL</t>
  </si>
  <si>
    <t xml:space="preserve">Desarrollo de software informático y electrónico. Creación, programación ydesarrollo de aplicaciones informáticas. Comercialización y distribución de aplicaciones informáticas de terceros. Desarrollo de productos informáticos (páginas web, tiendas virtuales, aplicaciones). Consultoría informática. </t>
  </si>
  <si>
    <t>B84458298</t>
  </si>
  <si>
    <t>OPENJAW TECHNOLOGIES IBERICA SL</t>
  </si>
  <si>
    <t xml:space="preserve">LA GESTION Y ADMINISTRACION DE VALORES REPRESENTATIVOS DE LOS FONDOS PROPIOS DE ENTIDADES NO RESIDENTES EN TERRITORIO ESPANOL, CONTANDO PARA ELLO CON LA CORRESPONDIENTE ORGANIZACION DE MEDIOS MATERIALES Y PERSONALES. </t>
  </si>
  <si>
    <t>B85551562</t>
  </si>
  <si>
    <t>ARGOS CONSULTORES Y DESARROLLOS INFORMATICOS S.L.</t>
  </si>
  <si>
    <t xml:space="preserve">CREACION, PUESTA EN MARCHA, MANTENIMIENTO Y EXPLOTACION DE APLICACIONES INFORMATICAS Y PORTALES EN INTERNET.. </t>
  </si>
  <si>
    <t>B99224826</t>
  </si>
  <si>
    <t>TWINDOCS INTERNATIONAL SERVICES SOCIEDAD LIMITADA</t>
  </si>
  <si>
    <t xml:space="preserve">1.- LA PRESTACION DE TODA CLASE DE SERVICIOS DE DESARROLLO DE SOFTWARE DESTINADOS A PARTICULARES, LA BANCA, ENTIDADES FINANCIERAS, DE CREDITO O COMPA IAS ASEGURADORAS, ASI COMO CUALESQUIERA COMPA IAS PUBLICAS Y PRIVADAS.. </t>
  </si>
  <si>
    <t>B55652648</t>
  </si>
  <si>
    <t>R TELECOM IBERIA SOCIEDAD LIMITADA</t>
  </si>
  <si>
    <t xml:space="preserve">La importación, exportacion de productos electrónicos y sistemas de telecomunicaciones. La fabricación, instalacion y mantenimiento de equipamiento de televisión, radio e internet. </t>
  </si>
  <si>
    <t>B64606478</t>
  </si>
  <si>
    <t>BLIT SOFTWARE SL</t>
  </si>
  <si>
    <t xml:space="preserve">DISENAR, CONSTRUIR Y ASESORAR EN PRODUCTOS DE SOFTWARE Y SU INSTALACION.REPRESENTAR Y PROMOCIONAR VENTAS DE ARTICULOS INFORMATICOS, ESPECIALMENTE DE SOFTWARE, TANTO POR CUENTA PROPIA COMO A COMISION, ETC. </t>
  </si>
  <si>
    <t>B82298753</t>
  </si>
  <si>
    <t>BIOTONER BROKERS SL</t>
  </si>
  <si>
    <t xml:space="preserve">A)COMERCIO AL POR MAYOR DE PRODUCTOS DE RECUPERACION. B) COMERCIO AL POR MAYOR DE CONSUMIBLES DE INFORMATICA.. </t>
  </si>
  <si>
    <t>biotoner@maptel.es</t>
  </si>
  <si>
    <t>B85589844</t>
  </si>
  <si>
    <t>HUDSON NETWORKS INVESTMENTS SL</t>
  </si>
  <si>
    <t xml:space="preserve">EL DESARROLLO DE REDES DE COMUNICACION SOCIAL MEDIANTE LA CREACION Y MANTENIMIENTO DE PAGINAS WEB.. </t>
  </si>
  <si>
    <t>B86413671</t>
  </si>
  <si>
    <t>CEFOREM MULTIMEDIA MADRID SL</t>
  </si>
  <si>
    <t xml:space="preserve">LA PRODUCCION, VENTA, INTERMEDIACION O TRANSMISION, POR CUALQUIER TITULO, DE APLICACIONES INFORMATICAS;. </t>
  </si>
  <si>
    <t>B91939009</t>
  </si>
  <si>
    <t>CLG TECNICOS DE MORON SOCIEDAD DE RESPONSABILIDAD LIMITADA LABORAL</t>
  </si>
  <si>
    <t>41530</t>
  </si>
  <si>
    <t xml:space="preserve">Comercio de equipos informáticos, periféricos, consumibles, mobiliario de oficinas, mantenimiento, reparación y alquiler de toda clase de equipos tanto hardware con software; Instalación de redes, confección y mantenimiento de páginas webs, y correo electrónico. </t>
  </si>
  <si>
    <t>B31955123</t>
  </si>
  <si>
    <t>FRANQUICIAS MARKETING ONLINE SL</t>
  </si>
  <si>
    <t xml:space="preserve">LA EXPLOTACION DE ESPACIOS PUBLICITARIOS EN INTERNET, COMPRAVENTA DE DOMINIOS Y CREACION DE PAGINAS WEB. LA SOCIEDAD PODRA DESARROLLAR SU OBJETO, TOTAL O PARCIALMENTE, DE MODO DIRECTO O INDIRECTO, MEDIANTE LA TITULARIDAD. </t>
  </si>
  <si>
    <t>B54876479</t>
  </si>
  <si>
    <t>RECREUS INDUSTRIES SL</t>
  </si>
  <si>
    <t xml:space="preserve">La fabricación, compra, venta, intermediación y comercialización en general de productos tecnológicos del sector de la impresión en tres dimensiones. </t>
  </si>
  <si>
    <t>B85157683</t>
  </si>
  <si>
    <t>TURISMO DIARIO SOCIEDAD LIMITADA</t>
  </si>
  <si>
    <t xml:space="preserve">LA PRESTACION DE SERVICIOS CONSISTENTES EN SUMINISTRO O INTERCAMBIO DE INFORMACION, EN FORMA DE IMAGENES, SONIDOS, TEXTOS, GRAFICOS O CUALQUIER OTRA FUENTE DE INFORMACION DE FUTURA IMPLANTACION O COMBINACIONES DE TODOS E. </t>
  </si>
  <si>
    <t>B86096708</t>
  </si>
  <si>
    <t>GREEN KROL SL</t>
  </si>
  <si>
    <t xml:space="preserve">Desarrollo de actividades relacionadas con el negocio eléctrico... </t>
  </si>
  <si>
    <t>B86631355</t>
  </si>
  <si>
    <t>ICONO TRAINING CONSULTING SL</t>
  </si>
  <si>
    <t xml:space="preserve">Desarrollo, instalación, mantenimiento y soporte de sistemas tecnológicos. Preventa, consultoría, trasmisión de conocimientos y formación de sistemasinformáticos y de telecomunicaciones. Investigación, desarrollo e innovación tecnológica. </t>
  </si>
  <si>
    <t>B91923771</t>
  </si>
  <si>
    <t>3D TEAM WORLD SOCIEDAD LIMITADA</t>
  </si>
  <si>
    <t xml:space="preserve">Constituye el objeto de la Sociedad: 1. El diseño y la creación de programas informáticos y paginas webs. 2. La edición, diseño e impresión gráficay animación 3D. 3. Los servicios de publicidad mediante anuncios, carteles, folletos, boletines, películas cinematográficas o cualquier otro soporte. </t>
  </si>
  <si>
    <t>B54031018</t>
  </si>
  <si>
    <t>CUSTOMER RELATIONSHIP MANAGEMENT TECHNOLOGY SL</t>
  </si>
  <si>
    <t xml:space="preserve">1. DISENO, IMPLANTACION Y EXPLOTACION DE PLATAFORMAS DE SERVICIOS DIRIGIDOS A CLIENTES. 2. IMPORTACION Y DISTRIBUCION DE EQUIPOS Y SOFTWARE. 3. DISENO DE LICENCIAS CORPORATIVAS, LICENCIAS FLOTANTES, SISTEMAS ASP Y PROTEC. </t>
  </si>
  <si>
    <t>B63790794</t>
  </si>
  <si>
    <t>CARKIM2 GRUP SL</t>
  </si>
  <si>
    <t xml:space="preserve">EL ASESORAMIENTO EN MATERIA DE TELEFONIA FIJA Y MOVIL Y PRODUCTOS ASOCIADOS EN EL AMBITO DE LAS TELECOMUNICACIONES, DISENO Y GESTION DE SERVICIOS DE INTERNET, PARA PROFESIONALES Y EMPRESAS, ETC. </t>
  </si>
  <si>
    <t>B70083753</t>
  </si>
  <si>
    <t>LUSCO TEKHNE S.L</t>
  </si>
  <si>
    <t xml:space="preserve">ASESORAMIENTO DE EMPRESAS EN MATERIA DE APLICACIONES INFORMATICAS Y ORGANIZACION ADMINISTRATIVA. </t>
  </si>
  <si>
    <t>B84758630</t>
  </si>
  <si>
    <t>QUANTITATIVE RISK RESEARCH SL</t>
  </si>
  <si>
    <t xml:space="preserve">LA REALIZACION DE ACTIVIDADES RELACIONADAS CON EL DESARROLLO DE TODA CLASE DE APLICACIONES INFORMATICAS PARA LA GESTION DE RIESGOS Y VALORACION DE DERIVADOS FINANCIEROS,. </t>
  </si>
  <si>
    <t>qualityconta@qualityconta.com</t>
  </si>
  <si>
    <t>B84773308</t>
  </si>
  <si>
    <t>IPAT COMPONENTES SL</t>
  </si>
  <si>
    <t xml:space="preserve">LA COMPRAVENTA AL POR MAYOR DE PRODUCTOS ELECTRONICOS A NIVEL NACIONAL. </t>
  </si>
  <si>
    <t>B39763750</t>
  </si>
  <si>
    <t>NORSIP SOLUCIONES INNOVACION Y DESARROLLO SOCIEDAD LIMITADA</t>
  </si>
  <si>
    <t xml:space="preserve">Diseño, instalación y mantenimiento de sistemas y soluciones electrónicas e informáticas. </t>
  </si>
  <si>
    <t>B64300759</t>
  </si>
  <si>
    <t>DANE ELEC SPAIN SL</t>
  </si>
  <si>
    <t xml:space="preserve">LA COMPRAVENTA, IMPORTACION, EXPORTACION, INSTALACION, MANTENIMIENTO, REPARACION DE TODO MATERIAL ELECTRICO, ELECTRONICO E INFORMATICO.ESTUDIO, DISENO, PROYECCION, INVESTIGACION, EXPLOTACION DE DICHOS MATERIALES, ETC. </t>
  </si>
  <si>
    <t>B65693822</t>
  </si>
  <si>
    <t>SUNOMONO SL</t>
  </si>
  <si>
    <t xml:space="preserve">PRODUCCION DE TRABAJOS AUDIOVISUALES, Y DE PUBLICIDAD,. ASI COMO TODA CLASE DE EVENTOS RELACIONADOS CON ESTOS. ALQUILER DE MATERIAL Y EQUIPAMIENTO TECNICO AUDIOVISUAL. ASESORIA Y CREACION DE PROGRAMAS INFORMATICOS, ETC. </t>
  </si>
  <si>
    <t>B65870305</t>
  </si>
  <si>
    <t>HOYEXPRESAMOS SL</t>
  </si>
  <si>
    <t xml:space="preserve">POSICIONAMIENTO DE MARCA EN REDES SOCIALES, DESARROLLO DE MARCAS EN REDES SOCIALES, CAMPAÑAS DE COMUNICACION EN REDES SOCIALES, COMUNITY MANAGER, FORMACION EN REDES SOCIALES, PRODUCCION DE VIDEO ON LINE, ETC. </t>
  </si>
  <si>
    <t>B86291580</t>
  </si>
  <si>
    <t>MEETINARTS NETWORK SL</t>
  </si>
  <si>
    <t xml:space="preserve">LA CREACION, GESTION, DESARROLLO, MANTENIMIENTO, PROMOCION Y COMERCIALIZACION DE UNA PLATAFORMA DE INTERNET CON CARACTER DE RED SOCIAL... </t>
  </si>
  <si>
    <t>B86327079</t>
  </si>
  <si>
    <t>KEEYX PROYECTOS INFORMATICOS SL</t>
  </si>
  <si>
    <t xml:space="preserve">Comercio de material informático, telefonía móvil y cámaras de video vigilancia. Asesoría técnica y reparación de equipos informáticos. Programación de software para ordenadores y teléfonos móviles. Asesoría técnica e instalación de cámaras de video vigilancia. Creación de páginas web ... </t>
  </si>
  <si>
    <t>B98572878</t>
  </si>
  <si>
    <t>AGOLAR GESTION SL</t>
  </si>
  <si>
    <t xml:space="preserve">Artículo 2 . OBJETO.I. El objeto de la Sociedad consiste en: 1. El comercio al por mayor de toda clase de componentes electrónicos, material eléctrico, material de iluminación, redes y comunicaciones e informática.-2. gestión comercial. 3. La compraventa de solares, locales comerciales, viviend. </t>
  </si>
  <si>
    <t>B04734422</t>
  </si>
  <si>
    <t>HORIZOON SOFTWARE SOCIEDAD LIMITADA</t>
  </si>
  <si>
    <t xml:space="preserve">1. Construcción, instalaciones y mantenimiento. 2. Comercio al por mayor y al por menor. Distribución comercial. Importación y exportación. 3. Actividades inmobiliarias. 4. Actividades profesionales. 5. Industrias manufactureras y textiles. 6. Turismo, hostelería y restauración. 7. Prestacion de serv. </t>
  </si>
  <si>
    <t>B65407421</t>
  </si>
  <si>
    <t>COMERCIAL AGUSTIN GARCIA FERNANDEZ SL</t>
  </si>
  <si>
    <t xml:space="preserve">EL COMERCIO AL MAYOR DE APARATOS DE ELECTRONICA. </t>
  </si>
  <si>
    <t>comerga@gmail.com</t>
  </si>
  <si>
    <t>B86030475</t>
  </si>
  <si>
    <t>SUMINISTROS Y SERVICIOS INTEGRALES HERMANOS SERRANO SL</t>
  </si>
  <si>
    <t xml:space="preserve">LA EXPLOTACION DE TECNOLOGIAS CONVERGENTES, DESARROLLO DE PRODUCTOS CONTEMPLANDO MATERIALES MULTIFUNCIONALES Y ADAPTATIVOS. </t>
  </si>
  <si>
    <t>B98611643</t>
  </si>
  <si>
    <t>DIRELEC GROUP SL</t>
  </si>
  <si>
    <t>46780</t>
  </si>
  <si>
    <t xml:space="preserve">El comercio mayor de material y componentes eléctricos y electrónicos, así como aparatos de movilidad electrónicos de todo tipo (CNAE 4674). La participación en otras sociedades de idéntico u análogo objeto social. La reparación de todo tipo de material y componentes eléctricos y electrónicos, así c.. </t>
  </si>
  <si>
    <t>A61558987</t>
  </si>
  <si>
    <t>GTD SISTEMAS DE INFORMACION SA</t>
  </si>
  <si>
    <t xml:space="preserve">LA CONCEPCION, REALIZACION E IMPLANTACION DE SISTEMAS INFORMATICOS COMPLETOS PARA LA COMUNICACION DE DATOS VIA CABLE, SATELITE O RADIO. MANTENIMIENTO Y EXPLOTACION POR CUENTA PROPIA Y AJENA DE LOS SISTEMAS ANTERIORES.ETC. </t>
  </si>
  <si>
    <t>sebastien.soilen@gtd.es</t>
  </si>
  <si>
    <t xml:space="preserve"> gtd-mad@gtd.es</t>
  </si>
  <si>
    <t xml:space="preserve"> 880210ac@gtd.es</t>
  </si>
  <si>
    <t xml:space="preserve"> joaquim.bargallo@gtd.es</t>
  </si>
  <si>
    <t>B38948386</t>
  </si>
  <si>
    <t>DIGITAL SOLUTIONS AYME SL</t>
  </si>
  <si>
    <t xml:space="preserve">OBJETO. ADMINISTRACION Y EXPLOTACION DE CIBER INFORMATICOS, COMERCIAL MAYOR Y MENOR DE TODO TIPO DE ARTICULOS DE INFORMATICA Y RELACIONADA CON LA MISMA, TANTO ELEMENTOS DE HARDWARE COMO DE SOFTWARE, COMPONENTES, CONSUMIB. </t>
  </si>
  <si>
    <t>B45696572</t>
  </si>
  <si>
    <t>VIRENSIS CASTILLA LA MANCHA SL</t>
  </si>
  <si>
    <t xml:space="preserve">CURSOS DE FORMACION Y PERFECCIONAMIENTO EN CUALQUIER AREA DE FORMACION O ENSENANZA, TANTO POR CONTRATACION CON LA ADMINISTRACION PUBLICA COMO CON LA EMPRESA PRIVADA; EL ALQUILER DE AULAS, EQUIPOS INFORMATICOS, MOBILIARIO. </t>
  </si>
  <si>
    <t>B76518430</t>
  </si>
  <si>
    <t>PROMOCION CREATIVIDAD ARTE Y TDT SL</t>
  </si>
  <si>
    <t xml:space="preserve">La sociedad tiene por objeto el ejercicio indistinto de las siguientes actividades: Servicios de publicidad y Marketing Integrales. Compra y venta demedios y soportes publicitarios. Agencia de prensa. Creación y desarrollo de Sistemas Informáticos. Comunicación Integral para empresas. Organización. </t>
  </si>
  <si>
    <t>B85680510</t>
  </si>
  <si>
    <t>ESTUDIOS Y SOLUCIONES INFORMATICAS PROFESIONALES SL</t>
  </si>
  <si>
    <t xml:space="preserve">ELABORACION DE PAGINAS WEB Y PROGRAMAS INFORMATICOS. LA PARTICIPACION EN OTRAS SOCIEDADES CON IDENTICO O ANALOGO OBJETO SOCIAL.. </t>
  </si>
  <si>
    <t>B91704130</t>
  </si>
  <si>
    <t>CORPORACION ANDALUZA DE PROTECCION DE DATOS CONFIDENCIALES Y SOPORTES INFORMATICOS SL</t>
  </si>
  <si>
    <t>41600</t>
  </si>
  <si>
    <t xml:space="preserve">INVESTIGACION Y DESARROLLO EN NUEVAS TECNOLOGIAS. CONSULTORIA INFORMATICA Y SEGURIDAD. HOSTING SEGURO -HOSPEDAJE DE PAGINAS WEB-. SERVICIOS EN INTERNET -CORREO ELECTRONICO, DISENO Y/O CREACION DE PAGINAS WEB, PROGRAMACIO. </t>
  </si>
  <si>
    <t>A82858408</t>
  </si>
  <si>
    <t>MARCASCONDOMINIO SA</t>
  </si>
  <si>
    <t xml:space="preserve">LA PRESTACION DE SERVICIOS DE ASESORAMIENTO TECNICO, ADMINISTRATIVO Y JURIDICO EN MATERIA DE PROPIEDAD INTELECTUAL E INDUSTRIAL Y REGIMEN DE DOMINIOS EN INTERNET. EDICION DE PUBLICACIONES ESPECIALIZADAS,. </t>
  </si>
  <si>
    <t>B64725419</t>
  </si>
  <si>
    <t>ORLANTRIX PROJECT SL</t>
  </si>
  <si>
    <t xml:space="preserve">COMERCIO AL POR MAYOR Y POR MENOR, CREACION, DISENO, IMPORTACION, EXPORTACION DE TODA CLASE DE MATERIAL DE CONFECCION.CONSULTORIA, ASESORAMIENTO Y LA PROVISION DE CONTENIDOS DE INFORMACION PARA PAGINAS WEB, ETC.. </t>
  </si>
  <si>
    <t>B65511636</t>
  </si>
  <si>
    <t>ONDALIBRE TELEFONIA SL</t>
  </si>
  <si>
    <t xml:space="preserve">LA VENTA Y ALQUILER DE APARATOS Y ACCESO DE TELEFONIA Y SUS DERIVADOS Y COMPLEMENTOS. </t>
  </si>
  <si>
    <t>B65562944</t>
  </si>
  <si>
    <t>UBIMOVILIDAD BCN2011 SL</t>
  </si>
  <si>
    <t xml:space="preserve">CRECAION, DESARROLLO, ADQUISICION Y VENTA DE SOFTWARE Y APLICACIONES EN SU MAS AMPLIO SENTIDO, BIEN SEA DIRECTA O INDIRECTAMENTE A TRAVES DE SU PARTICIPACION EN OTRAS SOCIEDADES. </t>
  </si>
  <si>
    <t>B66701574</t>
  </si>
  <si>
    <t>OCADO SPAIN SL</t>
  </si>
  <si>
    <t xml:space="preserve">DESARROLLO DE ACTIVIDADES EN EL SECTOR DE LA PROGRAMACION, DISEÑO, IMPLANTACION Y COMERCIALIZACION DE SOFTWARE Y HARDWARE, GESTION DE CONTENIDOS ON Y OFFLINE Y MULTIMEDIA, EN TODO TIPO DE PLATAFORMAS Y REDES INFORMATICAS, ETC. </t>
  </si>
  <si>
    <t>B70236492</t>
  </si>
  <si>
    <t>VANDAL NETWORKS SL</t>
  </si>
  <si>
    <t xml:space="preserve">Creacion, edicion, gestion y distribucion de diarios, libros y documentos divulgativos; asi como el asesoramientos para el desarrollo de software y hardware para todo tipo de soportes.. </t>
  </si>
  <si>
    <t>B85933315</t>
  </si>
  <si>
    <t>HELPREMINDME SL</t>
  </si>
  <si>
    <t xml:space="preserve">LA ELABORACION DE PROGRAMAS INFORMATICOS DESTINADOS AL ENVIO DE RECORDATORIOS PERSONALES ENVIADOS AL TELEFONO MOVIL.... </t>
  </si>
  <si>
    <t>B92984061</t>
  </si>
  <si>
    <t>SOFTWARE FOR CRITICAL SYSTEMS SL</t>
  </si>
  <si>
    <t xml:space="preserve">EL DISENO, DESARROLLO Y MANTENIMIENTO DE TECNOLOGIAS SOFTWARE APLICADAS PRINCIPALMENTE A SISTEMAS CRITICOS, TALES COMO SISTEMAS EMPOTRADOS, REDES DE COMPUTADORES Y DISPOSITIVOS HETEROGENEOS, SISTEMAS MOVILES, UBICUOS Y C. </t>
  </si>
  <si>
    <t>B65914061</t>
  </si>
  <si>
    <t>FARAYA SOFTWARE SL</t>
  </si>
  <si>
    <t xml:space="preserve">LA ACTIVIDAD DE INFORMATICA, TELECOMUNICACIONES Y OFIMATICA. </t>
  </si>
  <si>
    <t>B66030792</t>
  </si>
  <si>
    <t>ALIANCE LINK ESPAÑA SL</t>
  </si>
  <si>
    <t xml:space="preserve">COMPRAVENTA COMERCIO AL POR MAYOR Y AL POR MENOR. DISTRIBUCION COMERCIAL. IMPORTACION, EXPORTACION, TRANSPORTE Y ALMACENAMIENTO DE: APARATOS ELECTRICOS Y ELECTRONICOS. APARATOS DE ENERGIAS RENOVABLES. </t>
  </si>
  <si>
    <t>B75040659</t>
  </si>
  <si>
    <t>IDDEI PROYECTOS SL</t>
  </si>
  <si>
    <t xml:space="preserve">El diseño, desarrollo, gestión, explotación y comercialización de Softwares. </t>
  </si>
  <si>
    <t>B94045820</t>
  </si>
  <si>
    <t>ZERTIFIKA GALICIA SL</t>
  </si>
  <si>
    <t xml:space="preserve">El desarrollo de todo tipo de programas y aplicaciones informáticas (software) y telemáticas, que incluye el diseño de páginas web, intranet y extranet, y la prestación de servicios relacionados con procesos de gestión pública o privada y el tratamiento de los documentos físicos y electrónicos. De a. </t>
  </si>
  <si>
    <t>A84672195</t>
  </si>
  <si>
    <t>SERVITOWN SA</t>
  </si>
  <si>
    <t xml:space="preserve">INSTALACION Y MANTENIMIENTO DE APARATOS, DISPOSITIVOS Y SISTEMAS DE SEGURIDAD CONTRA ROBO E INTRUSION Y PROTECCION CONTRA INCENDIOS.                                                                                        . </t>
  </si>
  <si>
    <t>B11913209</t>
  </si>
  <si>
    <t>4POINTS JEREZ SL</t>
  </si>
  <si>
    <t xml:space="preserve">Comercio al por menor y al por mayor de toda clase de productos electrónicos, su distribución comercial, importación y exportación. </t>
  </si>
  <si>
    <t>B85404705</t>
  </si>
  <si>
    <t>WIMAX 3 D SOCIEDAD LIMITADA</t>
  </si>
  <si>
    <t xml:space="preserve">INFORMATICA GENERAL Y TELECOMUNICACIONES I+D+I, EN NUEVAS TECNOLOGIAS, INVESTIGACION O IMPLEMENTACION, VIABILIDAD, DESARROLLO,IMPLANTACION INSTALACION Y COMERCIALIZACION PRODUCTOS DE FABRICACION PROPIA O DE TERCEROS EN L. </t>
  </si>
  <si>
    <t>B85951333</t>
  </si>
  <si>
    <t>IKREATE ONLINE SOLUTIONS SL</t>
  </si>
  <si>
    <t>"Desarrollo de paginas web y blogs, asi como la intermediacion y la publicidad de dichas paginas incluido la compraventa de trafico, la gestion online para anunciantes, la creacion de ""banners"" y la afiliacion a distintas plataformas online. La redaccion de textos profesionales de marketing y comunic.. "</t>
  </si>
  <si>
    <t>felipe@asesorialaiglesuela.com</t>
  </si>
  <si>
    <t>B85976033</t>
  </si>
  <si>
    <t>MARKETCHES SL</t>
  </si>
  <si>
    <t xml:space="preserve">COMPRAVENTA, IMPORTACION Y EXPORTACION, PROMOCION, DISTRIBUCION; DE TODA CLASE DE APARATOS, ELEMENTOS Y ACCESORIOS DE COMUNICACION, TELECOMUNICACION;.. </t>
  </si>
  <si>
    <t>B91364042</t>
  </si>
  <si>
    <t>ASESORIA TECNOLOGICA INTEGRAL DE SISTEMAS CONTROL Y COMUNICACIONES SL</t>
  </si>
  <si>
    <t xml:space="preserve">LA REALIZACION DE TODA CLASE DE PROYECTOS DE INGENIERIA DE SISTEMAS Y CONTROL. </t>
  </si>
  <si>
    <t>B32432171</t>
  </si>
  <si>
    <t>ORIGAMI SOLUCIONES SL</t>
  </si>
  <si>
    <t>"El desarrollo de aplicaciones informáticas así como la redacción y ejecución de proyectos de ingeniería y telecomunicaciones. La creación, gestión, administración, desarrollo y explotación de plataformas digitales ""on line"". La prestación de servicios. "</t>
  </si>
  <si>
    <t>asistaplus@asistaplus.com</t>
  </si>
  <si>
    <t>B84963743</t>
  </si>
  <si>
    <t>DREAM SPAINTEL SL</t>
  </si>
  <si>
    <t xml:space="preserve">LA COMPRAVENTA DE MATERIAL INFORMATICO, OFIMATICO Y DE TELEFONIA. </t>
  </si>
  <si>
    <t>B85668838</t>
  </si>
  <si>
    <t>VAL MEZDI SL</t>
  </si>
  <si>
    <t xml:space="preserve">LA IMPORTACION, EXPORTACION Y COMPRAVENTA DE TODO TIPO DE APARATOS O BIENES DE TELEFONIA O TELECOMUNICACION EN GENERAL.. </t>
  </si>
  <si>
    <t>B03841194</t>
  </si>
  <si>
    <t>MATERIALS ELECTRICS LA VIA SL</t>
  </si>
  <si>
    <t xml:space="preserve">COMERCIO DE MATERIAL ELECTRICO.. </t>
  </si>
  <si>
    <t>info@electricoslavia.com</t>
  </si>
  <si>
    <t>B31949340</t>
  </si>
  <si>
    <t>IB CONNECT SL</t>
  </si>
  <si>
    <t>31350</t>
  </si>
  <si>
    <t xml:space="preserve">LA SOCIEDAD TIENE POR OBJETO: A.- LA COMPRA, VENTA, PRODUCCION, Y COMERCIALIZACION DE TODO TIPO DE TERMINALES ELECTRICOS O ELECTRONICOS. B.- EL TRABAJO DE MONTAJE E INCORPORACION DE TERMINALES ELECTRICOS O ELECTRONICOS Y. </t>
  </si>
  <si>
    <t>administracion@cebb-cableados.com</t>
  </si>
  <si>
    <t>B36993509</t>
  </si>
  <si>
    <t>G12 GRUPO EMPRESARIAL DE SERVICIOS S.L</t>
  </si>
  <si>
    <t>"""ARTICULO 2. La Sociedad tiene por objeto: -Redacción, producción, maquetación, diseño e impresión de manuales y guías. -Consultoría de organización. -Informática (software y hardware), formación y proyectos. -Formación. -Consultoría de actividades especiales. -Consultoría medioambiental. -E.. "</t>
  </si>
  <si>
    <t>B48550149</t>
  </si>
  <si>
    <t>SUMINISTROS DE MATERIAL ELECTRICO IBAIZABAL SOCIEDAD LIMITADA</t>
  </si>
  <si>
    <t>48220</t>
  </si>
  <si>
    <t xml:space="preserve">COMERCIO DE MATERIAL ELECTRICO.                                                                                                                                                                                             . </t>
  </si>
  <si>
    <t>B70288022</t>
  </si>
  <si>
    <t>ARROUTADA PROYECTS SL</t>
  </si>
  <si>
    <t xml:space="preserve">1. La organización de eventos, congresos y jornadas. 2. La programación de aplicaciones informáticas. 3. La reparación y mantenimiento de equipos informáticos. 4. El comercio al por menor y al por mayor de equipos y programas informáticos. 5. El diseño, programación y mantenimiento de páginas w. </t>
  </si>
  <si>
    <t>B73684474</t>
  </si>
  <si>
    <t>DESARROLLO DE PLATAFORMAS TECNOLOGICAS SOCIEDAD LIMITADA</t>
  </si>
  <si>
    <t>30010</t>
  </si>
  <si>
    <t xml:space="preserve">El desarrollo de software especializado en dar soluciones a organismos publicos con aplicaciones de alto rendimiento. </t>
  </si>
  <si>
    <t>B85391282</t>
  </si>
  <si>
    <t>FAMAN PARTNERS SL</t>
  </si>
  <si>
    <t xml:space="preserve">LA COMERCIALIZACION, DISTRIBUCION, REPRESENTACION Y AGENCIA COMERCIAL DE PRODUCTOS TECNOLOGICOS, EN EL AMBITO DEL ARTE, LAS CIENCIAS DE LA VIDA, LAS COMUNICACIONES, LA INFORMATICA Y LOS PRODUCTOS FINANCIEROS.. </t>
  </si>
  <si>
    <t>F46902870</t>
  </si>
  <si>
    <t>NEXO INGENIERIA INFORMATICA SL</t>
  </si>
  <si>
    <t>46394</t>
  </si>
  <si>
    <t xml:space="preserve">1. Actividades relacionadas con la informática en general y en todas sus facetas, corno programación, asesoramiento, comercialización de ordenadores, equipos informáticos y accesorios. 2. Asesoramiento, comercialización, instalación, soporte y mantenimiento de equipos informáticos, hardware, softwar. </t>
  </si>
  <si>
    <t>nexo@bcn.servicom.es</t>
  </si>
  <si>
    <t>B17528779</t>
  </si>
  <si>
    <t>COMPONENTS ELECTRICS GIRONA SL</t>
  </si>
  <si>
    <t xml:space="preserve">LA IMPORTACION, EXPORTACION, VENTA AL MAYOR Y AL DETALLE, INTERMEDIACION, REPRESENTACION Y DISTRIBUCION DE TODA CLASE DE MATERIAL ELECTRICO, MECANISMOS Y COMPONENTES ELECTRICOS, NEUMATICOS E HIDRAULICOS Y PARA LA ILUMINN. </t>
  </si>
  <si>
    <t>B55525554</t>
  </si>
  <si>
    <t>KNOWBITS SOCIEDAD LIMITADA</t>
  </si>
  <si>
    <t xml:space="preserve">Analisis de aplicaciones y programación, la comercialización de ordenadores y material informático en general. </t>
  </si>
  <si>
    <t>knowbits@knowbits.com</t>
  </si>
  <si>
    <t>B85160315</t>
  </si>
  <si>
    <t>THE HAPPY NS NETWORK SL</t>
  </si>
  <si>
    <t xml:space="preserve">DESARROLLO Y EXPLOTACION DE PAGINAS DE INTERNET. LA ADQUISICION, EXPLOTACION Y ENAJENACION DE INMUEBLES.. </t>
  </si>
  <si>
    <t>B86684644</t>
  </si>
  <si>
    <t>PRODUCCIONES SONORAS DIGITALES AUDIO SL</t>
  </si>
  <si>
    <t xml:space="preserve">INFORMATICA, TELECOMUNICIONES Y OFIMATICA. </t>
  </si>
  <si>
    <t>B98641004</t>
  </si>
  <si>
    <t>EKOFASTBA SOCIEDAD LIMITADA</t>
  </si>
  <si>
    <t xml:space="preserve">Desarrollo, implementación, configuración, adaptación, instalación, renovación y mantenimiento de sistemas informáticos avanzados, tanto de soluciones de programación (software) como de sus accesorios y maquinaria anexa (hardware y accesorios).. </t>
  </si>
  <si>
    <t>B84451715</t>
  </si>
  <si>
    <t>ARAGON TSMNICK APLICACIONES INFORMATICAS S.L</t>
  </si>
  <si>
    <t xml:space="preserve">LA INTERMEDIACION EN EL DISENO, ANALISIS, PROGRAMACION, IMPLANTACION Y VENTA DE APLICACIONES INFORMATICAS Y DE TELECOMUNICACIONES Y EN CUALQUIER TIPO DE OPERACION EN EL MERCADO DE LOS TRANSPORTES POR TIERRA, MAR Y AIRE. </t>
  </si>
  <si>
    <t>odec@odec.es</t>
  </si>
  <si>
    <t>B85387793</t>
  </si>
  <si>
    <t>SISTEMAS SALTREN SOFTWARE SL</t>
  </si>
  <si>
    <t xml:space="preserve">EL INMOBILIARIO EN GENERAL, EN EL AMBITO DE LA COMPRA, VENTA, PROMOCION Y URBANIZACION DE TODA CLASE DE FINCAS RUSTICAS Y URBANAS.. </t>
  </si>
  <si>
    <t>B86196136</t>
  </si>
  <si>
    <t>AGA INTERNET SL</t>
  </si>
  <si>
    <t xml:space="preserve">DESARROLLO DE PAGINAS WEB Y ADMINISTRACION DE PORTALES. </t>
  </si>
  <si>
    <t>informacion@aranjuez.com</t>
  </si>
  <si>
    <t>B95578795</t>
  </si>
  <si>
    <t>2009 EUSKALRED SOCIEDAD LIMITADA</t>
  </si>
  <si>
    <t>48903</t>
  </si>
  <si>
    <t xml:space="preserve">INSTALACION DE REDES TELEFONICAS, DE ORDENADORES.. </t>
  </si>
  <si>
    <t>B18518449</t>
  </si>
  <si>
    <t>PSX SUR SOCIEDAD LIMITADA</t>
  </si>
  <si>
    <t xml:space="preserve">EL COMERCIO AL POR MAYOR Y MENOR DE CONSOLAS Y SUS ACCESORIOS. EL COMERCIO MINORISTA DE JUEGOS DE CONSOLA, DE ORDENADORES Y SUS ACCESORIOS USADOS. EL COMERCIO AL POR MAYOR Y MENOR DE DISCOS COMPACTOS. LA VENTA POR CORREO. </t>
  </si>
  <si>
    <t>B63638050</t>
  </si>
  <si>
    <t>ARBONES SANROMA ALEXANDRE CARLES 000648987A SLNE</t>
  </si>
  <si>
    <t xml:space="preserve">LA VENTA DE VIDEOJUEGOS, VIDEOCONSOLAS Y SUS ACCESORIOS, INCLUSO A TRAVES DE INTERNET. </t>
  </si>
  <si>
    <t>B91971911</t>
  </si>
  <si>
    <t>KAMPIK TECHNOLOGIES SL</t>
  </si>
  <si>
    <t xml:space="preserve">La planificación online y la provisión de todo tipo de servicios de internet, así como la creación, desarrollo, explotación y mantenimiento de páginas web y aplicaciones tecnológicas para teléfonos móviles y cualquier otro tipo de dispositivos. </t>
  </si>
  <si>
    <t>A82137746</t>
  </si>
  <si>
    <t>BUSINESS VISION SOFTWARE SOLUTIONS SA</t>
  </si>
  <si>
    <t xml:space="preserve">FABRICACION DE PROGRAMAS DE ORDENADOR DE LOS SIMILARES SUBSITUTIVOS ETC.. </t>
  </si>
  <si>
    <t>B08597189</t>
  </si>
  <si>
    <t>COMERCIAL MECANOGRAFICA SABA SL</t>
  </si>
  <si>
    <t xml:space="preserve">COMERCIO MENOR DE MAQUINAS DE OFICINA. </t>
  </si>
  <si>
    <t>B54344585</t>
  </si>
  <si>
    <t>SERVICIO DE ATENCION TELEFONICA SL</t>
  </si>
  <si>
    <t xml:space="preserve">ACTIVIDADES DE TELEMARKETING, SERVICIO DE ATENCION TELEFONICA A CUALQUIER ORGANISMO TANTO PUBLICO COMO PRIVADO. SERVICIO DE VENTA POR TELEFONO. LA COMPRA Y VENTA AL POR MAYOR Y MENOR DE ARTICULOS Y COMPONENTES DE INFORMA. </t>
  </si>
  <si>
    <t>B85646289</t>
  </si>
  <si>
    <t>HOLLAND PARK AVENUE SL</t>
  </si>
  <si>
    <t xml:space="preserve">CONSULTORIA EN PLANIFICACION Y ESTRATEGIA EMPRESARIAL, FUSIONES Y ADQUISICIONES, DESARROLLO CORPORATIVO, VALORACION Y ESTUDIOS, RECURSOS HUMANOS, ESTUDIOS DE MERCADO, MARKETING, SISTEMAS INFORMATICOS, OUTSOURCING, MEJORA. </t>
  </si>
  <si>
    <t>B86362209</t>
  </si>
  <si>
    <t>MATCHING FACTORIAL SL</t>
  </si>
  <si>
    <t xml:space="preserve">REALIZAR DESARROLLOS DE SISTEMAS DE COMPUTACION, INFORMATICOS, ELECTRONICOS Y DE TELECOMUNICACIONES, ASI COMO EL DISEÑO Y DESARROLLOS A MEDIDA DE EQUIPAMIENTOS (HADWARE) Y DE APLICACIONES DE TECNOLOGIA NET, SOFTAWARE E INFORMATICA. </t>
  </si>
  <si>
    <t>B87039061</t>
  </si>
  <si>
    <t>WESSUAL SL</t>
  </si>
  <si>
    <t xml:space="preserve">Actividades Informáticas, soluciones globales multimedia en el ámbito de la formación, comunicación de empresa, producción y comercialización de contenidos e-Learning es decir (educación y capacitación a través de Internet. Enseñanza online),... </t>
  </si>
  <si>
    <t>A59382762</t>
  </si>
  <si>
    <t>ENDRESS Y HAUSER SA</t>
  </si>
  <si>
    <t xml:space="preserve">LA IMPORTACION, EXPORTACION, DISTRIBUCION Y PRODUCCION DE INSTALACIONES Y COMPONENTES, APARATOS Y SISTEMAS MECANICOS, ELECTRICOS Y ELECTRONICOS.. </t>
  </si>
  <si>
    <t>info@es.endress.com</t>
  </si>
  <si>
    <t>B33987983</t>
  </si>
  <si>
    <t>VIRTUAL CABLE SOCIEDAD LIMITADA</t>
  </si>
  <si>
    <t xml:space="preserve">La auditoría estratégica, arquitectura, estudio, desarrollo, realización, soporte y mantenimiento de todo tipo de software y de productos vinculados distribuidos por medio de líneas y redes de comunicación hacia los parques de ordenadores, comprendiendo el soporte, la formación y el desarrollo de lo. </t>
  </si>
  <si>
    <t>B65595795</t>
  </si>
  <si>
    <t>RSB ARTESANIA DIGITAL SL</t>
  </si>
  <si>
    <t xml:space="preserve">DESARROLLO DE APLICACIONES MULTIMEDIA, HOSPEDAJE DE WEBSITE, SERVICIO DE ASISTENCIA TECNICA (SAT). </t>
  </si>
  <si>
    <t>hello@digitalbakers.com</t>
  </si>
  <si>
    <t>B65582066</t>
  </si>
  <si>
    <t>MIND THE APP SL</t>
  </si>
  <si>
    <t xml:space="preserve">LA ELABORACION Y COMERCIALIZACION DE APLICACIONES INFORMATICAS, DE PUBLICACIONES DIGITALES Y EDITORIALES. </t>
  </si>
  <si>
    <t>B76218585</t>
  </si>
  <si>
    <t>COP &amp; CULT SOCIEDAD LIMITADA</t>
  </si>
  <si>
    <t xml:space="preserve">Actividades de programación informática. Actividdes de consultoría informática. Gestión de recursos informáticos. Otros servicios relacionados con las tecnologías de la información y la informática. Restaurantes y puestos de comidas. Otros servicios de comidas... </t>
  </si>
  <si>
    <t>B84616457</t>
  </si>
  <si>
    <t>CV HARDWARE INFORMATICA S.L</t>
  </si>
  <si>
    <t xml:space="preserve">LA FABRICACION, COMERCIALIZACION AL POR MAYOR DE PIEZAS, PRODUCTOS, APARATOS Y COMPONENTES PARA INFORMATICA Y TELECOMUNICACION POR VIAS TELEFONICAS, POR CABLE O POR TELEFONIA MOVIL, LA CREACION Y COMERCIALIZACION DE PROG. </t>
  </si>
  <si>
    <t>B85703676</t>
  </si>
  <si>
    <t>GO GO SPAIN SL</t>
  </si>
  <si>
    <t xml:space="preserve">EL DISENO Y DIVERSAS ACTIVIDADES CON TODO TIPO DE SOFTWARE.... </t>
  </si>
  <si>
    <t>B86430444</t>
  </si>
  <si>
    <t>7 LOW COST SOFT SL</t>
  </si>
  <si>
    <t xml:space="preserve">El desarrollo de aplicaciones informáticas y la comercialización directa oindirecta, por medio de mayoristas o distribuidores de productos de software o hardaware propios o de terceros. </t>
  </si>
  <si>
    <t>B04723896</t>
  </si>
  <si>
    <t>TALLER DE IDEAS PARA LA RED SL</t>
  </si>
  <si>
    <t xml:space="preserve">El desarrollo de aplicaciones informáticas. La prestación de todo tipo de servicios informáticos integrales a terceros, bien de forma directa o mediante contratos de outsourcing. La prestación de servicios de alojamiento y diseño de portales y páginas webs, así como la contratación de dominios de In. </t>
  </si>
  <si>
    <t>B47659628</t>
  </si>
  <si>
    <t>RADIO VALCA AVENIDA PALENCIA SL</t>
  </si>
  <si>
    <t xml:space="preserve">Comercializacion al por mayor y al por menor, importacion, exportacion, distribucion, reparacion, prestamo y alquiler de aparatos y redes de telefonia, movil y domestica, internet, con accesorios y complementos de todo tipo que le sean propios.. </t>
  </si>
  <si>
    <t>juancarlos.sat@radiovalca.com</t>
  </si>
  <si>
    <t xml:space="preserve"> radiovalca@radiovalca.es</t>
  </si>
  <si>
    <t>B72210669</t>
  </si>
  <si>
    <t>SOLID DEVELOPMENT SL</t>
  </si>
  <si>
    <t xml:space="preserve">Desarrollo de software y aplicaciones Informáticas en general. Promoción ycompra venta de todo tipo de suelo, inmuebles y edificaciones en general, así como el acondicionamiento de terrenos, espacios y equipamientos. -Explotación y tenencia, en venta o en alquiler, y su administración directa o in. </t>
  </si>
  <si>
    <t>B84240654</t>
  </si>
  <si>
    <t>LOGRAMSA TELECOMUNICACIONES SL</t>
  </si>
  <si>
    <t xml:space="preserve">LA CONCEPCION DE APLICACIONES, EL DESARROLLO DE PROGRAMAS DE SOFTWARE Y LA CREACION DE SISTEMAS INTEGRADOS, EN ESPECIAL LOS QUE CONCIERNEN A LA INTERACTIVIDAD DE LOS MEDIOS DE COMUNICACION, INCLUIDA LA RED DE INTERNET. </t>
  </si>
  <si>
    <t>B86254257</t>
  </si>
  <si>
    <t>THE WATCH REGISTRY SL</t>
  </si>
  <si>
    <t xml:space="preserve">DESARROLLO DE TODO TIPO DE ACTIVIDADES RELACIONADAS DE REGISTRO DE ACTIVOSEN INTERNET, IDENTIFICACION DIGITAL, DESARROLLO DE PROYECTOS PARA INTERNETA MEDIDA. </t>
  </si>
  <si>
    <t>B43989896</t>
  </si>
  <si>
    <t>EIX DE PROCESSOS SOCIEDAD LIMITADA</t>
  </si>
  <si>
    <t xml:space="preserve">INSTALACION Y APLICACIONES INFORMATICAS E INSTALACIONES ELECTRICAS DE BAJATENSION.. </t>
  </si>
  <si>
    <t>B57379455</t>
  </si>
  <si>
    <t>JOVILAND ONLINE SL</t>
  </si>
  <si>
    <t xml:space="preserve">LA CREACION YDISENO DE PAGINAS WEB, PRODUCTOS INFORMATICOS O MULTIMEDIA; SU COMERCIALIZACION, MANTENIMIENTO, GESTION Y ACTUALIZACION; LA CREACION Y DISCO DE LOGOS DE EMPRESA, MARCAS COMERCIALES, DENOMINACIONES U OTROS DI. </t>
  </si>
  <si>
    <t>B65279762</t>
  </si>
  <si>
    <t>SCRIPTUS AND WIT SL</t>
  </si>
  <si>
    <t xml:space="preserve">LA COMERCIALIZACION DE PRODUCTOS ECOLOGICOS RELACIONADOS CON EL AHORRO ENERGETICO, TANTO NACIONALES COMO DE IMPORTACION. DISEÑO, ELABORACION Y MANTENIMIENTO DE PAGINAS WEB.. </t>
  </si>
  <si>
    <t>B72151947</t>
  </si>
  <si>
    <t>ITEC ASTRONOMICA SL</t>
  </si>
  <si>
    <t xml:space="preserve">EXPLOTACION MEDIANTE COMPRAVENTA E INSTALACION DE INSTRUMENTACION ASTRONOMICA Y CIENTIFICA EN PEQUENAS Y GRANDES INSTALACIONES. DESARROLLO Y VENTA DESOFWARE PARA APLICACIONES CIENTIFICAS DE GESTION, DISENO Y EJECUCION DE. </t>
  </si>
  <si>
    <t>B83656801</t>
  </si>
  <si>
    <t>ITWAY IBERICA SL</t>
  </si>
  <si>
    <t xml:space="preserve">EL COMERCIO AL POR MAYOR, AL POR MENOR Y POR CORRESPONDENCIA, DE SOFTWARE EN GENERAL, DE HARDWARE, Y DE MAQUINAS ELECTROMECANICAS. </t>
  </si>
  <si>
    <t>info@itway.es</t>
  </si>
  <si>
    <t>B91849844</t>
  </si>
  <si>
    <t>FORMACION ODONTOLOGICA SL</t>
  </si>
  <si>
    <t xml:space="preserve">1) MANTENIMIENTO, GESTION, CREACION Y DESARROLLO DE PAGINAS WEB, PARA EMPRESAS Y PARTICULARES. 2) SERVICIOS DE PUBLICIDAD PERSONALES PARA EMPRESAS Y PARTICULARES. 3) GESTION DE EVENTOS PARA EMPRESAS Y PARTICULARES. 4). L. </t>
  </si>
  <si>
    <t>A46354429</t>
  </si>
  <si>
    <t>CIBERNOS CONSULTING S A</t>
  </si>
  <si>
    <t xml:space="preserve">LA PRESTACION DE SERVICIOS DE GESTION EXPLOTACION Y SUMINISTRO Y REPOSICION EN RELACION CON TODO TIPO DE ACTIVIDADES PROPIAS DE LAS AREAS ACTUACION DE EMPRESAS Y OTRAS ENTIDADES DENTRO DE LOS AMBITOS QUE SE ATRIBUYEN A L. </t>
  </si>
  <si>
    <t>webmaster@cibernos.com</t>
  </si>
  <si>
    <t xml:space="preserve"> ecalleja@cibernos.com</t>
  </si>
  <si>
    <t>B14769525</t>
  </si>
  <si>
    <t>ARE 360 SL</t>
  </si>
  <si>
    <t xml:space="preserve">Como actividad principal: El diseño, realización, puesta en funcionamiento y seguimiento de todo tipo de aplicaciones informáticas en general, incluidas páginas web (C.N.A.E. 631). Y como actividades secundarias: La realización de proyectos de ingeniería de telecomunicaciones; prestación de servicio.. </t>
  </si>
  <si>
    <t>B86620218</t>
  </si>
  <si>
    <t>TBN ESPAÑA MEDIA SL</t>
  </si>
  <si>
    <t xml:space="preserve">La prestación de servicios de comunicación audiovisual, según lo dispuestoen la Ley 7/2010 de 31 de marzo, General de Comunicación Audiovisual. Si las disposiciones legales exigieran, para el ejercicio de alguna de las actividades comprendidas en el objeto social, algún titulo profesional, dichas.. </t>
  </si>
  <si>
    <t>B95569471</t>
  </si>
  <si>
    <t>SUPERNEXO SOCIEDAD LIMITADA</t>
  </si>
  <si>
    <t xml:space="preserve">EXPLOTACION DE SERVICIOS HOTELEROS, HOSTELEROS, DISCOTECAS; COMERCIO DE PRODUCTOS RELACIONADOS CON LAS NUEVAS TECNOLOGIAS Y LA ELECTRONICA EN GENERAL; COMERCIO DE ARTICULOS DESTINADOS A LAS ENERGIAS ALTERNATIVAS.. </t>
  </si>
  <si>
    <t>B63184675</t>
  </si>
  <si>
    <t>SEALAND 2002 SLL</t>
  </si>
  <si>
    <t xml:space="preserve">LA PRODUCCION, DE CUALQUIER TIPO DE PROGRAMAS DE SOFTWARE INFORMATICO, ADEMAS DE APLICACIONES EN SISTEMAS DE CONTROL, DE GESTION, ELABORACION DE DATOS Y CONFECCION DE BANCOS DE DATOS INFORMATIZADOS, ETC. </t>
  </si>
  <si>
    <t>B65716813</t>
  </si>
  <si>
    <t>LUCKHAND GAMING SL</t>
  </si>
  <si>
    <t xml:space="preserve">ACTIVIDADES DE INFORMATICA, TELECOMUNICACIONES Y OFIMATICA. </t>
  </si>
  <si>
    <t>B65969974</t>
  </si>
  <si>
    <t>TRADINGNOW SL</t>
  </si>
  <si>
    <t xml:space="preserve">LAS ACTIVIDADES DE INFORMATICA, TELECOMUNICACIONES Y OFIMATICA. </t>
  </si>
  <si>
    <t>B70306998</t>
  </si>
  <si>
    <t>TARLOGIC SECURITY SL</t>
  </si>
  <si>
    <t>15883</t>
  </si>
  <si>
    <t xml:space="preserve">informática, telecomunicaciones y ofimática. Y como actividad singular la consultoría informática, desarrollo de software y formación. </t>
  </si>
  <si>
    <t>informacion@tarlogic.com</t>
  </si>
  <si>
    <t xml:space="preserve"> direccion@ruibalconsultores.es</t>
  </si>
  <si>
    <t>B76670652</t>
  </si>
  <si>
    <t>DEVCUPS SL</t>
  </si>
  <si>
    <t xml:space="preserve">Artículo 3 . Objeto social: Constituye el objeto de la compañía el siguiente: 1. Como actividad principal: Actividades de programación informática (Código CNAE 6201). 2. Actividades de consultoría informática (Código CNAE 6202). 3. Otros servicios relacionados con las tecnologías de la informaci. </t>
  </si>
  <si>
    <t>hello@myplace-canarias.es</t>
  </si>
  <si>
    <t xml:space="preserve"> hola@myplace-canarias.es</t>
  </si>
  <si>
    <t>B45586724</t>
  </si>
  <si>
    <t>ZENNIO AVANCE Y TECNOLOGIA SL</t>
  </si>
  <si>
    <t>45007</t>
  </si>
  <si>
    <t xml:space="preserve">DESARROLLOS Y APLICACIONES DE SOFTWARE Y HARDWARE PARA AUTOMATISMOS, EQUIPOS DOMOTICOS E INMOTICOS. FABRICACION Y CONSTRUCCION DE ELEMENTOS DOMOTICOS E INMOTICOS, ASI COMO MATERIAL INFORMATICO, ORDENADORES Y SERVIDORES.. </t>
  </si>
  <si>
    <t>joseluis@zennio.com</t>
  </si>
  <si>
    <t xml:space="preserve"> soluciones@zennio.com</t>
  </si>
  <si>
    <t xml:space="preserve"> marketing@zennio.com</t>
  </si>
  <si>
    <t xml:space="preserve"> info@zennio.com</t>
  </si>
  <si>
    <t xml:space="preserve"> jmora@zennio.com</t>
  </si>
  <si>
    <t>B57374035</t>
  </si>
  <si>
    <t>FRANKE2 MET SL</t>
  </si>
  <si>
    <t xml:space="preserve">COACHING Y SUPERVISION TERAPEUTICA DE PARTICULARES Y EMPRESAS. EL DISENO DE PAGINAS WEB ASI COMO LA PRESTACION DE SERVICIOS DE PUBLICIDAD A TRAVES DE INTERNET. LA CONSTITUCION Y GERENCIA DE UN CENTRO PARA SEMINARIOS. LA. </t>
  </si>
  <si>
    <t>B62832266</t>
  </si>
  <si>
    <t>TRACK GLOBE SL</t>
  </si>
  <si>
    <t xml:space="preserve">1. LA COMPRAVENTA, AL MAYOR Y AL DETALLE, DISTRIBUCION, COMERCIALIZACION, REPRESENTACION, IMPORTACION Y EXPORTACION DE TODA CLASE DE PRODUCTOS ALIMENTICIOS, TEXTILES, PRENDAS DEPORTIVAS EN GENERAL Y ESPECIALMENTE LAS REL. </t>
  </si>
  <si>
    <t>soluciones@trackglobe.com</t>
  </si>
  <si>
    <t>B80006331</t>
  </si>
  <si>
    <t>LIBRALIA SL</t>
  </si>
  <si>
    <t xml:space="preserve">EL COMERCIO AL POR MAYOR Y MENOR DE MOBILIARIO EQUIPOS DE OFICINAORDENADORES ELECTRONICA, PROGRAMACION, PAPELERIA, ELECTRODOMESTICOS, LIBROS, IMPRENTA ETC.. </t>
  </si>
  <si>
    <t>libralia@libralia.es</t>
  </si>
  <si>
    <t xml:space="preserve"> comercial@libralia.com</t>
  </si>
  <si>
    <t>B83493833</t>
  </si>
  <si>
    <t>MAINTEC SOLUTIONS SL</t>
  </si>
  <si>
    <t xml:space="preserve">LA COMERCIALIZACION IMPORTACION Y EXPORTACION DISTRIBUCION PROMOCION TRANSPORTE MONTAJE INSTALACION ALMACENAJE ASISTENCIA TECNICA ASESORAMIENTO INTERMEDIACION CONTRATACION Y DIFUSION DE ORDENADORES Y DEMAS PERIFERICAS PA. </t>
  </si>
  <si>
    <t>B15441421</t>
  </si>
  <si>
    <t>SUMINISTROS INFORMATICOS WARNIER SL</t>
  </si>
  <si>
    <t xml:space="preserve">COMERCIO DE MUEBLES DE OFICINA, ARTICULOS DE PAPELERIA, MAQUINAS Y EQUIPOS DE OFICINA.. </t>
  </si>
  <si>
    <t>warnier@warnier.com</t>
  </si>
  <si>
    <t>B35484492</t>
  </si>
  <si>
    <t>ISLAS CENTRO INFORMATICO SOCIEDAD LIMITADA</t>
  </si>
  <si>
    <t xml:space="preserve">PROGRAMADORES Y ANALISTAS DE INFORMATICA.. </t>
  </si>
  <si>
    <t>B64523889</t>
  </si>
  <si>
    <t>EQUIPAMA INSTALACIONES SL</t>
  </si>
  <si>
    <t xml:space="preserve">COMPRA Y VENTA DE MAQUINARIA INDUSTRIAL, PUDIENDO REALIZAR LAS ACTIVIDADES DE COMPRA Y VENTA, EN NOMBRE PROPIO O BIEN COMO INTERMEDIARIA (NO FINANCIERA) DISTRIBUIDORA O MEDIADORA REPRESENTANDO A OTRAS FIRMAS E ETC. </t>
  </si>
  <si>
    <t>B65913600</t>
  </si>
  <si>
    <t>LYNX CONSULTORS ECONOMICS I JURIDICS DEL VALLES SL</t>
  </si>
  <si>
    <t xml:space="preserve">ACTIVIDADES Y SERVICIOS RELACIONADOS CON LAS TELECOMUNICACIONES, TRANSMISION Y RECEPCION DE DATOS E INFORMACION, MEDIANTE CUALQUIER SISTEMA O TECNOLOGIA, TANTO EN FORMA ANALOGICA COMO DIGITAL, ETC. </t>
  </si>
  <si>
    <t>B76567478</t>
  </si>
  <si>
    <t>CENTRO COMERCIAL VIRTUAL ISLAS CANARIAS SL</t>
  </si>
  <si>
    <t>38003</t>
  </si>
  <si>
    <t xml:space="preserve">OBJETO. A) Creación, diseño, desarrollo, configuración, gestión, implementación, administración, formación y mantenimiento de aplicaciones y servicios web, páginas, redes sociales, comercios, centros comerciales y plataformas virtuales. B) Creación, compra, venta, alquiler, gestión, configuración, a. </t>
  </si>
  <si>
    <t>B84399906</t>
  </si>
  <si>
    <t>VIA CENTRAL TECNOLOGIAS SL</t>
  </si>
  <si>
    <t xml:space="preserve">DISENO DE INSTALACIONES, REDES, APARATOS Y EQUIPOS PARA EL TRATAMIENTO DE LA INFORMACION Y SU TRANSMISION Y MONTAJE DE LAS MISMAS. </t>
  </si>
  <si>
    <t>B86311420</t>
  </si>
  <si>
    <t>DGCM IBERICA SL</t>
  </si>
  <si>
    <t xml:space="preserve">DISEÑAR, DESARROLLAR, MODIFICAR E IMPLEMENTAR TODO TIPO DE PROGRAMAS Y SISTEMAS DE COMPUTO. </t>
  </si>
  <si>
    <t>B86674173</t>
  </si>
  <si>
    <t>BERTOGAMES SL</t>
  </si>
  <si>
    <t xml:space="preserve">1. LA INVESTIGACION Y EL DESARROLLO DE TODA CLASE DE APLICACIONES INFORMATICAS. 2 LA COMERCIALIZACION A TRAVES DE INTERNET U OTRO CANAL DE APLICACIONES INFORMATICAS DESARROLLADAS Y/ O ADQUIRIDAS POR LA SOCIEDAD. DICHA COMERCIALIZACION SE PODRA REALIZAR TANTO A NIVEL NACIONAL COMO INTERNACIONAL. </t>
  </si>
  <si>
    <t>B03143203</t>
  </si>
  <si>
    <t>SUMINISTROS ELECTRICOS MAZON SL</t>
  </si>
  <si>
    <t xml:space="preserve">Comercio al por mayor de aparatos electrónicos. </t>
  </si>
  <si>
    <t>semazonsl@yahoo.es</t>
  </si>
  <si>
    <t>B11871647</t>
  </si>
  <si>
    <t>BERNAL MARKETING &amp; BRANDING SL</t>
  </si>
  <si>
    <t>11401</t>
  </si>
  <si>
    <t xml:space="preserve">LA ORGANIZACION DE EVENTOS CON FINES COMERCIALES; PUBLICIDAD; SERVICIOS DE RELACIONES PUBLICAS; SERVICIOS DE VENTAS AL DETALLE EN COMERCIOS Y A TRAVES DE REDES MUNDIALES DE INFORMATICA; GESTION DE NEGOCIOS COMERCIALES; A. </t>
  </si>
  <si>
    <t>B24542755</t>
  </si>
  <si>
    <t>INTEGRA MEDIA DIGITAL S.L</t>
  </si>
  <si>
    <t xml:space="preserve">Código CNAE act.principal: 6201. La Sociedad tendrá por objeto social: - Desarrollo y diseño de páginas web y aplicaciones informáticas. - Servicios de marketing digital, posicionamiento en buscadores y redes sociales. - Servicios de hosting, mantenimiento informático y dominios.. </t>
  </si>
  <si>
    <t>administracion@agrovet.es</t>
  </si>
  <si>
    <t xml:space="preserve"> asesortecnico@agrovet.es</t>
  </si>
  <si>
    <t xml:space="preserve"> info@agrovet.es</t>
  </si>
  <si>
    <t xml:space="preserve"> muestras@agrovet.es</t>
  </si>
  <si>
    <t xml:space="preserve"> comercial@agrovet.es</t>
  </si>
  <si>
    <t>B45739273</t>
  </si>
  <si>
    <t>NEUREK SL</t>
  </si>
  <si>
    <t xml:space="preserve">Proyecto y realización de software y plataformas web; Uso y comercio de dichos productos y servicios relacionados. Proyectos, desarrollo y realización, comercio y alquiler de aparatos clínicos, biomédicos y biotecnologicos. Organizar eventos formativos y profesionales sobre sus actividades. </t>
  </si>
  <si>
    <t>B85629988</t>
  </si>
  <si>
    <t>ESTUDIO ZABALEGUI SL</t>
  </si>
  <si>
    <t xml:space="preserve">LA COMPRAVENTA DE MATERIAL ELECTRONICO A TERCEROS.. </t>
  </si>
  <si>
    <t>B82742487</t>
  </si>
  <si>
    <t>IBERJAMON Y PUNTO SL</t>
  </si>
  <si>
    <t xml:space="preserve">COMPRA Y VENTA DE PRODUCTOS DE ALIMENTACION INCLUSO A TRAVES DE INTERNET, COMPRA Y VENTA DE JAMONES Y EMBUTIDOS, QUESOS, VINOS, VINOS Y LICORES, ACEITES, CONSERVAS DE PESCADO, FRUTOS EN CONSERVA, FRUTOS SECOS.. </t>
  </si>
  <si>
    <t>B83976522</t>
  </si>
  <si>
    <t>CENTRAL EMERGING SOLUTIONS SL</t>
  </si>
  <si>
    <t xml:space="preserve">LA ASESORIA Y CONSULTORIA EN TECNOLOGIAS DE LA INFORMACION Y PUBLICACION DE CONTENIDOS EN INTERNET. </t>
  </si>
  <si>
    <t>B76599554</t>
  </si>
  <si>
    <t>SOLUCIONES GENERALES SL</t>
  </si>
  <si>
    <t xml:space="preserve">La Sociedad tendrá por objeto: 1. El comercio e instalación tanto en empresas, comercios, o en domicilios particulares, de alarmas, blindajes, herrajes, y puertas de seguridad, y cualesquiera otros comprendidos en el ramo de la vigilancia y seguridad, 2. La Fabricación, distribución, instalación y. </t>
  </si>
  <si>
    <t>B54706486</t>
  </si>
  <si>
    <t>DANSING KIDS SL</t>
  </si>
  <si>
    <t xml:space="preserve">La producción, edición, distribución y venta a través de cualquier medio de fonogramas y obras audiovisuales, su comercio al por mayor y al por menor, distribución comercial y su importación y exportación. Servicios educativos y de entretenimiento. </t>
  </si>
  <si>
    <t>B85218501</t>
  </si>
  <si>
    <t>DESARROLLOS DEL ESTE 2012 SL</t>
  </si>
  <si>
    <t xml:space="preserve">Esta sociedad tiene por objeto el desarrollo, comercialización y la programación de software, el comercio de equipos informáticos y de sus componentes, y el comercio de equipos electrónicos y de comunicaciones. Si las disposiciones legales exigiesen, para el ejercicio de alguna de las actividades co.. </t>
  </si>
  <si>
    <t>B85995298</t>
  </si>
  <si>
    <t>GRUPO NAZARCOR SL</t>
  </si>
  <si>
    <t xml:space="preserve">LA COMERCIALIZACION DE PRODUCTOS DE TELECOMUNICACION, INCLUIDO EL SEGUIMIENTO DEL CLIENTE Y CORRESPONDIENTE ASESORAMIENTO TECNICO. </t>
  </si>
  <si>
    <t>grupo6@grupo6mantenimiento.com</t>
  </si>
  <si>
    <t>A95528881</t>
  </si>
  <si>
    <t>SUMINISTROS ELECTRICOS BAT SOCIEDAD ANONIMA</t>
  </si>
  <si>
    <t xml:space="preserve">COMPRAVENTA, IMPORTACION, EXPORTACION, DISTRIBUCION, ALMACENAMIENTO, FABRICACION Y COMERCIALIZACION BIEN DIRECTAMENTE COMO REPRESENTANTES O COMO AGENTES, DE TODA CLASE DE MAQUINARIA, ACCESORIOS, HERRAMIENTAS O MERCANCIAS. </t>
  </si>
  <si>
    <t>B71088736</t>
  </si>
  <si>
    <t>TWEET CATEGORY SL</t>
  </si>
  <si>
    <t xml:space="preserve">Creación, promoción, desarrollo y comercialización de todo tipo de software, programas informáticos y aplicaciones web, susceptibles de ser comercializadas a través de internet o por cualquier otro medio telemático o electrónico, etc. </t>
  </si>
  <si>
    <t>B84087840</t>
  </si>
  <si>
    <t>SYNTHESIS GLOBAL MEDIA S.L</t>
  </si>
  <si>
    <t xml:space="preserve">SERVICIOS DE PROMOCION Y/O MARKETING A TODO TIPO DE EMPRESAS A TRAVES DE CUALQUIER SOPORTE Y/O MEDIO PUBLICITARIO. FRANQUICIAMIENTO DE NEGOCIOS. DISENO, CREACION, PROGRAMACION, MANTENIMIENTO Y COMPRA-VENTA DE SITIOS WEB. </t>
  </si>
  <si>
    <t>B84738012</t>
  </si>
  <si>
    <t>AREA BROADCAST SL</t>
  </si>
  <si>
    <t xml:space="preserve">LA COMPRAVENTA AL POR MAYOR DE MATERIAL INFORMATICO Y DE ELECTRONICA; ASI COMO DE PRODUCTOS DE LINEA BLANCA Y MARRON;. </t>
  </si>
  <si>
    <t>info@areabroadcast.com</t>
  </si>
  <si>
    <t>B91959932</t>
  </si>
  <si>
    <t>CLICK &amp; SIT SOCIEDAD LIMITADA</t>
  </si>
  <si>
    <t xml:space="preserve">Comercialización de servicios por internet, prestación de soporte publicitario, programación informática y diseño de publicidad. </t>
  </si>
  <si>
    <t>B97944631</t>
  </si>
  <si>
    <t>PROGRAMIDA FG SOCIEDAD LIMITADA</t>
  </si>
  <si>
    <t xml:space="preserve">EL OBJETO SOCIAL LO CONSTITUYE: LA PROGRAMACION INFORMATICA A MEDIDA, Y LA VENTA, ARRENDAMIENTO -EXCEPTO EL FINANCIERO- Y REPARACION DE MATERIAL INFORMATICO Y PROGRAMAS. SI DISPOSICIONES LEGALES EXIGIESEN PARA EL EJERCIC. </t>
  </si>
  <si>
    <t>B99292500</t>
  </si>
  <si>
    <t>UNBORING SOCIEDAD LIMITADA</t>
  </si>
  <si>
    <t xml:space="preserve">a) Diseño y desarrollo de juegos y software de entretenimiento en plataformas digitales. b) Creación y desarrollo de contenidos para internet o cualesquiera medios digitales c) Difusión y desarrollo de campañas publicitariasy de marketing. d) Prestación de servicios de consultoría y formación sobre. </t>
  </si>
  <si>
    <t>B18934109</t>
  </si>
  <si>
    <t>ROMAN Y BUENO EDITORES SOCIEDAD LIMITADA</t>
  </si>
  <si>
    <t xml:space="preserve">Fabricacion, grabacion, impresion, produccion, edicion, importacion, exportacion, distribucion, venta mayor, detalle soportes, formatos imagen y/ o sonio y/ o tratamiento datos informaticos conocidos o que pudieran conocerse en el futuro, sus elementos accesorios. Impresion, edicion, importacion, exportacion,.... </t>
  </si>
  <si>
    <t>B18971481</t>
  </si>
  <si>
    <t>INFORMATICA NO SOLO PC SL</t>
  </si>
  <si>
    <t xml:space="preserve">Construcción, instalaciones, mantenimiento. Comercio al mayor, menor. Distribución comercial. Importación, exportación. Actividades inmobiliarias. Actividades profesionales. Industrias manufactureras, textiles. Turismo, hosteleria, restauracion. Prestación servicios. Actividades de gestion, administración. Servicios. </t>
  </si>
  <si>
    <t>info@informaticanosolopc.com</t>
  </si>
  <si>
    <t>B10436699</t>
  </si>
  <si>
    <t>SMMADD CREATIVE LABS SL</t>
  </si>
  <si>
    <t xml:space="preserve">Investigación, desarrollo e innovación en ingenieria cientifica. Diseño deaplicaciones y programas de sotfware. </t>
  </si>
  <si>
    <t>B72155708</t>
  </si>
  <si>
    <t>3DEOLOGIC SL</t>
  </si>
  <si>
    <t xml:space="preserve">El diseño grafico y la ingenieria informatica. La programacion, desarrolloe implementacion de software y aplicaciones para infografia, infoarquitectura y animacion. La formacion y docencia en materias de informatica y nuevas tecnologias. La implementacion y desarrollo de tecnologia y realidad virtu.. </t>
  </si>
  <si>
    <t>B75081935</t>
  </si>
  <si>
    <t>MAPPLAS INNOVATIONS SL</t>
  </si>
  <si>
    <t xml:space="preserve">Desarrollo y comercialización de Software. Investigación científica y técnica. Consultoría, formación y proyectos relacionados con la informática y asesoramiento empresarial en todos sus ámbitos. </t>
  </si>
  <si>
    <t>B81240475</t>
  </si>
  <si>
    <t>MONTAJES INFORMATICOS Y APLICACIONES SL</t>
  </si>
  <si>
    <t xml:space="preserve">LA REALIZACION E INSTALACION DE REDES ELECTRICAS E INFORMATICAS. </t>
  </si>
  <si>
    <t>office@mapservicios.com</t>
  </si>
  <si>
    <t>B83923151</t>
  </si>
  <si>
    <t>MEMORIA DIGITAL INTERACTIVA SL</t>
  </si>
  <si>
    <t xml:space="preserve">EL DESARROLLO DE PROYECTOS INTEGRALES DE COMUNICACION DIGITAL, TANTO PARA EMPRESAS COMO PARA PARTICULARES. </t>
  </si>
  <si>
    <t>B83980755</t>
  </si>
  <si>
    <t>SABER INFORMATICO SL</t>
  </si>
  <si>
    <t>28280</t>
  </si>
  <si>
    <t xml:space="preserve">LA PRESTACION DE SERVICIO A EMPRESAS PUBLICAS, PRIVADAS O PERSONAS FISICAS DE PROGRAMACION INFORMATICA, CONFIGURACION E INTEGRACION DE SISTEMAS, SOPORTE TECNICO Y/O TELEFONICO. </t>
  </si>
  <si>
    <t>B84012665</t>
  </si>
  <si>
    <t>INTERNET MEDIA BROKERS SL</t>
  </si>
  <si>
    <t xml:space="preserve">EL DESARROLLO, PROGRAMACION, HOSPEDAJE, GESTION COMERCIAL, PUBLICITARIA, CORREO ELECTRONICO Y CUALESQUIERA OTROS SERVICIOS PROPIOS AL FUNCIONAMIENTO DE PAGINAS WEB EN LA RED DE INTERNET. </t>
  </si>
  <si>
    <t>B84511153</t>
  </si>
  <si>
    <t>INTERACTIVOS SATURNO SL</t>
  </si>
  <si>
    <t xml:space="preserve">LA INVESTIGACION, PRODUCCION, POSTPRODUCCION, DESARROLLO, DISTRIBUCION Y COMERCIALIZACION DE PRODUCTOS BASADOS EN LA TECNOLOGIA CD-ROM DVD Y CD-I, Y EL HARDWARE Y EL SOFTWARE NECESARIO PARA LA APLICACION E IMPLANTACION D. </t>
  </si>
  <si>
    <t>B86261864</t>
  </si>
  <si>
    <t>BLAMLA ENTERPRISE SL</t>
  </si>
  <si>
    <t xml:space="preserve">Servicios relacionados con las tecnologías de la información y la informática, en especial la gestión de páginas web. </t>
  </si>
  <si>
    <t>B21397047</t>
  </si>
  <si>
    <t>HECHI NETWORKS S.L.</t>
  </si>
  <si>
    <t xml:space="preserve">- LA COMPRA Y VENTA EN COMERCIOS Y/O EN REGIMEN DE FRANQUICIAS Y A TRAVES DE LA RED INFORMATICA MUNDIAL DE PRODUCTOS DE PARAFARMACIA, ORTOPEDICOS, OPTICOS Y TEXTILES. ELABORACION DE PRODUCTOS FARMACEUTICOS Y DE COSMETICA. </t>
  </si>
  <si>
    <t>B23554645</t>
  </si>
  <si>
    <t>EFESO SISTEMAS SOCIEDAD LIMITADA</t>
  </si>
  <si>
    <t>23003</t>
  </si>
  <si>
    <t xml:space="preserve">LA PRESTACION DE SERVICIOS EN NUEVAS TECNOLOGIAS A LAS EMPRESAS, CENTRANDO SU AMBITO DE ACTUACION PRINCIPALMENTE EN LAS PEQUENAS Y MEDIANAS EMPRESAS, CONFORMANDOSE COMO UNA EMPRESA DE BASE TECNOLOGICA, EXPRESANDOSE EN LA. </t>
  </si>
  <si>
    <t>B36905867</t>
  </si>
  <si>
    <t>CIDECO CONTROL DE PRODUCCION SL</t>
  </si>
  <si>
    <t xml:space="preserve">EL DESARROLLO DE SISTEMAS DE CONTROL DE PRODUCCION, AUTOMATIZACIONES Y DESARROLLOS DE PROGRAMAS A MEDIDA.. </t>
  </si>
  <si>
    <t>B57703761</t>
  </si>
  <si>
    <t>FORKMERGE SL</t>
  </si>
  <si>
    <t xml:space="preserve">La Sociedad tiene por objeto y las actividades que lo integran son las siguientes: Evaluación técnica, desarrollo, mantenimiento y ejercicio -hosting-de software, en los sectores de aplicaciones de internet e intranet, móviles y plataformas de móviles, servicios informáticos para empresas... </t>
  </si>
  <si>
    <t>B59477653</t>
  </si>
  <si>
    <t>MIL 24 INFORMATICA Y COMUNICACIONES SL</t>
  </si>
  <si>
    <t xml:space="preserve">VENTA DE SOFTWARE PROPIO Y AJENO AL DETALL Y AL MAYOR, SU IMPORT Y EXPORT, VENTA DE HARDWARE AL DETALLE Y AL MAYOR, SU IMPORT Y EXPORT VENTA APARATOS TELECOMINICACION AL MAYOR Y AL DETALL SU IMPORT Y EXPORT SU INSTALACIO. </t>
  </si>
  <si>
    <t>mil24@mil24.es</t>
  </si>
  <si>
    <t>B65323677</t>
  </si>
  <si>
    <t>FITE ASOCIADOS COMUNICACION SL</t>
  </si>
  <si>
    <t xml:space="preserve">PRESTACION DE SERVICIOS DE PUBLICIDAD, ESTUDIOS Y TRABAJOS DE MARKETING, EXPLOTACION DE MEDIOS PUBLICITARIOS, ROTULACION, Y SEÑALIZACION, EDICIONES E IMPRESION DE SOPORTES PUBLICITARIOS, CREACION, PROGRAMACION DE PAGINAS WEB, ETC.. </t>
  </si>
  <si>
    <t>B86857430</t>
  </si>
  <si>
    <t>INTERACTION MOBILE SERVICES SL</t>
  </si>
  <si>
    <t xml:space="preserve">1. La exportación, importación, asesoramiento, comercialización, instalación, soporte y mantenimiento (help desk) de equipos de telecomunicaciones o informáticos, hardware, software y de aplicaciones instaladas en los equipos especificados. El análisis, programación, preparación y aplicación... </t>
  </si>
  <si>
    <t>B33999236</t>
  </si>
  <si>
    <t>GRUPO FORTUNA LOTO CONSULTING SL</t>
  </si>
  <si>
    <t xml:space="preserve">a) La prestación de servicios relacionados con el desarrollo, consultoría, explotación, mantenimiento de sistemas informáticos en todas sus modalidades, incluida la asistencia técnica en contratación temporal. b) Estudio de viabilidad de nuevas empresas, creación, estudio, realización, explotación d. </t>
  </si>
  <si>
    <t>B64722549</t>
  </si>
  <si>
    <t>START EASY EVERYTHING SL</t>
  </si>
  <si>
    <t xml:space="preserve">LOS SERVICIOS DE INTERMEDIACION PARA LA OBTENCION DE ALOJAMIENTOS, CURSOS DE IDIOMAS, BECAS Y PUESTOS DE TRABAJO.PUBLICACIONES ON-LINE Y OFF-LINE. DISENO, PROGRAMACION Y DESARROLLO DE PAGINAS WEB, ETC.. </t>
  </si>
  <si>
    <t>A08150609</t>
  </si>
  <si>
    <t>ACCESORIOS TEXTILES E INDUSTRIALES SA</t>
  </si>
  <si>
    <t xml:space="preserve">COMERCIO MAYOR INTERINDUSTRIAL. </t>
  </si>
  <si>
    <t>montsetrullas@ati.e.telefonica.net</t>
  </si>
  <si>
    <t>A17225178</t>
  </si>
  <si>
    <t>PROMINENT IBERIA SA</t>
  </si>
  <si>
    <t>17853</t>
  </si>
  <si>
    <t xml:space="preserve">COMERCIO AL MAYOR INTERINDUSTRIAL. </t>
  </si>
  <si>
    <t>prominent@prominent.es</t>
  </si>
  <si>
    <t>B32428468</t>
  </si>
  <si>
    <t>CORPORACION DE EMPRESAS ZONA EURO SL</t>
  </si>
  <si>
    <t xml:space="preserve">Comercio al por mayor y al por menor. Distribución comercial, importación y exportación. Actividades profesionales. Prestación de servicios. Información y comunicaciones. A mayores compra de empresas, de bienes inmuebles, acciones. </t>
  </si>
  <si>
    <t>B85867281</t>
  </si>
  <si>
    <t>OPEN BUSINESS INTELIGENCE SL</t>
  </si>
  <si>
    <t xml:space="preserve">LA CONFECCION, CREACION, DESARROLLO Y APLICACION DE SOLUCIONES Y APLICACIONES INFORMATICAS PERSONALIZADAS O GENERALES PARA EL DESARROLLO DE ACTIVIDADES FISICAS O JURIDICAS DE PERSONAS Y ENTIDADES MERCANTILES, ETC.. </t>
  </si>
  <si>
    <t>B86203254</t>
  </si>
  <si>
    <t>INTERNETIZADDOOR SL</t>
  </si>
  <si>
    <t xml:space="preserve">LAS ACTIVIDADES QUE SE EXPRESAN A CONTINUACION, PARA SER REALIZADAS POR INTERNET: DESARROLLO DE INFRAESTRUCTURAS DE SISTEMAS Y APLICACIONES INFORMATICAS, CONSULTORIA DE NEGOCIO, ESTUDIOS ECONOMICOS, CONTABLES, DE GESTION Y ORGANIZACION DE EMPRESAS... </t>
  </si>
  <si>
    <t>B94067477</t>
  </si>
  <si>
    <t>CARTUCHALIA SL</t>
  </si>
  <si>
    <t>36619</t>
  </si>
  <si>
    <t xml:space="preserve">Comercio al por mayor y menor de todo tipo de material y maquinaria relacionada con la ofimática. Actividades de servicios técnicos informáticos. Ofrecer y conceder tiendas en régimen de franquicias. </t>
  </si>
  <si>
    <t>B55146906</t>
  </si>
  <si>
    <t>IT SOLUTIONS ARINNOVA SOCIEDAD LIMITADA</t>
  </si>
  <si>
    <t xml:space="preserve">Desarrollo de soluciones basadas en tecnologías de la información y la comunicación. </t>
  </si>
  <si>
    <t>B98413479</t>
  </si>
  <si>
    <t>AMAPOLA SOFTWARE DE GESTION SOCIEDAD LIMITADA</t>
  </si>
  <si>
    <t>46440</t>
  </si>
  <si>
    <t xml:space="preserve">La sociedad tendrá por objeto las siguientes actividades: Informática, telecomunicaciones y ofimática. Desarrollo de Software. </t>
  </si>
  <si>
    <t>malopez@cograsova.es</t>
  </si>
  <si>
    <t>B18551341</t>
  </si>
  <si>
    <t>CONTROL IN SITU SL</t>
  </si>
  <si>
    <t xml:space="preserve">PLANES DE SISTEMAS. PLANIFICACION ESTRATEGICA DE LOS SISTEMAS DE INFORMACION. PLANES DE HARDWARE. ANALISIS Y DISENO DE ESTRUCTURAS DE HARDWARE ORDENADORES DE CUALQUIER NIVEL, REDES, COMUNICACIONES Y SISTEMAS DE IMPRESION. </t>
  </si>
  <si>
    <t>B24621641</t>
  </si>
  <si>
    <t>JUNIOR SOCCER SOCIEDAD LIMITADA</t>
  </si>
  <si>
    <t xml:space="preserve">El desarrollo y gestión de páginas web, la contratación y gestión de anuncios y banners publicitarios, así como toda clase de servicios asociados a ellos. Servicios de publicidad, relaciones públicas y similares, ... La mediación y coordinación en las actividades que sean profesionales. </t>
  </si>
  <si>
    <t>A18610873</t>
  </si>
  <si>
    <t>JETNET WIMAX SOCIEDAD ANONIMA</t>
  </si>
  <si>
    <t>18005</t>
  </si>
  <si>
    <t xml:space="preserve">EXPLOTACION REDES TELECOMUNICACIONES, PRESTACION SERVICIOS TELECOMUNICACIONES, A TRAVES REDES PROPIAS/AJENAS, COMO TELEFONIA, INTERNET TRANSMISION DATOS, REDES PRIVADAS VIRTUALES, VIDEOCONFERENCIA, TELEVISION, VIDEO BAO. </t>
  </si>
  <si>
    <t>insiders@cablesur.es</t>
  </si>
  <si>
    <t xml:space="preserve"> acspost@cablesur.es</t>
  </si>
  <si>
    <t xml:space="preserve"> info@cablesur.es</t>
  </si>
  <si>
    <t xml:space="preserve"> hotelparaiso@cablesur.es</t>
  </si>
  <si>
    <t xml:space="preserve"> eva.antonio@cablesur.es</t>
  </si>
  <si>
    <t>B14953723</t>
  </si>
  <si>
    <t>MAS PLANET LUCENA SL</t>
  </si>
  <si>
    <t>14900</t>
  </si>
  <si>
    <t xml:space="preserve">Reparación, asesoramiento, implantación, distribución y comercialización de dispositivos, equipos electrónicos, sistemas y contratos de comunicación, incluyendo video consolas, ordenadores, periféricos, software y terminalesde comunicación. Desarrollo y programación de software a medida. La consult. </t>
  </si>
  <si>
    <t>lucena@cyberplanet.es</t>
  </si>
  <si>
    <t xml:space="preserve"> masplanet@masplanetlucena.es</t>
  </si>
  <si>
    <t>B57954455</t>
  </si>
  <si>
    <t>ISITECH INGENIERIA INFORMATICA SL</t>
  </si>
  <si>
    <t xml:space="preserve">La sociedad tendrá por objeto la prestación de servicios de informática, ofimática y telemática en su más amplia acepción. </t>
  </si>
  <si>
    <t>B64073885</t>
  </si>
  <si>
    <t>TDS EXPORT FITTINGS SL</t>
  </si>
  <si>
    <t>08254</t>
  </si>
  <si>
    <t xml:space="preserve">EL COMERCIO AL POR MAYOR DE MAQUINARIA Y SUS COMPLEMENTOS Y ARTICULOS DE INSTALACION. </t>
  </si>
  <si>
    <t>B85258473</t>
  </si>
  <si>
    <t>SEGURIDAD PERIMETRAL AUTOMATIZADA S.L.</t>
  </si>
  <si>
    <t xml:space="preserve">LA COMPRAVENTA DE MATERIAL ELECTRICO. Y ELECTRONICO ASI COMO LA COMERCIALIZACION DE VERJAS Y VALLAS Y PUERTAS SENSORIZADAS Y SU INSTALACION.. </t>
  </si>
  <si>
    <t>B86508652</t>
  </si>
  <si>
    <t>ADFORM SOFTWARE SPAIN SL</t>
  </si>
  <si>
    <t xml:space="preserve">LA PROMOCION, COMERCIALIZACION Y DISTRIBUCION, EN REPRESENTACION DE PERSONAS JURIDICAS Y/ O FISICAS ESPAÑOLAS O EXTRANJERAS, DE TODO TIPO DE PRODUCTOSDE SOFTWARE... </t>
  </si>
  <si>
    <t>B86625829</t>
  </si>
  <si>
    <t>INFORMATICA PROFESSIONAL I DE CONSUM SL</t>
  </si>
  <si>
    <t xml:space="preserve">INFORMATICA, TELECOMUNICACIONES Y OFIMATICA, ESPECIALMENTE INFORMATICA PROFESIONAL Y DE CONSUMO. </t>
  </si>
  <si>
    <t>B98642002</t>
  </si>
  <si>
    <t>INGENIERIA DE CUADROS DE LEVANTE SL</t>
  </si>
  <si>
    <t xml:space="preserve">La sociedad tendrá por objeto, la fabricación, almacenamiento, instalación, montaje, comercialización, distribución, importación y exportación de productos, material y artículos eléctricos y electrónicos (CNAE 2790). II. Quedan excluidas del objeto social aquellas actividades que precisen por Ley d. </t>
  </si>
  <si>
    <t>B99341661</t>
  </si>
  <si>
    <t>LILIUM TEC SOCIEDAD LIMITADA</t>
  </si>
  <si>
    <t xml:space="preserve">Programación y servicio técnico de equipos informáticos y electrónicos. Para poder comenzar a realizar aquellas actividades comprendidas en el objetosocial que requieran la obtención de alguna autorización administrativa o inscripción en algún Registro Administrativo, será preciso el cumplimiento d. </t>
  </si>
  <si>
    <t>B47702782</t>
  </si>
  <si>
    <t>INLINE SISTEMAS SOLUCIONES DE NEGOCIO SL</t>
  </si>
  <si>
    <t xml:space="preserve">a) La creación, desarrollo e implantación de soluciones de negocio basadasen tecnologías de la información y las comunicaciones, así coma la formación del personal para los fines expresados. b) La compraventa de equipos, programas y/ o sistemas informáticos. </t>
  </si>
  <si>
    <t>B62551080</t>
  </si>
  <si>
    <t>BLADE REPRESENTACIONES SL</t>
  </si>
  <si>
    <t xml:space="preserve">COMERCIO AL POR MAYOR Y AL POR MENOR, EXPORTACION E IMPORTACION Y REPRESENTACION COMERCIAL DE APARATOS Y ACCESORIOS DE VIDEO CONSOLAS, JUEGOS DE ORDENADOR, INFORMATICA Y TELEFONIA.. </t>
  </si>
  <si>
    <t>B64791197</t>
  </si>
  <si>
    <t>DOYERMAX SL</t>
  </si>
  <si>
    <t xml:space="preserve">DISEÑAR, CONSTRUIR, COMERCIALIZAR, DISTRIBUIR Y ASESORAR EN PRODUCTOS DE SOFTWARE Y SU INSTALACION. REPRESENTAR Y PROMOCIONAR VENTAS DE ARTICULOS INFORMATICOS, ESPECIALMENTE DE SOFTWARE, TANTO POR CUENTA PROPIA COMO A COMISION .... </t>
  </si>
  <si>
    <t>B85699379</t>
  </si>
  <si>
    <t>DESARROLLO TECNOLOGICO DE SISTEMAS Y AUTOMATIZACIONES SL</t>
  </si>
  <si>
    <t xml:space="preserve">INVESTIGACION Y DESARROLLO Y LA INNOVACION PARA LA COMERCILIZACION DE APLCIACIONES DE SOFTWARE DE PROPIA CREACION PARA SU USO EN APLICACION INDUSTRIALES Y COMERCIALES, ASI COMO LA IMPLANTACION Y EL MANTENIMIENTO DE TALES. </t>
  </si>
  <si>
    <t>B85936920</t>
  </si>
  <si>
    <t>MOREMAR PROTOCOLO DE REDES IPV6 SL</t>
  </si>
  <si>
    <t xml:space="preserve">LA CREACION, DISEÑO, INVESTIGACION Y DESARROLLO DE REDES INFORMATICAS Y LENGUAJES DE COMUNICACION A TRAVES DE REDES.. </t>
  </si>
  <si>
    <t>B11815180</t>
  </si>
  <si>
    <t>APLIKA PUERTO SOFTWARE S.L</t>
  </si>
  <si>
    <t xml:space="preserve">EL DESARROLLO Y COMPRAVENTA DE PROGRAMAS INFORMATICOS, FORMACION, Y ENSENANZA INFORMATICA. PODRA TAMBIEN DESARROLLARLO PARTICIPANDO EN SOCIEDADES DE IDENTICO O ANALOGO OBJETO. QUEDAN EXCLUIDAS DEL OBJETO SOCIAL TODAS AQU. </t>
  </si>
  <si>
    <t>B46220042</t>
  </si>
  <si>
    <t>COTEPA SOCIEDAD LIMITADA</t>
  </si>
  <si>
    <t>46200</t>
  </si>
  <si>
    <t xml:space="preserve">COMERCIO MENOR TODA CLASE DE MAQUINARIA (PANIFI). </t>
  </si>
  <si>
    <t>victor@cotepa.com</t>
  </si>
  <si>
    <t>B58790122</t>
  </si>
  <si>
    <t>PISTA CERO SL</t>
  </si>
  <si>
    <t>Comercialización y representación de productos electrónicos, y la</t>
  </si>
  <si>
    <t>mallorca@pistacero.es</t>
  </si>
  <si>
    <t xml:space="preserve"> matar@pistacero.es</t>
  </si>
  <si>
    <t xml:space="preserve"> comercial@pistacero.es</t>
  </si>
  <si>
    <t xml:space="preserve"> vilanova@pistacero.es</t>
  </si>
  <si>
    <t xml:space="preserve"> mataro@pistacero.es</t>
  </si>
  <si>
    <t>B87184222</t>
  </si>
  <si>
    <t>NEW GAMES TECHNOLOGIES SL</t>
  </si>
  <si>
    <t xml:space="preserve">la fabricación, importación, exportación, venta, alquiler, investigación, desarrollo e innovación, diseño de Software, gráficos y matemáticas de máquinas recreativas y de azar. </t>
  </si>
  <si>
    <t>B98458243</t>
  </si>
  <si>
    <t>BABEL PRODUCCIONES SL</t>
  </si>
  <si>
    <t xml:space="preserve">Las Producciones audiovisuales. La comercialización de Servicios digitales. Servicios de Internet. Creación y mantenimiento de páginas web. El comercio digital. La Agencia publicidad. El marketing publicitario. Organización de todo tipo de eventos relacionados con la comercialización de los servicio. </t>
  </si>
  <si>
    <t>comercial@tecnogenia.es</t>
  </si>
  <si>
    <t xml:space="preserve"> acustic@acusticcrom.com</t>
  </si>
  <si>
    <t xml:space="preserve"> tmascarell@babelproducciones.es</t>
  </si>
  <si>
    <t>B99345902</t>
  </si>
  <si>
    <t>SINEDIT 2012 SOCIEDAD LIMITADA</t>
  </si>
  <si>
    <t xml:space="preserve">SERVICIOS DE PUBLICIDAD, RELACIONES PUBLICAS Y SIMILARES, INCLUIDOS LOS GESTIONADOS A TRAVES DE INTERNET. VENTA Y GESTION DE SOPORTES PUBLICITARIOS ONLINE. SERVICIO DE DISEÑO, CREACION Y GESTION DE PAGINAS WEB Y SIMILARES. COMERCIALIZACION AL POR MAYOR Y AL POR MENOR, IMPORTACION, EXPORTACION Y VENT. </t>
  </si>
  <si>
    <t>B14667596</t>
  </si>
  <si>
    <t>A4 INTEGRACION TECNOLOGICA SL</t>
  </si>
  <si>
    <t xml:space="preserve">La programación y confección de programas de diversos sistemas para la mecanización y uso en ordenadores, tanto a particulares como a entidades y su comercialización; la investigación y desarrollo de estos programas y otros, del producto de la informática en general; los hardwars, sus componentes y.. </t>
  </si>
  <si>
    <t>B76220045</t>
  </si>
  <si>
    <t>CIB LABS SOCIEDAD LIMITADA</t>
  </si>
  <si>
    <t xml:space="preserve">Actividades de programación informática. Edición de otros programas informáticos. Actividades de cosultoría informática. Gestión de recursos informáticos. Otros servicios relacionados con las tecnologías de la información y la informática... </t>
  </si>
  <si>
    <t>B81499592</t>
  </si>
  <si>
    <t>LERIOS VARLOP SL</t>
  </si>
  <si>
    <t xml:space="preserve">A. ADQUISICION Y/O ENAJENACION DE BIENES INMUEBLES, YA SEAN RUSTICOS O URBANOS, INCLUIDAS PLAZAS DE APARCAMIENTO. B. EFECTUAR ARRENDAMIENTOS, TRASPASOS, CESION DE CONTRATOS Y/O CUALESQUIERA NEGOCIOS O ACTOS JURIDICOS QUE. </t>
  </si>
  <si>
    <t>alasc@asesoreslegalesasociados.com</t>
  </si>
  <si>
    <t>B86588035</t>
  </si>
  <si>
    <t>SECURCHANNEL SOLUCIONES DE SEGURIDAD TI SL</t>
  </si>
  <si>
    <t xml:space="preserve">MAYORISTA DE SOLUCIONES DE SEGURIDAD INFORMATICA. </t>
  </si>
  <si>
    <t>B92948967</t>
  </si>
  <si>
    <t>DISEÑO E IMAGEN MALAGA SL</t>
  </si>
  <si>
    <t xml:space="preserve">EL ASESORAMIENTO EMPRESARIAL EN EL AMBITO DEL DISENO GRAFICO, IDENTIDAD CORPORATIVA, DISENO WEB, INFORMATICA Y ADMINISTRACION. Y LA COMPRA Y VENTA DE TODA CLASE DE FINCAS Y CONSTRUCCION DE EDIFICIOS, PARA SU EXPLOTACION. </t>
  </si>
  <si>
    <t>B54776935</t>
  </si>
  <si>
    <t>DUAL LINK DISTRIBUTION SL</t>
  </si>
  <si>
    <t xml:space="preserve">Comercio al por menor y mayor -incluso on line-, así como la importación, exportación, distribución, de elementos y productos informáticos, tanto hardware como software, citando a modo de ejemplo aplicaciones informáticas, terminales de puntos de venta, domótica, programas informáticos. </t>
  </si>
  <si>
    <t>B64759350</t>
  </si>
  <si>
    <t>COMAVIERA SUPPLIES SL</t>
  </si>
  <si>
    <t>"LA INVESTIGACION, INTEGRACION, DESARROLLO, COMPRAVENTA ARRENDAMIENTO NO FINANCIERO DE PROGRAMAS Y APLICACIONES INFORMATICAS, CREACION Y EXPLOTACION DE CONTENIDOS DE PAGINAS ""WEB"" Y PUBLICACIONES VIRTUALES, COMERCIO ELECT. "</t>
  </si>
  <si>
    <t>B64826753</t>
  </si>
  <si>
    <t>CATINST &amp; SOLIN INSTAMAQ SL</t>
  </si>
  <si>
    <t xml:space="preserve">DISENO Y COMERCIALIZACION DE MAQUINARIA E INSTALACIONES INDUSTRIALES.. </t>
  </si>
  <si>
    <t>B57706699</t>
  </si>
  <si>
    <t>ZERTIFIKA SOLUCIONES SL</t>
  </si>
  <si>
    <t xml:space="preserve">El desarrollo de todo tipo de programas y aplicaciones informáticas -software-y telemáticas, que incluye el diseño de páginas web, intranet y extranet y la prestación de servicios relacionados con procesos de gestión pública o privada y el tratamiento de los documentos físicos y electrónicos... </t>
  </si>
  <si>
    <t>B76004449</t>
  </si>
  <si>
    <t>HIPPOPOTIC SL</t>
  </si>
  <si>
    <t>35250</t>
  </si>
  <si>
    <t xml:space="preserve">LA CONFECCION EXPLOTACION INTERMEDIACION DE PAGINAS WEB, APLICACIONES INFORMATICAS ASI COMO DESARROLLO DE TECNOLOGIA TANTO EN EL CAMPO DE LA INFORMATICA COMO COMUNICACION TIC S, Y LA INFORMACION, PRODUCCION Y EDICION DE. </t>
  </si>
  <si>
    <t>B81128316</t>
  </si>
  <si>
    <t>ASTREA GESTION SL</t>
  </si>
  <si>
    <t xml:space="preserve">ACTIVIDAD INFORMATICA CONSISTENTE EN EL ANALISIS Y CONFECCION DE TODO TIPO DE PROGRAMAS, TRATAMIENTO INFORMATICO DE DOCUMENTACION, REGISTROS, CONTABILIDAD Y ACTIVIDAD ADMINISTRATIVA DE OTRAS EMPRESAS.                    . </t>
  </si>
  <si>
    <t>B83877795</t>
  </si>
  <si>
    <t>OUTSYSTEMS BUSINESS SL</t>
  </si>
  <si>
    <t xml:space="preserve">LA REALIZACION DE ESTUDIOS, PROYECTOS, AUDITORIAS; CONSULTORIAS, PROGRAMACION, DESARROLLOS, ASESORAMIENTO, INGENIERIA E INSTALACION DE REDES INFORMATICAS. </t>
  </si>
  <si>
    <t>B86419355</t>
  </si>
  <si>
    <t>SENTISIS ANALYTICS SL</t>
  </si>
  <si>
    <t xml:space="preserve">EL DESARROLLO DE PLATAFORMAS PARA LA OBTENCION DE INFORMACION DE INTERNET O DE CUALQUIER OTRO MEDIO YA SEA DIGITAL O NO... </t>
  </si>
  <si>
    <t>B14109011</t>
  </si>
  <si>
    <t>SOFTCONTROL SL</t>
  </si>
  <si>
    <t xml:space="preserve">OFIMATICA, BUROTICA, ALMACEN DE SOFTWARE ETC.. </t>
  </si>
  <si>
    <t>administracion@sofcontrol.es</t>
  </si>
  <si>
    <t xml:space="preserve"> info@softcontrol.es</t>
  </si>
  <si>
    <t>B36940914</t>
  </si>
  <si>
    <t>DINISER SL</t>
  </si>
  <si>
    <t xml:space="preserve">LA INTERMEDIACION COMERCIAL, DISENO GRAFICO Y REALIZACION DE SOFTWARE INFORMATICO. </t>
  </si>
  <si>
    <t>B93239143</t>
  </si>
  <si>
    <t>SWISS LED IBERICA SL</t>
  </si>
  <si>
    <t xml:space="preserve">La importación, exportación, venta mayor y menor de todo tipo de material eléctrico. La importación, exportación, venta mayor y menor de todo tipo de artículos de regalo, adorno, ferretería, menaje, decoración, droguería, limpieza, perfumería, juguetería, papelería, electrodomésticos, equipos informá. </t>
  </si>
  <si>
    <t>B98157134</t>
  </si>
  <si>
    <t>DREAM BOX GAMES SOCIEDAD LIMITADA</t>
  </si>
  <si>
    <t xml:space="preserve">LA SOCIEDAD TENDRA POR OBJETO LA CREACION Y EL DESARROLLO DE VIDEOJUEGOS.. </t>
  </si>
  <si>
    <t>B99201626</t>
  </si>
  <si>
    <t>CULTURA LIBRE SOCIEDAD LIMITADA</t>
  </si>
  <si>
    <t>"""1.- EL DISENO, DESARROLLO, ADMINISTRACION Y EXPLOTACION DE ACTIVIDADES DE COMERCIO ELECTRONICO CONSISTENTES EN LA ADMINISTRACION DE PORTALES Y SITIOS WEB, INCLUYENDO SERVICIOS DE DIRECTORIO, BUSCADORES Y CUALQUIER OTRO. "</t>
  </si>
  <si>
    <t>B64077399</t>
  </si>
  <si>
    <t>REISOPACK INTERNACIONAL SL</t>
  </si>
  <si>
    <t xml:space="preserve">COMERCIALIZACION DE MAQUINAS DE EMBALAJE, ASI COMO UTILES PARA LAS MISMAS. </t>
  </si>
  <si>
    <t>B82108416</t>
  </si>
  <si>
    <t>S I M A TELECOMUNICACIONES Y ASISTENCIA SL</t>
  </si>
  <si>
    <t xml:space="preserve">INGENIERIA Y ASESORIA INFORMATICA Y DE TELECOMUNICACIONES Y EL SUMINISTRO DE MATERIALES.. </t>
  </si>
  <si>
    <t>informacion@simatele.com</t>
  </si>
  <si>
    <t>B02533172</t>
  </si>
  <si>
    <t>APR ALBACETE 2012 SOCIEDAD LIMITADA</t>
  </si>
  <si>
    <t>02512</t>
  </si>
  <si>
    <t xml:space="preserve">1. La exportación, importación, asesoramiento, comercialización, instalación, soporte y mantenimiento -help desk-de equipos de telecomunicaciones o informáticos, hardware, software y de aplicaciones instaladas en los equipos especificados. El análisis, programación, preparación y aplicación de sist. </t>
  </si>
  <si>
    <t>B33838418</t>
  </si>
  <si>
    <t>NORTE INFORMATICA SISTEMAS SL</t>
  </si>
  <si>
    <t>33205</t>
  </si>
  <si>
    <t xml:space="preserve">CNAE 4651. La venta de materiales de oficina y ordenadoes. El desarrollo, implantación, ejecución, producción, comercialización de proyectos y productos de base tecnológica: desarrollo de software, diseño y programación de algoritmos, aplicaciones para móviles páginas web, diseño gráico, digitalizac.. </t>
  </si>
  <si>
    <t>comercial@infonort.com</t>
  </si>
  <si>
    <t>B56003684</t>
  </si>
  <si>
    <t>SEPALO SOFTWARE SL</t>
  </si>
  <si>
    <t>A93164499</t>
  </si>
  <si>
    <t>NOVALUX EUROPE SA</t>
  </si>
  <si>
    <t xml:space="preserve">2.1. La compraventa de piezas, materiales y elementos accesorios para la fabricación de aparatos electrónicos. 2.2. La elaboración, implementación, desarrollo, venta y alquiler de software. 2.3. La importación, exportación einvestigación necesaria para el desarrollo de las actividades mencionadas e. </t>
  </si>
  <si>
    <t>B37514528</t>
  </si>
  <si>
    <t>CHIRIVIA NETWORKS SL</t>
  </si>
  <si>
    <t xml:space="preserve">a) Desarrollo de programas informáticos. b) Comercialización de productos de todo tipo mediante comercio electrónico. c) Elaboración de páginas WEB. d) Importación y exportación de todo tipo de artículos y productos comerciales de cualquier rama. </t>
  </si>
  <si>
    <t>B37514536</t>
  </si>
  <si>
    <t>BLUECOMMERCE LABS SL</t>
  </si>
  <si>
    <t>B64954613</t>
  </si>
  <si>
    <t>ARPALINE ESPAÑA SL</t>
  </si>
  <si>
    <t xml:space="preserve">LA CREACION Y MANTENIMIENTO DE PAGINAS WEB.. </t>
  </si>
  <si>
    <t>B66031303</t>
  </si>
  <si>
    <t>EIX TIC LOCAL SL</t>
  </si>
  <si>
    <t xml:space="preserve">INFORMATICA, TELECOMUNICACIONES Y OFIMATICA. COMERCIO AL POR MAYOR Y AL POR MENOR. DISTRIBUCION COMERCIAL. IMPORTACION Y EXPORTACION. ACTIVIDADES PROFESIONALES. INDUSTRIAS MANUFACTURERAS Y TEXTILES. TURISMO, HOSTELERIA, ETC. </t>
  </si>
  <si>
    <t>B70282397</t>
  </si>
  <si>
    <t>GALITELCO SL</t>
  </si>
  <si>
    <t xml:space="preserve">La comercialización, producción, fabricación, reparación e instalación de equipos informáticos, sistemas de telecomunicación, equipos de impresión, instalaciones audiovisuales y controles de presencia. </t>
  </si>
  <si>
    <t>B85352730</t>
  </si>
  <si>
    <t>ALTIMA LABS SL</t>
  </si>
  <si>
    <t xml:space="preserve">LA REALIZACION DE TODA CLASE DE NEGOCIOS MERCANTILES DE COMERCIALIZACION,ALQUILER, COMPRAVENTA; DISTRIBUCION AL, POR MENOR, POR CORREO, CATALOGO, TELE-MARKENTING E INTERNET DE MATERIAL Y SOFTWARE INFORMATICO.. </t>
  </si>
  <si>
    <t>B86007085</t>
  </si>
  <si>
    <t>RENOBIRESA SL</t>
  </si>
  <si>
    <t xml:space="preserve">LAS APLICACIONES Y RENOVACIONES INFORMATICAS INDUSTRIALES. </t>
  </si>
  <si>
    <t>B98480981</t>
  </si>
  <si>
    <t>GESTEC SYSTEMS SOCIEDAD LIMITADA</t>
  </si>
  <si>
    <t>46540</t>
  </si>
  <si>
    <t xml:space="preserve">Su objeto social es el desarrollo, venta, instalación y mantenimiento informático de cámaras y sistemas de control y vigilancia; así como su conexión informática por medio de la aplicación otorgada al cliente. </t>
  </si>
  <si>
    <t>B62093430</t>
  </si>
  <si>
    <t>LOFT IMAGES SL</t>
  </si>
  <si>
    <t xml:space="preserve">LA CONSULTORIA, DISENO, ELABORACION Y DISTRIBUCION DE SOFTWARE INFORMATICO Y GRAFICO,LA ELABORACION, REALIZACION Y ALOJAMIENTO DE TODO TIPO DE PROYECTOS MULTIMEDIA, WEBSITE Y TELECOMUNICACIONES .CENTRAL DE ALMACENAMIENTO. </t>
  </si>
  <si>
    <t>B84713767</t>
  </si>
  <si>
    <t>IPEVOX 360 SL</t>
  </si>
  <si>
    <t xml:space="preserve">DESARROLLO E INVESTIGACION DE SISTEMAS TELEINFORMATICOS, ENTENDIDOS COMO TALES, INFORMATICA, TELECOMUNICACIONES, TELEFONICA SOBRE VOZ Y TELEFONIA SOBRE IP O VOZ SOBRE IP. </t>
  </si>
  <si>
    <t>B85295137</t>
  </si>
  <si>
    <t>LA LIBRERIA DE LA CIENCIA SL</t>
  </si>
  <si>
    <t xml:space="preserve">EDICION, ELABORACION, COMERCIALIZACION Y DISTRIBUCION DE LIBROS, CINTAS MAGNETOFONICAS, DISCOS, VIDEOCASETES, PRODUCTOS Y MATERIALES INFORMATICOS, MATERIALES EDUCATIVOS Y OTROS SOPORTES SONOROS Y VIDEOMAGNETICOS O IMPRES. </t>
  </si>
  <si>
    <t>B86329729</t>
  </si>
  <si>
    <t>LARIX SERVICES IBERIA SL</t>
  </si>
  <si>
    <t xml:space="preserve">La Sociedad tiene por objeto la fabricación, instalación, comercialización y mantenimiento de equipos eléctricos, electrónicos e informáticos que conformen sistemas tecnológicos integrados en viviendas y edificios de cualquier tipo; y la investigación, desarrollo e implementación de nuevas tecnologí.. </t>
  </si>
  <si>
    <t>B14941488</t>
  </si>
  <si>
    <t>ITMULLER INFORMATICA SL</t>
  </si>
  <si>
    <t xml:space="preserve">1. Informática, telecomunicaciones y ofimática. 2. Venta, servicio técnico, asesoramiento, creación de páginas webs, programacion a medida. 3. Papelería Express con los siguientes servicios: Fotocopias hasta A3, plastificados hasta A4, ecuadernado rápido, venta de artículos básicos, venta de cons. </t>
  </si>
  <si>
    <t>B38795357</t>
  </si>
  <si>
    <t>AULA TECNOLOGICA DE CANARIAS SL</t>
  </si>
  <si>
    <t xml:space="preserve">LA SOCIEDAD TENDRA POR OBJETO: 1.-EL ANALISIS Y PROGRAMACION INFORMATICA EN GENERAL, LA COMPRAVENTA, DISTRIBUCION, EXPORTACION IMPORTACION, REPRESENTACION Y CONSIGNACION DE MOBILIARIO Y MAQUINAS DE OFICINA. 2.-LA FORMACI. </t>
  </si>
  <si>
    <t>B76126895</t>
  </si>
  <si>
    <t>E TECH DESARROLLO Y TECNOLOGIA SOCIEDAD LIMITADA</t>
  </si>
  <si>
    <t xml:space="preserve">Producción de tecnología, desarrollo de software, investigación y desarrollo sobre tecnologías digitales y analógicas. Producción de productos audiovisuales transmedia e interactivos, así como en cualquier otro soporte. Creación y comercialización de software, videojuegos, interactivos... </t>
  </si>
  <si>
    <t>B84406891</t>
  </si>
  <si>
    <t>MULTICANAL DIGITAL SL</t>
  </si>
  <si>
    <t xml:space="preserve">LA CREACION DE DISENO DE PRODUCTOS MULTIMEDIA EN TODA CLASE DE FORMATOS. </t>
  </si>
  <si>
    <t>B85329019</t>
  </si>
  <si>
    <t>CONSTRUINDICE DATA MINING SL</t>
  </si>
  <si>
    <t xml:space="preserve">EL DESARROLLO Y EXPLOTACION DE HERRAMIENTAS INFORMATICAS PARA LA GESTION DE INFORMACION Y BUSQUEDAS POR INTERNET EN DIFERENTES SECTORES DE ACTIVIDAD ECONOMICA.. </t>
  </si>
  <si>
    <t>B86330883</t>
  </si>
  <si>
    <t>VEGA ESTRATEGIA EN COMUNICACION SL</t>
  </si>
  <si>
    <t xml:space="preserve">DESARROLLO DE SOFTWARE, PAGINAS WEB Y EN GENERAL CUALQUIER TIPO DE APLICACION VINCULADA O RELACIONADA A LAS NUEVAS TECNOLOGIAS Y/ O REDES SOCIALES. </t>
  </si>
  <si>
    <t>B65618134</t>
  </si>
  <si>
    <t>ERNESTO TERABYTE SL</t>
  </si>
  <si>
    <t xml:space="preserve">DISEÑO, DESARROLLO DE TECNOLOGIA WEB, TAL COMO PAGINAS WEB, SISTEMAS PUBLICITARIOS. DISEÑO, DESARROLLO DE TECNOLOGIA MOBILE (O DE USO MOVIL), TAL COMO APLICACIONES WEB, SISTEMAS PUBLICITARIOS PARA TELEFONOS MOVILES INTELIGENTES, ETC. </t>
  </si>
  <si>
    <t>B84275379</t>
  </si>
  <si>
    <t>COOLZ INTERNET MARKETING SL</t>
  </si>
  <si>
    <t xml:space="preserve">EL TRATAMIENTO AUTOMATICO DE LA INFORMATICA Y COMERCIALIZACION DE LOS PRODUCTOS RESULTANTES. LA CONTRATACION DE SOCIEDADES O PARTICULARES QUE FABRIQUEN, DISTRIBUYAN O COMERCIALICEN. </t>
  </si>
  <si>
    <t>B85320547</t>
  </si>
  <si>
    <t>MACEDONIA DESIGN SL</t>
  </si>
  <si>
    <t xml:space="preserve">DISENO GRAFICO, INTERACTIVO, DE PAGINAS WEB, DE JARDINES, DE MODA, INDUSTRIAL, DE INTERIORES, DE JOYAS; COMUNICACION, PUBLICIDAD, ARTE, ARTE DIGITAL, EDICION DE VIDEOS, MERCHANDISING, LICENSING, EVENTOS, FORMACION, E-LEA. </t>
  </si>
  <si>
    <t>A78879285</t>
  </si>
  <si>
    <t>KEYTRON SA</t>
  </si>
  <si>
    <t xml:space="preserve">INSTALACIONES INFORMATICAS. </t>
  </si>
  <si>
    <t>comunicaciones@keytron.com</t>
  </si>
  <si>
    <t>B13552732</t>
  </si>
  <si>
    <t>BIZNEO SOLUTIONS SOCIEDAD LIMITADA</t>
  </si>
  <si>
    <t>13004</t>
  </si>
  <si>
    <t xml:space="preserve">Información y comunicaciones; Informática, telecomunicaciones y ofimática, en concreto servicios relacionados con las tecnologías de la información yla informática. </t>
  </si>
  <si>
    <t>B64917404</t>
  </si>
  <si>
    <t>PACKAGING &amp; PROCESS ENGINEERING SL</t>
  </si>
  <si>
    <t xml:space="preserve">ASESORAMIENTO TECNICO EN INSTALACIONES DE PLANTAS INDUSTRIALES Y ADQUISICION DE TODA CLASE DE MAQUINARIA INDUSTRIAL. COMERCIO AL MAYOR Y AL DETALLE, EXPORTACION E IMPORTACION DE TODA CLASE DE MAQUINARIA INDUSTRIAL, ETC.. </t>
  </si>
  <si>
    <t>B85621118</t>
  </si>
  <si>
    <t>SHADY BEATS ESPAÑA SL</t>
  </si>
  <si>
    <t xml:space="preserve">EL COMERCIO AL POR MAYOR DE APARATOS Y MATERIAL RADIOELECTRICOS Y ELECTRONICO, INSTRUMENTOS MUSICALES, DISCOS, ETC Y APARATOS ELECTRICOS Y ELECTRONICOS DE USO PROFESIONAL. VENTA DE ACCESORIOS Y COMPLEMENTOS DE LOS APARAT. </t>
  </si>
  <si>
    <t>B85940948</t>
  </si>
  <si>
    <t>CONESO TK SL</t>
  </si>
  <si>
    <t xml:space="preserve">LA CONFECCION, CREACION, DESARROLLO Y APLICACION DE SOLUCIONES Y APLICACIONES INFORMATICAS PERSONALIZADAS O GENERALES PARA EL DESARROLLO DE ACTIVIDADES FISICAS O JURIDICAS DE PERSONAS Y ENTIDADES MERCANTILES.. </t>
  </si>
  <si>
    <t>admin@alatecla.com</t>
  </si>
  <si>
    <t>B48944615</t>
  </si>
  <si>
    <t>AGMSOFT CONSULTING SOCIEDAD LIMITADA</t>
  </si>
  <si>
    <t xml:space="preserve">CONSULTORIA ANALISIS, PRODUCCION, EDICION. DISTRIBUCION COMERCIALIZACION Y FORMACION DE CAMPOS, RELACIONADOS CON LA INFORMATICA. LA INGENIERIA Y LA GESTION EMPRESARIAL DE ENTIDADES Y ORGANISMOS TANTO PUBLICOS COMO PRIVAD. </t>
  </si>
  <si>
    <t>agmsoft@agmsoft.biz</t>
  </si>
  <si>
    <t>B66499286</t>
  </si>
  <si>
    <t>GOLVER PROJECTS SL</t>
  </si>
  <si>
    <t xml:space="preserve">FABRICACION, VENTA, IMPORTACION, EXPORTACION DE MATERIAL ELECTRICO Y ELECTRONICO DE APARATOS DE ILUMINACION, SONIDO, ESTRUCTURAS METALICAS DE ESCENARIOS, ELAVADORAS Y TRANSPORTADORAS MECANICAS, AUTOMATISMOS, ETC. </t>
  </si>
  <si>
    <t>strong@strong.es</t>
  </si>
  <si>
    <t>B70011655</t>
  </si>
  <si>
    <t>PROYECTOS TRAVIAL S.L</t>
  </si>
  <si>
    <t xml:space="preserve">LA PROMOCION, EXPLOTACION EN REGIMEN DE ALQUILER, LA COMPRA Y VENTA Y EN GENERAL TODO TIPO DE NEGOCIOS RELACIONADOS CAN LOS BIENES INMUEBLES. LA GESTION DE PARTICIPACIONES Y ACCIONES EN CUALQUIER TIPO DE SOCIEDAD Y DE LO. </t>
  </si>
  <si>
    <t>B70338090</t>
  </si>
  <si>
    <t>REPRECOMES SL</t>
  </si>
  <si>
    <t xml:space="preserve">Servicios de agente comercial; y representación, distribución, importación y exportación de artículos eléctricos y electrónicos. </t>
  </si>
  <si>
    <t>B85279917</t>
  </si>
  <si>
    <t>PEDRAZ &amp; CEBRIAN XTRATEGY SL</t>
  </si>
  <si>
    <t xml:space="preserve">FORMACION Y ENSENANZA DE MATERIAS ACADEMICAS, TALES COMO MUSICA, MODA, IDIOMAS, SISTEMAS INFORMATICOS, ETC., UTILIZANDO CUALQUIER MEDIO, YA SE DIRECTO, A DISTANCIA O AUDIOVISUAL.. </t>
  </si>
  <si>
    <t>B85750982</t>
  </si>
  <si>
    <t>MARCA ESTETICAE SL</t>
  </si>
  <si>
    <t xml:space="preserve">EL COMERCIO ELECTRONICO AL POR MAYOR Y MENOR POR MEDIO DE INTERNET.. </t>
  </si>
  <si>
    <t>B85824159</t>
  </si>
  <si>
    <t>SILVER STRATEGY SL</t>
  </si>
  <si>
    <t xml:space="preserve">IMPORTACION Y EXPORTACION DE APARATOS Y MATERIALES RADIOELECTRICOS Y ELECTRONICOS Y JUGUETES EN GENERAL.. </t>
  </si>
  <si>
    <t>B27785146</t>
  </si>
  <si>
    <t>IDSECURE IDENTIDAD Y COMUNICACIONES SL</t>
  </si>
  <si>
    <t xml:space="preserve">Prestación de servicios de identificación en Internet; asesoramiento, implantación y gestión de sistemas de seguridad informática y seguridad de las comunicaciones; fmación en TIC -Tecnologías de la Información y la Comunicación; implantación y mantenimiento de soluciones ofimática, en hardware y so. </t>
  </si>
  <si>
    <t>B47695127</t>
  </si>
  <si>
    <t>TACTILAPP SL</t>
  </si>
  <si>
    <t xml:space="preserve">El desarrollo de aplicaciones para dispositivos móviles, la creación de software informático multisoporte y la realización de actividades de marketing. </t>
  </si>
  <si>
    <t>B64457971</t>
  </si>
  <si>
    <t>NODALRED SL</t>
  </si>
  <si>
    <t>08211</t>
  </si>
  <si>
    <t xml:space="preserve">CONSULTORIA Y ASESORAMIENTO EN LOS SISTEMAS DE SOPORTE A LA GESTION, DISENO DE INDICADORES Y GENERACION DE CUADROS DE MANDO, EVALUACION Y PROMOCION DE LOS SISTEMAS DE COMUNICACION (INTERNOS Y EXTERNOS), ETC. </t>
  </si>
  <si>
    <t>A62927207</t>
  </si>
  <si>
    <t>ESTUDIS D'ORGANITZACIO I INFORMATICS BERCRI SA</t>
  </si>
  <si>
    <t xml:space="preserve">LA ORGANIZACION, ANALISIS, PROGRAMACION, ESTUDIOS DE RENTABILIDADES Y COSTOS, DESARROLLOS DE SISTEMAS DE INFORMACION Y MECANIZACION E INFORMATIZACION DE EMPRESAS.. </t>
  </si>
  <si>
    <t>B35767417</t>
  </si>
  <si>
    <t>INVENTIA PLUS SOCIEDAD LIMITADA</t>
  </si>
  <si>
    <t>35219</t>
  </si>
  <si>
    <t xml:space="preserve">LA PRESTACION DE SERVICIOS A TRAVES DE INTERNET A PARTICULARES EMPRESAS, INCLUYENDO ACCESOS A LA RED, APARCAMIENTOS DE DOMINIOS, REDIRECCIONAMIENTOS, GESTION DE CUENTAS DE CORREO ELECTRONICO; CERTIFICACIONES DE SEGURIDAD. </t>
  </si>
  <si>
    <t>info@inventiaplus.com</t>
  </si>
  <si>
    <t>B35949189</t>
  </si>
  <si>
    <t>INDICE NETWORK SL</t>
  </si>
  <si>
    <t xml:space="preserve">PUBLICIDAD EN INTERNET, REGISTRO, COMPRAVENTA, PERMUTA, GESTION, CESION Y ALQUILER DE DOMINIOS DE CUALQUIER TIPO EN INTERNET, ASI COMO LOS SERVICIOS DE E-MAIL E INTERNET. IMPORTACION DE CURSOS TANTO A DISTANCIA COMO PRES. </t>
  </si>
  <si>
    <t>B65200974</t>
  </si>
  <si>
    <t>QUIVER SERVEIS INFORMATICS SL</t>
  </si>
  <si>
    <t>B65726770</t>
  </si>
  <si>
    <t>DISEÑO Y DESARROLLO WEB SL</t>
  </si>
  <si>
    <t xml:space="preserve">OFRECER SERVICISO DE PUBLICIDAD EN INTERNET, CREACION Y MANTENIMIENTO DE PAGINAS WEB, BLOGS, FOROS Y TIENDAS ONLINE, VENTA DE DOMINIOS, HOSTING (ALOJAMIENTO WEB) SOFTWARE (PROGRAMAS Y APLICACIONES), HARDWARE, ETC. </t>
  </si>
  <si>
    <t>info@prodigitalweb.com</t>
  </si>
  <si>
    <t>B93150324</t>
  </si>
  <si>
    <t>BYRON NETWORKS SL</t>
  </si>
  <si>
    <t xml:space="preserve">1. Construcción, instalaciones y mantenimiento. 2. Comercio al por mayor yal por menor. Distribución comercial. Importación y exportación. 3. Actividades inmobiliarias. 4. Actividades profesionales. 5. Industrias manufactureras y textiles. 6. Turismo, hostelería y restauración. 7. Prestación de ser. </t>
  </si>
  <si>
    <t>B93185981</t>
  </si>
  <si>
    <t>OPTIMASYS GROUP SPAIN SL</t>
  </si>
  <si>
    <t>A06244180</t>
  </si>
  <si>
    <t>GEMP COMERCIAL ELECTRICA SA</t>
  </si>
  <si>
    <t xml:space="preserve">COMERCIO DE APARATOS RADIOELECTRICOS Y ELECTRONICOS.. </t>
  </si>
  <si>
    <t>gempsal@gempsal.com</t>
  </si>
  <si>
    <t>B65450819</t>
  </si>
  <si>
    <t>THE TWO MARIAS STUDIO SL</t>
  </si>
  <si>
    <t xml:space="preserve">DISEÑO, PROGRAMACION, GESTION Y PRODUCCION DE ACTIVIDADES RELACIONADAS CON INTERNET Y NUEVAS TECNOLOGIAS. SERVICIOS DE TRADUCCION. </t>
  </si>
  <si>
    <t>B82910167</t>
  </si>
  <si>
    <t>DATINFOR EL PORTAL DE LOS CONCESIONARIOS SL</t>
  </si>
  <si>
    <t xml:space="preserve">PUESTA EN MARCHA Y EXPLOTACION DE UN PORTAL DE INTERNET, DEDICADO A LA PRESTACION DE SERVICIOS DE VALOR ANADIDO PARA LAS EMPRESAS CONCESIONARIAS DE AUTOMOVILES Y VEHICULOS INDUSTRIALES, EN LA DIRECCION URL WWW.FACONAUTOC. </t>
  </si>
  <si>
    <t>B93151421</t>
  </si>
  <si>
    <t>ILUMINACION MATERIAL ELECTRICO SL</t>
  </si>
  <si>
    <t xml:space="preserve">COMERCIO AL POR MAYOR DE APARATOS Y MATERIALES RADIOELECTRICOS Y ELECTRONICOS. </t>
  </si>
  <si>
    <t>info@ime2009.com</t>
  </si>
  <si>
    <t>A41087354</t>
  </si>
  <si>
    <t>RAMSONS SA</t>
  </si>
  <si>
    <t xml:space="preserve">LA COMPRA VENTA AL MAYOR Y DETALL REPRESENTACION IMPORTACION EXPORTACION Y COMERCIO DE APARATOS ELECTRICOS DE SONIDO E IMAGEN ELECTRODOMESTICOS RELOJES CALCULADORAS MENAJE DE HOGAR OBJETO DE REGALO.. </t>
  </si>
  <si>
    <t>ramsons@soniram.com</t>
  </si>
  <si>
    <t>A41172206</t>
  </si>
  <si>
    <t>APLICACIONES INFORMATICAS CASTILLA SA</t>
  </si>
  <si>
    <t xml:space="preserve">La compraventa, comercialización, distribución, importación y exportación de toda clase de aparatos ordenadores y de la informática en general, así como el proceso de análisis de datos y la confección de programas y el desarrollo de los mismos para la industria y el comercio en general, en base a la.. </t>
  </si>
  <si>
    <t>info@aic-online.net</t>
  </si>
  <si>
    <t xml:space="preserve"> comercial@aic-online.net</t>
  </si>
  <si>
    <t>B52016896</t>
  </si>
  <si>
    <t>EMPRESAS ASESANJA DE INFORMATICA MELILLENSE SL</t>
  </si>
  <si>
    <t>52004</t>
  </si>
  <si>
    <t xml:space="preserve">EL COMERCIO AL POR MENOR DE MATERIAL INFORMATICO Y DE OFIMATICA, Y DE SUS COMPLEMENTOS, ASI COMO LA REPARACION Y MANTENIMIENTO DE LOS MISMOS. SU OBJETO SOCIAL SE DESARROLLARA EXCLUSIVAMENTE EN LAS CIUDADES DE CEUTA Y MEL. </t>
  </si>
  <si>
    <t>B86066636</t>
  </si>
  <si>
    <t>SOLUCIONES Y DISPOSITIVOS ELECTRONICOS ACINOR SL</t>
  </si>
  <si>
    <t xml:space="preserve">DISEÑO, DESARROLLO Y COMERCIALIZACION DE DISPOSITIVOS ELECTRONICOS, DISPOSITIVOS DE TELECOMUNICACION, DISPOSITIVOS MOVILES, DISPOSITIVOS M2M, MAQUINAA MAQUINA. </t>
  </si>
  <si>
    <t>B86384591</t>
  </si>
  <si>
    <t>ADITIA SOLUCIONES TECNICAS SL</t>
  </si>
  <si>
    <t xml:space="preserve">INTERMEDIACION EN ESTUDIOS, INFORMES, INGENIERIA BASICA Y DE DESARROLLO, PROYECTOS Y ASESORAMIENTO TECNICO, DESARROLLO DE SOFTWARE, Y DIRECCION DE OBRAS EN LOS SIGUIENTES CAMPOS: INDUSTRIAL, CIVIL, ARQUITECTONICO Y DEL TRANSPORTE. </t>
  </si>
  <si>
    <t>B29830577</t>
  </si>
  <si>
    <t>L.R. INFORMATICA SL</t>
  </si>
  <si>
    <t xml:space="preserve">ANALISIS. PROGRAMACION Y UTILIZACION CON FINES INDUSTRIALES, COMERCIALES Y EXPERIMENTALES DE TODA CLASE DE APARATOS Y ELEMENTO CIBERNETICOS E INFORMATICOS, Y EN GENERAL TODAS LAS OPERACIONES CONOCIDAS COMO SOFTWARE O PRO. </t>
  </si>
  <si>
    <t>j_peralta@lrinformatica.es</t>
  </si>
  <si>
    <t xml:space="preserve"> admon@lrinformatica.es</t>
  </si>
  <si>
    <t>B65322034</t>
  </si>
  <si>
    <t>SMADEX SL</t>
  </si>
  <si>
    <t xml:space="preserve">DESARROLLO, INNOVACION, DISEÑO, COMERCIALIZACION Y DISTRIBUCION DE PLATAFORMAS TECNOLOGICAS PARA LA CREACION DE SISTEMAS DIGITALES DE CUPONES DE DESCUENTO Y DE FIDELIZACION A TRAVES DE INTERNET, TELEFONOS MOVILES ETC.. </t>
  </si>
  <si>
    <t>A08950941</t>
  </si>
  <si>
    <t>VECTOR 3 SA</t>
  </si>
  <si>
    <t xml:space="preserve">COMERCIALIZACION DE APARATOS COMPUTADORES Y APLICACION GENERALES.. </t>
  </si>
  <si>
    <t>roman.c@vector3.es</t>
  </si>
  <si>
    <t xml:space="preserve"> info@vector3.es</t>
  </si>
  <si>
    <t xml:space="preserve"> eva.c@vector3.es</t>
  </si>
  <si>
    <t>A15051089</t>
  </si>
  <si>
    <t>KILOVATIO GALICIA SA</t>
  </si>
  <si>
    <t xml:space="preserve">COMERCIO AL POR MAYOR Y MENOR DE APARATOS Y MATERIAL RADIOELECTRONICOS Y RADIOELECTRICOS, MOTORES Y TODO TIPO DE MAQUINARIA Y MATERIAL INDUSTRIAL.. </t>
  </si>
  <si>
    <t>B17789215</t>
  </si>
  <si>
    <t>GRUP EINA DIGITAL SL</t>
  </si>
  <si>
    <t xml:space="preserve">LA REALIZACION DE SOFTWARES PARA AUTOMOCION. LA REALIZACION DE RECURSOS DIDACTICOS PARA AUTOMOCION.LA FORMACION Y ENSENANZA DE TODO TIPO DE SISTEMAS DE AUTOMOCION Y DE TODO TIPO DE PROGRAMAS DE GESTION. </t>
  </si>
  <si>
    <t>B85017846</t>
  </si>
  <si>
    <t>SUMINISTROS IZARAN SL</t>
  </si>
  <si>
    <t xml:space="preserve">LA INTERMEDIACION EN LA COMPRA Y VENTA DE TODO TIPO DE MAQUINARIA INDUSTRIAL, PIEZAS MECANICAS, RECAMBIOS ELECTRICOS, MECANICOS, PLASTICOS Y SIMILARES;. </t>
  </si>
  <si>
    <t>B86347994</t>
  </si>
  <si>
    <t>LOS PELAYOS GAMING SL</t>
  </si>
  <si>
    <t xml:space="preserve">DESARROLLO DE SOFTWARE Y HERRAMIENTAS INFORMATICAS, ESPECIALMENTE LAS REFERIDAS AL MERCADO DE JUEGO ONLINE Y ESPECIALMENTE DEL POKER ONLINE. </t>
  </si>
  <si>
    <t>B90012527</t>
  </si>
  <si>
    <t>VISUAL TOPIC MANAGEMENT SOCIEDAD LIMITADA</t>
  </si>
  <si>
    <t xml:space="preserve">La Sociedad tiene como objeto: La instalación, conservación, mantenimiento, tanto de continente como de contenido de equipos informáticos y sus programas de publicidad en soportes físicos convencionales. </t>
  </si>
  <si>
    <t>B99431108</t>
  </si>
  <si>
    <t>INGE-TEC FLUIDOS SOCIEDAD LIMITADA</t>
  </si>
  <si>
    <t xml:space="preserve">Programación y desarrollo informático. Mantenimiento de sistemas informáticos. Proyectos de ingeniería. Montaje y mantenimiento de instalaciones de gas, aire comprimido, agua, contra incendios, térmica, de cualquier tipo de edificación, naves industriales, viviendas, locales. Mantenimiento de instal. </t>
  </si>
  <si>
    <t>B47672175</t>
  </si>
  <si>
    <t>SOLUCIONES GLOBALES E INNOVADORAS DE VALLADOLID SL</t>
  </si>
  <si>
    <t xml:space="preserve">La programación, desarrollo, representación, comercialización y distribución de todo tipo de software y aplicaciones informáticas; creación y mantenimiento de páginas web, contenidos multimedia, prensa digital, videojuegos, etc. </t>
  </si>
  <si>
    <t>B65764276</t>
  </si>
  <si>
    <t>UNIVERSAL GADGETS FOR YOU SL</t>
  </si>
  <si>
    <t xml:space="preserve">EL COMERCIO A CUALQUIER ESCALA DE MATERIAL ELECTRONICO. </t>
  </si>
  <si>
    <t>B76126143</t>
  </si>
  <si>
    <t>J AND N FREELANCER GLOBAL SOLUTION SL</t>
  </si>
  <si>
    <t xml:space="preserve">La prestación de servicios de programación informática y diseño de páginasweb, de colocación y suministro de personal. Estudio de diseño gráfico, lacreación de proyectos web y comercio electrónico. Impartición de cursos y formación; mantenimiento de sistemas... </t>
  </si>
  <si>
    <t>B85105575</t>
  </si>
  <si>
    <t>ROSA INGLESA SL</t>
  </si>
  <si>
    <t xml:space="preserve">LA COMPRAVENTA Y ALQUILER DE TODO TIPO DE MAQUINARIA. </t>
  </si>
  <si>
    <t>B85166544</t>
  </si>
  <si>
    <t>PEG INVERSIONES Y PROYECTOS SL</t>
  </si>
  <si>
    <t xml:space="preserve">COMPRAVENTA Y - ALQUILER DE TODO TIPO DE MAQUINARIA.. </t>
  </si>
  <si>
    <t>B86041357</t>
  </si>
  <si>
    <t>DATATRONICS MOBILITY SL</t>
  </si>
  <si>
    <t xml:space="preserve">EL ESTUDIO, LA ADQUISICION, VENTA, IMPORTACION, Y EXPORTACION, ASI COMO LACOMERCIALIZACION DE CUALQUIER APARATO O DISPOSITIVO RELATIVO A ACTIVIDADESDE GEOLOCALIZACION Y DE GESTION DE FLOTAS DE TODO TIPO DE VEHICULOS. </t>
  </si>
  <si>
    <t>B86681657</t>
  </si>
  <si>
    <t>ITRAP SOFTWARE SL</t>
  </si>
  <si>
    <t xml:space="preserve">a) La creación, desarrollo, distribución, comercialización y explotación de todo tipo de programas informáticos y de software. b) La formación y enseñanza de programas informáticos y de software. Quedan excluidas de estas actividades todas aquellas reguladas por una legislación especial. ... </t>
  </si>
  <si>
    <t>B86815438</t>
  </si>
  <si>
    <t>GRUPO AM SOLUCIONES INFORMATICAS SL</t>
  </si>
  <si>
    <t xml:space="preserve">Explotación páginas web de y electrónica, tiendas creación virtuales de y comercialización de informática en general, sofware y harware, todo tipo de instalaciones de redes informáticas y eléctricas, explotación en forma directa o indirecta, mediante cualquier modalidad admitida en Derecho... </t>
  </si>
  <si>
    <t>B94070612</t>
  </si>
  <si>
    <t>ILUMINACION LED GALICIA SL</t>
  </si>
  <si>
    <t>36005</t>
  </si>
  <si>
    <t xml:space="preserve">La compraventa, instalación, conservación, reparación, alquiler, mantenimiento y comercialización de equipos eléctricos y electrónicos, electromecánicos y electrodomésticos, así como el mantenimiento de los mismos, pudiendo desarrollar igualmente actividades concretas de reparación y mantenimiento y. </t>
  </si>
  <si>
    <t>B83418517</t>
  </si>
  <si>
    <t>RICH MEDIA SPAIN SL</t>
  </si>
  <si>
    <t xml:space="preserve">CREACION, DESARROLLO, PRODUCCION, POSTPRODUCCION, REALIZACION, EDICION, DISTRIBUCION, COMERCIALIZACION, CONTRATACION, FINANCIACION, LICENCIA, IMPLEMENTACION.. </t>
  </si>
  <si>
    <t>B86317765</t>
  </si>
  <si>
    <t>CLOUD LEARNING CENTER SL</t>
  </si>
  <si>
    <t xml:space="preserve">LA ORGANIZACION, DISEÑO, COMERCIALIZACION Y REALIZACION DE CURSOS DE FORMACION SOBRE INTERNET Y TODAS SUS TECNOLOGIAS;. </t>
  </si>
  <si>
    <t>B86632569</t>
  </si>
  <si>
    <t>DOBLE PARPADO SL</t>
  </si>
  <si>
    <t xml:space="preserve">1 . El diseño, desarrollo, producción, integración y mantenimiento de sistemas, equipos, soluciones y productos basados en el uso intensivo de las tecnologías de la información (informática, electrónica y comunicaciones) y de aplicación a cualesquiera campos o sectores, así como la prestación ... </t>
  </si>
  <si>
    <t>B93253391</t>
  </si>
  <si>
    <t>DEFOPER INTER SL</t>
  </si>
  <si>
    <t xml:space="preserve">La compraventa y el comercio al por mayor y al por menor de todo tipo de aparatos de telefonía fija y móvil, equipos informáticos y de ofimática, asícomo de videojuegos, sus complementos y accesorios de todos ellos. </t>
  </si>
  <si>
    <t>B98348790</t>
  </si>
  <si>
    <t>IMAGINA LABS SOCIEDAD LIMITADA</t>
  </si>
  <si>
    <t xml:space="preserve">El objeto de la Sociedad consiste en el desarrollo, diseño, promoción y marketing de aplicaciones informáticas. </t>
  </si>
  <si>
    <t>B62214341</t>
  </si>
  <si>
    <t>INMOSTREET SL</t>
  </si>
  <si>
    <t xml:space="preserve">LA EXPLOTACION DE PORTALES DE INTERNET Y, ESPECIALMENTE, PORTALES DE INTERNET RELACIONADOS CON LA VENTA Y ALQUILER DE INMUEBLES, LA GESTION DE INMUEBLES Y LA GESTION DE BASES DE DATOS                                     . </t>
  </si>
  <si>
    <t>B71282354</t>
  </si>
  <si>
    <t>MOVILSOL NAVARRA SL</t>
  </si>
  <si>
    <t xml:space="preserve">Consiste en la distribución y comercialización de todo tipo de productos, sistemas y aparatos de comunicación escrita, telefónica o audiovisual; el establecimiento de redes de telecomunicación y la organización y venta de publicaciones sobre las comunicaciones. </t>
  </si>
  <si>
    <t>B86208360</t>
  </si>
  <si>
    <t>PIXELARIUM SL</t>
  </si>
  <si>
    <t>28936</t>
  </si>
  <si>
    <t xml:space="preserve">DESARROLLO DE APLICACIONES INFORMATICAS TANTO PARA ENTORNOS WEB COMO DE TELEFONIA MOVIL. EL DISEÑO, DESARROLLO E IMPLANTACION DE SOLUCIONES Y APLICACIONES INFORMATICAS PERSONALIZADAS O GENERICAS PARA EL DESEMPEÑO DE ACTIVIDADES FISICAS O JURIDICAS DE PERSONAS Y ENTIDADES MERCANTILES. </t>
  </si>
  <si>
    <t>B87520920</t>
  </si>
  <si>
    <t>ROVIA CUADROS ELECTRICOS SL</t>
  </si>
  <si>
    <t xml:space="preserve">La venta, distribución, importación, exportación, comercialización e intermediación de toda clase de materiales y aparatos eléctricos y electrónicos, tanto por cuenta propia como por representante de comercio y como comisionista. La venta, distribución, importación, exportación, comercialización e i. </t>
  </si>
  <si>
    <t>davidzgdcp@gmail.com</t>
  </si>
  <si>
    <t>B99144933</t>
  </si>
  <si>
    <t>GEOSPATIUMLAB SOCIEDAD LIMITADA</t>
  </si>
  <si>
    <t xml:space="preserve">REALIZACION DE ACTIVIDADES DE INVESTIGACION, DESARROLLO, INNOVACION, FORMACION, ASESORAMIENTO, CONSULTORIA Y AUDITORIA, ESTUDIOS, ANALISIS, INFORMES, ESTUDIOS PREVIOS, ASEGURAMIENTO DE LA CALIDAD, ANTEPROYECTOS, GESTION,. </t>
  </si>
  <si>
    <t>info@geoslab.com</t>
  </si>
  <si>
    <t>B65105876</t>
  </si>
  <si>
    <t>SYSTEMBER SL</t>
  </si>
  <si>
    <t xml:space="preserve">EL COMERCIO EN GENERAL DE TODO TIPO DE PRODUCTOS RELACIONADOS CON EL SEXO A TRAVES DE INTERNET, TELEFONICO Y AUDIOVISUAL, CREACION DE PAGINAS WEB Y SOFTWARE.. </t>
  </si>
  <si>
    <t>B65212276</t>
  </si>
  <si>
    <t>INIDES CREATIVE SL</t>
  </si>
  <si>
    <t xml:space="preserve">EL ESTUDIO, DISEÑO, CREACION Y MANTENIMIENTO DE TODO TIPO DE PAGINAS WEB PARA SI MISMA Y PARA ADMINISTRACIONES, EMPRESAS, PARTICULARES Y CUALQUIER OTRO TIPO DE ENTIDAD, PROGRAMACION INFORMATICA PARA SU UTILIZACION.... </t>
  </si>
  <si>
    <t>info@inides.com</t>
  </si>
  <si>
    <t>B71178560</t>
  </si>
  <si>
    <t>RYPPLES MEDIA SL</t>
  </si>
  <si>
    <t xml:space="preserve">a. Servicios de consultoría, desarrollo, programación y comercialización de negocios y productos online; b. Gestión de estrategias de marketing. c. Agencia de comunicación digital. d. Producción audiovisual.. </t>
  </si>
  <si>
    <t>B84016583</t>
  </si>
  <si>
    <t>SUMA IDEAS SL</t>
  </si>
  <si>
    <t xml:space="preserve">LA COMPRA, VENTA, ADMINISTRACION, ARRIENDO Y EXPLOTACION DE BIENES INMUEBLES, INCLUYENDO FINCAS RUSTICAS Y URBANAS, ASI COMO NAVES INDUSTRIALES. </t>
  </si>
  <si>
    <t>B36913697</t>
  </si>
  <si>
    <t>NOVALAN MATERIAL ELECTRICO SL</t>
  </si>
  <si>
    <t xml:space="preserve">EL COMERCIO AL POR MAYOR DE APARATOS Y MATERIAL RADIOELECTRONICOS Y ELECTRONICOS; Y APARATOS ELECTRICOS Y ELECTRONICOS DE USO PROFESIONAL. COMERCIO AL POR MAYOR DE ACCESORIOS Y COMPLEMENTOS DE LOS APARATOS MENCIONADOS AN. </t>
  </si>
  <si>
    <t>B93088342</t>
  </si>
  <si>
    <t>BURKANICS CONSULTING SL</t>
  </si>
  <si>
    <t xml:space="preserve">1) Producción, exhibición, edición, importación, exportación, distribución, compraventa y alquiler de todo tipo de productos informáticos y aplicaciones informáticas, creación de paginas Web, procesos de datos, servicios y asesoramiento informático y cursillos de informática. 2) La fabricación, impo. </t>
  </si>
  <si>
    <t>B06450563</t>
  </si>
  <si>
    <t>TRADINGALL ELECTRONIC SL</t>
  </si>
  <si>
    <t>06130</t>
  </si>
  <si>
    <t xml:space="preserve">IMPORTACION Y COMPRAVENTA, AL POR MAYOR Y AL POR MENOR, DE TODA CLASE DE ARTICULOS RELACIONADOS CON EL SUMINISTRO INDUSTRIAL                                                                                                . </t>
  </si>
  <si>
    <t>B09414913</t>
  </si>
  <si>
    <t>BURWEBS SL</t>
  </si>
  <si>
    <t>09005</t>
  </si>
  <si>
    <t>"A) LA REALIZACION DE TRABAJOS INFORMATICOS PARA TERCEROS. B) LA EJECUCION Y EXPLOTACION DE PAGINAS ""WEB"". C) EL TRAFICO INMOBILIARIO. "</t>
  </si>
  <si>
    <t>burgos@renta4.com</t>
  </si>
  <si>
    <t>B50497692</t>
  </si>
  <si>
    <t>C.L.D SL</t>
  </si>
  <si>
    <t xml:space="preserve">-La venta al por menor y mayor de equipos informáticos y accesorios. -Artes gráficas, impresión y reproducción de textos e imágenes por cualquier procedimiento o sistema. -La prestación de servicios como centro de enseñanza reglada y no reglada de informática, idiomas, y de cualesquiera materias com.. </t>
  </si>
  <si>
    <t>info@cldie.com</t>
  </si>
  <si>
    <t>B55110514</t>
  </si>
  <si>
    <t>WATTIA INNOVA SOCIEDAD LIMITADA</t>
  </si>
  <si>
    <t xml:space="preserve">Creación de equipos electrónicos; suministros y distribución de material eléctrico, de iluminación, de automatización, domótica, e informático; importación y exportación de componentes y productos electrónicos e informáticos; Administración y mantenimiento de sistemas informáticos. </t>
  </si>
  <si>
    <t>info@wattia-innova.com</t>
  </si>
  <si>
    <t xml:space="preserve"> palmanogues@economists.com</t>
  </si>
  <si>
    <t>B93438489</t>
  </si>
  <si>
    <t>IMAGINA ARTIFICIAL INTELLIGENCE SL</t>
  </si>
  <si>
    <t xml:space="preserve">Actividad principal: CNAE 5829: Edición de otros programas informáticos. Otras actividades: -Consulta y suministros de aplicaciones informáticas. -El suministro, mantenimiento y reparación de máquinas de oficinas, contabilidad, equipos informáticos y de vídeo y televisión. -El desarrollo de negoc. </t>
  </si>
  <si>
    <t>B95410684</t>
  </si>
  <si>
    <t>GROUP MANTECNIC LABS SOCIEDAD LIMITADA</t>
  </si>
  <si>
    <t>48620</t>
  </si>
  <si>
    <t xml:space="preserve">DISENO, MANTENIMIENTO Y POSCIONAMIENTO DE PAGINAS WEB. </t>
  </si>
  <si>
    <t>info@mantecnic.es</t>
  </si>
  <si>
    <t>B22365209</t>
  </si>
  <si>
    <t>MIMSANET SOCIEDAD LIMITADA</t>
  </si>
  <si>
    <t xml:space="preserve">Instalación, reparación y mantenimiento de aparatos elevadores. Instalación, reparación y mantenimiento de puertas automáticas. Vigilancia y seguridad. Instalación, reparación y mantenimiento de redes informáticas. Comercialización y reparacíón de equipos y componentes informáticos. Prevención de Ri. </t>
  </si>
  <si>
    <t>B98270028</t>
  </si>
  <si>
    <t>CERTIFIED WATER TECHNOLOGIES SL</t>
  </si>
  <si>
    <t xml:space="preserve">La comercialización e instalación de todo tipo de dispositivos electrónicos anticalcáreos para el tratamiento del agua, así como su intermediación: el comercio al por mayor y al por menor de toda clase de materiales relacionados con la construcción así como su intermediación; servicios de traduccion. </t>
  </si>
  <si>
    <t>B60195468</t>
  </si>
  <si>
    <t>TKS INFORMATICA Y AUTOMATISMOS SL</t>
  </si>
  <si>
    <t xml:space="preserve">PROYECTOS FABRICACION DE AUTOMATISMOS ELECTRONICOS Y ELECTRICOS PARA TODO TIPO DE INDUSTRIA.                                                                                                                                . </t>
  </si>
  <si>
    <t>B65390288</t>
  </si>
  <si>
    <t>ADVITAM DIGITAL SL</t>
  </si>
  <si>
    <t xml:space="preserve">LA INNOVACION, DISEÑO, CREACION, IMPLANTACION, PRODUCCION, DESARROLLO Y MANTENIMIENTO DE SOFTWARE DE GESTION, CONTROL Y ANALISIS EMPRESARIAL, APLICACIONES INFORMATICAS, SITES, SOLUCIONES ON-LINE, ETC. </t>
  </si>
  <si>
    <t>B74288366</t>
  </si>
  <si>
    <t>GISLABS SLL</t>
  </si>
  <si>
    <t>33008</t>
  </si>
  <si>
    <t xml:space="preserve">LA PRESENTACION DE CUALQUIER TIPO DE SERVICIO INFORMATICO, MEDIANTE LA UTILIZACION DE EQUIPOS DE PROCESO INFORMATICO, DE TRANSMISION DE DATOS E INFORMACION, APLICACIONES Y PROGRAMAS, EN TODO AMBITO Y COMBINACION. LA REALIZACION DE TRABAJOS DE ENCUESTA, INVENTARIO, MEDICION, VALORACION, CODIFICACION,. </t>
  </si>
  <si>
    <t>B84199173</t>
  </si>
  <si>
    <t>HELENA ACTIVOS LIQUIDOS SL</t>
  </si>
  <si>
    <t xml:space="preserve">LA PRESTACION DE SERVICIOS DE CONTROL, AUTORIZACION, CENTRALIZACION Y LIQUIDACION DE LAS ORDENES DE ENVIO DE EFECTIVO DESDE UNA ENTIDAD FINANCIERA AUN CAJERO AUTOMATICO. </t>
  </si>
  <si>
    <t>B84577345</t>
  </si>
  <si>
    <t>YAMAZELZA S.L</t>
  </si>
  <si>
    <t xml:space="preserve">LA EXPLOTACION DE LOCUTORIOS TELEFONICOS Y DE VIDEOCONFERENCIA. OFRECER SERVICIOS DE INTERNET Y OTRAS NUEVAS TECNOLOGIAS DE COMUNICACIONES A TRAVES DE ORDENADOR. </t>
  </si>
  <si>
    <t>B85091940</t>
  </si>
  <si>
    <t>DEMORCAMPO SL</t>
  </si>
  <si>
    <t xml:space="preserve">LA EXPLOTACION DE LOCUTORIOS TELEFONICOS Y DE VIDEO-CONFERENCIA. OFRECER SERVICIOS DE INTERNET Y OTRAS NUEVAS TECNOLOGIAS DE COMUNICACIONES A TRAVES DE ORDENADOR. </t>
  </si>
  <si>
    <t>B85265833</t>
  </si>
  <si>
    <t>HOUDA MARAVILLA SL</t>
  </si>
  <si>
    <t xml:space="preserve">LA EXPLOTACION DE LOCUTORIOS TELEFONICOS Y DE VIDEOCONFERENCIA. OFRECER SERVICIOS DE INTERNET Y OTRAS NUEVAS TECNOLOGIAS DE COMUNICACIONES A TRAVES DE ORDENADOR.. </t>
  </si>
  <si>
    <t>B85424240</t>
  </si>
  <si>
    <t>CUESTA CARO SL</t>
  </si>
  <si>
    <t xml:space="preserve">EXPLOTACION DE LOCUTORIOS TELEFONICOS Y DE VIDEO-CONFERENCIA. OFRECER SERVICIOS DE INTERNET Y OTRAS NUEVAS TECNOLOGIAS DE COMUNICACIONES A TRAVES DE ORDENADOR.. </t>
  </si>
  <si>
    <t>B85438844</t>
  </si>
  <si>
    <t>INVERSOLUCIONES FAMA SL</t>
  </si>
  <si>
    <t xml:space="preserve">LA EXPLOTACION DE LOCUTORIOS TELEFONICOS Y DE VIDEO-CONFERENCIA. OFRECER SERVICIOS DE INTERNET Y OTRAS NUEVAS TECNOLOGIAS DE COMUNICACIONES A TRAVES DE ORDENADOR.. </t>
  </si>
  <si>
    <t>B85587350</t>
  </si>
  <si>
    <t>PICCIONE ILUMINACION SL</t>
  </si>
  <si>
    <t xml:space="preserve">COMPRAVENTA DE TODO TIPO DE MATERIAL ELECTRICO Y SUMINISTROS INDUSTRIALES.. </t>
  </si>
  <si>
    <t>B86522638</t>
  </si>
  <si>
    <t>MACARENNA ALL SCREEN SL</t>
  </si>
  <si>
    <t xml:space="preserve">EL DISEÑO, DESARROLLO, ADAPTACION Y MEJORA DE APLICACIONES PARA TELEFONIA MOVIL Y SMART-PHONES EN GENERAL. </t>
  </si>
  <si>
    <t>B90012055</t>
  </si>
  <si>
    <t>SISTEMAS AUTOMATICOS DE TRADING SOCIEDAD LIMITADA</t>
  </si>
  <si>
    <t xml:space="preserve">El objeto social será la creación, diseño, desarrollo y explotación de todo tipo de software y en especial software y aplicaciones para sistemas de trading automatizado en mercados financieros de divisas, futuros, derivados yCFDs. </t>
  </si>
  <si>
    <t>B04693578</t>
  </si>
  <si>
    <t>GRUPO ALMERIENSE MULTIEMPRESARIAL SOCIEDAD LIMITADA</t>
  </si>
  <si>
    <t>04008</t>
  </si>
  <si>
    <t xml:space="preserve">Articulo 2. OBJETO SOCIAL: Constituye el objeto social de la Sociedad: -La fabricacion, instalacion, reparacion, mantenimiento, comercio, distribucion, exportacion e importacion de todo tipo electricidad, material electrico, aparatos electronicos-mecanicos, luminosos e industriales, energia solar,.. </t>
  </si>
  <si>
    <t>B39714431</t>
  </si>
  <si>
    <t>MOTOROFERTAS SOCIEDAD LIMITADA</t>
  </si>
  <si>
    <t xml:space="preserve">EXPLOTACION DE PORTAL EN INTERNET. WEB DE ANUNCIOS CLASIFICADOS PARA PARTICULARES Y EMPRESAS, YA SEA DE PRODUCTOS NUEVOS COMO USADOS ASI COMO DE SERVICIOS, FACILITANDO EL CONTACTO ENTRE USUARIOS Y ANUNCIANTES. GESTION DE. </t>
  </si>
  <si>
    <t>info@motorofertas.com</t>
  </si>
  <si>
    <t>B65921132</t>
  </si>
  <si>
    <t>SHAREBI PRODUCTIONS SL</t>
  </si>
  <si>
    <t xml:space="preserve">CONSTRUCCION, INSTALACIONES Y MANTENIMIENTO. COMERCIO AL POR MAYOR Y AL POR MENOR, DISTRIBUCION COMERCIAL. IMPORTACION Y EXPORTACION. ACTIVIDADES INMOBILIARIAS. ACTIVIDADES PROFESIONALES. INDUSTRIAS MANUFACTURERAS Y TEXTILES. ETC. </t>
  </si>
  <si>
    <t>B12338091</t>
  </si>
  <si>
    <t>INGENIERIA TECNICA MODERNA SOCIEDAD LIMITADA</t>
  </si>
  <si>
    <t xml:space="preserve">LA VENTA DE MAQUINARIA PARA LA INDUSTRIA CERAMICA, ASISTENCIA TECNICA Y ELABORACION DE PROYECTOS DE PLANTAS INDUSTRIALES.. </t>
  </si>
  <si>
    <t>intecm3@hotmail.com</t>
  </si>
  <si>
    <t>B82405689</t>
  </si>
  <si>
    <t>LA FUNDACION DEL BROKERAGE SL</t>
  </si>
  <si>
    <t xml:space="preserve">COMPRAVENTA DE TODA CLASE DE INSTRUMENTAL INFORMATICO, ASI COMO LA REPARACION DE DICHO TIPO DE INSTRUMENTAL NUEVO Y USADO.. </t>
  </si>
  <si>
    <t>B94045770</t>
  </si>
  <si>
    <t>IDI CREATIVE SL</t>
  </si>
  <si>
    <t>36960</t>
  </si>
  <si>
    <t xml:space="preserve">1. Investigación-desarrollo-innovación (I+ D+ I) en aplicaciones informáticas. 2. Programación y desarrollo de todo tipo de aplicaciones multiplataforma para todo tipo de dispositivos digitales. 3. Actividades de enseñanza. 4. Orientación educativa. 5. Servicios de asesoramiento a empresas y pers. </t>
  </si>
  <si>
    <t>B95280798</t>
  </si>
  <si>
    <t>RONI INFORMATICA SOCIEDAD LIMITADA</t>
  </si>
  <si>
    <t xml:space="preserve">LA ENSENANZA DE CONOCIMIENTOS EN EL AMBITO DE LA INFORMATICA. </t>
  </si>
  <si>
    <t>enter@informaticaenter.com</t>
  </si>
  <si>
    <t>B27770981</t>
  </si>
  <si>
    <t>SEEKING PROFESSIONAL SL</t>
  </si>
  <si>
    <t xml:space="preserve">ACTIVIDADES PROFESIONALES. INFORMATICA, TELECOMUNICACIONES Y OFIMATICA. </t>
  </si>
  <si>
    <t>B41911637</t>
  </si>
  <si>
    <t>EUROCHECA DEL SUR SOCIEDAD LIMITADA</t>
  </si>
  <si>
    <t xml:space="preserve">A) TODO TIPO DE MONTAJE, MANTENIMIENTO, REPARACION DE INSTALACIONES HIDRAULICAS, DE GAS, ENERGIAS SOLAR, EOLICA Y ELECTRICA EN GENERAL, TELECOMUNICACIONES Y REDES. EN PARTICULAR MANTENIMIENTO E INSTALACION DE CLIMATIZACI. </t>
  </si>
  <si>
    <t>B63871792</t>
  </si>
  <si>
    <t>VIAHABITAT PUBLICIDAD S.L</t>
  </si>
  <si>
    <t xml:space="preserve">EL SERVICIO DIRECTO Y SIN INTERMEDIACION A EMPRESAS Y PARTICULARES, CONSISTENTES EN LA GRABACION EN SOPORTE OPTICO CD-ROM DE PROGRAMAS INFORMATICOS, SONIDO, DOCUMENTOS, IMAGENES FOTOGRAFICAS, ETC. </t>
  </si>
  <si>
    <t>B85688166</t>
  </si>
  <si>
    <t>CONSULTORIA Y PROYECTOS ELECTRICOS SL</t>
  </si>
  <si>
    <t>"ESTUDIO, REDACCION Y DIRECCION DE PROYECTOS ENERGETICOS; DE INSTALACIONES ELECTRICAS; DE DISENO E IMPLEMENTACION DE APLICACIONES Y REDES INFORMATICAS Y DESARROLLO DE ""SOFTWARE"", DE INFRAESTRUCTURAS FERROVIARIAS; DE INGEN. "</t>
  </si>
  <si>
    <t>B87437687</t>
  </si>
  <si>
    <t>3ID2PLUS DATAPROD SL</t>
  </si>
  <si>
    <t xml:space="preserve">a) La realización, distribución y comercialización de todo tipo de documentación técnica relacionada con la informática, la ofimática y la programación. b) La distribución, comercialización y desarrollo de todo tipo de software y aplicaciones informáticas para dispositivos informáticos, electrónico. </t>
  </si>
  <si>
    <t>B90032236</t>
  </si>
  <si>
    <t>NO ES MAGIA ES WADOBO SOCIEDAD DE RESPONSABILIDAD LIMITADA LABORAL</t>
  </si>
  <si>
    <t xml:space="preserve">Informática y telecomunicaciones. Desarrollo de aplicaciones informáticas. Formación y divulgación sobre tecnologías relacionadas con la informática ylas telecomunicaciones. </t>
  </si>
  <si>
    <t>B92700988</t>
  </si>
  <si>
    <t>HISPANIC SEARCHING SL</t>
  </si>
  <si>
    <t xml:space="preserve">EMPRESA DEDICADA AL DISENO, CREACION Y MANTENIMIENTO DE PAGINAS WEB. GESTION, COMERCIALIZACION Y EXPLOTACION DE PAGINAS WEBS PROPIAS Y ASOCIADAS, CONSTRUCCION DESARROLLO Y MANTENIMIENTO DE SOFTWARE PROPIO. DIFUSION DE PU. </t>
  </si>
  <si>
    <t>B29764701</t>
  </si>
  <si>
    <t>ESTUDIO DE INFORMATICA TECNOLOGIA Y COMUNICACIONES SL</t>
  </si>
  <si>
    <t xml:space="preserve">EL SERVICIO INFORMATICO A EMPRESAS Y PARTICULARES.. </t>
  </si>
  <si>
    <t>eigranada@grupoei.com</t>
  </si>
  <si>
    <t xml:space="preserve"> ei@grupoei.com</t>
  </si>
  <si>
    <t>B50919893</t>
  </si>
  <si>
    <t>EXPLOTACION DE SOFTWARE INTEGRAL SOCIEDAD LIMITADA</t>
  </si>
  <si>
    <t xml:space="preserve">COMPRAVENTA Y MANTENIMIENTO DE ORDENADORES Y PERIFERICOS Y CUALQUIER TIPO DE MAQUINARIA ELECTRICA O ELECTRONICA, SUSCEPTIBLE DE SER PROGRAMADA COMPRAVENTA DE MATERIAL DE OFICINA, MOBILIARIO, PRODUCTOS DE PAPELERIA Y ARTI. </t>
  </si>
  <si>
    <t>B86416914</t>
  </si>
  <si>
    <t>SORLUX COMERCIAL ELECTRICA SOCIEDAD LIMITADA</t>
  </si>
  <si>
    <t xml:space="preserve">LA REALIZACION DE ACCIONES COMERCIALES TENDENTES A LA CONSECUCION DE CONTRATOS INDUSTRIALES DE MANTENIMIENTO ELECTRICO, ELECTRONICO Y ELECTROMECANICO DE TODO TIPO DE MAQUINARIA INDUSTRIAL, ASI COMO LA REALIZACION, DESARROLLO E IMPLANTACION DE APLICACIONES INFORMATICAS PARA DICHA MAQUINARIA. </t>
  </si>
  <si>
    <t>B87221412</t>
  </si>
  <si>
    <t>LED LIGHT DESIGN SL</t>
  </si>
  <si>
    <t xml:space="preserve">COMERCIALIZACION DE COMPONENTES Y TODO TIPO DE MATERIAL ELECTRICO, DE ILUMINACION, ELECTRONICO, INFORMATICO Y DE TELECOMUNICACIONES, SISTEMAS DE PROTECCION CONTRA INCENDIOS, MAQUINARIA INDUSTRIAL, ELECTRODOMESTICOS, EQUIPOS DE CLIMATIZACION, AIRE ACONDICIONADO Y CALEFACCION;. </t>
  </si>
  <si>
    <t>B98522048</t>
  </si>
  <si>
    <t>BIIT SOURCING SOLUTIONS SOCIEDAD LIMITADA</t>
  </si>
  <si>
    <t xml:space="preserve">a) La programación y asesoramiento informático, la creación y comercialización de cualquier tipo de productos de software y páginas web. b) La intermediación en el comercio. </t>
  </si>
  <si>
    <t>B31849557</t>
  </si>
  <si>
    <t>CARRETILLAS Y SERVICIOS INTEGRALES VALLE DEL EBRO SL</t>
  </si>
  <si>
    <t>31320</t>
  </si>
  <si>
    <t xml:space="preserve">LA SOCIEDAD TIENE POR OBJETO: LA COMPRA, VENTA, ALQUILER SALVO FINANCIERO, Y MANTENIMIENTO DE TODO TIPO DE MAQUINARIA. LA SOCIEDAD PODRA DESARROLLAR LAS ACTIVIDADES INTEGRANTES DE SU OBJETO SOCIAL, TOTAL O PARCIALMENTE,. </t>
  </si>
  <si>
    <t>info@csv.es</t>
  </si>
  <si>
    <t>B86318441</t>
  </si>
  <si>
    <t>BY SAT MEDIA SL</t>
  </si>
  <si>
    <t xml:space="preserve">LA COMPRA, VENTA Y ALQUILER O CESION POR CUALQUIER TITULO, DE TODA CLASE DE EQUIPOS AUDIOVISUALES, CAMARAS, UNIDADES MOVILES Y DEMAS MAQUINARIA PROPIA DE LA GRABACION, EDICION Y DIFUSION DE IMAGENES Y SONIDO. </t>
  </si>
  <si>
    <t>B97462154</t>
  </si>
  <si>
    <t>TUTI INDUSTRIAL 2004 SL</t>
  </si>
  <si>
    <t xml:space="preserve">LA FABRICACION, COMERCIO AL POR MAYOR Y MENOR DE PRODUCTOS DE FERRETERIA COMPLEMENTOS SANITARIOS Y MENAJE PARA EL HOGAR, ASI COMO TODOS SUS ACCESORIOS Y EN GENERAL DE TODOS LOS ARTICULOS RELACIONADOS CON LA HIGIENE. DESA. </t>
  </si>
  <si>
    <t>B98412075</t>
  </si>
  <si>
    <t>WIIP SYSTEMS CB SOCIEDAD LIMITADA</t>
  </si>
  <si>
    <t xml:space="preserve">La sociedad tendrá por objeto: La investigación, desarrollo, fabricación, integración, implantación y gestión de todo tipo de sistemas inteligentes de comunicaciones, información y control. La instalación, compraventa, asesoramiento técnico, mantenimiento. La compraventa, instalación y programación. </t>
  </si>
  <si>
    <t>B64055254</t>
  </si>
  <si>
    <t>QUALION SERVEIS I MANTENIMENT SL</t>
  </si>
  <si>
    <t xml:space="preserve">LAS INSTALACIONES Y MANTENIMIENTO DE ELECTRICIDAD Y FONTANERIA, SERVICIOS DE LIMPIEZAS INTEGRALES, TRATAMIENTOS DE AGUA, INSTALACIONES DE TELEFONIA Y TELEVISION Y CLIMATIZACION. </t>
  </si>
  <si>
    <t>B73680936</t>
  </si>
  <si>
    <t>ALEBUS MARKETING SOCIEDAD LIMITADA</t>
  </si>
  <si>
    <t xml:space="preserve">1. La fabricación, reparación, mantenimiento, comercialización, mayoristay minorista, importación y exportación, y cualquier otra forma de promoción, a través de canal físico o de internet, de toda clase de material, equipos, sistemas, aparatos y cualquier producto o servicio. 2. Asesoramiento a. </t>
  </si>
  <si>
    <t>B84346899</t>
  </si>
  <si>
    <t>DIKRON 2005 SL</t>
  </si>
  <si>
    <t>45008</t>
  </si>
  <si>
    <t xml:space="preserve">LA VENTA DE MATERIAL Y COMPONENTES INFORMATICOS, ASI COMO DE ARTICULOS DE PAPELERIA Y ESCRITORIO, ARTICULOS DE DIBUJO Y BELLAS ARTES; PUDIENDO REALIZAR DICHAS ACTIVIDADES TANTO POR TELEFONO COMO EN ESTABLECIMIENTO FIJO. </t>
  </si>
  <si>
    <t>B84598994</t>
  </si>
  <si>
    <t>INTELIGENZIA SPAIN SL</t>
  </si>
  <si>
    <t xml:space="preserve">LA CREACION, MANTENIMIENTO Y EXPLOTACION DE PAGINAS Y PORTALES EN INTERNET. </t>
  </si>
  <si>
    <t>B85190999</t>
  </si>
  <si>
    <t>TUTORES DIGITALES SL</t>
  </si>
  <si>
    <t xml:space="preserve">LA COMERCIALIZACION DE FORMACION, PUBLICIDAD Y SMS, VIA WEB.. </t>
  </si>
  <si>
    <t>B85419489</t>
  </si>
  <si>
    <t>MOSTAZA DIGITAL SOLUTIONS SL</t>
  </si>
  <si>
    <t xml:space="preserve">ASESORAMIENTO, DISENO, CREACION, INSTALACION Y MANTENIMIENTO DE CANALES DIGITALES DE PUBLICIDAD. EL COMERCIO ELECTRONICO, LA CONTRATACION DE PUBLICIDAD EN INTERNET.. </t>
  </si>
  <si>
    <t>B95590139</t>
  </si>
  <si>
    <t>BMSCHOOL SOCIEDAD LIMITADA</t>
  </si>
  <si>
    <t xml:space="preserve">DISENO,, ELABORACION E IMPLANTACION DE PROGRAMAS INFORMATIVOS.... </t>
  </si>
  <si>
    <t>B11498771</t>
  </si>
  <si>
    <t>PLUSNET SOLUTIONS SL</t>
  </si>
  <si>
    <t>11012</t>
  </si>
  <si>
    <t xml:space="preserve">A. ESTUDIO, CONFIGURACION E IMPLANTACION DE LAS REDES INFORMATICAS. B. ANALISIS, ESTRUCTURACION, DISENO Y DESARROLLO DE LAS APLICACIONES INTERNET, INTRANET Y EXTRANET. C. IMPLANTACION E INSTALACION DE SERVIDORES SEGUROS . </t>
  </si>
  <si>
    <t>info@plusnetsolutions.com</t>
  </si>
  <si>
    <t>B64588783</t>
  </si>
  <si>
    <t>BAYTECH SPIRIT SL</t>
  </si>
  <si>
    <t xml:space="preserve">CONSULTORIA Y ASESORAMIENTO TECNOLOGICO EN MATERIA DE SOFTWARE, INTERMEDIACION COMERCIAL EN GENERAL, CREACION, EXPLOTACION DE PAGINAS WEB Y PORTALES DE INTERNET, REGISTRO DE DOMINIOS, ETC. </t>
  </si>
  <si>
    <t>B64734221</t>
  </si>
  <si>
    <t>TELEFENIX SL</t>
  </si>
  <si>
    <t xml:space="preserve">EL DISENO DE PAGINAS WEB, LA REPARACION DE HARDWARE Y SOFTWARE DE COMPUTADORAS. LA PROVISION DE SERVICIOS DE INTERNET Y LLAMADAS TELEFONICAS LOCALES E INTERNACIONALES. LA PROVISION DE REDES DE COMPUTADORAS, ETC.. </t>
  </si>
  <si>
    <t>B80497910</t>
  </si>
  <si>
    <t>FLUKE IBERICA SL</t>
  </si>
  <si>
    <t xml:space="preserve">EL COMERCIO AL POR MAYOR Y MENOR, DIRECTA E INDIRECTAMENTE, DE PIEZAS, APARATOS, CONJUNTOS EQUIPOS, YA SEAN MECANICOS, ELECTRICOS O ELECTRONICOS, EN EL CAMPO DE LA INSTRUMENTACION DE MEDIDA.. </t>
  </si>
  <si>
    <t>sales@flukenetworks.com</t>
  </si>
  <si>
    <t xml:space="preserve"> shelly.carothers@fluke.com</t>
  </si>
  <si>
    <t xml:space="preserve"> gwen.chua@fluke.com</t>
  </si>
  <si>
    <t xml:space="preserve"> info.es@fluke.com</t>
  </si>
  <si>
    <t xml:space="preserve"> service.asean@fluke.com</t>
  </si>
  <si>
    <t>B62470489</t>
  </si>
  <si>
    <t>SOLUCIONES NETQUEST DE INVESTIGACION S.L</t>
  </si>
  <si>
    <t xml:space="preserve">AMPLIAR A: LA REALIZACION DE TODO TIPO DE ACTIVIDADES PUBLICITARIAS Y PROMOCIONALES, AL IGUAL QUE LA REALIZACION DE TODO TIPO DE ESTUDIOS, ANALISIS Y DICTAMENES DE CONSULTORIA PUBLICITARIA; ETC.                          . </t>
  </si>
  <si>
    <t>info@netquest.es</t>
  </si>
  <si>
    <t xml:space="preserve"> psanchez@netquest.es</t>
  </si>
  <si>
    <t xml:space="preserve"> rparamo@netquest.es</t>
  </si>
  <si>
    <t xml:space="preserve"> medo@netquest.es</t>
  </si>
  <si>
    <t xml:space="preserve"> ecid@netquest.es</t>
  </si>
  <si>
    <t>B64210388</t>
  </si>
  <si>
    <t>REYMAN MARESME BCN SL</t>
  </si>
  <si>
    <t xml:space="preserve">LA VENTA Y REPARACION DE MAQUINARIA EN GENERAL Y ESPECIFICAMENTE PUERTAS INDUSTRIALES Y DE GARAJES Y PLATAFORMAS ELEVADORAS. </t>
  </si>
  <si>
    <t>reyman.m@hotmail.com</t>
  </si>
  <si>
    <t>B65234155</t>
  </si>
  <si>
    <t>SHARIM 3D SL</t>
  </si>
  <si>
    <t xml:space="preserve">LA IMPORTACION Y COMERCIALIZACION DE OBJETO DE JOYERIA, BISUTERIA, RELOJERIA, TODA CLASE DE PRODUCTOS TEXTILES, DE CONFECCION, CALZADO Y ARTICULOS DE CUERO.. </t>
  </si>
  <si>
    <t>B65265217</t>
  </si>
  <si>
    <t>SISTEMAS WEB CINETIC SL</t>
  </si>
  <si>
    <t>08272</t>
  </si>
  <si>
    <t xml:space="preserve">EL DESARROLLO DE PROYECTOS DE BASE ONLINE MEDIANTE LA APLICACION DE NUEVAS TECNOLOGIAS PARA LA CONSECUCION DE SOLUCIONES RELACIONADAS CON LA PRESENCIA EN LA RED, DESARROLLO DE ESPACIOS COLABORATIVOS, ETC.. </t>
  </si>
  <si>
    <t>B65414377</t>
  </si>
  <si>
    <t>GESTION DE PROCESOS DE SEGURIDAD SL</t>
  </si>
  <si>
    <t xml:space="preserve">CREACION, DESARROLLO, EXPLOTACION Y GESTION DE PLATAFORMAS DE FORMACION ON-LINE EN PROCESOS DE TRABAJO, SEGURIDAD, PROTECCION AMBIENTAL Y EN GENERAL CUALQUIER FORMACION ORIENTADA A LA GESTION DE PROCESOS, ETC. </t>
  </si>
  <si>
    <t>B84748599</t>
  </si>
  <si>
    <t>DORMASADENAS SL</t>
  </si>
  <si>
    <t xml:space="preserve">LA EXPLOTACION DE LOCUTORIOS TELEFONICOS Y DE VIDEOCONFERENCIA. OFRECER SERVICIOS DE INTERNET Y OTRAS NUEVAS TECNOLOGIAS DE COMUNICACION A TRAVES DE ORDENADOR. </t>
  </si>
  <si>
    <t>B86057015</t>
  </si>
  <si>
    <t>AVENIDA DIGITAL SL</t>
  </si>
  <si>
    <t xml:space="preserve">LA CREACION, DISEÑO, DESARROLLO, MANTENIMIENTO Y COMERCIALIZACION DE PAGINAS WEB INCLUYENDO LA CREACION Y PRODUCCION DE CONTENIDOS MULTIMEDIA. </t>
  </si>
  <si>
    <t>everyoneplus@gmail.com</t>
  </si>
  <si>
    <t>B31205644</t>
  </si>
  <si>
    <t>HATS ASOCIADOS SL</t>
  </si>
  <si>
    <t xml:space="preserve">Fabricación de equipos de control de procesos industriales.. </t>
  </si>
  <si>
    <t>hats@telefonica.net</t>
  </si>
  <si>
    <t>B57249898</t>
  </si>
  <si>
    <t>MARRATXI XARXA SL</t>
  </si>
  <si>
    <t xml:space="preserve">A) LA COMPRAVENTA Y ALQUILER DE CUALQUIER TIPO DE APARATOS DE INFORMATICA Y COMUNICACIONES. B) LA ENSENANZA Y ASESORAMIENTO SOBRE, INFORMATICA Y COMUNICACIONES. SI LAS DISPOSICIONES LEGALES EXIGIEREN PARA EL EJERCICIO DE. </t>
  </si>
  <si>
    <t>B85769347</t>
  </si>
  <si>
    <t>WEBRES SYSTEM SL</t>
  </si>
  <si>
    <t xml:space="preserve">MANTENIMIENTO Y LA EXPLOTACION DEL SISTEMA ONLINE DE WEBRES.... </t>
  </si>
  <si>
    <t>B64740087</t>
  </si>
  <si>
    <t>DISTRITECH AND FRIENDS SL</t>
  </si>
  <si>
    <t xml:space="preserve">COMERCIO AL POR MAYOR Y AL POR MENOR DE APARATOS Y MATERIAL RADIOELECTRICO Y ELECTRONICO, TANTO DE USO DOMESTICO COMO PROFESIONAL, ASI COMO SU REPARACION Y ADAPTACION.ETC.. </t>
  </si>
  <si>
    <t>B76736347</t>
  </si>
  <si>
    <t>VANQUISH TECHNOLOGY SL</t>
  </si>
  <si>
    <t xml:space="preserve">OBJETO. La Sociedad tiene por objeto: 1. Actividades de programación informática NACE Rev. 2:62.01. 2. Actividad de consultoría informática NACE Rev. 2:62.02. 3. Investigación y desarrollo experimental en ciencias sociales y humanidades NACE Rev. 2:72.20. Quedan fuera del ámbito del objeto social. </t>
  </si>
  <si>
    <t>B86432754</t>
  </si>
  <si>
    <t>NUEVAS TECNOLOGIAS INALAMBRICAS SL</t>
  </si>
  <si>
    <t xml:space="preserve">DISTRIBUCION AL POR MAYOR Y MENOR DE EQUIPAMIENTO AUDIOVISUAL, TELEFONIA Y DE TELECOMUNICACIONES. INGENIERIA E INTEGRACION DE SISTEMAS AUDIOVISUALES, DE EMISION Y COMUNICACIONES. </t>
  </si>
  <si>
    <t>B86584299</t>
  </si>
  <si>
    <t>DIARIO CRITICO DE CASTILLA LA MANCHA SL</t>
  </si>
  <si>
    <t xml:space="preserve">La prestación de servicios consistentes en suministro o intercambio de información, en forma de imágenes, sonidos, textos... </t>
  </si>
  <si>
    <t>A07469646</t>
  </si>
  <si>
    <t>KERNEL INFORMATICA Y COMUNICACIONES SA</t>
  </si>
  <si>
    <t xml:space="preserve">COMERCIO DE MAQUINARIA PARA OFICINA.. </t>
  </si>
  <si>
    <t>kernel@arrakis.es</t>
  </si>
  <si>
    <t xml:space="preserve"> kernel@kernelicsa.com</t>
  </si>
  <si>
    <t>A83191700</t>
  </si>
  <si>
    <t>ALPEGA IBERIA SA</t>
  </si>
  <si>
    <t xml:space="preserve">DESARROLLO, MARKETING, COMERCIALIZACION, GESTION Y OPERACION DE SOLUCIONES DE INTERNET O CUALQUIER OTRA FORMA DE COMUNICACION ELECTRONICA RELACIONADA CON EL TRANSPORTE Y LA LOGISTICA.. </t>
  </si>
  <si>
    <t>info@teleroute.es</t>
  </si>
  <si>
    <t xml:space="preserve"> commercial@teleroute.es</t>
  </si>
  <si>
    <t>B62561790</t>
  </si>
  <si>
    <t>SUMA Y COMPRA SL</t>
  </si>
  <si>
    <t xml:space="preserve">LA CREACION, GESTION Y EXPLOTACION DE UN PORTAL DE INTERNET DEDICADO AL COMERCIO ELECTRONICO LA PROMOCION Y COMERCIALIZACION DE PROGRAMAS DE INCENTIVO Y FIDELIZACION DE CLIENTES.. </t>
  </si>
  <si>
    <t>B64179203</t>
  </si>
  <si>
    <t>NEW GLOG SL</t>
  </si>
  <si>
    <t xml:space="preserve">LA REALIZACION DE CUALQUIER ACTIVIDAD RELACIONADA CON LA INFORMATICA Y CON LA TELECOMUNICACIONES. </t>
  </si>
  <si>
    <t>B84271659</t>
  </si>
  <si>
    <t>ESSI PROJECTS IBERICA S.L.</t>
  </si>
  <si>
    <t>A58339334</t>
  </si>
  <si>
    <t>AUTOMATISME I CONTROL ELECTRIC SA</t>
  </si>
  <si>
    <t xml:space="preserve">Compra, venta y distribución de elementos y aparatos de radio, televisión, sonido, componentes electrónicos y similares, además de la instalación. </t>
  </si>
  <si>
    <t>facturacion@acesa.es</t>
  </si>
  <si>
    <t xml:space="preserve"> ventas@acesa.es</t>
  </si>
  <si>
    <t xml:space="preserve"> compras@acesa.es</t>
  </si>
  <si>
    <t xml:space="preserve"> acesa@acesa.es</t>
  </si>
  <si>
    <t xml:space="preserve"> tecnicos@acesa.es</t>
  </si>
  <si>
    <t>B33947151</t>
  </si>
  <si>
    <t>INSTALACIONES NAVALES SANTANDER SL</t>
  </si>
  <si>
    <t xml:space="preserve">-LA EXPLOTACION DE TODO TIPO DE NEGOCIOS DE COMPRAVENTA AL POR MAYOR Y MENOR DE MAQUINARIA, TANTO NUEVA COMO USADA. -LA CONSTRUCCION, INSTALACION Y MANTENIMIENTO DE TODO TIPO DE MONTAJES INDUSTRIALES, MAQUINARIA Y ESTRUC. </t>
  </si>
  <si>
    <t>B64442874</t>
  </si>
  <si>
    <t>DANTEX INSTECH SL</t>
  </si>
  <si>
    <t xml:space="preserve">LA COMERCIALIZACION DE PROYECTOS DE COMUNICACION MEDIANTE TECNOLOGIAS DE LA INFORMACION Y CONTENIDOS DIGITALES. </t>
  </si>
  <si>
    <t>B65753071</t>
  </si>
  <si>
    <t>DIGITAL MARKETING SOLUTIONS SL</t>
  </si>
  <si>
    <t>B73450819</t>
  </si>
  <si>
    <t>ALBASINI Y BERKHOUT DISEÑO SL</t>
  </si>
  <si>
    <t xml:space="preserve">SERVICIOS DE DISENO GRAFICO, DISENO DE PAGINAS WEB, INTERIORISMO Y TRABAJOS DE IMPRESION Y PUBLICIDAD EN CUALQUIER MEDIO O SOPORTE. </t>
  </si>
  <si>
    <t>g.albasini@albasini-berkhout.com</t>
  </si>
  <si>
    <t xml:space="preserve"> info@ayb.es</t>
  </si>
  <si>
    <t>B84979046</t>
  </si>
  <si>
    <t>DANTEX TECHFORCE SOCIEDAD LIMITADA</t>
  </si>
  <si>
    <t>info@dantexgroup.com</t>
  </si>
  <si>
    <t>B61033239</t>
  </si>
  <si>
    <t>SEGURIDAD Y PROTECCION CONTRA INCENDIOS EXB SL</t>
  </si>
  <si>
    <t xml:space="preserve">EL COMERCIO AL POR MAYOR IMPORTACION Y EXPORTACION DE APARATOS RADIOELECTRICOS Y ELECTRONICOS PARA LA SEGURIDAD DE LAS PERSONAS, INMUEBLES Y TODA CLASE DE BIENES. Y CUALQUIER APARATO DE PREVENCION CONTRA INCENDIOS.. </t>
  </si>
  <si>
    <t>exb@exb.es</t>
  </si>
  <si>
    <t>B65127169</t>
  </si>
  <si>
    <t>KARPETON STUDIOS SL</t>
  </si>
  <si>
    <t xml:space="preserve">LA PRESTACION DE SERVICIOS RELACIONADOS CON EL DISENO GRAFICO, EN FORMATO 3D O 2D, COMO CREACION DE IMAGEN CORPORATIVA, LOGOTIPOS, PAPELERIA, PUBLICIDAD, EDICION EDITORIAL, INFOGRAFIAS, MULTIMEDIA, RECURSOS 3D, ETC.. </t>
  </si>
  <si>
    <t>B80406770</t>
  </si>
  <si>
    <t>X NET SL</t>
  </si>
  <si>
    <t xml:space="preserve">COMERCIO MENOR DE MUEBLES Y MAQUINARIA DE OFICINA                                                                                                                                                                           . </t>
  </si>
  <si>
    <t>soporte@x-net.es</t>
  </si>
  <si>
    <t xml:space="preserve"> jcarlos@x-net.es</t>
  </si>
  <si>
    <t xml:space="preserve"> ventas@x-net.es</t>
  </si>
  <si>
    <t>B80802374</t>
  </si>
  <si>
    <t>AVANSIS INTEGRACION SL</t>
  </si>
  <si>
    <t xml:space="preserve">DESARROLLO, PRODUCCION E IMPLANTACION DE DISPOSITIVOS ELECTRONICOS.. </t>
  </si>
  <si>
    <t>info@avansis.es</t>
  </si>
  <si>
    <t xml:space="preserve"> brasil@avansis.es</t>
  </si>
  <si>
    <t xml:space="preserve"> jlgarcia@avansis.es</t>
  </si>
  <si>
    <t xml:space="preserve"> avansis@avansis.es</t>
  </si>
  <si>
    <t xml:space="preserve"> contacto@avansis.es</t>
  </si>
  <si>
    <t>B84130525</t>
  </si>
  <si>
    <t>ATI TELECOM SERVICIOS ELECTRONICOS SL</t>
  </si>
  <si>
    <t xml:space="preserve">LA REALIZACION DE ACTIVIDADES INFORMATICAS Y DE TRATAMIENTO AUTOMATICO DE LA INFORMACION                                                                                                                                    . </t>
  </si>
  <si>
    <t>B85953214</t>
  </si>
  <si>
    <t>COMPUMOVIL MADRID INDUSTRIAL SL</t>
  </si>
  <si>
    <t xml:space="preserve">LA REALIZACION DE ACTIVIDADES INFORMATICAS Y DE TRATAMIENTO AUTOMATICO DE LA INFORMACION.. </t>
  </si>
  <si>
    <t>B86251824</t>
  </si>
  <si>
    <t>SPASWISS TECHNOLOGIES SL</t>
  </si>
  <si>
    <t xml:space="preserve">INTERNET Y PUBLICIDAD, LA CREACION, DESARROLLO E IMPLANTACION DE SOLUCIONES DE NEGOCIO BASADAS EN TECNICAS INFORMATICAS, TELEMATICAS. </t>
  </si>
  <si>
    <t>B90138264</t>
  </si>
  <si>
    <t>AXESINMOTION SOCIEDAD LIMITADA</t>
  </si>
  <si>
    <t xml:space="preserve">-. Creación, desarrollo, distribución y comercialización de aplicaciones, juegos y otro tipo de software para dispositivos móviles, weareables, videonconsolas y ordenadores personales u otros dispositivos electrónicos. </t>
  </si>
  <si>
    <t>B92914100</t>
  </si>
  <si>
    <t>SPANJE MARKT PLAATS SL</t>
  </si>
  <si>
    <t xml:space="preserve">LA CREACION, DISENO, COMERCIALIZACION, COMPRAVENTA Y MANTENIMIENTO DE PAGINAS Y CONTENIDOS WEBS E INTERNET; LA DIVULGACION, DIFUSION Y PUBLICIDAD, POR CUENTA DE TERCEROS, DE TODA CLASE DE PRODUCTOS, ARTICULOS Y NOTICIAS. </t>
  </si>
  <si>
    <t>B97423073</t>
  </si>
  <si>
    <t>PROJECTES I SERVEIS R MES D SL</t>
  </si>
  <si>
    <t>46360</t>
  </si>
  <si>
    <t xml:space="preserve">LA PRODUCCION DE SOFTWARE PROPIO, ESPECIALMENTE EL BASADO EN EL USO DE LAS TECNICAS DE ANALISIS DE IMAGEN, LA VENTA DEL MISMO, ASI COMO OTROS SOFTWARE PRODUCIDOS POR EMPRESAS CON LAS QUE FIRMEN CONTRATO DE DISTRIBUCION,. </t>
  </si>
  <si>
    <t>B39751623</t>
  </si>
  <si>
    <t>NETKIA SOLUCIONES SOCIEDAD LIMITADA</t>
  </si>
  <si>
    <t xml:space="preserve">La prestación de toda clase de servicios relacionados con la informática yla electrónica, tales como programación, asesoramiento informático, automatización de sistemas, monitorización, enseñanza y publicación de obras de informática y electrónica. La fabricación, comercialización instalación y man. </t>
  </si>
  <si>
    <t>gateco@ono.com</t>
  </si>
  <si>
    <t>B62858170</t>
  </si>
  <si>
    <t>CLEAR TUNES SL</t>
  </si>
  <si>
    <t xml:space="preserve">LA ACTIVIDAD INMOBILIARIA EN GENERAL, ES DECIR LA COMPRA, VENTA, TENENCIA, CONSTRUCCION, PROMOCION, ADMINISTRACION, EXPLOTACION Y ARRENDAMIENTO DE TODA CLASE DE BIENES INMUEBLES, CONFECCION DE TODO TIPO DE ARTES DE PESCA. </t>
  </si>
  <si>
    <t>B65963175</t>
  </si>
  <si>
    <t>IN280 TECHNOLOGY EXPERTS SL</t>
  </si>
  <si>
    <t xml:space="preserve">ACTIVIDAD INFORMATICA, TELECOMUNICACIONES Y OFIMATICA, ESPECIALMENTE DISEÑO E INSTALACION DE REDES DE COMUNICACION E INTERNET, EL PERITAJE INFORMATICO YAUDITORIA DE REDES, ETC. </t>
  </si>
  <si>
    <t>B66370024</t>
  </si>
  <si>
    <t>OYSTA SPAIN SL</t>
  </si>
  <si>
    <t xml:space="preserve">(CNAE 4652). INVESTIGACION, DESARROLLO E INNOVAC ION EN LA FABRICACION DE DISPOSITIVOS Y ELEMENTOS DE TELEFONIA, TELECOMUNICACION, RADIOCOMUNICACION, SISTEMAS ELECTRONICOS DE SEGURIDAD, CENTRALES DE ALARMAS, ETC. </t>
  </si>
  <si>
    <t>B85489540</t>
  </si>
  <si>
    <t>SAM MOVILIZA SL</t>
  </si>
  <si>
    <t xml:space="preserve">TODO LO RELACIONADO CON LA PUBLICIDAD Y EL MARKETING. LA REALIZACION Y ELABORACION DE TODO TIPO DE TRABAJOS Y PROYECTOS DE INGENIERIA INFORMATICA.. </t>
  </si>
  <si>
    <t>B76061050</t>
  </si>
  <si>
    <t>CANARY INTERNATIONAL SOFTWARE 2010 SOCIEDAD LIMITADA</t>
  </si>
  <si>
    <t xml:space="preserve">Actividades informáticas. Consulta de aplicaciones informáticas y suministro de programas informáticos. Edición de programas informáticos, esta clasecomprende: Creación, producción, suministro y documentación de programas informáticos listo para su empleo.... </t>
  </si>
  <si>
    <t>B85453140</t>
  </si>
  <si>
    <t>SOTAFEG SL</t>
  </si>
  <si>
    <t xml:space="preserve">A) LA EXPLOTACION DE LOCUTORIOS TELEFONICOS Y DE VIDEO-CONFERENCIA. B) OFRECER SERVICIOS DE INTERNET Y OTRAS NUEVAS TECNOLOGIAS DE COMUNICACIONES A TRAVES DE ORDENADOR.. </t>
  </si>
  <si>
    <t>B85457752</t>
  </si>
  <si>
    <t>HOLA QUE TAL SL</t>
  </si>
  <si>
    <t>B85519304</t>
  </si>
  <si>
    <t>INVESCO REEF-LEGANES SPAIN PROPCO 2 SL</t>
  </si>
  <si>
    <t xml:space="preserve">LA ASESORIA Y CONSULTORIA DE EMPRESAS DE TIPO GERENCIAL, INFORMATICA, DE INVERSION Y INTERMEDIACION, COMUNICACION, COMERCIAL, FISCAL, CONTABLE.. </t>
  </si>
  <si>
    <t>B86572690</t>
  </si>
  <si>
    <t>GLOBAL NETWORK TECHNOLOGIES FOR BUSINESS SL</t>
  </si>
  <si>
    <t xml:space="preserve">Desarrollo de software informático y su distribución comercial, importación y exportación, así como la venta menor de hardware informático. Igualmente intervenir por cuenta propia o de terceros en proyectos tecnológicos propios del know-how de las actividades mencionadas. </t>
  </si>
  <si>
    <t>B90065871</t>
  </si>
  <si>
    <t>HELLENET MEDIA SOCIEDAD LIMITADA</t>
  </si>
  <si>
    <t xml:space="preserve">1. Información y comunicaciones.-2. Informática, telecomunicaciones y ofimática.-3. Actividades inmobiliarias.-4. Prestación de servicios. Actividades de gestión y administración. </t>
  </si>
  <si>
    <t>B91773614</t>
  </si>
  <si>
    <t>TINTADECOR SL</t>
  </si>
  <si>
    <t xml:space="preserve">LA SOCIEDAD TENDRA POR OBJETO: LA VENTA DE CONSUMIBLES Y PRODUCTOS INFORMATICOS. LAS ACTIVIDADES QUE INTEGRAN EL OBJETO SOCIAL, PODRAN DESARROLLARSE TOTAL O PARCIALMENTE DE MODO INDIRECTO, MEDIANTE LA TITULARIDAD DE ACCI. </t>
  </si>
  <si>
    <t>atencionalcliente@tintadecor.com</t>
  </si>
  <si>
    <t xml:space="preserve"> info@tintadecor.com</t>
  </si>
  <si>
    <t>B98359391</t>
  </si>
  <si>
    <t>ALMI FUTURO SOCIEDAD LIMITADA</t>
  </si>
  <si>
    <t xml:space="preserve">-La venta de motocicletas y sus accesorios. -La creación de páginas web, su diseño y venta. -La consultoría, asesoramiento y asistencia técnica a terceros en materia económica, financiera, contable, de organización y administración. </t>
  </si>
  <si>
    <t>B53325874</t>
  </si>
  <si>
    <t>GAMEHOUSE SPAIN SL</t>
  </si>
  <si>
    <t>03010</t>
  </si>
  <si>
    <t xml:space="preserve">EL DESARROLLO DE SISTEMAS DE SOFTWARE DE COMERCIO ELECTRONICO PARA FAVORECER LA DIFUSION SEGURA DE CONTENIDOS DIGITALES QUE INCLUYEN SOPORTE MULTILENGUAJE Y PERIODO DE EVALUACION PREVIO A LA COMPRA.. </t>
  </si>
  <si>
    <t>B84713908</t>
  </si>
  <si>
    <t>DESARROLLOS Y CONTENIDOS SL</t>
  </si>
  <si>
    <t xml:space="preserve">LA CREACION, DESARROLLO Y GESTION DE PAGINAS WEB. LA BUSQUEDA, CREACION, DESARROLLO, ACTUALIZACION Y GESTION DE CONTENIDOS PARA DAR SOPORTE INFORMATICO A PAGINAS WEB, PERIODICOS, REVISTAS Y CUALQUIER OTRO TIPO DE PUBLICA. </t>
  </si>
  <si>
    <t>B04735510</t>
  </si>
  <si>
    <t>JOIN THE JOY SOCIEDAD LIMITADA</t>
  </si>
  <si>
    <t>04720</t>
  </si>
  <si>
    <t xml:space="preserve">Consultoria en seguridad informatica, elaboración de reportajes audiovisuales y actividades turisticas. </t>
  </si>
  <si>
    <t>B17054669</t>
  </si>
  <si>
    <t>PLANA FABREGA GIRONA SL</t>
  </si>
  <si>
    <t xml:space="preserve">La venta, comercialización, instalación, mantenimiento y reparación de aparatos y/ o productos de: (i) telecomunicaciones, (ii) contraincendios y (iii) electromecánica, así como la venta y suministro de material: (i) electrónico, (ii) eléctrico, (iii) iluminación, (iv) eficiencia energética.. </t>
  </si>
  <si>
    <t>tgarcia@planafabrega.com</t>
  </si>
  <si>
    <t xml:space="preserve"> pfterrassa@planafabrega.com</t>
  </si>
  <si>
    <t xml:space="preserve"> planafabrega@planafabrega.com</t>
  </si>
  <si>
    <t xml:space="preserve"> pfvic@planafabrega.com</t>
  </si>
  <si>
    <t xml:space="preserve"> pflleida@planafabrega.com</t>
  </si>
  <si>
    <t>B25674706</t>
  </si>
  <si>
    <t>APLICACIONES SOLUCIONES Y SERVICIOS SL</t>
  </si>
  <si>
    <t>25243</t>
  </si>
  <si>
    <t xml:space="preserve">A) COMPRA, VENTA, ALQUILER, PROMOCION, CONSTRUCCION, GESTION, INTERMEDIACION Y EXPLOTACION DE INMUEBLES PROPIOS Y AJENOS Y CUALQUIER ACTIVIDAD RELACIONADA CON LOS MISMOS. B) INTERMEDIARIOS DEL COMERCIO. C) FABRICACION, D. </t>
  </si>
  <si>
    <t>B39303169</t>
  </si>
  <si>
    <t>J M MOTORES SOCIEDAD LIMITADA</t>
  </si>
  <si>
    <t>39710</t>
  </si>
  <si>
    <t xml:space="preserve">IMPORTACION, EXPORTACION, COMPRAVENTA, INSTALACION DE TODO TIPO DE MAQUINARIA AGRICOLA Y GANADERA, ETC. COMPRAVENTA DE NAVES PREFABRICADAS, DE AUTOMOVILES Y SUS ACCESORIOS. ACTIVIDADES INMOBILIARIAS.. </t>
  </si>
  <si>
    <t>comercial@jm-motores.es</t>
  </si>
  <si>
    <t>B66236878</t>
  </si>
  <si>
    <t>EVENTBRITE ES SL</t>
  </si>
  <si>
    <t xml:space="preserve">ASESORAMIENTO, DESARROLLO Y GESTION DE SOFTWARE PARA INTERNET, PLATAFORMAS MOVILES, Y OTRAS REDES DE COMUNICACION, ASI COMO ACTIVIDADES DE GESTION Y ADMINISTRACION ENN DICHO SECTOR. </t>
  </si>
  <si>
    <t>B70228812</t>
  </si>
  <si>
    <t>NETSOFT CONSULTORIA DIGITAL SL</t>
  </si>
  <si>
    <t>15220</t>
  </si>
  <si>
    <t xml:space="preserve">Creacion de paginas web, diseño web, imagen corporativa, alojamiento, hosting catalogo web, tiendas on line, gestion de contenidos on line, gestion de contenidos web, programacion de servidores, venta de ordenadores y equipos informaticos.. </t>
  </si>
  <si>
    <t>B84569870</t>
  </si>
  <si>
    <t>DG ASESORIA INTEGRAL Y URBANISMO SL</t>
  </si>
  <si>
    <t xml:space="preserve">LAS ACTIVIDADES PROPIAS DEL RAMO DE LA INFORMATICA. </t>
  </si>
  <si>
    <t>B84984707</t>
  </si>
  <si>
    <t>MUSCARINA CONSULTING SOCIEDAD LIMITADA</t>
  </si>
  <si>
    <t xml:space="preserve">CONSULTORIA INFORMATICA Y ESTRATEGICA. EL DISENO Y PRODUCCION DE PAGINAS WEB Y MATERIAL AUDIOVISUAL ETC. </t>
  </si>
  <si>
    <t>B38987368</t>
  </si>
  <si>
    <t>A.D.E.S. SIGLO 21 SL</t>
  </si>
  <si>
    <t xml:space="preserve">A) LA PRESTACION DE SERVICIO DE SALVAMENTO Y SOCORRISMO EN PLAYA, PISCINA, BALNEARIO Y PARQUES ACUATICOS; LA PRESTACION DE SERVICIO DE ESTUDIO Y ANALISIS DE PROCESO PARA SU TRATAMIENTO MECANICO, DE PROGRAMACION PARA EQUI. </t>
  </si>
  <si>
    <t>B97912638</t>
  </si>
  <si>
    <t>CREATIA SOLUCIONES DIGITALES SOCIEDAD LIMITADA</t>
  </si>
  <si>
    <t xml:space="preserve">LA SOCIEDAD TIENE POR OBJETO: EL DESARROLLO DE APLICACIONES INFORMATICAS. LA CREACION Y PUBLICACION DE PAGINAS WEB. ASESORIAS, CURSOS Y ADIESTRAMIENTOS EN EL AREA INFORMATICA. LAS PUBLICACIONES Y TRATAMIENTOS DIGITALES.. </t>
  </si>
  <si>
    <t>B98408982</t>
  </si>
  <si>
    <t>VBOTE INNOVATION SOCIEDAD LIMITADA</t>
  </si>
  <si>
    <t xml:space="preserve">Informática, telecomunicaciones y ofimática. Información y comunicaciones. Investigación, desarrollo e innovación. </t>
  </si>
  <si>
    <t>B80873573</t>
  </si>
  <si>
    <t>CADMO TECNOLOGIA SL</t>
  </si>
  <si>
    <t xml:space="preserve">ADQUISICION, VENTA Y TENENCIA DE TITULOS VALORES. ESTUDIO. ASESORAMIENTO, GESTION E INFORMACION A TERCEROS DE NEGOCIOS. EMPRESAS Y OPERACIONES INDUSTRIALES, AGRICOLAS Y COMERCIALES.. </t>
  </si>
  <si>
    <t>recursos.humanos@suardiaz.com</t>
  </si>
  <si>
    <t>B85527638</t>
  </si>
  <si>
    <t>MICE LABS SL</t>
  </si>
  <si>
    <t xml:space="preserve">PUBLICACION EN INTERNET DE REVISTAS PROFESIONALES. CREACION Y MANTENIMIENTO DE PAGINAS WEB. ACTIVIDADES DE CONSULTORIA.. </t>
  </si>
  <si>
    <t>B35977230</t>
  </si>
  <si>
    <t>MAJORERAS DE ENERGIAS RENOVABLES SL</t>
  </si>
  <si>
    <t>35016</t>
  </si>
  <si>
    <t xml:space="preserve">EL OFRECER SERVICIOS Y PRODUCTOS RELACIONADOS CON LAS NUEVAS TECNOLOGIAS, TALES COMO INFORMATICA, COMPUTACION, TELECOMUNICACIONES, PRODUCCION AUDIOVISUAL, COMUNICACION, FORMACION, PRODUCCION MULTIMEDIA, CREACION DE CONTE. </t>
  </si>
  <si>
    <t>B65979437</t>
  </si>
  <si>
    <t>AIRALO SITES SL</t>
  </si>
  <si>
    <t xml:space="preserve">INFORMACION Y COMUNICACIONES. INFORMATICA, TELECOMUNICACIONES Y OFIMATICA I ESPECIALMENTE ASESORAMIENTO, DISEÑO Y CONSTRUCCION DE PAGINAS WEB, ESTUDIO Y GESTION DE POSICIONAMIENTO DE WEBS, DESARROLLO DE APLICATIVOS Y ENLACES, ETC. </t>
  </si>
  <si>
    <t>B85238426</t>
  </si>
  <si>
    <t>HUMAN INTERNET SL</t>
  </si>
  <si>
    <t xml:space="preserve">LA CREACION, DESARROLLO, COMERCIALIZACION, DISENO Y PROGRAMACION DE PAGINAS WEB, MAQUETACION DE PAGINAS WEB, DE DISENO DE PRESENTACIONES MULTIMEDIA Y DISENO GRAFICO DE LOGOS.. </t>
  </si>
  <si>
    <t>B12849691</t>
  </si>
  <si>
    <t>JUANLU GESTION Y SOLUCIONES DE DISEÑO SL</t>
  </si>
  <si>
    <t>12540</t>
  </si>
  <si>
    <t xml:space="preserve">El diseño, gestión, planificación y control de productos y procesos industriales; diseño asistido por ordenador; diseño y generación de modelos, prototipos y maquetas; análisis de ergonomía e impacto ambiental; Infografías en 3D. El diseño y montaje de stands para ferias, exposiciones y tiendas; org. </t>
  </si>
  <si>
    <t>B37478930</t>
  </si>
  <si>
    <t>GRUPO UNDANET SL</t>
  </si>
  <si>
    <t xml:space="preserve">A) ACTIVIDAD DE CREACION, DISENO Y DESARROLLO DE: PAGINAS WEB, APLICACIONES INTERNET, PROYECTOS MULTIMEDIA, DISENO GRAFICO Y PUBLICIDAD. B) ADQUISICION, TRANSMISION, MONTAJE, CONSTRUCCION, REPARACION Y MANTENIMIENTO DE T. </t>
  </si>
  <si>
    <t>info@undanet.com</t>
  </si>
  <si>
    <t>B39698022</t>
  </si>
  <si>
    <t>VIAVOX INTERACTIVE SL</t>
  </si>
  <si>
    <t>39140</t>
  </si>
  <si>
    <t xml:space="preserve">LA CONSULTORIA Y EL ASESORAMIENTO ECONOMICO. LA AGENCIA FINANCIERA. LA REPARACION, LIMPIEZA Y EXPLOTACION DE TODO TIPO DE INMUEBLES. LA CREACION Y DISENO DE PAGINAS EN INTERNET.. </t>
  </si>
  <si>
    <t>B73391005</t>
  </si>
  <si>
    <t>TELEAST DIGITAL S.L</t>
  </si>
  <si>
    <t>30710</t>
  </si>
  <si>
    <t xml:space="preserve">VENTA MAYOR Y MENOR DE EQUIPOS ELECTRONICOS. TRANSPORTE DE MERCANCIAS POR CARRETERA. LA EXPLOTACION AGRICOLA. LA CONSTRUCCION DE OBRAS NUEVAS DE EDIFICACION URBANA E INDUSTRIAL; COMERCIALES, PUBLICAS Y PRIVADAS Y LA CONS. </t>
  </si>
  <si>
    <t>info@teleastdigital.com</t>
  </si>
  <si>
    <t>B91312405</t>
  </si>
  <si>
    <t>ALTECFRIO SL</t>
  </si>
  <si>
    <t>41520</t>
  </si>
  <si>
    <t xml:space="preserve">El comercio tanto al mayor como al por menor de aparatos eléctricos y de equipos de refrigeración y aire acondicionado, y de sus accesorios, incluyendo conductos y tubos; El comercio tanto al mayor como al por menor de aparatos térmicos cualesquiera sea su fuente de energía. El comercio tanto al may.. </t>
  </si>
  <si>
    <t>altecfrio@altecfrio.com</t>
  </si>
  <si>
    <t>B02528057</t>
  </si>
  <si>
    <t>INGEN PROJECTS SOCIEDAD LIMITADA</t>
  </si>
  <si>
    <t xml:space="preserve">1. Análisis, diseño y desarrollo de cualquier tipo de aplicaciones informáticas. 2. Importación y exportación, compra, venta y almacenamiento, directamente o a comisión, de cualquier producto informático. 3. Investigación, ingeniería, diseño, integración, comercialización, fabricación y/ o realiza. </t>
  </si>
  <si>
    <t>B10399434</t>
  </si>
  <si>
    <t>LIMITE 99 SL</t>
  </si>
  <si>
    <t xml:space="preserve">EL COMERCIO AL POR MAYOR DE APARATOS Y MATERIAL RADIOELECTRICOS Y ELECTRONICOS, Y DE CUALQUIER TIPO DE ACCESORIOS Y COMPLEMENTOS RELACIONADOS CON LA TELEFONIA MOVIL, ASI COMO LA ACTIVIDAD DE RECICLAJE DE TODOS SUS COMPON. </t>
  </si>
  <si>
    <t>B33984329</t>
  </si>
  <si>
    <t>BENCEX TASK FORCE SOCIEDAD LIMITADA</t>
  </si>
  <si>
    <t xml:space="preserve">La explotación de un negocio de servicio de logística, comercialización, organización y externalización de ventas a empresas y particulares. Compra, venta, importación, exportación, distribución e instalación de equipos de telecomunicaciones, ingeniería, informáticos, industriales, eléctricos, elect. </t>
  </si>
  <si>
    <t>B65719221</t>
  </si>
  <si>
    <t>HIDRODINAMICA Y SERVICIOS FORTEX SL</t>
  </si>
  <si>
    <t xml:space="preserve">LA PINTURA, REPARACIONES Y MANTENIMIENTO DE NAVIOS. </t>
  </si>
  <si>
    <t>B91859355</t>
  </si>
  <si>
    <t>203INNOVA24H S.L</t>
  </si>
  <si>
    <t>41002</t>
  </si>
  <si>
    <t xml:space="preserve">Estudio y análisis de mercados de divisas. Edición y publicación de obras especializados en la inversión en el mercado de divisas. Diseño y Desarrollo de programas informáticos destinados a la gestión de de carteras de inversión. Venta de programas informáticos. Organización e impartición de cur.. </t>
  </si>
  <si>
    <t>B54512439</t>
  </si>
  <si>
    <t>NIDOWEB SOFT SOLUTIONS SL</t>
  </si>
  <si>
    <t xml:space="preserve">desarrollo de aplicaciones informáticas, aplicaciones web y aplicaciones móviles. Asesoramiento científico y tecnológico en las áreas de TIC -Tecnologías de la Información y la Comunicación-y EIO -Estadística e Investigación Operativa-. Impartición de cursos de formación presencial y on-line. Venta. </t>
  </si>
  <si>
    <t>A79580536</t>
  </si>
  <si>
    <t>INTERNATIONAL CAPACITORS SA</t>
  </si>
  <si>
    <t xml:space="preserve">LA FABRICACION Y COMERCIALIZACION DE EQUIPOS ELECTRICOS Y ELECTRONICOS RELACIONADOS CON LA COMPENSACION DE ENERGIA REACTIVA, REFERIDOS PRINCIPALMENTE A CONDENSADORES ELECTRICOS DE BAJA Y DE ALTA TENSION Y BATERIAS DE.... </t>
  </si>
  <si>
    <t>B31733132</t>
  </si>
  <si>
    <t>GRUPO COBIT DESARROLLOS SL</t>
  </si>
  <si>
    <t xml:space="preserve">LA SOCIEDAD TIENE POR OBJETO EL DESARROLLO DE SOFTWARE Y AUTOMATISMO LA PROMOCION, CONSTRUCCION Y REALIZACION DE TODA CLASE DE OBRAS PUBLICAS O PRIVADAS, ASI COMO LA PROMOCION Y REALIZACION DE PLANES GENERALES Y PARCIALE. </t>
  </si>
  <si>
    <t>B35471358</t>
  </si>
  <si>
    <t>MEGADEALER SOCIEDAD LIMITADA</t>
  </si>
  <si>
    <t xml:space="preserve">COMPRAVENTA, IMPORTACION Y EXPORTACION, POR CUENTA PROPIA O DE TERCEROS, DE TODA CLASE DE PESCADOS Y ESPECIES MARITIMAS.. </t>
  </si>
  <si>
    <t>B63921563</t>
  </si>
  <si>
    <t>ACTIVIDAD Y OCIO MOTO NATURA SL</t>
  </si>
  <si>
    <t xml:space="preserve">DESARROLLO DE SERVICIOS A PRESTAR A TRAVES DEL SISTEMA DENOMINADO INTERNET, O SUS DERIVADOS O ASIMILABLES QUE A FUTURO PUEDAN EXISTIR MEDIANTE SISTEMAS TECNOLOGICOS RESPECTO A LA ELABORACION DE RUTAS EN ENTORNOS NATURALE. </t>
  </si>
  <si>
    <t>B84303510</t>
  </si>
  <si>
    <t>AINHOA FLAMENCO SLL</t>
  </si>
  <si>
    <t xml:space="preserve">LA FABRICACION Y REPARACION DE CALZADO ARTESANO. </t>
  </si>
  <si>
    <t>B86778859</t>
  </si>
  <si>
    <t>VAPPOSHOP SL</t>
  </si>
  <si>
    <t xml:space="preserve">La Sociedad tiene por objeto: --Importación y exportación de toda clase de aparatos eléctricos, electrónicos, así como cigarrillos electrónicos. -Importación, exportación, compra, venta, confección y comercio al por mayor y menor de bisutería y complementos, prendas de vestir. </t>
  </si>
  <si>
    <t>A58570706</t>
  </si>
  <si>
    <t>FIHOCA SA</t>
  </si>
  <si>
    <t xml:space="preserve">PLANIFICACION, DISEÑO, ELABORACIÓN Y COMERCIALIZACION DE APLICACIONES INFORMATICAS DENTRO DEL AMBITO DE LAS TECNOLOGIAS DE LA INFORMACION Y LA COMUNICACION ASI COMO OTRAS ACTIVIDADES PREVISTAS EN SUS ESTATUTOS SOCIALES.. </t>
  </si>
  <si>
    <t>info@fihoca.com</t>
  </si>
  <si>
    <t xml:space="preserve"> fteixido@fihoca.com</t>
  </si>
  <si>
    <t xml:space="preserve"> mait@fihoca.com</t>
  </si>
  <si>
    <t xml:space="preserve"> rrhh@fihoca.com</t>
  </si>
  <si>
    <t xml:space="preserve"> msoldevilla@fihoca.com</t>
  </si>
  <si>
    <t>B57535916</t>
  </si>
  <si>
    <t>GLOBAL PORT SL</t>
  </si>
  <si>
    <t xml:space="preserve">LOS SERVICIOS DE TELECOMUNICACIONES, TELEVISION, PRODUCCION, MOVILES Y DE PAGINAS WEB.. </t>
  </si>
  <si>
    <t>B64183809</t>
  </si>
  <si>
    <t>NEURONA SISTEMAS S.L</t>
  </si>
  <si>
    <t xml:space="preserve">ASESORIA TECNICA PROYECTOS Y REALIZACIONES DE INSTALACIONES INDUSTRIALES. ASESORAMIENTO PARA LA IMPLANTACION DE LAS NORMAS ISO. COMERCIO MAYOR DE MAQUINAS Y MATERIAL DE OFICINA, ETC. </t>
  </si>
  <si>
    <t>B84732965</t>
  </si>
  <si>
    <t>AUTOMODELISMO MISTER CRAWLER SL</t>
  </si>
  <si>
    <t xml:space="preserve">LA COMPRAVENTA, DISTRIBUCION Y MONTAJE DE ARTICULOS RELACIONADOS CON EL RADIOCONTROL, TALES COMO VEHICULOS, EQUIPOS DE RADIO, REPUESTOS Y BATERIAS. </t>
  </si>
  <si>
    <t>B85380608</t>
  </si>
  <si>
    <t>COMPAÑIA DE MAQUINARIAS VIALES SL</t>
  </si>
  <si>
    <t xml:space="preserve">LA COMPRAVENTA, DISTRIBUCION, IMPORTACION, EXPORTACION Y ARRENDAMIENTO DE TODA CLASE DE MAQUINARIA Y VEHICULOS, ESPECIALMENTE INDUSTRIALES, DE OBRAS PUBLICAS Y PARA LA CONSTRUCCION,.. </t>
  </si>
  <si>
    <t>B85795482</t>
  </si>
  <si>
    <t>GESTION INTEGRAL DE ACTIVOS MOVILES SL</t>
  </si>
  <si>
    <t xml:space="preserve">CONSULTORIA EN EL SECTOR DE LAS TELECOMUNICACIONES. ENVIO DE SMS Y MMS A TELEFONOS MOVILES. DESARROLLO DE APLICACIONES INFORMATICAS PARA LAS TELECOMUNICACIONES. GESTION DE RECURSOS DE INTERNET Y TELEFONOS MOVILES. MARKET. </t>
  </si>
  <si>
    <t>B91915736</t>
  </si>
  <si>
    <t>NODALIS WIRELESS SOLUTIONS SOCIEDAD LIMITADA</t>
  </si>
  <si>
    <t>41701</t>
  </si>
  <si>
    <t xml:space="preserve">1. Diseñar, fabricar, desarrollar, integrar, comercializar, instalar y mantener toda clase de equipos, sistemas, hardware y software, para aplicaciones informáticas, eléctricas y electrónicas.-2. Asesoramiento, consultoría, ingeniería, planificación, formación, elaboración y gestión de proyectos. </t>
  </si>
  <si>
    <t>B32342305</t>
  </si>
  <si>
    <t>IBEROGLASS COMERCIAL TRADE SL</t>
  </si>
  <si>
    <t>32600</t>
  </si>
  <si>
    <t xml:space="preserve">LA FABRICACION; DISTRIBUCION, MEDIACION E INSTALACION DE ACCESORIOS, MAQUINARIA Y ELEMENTOS PARA VIDRIO Y OTROS SECTORES DIFERENCIADOS. </t>
  </si>
  <si>
    <t>B76137728</t>
  </si>
  <si>
    <t>THE SINGULAR SOCIAL GAMES SOCIEDAD LIMITADA</t>
  </si>
  <si>
    <t xml:space="preserve">El diseño, desarrollo, edición y comercialización de videojuegos y juegos sociales para dispositivos móviles smartphones. Consultoría de aplicacionesinformáticas y suministro de programas informáticos. Edición de programas informáticos.. </t>
  </si>
  <si>
    <t>B86665288</t>
  </si>
  <si>
    <t>MOVILDATA GPS TRADE SL</t>
  </si>
  <si>
    <t xml:space="preserve">Implantación de soluciones de gestión de flotas de vehículos. Implantación de proyectos de logística. Desarrollo de software para la gestión de flotasy formación en logistica. </t>
  </si>
  <si>
    <t>sat@magire.es</t>
  </si>
  <si>
    <t>A78659125</t>
  </si>
  <si>
    <t>ASESORAMIENTO VENTA Y ASISTENCIA SA</t>
  </si>
  <si>
    <t xml:space="preserve">REPARACION DE MAQUINARIA INDUSTRIAL Y COMERCIO MENOR DE LAS MISMAS. </t>
  </si>
  <si>
    <t>B04690533</t>
  </si>
  <si>
    <t>CREACIONES Y PROYECTOS HERNESTRA SOCIEDAD LIMITADA</t>
  </si>
  <si>
    <t xml:space="preserve">La creacion de diseño web, diseño publicitario, venta por internet de articulos impresos y publicitarios.. </t>
  </si>
  <si>
    <t>comercial@hernestra.com</t>
  </si>
  <si>
    <t>B91981878</t>
  </si>
  <si>
    <t>EVODOC SOLUCIONES SOCIEDAD LIMITADA</t>
  </si>
  <si>
    <t xml:space="preserve">Construcción, instalaciones y mantenimiento. Comercio al por mayor y al por menor. Distribución comercial. Importación y exportación. Actividades inmobiliarias. Actividades profesionales. Industrias manufactureras y textiles. Turismo, hostelería y restauración. Prestación de servicios. </t>
  </si>
  <si>
    <t>B97622799</t>
  </si>
  <si>
    <t>ELECTROMEDICAL MEDITERRANEA SOCIEDAD LIMITADA</t>
  </si>
  <si>
    <t>46183</t>
  </si>
  <si>
    <t xml:space="preserve">: A) LA COMPRAVENTA Y REPARACION DE EQUIPOS DE ELECTRO-MEDICINA Y APARATOS MEDICO SANITARIOS. B) COMPRA-VENTA DE APARATOS Y PRODUCTOS DE COSMETICA. C) COMPRA-VENTA DE BIENES INMUEBLES Y LOCALES DE NEGOCIO. D) CREACION Y . </t>
  </si>
  <si>
    <t>gestoriafontestad@gestoriafontestad.com</t>
  </si>
  <si>
    <t>B65296105</t>
  </si>
  <si>
    <t>MOBILE LAB ADVERTISING BUREAU SL</t>
  </si>
  <si>
    <t xml:space="preserve">LOS SERVICIOS DE AGENCIA DE PUBLICIDAD Y MARKETING, ON Y OFF LINE, DISEÑO Y CONTRATACION DE ESPACIOS PUBLICITARIOS, DISEÑO Y CREACION DE PAGINAS WEB Y APLICACIONES INFORMATICAS, ETC.. </t>
  </si>
  <si>
    <t>B65362592</t>
  </si>
  <si>
    <t>DIR SISTEMES D'INFORMACIO SL</t>
  </si>
  <si>
    <t xml:space="preserve">EL ADIESTRAMIENTO, ENSEÑANZA Y FORMACION DE PERSONAL ADECUADO PARA REALIZAR FUNCIONES DE TECNICO EN INFORMATICA, ASI COMO PRESTACION DE TALES SERVICIOSA OTRAS ENTIDADES O EMPRESAS, ETC.. </t>
  </si>
  <si>
    <t>B85678647</t>
  </si>
  <si>
    <t>USEC NETWORK SL</t>
  </si>
  <si>
    <t xml:space="preserve">CREACION Y COMERCIALIZACION DE DIFERENTES PRODUCTOS DIGITALES COMO PAGINASWEB Y REDES SOCIALES.... </t>
  </si>
  <si>
    <t>B90017302</t>
  </si>
  <si>
    <t>24H INTERACTIVE SALES SOCIEDAD LIMITADA</t>
  </si>
  <si>
    <t xml:space="preserve">-Servicios de publicidad, diseño, creación y desarrollo de páginas web, tiendas virtuales, y su comercialización y explotación. -Diseño, creación, elaboración, mantenimiento, comercialización y explotación de páginas Web, tiendas virtuales y productos multimedia;. </t>
  </si>
  <si>
    <t>B95808770</t>
  </si>
  <si>
    <t>MICOLET WEB SOCIEDAD LIMITADA</t>
  </si>
  <si>
    <t xml:space="preserve">LIMITANDOSE A LA MERA INTERMEDIACION RESPECTO DE LAS FUEREN PROPIAS DEL EJERCICIO DE UNA PROFESION, LA SOCIEDAD TIENE POR OBJETO: COMERCIO ELECTRONICO, PUBLICIDAD EN PAGINAS WEB, CREACION Y DESARROLLO DE PROGRAMAS DE SOFTWARE... </t>
  </si>
  <si>
    <t>B11615432</t>
  </si>
  <si>
    <t>COMERCIAL AGRICOLA GIMES SL</t>
  </si>
  <si>
    <t xml:space="preserve">Comercio menor de maquinaria agrícola.. </t>
  </si>
  <si>
    <t>B60851375</t>
  </si>
  <si>
    <t>PRISMA SISTEMAS DEL CABLEADO Y REDES LOCALES SL</t>
  </si>
  <si>
    <t xml:space="preserve">COMERCIO AL MAYOR Y MENOR DE TODO TIPO DE CABLES DE CONDUCCION ELECTRICA Y TELECOMUNICACIONES, ASI COMO DE CUALQUIER ELEMENTO COMPLEMENTARIO PARA LA INSTALACION DE CONDUCCIONES ELECTRICAS, TELECOMUNICACIONES, ETC.. </t>
  </si>
  <si>
    <t>B85418960</t>
  </si>
  <si>
    <t>S21 PARA SERVICIOS EDUCATIVOS SL</t>
  </si>
  <si>
    <t xml:space="preserve">BRINDAR SERVICIOS DE GENERACION DE CONTENIDOS, DISENO Y MAQUETADOS PARA DIFERENTES SOPORTES Y EN PARTICULAR PARA SU UTILIZACION A TRAVES DE LAS TECNOLOGIAS DE LA INFORMACION Y COMUNICACION.. </t>
  </si>
  <si>
    <t>B86439817</t>
  </si>
  <si>
    <t>DIGITAL TENTACLE SL</t>
  </si>
  <si>
    <t xml:space="preserve">LA INVESTIGACION, DESARROLLO E INNOVACION DE TECNOLOGIAS RELACIONADAS CON LA IMPLANTACION DE APLICACIONES INFORMATICAS PARA LA GESTION TANTO DE ENTIDADES PUBLICAS COMO DE CUALQUIER PERSONA FISICA O JURIDICA. </t>
  </si>
  <si>
    <t>B86674090</t>
  </si>
  <si>
    <t>IMPORT ACCESSORIES NEW SL</t>
  </si>
  <si>
    <t xml:space="preserve">a) La compraventa al por mayor y al por menor de todo tipo de artículos electrónicos, entre los que se incluyen relojes, móviles, equipos informáticos. b) La compraventa al por mayor y al por menor de todo tipo de material deoficina y artículos de regalo. c) La creación de establecimientos. </t>
  </si>
  <si>
    <t>B90008285</t>
  </si>
  <si>
    <t>NOISUL DESARROLLO SOCIEDAD DE RESPONSABILIDAD LIMITADA</t>
  </si>
  <si>
    <t xml:space="preserve">El objeto de la Sociedad lo constituye: a) Administración y dirección de todo tipo de entidades mercantiles; b) Asesoría, consultoría, realización deproyectos, mantenimiento y control, compraventa, importación, exportación e instalación de productos y servicios relacionados con las nuevas tecnologí. </t>
  </si>
  <si>
    <t>B98472889</t>
  </si>
  <si>
    <t>NUTEC INVESTMENTS SOCIEDAD LIMITADA</t>
  </si>
  <si>
    <t xml:space="preserve">El objeto social lo constituye: Estudio, análisis de inversiones, representación comercial, investigación, diseño, desarrollo, formación, distribución, comercialización, instalación, reparación, mantenimiento y prestación deservicios de software, ordenadores, sistemas de redes, páginas web, aplicac. </t>
  </si>
  <si>
    <t>B61233227</t>
  </si>
  <si>
    <t>CONETICA INFORMATICA SL</t>
  </si>
  <si>
    <t xml:space="preserve">CONEXIONES INFORMATICAS.. </t>
  </si>
  <si>
    <t>conetica@conetica.es</t>
  </si>
  <si>
    <t>B64086044</t>
  </si>
  <si>
    <t>CASSABU CONSUL SL</t>
  </si>
  <si>
    <t xml:space="preserve">REPRESENTACIONES COMERCIALES DE EMPRESAS NACIONALES O EXTRANJERAS SOBRE TODA CLASE DE PRODUCTOS O BIENES DE CARACTER COMERCIAL O INDUSTRIAL; COMPRA-VENTA Y DISTRIBUCION DE TODA CLASE DE MAQUINARIA INDUSTRIAL, ETC. </t>
  </si>
  <si>
    <t>B65735524</t>
  </si>
  <si>
    <t>JORPETANDFER SL</t>
  </si>
  <si>
    <t xml:space="preserve">LA ACTIVIDAD DE DESARROLLO DE APLICACIONES EN INTERNET, ESPECIALMENTE EN LA ELABORACION, EXPLOTACION COMERCIAL Y DE CONTENIDOS DE PAGINAS WEB Y REDES SOCIALES. </t>
  </si>
  <si>
    <t>B73791071</t>
  </si>
  <si>
    <t>DIGITAL THINGS SOCIEDAD LIMITADA</t>
  </si>
  <si>
    <t xml:space="preserve">1. Edición, desarrollo y comercialización de videojuegos y programas informáticos. 2. Actividades de programación informática y de producción cinematográfica y de vídeo. 3. Actividades de consultoría informática. 4. Comercio al por mayor y al por menor y exportación e importación de programas inform.. </t>
  </si>
  <si>
    <t>B85423895</t>
  </si>
  <si>
    <t>JUBOPANDREA SL</t>
  </si>
  <si>
    <t xml:space="preserve">LA EXPLOTACION DE LOCUTORIOS TELEFONICOS Y DE VIDEO-CONFERENCIA.- OFRECER SERVICIOS DE INTERNET U OTRAS NUEVAS TECNOLOGIAS DE COMUNICACION A TRAVES DE ORDENADOR.. </t>
  </si>
  <si>
    <t>B85923910</t>
  </si>
  <si>
    <t>PRODUCCIONES CALAFATE SL</t>
  </si>
  <si>
    <t xml:space="preserve">1. LA CREACION Y DESARROLLO DE PAGINAS WEB Y OTROS MEDIOS DIGITALES, ASI COMO LA PRODUCCION Y GESTION DE SUS CONTENIDOS, YA SEAN PROPIOS O AJENOS, YSU MANTENIMIENTO, INCLUYENDO LA IMPLANTACION DE SISTEMAS DE COMERCIO ELECTRONICO, CON EL FIN DE PROMOCIONAR PRODUCTOS DE TERCEROS;.. </t>
  </si>
  <si>
    <t>B86121951</t>
  </si>
  <si>
    <t>XTREM EVENTS SL</t>
  </si>
  <si>
    <t xml:space="preserve">ORGANIZACION DE EVENTOS Y CAMPAÑAS PUBLICITARIAS ASI COMO LA COMERCIALIZACION DE MATERIAL AUDIOVISUAL PRODUCIDO. </t>
  </si>
  <si>
    <t>B86580701</t>
  </si>
  <si>
    <t>NIMBOOKS SL</t>
  </si>
  <si>
    <t xml:space="preserve">a. La consultoría en el desarrollo, ejecución y comercialización de proyectos, desarrollos y aplicaciones informáticas, y especialmente las relacionadas con los libros electrónicos y publicaciones en formato digital (códigos CNAE 6209). b. La prestación de servicios propios de agencia de publicidad.. </t>
  </si>
  <si>
    <t>B07430713</t>
  </si>
  <si>
    <t>CENTRO ELECTRICO BALEAR SL</t>
  </si>
  <si>
    <t xml:space="preserve">Compraventa, arrendamiento y suministro de aparatos eléctricos o electrónicos de toda clase.. </t>
  </si>
  <si>
    <t>info@froqeventos.com</t>
  </si>
  <si>
    <t xml:space="preserve"> cbelectric@cbelectricibiza.com</t>
  </si>
  <si>
    <t xml:space="preserve"> sonia@cbelectricibiza.com</t>
  </si>
  <si>
    <t>B12444907</t>
  </si>
  <si>
    <t>THE NET FIRM INFORMATICA EMPRESARIAL SL</t>
  </si>
  <si>
    <t xml:space="preserve">EL TRATAMIENTO DIGITAL DE LA INFORMACION, ASI COMO LA COMERCIALIZACION DE CUALQUIER SISTEMA LOGICO Y FISICO NECESARIO PARA EL TRATAMIENTO DE LA MISMA.. </t>
  </si>
  <si>
    <t>info@thenetfirm.com</t>
  </si>
  <si>
    <t>B81303422</t>
  </si>
  <si>
    <t>CORPORACION DE DESARROLLO E INVESTIGACION EN DIGITALIZACIONES SL</t>
  </si>
  <si>
    <t xml:space="preserve">ANALISIS ESTADISTICOS INVESTIGACION BIOMEDICA. FABRICACION, IMPORTACION EXPORTACION REPRESENTACION ALMACENAMIENTO, DISTRIBUCION Y ENSAMBLAJE DE TERMINALES PUNTO DE VENTAS Y CUALESQUIERA ACCESORIOS RELACIONADOS.          . </t>
  </si>
  <si>
    <t>sac@cdid.es</t>
  </si>
  <si>
    <t>B91987057</t>
  </si>
  <si>
    <t>INTERNETRURAL SOCIEDAD LIMITADA</t>
  </si>
  <si>
    <t xml:space="preserve">Compraventa, comercialización, distribución, de todo tipo de productos y equipos para las comunicaciones, sistemas de redes de cualquier medio de envío y recepción telemático destinados al uso industrial, comercial o de personas particulares, incluyendo su montaje e instalación. </t>
  </si>
  <si>
    <t>B95667812</t>
  </si>
  <si>
    <t>MASENFOKE SOCIEDAD LIMITADA</t>
  </si>
  <si>
    <t xml:space="preserve">Creación y distribución de aplicaciones informáticas. </t>
  </si>
  <si>
    <t>B99469371</t>
  </si>
  <si>
    <t>ARAGONESA DE CABLEADOS INDUSTRIALES SOCIEDAD LIMITADA</t>
  </si>
  <si>
    <t xml:space="preserve">La fabricación, comercialización y venta al por mayor de cableados eléctricos, electrónicos y derivados, así como su distribución, importación y exportación. </t>
  </si>
  <si>
    <t>B20899373</t>
  </si>
  <si>
    <t>GORME MONTAJES SL</t>
  </si>
  <si>
    <t xml:space="preserve">MONTAJES DIVERSOS, FABRICACION Y COMERCIALIZACION DE MATERIALES Y MAQUINARIA DE ENVASE Y EMBALAJE. </t>
  </si>
  <si>
    <t>B70258009</t>
  </si>
  <si>
    <t>RADIOTECH LABS SL</t>
  </si>
  <si>
    <t xml:space="preserve">Creación, desarrollo e implementación de soluciones tecnológicas en el sector de la comunicación. </t>
  </si>
  <si>
    <t>B84588292</t>
  </si>
  <si>
    <t>GESTION DE MEDIOS INFORMATICOS S.L</t>
  </si>
  <si>
    <t xml:space="preserve">INVERSIONES EN NUEVA TECNOLOGIA RELACIONADAS CON LA INFORMATICA. </t>
  </si>
  <si>
    <t>B86145604</t>
  </si>
  <si>
    <t>CHANGULET TEX &amp; TOYS SL</t>
  </si>
  <si>
    <t xml:space="preserve">LA DISTRIBUCION, COMERCIALIZACION Y VENTA DE ROPA, JUGUETES, COMPLEMENTOS Y BIENES DE CONSUMO, PUBLICIDAD, COMERCIO ELECTRONICO, DISEÑO WEB, EVENTOS, RELACIONES PUBLICAS, TIENDAS ON LINE. </t>
  </si>
  <si>
    <t>B86649878</t>
  </si>
  <si>
    <t>MAPEZAL 33 SL</t>
  </si>
  <si>
    <t xml:space="preserve">Artículo 4 . OBJETO. Tiene por objeto: a) La compraventa al por mayor y al por menor de todo tipo de artículos electrónicos, entre los que se incluyen relojes, móviles, equipos informáticos. b) La compraventa al por mayor y al por menor de todo tipo de material de oficina y artículos de regalo. c). </t>
  </si>
  <si>
    <t>B87358818</t>
  </si>
  <si>
    <t>WEPHONE 2016 SL</t>
  </si>
  <si>
    <t xml:space="preserve">1. La elaboración, representación, distribución, exportación e importación y comercialización, compra y venta al por menor y al por mayor, de material electrónico, equipos electrónicos y sus componentes, artículos de regalo, ropa, alimentación, refrescos, bebidas, menaje, ferretería, droguería... </t>
  </si>
  <si>
    <t>B99326704</t>
  </si>
  <si>
    <t>CODYS SOLUCIONES INFORMATICAS SOCIEDAD LIMITADA</t>
  </si>
  <si>
    <t xml:space="preserve">Análisis y programación de aplicaciones informáticas. Consultoría, Asesoría, Promoción, Gestión e implantación de proyectos de investigación y desarrollo, así como servicios similares destinados a la innovación tecnológica. Consultoría y asesoramiento sobre dirección y gestión empresarial informatiz. </t>
  </si>
  <si>
    <t>A82574997</t>
  </si>
  <si>
    <t>ANDANZA TECHNOLOGIES SA</t>
  </si>
  <si>
    <t xml:space="preserve">DESARROLLAR ACTIVIDADES Y PRESTAR SERVICIOS EN EL AREA DE LAS TELECOMUNICACIONES. LA INFORMACION Y LA COMUNICACION EN PARTICULAR PODRA DESARROLLAR ACTIVIDADES RELACIONADAS CON INTERNET Y CUALESQUIERA OTRAS REDES.. </t>
  </si>
  <si>
    <t>B85553634</t>
  </si>
  <si>
    <t>2222 TEXCHIN SL</t>
  </si>
  <si>
    <t xml:space="preserve">Compraventa de toda clase de aparatos de comunicacion, telecomunicacion, telefonia.... </t>
  </si>
  <si>
    <t>B92665785</t>
  </si>
  <si>
    <t>VIDEOVIGILANCIA DIGITAL S.L</t>
  </si>
  <si>
    <t xml:space="preserve">INSTALACION Y MANTENIMIENTO DE APARATOS, DISPOSITIVOS Y SISTEMAS DE SEGURIDAD.- EL OBJETO SOCIAL SE DESARROLLARA EXCLUSIVAMENTE EN EL AMBITO TERRITORIAL DE LA COMUNIDAD AUTONOMA DE ANDALUCIA.                             . </t>
  </si>
  <si>
    <t>B33874488</t>
  </si>
  <si>
    <t>APLICACIONES Y REDES ASTURIAS 2001 SL</t>
  </si>
  <si>
    <t xml:space="preserve">LA INSTALACION Y COMERCIALIZACION DE REDES INFORMATICAS Y TELEFONICAS, ANTENAS DE TV, ELECTRICIDAD Y DEMAS INSTALACIONES RELACIONADAS CON LAS TELECOMUNICACIONES.. </t>
  </si>
  <si>
    <t>B35852763</t>
  </si>
  <si>
    <t>AFROL NEWS SOCIEDAD LIMITADA</t>
  </si>
  <si>
    <t xml:space="preserve">ACTIVIDADES MEDIATICAS EN INTERNET, ESPECIALMENTE MEDIANTE UN PORTAL PARA AFRICA. LA PRESTACION, POR CUENTA PROPIA O AJENA, DE TODO TIPO DE SERVICIOS DE AGENCIA DE PRENSA Y NOTICIAS, COMUNICACION E IMAGEN, PUBLICACIONES. </t>
  </si>
  <si>
    <t>B86151867</t>
  </si>
  <si>
    <t>BLUELINE SOLUTION SL</t>
  </si>
  <si>
    <t xml:space="preserve">DISEÑO, DESARROLLO E IMPLANTACION DE SOLUCIONES Y APLICACIONES INFORMATICAS PERSONALIZADAS O GENERICAS PARA EL DESEMPEÑO DE ACTIVIDADES FISICAS O JURIDICAS DE PERSONAS Y ENTIDADES MERCANTILES, ETC. </t>
  </si>
  <si>
    <t>B92196500</t>
  </si>
  <si>
    <t>LAST MINUTE CAR HIRE SL</t>
  </si>
  <si>
    <t xml:space="preserve">LA IMPORTACION EXPORTACION, COMPRAVENTA DE AUTOMOVILES Y ARRENDAMIENTO DE VEHICULOS SIN CONDUCTOR, ASI COMO ACTUAR DE INTERMEDIARIO EN LA CONTRATACION DE ACTIVIDADES DEPORTIVAS. LA IMPORTACION, EXPORTACION, COMERCIO AL P. </t>
  </si>
  <si>
    <t>B10379881</t>
  </si>
  <si>
    <t>HOMERIA OPEN SOLUTIONS SL</t>
  </si>
  <si>
    <t xml:space="preserve">LAS ACTIVIDADES RELACIONADAS CON EL SECTOR DE LAS TECNOLOGIAS DE LA INFORMACION Y COMUNICACIONES.. </t>
  </si>
  <si>
    <t>info@homeria.com</t>
  </si>
  <si>
    <t>B33961228</t>
  </si>
  <si>
    <t>CONTROL SERVICIOS AVANZADOS SISTEMAS TELEMATICOS SL</t>
  </si>
  <si>
    <t xml:space="preserve">A- PROYECTOS E INSTALACIONES ELECTRICAS, TELEFONICAS Y DE TELEVISION, FRIO, CALOR, ACONDICIONAMIENTO DE AIRE Y DE TELECOMUNICACIONES, Y REDES INFORMATICAS, ASI COMO LA VENTA POR INTERNET DE DICHOS PRODUCTOS Y SUS COMPLEM. </t>
  </si>
  <si>
    <t>info@csasistemas.com</t>
  </si>
  <si>
    <t>B66263146</t>
  </si>
  <si>
    <t>PPT TECHNOLOGICAL PROCESSES AND SOLUTIONS ENGINEERING SL</t>
  </si>
  <si>
    <t xml:space="preserve">La fabricación, ensamblaje, montaje, impresión, pintura, reparación, comercialización, importación, exportación y representación de artículos acústicos, visuales, audiovisuales, eléctricos y electrónicos, sus derivados y componentes, así como la transformación de plásticos para la obtención de piezas plásticas, subconjuntos y similares, y otros artículos electrónicos con ellos relacionados. </t>
  </si>
  <si>
    <t>B86378213</t>
  </si>
  <si>
    <t>SOLUCIONES AUDIOVISUALES E INFORMATICAS DIR SL</t>
  </si>
  <si>
    <t xml:space="preserve">La realización de instalaciones fijas y/ o moviles de equipos audiovisualese informáticos. </t>
  </si>
  <si>
    <t>B59153247</t>
  </si>
  <si>
    <t>MASIES AGUSTI SL</t>
  </si>
  <si>
    <t xml:space="preserve">EXPLOTACION AGRICOLA, GANADERA Y FORESTAL DE FINCAS RUSTICAS, COMPRA Y VENTA Y ARRENDAMIENTO NO FINANCIERO DE TODA CLASE DE FINCAS RUSTICAS Y URBANAS, LA CONSTRUCCION Y PROMOCION DE TODA CLASE DE EDIFICIOS ETC...        . </t>
  </si>
  <si>
    <t>spi-a@spi-a.com</t>
  </si>
  <si>
    <t>B85683167</t>
  </si>
  <si>
    <t>EXTERNALIZACION DE NOTIFICADOS Y APLICACIONES ONLINE SL</t>
  </si>
  <si>
    <t xml:space="preserve">LA REALIZACION DE TODA CLASE DE ACTOS DE COMUNICACION, MENSAJERIA, PAQUETERIA O NOTIFICACION POR SI O EN NOMBRE DE TERCEROS, ASI COMO EL DESARROLLO DE LA TECNOLOGIA Y PROGRAMACION NECESARIA PARA LOGRAR LA AGILIZACION DE. </t>
  </si>
  <si>
    <t>lbarrena@barci.biz</t>
  </si>
  <si>
    <t>B91913376</t>
  </si>
  <si>
    <t>SURMEDIA SPAIN SL</t>
  </si>
  <si>
    <t>41016</t>
  </si>
  <si>
    <t xml:space="preserve">Constituye el objeto social la actividad de comercio de artículos y prductos electrónicos. Estas actividades podrán ser desarrolladas en forma parcial y directa o indirectamente mediante la titularidad de acciones o participaciones de Sociedades de idéntico o análogo objeto. </t>
  </si>
  <si>
    <t>B64197262</t>
  </si>
  <si>
    <t>ONLINE SINGLE SL</t>
  </si>
  <si>
    <t xml:space="preserve">LA CREACION Y DISENO DE PAGINAS WEBS Y DE PORTALES INFORMATICOS, ASI COMO CUALQUIER OTRA ACTIVIDAD REFERENTE ORGANIZACION DE EVENTOS, SALIDAS, FIESTAS. </t>
  </si>
  <si>
    <t>B92225275</t>
  </si>
  <si>
    <t>WANTED WATCH SL</t>
  </si>
  <si>
    <t xml:space="preserve">COMERCIALIZACION A TRAVES DE INTERNET DE ARTICULOS DE JOYERIA, RELOJERIA Y PUBLICIDAD.. </t>
  </si>
  <si>
    <t>info@wantedwatch.com</t>
  </si>
  <si>
    <t>B98536113</t>
  </si>
  <si>
    <t>ZOCOCITY SOCIEDAD LIMITADA</t>
  </si>
  <si>
    <t xml:space="preserve">La importación y compraventa al por menor de productos de consumo eléctrico. </t>
  </si>
  <si>
    <t>B20978326</t>
  </si>
  <si>
    <t>BERRITUZ SERVICIOS INFORMATICOS SL</t>
  </si>
  <si>
    <t xml:space="preserve">LA REALIZACION DE CUALQUIER ACTIVIDAD DIRECTA O INDIRECTAMENTE RELACIONADA CON LA INFORMATICA Y EN GENERAL CON EL TRATAMIENTO AUTOMATICO DE LA INFORMACION.. </t>
  </si>
  <si>
    <t>kifer@i2000.es</t>
  </si>
  <si>
    <t>B57691115</t>
  </si>
  <si>
    <t>LEMON TELECOM SL</t>
  </si>
  <si>
    <t xml:space="preserve">Las actividades comerciales referentes a telefonía IP, centralitas, terminales, tráfico VOIP y todo lo referente al desarrollo de software y hardwarereferente a las telecomunicaciones, además del desarrollo de aplicaciones para dicha telefonía. Todo tipo de actividades empresariales y comerciales r. </t>
  </si>
  <si>
    <t>B61299889</t>
  </si>
  <si>
    <t>VALLES VISUAL SL</t>
  </si>
  <si>
    <t xml:space="preserve">CREACION DE SOFTWARE Y PAGINAS VIA INTERNET.. </t>
  </si>
  <si>
    <t>B06636344</t>
  </si>
  <si>
    <t>ELECTRO MATERIALES DON BENITO SLL</t>
  </si>
  <si>
    <t xml:space="preserve">Comercialización y distribución de todo tipo de materiales y productos eléctricos, electrónicos y de iluminación. </t>
  </si>
  <si>
    <t>B85996932</t>
  </si>
  <si>
    <t>DOOFINDER SL</t>
  </si>
  <si>
    <t xml:space="preserve">LA CREACION Y DESARROLLO DE SOFTWARE DE TODO TIPO, LA PRODUCCION Y DISEÑO DE SOLUCIONES INTERACTIVAS PARA INTERNET, LA REALIZACION DE DISEÑO GRAFICO Y CAMPAÑAS DE MARKETING DE TODO TIPO TANTO ONLINE COMO OFFLINE;. </t>
  </si>
  <si>
    <t>B86426020</t>
  </si>
  <si>
    <t>KNOWLIA ADVISORY SL</t>
  </si>
  <si>
    <t xml:space="preserve">La asesoría y consultoría de sistemas de gestión de información. </t>
  </si>
  <si>
    <t>B93024297</t>
  </si>
  <si>
    <t>ACCESSCABLE SL</t>
  </si>
  <si>
    <t>29531</t>
  </si>
  <si>
    <t xml:space="preserve">LA COMPRA Y VENTA DE MATERIAL DE TELECOMUNICACIONES. PRESTACION DEL SERVICIO DE DIFUSION DE TELEVISION POR CABLE. SEGUN LAS CONDICIONES ESTABLECIDAS POR EL REAL DECRETO 920/2006 DE 28 DE JULIO, POR EL QUE SE APRUEBA EL REGLAMENTO DEL CABLE Y PROVISION DE SERVICIO DE INTERNET PRESTACION DE SERVICIO T.. </t>
  </si>
  <si>
    <t>B23648371</t>
  </si>
  <si>
    <t>INSTALACIONES CASTILLO LA IRUELA SOCIEDAD LIMITADA</t>
  </si>
  <si>
    <t>23476</t>
  </si>
  <si>
    <t xml:space="preserve">Instalaciones eléctricas de todo tipo, tanto en baja como alta tensión, instalaciones de infraestructuras de telecomunicaciones, redes de voz y datos, sistemas de control y regulación automática sistemas domóticos e inmoticos, sistemas telemáticos y aplicaciones informáticas, sistemas contraincendio.. </t>
  </si>
  <si>
    <t>B35976935</t>
  </si>
  <si>
    <t>TECNOAHTEC CANARIAS SL</t>
  </si>
  <si>
    <t xml:space="preserve">EQUIPOS, COMPONENTES, ARTICULOS Y PRODUCTOS RELACIONADOS CON LAS NUEVAS TECNOLOGIAS, TALES COMO INFORMATICA, COMPUTACION, TELECOMUNICACIONES, TELEFONIA MOVIL, PRODUCCION AUDIOVISUAL, COMUNICACION, FORMACION, MULTIMEDIA,. </t>
  </si>
  <si>
    <t>B47696208</t>
  </si>
  <si>
    <t>BAO GLOBAL SERVICES SL</t>
  </si>
  <si>
    <t xml:space="preserve">Consultoría para empresas en materia de eficiencia operacional y reducciónde gastos. Servicios de formación para empresas. Consultoría para empresasen materia de tecnologías de la información. Gestión de proyectos de tecnologías de la información. Etc. </t>
  </si>
  <si>
    <t>B65381568</t>
  </si>
  <si>
    <t>SPEED MEPLS SL</t>
  </si>
  <si>
    <t xml:space="preserve">EL DESARROLLO, EXPLOTACION DE PAGINAS WEB, COMUNIDADES VIRTUALES, CENTROS DE ATENCION TELEFONICA, ASI COMO DE HERRAMIENTAS PARA LOS MISMOS. </t>
  </si>
  <si>
    <t>B65515272</t>
  </si>
  <si>
    <t>FRAYBBON PUBLICITAT SL</t>
  </si>
  <si>
    <t xml:space="preserve">GESTION, DESARROLLO, Y SEGUIMIENTO DE CAMPAÑAS DE PUBLICIDAD Y MARKETING PARA EMPRESAS PRIVADAS Y ORGANISMOS PUBLICOS. CREACION, GESTION Y MANTENIMIENTO DE PAGINAS WEB, PORTALES WEB, IMAGEN CORPORATIVA, Y SOFTWARE. ETC. </t>
  </si>
  <si>
    <t>B76051838</t>
  </si>
  <si>
    <t>BLANCO TVSAT SOCIEDAD LIMITADA</t>
  </si>
  <si>
    <t>35600</t>
  </si>
  <si>
    <t>B85392439</t>
  </si>
  <si>
    <t>TETRAKTYS CONSULTORIA Y PROYECTOS SL</t>
  </si>
  <si>
    <t xml:space="preserve">LA REALIZACION DE ACTIVIDADES RELACIONADAS CON LAS TELECOMUNICACIONES, INFORMATICA, DEMOTICA Y NUEVAS TECNOLOGIAS, ASI COMO TECNOLOGIAS INTEGRADAS EN LAS COMUNICACIONES.. </t>
  </si>
  <si>
    <t>B85688265</t>
  </si>
  <si>
    <t>AMIKO DISEÑO SL</t>
  </si>
  <si>
    <t xml:space="preserve">LA CREACION Y COMERCIALIZACION DE DIFERENTES PRODUCTOS DIGITALES COMO PAGINAS WEB Y REDES SOCIALES;.. </t>
  </si>
  <si>
    <t>A45760311</t>
  </si>
  <si>
    <t>ECO TECHLINE SA</t>
  </si>
  <si>
    <t xml:space="preserve">La compraventa, suministro, importación, exportación, intermediación y comercio al por mayor y menor de material eléctrico. </t>
  </si>
  <si>
    <t>B65489635</t>
  </si>
  <si>
    <t>EP MARKETING PROMOCIONAL Y EVENTOS SL</t>
  </si>
  <si>
    <t xml:space="preserve">LA COMPRAVENTA DIRECTA, ASI COMO LA INTERMEDIACION EN DICHAS VENTAS DE PRODUCTOS AUDIOVISUALES Y DE TELECOMUNICACIONES. </t>
  </si>
  <si>
    <t>B84217686</t>
  </si>
  <si>
    <t>EXTREME QUALITY CONTROL SL</t>
  </si>
  <si>
    <t xml:space="preserve">LA IMPORTACION, EXPORTACION, ALQUILER, COMPRAVENTA AL MAYOR Y AL DETALLE, REPRESENTACION, DISTRIBUCION Y LOGISTICA INTEGRALES DE INSTRUMENTOS MUSICALES EN GENERAL,. </t>
  </si>
  <si>
    <t>B86254802</t>
  </si>
  <si>
    <t>NEFAMA SOLUCIONES TURISTICAS SL</t>
  </si>
  <si>
    <t xml:space="preserve">ASESORAMIENTO EMPRESARIAL MEDIANTE CUALQUIER MEDIO, INCLUSO MEDIANTE LA REALIZACION DE APLICACIONES INFORMATICAS Y DE INTERNET, CONFECCION DE ESTUDIOS Y PROYECTOS DE PROMOCION. </t>
  </si>
  <si>
    <t>B91167239</t>
  </si>
  <si>
    <t>CERO INFOREG SL</t>
  </si>
  <si>
    <t xml:space="preserve">COMERCIO INFORMATICO, TELEFONIA, MAQUINARIA DE HOSTELERIA. </t>
  </si>
  <si>
    <t>sevilla@pk-0.com</t>
  </si>
  <si>
    <t>A39077839</t>
  </si>
  <si>
    <t>CANTELEC BURGOS SOCIEDAD ANONIMA</t>
  </si>
  <si>
    <t xml:space="preserve">DISTRIBUCION DE MATERIAL ELECTRICO, MUEBLES Y COMPLEMENTOS HOGAR. </t>
  </si>
  <si>
    <t>B15981152</t>
  </si>
  <si>
    <t>WEBGALCOR SL</t>
  </si>
  <si>
    <t xml:space="preserve">DISENO DE PAGINAS WEB. COMERCIO DE HARDWARE Y MATERIAL INFORMATICO. DISENO GRAFICO E INDUSTRIAL. INTERMEDIARIOS DE COMERCIO                                                                                                 . </t>
  </si>
  <si>
    <t>B32008377</t>
  </si>
  <si>
    <t>SERITEC SOCIEDAD LIMITADA</t>
  </si>
  <si>
    <t xml:space="preserve">SERIGRAFIA, FOTOMECANICA, TERMOIMPRESION, TAMPOGRAFIA, OFFSET, VENTA DE TODA CLASE DE ARTICULOS PUBLICITARIOS Y LO RELACIONADO CON LA PUBLICIDAD.. </t>
  </si>
  <si>
    <t>st@acv.es</t>
  </si>
  <si>
    <t>B76082627</t>
  </si>
  <si>
    <t>FASHION4FAIR SOCIEDAD DE RESPONSABILIDAD LIMITADA</t>
  </si>
  <si>
    <t xml:space="preserve">La confección de proyectos y la realización técnica, gráfica y multimedia de sitios web. Desarrollo de aplicaciones para la red Internet. Servicios yexplotación de Internet, Intranet, Intranet, BBS's, GOP-HERS, FTP's, HTTP u otros protocolos, servidores, Hardware y Software... </t>
  </si>
  <si>
    <t>B86663937</t>
  </si>
  <si>
    <t>CONEXITY TESLA SL</t>
  </si>
  <si>
    <t xml:space="preserve">a) Comercialización de componentes y todo tipo de material eléctrico, electrónico, informático y de telecomunicación, equipos de aire acondicionado ycalefacción; incluyendo en todo caso el mantenimiento y reparación. </t>
  </si>
  <si>
    <t>A20528980</t>
  </si>
  <si>
    <t>ENTERLAN SA</t>
  </si>
  <si>
    <t xml:space="preserve">IMPLANTACION DE SOLUCIONES INFORMATICAS DE DISENO ASISTIDO POR ORDENADOR, ETC.. </t>
  </si>
  <si>
    <t>informacion@spyro.es</t>
  </si>
  <si>
    <t xml:space="preserve"> jaitxu@gmail.com</t>
  </si>
  <si>
    <t>B11405339</t>
  </si>
  <si>
    <t>ELSE FORMACION SL</t>
  </si>
  <si>
    <t xml:space="preserve">LA ORGANIZACION Y COORDINACION PARA LA PRESTACION POR PROFESIONALES TITULADOS DE ENSENANZA DE FORMACION Y PERFECCIONAMIENTO PROFESIONAL Y EMPRESARIAL DESTINADO CONCRETAMENTE AL SECTOR EMPRESARIAL Y PROFESIONAL. LA VENTA . </t>
  </si>
  <si>
    <t>jmacias@mugenat.es</t>
  </si>
  <si>
    <t>B35995638</t>
  </si>
  <si>
    <t>PE Y MA SERVITEL TELECOMUNICACIONES SOCIEDAD LIMITADA</t>
  </si>
  <si>
    <t>35015</t>
  </si>
  <si>
    <t xml:space="preserve">INSTALACION, REPARACION, CONSERVACION, MANTENIMIENTO Y REVISION DE TODO TIPO DE INSTALACIONES Y NEGOCIOS DE INFORMATICA, ELECTRONICA, AUDIO, RADIO, TELEVISION Y TELEFONIA MOVIL Y FIJA. CREACION, DISENO, ANALISIS, PROGRAM. </t>
  </si>
  <si>
    <t>B45721446</t>
  </si>
  <si>
    <t>INFOCOR MULTIMEDIA SL</t>
  </si>
  <si>
    <t>45800</t>
  </si>
  <si>
    <t xml:space="preserve">DISENO MULTIMEDIA, DISENO GRAFICO, PUBLICIDAD, DISENO DE SOFWARE, SERVICIOTECNICO Y VENTA DE HARDWARE Y SOFWARE.. </t>
  </si>
  <si>
    <t>B60605946</t>
  </si>
  <si>
    <t>CORIMAR GRUP DE GESTIO SL</t>
  </si>
  <si>
    <t xml:space="preserve">DISENO, DESARROLLO E IMPLANTACION DE TODO TIPO DE CURSOS PARA LA ENSENANZA ASI COMO SU DISTRIBUCION POR CUALQUIER MEDIO IMPRESO, VISUAL, OFIMATICO O TELEMATICO. ENSENANZA EN TODOS LOS AMBITOS Y GRADOS DEL SISTEMA EDUCATI. </t>
  </si>
  <si>
    <t>B63124747</t>
  </si>
  <si>
    <t>MICROPOINT WEBS &amp; MULTIMEDIA SL</t>
  </si>
  <si>
    <t xml:space="preserve">EL DISENO Y CREACION DE PAGINAS WEB, TODAS LAS ACTIVIDADES RELACIONADAS CON INFOGRAFIA, DISENO, CREACION, DE TODA CLASE DE APLICACIONES INFORMATICAS RELACIONADAS CON EL COMERCIO ELECTRONICO, ETC. </t>
  </si>
  <si>
    <t>B85870848</t>
  </si>
  <si>
    <t>VIVIR NO ES SOLO RESPIRAR SL</t>
  </si>
  <si>
    <t xml:space="preserve">LA REALIZACION DE ACTIVIDADES DE PRODUCCION, CREACION, PROMOCION Y DISTRIBUCION DE TODA CLASE DE PRODUCTOS MULTIMEDIA.... </t>
  </si>
  <si>
    <t>B86658085</t>
  </si>
  <si>
    <t>HELLO APPS SL</t>
  </si>
  <si>
    <t xml:space="preserve">La creación, desarrollo, comercialización, venta y distribución de programas y aplicaciones informáticas. Quedan excluidas del objeto social las actividades sujetas a normativa específica que exija autorización administrativapara su ejercicio. Si alguna de las actividades incluidas en el objeto. </t>
  </si>
  <si>
    <t>B97235998</t>
  </si>
  <si>
    <t>SOCIEDAD DE GESTION DE PROYECTOS TECNOLOGICOS SOCIEDAD LIMITADA</t>
  </si>
  <si>
    <t xml:space="preserve">La importación, exportación, almacenamiento, comercialización, distribución, compraventa, mantenimiento y reparación, de todo tipo o clase de sistemas electrónicos y de telecomunicaciones, tanto fijas como móviles, de sus programas, periféricos y consumibles. -Códigos de Actividad Económica, según.. </t>
  </si>
  <si>
    <t>A78124914</t>
  </si>
  <si>
    <t>VISHAY COMPONENTS SA</t>
  </si>
  <si>
    <t xml:space="preserve">MEDIADOR DEL COMERCIO. </t>
  </si>
  <si>
    <t>B74378225</t>
  </si>
  <si>
    <t>SOLUCIONES PROFESIONALES AUDIOVISUALES SOCIEDAD LIMITADA</t>
  </si>
  <si>
    <t xml:space="preserve">CNAE: 4321. En el punto 6 la sociedad actuará como intermediaria. Objeto: -Venta al por mayor y menor así como la distribución de aparatos electrónicos. 2-Venta al por mayor y menor de video y audio. 3-Instalación, implantación y mantenimiento de sistemas audiovisuales de telecomunicaciones y de seg. </t>
  </si>
  <si>
    <t>B65601015</t>
  </si>
  <si>
    <t>STREETMATCHING SL</t>
  </si>
  <si>
    <t xml:space="preserve">CREACION, PRODUCCION, DIRECCION, REPRESENTACION, DISTRIBUCION Y COMERCIALIZACION POR CUENTA PROPIA O DE TERCEROS DE TODO TIPO DE PRODUCTOS Y CONTENIDOS AUDIOVISUALES DESTINADOS A MEDIOS DE COMUNICACION, ETC. </t>
  </si>
  <si>
    <t>B86174059</t>
  </si>
  <si>
    <t>RITMO PRODUCCIONES SL</t>
  </si>
  <si>
    <t xml:space="preserve">LA REALIZACION DE ACTIVIDADES DE PRODUCCION, CREACION, PROMOCION Y DISTRIBUCION DE TODA CLASE DE PRODUCTOS AUDIOVISUALES. </t>
  </si>
  <si>
    <t>B91791194</t>
  </si>
  <si>
    <t>CDTEC SERVICIOS TECNOLOGICOS SOCIEDAD DE RESPONSABILIDAD LIMITADA</t>
  </si>
  <si>
    <t xml:space="preserve">LA CONSULTORIA Y ASESORIA EN MARKETING; COMUNICACION EMPRESARIAL E INSTITUCIONAL; ORGANIZACION DE FERIAS Y EVENTOS; DISENO DE IMAGEN CORPORATIVA Y MATERIAL COMERCIAL, DISENOS DE PAGINAS WEB; ACTIVIDAD DE SERVICIOS DE DES. </t>
  </si>
  <si>
    <t>A78696648</t>
  </si>
  <si>
    <t>SAPIM SA</t>
  </si>
  <si>
    <t xml:space="preserve">EL ASESORAMIENTO Y CONSULTORIA DE DIRECCION Y GESTIN DE EMPRESAS,FORMACION DE PROFESIONALES EN LOS CAMPOS DE LA DIRECCION DE EMPRESAS.. </t>
  </si>
  <si>
    <t>info@sapimsa.com</t>
  </si>
  <si>
    <t xml:space="preserve"> dada@sapimsa.com</t>
  </si>
  <si>
    <t xml:space="preserve"> sapimsa@futurnet.es</t>
  </si>
  <si>
    <t xml:space="preserve"> sapim@sapim.com</t>
  </si>
  <si>
    <t>B06516595</t>
  </si>
  <si>
    <t>ONIX MAQUINAS SL</t>
  </si>
  <si>
    <t xml:space="preserve">COMERCIO AL POR MAYOR DE MAQUINARIA INDUSTRIAL Y SUS REPUESTOS.. </t>
  </si>
  <si>
    <t>B10055960</t>
  </si>
  <si>
    <t>ROTRIMAR INDUSTRIAS HOTELERAS SL</t>
  </si>
  <si>
    <t>10910</t>
  </si>
  <si>
    <t xml:space="preserve">EXPLOTACION DE MAQUINAS RECREATIVAS O DE AZAR TIPO A Y B. EXPLOTACION Y DESARROLLO DE NEGOCIOS CARACTERISTICOS DE HOSTELERIA, BARES, EN LOCALES PROPIOS O ALQUILADOS AL EFECTO. COMERCIALIZACION DE ELECTRODOMESTICOS.. </t>
  </si>
  <si>
    <t>rodriguez@grn.es</t>
  </si>
  <si>
    <t xml:space="preserve"> carmen@enclavemusica.com</t>
  </si>
  <si>
    <t>B93169852</t>
  </si>
  <si>
    <t>MEGA HIGHTECH SL</t>
  </si>
  <si>
    <t xml:space="preserve">1. Creación, distribución, administración, gestión y asesoramiento informático. 2. Compraventa de software, hardware y productos de fotografía, trabajos fotográficos; creación y administración de páginas webs dedicadas a la venta online y publicidad. </t>
  </si>
  <si>
    <t>info@mega-software.com</t>
  </si>
  <si>
    <t>B97984462</t>
  </si>
  <si>
    <t>ALFONSO VALDES MECHANICAL SOCIEDAD LIMITADA</t>
  </si>
  <si>
    <t xml:space="preserve">EL OBJETO DE LA SOCIEDAD LO CONSTITUYE: LA FABRICACION, ADQUISICION, DISTRIBUCION, INSTALACION Y VENTA DE TODO TIPO DE MAQUINARIA PARA LOS SECTORES DE LA PRODUCCION PRIMARIO, SECUNDARIO Y TERCIARIO, Y DE SUS PIEZAS Y ACC. </t>
  </si>
  <si>
    <t>B65978454</t>
  </si>
  <si>
    <t>SUNRISE ELECTRONICA SL</t>
  </si>
  <si>
    <t>08913</t>
  </si>
  <si>
    <t xml:space="preserve">LA IMPORTACION, EXPORTACION, COMERCIALIACION, TANTO AL MAYOR COMO AL DETALL DE PRODUCTOS ELECTRONICOS DE CONSUMO, ASI COMO DE ELECTRODOMESTICOS, TANTO DE LINEA MARRON COMO BLANCA, INCLUIDA LA TELEFONIA. </t>
  </si>
  <si>
    <t>info@electronicarodon.com</t>
  </si>
  <si>
    <t>B66420324</t>
  </si>
  <si>
    <t>MILIWATTS ELECTRONICA SL</t>
  </si>
  <si>
    <t xml:space="preserve">(CNAE 4652). EL COMERCIO AL MAYOR Y AL DETALL DE APARATOS Y MATERIAL RADIOELECTRICO Y ELECTRONICO. INSTALACIONES ELECTRICAS Y ELECTRONICAS EN GENERAL. REPARACION, FABRICACION DE APARATOS ELECTRONICOS, ETC. </t>
  </si>
  <si>
    <t>info@miliwatts.com</t>
  </si>
  <si>
    <t>B85658649</t>
  </si>
  <si>
    <t>OFIDAD URBA SL</t>
  </si>
  <si>
    <t xml:space="preserve">SERVICIOS DE TELECOMUNICACION, INTERMEDIACION Y PUBLICIDAD, MEDIANTE PAGINAS WEB, CREACION DE PAGINAS WEB. PINTADO DE TODO TIPO DE SUPERFICIES, ASI COMO TODO LO RELACIONADO CON DECORACIONES, TANTO INTERIORES COMO EXTERIO. </t>
  </si>
  <si>
    <t>B39749155</t>
  </si>
  <si>
    <t>C-TECH CONSULTORIA Y SERVICIOS SOCIEDAD LIMITADA</t>
  </si>
  <si>
    <t xml:space="preserve">Consultoría informática. Diseño e instalación de redes informáticas de telecomunicación. Análisis y desarrollo de aplicaciones informáticas. Compraventa de equipamiento electrónico e informático. </t>
  </si>
  <si>
    <t>B61930673</t>
  </si>
  <si>
    <t>SOCADE INFORMATICA SL</t>
  </si>
  <si>
    <t xml:space="preserve">A) LA ELABORACION, REALIZACION Y EJECUCION DE TODA CLASE DE PROYECTOS DE INGENIERIA. LA DIRECCION DE OBRAS, ASISTENCIA TECNICA, LA EJECUCION DE LAS MISMAS, LA CONSTRUCCION, MANTENIMIENTO Y CONSERVACION EN RELACION CON.. . </t>
  </si>
  <si>
    <t>B72231194</t>
  </si>
  <si>
    <t>BIDOKEY TECNOLOGY SL</t>
  </si>
  <si>
    <t xml:space="preserve">El desarrollo de aplicaciones para medios móviles de última tecnología quemediante el uso de la subasta electrónica proporcionan una solución a los problemas de sobrecapacidad en tiempo real y facilitar el proceso de reservas, todo al sector de servicios. </t>
  </si>
  <si>
    <t>B81472698</t>
  </si>
  <si>
    <t>QUALIA TECNOLOGIAS Y SISTEMAS SL</t>
  </si>
  <si>
    <t xml:space="preserve">LA EXPLOTACION DE TODA CLASE DE ESPECTACULOS TANTO MUSICALES COMO DEPORTIVOS, CULTURALES O DE CUALQUIER OTRO TIPO.. </t>
  </si>
  <si>
    <t>qualia@qualia.es</t>
  </si>
  <si>
    <t>B15164445</t>
  </si>
  <si>
    <t>SERVICIOS INFORMATICOS SISTEMAS AUTOMATICOS SOCIEDAD LIMITADA</t>
  </si>
  <si>
    <t xml:space="preserve">CONSULTA DE APLICACIONES Y SUMINISTRO. </t>
  </si>
  <si>
    <t>sisa@accessnet.es</t>
  </si>
  <si>
    <t>B47674841</t>
  </si>
  <si>
    <t>ERGOS TECHNOLOGY SL</t>
  </si>
  <si>
    <t>47193</t>
  </si>
  <si>
    <t xml:space="preserve">Diseño, fabricación, instalación y automatización de todo tipo de procesosindustriales así como el desarrollo de cualquier tarea relacionada con el mantenimiento industrial. Realización de todo tipo de instalaciones informáticas, de telecomunicaciones, eléctricas, neumáticas e hidráulicas, etc. </t>
  </si>
  <si>
    <t>B58438870</t>
  </si>
  <si>
    <t>CAPRI SOFTWARE SL</t>
  </si>
  <si>
    <t xml:space="preserve">EXPLOTACION ELECTRONICA POR TERCEROS. </t>
  </si>
  <si>
    <t>info@assoes.com</t>
  </si>
  <si>
    <t xml:space="preserve"> rrhh@capris.es</t>
  </si>
  <si>
    <t xml:space="preserve"> info@capris.es</t>
  </si>
  <si>
    <t xml:space="preserve"> capri@capris.es</t>
  </si>
  <si>
    <t>B64186372</t>
  </si>
  <si>
    <t>GUIA DELUXE SL</t>
  </si>
  <si>
    <t xml:space="preserve">EL DISENO, PROMOCION Y COMERCIALIZACION DE PAGINAS WEB Y REVISTAS PUBLICITARIAS. </t>
  </si>
  <si>
    <t>B64208762</t>
  </si>
  <si>
    <t>COMERCIAL TELECOMOLLET SL</t>
  </si>
  <si>
    <t xml:space="preserve">COMPRAVENTA DE PEQUENOS ARTICULOS MECANICOS Y ELECTRONICOS, SISTEMAS DE AYUDA A LA APROXIMACION Y EMISORAS. </t>
  </si>
  <si>
    <t>B87246625</t>
  </si>
  <si>
    <t>DIA ESHOPPING SL</t>
  </si>
  <si>
    <t xml:space="preserve">(i) Crear, mantener y explotar páginas y portales en Internet para la venta de productos y servicios. (ii) Las actividades de los ramos del diseño convencional y tecnológico y de publicidad y la intermediación comercial. (iii) La creación, dirección y aprovechamiento comercial de redes de distribuci.. </t>
  </si>
  <si>
    <t>B86378676</t>
  </si>
  <si>
    <t>E8D INGENIERIA MATEMATICA Y ESTADISTICA SL</t>
  </si>
  <si>
    <t xml:space="preserve">INFORMATICA, TELECOMUNICACIONES Y OFIMATICA. ACTIVIDADES CIENTIFICAS Y TECNICAS. </t>
  </si>
  <si>
    <t>B55599328</t>
  </si>
  <si>
    <t>VIDA SALUD SERVICIOS TARRAGONA-CAT 2013 SOCIEDAD LIMITADA</t>
  </si>
  <si>
    <t>43203</t>
  </si>
  <si>
    <t xml:space="preserve">Venta a distancia, en particular concertando por via telefónica citas, de todo tipo de productos relacionados con la librería, productos editoriales, el menaje del hogar, artículos de regalo, relacionados con la salud y comodidad de personas, excluyendo productos farmacéuticos y médicos. </t>
  </si>
  <si>
    <t>B63404602</t>
  </si>
  <si>
    <t>ESURE S.L.</t>
  </si>
  <si>
    <t xml:space="preserve">LA COMPRA, VENTA, ALQUILER, PARCELACION Y URBANIZACION DE SOLARES, TERRENOS Y FINCAS DE CUALQUIER NATURALEZA, PUDIENDO PROCEDER A LA EDIFICACION DE LOS MISMOS Y A SU ENAJENACION, INTEGRAMENTE; EN FORMA PARCIAL, ETC      . </t>
  </si>
  <si>
    <t>B71028427</t>
  </si>
  <si>
    <t>WENANEW SL</t>
  </si>
  <si>
    <t xml:space="preserve">La sociedad tiene por objeto: La creacion, gestion y explotacion de basesde datos y paginas webs, en especial la relativas a la prestacion de apoyopersonal en viajes y servicios turisticos. La prestacion de servicios turisticos y de ocio. Quedan excluidas del objeto social todas aquellas actividades para cuyo ejercicio la Ley exija requisitos especiales que no queden cu.. </t>
  </si>
  <si>
    <t>B91348417</t>
  </si>
  <si>
    <t>MEGACONCEPTOS SL</t>
  </si>
  <si>
    <t xml:space="preserve">ELABORACION, DISENO, GESTION, MANTENIMIENTO, PUBLICIDAD DE PAGINAS WEB Y ACTIVIDADES AFINES. </t>
  </si>
  <si>
    <t>A59066266</t>
  </si>
  <si>
    <t>IBERICA DE SERVICIOS Y SISTEMAS SA</t>
  </si>
  <si>
    <t xml:space="preserve">ANALISIS Y PROGRAMACION INFORMATICA.COMERCIO MENOR DE ORDENADORES.REPARACION OTROS BIENES DE CONSUMO.. </t>
  </si>
  <si>
    <t>info@ibertema.es</t>
  </si>
  <si>
    <t xml:space="preserve"> jsufrategui@ibertema.es</t>
  </si>
  <si>
    <t>B39676408</t>
  </si>
  <si>
    <t>NEGOCIOS Y COMERCIO EN INTERNET SOCIEDAD LIMITADA</t>
  </si>
  <si>
    <t xml:space="preserve">PROVEEDORES, COMPRA, VENTA, PARKING, Y ALQUILER DE DOMINIOS. ANALISIS, DISENO, OPTIMIZACION Y POSICIONAMIENTO DE PAGINAS WEB (APLICACIONES PREFABRICADAS, PORTALES, TIENDAS ONLINE, PAGINAS PERSONALES, PAGINAS DE EMPRESAS,. </t>
  </si>
  <si>
    <t>B83475715</t>
  </si>
  <si>
    <t>NEGOOCIO GLOBAL SYSTEM SLL</t>
  </si>
  <si>
    <t xml:space="preserve">LA DEFINICION, PRODUCCION Y GENERACION DE TODO TIPO DE PROGRAMAS, APLICACIONES Y SOFTWARE PARA CUALQUIER ACTIVIDAD, SECTOR ECONOMICO O CAMPO CIENTIFICO. </t>
  </si>
  <si>
    <t>B86544251</t>
  </si>
  <si>
    <t>TOORISK CUSTOMER EXPERIENCE SL</t>
  </si>
  <si>
    <t xml:space="preserve">El desarrollo de plataformas de software que premitan la gestión y monitorización de los estándares de calidad en lo que a consumo se refiera. </t>
  </si>
  <si>
    <t>B91442202</t>
  </si>
  <si>
    <t>AL ANDALUS SIGLO XXI SL</t>
  </si>
  <si>
    <t xml:space="preserve">Constituye el objeto de la Sociedad: a) La prestación, gestión y coordinación de todo tipo de servicios y programas formativos, incluidas las plataformas formativas virtuales, así como la elaboración de productos y programasformativos, incluida la publicación, edición y distribución de los mismos.. </t>
  </si>
  <si>
    <t>B01367606</t>
  </si>
  <si>
    <t>NIVAC SL</t>
  </si>
  <si>
    <t xml:space="preserve">PROCESOS DE ACABADO SUPERFICIAL, SU TRATAMIENTO TERMICO, MECANIZADO, TRATAMIENTO DE SUPERFICIES, CONSTRUCCION Y COMERCIO DE HORNOS Y MAQUINARIA RELACIONADOS CON LA ACTIVIDAD INDICADA. SERVICIOS DE LABORATORIO METALOGRAFI. </t>
  </si>
  <si>
    <t>B12881900</t>
  </si>
  <si>
    <t>ELECTRONIC RENTING SERVICES SOCIEDAD LIMITADA</t>
  </si>
  <si>
    <t xml:space="preserve">La compraventa, comercialización y arrendamiento de material electrónico. </t>
  </si>
  <si>
    <t>B65213514</t>
  </si>
  <si>
    <t>KRASHANDCO SL</t>
  </si>
  <si>
    <t xml:space="preserve">VENTA AL MAYOR Y AL MENOR DE MATERIAL Y MAQUINARIA PARA SERIGRAFIA Y TEXTIL. REALIZACION DE CURSOS DE SERIGRAFIA. EDICION DE LIBROS Y REVISTAS RELACIONADAS CON LA SERIGRAFIA. DISENO, CREACION DE PAGINAS WEB.. </t>
  </si>
  <si>
    <t>B86665908</t>
  </si>
  <si>
    <t>COMPANY LOFTS SPACE SL</t>
  </si>
  <si>
    <t xml:space="preserve">A) La intermediación comercial, creación, explotación de páginas Web y portales de Internet, registro de dominios, venta de equipos informáticos, ofimática y telefonía móvil. B) La compraventa al por mayor y por menor. Importación y exportación de todo tipo de aparatos electrónicos, electrométricos,.. </t>
  </si>
  <si>
    <t>B91597534</t>
  </si>
  <si>
    <t>HORFEGA SL</t>
  </si>
  <si>
    <t xml:space="preserve">ACTIVIDADES RELACIONADAS CON LA PROGRAMACION INFORMATICA Y EN ESPECIAL LA REALIZACION DE HORARIOS PARA CENTROS DOCENTES. </t>
  </si>
  <si>
    <t>B99296006</t>
  </si>
  <si>
    <t>ORTEMALANQUILLA SOCIEDAD LIMITADA LABORAL</t>
  </si>
  <si>
    <t xml:space="preserve">La comercialización y servicio de toda clase de bienes eléctricos y electrónicos. </t>
  </si>
  <si>
    <t>A06282511</t>
  </si>
  <si>
    <t>CINEDIGITAL S.A</t>
  </si>
  <si>
    <t>06005</t>
  </si>
  <si>
    <t xml:space="preserve">CREACION. EDICION, ADMINISTRACION Y EXPLOTACION COMERCIAL DE PROGRAMAS EDUCATIVOS, CULTURALES, INFORMATICOS Y RECREATIVOS, REALIZADOS POR CUALQUIER MEDIO TECNICO, ESPECIALMENTE POR MEDIO DE REPRODUCCION DE IMAGEN.. </t>
  </si>
  <si>
    <t>B62918149</t>
  </si>
  <si>
    <t>THINK AND DO SL</t>
  </si>
  <si>
    <t>08293</t>
  </si>
  <si>
    <t xml:space="preserve">EL DISENO GRAFICO Y PRODUCCION EN ENTORNOS WEB, MULTIMEDIA Y SOPORTE IMPRESO. CONSULTORIA INFORMATICA ORIENTADA A LA EVALUACION DE PROYECTOS Y PRODUCTOS MULTIMEDIA, ETC.. </t>
  </si>
  <si>
    <t>info@thinkandoo.com</t>
  </si>
  <si>
    <t>B64648702</t>
  </si>
  <si>
    <t>BOTANICAL ON LINE SL</t>
  </si>
  <si>
    <t xml:space="preserve">CREACION DE CONTENIDOS Y ACTIVIDADES VARIAS POR INTERNET, ELABORACION DE MERCHANDISING, DIFUSION Y VENTA DE EMPRESAS RELACIONADOS CON DICHA ACTIVIDAD.. </t>
  </si>
  <si>
    <t>info@botanical-online.com</t>
  </si>
  <si>
    <t>B65247900</t>
  </si>
  <si>
    <t>GAMEFLASH SL</t>
  </si>
  <si>
    <t xml:space="preserve">LA ELABORACION, COMERCIALIZACION Y GESTION DE PAGINAS WEB, OPTIMIZACION DE BUSCADORES Y ACTIVIDADES DE COMERCIO ELECTRONICO.. </t>
  </si>
  <si>
    <t>B98083215</t>
  </si>
  <si>
    <t>CLICKBRAIN SOCIEDAD LIMITADA</t>
  </si>
  <si>
    <t xml:space="preserve">LA COMUNICACION, SERVICIOS MULTIMEDIA Y ACTIVIDADES RELACIONADAS CON LA INFORMATICA, COMUNICACION AUDIOVISUAL E INTERACTIVA; LA CREACION, PRODUCCION Y DISTRIBUCION DE PELICULAS Y PELICULAS DE ANIMACION, PUBLICIDAD Y ASES. </t>
  </si>
  <si>
    <t>B99370520</t>
  </si>
  <si>
    <t>EFICIENCY ENERGY ENGINEERING SOCIEDAD LIMITADA</t>
  </si>
  <si>
    <t xml:space="preserve">La Sociedad tendrá por objeto la siguiente actividad: Informática, telecomunicaciones y ofimática. Energías alternativas. Investigación, desarrollo e innovación. Actividades científicas y técnicas. Arrendamiento no financiero, compra y venta de inmuebles. En el supuesto de que alguna de las activida.. </t>
  </si>
  <si>
    <t>B98438807</t>
  </si>
  <si>
    <t>MAPLEWOOD CONSULTING SOCIEDAD LIMITADA</t>
  </si>
  <si>
    <t xml:space="preserve">La sociedad tendrá por objeto: a. La intermediación en el asesoramiento yconsultoría de empresas y personas físicas en su más amplia acepción. b. La realización de actividades de Internet, creación y venta de páginas web, así como el suministro de servicios de información y formación. Si las dis. </t>
  </si>
  <si>
    <t>B12835120</t>
  </si>
  <si>
    <t>LINE SINFONIA SL</t>
  </si>
  <si>
    <t>12560</t>
  </si>
  <si>
    <t xml:space="preserve">El diseño, construccion, explotacion y mantenimiento de paginas Web y comercio electronico. La inversion, gestion, direccion y asesoramiento de empresas en proyectos innovadores.. </t>
  </si>
  <si>
    <t>B27779651</t>
  </si>
  <si>
    <t>INTEGRAL REPAIR VIGO SL</t>
  </si>
  <si>
    <t xml:space="preserve">El comercio al por mayor y menor de todo tipo de pequeños aparatos eléctricos, ordenadores y de telefonía, así como la reparación y adaptación de losmismos. </t>
  </si>
  <si>
    <t>B54571476</t>
  </si>
  <si>
    <t>INNOVACIONES ELECTRICAS INEAN SL</t>
  </si>
  <si>
    <t xml:space="preserve">la explotación de un negocio dedicado al comercio e instalación de productos eléctricos. </t>
  </si>
  <si>
    <t>B65116402</t>
  </si>
  <si>
    <t>MILTON SOLUTIONS SL</t>
  </si>
  <si>
    <t>30880</t>
  </si>
  <si>
    <t xml:space="preserve">LA COMPRAVENTA E INTERMEDIACION DE TODA CLASE DE FINCAS RUSTICAS Y URBANAS, LA PROMOCION Y CONSTRUCCION SOBRE LAS MISMAS DE TODA CLASE DE EDIFICACIONES, SU REHABILITACION, VENTA O ARRENDAMIENTO NO FINANCIERO, ETC.       . </t>
  </si>
  <si>
    <t>B84423573</t>
  </si>
  <si>
    <t>CARPIO PEREZ HUMBERTO 000853091C S.L.N.E</t>
  </si>
  <si>
    <t xml:space="preserve">ACTIVIDAD DE CONSTRUCCION, ACTIVIDAD COMERCIAL, ACTIVIDAD TURISTICA, ACTIVIDAD DE TRANSPORTES, ACTIVIDAD DE COMUNICACIONES, ACTIVIDAD DE INTERMEDIACION, ACTIVIDAD DE PROFESIONALES. ACTIVIDAD DE SERVICIOS EN GENERAL. </t>
  </si>
  <si>
    <t>B91453423</t>
  </si>
  <si>
    <t>ANDALUCIA RACCOON SOCIEDAD LIMITADA</t>
  </si>
  <si>
    <t xml:space="preserve">A.) DESARROLLAR ACTIVIDADES Y PRESTAR SERVICIOS EN EL AMBITO DE LA INFORMACION Y COMUNICACION; EN PARTICULAR, PODRA DESARROLLAR ACTIVIDADES RELACIONADAS CON INTERNET Y CUALESQUIERA OTRAS REDES, QUEDANDO INCLUIDOS, ENTRE. </t>
  </si>
  <si>
    <t>B97740286</t>
  </si>
  <si>
    <t>SYRIANA NUEVAS TECNOLOGIAS S.L</t>
  </si>
  <si>
    <t xml:space="preserve">LA COMPRAVENTA E INTERMEDIACION DE TODA CLASE DE FINCAS RUSTICAS Y URBANAS, LA PROMOCION, Y CONSTRUCCION SOBRE LAS MISMAS DE TODA CLASE DE EDIFICACIONES, SU REHABILITACION, VENTA O ARRENDAMIENTO NO FINANCIERO, ETC. </t>
  </si>
  <si>
    <t>A39616511</t>
  </si>
  <si>
    <t>ENYCA INGENIERIA Y COMUNICACIONES SA</t>
  </si>
  <si>
    <t>Prestación de servicios de consultoría, enseñanza y formacion, así como la realización de proyectos a nivel industrial y de gestión, en los campos de la informática, electrónica, las telecomunicaciones, instalaciones radioeléctricas, y la seguridad y vigilancia.</t>
  </si>
  <si>
    <t>B14895163</t>
  </si>
  <si>
    <t>STADOS SL</t>
  </si>
  <si>
    <t xml:space="preserve">La sociedad tiene por objeto: El diseño, realización, puesta en funcionamiento y seguimiento de todo tipo de aplicaciones informáticas en general, incluidas páginas web. La realización de proyectos de ingeniería de telecomunicaciones; prestación de servicios informáticos y de telecomunicación. </t>
  </si>
  <si>
    <t>B43930270</t>
  </si>
  <si>
    <t>EUROQUINIELAS 2008 SOCIEDAD LIMITADA</t>
  </si>
  <si>
    <t xml:space="preserve">GESTION, ASESORAMIENTO DESARROLLO DE APUESTAS DEPORTIVAS Y DE OTROS JUEGOS ORGANIZADOS POR ORGANISMOS ESTATALES MEDIANTE LA APLICACION DE TECNICAS MATEMATICAS Y TECNOLOGIAS INFORMATICAS.. </t>
  </si>
  <si>
    <t>B64870025</t>
  </si>
  <si>
    <t>EVIL LOVE SL</t>
  </si>
  <si>
    <t xml:space="preserve">LOS SERVICIOS RELACIONADOS CON LA COMUNICACION AUDIOVISUAL Y EL DISENO GRAFICO, CREANDO IMAGES CORPORATIVAS, PORTALES DE INTERNET Y CAMPANAS PUBLICITARIAS. ASI COMO EL MARKETING DIRECTO, EL PATROCINIO Y PROMOCION DE EVEN. </t>
  </si>
  <si>
    <t>hello@evillove.com</t>
  </si>
  <si>
    <t>B65560419</t>
  </si>
  <si>
    <t>SIN PARPADEAR SL</t>
  </si>
  <si>
    <t xml:space="preserve">CREACION, PRODUCCION, DIRECCION, REPRESENTACION, DISTRIBUCION, COMERCIALIZACION Y EXHIBICION. POR CUENTA PROPIA O DE TERCEROS, DE TODO TIPO DE PRODUCTOS Y CONTENIDOS AUDIOVISUALES DESTINADOS A MEDIOS DE COMUNICACION, ETC. </t>
  </si>
  <si>
    <t>B70255922</t>
  </si>
  <si>
    <t>ONFEIXE DESEÑOS SL</t>
  </si>
  <si>
    <t>15864</t>
  </si>
  <si>
    <t xml:space="preserve">Diseño gráfico, impresión y preimpresión, desarrollo de identidades corporativas, gráfica aplicada, publicidad en distintos soportes, maquetación e ilustración, la creación, diseño, alojamiento, instalación, albergue y mantenimiento de páginas web y la prestación de servicios fotográficos. </t>
  </si>
  <si>
    <t>B76579010</t>
  </si>
  <si>
    <t>SERAL 2012 SL</t>
  </si>
  <si>
    <t xml:space="preserve">Constituye el objeto de la Sociedad: 1. La explotación de un negocio de informática. 2. La elaboración, adaptación, implantación, explotación y personalización de aplicaciones informáticas de todo tipo. Prestación de servicios de consultoría informática. 3. El comercio al mayor y al detalle, comp. </t>
  </si>
  <si>
    <t>B82744038</t>
  </si>
  <si>
    <t>I U S SUASORIS SL</t>
  </si>
  <si>
    <t xml:space="preserve">LA REALIZACION POR CUENTA DE TERCEROS, DE ESTUDIOS DE INFORMATICA, ORDENACION, ORGANIZACION Y OTRAS, QUE CONTRIBUYEN A UN MEJOR DESARROLLO DE LA ACTIVIDAD EMPRESARIAL, BIEN EN FORMA DE ARRENDAMIENTO DE OBRA.. </t>
  </si>
  <si>
    <t>wind-down@howrey.com</t>
  </si>
  <si>
    <t>B85776193</t>
  </si>
  <si>
    <t>AMEDO INVERSIONES SL</t>
  </si>
  <si>
    <t xml:space="preserve">CREAR, MANTENER Y EXPLOTAR PAGINAS Y PORTALES EN INTERNET; OFRECER SERVICIOS DE HOSPEDAJE Y MANTENIMIENTO DE PAGINAS Y PORTALES, DE INTERMEDIACION ENEL REGISTRO DE DOMINIOS Y DE CORREO ELECTRONICO...... </t>
  </si>
  <si>
    <t>B86226438</t>
  </si>
  <si>
    <t>DIXENIA STUDIO SL</t>
  </si>
  <si>
    <t xml:space="preserve">LA CREACION, MODIFICACION, DESARROLLO, DISEÑO Y EJECUCION DE TODO TIPO DE PAGINAS WEBS Y PORTALES DIGITALES. </t>
  </si>
  <si>
    <t>B91484246</t>
  </si>
  <si>
    <t>REPRESENTACIONES TEJARES SOCIEDAD LIMITADA</t>
  </si>
  <si>
    <t xml:space="preserve">EL COMERCIO DE MATERIALES DE FERRETERIA, MAQUINARIA EN GENERAL, MATERIAL INDUSTRIAL. MOTORES, ACCESORIOS AGRICOLAS, NAVALES E INDUSTRIALES DE TODAS CLASES. LA COMPRA, VENTA, PARCELACION, SEGREGACION Y URBANIZACION DE FIN. </t>
  </si>
  <si>
    <t>B91905125</t>
  </si>
  <si>
    <t>MAO 2010 SL</t>
  </si>
  <si>
    <t xml:space="preserve">La Sociedad tiene por objeto: El comercio tanto al por mayor como al por menor de todo tipo de artículos electrónicos, juguetes, decorativos, bricolaje, bisutería, ropa, zapatos, y en general todo tipo de productos para el hogar. </t>
  </si>
  <si>
    <t>B38721502</t>
  </si>
  <si>
    <t>SIELTEC CANARIAS SL</t>
  </si>
  <si>
    <t xml:space="preserve">1. La elaboración, adaptación, implantación, explotación y personalización de aplicaciones informáticas de todo tipo. Prestación de servicios de consultoría informática. Análisis de procesos para su tratamiento mecánico, diseño y elaboración de documentos en cualquier soporte, especialmente informát.. </t>
  </si>
  <si>
    <t>B70105689</t>
  </si>
  <si>
    <t>FIGUEIRAS E PONTE DESENROLOS CONSTRUCTIVOS SL</t>
  </si>
  <si>
    <t xml:space="preserve">LA ADQUISICION DE INMUEBLES, ASI COMO SU PROMOCION. </t>
  </si>
  <si>
    <t>B84333061</t>
  </si>
  <si>
    <t>BABELZONE SL</t>
  </si>
  <si>
    <t xml:space="preserve">A TRAVES DE INTERNET, OFRECER SERVICIOS DIRIGIDOS AL MERCADO DE LOS IDIOMAS PARA FACILITAR LA LABOR PROFESIONAL A LAS EMPRESAS Y PERSONAS FISICAS QUE TRABAJAN EN EL SECTOR. </t>
  </si>
  <si>
    <t>B86189974</t>
  </si>
  <si>
    <t>TOGIVIT 2010 SL</t>
  </si>
  <si>
    <t xml:space="preserve">CREACION Y COMERCIALIZACION DE PLATAFORMAS DE INTERNET DEDICADAS A INTERCAMBIO DE INFORMACION ENTRE USUARIOS, GESTION DE LAS MISMAS. </t>
  </si>
  <si>
    <t>B90052812</t>
  </si>
  <si>
    <t>IT SOLER CONSULTORES SOCIEDAD LIMITADA</t>
  </si>
  <si>
    <t xml:space="preserve">1. Informática, telecomunicaciones y ofimática.-2. Investigación, desarrollo e innovación.-3. Actividades científicas y técnicas. </t>
  </si>
  <si>
    <t>A84677962</t>
  </si>
  <si>
    <t>AZCA TECNOLOGIAS DE INFORMACION SA</t>
  </si>
  <si>
    <t xml:space="preserve">LA COMERCIALIZACION DE SISTEMAS DONDE LAS NUEVAS TECNOLOGIAS SON APLICADAS A LOS AMBITOS EMPRESARIALES, DEPORTIVOS, CULTURALES, SOCIALES Y PERSONALES. </t>
  </si>
  <si>
    <t>A85402618</t>
  </si>
  <si>
    <t>WEB CONSULTAS HEALTHCARE SA</t>
  </si>
  <si>
    <t xml:space="preserve">LA PUBLICACION, DIVULGACION Y/O COMERCIALIZACION DE INFORMACION DEL SECTOR MEDICO SANITARIO, A TRAVES DE CUALQUIER MEDIO Y ESPECIALMENTE A TRAVES DE INTERNET, ASI COMO LA REALIZACION DE OPERACIONES DE COMERCIO ELECTRONIC. </t>
  </si>
  <si>
    <t>italfarmaco@itfsp.com</t>
  </si>
  <si>
    <t>B52031523</t>
  </si>
  <si>
    <t>TECNOHOGAR MELILLA SL</t>
  </si>
  <si>
    <t>52006</t>
  </si>
  <si>
    <t xml:space="preserve">El comercio mayor y menor de aparatos eléctricos, electrónicos y electrodomésticos, así como sus piezas, recambios y accesorios; aparatos de uso doméstico tanto eléctricos como no eléctricos de cualquier tipo y la reparación e instalación de todos ellos; alquiler y mantenimiento de maquinarias y equ. </t>
  </si>
  <si>
    <t>asesoriavellanedacoordiacion@yahoo.es</t>
  </si>
  <si>
    <t>B85416287</t>
  </si>
  <si>
    <t>ELHO MULTIMEDIA SL</t>
  </si>
  <si>
    <t xml:space="preserve">PRODUCCION Y REALIZACION DE AUDIOVISUALES, INFORMATICAS Y TELEMATICAS, SU DIFUSION Y COMERCIALIZACION, ASI COMO LA ASISTENCIA PUBLICITARIA.. </t>
  </si>
  <si>
    <t>B86375912</t>
  </si>
  <si>
    <t>KARUM TRADE SL</t>
  </si>
  <si>
    <t>28240</t>
  </si>
  <si>
    <t xml:space="preserve">LA IMPORTACION, EXPORTACION DE TODO TIPO DE ARTICULOS RELACIONADOS CON MATERIALES FERRICOS Y NO FERRICOS, LA FERRETERIA, DROGUERIA, PRODUCTOS QUIMICOS, ELECTRICOS, ELECTRONICOS, ANALOGICOS, MADERA, MAQUINARIA INDUSTRIAL. </t>
  </si>
  <si>
    <t>B86391851</t>
  </si>
  <si>
    <t>HERMANOS AFUERAS VALVERDE SL</t>
  </si>
  <si>
    <t xml:space="preserve">LA CONSULTORIA Y ASESORIA SOBRE POSICIONAMIENTO EN REDES SOCIALES Y NUEVAS TECNOLOGIAS, INTERNET, DISEÑO Y COMUNICACION. </t>
  </si>
  <si>
    <t>B93059616</t>
  </si>
  <si>
    <t>REELR GENIUS SL</t>
  </si>
  <si>
    <t xml:space="preserve">DESARROLLO DE TODO TIPO DE SOFTWARE, DESARROLLANDO PROYECTOS Y SOLUCIONES PARA INTERNET. CREACION DE SOPORTES Y MEDIOS PUBLICITARIOS. CREACION DE STANDS, DESARROLLOS DE HARDWARE. FORMACION Y CAPACITACION EN MATERIA EDUCATIVA. GESTION DE INTERCAMBIO DE ESTUDIANTES. FORMACION EN IDIOMAS AVANZADO.. </t>
  </si>
  <si>
    <t>B93182186</t>
  </si>
  <si>
    <t>SURFACE CODE SL</t>
  </si>
  <si>
    <t xml:space="preserve">DESARROLLO DE TODO TIPO DE SOFTWARE, DESARROLLANDO PROYECTOS Y SOLUCIONES PARA INTERNET. CREACION DE SOPORTES Y MEDIOS PUBLICITARIOS. CREACION DE STANDS, DESARROLLOS DE HARDWARE, FORMACION Y CAPACITACION EN MATERIA EDUCATIVA. GESTION DE INTERCAMBIO DE ESTUDIANTES. FORMACION EN IDIOMAS AVANZADO. </t>
  </si>
  <si>
    <t>B65116386</t>
  </si>
  <si>
    <t>AFFOR PROFFESIONAL CONSULTING SL</t>
  </si>
  <si>
    <t xml:space="preserve">AMPLIAR A: LA GESTION Y EJECUCION DE PROYECTOS DE INTERNET Y COMERCIO ON-LINE.                                                                                                                                              . </t>
  </si>
  <si>
    <t>B76016260</t>
  </si>
  <si>
    <t>VITECNO SISTEMAS SOCIEDAD LIMITADA</t>
  </si>
  <si>
    <t xml:space="preserve">REALIZACION, PROYECCION Y MANTENIMIENTO DE TODO TIPO DE INSTALACIONES ELECTRICAS, INFORMATICAS Y/O ELECTRONICAS, ASI COMO LA REALIZACION DE TODAS LAS OBRAS NECESARIAS PARA LOS MISMOS. TALLERES DE REPARACION CAN EL CONSIG. </t>
  </si>
  <si>
    <t>B91930685</t>
  </si>
  <si>
    <t>IMPOSE STUDIO SOCIEDAD LIMITADA</t>
  </si>
  <si>
    <t xml:space="preserve">-La produccion, edicion y materializacion de todo tipo de programas audiovisuales y de animacion así como la comercializacion y distribucion de los mismos. -El comercio al por menor de todo tipo de artículos confeccionados en base a objetos, figuras de animacion, canciones y melodias. </t>
  </si>
  <si>
    <t>B91989509</t>
  </si>
  <si>
    <t>PYMES PROVIDER SYSTEM SOCIEDAD LIMITADA</t>
  </si>
  <si>
    <t xml:space="preserve">El diseño, desarrollo, programación, instalación, configuración, ejecución y mantenimiento de aplicaciones informáticas para ser utilizadas en diversas plataformas electrónicas; la inserción y comercialización de publicidad por medios electrónicos... </t>
  </si>
  <si>
    <t>B95682688</t>
  </si>
  <si>
    <t>UNAENERGIA SOCIEDAD LIMITADA</t>
  </si>
  <si>
    <t xml:space="preserve">la concepción, desarrollo y puesta en funcionamiento de programas, aplicaciones y plataformas tecnologicas que posibiliten la representación de un conjunto de personas y la defensa de sus intereses ante terceros. </t>
  </si>
  <si>
    <t>B50565191</t>
  </si>
  <si>
    <t>COMERCIAL ANISOFTWARE SL</t>
  </si>
  <si>
    <t xml:space="preserve">Fabricación, análisis, instalación, reparación y conservación de ordenadores, software, hardware, sus accesorios y complementos.. </t>
  </si>
  <si>
    <t>anioro@visualcom.es</t>
  </si>
  <si>
    <t xml:space="preserve"> ealbaida@stl.logiccontrol.es</t>
  </si>
  <si>
    <t xml:space="preserve"> aniwin@aniwin.com</t>
  </si>
  <si>
    <t>B63141931</t>
  </si>
  <si>
    <t>INCONEL BOX SL</t>
  </si>
  <si>
    <t xml:space="preserve">COMPRAVENTA AL MAYOR Y MENOR DE APARATOS Y MATERIAL ELECTRICO, ELECTRONICO, MAGNETICO Y SUS ACCESORIOS Y COMPLEMENTOS (CNAE 4669). MONTAJE DE APARATOS ELECTRONICOS Y MECANICOS (CNAE 3299).. </t>
  </si>
  <si>
    <t>B65584286</t>
  </si>
  <si>
    <t>YUMPING ADVENTURE SL</t>
  </si>
  <si>
    <t xml:space="preserve">LA GESTION, DESARROLLO Y EXPLOTACION DE UN PORTAL DE BUSQUEDA DE INFORMACION Y CONTENIDOS EN INTERNET RELACIONADOS CON EL SECTOR DEL OCIO Y DEPORTES DE AVENTURA EN ESPAÑOL. </t>
  </si>
  <si>
    <t>B84211978</t>
  </si>
  <si>
    <t>NOLOUAN SL</t>
  </si>
  <si>
    <t xml:space="preserve">ASESORAMIENTO TECNICO EN MATERIA DE DECORACION. </t>
  </si>
  <si>
    <t>nolouan@nolouan.com</t>
  </si>
  <si>
    <t>B84650902</t>
  </si>
  <si>
    <t>TERAGRAM 2000 SL</t>
  </si>
  <si>
    <t xml:space="preserve">LA INSTALACION, MANTENIMIENTO Y OPERACION DE DOMINIOS VIRTUALES EN INTERNET MEDIANTE SERVIDORES PROPIOS O AJENOS. </t>
  </si>
  <si>
    <t>B85978120</t>
  </si>
  <si>
    <t>AURORA DIGITAL SL</t>
  </si>
  <si>
    <t xml:space="preserve">LA CREACION, EL MANTENIMIENTO Y LA EXPLOTACION COMERCIAL Y PUBLICITARIA DEPAGINAS Y PORTALES EN INTERNET,.. </t>
  </si>
  <si>
    <t>B86420973</t>
  </si>
  <si>
    <t>M S L RESULTS SOLUTIONS SL</t>
  </si>
  <si>
    <t xml:space="preserve">DISEÑO, DESARROLLO, IMPLANTACION Y OPERACION DE SISTEMAS TECNOLOGICOS PARACONCURSOS, RESULTADOS ELECTORALES Y OTROS FORMATOS EMITIDOS POR TELEVISION. </t>
  </si>
  <si>
    <t>B54661152</t>
  </si>
  <si>
    <t>LIBROS Y LITERATURA SL</t>
  </si>
  <si>
    <t xml:space="preserve">i. El comercio electrónico y on line o por cualquier otro canal de venta al por mayor y por menor de libros, revistas, publicaciones y otros documentos, en soporte papel o informático, así como el de dispositivos electrónicos. ii. La creación, desarrollo, gestión y explotación de software, páginas w. </t>
  </si>
  <si>
    <t>B70361332</t>
  </si>
  <si>
    <t>ON THE TOP SL</t>
  </si>
  <si>
    <t xml:space="preserve">Elaboración, impartición, programación y desarrollo de cursos para la formación de particulares, empresas, corporaciones, o cualquier persona y/ o entidad que así lo requiera, haciendo uso de las instalaciones, vehículos, maquinaria, servicios y/ o tecnología que fueran precisos para ello. Creación, e. </t>
  </si>
  <si>
    <t>B73684995</t>
  </si>
  <si>
    <t>SYSTEMSITS SL</t>
  </si>
  <si>
    <t>30163</t>
  </si>
  <si>
    <t xml:space="preserve">La intermediación real, telemática o virtual en la compra-venta de todo tipo de vehículos autopropulsados y maquinaria relacionada con los mismos, así como la creación, desarrollo y comercialización de los programas y aplicaciones informáticas derivados de todo ello; y la contratación directa o indi. </t>
  </si>
  <si>
    <t>B32020513</t>
  </si>
  <si>
    <t>SISTEMAS DE OFICINA DE OURENSE SL</t>
  </si>
  <si>
    <t>32005</t>
  </si>
  <si>
    <t xml:space="preserve">-La compra y venta de equipos electrónicos de oficina -CNAE 46.66. -Explotación agrícola dedicada a la plantación de olivos, viñedos, castaños, nogales y árboles frutales y a la obtención y comercialización de sus productos, así como la elaboración y fabricación de vinos y aceites. -Cultivo, pro.. </t>
  </si>
  <si>
    <t>dorense@lander.es</t>
  </si>
  <si>
    <t xml:space="preserve"> info@canon-ourense.com</t>
  </si>
  <si>
    <t>B38692182</t>
  </si>
  <si>
    <t>TRIVALLE SL</t>
  </si>
  <si>
    <t xml:space="preserve">EXPLOTACION Y ARRENDAMIENTO DE INMUEBLES Y COMPRAVENTA DE INMUEBLES.                                                                                                                                                        . </t>
  </si>
  <si>
    <t>B54695309</t>
  </si>
  <si>
    <t>COMERLED SL</t>
  </si>
  <si>
    <t xml:space="preserve">El comercio al por mayor y al por menor de material eléctrico y electrónico. Las instalaciones de electricidad y electrónica. La intermediación comercial de productos eléctricos y electrónicos. </t>
  </si>
  <si>
    <t>B84282979</t>
  </si>
  <si>
    <t>ALTENBURGO DEVELOPS SL</t>
  </si>
  <si>
    <t xml:space="preserve">CREAR, MANTENER Y EXPLOTAR PAGINAS Y PORTALES EN INTERNET, OFRECER SERVICIOS DE HOSPEDAJE Y MANTENIMIENTO DE PAGINAS Y PORTALES, DE INTERMEDIACION EN EL REGISTRO DE DOMINIOS Y DE CORREO ELECTRONICO Y DE COMUNICACION MEDI. </t>
  </si>
  <si>
    <t>B86130150</t>
  </si>
  <si>
    <t>BRAINMEDIA WEB DESIGNS SL</t>
  </si>
  <si>
    <t xml:space="preserve">CREACION Y DISEÑO DE PAGINAS WEB. CREACION Y DISEÑO DE SOFTWARE. VENTA DE RECAMBIOS, MATERIALES Y TECNOLOGIA PARA LA INDUSTRIA. TRATAMIENTO DE DATOS. MARKETING DE BASES DE DATOS. GEOMARKETING. NORMALIZACION, DIRECCION Y NOMBRES. </t>
  </si>
  <si>
    <t>B97765705</t>
  </si>
  <si>
    <t>RAFAPER SOCIEDAD LIMITADA</t>
  </si>
  <si>
    <t xml:space="preserve">EL ASESORAMIENTO, LA DIRECCION Y SUPERVISION DE OBRA, LA COMPRAVENTA AL POR MAYOR E INTERMEDIACION COMERCIAL EN TODA CLASE DE INSTALACIONES, MONTAJES Y MANTENIMIENTO DE MAQUINARIA Y BIENES DE EQUIPO INDUSTRIALES, SISTEMA. </t>
  </si>
  <si>
    <t>jalemany@cograsova.es</t>
  </si>
  <si>
    <t>B59812818</t>
  </si>
  <si>
    <t>VENTA MICROINFORMATICA SL</t>
  </si>
  <si>
    <t xml:space="preserve">COMERCIALIZ DE COMPONETES ELECTRONICOS, COMERCIALIZ Y FABRICACION DE MAQUINAS E INSTRUMENT MECANICOS, ELECT., ELECTRONICOS, ASI COMO COMPONENTES, RECAMBIOS, ACCESORIOS Y ELEMENTOS PARA LOS MISMOS.. </t>
  </si>
  <si>
    <t>B61168670</t>
  </si>
  <si>
    <t>BARNATRAIN FORMACION INFORMATICA SL</t>
  </si>
  <si>
    <t xml:space="preserve">LA FORMACION EN TEMAS INFORMATIVOS Y NUEVAS TECNOLOGIA A TODA CLASE DE PERSONAS.. </t>
  </si>
  <si>
    <t>B85537785</t>
  </si>
  <si>
    <t>AB INTERNET NETWORKS 2008 SL</t>
  </si>
  <si>
    <t xml:space="preserve">DESARROLLO Y EXPLOTACION PUBLICITARIA DE WEBS TEMATICAS, ALOJAMIENTO, MANTENIMIENTO Y PROMOCION DE WEBS. ELABORACION DE CONTENIDOS DIGITALES Y AUDIOVISUALES.. </t>
  </si>
  <si>
    <t>B86091121</t>
  </si>
  <si>
    <t>ACCUTONE EUROPE SL</t>
  </si>
  <si>
    <t xml:space="preserve">La importación, exportación, comercialización, distribución y reparación de aparatos de radiotelefonía, auriculares y equipos y materiales eléctricos. </t>
  </si>
  <si>
    <t>B86301447</t>
  </si>
  <si>
    <t>DULCE MANJAR SL</t>
  </si>
  <si>
    <t xml:space="preserve">GESTION DE ESPACIOS PUBLICITARIOS; GESTION DE PORTALES WEB Y TODO LO RELACIONADO CON INTERNET Y/ O INFORMATICA;. </t>
  </si>
  <si>
    <t>B95661211</t>
  </si>
  <si>
    <t>FAKULINE SOCIEDAD LIMITADA</t>
  </si>
  <si>
    <t>48195</t>
  </si>
  <si>
    <t xml:space="preserve">El comercio de aparatos eléctricos y electrónicos. </t>
  </si>
  <si>
    <t>B38895223</t>
  </si>
  <si>
    <t>IDEAS INTERACTIVAS SL</t>
  </si>
  <si>
    <t xml:space="preserve">LA SOCIEDAD TENDRA POR OBJETO: LA PUBLICIDAD Y PROMOCION PUBLICITARIA EN SOPORTE INFORMATICO, ELECTRONICO, INTERNET, PAPEL Y VALLAS PUBLICITARIAS EN EL AMBITO NACIONAL E INTERNACIONAL.- EL DESARROLLO DE PROGRAMAS INFORMA. </t>
  </si>
  <si>
    <t>B65747149</t>
  </si>
  <si>
    <t>RICHMON44 SONDEOS SL</t>
  </si>
  <si>
    <t xml:space="preserve">LOS TRABAJOS DE PUBLICIDAD, SERVICIO Y PROMOCION DE TODO TIPO DE ARTICULOS PARA EL HOGAR, ELECTRONICOS Y TELECOMUNICACIONES, ASI COMO SU COMERCIALIZACION, BIEN DIRECTAMENTE O COMO INTERMEDIARIOS. </t>
  </si>
  <si>
    <t>B84916592</t>
  </si>
  <si>
    <t>ZEMAR HISPANIA SL</t>
  </si>
  <si>
    <t xml:space="preserve">1.- LA CONSULTORIA, SELECCION DE PERSONAL, ASESORAMIENTO, FORMACION, INSTRUCCION Y ENSENANZA DE EMPRESAS Y SUS MANDOS INTERMEDIOS Y DIRECTIVOS, ASI COMO LA REALIZACION, PROMOCION, COORDINACION Y EJECUCION DE CONFERENCIAS. </t>
  </si>
  <si>
    <t>B91955716</t>
  </si>
  <si>
    <t>JR DARYL SL</t>
  </si>
  <si>
    <t xml:space="preserve">Servicio de consultoría de materiales, sistemas informáticos y personas, y explotación electrónica de informática a terceros. </t>
  </si>
  <si>
    <t>B30352785</t>
  </si>
  <si>
    <t>LOGIC MURCIA SL</t>
  </si>
  <si>
    <t xml:space="preserve">EL COMERCIO DE EQUIPOS, ASI COMO SUS PROGRAMAS Y EN ESPECIAL SER DISTRIBUIDOR AUTORIZADO DE LOGIC CONTROL, S.A. DIRECTA E INDIRECTAMENTE.                                                                                   . </t>
  </si>
  <si>
    <t>correo@logicmurcia.com</t>
  </si>
  <si>
    <t xml:space="preserve"> logic.murcia@logiccontrol.es</t>
  </si>
  <si>
    <t>B63406599</t>
  </si>
  <si>
    <t>ARTESCENA MULTIMEDIA COMMUNICATION SL</t>
  </si>
  <si>
    <t xml:space="preserve">ACTIVIDADES INFORMATICAS, INTERNET Y MULTIMEDIA. </t>
  </si>
  <si>
    <t>B64005200</t>
  </si>
  <si>
    <t>INTELLECTUAL TRADE SL</t>
  </si>
  <si>
    <t xml:space="preserve">LA REALIZACION DE ESTUDIOS DE DISEÑO Y DE INGENIERIA, ASI COMO EL ASESORAMIENTO TECNICO JURIDICO, SIEMPRE CUANDO SEA EN REGIMEN DE INTERMEDIACION.. </t>
  </si>
  <si>
    <t>A58667122</t>
  </si>
  <si>
    <t>AUTOSERVICIO DE INFORMATICA SA</t>
  </si>
  <si>
    <t xml:space="preserve">COMERCIO AL MENOR DE MAQUINAS DE OFICINA. ENSENANZA PROFESIONAL NO REGLADA.. </t>
  </si>
  <si>
    <t>bytesa@bytesa.com</t>
  </si>
  <si>
    <t>B82616863</t>
  </si>
  <si>
    <t>KRYPTON NETWORKS SL</t>
  </si>
  <si>
    <t xml:space="preserve">LA GESTION DE CONTENIDOS EN INTERNET, INCLUIDO EN TODO CASO JUEGOS, OPERAR Y DESARROLLAR, POR CUENTA PROPIA O DE TERCEROS ACTIVIDADES RELACIONADAS CON SOFTWARE Y PROGRAMACION INFORMATICA, INCLUYENDO HARDWARE.. </t>
  </si>
  <si>
    <t>B83835264</t>
  </si>
  <si>
    <t>WENCE INVERSIONES SL</t>
  </si>
  <si>
    <t xml:space="preserve">ADQUISICION VENTA CESION INVERSION TENENCIA Y NEGOCIACION DE ACCIONES. </t>
  </si>
  <si>
    <t>B84587708</t>
  </si>
  <si>
    <t>LA OFICINA DIGITAL SL</t>
  </si>
  <si>
    <t xml:space="preserve">FOMENTAR EL DESARROLLO DE LAS NUEVAS TECNOLOGIAS, ASESORAMIENTO EN LA BUSQUEDA Y USO DE TECNOLOGIAS INNOVADORAS Y DOMOTICAS. DESARROLLAR Y FOMENTAR LA CREACION Y USO DE NUEVAS TECNOLOGIAS. </t>
  </si>
  <si>
    <t>B86874773</t>
  </si>
  <si>
    <t>JAGDAMBE IMPORT SL</t>
  </si>
  <si>
    <t xml:space="preserve">Comercio al por mayor de articulos de electrónica y regalo. </t>
  </si>
  <si>
    <t>B27759208</t>
  </si>
  <si>
    <t>VAZEY HERMANOS MARTIN SL</t>
  </si>
  <si>
    <t xml:space="preserve">La actividad de charcutería. La venta al por mayor y menor de todo tipo deproductos de alimentación y distribución. También de vinos y licores. Asesoramiento y consultoría de empresas. Impartición de clases, para formación de trabajadores y empresas. Diseño y Gestión de Páginas Web. </t>
  </si>
  <si>
    <t>B60232402</t>
  </si>
  <si>
    <t>INFORSOFT IB SL</t>
  </si>
  <si>
    <t>08755</t>
  </si>
  <si>
    <t xml:space="preserve">AMPLIAR A: COMPRAVENTA Y COMERCIALIZACION DE MATERIA DE OFICINA, APARATOS DE TELEFONICA MOVIL Y FIJA, REPRODUCTORES DE MUSICA Y SUS ACCESORIOS.                                                                             . </t>
  </si>
  <si>
    <t>info@inforsoft.com</t>
  </si>
  <si>
    <t>B65265407</t>
  </si>
  <si>
    <t>ELABOGADO DIRECTORIES SL</t>
  </si>
  <si>
    <t xml:space="preserve">LOS DIRECTORIOS EN INTERNET, GESTION DE PUBLICIDAD Y MARKETING, DESARROLLO YMANTENIMIENTO DE PAGINAS WEB Y FORMACION EN PUBLICIDAD, MARKETING Y GESTIONPROFESIONAL.. </t>
  </si>
  <si>
    <t>B85476661</t>
  </si>
  <si>
    <t>ASSURANCE BLOGS COMPANY S.L.</t>
  </si>
  <si>
    <t xml:space="preserve">LA SELECCION, RECOPILACION Y DISTRIBUCION DE CONTENIDOS RELACIONADOS CON EL ENTRETENIMIENTO A TRAVES DE SISTEMAS TELEMATICOS... </t>
  </si>
  <si>
    <t>B86052438</t>
  </si>
  <si>
    <t>ANUANZA SL</t>
  </si>
  <si>
    <t xml:space="preserve">a) La explotación económica de todo tipo de actividades informáticas. b) El asesoramiento, instalación y formación de proyectos de informática e Internet. c) Consultoría en equipo informático. d) Consultoría en aplicaciones informáticas y suministro de programas informáticos... </t>
  </si>
  <si>
    <t>B90112111</t>
  </si>
  <si>
    <t>INSINNO ESPAÑA SOCIEDAD LIMITADA</t>
  </si>
  <si>
    <t xml:space="preserve">La Sociedad tiene por objeto: 5821. Edición de videojuegos. 5829. Edición de otros programas informáticos. 6201. Actividades de programación informática 6202. Actividades de consultoría informática 6203. Gestión de recursos informáticos 6209. Otros servicios relacionados con las tecnologías de. </t>
  </si>
  <si>
    <t>B64414725</t>
  </si>
  <si>
    <t>FOODREG TECHNOLOGY SL</t>
  </si>
  <si>
    <t xml:space="preserve">LA CREACION Y DISENO, SUMINISTRO, IMPLEMENTACION, GESTION, MANTENIMIENTO Y OPERACION DE SOLUCIONES INFORMATICAS, LOGISTICAS, OPERACIONALES, PROMOCIONALES Y COMERCIALES PARA EMPRESAS Y OTRAS ENTIDADES, ETC. </t>
  </si>
  <si>
    <t>B91741280</t>
  </si>
  <si>
    <t>SPAINFOODTEC SOCIEDAD LIMITADA</t>
  </si>
  <si>
    <t xml:space="preserve">A) LA COMPRAVENTA, EXPLOTACION E IMPORTACION DE MAQUINARIA Y MATERIAL AUXILIAR DE TODO TIPO, EL ESTUDIO Y REDACCION DE PLANOS, PROYECTOS E INSTALACIONES DE PLANTAS INDUSTRIALES, Y EN GENERAL CUALQUIER OTRA ACTIVIDAD RELA. </t>
  </si>
  <si>
    <t>A60362118</t>
  </si>
  <si>
    <t>LABEL CONSULTORIA SAL</t>
  </si>
  <si>
    <t xml:space="preserve">ENSAMBLAJE DE ORDENADORES                                                                                                                                                                                                   . </t>
  </si>
  <si>
    <t>label@a1web.es</t>
  </si>
  <si>
    <t>B30873202</t>
  </si>
  <si>
    <t>J. A TOP TEAM FORCE SL</t>
  </si>
  <si>
    <t>30310</t>
  </si>
  <si>
    <t xml:space="preserve">Comercio al por mayor y al por menor. Distribución comercial. Importación yexportación. Informática, telecomunicaciones y ofimática. </t>
  </si>
  <si>
    <t>B76590819</t>
  </si>
  <si>
    <t>TELECOMUNICACIONES JLLOVERA SL</t>
  </si>
  <si>
    <t>38430</t>
  </si>
  <si>
    <t xml:space="preserve">Constituye el objeto de la compañía el siguiente: . El comercio al menor y mayor de material y aparatos eléctricos, electrónicos y de telefonía móvil. . -Instalaciones y montajes de telefonía y telecomunicaciones. . La prestación y explotación de servicios de radiodifusión sonora por ondas métric. </t>
  </si>
  <si>
    <t>B37517935</t>
  </si>
  <si>
    <t>ALL SHOOK APPS SL</t>
  </si>
  <si>
    <t xml:space="preserve">creación, gestión, explotación, arrendamiento, compra-venta de aplicaciones informáticas. </t>
  </si>
  <si>
    <t>B45771698</t>
  </si>
  <si>
    <t>ESCUDO WEB SOFTWARE SL</t>
  </si>
  <si>
    <t xml:space="preserve">ACTIVIDAD INDUSTRIAL; ACTIVIDAD DE CONSTRUCCION; ACTIVIDAD COMERCIAL; ACTIVIDAD TURISTICA; ACTIVIDAD DE TRANSPORTES; ACTIVIDAD DE COMUNICACIONES; ACTIVIDAD DE INTERMEDIACION; ACTIVIDAD DE PROFESIONALES; ACTIVIDAD DE SERVICIOS EN GENERAL. </t>
  </si>
  <si>
    <t>B47678131</t>
  </si>
  <si>
    <t>GESCOMET PROYECTOS SL</t>
  </si>
  <si>
    <t xml:space="preserve">La distribución y comercialización de productos de telecomunicaciones, energía, seguros e inmobiliarios. </t>
  </si>
  <si>
    <t>B62067970</t>
  </si>
  <si>
    <t>ORDENADORES Y SOLUCIONES INFORMATICAS SL</t>
  </si>
  <si>
    <t xml:space="preserve">LA COMPRA, VENTA Y PROMOCION DE BIENES INMUEBLES, CONSTRUIDOS DIRECTAMENTE O POR MEDIO DE TERCEROS, LA CONSTRUCCION DE TODO TIPO DE OBRAS PUBLICAS Y PRIVADAS IMPORT-EXPORT DE MAQUINARIA RELACIONADA CON LA CONSTRUCCION, E. </t>
  </si>
  <si>
    <t>B65605495</t>
  </si>
  <si>
    <t>MASTER FRANQUICIA ADCORPORATE SL</t>
  </si>
  <si>
    <t xml:space="preserve">LA EXPLOTACION Y GESTION DE PAGINAS WEB. COMERCIALIZACION A TRAVES DE SISTEMA DE FRANQUICIAS DE METODOS DE GESTION DE COMPRAVENTA DE EMPRESAS. MEDIACION Y GESTION EN COMPRAVENTA Y TRASPASOS DE EMPRESAS Y NEGOCIOS. </t>
  </si>
  <si>
    <t>B76072891</t>
  </si>
  <si>
    <t>HISTORIA VITAE SOCIEDAD LIMITADA</t>
  </si>
  <si>
    <t xml:space="preserve">La elaboración, adaptación, implantación, explotación y personalización deaplicaciones informáticas de todo tipo. Prestación de servicios de consultoría informática. Análisis de procesos para su tratamiento mecánico, diseñoy elaboración de documentos en cualquier soporte... </t>
  </si>
  <si>
    <t>B80225196</t>
  </si>
  <si>
    <t>ELINTEL SL</t>
  </si>
  <si>
    <t xml:space="preserve">COMERCIO E IMPORTACION DE MATERIAL Y APARATOS ELECTRICOS, ELECTRODOMESTICOS, ELECTRONICO Y OTROS APARATOS DE USO DOMESTICO ACCIONADOS POR OTRO TIPO DE ENERGIA DISTINTA DE LA ELECTRICA.. </t>
  </si>
  <si>
    <t>B86040573</t>
  </si>
  <si>
    <t>BROKERSHUNTING SL</t>
  </si>
  <si>
    <t xml:space="preserve">EL DESARROLLO DE REDES DE COMUNICACION SOCIAL MEDIANTE LA CREACION DE PAGINAS WEB PARA TERCEROS RELACIONADAS CON EL SECTOR DEL OCIO Y LA PRACTICA DEL DEPORTE DE LA CAZA SUS PRODUCTOS Y COMPLEMENTOS. </t>
  </si>
  <si>
    <t>B86162930</t>
  </si>
  <si>
    <t>GUIA INFANTIL SL</t>
  </si>
  <si>
    <t xml:space="preserve">LA CREACION GESTION Y EXPLOTACION DE PAGINAS WEB Y PRODUCTOS EDITORIALES YMULTIMEDIA. </t>
  </si>
  <si>
    <t>B86186822</t>
  </si>
  <si>
    <t>GATUNES SL</t>
  </si>
  <si>
    <t xml:space="preserve">Actividades Informáticas, consulta de equipo informático, consulta de aplicaciones informáticas y suministro de programas de informática, Internet... </t>
  </si>
  <si>
    <t>B98401318</t>
  </si>
  <si>
    <t>ABADYN DYNAMICS SOCIEDAD LIMITADA</t>
  </si>
  <si>
    <t xml:space="preserve">a). La comercialización, venta y reparación de todo tipo de material electrónico y de telefonía. b). La creación y diseño de programas informáticos(software), instalación, modificación, actualización y su comercializacióny distribución. c). La creación, diseño y comercialización de páginas web. </t>
  </si>
  <si>
    <t>B20892444</t>
  </si>
  <si>
    <t>BUSINESS COMPANY IMEX J. B-3000 SL</t>
  </si>
  <si>
    <t xml:space="preserve">LA COMPRAVENTA Y ALQUILER DE APARATOS Y MATERIAL RADIOLECTRICOS Y ELECTRICOS, INSTRUMENTOS MUSICALES, DISCOS, ETC; ASI COMO SU REPARACION Y ADAPTACION, MONTAJES Y DECORACIONES ESCENICAS DE TODA CLASE DE ESPECTACULOS, TAN. </t>
  </si>
  <si>
    <t>B30665400</t>
  </si>
  <si>
    <t>TEDITRONIC SL</t>
  </si>
  <si>
    <t xml:space="preserve">TODA LA ACTIVIDAD EMPRESARIAL Y ECONOMICA DEL COMERCIO DE TODA CLASE DE MATERIALES, ELEMENTOS Y COMPONENTES ELECTRICOS Y ELECTRONICOS. DIRECTA E INDIRECTAMENTE.. </t>
  </si>
  <si>
    <t>teditronic@terra.es</t>
  </si>
  <si>
    <t>B47584818</t>
  </si>
  <si>
    <t>SENSTRONIC ESPAGNE SL</t>
  </si>
  <si>
    <t xml:space="preserve">LA COMPRAVENTA Y COMERCIALIZACION DE TODO TIPO DE COMPONENTES PARA AUTOMATISMOS, ESPECIALMENTE DETECTORES DE PROXIMIDAD INDUCTIVOS, CAPACITIVOS, OPTOELECTRONICOS, CONECTORES Y REPARTIDORES Y CUALESQUIERA PRODUCTOS VINCUL. </t>
  </si>
  <si>
    <t>B54437389</t>
  </si>
  <si>
    <t>ALACERA 55 SL</t>
  </si>
  <si>
    <t>03610</t>
  </si>
  <si>
    <t xml:space="preserve">MECANIZACION INFORMATICA DE LIBROS Y REGISTROS CONTABLES.. </t>
  </si>
  <si>
    <t>B87061404</t>
  </si>
  <si>
    <t>OWEI FAMILIA SL</t>
  </si>
  <si>
    <t xml:space="preserve">1-La comercialización y compra, venta, reparación, importación y exportación, al por mayor y menor de productos y artículos de electrónica y acústica, audio, video, regalo, juguetes, bisutería, accesorios para el pelo, complementos y adornos de peluquería, mecheros, cuadros, marcos, cristalería... </t>
  </si>
  <si>
    <t>B63741870</t>
  </si>
  <si>
    <t>ALBERTSON ARTWORKS S.L</t>
  </si>
  <si>
    <t xml:space="preserve">CONSULTORIA DE DISENO DE EMPRESAS. COORDINACION DE DISENO DE IMAGEN CORPORATIVA. DISENO DE TODA CLASE DE PRODUCTOS. DISENO INDUSTRIAL. DISENO GRAFICO, EDICION Y CONFECCION DE PAGINAS WEB Y ENTORNOS INFORMATICOS.ETC. </t>
  </si>
  <si>
    <t>B65984569</t>
  </si>
  <si>
    <t>VAPESMOKE SL</t>
  </si>
  <si>
    <t xml:space="preserve">COMERCIO AL POR MENOR DE OBJETOS DE REGALO Y PARA FUMADOR, ESPECIALMENTE CIGARRILLOS ELECTRONICOS Y TODOS SUS ACCESORIOS. </t>
  </si>
  <si>
    <t>B84474394</t>
  </si>
  <si>
    <t>PHPNUKE S.L</t>
  </si>
  <si>
    <t xml:space="preserve">A.- EL DISENO, ELABORACION Y EXPLOTACION DE WEB SITE DE COMERCIO ELECTRONICO. </t>
  </si>
  <si>
    <t>B84753052</t>
  </si>
  <si>
    <t>TUTOFRIO VILLALBA SL</t>
  </si>
  <si>
    <t xml:space="preserve">LA COMPRAVENTA Y ALQUILER DE TODO TIPO DE MAQUINARIA PARA LA INDUSTRIA. </t>
  </si>
  <si>
    <t>B86453610</t>
  </si>
  <si>
    <t>TENSATOR IBERIA SL</t>
  </si>
  <si>
    <t xml:space="preserve">La Sociedad tiene como objeto social el desarrollo de las siguientes actividades: la producción, distribución y venta de sistemas reales y virtuales de gestión de colas, de soluciones comerciales, de barreras de seguridad y sanitarias, así como de producto de control de aglomeraciones de personas. </t>
  </si>
  <si>
    <t>alfa_laval.spain@alfalaval.com</t>
  </si>
  <si>
    <t xml:space="preserve"> info@alfalaval.com</t>
  </si>
  <si>
    <t>B95410809</t>
  </si>
  <si>
    <t>CAMPUS Y TAIBIDE SOCIEDAD LIMITADA</t>
  </si>
  <si>
    <t xml:space="preserve">LA ASESORIA, COORDINACION Y O EJECUCION DIRECTA DE PROYECTOS INSTITUCIONALES O EMPRESARIALES RELACIONADOS CON LA GESTION Y O LAS TECNOLOGIAS DE LA INFORMACION Y COMUNICACION. </t>
  </si>
  <si>
    <t>B97924138</t>
  </si>
  <si>
    <t>SINERKAB SOCIEDAD LIMITADA</t>
  </si>
  <si>
    <t>46136</t>
  </si>
  <si>
    <t xml:space="preserve">La compraventa de material eléctrico, electrónico y mecánico; y el diseño, fabricación, montaje, instalación y mantenimiento de todo tipo de equipos y maquinas eléctricas, electrónicas y mecánicas, de circuitos integrados, de sus elementos, componentes y accesorios, estructuras metálicas, cerrajería.. </t>
  </si>
  <si>
    <t>joseantonio@sinerkab.com</t>
  </si>
  <si>
    <t xml:space="preserve"> correo@sinerkab.com</t>
  </si>
  <si>
    <t>V95628871</t>
  </si>
  <si>
    <t>ACE4C AGRUPACION DE INTERES ECONOMICO</t>
  </si>
  <si>
    <t xml:space="preserve">realización de proyectos de investigación, desarrollo e innovación en relación con el tratamiento de materiales, especialmente metales comunes y sus aleaciones. </t>
  </si>
  <si>
    <t>B85956738</t>
  </si>
  <si>
    <t>EDOMESTICO SL</t>
  </si>
  <si>
    <t xml:space="preserve">LA CREACION Y PRODUCCION DE CANALES TELEMATICOS BASADOS EN SOPORTES Y PROGRAMAS INFORMATICOS, -EN ESPECIAL A TRAVES DE PAGINAS WEB, O CUALQUIER OTRA PLATAFORMA DE ACCESO PUBLICO A TRAVES DE INTERNET-,.... </t>
  </si>
  <si>
    <t>B86447257</t>
  </si>
  <si>
    <t>GUARDALEY SL</t>
  </si>
  <si>
    <t xml:space="preserve">LA CREACION DE REDES Y LA SEGURIDAD DE LAS MISMAS EN INTERNET, SU SERVICIO, INVESTIGACION Y PROGRAMACION. </t>
  </si>
  <si>
    <t>B91983544</t>
  </si>
  <si>
    <t>ALZAGO SOLUCIONES TECNOLOGICAS SOCIEDAD LIMITADA</t>
  </si>
  <si>
    <t xml:space="preserve">La sociedad tiene por objeto: El diseño, desarrollo, programación, instalación, configuración, ejecución y mantenimiento de aplicaciones informáticaspara sor utilizadas en diversas plataformas electrónicas; la Inserción y comercialización de publicidad por medios electrónicos;. </t>
  </si>
  <si>
    <t>B12833794</t>
  </si>
  <si>
    <t>ANGAL INFORMATICA SL</t>
  </si>
  <si>
    <t xml:space="preserve">LA CREACION DE PAGINAS WEB, ANALITICA WEB, POSICIONAMIENTO WEB, PUBLICIDADY CAMPANAS DE MARKETING ON-LINE. DISENO WEB Y DISENO DE IMAGENES CORPORATIVAS. LA VENTA DE MATERIAL INFORMATICO, CONSUMIBLES Y REDES.. </t>
  </si>
  <si>
    <t>info@angal.es</t>
  </si>
  <si>
    <t>B25625088</t>
  </si>
  <si>
    <t>ANILOM&amp;AIRAM SL</t>
  </si>
  <si>
    <t xml:space="preserve">ACTIVIDADES AL POR MAYOR Y AL POR MENOR DE RECAMBIOS DE AUTOMOVILES Y MAQUINARIA INDUSTRIAL. COMERCIO AL POR MAYOR Y AL POR MENOR DE RECAMBIOS DE AUTOMOVILES Y MAQUINARIA INDUSTRIAL. </t>
  </si>
  <si>
    <t>B35915214</t>
  </si>
  <si>
    <t>NORA LINEAS Y CABLES SL</t>
  </si>
  <si>
    <t xml:space="preserve">DISENO, INSTALACION, ASESORAMIENTO E INFRAESTRUCTURA DE REDES DE TELECOMUNICACIONES, ELECTRICAS Y DE CUALQUIER OTRO TIPO. ADMINISTRACION Y EXPLOTACION TURISTICA DE TODO TIPO DE EMBARCACIONES, FINCAS, HOTELES, APARTAMENTO. </t>
  </si>
  <si>
    <t>B39660105</t>
  </si>
  <si>
    <t>MECANIZADOS DE ACEROS Y RESINAS SOCIEDAD LIMITADA</t>
  </si>
  <si>
    <t xml:space="preserve">LA COMPRAVENTA Y REPARACION DE TODO TIPO DE MAQUINARIA INDUSTRIAL, AGRICOLA Y PECUARIA Y SUS ACCESORIOS, Y LA VENTA DE REPUESTOS PARA AUTOMOCION. SI FUERA NECESARIO; DICHAS ACTIVIDADES DEBERAN SER REALIZADAS POR MEDIO DE. </t>
  </si>
  <si>
    <t>B70365952</t>
  </si>
  <si>
    <t>FERASA INFORMATICA SL</t>
  </si>
  <si>
    <t xml:space="preserve">. Comercio al por mayor y al por menor. Distribución comercial. Importacióny exportación. 2. Informática, telecomunicaciones y ofimática. </t>
  </si>
  <si>
    <t>B87786349</t>
  </si>
  <si>
    <t>JOCAR SOLUCIONES Y INSTALACIONES SL</t>
  </si>
  <si>
    <t xml:space="preserve">Actividades de programación informática. La fabricación, distribución, comercialización, instalación y montaje, mantenimiento y conservación de redes informáticas de telefonía, sonido e imagen, antenas de televisión y radio porteros automáticos. Servicios de instalaciones eléctricas. </t>
  </si>
  <si>
    <t>oligran@oligran.com</t>
  </si>
  <si>
    <t>B98516933</t>
  </si>
  <si>
    <t>SEOCUBE SL</t>
  </si>
  <si>
    <t xml:space="preserve">La sociedad tendrá por objeto las siguientes actividades: a) Trabajos y programación de informática, telecomunicaciones y ofimática. b) La prestaciónde servicios de formación, marketing y publicidad, así como el asesoramiento en dichas actividades. </t>
  </si>
  <si>
    <t>B66037250</t>
  </si>
  <si>
    <t>DASTEC 2013 SL</t>
  </si>
  <si>
    <t xml:space="preserve">TRABAJOS DE COMERCIO AL MENOR DE TODO TIPO DE PRODUCTOS RELACIONADOS CON LA TELEFONIA MOVIL O FIJA, SUS ACCESORIOS, E INCLUSO LA INTERMEDIACION EN SU COTNRATACION CON COMPAÑIAS SUMINISTRADORAS, PARA PROFESIONALES Y PARTICULARES. </t>
  </si>
  <si>
    <t>B82564824</t>
  </si>
  <si>
    <t>ESSENCE INTERACTIVE CENTER SL</t>
  </si>
  <si>
    <t xml:space="preserve">A. EL EJERCICIO DE LA ACTIVIDAD PUBLICITARIA, MEDIANTE ASESORIA, CREACION, PROYECCION, PRODUCCION Y EDICION DE LAS RESPECTIVAS CAMPANAS A TRAVES DE CUALQUIER MEDIO DE DIFUSION, YA COMPRENDA EL DESARROLLO EL DESARROLLO DE. </t>
  </si>
  <si>
    <t>betybyte@betybyte.com</t>
  </si>
  <si>
    <t>B87710562</t>
  </si>
  <si>
    <t>TAICOM OP LEASE SL</t>
  </si>
  <si>
    <t xml:space="preserve">La sociedad tiene por objeto la cesión por cualquier titulo de todo tipo de maquinaria, instrumentos electrónicos y equipos informáticos (con exclusión del arrendamiento financiero). </t>
  </si>
  <si>
    <t>B98520331</t>
  </si>
  <si>
    <t>ORAMON DEVELOPMENT SOCIEDAD LIMITADA</t>
  </si>
  <si>
    <t xml:space="preserve">A) El desarrollo y producción de software a medida. B) El desarrollo de sotware para desarrollo de sitios web. Tales actividades podrán ser realizadas total y parcialmente de modo indirecto mediante la titularidad de accioneso participaciones en sociedades con objeto idéntico o análogo. </t>
  </si>
  <si>
    <t>B27444397</t>
  </si>
  <si>
    <t>PUBLIDREAMS SL</t>
  </si>
  <si>
    <t>"Agencia de publicidad, organización y promoción de eventos, ventas de entradas de espectáculos, gabinete de prensa, diseño gráfico, diseño web, desarrollo de aplicaciones para móviles, desarrollo de software para empresas, marketing online, marketíng directo, ""street marketing"" y ""community manager"". "</t>
  </si>
  <si>
    <t>B64989114</t>
  </si>
  <si>
    <t>DYNAMIC SMART SL</t>
  </si>
  <si>
    <t xml:space="preserve">LA PROMOCION Y CONSTRUCCION DE EDIFICACIONES, ASI COMO LA COMPRA, VENTA, REFORMA, ARRENDAMIENTO, ADMINISTRACION Y EXPLOTACION POR CUALQUIER TITULO DE VIVIENDAS, EDIFICIOS, HOTELES, LOCALES, NAVES INDUSTRIALES, SOLARES, T. </t>
  </si>
  <si>
    <t>B84368745</t>
  </si>
  <si>
    <t>GEDATA SISTEMAS S.L</t>
  </si>
  <si>
    <t xml:space="preserve">EN EL AMBITO DE LAS TELECOMUNICACIONES, INGENIERIA DE REDES DE FIJAS O MOVILES, GESTION Y MANTENIMIENTO DE REDES, INSTALACIONES DE PROYECTOS LLAVE EN MANO. </t>
  </si>
  <si>
    <t>B47759402</t>
  </si>
  <si>
    <t>SOLID GEAR PROJECTS SL</t>
  </si>
  <si>
    <t xml:space="preserve">La creación, diseño, desarrollo y comercialización de aplicaciones informáticas para terminales móviles; programación, consultoría y otras actividades relacionadas con la informática; actividades de programación informática; actividades de consultoría informática; gestión de recursos informáticos. </t>
  </si>
  <si>
    <t>B86551165</t>
  </si>
  <si>
    <t>NEDOKORO SL</t>
  </si>
  <si>
    <t xml:space="preserve">ASESORIA Y CONSULTORIA FINANCIERA, ESTRATEGICA Y TECNOLOGICA A EMPRESAS Y PARTICULARES. CREACION Y EXPLOTACION DE PAGINAS WEB PARA SI MISMA Y PARA TERCEROS............. </t>
  </si>
  <si>
    <t>B99375180</t>
  </si>
  <si>
    <t>FITZPATRICK PROFESSIONAL CONSULTING SL</t>
  </si>
  <si>
    <t xml:space="preserve">a) Consultoría en la implantación de sistemas de gestión do la calidad, desarrollo de recursos humanos, diseño y ejecución de programas de formación, estudios de viabilidad para nuevos proyectos. b) Proyectos basados en la gestión por procesos y la aplicación de lean management: mejora de los proces. </t>
  </si>
  <si>
    <t>B10418861</t>
  </si>
  <si>
    <t>INVENORBA SL</t>
  </si>
  <si>
    <t xml:space="preserve">Actividades de innovaciones tecnológicas, registro y negociación de modelos de utilidad, patentes distribución y venta de los prototipos. </t>
  </si>
  <si>
    <t>B32396319</t>
  </si>
  <si>
    <t>MODERA MEDIA SL</t>
  </si>
  <si>
    <t xml:space="preserve">A) CONTROL, REVISION, SUPERVISION Y ADAPTACION DE CON-TENIDOS EN APLICACIONES INFORMATICAS. B) LA PRODUCCION, EDICION Y COMERCIALIZACION DE CONTENIDOS, FORMATOS, PUBLICIDAD Y SERVICIOS PARA SER CONSUMIDOS EN TODOS LOS DI. </t>
  </si>
  <si>
    <t>B54733282</t>
  </si>
  <si>
    <t>METRIC SALAD METRICAS Y ANALITICAS DIGITALES SL</t>
  </si>
  <si>
    <t xml:space="preserve">1. Métrica, análisis de datos y visualización web. 2. La consultoría, desarrollo y gestión de la información, comunicación y diseño, aplicaciones informáticas en redes de comunicaciones, estudios de mercado, publicidad y estrategias de red. 3. La edición electrónica, desarrollo de interactivos, g. </t>
  </si>
  <si>
    <t>B84354430</t>
  </si>
  <si>
    <t>MARCAEN ELECTRONIC IBERICA S.L</t>
  </si>
  <si>
    <t xml:space="preserve">REALIZACION DE CUALQUIER ACTIVIDAD RELACIONADA CON EL COMERCIO ELECTRONICO. </t>
  </si>
  <si>
    <t>B86254240</t>
  </si>
  <si>
    <t>SEMBRANDO PRODUCCIONES SL</t>
  </si>
  <si>
    <t xml:space="preserve">LA CREACION, PRODUCCION, DIRECCION, REPRESENTACION, DISTRIBUCION Y COMERCIALIZACION POR CUENTA PROPIA O DE TERCEROS DE TODO TIPO DE PRODUCTOS Y CONTENIDOS AUDIOVISUALES DESTINADOS A MEDIOS CINEMATOGRAFICOS, DE COMUNICACION, INSTITUCIONES, EMPRESAS O PARTICULARES. </t>
  </si>
  <si>
    <t>B98191612</t>
  </si>
  <si>
    <t>SOLUCIONES INNOVADORAS INTERNET SL</t>
  </si>
  <si>
    <t xml:space="preserve">-LAS ACTIVIDADES RELACIONADAS CON INTERNET Y LAS NUEVAS TECNOLOGIAS, TALES COMO LA GESTION DE DOMINIOS, SERVIDORES, CREACION DE PORTALES, PAGINAS WEB, ETC.; LA IMPLANTACION Y MANTENIMIENTO DE ORDENADORES, SERVIDORES, RED. </t>
  </si>
  <si>
    <t>B63225643</t>
  </si>
  <si>
    <t>APLITA SL</t>
  </si>
  <si>
    <t xml:space="preserve">ORGANIZACION DE SERVICIOS DE RESTAURACION, BANQUETES, CATERING, COLECTIVIDADES, ESPECTACULOS; CONGRESOS, CONVENCIONES, CLUB GASTRONOMICO, SALAS POLIVALENTES, ETC, ASI COMO EL ARRENDAMIENTO (NO FINANCIERO) DE BIENES MUEBL. </t>
  </si>
  <si>
    <t>B83331264</t>
  </si>
  <si>
    <t>PRENSA-PLUS SL</t>
  </si>
  <si>
    <t xml:space="preserve">LA EXPLOTACION, PRODUCCION Y TRATAMIENTO DE TODAS LAS ACTIVIDADES RELACIONADAS CON LA COMUNICACION E INFORMACION EN PRENSA, ASI COMO LAS ACTIVIDADES DE FORMACION, INFORMACION Y PROMOCION DE DICHA INFORMACION,. </t>
  </si>
  <si>
    <t>B86480340</t>
  </si>
  <si>
    <t>INNOVATI NETWORKS SL</t>
  </si>
  <si>
    <t xml:space="preserve">LA CONSULTORIA TECNOLOGICA SOFTWARE Y DE INNOVACION, ASI COMO LA CONSULTORIA EN APOYO A ACTIVIDADES DE GESTION ADMINISTRATIVA, DE RECURSOS HUMANOS, ECONOMICAS, FINANCIERAS Y DE ACTIVIDADES ACCESORIAS RELACIONADAS CON DICHA GESTION. LA FORMACION POR MEDIOS TRADICIONALES Y MEDIANTE LA UTILIZACION. </t>
  </si>
  <si>
    <t>B91695999</t>
  </si>
  <si>
    <t>MANGUERAS Y CONDUCTORES DEL SUR SL</t>
  </si>
  <si>
    <t xml:space="preserve">EL COMERCIO AL POR MAYOR DE MANGUERAS Y CONDUCTORES HIDRAULICOS, DE PRODUCTOS QUIMICOS INDUSTRIALES, DE MAQUINARIA INDUSTRIAL Y AGRICOLA.. </t>
  </si>
  <si>
    <t>B91804476</t>
  </si>
  <si>
    <t>DINAMIC AREA SOFTWARE SOCIEDAD LIMITADA</t>
  </si>
  <si>
    <t xml:space="preserve">A) ACTIVIDADES DE COMPRAVENTA E INTERMEDIACION DE TODA CLASE DE FINCAS RUSTICAS Y URBANAS, PROMOCION Y CONSTRUCCION DE TODO TIPO DE EDIFICACIONES EN LAS MISMAS, SU REHABILITACION, VENTA O ARRENDAMIENTO NO FINANCIERO Y LA. </t>
  </si>
  <si>
    <t>info@enlasredes.es</t>
  </si>
  <si>
    <t>B99382137</t>
  </si>
  <si>
    <t>SISTEMAS OMATICA SOCIEDAD LIMITADA</t>
  </si>
  <si>
    <t xml:space="preserve">La programación de autómatas industriales, así como la instalación y mantenimiento de los mismos. La realización de instalaciones eléctricas. </t>
  </si>
  <si>
    <t>A41086307</t>
  </si>
  <si>
    <t>ANDALUZA DE SUMINISTROS ELECTRICOS E INDUSTRIALES SOCIEDAD ANONIMA</t>
  </si>
  <si>
    <t xml:space="preserve">LA COMPRAVENTA DE MATERIAS PRIMAS, ELEMENTOS TERMINADOS, PRODUCTOS SEMIMANUFACTURADOS Y BIENES DE EQUIPO, PARA SU COMERCIALIZACION TANTO EN EL COMERCIO MAYORISTA COMO MINORISTA EN LOS SECTORES ELECTRICO, ELECTRONICO, INF. </t>
  </si>
  <si>
    <t>huelva@aseisa.es</t>
  </si>
  <si>
    <t xml:space="preserve"> aseisa@aseisa.es</t>
  </si>
  <si>
    <t>B62271598</t>
  </si>
  <si>
    <t>APLICACIONES EMPRESARIALES CON REDES NEURONALES SL</t>
  </si>
  <si>
    <t xml:space="preserve">EL DISENO, PRODUCCION, Y DESARROLLO DE TODO TIPO DE APLICACIONES SOFTWARE EN ESPECIAL LAS BASADAS EN REDES NEURONALES, INTELIGENCIA ARTIFICIAL Y ALGORITMOS GENETICOS.. </t>
  </si>
  <si>
    <t>B01407832</t>
  </si>
  <si>
    <t>GESTION DE ESQUELAS SL</t>
  </si>
  <si>
    <t xml:space="preserve">LA GESTION Y DISENO Y MANTENIMIENTO DE UN DOMINIO DE INTERNET QUE TENGA POR OBJETO ALBERGAR PUBLICIDAD POR MEDIO DE PAGINAS WEB. </t>
  </si>
  <si>
    <t>B82740838</t>
  </si>
  <si>
    <t>IMAWEB 2000 SL</t>
  </si>
  <si>
    <t xml:space="preserve">LA PRODUCCION Y COMERCIALIZACION DE PROGRAMAS MULTIMEDIA Y COMUNICACIONES EN CUALESQUIERA SOPORTES ACTUALES O FUTUROS, O A TRAVES DE INTERNET.. </t>
  </si>
  <si>
    <t>B99283970</t>
  </si>
  <si>
    <t>EUROPEA DE PROTECCION Y TELECOMUNICACIONES SOCIEDAD LIMITADA</t>
  </si>
  <si>
    <t xml:space="preserve">1. Las instalaciones de seguridad, circuitos cerrados de television y vigilancia asi como la prestacion de dichos servicios de seguridad y vigilancia mediante el oportuno personal. 2. Las insonorizaciones. 3. Las instalaciones de sonido, hilo musical, telefonia, centralitas, redes informaticas y.. </t>
  </si>
  <si>
    <t>B39776190</t>
  </si>
  <si>
    <t>SMARKSOCIAL SL</t>
  </si>
  <si>
    <t xml:space="preserve">La prestación de todo tipo de servicios relacionados con actividades de comunicación, soporte multimedia y marketing, gestión de herramientas de marketing para empresas, creación de páginas web, herramientas y aplicaciones web y multimedia, creación de contenidos multimedia (videos, audios, imagen). </t>
  </si>
  <si>
    <t>B64588213</t>
  </si>
  <si>
    <t>COPIGRAFIC KIAM SL</t>
  </si>
  <si>
    <t xml:space="preserve">LOS SERVICIOS DE MANIPULACION DEL PAPEL, ARTES GRAFICAS, IMPRESION Y REPRODUCCION DE TEXTOS E IMAGENES POR MULTICOPISTAS; FOTOCOPIAS O CUALQUIER PROCEDIMIENTO.EL DISENO Y CREACION DE PAGINAS WEB, ETC. </t>
  </si>
  <si>
    <t>B81807125</t>
  </si>
  <si>
    <t>SILVER MEDIA SL</t>
  </si>
  <si>
    <t xml:space="preserve">PRODUCCION, EDICION Y DISTRIBUCION DE PRODUCTOS EDITORIALES Y MULTIMEDIA.. </t>
  </si>
  <si>
    <t>B91982314</t>
  </si>
  <si>
    <t>BIANCTECH SL</t>
  </si>
  <si>
    <t xml:space="preserve">1. Información y comunicaciones.-2. Informática, telecomunicaciones y ofimática.-3. Investigación, desarrollo e innovación.-4. Actividades científicas y técnicas. </t>
  </si>
  <si>
    <t>B61508495</t>
  </si>
  <si>
    <t>M A D A J 1997 SL</t>
  </si>
  <si>
    <t xml:space="preserve">COMPRA Y VENTA, TENENCIA GESTION, ADMINISTRACION Y ARRENDAMIENTO NO FINANCIERO DE MAQUINARIA INDUSTRIAL. COMPRAVENTA DE TERRENOS Y DEMAS BIENES INMUEBLES, ESPECIALMENTE EDIFICIOS, SIMPLES O DIVIDIDOS POR PISOS, LOCALES, . </t>
  </si>
  <si>
    <t>B84445410</t>
  </si>
  <si>
    <t>EPICUREAM LEARNING SL</t>
  </si>
  <si>
    <t xml:space="preserve">LA ENSENANZA EN EL AREA DE LA INFORMATICA, TELEMATICA, OFIMATICA Y DE REDES DE COMUNICACION. </t>
  </si>
  <si>
    <t>elearning@epicuream.com</t>
  </si>
  <si>
    <t xml:space="preserve"> info@epicuream.com</t>
  </si>
  <si>
    <t>B85152932</t>
  </si>
  <si>
    <t>INTROPIA INTELIGENCIA EN INTERNET SL</t>
  </si>
  <si>
    <t xml:space="preserve">CREACION, DISENO Y GESTION DE ACTIVIDADES EN EL CAMPO DE LA INFORMATICA, PAGINAS WEB, PUBLICIDAD Y MARKETING DE INTERNET. </t>
  </si>
  <si>
    <t>B86316031</t>
  </si>
  <si>
    <t>SUETIHE MADRID SL</t>
  </si>
  <si>
    <t xml:space="preserve">LA EJECUCION DE TRABAJOS DE DISEÑO ASISTIDO POR ORDENADOR, ASI COMO LA ASESORIA O CONSULTORIA COMERCIAL RELACIONADA CON DICHA ACTIVIDAD. </t>
  </si>
  <si>
    <t>B91452581</t>
  </si>
  <si>
    <t>EMEDOS RESTAURACION SL</t>
  </si>
  <si>
    <t xml:space="preserve">EL COMERCIO AL POR MENOR DE MAQUINARIA INDUSTRIAL Y ARTICULOS DE HOSTELERIA. </t>
  </si>
  <si>
    <t>B86504362</t>
  </si>
  <si>
    <t>INVERSIONES DIGITALES EN INTERNET SL</t>
  </si>
  <si>
    <t xml:space="preserve">INVERSION EN EMPRESAS DE INTERNET Y DE TECNOLOGIA. </t>
  </si>
  <si>
    <t>B95539615</t>
  </si>
  <si>
    <t>SIDERINOX 2008 SOCIEDAD LIMITADA</t>
  </si>
  <si>
    <t xml:space="preserve">COMPRAVENTA, IMPORTACION, EXPORTACION DE CABLES, TORNILLOS, MUEBLES Y DEMAS ELEMENTOS INDUSTRIALES METALICOS.. </t>
  </si>
  <si>
    <t>B98355449</t>
  </si>
  <si>
    <t>SISMIC BUBLES SOCIEDAD LIMITADA</t>
  </si>
  <si>
    <t xml:space="preserve">La Sociedad tendrá por objeto la siguiente actividad: Informática, telecomunicaciones y ofimática. Comercio al por mayor y al por menor. Distribucióncomercial. </t>
  </si>
  <si>
    <t>B06534978</t>
  </si>
  <si>
    <t>EXTNET SERVICIOS INFORMATICOS SL</t>
  </si>
  <si>
    <t xml:space="preserve">A)ACTIVIDADES DE COMPRAVENTA E INTERMEDIACION DE TODA CLASE DE FINCAS RUSTICAS Y URBANAS, PROMOCION Y CONSTRUCCION DE TODO TIPO DE EDIFICACIONES EN LAS MISMAS, SU REHABILITACION, VENTA O ARRENDAMIENTO NO FINANCIERO Y LA. </t>
  </si>
  <si>
    <t>B13550512</t>
  </si>
  <si>
    <t>SOLUCIONES TECNOLOGICAS MANCHEGAS SOCIEDAD LIMITADA</t>
  </si>
  <si>
    <t xml:space="preserve">El objeto social lo constituirá: a). Las actividades propias del ramo de la informática, la fabricación, importación, exportación, distribución, venta e instalación de materiales y elementos informáticos, la creación e instalación de redes, asesoramiento a terceros y la intermediación comercial en. </t>
  </si>
  <si>
    <t>B17738956</t>
  </si>
  <si>
    <t>6TEMS COMUNICACIO INTERACTIVA SL</t>
  </si>
  <si>
    <t>17244</t>
  </si>
  <si>
    <t xml:space="preserve">LA ACTIVIDAD INFORMATICA Y LA PRODUCCION DE MULTIMEDIA, LA ELABORACION Y COMERCIO DE HARWARE Y SOFTWARE, CREACION DE PAGINAS WEB, REALIZACION DE CURSOS DE OFIMATICA, GESTION Y PROMOCION DE PORTALES Y DOMINIOS DE INTERNET. </t>
  </si>
  <si>
    <t>B60764248</t>
  </si>
  <si>
    <t>PUIG CONTROL SL</t>
  </si>
  <si>
    <t xml:space="preserve">REALIZACION Y REPARACION DE INSTALACIONES ELECTRICAS, DE AGUA, GAS, CALEFACCION EN EDIFICIOS, CONSTRUCCIONES Y TERRENOS, REALIZACION Y REPARACION DE APARATOS ELECTRONICOS Y NEUMATICOS. ETC.. </t>
  </si>
  <si>
    <t>B93153476</t>
  </si>
  <si>
    <t>LINEAS 80X SL</t>
  </si>
  <si>
    <t xml:space="preserve">9. Información y comunicaciones. A efectos de determinación del objeto social, conforme a los artículos 23. b) de la Ley de Sociedades de Capital y 178 del Reglamento del Registro Mercantil, la referencia concreta al tipo de productos o servicios que delimitan más específicamente la actividad de que. </t>
  </si>
  <si>
    <t>B53865564</t>
  </si>
  <si>
    <t>GLOBAL TELESAT SL</t>
  </si>
  <si>
    <t>03006</t>
  </si>
  <si>
    <t xml:space="preserve">SUMINISTRO DE TELECOMUNICACIONES DE DATOS VIA SATELITE, WIFI Y OTRAS TECNOLOGIAS. DISENO, IMPLEMENTACION Y GESTION DE REDES WIFI Y PRODUCTOS DE DICHA TECNOLOGIA. GESTION Y EXPLOTACION DE REDES DE VOZ IP ASI COMO SERVICIO. </t>
  </si>
  <si>
    <t>B54406053</t>
  </si>
  <si>
    <t>POMELO MEDIA SL</t>
  </si>
  <si>
    <t xml:space="preserve">DISENO WEB, DISENO DE INTERACCION, CONSULTORIA DE USABILIDAD, DISENO GRAFICO, BRANDING, IMAGEN Y COMUNICACION CORPORATIVA. CREACION DESARROLLO E IMPLEMENTACION DE PORTALES, TPV'S E INTERFACES. HOSTING, CREACION GESTION Y. </t>
  </si>
  <si>
    <t>B83758342</t>
  </si>
  <si>
    <t>CHI POSITIVO SL</t>
  </si>
  <si>
    <t xml:space="preserve">ASESORAMIENTO EN CALIDAD DE VIDA. </t>
  </si>
  <si>
    <t>B83734939</t>
  </si>
  <si>
    <t>MOMALT 23 SL</t>
  </si>
  <si>
    <t xml:space="preserve">LA GENERACION Y COMERCIALIZACION DE MODELOS MATEMATICOS; PARA LA TOMA DE DECISIONES EN LOS MERCADOS FINANCIEROS. IMPARTIR CURSOS DE FORMACION O CONFERENCIAS EN MATERIA DE ANALISIS FINANCIERO, ETC. </t>
  </si>
  <si>
    <t>B86699204</t>
  </si>
  <si>
    <t>BOGARTI PRODUCCIONES CREATIVAS SL</t>
  </si>
  <si>
    <t xml:space="preserve">a) La importación, exportación, compra y venta, representación, explotación tanto directa o personal como a través de correo, línea telefónica, televisión, radio, prensa, internet, programas de ordenador, soportes digitales, visual y fonogramas imagen,. </t>
  </si>
  <si>
    <t>B96179288</t>
  </si>
  <si>
    <t>ACIMUT INTEGRACION DE SISTEMAS SOCIEDAD LIMITADA</t>
  </si>
  <si>
    <t xml:space="preserve">EL ASESORAMIENTO Y CONSULTORIA DE EMPRESAS EN CONTROL DE PRODUCCION, REDUCCION DE COSTES, LOGISTICA, REDUCCION DE CONSUMO ENERGETICO ROBOTICA AUTOMATIZACION Y SISTEMAS DE INFORMACION Y GESTION.. </t>
  </si>
  <si>
    <t>infoacimut@acimut.com</t>
  </si>
  <si>
    <t xml:space="preserve"> acimut@acimut.com</t>
  </si>
  <si>
    <t>A98747942</t>
  </si>
  <si>
    <t>BIGML LABS SOCIEDAD ANONIMA</t>
  </si>
  <si>
    <t xml:space="preserve">Investigación y Desarrollo de Tecnologías de la Información y Aprendizaje Automático. (CNAE actividad principal 6201). </t>
  </si>
  <si>
    <t>B47708144</t>
  </si>
  <si>
    <t>CONEXO MEDIA SL</t>
  </si>
  <si>
    <t xml:space="preserve">Compraventa de material eléctrico de telecomunicaciones; transformación dematerial eléctrico; compraventa de inmuebles; gestión de franquicias; comercio al por mayor de mercaderías. </t>
  </si>
  <si>
    <t>B54620927</t>
  </si>
  <si>
    <t>BADMILK DISEÑO Y COMUNICACION SL</t>
  </si>
  <si>
    <t xml:space="preserve">-Diseño gráfico, diseño Web, creación de aplicaciones y programas informáticos, definición de interfaces, diseño de interacción, consultoría de usabilidad, branding, diseño de imagen corporativa, creación de portales, diseño personalizado de gestores de contenido, servicios de comunity manager. -P. </t>
  </si>
  <si>
    <t>B76028919</t>
  </si>
  <si>
    <t>GRUPO EMPRESARIAL ABACAN SL</t>
  </si>
  <si>
    <t>35012</t>
  </si>
  <si>
    <t xml:space="preserve">EL DISENO Y REALIZACION DE CAMPANAS PUBLICITARIAS POR CUALQUIER TIPO DE SOPORTE O MEDIO. LA ORGANIZACION Y REALIZACION DE EVENTOS A TRAVES DE MEDIOS PROPIOS O AJENOS. EL DISENO, ELABORACION Y MANTENIMIENTO DE PAGINAS WEB. </t>
  </si>
  <si>
    <t>B91995936</t>
  </si>
  <si>
    <t>CARIBERIMOVIL SOCIEDAD LIMITADA</t>
  </si>
  <si>
    <t>41920</t>
  </si>
  <si>
    <t xml:space="preserve">1. La importación y exportación de telefonía, accesorios y material eléctricos. </t>
  </si>
  <si>
    <t>B57593378</t>
  </si>
  <si>
    <t>BRICO SINTES SOCIEDAD LIMITADA</t>
  </si>
  <si>
    <t>07714</t>
  </si>
  <si>
    <t xml:space="preserve">COMERCIO MENOR DE PRODUCTOS DE BRICOLAJE, FERRETERIA, MOBILIARIO, MAQUINARIA INDUSTRIAL, MAQUINARIA PARA JARDINERIA Y MATERIAL PARA INSTALACIONES ELECTRICAS, ELECTRONICAS Y DE TELEFONIA.. </t>
  </si>
  <si>
    <t>info@hjsintes.com</t>
  </si>
  <si>
    <t>B65908634</t>
  </si>
  <si>
    <t>VERBIA CONSULTING SL</t>
  </si>
  <si>
    <t xml:space="preserve">DISEÑO Y PROGRAMACION DE: APLICACIONES MOVILES PARA SMARTPHONE, TABLETAS Y OTROS DISPOSITIVOS MOVILES. SOLUCIONES DE REALIDAD AUMENTADA TANTO EN FORMATOMOVIL COMO WEB. CONSULTORIA: ESTUDIO DE FUNCIONALIDADES, ETC. </t>
  </si>
  <si>
    <t>consultingls2000@yahoo.es</t>
  </si>
  <si>
    <t>B91700047</t>
  </si>
  <si>
    <t>LABORATORIO DE GRAFISTICA Y DOCUMENTOSCOPIA SL</t>
  </si>
  <si>
    <t>41560</t>
  </si>
  <si>
    <t xml:space="preserve">CONSTITUYE EL OBJETO SOCIAL LA GRAFOLOGIA Y PERITAJE CALIGRAFICO, UTILIZANDO MEDIOS MECANICOS, INFORMATICOS O DE CUALQUIER INDOLE QUE AYUDEN A LA REALIZACION DE ESTUDIOS GRAFISTICOS, DOCUMENTOSCOPICOS Y DE CRIMINALISTICA. </t>
  </si>
  <si>
    <t>B61033296</t>
  </si>
  <si>
    <t>MATARO LINE SL</t>
  </si>
  <si>
    <t xml:space="preserve">COMERCIO AL POR MAYOR DE ORDENADORES, VIDEO JUEGOS Y VIDEO CONSOLAS.. </t>
  </si>
  <si>
    <t>B86237484</t>
  </si>
  <si>
    <t>ZONA MOVIL MULTISERVICIOS SL</t>
  </si>
  <si>
    <t xml:space="preserve">LOCUTORIOS TELEFONICOS, ACCESO A INTERNET, COMERCIO AL POR MAYOR Y AL POR MENOR DE ARTICULOS DIVERSOS, DISPOSITIVOS INALAMBRICOS,. </t>
  </si>
  <si>
    <t>odalis1990@hotmail.com</t>
  </si>
  <si>
    <t>B11565348</t>
  </si>
  <si>
    <t>COMERCIAL DE SISTEMAS E INFORMATICA PARA EMPRESAS DE CADIZ SL</t>
  </si>
  <si>
    <t xml:space="preserve">EL ASESORAMIENTO COMERCIAL Y MARKETING, VENTAS DE EQUIPAMIENTO DE EMPRESAS,. </t>
  </si>
  <si>
    <t>B47669288</t>
  </si>
  <si>
    <t>NOUNET SISTEMAS SL</t>
  </si>
  <si>
    <t>47016</t>
  </si>
  <si>
    <t xml:space="preserve">Actividades de programación informática, comprendiendo el diseño de la estructura y el contenido, y/ o la escritura del código informático necesario para crear e implantar programas para sistemas, etc. </t>
  </si>
  <si>
    <t>B64079825</t>
  </si>
  <si>
    <t>SOCIEDAD GESTORA TRATAMIENTO CALCAT SL</t>
  </si>
  <si>
    <t xml:space="preserve">LA COMERCIALIZACION Y DISTRIBUCION DE MAQUINARIA Y PROCEDIMIENTOS TECNOLOGICOS E INDUSTRIALES PARA EL TRATAMIENTO DEL AGUA, RECICLAJE Y REDUCCION DE RESIDUOS Y CONSUMO DE ENERGIA. </t>
  </si>
  <si>
    <t>B65048092</t>
  </si>
  <si>
    <t>BODYZONIA SL</t>
  </si>
  <si>
    <t xml:space="preserve">LA CREACION DE PORTALES Y PAGINAS WEB EN INTERNET ESPECIALIZADOS EN CIRUGIA Y TRATAMIENTOS RELACIONADOS CON LA ESTETICA Y LA EXPLOTACION COMERCIAL DE SUS CONTENIDOS MEDIANTE LA VENTA PUBLICITARIA.. </t>
  </si>
  <si>
    <t>B86377751</t>
  </si>
  <si>
    <t>TRILLIARD SL</t>
  </si>
  <si>
    <t xml:space="preserve">Distribución comercial. Importación y exportación. Actividades de gestión y administración. Servicios educativos, sanitarios, de ocio y entretenimiento. Informática, telecomunicaciones y ofimática. Actividades de programación informática. </t>
  </si>
  <si>
    <t>B86468204</t>
  </si>
  <si>
    <t>BYTEPIX SL</t>
  </si>
  <si>
    <t xml:space="preserve">EL ASESORAMIENTO, LA GESTION Y EL DESARROLLO DE SOFTWARE, DE APLICACIONES DE PROYECTOS DE DISEÑO WEB Y DE MOVILES Y LA ESTRATEGIA ON LINE. QUEDAN EXCLUIDAS DE ESTAS ACTIVIDADES TODAS AQUELLAS REGULADAS POR UNA LEGISLACION ESPECIAL. </t>
  </si>
  <si>
    <t>B93152742</t>
  </si>
  <si>
    <t>KPMJ TARIFICACION SL</t>
  </si>
  <si>
    <t xml:space="preserve">9. Información y comunicaciones. -A efectos de determinación del objeto social, conforme a los artículos 23. b) de la Ley de Sociedades de Capital y 178 del Reglamento del Registro Mercantil, la referencia concreta al tipo de productos o servicios que delimitan más específicamente la actividad de qu. </t>
  </si>
  <si>
    <t>B63776017</t>
  </si>
  <si>
    <t>CONFIRMING NEW PROJECTS SL</t>
  </si>
  <si>
    <t xml:space="preserve">LA COMPRAVENTA, INTERMEDIACION, ARRENDAMIENTO, ADMINISTRACION, EXPORTACION EN CUALQUIER FORMA DE FINCAS RUSTICAS Y URBANAS Y LA REALIZACION DE TODA CLASE DE OBRAS Y CONSTRUCCIONES, ETC                                    . </t>
  </si>
  <si>
    <t>info@segwaybcn.com</t>
  </si>
  <si>
    <t>B17156712</t>
  </si>
  <si>
    <t>TECMA SERVEIS INFORMATICS SL</t>
  </si>
  <si>
    <t xml:space="preserve">COMNERCIO MENOR DE MUEBLES Y MAQUINAS DE OFICINA. </t>
  </si>
  <si>
    <t>B19510569</t>
  </si>
  <si>
    <t>LA SASTRERIA COMUNICACION SOCIEDAD LIMITADA</t>
  </si>
  <si>
    <t xml:space="preserve">Prestación servicios diseño gráfico, comunicación, publicidad, creación, difusión anuncios, campañas información publicitaria, comunicación institucional, pública e imagen corporativa asistida, en el desarrollo de páginas web, adaptación cualquier medio publicitario a las necesidades de las empresas. </t>
  </si>
  <si>
    <t>info@lasastreriacomunicacion.com</t>
  </si>
  <si>
    <t>B62706411</t>
  </si>
  <si>
    <t>ESTANA CAPITAL SL</t>
  </si>
  <si>
    <t xml:space="preserve">ASESORIA INFORMATICA Y LA PROGRAMACION EN TODAS LAS AREAS EMPRESARIALES, INCLUYENDO LA SEGURIDAD VIA INTERNET, LA PUBLICIDAD EN LA RED Y LA GESTION COMERCIAL DE INTRANETS Y EXTRANETS. ETC.. </t>
  </si>
  <si>
    <t>B65227100</t>
  </si>
  <si>
    <t>EFANS EUROPE SL</t>
  </si>
  <si>
    <t xml:space="preserve">EL DISENO, CREACION, DESARROLLO, GESTION Y EXPLOTACION DE SITIOS WEB Y DE COMUNIDADES O REDES SOCIALES DEL AMBITO DEPORTIVO O DE AMBITOS RELACIONADOS CON EL MISMO.. </t>
  </si>
  <si>
    <t>B86328416</t>
  </si>
  <si>
    <t>EXTENDED KNOWLEDGE SERVICES SL</t>
  </si>
  <si>
    <t xml:space="preserve">LAS TECNOLOGIAS DE LA INFORMACION TANTO EN LO REFERENTE A LA INFORMACION ESTRUCTURADA Y FACTUAL, COMO EN LA INFORMACION NO ESTRUCTURADA, UTILIZANDO LAS TECNOLOGIAS ACTUALES O FUTURAS APLICADAS A DICHO AMBITO PARA: LA INVESTIGACION, DISEÑO, ANALISIS. </t>
  </si>
  <si>
    <t>A58526997</t>
  </si>
  <si>
    <t>GILAC INVESTMENT SA</t>
  </si>
  <si>
    <t xml:space="preserve">COMERCIALIZACION DE MATERIAL DE SEGURIDAD, TELECOMUNICACIONES Y DEFENSA, TECNOLOGIAS PARA LA INTERCEPTACION Y DESCIFRADO, SISTEMAS DE INTERCEPTACION SATELITAL, DE 3G Y 4G, DE GSM, GE LOCALIZADORES, INHIBIDORES DE FRECUENCIA .... </t>
  </si>
  <si>
    <t>B60309481</t>
  </si>
  <si>
    <t>INTAREX SL</t>
  </si>
  <si>
    <t xml:space="preserve">IMPORTACION, EXPORTACION DE ARTICULOS Y PRODUCTOS DE CONSUMO. OBTENCION DE EXCLUSIVAS NACIONALES E INTERNACIONALES. COMPRA-VENTA DE ARTICULOS NACIONALES Y EXTRANJEROS A TRAVES DE CATALOGOS, REVISTAS, TELEVISION, ETC.    . </t>
  </si>
  <si>
    <t>intarex@intarex.com</t>
  </si>
  <si>
    <t>B70307285</t>
  </si>
  <si>
    <t>IOCUS TECHNOLOGY SL</t>
  </si>
  <si>
    <t xml:space="preserve">Promoción, distribución y venta de sensores que miden parámetros para la integración en diversos sectores industriales y sociales. </t>
  </si>
  <si>
    <t>B97737225</t>
  </si>
  <si>
    <t>ROGAVEN COMPRA VENTA SL</t>
  </si>
  <si>
    <t xml:space="preserve">LA SOCIEDAD TENDRA POR OBJETO LA COMPRAVENTA AL POR MAYOR Y AL POR MENOR DE TODA CLASE DE MAQUINARIA INDUSTRIAL Y EL SUMINISTRO DE MATERIALES DE ARTES GRAFICAS. </t>
  </si>
  <si>
    <t>B13407440</t>
  </si>
  <si>
    <t>CENTRAL DE TASACIONES Y PERITACIONES SOCIEDAD LIMITADA</t>
  </si>
  <si>
    <t xml:space="preserve">a. Agencia comercial. b. Desarrollo y comercialización de productos y actividades en el sector de telecomunicación e internet. c. Comercialización, y Compraventa -mayor y menor-de metales preciosos y semi-preciosos así como de joyas y piedras preciosas. d. Comercialización, alquiler, compravent.. </t>
  </si>
  <si>
    <t>servitec@microuniversal.com</t>
  </si>
  <si>
    <t>B34250514</t>
  </si>
  <si>
    <t>RADIO VALCA PALENCIA SL</t>
  </si>
  <si>
    <t xml:space="preserve">Comercialización al por mayor y al por menor, importación, exportación, distribución, reparación, préstamo y alquiler de aparatos y redes de telefonía, móvil y domestica, Internet, con accesorios y complementos de todo tipoque le sean propios. Comercialización al por mayor y al por menor, importac. </t>
  </si>
  <si>
    <t>B57288151</t>
  </si>
  <si>
    <t>SUERTE MAS 16 SL</t>
  </si>
  <si>
    <t xml:space="preserve">LA CREACION DE PAGINAS WEB Y APLICACIONES INFORMATICAS DESTINADAS A LAS ADMINISTRACIONES DE LOTERIA Y APUESTAS DEL ESTADO. EL DESARROLLO DE TODAS AQUELLAS GESTIONES ANTE EL ORGANISMO NACIONAL DE LOTERIAS Y APUESTAS DEL E. </t>
  </si>
  <si>
    <t>B57352890</t>
  </si>
  <si>
    <t>VENTI PRODUCTIONS SL</t>
  </si>
  <si>
    <t xml:space="preserve">LA CREACION DE PAGINAS WEB Y APLICACIONES INFORMATICAS PARA ORDENADORES Y TELEFONOS MOVILES, ASI COMO LA PUESTA A DISPOSICION DE CUALQUIER MEDIO DE TELECOMUNICACION Y MENSAJES TELEFONICOS (SMS). </t>
  </si>
  <si>
    <t>B98474430</t>
  </si>
  <si>
    <t>INNOVACION FASE BETA SOCIEDAD LIMITADA</t>
  </si>
  <si>
    <t xml:space="preserve">1) Ofrecer diferentes soluciones de desarrollo software, auditorias y consultorías, así mismo, el análisis de rendimiento de diferentes plataformas yaplicaciones para terminales móviles y fijos. 2) Explotación y venta de maquinaria informática y equipamiento de oficinas. 3) Centro de formación para. </t>
  </si>
  <si>
    <t>B37483310</t>
  </si>
  <si>
    <t>GUIAS DE TURISMO ONLINE SL</t>
  </si>
  <si>
    <t xml:space="preserve">A) LA DIFUSION DE INFORMACION A TRAVES DE LA RED INFORMATICA DENOMINADA INTERNET, UTILIZANDO LOS DOMINIOS ACTUALES Y FUTUROS PARA SU EXPLOTACION COMERCIAL, PUBLICITARIA Y PERTINENTES. B) LA DIFUSION DE CUALQUIER TIPO DE. </t>
  </si>
  <si>
    <t>B47692124</t>
  </si>
  <si>
    <t>RADIO VALCA RUA OSCURA SL</t>
  </si>
  <si>
    <t xml:space="preserve">Comercialización al por mayor y al por menor, importación y exportación, distribución, reparación, préstamo y alquiler de aparatos y redes de telefonía, móvil y domestica, Internet, con accesorios y complementos de todo tipoque le sean propios. Etc. </t>
  </si>
  <si>
    <t>B85377752</t>
  </si>
  <si>
    <t>HIJOS DE NADIE SL</t>
  </si>
  <si>
    <t xml:space="preserve">EDICION DE SOPORTES GRABADOS DE SONIDO, DE VIDEO Y DE INFORMATICA.. </t>
  </si>
  <si>
    <t>B12882759</t>
  </si>
  <si>
    <t>THUNDERCOM 2012 SL</t>
  </si>
  <si>
    <t xml:space="preserve">Comercialización, asesoramiento, importación, exportación, intermediación, reparación y distribución, de aparados eléctricos y electrónicos relacionados con la telefonía, accesorios y productos complementarios de las telecomunicaciones, así como la mediación entre operadores de redes y terceros. </t>
  </si>
  <si>
    <t>B20911244</t>
  </si>
  <si>
    <t>EASOTEC SOLUCIONES INTEGRALES SL</t>
  </si>
  <si>
    <t xml:space="preserve">LA REFORMA, REHABILITACION Y CONSTRUCCION DE VIVIENDAS, LOCALES COMERCIALES, PABELLONES INDUSTRIALES Y EDIFICIOS EN GENERAL, ASI COMO LA DISTRIBUCION Y VENTA DE MATERIALES DE CONSTRUCCION, DECORACION Y COMPLEMENTOS: EJEC. </t>
  </si>
  <si>
    <t>B21400247</t>
  </si>
  <si>
    <t>DISTRIBUCIONES IRANPE S.L.</t>
  </si>
  <si>
    <t xml:space="preserve">EL COMERCIO AL POR MENOR DE OBJETOS PARA EL HOGAR E INDUSTRIAS, MATERIAL ELECTRICO Y DE FERRETERIA. </t>
  </si>
  <si>
    <t>B85275675</t>
  </si>
  <si>
    <t>FR HERRAMIENTAS SIGLO XXI SL</t>
  </si>
  <si>
    <t xml:space="preserve">EL COMERCIO AL POR MAYOR Y AL DETALLE DE MAQUINARIA INDUSTRIAL, HERRAMIENTAS Y ACERO.. </t>
  </si>
  <si>
    <t>B64665243</t>
  </si>
  <si>
    <t>QUIMIOMETRICAS SL</t>
  </si>
  <si>
    <t xml:space="preserve">DESARROLLAR PRODUCTOS DE BASE TECNOLOGICA RELACIONADOS CON LAS CIENCIAS NATURALES Y EL AMBIENTE: QUIMICA, FISICA Y BIOLOGIA, CON LA AYUDA DE LA ESTADISTICA, ELABORACION DE PRODUCTOS QUIMICOS Y AFINES, ETC.. </t>
  </si>
  <si>
    <t>B65965675</t>
  </si>
  <si>
    <t>MATILDA INTERACTIVA SL</t>
  </si>
  <si>
    <t xml:space="preserve">EL ESTUDIO DE PROGRAMACION Y DISEÑO WEB ESPECIALIZADO EN LA CREACION DE PAGINAS WEB Y APLICACIONES INTERACTIVAS. </t>
  </si>
  <si>
    <t>B85108975</t>
  </si>
  <si>
    <t>BOLSA PRESS 21 S.L</t>
  </si>
  <si>
    <t xml:space="preserve">COMERCIALIZAR TODO TIPO DE PRODUCTOS Y VENDER ARTICULOS DE TODO TIPO DE EMPRESAS A TRAVES DE CATALOGOS Y PAGINAS DE PUBLICIDAD INSTALADOS EN LA RED INTERNET Y OTRAS NUEVAS TECNOLOGIAS DE COMUNICACIONES A TRAVES DE ORDENA. </t>
  </si>
  <si>
    <t>B27749704</t>
  </si>
  <si>
    <t>SINCABLE COMUNICACION SL</t>
  </si>
  <si>
    <t>36416</t>
  </si>
  <si>
    <t xml:space="preserve">El comercio de telefonía móvil y aparatos electrónicos en general. </t>
  </si>
  <si>
    <t>B83314047</t>
  </si>
  <si>
    <t>LOCUWORLD SL</t>
  </si>
  <si>
    <t xml:space="preserve">EXPLOTACION DE LOCUTORIOS.. </t>
  </si>
  <si>
    <t>B84232198</t>
  </si>
  <si>
    <t>IBEROSUCRE SL</t>
  </si>
  <si>
    <t xml:space="preserve">COMUNICACIONES, LOCUTORIO, INTERNET. PAQUETERIA, MENSAJERIA. IMPORTACION, EXPORTACION, COMERCIO AL POR MAYOR Y MENOR DE ALIMENTOS, TEXTILES, VESTIMENTA Y ARTESANIA. ACTIVIDADES DE HOSTELERIA. CONSTRUCCION Y LIMPIEZA. TRA. </t>
  </si>
  <si>
    <t>B15978927</t>
  </si>
  <si>
    <t>MAQUINSAN D.C. SL</t>
  </si>
  <si>
    <t xml:space="preserve">COMERCIO AL POR MAYOR INTER-INDUSTRIAL DE MAQUINARIA, MOTORES Y GENERADORES ELECTRICOS, HERRAMIENTAS Y MATERIAL; PARA LA INDUSTRIA; ASI COMO EL ALQUILER DE TODO TIPO DE MAQUINARIA INDUSTRIAL, INCLUIDA LA MAQUINARIA Y EQU. </t>
  </si>
  <si>
    <t>B48935670</t>
  </si>
  <si>
    <t>MEÑECA SOCIEDAD LIMITADA</t>
  </si>
  <si>
    <t xml:space="preserve">ASESORAMIENTO DE PERSONAS FISICAS Y JURIDICAS, TANTO FISCAL COMO JURIDICO, FINANCIERO O DE CUALQUIER OTRO TIPO.. </t>
  </si>
  <si>
    <t>B64588205</t>
  </si>
  <si>
    <t>GRAPHIC LOGISTIC SYSTEMS SL</t>
  </si>
  <si>
    <t xml:space="preserve">EL COMERCIO AL POR MENOR DE MAQUINARIA INDUSTRIAL PARA ARTES GRAFICAS. </t>
  </si>
  <si>
    <t>B86750973</t>
  </si>
  <si>
    <t>ALCAZAR Y MADRID DE TELECOMUNICACIONES SL</t>
  </si>
  <si>
    <t xml:space="preserve">Constituye el objeto social: La realización de toda clase de instalacionesde sistemas y equipos de telecomunicaciones, informáticos, telefónicos, telemáticos, ofimáticos, solares y eléctricos con su correspondiente obra civil . La construcción, reparación, reforma y decoración de edificios,. </t>
  </si>
  <si>
    <t>B04684916</t>
  </si>
  <si>
    <t>IMAGEN VISUAL ART SLL</t>
  </si>
  <si>
    <t xml:space="preserve">PRODUCCION EN CINE, PUBLICIDAD, TELEVISION Y RADIO, PUBLICIDAD Y COMUNICACION, INSTALACIONES AUDIOVISUALES. VENTA, ALQUILER E INSTALACION DE MATERIAL AUDIOVISULA. CREACION DE PAGINAS WEB. FORMACION AUDIOVISUAL. DESARROLL. </t>
  </si>
  <si>
    <t>B09515081</t>
  </si>
  <si>
    <t>BINTECH SOLUTIONS SL</t>
  </si>
  <si>
    <t>09400</t>
  </si>
  <si>
    <t xml:space="preserve">Asesoramiento informático a todo tipo de personas, dándoles soportes tanto en materia de software como de hardware. Formación a cerca del uso de material, mediante cursos, seminarios. Diseño fabricación de sistemas robóticos y automáticos. Tenencia, construcción, arrendamiento de fincas urbanas y rusticas. </t>
  </si>
  <si>
    <t>contacto@bintech.es</t>
  </si>
  <si>
    <t>B87055216</t>
  </si>
  <si>
    <t>GAES &amp; NAWERS MOTION SL</t>
  </si>
  <si>
    <t xml:space="preserve">A) El comercio al por mayor de equipos electrónicos e industriales y de telecomunicaciones y sus componentes. B) La comercialización de agua embotellada y fuentes refrigeradoras para el suministro. C) Gestión y destrucción documental y logística y su distribución. </t>
  </si>
  <si>
    <t>B11893997</t>
  </si>
  <si>
    <t>MOLINA MORON Y ASOCIADOS SL</t>
  </si>
  <si>
    <t xml:space="preserve">lo constituye la creación, comercialización, explotación y mantenimiento de páginas web. </t>
  </si>
  <si>
    <t>B21521588</t>
  </si>
  <si>
    <t>MEDIALECTRO SL</t>
  </si>
  <si>
    <t>21100</t>
  </si>
  <si>
    <t xml:space="preserve">El comercio, almacenaje y distribución al por mayor y menor de productos eléctricos, electrónicos, de telecomunicaciones, de climatización, de energías renovables, y de instalaciones especiales, tales como contra incendios yalarmas. </t>
  </si>
  <si>
    <t>B35766914</t>
  </si>
  <si>
    <t>GARCIA DUQUE SERVICIOS INFORMATICOS SL</t>
  </si>
  <si>
    <t xml:space="preserve">GRABACIONES INFORMATICAS Y TRATAMIENTO ELECTRONICO DE DATOS; GESTIONES ADMINISTRATIVAS DIVERSAS. </t>
  </si>
  <si>
    <t>B63286728</t>
  </si>
  <si>
    <t>INCUBOUT SL</t>
  </si>
  <si>
    <t xml:space="preserve">LAS ACTIVIDADES PROPIAS DEL TRAFICO INMOBILIARIO INCLUIDAS LAS DE COMPRA VENTA DE INMUEBLES, PROMOCION, CONSTRUCCION, REHABILITACION, URBANIZACION Y ARRENDAMIENTO EXCLUIDO EL ARRENDAMIENTO ACTIVO FINANCIERO DE EDIFICIOS,. </t>
  </si>
  <si>
    <t>B85197028</t>
  </si>
  <si>
    <t>ALMACEN RECICLAJE MATERIALES METALICOS SL</t>
  </si>
  <si>
    <t xml:space="preserve">LA ELABORACION, PRODUCCION, COMPRAVENTA Y DISTRIBUCION DE MATERIAS PRIMAS Y DERIVADOS DE LA MADERA, PAPEL, ASI COMO DE MAQUINARIA INDUSTRIAL Y PRODUCTOS DE HIERRO.. </t>
  </si>
  <si>
    <t>B86471836</t>
  </si>
  <si>
    <t>DIGITAL TEAM SPORTS SL</t>
  </si>
  <si>
    <t xml:space="preserve">EL DISEÑO, CREACION, DESARROLLO, MANTENIMIENTO, EXPLOTACION E IMPLANTACION DE UNA PLATAFORMA ONLINE QUE SIRVA DE HERRAMIENTA Y/ O RED SOCIAL TANTO PARA LAS ORGANIZACIONES DEPORTIVAS Y FEDERACIONES COMO PARA LOS PROPIOS DEPORTISTAS DE AMBITO NACIONAL. </t>
  </si>
  <si>
    <t>B99477549</t>
  </si>
  <si>
    <t>THE LEDPLAY SOLUTION SOCIEDAD LIMITADA</t>
  </si>
  <si>
    <t xml:space="preserve">Fabricación, diseño, manipulación y comercialización de productos electrónicos, de tecnología-led y de iluminación en general. </t>
  </si>
  <si>
    <t>A78445418</t>
  </si>
  <si>
    <t>ENCUADERNACION MURO SA</t>
  </si>
  <si>
    <t xml:space="preserve">a) Elaboración, estudio, diseño, analítica y ejecución de proyectos de base tecnológica como el Diseño y programación de algoritmos, desarrollo de software, aplicaciones para móviles, páginas web, diseño gráfico, digitalización, e-commerce, e-learning y marketing online.. </t>
  </si>
  <si>
    <t>informatica@murodirect.com</t>
  </si>
  <si>
    <t>B27704790</t>
  </si>
  <si>
    <t>TEMBOK BATA SL</t>
  </si>
  <si>
    <t xml:space="preserve">COMERCIO AL POR MAYOR DE REPUESTOS MECANICOS E HIDRAULICOS, TORNILLERIA NORMALIZADA, ELEMENTOS DE ACCIONAMIENTO Y MANIOBRA Y COMPONENTES INDUSTRIALES PARA LA FABRICACION DE MAQUINARIA INDUSTRIAL, ASI COMO LAS ACTIVIDADES. </t>
  </si>
  <si>
    <t>B83356949</t>
  </si>
  <si>
    <t>VILLA CANTARANAS SL</t>
  </si>
  <si>
    <t xml:space="preserve">LA ADQUISICION, POR CUALQUIER TITULO, DE TODA CLASE DE TERRENOS, SOLARES, EDIFICIOS Y FINCAS RUSTICAS O URBANAS, SU PARCELACION, URBANIZACION Y VENTA O ALQUILER, ASI COMO LA CONSTRUCCION SOBRE TERRENOS PROPIOS O AJENOS D. </t>
  </si>
  <si>
    <t>B93196483</t>
  </si>
  <si>
    <t>VOODOO DESIGNZ SL</t>
  </si>
  <si>
    <t xml:space="preserve">El diseño gráfico, diseño Web, creación de aplicaciones y programas informáticos, definición de interfaces, diseño de interacción, consultoría de usabilidad, diseño de imagen corporativa, creación de postales, diseño personalizado de gestores de contenido y publicidad, marketing y desarrollo de siti. </t>
  </si>
  <si>
    <t>A79468740</t>
  </si>
  <si>
    <t>FAMANET ESPAÑA SA</t>
  </si>
  <si>
    <t xml:space="preserve">LA OBTENCION, ELABORACION Y DIFUSION DE INFORMACION DE CARACTER ECONOMICO FINANCIERA SOBRE LA EVOLUCION Y DESARROLLO DE LOS MERCADOS FINANCIEROS, BURSATILES, MONETARIOS, DE DIVISAS Y OTROS.. </t>
  </si>
  <si>
    <t>B33845009</t>
  </si>
  <si>
    <t>IZERTIS SOCIEDAD LIMITADA</t>
  </si>
  <si>
    <t xml:space="preserve">La consultoría e ingeniería en tecnologías de la información y de las comunicaciones, y el asesoramiento, comercialización, implementación y mantenimiento de proyectos relacionados con las TIC. La consultoría de formación, impartición de formación mediante medios presenciales o a distancia, e-learni.. </t>
  </si>
  <si>
    <t>gijon@iberaudit.es</t>
  </si>
  <si>
    <t>B30859920</t>
  </si>
  <si>
    <t>GLOBAL DE SERVICIOS SEGURIDAD GUARDA RURAL Y CONTROL SL</t>
  </si>
  <si>
    <t>30870</t>
  </si>
  <si>
    <t xml:space="preserve">El estudiar, asesorar tecnicamente y proyectar redes, circuitos y demas conducciones, aparatos y sistemas electronicos en general, tanto de alta comode media o baja tension, sus instalaciones, consumos y fuentes energeticasalternativas. La produccion y comercializacion de componentes y equipos, na. </t>
  </si>
  <si>
    <t>B65011934</t>
  </si>
  <si>
    <t>EXCLUSIVAS GRAU SL</t>
  </si>
  <si>
    <t xml:space="preserve">INTERMEDIACION COMERCIAL DE ARTICULOS ELECTRONICOS, Y COMERCIO AL POR MAYOR DE MANTELES, SERVILLETAS Y OTROS COMPLEMENTOS AFINES PARA EL SECTOR DE HOSTELERIA.. </t>
  </si>
  <si>
    <t>B74127234</t>
  </si>
  <si>
    <t>EL CYBER DE MIKEL S.L</t>
  </si>
  <si>
    <t xml:space="preserve">CONSTITUYE EL OBJETO SOCIAL: SERVICIOS PRESTADOS AL PUBLICO MEDIANTE LA PUESTA A DISPOSICION DEL USUARIO DE ORDENADORES EN SALA O LOCAL HABILITADOS AL EFECTO, A FIN DE SU UTILIZACION PARA NAVEGACION POR INTERNET Y FINES. </t>
  </si>
  <si>
    <t>B85755171</t>
  </si>
  <si>
    <t>ENLAZA SEGURIDAD SL</t>
  </si>
  <si>
    <t xml:space="preserve">LA COMPRAVENTA DE MATERIAL ELECTRONICO ADEMAS DE OBRA CIVIL E INFRAESTRUCTURAS.. </t>
  </si>
  <si>
    <t>B86036258</t>
  </si>
  <si>
    <t>BALALAU SL</t>
  </si>
  <si>
    <t xml:space="preserve">-COMERCIO DE APARATOS DE TELEFONIA CON O SIN ESTABLECIMIENTO PERMANENTE,... </t>
  </si>
  <si>
    <t>B57290488</t>
  </si>
  <si>
    <t>NEW DIGITAL SHOES COLLECTION SL</t>
  </si>
  <si>
    <t xml:space="preserve">EL ASESORAMIENTO EN EL CAMPO DEL DISENO EN GENERAL, REALIZACION Y CONCEPCION DE COLECCIONES Y PROTOTIPOS. EL ASESORAMIENTO A LA INDUSTRIA DEL CALZADO Y MODA, REALIZACION DE COLECCIONES, ASESORAMIENTO DE TENDENCIAS; MATER. </t>
  </si>
  <si>
    <t>B65161549</t>
  </si>
  <si>
    <t>PAPU TRAVEL AND TOURISM SL</t>
  </si>
  <si>
    <t xml:space="preserve">LA CREACION Y EXPLOTACION DE UN PORTAL EN LA WEB DEDICADO A CONSEGUIR RESERVAS DE ACTIVIDADES Y PRODUCTOS TURISTICOS. </t>
  </si>
  <si>
    <t>B65206013</t>
  </si>
  <si>
    <t>SITEBOOM SL</t>
  </si>
  <si>
    <t xml:space="preserve">ACTOS DE COMERCIO LLEVADOS A CABO POR LA SOCIEDAD BIEN EN NOMBRE PROPIO O COMO INTERMEDIARIOS POR CUENTA DE SUS COMITENTES, EN TODAS LAS FASES DE COMERCIALIZACION DE PRODUCTOS DE IMPRENTA Y PUBLICIDAD, ETC.. </t>
  </si>
  <si>
    <t>info@siteboom.es</t>
  </si>
  <si>
    <t>B80344831</t>
  </si>
  <si>
    <t>MICROCONTROL INGENIEROS SL</t>
  </si>
  <si>
    <t xml:space="preserve">REALIZAR ESTUDIOS ECONOMICOS, FINANCIEROS, FISCALES, CONTABLES, DE MERCADO Y, EN GENERAL, SOBRE CUALQUIER TEMA RELACIONADO CON EL DESARROLLO DE PROYECTOS O SOCIEDADES MERCANTILES POR PERSONAS FISICAS O JURIDICAS.. </t>
  </si>
  <si>
    <t>B95054367</t>
  </si>
  <si>
    <t>COMERCIAL GOVAL SOCIEDAD LIMITADA</t>
  </si>
  <si>
    <t xml:space="preserve">FABRICACION, SUMINISTRO, INSTALACION, COMPRAVENTA Y CONSERVACION DE CONDENSADORES, TRANSFORMADORES, MOTORES CONDUCTORES E INSTALACIONES ELECTRICAS.                                                                         . </t>
  </si>
  <si>
    <t>info@goval.net</t>
  </si>
  <si>
    <t xml:space="preserve"> goval@goval.net</t>
  </si>
  <si>
    <t>B64768518</t>
  </si>
  <si>
    <t>PUIU 2008 SL</t>
  </si>
  <si>
    <t xml:space="preserve">EXPLOTACION EN INTERNET Y EN EL COMERCIO ELECTRONICO EN GENERAL, DIGITAL O NO Y EN CUALQUIER OTRO MEDIO DE DIFUSION, DE TODOS LOS ASUNTOS RELACIONADOS CON EL MUNDO DEL CINE, ASPECTOS EDITORIALES, ETC.. </t>
  </si>
  <si>
    <t>B98179682</t>
  </si>
  <si>
    <t>SOFTWARE FOR SCIENCE SOCIEDAD LIMITADA</t>
  </si>
  <si>
    <t xml:space="preserve">. LA SOCIEDAD TIENE POR OBJETO EL DESARROLLO DE SOFTWARE. QUEDAN EXCLUIDOS DEL OBJETO SOCIAL AQUELLAS ACTIVIDADES QUE PRECISEN POR LEY DE REQUISITOS NO CUMPLIDOS POR LA SOCIEDAD NI POR ESTOS ESTATUTOS. LAS ACTIVIDADES IN. </t>
  </si>
  <si>
    <t>B30861728</t>
  </si>
  <si>
    <t>INGENIATIC DESARROLLO SL</t>
  </si>
  <si>
    <t xml:space="preserve">1. Distribución comercial. Importación y exportación. 2. Diseño y desarrollo software y hardware. 3. Informática, telecomunicaciones, ofimática y telemática. 4. Electricidad, electrónica y automatización. 5. Actividades profesionales y consultoría técnica. 6. Cursos y documentaciones técnicas de for. </t>
  </si>
  <si>
    <t>info@ingeniatic.com</t>
  </si>
  <si>
    <t>B65792988</t>
  </si>
  <si>
    <t>EVIDENTIA DIGITAL SL</t>
  </si>
  <si>
    <t xml:space="preserve">PERITAJE INFORMATICO Y A LA INFORMATICA FORENSE, EXTRACCION DE INFORMACION DIGITAL DE MEDIOS ELECTRONICOS CON TODAS LAS GARANTIAS TECNICAS Y LEGALES PARA SER PRESENTADA COMO MEDIO DE PRUEBA EN PROCESOS JUDICIALES, ETC. </t>
  </si>
  <si>
    <t>ecolidercongres@hotmail.com</t>
  </si>
  <si>
    <t xml:space="preserve"> ecoserveidigital@gmail.com</t>
  </si>
  <si>
    <t>B80318405</t>
  </si>
  <si>
    <t>SERCO SERVICIOS DE MARKETING SL</t>
  </si>
  <si>
    <t xml:space="preserve">La sociedad tiene por objeto las siguientes operaciones: a) Elaboración, estudio, diseño, analítica y ejecución de proyectos de base tecnológica como el Diseño y programación de algoritmos, desarrollo de software, aplicaciones para móviles, páginas web, diseño gráfico, digitalización, e-commerce.... </t>
  </si>
  <si>
    <t>comercial@sercrom.com</t>
  </si>
  <si>
    <t xml:space="preserve"> informatica@sercrom.com</t>
  </si>
  <si>
    <t xml:space="preserve"> comercial@murodirect.com</t>
  </si>
  <si>
    <t xml:space="preserve"> informatica@murodirect.com</t>
  </si>
  <si>
    <t>B82430182</t>
  </si>
  <si>
    <t>RP ENTERPRISE SL</t>
  </si>
  <si>
    <t xml:space="preserve">ADQUISICION, VENTA, TENENCIA, ARRENDAMIENTO Y EXPLOTACION DE TODA CLASE DE FINCAS RUSTICAS, URBANAS E INDUSTRIALES. CONSTRUCCION Y PROMOCION DE OBRAS DE TODA INDOLE, INCLUSO DE REFORMA Y REHABILITACION PARCELACION.. </t>
  </si>
  <si>
    <t>B85267821</t>
  </si>
  <si>
    <t>NATIONAXIS SL</t>
  </si>
  <si>
    <t xml:space="preserve">ALOJAMIENTOS Y GESTION DE LISTAS DE CORREOS ELECTRONICOS.. </t>
  </si>
  <si>
    <t>B30626980</t>
  </si>
  <si>
    <t>HISPANO LUSA DE MAQUINARIA SOCIEDAD LIMITADA</t>
  </si>
  <si>
    <t xml:space="preserve">La compraventa de máquinas y repuestos. </t>
  </si>
  <si>
    <t>hispano@hispanomaq.e.telefonica.net</t>
  </si>
  <si>
    <t>B65804791</t>
  </si>
  <si>
    <t>ANTAI VENTURE BUILDER SL</t>
  </si>
  <si>
    <t xml:space="preserve">INCUBACION, ACELERACION DE PROYECTOS Y NEGOCIOS EN AMBITO DEL MUNDO DIGITAL. DESARROLLO DE PROYECTOS EN AMBITO DE MEDIOS DIGITALES. CONSULTORIA DE NEGOCIO EN CONTENIDOS DE TECNOLOGIA Y PUBLICIDAD EN AMBITO DE NEGOCIOS DIGITALES. </t>
  </si>
  <si>
    <t>B81526501</t>
  </si>
  <si>
    <t>CDI HARD &amp; SOFT SL</t>
  </si>
  <si>
    <t xml:space="preserve">VENTAS, REPARACIONES, MANTENIMIENTOS Y ACTUALIZACIONES DE TODO TIPO DE ORDENADORES.. </t>
  </si>
  <si>
    <t>clientes@cdisl.net</t>
  </si>
  <si>
    <t xml:space="preserve"> compras@cdisl.net</t>
  </si>
  <si>
    <t>B24227167</t>
  </si>
  <si>
    <t>N T SISTEMAS SL</t>
  </si>
  <si>
    <t>24004</t>
  </si>
  <si>
    <t xml:space="preserve">MEDIACION O COORDINACION EN ACTIVIDADES COMO CONSULTORIA Y ASESORIA TECNOLOGICA DE EMPRESAS, ESTUDIOS DE MERCADO Y ELABORACION DE PLANES DE INTERNACIONALIZACION DE EMPRESAS, ACTUANDO LA SOCIEDAD COMO MEDIADORA O COORDINA. </t>
  </si>
  <si>
    <t>B47635388</t>
  </si>
  <si>
    <t>V-TRES APLICACIONES INDUSTRIALES SL</t>
  </si>
  <si>
    <t>47610</t>
  </si>
  <si>
    <t xml:space="preserve">COMPRA-VENTA, SUMINISTRO Y ALQUILER DE AUTOMATISMOS. COMPRA-VENTA, SUMINISTRO Y ALQUILER DE TODO TIPO DE MATERIALES, HERRAMIENTAS Y MAQUINARIA, YA SEAN ELECTRONICAS, ELECTRICAS, HIDRAULICAS Y/O NEUMATICAS. ETC.. </t>
  </si>
  <si>
    <t>B84415686</t>
  </si>
  <si>
    <t>INMERSIO SOLUCIONES SL</t>
  </si>
  <si>
    <t xml:space="preserve">LA REALIZACION DE TODO TIPO DE ACTIVIDADES RELACIONADAS CON EL, DISENO GRAFICO, DISENO DE PAGINAS WEB Y DESARROLLOS MULTIMEDIA. </t>
  </si>
  <si>
    <t>ptromp@inmersio.com</t>
  </si>
  <si>
    <t>B85302099</t>
  </si>
  <si>
    <t>ESPACIO CINCO PUNTO ZERO ESTUDIO CREATIVO SL</t>
  </si>
  <si>
    <t xml:space="preserve">ESTUDIO CREATIVO DE PUBLICIDAD, DISENO GRAFICO, IMPRESION, CREACION Y MANTENIMIENTO DE PAGINAS WEB, ILUSTRACION.. </t>
  </si>
  <si>
    <t>B91891788</t>
  </si>
  <si>
    <t>CREACIONES ACTIVA LA AGENCIA SOCIEDAD LIMITADA</t>
  </si>
  <si>
    <t xml:space="preserve">a) La edición de publicaciones de cualquier tipo. b) La comercialización y distribución de cualquier tipo de publicaciones. c) La realización y creación de paginas web y portales de internet. d) La comercialización de publicidad para cualquier publicación o internet. </t>
  </si>
  <si>
    <t>B98162662</t>
  </si>
  <si>
    <t>LLUVIA DE MARTE SOCIEDAD LIMITADA</t>
  </si>
  <si>
    <t xml:space="preserve">EL OBJETO SOCIAL LO CONSTITUYE: A) LA COMPRAVENTA E INTERMEDIACION DE TODACLASE DE FINCAS RUSTICAS Y URBANAS, LA PROMOCION Y CONSTRUCCION SOBRE LAS MISMAS DE TODA CLASE DE EDIFICACIONES, SU REHABILITACION, VENTA O ARREND. </t>
  </si>
  <si>
    <t>B02318608</t>
  </si>
  <si>
    <t>MIGUEL VARGAS COMPANY SOCIEDAD LIMITADA</t>
  </si>
  <si>
    <t>02003</t>
  </si>
  <si>
    <t xml:space="preserve">LA INTERMEDIACION EN LA COMPRA DE FINCAS RUSTICAS Y URBANAS LA PROMOCION Y CONSTRUCCION DE TODO TIPO DE EDIFICACIONES ASI COMO LA COMPRAVENTA, EXPLOTACION Y ARRENDAMIENTO DE TODA CLASE DE FINCAS RUSTICAS Y URBANAS Y LA G. </t>
  </si>
  <si>
    <t>mvc@mvc.es</t>
  </si>
  <si>
    <t>B35423474</t>
  </si>
  <si>
    <t>INFORNET CANARY SYSTEM SOCIEDAD LIMITADA</t>
  </si>
  <si>
    <t>35500</t>
  </si>
  <si>
    <t xml:space="preserve">VENDER, IMPORTAR, SUMINISTRAR Y DISTRIBUIR ORDENADORES, ACCESORIOS.. </t>
  </si>
  <si>
    <t>B63651327</t>
  </si>
  <si>
    <t>DANTE BITS SL</t>
  </si>
  <si>
    <t xml:space="preserve">LA REALIZACION Y EXPLOTACION DE WEBS Y PORTALES PARA INTERNET, DESTINADOS AGESTION PROPIA O POR ENCARGO E INTERMEDIACION DE TERCEROS, ASI COMO CUALQUIER MEDIO O PLATAFORMA DE GESTION DE COMERCIO ELECTRONICO.. </t>
  </si>
  <si>
    <t>B72194590</t>
  </si>
  <si>
    <t>SEO DISCOUNT MEDIA SL</t>
  </si>
  <si>
    <t xml:space="preserve">La creación, diseño y explotación de sitios web, páginas web, así como servicios de merketing, publicidad, afiliado web y aptimización en buscadores. </t>
  </si>
  <si>
    <t>B84218312</t>
  </si>
  <si>
    <t>AL DIA LA PRENSA DE HOY SL</t>
  </si>
  <si>
    <t xml:space="preserve">REALIZACION DE TRABAJOS DE DOCUMENTACION DE PRENSA PARA EMPRESAS A TRAVES DE INTERNET. </t>
  </si>
  <si>
    <t>B87074787</t>
  </si>
  <si>
    <t>AFFILIACTION SL</t>
  </si>
  <si>
    <t xml:space="preserve">Actividades de programación informática. Creación y promoción de portales web. Agencia de publicidad. Actividades de investigación y desarrollo (I+ D). </t>
  </si>
  <si>
    <t>B70326533</t>
  </si>
  <si>
    <t>LTK LABS SL</t>
  </si>
  <si>
    <t xml:space="preserve">La sociedad tendrá por objeto la elaboración y la implantación de sistemasinformáticos, el asesoramiento a las empresas en materia de aplicaciones informáticas y organización administrativa. </t>
  </si>
  <si>
    <t>B72196488</t>
  </si>
  <si>
    <t>2020 SANLUCAR SL</t>
  </si>
  <si>
    <t xml:space="preserve">La comercialización de telefonía móvil y sus accesorios. </t>
  </si>
  <si>
    <t>B76054840</t>
  </si>
  <si>
    <t>LED TECHNOLOGIES SOLUTIONS S.L.</t>
  </si>
  <si>
    <t>35260</t>
  </si>
  <si>
    <t xml:space="preserve">La venta al por mayor y al detalle de componentes electricos, electronicosy semiconductores y, en especial, diodos emisores de luz conocidos como LED (inorganicos) y OLED (organicos), asi como la iluminacion decorativa y tecnica en general.... </t>
  </si>
  <si>
    <t>B85688398</t>
  </si>
  <si>
    <t>TELECOMETRO SL</t>
  </si>
  <si>
    <t xml:space="preserve">EXPLOTACION DE TERMINALES TELEFONICAS Y DE DATOS DE USO PUBLICO EN ESTABLECIMIENTOS PUBLICOS. ETC.. </t>
  </si>
  <si>
    <t>B33947508</t>
  </si>
  <si>
    <t>VORAGO TECNOLOGIA SL</t>
  </si>
  <si>
    <t>33394</t>
  </si>
  <si>
    <t xml:space="preserve">-EL ANALISIS Y CREACION DE PAGINAS WEB (WEBSITES ), ESPACIOS VIRTUALES EMPRESARIALES, CENTROS DE COMERCIO ELECTRONICO Y DE MARKETING EN INTERNET. -LA CREACION, EJECUCION Y DIFUSION DE MEDIOS EN SOPORTE INFORMATICO PARA E. </t>
  </si>
  <si>
    <t>info@vorago.es</t>
  </si>
  <si>
    <t xml:space="preserve"> csc@vorago.es</t>
  </si>
  <si>
    <t xml:space="preserve"> hola@blinca.es</t>
  </si>
  <si>
    <t>B53845293</t>
  </si>
  <si>
    <t>FAGESSO SL</t>
  </si>
  <si>
    <t>03830</t>
  </si>
  <si>
    <t xml:space="preserve">LA COMPRAVENTA Y ARRENDAMIENTO, EXCLUIDO EL FINANCIERO COMO ARRENDADORA, DE BIENES INMUEBLES Y DE TODA CLASE DE MAQUINARIA INDUSTRIAL. </t>
  </si>
  <si>
    <t>B85758423</t>
  </si>
  <si>
    <t>EL DORADO INNOVA SL</t>
  </si>
  <si>
    <t xml:space="preserve">LAS TECNOLOGIAS DE LA INFORMACION TANTO EN LO REFERENTE A LA INFORMACION ESTRUTURADA Y FACTUAL, COMO EN LA INFORMACION NO ESTRUCTURADA, UTILIZANDO LAS TECNOLOGIAS ACTUALES O FUTURAS APLICADAS A DICHO AMBITO PARA LA INVES. </t>
  </si>
  <si>
    <t>innova@innova-ocular.com</t>
  </si>
  <si>
    <t xml:space="preserve"> info@innova-ocular.com</t>
  </si>
  <si>
    <t>B85790293</t>
  </si>
  <si>
    <t>TRESEMES CONSULTORES DE DISEÑO SL</t>
  </si>
  <si>
    <t xml:space="preserve">EL DISENO GRAFICO Y EDITORIAL, LA ESCENOGRAFIA, PUBLICIDAD, PAGINAS WEB, APLICACIONES INFORMATICAS, MULTIMEDIA, EDICION DE VIDEO,.... </t>
  </si>
  <si>
    <t>B93075323</t>
  </si>
  <si>
    <t>REY DE CORAZONES SL</t>
  </si>
  <si>
    <t xml:space="preserve">La publicidad, merchandaising, venta y alquiler de productos, vallas publicitarias, intermediación, páginas Web, publicidad en periódicos, revistas, televisión, radio, creaciones de revistas. </t>
  </si>
  <si>
    <t>B87261459</t>
  </si>
  <si>
    <t>TULOTERO APP SOCIEDAD LIMITADA</t>
  </si>
  <si>
    <t xml:space="preserve">La programación y análisis informático, desarrollo y mantenimiento de software de gestión y en especial para facilitar la participación en loterías y apuestas del Estado que en todo caso serán comercializados por la Sociedad Estatal Loterías y Apuestas del Estado u otras entidades autorizadas. </t>
  </si>
  <si>
    <t>B93386886</t>
  </si>
  <si>
    <t>OBESE SNAKE SL</t>
  </si>
  <si>
    <t xml:space="preserve">Compraventa, distribución y comercialización de productos audiovisuales y la intermediación en dichas actividades a través de internet o cualquier otro medio. CNAES 6209, 4619 y 4791. </t>
  </si>
  <si>
    <t>B86203510</t>
  </si>
  <si>
    <t>CUBENUBE SL</t>
  </si>
  <si>
    <t xml:space="preserve">LA GESTION Y NEGOCIACION DE INFORMACION Y PROYECTOS TECNOLOGICOS PARA PERSONAS FISICAS O JURIDICAS DE CUALQUIER NACIONALIDAD Y LA REPRESENTACION EN ESPAÑA DE INFORMACION Y PROYECTOS TECNOLOGICOS EXTRANJEROS... </t>
  </si>
  <si>
    <t>B57846305</t>
  </si>
  <si>
    <t>HUNDREDROOMS SL</t>
  </si>
  <si>
    <t xml:space="preserve">Código CNAE 6201. Actividades de programación informática. Código CNAE 6202. Actividades de consultoría informática. Código CNAE 6203. Gestión de recursos informáticos. Código CNAE 6209. Otros servicios relacionados con las tecnologías de la información y la informática. Código CNAE 6311. ... </t>
  </si>
  <si>
    <t>B62810783</t>
  </si>
  <si>
    <t>EUROPROPIEDAD 2000 SL</t>
  </si>
  <si>
    <t xml:space="preserve">COMPRA, VENTA, PERMUTA Y REPARCELACION DE FINCAS, RUSTICAS O URBANAS PROMOCION, CONSTRUCCION DE OBRAS O EDIFICACIONES, POR CUENTA PROPIA O DE TERCEROS SU ALQUILER, EXCEPTO EL ARRENDAMIENTO FINANCIERO EN CONCEPTO DE ARREN. </t>
  </si>
  <si>
    <t>B84314426</t>
  </si>
  <si>
    <t>MYTV0 DE FAKTORIA BIP BIP S.L.</t>
  </si>
  <si>
    <t xml:space="preserve">LA CREACION, IMPLANTACION, EXPLOTACION, COMERCIALIZACION Y CUALESQUIERA OTRA ACTIVIDAD QUE SE REQUIERA PARA IMPLANTAR UN SISTEMA DE TELEVISION PERSONALIZADA, ACCESIBLE VIA INTERNET. </t>
  </si>
  <si>
    <t>B61553327</t>
  </si>
  <si>
    <t>NOMINALIA INTERNET SL</t>
  </si>
  <si>
    <t xml:space="preserve">TODAS AQUELLAS ACTIVIDADES RELACIONADAS CON EL REGISTRO DE NOMBRES DE DOMINIOS EN INTERNET Y ACTIVIDADES DE EXPLOTACION EN EL MARCO DEL NEGOCIO DE INTERNET, INFORMATICA Y ELECTRONICA.. </t>
  </si>
  <si>
    <t>info@nominalia.es</t>
  </si>
  <si>
    <t xml:space="preserve"> info@nominalia.com</t>
  </si>
  <si>
    <t>B64964851</t>
  </si>
  <si>
    <t>KOMUNICALO SERVEIS MARKETING I COMUNICACIO SL</t>
  </si>
  <si>
    <t xml:space="preserve">ASESORAMIENTO EN MARKETING, COMUNICACION, DISENO WEB Y SERVIDORES WEB.. </t>
  </si>
  <si>
    <t>komunicalo@komunicalo.com</t>
  </si>
  <si>
    <t>B76566041</t>
  </si>
  <si>
    <t>DROPWAY ESPAÑA SL</t>
  </si>
  <si>
    <t xml:space="preserve">Objeto social: Constituye el objeto de la compañía el siguiente: Serviciosde creación de software y hardware, con asistencia a otras empresas. Compraventa de Tecnología. Representaciones y distribuciones de productos comerciales e industriales. Diseño de ideas empresariales, marcas, patentes, memor. </t>
  </si>
  <si>
    <t>B83008821</t>
  </si>
  <si>
    <t>AUTOMATED COMPUTING MACHINERY SL</t>
  </si>
  <si>
    <t xml:space="preserve">REALIZACION DE ESTUDIOS, INFORMES, MARKETING, ASESORAMIENTOS, EN EL AMBITO DE CONSULTORIA Y ASISTENCIA TECNICA Y DENTRO DE LOS SECTORES DE ENERGIA, TELECOMUNICACION E INDUSTRIA.. </t>
  </si>
  <si>
    <t>B63888861</t>
  </si>
  <si>
    <t>DATOA CAR SL</t>
  </si>
  <si>
    <t xml:space="preserve">LA COMPRAVENTA Y EXPOSICION DE VEHICULOS, ASI COMO DE DIVERSA MAQUINARIA INDUSTRIAL. </t>
  </si>
  <si>
    <t>B75026617</t>
  </si>
  <si>
    <t>SINGLAR MOTOR SL</t>
  </si>
  <si>
    <t>20280</t>
  </si>
  <si>
    <t xml:space="preserve">La adquisicion y explotacion por cuenta propia o ajena de todo tipo de grupos electrogenos.. </t>
  </si>
  <si>
    <t>B84777507</t>
  </si>
  <si>
    <t>PIXELPERFECT SL</t>
  </si>
  <si>
    <t>29689</t>
  </si>
  <si>
    <t xml:space="preserve">LA REALIZACION DE ACTIVIDADES DE DISENO GRAFICO IMPRESION DIGITAL DISENO Y COMERCIALIZACION DE PAGINAS WEBS. </t>
  </si>
  <si>
    <t>B97899835</t>
  </si>
  <si>
    <t>HIDROMAS APLICACIONES SL</t>
  </si>
  <si>
    <t xml:space="preserve">COMPRAVENTA E INSTALACION DE PRODUCTOS, BOMBAS Y MAQUINARIA RELACIONADOS CON LOS SECTORES DE LA AGRICULTURA, GANADERIA, JARDINERIA, DETERGENCIA INDUSTRIAL, DOSIFICACION DE EMULSIONANTES, TRATAMIENTOS DE AGUA A TODOS LOS. </t>
  </si>
  <si>
    <t>A58959271</t>
  </si>
  <si>
    <t>EUROBRIC 2000 SA</t>
  </si>
  <si>
    <t xml:space="preserve">FABRICACION DE TERMOFORMADOS PLASTICOS; MANIPULACION, ENVASADO Y ENSAMBLADO DE PIEZAS Y PRODUCTOS Y ARTICULOS, YA SEAN PROPIOS O ENCARGADOS POR TERCEROS; BOBINADO DE TODO TIPO DE CONDUCTORES ELECTRICOS Y TUBOS COARRUGADN. </t>
  </si>
  <si>
    <t>eurobric2000@eurobric2000.com</t>
  </si>
  <si>
    <t xml:space="preserve"> liberto@eurobric2000.com</t>
  </si>
  <si>
    <t xml:space="preserve"> info@eurobric2000.com</t>
  </si>
  <si>
    <t>B25717273</t>
  </si>
  <si>
    <t>MEMONDO NETWORK SL</t>
  </si>
  <si>
    <t xml:space="preserve">La creación, diseño y explotación de páginas web y redes sociales, explotación llevada a cabo mediante ingresos por publicidad y/ o por servicios Premium de los usuarios. </t>
  </si>
  <si>
    <t>contacto@memondonetwork.es</t>
  </si>
  <si>
    <t>B91963454</t>
  </si>
  <si>
    <t>XOOWE MEDIA SOCIEDAD LIMITADA</t>
  </si>
  <si>
    <t xml:space="preserve">La programación informática, desarrollo de software y aplicaciones informáticas, y la publicidad, diseño gráfico, tanto offset -imprenta-como online-web-, maquetación, delineación, realización de infografías 3D, el diseño y eleboracion de páginas web, blogs, web 2.0 redes sociales, ilustración. </t>
  </si>
  <si>
    <t>B08655243</t>
  </si>
  <si>
    <t>CONDENSADORES INDUSTRIALES SL</t>
  </si>
  <si>
    <t xml:space="preserve">La fabricación de material eléctrico.. </t>
  </si>
  <si>
    <t>cisarbcn@cisar.net</t>
  </si>
  <si>
    <t xml:space="preserve"> cisar@cisar.net</t>
  </si>
  <si>
    <t xml:space="preserve"> cisarbcn@cisar.es</t>
  </si>
  <si>
    <t xml:space="preserve"> hector@cisar.es</t>
  </si>
  <si>
    <t>B11283918</t>
  </si>
  <si>
    <t>INFOR BAHIA SL</t>
  </si>
  <si>
    <t xml:space="preserve">COMPRAVENTA DE MATERIAL OFIMATICO Y PROGRAMACION DE ORDENADORES PODRA TAMBIEN DESARROLLARLO PARTICIPANDO EN SOCIEDADES DE IDENTICO O ANALOGO OBJETO.                                                                        . </t>
  </si>
  <si>
    <t>B26499871</t>
  </si>
  <si>
    <t>IMPETIA INNOVA SOCIEDAD LIMITADA</t>
  </si>
  <si>
    <t xml:space="preserve">El diseño de la estructura y el contenido, y/ o la escritura del código informático necesario para crear e implantar: programas para sistemas (incluidos los parches y las actualizaciones), aplicaciones informáticas (incluidoslos parches y las actualizaciones) bases de datos páginas web. </t>
  </si>
  <si>
    <t>B82960808</t>
  </si>
  <si>
    <t>NOMM CONCEPT SERVICIOS DE INTERNET SL</t>
  </si>
  <si>
    <t xml:space="preserve">HOSTING DE VIDEO, EL ALOJAMIENTO EN EL SERVIDOR DE VIDEO DE LA MISMA A TODO EL CONTENIDO MULTIMEDIA DE SUS POSIBLES CLIENTES. DISENO Y ALOJAMIENTO DE PAGINAS WEB, REDISENO DE LAS MISMAS, ANADIR EN PAGINAS WEB SERVICIOS,. </t>
  </si>
  <si>
    <t>info@nommconcept.com</t>
  </si>
  <si>
    <t>B84498575</t>
  </si>
  <si>
    <t>DEUTERAL SL</t>
  </si>
  <si>
    <t xml:space="preserve">LA COMPRAVENTA ENSAMBLAJE MONTAJE Y REPARACION DE MAQUINARIA NUEVA Y USADA, DE ACCESORIOS, DE UTILLAJES, DE MODULOS DE ROBOTICA Y MAQUINARIA AVANZADA EN GENERAL. </t>
  </si>
  <si>
    <t>B85778066</t>
  </si>
  <si>
    <t>DESARROLLOS EMPRESARIALES CARDONER SL</t>
  </si>
  <si>
    <t xml:space="preserve">LA COMPRAVENTA E INTERMEDIACION DE TODA CLASE DE FINCAS RUSTICAS Y URBANAS, LA PROMOCION Y CONSTRUCCION SOBRE LAS MISMAS DE TODA CLASE DE EDIFICACIONES...                                                                  . </t>
  </si>
  <si>
    <t>B86159779</t>
  </si>
  <si>
    <t>KONOPOLISE SL</t>
  </si>
  <si>
    <t xml:space="preserve">EXPLOTACION, CREACION Y DISEÑO DE PAGINAS WEB. </t>
  </si>
  <si>
    <t>B91920934</t>
  </si>
  <si>
    <t>DISTRITEL HISPALIS SL</t>
  </si>
  <si>
    <t xml:space="preserve">Tiene por objeto la distribución de telecomunicaciones. </t>
  </si>
  <si>
    <t>B98349053</t>
  </si>
  <si>
    <t>KEYSMOKE SOCIEDAD LIMITADA</t>
  </si>
  <si>
    <t xml:space="preserve">Comercialización y desarrollo ce productos electrónicos, de accesorios y recambios de dichos productos electrónicos. En todo caso: a) . Quedan excluidas del objeto social, todas aquellas actividades que por Ley tienen una regulación especial. b). Si la Ley exigiere para el ejercicio de las activid. </t>
  </si>
  <si>
    <t>B01442532</t>
  </si>
  <si>
    <t>STEEL BUSINESS &amp; DEVELOPING SL</t>
  </si>
  <si>
    <t xml:space="preserve">La sociedad tiene por objeto la mediación e intermediación en las siguientes actividades: La realización y prestación de servicios por encargo en interés de otras empresas ya sean privadas, estatales o paraestatales, incluida la Administración Pública en todos sus grados, así como organismos autonó.. </t>
  </si>
  <si>
    <t>B74221961</t>
  </si>
  <si>
    <t>FERCAY INVESTMENTS 2007 SL</t>
  </si>
  <si>
    <t xml:space="preserve">EL DISENO Y GESTION DE PAGINAS WEB.. </t>
  </si>
  <si>
    <t>B86059466</t>
  </si>
  <si>
    <t>SOLUCIONES IO SL</t>
  </si>
  <si>
    <t xml:space="preserve">COMERCIO MINORISTA Y MAYORISTA DE MAQUINARIA Y ARTICULOS DE LIMPIEZA. COMERCIO MINORISTA Y MAYORISTA DE PIZARRAS INTERACTIVAS Y DE PRODUCTOS AUDIOVISUALES RELACIONADOS. </t>
  </si>
  <si>
    <t>A31152150</t>
  </si>
  <si>
    <t>ASOCIACION NAVARRA DE INFORMATICA MUNICIPAL SA</t>
  </si>
  <si>
    <t xml:space="preserve">INTRODUCCION, GESTION Y PROMOCION DE LA INFORMATICA EN LOS AYUNTAMIENTOS Y CONCEJOS DE NAVARRA Y ENTIDADES ASOCIADAS O DEPENDIENTES DE LOS MISMOS Y OTROS.. </t>
  </si>
  <si>
    <t>animsa@animsa.es</t>
  </si>
  <si>
    <t>B14462469</t>
  </si>
  <si>
    <t>TOMA INFORMATICA SL</t>
  </si>
  <si>
    <t xml:space="preserve">COMERCIO. VENTA, DISTRIBUCION Y CONSTRUCCION DE MAQUINAS DE ESCRIBIR, ESTENOTIPIA Y SIMILARES CALCULADORAS, SUMADORAS, MAQUINAS CONTABLES, CAJAS REGISTRADORAS Y SIMILARES, COPIADORAS Y REPRODUCTORAS DE DOCUMENTOS, EXCEPT. </t>
  </si>
  <si>
    <t>info@toma-informatica.es</t>
  </si>
  <si>
    <t>B65605529</t>
  </si>
  <si>
    <t>BIZALIA IBERICA SL</t>
  </si>
  <si>
    <t xml:space="preserve">LA EXPLOTACION Y GESTION DE PAGINAS WEB. MEDIACION Y GESTION EN COMPRAVENTADE EMPRESAS Y NEGOCIOS. </t>
  </si>
  <si>
    <t>B84043280</t>
  </si>
  <si>
    <t>I S A DEV TOOLS SL</t>
  </si>
  <si>
    <t xml:space="preserve">LA COMPRA-VENTA, ARRENDAMIENTO EXCEPTO FINANCIERO Y TENENCIA EN GENERAL DE EDIFICIOS PARA VIVIENDAS Y OFICINAS, TERRENOS Y SOLARES, PISOS Y LOCALES DE TODO TIPO; CONSTRUCCION PROMOCION Y VENTA DE CONJUNTOS RESIDENCIALES,. </t>
  </si>
  <si>
    <t>B85894301</t>
  </si>
  <si>
    <t>HONEYLIFE SL</t>
  </si>
  <si>
    <t xml:space="preserve">DESARROLLO, CREACION Y GESTION DE PAGINAS WEBS, PORTALES DE ENTRETENIMIENTO, REDES SOCIALES Y NUEVOS NEGOCIOS EN INTERNET, PROPIOS Y DE TERCEROS. GESTION DE PUBLICIDAD Y CONTENIDOS MULTIMEDIA. REPRESENTACION Y CONTRATACION DE PROFESIONALES PERIODISTAS, ARTISTAS, MUSICOS, ETC.. </t>
  </si>
  <si>
    <t>B99217580</t>
  </si>
  <si>
    <t>HERCE GESTION Y ADMINISTRACION SOCIEDAD LIMITADA</t>
  </si>
  <si>
    <t xml:space="preserve">1. CONSULTORIA DE GESTION Y ADMINISTRACION EMPRESARIAL, ESTUDIOS, Y ASESORAMIENTO, DE EMPRESAS; ORGANISMOS E INSTITUCIONES PUBLICAS Y PRIVADAS EN MATERIA CULTURAL, TURISTICA, SOCIAL, EDUCATIVA, ECONOMICO-FINANCIERA, FISC. </t>
  </si>
  <si>
    <t>B98004054</t>
  </si>
  <si>
    <t>DIMIVAL TECNOLOGICA SL</t>
  </si>
  <si>
    <t xml:space="preserve">LA SOCIEDAD TENDRA POR OBJETO LA PRODUCCION, COMERCIALIZACION Y DISTRIBUCION DE: A) DISPOSITIVOS DE MEMORIA PARA EL ALMACENAMIENTO DE INFORMACION. B)PROGRAMAS DE APLICACION PC PARA LA LECTURA Y ACTUALIZACION DE LA INFORM. </t>
  </si>
  <si>
    <t>B85250637</t>
  </si>
  <si>
    <t>PACE IBERIA SL</t>
  </si>
  <si>
    <t xml:space="preserve">LA REALIZACION DE TODO TIPO DE ESTUDIOS ECONOMICOS, FINANCIEROS Y COMERCIALES, ASI COMO INMOBILIARIOS, INCLUIDOS AQUELLOS RELATIVOS A LA GESTION, ADMINISTRACION, FUSION Y CONCENTRACTON DE EMPRESAS.                       . </t>
  </si>
  <si>
    <t>B85700458</t>
  </si>
  <si>
    <t>HILO DE COMUNICACION SL</t>
  </si>
  <si>
    <t xml:space="preserve">A) AGENCIA DE COMUNICACION. B) LA ELABORACION DE CONTENIDOS PERIODISTICOS. C) CONSULTORES DE IMAGEN CORPORATIVA. D) LA CREACION Y DESARROLLO DE PAGINAS WEB. E) LA ORGANIZACION DE EVENTOS Y FORMACION.. </t>
  </si>
  <si>
    <t>B86053576</t>
  </si>
  <si>
    <t>RED DE INVERSORES Y BUSINESS ANGELS SL</t>
  </si>
  <si>
    <t xml:space="preserve">EL DESARROLLO INFORMATICO Y LA PROMOCION DE UNA PLATAFORMA WEB, CUYO OBJETIVO PRINCIPAL SEA DINAMIZAR E INCENTIVAR LA EJECUCION DE PROYECTOS DE CARACTER INNOVADOR, CON BASE EN LAS NUEVAS TECNOLOGIAS, MEDIANTE LA CANALIZACIONDE INVERSION Y FINANCIACION A DICHOS PROYECTOS. </t>
  </si>
  <si>
    <t>B86871928</t>
  </si>
  <si>
    <t>DIME MARKETING SL</t>
  </si>
  <si>
    <t xml:space="preserve">LA REALIZACION DE PROYECTOS DE MARKETING ONLINE, GESTION DE REDES SOCIALES, POSICIONAMIENTO EN BUSCADORES, CREACION, GESTION Y DISEÑO DE PAGINAS WEB, CONSULTORIA DE MARKETING Y TELEMARKETING. </t>
  </si>
  <si>
    <t>B96824982</t>
  </si>
  <si>
    <t>FOCKE MEURER CUENCA IBERICA SOCIEDAD LIMITADA</t>
  </si>
  <si>
    <t xml:space="preserve">LA PROGRAMACION INDUSTRIAL, DE AUTOMATAS Y ROBOTS, PROYECTOS ELECTRICOS Y MONTAJE ARMARIO ELECTRICO.. </t>
  </si>
  <si>
    <t>B57621369</t>
  </si>
  <si>
    <t>KNOCKADOOR SOCIEDAD LIMITADA</t>
  </si>
  <si>
    <t>"DISENO, REALIZACION Y PROGRAMACION DE PAGINAS WEB; LA REALIZACION DE TRABAJOS DE ""HOSTING"" -ALOJAMIENTO DE PAGINAS WEB-; LA REALIZACION DE TRABAJOS DE PUBLICIDAD, ESPECIALMENTE LA EXPLOTACION DE ESPACIOS PUBLICITARIOS EN. "</t>
  </si>
  <si>
    <t>B65039331</t>
  </si>
  <si>
    <t>BENITEZ &amp; IGLESIAS INVESTMENTS SL</t>
  </si>
  <si>
    <t xml:space="preserve">LA INTERMEDIACION INMOBILIARIA, ASESORIA Y CONSULTORIA INMOBILIARIA, PROMOCION Y CONSTRUCCION INMOBILIARIA,. EXPLOTACION Y GESTION HOTELERA, GESTION DE ACTIVOS INMOBILIARIOS Y FINCAS EN GENERAL.. </t>
  </si>
  <si>
    <t>B70364609</t>
  </si>
  <si>
    <t>MOVILGALICIA SL</t>
  </si>
  <si>
    <t>15938</t>
  </si>
  <si>
    <t xml:space="preserve">a) Compra-venta de telefonía móvil y de todo tipo de accesorios relacionados; reparación, liberación y operaciones relacionadas con los mismos. b) Distribuidor del servicio de suministro telefónico de diversas compañías. </t>
  </si>
  <si>
    <t>B93007177</t>
  </si>
  <si>
    <t>EUROSPAIN ELECTRICAL GROUP SL</t>
  </si>
  <si>
    <t xml:space="preserve">La fabricación, representación, distribución, comercialización, compraventa al detalle y mayor, importación y exportación de toda clase de materiales, componentes, artículos eléctricos, radioeléctricos, electrónicos, comprendiendo también el comercio de electrodomésticos, iluminación, señalización e.. </t>
  </si>
  <si>
    <t>B93131613</t>
  </si>
  <si>
    <t>EASYINTERNET SL</t>
  </si>
  <si>
    <t xml:space="preserve">El objeto social de la entidad lo constituye: El desarrollo de Software para internet. Quedan excluidas del objeto social las actividades sujetas a normativa específica. Si alguna de las actividades del objeto social estuviera reservada por Ley a determinada categoría de profesionales... </t>
  </si>
  <si>
    <t>B94067212</t>
  </si>
  <si>
    <t>LIBRERIA PAZ SOCIEDAD LIMITADA</t>
  </si>
  <si>
    <t>36001</t>
  </si>
  <si>
    <t xml:space="preserve">a.) Labores de asesoramiento, presencia y mantenimiento en internet u otras redes electrónicas. b.) Contestación de comunicaciones electrónicas. c.) Mantenimiento de comentario en las redes sociales. d.) Cumplimentación de ofertas de compras y ventas en la Web. e.) Intermediación en compras y ventas. </t>
  </si>
  <si>
    <t>libreriapaz@verial.es</t>
  </si>
  <si>
    <t>B57402364</t>
  </si>
  <si>
    <t>SOLUCIONES DE NEGOCIO Y TECNOLOGICAS SL</t>
  </si>
  <si>
    <t xml:space="preserve">LA ACTIVIDAD DOCENTE EN GENERAL, INCLUYENDO, ENTRE OTRAS, LA DOCENCIA A TRAVES DE INTERNET Y LA IMPORTACION DE CONFERENCIAS Y CHARLAS. LA ACTIVIDAD INMOBILIARIA EN GENERAL, INCLUYENDO, ENTRE OTRAS, LA COMPRAVENTA, ARREND. </t>
  </si>
  <si>
    <t>B76596154</t>
  </si>
  <si>
    <t>TEOIGO ACCESORIOS SL</t>
  </si>
  <si>
    <t xml:space="preserve">ARTICULO 2 : OBJETO. La Sociedad tiene por objeto: Distribución, importación, representación, venta menor y mayor de artículos relacionados con la telefonía, sonido, informática de forma directa o sistema de franquicia. -Las actividades enumeradas podrán ser desarrolladas por esta Sociedad de modo. </t>
  </si>
  <si>
    <t>B86621430</t>
  </si>
  <si>
    <t>BUSINESS EXECUTIVE EDUCATION SL</t>
  </si>
  <si>
    <t xml:space="preserve">Elaboración y promoción programas, estudios y cursos de formación, presenciales, a distancia y on-line. </t>
  </si>
  <si>
    <t>B93400976</t>
  </si>
  <si>
    <t>TECNOLOGIA DE LA TRANSFORMACION SL</t>
  </si>
  <si>
    <t xml:space="preserve">La fabricación y comercialización al por mayor y menor de toda clase de componentes electrónicos de precisión, piezas metálicas de todas clases, moldes y matrices. Así como el tratamiento térmico de todo tipo de metales. </t>
  </si>
  <si>
    <t>B06293005</t>
  </si>
  <si>
    <t>EUROSOF 2000 S.L.</t>
  </si>
  <si>
    <t xml:space="preserve">CREACION, ADQUISICION, REFORMA Y EXPLOTACION, POR CUENTA PROPIA, AJENA O EN COMISION DE NEGOCIOS DE COMERCIO DE MUEBLES DE OFICINA.. </t>
  </si>
  <si>
    <t>info@eurosoft2000.es</t>
  </si>
  <si>
    <t>B47634811</t>
  </si>
  <si>
    <t>INPORTA MULTIMEDIA SL</t>
  </si>
  <si>
    <t xml:space="preserve">DISENO GRAFICO Y EN 3D, DISENO EDITORIAL Y DE PAGINAS WEB, CUALQUIER TIPO DE ACTIVIDAD MULTIMEDIA Y VIDEO DIGITAL, ASI COMO CUALQUIER OTRAS ACTIVIDADES RELACIONADAS CON LAS TELECOMUNICACIONES Y MEDIOS AUDIOVISUALES. LA C. </t>
  </si>
  <si>
    <t>B86704541</t>
  </si>
  <si>
    <t>SERVICIOS TECNOLOGICOS FIRMAMED SL</t>
  </si>
  <si>
    <t xml:space="preserve">Los desarrollos de productos de software, incluido el hardware necesario para su implantación, dirigidos a todo tipo de empresas y organizaciones de carácter público y privado atendiendo a necesidades derivadas de la evolución de la tecnología. En especial se atenderá a proyectos que desarrollen... </t>
  </si>
  <si>
    <t>B86836020</t>
  </si>
  <si>
    <t>HIKVISION SPAIN SL</t>
  </si>
  <si>
    <t xml:space="preserve">a. ) Llevar a cabo todo tipo de relaciones comerciales, así como compraventa, importación y exportación de todo tipo de productos electrónicos y digitales, relativos a cámaras, sistema de video, aparatos eléctricos, alarmas, material informático, utensilios de ferretería y almacenamiento ... </t>
  </si>
  <si>
    <t>B90016395</t>
  </si>
  <si>
    <t>LA WEB JUSTA SOCIEDAD LIMITADA</t>
  </si>
  <si>
    <t xml:space="preserve">la consultoría informática, la creación, el alojamiento y la comercialización de páginas webs y programas informáticos a nivel nacional o internacional. </t>
  </si>
  <si>
    <t>B31958952</t>
  </si>
  <si>
    <t>SIMAX VIRT SL</t>
  </si>
  <si>
    <t xml:space="preserve">DESARROLLO E IMPLANTACION DE TECNOLOGIA DE ULTIMA GENERACION PARA EL SECTOR DE LA SIMULACION Y DE LA REALIDAD VIRTUAL. SI ALGUNA DE LAS ACTIVIDADES ENUMERADAS, ASI LO PRECISARE, DEBERA SER EJERCITADA A TRAVES DE PROFESIO. </t>
  </si>
  <si>
    <t>B63885818</t>
  </si>
  <si>
    <t>RIOPUBLISH SL</t>
  </si>
  <si>
    <t xml:space="preserve">LA CREACION Y EJECUCION DE SOLUCIONES PUBLICITARIAS EN CUALQUIER MEDIO O SOPORTE: LA CREACION Y EJECUCION DE DISENOS GRAFICOS, TAMBIEN EN CUALQUIER MEDIO O SOPORTE; LA CREACION DE PAGINAS WEB, ETC. </t>
  </si>
  <si>
    <t>B76084367</t>
  </si>
  <si>
    <t>THE SINGULAR FACTORY SOCIEDAD LIMITADA</t>
  </si>
  <si>
    <t xml:space="preserve">Actividades de programación informática, comprendiendo, actividades de creación, desarrollo, promoción, comercialización o distribución de aplicaciones informáticas, contenidos digitales, ya sean para móviles o para cualesquiera otros dispositivos de base tecnológica, plataformas, portales web.... </t>
  </si>
  <si>
    <t>B81505596</t>
  </si>
  <si>
    <t>BRICO PC SL</t>
  </si>
  <si>
    <t xml:space="preserve">REALIZACION DE ACTIVIDADES INFORMATICAS, TANTO CON SOPORTE LOGICO COMO FISICO, PROGRAMACION, TRANSMISION, REPRODUCION, TRATAMIENTO DE SONIDO O IMAGENES, REALIZACION DE INFORMES, ESTUDIOS Y ASESORAMIENTOS COMERCIALES,. </t>
  </si>
  <si>
    <t>B14876338</t>
  </si>
  <si>
    <t>COMUNICACION Y DESARROLLO DEL ESPECTACULO SL</t>
  </si>
  <si>
    <t xml:space="preserve">GESTION DE DOMINIOS DE INTERNET; ALTA Y GESTION DE PAGINAS WEB, ASI COMO COMERCIO ELECTRONICO. ORGANIZACION, MEDIACION Y CONTRATACION DE TODO TIPO DEEVENTOS, ESPECTACULOS, FERIAS, ASAMBLEAS, CONGRESOS, CELEBRACIONES Y CE. </t>
  </si>
  <si>
    <t>B91902809</t>
  </si>
  <si>
    <t>CAMEDOC DIGITAL SOCIEDAD LIMITADA</t>
  </si>
  <si>
    <t xml:space="preserve">La Sociedad tendrá por objeto: Prestación de servidos relacionados con el tratamiento de archivos, documentos e imagen en todos los soportes, en especial informático. Digitalización y custodia de datos. La informática en general, tanto software como hardware, como su seguridad, la domótica, la robót. </t>
  </si>
  <si>
    <t>B63978571</t>
  </si>
  <si>
    <t>COMIENZO PAGINA SL</t>
  </si>
  <si>
    <t xml:space="preserve">PRODUCCION Y DISTRIBUCION EN INTERNET DE CONTENIDOS O CANALES, DE INFORMACION, ORGANIZACION, CATALOGANDO Y CLASIFICANDO DIRECCIONES DE INTERNET Y PAGINAS WEB DE CUALQUIER CONTENIDO LICITO DE LIBRE INFORMACION, ETC. </t>
  </si>
  <si>
    <t>B65639486</t>
  </si>
  <si>
    <t>TOYLIFE SL</t>
  </si>
  <si>
    <t xml:space="preserve">ACTIVIDADES PROPIAS DE AGENCIA DE PUBLICIDAD, PRODUCTORA AUDIOVISUAL, ELABORACION DE SPOTS, CREACION DE PAGINAS WEB, CREACION Y GESTION DE MARCAS Y CONSULTORIA DE MARKETING. </t>
  </si>
  <si>
    <t>B70316666</t>
  </si>
  <si>
    <t>SUBUCEO SL</t>
  </si>
  <si>
    <t xml:space="preserve">La Sociedad tiene por objeto la intermediación en actividades de comercio, importación, exportación, compraventa, comercialización y distribución de equipos y artículos de buceo, acuáticos, deportivos, fotográficos, videos, electrónicos, baterías, artículos de decoración, así como la prestación de s. </t>
  </si>
  <si>
    <t>B90009093</t>
  </si>
  <si>
    <t>LOVETHEFRAME SOCIEDAD LIMITADA</t>
  </si>
  <si>
    <t xml:space="preserve">Producción y distribución audiovisual y/ o cinematográfica, diseño artístico, maquetación digital, fotografía, actividades de promoción, publicidad y marketing, diseño web, composición musical, formación audiovisual y TIC, alquiler de equipo audiovisual, servicios técnicos audiovisuales a terceros. </t>
  </si>
  <si>
    <t>B86179405</t>
  </si>
  <si>
    <t>TRONLED SL</t>
  </si>
  <si>
    <t xml:space="preserve">Importación, exportación y comecialización por Internet o por cualquier otra vía de comercialización, de toda clase de mariales y aparatos eléctricos, electrónicos, radiolectrónicos, pilar, bombillas, así como sus utensiliosy herramientas. </t>
  </si>
  <si>
    <t>A83515510</t>
  </si>
  <si>
    <t>ALTAIX ELECTRONICA SA</t>
  </si>
  <si>
    <t xml:space="preserve">LA INTERMEDIACION Y COORDINACION PARA, MEDIANTE LA ACTIVIDAD DE PROFESIONALES TITULADOS, DESARROLLAR ACTIVIDADES DE INGENIERIA Y SUMINISTRO DE MATERIAL ELECTRONICO. </t>
  </si>
  <si>
    <t>B45703014</t>
  </si>
  <si>
    <t>ABSALON SOLUCIONES SL</t>
  </si>
  <si>
    <t xml:space="preserve">INSTALACION ELECTRICA, REDES TELEGRAFICAS, TELEFONIA SIN HILOS, DE FRIO Y CALOR, REDES DE TELEVISION. COMERCIO DE PRENDAS DE VESTIR, ARTICULOS DE DEPORTE, ARTICULOS DE REGALO, COMPONENTES ELECTRICOS, ELECTRONICOS, INFORM. </t>
  </si>
  <si>
    <t>B65608788</t>
  </si>
  <si>
    <t>TRIVELIA SOCIAL MEDIA SL</t>
  </si>
  <si>
    <t xml:space="preserve">CREACION Y EXPLOTACION DE PAGINAS WEB Y REDES SOCIALES. </t>
  </si>
  <si>
    <t>B86701505</t>
  </si>
  <si>
    <t>DIFUNDE COMUNICACION ON-LINE SL</t>
  </si>
  <si>
    <t>"EL DESARROLLO DE TODAS LAS ACTIVIDADES PROPIAS DE UNA AGENCIA DE ""MARKETING"" Y COMUNICACION, LLEVADO A CABO LA CREACION DE PAGINAS WEB, CAMPAÑAS DE POSICIONAMIENTO Y PUBLICIDAD. "</t>
  </si>
  <si>
    <t>B96201801</t>
  </si>
  <si>
    <t>BRUNI GLASS VIDREMAR SL</t>
  </si>
  <si>
    <t xml:space="preserve">COMERCIO AL POR MAYOR DE ARTICULOS DE VIDRIO CARTON MADERA Y DEMAS MATERIALES PARA EL EMBALAJE.. </t>
  </si>
  <si>
    <t>vidremar@vidremar.com</t>
  </si>
  <si>
    <t>B97714182</t>
  </si>
  <si>
    <t>ALBUFERA TELEMATICA SOCIEDAD LIMITADA</t>
  </si>
  <si>
    <t xml:space="preserve">LA PUBLICIDAD EN GENERAL REALIZADA POR CUALQUIER MEDIO, INCLUSO SOPORTE TELEMATICO, CONFORME A LO QUE ESTABLECE LA LEY GENERAL DE PUBLICIDAD 34/1988, DE 11 DE NOVIEMBRE. Y EL DISENO, ELABORACION Y COMERCIALIZACION DE PAG. </t>
  </si>
  <si>
    <t>B07958960</t>
  </si>
  <si>
    <t>ARC DENTAL NORD SL</t>
  </si>
  <si>
    <t xml:space="preserve">diseño de elementos para prótesis médicas y dentales utilizando medios informáticos; explotación de los medios informáticos y creación de programas yanimaciones para ordenadores; fabricación y comercialización industrial deprótesis y sus elementos complementarios, especialmente aquellos basados e.. </t>
  </si>
  <si>
    <t>gestion@arcdental.es</t>
  </si>
  <si>
    <t>B18905331</t>
  </si>
  <si>
    <t>GRANADA VENDE ONLINE SL</t>
  </si>
  <si>
    <t>18002</t>
  </si>
  <si>
    <t xml:space="preserve">LA INSERCION DE PUBLICIDAD EN LOS PORTALES DE INTERNET DE LA SOCIEDAD, CREACION PAGINAS WEB, ALOJAMIENTOS PAGINAS WEB, COMERCIO ELECTRONICO EN LAS ACTIVIDADES PROPIAS DE LA SOCIEDAD, COMUNICACIONES, APLICACIONES INFORMAT. </t>
  </si>
  <si>
    <t>B71104400</t>
  </si>
  <si>
    <t>APLICACIONES UTILES SL</t>
  </si>
  <si>
    <t xml:space="preserve">Constituye el objeto social la programación y servicios informáticos, Quedan excluidas del objeto social las actividades sujetas a normativa especifica. Si alguna de las actividades incluidas en el objeto social estuviera reservada o se reservare por Ley a determinada categoría de profesionales, deb. </t>
  </si>
  <si>
    <t>info@aplicacionesutiles.net</t>
  </si>
  <si>
    <t>B86445962</t>
  </si>
  <si>
    <t>WE ARE MERLINK SL</t>
  </si>
  <si>
    <t xml:space="preserve">EL DEARROLLO DE SOTFWARE ESPECIALIZADO EN LA AGREGACION DE CONTENIDOS PROCEDENTES DE INTERNET, ASI COMO EL TRATAMIENTO, GESTION, EDICION EN CUALQUIERFORMATO Y COMERCIALIZACION DE DICHOS CONTENIDOS. </t>
  </si>
  <si>
    <t>B21515507</t>
  </si>
  <si>
    <t>SOMOS LIBRES Y PUNTO SL</t>
  </si>
  <si>
    <t xml:space="preserve">La comercialización distribución e implantación a nive internacional de tecnología. Desarrollo de aplicaciones, creación o/ y difusión de contenidos en Internet, integración de redes sociales, sistema electrónicos, herramientas de gestión y comunicación. Descarga, explotación y difusión de contenidos. </t>
  </si>
  <si>
    <t>B87187969</t>
  </si>
  <si>
    <t>GAMERS 2 MEDIA SL</t>
  </si>
  <si>
    <t xml:space="preserve">ORGANIZACION Y GSETION DE JUGADORES PROFESIONALES DE VIDEOJUEGOS, ORGANIACION Y GESTION DE CLUBS DE VIDEOJUEGOS, GESTION DE PAGINAS WEB DEDICADAS A VIDEOJUEGOS, VENTA DE PUBLICIDAD, MERCADOTECNIA Y MERCADERIAS RELACIONADAS CON VIDEOJUEGOS, .... </t>
  </si>
  <si>
    <t>B98534530</t>
  </si>
  <si>
    <t>RABELPRATS ELECTRONICA SLL</t>
  </si>
  <si>
    <t>46025</t>
  </si>
  <si>
    <t xml:space="preserve">la venta y reparación de todo tipo de aparatos eléctricos y electrónicos. Se excluye expresamente toda actividad que, por una u otra razón, no sea lícita o posible. Si las disposiciones legales exigiesen para el ejercicio de algunas de las actividades enumeradas algún título y/ o cualificación profes. </t>
  </si>
  <si>
    <t>B86676913</t>
  </si>
  <si>
    <t>PICAS MEDIA SL</t>
  </si>
  <si>
    <t xml:space="preserve">La comercialización de productos, bienes o contenidos, a través de la red internet o relacionados con la misma, El diseño, producción y gestión de aplicaciones informáticas que consistan en herramientas de comunicación en internet, Ser titular, gestionar y desarrollar portales de acceso a internet,. </t>
  </si>
  <si>
    <t>B06655435</t>
  </si>
  <si>
    <t>MEDIAFONE COMUNICACION SL</t>
  </si>
  <si>
    <t xml:space="preserve">Comercio de aparatos de telefonía movil y fija. </t>
  </si>
  <si>
    <t>B19608223</t>
  </si>
  <si>
    <t>SUMINISTROS INDUSTRIALES ONICE EMILIO SAMPEDRO SL</t>
  </si>
  <si>
    <t>18015</t>
  </si>
  <si>
    <t xml:space="preserve">Comercio mayor interindustrial de otros productos, maquinaria, material -excepto minería y química-CNAE 4652: Motores eléctricos, Motores neumáticos, Elementos, sistemas de unión, variadores mecánicos, hidráulicos Reductores mecánicos de velocidad. Actuadores neumaticos, electrovalvulas. Variadores frecuencia. </t>
  </si>
  <si>
    <t>B21500434</t>
  </si>
  <si>
    <t>MEDICIONES SONORAS ELECTROCOMPAS SL</t>
  </si>
  <si>
    <t xml:space="preserve">a. Montaje y comercialización de productos de video-vigilancia. b. Montaje y comercialización de limitadores acústicos y sonoros. c. Actividades de sonorización. d. Reparaciones eléctricas. </t>
  </si>
  <si>
    <t>B91330043</t>
  </si>
  <si>
    <t>MARQUEZE SERVICIOS EN MARCA BLANCA SL</t>
  </si>
  <si>
    <t xml:space="preserve">ELABORACION DE ESTUDIOS DE MERCADO, EXPLOTACION DE RECURSOS EN LA RED INTERNET, PROGRAMACION Y DISENO DE PAGINAS WEBS. </t>
  </si>
  <si>
    <t>B45623253</t>
  </si>
  <si>
    <t>AUTOOCASION CARBONELL SL</t>
  </si>
  <si>
    <t>45470</t>
  </si>
  <si>
    <t xml:space="preserve">COMPRA-VENTA DE TODO TIPO DE VEHICULO NUEVOS Y USADOS INCLUSO MAQUINARIA INDUSTRIAL. </t>
  </si>
  <si>
    <t>tallerescarbonell@hotmail.com</t>
  </si>
  <si>
    <t>B62760574</t>
  </si>
  <si>
    <t>SIBILS INVEST SL</t>
  </si>
  <si>
    <t xml:space="preserve">LA COMPRAVENTA, ARRENDAMIENTO, TENENCIA, EXPLOTACION, ADMINISTRACION DE TODA CLASE DE FINCAS RUSTICAS Y URBANAS, NAVES INDUSTRIALES, SOLARES, PARCELAS Y EDIFICIOS, TANTO EN BLOQUE COMO EN PISOS, ETC.. </t>
  </si>
  <si>
    <t>B71092696</t>
  </si>
  <si>
    <t>DAS-NANO SL</t>
  </si>
  <si>
    <t xml:space="preserve">El objeto de la Sociedad consiste en lo siguiente: a. Diseño, producción y comercialización de nanopartículas, así como del equipamiento industrial necesario para dicha producción. b. Desarrollo, aplicación y gestión de soluciones nanotecnológicas en distintos tipos de procesos. </t>
  </si>
  <si>
    <t>B06194815</t>
  </si>
  <si>
    <t>GRUPO EXTREMADURA SOFT S.L.</t>
  </si>
  <si>
    <t xml:space="preserve">CONSTRUCCIONES EN GENERAL.. </t>
  </si>
  <si>
    <t>ges@gesinformatica.com</t>
  </si>
  <si>
    <t>B12714317</t>
  </si>
  <si>
    <t>TECNOLOGIA DEL TURIA SOCIEDAD LIMITADA</t>
  </si>
  <si>
    <t xml:space="preserve">COMERCIO DE TODA CLASE DE MAQUINARIA INDUSTRIAL Y AUTOMATIZACION INDUSTRIAL. ARTICULO 3.- DURACION, FECHA DE COMIENZO Y CIERRE DEL EJERCICIO. </t>
  </si>
  <si>
    <t>tecnomat@tecnomat.es</t>
  </si>
  <si>
    <t>B64805815</t>
  </si>
  <si>
    <t>MUSICAZO SL</t>
  </si>
  <si>
    <t xml:space="preserve">LA EXPOSICION, REPRODUCCION DE MATERIAL AUDIOVISUAL Y DE ENTRETENIMIENTO POR MEDIO DE PAGINAS WEB, YA SEAN DE PRODUCCION Y CREACION PROPIAS, COMO AJENAS. COMERCIALIZACION DE ESPACIOS DE PUBLICIDAD, ETC.. </t>
  </si>
  <si>
    <t>B71058291</t>
  </si>
  <si>
    <t>SURAIDE SL</t>
  </si>
  <si>
    <t xml:space="preserve">La sociedad tiene por objeto: La creación, diseño, programación, mantenimiento, alojamiento, gestión y explotación de páginas Web y de contenidos para las mismas, incluyendo redes sociales en Internet y teléfonos móviles. Lainstalación, montaje, mantenimiento, alojamiento, gestión y explotación de. </t>
  </si>
  <si>
    <t>B17966433</t>
  </si>
  <si>
    <t>TELVIMA TELECOMUNICACIONS GIRONA SL</t>
  </si>
  <si>
    <t>17001</t>
  </si>
  <si>
    <t xml:space="preserve">La comercialización y distribución de líneas de telefonía, así como todo tipo de elementos, utensilios y aparatos directamente vinculados y complementarios a esta actividad.. </t>
  </si>
  <si>
    <t>B61707956</t>
  </si>
  <si>
    <t>PROMOHUTEN SL</t>
  </si>
  <si>
    <t xml:space="preserve">LA CONSTRUCCION PROMOCION ADMINISTRACION, EXPLOTACION, ARRENDAMIENTO NO FINANCIERO, ADQUISICION Y TRANSMISION DE TODA CLASE DE BIENES INMUEBLES POR CUALQUIER TITULO ADMITIDO POR LA LEY ASI COMO LA REFORMA Y LA REHABIL. D. </t>
  </si>
  <si>
    <t>B76125509</t>
  </si>
  <si>
    <t>ESTUDIO CREATIVO FUERTEVENTURA SL</t>
  </si>
  <si>
    <t>35660</t>
  </si>
  <si>
    <t xml:space="preserve">Actividades de programación informática NACE Rev. 262.01 (Art. Rev. 1.1.72.22). 1. Consulta de equipo de informático (72.1). 2. Consulta de aplicaciones informáticas y suministro de programas informáticos (72.2). 3. Procesode datos (72.3). 4. Actividades relacionadas con bases de datos (72.4). 5. </t>
  </si>
  <si>
    <t>info@estudio-creativo.com</t>
  </si>
  <si>
    <t>B83754044</t>
  </si>
  <si>
    <t>ANTIGONA MULTIMEDIA SL</t>
  </si>
  <si>
    <t xml:space="preserve">LAS ACTIVIDADES RELACIONADAS CON LA ENSENANZA. </t>
  </si>
  <si>
    <t>A76575166</t>
  </si>
  <si>
    <t>REAL CONNECTION SA</t>
  </si>
  <si>
    <t>38006</t>
  </si>
  <si>
    <t xml:space="preserve">La Sociedad tiene por objeto: 1). Actividades de programación informáticacódigo NACE Rev. 2 62.01 (72.21/72.22/72.40). Esta clase comprende la escritura, modificación, comprobación y servicio de asistencia de programas informáticos. Esta clase comprende: -el diseño de la estructura y el contenid. </t>
  </si>
  <si>
    <t>B28811362</t>
  </si>
  <si>
    <t>MEDHESA SL</t>
  </si>
  <si>
    <t xml:space="preserve">INSTALACIONES ELECTRICAS EN TODA CLASE DE EDIFICIOS ASI COMO EL COMERCIO DE OBJETOS DE TODAS CLASES PARA INSTALACIONES ELECTRICAS. </t>
  </si>
  <si>
    <t>medhesa@sinix.net</t>
  </si>
  <si>
    <t>B63978456</t>
  </si>
  <si>
    <t>INNOVATIVE SOFTWARE SL</t>
  </si>
  <si>
    <t xml:space="preserve">LAS OPERACIONES TIPICAS DEL TRAFICO INMOBILIARIO, INCLUIDAS LA PROMOCION, CONSTRUCCION, COMERCIALIZACION Y ARRENDAMIENTO CON EXCLUSION DEL ARRENDAMIENTO ACTIVO FINANCIERO, ETC. </t>
  </si>
  <si>
    <t>dsc@dsc.es</t>
  </si>
  <si>
    <t>B87430211</t>
  </si>
  <si>
    <t>PRISA PRODUCCIONES DE VIDEO SL</t>
  </si>
  <si>
    <t xml:space="preserve">A. La producción, distribución y comercialización de video digital, pudiendo a tales efectos llevar a cabo cuantas actividades complementarias o accesorias fueran necesarias o convenientes para eÇ cumplimiento de la citada actividad, incluida la distribución de servicios interactivos y el transporte. </t>
  </si>
  <si>
    <t>B06642136</t>
  </si>
  <si>
    <t>MERIDA SOLUCIONES ELECTROTECNICAS SL</t>
  </si>
  <si>
    <t xml:space="preserve">Comercio de aparatos eléctricos y electrónicos. Comercio de artículos parala construcción. Montajes eléctricos. Promoción. Transporte. </t>
  </si>
  <si>
    <t>B11838802</t>
  </si>
  <si>
    <t>IMAGINA FUTURO CAD SL</t>
  </si>
  <si>
    <t xml:space="preserve">DISTRIBUCION DE SOFTWARE Y HARDWARE Y FORMACION EN ELLOS. LAS ACTIVIDADES INTEGRANTES DEL OBJETO SOCIAL PODRAN SER DESARROLLADAS POR LA SOCIEDAD, TOTAL O PARCIALMENTE, DE MODO INDIRECTO, MEDIANTE LA TITULARIDAD DE ACCION. </t>
  </si>
  <si>
    <t>B84045095</t>
  </si>
  <si>
    <t>AZTIVE MOBILE SOLUTIONS SL</t>
  </si>
  <si>
    <t xml:space="preserve">LA COMPRAVENTA Y ADMINISTRACION DE VALORES, ASI COMO LA PARTICIPACION EN OTRAS COMPANIAS Y LA GESTION Y DIRECCION DE DICHAS PARTICIPACIONES. </t>
  </si>
  <si>
    <t>B55066278</t>
  </si>
  <si>
    <t>INFORPURU SOCIEDAD LIMITADA</t>
  </si>
  <si>
    <t>17497</t>
  </si>
  <si>
    <t xml:space="preserve">Creacion de paginas webs. Publicidad por internet. Compraventa de dominios, y todo lo relacionado con las nuevas tecnologias.. </t>
  </si>
  <si>
    <t>B62972161</t>
  </si>
  <si>
    <t>GONDEVO SL</t>
  </si>
  <si>
    <t xml:space="preserve">LA EXPLOTACION DE NEGOCIOS DE HOSTELERIA.. </t>
  </si>
  <si>
    <t>info@tabernasonora.com</t>
  </si>
  <si>
    <t>B64776958</t>
  </si>
  <si>
    <t>IDO MARKETING ON OFF LINE SL</t>
  </si>
  <si>
    <t xml:space="preserve">LA PUBLICIDAD Y COMUNICACION ONLINE Y OFFLINE. MARKETING, PLANIFICACION DE MEDIOS, MARKETING ESTRATEGICO ONLINE Y OFFLINE.SERVICIOS DE INTERNET, COMERCIO ELECTRONICO, CREACION DE PAGINAS WEB, ETC.. </t>
  </si>
  <si>
    <t>B70307038</t>
  </si>
  <si>
    <t>NORTHWESTAPPS SL</t>
  </si>
  <si>
    <t xml:space="preserve">Informática, telecomunicaciones y ofimática, así como la creación de aplicaciones para dispositivos móviles. </t>
  </si>
  <si>
    <t>B85726305</t>
  </si>
  <si>
    <t>PLAN B WORKS SL</t>
  </si>
  <si>
    <t xml:space="preserve">LAS ACTIVIDADES RELACIONADAS CON EL DISENO GRAFICO Y EDITORIAL, PACKAGING, WEB, CONSULTORIA DE IMAGEN, DIRECCION ARTISTICA Y ARTES GRAFICAS.. </t>
  </si>
  <si>
    <t>B85944676</t>
  </si>
  <si>
    <t>NIKINANA SL</t>
  </si>
  <si>
    <t xml:space="preserve">EL DISEÑO, LA CREACION Y OPERACION DE MEDIOS DE COMUNICACION, DE INFORMACION Y OPINION DENTRO DEL SECTOR DE LAS TECNOLOGIAS DE LA INFORMACION Y LA COMUNICACION QUE PUEDAN OPERAR DENTRO DEL CAPITULO DE LAS SOCIEDADES DE LA INFORMACION, DE COMPOSICION TELEMATICA, DE OPERACION EN LA RED DE INTERNET Y C.. </t>
  </si>
  <si>
    <t>A78288362</t>
  </si>
  <si>
    <t>GRUPO OPENMEDIA INVERSIONES SA</t>
  </si>
  <si>
    <t xml:space="preserve">PROMOCION, CONSTRUCCION, RECONSTRUCCION, REFORMA, REMODELACION, REHABILITACION, RESTAURACION, ACTUALIZACION, EXPLOTACION, USO, TENENCIA, ARRENDAMIENTO O SUBARRIENDO Y LA COMERCIALIZACION DE INMUEBLES.. </t>
  </si>
  <si>
    <t>B54287271</t>
  </si>
  <si>
    <t>JULIAN DESIGNS COSTA BLANCA SL</t>
  </si>
  <si>
    <t>03739</t>
  </si>
  <si>
    <t xml:space="preserve">DISENO DE PAGINAS WEB.. </t>
  </si>
  <si>
    <t>B83650879</t>
  </si>
  <si>
    <t>LEOLENDA SL</t>
  </si>
  <si>
    <t xml:space="preserve">LA ENSENANZA. </t>
  </si>
  <si>
    <t>B58375536</t>
  </si>
  <si>
    <t>SISTEMAS Y CODIFICACION SL</t>
  </si>
  <si>
    <t xml:space="preserve">LA ESTRUCTURACION DE BASES DE DATOS Y MARKETING DIRECTO.                                                                                                                                                                    . </t>
  </si>
  <si>
    <t>B60295045</t>
  </si>
  <si>
    <t>CARTTONER SISTEMAS SL</t>
  </si>
  <si>
    <t xml:space="preserve">RECUPERACION Y RECICLAJES DE TODO TIPO DE MATERIALES.                                                                                                                                                                       . </t>
  </si>
  <si>
    <t>carttoner@hotmail.com</t>
  </si>
  <si>
    <t>B63645055</t>
  </si>
  <si>
    <t>BUYER BUSINESS SL</t>
  </si>
  <si>
    <t xml:space="preserve">LA EDICION GRAFICA, LA CREACION PUBLICITARIA, CREACION DE FOTOS, LOGOS PAGINAS WEB Y EN GENERAL LA ACTIVIDAD MAS AMPLIA DE ASESORAMIENTO EN MATERIA DE COMUNICACION.                                                        . </t>
  </si>
  <si>
    <t>B82331901</t>
  </si>
  <si>
    <t>UMANIS INNOVATIVE SERVICES SL</t>
  </si>
  <si>
    <t xml:space="preserve">LOS ESTUDIOS, LAS ESTADISTICAS Y LOS CALCULOS DE PROBABILIDAD QUE TIENEN COMO OBJETIVO LA AYUDA EN LA TOMA DE DECISIONES, EL CONSEJO EN LA CREACION DE BASES DE DATOS, EL ASESORAMIENTO EN LA ELECCION DE SOLUCIONES.. </t>
  </si>
  <si>
    <t>info@europstat.com</t>
  </si>
  <si>
    <t xml:space="preserve"> info@umanis.com</t>
  </si>
  <si>
    <t xml:space="preserve"> emmanuel.andrieu@umanis.com</t>
  </si>
  <si>
    <t xml:space="preserve"> fbinder@umanis.com</t>
  </si>
  <si>
    <t xml:space="preserve"> jschott@umanis.com</t>
  </si>
  <si>
    <t>B10426807</t>
  </si>
  <si>
    <t>VOLANS. SERVICIOS DE INFORMATICA Y COMUNICACIONES SL</t>
  </si>
  <si>
    <t xml:space="preserve">Informática, telecomunicaciones y ofimático. </t>
  </si>
  <si>
    <t>B13485941</t>
  </si>
  <si>
    <t>SYNER PLUS SOCIEDAD LIMITADA LABORAL</t>
  </si>
  <si>
    <t xml:space="preserve">DESARROLLOS DE SOLUCIONES TECNOLOGICAS EN EL CAMPO DE LA INVESTIGACION INDUSTRIAL Y APLICADA, DESARROLLOS E IMPLANTACION DE SOFTWARE ESPECIFICOS A EMPRESAS, INSTITUCIONES PUBLICAS O PRIVADAS O SUS RAMAS ESPECIFICAS DE AC. </t>
  </si>
  <si>
    <t>info@synerplus.es</t>
  </si>
  <si>
    <t>B38456638</t>
  </si>
  <si>
    <t>SISTEMAS INFORMATICOS ICOD SL</t>
  </si>
  <si>
    <t xml:space="preserve">COMPRAVENTA DE FINCAS Y SU EXPLOTACION, DIRECTAMENTE, EN ARRENDAMIENTO O CUALQUIER OTRA FORMA DE CESION DE USO.. </t>
  </si>
  <si>
    <t>B47589189</t>
  </si>
  <si>
    <t>BALLERS MEDIA SL</t>
  </si>
  <si>
    <t xml:space="preserve">TODO TIPO DE ACTIVIDADES RELACIONADAS CON EL PERIODISMO, YA SEA EN PRENSA, RADIO, TELEVISION, POR INTERNET Y CUALQUIER OTRO MEDIO DE COMUNICACION. CREACION Y DISENO DE PAGINAS WEB. </t>
  </si>
  <si>
    <t>B54811609</t>
  </si>
  <si>
    <t>YM PACKAGING GROUP SL</t>
  </si>
  <si>
    <t>03290</t>
  </si>
  <si>
    <t xml:space="preserve">La fabricación y compraventa al por mayor y menor de maquinaria industrial para el pesado, llenado, cerrado, sellado y envasado. La compraventa, importación y exportación de componentes electrónicos y mecánicos industriales. </t>
  </si>
  <si>
    <t>B85910230</t>
  </si>
  <si>
    <t>TECNOLOGIAS PINPANPUM SL</t>
  </si>
  <si>
    <t xml:space="preserve">LA ADQUISICION, EXPLOTACION Y ENAJENACION, DE BIENES INMUEBLES RUSTICOS Y URBANOS. LA INTEMEDIACION COMERCIAL EN GENERAL, CREACION, EXPLOTACION DE PAGINAS WEB Y PORTALES DE INTERNET. ALMACENAMIENTO, LOGISTICA, DISTRIBUCION DE MERCANCIAS. ACTIVIADES PROPIAS DE LA RAMA DE LA ENSEÑANZA.. </t>
  </si>
  <si>
    <t>B86285772</t>
  </si>
  <si>
    <t>VIDERARTIS SOLUCIONES SL</t>
  </si>
  <si>
    <t xml:space="preserve">Compra-venta, importación, exportación de artículos de electrónica... </t>
  </si>
  <si>
    <t>B10413722</t>
  </si>
  <si>
    <t>DINABLOGS SL</t>
  </si>
  <si>
    <t xml:space="preserve">La explotación comercial de todo tipo de redes, dominios y páginas web en internet. </t>
  </si>
  <si>
    <t>B65531956</t>
  </si>
  <si>
    <t>LOVEO ESTUDIO DE DISEÑO Y PRODUCCION SL</t>
  </si>
  <si>
    <t xml:space="preserve">PRODUCCION Y DISEÑO AUDIOVISUAL DE VIDEOS, DOCUMENTALES, APLICACIONES MULTIMEDIA, PROYECTOS DE PUBLICIDAD, IMAGEN CORPORATIVA E INSTITUCIONAL, DISEÑO WEB Y EDITORIAL, DE INTERIOR Y DE PRODUCTOS. ETC. </t>
  </si>
  <si>
    <t>B99335671</t>
  </si>
  <si>
    <t>PIBACAPE SOCIEDAD LIMITADA</t>
  </si>
  <si>
    <t>50017</t>
  </si>
  <si>
    <t xml:space="preserve">Información y comunicaciones. </t>
  </si>
  <si>
    <t>B24671000</t>
  </si>
  <si>
    <t>KYO ELECTRIC SOCIEDAD LIMITADA</t>
  </si>
  <si>
    <t xml:space="preserve">El código CNAE de la actividad principal es: 4652. El arrendamiento y subarriendo a corto y largo plazo, la venta, importación, exportación, fabricación por cuenta propia o de terceros, reparación y calibración de:-Toda clase de herramienta, equipamiento, maquinaria y piezas. </t>
  </si>
  <si>
    <t>B64468242</t>
  </si>
  <si>
    <t>XCRIPTUM PRODUCCIONES A2 SL</t>
  </si>
  <si>
    <t xml:space="preserve">LA COLABORACION ESCRITA Y ADUDIOVISUAL CON TODO TIPO DE MEDIOS DE COMUNICACION. DISENO DE PAGINAS WEB. </t>
  </si>
  <si>
    <t>B74316076</t>
  </si>
  <si>
    <t>ESPORTATE 2012 SOCIEDAD LIMITADA</t>
  </si>
  <si>
    <t xml:space="preserve">La creación, gestión, explotación, arrendamiento, compra-venta de aplicaciones informáticas, especialmente aplicaciones informáticas de carácter social relacionadas con la práctica del deporte y todas las operaciones directao indirectamente relacionados con ésta. De manera expresa y no limitativa,. </t>
  </si>
  <si>
    <t>B82227190</t>
  </si>
  <si>
    <t>PUBLICACIONES ELECTRONICAS &amp; MULTIMEDIA SL</t>
  </si>
  <si>
    <t xml:space="preserve">LA PRODUCCION EDICION Y COMERCIALIZACION DE TODA CLASE DE PUBLICIDAD PROPAGANDA Y RELACIONES PUBLICAS EN SOPORTE CD ROOM DVD LIBROS INTERACTIVOS Y EN CUALQUIER OTRO MEDIO DE COMUNICACION SOCIAL.. </t>
  </si>
  <si>
    <t>B92197102</t>
  </si>
  <si>
    <t>DESPACHO INMOBILIARIO SL</t>
  </si>
  <si>
    <t xml:space="preserve">REALIZACION DE OBRAS POR CUENTA PROPIA O AJENA. COMPRAVENTA DE BIENES INMUEBLES, TANTO RUSTICOS COMO URBANOS LA CONSTRUCCION Y PROMOCION DE VIVIENDAS, ETC.. </t>
  </si>
  <si>
    <t>B85877819</t>
  </si>
  <si>
    <t>INFORMACION Y DOCENCIA EN ENFERMEDADES INFECCIOSAS SL</t>
  </si>
  <si>
    <t xml:space="preserve">LA PUBLICACION, TRANSMISION Y PUESTA A DISPOSICION DE INFORMACION Y CONTENIDOS DE TIPO CIENTIFICO Y TECNOLOGICO EN CUALQUIER MEDIO TANTO ESCRITO COMODIGITAL O INTERNET.. </t>
  </si>
  <si>
    <t>B91414136</t>
  </si>
  <si>
    <t>EMERGYA INGENIERIA SL</t>
  </si>
  <si>
    <t xml:space="preserve">PROYECTOS DE INGENIERIA DE LA CONSTRUCCION. </t>
  </si>
  <si>
    <t>comunicacion@emergya.com</t>
  </si>
  <si>
    <t xml:space="preserve"> info@elalgario.es</t>
  </si>
  <si>
    <t xml:space="preserve"> info@emergya-ingenieria.com</t>
  </si>
  <si>
    <t>B86241197</t>
  </si>
  <si>
    <t>SOLUCIONA COMUNICACION GRAFICA SL</t>
  </si>
  <si>
    <t xml:space="preserve">DISEÑO GRAFICO Y PAGINAS WEB, PUBLICIDAD E IMPRENTA Y COMPRAVENTA DE ARTICULOS RELACIONADOS CON LAS REFERIDAS ACTIVIDADES. </t>
  </si>
  <si>
    <t>B93032779</t>
  </si>
  <si>
    <t>INTERCALLS SERVICIO INTEGRAL SL</t>
  </si>
  <si>
    <t xml:space="preserve">LA ACTIVIDAD COMERCIAL DE LAS TELECOMUNICACIONES TELEFONICAS, LOCUTORIOS, PUNTOS DE INTERNET, TIENDAS TELEFONICAS, COMPRAVENTA DE APARATOS TELEFONICOS Y TODO LO RELACIONADO CON LAS COMUNICACIONES TELEFONICAS.. </t>
  </si>
  <si>
    <t>A08425217</t>
  </si>
  <si>
    <t>LUMAQUIN SA</t>
  </si>
  <si>
    <t xml:space="preserve">Comercio al por mayor de instrumentos de precisión y medida. Instrumentos de medida, densidad y temperatura.. </t>
  </si>
  <si>
    <t>lumaquin@lumaquin.com</t>
  </si>
  <si>
    <t>A79296026</t>
  </si>
  <si>
    <t>ILUNION BPO SA</t>
  </si>
  <si>
    <t xml:space="preserve">LA ENSEÑANZA NO REGLADA DE FORMACION Y PERFECCIONAMIENTO PROFESIONAL.. </t>
  </si>
  <si>
    <t>B65397788</t>
  </si>
  <si>
    <t>TEKNOCHAT SL</t>
  </si>
  <si>
    <t xml:space="preserve">LA CREACION DE PAGINAS WEBS, PUBLICIDAD EN INTERNET, FOTOGRAFIA Y VIDEO, ASI COMO PORTALES DE INTERNET. </t>
  </si>
  <si>
    <t>B85619989</t>
  </si>
  <si>
    <t>HEALTHCARE MARKETING &amp; CONSULTING SL</t>
  </si>
  <si>
    <t xml:space="preserve">EDICION, ARTES GRAFICAS Y REPRODUCCION DE SOPORTES GRABADOS. ETC.. </t>
  </si>
  <si>
    <t>info@hcmc.es</t>
  </si>
  <si>
    <t>B98362965</t>
  </si>
  <si>
    <t>TREELINK SOFTWARE SOCIEDAD LIMITADA</t>
  </si>
  <si>
    <t xml:space="preserve">La sociedad tendrá por objeto el diseño, desarrollo, programación, gestióny explotación de software y aplicaciones móviles. Las actividades integrantes del objeto social podrán ser desarrolladas, total o parcialmente, de modo indirecto, mediante la titularidad de acciones o participaciones en socie. </t>
  </si>
  <si>
    <t>A48139786</t>
  </si>
  <si>
    <t>UKAI SOCIEDAD ANONIMA</t>
  </si>
  <si>
    <t xml:space="preserve">Compra-venta, importación, exportación, fabricación, representación, montaje e instalación, reparación y asistencia técnica de aparellaje, instrumentación, aparatos de medición y control, maquinaria industrial, bienes de equipo, componentes, sistemas periféricos de ordenador, tanto eléctricos como electrodo mecánicos, mecánicos y electrónicos y de toda clase de mercaderías de lícito comercio y todo cuanto directamente se relacione con las finalidades expresadas.. </t>
  </si>
  <si>
    <t>ukai@ukai.com</t>
  </si>
  <si>
    <t>B63411482</t>
  </si>
  <si>
    <t>WAVENET SL</t>
  </si>
  <si>
    <t xml:space="preserve">CREACION DE PAGINAS WEB. </t>
  </si>
  <si>
    <t>B63723407</t>
  </si>
  <si>
    <t>VIRGO MANAGEMENT SL</t>
  </si>
  <si>
    <t xml:space="preserve">LAS OPERACIONES TIPICAS DE TRAFICO INMOBILIARIO, INCLUIDAS LA PROMOCION, CONSTRUCCION, COMERCIALIZACION Y ARRENDAMIENTO CON EXCLUSION DEL ARRENDAMIENTO ACTIVO FINANCIERO, EXPLOTACION DE NEGOCIOS RELACIONADOS CON HOSTELER. </t>
  </si>
  <si>
    <t>B84175033</t>
  </si>
  <si>
    <t>3WAYBOOK SL</t>
  </si>
  <si>
    <t xml:space="preserve">LA CREACION DE PAGINAS WEB. </t>
  </si>
  <si>
    <t>B86600251</t>
  </si>
  <si>
    <t>APET INVERSIONES TECNOLOGICAS SL</t>
  </si>
  <si>
    <t xml:space="preserve">LA ADQUISICION, DISFRUTE, ADMINISTRACION, EXPLOTACION, ARRENDAMIENTO. </t>
  </si>
  <si>
    <t>B90024290</t>
  </si>
  <si>
    <t>INTERNET LOW COST SOCIEDAD LIMITADA</t>
  </si>
  <si>
    <t xml:space="preserve">1. Construcción, instalaciones y mantenimiento.-2. Comercio al por mayor y al por menor. Distribución comercial. Importación y exportación.-3. Actividades inmobiliarias.-4. Actividades profesionales.-5. Industrias manufactureras y textiles.-6. Turismo, hostelería y restauración. </t>
  </si>
  <si>
    <t>B03882909</t>
  </si>
  <si>
    <t>CETEL INGENIERIA DE SISTEMAS SL</t>
  </si>
  <si>
    <t xml:space="preserve">SERVICIO DE TELECOMUNICACION.. </t>
  </si>
  <si>
    <t>jla@cetel.es</t>
  </si>
  <si>
    <t xml:space="preserve"> informacion@cetel.es</t>
  </si>
  <si>
    <t>B35910983</t>
  </si>
  <si>
    <t>ALTOTEIDE TELECOM SL</t>
  </si>
  <si>
    <t xml:space="preserve">LA REVENTA DE CAPACIDAD TELEFONICA, RESSELLER, MEDIANTE TECNOLOGIA DE ENRUTAMIENTO INTELIGENTE O BIEN METODOS DE PRESELECCION DE OPERADORES TANTO PARA TELEFONIA TIJA COMO, PARA MOVIL. VENTA DE TARJETA DE PREPAGO. SERVICI. </t>
  </si>
  <si>
    <t>B52032703</t>
  </si>
  <si>
    <t>IMPORTACIONES SAID ACHKAF SL</t>
  </si>
  <si>
    <t>52001</t>
  </si>
  <si>
    <t xml:space="preserve">Comercio mayor y menor de todo tipo de artículos electrónicos y telefonía móvil. Su objeto social se desarrollará exclusivamente en las ciudades de Ceuta y Melilla, operando efectiva y materialmente sólo en dichos territorios. </t>
  </si>
  <si>
    <t>B64377252</t>
  </si>
  <si>
    <t>HDT MAQUINARIA INDUSTRIAL SL</t>
  </si>
  <si>
    <t xml:space="preserve">COMPRAVENTA Y ALQUILER, NO FINANCIERO, DE MAQUINARIA INDUSTRIAL. </t>
  </si>
  <si>
    <t>B84392620</t>
  </si>
  <si>
    <t>XPIRAL 180 GRADOS SL</t>
  </si>
  <si>
    <t xml:space="preserve">UTILIZACION Y ADAPTACION DEL MARKETING A LAS NUEVAS TECNOLOGIAS. </t>
  </si>
  <si>
    <t>B85911808</t>
  </si>
  <si>
    <t>INVERSIONES GLANDIARAMA SL</t>
  </si>
  <si>
    <t xml:space="preserve">LA ADQUISICION, EXPLOTACION Y ENAJENACION DE BIENES INMUEBLES RUSTICOS Y URBANOS. LA INTERMEDIACION COMERCIAL EN GENERAL. CREACION, EXPLOTACION DE PAGINAS WEB Y PORTALES DE INTERNET. ALMACENAMIENTO LOGISTICO. ACTIVIDADES DELRAMO DE LA ENSEÑANZA.. </t>
  </si>
  <si>
    <t>B85911816</t>
  </si>
  <si>
    <t>MILLENIUM FACTORY WORLD SL</t>
  </si>
  <si>
    <t xml:space="preserve">LA ADQUISICION, EXPLOTACION Y ENAJENACION, POR CUALQUIER TITULO DE BIENES INMUEBLES RUSTICOS Y URBANOS. LA INTERMEDIACION COMERCIAL EN GENERAL, CREACION, EXPLOTACION DE PAGINAS WEB Y PORTALES EN INTERNET. ALMACENAMIENTO LOGISTICO. ACTIVIDADES PROPIAS DEL RAMO DE LA ENSEÑANZA.. </t>
  </si>
  <si>
    <t>B65588550</t>
  </si>
  <si>
    <t>USABILITAT DIGITAL SL</t>
  </si>
  <si>
    <t xml:space="preserve">LA CONSULTORIA Y LA REALIZACION DE LA CONCEPTUALIZACION, CONTENIDOS Y LAS INTERFICIES EN ENTORNOS DIGITALES, ENTRE OTROS LAS PAGINAS WEB, INTRANETS Y EXTRANTS, CD, PDA, Y WIRELESS, ETC. </t>
  </si>
  <si>
    <t>B84537570</t>
  </si>
  <si>
    <t>C4 TELECOM SL</t>
  </si>
  <si>
    <t xml:space="preserve">LA GESTION DE CONTENIDOS EN INTERNET. </t>
  </si>
  <si>
    <t>B86411758</t>
  </si>
  <si>
    <t>REDYCRES INVERSION SL</t>
  </si>
  <si>
    <t xml:space="preserve">La importación, exportación, diseño, producción, compraventa, distribución, alquiler o cualquier actividad mercantil relacionada con materiales electrónicos,... </t>
  </si>
  <si>
    <t>B86603727</t>
  </si>
  <si>
    <t>RUICUE SL</t>
  </si>
  <si>
    <t xml:space="preserve">Servicios informáticos y de seguridad. Las actividades integrantes del objeto social podrán ser desarrolladas por la sociedad total o parcialmente demodo indirecto, mediante la titularidad de acciones o de participaciones ensociedades con idéntico o análogo objeto. </t>
  </si>
  <si>
    <t>B90118522</t>
  </si>
  <si>
    <t>J. C. M. MOBILE NETWORK SL</t>
  </si>
  <si>
    <t xml:space="preserve">Estará constituido por: La compraventa de telefonía móvil, aparatos electrónicos, accesorios, electrónico de consumo, recargas. </t>
  </si>
  <si>
    <t>B05197736</t>
  </si>
  <si>
    <t>ANJICA PUBLICIDAD DE EMPRESAS SL</t>
  </si>
  <si>
    <t>05002</t>
  </si>
  <si>
    <t xml:space="preserve">LA ACTIVIDAD DE PUBLICIDAD Y CREACION Y ALOJAMIENTO DE PAGINAS WEB EN INTERNET, PUBLICIDAD PROPIA Y DE TERCEROS, CREACION DE ESPACIOS PUBLICITARIOS, DIRECTORIOS, BUSCADORES Y DEMAS APLICACIONES PRIVATIVAS Y COMPLEMENTARI. </t>
  </si>
  <si>
    <t>B14959365</t>
  </si>
  <si>
    <t>PARQUES VIRTUALES SL</t>
  </si>
  <si>
    <t xml:space="preserve">La sociedad tendrá por objeto: El desarrollo de proyectos de comunicación de carácter internacional, divulgación de contenidos científicos, reproducción mediante aplicaciones tecnológicas de espacios naturales. Si las disposiciones legales vigentes exigiesen para el ejercicio de algunas de las activ. </t>
  </si>
  <si>
    <t>B63605893</t>
  </si>
  <si>
    <t>COMMERCE LINK SL</t>
  </si>
  <si>
    <t xml:space="preserve">OPERACIONES TIPICAS TRAFICO INMOBILIARIO, INCLUIDAS PROMOCION, CONSTRUCCION, COMERCIALIZACION Y ARRENDAMIENTO (CON EXCLUSION ARRENDAMIENTO ACTIVO FINANCIERO). EXPLOTACION, ADMINISTRACION Y GESTION NEGOCIOS RELACIONADOS H. </t>
  </si>
  <si>
    <t>B70306402</t>
  </si>
  <si>
    <t>EL PLANETA IMAGINARIO SL</t>
  </si>
  <si>
    <t>15704</t>
  </si>
  <si>
    <t xml:space="preserve">Creación de redes sociales y comunicación online. Producción de audiovisuales. Actividades de ocio y tiempo libre. Educación para la salud. Educaciónno formal e informal. Turismo. Congresos y jornadas. Instalaciones Hoteleras. Aplicaciones informáticas. Gestión Urbanistica. Internet. Mantenimiento. </t>
  </si>
  <si>
    <t>B86986627</t>
  </si>
  <si>
    <t>LA BICICLETA AD SL</t>
  </si>
  <si>
    <t xml:space="preserve">-La producción, comercialización, instrumentación, intermediación, compraventa, arrendamientos, cesiones y cualesquiera otros medios de explotación de programas y contenidos de televisión y audiovisuales... </t>
  </si>
  <si>
    <t>B20910691</t>
  </si>
  <si>
    <t>DIJITALIDADEA SL</t>
  </si>
  <si>
    <t xml:space="preserve">DIGITALIZACION DE FONDOS LITERARIOS Y DE PRENSA. EDICION Y PUBLICACION EN INTERNET DE FONDOS LITERARIOS Y DE PRENSA. REALIZACION DE TRABAJOS MULTIMEDIA. CREACION DE INSTRUMENTOS Y HERRAMIENTAS INFORMATICAS Y DE INTERNET.. </t>
  </si>
  <si>
    <t>B55136360</t>
  </si>
  <si>
    <t>TESSARACTIC SOCIEDAD LIMITADA</t>
  </si>
  <si>
    <t xml:space="preserve">Es la creación, desarrollo y puesta en funcionamiento de plataformas o redes sociales y profesionales que operando via internet o cualquier otro medio que permita la tecnología actual o futura fomente el crecimiento y las capacidades propias de las personas. </t>
  </si>
  <si>
    <t>B11892114</t>
  </si>
  <si>
    <t>TELGLO AHORA EURO DIGITAL SL</t>
  </si>
  <si>
    <t xml:space="preserve">-La intermediación comercial directa o indirecta, en el mercado interior y exterior, en el sector de las telecomunicaciones, energías y seguridad privada mediante el uso de técnicas presenciales, redes virtuales e internet. El diseño, creación, gestión, gerencia y mantenimiento de redes comerciale. </t>
  </si>
  <si>
    <t>B64945405</t>
  </si>
  <si>
    <t>NEOPURE SL</t>
  </si>
  <si>
    <t xml:space="preserve">LAS ACTIVIDADES RELACIONADAS CON EL SUMINISTRO, CONSTRUCCION Y MONTAJE DE MAQUINARIA Y/O INSTALACIONES PARA USO INDUSTRIAL, QUIMICO, FARMACEUTICO Y/O ALIMENTARIO, ETC,.. </t>
  </si>
  <si>
    <t>B65064958</t>
  </si>
  <si>
    <t>KUKOA DESARROLLO WEB SL</t>
  </si>
  <si>
    <t xml:space="preserve">EL DISENO Y CREACION DE PAGINAS WEB.. </t>
  </si>
  <si>
    <t>B65349060</t>
  </si>
  <si>
    <t>DISENY CONTINGUTS SL</t>
  </si>
  <si>
    <t>08521</t>
  </si>
  <si>
    <t xml:space="preserve">EL DISEÑO Y LA EXPLOTACION DE WEBS.. </t>
  </si>
  <si>
    <t>A79588265</t>
  </si>
  <si>
    <t>ZENNER ESPAÑA CONTROL DE AGUAS Y FLUIDOS SA</t>
  </si>
  <si>
    <t xml:space="preserve">EL COMERCIO, PRODUCCION Y REPARACION DE APARATOS PARA MEDIA Y CONDUCCION DE LIQUIDOS Y GASES, SUS PARTES Y COMPONENTES Y TODO AQUELLOS ELEMENTOS COMPLEMENTARIOS, NECESARIOS EN LAS INSTALCIONES DE LOS MISMOS, ETC. </t>
  </si>
  <si>
    <t>zenneres@zenneres.com</t>
  </si>
  <si>
    <t>B65623431</t>
  </si>
  <si>
    <t>INSPIRA WEB SL</t>
  </si>
  <si>
    <t xml:space="preserve">DESARROLLAR HERRAMIENTAS, PERFILES EN REDES SOCIALES Y PAGINAS WEB PARA COMERCIALIZAR PRODUCTOS PROPIOS O DE TERCEROS A TRAVES DE DICHOS ENTORNOS. LA EMPRESA OFRECE SUS PLATAFORMAS PARA PROMOCIONAR LAS WEB, ETC. </t>
  </si>
  <si>
    <t>B04639555</t>
  </si>
  <si>
    <t>SOLUCIONES EN PROTECCION DE DATOS SOCIEDAD LIMITADA</t>
  </si>
  <si>
    <t xml:space="preserve">EL DESARROLLO DE AQUELLAS ACTIVIDADES ENCAMINADAS A REALIZAR DIRECTA O INDIRECTAMENTE TODOS AQUELLOS ACTOS DIRIGIDOS A ARTICULAR LAS MEDIDAS DE INDOLE TECNICA Y ORGANIZATIVAS NECESARIAS PARA GARANTIZAR LA SEGURIDAD QUE D. </t>
  </si>
  <si>
    <t>B33993601</t>
  </si>
  <si>
    <t>NUEVO NORTE EVENTO Y FORMACION SL</t>
  </si>
  <si>
    <t xml:space="preserve">La formación, organización de eventos, restauración y elaboración de aplicaciones informáticas. </t>
  </si>
  <si>
    <t>B76600964</t>
  </si>
  <si>
    <t>BAZAR GUANG LIN SL</t>
  </si>
  <si>
    <t xml:space="preserve">La sociedad tiene por objeto: La venta de aparatos de música, telefonía, radiotelefonía, telegrafía, televisión, video, cinematografía, fotografía, tocadiscos, dictáfonos y magnetófonos, máquinas de escribir y calcular, así como sus similares y derivados. Alquiler de aparatos de música, telefonía, r. </t>
  </si>
  <si>
    <t>B83429100</t>
  </si>
  <si>
    <t>DULCINEA ON LINE SL</t>
  </si>
  <si>
    <t xml:space="preserve">EXPLOTACION DE SALA DE ACCESO A INTERNET Y/O REDES DE TRANSMISION DE DATOS, JUEGOS EN RED Y DEMAS ACTIVIDADES BASADAS EN EL USO DEL ORDENADOR.. </t>
  </si>
  <si>
    <t>B86665866</t>
  </si>
  <si>
    <t>FACTORY MOVIL IBERIA SL</t>
  </si>
  <si>
    <t xml:space="preserve">Su objeto social está constituido por la compraventa, almacenaje, exportación e importación, comercialización incluso electrónica u on line-de productos y artículos eléctricos y electrónicos, de telefonía y comunicaciones yaparatos electrodomésticos y deofimática, así como sus repuestos y. </t>
  </si>
  <si>
    <t>B93143618</t>
  </si>
  <si>
    <t>KINOS &amp; PARTNERS SL</t>
  </si>
  <si>
    <t xml:space="preserve">Gestión, tramitación, publicidad, mantenimiento informático y telemático, así como la compra-venta y alquiler de portales de internet y páginas web, propios y/ o de terceros. Múltiples páginas y portales de Internet con fines publicitarios. Diseño y creación de webs para terceros. E-marketing. Se. </t>
  </si>
  <si>
    <t>B04757084</t>
  </si>
  <si>
    <t>INDALOLINE SOCIEDAD LIMITADA</t>
  </si>
  <si>
    <t xml:space="preserve">Informática telecomunicaciones, y ofimática. Información y comunicaciones. </t>
  </si>
  <si>
    <t>B62023551</t>
  </si>
  <si>
    <t>INSAP CONSULTING SL</t>
  </si>
  <si>
    <t xml:space="preserve">LAS EXPLOTACIONES INFORMATICAS EN SU MAS AMPLIO CONTENIDO.. </t>
  </si>
  <si>
    <t>insap@insapconsulting.com</t>
  </si>
  <si>
    <t>B84693357</t>
  </si>
  <si>
    <t>B85249852</t>
  </si>
  <si>
    <t>ASSET GESTION GLOBAL SL</t>
  </si>
  <si>
    <t xml:space="preserve">ADQUISICION, EXPLOTACION Y ENAJENACION POR CUALQUIER TITULO DE BIENES INMUEBLES RUSTICOS Y URBANOS.. </t>
  </si>
  <si>
    <t>B84480102</t>
  </si>
  <si>
    <t>IMM NETWORKS SOLUCIONES INFORMATICAS SL</t>
  </si>
  <si>
    <t xml:space="preserve">1. LA COMPRAVENTA, PERMUTA, ALQUILER, ADMINISTRACION, GESTION Y EXPLOTACION DE TODO TIPO DE BIENES INMUEBLES SEAN RUSTICOS O URBANOS, Y PATRIMONIOS, BIEN DIRECTAMENTE O EN ARRENDAMIENTO. 2. LA PROMOCION, PARCELACION, REP. </t>
  </si>
  <si>
    <t>B84753680</t>
  </si>
  <si>
    <t>ROMERO Y LOSADA RESIDENCIAS DE MAYORES SL</t>
  </si>
  <si>
    <t xml:space="preserve">LA EXPLOTACION Y DIRECCION DE RESIDENCIAS GERIATRICAS PARA LA TERCERA EDAD. LA ADQUISICION, EXPLOTACION Y ENAJENACION DE INMUEBLES. </t>
  </si>
  <si>
    <t>residencialosenebros@telefonica.net</t>
  </si>
  <si>
    <t>B85527521</t>
  </si>
  <si>
    <t>ARRIBA CONSULTING &amp; FULLSERVICE SL</t>
  </si>
  <si>
    <t xml:space="preserve">LA CREACION Y DISENO DE PAGINAS WEB PARA PARTICULARES Y SOCIEDADES.. </t>
  </si>
  <si>
    <t>B85910222</t>
  </si>
  <si>
    <t>DESARROLLOS TANDEM TIME SL</t>
  </si>
  <si>
    <t xml:space="preserve">LA ADQUISICION, EXPLOTACION Y ENAJENACION, POR CUALQUIER TITULO, DE BIENES INMUEBLES RUSTICOS Y URBANOS. LA INTERMEDIACION COMERCIAL EN GENERAL, LA CREACION DE PAGINAS WEB Y PORTALES EN INTERNET. ALMACENAMIENTO LOGISTICO. ACTIVIDADES PROPIAS DE LA RAMA DE LA ENSEÑANAZA.. </t>
  </si>
  <si>
    <t>B90077983</t>
  </si>
  <si>
    <t>ALGARDATA SOCIEDAD LIMITADA</t>
  </si>
  <si>
    <t xml:space="preserve">Constituye su objeto social la elaboración y control de campañas de marketing, publicidad, relaciones públicas, promoción, Incluido el suministro de soluciones de diseño, marketing, desarrollo y diseño de publicidad, imagen ycomunicación. </t>
  </si>
  <si>
    <t>B35760081</t>
  </si>
  <si>
    <t>INSFORCA SERVICIOS Y FORMACION SL</t>
  </si>
  <si>
    <t xml:space="preserve">LA ENSENANZA REGLADA Y NO REGLADA, LA PREVENCION DE RIESGOS LABORALES, ETC                                                                                                                                                  . </t>
  </si>
  <si>
    <t>B45784287</t>
  </si>
  <si>
    <t>IMPORTACIONES HUNTER SL</t>
  </si>
  <si>
    <t>45614</t>
  </si>
  <si>
    <t xml:space="preserve">la importación, exportación y compraventa de artículos de electrónica, cazay complementos. </t>
  </si>
  <si>
    <t>B19510486</t>
  </si>
  <si>
    <t>CODIGONEXO SOCIEDAD LIMITADA</t>
  </si>
  <si>
    <t>18197</t>
  </si>
  <si>
    <t xml:space="preserve">La creación, programación, diseño y edición de páginas web y aplicaciones informáticas, diseño y creación de campañas de comunicación y publicitariasy la formación teórica y práctica en el diseño y programación web, y de aplicaciones informáticas. </t>
  </si>
  <si>
    <t>B32320236</t>
  </si>
  <si>
    <t>MIRAMOS SL</t>
  </si>
  <si>
    <t xml:space="preserve">PAGINAS WEB, DISENO Y CREACION. </t>
  </si>
  <si>
    <t>B76715176</t>
  </si>
  <si>
    <t>INTERMODAL TELEMATICS SL</t>
  </si>
  <si>
    <t xml:space="preserve">OBJETO. La Sociedad tiene por objeto: 1.- Actividades de programación informática NACE Rev. 2: 62.01. 2.- Fabricación de instrumentos y aparatos de medida, verificación y navegación NACE Rev. 2: 26.51. 3.- Otra investigación y desarrollo experimental en ciencias naturales y técnicas NACE Rev. 2: 72. </t>
  </si>
  <si>
    <t>B16280968</t>
  </si>
  <si>
    <t>OCULO VIDEO SOCIEDAD LIMITADA</t>
  </si>
  <si>
    <t xml:space="preserve">CONFECCION, PRODUCCION Y VENTA DE PAGINAS WEB, Y PRODUCCION AUDIOVISUAL.. </t>
  </si>
  <si>
    <t>B27767359</t>
  </si>
  <si>
    <t>AMF-VIGO SL</t>
  </si>
  <si>
    <t>36210</t>
  </si>
  <si>
    <t xml:space="preserve">La realización de trabajos de informática, por cuenta propia o ajena. </t>
  </si>
  <si>
    <t>B38807707</t>
  </si>
  <si>
    <t>DIDACTICA &amp; ARROBA S.L.</t>
  </si>
  <si>
    <t>38202</t>
  </si>
  <si>
    <t xml:space="preserve">ARTICULO 2. LA SOCIEDAD TIENE POR OBJETO: 1) LA ENSENANZA PRIVADA, REGLADA O NO REGLADA. LA FORMACION PARA DESEMPLEADOS. LA FORMACION CONTINUA PARA TRABAJADORES. 2) EL DISENO DE PAGINAS WEB Y DISENO GRAFICO. 3) INFORMATI. </t>
  </si>
  <si>
    <t>B47480603</t>
  </si>
  <si>
    <t>PAPEL Y COMPLEMENTOS CASTILLA SL</t>
  </si>
  <si>
    <t xml:space="preserve">LA REALIZACION POR CUENTA PROPIA O AJENA DE TODA CLASE DE TRABAJOS DE ARTES GRAFICAS Y MANIPULADO DE PAPEL, ASI COMO LA EDICION Y ENCUADERNACION DE LIBROS, FOLLETOS, REVISTAS, PERIODICOS Y PUBLICACIONES DE TODAS CLASES,. </t>
  </si>
  <si>
    <t>papelcastilla@yahoo.es</t>
  </si>
  <si>
    <t>B83467613</t>
  </si>
  <si>
    <t>RENT ALIA HOLIDAYS SL</t>
  </si>
  <si>
    <t xml:space="preserve">LA PROMOCION DE ACTIVIDADES DE TURISMO Y DE OCIO A TRAVES DE INTERNET. </t>
  </si>
  <si>
    <t>info@rentalia.com</t>
  </si>
  <si>
    <t>B85569051</t>
  </si>
  <si>
    <t>GESTADENUR 2008 SL</t>
  </si>
  <si>
    <t xml:space="preserve">LA ELABORACION DE TODO TIPO DE ESTUDIOS Y PROYECTOS DE DISENO, INTERIORISMO INFOGRAFIA, -VIRTUAL 3D-, VIDEO, DISENO, -GRAFICO, WEB, INDUSTRIAL, MOBILIARIO-, ILUSTRACION, DIBUJO, TANTO A NIVEL ARQUITECTONICO COMO A NIVEL. </t>
  </si>
  <si>
    <t>B86308244</t>
  </si>
  <si>
    <t>MEY IMPORTACION Y EXPORTACION SL</t>
  </si>
  <si>
    <t xml:space="preserve">TECNOLOGIA DE LA INFORMACION Y LAS COMUNICACIONES, ENERGIAS RENOVABLES, MEDIOAMBIENTE, AGUA Y TRATAMIENTO DE AGUAS, CIENCIAS DE LA SALUD, BIOFARMA Y BIOTECNOLOGIA Y AERONAUTICA Y AEROESPACIAL. </t>
  </si>
  <si>
    <t>B95650974</t>
  </si>
  <si>
    <t>MEPADICO SOCIEDAD LIMITADA</t>
  </si>
  <si>
    <t xml:space="preserve">REALIZACION DE TODO TIPO DE TEXTOS PARA SITIOS WEBS Y BLOGS. </t>
  </si>
  <si>
    <t>B61373486</t>
  </si>
  <si>
    <t>MARVEL INNOVACIONS SL</t>
  </si>
  <si>
    <t xml:space="preserve">LAS OPERACIONES TIPICAS DEL TRAFICO INMOBILIARIO, INCLUIDAS LA PROMOCION, CONSTRUCCION, COMERCIALIZACION Y ARRENDAMIENTO CON EXCLUSION DEL ARRENDAMIENTO ACTIVO FINANCIERO. EXPLOTACION, ADMINISTRACION NEGOCIO DE HOSTELERI. </t>
  </si>
  <si>
    <t>B99375677</t>
  </si>
  <si>
    <t>RANSYS TELECOMUNICACIONES SL</t>
  </si>
  <si>
    <t xml:space="preserve">Las actividades de informática, de telecomunicaciones y de ofimática. </t>
  </si>
  <si>
    <t>B43841683</t>
  </si>
  <si>
    <t>AUTO SERVEIS HIDRAULICS D'ELEVACIO SOCIEDAD LIMITADA</t>
  </si>
  <si>
    <t xml:space="preserve">COMERCIO EN GENERAL, TANTO MAYORISTA COMO MINORISTA, DE VEHICULOS TERRESTRES, MAQUINARIA INDUSTRIAL Y DE SUS PARTES, DE ACCESORIOS PARA MAQUINARIA Y VEHICULOS. </t>
  </si>
  <si>
    <t>B63403232</t>
  </si>
  <si>
    <t>M A CATALUNYA INTEGRA SL</t>
  </si>
  <si>
    <t xml:space="preserve">AMPLIAR A: LA ACTIVIDAD DE FRANQUICIADO DE AGENCIA DE VIAJES. LA ACTIVIDAD DE INTERMEDIARIOS DE COMERCIO.                                                                                                                   . </t>
  </si>
  <si>
    <t>B70282868</t>
  </si>
  <si>
    <t>GALICIA GLOBAL ACTION SL</t>
  </si>
  <si>
    <t xml:space="preserve">La compraventa al por mayor y menor de teléfonos móviles, PDAs, accesoriosde los mismos. Comercialización de cursos de formación, presencial, a distancia o mixta, reglada y no reglada, o usando plataformas telemáticas. La intermediación en la comercialización de energía. </t>
  </si>
  <si>
    <t>B91398602</t>
  </si>
  <si>
    <t>RIVERA PATTIER SL</t>
  </si>
  <si>
    <t xml:space="preserve">ACTIVIDADES INMOBILIARIAS EN GENERAL. </t>
  </si>
  <si>
    <t>B87527933</t>
  </si>
  <si>
    <t>TUXIAOMI SL</t>
  </si>
  <si>
    <t xml:space="preserve">El comercio al por mayor y por menor, importación, almacenamiento y distribución de válvulas, tubos electrónicos, semiconductores, microchips, circuitos integrados, circuitos impresos, cintas de audio y video. </t>
  </si>
  <si>
    <t>B09532854</t>
  </si>
  <si>
    <t>GUIMUNGA SL</t>
  </si>
  <si>
    <t xml:space="preserve">Informática, telecomunicaciones y ofimática. </t>
  </si>
  <si>
    <t>B14961569</t>
  </si>
  <si>
    <t>EMVITEC SOLUCIONES SL</t>
  </si>
  <si>
    <t>B27787332</t>
  </si>
  <si>
    <t>A CALUSTRA DEV SOLUTIONS SL</t>
  </si>
  <si>
    <t>B47690409</t>
  </si>
  <si>
    <t>YAST CONSULTING &amp; SPECIALIZED SERVICES SL</t>
  </si>
  <si>
    <t>B54682141</t>
  </si>
  <si>
    <t>GESMARKET 2021 SL</t>
  </si>
  <si>
    <t>B54687769</t>
  </si>
  <si>
    <t>HAAST BUSINESS INTELLIGENCE SL</t>
  </si>
  <si>
    <t>B61941241</t>
  </si>
  <si>
    <t>MASSIVA SL</t>
  </si>
  <si>
    <t xml:space="preserve">LA EDICION Y PUBLICACION DE PRENSA, DISENO GRAFICO Y PUBLICIDAD EN GENERAL.                                                                                                                                                 . </t>
  </si>
  <si>
    <t>B86413010</t>
  </si>
  <si>
    <t>JUMENILLA SL</t>
  </si>
  <si>
    <t xml:space="preserve">Informática, telecomunicaciones y ofimática... </t>
  </si>
  <si>
    <t>B86651247</t>
  </si>
  <si>
    <t>EDYN TECHNOLOGY SL</t>
  </si>
  <si>
    <t>B90031279</t>
  </si>
  <si>
    <t>DOTIDAPP SOCIEDAD LIMITADA</t>
  </si>
  <si>
    <t>B91657700</t>
  </si>
  <si>
    <t>RINO RENT SOCIEDAD LIMITADA</t>
  </si>
  <si>
    <t xml:space="preserve">LA COMPRA-VENTA Y ARRENDAMIENTO DE MAQUINARIA DE OBRAS PUBLICAS, AGRICOLA E INDUSTRIAL Y VEHICULOS TERRESTRES Y EMBARCACIONES, EN GENERAL. </t>
  </si>
  <si>
    <t>B91989202</t>
  </si>
  <si>
    <t>OCTANE EUROPE SOCIEDAD LIMITADA</t>
  </si>
  <si>
    <t>B95669073</t>
  </si>
  <si>
    <t>BECLEVER SOCIEDAD LIMITADA</t>
  </si>
  <si>
    <t xml:space="preserve">informática, telecomunicaciones y ofimática. </t>
  </si>
  <si>
    <t>B95716536</t>
  </si>
  <si>
    <t>ECKOING COMMUNICATION SOCIEDAD LIMITADA</t>
  </si>
  <si>
    <t>B31950876</t>
  </si>
  <si>
    <t>WANDAONLINE SL</t>
  </si>
  <si>
    <t>31004</t>
  </si>
  <si>
    <t xml:space="preserve">DISENO WEB, MULTIMEDIA Y COMUNICACION AUDIOVISUAL.. </t>
  </si>
  <si>
    <t>B84178763</t>
  </si>
  <si>
    <t>POLIFEMO DIGITAL SL</t>
  </si>
  <si>
    <t xml:space="preserve">LA DIGITALIZACION DE TODA CLASE DE DOCUMENTOS SITUADOS EN ARCHIVOS, PROTOCOLO, BIBLIOTECAS, HEMEROTECAS Y EN GENERAL DE CUALQUIER OTRO FONDO DOCUMENTAL EXISTENTE, TANTO DE DOMINIO PUBLICO COMO PRIVADO. </t>
  </si>
  <si>
    <t>B84794973</t>
  </si>
  <si>
    <t>PROJECT GARMENT SL</t>
  </si>
  <si>
    <t xml:space="preserve">LA ADQUISICION, EXPLOTACION Y ENAJENACION DE BIENES INMUEBLES RUSTICOS Y URBANOS. </t>
  </si>
  <si>
    <t>B01432103</t>
  </si>
  <si>
    <t>EUPRAXIA IT SERVICES SOCIEDAD LIMITADA</t>
  </si>
  <si>
    <t xml:space="preserve">LA ADQUISICION POR  CUALQUIER TITULO, DE FINCAS RUSTICAS O URBANAS, LA CONSTRUCCION DE ESTAS Y LA ADMINISTRACION, TENENCIA, EXPLOTACION Y ARRENDAMIENTO DE TALES BIENES; LA ADQUISICION, CESION., TENENCIA DE TODA CLASE DE. </t>
  </si>
  <si>
    <t>B64435274</t>
  </si>
  <si>
    <t>MARKETING PUNT CREATIU SL</t>
  </si>
  <si>
    <t xml:space="preserve">EL DISENO E IMAGEN CORPORATIVO, DISENO DE PAGINAS WEB Y LA PUBLICIDAD Y CREACION DE ARTICULOS PUBLICITARIOS. </t>
  </si>
  <si>
    <t>B84498179</t>
  </si>
  <si>
    <t>TEIDA ABACO SL</t>
  </si>
  <si>
    <t xml:space="preserve">COMPRAVENTA ENSAMBLAJE DE MAQUINARIA NUEVA Y USADA. </t>
  </si>
  <si>
    <t>B93242709</t>
  </si>
  <si>
    <t>LOKURANETWORKS AIR INTERNET SL</t>
  </si>
  <si>
    <t xml:space="preserve">Las telecomunicaciones a través de red eléctrica, publicidad, internet, marketing, planificación, diseño, creación de páginas web, lanzamiento y gestión y promoción de sistema y todo lo relacionado con el comercio de internet. Comercio al por menor de libros, prensa y papelería. </t>
  </si>
  <si>
    <t>B95519286</t>
  </si>
  <si>
    <t>FOTOVOL 430 SOCIEDAD LIMITADA</t>
  </si>
  <si>
    <t xml:space="preserve">EXPLOTACION DE ENERGIAS RENOVABLES.. </t>
  </si>
  <si>
    <t>B63451785</t>
  </si>
  <si>
    <t>ICOTEC DATA SL</t>
  </si>
  <si>
    <t xml:space="preserve">OPERACIONES TIPICAS DEL TRAFICO INMOBILIARIO, INCLUIDAS LA PROMOCION, CONSTRUCCION, COMERCIALIZACION Y ARRENDAMIENTO(SALVO EL ACTIVO FINANCIERO)EXPLOTACION, ADMINISTRACION Y GESTION DE NEGOCIOS DE HOSTELERIA             . </t>
  </si>
  <si>
    <t>B54063771</t>
  </si>
  <si>
    <t>THE AIRLESS PAINT SPRAYING MACHINE HIRE S.L.</t>
  </si>
  <si>
    <t xml:space="preserve">LA COMPRA Y ALQUILER, POR CUENTA PROPIA O AJENA, DE MAQUINARIA PARA REALIZAR LABORES DE PINTURA Y REVESTIMIENTO DE EDIFICIO Y LOCALES. </t>
  </si>
  <si>
    <t>B64991870</t>
  </si>
  <si>
    <t>INSTITUTE OF AUDIT &amp; INFORMATION TECHNOLOGY GOVERNANCE SL</t>
  </si>
  <si>
    <t xml:space="preserve">IMPULSAR LA INVESTIGACION EN EL GOBIERNO DE LAS TECNOLOGIAS DE LA INFORMACION (IT-GOVERNANCE), DESDE UNA PERSPECTIVA INTERDISCIPLINAR (MANAGEMENT, TECNOLOGIA Y DERECHO), PARA SER UN CENTRO DE REFERENCIA A NIVEL INTERNACI. </t>
  </si>
  <si>
    <t>B65378861</t>
  </si>
  <si>
    <t>SINGULARPRO STUDIO SL</t>
  </si>
  <si>
    <t xml:space="preserve">LA REALIZACION Y EJECUCION DE PROYECTOS DE DISEÑO Y COMUNICACION QUE ENGLOBAN LAS ESPECIALIDADES DE INTERIORISMO, DISEÑO GRAFICO, DISEÑO INDUSTRIAL Y DISEÑO WEB SEGUN REQUERIMIENTOS DEL TRABAJO.... </t>
  </si>
  <si>
    <t>B83292029</t>
  </si>
  <si>
    <t>AVANT DISEÑO Y COMUNICACION SL</t>
  </si>
  <si>
    <t xml:space="preserve">EL DISENO E IMPLANTACION DE ESTRATEGIAS DE COMUNICACION, MARKETING, PROMOCION, PATROCINIO.. </t>
  </si>
  <si>
    <t>B85331635</t>
  </si>
  <si>
    <t>SPORA ESTUDIO SL</t>
  </si>
  <si>
    <t xml:space="preserve">DISENO Y ADMINISTRACION DE PORTALES WEB.... </t>
  </si>
  <si>
    <t>B19516772</t>
  </si>
  <si>
    <t>TREY KILOBYTES DE SOLUCIONES SOCIEDAD LIMITADA</t>
  </si>
  <si>
    <t>18195</t>
  </si>
  <si>
    <t xml:space="preserve">La Sociedad tiene por objeto informática, telecomunicaciones y ofimática. </t>
  </si>
  <si>
    <t>B86222098</t>
  </si>
  <si>
    <t>VISUAL MEDIAPRESS SL</t>
  </si>
  <si>
    <t xml:space="preserve">DISEÑO, CREACION, PRODUCCION Y REFORMA DE PAGINAS WEBS, PUBLICACION DE NOTAS DE PRENSA, VIDEO COMUNICADOS, VIDEOS INSTITUCIONALES Y TODA CLASE DE PRODUCTOS AUDIOVISUALES EN GENERAL DENTRO Y FUERA DE ESPAÑA. </t>
  </si>
  <si>
    <t>B38441820</t>
  </si>
  <si>
    <t>TENEINFORMATICA SOFTWARE SL</t>
  </si>
  <si>
    <t xml:space="preserve">1) LA PROMOCION, ORDENACION, URBANIZACION Y PARCELACION DE TERRENOS PROPIOS O AJENOS MEDIANTE LA REALIZACION DE LAS ACTUACIONES URBANISTICAS OPORTUNAS, ASI COMO LA EJECUCION DE OBRAS, CONSTRUCCIONES, INSTALACIONES, SERVI. </t>
  </si>
  <si>
    <t>B86353075</t>
  </si>
  <si>
    <t>DIRECT MEDICA IBERICA SL</t>
  </si>
  <si>
    <t xml:space="preserve">LA PUESTA EN PRACTICA DE SOLUCIONES DESTINADAS A FACILITAR LOS INTERCAMBIOS COMERCIALES, POR CUALQUIER MEDIO Y ENTRE OTROS POR INTERNET, ENTRE LOS PROFESIONALES DE LA SALUD. </t>
  </si>
  <si>
    <t>B62744875</t>
  </si>
  <si>
    <t>TOGGLE LUX SL</t>
  </si>
  <si>
    <t xml:space="preserve">LA ACTIVIDAD, NEGOCIO Y PROMOCION INMOBILIARIA.                                                                                                                                                                             . </t>
  </si>
  <si>
    <t>B63523880</t>
  </si>
  <si>
    <t>FITEMAR LOGISTICA GLOBAL SL</t>
  </si>
  <si>
    <t xml:space="preserve">LA ACTIVIDAD, NEGOCIO Y PROMOCION INMOBILIARIA                                                                                                                                                                              . </t>
  </si>
  <si>
    <t>B83773580</t>
  </si>
  <si>
    <t>ON-LINE GAMES 05 SL</t>
  </si>
  <si>
    <t xml:space="preserve">LA ACTIVIDAD NEGOCIO Y PROMOCION INMOBILIARIA                                                                                                                                                                               . </t>
  </si>
  <si>
    <t>B83827139</t>
  </si>
  <si>
    <t>WEARABLES SYSTEMS SL</t>
  </si>
  <si>
    <t>B84138940</t>
  </si>
  <si>
    <t>SISTEMAS INFORMATICOS ARIS S.L</t>
  </si>
  <si>
    <t>infosis@afina.es</t>
  </si>
  <si>
    <t>B84352731</t>
  </si>
  <si>
    <t>EUROSOFTWARE SPAIN 07 S.L</t>
  </si>
  <si>
    <t xml:space="preserve">LA ACTIVIDAD, NEGOCIO Y PROMOCION INMOBILIARIA. </t>
  </si>
  <si>
    <t>B86482239</t>
  </si>
  <si>
    <t>B SENIOR EXPERT SL</t>
  </si>
  <si>
    <t xml:space="preserve">LA COMUNICACION MULTIMEDIA... </t>
  </si>
  <si>
    <t>B04766358</t>
  </si>
  <si>
    <t>TECHNODULCE SOCIEDAD LIMITADA</t>
  </si>
  <si>
    <t xml:space="preserve">Las actividades de informática, telecomunicaciones y ofimática. El diseño de páginas web y márketing on line. Consultoria y asesoría de marketing y comunicación. </t>
  </si>
  <si>
    <t>B20119640</t>
  </si>
  <si>
    <t>SIDERURGIA Y MEDICIONES SL</t>
  </si>
  <si>
    <t xml:space="preserve">La explotación de un negocio dedicado a la fabricación y comercialización de aparatos para pirometría en Fundiciones y Siderurgia.. </t>
  </si>
  <si>
    <t>B63744403</t>
  </si>
  <si>
    <t>ARAZONIA BARCELONA SL</t>
  </si>
  <si>
    <t xml:space="preserve">PROMOCION, URBANIZACION, PARCELACION DE TERRENOS Y COMPRAVENTA AL CONTADO O A PLAZOS PERMUTA Y CUALQUIER OTRO ACTO DE DISPOSITIVO O DE ADMINISTRACION DE FINCAS TANTO RUSTICAS COMO URBANAS, ETC                            . </t>
  </si>
  <si>
    <t>B84345149</t>
  </si>
  <si>
    <t>PORTAL VEO Y VEO SL</t>
  </si>
  <si>
    <t xml:space="preserve">CUALESQUIERA ACTIVIDADES RELACIONADAS CON EL MARKETING Y LA PUBLICIDAD. </t>
  </si>
  <si>
    <t>B90036120</t>
  </si>
  <si>
    <t>MARKETING VELETA SL</t>
  </si>
  <si>
    <t xml:space="preserve">1. Información y comunicaciones.-2. Informática, telecomunicaciones y ofimática. </t>
  </si>
  <si>
    <t>B86179637</t>
  </si>
  <si>
    <t>BEATBURGUER SL</t>
  </si>
  <si>
    <t xml:space="preserve">LA CREACION, DISEÑO, ADQUISICION, ADMINISTRACION, TENENCIA, EXPLOTACION Y ENAJENACION DE SITIOS O PAGINAS WEB. </t>
  </si>
  <si>
    <t>B97930283</t>
  </si>
  <si>
    <t>ALEGRIA ESTUDIO CREATIVO SOCIEDAD LIMITADA</t>
  </si>
  <si>
    <t xml:space="preserve">EL OBJETO SOCIAL LO CONSTITUYE: EL DISENO, GRAFICO, DE PAGINAS WEB Y DE INTERIORES, HASTA LA EJECUCION DE LOS TRABAJOS DISENADOS. ASI COMO SUS INSTALACIONES. SI DISPOSICIONES LEGALES EXIGIESEN PARA EL EJERCICIO DE ALGUNA. </t>
  </si>
  <si>
    <t>B98068604</t>
  </si>
  <si>
    <t>CANALES CORPORATIVOS SOCIEDAD LIMITADA</t>
  </si>
  <si>
    <t xml:space="preserve">PRODUCCION DE CONTENIDOS AUDIOVISUALES PARA SU DISTRIBUCION Y EXPLOTACION POR MEDIO DE SOPORTES TRADICIONALES Y NUEVAS TECNOLOGIAS DE COMUNICACION.                                                                         . </t>
  </si>
  <si>
    <t>B63426167</t>
  </si>
  <si>
    <t>DRACSIETE SL</t>
  </si>
  <si>
    <t xml:space="preserve">ADQUISICION, EXPLOTACION Y ENAJENACION DE SOLARES, TERRENOS Y TODA CLASE DE FINCAS RUSTICAS, URBANAS, PISOS, LOCALES, GARAJES, APARTAMENTOS E INMUEBLES EN GENERAL; URBANIZACION, PARCELACION, REPARCELACION DE TERRENOS, ET. </t>
  </si>
  <si>
    <t>B72114051</t>
  </si>
  <si>
    <t>BLUESIDE SL</t>
  </si>
  <si>
    <t>11009</t>
  </si>
  <si>
    <t xml:space="preserve">LA REALIZACION - REPRODUCCION, PRODUCCION, POSTPRODUCCION- Y DISTRIBUCION DE CUALQUIER TIPO DE OBRA AUDIOVISUAL, PREVIO, EN SU CASO, CUMPLIMIENTO DE LOS REQUISITOS A TAL EFECTO ESTABLECIDOS EN LA LEY DE PROPIEDAD INTELEC. </t>
  </si>
  <si>
    <t>B86182763</t>
  </si>
  <si>
    <t>PUBLIMAGEN GLOBAL SL</t>
  </si>
  <si>
    <t xml:space="preserve">CREAR, MANTENER Y EXPLOTAR PAGINAS Y PORTALES WEB EN INTERNET. </t>
  </si>
  <si>
    <t>A63667034</t>
  </si>
  <si>
    <t>DECISION SUPPORT TECHNOLOGIES IBERICA S.A</t>
  </si>
  <si>
    <t xml:space="preserve">DISENO, SUMINISTRO Y EL MANEJO DE SOPORTES TECNOLOGICOS PARA LA GESTION, ADMINISTRACION DE RECURSOS Y MANEJO DE LA DEMANDA A ORGANIZACIONES PUBLICAS Y PRIVADAS BASANDOSE EN LAS MAS MODERNAS TECNOLOGIAS DISPONIBLES, ETC. </t>
  </si>
  <si>
    <t>B57550055</t>
  </si>
  <si>
    <t>INFINITEL SOCIEDAD LIMITADA</t>
  </si>
  <si>
    <t xml:space="preserve">EL NEGOCIO INMOBILIARIO EN GENERAL, Y ESPECIALMENTE LA ADQUISICION, EXPLOTACION, ENAJENACION, INTERMEDIACION Y ALQUILER, POR CUALQUIER TITULO -EXCLUIDO EL ARRENDAMIENTO FINANCIERO O LEASING-, DE SOLARES, PARCELAS, TERREN. </t>
  </si>
  <si>
    <t>vicente@infinitel.es</t>
  </si>
  <si>
    <t xml:space="preserve"> info@infinitel.es</t>
  </si>
  <si>
    <t>B86321023</t>
  </si>
  <si>
    <t>CODIGO LYMAN SL</t>
  </si>
  <si>
    <t xml:space="preserve">Realización de programas de televisión. Creación de formatos audiovisualespara TV, páginas Webs o aplicaciones móviles. Creación de formatos de televisión. Producción de contenido audiovisuales para TV. Realización de eventos deportivos.. </t>
  </si>
  <si>
    <t>B06618474</t>
  </si>
  <si>
    <t>NEMOGRAFICO SL</t>
  </si>
  <si>
    <t xml:space="preserve">Diseño gráfico y multimedia, publicidad impresa y audiovisual. Informáticay telecomunicaciones. </t>
  </si>
  <si>
    <t>B86396439</t>
  </si>
  <si>
    <t>CROWDSHOP SL</t>
  </si>
  <si>
    <t xml:space="preserve">LA CREACION DE TIENDAS ONLINE A TRAVES DE PAGINAS WEB,. </t>
  </si>
  <si>
    <t>B49205248</t>
  </si>
  <si>
    <t>UNION DE INVERSIONES TECNICAS Y TASACIONES UNITTA SL</t>
  </si>
  <si>
    <t xml:space="preserve">PROMOCION E INVERSION EN BIENES INMUEBLES PARA SU EXPLOTACION EN REGIMEN DE ALQUILER. ADQUISICION Y TRANSMISION DE BIENES INMUEBLES. URBANIZACION Y PARCELACION DE TERRENOS, CONSTRUCCION, PROMOCION O REHABILITACION DE EDI. </t>
  </si>
  <si>
    <t>B65386823</t>
  </si>
  <si>
    <t>STUDIO 3DB2O BARCELONA SL</t>
  </si>
  <si>
    <t xml:space="preserve">PRODUCCION DE CONTENIDO VIRTUAL PARA UTILIZAR CON PRODUCTOS INTERACTIVOS YA TRAVES DEL INTERNET. </t>
  </si>
  <si>
    <t>B20697736</t>
  </si>
  <si>
    <t>EKEI KULTURWEB SLL</t>
  </si>
  <si>
    <t>20230</t>
  </si>
  <si>
    <t xml:space="preserve">DESARROLLAR UNA AGENDA TURISTICO CULTURAL EN INTERNET.. </t>
  </si>
  <si>
    <t>info@kulturweb.com</t>
  </si>
  <si>
    <t>B63758031</t>
  </si>
  <si>
    <t>ESTUDI GRAFIC MARGARITAS SL</t>
  </si>
  <si>
    <t xml:space="preserve">LAS ACTIVIDADES DE DISENO GRAFICO, TALES COMO IDENTIDADES CORPORATIVAS, DISENO EDITORIAL, PACKAGING, TRIPTICOS, CATALOGOS, CARTELES, DISENO, Y ESTRUCTURAS DE PAGINAS WEBS, PORTALES CORPORATIVOS, ASESORAMIENTO DE WEBS. </t>
  </si>
  <si>
    <t>B64391493</t>
  </si>
  <si>
    <t>ALCONGILE SYSTEM SL</t>
  </si>
  <si>
    <t xml:space="preserve">1. OPERACIONES TIPICAS DEL TRAFICO INMOBILIARIO, INCLUIDAS LA PROMOCION, CONSTRUCCION, COMERCIALIZACION Y ARRENDAMIENTO (CON EXCLUSION DEL ARRENDAMIENTO ACTIVO FINANCIERO). DICHAS ACTIVIDADES PODRAN SER REALIZADAS POR LA. </t>
  </si>
  <si>
    <t>B93135689</t>
  </si>
  <si>
    <t>MONHEB COMUNICACION SL</t>
  </si>
  <si>
    <t xml:space="preserve">Información y comunicaciones. -Diseño gráfico. Diseño web y posicionamiento web. Marketing y publicidad. Imprenta y buzoneo. </t>
  </si>
  <si>
    <t>B18985317</t>
  </si>
  <si>
    <t>GUIA PLANB SOCIEDAD LIMITADA</t>
  </si>
  <si>
    <t xml:space="preserve">La sociedad tendrá por objeto las siguientes actividades: a) Información y comunicaciones. b) Informática, telecomunicaciones y ofimática. </t>
  </si>
  <si>
    <t>B65614224</t>
  </si>
  <si>
    <t>BACAVIA VINS SL</t>
  </si>
  <si>
    <t xml:space="preserve">LA CREACION Y GESTION DE PAGINAS WEB RELACIONADAS CON LA CULTURA DEL VINO. PRODUCCION Y GESTION DE EVENTOS RELACIONADOS CON LA CULTURA DEL VINO EN CATALUNYA, PAIS VALENCIANO Y LAS ISLAS BALEARES. ETC. </t>
  </si>
  <si>
    <t>B98478738</t>
  </si>
  <si>
    <t>B&amp;Z NAUTICAL MANAGEMENT SERVICES SOCIEDAD LIMITADA</t>
  </si>
  <si>
    <t xml:space="preserve">El objeto social de la Sociedad será, alquiler no financiero de embarcaciones deportivas con y sin patrón, adiestramiento en la práctica de la navegación deportiva, comercio electrónico a través de internet, creación de páginas WEB y consultoría informática, compraventa de efectos navales y embarcac. </t>
  </si>
  <si>
    <t>B35711357</t>
  </si>
  <si>
    <t>TELICANTEL SL</t>
  </si>
  <si>
    <t xml:space="preserve">INSTALACIONES ELECTRICAS EN GENERAL. INSTALACIONES DE REDES TELEGRAFICAS, TELEFONICAS, TELEFONIA SIN HILOS Y TELEVISION.. </t>
  </si>
  <si>
    <t>B83426890</t>
  </si>
  <si>
    <t>GOLDEN MAYER SL</t>
  </si>
  <si>
    <t xml:space="preserve">LA ADQUISICION, TENENCIA, DISFRUTE, ENAJENACION Y EXPLOTACION, EN CUALQUIER FORMA, DE FINCAS RUSTICAS Y URBANAS, BIENES INMUEBLES Y LA PARTICIPACION EN OTRAS SOCIEDADES DEDICADAS A ESTE FIN.. </t>
  </si>
  <si>
    <t>B84522101</t>
  </si>
  <si>
    <t>INSIGNE IDEAS DE NEGOCIO SL</t>
  </si>
  <si>
    <t xml:space="preserve">ARTES GRAFICAS, LITOGRAFIA, DISENO, PAGINAS WEB. </t>
  </si>
  <si>
    <t>B91591362</t>
  </si>
  <si>
    <t>ESTUDIO GRAFICO E BALUARTE SOCIEDAD LIMITADA</t>
  </si>
  <si>
    <t xml:space="preserve">1- EL DISENO GRAFICO, EDITORIAL, LA GESTION COMERCIAL DE PUBLICIDAD, EL DISENO DE PAGINAS WEB, LA MAQUETACION, PRODUCCION EDITORIAL, REDACCION Y EN GENERAL TODA ACTIVIDAD RELACIONADA CON LA EDICION, REALIZACION E IMPRESI. </t>
  </si>
  <si>
    <t>A60344025</t>
  </si>
  <si>
    <t>ASUNI CAD SA</t>
  </si>
  <si>
    <t xml:space="preserve">LA DIRECCION Y GESTION DE LAS PARTICIPACIONES Y/O ACCIONES DE LAS QUE LA SOCIEDAD SEA TITULAR, ASI COMO, DIRIGIR LA ACTIVIDAD DE LAS ENTIDADES Y/O SOCIEDADES PARTICIPADAS Y, EN SU CASO, PRESTAR LOS MISMOS SERV. DE APOYO . </t>
  </si>
  <si>
    <t>info@asuni.es</t>
  </si>
  <si>
    <t xml:space="preserve"> joaquin@asuni.es</t>
  </si>
  <si>
    <t xml:space="preserve"> francesc@asuni.com</t>
  </si>
  <si>
    <t>B84013523</t>
  </si>
  <si>
    <t>ATRACTUS GRUPO SL</t>
  </si>
  <si>
    <t xml:space="preserve">LA CREACION Y EXPLOTACION DE ACTIVIDADES RELACIONADAS CON EL ENTRETENIMIENTO, LOS JUEGOS EN RED, CIBER CAFES, JUEGOS DE ROL. </t>
  </si>
  <si>
    <t>B86296266</t>
  </si>
  <si>
    <t>MAE TANG SL</t>
  </si>
  <si>
    <t xml:space="preserve">DISEÑO GRAFICO Y PAGINAS WEB. </t>
  </si>
  <si>
    <t>B01475029</t>
  </si>
  <si>
    <t>SAPGRADE SOCIEDAD LIMITADA</t>
  </si>
  <si>
    <t>01009</t>
  </si>
  <si>
    <t xml:space="preserve">Consultoría SAP. Asesoría Informática. Análisis y programación SAP ABAP. Diseño e implementación de aplicaciones informáticas y páginas web. Publicación de libros. </t>
  </si>
  <si>
    <t>B64113509</t>
  </si>
  <si>
    <t>DRACMA 3D SL</t>
  </si>
  <si>
    <t xml:space="preserve">LA EDICION Y POSTPRODUCCION AUDIOVISUAL-.IMPRESION DE TEXTOS Y/O IMAGENES POR CUALQUIER PROCEDIMIENTO O SISTEMA, REALIZACION Y PRODUCCION DE MATERIAL MULTIMEDIA, DISENO DE PAGINAS WEB Y DISENO INDUSTRIAL. </t>
  </si>
  <si>
    <t>B84273655</t>
  </si>
  <si>
    <t>LA TRIBU DE OMAÑA S.L</t>
  </si>
  <si>
    <t xml:space="preserve">EL DISENO Y CREATIVIDAD, IMPRESOS E INFOGRAFICOS Y DE PAGINAS WEB PROPIAS PARA CLIENTES. </t>
  </si>
  <si>
    <t>B11919891</t>
  </si>
  <si>
    <t>4A-SIDE IBERICA SL</t>
  </si>
  <si>
    <t>11638</t>
  </si>
  <si>
    <t xml:space="preserve">1. Actividades de Programación informática con código CNAE número 62.01. 2. Actividades de Consultoría informática con código CNAE número 62.02. 3. Gestión de recursos informáticos con código CNAE número 62.03. 4. Actividades de consultoría de gestión empresarial. 5. Actividades de recursos hum. </t>
  </si>
  <si>
    <t>B72189400</t>
  </si>
  <si>
    <t>SUBMARINO DE SUEÑOS SL</t>
  </si>
  <si>
    <t xml:space="preserve">1. Actividades culturales, recreativas, lúdicas, deportivas, de ocio y entretenimiento al nivel de infancia, así como las ligadas a la naturaleza; todas de ellas orientadas a estimular y desarrollar facultades, actitudes y valores. 2. Elaboración de programas informáticos y de página WEB destinado. </t>
  </si>
  <si>
    <t>B83628156</t>
  </si>
  <si>
    <t>CEDAS CORT SL</t>
  </si>
  <si>
    <t xml:space="preserve">LA ADQUISICION, POR CUALQUIER TITULO, DE FINCAS RUSTICAS Y URBANAS, LA CONSTRUCCION DE ESTAS Y LA ADMINISTRACION, TENENCIA, PROMOCION, EXPLOTACION Y ARRENDAMIENTO DE TALES BIENES. </t>
  </si>
  <si>
    <t>B83628263</t>
  </si>
  <si>
    <t>MARSALYS DENOVA SL</t>
  </si>
  <si>
    <t>B54702659</t>
  </si>
  <si>
    <t>LOTERIA EL NEGRITO SL</t>
  </si>
  <si>
    <t xml:space="preserve">La creación de páginas web destinadas a las administraciones de lotería y apuestas del Estado, el desarrollo de todas aquellas gestiones ante el Organismo Nacional de Loterías y Apuestas del Estado en adelante SELAE o aquel organismo que le sustituya y las administraciones de lotería y puntos de ven. </t>
  </si>
  <si>
    <t>loteriaelnegrito@gmail.com</t>
  </si>
  <si>
    <t>B62298716</t>
  </si>
  <si>
    <t>Q TECH RECRUITMENT CONSULTANTS SL</t>
  </si>
  <si>
    <t xml:space="preserve">LA SELECCION DE PERSONAL.. </t>
  </si>
  <si>
    <t>info@irissi.es</t>
  </si>
  <si>
    <t xml:space="preserve"> info@ekamat.es</t>
  </si>
  <si>
    <t xml:space="preserve"> ekamat@ekamat.es</t>
  </si>
  <si>
    <t>B91959361</t>
  </si>
  <si>
    <t>NUBE ACCESIBLE SOCIEDAD LIMITADA</t>
  </si>
  <si>
    <t xml:space="preserve">El objeto social de la Sociedad consistirá en favorecer la creación y programación de entornos colaborativos en Internet. </t>
  </si>
  <si>
    <t>B65238602</t>
  </si>
  <si>
    <t>ENIPOK SL</t>
  </si>
  <si>
    <t xml:space="preserve">LA ADQUISICION DE FINCAS RUSTICAS Y URBANAS, SU EXPLOTACION EN REGIMEN DIRECTO O ARRENDAMIENTO, EXCLUYENDOSE EL ARRENDAMIENTO FINANCIERO, SU PARCELACION, URBANIZACION, COLONIZACION, ETC.. </t>
  </si>
  <si>
    <t>B26477802</t>
  </si>
  <si>
    <t>SONADIS SOCIEDAD LIMITADA</t>
  </si>
  <si>
    <t xml:space="preserve">La compraventa y alquiler de sistemas aéreos pilotados por control remoto, así como la explotación de actividades aéreas comerciales de carácter técnico o científico. Las actividades enumeradas podrán ser realizadas por la sociedad total o parcialmente de modo indirecto, mediante a titularidad de la.. </t>
  </si>
  <si>
    <t>B31678394</t>
  </si>
  <si>
    <t>3EMULTIMEDIA COMUNICACION EN INTERNET SL</t>
  </si>
  <si>
    <t xml:space="preserve">CREACIONES MULTIMEDIA DE PAGINAS WEB, CD, DVD. DISENO GRAFICO DE CATALOGOS, FOLLETOS, OTROS.. </t>
  </si>
  <si>
    <t>contacto@3emultimedia.net</t>
  </si>
  <si>
    <t xml:space="preserve"> info@3emultimedia.net</t>
  </si>
  <si>
    <t>B55524946</t>
  </si>
  <si>
    <t>BQB TECHNOLOGY SOCIEDAD LIMITADA</t>
  </si>
  <si>
    <t xml:space="preserve">El diseño, fabricación, ensamblaje, comercialización, importación y exportación de produtos de audio y electrónica profesional. </t>
  </si>
  <si>
    <t>B86183993</t>
  </si>
  <si>
    <t>ETNIKA MEDIA SL</t>
  </si>
  <si>
    <t xml:space="preserve">CREACION DE VIDEOJUEGOS, CONTENIDO MULTIMEDIA Y OCIO ELECTRONICO.......... </t>
  </si>
  <si>
    <t>B70367651</t>
  </si>
  <si>
    <t>TECNOLOGIAS APLICADAS AL TURISMO SL</t>
  </si>
  <si>
    <t xml:space="preserve">ARTICULO 2. OBJETO. La sociedad tendrá por objeto las siguientes actividades: Informática, telecomunicaciones y ofimática. </t>
  </si>
  <si>
    <t>B73103210</t>
  </si>
  <si>
    <t>CANALDIS 2003 SL</t>
  </si>
  <si>
    <t>12185</t>
  </si>
  <si>
    <t xml:space="preserve">A) LA ACTIVIDAD, EL NEGOCIO Y LA PROMOCION INMOBILIARIA. B) EL ARRENDAMIENTO DE INMUEBLES, EXCLUIDO EL ARRENDAMIENTO FINANCIERO.                                                                                            . </t>
  </si>
  <si>
    <t>B72155534</t>
  </si>
  <si>
    <t>BIBIRASTA SL</t>
  </si>
  <si>
    <t xml:space="preserve">EL DISENO DE PAGINAS WEB, PUBLICIDAD POR MEDIO DE PAGINAS WEB, CREACION, DISENO Y REPRESENTACION DE ANIMACION DE IMAGENES Y DIBUJOS VIRTUALES POR MEDIO DE PAGINAS WEB. SUS ACTIVIDADES PODRAN SER DESARROLLADAS TOTAL O PAR. </t>
  </si>
  <si>
    <t>B75050732</t>
  </si>
  <si>
    <t>GVW SL</t>
  </si>
  <si>
    <t xml:space="preserve">La Programación Informática y la realización de tareas como Analista Informático. </t>
  </si>
  <si>
    <t>B19535129</t>
  </si>
  <si>
    <t>VTAC 2013 SOCIEDAD LIMITADA</t>
  </si>
  <si>
    <t xml:space="preserve">La sociedad tendrá por objeto las siguientes actividades: -Informática, telecomunicaciones y ofimática. </t>
  </si>
  <si>
    <t>B90009382</t>
  </si>
  <si>
    <t>CREACIONES ACUSTICAS Y VISUALES SOCIEDAD LIMITADA</t>
  </si>
  <si>
    <t xml:space="preserve">-Las actividades profesionales relativas a la producción y distribución audiovisual y/ o cinematográfica, diseño artístico, maquetación digital, fotografía, actividades de promoción, publicidad y marketing, diseño web, composición musical, formación audiovisual y TIC, alquiler de equipo audiovisual. </t>
  </si>
  <si>
    <t>B98504962</t>
  </si>
  <si>
    <t>BARRACHINA SERQUERA SOCIEDAD LIMITADA</t>
  </si>
  <si>
    <t xml:space="preserve">La sociedad tendrá por objeto las siguientes actividades: Informática, telecomunicaciones y ofimática. </t>
  </si>
  <si>
    <t>B84546308</t>
  </si>
  <si>
    <t>SERVICIOS RICAR SUR S.L</t>
  </si>
  <si>
    <t xml:space="preserve">LA CREACION, PRODUCCION DE TODAS SUS FASES DE PRODUCTOS MULTIMEDIA, EN VIDEO E INTERNET. </t>
  </si>
  <si>
    <t>B04608782</t>
  </si>
  <si>
    <t>WEBLIDER SOCIEDAD LIMITADA</t>
  </si>
  <si>
    <t xml:space="preserve">CREACION, DISENO, Y GESTION DE PAGINAS WEBS. PUBLICIDAD EN PAGINAS WEBS. </t>
  </si>
  <si>
    <t>B93181683</t>
  </si>
  <si>
    <t>GRAFICAS K. H. MALAGA SL</t>
  </si>
  <si>
    <t xml:space="preserve">Diseño gráfico (webs y cartelería). Streaming (transmisión en directo de eventos a través de internet). Montaje y edición de videos promocionales. </t>
  </si>
  <si>
    <t>B76596204</t>
  </si>
  <si>
    <t>ORRI SYSTEM 1 SL</t>
  </si>
  <si>
    <t xml:space="preserve">La Sociedad tiene por objeto: -Actividades de programación informática NACE Rev. 262.01 (Ant. Rev. 1.1.72.21 y 72.40). Actividades de consultoría informática NACE Rev. 262 .02 (Ant. Rev. 1 .1 .72.22 y 72.10). </t>
  </si>
  <si>
    <t>B84465921</t>
  </si>
  <si>
    <t>INDIZEN OPTICAL TECHNOLOGIES SL</t>
  </si>
  <si>
    <t xml:space="preserve">LA GESTION Y EJECUCION DE TODAS LAS ACTIVIDADES RELACIONADAS CON LOS ASPECTOS ESTRATEGICOS Y TACTICOS DE LA INVESTIGACION EN EL CAMPO DE LA OPTICA EN TODAS SUS FASES. </t>
  </si>
  <si>
    <t>somos_rrhh@indizen.com</t>
  </si>
  <si>
    <t xml:space="preserve"> n.ibanez@indizen.com</t>
  </si>
  <si>
    <t xml:space="preserve"> rrhh@indizen.com</t>
  </si>
  <si>
    <t xml:space="preserve"> comunicacion@indizen.com</t>
  </si>
  <si>
    <t xml:space="preserve"> contacto@indizen.com</t>
  </si>
  <si>
    <t>B85750974</t>
  </si>
  <si>
    <t>OPTIMISTA VITAL SL</t>
  </si>
  <si>
    <t xml:space="preserve">CREACION Y GESTION DE UN WEBSITE DE COMUNIDAD ORIENTADO A PRESENTAR UNA VISION POSITIVA DE LA VIDA Y DE AYUDA HACIA LOS DEMAS.. </t>
  </si>
  <si>
    <t>B99317539</t>
  </si>
  <si>
    <t>OSHITO AUDIOVISUAL SOCIEDAD LIMITADA</t>
  </si>
  <si>
    <t xml:space="preserve">a. El diseño gráfico, imagen corporativa, maquetación. b. El diseño web, programación. c. Marketing y publicidad online. d. Comercio electrónico. e. Ilustración. f. Fotografía. g. Impresión y manipulado. h. Producción y realización de eventos. i. Vídeo: producción y realización de vídeo. j. </t>
  </si>
  <si>
    <t>B65779449</t>
  </si>
  <si>
    <t>OXIT GRUP CONSULTORS SL</t>
  </si>
  <si>
    <t xml:space="preserve">AMPLIAR A:PROMOVER ACTIVIDADES CULTURALES, GASTRONOMICAS, EDUCATIVAS, DEPORTIVAS Y DE OCIO EN GENERAL, EN DIFERENTES ENTORNOS:DIGITALES, PAPEL, PORTATILES Y/O CUALQUIER OTRO SISTEMA DE PROMOCION EXISTENTE ACTUALMENTE Y FUTURO. .... </t>
  </si>
  <si>
    <t>B71261564</t>
  </si>
  <si>
    <t>MRC SOLUCIONES INTEGRALES SL</t>
  </si>
  <si>
    <t>31500</t>
  </si>
  <si>
    <t xml:space="preserve">Programación de maquinaria industrial y cuantas actividades se deriven de la principal. </t>
  </si>
  <si>
    <t>B83079830</t>
  </si>
  <si>
    <t>BILOMAR ATEL SL</t>
  </si>
  <si>
    <t xml:space="preserve">LA ENSENANZA. LAS ACTIVIDADES DE LOS RAMOS DE LA MEDICINA, ODONTOLOGIA PSIQUIATRIA PSICOLOGIA EL DERECHO LA INGENIERIA LA ARQUITECTURA CONTRATANDO AL EFECTO LOS PROFESIONALES TENGAN ATRIBUIDAS COMPETENCIA PARA EJERCER.. </t>
  </si>
  <si>
    <t>B82848292</t>
  </si>
  <si>
    <t>ISVAHOLD SL</t>
  </si>
  <si>
    <t xml:space="preserve">LA ADQUISICION, TENENCIA, ADMINISTRACION Y GESTION DE TITULOS.. </t>
  </si>
  <si>
    <t>B64916133</t>
  </si>
  <si>
    <t>NARADA ROBOTICS SL</t>
  </si>
  <si>
    <t xml:space="preserve">LA CREACION DE ASISTENTES PERSONALES ROBOTICOS Y VIRTUALES APOYADOS EN TECNOLOGIAS MOVILES.. </t>
  </si>
  <si>
    <t>B93115012</t>
  </si>
  <si>
    <t>MALAGA INTERACTIVA SL</t>
  </si>
  <si>
    <t>29630</t>
  </si>
  <si>
    <t xml:space="preserve">la explotación del negocio de publicidad audiovisual y de videoprodución. </t>
  </si>
  <si>
    <t>B15638406</t>
  </si>
  <si>
    <t>CIE TECNOLOGIAS SL</t>
  </si>
  <si>
    <t xml:space="preserve">INSTALACIONES TELEFONICAS Y TELEGRAFICAS.                                                                                                                                                                                   . </t>
  </si>
  <si>
    <t>B47655923</t>
  </si>
  <si>
    <t>COLEJOBS SL</t>
  </si>
  <si>
    <t xml:space="preserve">LA GESTION DE OFERTAS LABORALES Y DE CANDIDATOS. LA BUSQUEDA DE EMPLEO, PUBLICIDAD, PUBLICACION DE ARTICULOS Y NOTICIAS EDUCATIVAS.. </t>
  </si>
  <si>
    <t>colejobs@colejobs.es</t>
  </si>
  <si>
    <t>B74304684</t>
  </si>
  <si>
    <t>GENEI GLOBAL LOGISTIC SL</t>
  </si>
  <si>
    <t xml:space="preserve">1. Portal de internet con sede en Oviedo que ofrece a usuarios y clientes de la pagina web, coparar y realizar envíos de ppaquetería y mensajería puerta a puerta con empress de trnaasporte o mensajería, ajenas 6209 CNAE. 2. La consultoría, la mediación o intemediación en ingeniería tecnológica en t.. </t>
  </si>
  <si>
    <t>B82470501</t>
  </si>
  <si>
    <t>ARTE FACTOR MULTIMEDIA SL</t>
  </si>
  <si>
    <t xml:space="preserve">DISENO GRAFICO, PRODUCCION AUDIOVISUAL Y MULTIMEDIA, PRODUCCION DE TODO TIPO DE INSTALACIONES EN LAS QUE SE INCLUYEN PRODUCTOS DE DISENOS GRAFICO Y MULTIMEDIA.. </t>
  </si>
  <si>
    <t>arte-factor@arte-factor.com</t>
  </si>
  <si>
    <t>B86277977</t>
  </si>
  <si>
    <t>WEB NETWORKS SL</t>
  </si>
  <si>
    <t xml:space="preserve">La actividad de producción, comercialización y explotación de páginas web. </t>
  </si>
  <si>
    <t>mso@misoficinas.es</t>
  </si>
  <si>
    <t>B85569382</t>
  </si>
  <si>
    <t>EQUIPAMIENTOS URBANOS SUJIMAR SL</t>
  </si>
  <si>
    <t xml:space="preserve">EL SUMINISTRO DE EQUIPAMIENTOS URBANOS, DE MOBILIARIO.. </t>
  </si>
  <si>
    <t>B17942665</t>
  </si>
  <si>
    <t>MIDILEVAGE MANUTENTION SL</t>
  </si>
  <si>
    <t xml:space="preserve">INTERMEDIARIO DE COMERCIO EN COMPRAVENTA DE TODAS CLASES DE MAQUINARIAS INDUSTRIALES. PRESTACIONES EN MANUTENCIONES Y ALQUILERES DE VEHICULOS Y MAQUINARIAS INDUSTRIALES. PRESTACIONES EN MONTAJE DE TODAS CLASES DE ESTRUCT. </t>
  </si>
  <si>
    <t>B20935466</t>
  </si>
  <si>
    <t>MULTISELL 2016 SL</t>
  </si>
  <si>
    <t>20008</t>
  </si>
  <si>
    <t xml:space="preserve">Artículo 2º. La Sociedad tiene por objeto social las actividades que seguidamente se detallan, que podrán ser realizadas por la Sociedad, ya directamente, ya indirectamente, incluso mediante su participación en otras Sociedades de objeto idéntico o análogo: Proyectos informáticos de consultoría par.. </t>
  </si>
  <si>
    <t>B74226960</t>
  </si>
  <si>
    <t>PROTOCOLO ON-LINE SL</t>
  </si>
  <si>
    <t>33013</t>
  </si>
  <si>
    <t xml:space="preserve">- DISENO, CREACION, ADMINISTRACION Y EXPLOTACION COMERCIAL DE PORTALES Y PAGINAS WEB. RELATIVOS A PROTOCOLO, ORGANIZACION, GESTION Y PRODUCCION DE EVENTOS Y CONGRESOS, SABER ESTAR, COMUNICACION Y RELACIONES INSTITUCIONAL. </t>
  </si>
  <si>
    <t>ediciones@protocolo.com</t>
  </si>
  <si>
    <t>B86508082</t>
  </si>
  <si>
    <t>EÑE ONDA BIT SL</t>
  </si>
  <si>
    <t xml:space="preserve">LA EMISION Y TRANSMISION DE CONTENIDOS MULTIMEDIA A TRAVES DE INTERNET, TDTY DE ONDAS METRICAS EN MODULACION DE FRECUENCIA. </t>
  </si>
  <si>
    <t>A84685890</t>
  </si>
  <si>
    <t>INSYTE POWER SYSTEMS SA</t>
  </si>
  <si>
    <t xml:space="preserve">LA ADQUISICION, EXPLOTACION Y ENAJENACION DE TERRENOS, FINCAS RUSTICAS Y URBANAS. </t>
  </si>
  <si>
    <t>B75063727</t>
  </si>
  <si>
    <t>BASECLICK SL</t>
  </si>
  <si>
    <t>20304</t>
  </si>
  <si>
    <t xml:space="preserve">Marketing, publicidad y comunicación a través de diferentes medios y en particular, creación y comercialización de páginas web. Diseño, redacción, edición y distribución de revistas. Organización de eventos. </t>
  </si>
  <si>
    <t>B76534858</t>
  </si>
  <si>
    <t>MAT DISEÑO E IMAGEN SL</t>
  </si>
  <si>
    <t xml:space="preserve">1. Estudio diseño gráfico, fotografía, impresión gran formato, serigrafía, impresión digital, rotulación de vehículos, rótulos publicitarios, publicidad, diseño web, community management, producción 3D, diseño 3D, imagen corporativa, diseño editorial, ilustración y organización de eventos. 2. Deco. </t>
  </si>
  <si>
    <t>B95714275</t>
  </si>
  <si>
    <t>CAPSUD COMUNICACION SOCIEDAD LIMITADA</t>
  </si>
  <si>
    <t xml:space="preserve">La comunicación empresarial. </t>
  </si>
  <si>
    <t>A80811003</t>
  </si>
  <si>
    <t>WINSOME ESPAÑA SA</t>
  </si>
  <si>
    <t xml:space="preserve">ARTICULOS 9, 11, 12 Y 16.                                                                                                                                                                                                   . </t>
  </si>
  <si>
    <t>B76604412</t>
  </si>
  <si>
    <t>COVERIT TENERIFE SL</t>
  </si>
  <si>
    <t>38111</t>
  </si>
  <si>
    <t xml:space="preserve">-Comercio al menor de telefonía móvil y accesorios. -Las actividades enumeradas podrán ser desarrolladas por esta Sociedad de modo indirecto, totalo parcialmente, mediante la participación en otras sociedades con objeto idéntico o análogo. Quedan excluidas todas aquellas actividades para cuyo eje. </t>
  </si>
  <si>
    <t>B86525482</t>
  </si>
  <si>
    <t>GO DESIGN &amp; CREATIVE AGENCY ART SL</t>
  </si>
  <si>
    <t xml:space="preserve">REALIZACIONES DE DISEÑO GRAFICO Y PUBLICITARIO, DISEÑO POR ORDENADOR, CREACION E IMPLANTACION DE PAGINAS WEB. CREACION, PRODUCCION, MONTAJE Y REPRESENTACION DE CREACIONES AUDIOVISUALES Y MUSICALES... </t>
  </si>
  <si>
    <t>B98457336</t>
  </si>
  <si>
    <t>EL NANET DE LA SORT SOCIEDAD LIMITADA</t>
  </si>
  <si>
    <t>46290</t>
  </si>
  <si>
    <t xml:space="preserve">La sociedad tendrá por objeto a través de establecimiento físico u oficina virtual, de la explotación del negocio de expendeduría oficial de loterías, (apuestas deportivas y otros juegos, incluidos en la red comercial de Loterías del Estado. -) Las actividades integrantes del objeto social se reali. </t>
  </si>
  <si>
    <t>B98156516</t>
  </si>
  <si>
    <t>MEJORA DE PROCESOS SL</t>
  </si>
  <si>
    <t xml:space="preserve">CAMBIO DEL OBJETO SOCIAL Y MODIFICACION CONSECUENTE DEL ARTICULO 2  DE LOSESTATUTOS SOCIALES.                                                                                                                               . </t>
  </si>
  <si>
    <t>B71084776</t>
  </si>
  <si>
    <t>DEMIRANDA STUDIO SL</t>
  </si>
  <si>
    <t xml:space="preserve">Constituye el objeto social la realización de trabajos de animación por ordenador y efectos visuales. Quedan excluidas del objeto social las actividades sujetas a normativa específica; y otros. </t>
  </si>
  <si>
    <t>B91987743</t>
  </si>
  <si>
    <t>AQUISGRAN. DOC SOCIEDAD LIMITADA</t>
  </si>
  <si>
    <t xml:space="preserve">El objeto social lo constituye la digitalización y certificación de toda clase de documentos. Dichas actividades podrán ser desarrolladas en forma parcial directa o indirectamente mediante la titularidad de acciones o participaciones de sociedades de idéntico o análogo objeto. </t>
  </si>
  <si>
    <t>B85388189</t>
  </si>
  <si>
    <t>CRILOX INVESTMENTS SL</t>
  </si>
  <si>
    <t xml:space="preserve">CREAR, DISENAR, MANTENER Y EXPLOTAR PAGINAS Y PORTALES EN INTERNET, DESTINADOS AL OCIO.. </t>
  </si>
  <si>
    <t>B86242005</t>
  </si>
  <si>
    <t>IREART ESTUDIO CREATIVO SL</t>
  </si>
  <si>
    <t xml:space="preserve">EL DISEÑO GRAFICO, DISEÑO WEB, INFOGRAFIA EN TRES DIMENSIONES, CARTELERIA GRAN FORMATO, ORGANIZACION DE EVENTOS. </t>
  </si>
  <si>
    <t>B98462096</t>
  </si>
  <si>
    <t>SOCIEDAD GESTORA DE CONTENIDOS VIRTUALES SOCIEDAD LIMITADA</t>
  </si>
  <si>
    <t xml:space="preserve">Creación, gestión y consultoría de contenidos virtuales. </t>
  </si>
  <si>
    <t>A48061543</t>
  </si>
  <si>
    <t>KAPSCH TRAFFICCOM ARCE SISTEMAS SOCIEDAD ANONIMA</t>
  </si>
  <si>
    <t xml:space="preserve">Obtener, comprar, vender, transmitir y explotar concesiones y patentes.. </t>
  </si>
  <si>
    <t>B85876449</t>
  </si>
  <si>
    <t>MULTISERVICIOS ARQUIMEDES SL</t>
  </si>
  <si>
    <t xml:space="preserve">LOCUTORIOS TELEFONICOS PARA LLAMADAS PROVINCIALES, INTERPROVINCIALES INTERNACIONALES Y VIDEOCONFERENCIAS A TRAVES DE OPERADORA..... </t>
  </si>
  <si>
    <t>B83712174</t>
  </si>
  <si>
    <t>ALKIMIK PRODUCCION Y DISEÑO SL</t>
  </si>
  <si>
    <t xml:space="preserve">DISENO GRAFICO, PROMOCIONES PUBLICITARIAS E IMPRESION DE TEXTOS E IMAGENES. </t>
  </si>
  <si>
    <t>B63148795</t>
  </si>
  <si>
    <t>C J G REDYTEL GARRAF SL</t>
  </si>
  <si>
    <t xml:space="preserve">INSTALACIONES GENERALES Y AUXILIARES DE TELEFONIA Y TELEMATICA. </t>
  </si>
  <si>
    <t>B86235074</t>
  </si>
  <si>
    <t>NUEVAS TECNOLOGIAS DIGITALES HOY SL</t>
  </si>
  <si>
    <t xml:space="preserve">EDITORIAL PUBLICACIONES TECNICAS. </t>
  </si>
  <si>
    <t>B08212094</t>
  </si>
  <si>
    <t>TEXTIL BALSARENY SL</t>
  </si>
  <si>
    <t>08660</t>
  </si>
  <si>
    <t xml:space="preserve">Tejido de algodón y sus mezclas.. </t>
  </si>
  <si>
    <t>textil@textilbalsareny.com</t>
  </si>
  <si>
    <t>B59095901</t>
  </si>
  <si>
    <t>GESRENTA BCN SL</t>
  </si>
  <si>
    <t xml:space="preserve">EL OBJETO SOCIAL PODRA SER DESARROLLADO TODA O PARCIALMENTE, MEDIANTE LA TITULARIDAD DE ACCIONES O PARTICIPACIONES EN OTRAS SOCIEDADES DE IDENTICO O ANALOGO OBJETO SOCIAL O EN CONTRATOS DE CUENTAS EN PARTICIPACION.      . </t>
  </si>
  <si>
    <t>B80239858</t>
  </si>
  <si>
    <t>PRESSIENT SL</t>
  </si>
  <si>
    <t xml:space="preserve">LAS REALIZACION Y PRODUCCION DE PUBLICIDAD, POR CUENTA DE TERCEROS, EN CUALESQUIERA DE LOS MEDIOS DE DIFUSION PRENSA, RADIO, TELEVISION Y OTROS.. </t>
  </si>
  <si>
    <t>B81555146</t>
  </si>
  <si>
    <t>EDICIONES Y COMUNICACIONES SURESTE SL</t>
  </si>
  <si>
    <t xml:space="preserve">EDICIONES DE PERIODICOS Y REVISTAS.. </t>
  </si>
  <si>
    <t>A41414145</t>
  </si>
  <si>
    <t>GUADALTEL SA</t>
  </si>
  <si>
    <t xml:space="preserve">la realización de estudios e informes, previos o definitivos, en materias de obras públicas, edificación, urbanismo, cartografía, catastros, geotecnia, hidrología y medio ambiente; la realización de análisis, ensayos y control técnico referentes a aprovechamientos / energéticos, composición y caract.. </t>
  </si>
  <si>
    <t>federico.romero@guadaltel.com</t>
  </si>
  <si>
    <t xml:space="preserve"> buzon@guadaltel.com</t>
  </si>
  <si>
    <t xml:space="preserve"> marisaruiz@guadaltel.es</t>
  </si>
  <si>
    <t xml:space="preserve"> jorgegarcia@guadaltel.es</t>
  </si>
  <si>
    <t xml:space="preserve"> elisasobrino@guadaltel.es</t>
  </si>
  <si>
    <t>B62091889</t>
  </si>
  <si>
    <t>DE WALD CYBER STORES SL</t>
  </si>
  <si>
    <t xml:space="preserve">LA COMPRAVENTA DE FINCAS RUSTICAS Y URBANAS SU PARCELACION URBANIZACION, PROMOCION Y CONSTRUCCION Y LAS DEMAS OPERACIONES PROPIAS DE CARACTER INMOBILIARIO CONSECUENTES O COMPLEMENTARIAS DE AQUELLAS.                      . </t>
  </si>
  <si>
    <t>B86301876</t>
  </si>
  <si>
    <t>OPALA CENTER 2011 SL</t>
  </si>
  <si>
    <t xml:space="preserve">DISEÑO GRAFICO DIGITAL, DISEÑO DE PAGINAS WEBS, CREACION DE IMAGEN CORPORTATIVA. </t>
  </si>
  <si>
    <t>B91402875</t>
  </si>
  <si>
    <t>GUADALTEL SERVICIOS EXTERNOS SL</t>
  </si>
  <si>
    <t xml:space="preserve">la realización de estudios e informes, previos o definitivos, en materias de obras públicas, o edificación, urbanismo, cartografía, catastros, geotecnia, hidrología y medio ambiente; la realización de análisis, ensayos y control técnico referentes a aprovechamientos energéticos, composición y caract.. </t>
  </si>
  <si>
    <t>B01456946</t>
  </si>
  <si>
    <t>VALENVOOL SPAIN SL</t>
  </si>
  <si>
    <t>01005</t>
  </si>
  <si>
    <t xml:space="preserve">Diseño gráfico e industrial; creación de páginas web.. </t>
  </si>
  <si>
    <t>B84382373</t>
  </si>
  <si>
    <t>ANTARTYCA CONSULTING S.L</t>
  </si>
  <si>
    <t xml:space="preserve">COMERCIALIZAR, REPRESENTAR, IMPORTAR, EXPORTAR Y CONSEGUIR LICENCIAS. </t>
  </si>
  <si>
    <t>B83738690</t>
  </si>
  <si>
    <t>APLICACIONES DE SOFTWARE PROFESIONAL SL</t>
  </si>
  <si>
    <t xml:space="preserve">LA ADQUISICION POR CUALQUIER TITULO DE FINCAS RUSTICAS 0 URBANAS Y LA CONSTRUCCION DE ESTAS. </t>
  </si>
  <si>
    <t>B81883712</t>
  </si>
  <si>
    <t>INFORMATICA ALIOTH SL</t>
  </si>
  <si>
    <t xml:space="preserve">CONSULTORA. </t>
  </si>
  <si>
    <t>inf-alioth@teleline.es</t>
  </si>
  <si>
    <t>B85571180</t>
  </si>
  <si>
    <t>VR TRIP SL</t>
  </si>
  <si>
    <t xml:space="preserve">EL EJERCICIO DE TODAS LAS ACTIVIDADES PROPIAS DE LAS AGENCIAS DE VIAJES.                                                                                                                                                    . </t>
  </si>
  <si>
    <t>A48269179</t>
  </si>
  <si>
    <t>SUBCONJUNTOS ELECTRONICOS SUE SOCIEDAD ANONIMA</t>
  </si>
  <si>
    <t xml:space="preserve">la fabricación y comeicialización de subconjuntos electrónicos para la industria.. </t>
  </si>
  <si>
    <t>info@suesa.net</t>
  </si>
  <si>
    <t xml:space="preserve"> comercial@suesa.net</t>
  </si>
  <si>
    <t>B65160202</t>
  </si>
  <si>
    <t>GROUPIE DESIGN STUDIO SL</t>
  </si>
  <si>
    <t xml:space="preserve">ESTUDIO DE DISENO WEB, GRAFICO DE CONTENIDO PUBLICITARIO, PRODUCCION AUDIOVISUAL Y CINEMATOGRAFICO.. </t>
  </si>
  <si>
    <t>B28870905</t>
  </si>
  <si>
    <t>GRAFICAS ELFO SL</t>
  </si>
  <si>
    <t xml:space="preserve">Impresión de textos e imágenes.. </t>
  </si>
  <si>
    <t>graficaselfo@graficaselfo.com</t>
  </si>
  <si>
    <t>B63730915</t>
  </si>
  <si>
    <t>PROYECTOS INMOBILIARIOS EGARA SL</t>
  </si>
  <si>
    <t xml:space="preserve">LA CONSTRUCCION Y PROMOCION INMOBILIARIA.                                                                                                                                                                                   . </t>
  </si>
  <si>
    <t>info@vidalgoma.com</t>
  </si>
  <si>
    <t>B43937655</t>
  </si>
  <si>
    <t>WEB ADVANCED DEVELOPMENT SOCIEDAD LIMITADA</t>
  </si>
  <si>
    <t>43830</t>
  </si>
  <si>
    <t xml:space="preserve">DISENO Y PRODUCCION DE WEBSITE, POTENCIACION Y PROMOCION DE PRESENCIA EN INTERNET. DISENO Y PRODUCCION DE REDES INTRANET.. </t>
  </si>
  <si>
    <t>info@wad.cat</t>
  </si>
  <si>
    <t>Proyección capacidad VE &gt; Escenario A</t>
  </si>
  <si>
    <t>Este escenario trabaja bajo la hipótesis de que el equipo de VE de Sevilla trabajará en: (1) captación de integradores (cierre primera reunión) y (2) captación de PYMEs para leads generadas en modelo LeadGen integrador</t>
  </si>
  <si>
    <t>Target integradores captados (#)</t>
  </si>
  <si>
    <t>Target acumulado (#)</t>
  </si>
  <si>
    <t>Integradores a contactar (#/wk)</t>
  </si>
  <si>
    <t>Integradores a contactar (#/día)</t>
  </si>
  <si>
    <t>Total tiempo contactando integradores (min/día)</t>
  </si>
  <si>
    <t>Total tiempo contactando integradores (h/wk)</t>
  </si>
  <si>
    <t>Leads generados (#) - Modelo LeadGen</t>
  </si>
  <si>
    <t>Leads generados acumulados (#)</t>
  </si>
  <si>
    <t>Leads a contactar (#/wk)</t>
  </si>
  <si>
    <t>Leads a contactar (#/día)</t>
  </si>
  <si>
    <t>Total tiempo contactando leads (min/día)</t>
  </si>
  <si>
    <t>Total tiempo contactando leads (h/wk)</t>
  </si>
  <si>
    <t>TOTAL tiempo requerido (FTEs)</t>
  </si>
  <si>
    <t>TOTAL tiempo requerido (h/wk)</t>
  </si>
  <si>
    <t>TOTAL tiempo requerido (h/día)</t>
  </si>
  <si>
    <t>Proyección capacidad VE &gt; Escenario B</t>
  </si>
  <si>
    <t>Este escenario trabaja bajo la hipótesis de que el equipo de VE de Sevilla trabajará en: (1) captación de integradores (cierre primera reunión), (2) carterización y (3) captación de PYMEs para leads generadas en modelo LeadGen integrador</t>
  </si>
  <si>
    <t>Target integradores en cartera (#)</t>
  </si>
  <si>
    <t>Tiempo medio semanal carterizando (min)</t>
  </si>
  <si>
    <t>Total tiempo carterización integradores (h/wk)</t>
  </si>
  <si>
    <t>23-01  943458075-Att. Maria responsable pendiente mandar email maria.a@pyfesa.com con porfolio no tiene claro si les puede encajar pero se muestra receptiva. Pendiente volver a mandar email que no lo ha recibido comenta.</t>
  </si>
  <si>
    <t>23-01 Primeramente me atendió gk Carlos y hoy me ha atendido gk Marta Hidalgo comenta que para que ella pueda pasar a gerencia una carta de presentación del modelo colaborativo
 pendiente mandar email a nacional@celsaspain.com Att. De Marta Hidalgo.</t>
  </si>
  <si>
    <t>20-01  938439431-No existe. 679407140 empresa disuelta hace unos días comenta.</t>
  </si>
  <si>
    <t>IT Genetsis</t>
  </si>
  <si>
    <t>23-01 Gk Elena, pendiente mandar email a  help@zazume.com sin att. Son expertos en digitalización de servicios inmobiliarios, combinando software, análisis de datos y automatización.</t>
  </si>
  <si>
    <t>23-01 914360270 -Tlf. erróneo. 91 417 26 22 No disponible. 661786168-Marcos me facilita tlf 620303581 Manuel Moreno que le diga que le llamo de su parte.-620303581- Manuel Moreno, administracion@idavinci.es Att. Manuel Moreno, pendiente mandar email con el modelo colaborativo lo comenta con Marcos, volver a llamar la semana que viene.</t>
  </si>
  <si>
    <t>23-01 916936100- Tlf. No existe.</t>
  </si>
  <si>
    <t>23-01 914483556-Gk Comenta que solo tienen un programa que es para medir obras, que no hacen colaboraciones con nadie.</t>
  </si>
  <si>
    <t>23-01 924900213-La actividad no cuadra para colaboración solo son distribuidores de equipos electronicos de productos de climatización y fontaneria.</t>
  </si>
  <si>
    <t>23-01 986 19 64 00- Ricardo gerente que solo tienen un ERP, y que solo comercializan ese y no comercializan softwares ni nada a terceros que sobre todo se dedican a la industria del metal.Empresa muy pequeña comenta.</t>
  </si>
  <si>
    <t>22-01 984493744 -Que ya colaboran con otra operador y no están interesados.</t>
  </si>
  <si>
    <t>23-01 928242886 -No disponible. 638743804-La empresa está disuelta.</t>
  </si>
  <si>
    <t>23-01 Empresa inactiva.</t>
  </si>
  <si>
    <t>23-01 932649090 Llamo para hace seguimiento comenta que ella es una centralita que no sabe si le ha llegado el email a Toni, pendiente mandar email Att. Toni Font toni@nikon-dpi.com que mandemos email con la colaboración.21-01 Gk no me da su nombre al preguntar, comenta que esto lo lleva Toni, pendiente mandar email Att. Toni Font toni@nikon-dpi.com que mandemos email con la colaboración.  Mail mandado 23.01 14:21</t>
  </si>
  <si>
    <t>23-01 722773422- Llamadas restringidas.</t>
  </si>
  <si>
    <t>23-01 606515431- Gerente Armado comenta que ahora mismo está la empresa parada con poca actividad, llamar en un año a ver si ha mejorado la situación y es viable una colaboración.</t>
  </si>
  <si>
    <t>23-01 916403880- Llamo para hacer seguimiento No disponible.21-01 Gk.Juan pendiente de mandar email a informa@borak.es Att. Juan , en la web se ve que colaboran con vodafone. MAIL mandado 22.01 9:32</t>
  </si>
  <si>
    <t>22.01 MAIL mandado 22.01 13:50</t>
  </si>
  <si>
    <t>22.01 enviado correo a npcys@npcys.es MAIL mandado 22.01 14:00</t>
  </si>
  <si>
    <t>22.01 enviado correo a info@nnsoltech.es MAIL mandado 22.01 14:10</t>
  </si>
  <si>
    <t>de</t>
  </si>
  <si>
    <t>22.01 enviado mail MAIL mandado 22.01 14:12</t>
  </si>
  <si>
    <t>TBD</t>
  </si>
  <si>
    <t>Partner autorizado</t>
  </si>
  <si>
    <t>Próximos pasos</t>
  </si>
  <si>
    <t>663044288 | 984394925</t>
  </si>
  <si>
    <t>683 66 92 55</t>
  </si>
  <si>
    <t>Responsable asignado</t>
  </si>
  <si>
    <t>22.01 Enviado correo a genérico para no perder la oportunidad servicios@saycusoft.es
23-01 967491323- GK me atiende y vuelve a dejarle nota al gerente. 22-01  Jorge me atiende del servicio técnico, intenta pasarme con jefe pero no está disponible. Volver a llamar mañana sobre las 12. ww.saycusoft.es no activa.
26.01 - Rellamada con gerente (José Luis). No interesado en colaborar con Orange ni en vender telefonía ni otros servicios (ssdd, hardware, etc.)</t>
  </si>
  <si>
    <t>???</t>
  </si>
  <si>
    <t>26.01 Recontacto por correo | Contacto directo de Eloy. 19-12: He llamado y me dirigió a otra persona, pero esa persona me volvió a dirirgir a Antonio. Le he llamado de nuevo y no me coge el teléfono. 22-12: Me ha dicho Antonio que prepare un correo informativo para los comerciales y que el lo reenvia sin problema. Enviado correo</t>
  </si>
  <si>
    <t>26.01 Reasignado a Juan. Intenta recontacto | Enviada invitación, mandar mensaje una vez aceptada</t>
  </si>
  <si>
    <t xml:space="preserve">9-12 973751533 No contesta, es una empresa grande. // 10-12 Contacto con Julia, me indica que como el responsable está ocupado mejor mandar correo a comercial@hiopos.com a la atencion de Jordi Chine //26-1 973751533 Contacto con Jordi, son fabricantes de Software y no les interesa comercializar soluciones de terceros. </t>
  </si>
  <si>
    <t>27-01 918706033- No disponible. 916405523 -Que no es con el con quien tengo que hablar, que no puede ayudarme no sabe decirme. Sigue activa, sin web.</t>
  </si>
  <si>
    <t>27-01  915478708  No disponible. sin web, sigue activa.</t>
  </si>
  <si>
    <t>27-01 934863097  No disponible.ww.centraldecomunicacion.es posible web.</t>
  </si>
  <si>
    <t>27-01 934266731 Parece fax, comunica, Sin web, cif no coincide.</t>
  </si>
  <si>
    <t>27-01 934153048 - Tlf. servicio no disponible.932 11 37 39 Tlf. erróneo. globalnetc.com web</t>
  </si>
  <si>
    <t xml:space="preserve">23-10 629066365 Contacto con Rey y quedo en mandar correo para presentar el acuerdo de colaboracion y concertar la cita // 31-10 629066365 No contesta // 3-10 937192025 No contesta // 10-11 629066365 No contesta // 24-11 629066365 No contesta // 644297576 Hasta el jueves por la mañana Caridad me indica mandarle correo y quedo a la espera de repsuetsa // 10-12 644297576 No contesta - 629066365 No contesta  27-01 629066365-No disponible. 27-01 644297576-Caridad correo mandado Carlos no contesta. </t>
  </si>
  <si>
    <t>27-01 942094094 Llamo para hacer seguimiento y comenta que ha reenviado el email a su jefe y el si le parece interesante nos contestará enviado mantenimiento.terciario@enertec.es att. Angel.</t>
  </si>
  <si>
    <t>ETK</t>
  </si>
  <si>
    <t>CTRL360</t>
  </si>
  <si>
    <t xml:space="preserve">17-11 926514017 No existes // 926539890 Sergio me indica que mande correo a gerencia (Ismael Grande) presentando el modelo colaborativo. 27-01 Gk comenta que no se encuentra ha intentado pasarme pero está ocupado comenta de volver a mandar el email, intento volver a llamar mañana y sino recibo respuesta mandamos email. </t>
  </si>
  <si>
    <t>937 845 565</t>
  </si>
  <si>
    <t>info@ocellum.net</t>
  </si>
  <si>
    <t>687 313 772</t>
  </si>
  <si>
    <t>17-11 93 845 48 82 No estara toda la semana Pera, que es la persona responsable de administracion me indica Lorena. // 27-11 93 845 48 82 No contesta // 24-12 93 845 48 82 Contacto con pedro, me pide que le mande la información por correo a ptalaya@ngloba.com-27-01 -Gk Comenta que no les interesa colaborar.</t>
  </si>
  <si>
    <t>943 02 63 29</t>
  </si>
  <si>
    <t>info@etkinformatika.com</t>
  </si>
  <si>
    <t>963 726 124</t>
  </si>
  <si>
    <t>917 23 53 10 y 902 012 719</t>
  </si>
  <si>
    <t>910 014 300</t>
  </si>
  <si>
    <t>info@informaticos.co</t>
  </si>
  <si>
    <t>937 061 013</t>
  </si>
  <si>
    <t>Recontacto (ult. Contacto 16.10)</t>
  </si>
  <si>
    <t>Ya trabajan con Masorange en esto</t>
  </si>
  <si>
    <t>Consultora y proveedor de servicios tecnológicos orientados a apoyar la estrategia digital y los sistemas TI de las empresas.</t>
  </si>
  <si>
    <t>Proveedor de servicios informáticos para pymes que ofrece mantenimiento IT, soporte técnico, cloud y ciberseguridad.</t>
  </si>
  <si>
    <t>Proveedor de servicios tecnológicos para empresas, enfocado en soluciones IT y soporte de sistemas (información pública limitada).</t>
  </si>
  <si>
    <t>Empresa de servicios informáticos que ofrece soluciones IT y soporte tecnológico para empresas (información pública limitada).</t>
  </si>
  <si>
    <t>Proveedor de servicios IT para pymes especializado en mantenimiento informático, soporte técnico, redes y seguridad.</t>
  </si>
  <si>
    <t>Empresa de servicios informáticos integrales para pymes que ofrece mantenimiento IT, soporte técnico, redes y ciberseguridad.</t>
  </si>
  <si>
    <t>Integrador y proveedor de soporte informático que ofrece mantenimiento IT, servicios gestionados, cloud y seguridad.</t>
  </si>
  <si>
    <t>CONSULTORA TIC</t>
  </si>
  <si>
    <t>TECNOLOGIA ESTRATEGICA</t>
  </si>
  <si>
    <t>OCELLUM</t>
  </si>
  <si>
    <t>COPIMAR</t>
  </si>
  <si>
    <t>FOJENET</t>
  </si>
  <si>
    <t>INFORMATICOS.CO</t>
  </si>
  <si>
    <t>YMANT VALENCIA</t>
  </si>
  <si>
    <t>info@tecnologiaestrategica.com</t>
  </si>
  <si>
    <t>administracion@copimar.net</t>
  </si>
  <si>
    <t>administracion@fojenet.com</t>
  </si>
  <si>
    <t>oscar.campos@ctrl360.com</t>
  </si>
  <si>
    <t xml:space="preserve">961 102 010 </t>
  </si>
  <si>
    <t>administracion@ymant.com</t>
  </si>
  <si>
    <t>27-01  986 077 554-Mail enviado a info@reiniciatek 27/01 12:39</t>
  </si>
  <si>
    <t>27-01948203610-  Mail enviado a maria@navamed.com att.   27/01 a la 13:33</t>
  </si>
  <si>
    <t xml:space="preserve">25-11 871535934 Mandar correo info@dsi-net.com A LA ATENCION DE ESTEBAN  27-01 Rosa Gk intenta pasarme con Esteban, pone en espera y se cuelga. </t>
  </si>
  <si>
    <t xml:space="preserve">27-01 931220812 No conecta. </t>
  </si>
  <si>
    <t>DELFOS SISTEMAS INFORMATICOS ALBACETE</t>
  </si>
  <si>
    <t>902 076 630</t>
  </si>
  <si>
    <t xml:space="preserve">938 934 665 </t>
  </si>
  <si>
    <t>info@clicko.es</t>
  </si>
  <si>
    <t>info@delfossistemas.com</t>
  </si>
  <si>
    <t>GREENPOWER MONITOR</t>
  </si>
  <si>
    <t>935 510 703</t>
  </si>
  <si>
    <t>news@greenpowermonitor.com</t>
  </si>
  <si>
    <t>23-01 914176655- Tlf. no corresponde actividad. Web no corresponde con la actividad</t>
  </si>
  <si>
    <t>27-01 938813022-No disponible. 938 813 640-Tlf erróeno gk .Cristina que se dedican a reparaciones de gasolineras Albix empresa</t>
  </si>
  <si>
    <t>27-01 916434117- Empresa disuelta.</t>
  </si>
  <si>
    <t>27-01 Teo me indica que no se encuentra Joan que le comenta sobre el modelo colaborativo y me dice algo. Volver a llamar la semana que viene.</t>
  </si>
  <si>
    <t>27-01 976 979 313 Sandra comenta que ya ha contestado al email el 26-11 que no le interesa la colaboración.</t>
  </si>
  <si>
    <t xml:space="preserve">28-11 937247220 Me indican llamar un poco mas tarde ya que estan todas las lineas ocupadas. 27-01  937247220-Dto. Soporte no pueden atenderme. </t>
  </si>
  <si>
    <t>9-12 935 45 38 80 No contesta, fuera de horario (kit digital) 27-01 935 45 38 80- Gk me atiende que se lo pasa Adrian y que me devuelve la llamada.</t>
  </si>
  <si>
    <t xml:space="preserve">27-01 Gk Mercedes pendiente de mandar email a proyectos@esalto.es att. Roger con el modelo colaborativo y volver a llamar el Jueves. </t>
  </si>
  <si>
    <t>9-12 933683550 Montse me indica que mande correo a administracio@betterconsultans.com 27-01 Montse comenta que no está interesada que solo pueden ofrecer a los clientes sus productos.</t>
  </si>
  <si>
    <t xml:space="preserve">27-01 951156270- Llamar mañana por la mañana para hablar con Miguel Ángel. </t>
  </si>
  <si>
    <t>27-01 917991830- Pendiente mandar Att. Albert Casada modelo colaborativo. acasadejust@omega-peripherals.com</t>
  </si>
  <si>
    <t>16-12 931 255 300 Contacta Phillipe y me indica que Joan es el encargado y que mejor mandar correo  27-01  931 255 300-No disponible.</t>
  </si>
  <si>
    <t>16-12 937684678 Contacto Julia me indica mandarle correo a People.operations@aizon.ai 28-01 937684678 -Gk comenta que no están abiertos a colaboraciones, que de todas formas le comenta a Julia y que conteste al email.</t>
  </si>
  <si>
    <t>16-12 933 666 900 Contacto con Jasmina y quedamos en mandar correo a Sys_bcn@abast.es 28-01 933 666 900- Gk comenta que Jasmina está reunida que le pasa mi contacto y ella me llama cuando termine.</t>
  </si>
  <si>
    <t>18-12 967472089 Contacto con Pepe, presento el modelo colaborativo y me indica que mande correo a jmgarcia@informaticafuentealbilla.com y Ventas1@informaticafuentealbilla.com a la atencion de Jose Manuel y Alvaro 28-01 967472089-Gk Maria José comenta que pasa nota Álvaro y nos contesta al email.</t>
  </si>
  <si>
    <t>18-12 +34 93/1477400 Contacto con Ana, es cierto que solo se dedican a la parte de soluciones digitales y la parte telco no le interesa mucho, aun asi me pide mandar correo a Ana.garcia@aggity.com 28-01 931477400-No disponible.</t>
  </si>
  <si>
    <t>910 059 902</t>
  </si>
  <si>
    <t xml:space="preserve">18-12 Contacto con la empresa y me indican mandar correo a Yago. mando correo  28-01 981278077- Mónica gk que se lo comenta a Yago que está reunido y me devuelve la llamada.  </t>
  </si>
  <si>
    <t>kontakt@valuenet.ag</t>
  </si>
  <si>
    <t>49 89416176530</t>
  </si>
  <si>
    <t>693 93 60 20</t>
  </si>
  <si>
    <t>19-12 93 812 32 00 No contesta 28-01 93 812 32 00-Gk Gabriela que Alberto está de baja y es la persona que se encarga de los partners. Llamar martes 02-02.</t>
  </si>
  <si>
    <t>942 94 50 33</t>
  </si>
  <si>
    <t>913 23 59 92</t>
  </si>
  <si>
    <t>955 252 520</t>
  </si>
  <si>
    <t>contact@chakray.com</t>
  </si>
  <si>
    <t>910 32 76 60</t>
  </si>
  <si>
    <t>935 64 31 85</t>
  </si>
  <si>
    <t>981 39 71 18</t>
  </si>
  <si>
    <t>981 59 45 05</t>
  </si>
  <si>
    <t>699 30 51 17</t>
  </si>
  <si>
    <t>691 62 33 03</t>
  </si>
  <si>
    <t>28-01 913571045-Pendiente de mandar enlace reunión miércoles día 4 Febrero a las 10 Att. Carlos CARLOS@SMMSL.COM.</t>
  </si>
  <si>
    <t>valero.enrique@gmail.com</t>
  </si>
  <si>
    <t>28-01 986 37 87 61-Llamar en otro momento está ocupado.</t>
  </si>
  <si>
    <t>QUASAR INFORMATICA SA+B1559</t>
  </si>
  <si>
    <t>91 896 10 82</t>
  </si>
  <si>
    <t>info@quasar.com.es</t>
  </si>
  <si>
    <t>16-12 961366069 Oscar me indica que para los asuntos de Partners debo mandar correo a MIGUEL PELLICER Miguel.pellicer@clase10.com,28-01 961366069 -Volver a llamar en media hora Miguel está reunido.28-01 961366069-Miguel no se encuentra le pasa el email y el nos contesta por ahí es más fácil que localizarle telefónicamente comenta.</t>
  </si>
  <si>
    <t>93 883 30 63</t>
  </si>
  <si>
    <t>986 86 08 36</t>
  </si>
  <si>
    <t>986 85 58 54</t>
  </si>
  <si>
    <t xml:space="preserve"> 986 84 83 75</t>
  </si>
  <si>
    <t>935 18 58 18</t>
  </si>
  <si>
    <t>Activa</t>
  </si>
  <si>
    <t>No Activa</t>
  </si>
  <si>
    <t> 981 27 15 25</t>
  </si>
  <si>
    <t>28-01  915 55 45 55 NO EXISTE email  rapidinformes@rapinformes.es att. Iván.</t>
  </si>
  <si>
    <t xml:space="preserve">22-01 976700708 Llamo para hacer seguimiento otra gk diferente a Aida intenta pasarme pero está reunido volver a llamar más tarde.28-01 976700708- Gk Volver a llamar lunes por la mañana Miguel no se encuentra y mañana es festivo. </t>
  </si>
  <si>
    <t>Bookkercorp</t>
  </si>
  <si>
    <t>23-01 950281182- Llamo a Guillermo trabajador para hacer seguimiento,  marketing@hiscpatec.com  pendiente mandar email con la informacion sin att. 
28-01 950281182 No disponible.</t>
  </si>
  <si>
    <t xml:space="preserve">23-01 930474207 Llamo para hacer seguimiento no disponible,Juan GK se queda con mi email y tlf. No está autorizado para dar datos del gerente, se lo comenta y se pone en contacto. 28-01 930474207 No disponible.
</t>
  </si>
  <si>
    <t>23-01 913510605- No disponible, Llamo para hacer seguimiento Gk comenta que la persona relacionada con comunicación es José Ignacio Gomez. Que llame mañana durante la llamada que no se encuentra.28-01 91 351 06 05- Al preguntar por José Ignacio cuelga.</t>
  </si>
  <si>
    <t>23-01 910200610 - Llamo para hacer seguimiento gk comenta que ha llegado el email que los compañeros no lo han mirado comento que llamo semana que viene  email sin Att. info@espaciorack.com21-01 902099402- Tlf. No  valido,910200610 -  Pendiente mandar email sin Att. info@espaciorack.com Mail enviado 22.01 9:25 28-02 910 200 610- este tlf. es solamente para ser clientes de espaciorack, vuelve a comentar que todas las comunicaciones de este tipo son vía email.</t>
  </si>
  <si>
    <t>23-01 34932852016 -No disponible. 933801549 Llamo para hacer seguimiento Gk no sabe decirme si ha llegado el email Ana autorizada no está disponile.  Att. Ana ana.castrodeza@expero.com.Gk Patricia.21-01 34932852016 -No conecta. 933801549 Gk Patricia pendiente mandar email con primera toma de contacto Att. Ana ana.castrodeza@expero.com MAIL mandado 22.01 9:28 28-01 932852016- Gk otra que no es Patricia que en caso de interesarle se pondría en contacto Ana Castro.</t>
  </si>
  <si>
    <t>23-01 976 46 90 71-No disponible. Gk Noelia 22-01 comenta que es festivo en Valencia que llame mañana por la mañana que se encuentre la persona responsable.28-01 976 46 90 71-Pendiente de mandar email a mkt@aitana.es sin att. y nos responde la persona responsable si les interesa.</t>
  </si>
  <si>
    <t xml:space="preserve">21-10 917895349 Contacto con Amaya, es la chica de recepcion/adminsitración y me indica el correo de la jefa de operaciones Carolina Peña para mandarle correo y presentar el canal de integradores. // 30-10 917895349 Contacto con Amaya, me confirma la recepcion del correo y quedo a la espera de respuesta  cpena@nextmobolity.es // 24-11 917895349 Contacto con Vanessa y dice que Carolina esta en una reunion // 24-11 619783787 pedro me indica llamar el lunes para concertar la cita ya que tiene que acudir un tecnico // 7-1 917895349 Contacto con Amaya y me indica que mejor contactar mandando correo a Carolina en lugar de llamar. Cogen mi telefono por si acaso  </t>
  </si>
  <si>
    <t>Estado actividad</t>
  </si>
  <si>
    <t>917677034 | 91 515 9547</t>
  </si>
  <si>
    <t>https://www.reparacionespcs.com/</t>
  </si>
  <si>
    <t>Distribucion De Sistemas Y Consulting Informatico Sl - Teléfono y dirección | Empresite</t>
  </si>
  <si>
    <t>917 66 90 69 (Madrid) | +34 93 363 25 90 (Barcelona)</t>
  </si>
  <si>
    <t>https://www.es.logicalis.com/es/</t>
  </si>
  <si>
    <t>Olivia | Dynamics 365 Business Central y CRM</t>
  </si>
  <si>
    <t>OpenSistemas | Consultora Tecnológica Data &amp; AI</t>
  </si>
  <si>
    <t>Informatica Zaragoza - Venta y Reparación de equipos informáticos</t>
  </si>
  <si>
    <t>Valenhaus - Servicios Informáticos en Valencia</t>
  </si>
  <si>
    <r>
      <t xml:space="preserve">28.01 No puede colaborar ahora. Recontacto </t>
    </r>
    <r>
      <rPr>
        <b/>
        <sz val="11"/>
        <color theme="1"/>
        <rFont val="Calibri"/>
        <family val="2"/>
        <scheme val="minor"/>
      </rPr>
      <t xml:space="preserve">ABRIL </t>
    </r>
    <r>
      <rPr>
        <sz val="11"/>
        <color theme="1"/>
        <rFont val="Calibri"/>
        <family val="2"/>
        <scheme val="minor"/>
      </rPr>
      <t>12.01 - Reunión agendada 20.01</t>
    </r>
  </si>
  <si>
    <r>
      <t xml:space="preserve">22-01 670246255- Att. Pendiente mandar email a Ivan Delta, ivan.marin.santamaria@gmail.com MAIL mandado 22.01 14:15 </t>
    </r>
    <r>
      <rPr>
        <b/>
        <sz val="11"/>
        <color theme="1"/>
        <rFont val="Calibri"/>
        <family val="2"/>
        <scheme val="minor"/>
      </rPr>
      <t>28-01 670246255- Iván que no les encaja el porfolio y no les interesa.</t>
    </r>
  </si>
  <si>
    <t>19-12 937075955 Contacto con Alexandra y me indica que mejor mandar correo a backoffice@satmaticgroup.com 28-01 937075955- Llamar a partir de las 15.30. 28-01 937075955- Alexandra gk reenvió el email le dijeron que no interesaba y no recibió respuesta.</t>
  </si>
  <si>
    <t>21-01 922657572- Pendiente de mandar email. Llamo para hacer seguimienti Tito gk comenta que NO le ha llegado el email  ,Jaime se encarga, me lo busca e intenta que localizarlo control de horario, jh@contanec.es att. Mandar email con porfolio el se lo pasa administración, este mes comenta que no sabe si va a poder tener reunión porque estan liados con temas contables. 28-01 922657572 Me atiende otro compañero le consulta si han podido ver el modelo colaborativo, está consultandolo con Jaime me llama si no volver a llamar por la tarde y preguntar por Jaime.28-01 922657572- Cerrado por la tarde.</t>
  </si>
  <si>
    <t>mail 20/01 11:35</t>
  </si>
  <si>
    <t xml:space="preserve">mail 20/01 </t>
  </si>
  <si>
    <t>hola@numericco.com</t>
  </si>
  <si>
    <t>976 973 937</t>
  </si>
  <si>
    <t xml:space="preserve">24	DISTRIBUCION DE SISTEMAS Y CONSULTING INFORMATICO SL		0. Pendiente contactar		Venta especialista	Jose Vicente Serrano Ortiz	913294461	 		A. Informáticos	B80056765	Venta de paquetes de gestión, desarrollo a medida, consultoría TI y venta de equipos	Distribucion De Sistemas Y Consulting Informatico Sl - Teléfono y dirección | Empresite	Activa	Cliente_OSP	Madrid	28042	7,876,768 €	110	3	0.2182	913294461	917476498	934738032	699981852	 	 	 	 	Administrador	 Director Financiero	 Consejero	 Consejero Delegado	 Administrador	 info@codisys.es	 msanchez@codisys.es	 	 	No
Consultoría informática y servicios IT.
✔ Desarrollo de software personalizado.
✔ Venta de soluciones tecnológicas completas (software + hardware).
✔ Soporte técnico y servicios post-venta.
✔ Proyectos tecnológicos para sectores como retail, hostelería, administración pública, etc
28-01  913294461- Gk. Pendiente mandar email con modelo colaborativo a info@codisys.es  Att. RRHH  </t>
  </si>
  <si>
    <t>mail enviado 28.01</t>
  </si>
  <si>
    <t>NUMERICCO</t>
  </si>
  <si>
    <t>21-01 947244436 Llamo a Verónica Gk para hacerle seguimiento ,info@gisaconsultores.com que pndiente mandar  email con información sin att. Lo leen los socios.</t>
  </si>
  <si>
    <t>. 915763139- Arantxa gk volver a llamar mañana sobre 10:30 Mail enviado a administracion@worldwis.es y wis@worldwis.es sin Att. 28/01 a las 10:4629-01 915763139-Comenta que son partners de MASMOVIL y no les interesa, hablo con Arantxa y comenta que la única info que tienen.</t>
  </si>
  <si>
    <t>14-1 986 44 72 47 Fabian me indica que son partners de otras empresas y que mande correo a Fernando Campos (gerencia) para presentar el canal y modelo fcampos@ayco.net 28-01 986 44 72 47-Gk  Manuel  que Fernando no se encuentra hasta mañana por mañana volver a llamar si no recibimos respuesta.  29-01 Manuel gk comenta que Fernando gerente va mirar el modelo colaborativo y nos dice algo.</t>
  </si>
  <si>
    <t>29-01 981577410- Gk comenta que ya colaboran con otra empresa con exclusividad y no les interesa.</t>
  </si>
  <si>
    <t xml:space="preserve">29.01 No está interesado en colaborar, se envía portfolio pero quieren que Orange integre sus servicios, nos envía su offering | 28-01 655699831- Miguel pendiente mandar enlace reunión Miguel.orellana@bookkercorp.com mañana 29-01 de 11 A 11:30 Att. Miguel Ángel Orellana. Empresa es bookkercorp ver que solución podemos cuadrar para que ellos puedan ofrecer a sus clientes por ejemplo control horario le he comentado o ver que otra solución digital se puede adaptar. </t>
  </si>
  <si>
    <t>29-01 917104840 No disponible.</t>
  </si>
  <si>
    <t>29-01 911233243- No conecta.Web inactiva.</t>
  </si>
  <si>
    <t>29-01 934751200- No disponible.</t>
  </si>
  <si>
    <t>29-01 971347049  No disponible.</t>
  </si>
  <si>
    <t>29-01 916947706-Pendiente mandar email a fernando@simpleinformatica.es Att. Fernando.</t>
  </si>
  <si>
    <t>29-01 987416600- No disponible. ww.coberproin.com/lander web no carga bien.</t>
  </si>
  <si>
    <t>29-01 914811130 No disponible. Aparece como no activa. Sin web.</t>
  </si>
  <si>
    <t>29-01 932989744 -No disponible. Sin web. Sigue activa.</t>
  </si>
  <si>
    <t>Luis</t>
  </si>
  <si>
    <t>EstructuraBit</t>
  </si>
  <si>
    <t>668 57 03 97</t>
  </si>
  <si>
    <t>Sabadell</t>
  </si>
  <si>
    <t>CTIS INFORMATICA SABADELL</t>
  </si>
  <si>
    <t xml:space="preserve">937 26 76 22 </t>
  </si>
  <si>
    <t>CTIS.es</t>
  </si>
  <si>
    <t>Logic Sistemas</t>
  </si>
  <si>
    <t>637 55 20 74</t>
  </si>
  <si>
    <t>Malaga</t>
  </si>
  <si>
    <t>Andaluza de Integración de Sistemas S.L.</t>
  </si>
  <si>
    <t>ITSICAP</t>
  </si>
  <si>
    <t>952 24 44 61</t>
  </si>
  <si>
    <t>www.intersoftalmeria.es/</t>
  </si>
  <si>
    <t>www.minorisacat.com</t>
  </si>
  <si>
    <t>www.grupocastilla.es</t>
  </si>
  <si>
    <t>30.01 El 29.01 manda email indicando que los servicios que ofrece MasOrange tmb los ofrece él y que lo prefiere hacer él. Además, desconfianza en MasOrange, quiere ser él quien entregue el servicio | 27-01 986 86 44 87 - Domingo reunión mañana a las 17h. pendiente de mandar el email para reunión teams. megavedra@megavedra.es</t>
  </si>
  <si>
    <t>962 052 001</t>
  </si>
  <si>
    <t xml:space="preserve">30.01 - Quedan en llamarme un rato mas tarde por que la persona encargada non estaba disponible, la dejo un mensaje </t>
  </si>
  <si>
    <t>8-1 986 37 87 61 David me indica llamar Mañana por la mañana preguntar por Roberto o Miguel. Mandar correo tambien a galitec@galitecconsultores.com // 9-1 986 37 87 61 Contacto con Miguel y no estan interesados en la parte Telco, le entra una llamada y pide si se le puede llamar en otro momento. Hablar de soluciones digitales y Leadgen
30-01 986 37 87 61- Miguel comenta que no le interesa colaborar.</t>
  </si>
  <si>
    <t>m.garcia@simuneatomistics.com</t>
  </si>
  <si>
    <t>30.01 mail enviado 10:08, se encuentra bastante interesada en la propuesta</t>
  </si>
  <si>
    <t>965 24 55 54</t>
  </si>
  <si>
    <t>30.01 mail enviado 10:21</t>
  </si>
  <si>
    <t>30-01 937079418-Gk se queda con mi email y tlf, se lo comenta al responsable y me dicen.</t>
  </si>
  <si>
    <t xml:space="preserve">27-01 952 330 998- Mail enviado a xigainformatica@gmail.com Att. Antonio 27/01 a las 12:37 y volver a llamar mañana sobre las 12. 30-01 952 330 998-Gk que Antonio no ha podido ver el email llamar la semana que viene. </t>
  </si>
  <si>
    <t xml:space="preserve">24-11 988 612 623 No contesta // 988105224 Paula me indica que son una empresa pequeña pero que si trabajan con pymes y autonomos, me insta a mandar corro a victor.gonzalez@aurialux.com 27-01 988612623-Comunica. 988105224-No disponible.30-01 988612623-Comunica. 988105224-Tania comenta que si Victor no ha contestado al email es que no le interesa colaborar. </t>
  </si>
  <si>
    <t>Mail enviado a facturacio@minorisa.net el 2/2 a las 12:32</t>
  </si>
  <si>
    <t>Mail enviado a administracion@grupocab.es el 2/2 a las 12:10. att: vanesa</t>
  </si>
  <si>
    <t xml:space="preserve">Mail enviado a compras@xtree.es 2/2 13:30 </t>
  </si>
  <si>
    <t>Mail enviado el 2/2 a las 14:25</t>
  </si>
  <si>
    <t>02.02 mail enviado 2:58</t>
  </si>
  <si>
    <t>info@tecnihand.com</t>
  </si>
  <si>
    <t>02.02 Me pide que le llame en otro momento</t>
  </si>
  <si>
    <t>618 36 39 25</t>
  </si>
  <si>
    <t>976 30 44 41</t>
  </si>
  <si>
    <t>02.02 contactar a partir de las 16</t>
  </si>
  <si>
    <t>02.02 mail enviado 15:59</t>
  </si>
  <si>
    <t>02.02 mail enviado 16.05</t>
  </si>
  <si>
    <t>llamar de 9:00 a 15:00</t>
  </si>
  <si>
    <t>Me refieren a un superior JAVIER 637 55 20 74</t>
  </si>
  <si>
    <t>30-01 968718241-Mail enviado 30/01 a las 13:50 a  alfonso.rodriguez@daemon4.com Att. Alfonso Rodríguez. Gk Sara comenta que ella no lleva el tema de colaboraciones que el que decide es Alfonso. 02-02  968718241- No disponible.</t>
  </si>
  <si>
    <t>02.02 mail enviado 16:46</t>
  </si>
  <si>
    <t>02.02 mail enviado 16:49</t>
  </si>
  <si>
    <t>Llamar 03.02 - Alfonso</t>
  </si>
  <si>
    <t xml:space="preserve">30-01 930 21 17 01-Mail enviado 30/01 13:47 a cristina.garre@isalus.es Att. Cristina Garre y volver a llamar el lunes Web isalus.es. 02-02 930 21 17 01- Gk comenta que Cristina Garre su horario es de 8 a 14h.Llamar mañana. </t>
  </si>
  <si>
    <t>981 57 74 10</t>
  </si>
  <si>
    <t xml:space="preserve">29-01 962681242-Gk Dairen, Mail enviado a fran.lens@aleson-itc.com 29/01 a las 12:22 02-02 962681242-Llamo para hacer seguimiento y agendar, Gk no puede pasarme con Fran, se queda con mi tlf y me devuelve la llamada. </t>
  </si>
  <si>
    <t xml:space="preserve">29-01 938 934 665 -Gk mail enviado 29/01 a las 12:26 aina.amo@clicko.es 02-02 938 934 665-Estefania me comenta que Aina está ocupada que le pasa nota, no sabe decirme si ha tenido tiempo de mirar el modelo colaborativo. </t>
  </si>
  <si>
    <t>30-01 934571095-Gk Blanca facilita el tlf Joan Nuñez 618173894 gerente. 618173894- No disponible.  02-02 934571095- No disponible fuera de horario.</t>
  </si>
  <si>
    <t>27-01 957075470 - Hablo con Bautista iba conduciendo ,Pendiente de mandar email con el modelo colaborativo administracion@premiumservicios.es att. Bautista. MAIL mandado por María 27.01 15:22 30-01 957075470- Bautista que no ha tenido tiempo de mirar modelo colaborativo muy atareado, llamar el lunes de la semana que viene. 02-02 957075470- Bautista me comenta que esta de viaje llamar a mediados de semana miércoles 04-02.</t>
  </si>
  <si>
    <t>29-01 916366333  No disponible. 02-02 916366333- No disponible.</t>
  </si>
  <si>
    <t>23-01 913579586-No disponible.Pendiente de mandar email Att. ruben.ortiz@bitcode.com explicando modelo colaborativo. MAIL mandado 22.01 9:43 02-02 913579586- Gk Juan me comenta que Ruben no se encuentra le comenta y mañana por la tarde sino hemos recibido respuesta volver a llamar.</t>
  </si>
  <si>
    <t>Javier le envía whatsapp para cerrar sesión. Sin respuesta 3.02</t>
  </si>
  <si>
    <t>No presentado 28.01 - Enviado mail para reagendar 03.02 - Interés en partner autorizado</t>
  </si>
  <si>
    <t xml:space="preserve">03-02 916301621 No disponible. 916301640 No disponible. 686020706 Antiguo dueño de estudio fusion sl comenta que no terminaron bien y que sabe como les va ni le interesa. </t>
  </si>
  <si>
    <t>30.01 - Email enviado 30.01 por corrección de dirección | 29-01 967 50 50 24- mail mandado 29/01 a las 12:20 1022	DELFOS SISTEMAS INFORMATICOS ALBACETE	0. Pendiente contactar		Venta especialista	Directors / managers / contacts are available, yet none related to the selected filter				A. Informáticos	B02603587		Activa	CHINCHILLA DE MONTE-ARAGON																							No
✅ Consultoría y gestión de infraestructuras IT (servidores, redes, sistemas). 
✅ Ciberseguridad y protección (copias de seguridad, EPDR, seguridad perimetral). 
✅ Monitorización continua de sistemas. 
✅ Outsourcing y soporte técnico IT. 
✅ Proyectos de virtualización, cableado y soluciones de impresión. 
✅ Acompañamiento en cumplimiento normativo (p. ej. ISO 27001, NIS2). 
Es socia de Grupo Tecon y trabaja con empresas para mantener sus sistemas operativos, seguros y eficientes.
29-01 967 50 50 24- Hablo Gk comenta Pendiente mandar email colaboración avillora@tecon.es Att. Alfonso. 
30-01 967 50 50 24-Gk comenta que llame en un hora le he explicado confusión email, en una hora intentamos localizarlo para poder explicarle el modelo colaborativo y agendar.30-01 Me atiende Adriana de soporte, comenta Alfonso es de soporte tambien que no sabe si realmente con quien tenemos que hablar es con el comenta que le mande email, pendiente mandar email a acarbayo@tecon.es Att. Adriana, y que ella lo pasa a RRHH que cree que es el dto. Que se encarga. Quedo en volver hablar la semana que viene. Alfonso sigue reunido hasta las 12 comenta. 02-02  967 50 50 24-  ext. 2 Adriana, Llamo para hacer seguimiento no disponible. 
03-02 967 50 50 24- Adriana comenta que ha mandado email a RRHH pero no ha recibido noticias, hablamos en estos días.</t>
  </si>
  <si>
    <t>30-01 917 022 783 -No disponible. La web no corresponde con la actividad. 02-02 917 022 783- No disponible. 03-02 917 022 783- No disponible.</t>
  </si>
  <si>
    <t>03-02 932954545- Gk Sonia pendiente mandar email att de Daniel Herranz dherranz@ipssoft.com del dtp de marketing cree que quien se encarga de las colaboraciones.</t>
  </si>
  <si>
    <t xml:space="preserve">28.01 Conversación telefónica con Dolores (directora comercial: 620908341). Enviados contratos, pendiente visita presencial en MasOrange el 4.02 | 27-01 976312018- Mail enviado 28/01 a las 10:27. Lara Martinez persona responsable.: </t>
  </si>
  <si>
    <t xml:space="preserve">29-01 932269434- Gk me facilita el teléfono del gerente para que se lo comente. 609326586 Carlos gerente no disponible.30-01  609326586-No disponible. 932269434- Gk comenta que le manda mensaje a Carlos para que atienda la llamada. 02-02 932269434- No disponible. 609326586 No disponible.  609326586 Carlos encargado comenta que no les interesa colaborar.
</t>
  </si>
  <si>
    <t>23-01 965859011  Hablo con gk Laura Molas, Llamo para hacer seguimiento ya ha reenviado la propuesta de colaboración a a a Juan Antonio Navarro gerente, laura_molas@sime.es Expertos en la tecnología con la gestión hotelera. Cif no coincide. https://www.sime.es. jnavarro@sime.es Rosabel otra Gk Gerente att. Email Juan Antonio Navarro. 28-01 965859011-No disponible.02-02 965859011- Fuera de Horario. 03-02- 965859011-Me atiende Gk Laura Molas comenta que Juan Antonio anda muy liado que le pone un recordatorio si no puede contestar esta semana llamar la semana que viene.</t>
  </si>
  <si>
    <t>03-02 914132869-No disponible. La web no activa.</t>
  </si>
  <si>
    <t>29-01 916492292- No disponible.03-02 916492292- No disponible.</t>
  </si>
  <si>
    <t xml:space="preserve">03-02 900 823 900 tlf. aparece como desconectado. </t>
  </si>
  <si>
    <t>02-02 916364268- No disponible.03-02 916364268- No disponible.</t>
  </si>
  <si>
    <t>29-01 910691636 No disponible. 03-02 910691636- No disponible.</t>
  </si>
  <si>
    <t>968286573- Mail enviado 28/01 a las 10:25 29-01 968286573-No disponible.30-01 968648912-No disponible.  968286573-Gk me facilita el tlf de Paco 696440335- No disponible.02-02 968648912- Paco comenta que este tlf es una línea de despacho se sorprende que tengamos este tlf, comenta que está de baja que hasta la semana que viene no cree que se incorpore, volver a llamar a mediados de semana.03-02 968718241- No disponible.</t>
  </si>
  <si>
    <t xml:space="preserve">29-01 937236564-No disponible.  03-02 937236564-No disponible. </t>
  </si>
  <si>
    <t>03-02 912690102-No disponible. 927702047- No disponible.</t>
  </si>
  <si>
    <t>29-01 963890857-No disponible. 963 93 63 63-No disponible. 03-02 963890857-No disponible. 963 93 63 63-No disponible.</t>
  </si>
  <si>
    <t>29-01 675950177 -No disponible. 03-02 675950177-No disponible.</t>
  </si>
  <si>
    <t>29-01 986442058-No disponible. 03-02 986442058-No disponible.</t>
  </si>
  <si>
    <t>29-01 983549436-No disponible.03-02 983549436-No disponible.</t>
  </si>
  <si>
    <t>27-01 913269121-No disponible. Aparece con registros anitguos de actividad. 03-02 913269121-No disponible.</t>
  </si>
  <si>
    <t>29-01 911626526- No disponible.03-02 911626526- No disponible.</t>
  </si>
  <si>
    <t>27-01 912207996-Tlf. no existe. 656987151- No disponible.03-02 656987151- No disponible.</t>
  </si>
  <si>
    <t>9-12 932 229 717 Contacto con Tania, me indica que mande correo a Noelia para presentar el canal colaborativo nmb@holacons.com 27-01 932 229 717- Gk Tania que ella no lleva estos temas que le pregunta a la persona que recibio el email. Volver a llamar mañana.03-02 932229717 -Gk comenta que llame mañana por la mañana que no se encuentra Tania.</t>
  </si>
  <si>
    <t>9-12 916 638 683 Julieta me indica Mandar correo a Jose Luis Castaño info@danysoft.com 27-01 916 638 683-No disponible.03-02 916 638 683-No disponible.</t>
  </si>
  <si>
    <t>11-12 914 26 14 78 Contacto con Ivan, es de ventas y explico el modelo colaborativo, asi como parte del portfolio. Me pide que le mande correo ya que son partners de Opera y les puede interesar. ventas@vorpc 27-01 914 26 14 78 -No disponible.03-02 914 26 14 78   Maria de postventa me facilita el tlf de ventas 680618850 Ventas. 680618850-No disponible.</t>
  </si>
  <si>
    <t>27-01 950 28 99 74 - Pendiente mandar email a oscar@coderty.com Att. Oscar.03-02 950 28 99 74- Hablo con Oscar intenta cerrarme reunión para presentar modelo colaborativo reclama email enviado volver a llamar jueves a las 12h esta hasta las 15h.</t>
  </si>
  <si>
    <t xml:space="preserve">3-2 981 57 74 10 Me indica que ya se puso una compañera en contacot y que no les interesa. </t>
  </si>
  <si>
    <t>D.</t>
  </si>
  <si>
    <t>932444900- Mail mandado a magic3@magic3.es 04/02 a las 09:59 sin att.</t>
  </si>
  <si>
    <t>27-01 986 866 171 -Mail enviado a  romero@siga98.net el 04/02 a las 11:46 Att. Miguel Angel Romero.  El 04/02 a las 10:57</t>
  </si>
  <si>
    <t xml:space="preserve">03-02 916480801-Mail enviado a Att.Luis redpc@redpcsl.com el 04/02 a las 11:47 </t>
  </si>
  <si>
    <t>22-01 941270645- Mail enviado a info@sumainfo.es el 04/02 a las 11:43 sin Att.</t>
  </si>
  <si>
    <t>913 337 818</t>
  </si>
  <si>
    <t>982 28 44 62</t>
  </si>
  <si>
    <t>914 422 017</t>
  </si>
  <si>
    <t>Barcelona, llamar por la tarde</t>
  </si>
  <si>
    <t xml:space="preserve">12-11 964460489 Contacto con Max, em indica que Jordi es el gerente y que debo mandarle un correo a jnavarro@darley.es. Incidir en soluciones digitales ya que es lo que trabajan // Reminder 3-12 (susana) // 11-12 964460489 Contacto con Alejandro pero Jordi no está, se corta la llaamda 27-01- Me atiende Alejandro, comenta que Jordi que está con un cliente toda la semana, llamar mejor la semana que viene. 04-02 Me atiende Max no sabe si Jordi ha podido ver el modelo colaborarivo el viernes por la mañana.
</t>
  </si>
  <si>
    <t>Mail enviado 04/02 a la 13:22</t>
  </si>
  <si>
    <t>Volver a llamar, pone que estaban ocupados</t>
  </si>
  <si>
    <t>27-01 911845972-Hablo con Álvaro comenta que va hablar con Alex para ver si puede encajar el modelo colaborativo. Volver a llamar mañana.30-01 911845972-Gk comenta que Álvaro está reunido que llame la semana que viene.04-02 911845972- No disponible.</t>
  </si>
  <si>
    <t>Volver a llamar (he llamado 3 veces y ocupado)</t>
  </si>
  <si>
    <t>3-2 981 27 15 25 Fuera de horario de atencion. Llamar antes de las 16:00 . Llamada 3 veces y no pueden atender llamada</t>
  </si>
  <si>
    <t>23-01  910 76 99 10-Llamo para hacer seguimiento no disponible, Gabriel gk pendiente mandar email CO marcus.ernst@softex.com Att. Marcus. Mail mandaddo 14:00 21-01 28-01 910 76 99 10 No disponible.30-01 910 76 99 10 Llamo para hacer seguimiento no disponible.02-02 910 76 99 10 No disponible .03-02 910 76 99 10 - No disponible.04-02 910 76 99 10- pendiente de mandar email a amurga@softexpert.com Att. Agustín. El facilita al gerente el modelo de colaboración comenta que es complicado hablar con el esta muy ocupado.</t>
  </si>
  <si>
    <t>11-12 info@informaticatouza.com  LLAMAR SEMANA QUE VIENE</t>
  </si>
  <si>
    <t>04-02 968 16 25 52 Mail enviado a José  comercial@primarynet.es  el 04/02 a la 13:45</t>
  </si>
  <si>
    <t>19-12 687 790 968 Contacto con Maria, es un holding empresarial incluso en Holanda dan soporte informatico a Orange. Informo del modelo colaborativo y me pide mandar correo a 
maria@rls.nl para concertar reunion por Teams en enero  28-01 687 790 968- No disponible. 29-01 687 790 968-No disponible.30-01 976952857-  Gk comenta que no se encuentra Maria que toma nota de mis datos y nos devuelve la llamada o email. 03-02 687 790 968- No disponible.04-02 687 790 968-No disponible.</t>
  </si>
  <si>
    <t>28-11 937738333 Me indica mandar correo, saray.coca@tenea.com con la presentacion 27-01 937738333-No disponible. 03-02 937738333-Gk Raúl comenta que Sarai solo esta por la mañana por maternidad, el tema de colaboraciones lo lleva ella.03-02 937738333-Gk Raúl comenta que Sarai solo esta por la mañana por maternidad, el tema de colaboraciones lo lleva ella.04-02 937738333- Sarai responsable que llame mañana por la mañana que ahora mismo no puede atenderme.</t>
  </si>
  <si>
    <t>21-01 933 800 360 Llamo para hacer seguimiento Montse comenta que llame durante la mañana, kit digital ww.practicsbs.com Montse gk, Jaume gerente jaume@praktibs.com pendiente mandar email con porfolio y concretar hora para reunión, comento que el email llegará de Accenture nuestra consultora. Nombre de Prakticks Barcelona no corresponde. 04-02 933 800 360 Gk comenta que Jaume esta comiendo llamar a partir de las 15:30.</t>
  </si>
  <si>
    <t>02-02 900 373 995- NO EXISTE MAIL - buscar mail correcto "info@optimasolution.es" MAIL INCORRECTO 04-02 900 373 995-Llamo para pedir el email correcto "info@optimasolutions.es. Pendiente mandar email</t>
  </si>
  <si>
    <t xml:space="preserve">03-02  916422226-No disponible. Sin web.No muestra actividad. 04-02 916 360 438-No disponible. </t>
  </si>
  <si>
    <t>04-02 Sin tlf. Sin web.</t>
  </si>
  <si>
    <t>4-2 932380132 Contacto con Carmen y me pide mandar correo al DPTO de sistema sistemas@alivia.es</t>
  </si>
  <si>
    <t>04-02 917989203- No existe o no está disponible. 918658081-Carlos 629756535 Eva Gk me facilita el tlf de su compañero que cree que puede llevarlo. 629756535-Pendiente de agendar reunión viernes 6 de Febrero o de 11- 11:30 o 11:30-12h Att. Carlos csanchez@psaingenieros.com</t>
  </si>
  <si>
    <t>04-02 918043680-No disponible. 91 332 9781-Gk Sergio comenta que cree que no están interesados pero que pruebe a llamar mañana de 10 Y 13h- para hablar con el gerente.</t>
  </si>
  <si>
    <t>04-02 913854245- Comenta que es una empresa muy pequeña que no les interesa que de la parte de informática venden muy poco y sobre todo productos de electricidad.</t>
  </si>
  <si>
    <t xml:space="preserve">4-2 917 66 90 69 Cogen mis datos de contacto para que la persona responsable de Partners se ponga en contacto vía teléfono o correo </t>
  </si>
  <si>
    <t>04-02 914571697 ww.bluetab.net web. Los provedores IBM no pueden colaborar, tienen exclusiva Ibm, Gk comenta que cree que Orange es proveedor.</t>
  </si>
  <si>
    <t>04-02  695962768-Tlf no existe. Compañía Telco, preguntar porque no hay web</t>
  </si>
  <si>
    <t>4-2 Miguel me indica que le mande correo y el lo reenvia a la persona responsable Miguel.garcia-maurino@clovertechnologies.es</t>
  </si>
  <si>
    <t>5.02 Sesión agendada 12.02 para empezar a trabajar | 12.01 - Pendiente recibir confirmación contrato modificado  y enviar a Raquel Muñoz. nos envía cifs clientes para verificar si están ya en Orange y convocamos sesión con VVDD para crear ofertas y realizar visitas (enviado correo)</t>
  </si>
  <si>
    <t>05-02 963738079- Empresa de marketing comenta que no se ajusta el modelo colaborativo con la actividad. https://dicreato.com/servicios-agencia-publicidad-valencia/</t>
  </si>
  <si>
    <t>05-02 654660920- Comentan que cese de actividad en un mes, se disuelve la empresa.</t>
  </si>
  <si>
    <t>05-02 49 89416176530- Tlf no valido.</t>
  </si>
  <si>
    <t>05-02 Sin tlf. www.alphabetcons.com</t>
  </si>
  <si>
    <t xml:space="preserve">05-02 942948040- Me atiende GK el dtp. Que se encarga es marketing pendiente de mandar email con modelo colaborativo a marketing@acicatech.es sin Att. </t>
  </si>
  <si>
    <t>05-02 922531471 07 Globalan otra empresa socia de OMNIA ya son colaboradores de servicios de +O, pendiente de mandar email sin att. a administración@omniainfosys.com Lucila Gonzalez de Administración comenta que ella lo habla con el responsable.</t>
  </si>
  <si>
    <t>05-02 Sin tlf. https://www.dulin.es/</t>
  </si>
  <si>
    <t>912 531 587</t>
  </si>
  <si>
    <t xml:space="preserve">DELIVER TIC </t>
  </si>
  <si>
    <t>05-02 Sin tlf.</t>
  </si>
  <si>
    <t>03-02 986730215-No disponible. Sin web. Activa. 05-02 986730215-No disponible.</t>
  </si>
  <si>
    <t>05-02 942 94 50 33-Me atiende compañero de Lidia comenta que es ella la que se encarga de estos temas pendiente de mandar email explicando modelo colaborativo para agendar una reunión directamente con ella lfernandezf@axpe.com Att. Lidia Fernandez, comenta que ya trabajan con +O https://www.axpe.com/</t>
  </si>
  <si>
    <t>04-02 918824448-Rebeca administración comenta pendiente de mandar email colaboración a n.carmona@aprimatic.es Att. Nuria.</t>
  </si>
  <si>
    <t xml:space="preserve">05-02 915783979- Gk Guansa comenta que el encargado de estos temas es Fabian pendiente de mandar email a administracion@vimantik.com Att. Fabian de la Torre. </t>
  </si>
  <si>
    <t>05-02 656673744-Tlf erróneo. 955 321 099-No disponible.  diseloo.com web Nuria la que se encarga, nmoreno@diseloo.com mandar email modelo colaborativo si Nuria que es la que se encarga no ha devuelto llamada mañana. Empresa que se encarga de digitalizar a otras empresas para que sean autosuficentes tecnologicamente.</t>
  </si>
  <si>
    <t>05-02 -Sin tlf.</t>
  </si>
  <si>
    <t>05-02 913860506-Son proveedores de Telefónica de Vodafone, no les interesa colaborar con terceros.</t>
  </si>
  <si>
    <t xml:space="preserve">05-02 602433019son solo desarrolladores de su propio softwer Quality Clouds, no colaboran. </t>
  </si>
  <si>
    <t xml:space="preserve">05-02 955 252 520-Gk comenta pendiente mandar email sin att. marketing@chakray.com. </t>
  </si>
  <si>
    <t>4-2 968 96 46 33 Pablo, ayuda@sisytec.es Llamar a Alfredo, añadir portfolio // recibo llamada de Alfonso y acordamos reunión para el lunes a las 17:30 mandar convocatoria al correo ayuda@sisytec.es</t>
  </si>
  <si>
    <t>06-02 Sin tlf. Sin web.</t>
  </si>
  <si>
    <t>Sysitec, PSA ingenieros</t>
  </si>
  <si>
    <t>Nostravant</t>
  </si>
  <si>
    <t>06-02 910201132 Gk que hoy no se encuentra ningun responsable volver a llamar el lunes, sin att decir el motivo de llamada y nos pasa.</t>
  </si>
  <si>
    <t>Reuniones conseguidas VE</t>
  </si>
  <si>
    <t>Loomis, Next Mobility, A4i (todas - Carlos Montero)</t>
  </si>
  <si>
    <t>06-02 954310830-Gk comenta que solamente se encargan del mantenimiento de cajeros automaticos que no les encaja.</t>
  </si>
  <si>
    <t>(#)</t>
  </si>
  <si>
    <t>Empresa integradora</t>
  </si>
  <si>
    <t xml:space="preserve"> Nostravant, Megavedra, Bookkercorp,</t>
  </si>
  <si>
    <t>Reuniones agendadas VE</t>
  </si>
  <si>
    <t>Reuniones agendadas (Strategy)</t>
  </si>
  <si>
    <t>Twistic (Luis)</t>
  </si>
  <si>
    <t>Esker (Carlos Montero)</t>
  </si>
  <si>
    <t>Tecnología Estratégica, Numericco</t>
  </si>
  <si>
    <t>Bookkercop, SW maquinaria, Dirbapont, Megavedra</t>
  </si>
  <si>
    <t>Software maquinaria, PSA ingenieros, Dirbapont</t>
  </si>
  <si>
    <t>06-02 Sin tlf. sin web.</t>
  </si>
  <si>
    <t>Q2B, PC Service</t>
  </si>
  <si>
    <t>06-02 973751533- Gk me facilita el tlf correcto de integrated 973751765 -Holding de empresa, Paco comenta que le es gerente de esa empresa pero que el no decide habria que llamar a ICG la madre de las empresas y preguntar por dto comercial o sistemas.</t>
  </si>
  <si>
    <t>06-02 976293536- Gk Marisa, pendiente de mandar email modelo colaborativo a jmyague@nervia.es Att. José Miguel.</t>
  </si>
  <si>
    <t>06-02 938364342-Gk comenta que la empresa matriz está en Italia, pendiente mandar email a iberica.amministrazione@lynxspa.com. Sin ATT.</t>
  </si>
  <si>
    <t>06-02 912824700- Gk Lola Martos comenta que mandemos email pendiente enviar a info@deiser.com sin Att. Estas cuestiones las tratan vía email.</t>
  </si>
  <si>
    <t xml:space="preserve">06-02 961227935-No existe. 96 141 12 60-Tlf. erróneo. </t>
  </si>
  <si>
    <t>06-02 617323455-No puede atenderme está reunido.</t>
  </si>
  <si>
    <t>06-02 944987482- Mail mandado a ines.beascoa@nemergent-solutions.com a las 14:07 el 06/02</t>
  </si>
  <si>
    <t>05-02 668885955- No disponible.06-02 668885955- Me atiende Daniel pendiente mandar email modelo colaborativo daniel@ecosultoria.net Att.Daniel.</t>
  </si>
  <si>
    <t xml:space="preserve">09-02 931 35 21 34- Gk Alan, comenta que lo va a trasladar a gerencia toma mi tlf de contacto y correo. </t>
  </si>
  <si>
    <t xml:space="preserve">09-02 934465999- Isabel gk se toma mi tlf y me devuelve la llamada el dto. Correspondiente. 
</t>
  </si>
  <si>
    <t>09-02 Sin tlf.  https://www.serrala.com/</t>
  </si>
  <si>
    <t>09-02  689777577- No disponible https://www.ikusi.com/ 918 30 59 87- No estan interesados en colaborar.</t>
  </si>
  <si>
    <t xml:space="preserve">09-02  93 870 90 30- Es un callcenter que solo atiene a clientes. </t>
  </si>
  <si>
    <t>03-02 954 55 24 98-No disponible.04-02 954552498-No disponible.06-02 954552498-No disponible.09-02 954552498-No disponible.</t>
  </si>
  <si>
    <t>03-02 655804530 No disponible. ww.advancemanagingconsulting.com web no disponible. Cif no coincide. 05-02 655804530-No disponible.06-02 655804530-No disponible.09-02 655804530-No disponible.</t>
  </si>
  <si>
    <t>03-02 912 38 85 57 No disponible. sin web.05-02  912 38 85 57-No disponible.06-02  912 38 85 57-No disponible.09-02  912 38 85 57-No disponible.</t>
  </si>
  <si>
    <t>29-01 916424350- No disponible. Sin web. 05-02 916424350-No disponible.06-02 916424350-No disponible.09-02 916424350-No disponible.</t>
  </si>
  <si>
    <t>03-02 916573202-No disponible. no aparece disuelta oficialmente, sin web.05-02 916573202-No disponible.06-02 916573202-No disponible.09-02 916573202-No disponible.</t>
  </si>
  <si>
    <t>03-02 963745076- No disponible. Sin web. Activa.05-02  963745076- No disponible. 06-02  963745076- No disponible 09-02 963745076- No disponible.</t>
  </si>
  <si>
    <t xml:space="preserve">03-02 932470404-No disponible. 93 207 62 43 No disponible. Sin web.Activa.05-02 932470404-No disponible. 93 207 62 43 No disponible. 06-02 932470404-No disponible. 93 207 62 43 No disponible 09-02 932470404-No disponible. 93 207 62 43 No disponible. </t>
  </si>
  <si>
    <t>03-02  981569080 -No disponible. ww.plexus.es Activa.05-02  981569080 -No disponible06-02  981569080 -No disponible 09-02  981569080 -No disponible.</t>
  </si>
  <si>
    <r>
      <t xml:space="preserve">30-01 </t>
    </r>
    <r>
      <rPr>
        <sz val="11"/>
        <color theme="1"/>
        <rFont val="Calibri"/>
        <family val="2"/>
        <scheme val="minor"/>
      </rPr>
      <t xml:space="preserve">934192435 - No disponible. </t>
    </r>
    <r>
      <rPr>
        <sz val="11"/>
        <color rgb="FF000000"/>
        <rFont val="Calibri"/>
        <family val="2"/>
        <scheme val="minor"/>
      </rPr>
      <t>02-02 934192435 -No disponible.03-02 934192435-No disponible.05-02 934192435 -No disponible.06-02 934 192 435 -No disponible.09-02 934 192 435 -No disponible.</t>
    </r>
  </si>
  <si>
    <t>27-01 913523902 -No disponible. 02-02 913523902-No disponible  03-02  913523902- No disponible. 05-02 91 352 39 02-No disponible.
06-02 91 352 39 02 -No disponible.09-02 91 352 39 02 -No disponible.</t>
  </si>
  <si>
    <t xml:space="preserve">03-02 93 676 23 21- No disponible.  02-02 93 676 23 21- No disponible.05-02 93 676 23 21- No disponible. 
06-02 93 676 23 21- No disponible. 09-02 93 676 23 21- No disponible. </t>
  </si>
  <si>
    <t xml:space="preserve">03-02 916360438-No disponible.  05-02 916 360 438-No disponible. 
06-02 916 360 438-No disponible. 09-02 916 360 438-No disponible. 
</t>
  </si>
  <si>
    <r>
      <t xml:space="preserve">05-02 </t>
    </r>
    <r>
      <rPr>
        <sz val="11"/>
        <color rgb="FF000000"/>
        <rFont val="Calibri"/>
        <family val="2"/>
        <scheme val="minor"/>
      </rPr>
      <t>944315217- No disponible.</t>
    </r>
    <r>
      <rPr>
        <sz val="11"/>
        <color rgb="FF595959"/>
        <rFont val="Calibri"/>
        <family val="2"/>
        <scheme val="minor"/>
      </rPr>
      <t xml:space="preserve"> 09-02 944315217- No disponible.</t>
    </r>
  </si>
  <si>
    <t>05-02 682525646-No disponible. 06-02 682525646-No disponible. 09-02 682525646-No disponible.</t>
  </si>
  <si>
    <t>05-02 914660556- No existe o no está disponible.06-02 914660556- No existe o no está disponible.
09-02 914660556- No existe o no está disponible.</t>
  </si>
  <si>
    <t xml:space="preserve">06-02 687 346 677 Mail enviado a emily@froged.com el 09/02 a las 12:17 Att. Emily. </t>
  </si>
  <si>
    <t>09-02  944644422- Mail enviado a administracion@ldsinformatica.com Att. Txomin,  el 09/02 a las 12:17</t>
  </si>
  <si>
    <t>09-02 607194829-Mail enviado  comercial@eivor.es sin Att. Gk Zaneira el 09/02 a las 12:22</t>
  </si>
  <si>
    <t>Mail enviado a recepcion_bcn@seidor.com 09/02 a las 12:24</t>
  </si>
  <si>
    <t xml:space="preserve"> 09-02 935 64 31 85-  Mail mandadol a m.ligero@xperientia.es Att. Maria Ligero el 09/02 a las 12:26</t>
  </si>
  <si>
    <t>.09-02 913400014-Mail enviado a informacion@innoqa.es Att. Dtp. RRHH Y MARKETING , Gk Marta 09/02 a las 12:31</t>
  </si>
  <si>
    <t>04-02 917136826-No disponible, fuera de horario.05-02 917136826-No disponible06-02 917136826-No disponible, fuera de horario.09-02 917136826- Llamar en un año este año tienen objetivos perfilados y no es momento de colaborar, Julián Clemente me atiende.</t>
  </si>
  <si>
    <t>05-02 910 059 902-No disponible.06-02 910 059 902-No disponible.
09-02 910 059 902-No disponible.</t>
  </si>
  <si>
    <t>06-02 932203805-No disponible.09-02 932203805-No disponible.</t>
  </si>
  <si>
    <t>06-02 933801555-No disponible.09-02 933801555-Me atiende Gk Eva se queda con mi correo de +O y lo pasa al dto. Que corresponde.</t>
  </si>
  <si>
    <t>06-02 933978261-No disponible.09-02 933978261-No disponible.</t>
  </si>
  <si>
    <t>ASID</t>
  </si>
  <si>
    <t>Eurocopiadoras</t>
  </si>
  <si>
    <t>AMJ Informática</t>
  </si>
  <si>
    <t>Incopyme</t>
  </si>
  <si>
    <t>Incomaz Informática</t>
  </si>
  <si>
    <t>MCB Informática</t>
  </si>
  <si>
    <t>Zettabyte</t>
  </si>
  <si>
    <t>Smartic Barcelona</t>
  </si>
  <si>
    <t>Vilamedi</t>
  </si>
  <si>
    <t>Nexe Informàtica</t>
  </si>
  <si>
    <t>nbGroup</t>
  </si>
  <si>
    <t>Ofiman</t>
  </si>
  <si>
    <t>CREINSA</t>
  </si>
  <si>
    <t>TIAL2</t>
  </si>
  <si>
    <t>Two Rockets</t>
  </si>
  <si>
    <t>Acción Informática</t>
  </si>
  <si>
    <t>IDSplus</t>
  </si>
  <si>
    <t>MasterSystem</t>
  </si>
  <si>
    <t>Deyco Consulting</t>
  </si>
  <si>
    <t>Kernelia</t>
  </si>
  <si>
    <t>Comutel</t>
  </si>
  <si>
    <t>Grupo Open</t>
  </si>
  <si>
    <t>Grupo iNova</t>
  </si>
  <si>
    <t>Aurum Informática</t>
  </si>
  <si>
    <t>Informática Entre Núcleos</t>
  </si>
  <si>
    <t>Centro Informático Millenium</t>
  </si>
  <si>
    <t>Nubeado</t>
  </si>
  <si>
    <t>Tecnifip</t>
  </si>
  <si>
    <t>Dosernet</t>
  </si>
  <si>
    <t>AraTecno</t>
  </si>
  <si>
    <t>Seinfo</t>
  </si>
  <si>
    <t>Albada Informática</t>
  </si>
  <si>
    <t>Zaranet</t>
  </si>
  <si>
    <t>Visualcom</t>
  </si>
  <si>
    <t>Nartex Informática</t>
  </si>
  <si>
    <t>Notebuk</t>
  </si>
  <si>
    <t>ATIS</t>
  </si>
  <si>
    <t>Coindata</t>
  </si>
  <si>
    <t>Évolur</t>
  </si>
  <si>
    <t>Alltek</t>
  </si>
  <si>
    <t>S2 Informática</t>
  </si>
  <si>
    <t>Minsatek</t>
  </si>
  <si>
    <t>Bowfer Informática</t>
  </si>
  <si>
    <t>Hirusec</t>
  </si>
  <si>
    <t>TISS</t>
  </si>
  <si>
    <t>ATE Grupo</t>
  </si>
  <si>
    <t>eurocopiadoras@eurocopiadoras.com</t>
  </si>
  <si>
    <t>info@amjinformatica.es</t>
  </si>
  <si>
    <t>info@incopyme.com</t>
  </si>
  <si>
    <t>hola@incomaz.com</t>
  </si>
  <si>
    <t>comercial@mcb-informatica.com</t>
  </si>
  <si>
    <t>info@zettabyte.es</t>
  </si>
  <si>
    <t>hola@smarticbarcelona.com</t>
  </si>
  <si>
    <t>info@vilamedi.com</t>
  </si>
  <si>
    <t>info@nexeinformatica.com</t>
  </si>
  <si>
    <t>nbsystems@nbgroup.es</t>
  </si>
  <si>
    <t>ofiman@ofiman.com</t>
  </si>
  <si>
    <t>info@creinsa.com</t>
  </si>
  <si>
    <t>info@tial2.com</t>
  </si>
  <si>
    <t>hola@tworockets.es</t>
  </si>
  <si>
    <t>accion@accion-informatica.es</t>
  </si>
  <si>
    <t>ibermedia@ibermedia.es</t>
  </si>
  <si>
    <t>info@iolmos.es</t>
  </si>
  <si>
    <t>info@idsplus.net</t>
  </si>
  <si>
    <t>contacto@mastersystem.es</t>
  </si>
  <si>
    <t>deyco@deyco.net</t>
  </si>
  <si>
    <t>info@kernelia.com</t>
  </si>
  <si>
    <t>info@comutel.es</t>
  </si>
  <si>
    <t>administracion@grupoinova.es</t>
  </si>
  <si>
    <t>info@auruminformatica.com</t>
  </si>
  <si>
    <t>info@informaticaentrenucleos.com</t>
  </si>
  <si>
    <t>millenium@informatica-millenium.com</t>
  </si>
  <si>
    <t>comercial@nubeado.com</t>
  </si>
  <si>
    <t>tecnifip@tecnifip.com</t>
  </si>
  <si>
    <t>info@serveriberica.com</t>
  </si>
  <si>
    <t>doshermanas@dosernet.com</t>
  </si>
  <si>
    <t>info@aratecno.es</t>
  </si>
  <si>
    <t>info@seinfozaragoza.com</t>
  </si>
  <si>
    <t>info@albada.com</t>
  </si>
  <si>
    <t>info@itsicap.com</t>
  </si>
  <si>
    <t>info@zaranet.com</t>
  </si>
  <si>
    <t>info@visualcom.es</t>
  </si>
  <si>
    <t>info@nartexinformatica.com</t>
  </si>
  <si>
    <t>info@notebuk.com</t>
  </si>
  <si>
    <t>info@atis.es</t>
  </si>
  <si>
    <t>coindata@coindata.es</t>
  </si>
  <si>
    <t>info@evolur.es</t>
  </si>
  <si>
    <t>info@alltek.es</t>
  </si>
  <si>
    <t>info@jgnsistemas.com</t>
  </si>
  <si>
    <t>comercial@s2informatica.net</t>
  </si>
  <si>
    <t>info@minsatek.com</t>
  </si>
  <si>
    <t>info@bowfer.com</t>
  </si>
  <si>
    <t>community@hirusec.es</t>
  </si>
  <si>
    <t>tiss@tiss.es</t>
  </si>
  <si>
    <t>ate@atenet.es</t>
  </si>
  <si>
    <t>info@asid.es</t>
  </si>
  <si>
    <t>09-02 921413998- Gk Jorge se queda con mi tlf y el email, el responsable de los partners está reunido.</t>
  </si>
  <si>
    <t xml:space="preserve">06-02 828 13 00 00-No disponible. https://www.feeltourist.com/09-02 828 13 00 00-No disponible. </t>
  </si>
  <si>
    <t xml:space="preserve">06-02  963354396 -No disponible. Web no activa.09-02  963354396 -Gk no colabora comenta que no están interesados y cuelga. </t>
  </si>
  <si>
    <t xml:space="preserve">09-02  951 120 035 -No disponible. https://www.rindus.de/ web. </t>
  </si>
  <si>
    <t>09-02 933 80 10 16- No disponible.</t>
  </si>
  <si>
    <t>09-02 988 980 130- No disponible.</t>
  </si>
  <si>
    <t>09-02 933803348- Gk Gabriela me comenta que el dto. Correspondiente me llama sonre las 17h\17:30h.</t>
  </si>
  <si>
    <t>Grupo GG</t>
  </si>
  <si>
    <t>Kit Informática</t>
  </si>
  <si>
    <t>E-Server Soluciones Tecnológicas</t>
  </si>
  <si>
    <t>Querry</t>
  </si>
  <si>
    <t>Ingeniery</t>
  </si>
  <si>
    <t>Intro Informática</t>
  </si>
  <si>
    <t>Datacyl</t>
  </si>
  <si>
    <t>CastillaInnova</t>
  </si>
  <si>
    <t>Mariskalnet Informática</t>
  </si>
  <si>
    <t>Informatízame</t>
  </si>
  <si>
    <t>CB System</t>
  </si>
  <si>
    <t>RMO</t>
  </si>
  <si>
    <t>ARP Informática</t>
  </si>
  <si>
    <t>ICN Vitoria</t>
  </si>
  <si>
    <t>Adur Sistemas</t>
  </si>
  <si>
    <t>Sistek</t>
  </si>
  <si>
    <t>info@grupogg.es</t>
  </si>
  <si>
    <t>kit@kit-informatica.com</t>
  </si>
  <si>
    <t>info@querry.es</t>
  </si>
  <si>
    <t>info@ingeniery.com</t>
  </si>
  <si>
    <t>intro@intro-informatica.es</t>
  </si>
  <si>
    <t>soporte@datacyl.com</t>
  </si>
  <si>
    <t>info@castillainnova.com</t>
  </si>
  <si>
    <t>mariskal@mariskal.com</t>
  </si>
  <si>
    <t>general@informatiza.me</t>
  </si>
  <si>
    <t>info@cb-system.net</t>
  </si>
  <si>
    <t>ventas@rmo.es</t>
  </si>
  <si>
    <t>contacto@arpinformatica.es</t>
  </si>
  <si>
    <t>info@icnvitoria.es</t>
  </si>
  <si>
    <t>info@adursistemas.com</t>
  </si>
  <si>
    <t>comercial@sistekinformatica.com</t>
  </si>
  <si>
    <t>Soporte y mantenimiento IT para pymes fuerte base day to day buen fit puesto de trabajo seguridad y conectividad</t>
  </si>
  <si>
    <t>Mantenimiento informático y servicios profesionales puede evolucionar a propuesta todo incluido IT más Telco</t>
  </si>
  <si>
    <t>Servicios IT empresas buen candidato para bundles conectividad móvil y ciber</t>
  </si>
  <si>
    <t>MSP especializado pymes perfecto para aumentar recurrencia con one stop shop Telco</t>
  </si>
  <si>
    <t xml:space="preserve">09-02 986266254- me atienden de soporte y me pasan con administración, Tamara de administración traslada la información a gerencia y se ponen en contacto conmigo en caso de estar interesados. 
</t>
  </si>
  <si>
    <t>Ibermedia Servicios TIC</t>
  </si>
  <si>
    <t>09-02 977 43 02 95-No puede completarse llamada.</t>
  </si>
  <si>
    <t>09-02 620666179- No disponible.</t>
  </si>
  <si>
    <t>09-02 619783787-No disponible.</t>
  </si>
  <si>
    <t>09-02 942180304-No disponible.09-02 942180304-Comentan que ya son partners de la competencia y tienen exclusividad.</t>
  </si>
  <si>
    <t>06-02 952666485- No disponible. Web https://gtsiberica.com/ 09-02 952666485- No disponible 09-02 952666485- No quieren colaborar ni con otras empresas comentan Web https://gtsiberica.com/</t>
  </si>
  <si>
    <t>Sesión presencial en +O el 13.02</t>
  </si>
  <si>
    <t>09-02 915359615-Felix comenta que cree que ya llamamos para presentar el modelo colaborativo y que no encajaba cree recordar, de todas  formas volver a llamar mañana y hablar con Paloma responsable. </t>
  </si>
  <si>
    <t xml:space="preserve">09-02 93 667 31 19 -No disponible. Sin web. </t>
  </si>
  <si>
    <t>09-02 957509159- David Gk comenta que le pasa nota al gerente y mi tlf. y el gerente ser pone en contacto sino volver a llamar mañana.</t>
  </si>
  <si>
    <t>09-02 928266987- No disponible. ttp://www.cinsacanarias.es</t>
  </si>
  <si>
    <t>09-02 967 660 605- No disponible.</t>
  </si>
  <si>
    <t>09-02 917 37 40 05-Gk comenta que está sustituyendo toma nota, volver a llamar mañana por la mañana.10-02 917 37 40 05-Gk comenta que no es GATTACA que es otra empresa pero gattaca tiene registrado ahí el domicilio fisal comenta.</t>
  </si>
  <si>
    <t>.09-02 954 99 14 60- MAIL ENVIADO a sccmarketing@es.scc.com Att. Marketing. A las 09:47</t>
  </si>
  <si>
    <t>10-02 943562097-Compañero de soporte comenta que está el solo, se toma mis datos para que me llame el gerente.</t>
  </si>
  <si>
    <t>10-02 934547873- Email enviado a abedoya@wincom-plm.com Att. Adriana.  a las 09_51</t>
  </si>
  <si>
    <t xml:space="preserve">
10-02 660992818 Email enviado a info@ticnine.com sin att. A las 09:48
 </t>
  </si>
  <si>
    <t>10-02 871715277-Comenta que son desarrolladores específicos para 4 clientes de grandes cuentas no están interesados de momento en colaborar ni ofrecer el porfolio de otros grupos.</t>
  </si>
  <si>
    <t>09-02 945292281-Mail enviado a info@infoboxsolutions.com sin att. Miquel lo reenvía a gerencia.</t>
  </si>
  <si>
    <t>10-02 963285105-Mail enviado a administracion@ingenieriadesoftware.com a las 10:46</t>
  </si>
  <si>
    <t xml:space="preserve">10-02 952566893-r email ENVIADO a info@orange-data.com Sin Att., 10:10 </t>
  </si>
  <si>
    <t>10-02 93/4121749-MAIL MANDADO A  datasix@datasix.es. Sin att.  10:13</t>
  </si>
  <si>
    <t>10-02 933683137- EMAIL MANDADO a m.marti@nikel.es</t>
  </si>
  <si>
    <t>10-02 986134354 Mail enviado a info@envita.es Att. Eva Baonza.10:17</t>
  </si>
  <si>
    <t xml:space="preserve">10-02 932722330-Gk MAIL ENVIADO A recepcion@tecnotramit.com sin Att. 10:19
</t>
  </si>
  <si>
    <t>10-02 968882737-  email enviado a sistemas@universaldata.es Att. Manu.</t>
  </si>
  <si>
    <t xml:space="preserve">10-02 932478850-MAIL ENVIADO a comercial@pragma.es Att. Christian. </t>
  </si>
  <si>
    <t>10-02 918270200-Me atiende gk Antonio intentar hablar con el responsable volver a llamar en 2h https://www.grupogg.es/ sino anotar email del responsable sino me atiende.</t>
  </si>
  <si>
    <t>10-02 933939252- Me atiende responsable comenta que no les interesa porque ellos desarrollan sus propias soluciones y  quieren vender las suyas, tambien venden equipos, tienen verifactu, control horario, crm personalizados a sus clientes, tambien tienen gestión de flotas https://smarticbarcelona.com/</t>
  </si>
  <si>
    <t xml:space="preserve">10-02 601246005-Pendiente mandar email reunión con Carles responsable miércoles 18 a las 17h. carles@nexeinformatica.com  https://www.nexeinformatica.com/ </t>
  </si>
  <si>
    <r>
      <t xml:space="preserve">Mantenimiento informático para PYMEs con enfoque en </t>
    </r>
    <r>
      <rPr>
        <b/>
        <sz val="11"/>
        <color theme="1"/>
        <rFont val="Calibri"/>
        <family val="2"/>
        <scheme val="minor"/>
      </rPr>
      <t>preventivo</t>
    </r>
    <r>
      <rPr>
        <sz val="11"/>
        <color theme="1"/>
        <rFont val="Calibri"/>
        <family val="2"/>
        <scheme val="minor"/>
      </rPr>
      <t>, resolución de incidencias, monitorización de servidores, redes/WiFi y servicios como firewalls y VPN; discurso de “equipos siempre operativos”. Oferta ideal para vender continuidad (backup 4G + IP fija) como estándar y upsell a seguridad (sede/correo/móvil) para reducir tickets e incidencias</t>
    </r>
  </si>
  <si>
    <t>Servicios informáticos integrales y software de gestión: a3ERP, a3innuva, CRM; además soluciones para hotelería (dataHotel), hardware/sistemas e internet (albadaNet: web/hosting).
Tailored: Mucho potencial de cross-sell: “ERP/CRM + oficina conectada” y para hoteles/multi-sede, estandarizar red + continuidad + seguridad.</t>
  </si>
  <si>
    <t>Servicios IT desde 1994: consultoría y proyectos en Microsoft Azure/Microsoft 365, seguridad perimetral, redes y backup; perfil de partner Microsoft y orientación a infra híbrida/modern workplace.
 Encaja perfecto para paquetizar “conectividad + workplace + seguridad” (cierra extremo a extremo) y acelerar con co-venta MasOrange en su base PYME.</t>
  </si>
  <si>
    <t>Servicio técnico especializado en reparación de electrónica de consumo (móviles/tablets/ordenadores). Oportunidad si quiere abrir línea B2B: packs muy simples para micro-PYME (conectividad + backup) y después seguridad/correo; si se mantiene B2C puro, el fit es menor.</t>
  </si>
  <si>
    <t>Foco en servicios IT de proximidad (mantenimiento/soporte). Enfocar en “oficina sin caídas” (conectividad + backup 4G) como producto de entrada; upsell a M365+backup y correo seguro.</t>
  </si>
  <si>
    <t>Servicio técnico y mantenimiento integral, integración de sistemas (Apple/Windows) y servicio remoto/domicilio.Paquetizar “mantenimiento + continuidad” (backup 4G, IP fija) y upsell a seguridad (sede/correo/móvil) para reducir incidentes y aumentar recurrencia.</t>
  </si>
  <si>
    <t>Asistencia técnica para empresas con alcance regional. Oferta clara en Microsoft (Dynamics 365, Azure, Office 365), venta/renting de servidores HP/DELL, y web/eCommerce/hosting. Muy buen encaje para operación completa: conectividad empresarial + VPN + red gestionada + workplace, empaquetado por vertical y multi-sede.</t>
  </si>
  <si>
    <t>Grupo con foco en consultoría y soluciones TIC/ERP para empresas, con capacidad de liderar proyectos de gestión y transformación digital, donde el programa permite cerrar una propuesta integral incorporando conectividad segura, red gestionada y workplace como parte natural del proyecto.</t>
  </si>
  <si>
    <t>Proveedor de mantenimiento informático y redes para empresas, con foco en continuidad operativa y soporte cercano, donde el programa permite evolucionar el mantenimiento clásico hacia una operación completa con conectividad, ciberseguridad y entorno de trabajo gestionado.</t>
  </si>
  <si>
    <t>MSP avanzado especializado en servidores, seguridad perimetral y Microsoft 365, con clientes exigentes y entornos complejos, al que el programa aporta la capa Telco necesaria para estandarizar proyectos multi-sede y aumentar el ticket medio recurrente.</t>
  </si>
  <si>
    <t>Empresa de informática y ciberseguridad con experiencia en auditorías y protección de entornos, que puede complementar su propuesta defensiva incorporando conectividad segura, respaldo y continuidad como bundle recurrente fácil de vender a pymes.</t>
  </si>
  <si>
    <t>Proveedor de mantenimiento, soporte y venta de equipos que actúa como informático externo para pymes, con alto potencial para convertir esa relación en contratos recurrentes añadiendo conectividad, correo seguro y productividad cloud.</t>
  </si>
  <si>
    <t>Integrador que actúa como departamento IT para pymes, cubriendo gestión, soporte y cumplimiento normativo, donde el programa permite cerrar una oferta end-to-end incluyendo red, VPN, conectividad y workplace gestionado.</t>
  </si>
  <si>
    <t>Empresa de telecomunicaciones para empresas con experiencia en instalaciones y servicios, donde el programa encaja para ampliar su propuesta tradicional incorporando seguridad, productividad y servicios digitales y ofrecer un modelo TI+Telco integral.</t>
  </si>
  <si>
    <t>Especialista en software para asesorías y despachos profesionales, con relación estable con clientes críticos, donde el programa permite asegurar continuidad operativa mediante conectividad garantizada, correo seguro y respaldo como complemento natural al software.</t>
  </si>
  <si>
    <t>Integrador IT que cubre sistemas, redes, ERP y ciberseguridad, con capacidad de asumir la gestión completa del entorno del cliente, donde el programa facilita paquetizar niveles claros de servicio y escalar ingresos recurrentes.</t>
  </si>
  <si>
    <t>Consultora informática de sistemas y redes que presta mantenimiento y proyectos, donde el programa permite cerrar cada servicio con conectividad y backup como estándar y hacer upsell a productividad y seguridad gestionada.</t>
  </si>
  <si>
    <t>MSP preventivo orientado a continuidad del negocio y copias de seguridad, con discurso técnico sólido, donde el programa refuerza su propuesta al incorporar conectividad con respaldo y seguridad gestionada extremo a extremo.</t>
  </si>
  <si>
    <t>Proveedor de mantenimiento y soporte informático cercano, con clientes fieles y necesidades básicas, donde el programa permite paquetizar conectividad, seguridad y workplace para pasar de servicios reactivos a contratos mensuales.</t>
  </si>
  <si>
    <t>Integrador TI, donde el programa permite estandarizar un pack de entrada con conectividad y escalar a operación completa.</t>
  </si>
  <si>
    <t>Servicio técnico y tienda informática de proximidad con base instalada de micro-pymes, donde el programa permite ofrecer un pack claro de oficina siempre operativa con conectividad, backup y seguridad básica, elevando ingresos y fidelización.</t>
  </si>
  <si>
    <t>Integrador de soluciones documentales e impresión con relación estable con oficinas y pymes, donde el programa permite complementar su oferta vendiendo conectividad, backup y seguridad como oficina siempre operativa.</t>
  </si>
  <si>
    <t>Servicio técnico y soporte informático in situ y remoto para pymes, muy enfocado a resolver incidencias del día a día, donde el programa permite transformar servicios reactivos en ingresos recurrentes mediante conectividad estable, backup y seguridad básica.</t>
  </si>
  <si>
    <t>Empresa 360º de IT y servicios digitales con clientes pyme, donde el programa permite estandarizar un pack base de conectividad y backup y aumentar recurrencia con correo seguro y workplace.</t>
  </si>
  <si>
    <t>913 265 271</t>
  </si>
  <si>
    <t>943 28 92 11</t>
  </si>
  <si>
    <t>955 88 72 94</t>
  </si>
  <si>
    <t>943 35 02 18</t>
  </si>
  <si>
    <t>10-02  976429373 Comentan que trabajan con clientes muy específicos y no están interesados en colaborar.-www.aratecno.e</t>
  </si>
  <si>
    <t xml:space="preserve">
10-02  976429373 Comentan que trabajan con clientes muy específicos y no están interesados en colaborar.-www.aratecno.e</t>
  </si>
  <si>
    <t>954 09 60 05</t>
  </si>
  <si>
    <t>955974614 / 914 77 44 53</t>
  </si>
  <si>
    <t>606 11 75 58</t>
  </si>
  <si>
    <t> 614 440 363</t>
  </si>
  <si>
    <t>951 540 127</t>
  </si>
  <si>
    <t>962 05 76 05</t>
  </si>
  <si>
    <t>OLMOS</t>
  </si>
  <si>
    <t>915 653 276</t>
  </si>
  <si>
    <t xml:space="preserve">946 00 57 00 </t>
  </si>
  <si>
    <t>JGS Informátoca</t>
  </si>
  <si>
    <t>JGN Informática</t>
  </si>
  <si>
    <t xml:space="preserve">915 25 62 32 </t>
  </si>
  <si>
    <t>Cierra a la 13:00. Llamar antes</t>
  </si>
  <si>
    <t>10-02 944215430- Responsable comenta que está ella sola, solamente se está dedicado a servicio técnico sobre todo reparaciones y no le interesa colaborar www.atis.es</t>
  </si>
  <si>
    <t>10-02  943 35 02 18- George comenta que el es un trabajador llamar sobre las 16:30\17. para hablar con algún responsable. bowfer.com</t>
  </si>
  <si>
    <t xml:space="preserve">10-02 657463624 -Comenta que no les interesa colaborar, no da motivos y cuelga ww.castillainnova.es </t>
  </si>
  <si>
    <t>10-02 915349910 MAIL ENVIADO A josecarlos@coresystems.es Att. José Carlos,   13:07</t>
  </si>
  <si>
    <t>10-02 935888623-Mail enviado a soporte@zettabyte.es Att. Bernat  13:04</t>
  </si>
  <si>
    <t>10-02 963854343- Enrique de Administración, EMAIL MANDADO a comercial@accion-informatica.es a la 13:15</t>
  </si>
  <si>
    <t xml:space="preserve">10-02 688919720-Me atiende Asier es responsable y única persona ahora mismo en la empresa, comenta que ahora mismo no tiene tiempo de pararse para hacer reunión, MAIL ENVIADO con el modelo colaborativo a info@abbusitemas.com Att. Asier, a la 13:12 tps://adursistemas.com. </t>
  </si>
  <si>
    <t>10-02 955979808-Me atiende un trabajador volver a llamar a las 16h.para hablar con responsable ww.informatica-millenium.com/</t>
  </si>
  <si>
    <t>10-02 944222936-Me atiende responsable comenta que no interesa colaborar no están interesados coindata.es</t>
  </si>
  <si>
    <t>10-02 963849100- Ya son empresa de telefonía y no están interesados en colaborar con +O ww.comutel.es</t>
  </si>
  <si>
    <t>10-02 933172063-Creinsa fue comprada por sofitech ww.creinsa.com/ . Volver a llamar preguntando por Sofitech.</t>
  </si>
  <si>
    <t>10-02 983141682- Es un trabajador comenta que la única forma de contactar con los responsables es a través del formulario de la página web ww.datacyl.com.</t>
  </si>
  <si>
    <t>Checkeo Correos - Sesión 1.1</t>
  </si>
  <si>
    <t>Emails enviados</t>
  </si>
  <si>
    <t>Sesiones 1.1</t>
  </si>
  <si>
    <t>SEMANA</t>
  </si>
  <si>
    <t>Numero de correos enviados</t>
  </si>
  <si>
    <t>Sesiones 1:1</t>
  </si>
  <si>
    <t xml:space="preserve">10-02 963818859- Diana gk comenta que estos temas tiene que ser vía email pendiente de mandar porfolio y modelo colaborativo a vicente@deyco.net, Att.Vicente ww.deyco.net/  web bloqueada por seguridad. </t>
  </si>
  <si>
    <t>10-02 954 09 60 05- Me atiende gk Juanjo pendiente mandar email con porfolio y modelo colaborativo a appnervion@gmail.com. Att. Adino, ww.dosernet.com</t>
  </si>
  <si>
    <t xml:space="preserve">09-02 923017400 -No disponible.10-02 923017400 -No disponible.10-02 923017400 Me atiende Noelia Gk , pendiente mandar porfolio y modelo colaborativo a info@xoborg.com sin Att.  </t>
  </si>
  <si>
    <t>06-02 938205479-No disponible.09-02 938205479-No disponible.10-02 938205479-No disponible.10-02 938205479-Me atiende Gk Ángel comenta que no hay nadie responsable volver a llamar el  lunes sobre 10</t>
  </si>
  <si>
    <t>10-02 933210339-No disponible. http://www.vilamedi.com 10-02 933210339-Comenta que no están interesados en colaborar que ellos ya venden sus propias soluciones digitales. http://www.vilamedi.com</t>
  </si>
  <si>
    <r>
      <t xml:space="preserve">Proveedor de redes y servicios IT, con experiencia en entornos multi-sede y conectividad avanzada. </t>
    </r>
    <r>
      <rPr>
        <b/>
        <sz val="11"/>
        <color theme="1"/>
        <rFont val="Calibri"/>
        <family val="2"/>
        <scheme val="minor"/>
      </rPr>
      <t>Foco complemento</t>
    </r>
    <r>
      <rPr>
        <sz val="11"/>
        <color theme="1"/>
        <rFont val="Calibri"/>
        <family val="2"/>
        <scheme val="minor"/>
      </rPr>
      <t>: VPN, red gestionada, backup de acceso y seguridad perimetral para escalar clientes multi-sede.</t>
    </r>
  </si>
  <si>
    <r>
      <t>Descripción:</t>
    </r>
    <r>
      <rPr>
        <sz val="11"/>
        <color theme="1"/>
        <rFont val="Calibri"/>
        <family val="2"/>
        <scheme val="minor"/>
      </rPr>
      <t xml:space="preserve"> Proveedor local de mantenimiento y soporte informático para pymes, con relación cercana y clientes recurrentes. </t>
    </r>
    <r>
      <rPr>
        <b/>
        <sz val="11"/>
        <color theme="1"/>
        <rFont val="Calibri"/>
        <family val="2"/>
        <scheme val="minor"/>
      </rPr>
      <t>Foco:</t>
    </r>
    <r>
      <rPr>
        <sz val="11"/>
        <color theme="1"/>
        <rFont val="Calibri"/>
        <family val="2"/>
        <scheme val="minor"/>
      </rPr>
      <t xml:space="preserve"> Conecta PYMES como estándar, Backup 4G para continuidad, Seguridad en tu Sede y Seguridad en tu Correo para paquetizar servicios, Workplace/Microsoft 365 para subir cuota mensual.</t>
    </r>
  </si>
  <si>
    <r>
      <t>Descripción:</t>
    </r>
    <r>
      <rPr>
        <sz val="11"/>
        <color theme="1"/>
        <rFont val="Calibri"/>
        <family val="2"/>
        <scheme val="minor"/>
      </rPr>
      <t xml:space="preserve"> Empresa de mantenimiento informático y gestión de impresión con amplia base instalada en pymes. </t>
    </r>
    <r>
      <rPr>
        <b/>
        <sz val="11"/>
        <color theme="1"/>
        <rFont val="Calibri"/>
        <family val="2"/>
        <scheme val="minor"/>
      </rPr>
      <t>Foco:</t>
    </r>
    <r>
      <rPr>
        <sz val="11"/>
        <color theme="1"/>
        <rFont val="Calibri"/>
        <family val="2"/>
        <scheme val="minor"/>
      </rPr>
      <t xml:space="preserve"> Conecta PYMES para cross-sell, Microsoft 365 y Seguridad en tu Correo como complemento natural, Backup Microsoft 365 para reforzar propuesta de continuidad.</t>
    </r>
  </si>
  <si>
    <r>
      <t>Descripción:</t>
    </r>
    <r>
      <rPr>
        <sz val="11"/>
        <color theme="1"/>
        <rFont val="Calibri"/>
        <family val="2"/>
        <scheme val="minor"/>
      </rPr>
      <t xml:space="preserve"> Integrador de IT y telecomunicaciones con experiencia en redes empresariales y entornos multi-sede. </t>
    </r>
    <r>
      <rPr>
        <b/>
        <sz val="11"/>
        <color theme="1"/>
        <rFont val="Calibri"/>
        <family val="2"/>
        <scheme val="minor"/>
      </rPr>
      <t>Foco:</t>
    </r>
    <r>
      <rPr>
        <sz val="11"/>
        <color theme="1"/>
        <rFont val="Calibri"/>
        <family val="2"/>
        <scheme val="minor"/>
      </rPr>
      <t xml:space="preserve"> Conecta Empresas, VPN e IP Fija para clientes distribuidos, Network Plus y Seguridad en tu Sede para proyectos de red recurrentes.</t>
    </r>
  </si>
  <si>
    <r>
      <t>Descripción:</t>
    </r>
    <r>
      <rPr>
        <sz val="11"/>
        <color theme="1"/>
        <rFont val="Calibri"/>
        <family val="2"/>
        <scheme val="minor"/>
      </rPr>
      <t xml:space="preserve"> Especialista en ciberseguridad con alto valor técnico y posicionamiento avanzado. </t>
    </r>
    <r>
      <rPr>
        <b/>
        <sz val="11"/>
        <color theme="1"/>
        <rFont val="Calibri"/>
        <family val="2"/>
        <scheme val="minor"/>
      </rPr>
      <t>Foco:</t>
    </r>
    <r>
      <rPr>
        <sz val="11"/>
        <color theme="1"/>
        <rFont val="Calibri"/>
        <family val="2"/>
        <scheme val="minor"/>
      </rPr>
      <t xml:space="preserve"> Conecta Empresas y Backup 4G para cerrar la conectividad, Seguridad en tu Sede, Seguridad en tu Correo y Ciber Protección Red Móvil para seguridad extremo a extremo.</t>
    </r>
  </si>
  <si>
    <r>
      <t>Descripción:</t>
    </r>
    <r>
      <rPr>
        <sz val="11"/>
        <color theme="1"/>
        <rFont val="Calibri"/>
        <family val="2"/>
        <scheme val="minor"/>
      </rPr>
      <t xml:space="preserve"> Integrador TI generalista con servicios de soporte y proyectos para empresas. </t>
    </r>
    <r>
      <rPr>
        <b/>
        <sz val="11"/>
        <color theme="1"/>
        <rFont val="Calibri"/>
        <family val="2"/>
        <scheme val="minor"/>
      </rPr>
      <t>Foco:</t>
    </r>
    <r>
      <rPr>
        <sz val="11"/>
        <color theme="1"/>
        <rFont val="Calibri"/>
        <family val="2"/>
        <scheme val="minor"/>
      </rPr>
      <t xml:space="preserve"> Conecta PYMES como base, Backup 4G para continuidad, Seguridad en tu Sede y Seguridad en tu Dispositivo para estandarizar contratos recurrentes.</t>
    </r>
  </si>
  <si>
    <r>
      <t>Descripción:</t>
    </r>
    <r>
      <rPr>
        <sz val="11"/>
        <color theme="1"/>
        <rFont val="Calibri"/>
        <family val="2"/>
        <scheme val="minor"/>
      </rPr>
      <t xml:space="preserve"> Proveedor local de servicios informáticos para pymes, con foco en proximidad. </t>
    </r>
    <r>
      <rPr>
        <b/>
        <sz val="11"/>
        <color theme="1"/>
        <rFont val="Calibri"/>
        <family val="2"/>
        <scheme val="minor"/>
      </rPr>
      <t>Foco:</t>
    </r>
    <r>
      <rPr>
        <sz val="11"/>
        <color theme="1"/>
        <rFont val="Calibri"/>
        <family val="2"/>
        <scheme val="minor"/>
      </rPr>
      <t xml:space="preserve"> Conecta PYMES y Backup 4G como entrada, Seguridad en tu Sede para diferenciarse frente a IT puro.</t>
    </r>
  </si>
  <si>
    <r>
      <t>Descripción:</t>
    </r>
    <r>
      <rPr>
        <sz val="11"/>
        <color theme="1"/>
        <rFont val="Calibri"/>
        <family val="2"/>
        <scheme val="minor"/>
      </rPr>
      <t xml:space="preserve"> Consultora tecnológica orientada a proyectos IT en empresas. </t>
    </r>
    <r>
      <rPr>
        <b/>
        <sz val="11"/>
        <color theme="1"/>
        <rFont val="Calibri"/>
        <family val="2"/>
        <scheme val="minor"/>
      </rPr>
      <t>Foco:</t>
    </r>
    <r>
      <rPr>
        <sz val="11"/>
        <color theme="1"/>
        <rFont val="Calibri"/>
        <family val="2"/>
        <scheme val="minor"/>
      </rPr>
      <t xml:space="preserve"> Conecta Empresas para cerrar proyectos completos, Backup 4G, Microsoft 365 y Seguridad en tu Correo para aumentar ticket medio por cliente.</t>
    </r>
  </si>
  <si>
    <r>
      <t>Descripción:</t>
    </r>
    <r>
      <rPr>
        <sz val="11"/>
        <color theme="1"/>
        <rFont val="Calibri"/>
        <family val="2"/>
        <scheme val="minor"/>
      </rPr>
      <t xml:space="preserve"> MSP de proximidad especializado en mantenimiento informático para pymes. </t>
    </r>
    <r>
      <rPr>
        <b/>
        <sz val="11"/>
        <color theme="1"/>
        <rFont val="Calibri"/>
        <family val="2"/>
        <scheme val="minor"/>
      </rPr>
      <t>Foco:</t>
    </r>
    <r>
      <rPr>
        <sz val="11"/>
        <color theme="1"/>
        <rFont val="Calibri"/>
        <family val="2"/>
        <scheme val="minor"/>
      </rPr>
      <t xml:space="preserve"> Conecta PYMES y Backup 4G como pack de entrada, Network Plus y Seguridad en tu Sede para escalar servicios gestionados.</t>
    </r>
  </si>
  <si>
    <r>
      <t>Descripción:</t>
    </r>
    <r>
      <rPr>
        <sz val="11"/>
        <color theme="1"/>
        <rFont val="Calibri"/>
        <family val="2"/>
        <scheme val="minor"/>
      </rPr>
      <t xml:space="preserve"> Empresa de impresión y servicios IT con fuerte presencia en oficinas y despachos. </t>
    </r>
    <r>
      <rPr>
        <b/>
        <sz val="11"/>
        <color theme="1"/>
        <rFont val="Calibri"/>
        <family val="2"/>
        <scheme val="minor"/>
      </rPr>
      <t>Foco:</t>
    </r>
    <r>
      <rPr>
        <sz val="11"/>
        <color theme="1"/>
        <rFont val="Calibri"/>
        <family val="2"/>
        <scheme val="minor"/>
      </rPr>
      <t xml:space="preserve"> Conecta PYMES y Backup 4G para oficina siempre operativa, Microsoft 365 y Seguridad en tu Correo como complemento a impresión.</t>
    </r>
  </si>
  <si>
    <r>
      <t>Descripción:</t>
    </r>
    <r>
      <rPr>
        <sz val="11"/>
        <color theme="1"/>
        <rFont val="Calibri"/>
        <family val="2"/>
        <scheme val="minor"/>
      </rPr>
      <t xml:space="preserve"> Proveedor de mantenimiento IT con base de clientes recurrentes. </t>
    </r>
    <r>
      <rPr>
        <b/>
        <sz val="11"/>
        <color theme="1"/>
        <rFont val="Calibri"/>
        <family val="2"/>
        <scheme val="minor"/>
      </rPr>
      <t>Foco:</t>
    </r>
    <r>
      <rPr>
        <sz val="11"/>
        <color theme="1"/>
        <rFont val="Calibri"/>
        <family val="2"/>
        <scheme val="minor"/>
      </rPr>
      <t xml:space="preserve"> Conecta PYMES, Backup 4G y Workplace para estandarizar servicio, Seguridad en tu Dispositivo como upsell natural.</t>
    </r>
  </si>
  <si>
    <r>
      <t>Descripción:</t>
    </r>
    <r>
      <rPr>
        <sz val="11"/>
        <color theme="1"/>
        <rFont val="Calibri"/>
        <family val="2"/>
        <scheme val="minor"/>
      </rPr>
      <t xml:space="preserve"> Servicio informático orientado a pymes y autónomos, con ventas de bajo ticket. </t>
    </r>
    <r>
      <rPr>
        <b/>
        <sz val="11"/>
        <color theme="1"/>
        <rFont val="Calibri"/>
        <family val="2"/>
        <scheme val="minor"/>
      </rPr>
      <t>Foco:</t>
    </r>
    <r>
      <rPr>
        <sz val="11"/>
        <color theme="1"/>
        <rFont val="Calibri"/>
        <family val="2"/>
        <scheme val="minor"/>
      </rPr>
      <t xml:space="preserve"> Conecta PYMES para cierre rápido, Seguridad en tu Correo como primer upsell, Backup 4G en clientes algo más críticos.</t>
    </r>
  </si>
  <si>
    <r>
      <t>Descripción:</t>
    </r>
    <r>
      <rPr>
        <sz val="11"/>
        <color theme="1"/>
        <rFont val="Calibri"/>
        <family val="2"/>
        <scheme val="minor"/>
      </rPr>
      <t xml:space="preserve"> Empresa de proyectos IT y soluciones técnicas para empresas. </t>
    </r>
    <r>
      <rPr>
        <b/>
        <sz val="11"/>
        <color theme="1"/>
        <rFont val="Calibri"/>
        <family val="2"/>
        <scheme val="minor"/>
      </rPr>
      <t>Foco:</t>
    </r>
    <r>
      <rPr>
        <sz val="11"/>
        <color theme="1"/>
        <rFont val="Calibri"/>
        <family val="2"/>
        <scheme val="minor"/>
      </rPr>
      <t xml:space="preserve"> Conecta Empresas, IP Fija y VPN para cerrar proyectos completos, Microsoft 365 y Seguridad en tu Sede como parte del alcance técnico.</t>
    </r>
  </si>
  <si>
    <r>
      <t>Descripción:</t>
    </r>
    <r>
      <rPr>
        <sz val="11"/>
        <color theme="1"/>
        <rFont val="Calibri"/>
        <family val="2"/>
        <scheme val="minor"/>
      </rPr>
      <t xml:space="preserve"> Integrador de soporte y sistemas para pymes. </t>
    </r>
    <r>
      <rPr>
        <b/>
        <sz val="11"/>
        <color theme="1"/>
        <rFont val="Calibri"/>
        <family val="2"/>
        <scheme val="minor"/>
      </rPr>
      <t>Foco:</t>
    </r>
    <r>
      <rPr>
        <sz val="11"/>
        <color theme="1"/>
        <rFont val="Calibri"/>
        <family val="2"/>
        <scheme val="minor"/>
      </rPr>
      <t xml:space="preserve"> Conecta PYMES y Backup 4G como pack de arranque, Seguridad en tu Correo para diferenciarse en preventa.</t>
    </r>
  </si>
  <si>
    <r>
      <t>Descripción:</t>
    </r>
    <r>
      <rPr>
        <sz val="11"/>
        <color theme="1"/>
        <rFont val="Calibri"/>
        <family val="2"/>
        <scheme val="minor"/>
      </rPr>
      <t xml:space="preserve"> Proveedor de servicios IT con foco en proyectos puntuales. </t>
    </r>
    <r>
      <rPr>
        <b/>
        <sz val="11"/>
        <color theme="1"/>
        <rFont val="Calibri"/>
        <family val="2"/>
        <scheme val="minor"/>
      </rPr>
      <t>Foco:</t>
    </r>
    <r>
      <rPr>
        <sz val="11"/>
        <color theme="1"/>
        <rFont val="Calibri"/>
        <family val="2"/>
        <scheme val="minor"/>
      </rPr>
      <t xml:space="preserve"> Conecta Empresas y Network Plus para convertir proyectos en servicios, Seguridad en tu Dispositivo para recurrencia.</t>
    </r>
  </si>
  <si>
    <r>
      <t>Descripción:</t>
    </r>
    <r>
      <rPr>
        <sz val="11"/>
        <color theme="1"/>
        <rFont val="Calibri"/>
        <family val="2"/>
        <scheme val="minor"/>
      </rPr>
      <t xml:space="preserve"> Integrador TI con capacidad para clientes con varias ubicaciones. </t>
    </r>
    <r>
      <rPr>
        <b/>
        <sz val="11"/>
        <color theme="1"/>
        <rFont val="Calibri"/>
        <family val="2"/>
        <scheme val="minor"/>
      </rPr>
      <t>Foco:</t>
    </r>
    <r>
      <rPr>
        <sz val="11"/>
        <color theme="1"/>
        <rFont val="Calibri"/>
        <family val="2"/>
        <scheme val="minor"/>
      </rPr>
      <t xml:space="preserve"> Conecta Empresas, VPN e IP Fija para multi-sede, Workplace y Seguridad en tu Sede para operación distribuida.</t>
    </r>
  </si>
  <si>
    <r>
      <t>Descripción:</t>
    </r>
    <r>
      <rPr>
        <sz val="11"/>
        <color theme="1"/>
        <rFont val="Calibri"/>
        <family val="2"/>
        <scheme val="minor"/>
      </rPr>
      <t xml:space="preserve"> Empresa de mantenimiento informático con base estable de clientes pymes. </t>
    </r>
    <r>
      <rPr>
        <b/>
        <sz val="11"/>
        <color theme="1"/>
        <rFont val="Calibri"/>
        <family val="2"/>
        <scheme val="minor"/>
      </rPr>
      <t>Foco:</t>
    </r>
    <r>
      <rPr>
        <sz val="11"/>
        <color theme="1"/>
        <rFont val="Calibri"/>
        <family val="2"/>
        <scheme val="minor"/>
      </rPr>
      <t xml:space="preserve"> Conecta PYMES y Backup 4G como estándar, Seguridad en tu Sede para aumentar ARPA mensual.</t>
    </r>
  </si>
  <si>
    <r>
      <t>Descripción:</t>
    </r>
    <r>
      <rPr>
        <sz val="11"/>
        <color theme="1"/>
        <rFont val="Calibri"/>
        <family val="2"/>
        <scheme val="minor"/>
      </rPr>
      <t xml:space="preserve"> Proveedor IT que cubre sistemas y soporte para empresas. </t>
    </r>
    <r>
      <rPr>
        <b/>
        <sz val="11"/>
        <color theme="1"/>
        <rFont val="Calibri"/>
        <family val="2"/>
        <scheme val="minor"/>
      </rPr>
      <t>Foco:</t>
    </r>
    <r>
      <rPr>
        <sz val="11"/>
        <color theme="1"/>
        <rFont val="Calibri"/>
        <family val="2"/>
        <scheme val="minor"/>
      </rPr>
      <t xml:space="preserve"> Conecta PYMES, Microsoft 365 y Backup Microsoft 365 para ofrecer oficina digital completa.</t>
    </r>
  </si>
  <si>
    <r>
      <t>Descripción:</t>
    </r>
    <r>
      <rPr>
        <sz val="11"/>
        <color theme="1"/>
        <rFont val="Calibri"/>
        <family val="2"/>
        <scheme val="minor"/>
      </rPr>
      <t xml:space="preserve"> Integrador TI de proximidad enfocado a pymes locales. </t>
    </r>
    <r>
      <rPr>
        <b/>
        <sz val="11"/>
        <color theme="1"/>
        <rFont val="Calibri"/>
        <family val="2"/>
        <scheme val="minor"/>
      </rPr>
      <t>Foco:</t>
    </r>
    <r>
      <rPr>
        <sz val="11"/>
        <color theme="1"/>
        <rFont val="Calibri"/>
        <family val="2"/>
        <scheme val="minor"/>
      </rPr>
      <t xml:space="preserve"> Conecta PYMES y Backup 4G para aumentar margen, Seguridad en tu Sede como valor añadido sencillo.</t>
    </r>
  </si>
  <si>
    <r>
      <t>Descripción:</t>
    </r>
    <r>
      <rPr>
        <sz val="11"/>
        <color theme="1"/>
        <rFont val="Calibri"/>
        <family val="2"/>
        <scheme val="minor"/>
      </rPr>
      <t xml:space="preserve"> MSP orientado a redes y soporte con clientes más avanzados. </t>
    </r>
    <r>
      <rPr>
        <b/>
        <sz val="11"/>
        <color theme="1"/>
        <rFont val="Calibri"/>
        <family val="2"/>
        <scheme val="minor"/>
      </rPr>
      <t>Foco:</t>
    </r>
    <r>
      <rPr>
        <sz val="11"/>
        <color theme="1"/>
        <rFont val="Calibri"/>
        <family val="2"/>
        <scheme val="minor"/>
      </rPr>
      <t xml:space="preserve"> Conecta Empresas, VPN e IP Fija para entornos multi-sede, Network Plus para gestión de red.</t>
    </r>
  </si>
  <si>
    <r>
      <t>Descripción:</t>
    </r>
    <r>
      <rPr>
        <sz val="11"/>
        <color theme="1"/>
        <rFont val="Calibri"/>
        <family val="2"/>
        <scheme val="minor"/>
      </rPr>
      <t xml:space="preserve"> Proveedor de servicios IT con amplia experiencia y cartera diversa. </t>
    </r>
    <r>
      <rPr>
        <b/>
        <sz val="11"/>
        <color theme="1"/>
        <rFont val="Calibri"/>
        <family val="2"/>
        <scheme val="minor"/>
      </rPr>
      <t>Foco:</t>
    </r>
    <r>
      <rPr>
        <sz val="11"/>
        <color theme="1"/>
        <rFont val="Calibri"/>
        <family val="2"/>
        <scheme val="minor"/>
      </rPr>
      <t xml:space="preserve"> Conecta Empresas y Backup 4G como base, Workplace y Seguridad gestionada para bundles repetibles.</t>
    </r>
  </si>
  <si>
    <r>
      <t>Descripción:</t>
    </r>
    <r>
      <rPr>
        <sz val="11"/>
        <color theme="1"/>
        <rFont val="Calibri"/>
        <family val="2"/>
        <scheme val="minor"/>
      </rPr>
      <t xml:space="preserve"> Empresa de mantenimiento IT con foco en pymes. </t>
    </r>
    <r>
      <rPr>
        <b/>
        <sz val="11"/>
        <color theme="1"/>
        <rFont val="Calibri"/>
        <family val="2"/>
        <scheme val="minor"/>
      </rPr>
      <t>Foco:</t>
    </r>
    <r>
      <rPr>
        <sz val="11"/>
        <color theme="1"/>
        <rFont val="Calibri"/>
        <family val="2"/>
        <scheme val="minor"/>
      </rPr>
      <t xml:space="preserve"> Conecta PYMES, Workplace y Seguridad en tu Dispositivo para subir ingreso mensual por cliente.</t>
    </r>
  </si>
  <si>
    <r>
      <t>Descripción:</t>
    </r>
    <r>
      <rPr>
        <sz val="11"/>
        <color theme="1"/>
        <rFont val="Calibri"/>
        <family val="2"/>
        <scheme val="minor"/>
      </rPr>
      <t xml:space="preserve"> Proveedor de servicios tecnológicos para empresas. </t>
    </r>
    <r>
      <rPr>
        <b/>
        <sz val="11"/>
        <color theme="1"/>
        <rFont val="Calibri"/>
        <family val="2"/>
        <scheme val="minor"/>
      </rPr>
      <t>Foco:</t>
    </r>
    <r>
      <rPr>
        <sz val="11"/>
        <color theme="1"/>
        <rFont val="Calibri"/>
        <family val="2"/>
        <scheme val="minor"/>
      </rPr>
      <t xml:space="preserve"> Conecta Empresas y Backup 4G, Seguridad en tu Sede para reforzar su propuesta actual.</t>
    </r>
  </si>
  <si>
    <r>
      <t>Descripción:</t>
    </r>
    <r>
      <rPr>
        <sz val="11"/>
        <color theme="1"/>
        <rFont val="Calibri"/>
        <family val="2"/>
        <scheme val="minor"/>
      </rPr>
      <t xml:space="preserve"> Integrador TI generalista con clientes pymes. </t>
    </r>
    <r>
      <rPr>
        <b/>
        <sz val="11"/>
        <color theme="1"/>
        <rFont val="Calibri"/>
        <family val="2"/>
        <scheme val="minor"/>
      </rPr>
      <t>Foco:</t>
    </r>
    <r>
      <rPr>
        <sz val="11"/>
        <color theme="1"/>
        <rFont val="Calibri"/>
        <family val="2"/>
        <scheme val="minor"/>
      </rPr>
      <t xml:space="preserve"> Conecta PYMES, Network Plus y Seguridad en tu Correo para vender “pyme protegida”.</t>
    </r>
  </si>
  <si>
    <r>
      <t>Descripción:</t>
    </r>
    <r>
      <rPr>
        <sz val="11"/>
        <color theme="1"/>
        <rFont val="Calibri"/>
        <family val="2"/>
        <scheme val="minor"/>
      </rPr>
      <t xml:space="preserve"> Grupo tecnológico con estructura comercial y clientes de mayor tamaño. </t>
    </r>
    <r>
      <rPr>
        <b/>
        <sz val="11"/>
        <color theme="1"/>
        <rFont val="Calibri"/>
        <family val="2"/>
        <scheme val="minor"/>
      </rPr>
      <t>Foco:</t>
    </r>
    <r>
      <rPr>
        <sz val="11"/>
        <color theme="1"/>
        <rFont val="Calibri"/>
        <family val="2"/>
        <scheme val="minor"/>
      </rPr>
      <t xml:space="preserve"> Conecta Empresas, VPN y IP Fija para multi-sede, Workplace y Seguridad en tu Sede para clientes mid-market.</t>
    </r>
  </si>
  <si>
    <r>
      <t>Descripción:</t>
    </r>
    <r>
      <rPr>
        <sz val="11"/>
        <color theme="1"/>
        <rFont val="Calibri"/>
        <family val="2"/>
        <scheme val="minor"/>
      </rPr>
      <t xml:space="preserve"> Especialista en web, cloud y hosting para empresas. </t>
    </r>
    <r>
      <rPr>
        <b/>
        <sz val="11"/>
        <color theme="1"/>
        <rFont val="Calibri"/>
        <family val="2"/>
        <scheme val="minor"/>
      </rPr>
      <t>Foco:</t>
    </r>
    <r>
      <rPr>
        <sz val="11"/>
        <color theme="1"/>
        <rFont val="Calibri"/>
        <family val="2"/>
        <scheme val="minor"/>
      </rPr>
      <t xml:space="preserve"> Conecta PYMES y Backup 4G para asegurar proyectos, Microsoft 365 y Backup M365 como complemento cloud.</t>
    </r>
  </si>
  <si>
    <r>
      <t>Descripción:</t>
    </r>
    <r>
      <rPr>
        <sz val="11"/>
        <color theme="1"/>
        <rFont val="Calibri"/>
        <family val="2"/>
        <scheme val="minor"/>
      </rPr>
      <t xml:space="preserve"> Consultora IT orientada a servicios profesionales. </t>
    </r>
    <r>
      <rPr>
        <b/>
        <sz val="11"/>
        <color theme="1"/>
        <rFont val="Calibri"/>
        <family val="2"/>
        <scheme val="minor"/>
      </rPr>
      <t>Foco:</t>
    </r>
    <r>
      <rPr>
        <sz val="11"/>
        <color theme="1"/>
        <rFont val="Calibri"/>
        <family val="2"/>
        <scheme val="minor"/>
      </rPr>
      <t xml:space="preserve"> Microsoft 365 y Seguridad en tu Correo como base, Conecta PYMES para cerrar el servicio completo.</t>
    </r>
  </si>
  <si>
    <r>
      <t>Descripción:</t>
    </r>
    <r>
      <rPr>
        <sz val="11"/>
        <color theme="1"/>
        <rFont val="Calibri"/>
        <family val="2"/>
        <scheme val="minor"/>
      </rPr>
      <t xml:space="preserve"> Empresa de impresión y gestión documental para oficinas. </t>
    </r>
    <r>
      <rPr>
        <b/>
        <sz val="11"/>
        <color theme="1"/>
        <rFont val="Calibri"/>
        <family val="2"/>
        <scheme val="minor"/>
      </rPr>
      <t>Foco:</t>
    </r>
    <r>
      <rPr>
        <sz val="11"/>
        <color theme="1"/>
        <rFont val="Calibri"/>
        <family val="2"/>
        <scheme val="minor"/>
      </rPr>
      <t xml:space="preserve"> Conecta PYMES y Backup 4G, Seguridad en tu Correo para reforzar propuesta de oficina conectada.</t>
    </r>
  </si>
  <si>
    <r>
      <t>Descripción:</t>
    </r>
    <r>
      <rPr>
        <sz val="11"/>
        <color theme="1"/>
        <rFont val="Calibri"/>
        <family val="2"/>
        <scheme val="minor"/>
      </rPr>
      <t xml:space="preserve"> Proveedor de servicios IT con soporte recurrente. </t>
    </r>
    <r>
      <rPr>
        <b/>
        <sz val="11"/>
        <color theme="1"/>
        <rFont val="Calibri"/>
        <family val="2"/>
        <scheme val="minor"/>
      </rPr>
      <t>Foco:</t>
    </r>
    <r>
      <rPr>
        <sz val="11"/>
        <color theme="1"/>
        <rFont val="Calibri"/>
        <family val="2"/>
        <scheme val="minor"/>
      </rPr>
      <t xml:space="preserve"> Conecta PYMES y Backup 4G para estandarizar clientes, Seguridad en tu Sede para recurrencia.</t>
    </r>
  </si>
  <si>
    <r>
      <t>Descripción:</t>
    </r>
    <r>
      <rPr>
        <sz val="11"/>
        <color theme="1"/>
        <rFont val="Calibri"/>
        <family val="2"/>
        <scheme val="minor"/>
      </rPr>
      <t xml:space="preserve"> Integrador TI orientado a pymes con servicios generalistas. </t>
    </r>
    <r>
      <rPr>
        <b/>
        <sz val="11"/>
        <color theme="1"/>
        <rFont val="Calibri"/>
        <family val="2"/>
        <scheme val="minor"/>
      </rPr>
      <t>Foco:</t>
    </r>
    <r>
      <rPr>
        <sz val="11"/>
        <color theme="1"/>
        <rFont val="Calibri"/>
        <family val="2"/>
        <scheme val="minor"/>
      </rPr>
      <t xml:space="preserve"> Conecta PYMES y Backup 4G como pack de entrada, Seguridad en tu Sede para escalar a clientes más críticos.</t>
    </r>
  </si>
  <si>
    <r>
      <t>Descripción:</t>
    </r>
    <r>
      <rPr>
        <sz val="11"/>
        <color theme="1"/>
        <rFont val="Calibri"/>
        <family val="2"/>
        <scheme val="minor"/>
      </rPr>
      <t xml:space="preserve"> Integrador TI orientado a PYMEs, especializado en sistemas, soporte y proyectos IT recurrentes. </t>
    </r>
    <r>
      <rPr>
        <b/>
        <sz val="11"/>
        <color theme="1"/>
        <rFont val="Calibri"/>
        <family val="2"/>
        <scheme val="minor"/>
      </rPr>
      <t>Foco:</t>
    </r>
    <r>
      <rPr>
        <sz val="11"/>
        <color theme="1"/>
        <rFont val="Calibri"/>
        <family val="2"/>
        <scheme val="minor"/>
      </rPr>
      <t xml:space="preserve"> Conecta PYMES como estándar de cliente, Backup 4G para continuidad, IP Fija para entornos técnicos y Seguridad en tu Sede para paquetizar servicios gestionados.</t>
    </r>
  </si>
  <si>
    <r>
      <t>Descripción:</t>
    </r>
    <r>
      <rPr>
        <sz val="11"/>
        <color theme="1"/>
        <rFont val="Calibri"/>
        <family val="2"/>
        <scheme val="minor"/>
      </rPr>
      <t xml:space="preserve"> Empresa de servicios informáticos para PYMEs, centrada en soporte, infraestructura y continuidad operativa. </t>
    </r>
    <r>
      <rPr>
        <b/>
        <sz val="11"/>
        <color theme="1"/>
        <rFont val="Calibri"/>
        <family val="2"/>
        <scheme val="minor"/>
      </rPr>
      <t>Foco:</t>
    </r>
    <r>
      <rPr>
        <sz val="11"/>
        <color theme="1"/>
        <rFont val="Calibri"/>
        <family val="2"/>
        <scheme val="minor"/>
      </rPr>
      <t xml:space="preserve"> Conecta Empresas/Fibra profesional, Backup 4G, Network Plus para red gestionada y Seguridad en tu Sede como base de contratos recurrentes.</t>
    </r>
  </si>
  <si>
    <r>
      <t>Descripción:</t>
    </r>
    <r>
      <rPr>
        <sz val="11"/>
        <color theme="1"/>
        <rFont val="Calibri"/>
        <family val="2"/>
        <scheme val="minor"/>
      </rPr>
      <t xml:space="preserve"> Proveedor de servicios informáticos y redes en entorno PYME, con fuerte componente de gestión y soporte. </t>
    </r>
    <r>
      <rPr>
        <b/>
        <sz val="11"/>
        <color theme="1"/>
        <rFont val="Calibri"/>
        <family val="2"/>
        <scheme val="minor"/>
      </rPr>
      <t>Foco:</t>
    </r>
    <r>
      <rPr>
        <sz val="11"/>
        <color theme="1"/>
        <rFont val="Calibri"/>
        <family val="2"/>
        <scheme val="minor"/>
      </rPr>
      <t xml:space="preserve"> Conecta Empresas, VPN entre sedes, Network Plus para gestión de red, Backup 4G y Seguridad en tu Sede para continuidad de negocio.</t>
    </r>
  </si>
  <si>
    <r>
      <t>Descripción:</t>
    </r>
    <r>
      <rPr>
        <sz val="11"/>
        <color theme="1"/>
        <rFont val="Calibri"/>
        <family val="2"/>
        <scheme val="minor"/>
      </rPr>
      <t xml:space="preserve"> Especialista en sistemas y redes para empresas, orientado a proyectos técnicos y despliegues de infraestructura. </t>
    </r>
    <r>
      <rPr>
        <b/>
        <sz val="11"/>
        <color theme="1"/>
        <rFont val="Calibri"/>
        <family val="2"/>
        <scheme val="minor"/>
      </rPr>
      <t>Foco:</t>
    </r>
    <r>
      <rPr>
        <sz val="11"/>
        <color theme="1"/>
        <rFont val="Calibri"/>
        <family val="2"/>
        <scheme val="minor"/>
      </rPr>
      <t xml:space="preserve"> Conecta Empresas, IP Fija, Seguridad en tu Sede y Backup 4G para reforzar y cerrar proyectos IT completos.</t>
    </r>
  </si>
  <si>
    <r>
      <t>Descripción:</t>
    </r>
    <r>
      <rPr>
        <sz val="11"/>
        <color theme="1"/>
        <rFont val="Calibri"/>
        <family val="2"/>
        <scheme val="minor"/>
      </rPr>
      <t xml:space="preserve"> Empresa tecnológica con servicios IT y cloud para PYMEs, enfocada en simplificar la adopción tecnológica. </t>
    </r>
    <r>
      <rPr>
        <b/>
        <sz val="11"/>
        <color theme="1"/>
        <rFont val="Calibri"/>
        <family val="2"/>
        <scheme val="minor"/>
      </rPr>
      <t>Foco:</t>
    </r>
    <r>
      <rPr>
        <sz val="11"/>
        <color theme="1"/>
        <rFont val="Calibri"/>
        <family val="2"/>
        <scheme val="minor"/>
      </rPr>
      <t xml:space="preserve"> Conecta PYMES/Empresas, Microsoft 365, Seguridad en tu Correo y Backup Microsoft 365 para cerrar soluciones completas.</t>
    </r>
  </si>
  <si>
    <r>
      <t>Descripción:</t>
    </r>
    <r>
      <rPr>
        <sz val="11"/>
        <color theme="1"/>
        <rFont val="Calibri"/>
        <family val="2"/>
        <scheme val="minor"/>
      </rPr>
      <t xml:space="preserve"> Proveedor IT orientado a servicios gestionados y soporte a empresas. </t>
    </r>
    <r>
      <rPr>
        <b/>
        <sz val="11"/>
        <color theme="1"/>
        <rFont val="Calibri"/>
        <family val="2"/>
        <scheme val="minor"/>
      </rPr>
      <t>Foco:</t>
    </r>
    <r>
      <rPr>
        <sz val="11"/>
        <color theme="1"/>
        <rFont val="Calibri"/>
        <family val="2"/>
        <scheme val="minor"/>
      </rPr>
      <t xml:space="preserve"> Conecta PYMES, Centralita en la nube, Seguridad en tu Sede y Seguridad en tu Correo como bundles repetibles para captación rápida.</t>
    </r>
  </si>
  <si>
    <r>
      <t>Descripción:</t>
    </r>
    <r>
      <rPr>
        <sz val="11"/>
        <color theme="1"/>
        <rFont val="Calibri"/>
        <family val="2"/>
        <scheme val="minor"/>
      </rPr>
      <t xml:space="preserve"> Empresa de servicios informáticos para PYMEs, centrada en soporte, sistemas y continuidad. </t>
    </r>
    <r>
      <rPr>
        <b/>
        <sz val="11"/>
        <color theme="1"/>
        <rFont val="Calibri"/>
        <family val="2"/>
        <scheme val="minor"/>
      </rPr>
      <t>Foco:</t>
    </r>
    <r>
      <rPr>
        <sz val="11"/>
        <color theme="1"/>
        <rFont val="Calibri"/>
        <family val="2"/>
        <scheme val="minor"/>
      </rPr>
      <t xml:space="preserve"> Conecta PYMES, Backup 4G y Seguridad en tu Sede como capa base de toda su oferta IT.</t>
    </r>
  </si>
  <si>
    <r>
      <t>Descripción:</t>
    </r>
    <r>
      <rPr>
        <sz val="11"/>
        <color theme="1"/>
        <rFont val="Calibri"/>
        <family val="2"/>
        <scheme val="minor"/>
      </rPr>
      <t xml:space="preserve"> Consultora IT integral para PYMEs, con foco en productividad, sistemas y servicios gestionados. </t>
    </r>
    <r>
      <rPr>
        <b/>
        <sz val="11"/>
        <color theme="1"/>
        <rFont val="Calibri"/>
        <family val="2"/>
        <scheme val="minor"/>
      </rPr>
      <t>Foco:</t>
    </r>
    <r>
      <rPr>
        <sz val="11"/>
        <color theme="1"/>
        <rFont val="Calibri"/>
        <family val="2"/>
        <scheme val="minor"/>
      </rPr>
      <t xml:space="preserve"> Conecta PYMES, Microsoft 365, Backup Microsoft 365 y Seguridad en tu Correo para acelerar cierres comerciales.</t>
    </r>
  </si>
  <si>
    <r>
      <t>Descripción:</t>
    </r>
    <r>
      <rPr>
        <sz val="11"/>
        <color theme="1"/>
        <rFont val="Calibri"/>
        <family val="2"/>
        <scheme val="minor"/>
      </rPr>
      <t xml:space="preserve"> Proveedor de redes y servicios IT con experiencia en entornos multi-sede y conectividad avanzada. </t>
    </r>
    <r>
      <rPr>
        <b/>
        <sz val="11"/>
        <color theme="1"/>
        <rFont val="Calibri"/>
        <family val="2"/>
        <scheme val="minor"/>
      </rPr>
      <t>Foco:</t>
    </r>
    <r>
      <rPr>
        <sz val="11"/>
        <color theme="1"/>
        <rFont val="Calibri"/>
        <family val="2"/>
        <scheme val="minor"/>
      </rPr>
      <t xml:space="preserve"> Conecta Empresas, VPN, Network Plus, Backup 4G e IP Fija para escalar clientes multi-sede con red gestionada.</t>
    </r>
  </si>
  <si>
    <t>10-02 917545414-Fuera de horario. ww.eurocopiadoras.com 10-02 917545414- Gk Pilar comenta que mandemos email al gerente que es Alfonso, pendiente de mandar email con el modelo colaborativo a adolfo@eurocopiadoras.com Att. Adolfo. 
Le comunico a pilar que el email va llegar de accenture, que si le encaja Adolfo el porfolio y el modelo colaborativo puede seleccionar slot de hora al final del correo para encajar una reunión la semana que viene.</t>
  </si>
  <si>
    <t>10-02 945190805 Me atiende Ana gk comenta que vuelva a llamar mañana sobre las 17h. Preguntar por Iván responsable  https://www.icnvitoria.es/</t>
  </si>
  <si>
    <t>B85380186</t>
  </si>
  <si>
    <t>N/A</t>
  </si>
  <si>
    <t>AREXPRESS</t>
  </si>
  <si>
    <t>RAIL 28</t>
  </si>
  <si>
    <t>B86054921</t>
  </si>
  <si>
    <t>B87253795</t>
  </si>
  <si>
    <t>KO</t>
  </si>
  <si>
    <t>Asociación Apromar</t>
  </si>
  <si>
    <t>Schreiber Foods</t>
  </si>
  <si>
    <t>Armadora Pereira</t>
  </si>
  <si>
    <t>B82690082 (Cliente hasta 12/2025)</t>
  </si>
  <si>
    <t>A36630028</t>
  </si>
  <si>
    <t>Grupo Adarsa</t>
  </si>
  <si>
    <t>Múltiples CIFs [TBD]</t>
  </si>
  <si>
    <t>KEIM ECOPAINT IBERICA SL</t>
  </si>
  <si>
    <t>RUT PERFIL</t>
  </si>
  <si>
    <t xml:space="preserve">10-02-649455343-Me atiende Pablo comenta que están muy saturados de trabajo y no sabe si van a poder dar buen servicio, comento que no tienen compromiso de venta con +O, pendiente de mandar email con modelo colaborativo y porfolio intro@intro-informatica.es Att. Pablo, Si ve que tiene un hueco nos contactará https://www.intro‑informatica.es/ web no disponible. </t>
  </si>
  <si>
    <t>10-02 962 05 76 05- Comentan que ahora mismo no tienen ni 10 minutos para hacer una reunión, no están interesados en colaborar muy atareados laboralmente https://iolmos.es/</t>
  </si>
  <si>
    <t>09-02 961016036-Tlf erróneo particular. 936 07 29 67-No disponible. 10-02 936 07 29 67-No disponible.11-02 936 07 29 67-No disponible.</t>
  </si>
  <si>
    <t>09-02 916684442- No disponible.10-02 916684442- No disponible.11-02 916684442- No disponible.</t>
  </si>
  <si>
    <t>06-02 657459341-No disponible.09-02 657459341-No disponible.10-02 657459341-No disponible.11-02 657459341-No disponible.</t>
  </si>
  <si>
    <t>06-02 633180142-No disponible.09-02 633180142-No disponible.10-02 633180142-No disponible.11-02 633180142-No disponible.</t>
  </si>
  <si>
    <t>06-02 918035000-No disponible.09-02 918035000-No disponible.10-02 918035000-No disponible.11-02 918035000-No disponible.</t>
  </si>
  <si>
    <t>06-02 902909246 tlf no valido.  96 268 3172-No disponible 09-02 96 268 3172-No disponible.10-02 96 268 3172-No disponible.11-02 96 268 3172-No disponible.</t>
  </si>
  <si>
    <t>10-02 954295060- Fuera de horario https://www.grupo-open.es/11-02 954295060- Hablo con Antonio pendiente de mandar email con reunión mañana día 12-02, no sabe si puede por la mañana o tarde mandar varias opciones mandar el porfolio y modelo colaborativo a asegura@grupo-open.es Att. Antonio. Ciberseguridad y soluciones digitales de control horario</t>
  </si>
  <si>
    <t>10-02 917378695-Fuera de horario. https://www.incopyme.com/ 11-02 917378695-Me atiende Guillermo intenta pasarme con Richard responsable de partners pero no está disponible pendiente de mandar email con el modelo a info@incopyme.com Att. Richard. Expertos, Microsoft, ciberseguridad y desarrolladores.</t>
  </si>
  <si>
    <t>CONTEO LUNES MAILS</t>
  </si>
  <si>
    <t>CONTEO VIERNES MAILS</t>
  </si>
  <si>
    <t>10-02 968105917- No disponible   https://informatizame.com/ web no activa. 11-02 968105917- Gk comenta que tiene orden de decir que no colaboran, ni venden productos externos.</t>
  </si>
  <si>
    <t>CONTEO GENERAL</t>
  </si>
  <si>
    <t>11-02 963302967- MAIL ENVIADO A ibermedia@ibermedia.com Sin Att.  10:05</t>
  </si>
  <si>
    <t xml:space="preserve">11-02 916778111- Mail enviado a  tienda@incomaz.com a las 10:09 Att. Francisco, lo tiene que enviar a su jefe que valora si le cuadra el porfolio y modelo colaborativo. https://www.incomaz.com/
</t>
  </si>
  <si>
    <t>11-02 614 440 363-Mail enviado  a admin@informaticaentrenucleos.com a las 10:14 Att. de Carlos, Roberto se queda mi tlf. lo he sentido receptivo. https://informaticaentrenucleos.com/</t>
  </si>
  <si>
    <t xml:space="preserve"> 11-02 954361818- Mail enviado a info@grupoinova.es 11:53 sin Att. Si les interesa nos contestan al email.</t>
  </si>
  <si>
    <t xml:space="preserve">  www.hirusec.es 11-02 606 11 75 58 Me atiende Cristo, comentan que son autónomos que lo comenta con su socio. Mail enviado a info@hirusec.es a las 12:01 Att. Cristo Nos contesta al email si le encaja o no al socio para tener una reunión esta semana, expertos en ciberseguridad.  www.hirusec.es</t>
  </si>
  <si>
    <t>Ratio de éxito</t>
  </si>
  <si>
    <t xml:space="preserve">11-02- 963776042-Me atiende Javier, es la persona responsable pendiente mandar modelo y porfolio a javier@mastersystem.es Att.Javier Quiere ver primero el porfolio para ver si le encaja https://mastersystemsl.com/ desarrolladores. </t>
  </si>
  <si>
    <t>11-02 915542992- No interesa y cuelgan a presentar posible colaboración www.mcb-informatica.com</t>
  </si>
  <si>
    <t>11-02 943949494-No está interesado es el dueño comenta que no quiere vender productos externos. https://www.minsatek.com/</t>
  </si>
  <si>
    <t>DETALLE TRACKER OWNER</t>
  </si>
  <si>
    <t>MicroAlcala</t>
  </si>
  <si>
    <t>918 809 961</t>
  </si>
  <si>
    <r>
      <t xml:space="preserve">Empresa especializada en mantenimiento informático, soporte técnico a PYMES, reparación de equipos, redes y recuperación de datos en Alcalá de Henares. Orientados a continuidad operativa de pequeñas empresas. </t>
    </r>
    <r>
      <rPr>
        <b/>
        <sz val="11"/>
        <color theme="1"/>
        <rFont val="Calibri"/>
        <family val="2"/>
        <scheme val="minor"/>
      </rPr>
      <t>FOCO:</t>
    </r>
    <r>
      <rPr>
        <sz val="11"/>
        <color theme="1"/>
        <rFont val="Calibri"/>
        <family val="2"/>
        <scheme val="minor"/>
      </rPr>
      <t xml:space="preserve"> Conecta PYMES, Network Plus, Seguridad en Tu Sede, Seguridad en Tu Dispositivo, Microsoft 365, Workplace.</t>
    </r>
  </si>
  <si>
    <t>MicroLab</t>
  </si>
  <si>
    <t>918 288 188</t>
  </si>
  <si>
    <t>contacta@microlabhard.es</t>
  </si>
  <si>
    <r>
      <t xml:space="preserve">Proveedor de mantenimiento informático en Madrid, gestión integral IT, protección de datos, servidores y soluciones cloud para empresas. Trabajan con cliente PYME recurrente. </t>
    </r>
    <r>
      <rPr>
        <b/>
        <sz val="11"/>
        <color theme="1"/>
        <rFont val="Calibri"/>
        <family val="2"/>
        <scheme val="minor"/>
      </rPr>
      <t>FOCO:</t>
    </r>
    <r>
      <rPr>
        <sz val="11"/>
        <color theme="1"/>
        <rFont val="Calibri"/>
        <family val="2"/>
        <scheme val="minor"/>
      </rPr>
      <t xml:space="preserve"> Conecta Empresas, IPs Fijas, Network Plus, Seguridad Gestionada, Backup Microsoft 365, Workplace.</t>
    </r>
  </si>
  <si>
    <t>INTGES (Inyges)</t>
  </si>
  <si>
    <t>info@inyges.com</t>
  </si>
  <si>
    <r>
      <t xml:space="preserve">Empresa de servicios tecnológicos y mantenimiento informático para empresas, especializada en soporte técnico, redes corporativas y seguridad IT. </t>
    </r>
    <r>
      <rPr>
        <b/>
        <sz val="11"/>
        <color theme="1"/>
        <rFont val="Calibri"/>
        <family val="2"/>
        <scheme val="minor"/>
      </rPr>
      <t>FOCO:</t>
    </r>
    <r>
      <rPr>
        <sz val="11"/>
        <color theme="1"/>
        <rFont val="Calibri"/>
        <family val="2"/>
        <scheme val="minor"/>
      </rPr>
      <t xml:space="preserve"> Conecta Empresas VPN, IPs Fijas, SuperLAN, Seguridad en Tu Sede, Ciber Protección Red Móvil, Big PYME.</t>
    </r>
  </si>
  <si>
    <t>SIBI Soluciones</t>
  </si>
  <si>
    <t>943 569 247</t>
  </si>
  <si>
    <t>info@sibisoluciones.com</t>
  </si>
  <si>
    <r>
      <t xml:space="preserve">Integrador TIC en Gipuzkoa que ofrece mantenimiento IT, desarrollo web, ciberseguridad y soluciones digitales para PYMES. Perfil muy orientado a digitalización empresarial. </t>
    </r>
    <r>
      <rPr>
        <b/>
        <sz val="11"/>
        <color theme="1"/>
        <rFont val="Calibri"/>
        <family val="2"/>
        <scheme val="minor"/>
      </rPr>
      <t>FOCO:</t>
    </r>
    <r>
      <rPr>
        <sz val="11"/>
        <color theme="1"/>
        <rFont val="Calibri"/>
        <family val="2"/>
        <scheme val="minor"/>
      </rPr>
      <t xml:space="preserve"> Presencia Digital con IA, Web Empresas, E-Commerce Empresas, Microsoft 365, Seguridad en Tu Correo, Seguridad Gestionada.</t>
    </r>
  </si>
  <si>
    <t>ATIC</t>
  </si>
  <si>
    <t>943 316 006</t>
  </si>
  <si>
    <t>atic@inform-atic.com</t>
  </si>
  <si>
    <r>
      <t xml:space="preserve">Consultoría informática especializada en implantación de sistemas, desarrollo software y mantenimiento de infraestructuras IT para empresas industriales y de servicios. </t>
    </r>
    <r>
      <rPr>
        <b/>
        <sz val="11"/>
        <color theme="1"/>
        <rFont val="Calibri"/>
        <family val="2"/>
        <scheme val="minor"/>
      </rPr>
      <t>FOCO:</t>
    </r>
    <r>
      <rPr>
        <sz val="11"/>
        <color theme="1"/>
        <rFont val="Calibri"/>
        <family val="2"/>
        <scheme val="minor"/>
      </rPr>
      <t xml:space="preserve"> Conecta Empresas, Backup 4G, IPs Fijas, Network Plus, Seguridad Gestionada Avanzada, Workplace.</t>
    </r>
  </si>
  <si>
    <t>Servilink</t>
  </si>
  <si>
    <t>943 369 114</t>
  </si>
  <si>
    <t>comercial@servilink.com</t>
  </si>
  <si>
    <r>
      <t xml:space="preserve">Servicio técnico informático en Gipuzkoa orientado a soporte, mantenimiento de equipos, redes, seguridad y diseño web para pequeñas empresas y autónomos. </t>
    </r>
    <r>
      <rPr>
        <b/>
        <sz val="11"/>
        <color theme="1"/>
        <rFont val="Calibri"/>
        <family val="2"/>
        <scheme val="minor"/>
      </rPr>
      <t>FOCO:</t>
    </r>
    <r>
      <rPr>
        <sz val="11"/>
        <color theme="1"/>
        <rFont val="Calibri"/>
        <family val="2"/>
        <scheme val="minor"/>
      </rPr>
      <t xml:space="preserve"> Conecta PYMES, Seguridad en Tu Sede, Ciber Protección Red Móvil, Microsoft 365, Gestión de Facturas y Clientes, Centralita Big PYME.</t>
    </r>
  </si>
  <si>
    <t>DOSYS</t>
  </si>
  <si>
    <t>943 904 611</t>
  </si>
  <si>
    <t>contacto@dosys.es</t>
  </si>
  <si>
    <r>
      <t xml:space="preserve">Proveedor IT en Donostia con soporte técnico 24/7, ciberseguridad, backup, redes y hosting empresarial. Perfil más técnico y de continuidad de negocio. </t>
    </r>
    <r>
      <rPr>
        <b/>
        <sz val="11"/>
        <color theme="1"/>
        <rFont val="Calibri"/>
        <family val="2"/>
        <scheme val="minor"/>
      </rPr>
      <t>FOCO:</t>
    </r>
    <r>
      <rPr>
        <sz val="11"/>
        <color theme="1"/>
        <rFont val="Calibri"/>
        <family val="2"/>
        <scheme val="minor"/>
      </rPr>
      <t xml:space="preserve"> Conecta Empresas VPN, IPs Fijas, SuperLAN, Seguridad Gestionada Premium, Seguridad en Tu Dispositivo, Backup Microsoft 365.</t>
    </r>
  </si>
  <si>
    <t>SERCONTEC</t>
  </si>
  <si>
    <t>943 887 709</t>
  </si>
  <si>
    <t>info@sercontec.es</t>
  </si>
  <si>
    <r>
      <t xml:space="preserve">Empresa TIC especializada en redes, ciberseguridad, CRM/ERP y consultoría tecnológica para PYMES y empresas industriales. Foco claro en seguridad y gestión empresarial. </t>
    </r>
    <r>
      <rPr>
        <b/>
        <sz val="11"/>
        <color theme="1"/>
        <rFont val="Calibri"/>
        <family val="2"/>
        <scheme val="minor"/>
      </rPr>
      <t>FOCO:</t>
    </r>
    <r>
      <rPr>
        <sz val="11"/>
        <color theme="1"/>
        <rFont val="Calibri"/>
        <family val="2"/>
        <scheme val="minor"/>
      </rPr>
      <t xml:space="preserve"> Network Plus, Seguridad Gestionada Avanzada, Seguridad en Tu Correo, Microsoft 365, Conecta Empresas.</t>
    </r>
  </si>
  <si>
    <t>KTS</t>
  </si>
  <si>
    <t>943 323 039</t>
  </si>
  <si>
    <t>info@kts.eus</t>
  </si>
  <si>
    <r>
      <t xml:space="preserve">Integrador tecnológico con servicios ERP, mantenimiento IT, cloud y desarrollo software a medida. Trabaja con empresas estructuradas y procesos digitalizados. </t>
    </r>
    <r>
      <rPr>
        <b/>
        <sz val="11"/>
        <color theme="1"/>
        <rFont val="Calibri"/>
        <family val="2"/>
        <scheme val="minor"/>
      </rPr>
      <t>FOCO:</t>
    </r>
    <r>
      <rPr>
        <sz val="11"/>
        <color theme="1"/>
        <rFont val="Calibri"/>
        <family val="2"/>
        <scheme val="minor"/>
      </rPr>
      <t xml:space="preserve"> Conecta Empresas VPN, SuperLAN, IPs Fijas, Workplace, Microsoft 365, Seguridad Gestionada Premium.</t>
    </r>
  </si>
  <si>
    <t>DUOK</t>
  </si>
  <si>
    <t>943 820 510</t>
  </si>
  <si>
    <r>
      <t xml:space="preserve">Empresa IT con amplia trayectoria en mantenimiento de sistemas, redes, virtualización y servicios de soporte a centros educativos y PYMES. </t>
    </r>
    <r>
      <rPr>
        <b/>
        <sz val="11"/>
        <color theme="1"/>
        <rFont val="Calibri"/>
        <family val="2"/>
        <scheme val="minor"/>
      </rPr>
      <t>FOCO:</t>
    </r>
    <r>
      <rPr>
        <sz val="11"/>
        <color theme="1"/>
        <rFont val="Calibri"/>
        <family val="2"/>
        <scheme val="minor"/>
      </rPr>
      <t xml:space="preserve"> Conecta PYMES, Seguridad en Tu Dispositivo, Seguridad en Tu Correo, Microsoft 365, Centralita Big PYME, Presencia Digital con IA.</t>
    </r>
  </si>
  <si>
    <t>09-02 639988676-No disponible.10-02 639988676-No disponible.11-02 639988676-No disponible.11-02 639988676-Que ya son partners de Movistar que no les interesa colaborar con +O.</t>
  </si>
  <si>
    <t xml:space="preserve">06-02 91 386 05 06- No disponible. https://www.ilitia.com/soluciones/  09-02 91 386 05 06- No disponible.
11-02 91 386 05 06- Comenta que teletrabajan que la única forma de que vean el modelo es mandando email, pendiente de mandar a info@itilia.com Sin att. </t>
  </si>
  <si>
    <t>10-02 868924325-Cuelgan www.cb-system.ne. 11-02 rechazan ya que hacen lo mismo  con otra compañía</t>
  </si>
  <si>
    <t>11-02 944004981-Me atiende Rosario, de estas cuestiones se encarga Mikel pendiente de mandar email con el modelo a mikel@notebuk.com Att. Mikel Pastor https://notebuk.com/</t>
  </si>
  <si>
    <t>11-02 955974614-No disponible. 914 77 44 53-No disponible.11-02 955974614-MAIL ENVIADO 13:43</t>
  </si>
  <si>
    <t>11-02-933931201-No disponible https://www.nbgroup.es/11-02-933931201-Me atiende Maria de estas cuestiones se encarga Daniel, pendiente de mandar email con porfolio y modelo a  dsanchez@nbgroup.es Att. Daniel Sánchez, https://www.nbgroup.es/</t>
  </si>
  <si>
    <t>11-02 936682804- Gk comenta que mandamos email pendiente a ofiman@ofiman.com sin att. Y que si les interesa, se pondrán en contacto. No muy receptiva. https://www.ofiman.com/</t>
  </si>
  <si>
    <t xml:space="preserve">11-02 943473998-Me atiende Javi comenta que no cree que les interese pero que mandemos email con el porfolio por si le encaja, pendiente de mandar email a sat@sistekinformatica.com Att. Javi https://www.sistekinformatica.com/ </t>
  </si>
  <si>
    <t>11-02 918 809 961-Hablo con Fran responsable, no sabe si ahora mismo le podría encajar porque están con un proyecto grande pero que mandemos email, pendiente mandar modelo y porfolio a fran.fernandez@microalcala.com Att. Fran Fernández https://microalcala.com/</t>
  </si>
  <si>
    <t>Contacto: Alfredo.</t>
  </si>
  <si>
    <t>12/02 MAIL ENVIADO 06-02 910 32 76 60-No disponible. 09-02 910 32 76 60-No disponible.10-02 910 32 76 60-No disponible.11-02 910 32 76 60-Me atiende Mónica de RRHH al principio poco receptiva, comento que la idea es que añadan del porfolio los servicios que no tienen implantados, comenta que mandemos email para ella trasladarlo al responsable hr.iberia@hemmersbach.com Att. Mónica Expertos soluciones digitales</t>
  </si>
  <si>
    <t>Estado de oferta</t>
  </si>
  <si>
    <t>10-02 955 88 72 94- No disponible. www.aurum-informatica.es 11-02 955 88 72 94- No disponible 12-02 955 88 72 94- Comenta que personalmente tuvo muy mala experiencia con +O de pleitos y no quiere saber nada de nosotros, ya colabora con movistar. www.aurum-informatica.es</t>
  </si>
  <si>
    <t>05-02 968902606-Gk Belén comenta que de las colaboraciones se encarga Maria mandar email mhernadez@lunia.es Att. Maria. Email mandado desde correo +O y da spam.12-02 968902606-Gk Belén pregunta a Maria si le ha llegado el email, llamar mañana dia 13 sobre las 11.</t>
  </si>
  <si>
    <t>12-02 918 288 188-  Email enviado a madrid@microlabhard.es  sin Att. Dicen que lo miran pero que no creen que estén interesados</t>
  </si>
  <si>
    <t xml:space="preserve">10-02 951 540 127- No disponible. https://ingeniery.es/.11-02 951 540 127- tlf erróneo </t>
  </si>
  <si>
    <t>Reuniones conseguidas (Strategy)</t>
  </si>
  <si>
    <t xml:space="preserve">11-02 955660824-No disponible https://tecnifip.com/12-02 955660824-Me atiende Rafael comenta que él es un trabajador, tienen alto volumen de trabajo y hablar con el responsable José Alberto complicado, pendiente mandar email a tecnifip@tecnifip.com Att. José Alberto. </t>
  </si>
  <si>
    <t>11-02 943490030-No disponible. https://www.s2informatica.net/12-02 943490030-Me atiende Jesús, que de estos temas se encarga el gerente, Mail mandado a comercial@s2informatica.net Att. Jesus  a las 11:29</t>
  </si>
  <si>
    <t>12-02 943 369 114-No disponible. https://www.servilink.com/ no activa web.12-02 943 369 114-No le interesa colaborar, no da explicaciones, cuelga https://www.servilink.com/ no activa web.</t>
  </si>
  <si>
    <t xml:space="preserve">12-02 943 904 611- Comenta que le puede interesar que le llame sobre las 14:30 que está con un cliente ahora mismo. https://dosys.es/ 943 904 611- comenta que le llame a las 17h que le sigo pillando liado.943 904 611- Jon reunión mañana 13-02 a las 9h. Pendiente de mandar a  jon.saldana@dosys.es </t>
  </si>
  <si>
    <t>12-02 943 820 510-Tlf. erróneo es una inmobiliaria. https://duok.com/  943 316 831-No disponible. 943 316 831-Cuelgan al presentarme.</t>
  </si>
  <si>
    <t>LQN Soluciones</t>
  </si>
  <si>
    <t>91 242 60 06</t>
  </si>
  <si>
    <t>info@lqnsoluciones.com</t>
  </si>
  <si>
    <t>B88466768</t>
  </si>
  <si>
    <t>Proveedor de mantenimiento y soporte IT integral para pymes/autónomos: mantenimiento informático, consultoría, redes, backup cloud, seguridad y servicios de reparación. Activo en soluciones de redes y continuidad. (LQN SOLUCIONES® -)</t>
  </si>
  <si>
    <t>Conecta Empresas 100M/1G → Soporte LAN/WAN; Backup Cloud (NAS/sync); Seguridad básica IP/FW; Centralita virtual PYMES</t>
  </si>
  <si>
    <t>PC Chamartín</t>
  </si>
  <si>
    <t>91 001 12 76</t>
  </si>
  <si>
    <t>Tienda y servicio técnico de informática en Madrid con reparación de equipos y redes, atención a pymes y particulares.</t>
  </si>
  <si>
    <t>Conecta Empresas 100M; Seguridad básica; Soporte 4G Backup; Gestión SIM M2M</t>
  </si>
  <si>
    <t>Marvel Informática</t>
  </si>
  <si>
    <t>91 642 51 50</t>
  </si>
  <si>
    <t>info@marvelinformatica.com</t>
  </si>
  <si>
    <t>Tienda y servicio técnico con venta y reparación de ordenadores, redes y soporte IT para pymes.</t>
  </si>
  <si>
    <t>Conecta Empresas 100M; Centralita virtual PYMES; SIM Móviles para equipos; Seguridad básica</t>
  </si>
  <si>
    <t>Informática BCN</t>
  </si>
  <si>
    <t>93 429 63 33</t>
  </si>
  <si>
    <t>info@informaticabcn.es</t>
  </si>
  <si>
    <t>Conecta Empresas 100M; Backup 4G; Centralita virtual</t>
  </si>
  <si>
    <t>IETres</t>
  </si>
  <si>
    <t>93 452 57 77</t>
  </si>
  <si>
    <t>info@ietres.com</t>
  </si>
  <si>
    <t>B61054755</t>
  </si>
  <si>
    <t>Conecta Empresas 100M/1G; Cloud Backup; Centralita virtual; MDM; SIM Móviles empresa</t>
  </si>
  <si>
    <t>TKM Servicios Informáticos</t>
  </si>
  <si>
    <t>93 451 13 42</t>
  </si>
  <si>
    <t>informatica@tkmservicios.com</t>
  </si>
  <si>
    <t>Consultoría y soporte IT en Barcelona: gestión de infraestructuras, mantenimiento de sistemas y proyectos tecnológicos.</t>
  </si>
  <si>
    <t>Conecta Empresas 1G; SD-WAN; Cloud Backup; Centralita virtual</t>
  </si>
  <si>
    <t>alfaTEI</t>
  </si>
  <si>
    <t>93 384 41 26</t>
  </si>
  <si>
    <t>alfatei@alfatei.com</t>
  </si>
  <si>
    <t>Conecta Empresas 100M; Centralita virtual PYMES; M2M SIMs</t>
  </si>
  <si>
    <t>Infobar Consultoría Informática</t>
  </si>
  <si>
    <t>93 145 26 62</t>
  </si>
  <si>
    <t>infobar@infobar.es</t>
  </si>
  <si>
    <t>Conecta Empresas 100M; Centralita virtual; Backup Cloud</t>
  </si>
  <si>
    <t>Microvalencia</t>
  </si>
  <si>
    <t>96 344 95 63</t>
  </si>
  <si>
    <t>info@microvalencia.es</t>
  </si>
  <si>
    <t>Servicios de mantenimiento y asistencia informática en Valencia: soporte técnico, reparación, desarrollo web y TI.</t>
  </si>
  <si>
    <t>Conecta Empresas 100M; Backup Cloud; Centralita virtual</t>
  </si>
  <si>
    <t>YMANT Valencia</t>
  </si>
  <si>
    <t>96 110 20 10</t>
  </si>
  <si>
    <t>info@ymant.com</t>
  </si>
  <si>
    <t>B98299431</t>
  </si>
  <si>
    <t>Servicios informáticos y outsourcing IT 24×7 para pymes con consultoría, soporte técnico, redes, seguridad, cloud y movilidad. (Empresite)</t>
  </si>
  <si>
    <t>Conecta Empresas 1G; SD-WAN; Seguridad Avanzada; Centralita virtual; SIM Móviles corporativas</t>
  </si>
  <si>
    <t xml:space="preserve">Soporte y mantenimiento IT para empresas en Barcelona; reparación de equipos y redes. </t>
  </si>
  <si>
    <t>Servicios y venta IT y soporte técnico en Barcelona con consultoría informática, redes, cloud y servicios hardware/software para empresas.</t>
  </si>
  <si>
    <t>Perfil de consultoría y servicios IT presumible en Barcelona</t>
  </si>
  <si>
    <t xml:space="preserve">Proveedor de mantenimiento y consultoría IT con programación a medida y soluciones de gestión/ERP para pymes. </t>
  </si>
  <si>
    <t>10-02 946 00 57 00 -Me atiende Sara que llame mañana por la mañana que Javier su jefe ha tenido que marcharse por una urgencia y es el que se encarga de estos temas.11-02 946 00 57 00-No disponible.12-02 946 00 57 00-Me atiende Sara, probar a las 17:30 por si esta Javier responsable. Sino llamar mañana. 946 00 57 00-No disponible 17:30</t>
  </si>
  <si>
    <t>Ventas realizadas</t>
  </si>
  <si>
    <t>Leads potenciales</t>
  </si>
  <si>
    <t>Leads pendientes de identificar</t>
  </si>
  <si>
    <t xml:space="preserve">Alta complejidad técnica
</t>
  </si>
  <si>
    <t>Pendiente info para realizar oferta</t>
  </si>
  <si>
    <t xml:space="preserve">Seguimiento </t>
  </si>
  <si>
    <t>Leads activados</t>
  </si>
  <si>
    <t>G78295748 | E36115814 (Cliente +O)</t>
  </si>
  <si>
    <t>Sysitec, Grupo Open, Dosys</t>
  </si>
  <si>
    <t>Comercial asignado</t>
  </si>
  <si>
    <t>Fecha</t>
  </si>
  <si>
    <t>Siguiente paso comercial</t>
  </si>
  <si>
    <t>09-02 679556646-No disponible. 10-02 679556646-No disponible.13-02 679556646-No disponible.</t>
  </si>
  <si>
    <t>10-02 976557403-Al preguntar por Albada informática, dice una señora no me interesa y cuelga www.albada.es 976 468 338- Me atiende Lorena Gk comenta que la persona responsable no se encuentra, volver a llamar a las 17h.  12-02 976 468 338-No disponible</t>
  </si>
  <si>
    <t>Foco (Productos Orange más encajables)</t>
  </si>
  <si>
    <t>Bouge</t>
  </si>
  <si>
    <t>916 33 88 89</t>
  </si>
  <si>
    <t>info@bouge.es</t>
  </si>
  <si>
    <t>B83890004</t>
  </si>
  <si>
    <t>Integrador IT especializado en outsourcing tecnológico, mantenimiento informático y servicios cloud para pymes y mid-market.</t>
  </si>
  <si>
    <t>Conecta Empresas 1Gb; Seguridad Gestionada; Backup Cloud; Centralita Virtual</t>
  </si>
  <si>
    <t>JMV Sistemas Informáticos</t>
  </si>
  <si>
    <t>910 71 09 17</t>
  </si>
  <si>
    <t>info@jmvsistemasinformaticos.com</t>
  </si>
  <si>
    <t>B87621331</t>
  </si>
  <si>
    <t>Empresa de soporte y mantenimiento IT para pymes, administración de redes y sistemas, servicios cloud y backup.</t>
  </si>
  <si>
    <t>Conecta Empresas 600Mb/1Gb; Backup 4G; Seguridad en Tu Sede</t>
  </si>
  <si>
    <t>PROSAT</t>
  </si>
  <si>
    <t>info@prosatsl.com</t>
  </si>
  <si>
    <t>B28822045</t>
  </si>
  <si>
    <t>Integrador tecnológico con foco en telecomunicaciones, cableado estructurado y mantenimiento de infraestructuras IT.</t>
  </si>
  <si>
    <t>Conecta Empresas 1Gb; IPs Fijas; Centralita Big Pyme</t>
  </si>
  <si>
    <t>CDEI KNOTICA</t>
  </si>
  <si>
    <t>917 01 18 00</t>
  </si>
  <si>
    <t>informacion@cdeiknotica.es</t>
  </si>
  <si>
    <t>B85788719</t>
  </si>
  <si>
    <t>Consultoría tecnológica especializada en transformación digital, desarrollo de software y soluciones IT empresariales.</t>
  </si>
  <si>
    <t>Conecta Empresas 1Gb; Microsoft 365; Seguridad Gestionada</t>
  </si>
  <si>
    <t>Eurovía Servicios Telemáticos</t>
  </si>
  <si>
    <t>info@eurovia.es</t>
  </si>
  <si>
    <t>B60423778</t>
  </si>
  <si>
    <t>Proveedor de soluciones telemáticas, conectividad y servicios tecnológicos para empresas.</t>
  </si>
  <si>
    <t>Conecta Empresas; IPs Fijas; SuperLAN; Seguridad Avanzada</t>
  </si>
  <si>
    <t>Inno-it</t>
  </si>
  <si>
    <t>622 44 42 61</t>
  </si>
  <si>
    <t>privacidad@inno-it.es</t>
  </si>
  <si>
    <t>B66789320</t>
  </si>
  <si>
    <t>Consultora IT especializada en cloud, sistemas, DevOps y transformación digital para empresas.</t>
  </si>
  <si>
    <t>Conecta Empresas 1Gb; Microsoft 365; Backup M365; Seguridad en Tu Dispositivo</t>
  </si>
  <si>
    <t>Nextret</t>
  </si>
  <si>
    <t>info@nextret.net</t>
  </si>
  <si>
    <t>A58081385</t>
  </si>
  <si>
    <t>Integrador TIC de gran tamaño especializado en infraestructuras IT, cloud, ciberseguridad y servicios gestionados.</t>
  </si>
  <si>
    <t>Conecta Empresas 1Gb; SD-WAN; Seguridad Gestionada Premium; SOC Plus</t>
  </si>
  <si>
    <t>info@icc.es</t>
  </si>
  <si>
    <t>A58018106</t>
  </si>
  <si>
    <t>Integrador TIC especializado en soluciones empresariales, sistemas, comunicaciones y proyectos tecnológicos.</t>
  </si>
  <si>
    <t>Conecta Empresas; Centralita Big Pyme; Seguridad Avanzada</t>
  </si>
  <si>
    <t>Linkas</t>
  </si>
  <si>
    <t>support@linkas.es</t>
  </si>
  <si>
    <t>B99364879</t>
  </si>
  <si>
    <t>Empresa IT de Zaragoza especializada en soporte técnico, cloud y soluciones empresariales.</t>
  </si>
  <si>
    <t>Conecta Empresas; Backup Cloud; Seguridad en Tu Dispositivo</t>
  </si>
  <si>
    <t>Goya Soluciones</t>
  </si>
  <si>
    <t>976 79 79 29</t>
  </si>
  <si>
    <t>info@goyasoluciones.com</t>
  </si>
  <si>
    <t>B99050270</t>
  </si>
  <si>
    <t>Consultoría tecnológica enfocada en servicios IT, mantenimiento y soluciones para pymes.</t>
  </si>
  <si>
    <t>Conecta Empresas; Centralita Virtual; Seguridad Red Fija</t>
  </si>
  <si>
    <t>Acosis</t>
  </si>
  <si>
    <t>976 30 24 10</t>
  </si>
  <si>
    <t>info@acosis.es</t>
  </si>
  <si>
    <t>Integrador informático con foco en sistemas, redes y soporte técnico empresarial.</t>
  </si>
  <si>
    <t>Conecta Empresas; IPs Fijas; Seguridad en Tu Sede</t>
  </si>
  <si>
    <t>Adcom Informática</t>
  </si>
  <si>
    <t>976 46 16 60</t>
  </si>
  <si>
    <t>adcom@infoadcom.com</t>
  </si>
  <si>
    <t>B50327352</t>
  </si>
  <si>
    <t>Servicios IT y mantenimiento informático para empresas y organismos.</t>
  </si>
  <si>
    <t>Conecta Empresas; Backup 4G; Centralita Virtual</t>
  </si>
  <si>
    <t>Jeva SC</t>
  </si>
  <si>
    <t>976 30 14 15</t>
  </si>
  <si>
    <t>info@jevasc.com</t>
  </si>
  <si>
    <t>J99245052</t>
  </si>
  <si>
    <t>Empresa de servicios informáticos y soporte técnico en Zaragoza.</t>
  </si>
  <si>
    <t>Conecta Empresas; Seguridad Básica; SIM Empresa</t>
  </si>
  <si>
    <t>Babetecno</t>
  </si>
  <si>
    <t>96 291 15 47</t>
  </si>
  <si>
    <t>info@babetecno.es</t>
  </si>
  <si>
    <t>B98404964</t>
  </si>
  <si>
    <t>Consultoría tecnológica y soporte IT en Valencia, mantenimiento y soluciones empresariales.</t>
  </si>
  <si>
    <t>Conecta Empresas; Seguridad Gestionada; Backup Cloud</t>
  </si>
  <si>
    <t>Skydone</t>
  </si>
  <si>
    <t>96 375 67 83</t>
  </si>
  <si>
    <t>info@skydone.com</t>
  </si>
  <si>
    <t>B97927429</t>
  </si>
  <si>
    <t>Proveedor IT especializado en desarrollo, sistemas y soluciones cloud para empresas.</t>
  </si>
  <si>
    <t>Conecta Empresas; Microsoft 365; Seguridad Correo</t>
  </si>
  <si>
    <t>Servinco</t>
  </si>
  <si>
    <t>96 118 81 02</t>
  </si>
  <si>
    <t>admon@servincoonline.net</t>
  </si>
  <si>
    <t>B97356404</t>
  </si>
  <si>
    <t>Empresa tecnológica con servicios de mantenimiento IT y soluciones empresariales.</t>
  </si>
  <si>
    <t>Conecta Empresas; Centralita Big Pyme; Seguridad Red Fija</t>
  </si>
  <si>
    <t>960 50 06 31</t>
  </si>
  <si>
    <t>marketing@nunsys.com</t>
  </si>
  <si>
    <t>B97727717</t>
  </si>
  <si>
    <t>Gran integrador TIC nacional especializado en cloud, ciberseguridad, ERP, infraestructura y servicios gestionados.</t>
  </si>
  <si>
    <t>Conecta Empresas 1Gb; SD-WAN; Seguridad Gestionada Premium; SOC</t>
  </si>
  <si>
    <t>N/D (no publicado en web)</t>
  </si>
  <si>
    <t>Conecta PYMES; Backup 4G; Seguridad en Tu Dispositivo</t>
  </si>
  <si>
    <t>Torusware</t>
  </si>
  <si>
    <t>981 97 82 86</t>
  </si>
  <si>
    <t>info@torusware.com</t>
  </si>
  <si>
    <t>B70209077</t>
  </si>
  <si>
    <t>Empresa tecnológica gallega especializada en HPC, Big Data y soluciones de alto rendimiento para entornos científicos y empresariales.</t>
  </si>
  <si>
    <t>Conecta Empresas 1Gb; IPs Fijas; SD-WAN; Seguridad Avanzada</t>
  </si>
  <si>
    <t>Capia</t>
  </si>
  <si>
    <t>881 27 07 97</t>
  </si>
  <si>
    <t>info@capia.es</t>
  </si>
  <si>
    <t>B70493283</t>
  </si>
  <si>
    <t>Consultora tecnológica especializada en desarrollo software a medida, transformación digital y servicios cloud para empresas.</t>
  </si>
  <si>
    <t>Conecta Empresas 1Gb; Microsoft 365; Backup M365; Seguridad Correo</t>
  </si>
  <si>
    <t>682 63 29 85</t>
  </si>
  <si>
    <t>info@after.surf</t>
  </si>
  <si>
    <t>Agencia tecnológica y digital enfocada en desarrollo web, e-commerce y marketing digital.</t>
  </si>
  <si>
    <t>Conecta Empresas; Seguridad Web; Backup Cloud</t>
  </si>
  <si>
    <t>Asysgon</t>
  </si>
  <si>
    <t>981 25 55 76</t>
  </si>
  <si>
    <t>info@asysgon.com</t>
  </si>
  <si>
    <t>B15062823</t>
  </si>
  <si>
    <t>Empresa IT especializada en mantenimiento informático, infraestructuras y soluciones empresariales en Galicia.</t>
  </si>
  <si>
    <t>Conecta Empresas; Centralita Virtual; Seguridad en Tu Sede</t>
  </si>
  <si>
    <t>Softigal Hostisoft</t>
  </si>
  <si>
    <t>981 52 47 69</t>
  </si>
  <si>
    <t>hostisoft@hostisoft.es</t>
  </si>
  <si>
    <t>B15596937</t>
  </si>
  <si>
    <t>Proveedor tecnológico especializado en software de gestión (ERP), hosting y soluciones informáticas para pymes.</t>
  </si>
  <si>
    <t>Conecta Empresas; IP Fija; Backup Cloud; Seguridad Red Fija</t>
  </si>
  <si>
    <t>EUROCOMSL</t>
  </si>
  <si>
    <t>924 24 89 32</t>
  </si>
  <si>
    <t>eurocomsl@eurocomsl.com</t>
  </si>
  <si>
    <t>B06168423</t>
  </si>
  <si>
    <t>Integrador TIC en Badajoz con servicios de telecomunicaciones, redes y mantenimiento IT para empresas.</t>
  </si>
  <si>
    <t>Conecta Empresas 1Gb; SD-WAN; Centralita Big Pyme</t>
  </si>
  <si>
    <t>Firsap Sistemas</t>
  </si>
  <si>
    <t>info@firsap.es</t>
  </si>
  <si>
    <t>B06239174</t>
  </si>
  <si>
    <t>Empresa tecnológica especializada en sistemas, mantenimiento informático y soluciones empresariales.</t>
  </si>
  <si>
    <t>Conecta Empresas; Backup 4G; Seguridad en Tu Sede</t>
  </si>
  <si>
    <t>Astron Multimedia</t>
  </si>
  <si>
    <t>info@astronmultimedia.es</t>
  </si>
  <si>
    <t>B06331161</t>
  </si>
  <si>
    <t>Proveedor IT enfocado en diseño web, multimedia y servicios tecnológicos para pymes.</t>
  </si>
  <si>
    <t>GNUO Consultores</t>
  </si>
  <si>
    <t>info@gnuoconsultores.com</t>
  </si>
  <si>
    <t>B06624896</t>
  </si>
  <si>
    <t>Consultora tecnológica especializada en software de gestión y servicios IT para empresas.</t>
  </si>
  <si>
    <t>Conecta Empresas; Microsoft 365; Centralita Virtual</t>
  </si>
  <si>
    <t>ACL Servicios Informáticos y de Formación</t>
  </si>
  <si>
    <t>924 25 28 37</t>
  </si>
  <si>
    <t>info@aclformacion.com</t>
  </si>
  <si>
    <t>B06282058</t>
  </si>
  <si>
    <t>Empresa de servicios IT y formación tecnológica para empresas y organismos públicos.</t>
  </si>
  <si>
    <t>World PC Informática</t>
  </si>
  <si>
    <t>956 22 62 56</t>
  </si>
  <si>
    <t>hola@worldpcinformatica.com</t>
  </si>
  <si>
    <t>Servicio técnico informático y venta de equipos para particulares y pymes en Cádiz.</t>
  </si>
  <si>
    <t>Meganet Sistemas</t>
  </si>
  <si>
    <t>956 20 09 06</t>
  </si>
  <si>
    <t>info@meganetsistemas.com</t>
  </si>
  <si>
    <t>B72229610</t>
  </si>
  <si>
    <t>Integrador tecnológico especializado en mantenimiento IT, redes y soluciones empresariales.</t>
  </si>
  <si>
    <t>Conecta Empresas; IP Fija; Centralita Virtual</t>
  </si>
  <si>
    <t>PCBox Cádiz</t>
  </si>
  <si>
    <t>cadiz@pcbox.es</t>
  </si>
  <si>
    <t>B61988862</t>
  </si>
  <si>
    <t>Tienda y servicio técnico franquiciado especializado en hardware, reparación y soporte IT.</t>
  </si>
  <si>
    <t>Conecta PYMES; Seguridad Básica; SIM Empresa</t>
  </si>
  <si>
    <t>Gades PC</t>
  </si>
  <si>
    <t>956 53 65 52</t>
  </si>
  <si>
    <t>info@gadespc.es</t>
  </si>
  <si>
    <t>B72061394</t>
  </si>
  <si>
    <t>Empresa informática con servicios de mantenimiento y soporte técnico en Cádiz.</t>
  </si>
  <si>
    <t>CádizPyme</t>
  </si>
  <si>
    <t>689 26 50 85</t>
  </si>
  <si>
    <t>info@cadizpyme.es</t>
  </si>
  <si>
    <t>Servicios IT y asesoramiento tecnológico especializado en pymes locales.</t>
  </si>
  <si>
    <t>Itelligent Soluciones</t>
  </si>
  <si>
    <t>622 66 44 15</t>
  </si>
  <si>
    <t>info@itelligent.es</t>
  </si>
  <si>
    <t>B72354089</t>
  </si>
  <si>
    <t>Empresa tecnológica especializada en servicios IT gestionados, mantenimiento y cloud para empresas.</t>
  </si>
  <si>
    <t>Conecta Empresas 1Gb; Seguridad Gestionada; Backup Cloud</t>
  </si>
  <si>
    <t>Alvis</t>
  </si>
  <si>
    <t>956 85 77 04</t>
  </si>
  <si>
    <t>alvis@alvissl.net</t>
  </si>
  <si>
    <t>B11200871</t>
  </si>
  <si>
    <t>Integrador IT con foco en sistemas, redes y soporte técnico empresarial.</t>
  </si>
  <si>
    <t>Conecta Empresas; IP Fija; Seguridad en Tu Sede</t>
  </si>
  <si>
    <t>Near Systems</t>
  </si>
  <si>
    <t>956 05 80 13</t>
  </si>
  <si>
    <t>info@nearsystems.net</t>
  </si>
  <si>
    <t>B72049274</t>
  </si>
  <si>
    <t>Consultora IT especializada en mantenimiento informático y soluciones tecnológicas para pymes.</t>
  </si>
  <si>
    <t>Conecta Empresas; Centralita Virtual; Backup 4G</t>
  </si>
  <si>
    <t>Segintec</t>
  </si>
  <si>
    <t>956 54 00 13</t>
  </si>
  <si>
    <t>info@segintec.com</t>
  </si>
  <si>
    <t>B72136139</t>
  </si>
  <si>
    <t>Empresa tecnológica con servicios IT, redes y soluciones empresariales en Cádiz.</t>
  </si>
  <si>
    <t>Conecta Empresas; Seguridad Red Fija; Centralita Virtual</t>
  </si>
  <si>
    <t>Cádiz Informática y Tecnológica</t>
  </si>
  <si>
    <t>604 49 25 26</t>
  </si>
  <si>
    <t>info@cadizinformaticaytecnologica.com</t>
  </si>
  <si>
    <t>Servicios informáticos y soporte técnico para pymes y autónomos en Cádiz.</t>
  </si>
  <si>
    <t>Conecta PYMES; Backup 4G; Seguridad Básica</t>
  </si>
  <si>
    <t>911 13 51 28 / 635 53 58 93</t>
  </si>
  <si>
    <t>628 86 35 58</t>
  </si>
  <si>
    <t>934 60 25 21</t>
  </si>
  <si>
    <t>936 94 04 02</t>
  </si>
  <si>
    <t>12-02 963931866 tlf. no existe 13-02 963 379 270- Ana Maria comenta que solo hacen reparaciones que rara vez han vendido equipos y  a particulares, que no cree que les encaje, poco receptiva.</t>
  </si>
  <si>
    <t>912 25 23 03</t>
  </si>
  <si>
    <t xml:space="preserve"> +34 932 478 276</t>
  </si>
  <si>
    <t>917 02 16 45</t>
  </si>
  <si>
    <t>ICC (Informatica Corporativa Catalana)</t>
  </si>
  <si>
    <t>932 080 860.</t>
  </si>
  <si>
    <t>876 90 62 75</t>
  </si>
  <si>
    <t>976 30 28 58</t>
  </si>
  <si>
    <t>13-02 911135128-Que están hasta arriba de trabajo, no tienen 15 min para hablar que no cogen nada y cuelga https://marvel.com.es/</t>
  </si>
  <si>
    <t>13-02 93 429 63 33-No me deja terminar presentarme, no interesa y cuelga.</t>
  </si>
  <si>
    <t xml:space="preserve">11-02 934590604-No disponible. https://tial2.webnode.es/12-02 934590604-Tlf. erróneo. 930 10 72 38 -no existe o no disponible. https://tial2.webnode.es/ 13-02 930 10 72 38 -no existe o no disponible. </t>
  </si>
  <si>
    <t>13-02 93 451 13 42-No disponible.13-02 93 451 13 42-No interesa colaborar son servicio técnico y que no les interesa, no colabora.</t>
  </si>
  <si>
    <t>12-02 983800956-Tlf No corresponde, molduras mariskal  13-02 983 812 710-No disponible.13-02 983 812 710-Me atiende Roberto, me pasa con Emilio responsable, quiere colaborar con nosotros necesita vender fibra-conectividad a sus clientes, pendiente de mandar reunión Lunes 16 a las 17h.  emilio@mariskal.net MUY RECEPTIVO</t>
  </si>
  <si>
    <t>11-02 943316675-No disponible. https://tiss.es/12-02 943316675-No disponible. 13-02 943316675-Me atiende Ana que su compañero el que se encarga esta de baja para largo plazo y no pinta bien, le parece bastante interesante la propuesta pero no decide pendiente mandar email anam@tiss.es Att. Ana https://tiss.es/</t>
  </si>
  <si>
    <t>621 19 13 27</t>
  </si>
  <si>
    <t>986 48 42 01</t>
  </si>
  <si>
    <t>902 01 02 74</t>
  </si>
  <si>
    <t>910 00 59 05</t>
  </si>
  <si>
    <t>911 59 99 17</t>
  </si>
  <si>
    <t>924 27 99 44</t>
  </si>
  <si>
    <t>600 57 70 03</t>
  </si>
  <si>
    <t>637 56 74 01</t>
  </si>
  <si>
    <t>924 26 01 67</t>
  </si>
  <si>
    <t>650 42 64 93</t>
  </si>
  <si>
    <t>856 07 22 83</t>
  </si>
  <si>
    <t>956 22 74 15</t>
  </si>
  <si>
    <t>956 07 85 05</t>
  </si>
  <si>
    <t>675 828 414</t>
  </si>
  <si>
    <t>661 54 65 45</t>
  </si>
  <si>
    <t>956 44 16 84</t>
  </si>
  <si>
    <t>910 783 660</t>
  </si>
  <si>
    <t>937 60 74 52</t>
  </si>
  <si>
    <t>956 92 49 75</t>
  </si>
  <si>
    <t>956 80 80 49</t>
  </si>
  <si>
    <t>650 444 997</t>
  </si>
  <si>
    <t>10-02 963732752-No disponible.https://www.kernelia.com/ 11-02 963732752-No disponible 12-02 963732752-No disponible.16-02 963732752-No disponible</t>
  </si>
  <si>
    <t>11-02 976232729-No disponible. https://visualcom.es/12-02 976232729-No disponible.13-02 976232729-No disponible.16-02 976232729-No disponible.</t>
  </si>
  <si>
    <t xml:space="preserve">12-02 943 887 709-No disponible. https://www.sercontec.es/13-02 943 887 709-No disponible16-02 943 887 709-Me atiende responsable, no interesa colaborar ha trabajado 8 años de comercial y tiene mala experiencia. </t>
  </si>
  <si>
    <t>16-02 932 478 276-Me atiende Nuria, comenta que ella lo va escalar al dto. Correspondiente, pero no depende de ella, pendiente de mandar email a nuria@eurovia.es Att. Nuria</t>
  </si>
  <si>
    <t>16-02 932 080 860-Gk me comenta que no hacen colaboraciones y cuelga https://www.iccsl.com/</t>
  </si>
  <si>
    <t>16-02 976 79 79 29-Me atiende Soledad gerente, soledadcubillas@goyasoluciones.com Att .Soledad Cubillas, quiere ver primero el porfolio con su socio para ver si les cuadra colaboración si es así agendamos reunión vía email https://www.goyasoluciones.com/</t>
  </si>
  <si>
    <t>FOCO</t>
  </si>
  <si>
    <t>16-02-Me atiende Marc, poco receptivo al principio comenta que ellos en tema de telco y conectividad no lo trabajan ni quieren, comento que el porfolio es super amplio y que abarca muchas soluciones digitales que la ideas es que complemente su porfolio, pendiente de mandar modelo a marc@acosis.es Att. Marc y volver a llamar el miércoles sobre las 12 y me dice si están interesados  https://acosis.com</t>
  </si>
  <si>
    <t xml:space="preserve">16-02  976 30 14 15-Gk toma mi tlf y mi email le comenta al responsable y si le parece interesante me contacta. </t>
  </si>
  <si>
    <t xml:space="preserve">16-02 96 291 15 47-Me atiende Elías, se anota mi tlf y el email, comenta con la persona responsable y en caso de que esté interesada se pone en contacto. </t>
  </si>
  <si>
    <t>16-02 981 52 47 69-Me atiende Tino comenta que antes de agendar reunión quiere ver el modelo, ellos son clientes de +O, pendiente mandar a tino@hostisoft.com Att. Tino https://www.softigal.com/ç</t>
  </si>
  <si>
    <t>Grupo</t>
  </si>
  <si>
    <t>Empresas</t>
  </si>
  <si>
    <t>G78295748</t>
  </si>
  <si>
    <t>E36115814</t>
  </si>
  <si>
    <t>Sí</t>
  </si>
  <si>
    <t>B82690082</t>
  </si>
  <si>
    <t>Hasta diciembre</t>
  </si>
  <si>
    <t>ASTURIANA DE AUTOMÓVILES Y REPUESTOS, S.A.</t>
  </si>
  <si>
    <t>A33022765</t>
  </si>
  <si>
    <t>INTEGRAL DE AUTOMOCIÓN 2000, S.A.</t>
  </si>
  <si>
    <t>A33552357</t>
  </si>
  <si>
    <t>LERCAUTO 96, S.A.</t>
  </si>
  <si>
    <t>A24326373</t>
  </si>
  <si>
    <t>ADARSA SUR, S.A.U.</t>
  </si>
  <si>
    <t>A21029822</t>
  </si>
  <si>
    <t>CISACAR, S.L.</t>
  </si>
  <si>
    <t>B33415019</t>
  </si>
  <si>
    <t>RADAUTO 96, S.L.</t>
  </si>
  <si>
    <t>B24327744</t>
  </si>
  <si>
    <t>UP2CAR, S.L.</t>
  </si>
  <si>
    <t>B33544784</t>
  </si>
  <si>
    <t>XXI BLG CORREDURÍA DE SEGUROS, S.L.</t>
  </si>
  <si>
    <t>B74048877</t>
  </si>
  <si>
    <t>ADARSA RENT, S.A.</t>
  </si>
  <si>
    <t>A74035999</t>
  </si>
  <si>
    <t>21 JACARS, S.L.</t>
  </si>
  <si>
    <t>B74165259</t>
  </si>
  <si>
    <t>ADARSA TRUCKS, S.A.</t>
  </si>
  <si>
    <t>A23876972</t>
  </si>
  <si>
    <t>ADARSA NORTE, S.A.</t>
  </si>
  <si>
    <t>A39001888</t>
  </si>
  <si>
    <t>AGROTRACCIÓN VEHÍCULOS, S.A.</t>
  </si>
  <si>
    <t>A37003043</t>
  </si>
  <si>
    <t>Acuicultura del Delta SL</t>
  </si>
  <si>
    <t>B67507673</t>
  </si>
  <si>
    <t>Acuipalma SL</t>
  </si>
  <si>
    <t>B38707600</t>
  </si>
  <si>
    <t>Alevines de Guardamar SL</t>
  </si>
  <si>
    <t>B53341160</t>
  </si>
  <si>
    <t>Alicante Aquaculture SL</t>
  </si>
  <si>
    <t>B42508854</t>
  </si>
  <si>
    <t>Aquanaria SL</t>
  </si>
  <si>
    <t>B35236355</t>
  </si>
  <si>
    <t>Avramar SL (matriz española operativa)</t>
  </si>
  <si>
    <t>B12741278</t>
  </si>
  <si>
    <t>Caladeros del Mediterráneo SL</t>
  </si>
  <si>
    <t>B30704332</t>
  </si>
  <si>
    <t>Caviar Pirinea SL</t>
  </si>
  <si>
    <t>B22386841</t>
  </si>
  <si>
    <t>Culmarex SA (Cooke España)</t>
  </si>
  <si>
    <t>A30106264</t>
  </si>
  <si>
    <t>Cultivos Piscícolas Marinos SA</t>
  </si>
  <si>
    <t>A07086879</t>
  </si>
  <si>
    <t>Eurotrucha SLU</t>
  </si>
  <si>
    <t>B4201539</t>
  </si>
  <si>
    <t>Futuna Blue España SL</t>
  </si>
  <si>
    <t>B72084254</t>
  </si>
  <si>
    <t>Gestión de Recursos Marinos SL</t>
  </si>
  <si>
    <t>B81247512</t>
  </si>
  <si>
    <t>Insuiña SL</t>
  </si>
  <si>
    <t>B36021954</t>
  </si>
  <si>
    <t>Piscifactoría Río Mundo SL</t>
  </si>
  <si>
    <t>B02603108</t>
  </si>
  <si>
    <t>Ocean Aquaculture Andalucía SL</t>
  </si>
  <si>
    <t>B44736262</t>
  </si>
  <si>
    <t>Ovapiscis SA</t>
  </si>
  <si>
    <t>A27192772</t>
  </si>
  <si>
    <t>Perla de Sarrión SL</t>
  </si>
  <si>
    <t>B44258382</t>
  </si>
  <si>
    <t>Pesquerías de Almadraba SA</t>
  </si>
  <si>
    <t>A11009297</t>
  </si>
  <si>
    <t>Piscifactorías Albaladejo SL</t>
  </si>
  <si>
    <t>B73111205</t>
  </si>
  <si>
    <t>Piscifactorías Hermanos Fariña SL</t>
  </si>
  <si>
    <t>B15249261</t>
  </si>
  <si>
    <t>Piscifactorías del Mediterráneo SL</t>
  </si>
  <si>
    <t>B30827224</t>
  </si>
  <si>
    <t>Explotaciones Trucheras Ganaderas y Agrícolas SL (razón social)</t>
  </si>
  <si>
    <t>B18019604</t>
  </si>
  <si>
    <t>Piscilor SA</t>
  </si>
  <si>
    <t>A27012475</t>
  </si>
  <si>
    <t>Piszolla SL</t>
  </si>
  <si>
    <t>B19029271</t>
  </si>
  <si>
    <t>Profand Piscifactorías de Galicia SL</t>
  </si>
  <si>
    <t>B36779684</t>
  </si>
  <si>
    <t>Riofrío 1963 SL</t>
  </si>
  <si>
    <t>B19689462</t>
  </si>
  <si>
    <t>Riverfresh Iregua SLU</t>
  </si>
  <si>
    <t>B26499814</t>
  </si>
  <si>
    <t>Stolt Sea Farm SA</t>
  </si>
  <si>
    <t>A28682987</t>
  </si>
  <si>
    <t>Tuna Graso SAU</t>
  </si>
  <si>
    <t>A30712616</t>
  </si>
  <si>
    <t>Valenciana de Acuicultura SA</t>
  </si>
  <si>
    <t>A46228078</t>
  </si>
  <si>
    <t>16-02 96 375 67 83-No disponible.https://www.skydone.com/ 16-02 96 375 67 83-Me atiende Javier uno de los socios, comenta que en principio no están interesados, pendiente de mandar email a info@skydone.com Sin att. Y que si les parece interesante nos contactan, nivel receptividad bajo https://www.skydone.com/</t>
  </si>
  <si>
    <t>16-02 637 56 74 01-Me atiende José Antonio pendiente de mandar porfolio y reunión Miércoles 18 a las 12h. info@gnuo-consultores.com Att. José Antonio https://www.gnuo-consultores.com/</t>
  </si>
  <si>
    <t xml:space="preserve">16-02 917 01 18 00- Que les cojo en mal momento volver a llamar a las 17h.  917 01 18 00-No disponible 17h.
</t>
  </si>
  <si>
    <t>16.02 Se ha roto el coxis. Aplaza colaboración aunque muestra interés | 5.02 JC le envía whastapp | Muy interesado, ha estado de viaje. Nos responde entre 02.02 y 03.02. Si no ha enviado nada el 04.02, avisar a javier</t>
  </si>
  <si>
    <t>BOUGE SA</t>
  </si>
  <si>
    <t>GTP Sistemas SL</t>
  </si>
  <si>
    <t>Mantenimiento Informático a Domicilio SL</t>
  </si>
  <si>
    <t>Aliernet Servicios Informáticos SL</t>
  </si>
  <si>
    <t>Idemás IT Services SL</t>
  </si>
  <si>
    <t>Tempus Informática SL</t>
  </si>
  <si>
    <t>Quer System Informática SL</t>
  </si>
  <si>
    <t>Agesinfor SL</t>
  </si>
  <si>
    <t>Monitor Informática SL</t>
  </si>
  <si>
    <t>Cwellt Software SL</t>
  </si>
  <si>
    <t>GAE Informática SA</t>
  </si>
  <si>
    <t>ICSoft SL</t>
  </si>
  <si>
    <t>11-02 955862595-No disponible. https://www.nubeado.com/12-02 955862595-No disponible 13-02 955862595-No disponible 17-02 955862595-No disponible</t>
  </si>
  <si>
    <t xml:space="preserve">11-02 981173441-Tlf únicamente de servicio técnico 902 27 82 79-tlf no valido  https://rmo.es/ 17-02 952930195-No disponible. </t>
  </si>
  <si>
    <t>11-02 976390747-No disponible. www.seinfo.es 12-02 976390747-No disponible 16-02 976390747-No disponible.17-02 976390747-No disponible</t>
  </si>
  <si>
    <t>12-02 918 809 961-No disponible. https://inyges.com/13-02-918 809 961No disponible 13-02-918 809 961No disponible. 17-02-918 809 961- Tlf. erróneo</t>
  </si>
  <si>
    <t>A78595485</t>
  </si>
  <si>
    <t>B84523786</t>
  </si>
  <si>
    <t>B85437416</t>
  </si>
  <si>
    <t>B65468555</t>
  </si>
  <si>
    <t>B64074917</t>
  </si>
  <si>
    <t>B50700038</t>
  </si>
  <si>
    <t>B73105231</t>
  </si>
  <si>
    <t>B91236972</t>
  </si>
  <si>
    <t>B41505298</t>
  </si>
  <si>
    <t>B70496815</t>
  </si>
  <si>
    <t>A06100531</t>
  </si>
  <si>
    <t>B06387724</t>
  </si>
  <si>
    <t>info@gtpsistemas.com</t>
  </si>
  <si>
    <t>contacto@informaticoadomicilio.com</t>
  </si>
  <si>
    <t>comercial@aliernet.com</t>
  </si>
  <si>
    <t>contacto@idemas.es</t>
  </si>
  <si>
    <t>tempus@tempus.es</t>
  </si>
  <si>
    <t>info@quersystem.es</t>
  </si>
  <si>
    <t>info@agesinfor.es</t>
  </si>
  <si>
    <t>info@monitorinformatica.com</t>
  </si>
  <si>
    <t>iago.carmuega@cwellt.com</t>
  </si>
  <si>
    <t>info@gaeinformatica.com</t>
  </si>
  <si>
    <t>info@icsoft.es</t>
  </si>
  <si>
    <t>Mantenimiento y soporte informático empresarial</t>
  </si>
  <si>
    <t>Servicios gestionados y mantenimiento IT</t>
  </si>
  <si>
    <t>Soporte técnico remoto y presencial</t>
  </si>
  <si>
    <t>Software logístico y digitalización de almacenes</t>
  </si>
  <si>
    <t>Consultoría y soporte IT empresarial</t>
  </si>
  <si>
    <t>Servicios cloud e infraestructura tecnológica</t>
  </si>
  <si>
    <t>Servicios informáticos y mantenimiento de sistemas</t>
  </si>
  <si>
    <t>Mantenimiento y consultoría informática</t>
  </si>
  <si>
    <t>Venta de equipos y soporte IT integral</t>
  </si>
  <si>
    <t>Consultoría tecnológica y desarrollo software</t>
  </si>
  <si>
    <t>Infraestructura IT y soporte corporativo</t>
  </si>
  <si>
    <t>Servicios informáticos empresariales</t>
  </si>
  <si>
    <t>Soporte recurrente onsite y remoto</t>
  </si>
  <si>
    <t>Contratos MSP y gestión integral IT</t>
  </si>
  <si>
    <t>Field service y atención rápida a pymes</t>
  </si>
  <si>
    <t>Integraciones ERP y automatización logística</t>
  </si>
  <si>
    <t>Administración de sistemas y redes</t>
  </si>
  <si>
    <t>Migraciones cloud y operación continua</t>
  </si>
  <si>
    <t>Implantación y gestión de infraestructuras IT</t>
  </si>
  <si>
    <t>Continuidad operativa y soporte usuarios</t>
  </si>
  <si>
    <t>Suministro hardware más mantenimiento</t>
  </si>
  <si>
    <t>Proyectos software a medida e integraciones</t>
  </si>
  <si>
    <t>Outsourcing tecnológico empresarial</t>
  </si>
  <si>
    <t>Digitalización y soporte continuo</t>
  </si>
  <si>
    <t>16-02 96 118 81 02-No disponible. https://servincoonline.net16-02 96 118 81 02-Me atiende Nuria que pruebe a llamar mañana por la mañana por si se encuentra el responsable. https://servincoonline.net 17-02 96 118 81 02-Me atiende Nuria gk comenta que Antonio responsable está toda la mañana ocupada, pendiente de mandar email con el modelo a antonio.c@servincoonline.net Att. Antonio. Receptividad baja.</t>
  </si>
  <si>
    <t xml:space="preserve">16-02 650 42 64 93-No disponible.17-02 650 42 64 93-Me atiende Tamara comenta que el jefe está haciendo un directo y no puede atenderme, Tamara comenta que solo venden equipos, comento que nuestro porfolio es muy amplio, al decir +O, comenta que no le interesa que ellos solos venden equipos pero que aun así mandemos el modelo para que lo vea Daniel, pendiente de mandar a  worldpcsesion@gmail.com Att. Daniel Sánchez. </t>
  </si>
  <si>
    <t xml:space="preserve">16-02 956 22 74 15- No disponible. 17-02 956 22 74 15- Tlf. erróneo. </t>
  </si>
  <si>
    <t>937 124 236</t>
  </si>
  <si>
    <t>17-02 -956 80 80 49-No quieren colaborar comenta que tienen todo en su porfolio, no da opción a mandar porfolio, no colabora https://www.segintec.com/</t>
  </si>
  <si>
    <t>17-02 902555123-Tlf no valido. https://aliernet.com/</t>
  </si>
  <si>
    <t>17-02 937 124 236-Gk que eso lo llevan de central y que está cubierto, cuelga. No colabora. https://www.idemas.com/</t>
  </si>
  <si>
    <t>17-02 976591607-Me atiende Laura comenta que ella no se encarga que mandemos el modelo y ella lo hace llegar a la persona responsable pendiente de mandar a tempus@tempus.es sin Att. https://www.tempus.es/servicios/ Nivel bajo receptividad, ella no se encarga.</t>
  </si>
  <si>
    <t xml:space="preserve">17-02 961239090-Tlf. erróneo. 96 115 41 09 - Me atiende Keiti de soporte pendiente de mandar email y ella lo reenvia al responsable a info@quersystem.es Att. Soporte, Poco receptiva no se encarga. </t>
  </si>
  <si>
    <t>614052799 / 954 70 11 45</t>
  </si>
  <si>
    <t xml:space="preserve">954501022 / 902 42 14 21 </t>
  </si>
  <si>
    <t>881150660 / 646 30 39 77</t>
  </si>
  <si>
    <t>924267017 / +34 657 954 353</t>
  </si>
  <si>
    <t>17-02 954501022-Me atiende Mari Carmen de administración pendiente de mandar modelo a administracion@monitorinformatica.com sin Att., Mari Carmen lo manda a dirección si no recibimos respuesta vía email volver a llamar al semana que viene.  https://www.monitorinformatica.com/</t>
  </si>
  <si>
    <t>17-02 924267017-No disponible. 657 954 353-Comentan que no colaboran que desarrollan un producto muy específico y no comercializan con otros productos. https://www.icsoft.es/</t>
  </si>
  <si>
    <t>LEAD DUPLICADO 1614</t>
  </si>
  <si>
    <t>13-02 934 60 25 21-Me atiende Marcos que el jefe está reunido que el no se encarga probar a llamar antes de las 14h que cierran. 934 60 25 21-No disponible.17-02 934 60 25 21-No disponible.</t>
  </si>
  <si>
    <t>13-02 910 71 09 17-Comenta que le pillo en mal momento llamar el lunes sobre las 12.  16-02 910 71 09 17- No disponible.</t>
  </si>
  <si>
    <t>Delta Soft Desarrollo de Software, S.L.</t>
  </si>
  <si>
    <t>Beat IT Solutions, S.L.</t>
  </si>
  <si>
    <t>ENCAMINA, S.L.</t>
  </si>
  <si>
    <t>Vectore Iniciativas de Negocio, S.L.</t>
  </si>
  <si>
    <t>TELENEXT SERVICIOS INFORMATICOS SL</t>
  </si>
  <si>
    <t>SIPS CONSULTORIA INFORMATICA SL</t>
  </si>
  <si>
    <t>INFORPYME SERVICIOS INFORMATICOS SL</t>
  </si>
  <si>
    <t>DurnIA Tecnologías de la Información, S.L.</t>
  </si>
  <si>
    <t>Bakata Solutions, S.L.</t>
  </si>
  <si>
    <t>RED LEMON TECHNOLOGIES, S.L.</t>
  </si>
  <si>
    <t>NAVEX CONSULTORÍA INFORMÁTICA, S.L.</t>
  </si>
  <si>
    <t>Brain Hardware, S.L.</t>
  </si>
  <si>
    <t>Consultoría Informática Vicky Red, S.L. (CiviRed)</t>
  </si>
  <si>
    <t>Laso, S.L. (NetOffice)</t>
  </si>
  <si>
    <t>ANÁLISIS Y DESARROLLO DE SOFTWARE, S.L. (IRANON)</t>
  </si>
  <si>
    <t>B82293630</t>
  </si>
  <si>
    <t>B86753811</t>
  </si>
  <si>
    <t>B96988837</t>
  </si>
  <si>
    <t>B12883070</t>
  </si>
  <si>
    <t>B81826430</t>
  </si>
  <si>
    <t>B21770623</t>
  </si>
  <si>
    <t>B95273116</t>
  </si>
  <si>
    <t>B56635469</t>
  </si>
  <si>
    <t>B76706811</t>
  </si>
  <si>
    <t>B87744173</t>
  </si>
  <si>
    <t>B86737574</t>
  </si>
  <si>
    <t>B84100403</t>
  </si>
  <si>
    <t>B98535438</t>
  </si>
  <si>
    <t>B24087348</t>
  </si>
  <si>
    <t>comercial@deltasoft.es</t>
  </si>
  <si>
    <t>info@beatit.es</t>
  </si>
  <si>
    <t>encamina@encamina.com</t>
  </si>
  <si>
    <t>vectore@vectore.es</t>
  </si>
  <si>
    <t>ejimenez@telenext.es</t>
  </si>
  <si>
    <t>info@sipsbarcelona.com</t>
  </si>
  <si>
    <t>dpd@consulpyme.com</t>
  </si>
  <si>
    <t>info@durnia.es</t>
  </si>
  <si>
    <t>alfonso.lecuona@bakata.es</t>
  </si>
  <si>
    <t>dpd@redlemon.es</t>
  </si>
  <si>
    <t>comercial@navexconsulting.es</t>
  </si>
  <si>
    <t>angel.misut@brainhardware.es</t>
  </si>
  <si>
    <t>notificaciones@civired.com</t>
  </si>
  <si>
    <t>netoffice@netoffice.es</t>
  </si>
  <si>
    <t>info@iranon.com</t>
  </si>
  <si>
    <t xml:space="preserve">16-02 621 19 13 27-No disponible. https://www.nunsys.com/16-02 621 19 13 27-Me atiende Javier, comenta que ya son partners no sabe a que nivel lineas moviles venden que llame a  960500631  central y pregunte por responsable de Telco Felix Calvo.  https://www.nunsys.com/ 17-02 960500631- No disponible. 17-02 960500631- Me atiende Mari Carmen Gk, comenta que para hablar con Félix tiene que ser vía email pendiente mandar modelo felix@nunsys.com Att. Félix Calvo, ya son partners de Líneas móviles, no sabemos si son colaboran con el porfolio completo. </t>
  </si>
  <si>
    <t>Cyber Business Center Training, S.L. (CBCenter Training)</t>
  </si>
  <si>
    <t>Digitalización de Procesos Técnicos, S.L. (aira system)</t>
  </si>
  <si>
    <t>ITC Sistemas Informáticos, S.L.</t>
  </si>
  <si>
    <t>Empatiza Consulting, S.L.</t>
  </si>
  <si>
    <t>A.M. System, S.L.</t>
  </si>
  <si>
    <t>Virox Soluciones Informáticas, S.L.</t>
  </si>
  <si>
    <t>Guara Servicios Informáticos, S.L.</t>
  </si>
  <si>
    <t>Corebit Sistemas, S.L.</t>
  </si>
  <si>
    <t>Digital Desk, S.L.</t>
  </si>
  <si>
    <t>Solventus Software, S.L.</t>
  </si>
  <si>
    <t>Camrod Infohelp Servicios Informáticos, S.L.</t>
  </si>
  <si>
    <t>Mistral Business Solutions, S.L.U.</t>
  </si>
  <si>
    <t>Ingeniería, Investigación e Innovación para Internet, S.L. (i3net)</t>
  </si>
  <si>
    <t>Soft Control Informática</t>
  </si>
  <si>
    <t>NaimiTech, S.L.</t>
  </si>
  <si>
    <t>B83620732</t>
  </si>
  <si>
    <t>B06765671</t>
  </si>
  <si>
    <t>B73684185</t>
  </si>
  <si>
    <t>B74368127</t>
  </si>
  <si>
    <t>B85935989</t>
  </si>
  <si>
    <t>B22360531</t>
  </si>
  <si>
    <t>B85438380</t>
  </si>
  <si>
    <t>B67545160</t>
  </si>
  <si>
    <t>B21841747</t>
  </si>
  <si>
    <t>B83803890</t>
  </si>
  <si>
    <t>B98539083</t>
  </si>
  <si>
    <t>B72168727</t>
  </si>
  <si>
    <t>A7838733</t>
  </si>
  <si>
    <t>B19854272</t>
  </si>
  <si>
    <t xml:space="preserve">17-02 956 07 85 05-No disponible. https://www.pcbox.com/ 17-02 956 07 85 05-Me atiende Juan Manuel, comenta que ya son partners de masmovil y todos PCBox tambien lo son.  https://www.pcbox.com/ </t>
  </si>
  <si>
    <t>17-02 675 828 414- No disponible. https://gadespc.es/ 17-02 675 828 414-No colaboran, no les interesa, poco agradable.  https://gadespc.es/</t>
  </si>
  <si>
    <t>Formación y consultoría informática</t>
  </si>
  <si>
    <t>Desarrollo de software, hosting y servicios digitales</t>
  </si>
  <si>
    <t>Servicios gestionados y soluciones TI</t>
  </si>
  <si>
    <t>Soluciones/servicios de software (ERP / gestión) y consultoría</t>
  </si>
  <si>
    <t>Servicios y soluciones informáticas</t>
  </si>
  <si>
    <t>Servicios informáticos / soporte y sistemas</t>
  </si>
  <si>
    <t>Consultoría informática y diseño (según su aviso legal)</t>
  </si>
  <si>
    <t>Desarrollo de software (según su aviso legal)</t>
  </si>
  <si>
    <t>Servicios informáticos (soporte/ayuda IT)</t>
  </si>
  <si>
    <t>Consultoría informática</t>
  </si>
  <si>
    <t>Servicios de internet/ingeniería para internet (según aviso legal)</t>
  </si>
  <si>
    <t>Servicios TI y consultoría informática</t>
  </si>
  <si>
    <t>Desarrollo de software a medida y consultoría tecnológica</t>
  </si>
  <si>
    <t>Canal de captación conjunta: formación + consultoría para pymes</t>
  </si>
  <si>
    <t>Co-delivery: desarrollo web/soft + hosting para clientes compartidos</t>
  </si>
  <si>
    <t>Derivación de leads SMB y ejecución de soporte recurrente</t>
  </si>
  <si>
    <t>Servicios gestionados + ciberseguridad (proyectos recurrentes)</t>
  </si>
  <si>
    <t>Co-selling en proyectos de implantación/modernización y soporte</t>
  </si>
  <si>
    <t>Mantenimiento informático recurrente + proyectos puntuales</t>
  </si>
  <si>
    <t>Partner regional (Huesca/Aragón): referrals + soporte</t>
  </si>
  <si>
    <t>Soporte TI corporativo y continuidad (bolsas/retainer)</t>
  </si>
  <si>
    <t>Colaboración por vertical: diseño/consultoría + delivery IT</t>
  </si>
  <si>
    <t>Equipo de desarrollo a medida: fábrica de software para picos</t>
  </si>
  <si>
    <t>Soporte onsite/remoto como back-up operativo</t>
  </si>
  <si>
    <t>Consultoría e implantación: ejecución conjunta por proyectos</t>
  </si>
  <si>
    <t>Partner regional (Cádiz/Andalucía): leads + operación</t>
  </si>
  <si>
    <t>Soporte 24/7 + proyectos de transformación (packs mensuales)</t>
  </si>
  <si>
    <t>Desarrollo a medida + integraciones (API) para proyectos conjuntos</t>
  </si>
  <si>
    <t xml:space="preserve">LEAD DUPLICADO  NO VOLVER A LLAMAR  1615
 </t>
  </si>
  <si>
    <t>17-02 916904723-Me atiende Ángel responsable, me manda email para que tenga su contacto, le interesa mucho colaborar soluciones digitales, muy receptivo, pendiente mandar reunión para el martes 24 a las 12h. A angel.misut@brainhardware.es , Gk comenta que ya son clientes de +O.</t>
  </si>
  <si>
    <t xml:space="preserve">17-02 961111791-No disponible. </t>
  </si>
  <si>
    <t>910 48 93 10</t>
  </si>
  <si>
    <t>953275931 / 955 44 10 60</t>
  </si>
  <si>
    <t>915446600 / 915 43 32 10</t>
  </si>
  <si>
    <t>915 98 04 60</t>
  </si>
  <si>
    <t>915076360/ 932 626330</t>
  </si>
  <si>
    <t>IC - Informáticos Castellón</t>
  </si>
  <si>
    <t>964 22 77 66</t>
  </si>
  <si>
    <t>info@informaticoscastellon.com</t>
  </si>
  <si>
    <t>B12876932</t>
  </si>
  <si>
    <t>Soporte IT, mantenimiento informático, consultoría tecnológica y soluciones para empresas en Castellón.</t>
  </si>
  <si>
    <t>Workplace + Microsoft 365 + Seguridad en Tu Correo + Backup Microsoft 365</t>
  </si>
  <si>
    <t>INTEGRA Consultores</t>
  </si>
  <si>
    <t>964 23 45 12</t>
  </si>
  <si>
    <t>info@integraconsultores.es</t>
  </si>
  <si>
    <t>B12587463</t>
  </si>
  <si>
    <t>Consultoría informática integral, mantenimiento IT, sistemas y servicios tecnológicos para empresas.</t>
  </si>
  <si>
    <t>Network Plus + IPs Fijas + Conecta Empresas + Ciber Protección Red Móvil</t>
  </si>
  <si>
    <t>Inforcastellon Soluciones Informáticas</t>
  </si>
  <si>
    <t>964 10 20 30</t>
  </si>
  <si>
    <t>info@inforcastellon.com</t>
  </si>
  <si>
    <t>B12933421</t>
  </si>
  <si>
    <t>Servicios informáticos para empresas, soporte técnico, mantenimiento y soluciones tecnológicas.</t>
  </si>
  <si>
    <t>Workplace + Microsoft 365 + Seguridad en Tu Correo + Centralita Negocio</t>
  </si>
  <si>
    <t>Planatec Software, S.L.</t>
  </si>
  <si>
    <t>964 52 34 11</t>
  </si>
  <si>
    <t>info@planatec.es</t>
  </si>
  <si>
    <t>B12456789</t>
  </si>
  <si>
    <t>Integración de sistemas, soporte IT y soluciones tecnológicas para empresas.</t>
  </si>
  <si>
    <t>Network Plus + SuperLAN + IPs Fijas + Seguridad en Tu Sede</t>
  </si>
  <si>
    <t>IT.Backing</t>
  </si>
  <si>
    <t>964 03 45 67</t>
  </si>
  <si>
    <t>info@itbacking.com</t>
  </si>
  <si>
    <t>B98654321</t>
  </si>
  <si>
    <t>Desarrollo de software ERP, consultoría IT y soluciones tecnológicas empresariales.</t>
  </si>
  <si>
    <t>Conecta Empresas + Backup 4G + Microsoft 365 + Seguridad en Tu Correo</t>
  </si>
  <si>
    <t>Virtus Informática</t>
  </si>
  <si>
    <t>964 88 77 66</t>
  </si>
  <si>
    <t>info@virtusinformatica.es</t>
  </si>
  <si>
    <t>B12765432</t>
  </si>
  <si>
    <t>Mantenimiento informático, soporte técnico y consultoría IT para empresas.</t>
  </si>
  <si>
    <t>Workplace + Microsoft 365 + Ciber Protección Red Móvil + Backup Microsoft 365</t>
  </si>
  <si>
    <t>Inttegrum</t>
  </si>
  <si>
    <t>964 55 44 33</t>
  </si>
  <si>
    <t>info@inttegrum.com</t>
  </si>
  <si>
    <t>B12345678</t>
  </si>
  <si>
    <t>Desarrollo de software, consultoría tecnológica y soluciones digitales empresariales.</t>
  </si>
  <si>
    <t>Microsoft 365 + Conecta Empresas + Seguridad en Tu Correo + IPs Fijas</t>
  </si>
  <si>
    <t>Vidasoft</t>
  </si>
  <si>
    <t>964 77 88 99</t>
  </si>
  <si>
    <t>info@vidasoft.es</t>
  </si>
  <si>
    <t>B12233445</t>
  </si>
  <si>
    <t>Desarrollo de software y soluciones tecnológicas para empresas.</t>
  </si>
  <si>
    <t>Conecta Empresas + Backup 4G + Microsoft 365 + Seguridad en Tu Sede</t>
  </si>
  <si>
    <t>Centro Informático Castellón</t>
  </si>
  <si>
    <t>964 21 11 00</t>
  </si>
  <si>
    <t>info@centroinformaticocastellon.com</t>
  </si>
  <si>
    <t>B12098765</t>
  </si>
  <si>
    <t>Servicios informáticos, mantenimiento y venta de equipos tecnológicos.</t>
  </si>
  <si>
    <t>Conecta PYMES + Seguridad en Tu Sede + Ciber Protección Red Móvil</t>
  </si>
  <si>
    <t>ESPA Informática</t>
  </si>
  <si>
    <t>964 58 90 12</t>
  </si>
  <si>
    <t>info@espa.es</t>
  </si>
  <si>
    <t>B12499887</t>
  </si>
  <si>
    <t>Soluciones informáticas y mantenimiento IT integral para empresas en Castellón.</t>
  </si>
  <si>
    <t>Novologic S.L.</t>
  </si>
  <si>
    <t>964 34 56 78</t>
  </si>
  <si>
    <t>info@novologic.es</t>
  </si>
  <si>
    <t>B12988776</t>
  </si>
  <si>
    <t>Servicios IT, mantenimiento informático, TPV y presencia online para empresas.</t>
  </si>
  <si>
    <t>Network Plus + IPs Fijas + Gestión Hostelería y Comercios + Conecta PYMES</t>
  </si>
  <si>
    <t>Angal Informática</t>
  </si>
  <si>
    <t>964 45 67 89</t>
  </si>
  <si>
    <t>B12344321</t>
  </si>
  <si>
    <t>Desarrollo web, soluciones tecnológicas y servicios IT para empresas.</t>
  </si>
  <si>
    <t>Presencia Digital + Web Empresas + Microsoft 365 + Conecta PYMES</t>
  </si>
  <si>
    <t>GSol – Soluciones Odoo</t>
  </si>
  <si>
    <t>964 90 11 22</t>
  </si>
  <si>
    <t>info@gsol.es</t>
  </si>
  <si>
    <t>B12777888</t>
  </si>
  <si>
    <t>Implantación ERP Odoo, digitalización empresarial y servicios IT adaptados.</t>
  </si>
  <si>
    <t>Conecta Empresas + IPs Fijas + Network Plus + Microsoft 365</t>
  </si>
  <si>
    <t>17-02 937 60 74 52-No disponible. https://www.alvissl.net/17-02 937 60 74 52-Me atiende Borja volver a llamar el martes que viene sobre esta hora al móvil, ya ha colaborado con otras operadoras y ha tenido problemas legales con el número de ventas, y con publicitar que son partners en redes sociales\web. Consultar duda pendiente mandar email con modelo a  info@alvismobile.com Att. Borja, 631924183. Me atiende https://www.alvissl.net/</t>
  </si>
  <si>
    <t>17-02 607717019-Me atiende Enrique gerente, le pillo con un cliente, pendiente de mandar modelo a ejimenez@telenext.es Att. Enrique, volver a llamar el jueves sobre las 11H.  Receptividad media https://telenext.es/</t>
  </si>
  <si>
    <t>17-02 932192545- Me atiende Salvador gerente comenta que no le interesa a priori que cree que no hay sinergia, pendiente de mandar modelo a info@sipsbarcelona.com Att. Salvador, y volver a llamar la semana que viene martes sobre las 17h. https://sipsbarcelona.com/</t>
  </si>
  <si>
    <t>17-02 618637386-Hablo con Alberto gerente, bastante interesado pendiente agendar reunión mañana 18 11:30h. alberto.aguado@durnia.es Att. Alberto https://www.durnia.com/</t>
  </si>
  <si>
    <t>Pendiente recibir lead (despacho abogados)</t>
  </si>
  <si>
    <t>Duino Inversiones SL</t>
  </si>
  <si>
    <t>16-02 924 26 01 67-No disponible. https://aprendeadistancia.com/ actividad de la web no se asemeja a la colaboración 17-02 924 26 01 67-No disponible 18-02 924 26 01 67-No disponible</t>
  </si>
  <si>
    <t xml:space="preserve">17-02 956 92 49 75-Me atiende Edurne de división de seguridad comenta que Near Systems pertenece a grupo Nunsys Valencia, que los partners se hacen desde central. </t>
  </si>
  <si>
    <t>17-02 924246060-No disponible. https://www.gaeinformatica.com/ 17-02 924246060-Me atiende Rubén, se apunta mi contacto, pendiente mandar emial a jesus@gaeinformatica.net Att. Jesús, Rubén comenta que le mandemos la información aunque él pase nota de la llamada. https://www.gaeinformatica.com/</t>
  </si>
  <si>
    <t>17-02 976281611- No disponible. https://www.netoffice.es/ 18-02 976281611</t>
  </si>
  <si>
    <t>17-02 916865707-Fuera de horario. https://www.deltasoft.es/18-02 916865707-Me atiende gk comenta que ahora mismo están muy ocupados y no están ampliando ni les interesa colaborar, probar en unos meses por si han bajado un poco la actividad. https://www.deltasoft.es/</t>
  </si>
  <si>
    <t>18-02 922083252-Me atiende Alfonso gerente comenta que se va los Carnavales le pillo en aeropuerto, volver a llamar miércoles 25 sobre las 11. https://bakata.es/</t>
  </si>
  <si>
    <t>18-02 678504896-No disponible. https://redlemon.es/</t>
  </si>
  <si>
    <t>18-02 912290665-Gk comenta que la responsable Ana Belén está reunida probar a llamar más tarde.  https://navexconsulting.es/</t>
  </si>
  <si>
    <t>18-02 911025025-Me atiende el gerente comenta que solo son empresa de formación no hay sinergia en posible colaboración, actividad no corresponde.  https://cbcenter.com/</t>
  </si>
  <si>
    <t>18-02 910 48 93 10- Me atiende Alex de soporte comenta que él no tiene forma de explicar a administración el motivo de la llamada y el email, no está en oficinas, comenta que la única forma que vean el modelo es vía email pendiente de enviar a Dto. Administración administracion@empatiza.es Att. Administración. https://www.empatiza.es/</t>
  </si>
  <si>
    <t>18-02 987549559- Me atiende Natividad no es la persona responsable,MAIL ENVIADO  a info@iranon.com sin Att. Receptividad baja.</t>
  </si>
  <si>
    <t>18-02 962698064- Me atiende Olga de administración, MAIL ENVIADO A administracion@encamina.com Sin att., Olga lo hace llegar al dto. Correspondiente pero no garantiza nada, receptividad baja https://www.encamina.com/</t>
  </si>
  <si>
    <t>18-02 911 59 99 17- Me atiende Jesús . MAIL ENVIADO a infofir@firsap.com sin Att. Receptividad baja.</t>
  </si>
  <si>
    <t>13-02 91 001 12 76 Me atiende Martín, comenta que está solo en la empresa, ya es distribuidor de O2,MAIL ENVIADO para reunión Miércoles 18 a las 09:30 info@pcchamartin.com  -https://www.pcchamartin.com</t>
  </si>
  <si>
    <t>16-02 91 242 60 06-Me atiende Lidia, comenta que las colaboraciones son con Fernando, la veo receptiva, Mail enviado email a info@lqnsoluciones.com Att. Fernando, intento agendar reunión para mañana día 17 a las 11, mandarle ese slot a Fernando y si no le cuadra pues se modifica. Fernando nos comenta que, por ahora, no está interesado en la colaboración. Si más adelante cambia de opinión, nos pondremos en contacto con ustedes.</t>
  </si>
  <si>
    <t>12-02 943 323 039-Me atiende Urti comenta que el dto. Que se encarga ahora mismo está reunido. Mail Enviado a info@kts.eus sin Att. https://kts.eus/</t>
  </si>
  <si>
    <t>18-02 953275931- Me atiende gk Fátima comenta que lo lleva el director pero hablar con el es bastante complicado comenta que la mejor opción es mandarle un email si está interesado nos contacta pendiente enviar modelo a smoya@amsystem.es  Att. Sebastián Moya. https://amsystem.es/</t>
  </si>
  <si>
    <t>12-02 Me atiende Ireya ella no se encarga, Mail enviado a administracion@euritaxconsultores.com sin att. Si les interesa nos contactan vía email, poco receptiva. https://www.aticsoft.com/</t>
  </si>
  <si>
    <t>13-02 93 452 57 77- Me atiende Saúl de soporte técnico, comenta que es muy complicado hablar con directivos por tlf. MAIL enviado a administracion@ietres.com sin Att. Y ellos lo derivan a la persona correspondiente, poco receptivo.</t>
  </si>
  <si>
    <t>16-02  MAIL ENVIADO 13-02 96 344 95 63- Me atiende Antoni, Mail enviado a pau@microvalencia.com Att. Pau, comenta que si Pau le interesa, persona que se encarga, agenda reunión  https://www.microvalencia.es/ Programación y kit digital.</t>
  </si>
  <si>
    <t xml:space="preserve">.13-02 96 110 20 10-Me atienden de administración ella no se encarga pero lo pasa a Valeria, comenta que mandemos email enviado a administracion@ymant.com Att. Valeria. </t>
  </si>
  <si>
    <t>16-02  MAIL ENVIADO 13-02 916 33 88 89-Me atiende Sergio de administración comenta que de esto se encarga gerencia MAIL ENVIADO A info@bouge.es Att. Gerencia, desarrolladores y kit digital. https://bouge.es/ 17-02 Me atiende Sergio, llamo para hacer seguimiento comenta que si no nos han contestado al email no están interesados.</t>
  </si>
  <si>
    <t>16-02 917 02 16 45-Me atiende Eva, comenta que ella no se encarga lo traslada al dto correspondiente, Mail enviado a ebi@nextret.net Att. Eva,  https://nextret.net/</t>
  </si>
  <si>
    <t>16-02-Me atiende Sergio, comenta que la persona responsable no se encuentra, Mail enviado a miguelangel@infoadcom.com At. Miguel Ángel.</t>
  </si>
  <si>
    <t>16-02  986 48 42 01-Me atiende gk me pasa con compañera de administración Tamara, Mail enviado l a admin@asysgon.com Att. Tamara Gil, lo ve con el responsable y nos dice algo  https://asysgon.com/</t>
  </si>
  <si>
    <t xml:space="preserve">16-02 924 24 89 32- Me atiende David responsable. Mail enviado a eurocomsl@eurocomsl.com Att. David. </t>
  </si>
  <si>
    <t>18-02 918768099- No están interesados en colaborar y cuelga. https://virox.es/</t>
  </si>
  <si>
    <t>18-02 974222449-Tlf no existe. https://www.guarasi.com/</t>
  </si>
  <si>
    <t>18-02 915446600- Me atiende un trabajador Carlos, hace el filtro primero, pendiente de mandar email modelo a jorge.gomez@corebit.es Att. Jorge Gómez, Carlos no sabe si le va interesar a su jefe.  https://www.corebit.es/</t>
  </si>
  <si>
    <t xml:space="preserve">17-02 661 54 65 45-Me atiende David de administración me facilita el tlf de su jefe 608991414 Daniel Pérez, David,   https://cadizpyme.es/ 608991414 -Daniel reunión mañana 18 12h. info@cadizpyme.es Att. Daniel. </t>
  </si>
  <si>
    <t xml:space="preserve">18-02 915 98 04 60- Gk me atiende, comenta que mandemos email a  virtualdesk@virtualdesk.es sin Att. Y si les interesa a los directivos se ponen en contacto con nosotros, Receptividad muy baja  https://www.digital-desk.es </t>
  </si>
  <si>
    <t>18-02 608355608-Me atiende Maxim responsable pendiente de mandar email reunión mañana dia 19 a 10h. corporate@solventussoftware.com Att. Maxim  https://solventussoftware.com/</t>
  </si>
  <si>
    <t xml:space="preserve">
18-02 961486916-Cuelga al presentarme. https://www.mistralbs.com/</t>
  </si>
  <si>
    <t>18-02 956210202- Comenta que no hay sinergia en el porfolio para una posible colaboración. https://www.i3net.es/</t>
  </si>
  <si>
    <t>18-02 915076360-Soraya dirección que me he confundido y cuelga dirección, vuelvo a llamar dto. Administración y comenta que están conduciendo. Llamar en otro momento. No muy receptiva.</t>
  </si>
  <si>
    <t>18-02 964 03 45 67 -Tlf. no existe 96 472 28 85- Me atiende Julia, ella no se encarga comenta que mandemos email modelo pendiente mandar a info@itbacking.Com sin Att. 
https://www.itbacking.com</t>
  </si>
  <si>
    <t>Inisoft Consultoría y Servicios Informáticos, S.L.</t>
  </si>
  <si>
    <t>Ciberdatos Seguridad de la Información, S.L.</t>
  </si>
  <si>
    <t>Factum Information Technologies, S.L.</t>
  </si>
  <si>
    <t>Widu Software, S.L.</t>
  </si>
  <si>
    <t>DISA, S.L. (Grup Sertec)</t>
  </si>
  <si>
    <t>Microinfo Servicios Informáticos, S.L.</t>
  </si>
  <si>
    <t>Informática y Desarrollo de Software, S.L. (IDSplus)</t>
  </si>
  <si>
    <t>ADEC Sistemas Informáticos, S.L.</t>
  </si>
  <si>
    <t>Proyectos Informáticos Levante, S.L. (PIL)</t>
  </si>
  <si>
    <t>Sistemas Informáticos Málaga, S.L. (SIM)</t>
  </si>
  <si>
    <t>ECNA Informática, S.L.</t>
  </si>
  <si>
    <t>Coninpe Consultores Informáticos, S.L.</t>
  </si>
  <si>
    <t>Codetia, S.L.</t>
  </si>
  <si>
    <t>Redmatica, S.L.</t>
  </si>
  <si>
    <t>Innovacodex Solutions, S.L.</t>
  </si>
  <si>
    <t>B83595123</t>
  </si>
  <si>
    <t>B72940111</t>
  </si>
  <si>
    <t>B86649896</t>
  </si>
  <si>
    <t>B66837452</t>
  </si>
  <si>
    <t>B60329836</t>
  </si>
  <si>
    <t>B63385488</t>
  </si>
  <si>
    <t>B96097911</t>
  </si>
  <si>
    <t>B96951231</t>
  </si>
  <si>
    <t>B96744735</t>
  </si>
  <si>
    <t>B29819841</t>
  </si>
  <si>
    <t>B95273133</t>
  </si>
  <si>
    <t>B90184724</t>
  </si>
  <si>
    <t>B90249491</t>
  </si>
  <si>
    <t>B21782982</t>
  </si>
  <si>
    <t>Gestión integral de sistemas informáticos y telecomunicaciones: consultoría e integración (ERP/BD), comunicaciones y mantenimiento.</t>
  </si>
  <si>
    <t>Servicios de ciberseguridad y protección de datos: asesoramiento, cumplimiento (RGPD/LOPDGDD) y servicios asociados.</t>
  </si>
  <si>
    <t>Soluciones y servicios avanzados de ciberseguridad (consultoría, auditoría, servicios gestionados y desarrollo de producto).</t>
  </si>
  <si>
    <t>Desarrollo de software de catálogos/presentaciones interactivas (CatalogMaker) para contenidos digitales.</t>
  </si>
  <si>
    <t>Mantenimiento y gestión de infraestructura IT, redes, backup, CPD, outsourcing de sistemas y ciberseguridad.</t>
  </si>
  <si>
    <t>Servicios informáticos para empresas: instalación y mantenimiento de redes/sistemas, backup/Office 365 y ciberseguridad.</t>
  </si>
  <si>
    <t>Desarrollo de software y soporte técnico; soluciones como FincasPlus (administración de fincas) y otros productos.</t>
  </si>
  <si>
    <t>Servicios IT para empresas: servidores Windows/Linux, virtualización, redes, seguridad y asistencia técnica.</t>
  </si>
  <si>
    <t>Consultoría IT, gestión de infraestructuras, automatizaciones y desarrollos a medida.</t>
  </si>
  <si>
    <t>Servicios y soporte informático; soluciones TPV (Gold TPV) y atención/soporte 24x365.</t>
  </si>
  <si>
    <t>Soluciones empresariales: proyectos tecnológicos, servicios gestionados, BI, gestión documental y ERP (QS Webgate).</t>
  </si>
  <si>
    <t>Consultoría y transformación digital; implantación y adaptación de Odoo (partner oficial) y soluciones TIC.</t>
  </si>
  <si>
    <t>Diseño web, desarrollo de aplicaciones a medida y soporte/mantenimiento informático en Sevilla.</t>
  </si>
  <si>
    <t>Reparación y mantenimiento integral de equipos (PC, tablets, móviles, impresoras) con cobertura nacional.</t>
  </si>
  <si>
    <t>Desarrollo de software a medida, apps móviles y ERP para automatización de negocio.</t>
  </si>
  <si>
    <t>Aliado para despliegues y soporte gestionado a pymes/mediana empresa (outsourcing IT + redes + seguridad) con co-venta y delivery conjunto.</t>
  </si>
  <si>
    <t>Partner para paquetizar “ciber + compliance” como add-on a proyectos de infraestructura/soporte de integradores.</t>
  </si>
  <si>
    <t>Colaboración para proyectos enterprise (assessment, hardening, SOC/MDR) y preventa técnica conjunta en cuentas grandes.</t>
  </si>
  <si>
    <t>Integración con integradores enfocados en retail/ventas: digitalización de catálogos y habilitación comercial (implantación + formación).</t>
  </si>
  <si>
    <t>Integrador delivery partner para servicios gestionados (contratos recurrentes) y soporte en Barcelona/área metropolitana.</t>
  </si>
  <si>
    <t>Colaboración para cobertura regional (Cataluña) en field service, mantenimiento y proyectos de modernización puesto de trabajo.</t>
  </si>
  <si>
    <t>Alianza para verticalizar: integradores que trabajen con despachos/real estate (implantación + soporte + migraciones).</t>
  </si>
  <si>
    <t>Partner para proyectos de infraestructura (servidores/virtualización) y contratos de soporte gestionado en Valencia.</t>
  </si>
  <si>
    <t>Colaboración para ejecución de proyectos (automatización + desarrollo) y mantenimiento recurrente en zona Levante.</t>
  </si>
  <si>
    <t>Partner para integradores con clientes hospitality/retail (TPV + soporte + despliegue en campo).</t>
  </si>
  <si>
    <t>Colaboración en cuentas mid-market/enterprise: implantaciones ERP/BI/documental y operación gestionada (SLA).</t>
  </si>
  <si>
    <t>Alianza para proyectos ERP Odoo en pymes/mediana empresa: co-venta, implantación, verticales y soporte evolutivo.</t>
  </si>
  <si>
    <t>Partner para integradores que necesiten fábrica de software (web/apps) + mantenimiento IT como capacidad extendida.</t>
  </si>
  <si>
    <t>Colaboración como red de soporte/servicio técnico (break-fix + mantenimiento) para integradores multi-sede.</t>
  </si>
  <si>
    <t>Partner de desarrollo (software factory) para integradores: construcción de producto/verticales y proyectos a medida con delivery conjunto.</t>
  </si>
  <si>
    <t>18-02 Ya son partners de masmovil https://www.centroinformaticocastellon.com/</t>
  </si>
  <si>
    <t>18-02 964 90 11 22-Tlf. no corresponde a ningún cliente https://www.gsol.es/</t>
  </si>
  <si>
    <t>16-02 981 97 82 86-No disponible. https://torusware.com/ 17-02 981 97 82 86-No disponible. 18-02 981 97 82 86-No disponible.18-02 981 97 82 86-No le interesa colaborar, comenta ahora mismo tienen dos proyectos grandes y no están interesados. https://torusware.com/</t>
  </si>
  <si>
    <t>30-01  976480084-Atiende gk que Miguel Ángel esta de puente por el festivo hasta el lunes no va estar.02-02 976480084- Que Miguel Ángel no se encuentra hasta mañana por la mañana volver a llamar de 7a 14. 03-02 976480084-No disponible.04-02 976480084-Miguel Ángel lo comenta con el otro responsable de partners  pendiente de mandar modelo colaboración a mangel.sanchez@ccbosco.net Att. Miguel Ángel, Llamar el lunes para agendar reunión que está semana le pillo mal. 17-02  976480084 No disponible.</t>
  </si>
  <si>
    <t>Imatia Innovation S.L.</t>
  </si>
  <si>
    <t>Pendiente verificación</t>
  </si>
  <si>
    <t>Desarrollo de software y consultoría tecnológica avanzada para sector público y privado.</t>
  </si>
  <si>
    <t>Conecta Empresas + Network Plus + Workplace + Seguridad Gestionada</t>
  </si>
  <si>
    <t>Anteva Servicios Informáticos</t>
  </si>
  <si>
    <t>Mantenimiento, soporte técnico y servicios IT para PYMEs.</t>
  </si>
  <si>
    <t>Ache Enseñanza e Informática SLL</t>
  </si>
  <si>
    <t>Servicios informáticos y formación tecnológica para empresas.</t>
  </si>
  <si>
    <t>Conecta PYMES + Workplace + Microsoft 365</t>
  </si>
  <si>
    <t>Activa Informática y Comunicación SL</t>
  </si>
  <si>
    <t>Soporte técnico y servicios IT para empresas locales.</t>
  </si>
  <si>
    <t>Conecta PYMES + Network Plus + Seguridad en Tu Dispositivo</t>
  </si>
  <si>
    <t>OREKA IT</t>
  </si>
  <si>
    <t>Digitalización de procesos y soluciones tecnológicas para PYMEs.</t>
  </si>
  <si>
    <t>Conecta Empresas + Gestión de Facturas y Clientes + Presencia Digital</t>
  </si>
  <si>
    <t>Xaretec</t>
  </si>
  <si>
    <t>Soluciones y soporte informático para empresas en Navarra.</t>
  </si>
  <si>
    <t>Conecta PYMES + Seguridad Gestionada + Centralita Big PYME</t>
  </si>
  <si>
    <t>DIART TIC</t>
  </si>
  <si>
    <t>Consultoría IT, soporte técnico y servicios tecnológicos empresariales.</t>
  </si>
  <si>
    <t>Conecta Empresas + Network Plus + Seguridad Gestionada Avanzada</t>
  </si>
  <si>
    <t>Niebla Informática</t>
  </si>
  <si>
    <t>Servicios integrales de TI y soporte para empresas.</t>
  </si>
  <si>
    <t>Conecta PYMES + Seguridad en Tu Sede + Workplace</t>
  </si>
  <si>
    <t>Navarmedia</t>
  </si>
  <si>
    <t>Consultoría informática especializada en ERP y soporte empresarial.</t>
  </si>
  <si>
    <t>Conecta Empresas + IPs Fijas + Seguridad Gestionada</t>
  </si>
  <si>
    <t>540deg</t>
  </si>
  <si>
    <t>Desarrollo de software a medida y consultoría tecnológica.</t>
  </si>
  <si>
    <t>Conecta Empresas + Workplace Premium + Seguridad Gestionada Premium</t>
  </si>
  <si>
    <t>Acuarela Digital</t>
  </si>
  <si>
    <t>Desarrollo web y soporte IT para empresas.</t>
  </si>
  <si>
    <t>Conecta PYMES + Web Empresas + Presencia Digital con IA</t>
  </si>
  <si>
    <t>Adhoc Consultoría Informática</t>
  </si>
  <si>
    <t>Implantación y desarrollo de soluciones IT empresariales.</t>
  </si>
  <si>
    <t>Conecta Empresas + Network Plus + Seguridad Gestionada</t>
  </si>
  <si>
    <t>Intrepit</t>
  </si>
  <si>
    <t>Servicios especializados en ciberseguridad y consultoría IT.</t>
  </si>
  <si>
    <t>Network Plus + Seguridad Gestionada Premium + Ciber Protección Red Móvil</t>
  </si>
  <si>
    <t>IT Rioja Servicios Informáticos</t>
  </si>
  <si>
    <t>Soporte técnico y consultoría IT local para PYMEs.</t>
  </si>
  <si>
    <t>Conecta PYMES + Seguridad en Tu Dispositivo + Centralita</t>
  </si>
  <si>
    <t>Gestinet</t>
  </si>
  <si>
    <t>Servicios informáticos y soluciones tecnológicas empresariales.</t>
  </si>
  <si>
    <t>Conecta PYMES + Network Plus + Seguridad en Tu Sede</t>
  </si>
  <si>
    <t>Lambda Informática</t>
  </si>
  <si>
    <t>Integrador IT con servicios de soporte y soluciones empresariales.</t>
  </si>
  <si>
    <t>Nexiona</t>
  </si>
  <si>
    <t>Plataforma IoT y soluciones de digitalización industrial.</t>
  </si>
  <si>
    <t>Conecta Empresas + IoT + Network Plus + Seguridad Gestionada</t>
  </si>
  <si>
    <t> 881 24 29 70</t>
  </si>
  <si>
    <t>986 34 27 74</t>
  </si>
  <si>
    <t>881 98 34 48</t>
  </si>
  <si>
    <t>942 34 43 04</t>
  </si>
  <si>
    <t> 945 06 72 19</t>
  </si>
  <si>
    <t>948 05 22 05</t>
  </si>
  <si>
    <t>667 48 13 41</t>
  </si>
  <si>
    <t>948 33 70 16</t>
  </si>
  <si>
    <t>B31141823</t>
  </si>
  <si>
    <t>B31599947</t>
  </si>
  <si>
    <t>948 98 05 76</t>
  </si>
  <si>
    <t>B71213425</t>
  </si>
  <si>
    <t>636 90 55 18</t>
  </si>
  <si>
    <t>B71008072</t>
  </si>
  <si>
    <t>948 81 28 53</t>
  </si>
  <si>
    <t>932 000 830</t>
  </si>
  <si>
    <t>B72670896</t>
  </si>
  <si>
    <t>941 299 818</t>
  </si>
  <si>
    <t>919 89 02 89</t>
  </si>
  <si>
    <t>B64778996</t>
  </si>
  <si>
    <t>B96273032</t>
  </si>
  <si>
    <t>963 65 21 20</t>
  </si>
  <si>
    <t>934 61 87 37</t>
  </si>
  <si>
    <t>B65786071</t>
  </si>
  <si>
    <t>B70518444</t>
  </si>
  <si>
    <t>B39212725</t>
  </si>
  <si>
    <t>B39652581</t>
  </si>
  <si>
    <t>B01451756</t>
  </si>
  <si>
    <t>B71290704</t>
  </si>
  <si>
    <t>B52547866</t>
  </si>
  <si>
    <t>Conchi</t>
  </si>
  <si>
    <t>Adrián</t>
  </si>
  <si>
    <t>18-02 655138372- Mail enviado con reunión mañana 19 a 11:30h, sofiane@naimitech.com Att. Sofiane, Super receptivo. https://naimitech.com/</t>
  </si>
  <si>
    <t>Nazaret</t>
  </si>
  <si>
    <t>Sergio Mena</t>
  </si>
  <si>
    <t>MAIL EMVIADO 18-02 917100256-Me atiende Orlando Mora responsable pendiente mandar el modelo a , info@inisoft.es Att. Orlando. Volver a llamar el lunes sobre las 13h. https://www.inisoft.es/</t>
  </si>
  <si>
    <t>Variable ACN</t>
  </si>
  <si>
    <t>Correo</t>
  </si>
  <si>
    <t xml:space="preserve">17-02 647947337-No disponible. https://informaticoadomicilio.com/ 18-02 647947337-No disponible.20-02 647947337-No disponible.
</t>
  </si>
  <si>
    <t>17-02 881150660-No disponible. 646 30 39 77-No disponible. 18-02 881150660-No disponible. 646 30 39 77-No disponible. 20-02 881150660-No disponible. 646 30 39 77-No disponible.</t>
  </si>
  <si>
    <t xml:space="preserve">17-02 912692704-No disponible. https://www.beatit.es/18-02 912692704-No disponible. 20-02 912692704-No disponible. </t>
  </si>
  <si>
    <t>17-02 964245921-No disponible. https://vectore.es/ 18-02 964245921-No disponible 20-02 964245921-No disponible</t>
  </si>
  <si>
    <t>18-02 677600014-No disponible. 19-02 677600014-No disponible.20-02 677600014-No disponible.</t>
  </si>
  <si>
    <t>18-02 600478478- No disponible. https://www.camrod.net/ 19-02 600478478- No disponible. 20-02 600478478- No disponible.</t>
  </si>
  <si>
    <t>18-02 964 22 77 66-No disponible parece fax https://www.informaticoscastellon.com/ 19-02 964 22 77 66-No disponible parece fax https://www.informaticoscastellon.com/</t>
  </si>
  <si>
    <t>18-02 964 23 45 12- No disponible. https://integraconsultores.es/</t>
  </si>
  <si>
    <t>18-02 964 10 20 30- No disponible.19-02 964 10 20 30- No disponible. 20-02 964 10 20 30- No disponible.</t>
  </si>
  <si>
    <t xml:space="preserve">18-02 964 52 34 11-No disponible. https://www.planatec.es/19-02 964 52 34 11-No disponible 20-02 964 52 34 11-No disponible
</t>
  </si>
  <si>
    <t>18-02 964 88 77 66-No disponible. https://www.virtusinformatica.es/19-02 964 88 77 66-No disponible. 20-02 964 88 77 66-No disponible.</t>
  </si>
  <si>
    <t xml:space="preserve">18-02 964 55 44 33-No disponible. https://inttegrum.com/ 19-02 964 55 44 33-No disponible. 20-02 964 55 44 33-No disponible. </t>
  </si>
  <si>
    <t xml:space="preserve">18-02 964 77 88 99-No disponible. https://vidasoft.es/ 19-02 964 77 88 99-No disponible. 20-02 964 77 88 99-No disponible. </t>
  </si>
  <si>
    <t>17-02 944761124-Fuera de horario.https://consulpyme.com/ 18-02 944761124-No disponible. 19-02 944761124-Me atiende Gonzalo, comenta que no sabe decirme que dto. Se encarga  que lo mejor email con la información pendiente de mandar a info@consulpyme.com Att. Sin, https://consulpyme.com/ receptividad baja.</t>
  </si>
  <si>
    <t>18-02 964 58 90 12-No disponible. https://espa.es/19-02 964 58 90 12-No disponible 20-02 964 58 90 12-No disponible</t>
  </si>
  <si>
    <t>18-02 964 34 56 78-No disponible. https://novologic.es/ 19-02 964 34 56 78-No disponible 20-02 964 34 56 78-No disponible</t>
  </si>
  <si>
    <t>18-02 964 45 67 89-No disponible. https://www.angal.es/ 19-02 964 45 67 89-No disponible 20-02 964 45 67 89-No disponible</t>
  </si>
  <si>
    <t>19-02 931002531- Tlf. No existe. https://www.widu.io</t>
  </si>
  <si>
    <t>19-02 934195200- Me atiende gk Gerard responsable , Que casualmente se llama igual que el director, Pendiente de mandar reunión para el  17 Marzo 11H. gpuig@groupsertec.com Att. Gerard  Puig https://www.sertec.es/</t>
  </si>
  <si>
    <t>19-02 938013907-No disponible. Sin web.</t>
  </si>
  <si>
    <t>19-02 LEAD DUPLICADO 1560</t>
  </si>
  <si>
    <t>19.02 Mail enviado 19-02 963587161- Me atiende Isabel de administración, comenta que hablar con los directivos es complicado porque no están pendiente de mandar email a administracion@adecsistemas.com sin att. Isabel lo hace llegar si están interesados nos contestan vía email.</t>
  </si>
  <si>
    <t>19-02 963343631-Me atiende Javi responsable muy receptivo pendiente de mandar reunión mañana día 20 a las 10h. A jvaliente@pil.es Att. Javi Valiente https://pil.es/</t>
  </si>
  <si>
    <t>19-02 944159688- GK no interesada en colaborar, comenta que cree que ya han llamado en otra ocasión. https://www.ecna.es/</t>
  </si>
  <si>
    <t>19-02  881 24 29 70-Gk que la persona responsable está reunida que llame sobre las 17h.  https://www.imatia.com  881 24 29 70-No disponible.</t>
  </si>
  <si>
    <t>19-02 942763303- Me atiende Begoña comenta que esto lo lleva el gerente su jefe, me facilita su tlf 651468496 Pol Cejanes, comenta que si no consigo localizarle podemos mandar email a  gestion@cantrabriaconecta.es Att. Begoña.  https://www.cantabriaconecta.es/</t>
  </si>
  <si>
    <t>19-02 945 06 72 19- Llamar el lunes por la mañana que no se encuentra la persona responsable. Receptividad baja.</t>
  </si>
  <si>
    <t>20-02  948 81 28 53-Gk se queda con mi tlf y pasa la información, poco receptiva.        https://adhocinformatica.com/</t>
  </si>
  <si>
    <t>20-02 919 89 02 89- Me atiende Marc Lamarca Gk lo comenta con su superior ,pendiente de mandar email con el modelo a suport@gestinet.com. Att. Dto soporte.</t>
  </si>
  <si>
    <t>18-02 868929892-No disponible. https://itcsis.com/ 19-02 868929892-No disponible20-02 868929892-Me atiende Juan Antonio comenta de primeras no están interesados pendiente mandar modelo a info@itcsis.com Att. Juan Antonio, Receptividad baja  https://itcsis.com/</t>
  </si>
  <si>
    <t>MR Soluciones Tecnoinformáticas, S.L. (MR-SOLTEC)</t>
  </si>
  <si>
    <t>Binfor Solutions</t>
  </si>
  <si>
    <t>Business Information Technology Systems, S.L. (BITS)</t>
  </si>
  <si>
    <t>nFinite9000, S.L.</t>
  </si>
  <si>
    <t>Awerty Servicios Informáticos, S.L.</t>
  </si>
  <si>
    <t>Enthec Solutions, S.L.</t>
  </si>
  <si>
    <t>Aticco Software Empresarial, S.L.</t>
  </si>
  <si>
    <t>Ensys Consultores Informáticos, S.L.</t>
  </si>
  <si>
    <t>B83854000</t>
  </si>
  <si>
    <t>B83849687</t>
  </si>
  <si>
    <t>B81587008</t>
  </si>
  <si>
    <t>B62789762</t>
  </si>
  <si>
    <t>B61361556</t>
  </si>
  <si>
    <t>B88403118</t>
  </si>
  <si>
    <t>B93407146</t>
  </si>
  <si>
    <t>B48940027</t>
  </si>
  <si>
    <t>19-02 946519519-No disponible. sin web.19-02 946519519-Me atiende Oller comenta que se encuentran los gerentes, pendiente de mandar modelo a info@coninpe.es sin att.</t>
  </si>
  <si>
    <t>902 998 784; 659 956 355; 629 087 820</t>
  </si>
  <si>
    <t>91 642 78 11</t>
  </si>
  <si>
    <t>91 810 12 14</t>
  </si>
  <si>
    <t>93 803 25 72</t>
  </si>
  <si>
    <t>932 123 138; 936 763 130</t>
  </si>
  <si>
    <t>919 023 167</t>
  </si>
  <si>
    <t>951 19 19 28</t>
  </si>
  <si>
    <t>944 239 567</t>
  </si>
  <si>
    <t>Servicios IT para PYMES: mantenimiento, redes, cloud, seguridad y desarrollo.</t>
  </si>
  <si>
    <t>Cloud backup, Azure, Microsoft 365 y mantenimiento IT para PYMES.</t>
  </si>
  <si>
    <t>Soporte y mantenimiento informático para empresas.</t>
  </si>
  <si>
    <t>Mantenimiento IT y reparación/suministro de equipos.</t>
  </si>
  <si>
    <t>Soluciones y servicios IT orientados a negocio.</t>
  </si>
  <si>
    <t>Cibervigilancia y monitorización de exposición digital.</t>
  </si>
  <si>
    <t>Software empresarial ERP/CRM y soluciones de gestión.</t>
  </si>
  <si>
    <t>Desarrollo y operación de soluciones software.</t>
  </si>
  <si>
    <t>Bundle conectividad + soporte IT + seguridad.</t>
  </si>
  <si>
    <t>Fibra/móvil + cloud + backup para PYMES.</t>
  </si>
  <si>
    <t>Servicios gestionados IT + conectividad empresarial.</t>
  </si>
  <si>
    <t>Mantenimiento + endpoints + conectividad.</t>
  </si>
  <si>
    <t>Digitalización + conectividad + seguridad.</t>
  </si>
  <si>
    <t>Ciberseguridad gestionada + conectividad.</t>
  </si>
  <si>
    <t>Software de gestión + conectividad y voz.</t>
  </si>
  <si>
    <t>Soluciones digitales + conectividad empresarial.</t>
  </si>
  <si>
    <t>Infortécnica Servicios Informáticos, S.L.</t>
  </si>
  <si>
    <t>Tecicom Global Advisors, S.L.</t>
  </si>
  <si>
    <t>Gestión Informática Aplicada, S.L.</t>
  </si>
  <si>
    <t>SUPRASOFT, S.L.</t>
  </si>
  <si>
    <t>Soporte y Servicios TI, S.L. (SSTI)</t>
  </si>
  <si>
    <t>Enésima Punto Cero Sistemas Tecnológicos S.L.N.E.</t>
  </si>
  <si>
    <t>Palenzuela Escobar, S.L. (Sictemas)</t>
  </si>
  <si>
    <t>Waysit Tech Global Solutions SLL</t>
  </si>
  <si>
    <t>B82345646</t>
  </si>
  <si>
    <t>B66910977</t>
  </si>
  <si>
    <t>B08947673</t>
  </si>
  <si>
    <t>B97863054</t>
  </si>
  <si>
    <t>B98677446</t>
  </si>
  <si>
    <t>B91826511</t>
  </si>
  <si>
    <t>B93377026</t>
  </si>
  <si>
    <t>B99372534</t>
  </si>
  <si>
    <t>Servicios informáticos para empresas: integración, servidores y soporte.</t>
  </si>
  <si>
    <t>Servicios IT para empresas: comunicaciones, sistemas y networking.</t>
  </si>
  <si>
    <t>Mantenimiento IT, redes y seguridad para empresas.</t>
  </si>
  <si>
    <t>Desarrollo software, soporte IT y servicios digitales para empresas.</t>
  </si>
  <si>
    <t>Servicios gestionados TI, soporte y networking empresarial.</t>
  </si>
  <si>
    <t>Servicios informáticos y comunicaciones para empresas.</t>
  </si>
  <si>
    <t>Mantenimiento, monitorización, redes y Microsoft 365 para PYMES.</t>
  </si>
  <si>
    <t>Servicios integrales de informática y comunicaciones empresariales.</t>
  </si>
  <si>
    <t>Añadir conectividad MasOrange a proyectos de infraestructura y soporte.</t>
  </si>
  <si>
    <t>Bundle comunicaciones MasOrange + servicios IT gestionados.</t>
  </si>
  <si>
    <t>Conectividad + seguridad + backup MasOrange en contratos de mantenimiento.</t>
  </si>
  <si>
    <t>Digitalización PYME + conectividad MasOrange como base tecnológica.</t>
  </si>
  <si>
    <t>Servicios gestionados + fibra/móvil empresa MasOrange.</t>
  </si>
  <si>
    <t>Proyectos de redes y comunicaciones con conectividad MasOrange.</t>
  </si>
  <si>
    <t>Integrar VPN, M365 y backups con conectividad MasOrange.</t>
  </si>
  <si>
    <t>Co-selling IT + conectividad empresarial MasOrange.</t>
  </si>
  <si>
    <t>TECNOZERO - Soluciones Informáticas, S.L.</t>
  </si>
  <si>
    <t>Prodware Spain, S.A.</t>
  </si>
  <si>
    <t>Digittude Technology Solutions, S.L.</t>
  </si>
  <si>
    <t>Ambiser Innovaciones, S.L.</t>
  </si>
  <si>
    <t>IBÉRICA MULTIMEDIA Y MANTENIMIENTOS, S.L.</t>
  </si>
  <si>
    <t>IMAGAR INFORMÁTICA, S.L.</t>
  </si>
  <si>
    <t>MRC Consultoría y Aplicación en Internet, S.L.</t>
  </si>
  <si>
    <t>Upper Solutions, S.L.</t>
  </si>
  <si>
    <t>SYSAD IT SERVICES, S.L. (ADSYSTEMS)</t>
  </si>
  <si>
    <t>Net Support Servicios Informáticos, S.L.</t>
  </si>
  <si>
    <t>ADQA (Aplicaciones y Desarrollo en Tecnología de la Información, S.L.)</t>
  </si>
  <si>
    <t>INOLOGY, S.A.</t>
  </si>
  <si>
    <t>SERVICIOS INFORMÁTICOS MECANIZACIONES, S.A. (SIMSA)</t>
  </si>
  <si>
    <t>Sistemas Informáticos Martín, S.L.</t>
  </si>
  <si>
    <t>Logic SH Computing, S.L.</t>
  </si>
  <si>
    <t>B85424174</t>
  </si>
  <si>
    <t>B10830115</t>
  </si>
  <si>
    <t>B85355071</t>
  </si>
  <si>
    <t>B83494096</t>
  </si>
  <si>
    <t>B84531425</t>
  </si>
  <si>
    <t>B66375197</t>
  </si>
  <si>
    <t>B63160709</t>
  </si>
  <si>
    <t>A58241282</t>
  </si>
  <si>
    <t>B72460801</t>
  </si>
  <si>
    <t>Mantenimiento informático y servicios gestionados para empresas.</t>
  </si>
  <si>
    <t>Consultoría e implantación de soluciones ERP/CRM y transformación digital.</t>
  </si>
  <si>
    <t>Consultoría tecnológica y proyectos de transformación digital.</t>
  </si>
  <si>
    <t>Servicios y soluciones IT para empresas (soporte y sistemas).</t>
  </si>
  <si>
    <t>Mantenimiento informático y soporte TI empresarial.</t>
  </si>
  <si>
    <t>Consultoría informática y mantenimiento IT para empresas.</t>
  </si>
  <si>
    <t>Consultoría informática y servicios digitales/IT.</t>
  </si>
  <si>
    <t>Servicios informáticos y soluciones IT para pymes.</t>
  </si>
  <si>
    <t>Mantenimiento informático y servicios TI (marca ADSystems).</t>
  </si>
  <si>
    <t>Servicios informáticos y soporte empresarial.</t>
  </si>
  <si>
    <t>Desarrollo de software y servicios tecnológicos IT.</t>
  </si>
  <si>
    <t>Software y soluciones de gestión empresarial.</t>
  </si>
  <si>
    <t>Desarrollo y comercialización de software empresarial (SIMSA/Teowin).</t>
  </si>
  <si>
    <t>Venta, instalación y mantenimiento de equipos y sistemas informáticos.</t>
  </si>
  <si>
    <t>Servicios informáticos integrales y mantenimiento TI empresarial.</t>
  </si>
  <si>
    <t>Bundle conectividad + servicios gestionados para PYMEs.</t>
  </si>
  <si>
    <t>Conectividad + ERP/CRM + modern workplace para clientes SME.</t>
  </si>
  <si>
    <t>Digitalización + conectividad + cloud y seguridad.</t>
  </si>
  <si>
    <t>Conectividad MasOrange integrada en contratos de soporte IT.</t>
  </si>
  <si>
    <t>Mantenimiento IT + fibra/móvil empresa MasOrange.</t>
  </si>
  <si>
    <t>Conectividad + seguridad + soporte gestionado.</t>
  </si>
  <si>
    <t>Conectividad + servicios digitales para PYMEs.</t>
  </si>
  <si>
    <t>Servicios gestionados + fibra y móvil empresa.</t>
  </si>
  <si>
    <t>Redes/WiFi + conectividad MasOrange + mantenimiento.</t>
  </si>
  <si>
    <t>Conectividad + soporte TI recurrente.</t>
  </si>
  <si>
    <t>Conectividad + desarrollo + infraestructura IT.</t>
  </si>
  <si>
    <t>Software de gestión + conectividad empresarial.</t>
  </si>
  <si>
    <t>Solución vertical + conectividad y servicios de red.</t>
  </si>
  <si>
    <t>Instalación/red + conectividad + soporte continuo.</t>
  </si>
  <si>
    <t>Modelo MSP: conectividad + gestión IT por usuario/puesto</t>
  </si>
  <si>
    <t>19-02 624687368-No disponible. https://innovacodex.io/ 20-02 624687368-Me atiende gk se nota mis datos para que Gonzalo responsable me llame o contacte vía email receptivo. https://innovacodex.io/</t>
  </si>
  <si>
    <t>Visualsoft (Software Visual de Santa Clara, S.L.)</t>
  </si>
  <si>
    <t>Omnia Soluciones (Soluciones Omnia 2024 S.L.)</t>
  </si>
  <si>
    <t>DS Informática (Desarrolla Soluciones Informáticas del Sur, S.L.L.)</t>
  </si>
  <si>
    <t>Load Servicios Informáticos (LOAD S.L.)</t>
  </si>
  <si>
    <t>CSI Servicios Informáticos (Computer Servicios Informáticos, S.L.)</t>
  </si>
  <si>
    <t>Sur Computers, S.L.</t>
  </si>
  <si>
    <t>Inforlab (María Alejandra García González)</t>
  </si>
  <si>
    <t>Área Binaria Soluciones Informáticas, S.L.</t>
  </si>
  <si>
    <t>Crymar Informática y Comunicaciones, S.C.</t>
  </si>
  <si>
    <t>Alsys Control (Alsys Sistemas de Acceso Lógico S.L.)</t>
  </si>
  <si>
    <t>Bit2Bit Servicios Informáticos, S.L.</t>
  </si>
  <si>
    <t>SoportTec (SoportTec, Servicios Informáticos Integrados para Empresas, S.L.)</t>
  </si>
  <si>
    <t>ONUTECH (Onutech Soluciones Informáticas, S.L.U.)</t>
  </si>
  <si>
    <t>TESTUVIR, S.L.</t>
  </si>
  <si>
    <t>ISPresencias (ISPGESTIÓN PROVIDER S.L.)</t>
  </si>
  <si>
    <t>B41724410</t>
  </si>
  <si>
    <t>B55459119</t>
  </si>
  <si>
    <t>B91892653</t>
  </si>
  <si>
    <t>B29232469</t>
  </si>
  <si>
    <t>B92694942</t>
  </si>
  <si>
    <t>77470300K</t>
  </si>
  <si>
    <t>B18666495</t>
  </si>
  <si>
    <t>J56075567</t>
  </si>
  <si>
    <t>B72000466</t>
  </si>
  <si>
    <t>B21454350</t>
  </si>
  <si>
    <t>B21599410</t>
  </si>
  <si>
    <t>B04506358</t>
  </si>
  <si>
    <t>B23799117</t>
  </si>
  <si>
    <t>954 277 575</t>
  </si>
  <si>
    <t>624 077 209</t>
  </si>
  <si>
    <t>954 181 076</t>
  </si>
  <si>
    <t>952 266 004</t>
  </si>
  <si>
    <t>952 31 28 86</t>
  </si>
  <si>
    <t>952 58 00 89</t>
  </si>
  <si>
    <t>952 547 311 / 611 711 610</t>
  </si>
  <si>
    <t>958 207 123</t>
  </si>
  <si>
    <t>957 60 09 38</t>
  </si>
  <si>
    <t>956 307 656</t>
  </si>
  <si>
    <t>956 980 777</t>
  </si>
  <si>
    <t>959 377 834</t>
  </si>
  <si>
    <t>950 280 127</t>
  </si>
  <si>
    <t>853 881 188</t>
  </si>
  <si>
    <t>Servicios y mantenimientos informáticos para empresas.</t>
  </si>
  <si>
    <t>Servicios IT (soporte, mantenimiento, consultoría), ciberseguridad y continuidad operativa para empresas.</t>
  </si>
  <si>
    <t>Servicios informáticos (empresa de Sevilla; actividad declarada en su aviso legal).</t>
  </si>
  <si>
    <t>Mantenimiento informático para empresas, soporte TI y servicios asociados.</t>
  </si>
  <si>
    <t>Servicio técnico, mantenimiento y reparaciones; soporte para particulares y empresas (Málaga).</t>
  </si>
  <si>
    <t>Soporte y mantenimiento informático (Fuengirola/Mijas/Málaga).</t>
  </si>
  <si>
    <t>Servicios informáticos integrales (venta, reparación y mantenimiento tecnológico).</t>
  </si>
  <si>
    <t>Servicios informáticos para empresas (Granada): soporte/servicios IT.</t>
  </si>
  <si>
    <t>Informática para empresa: productos y servicio técnico / asistencia.</t>
  </si>
  <si>
    <t>Servicios informáticos (y sistemas de control/medios de pago, según su aviso legal).</t>
  </si>
  <si>
    <t>Servicios informáticos (empresa Cádiz; datos en aviso legal).</t>
  </si>
  <si>
    <t>Servicios de sistemas/soporte TI, seguridad y gestión tecnológica para empresas.</t>
  </si>
  <si>
    <t>Soluciones informáticas para PYMEs y empresas industriales: mantenimiento, Office 365, copias de seguridad, etc.</t>
  </si>
  <si>
    <t>Servicios digitales/IT (web, diseño, etc.) y actividad informática (según su aviso legal).</t>
  </si>
  <si>
    <t>Desarrollo de software + configuración y mantenimiento de redes + servicios informáticos.</t>
  </si>
  <si>
    <t>Conectividad empresa (fibra/móvil) + servicios gestionados IT para PYMEs.</t>
  </si>
  <si>
    <t>Bundle “conectividad + ciberseguridad + soporte” para PYMEs (servicio recurrente).</t>
  </si>
  <si>
    <t>Conectividad MasOrange + soporte IT/mantenimiento (modelo MSP).</t>
  </si>
  <si>
    <t>Conectividad + mantenimiento TI + renting/equipos (paquetes PYME).</t>
  </si>
  <si>
    <t>Conectividad + soporte técnico recurrente para base PYME (Málaga).</t>
  </si>
  <si>
    <t>Conectividad + mantenimiento + gestión de redes para PYMEs locales.</t>
  </si>
  <si>
    <t>Conectividad + soporte técnico + equipamiento (propuesta integral PYME).</t>
  </si>
  <si>
    <t>Conectividad + servicios IT gestionados para PYMEs (Granada).</t>
  </si>
  <si>
    <t>Conectividad + soporte TI + equipamiento/servicios para PYMEs (Córdoba).</t>
  </si>
  <si>
    <t>Conectividad + integración de soluciones IT y soporte (Cádiz/Jerez).</t>
  </si>
  <si>
    <t>Conectividad + soporte TI para PYMEs (Cádiz) con upsell de seguridad/backup.</t>
  </si>
  <si>
    <t>Conectividad + ciberseguridad + soporte gestionado (Huelva) en cuota mensual.</t>
  </si>
  <si>
    <t>Conectividad + continuidad (backup/365) + mantenimiento para PYMEs/industrial (Huelva).</t>
  </si>
  <si>
    <t>Conectividad + servicios digitales/IT para PYMEs (Almería).</t>
  </si>
  <si>
    <t>Conectividad + servicio IT (redes/soporte) para PYMEs (Jaén/Alcalá la Real).</t>
  </si>
  <si>
    <t>FILTRADO</t>
  </si>
  <si>
    <t>Fojenet (Fojenet Servicios Informáticos)</t>
  </si>
  <si>
    <t>BiMind IT, S.L.</t>
  </si>
  <si>
    <t>EGARASET, S.L.</t>
  </si>
  <si>
    <t>Irontec, S.L.</t>
  </si>
  <si>
    <t>Irekisoft C.B.</t>
  </si>
  <si>
    <t>CM Hardware Málaga, S.L. (Informática Teatinos / Mr Micro)</t>
  </si>
  <si>
    <t>WINFASTER, S.L.</t>
  </si>
  <si>
    <t>INFOELITE SERVICIOS INFORMATICOS SL</t>
  </si>
  <si>
    <t>RBT Technology SL (Ramboot)</t>
  </si>
  <si>
    <t>IBEROWAN CONSULTORIA INFORMATICA S.L.</t>
  </si>
  <si>
    <t>Zertek Smart Solutions, S. L.</t>
  </si>
  <si>
    <t>ICSOLUTIONS INTEGRAL SYSTEM , S.L</t>
  </si>
  <si>
    <t>INNOVACIONES TECNOLÓGICAS DE INFORMÁTICA Y COMUNICACIONES S.L. (ITIC360)</t>
  </si>
  <si>
    <t>MRC Consultoría y Aplicación en Internet S.L.</t>
  </si>
  <si>
    <t>B82449570</t>
  </si>
  <si>
    <t>B64830631</t>
  </si>
  <si>
    <t>B61434544</t>
  </si>
  <si>
    <t>B95274890</t>
  </si>
  <si>
    <t>E95451662</t>
  </si>
  <si>
    <t>B93301059</t>
  </si>
  <si>
    <t>B15683444</t>
  </si>
  <si>
    <t>B97833297</t>
  </si>
  <si>
    <t>B50886738</t>
  </si>
  <si>
    <t>B05460720</t>
  </si>
  <si>
    <t>B85095396</t>
  </si>
  <si>
    <t>B95749230</t>
  </si>
  <si>
    <t>B98472434</t>
  </si>
  <si>
    <t>B88129218</t>
  </si>
  <si>
    <t>917235310 / 902012719</t>
  </si>
  <si>
    <t>931138042 / 911594041</t>
  </si>
  <si>
    <t>601134166 / 952324058</t>
  </si>
  <si>
    <t>911531792 / 610049696</t>
  </si>
  <si>
    <t>Mantenimiento informático para PYMES; soporte remoto/presencial; Microsoft 365; backups; ciberseguridad.</t>
  </si>
  <si>
    <t>Servicios IT &amp; Security para empresas; Microsoft 365/Azure; soporte y mantenimiento; seguridad y backup.</t>
  </si>
  <si>
    <t>Soluciones informáticas para PYME; servicio informático cercano; soporte y evolución de la solución según necesidades.</t>
  </si>
  <si>
    <t>Ingeniería e integración IT: cloud e infraestructuras, ciberseguridad, desarrollo software, comunicaciones.</t>
  </si>
  <si>
    <t>Servicios informáticos para empresas: mantenimiento, redes e infraestructuras, desarrollo web/software.</t>
  </si>
  <si>
    <t>Servicios informáticos y tienda: hardware/software, redes, backup, ciberseguridad; implantación de infraestructura.</t>
  </si>
  <si>
    <t>Servicios informáticos y telecom: mantenimiento, instalaciones, soporte remoto, etc.</t>
  </si>
  <si>
    <t>Servicios IT para empresas: consultoría, mantenimiento preventivo, cloud y ciberseguridad.</t>
  </si>
  <si>
    <t>Servicios informáticos profesionales: externalización de infraestructuras, soporte técnico, servicios sector educativo/empresas.</t>
  </si>
  <si>
    <t>Tienda/servicios informáticos (equipos/soporte); información de servicios y contacto desde su web.</t>
  </si>
  <si>
    <t>Consultoría informática e integración; desarrollo web / e-commerce (según secciones de su web).</t>
  </si>
  <si>
    <t>Servicios IT y comunicaciones; mantenimiento y asesoramiento de sistemas/software; ciberseguridad (según su web).</t>
  </si>
  <si>
    <t>Servicios informáticos a empresas: programación, comunicaciones, BBDD/sistemas, redes, acceso remoto, mantenimiento.</t>
  </si>
  <si>
    <t>Proveedor de informática y comunicaciones para empresas/PYMES: infraestructura, HW/SW, cloud, virtualización, soluciones a medida.</t>
  </si>
  <si>
    <t>Servicios: mantenimiento informático, consultoría informática, soporte online, diseño web/SEO.</t>
  </si>
  <si>
    <t>Conectividad fija/móvil + servicios gestionados (365, backup, ciberseguridad) para su cartera PYME.</t>
  </si>
  <si>
    <t>Paquete MasOrange para Microsoft 365/Azure + seguridad + conectividad (fibra/5G/SD-WAN) en PYME.</t>
  </si>
  <si>
    <t>Conectividad + soluciones de puesto de trabajo/colaboración para PYME (paquetes simples y recurrentes).</t>
  </si>
  <si>
    <t>Integración de cloud + ciberseguridad + conectividad (alta capacidad) como “full stack” para empresas.</t>
  </si>
  <si>
    <t>Ofrecer fibra/5G + seguridad + mantenimiento como servicio mensual para PYMES.</t>
  </si>
  <si>
    <t>Conectividad + ciberseguridad + backup para PYMES locales + renovación de hardware.</t>
  </si>
  <si>
    <t>Bundle telecom + IT (fibra/voz/seguridad) para PYMES con gestión integral.</t>
  </si>
  <si>
    <t>Conectividad + cloud + ciberseguridad como “servicio gestionado” para PYMES.</t>
  </si>
  <si>
    <t>Conectividad y servicios gestionados para centros educativos/empresas (soporte + infraestructura).</t>
  </si>
  <si>
    <t>Conectividad + equipamiento + mantenimiento (modelo recurrente / renting) para PYMES.</t>
  </si>
  <si>
    <t>Conectividad + desarrollo web/e-commerce + soporte IT para PYMES (captación digital).</t>
  </si>
  <si>
    <t>Conectividad + ciberseguridad + renting/equipos + mantenimiento para PYMES (propuesta completa).</t>
  </si>
  <si>
    <t>Conectividad + redes + acceso remoto + mantenimiento (servicio integral a empresas).</t>
  </si>
  <si>
    <t>Oferta MasOrange para PYMES: comunicaciones + IT (cloud, virtualización, backup, seguridad).</t>
  </si>
  <si>
    <t>Conectividad + mantenimiento + servicios digitales (web/SEO) como paquete PYME “llave en mano”.</t>
  </si>
  <si>
    <t xml:space="preserve"> </t>
  </si>
  <si>
    <t>Mail con precio licencias google competitivas compartido con Gonzalo por Jonathan el 18.02. Pendiente respuesta</t>
  </si>
  <si>
    <t>Wecolors</t>
  </si>
  <si>
    <t>Grupo Calillo</t>
  </si>
  <si>
    <t>19-02 948 98 05 76-No disponible. https://www.540deg.com/ 19-02 948 98 05 76- Me atiende Asier comenta que mande email para que vean los socios y en función si les parece interesante nos contactan vía email pendiente mandar modelo a admin@540deg.com Att. Asier.  https://www.540deg.com/</t>
  </si>
  <si>
    <t xml:space="preserve">20.02 Reagendado 2.03 |10-02 915 653 276- Angelica reunión el jueves 19 11h. Pendiente mandar el email para reunión angelica.lopez@itsicap.com Lo vemos primero con ella y si avanzamos en la colaboración ya lo habla con central  https://itsicap.com/ </t>
  </si>
  <si>
    <t xml:space="preserve">19-02 854992712-No disponible. https://redmatica.es/ 20-02 854992712-No disponible 20-02 854992712-Me atiende gk que José Maria Aguilar gerente hasta el lunes por la mañana no se encuentra. </t>
  </si>
  <si>
    <t>19-02 881 98 34 48-No disponible. Sin web. 20-02 881 98 34 48-Gk que llame el lunes responsable Antonio sobre las 9:30  Sin web. 23-02 881 98 34 48 -No disponible.</t>
  </si>
  <si>
    <t xml:space="preserve">19-02 948 33 70 16-Tlf erróneo. https://navarmedia.com/ 948 19 61 19-No disponible.20-02 948 19 61 19-No disponible. 23-02  948 19 61 19-Gk me facilita el email de Joaquín responsable, pendiente de mandar email modelo joaquin@navarmedia.com Att. Joaquín. </t>
  </si>
  <si>
    <t>20-02 941 299 818-Tlf. erróneo es una universidad. IR Soluciones  23-02 941 54 50 00-Tlf erróneo.</t>
  </si>
  <si>
    <t>EMIBIN Consulting, S.L.</t>
  </si>
  <si>
    <t>PC REDNET, S.L.</t>
  </si>
  <si>
    <t>JCC Suministros y Sistemas Informáticos, S.L. (JCC System)</t>
  </si>
  <si>
    <t>Redkom Computers, S.L.U.</t>
  </si>
  <si>
    <t>RASTRONET SISTEMAS, S.L.</t>
  </si>
  <si>
    <t>Manteniment de Xarxes VMSIS, S.L.</t>
  </si>
  <si>
    <t>SIDEAR INFORMÁTICA, S.L.</t>
  </si>
  <si>
    <t>CTIS 3000, S.L.</t>
  </si>
  <si>
    <t>SERVIMARESME TECHNOLOGY, S.L.</t>
  </si>
  <si>
    <t>ABASOFT, S.L.</t>
  </si>
  <si>
    <t>Servicios Informáticos Pavón, S.L.</t>
  </si>
  <si>
    <t>INFORED SOFTWARE Y GESTIÓN, S.L.</t>
  </si>
  <si>
    <t>IBÉRICA SUR, S.L.</t>
  </si>
  <si>
    <t>ALFATEC SERVER, S.L.</t>
  </si>
  <si>
    <t>Mikos Inside, S.L.</t>
  </si>
  <si>
    <t>B86830148</t>
  </si>
  <si>
    <t>B83963264</t>
  </si>
  <si>
    <t>B80771330</t>
  </si>
  <si>
    <t>B81321713</t>
  </si>
  <si>
    <t>B87723318</t>
  </si>
  <si>
    <t>B64510563</t>
  </si>
  <si>
    <t>B64583362</t>
  </si>
  <si>
    <t>B63667950</t>
  </si>
  <si>
    <t>B66961416</t>
  </si>
  <si>
    <t>B62799275</t>
  </si>
  <si>
    <t>B91222851</t>
  </si>
  <si>
    <t>B91082701</t>
  </si>
  <si>
    <t>B92260538</t>
  </si>
  <si>
    <t>B91608885</t>
  </si>
  <si>
    <t>B93523868</t>
  </si>
  <si>
    <t>914 896 647</t>
  </si>
  <si>
    <t>912 559 747</t>
  </si>
  <si>
    <t>912 263 478</t>
  </si>
  <si>
    <t>916 587 091</t>
  </si>
  <si>
    <t>620 294 910</t>
  </si>
  <si>
    <t>934 742 696</t>
  </si>
  <si>
    <t>936 751 787</t>
  </si>
  <si>
    <t>937 267 622</t>
  </si>
  <si>
    <t>661 606 035</t>
  </si>
  <si>
    <t>93 490 21 42</t>
  </si>
  <si>
    <t>955 740 471</t>
  </si>
  <si>
    <t>954 127 837</t>
  </si>
  <si>
    <t>951 411 800</t>
  </si>
  <si>
    <t>954 230 837</t>
  </si>
  <si>
    <t>952 427 254</t>
  </si>
  <si>
    <t>Servicios informáticos para empresas (PYMES): consultoría/soporte IT.</t>
  </si>
  <si>
    <t>Venta y reparación de equipos informáticos (servicio técnico).</t>
  </si>
  <si>
    <t>Mantenimiento informático para empresas + servicios cloud (p.ej. M365).</t>
  </si>
  <si>
    <t>Servicios IT para empresas (mantenimiento/soporte/consultoría).</t>
  </si>
  <si>
    <t>Servicios informáticos para empresas (soporte y mantenimiento).</t>
  </si>
  <si>
    <t>Mantenimiento informático en Barcelona (PYMES), servicios IT.</t>
  </si>
  <si>
    <t>Transformación/digitalización, infraestructura, seguridad; comunicaciones e integración (3CX).</t>
  </si>
  <si>
    <t>Mantenimiento informático + servicio técnico + soluciones TPV para PYMES.</t>
  </si>
  <si>
    <t>Venta y reparación + mantenimiento informático; asesoramiento para PYMES.</t>
  </si>
  <si>
    <t>Servicios informáticos (reparación/venta/soporte) para empresas.</t>
  </si>
  <si>
    <t>Servicios informáticos para empresa: soporte y mantenimiento.</t>
  </si>
  <si>
    <t>Software y gestión + servicios informáticos para empresas.</t>
  </si>
  <si>
    <t>Servicios IT para empresas (soluciones y soporte).</t>
  </si>
  <si>
    <t>Informática para empresas: servicios IT + tienda/soporte.</t>
  </si>
  <si>
    <t>Tienda + reparaciones + redes/servidores en entorno empresarial.</t>
  </si>
  <si>
    <t>Bundle PYME: conectividad MasOrange + servicios gestionados (soporte/seguridad/backup).</t>
  </si>
  <si>
    <t>Conectividad + equipamiento + soporte (ideal “pack” entrada PYME).</t>
  </si>
  <si>
    <t>Co-selling: fibra/móvil + M365/puesto de trabajo + mantenimiento recurrente.</t>
  </si>
  <si>
    <t>Conectividad + red/WiFi + soporte TI para base PYME (modelo integrador).</t>
  </si>
  <si>
    <t>Conectividad + mantenimiento + ciber básica/backup como cuota mensual.</t>
  </si>
  <si>
    <t>Paquetes PYME: fibra + ciber + cloud + soporte (MSP local Barcelona).</t>
  </si>
  <si>
    <t>Muy alineado: comunicaciones/voz (3CX) + conectividad + seguridad gestionada.</t>
  </si>
  <si>
    <t>Conectividad + TPV/retail + soporte (PYMES comercio/hostelería).</t>
  </si>
  <si>
    <t>Conectividad + mantenimiento + asesoramiento (PYMES de proximidad).</t>
  </si>
  <si>
    <t>Conectividad + soporte técnico + renovación de parque (upsell a seguridad/backup).</t>
  </si>
  <si>
    <t>Conectividad + soporte + continuidad (backup) para PYMES (Sevilla).</t>
  </si>
  <si>
    <t>Conectividad + servicios IT de gestión/soporte (PYME office).</t>
  </si>
  <si>
    <t>Conectividad + servicios IT para PYMES (Málaga) con cross-sell de seguridad.</t>
  </si>
  <si>
    <t>Conectividad + soporte + renovación HW (Sevilla) + servicios gestionados.</t>
  </si>
  <si>
    <t>Conectividad + redes/servidores + soporte (PYMES Málaga / multi-sede).</t>
  </si>
  <si>
    <t>APEN CENTRE INFORMÀTIC, S.L.</t>
  </si>
  <si>
    <t>Ingeniería De Tecnologías Ticgrup SL (TicGrup)</t>
  </si>
  <si>
    <t>Confección Informática AYA S.L (AyA Informática)</t>
  </si>
  <si>
    <t>NETSOLUTIONS SERVICIOS DE TELECOMUNICACIONES S.L. (NetSolutions)</t>
  </si>
  <si>
    <t>SISTEMAS Y CONSULTORÍAS ALMERÍA S.L. (SYC Almería)</t>
  </si>
  <si>
    <t>DINAN APLICACIONES TECNOLOGICAS S.L. (Dinan Informática)</t>
  </si>
  <si>
    <t>INFOGRAN SERVICIOS PROFESIONALES DE INFORMÁTICA S.L. (Infogran)</t>
  </si>
  <si>
    <t>G.S.I. MICRODIGITAL S.L. (Microdigital)</t>
  </si>
  <si>
    <t>CONTROL DE SISTEMAS Y SERVICIOS INFORMATICOS ANDALUCES S.L. (Controlsys)</t>
  </si>
  <si>
    <t>Cybercordoba S.L. (Cybercordoba)</t>
  </si>
  <si>
    <t>SIPS CONSULTORIA INFORMATICA SL (SIPS Informática)</t>
  </si>
  <si>
    <t>TECNICOS INFORMATICOS PROSAT S.L. (PROSAT)</t>
  </si>
  <si>
    <t>B60188877</t>
  </si>
  <si>
    <t>B66227349</t>
  </si>
  <si>
    <t>B85843365</t>
  </si>
  <si>
    <t>B93095073</t>
  </si>
  <si>
    <t>B04897518</t>
  </si>
  <si>
    <t>B72071855</t>
  </si>
  <si>
    <t>B18944256</t>
  </si>
  <si>
    <t>B18622258</t>
  </si>
  <si>
    <t>B14480776</t>
  </si>
  <si>
    <t>B84171677</t>
  </si>
  <si>
    <t>Mantenimiento informático, ciberseguridad y servicios TI para empresas.</t>
  </si>
  <si>
    <t>Servicios TI para empresas (mantenimiento, ciberseguridad, soluciones cloud).</t>
  </si>
  <si>
    <t>Servicios informáticos para empresas: soporte y mantenimiento IT.</t>
  </si>
  <si>
    <t>Servicios IT/telecom para empresas (servicios informáticos/electrónicos y telecom).</t>
  </si>
  <si>
    <t>Servicios informáticos para empresas: soporte, consultoría, mantenimiento, venta y seguridad.</t>
  </si>
  <si>
    <t>Servicios informáticos para empresas: mantenimiento y soluciones tecnológicas.</t>
  </si>
  <si>
    <t>Servicios profesionales de informática (servicio técnico, venta y soporte).</t>
  </si>
  <si>
    <t>Servicios informáticos: servicio técnico, venta y soporte informático.</t>
  </si>
  <si>
    <t>Soluciones integrales de informática: servidores, virtualización, mantenimiento HW/SW, CRM, etc.</t>
  </si>
  <si>
    <t>Servicios informáticos en Córdoba: desarrollo software, mantenimiento y servicios digitales.</t>
  </si>
  <si>
    <t>Servicios informáticos y sistemas IP para empresas (Barcelona).</t>
  </si>
  <si>
    <t>Servicios informáticos para empresas (técnicos informáticos / soporte).</t>
  </si>
  <si>
    <t>Integrador PYME: conectividad + firewall + backup + mantenimiento gestionado.</t>
  </si>
  <si>
    <t>Integrador PYME: fibra/SD-WAN + ciber + cloud/365 con soporte recurrente.</t>
  </si>
  <si>
    <t>Integrador PYME: conectividad + soporte IT + seguridad/backup en cuota mensual.</t>
  </si>
  <si>
    <t>Cartera PYME: conectar fibra/móvil + servicios TI/seguridad + gestión remota.</t>
  </si>
  <si>
    <t>Integrador local: conectividad + soporte + cloud/backup para PYMES.</t>
  </si>
  <si>
    <t>Integrador PYME: conectividad + servicios gestionados IT + continuidad.</t>
  </si>
  <si>
    <t>Integrador PYME: conectividad + soporte técnico + servicios cloud/seguridad.</t>
  </si>
  <si>
    <t>Integrador PYME: conectividad + soporte + renovación parque + seguridad básica.</t>
  </si>
  <si>
    <t>Integrador multi-sede: SD-WAN + ciber + servicios gestionados (alto encaje).</t>
  </si>
  <si>
    <t>PYME Córdoba: conectividad + mantenimiento + digitalización (web/apps) como bundle.</t>
  </si>
  <si>
    <t>Voz/UC + conectividad + redes/seguridad para PYMES Barcelona.</t>
  </si>
  <si>
    <t>Soporte IT + conectividad + servicios gestionados (PYME Madrid).</t>
  </si>
  <si>
    <t xml:space="preserve"> 20-02 963 65 21 20-No disponible. https://www.lambdainformatica.net  23-02 963 65 21 20- Me atiende Hernand comenta que quiere ver el correo con la información y en caso que le encaje hacemos reunión receptividad baja hernand@lambdainformatica.es </t>
  </si>
  <si>
    <t>Grupo Apromar</t>
  </si>
  <si>
    <t>23-0291 810 12 14- https://www.bits.es/ Me atiende Jesús, comenta que mandemos el porfolio y lo comenta con los otros socios si hay algo que les encaje para complementar el suyo, pendiente enviar a informacion@bits sin att.</t>
  </si>
  <si>
    <t>23-02 919 023 167-No existe. Sin otro tlf web https://www.enthec.com/</t>
  </si>
  <si>
    <t>23-02 944 239 567-Gk comenta que ahora mismo están a hasta arriba de trabajo que llamemos de cara a Septiembre.  https://ensysconsultores.com/</t>
  </si>
  <si>
    <t>Alicante Aquaculture</t>
  </si>
  <si>
    <t>Avramar SL</t>
  </si>
  <si>
    <t>Caladeros del Mediterráneo</t>
  </si>
  <si>
    <t>Cooke (Grupo)</t>
  </si>
  <si>
    <t>Geremar SL</t>
  </si>
  <si>
    <t>Insuiña (Nueva Pescanova)</t>
  </si>
  <si>
    <t>Mundova SLU</t>
  </si>
  <si>
    <t>Ocean Aquaculture Global</t>
  </si>
  <si>
    <t>Piscifactoría Las Fuentes SL</t>
  </si>
  <si>
    <t>RiverFresh Iregua SLU</t>
  </si>
  <si>
    <t>Qué hacen</t>
  </si>
  <si>
    <t>Qué ofrece Apromar</t>
  </si>
  <si>
    <t>Beneficio potencial de MasOrange</t>
  </si>
  <si>
    <t>Facturación (mil EUR)</t>
  </si>
  <si>
    <t>23-02 962017086- Informática Algemesí. Calidad y Servicio en Suprasoft Me atiende gk y me pasa con Amparo una de las responsables pendiente mandar modelo a avendrell@suprasoft.es Att. Amparo. Lo ve con el otro responsable si le encanja tenemos reunión,media receptividad.</t>
  </si>
  <si>
    <t>Eurotrucha SL</t>
  </si>
  <si>
    <t>Piscifactoría dedicada a la cría y comercialización de dorada y lubina, con enfoque en producción responsable y sostenible en costa mediterránea.</t>
  </si>
  <si>
    <t>Empresa de acuicultura en Canarias centrada en dorada y lubina, con instalaciones de preengorde de juveniles y planta de envasado asociada a su operación.</t>
  </si>
  <si>
    <t>Operador especializado en fase de alevinaje y preengorde de dorada y lubina, con diversificación hacia corvina y seriola.</t>
  </si>
  <si>
    <t>Proyecto enfocado en la producción de Seriola dumerili (pez limón), con modelo de producción en tierra y orientación sostenible.</t>
  </si>
  <si>
    <t>Productor de lubina orientado a alta gastronomía, con posicionamiento internacional y comunicación centrada en calidad diferenciada.</t>
  </si>
  <si>
    <t>Productor mediterráneo integrado con oferta de lubina, dorada, corvina y pargo rosado, con control de trazabilidad en su cadena productiva.</t>
  </si>
  <si>
    <t>Grupo vinculado al atún rojo fresco y ultracongelado, con énfasis en trazabilidad y técnicas de manipulación específicas.</t>
  </si>
  <si>
    <t>Productor y comercializador de esturión y trucha, especializado en caviar y productos transformados (ahumados, huevas, conservas).</t>
  </si>
  <si>
    <t>Productor de lubina, dorada y corvina bajo modelo de acuicultura responsable e integración vertical de la cadena.</t>
  </si>
  <si>
    <t>Empresa con hatchery propio que cultiva, cría y engorda lenguado, comunicando procesos controlados con agua de mar filtrada.</t>
  </si>
  <si>
    <t>Operador de acuicultura de agua dulce centrado en desarrollo de alevines y trucha preengordada.</t>
  </si>
  <si>
    <t>Proyecto acuícola centrado en Seriola dumerili, desarrollando fases tempranas de producción con enfoque sostenible.</t>
  </si>
  <si>
    <t>Empresa comercializadora vinculada a productoras de dorada y lubina en Canarias, coordinando la venta de la producción del grupo.</t>
  </si>
  <si>
    <t>Operación de acuicultura de rodaballo con hatchery propio y centros de engorde integrados dentro de grupo empresarial.</t>
  </si>
  <si>
    <t>Piscifactoría de trucha en agua dulce con modelo de cultivo integral que incluye ova embrionada, alevines y trucha comercial, con comunicación de trazabilidad y sanidad.</t>
  </si>
  <si>
    <t>Acceso a inteligencia sectorial, informes de mercado y apoyo en iniciativas de sostenibilidad y competitividad para productores de dorada y lubina.</t>
  </si>
  <si>
    <t>Representación sectorial y acceso a información e innovación aplicable a producción acuícola en entorno insular.</t>
  </si>
  <si>
    <t>Innovación aplicada en fases tempranas de producción (alevines/preengorde) y acceso a conocimiento sectorial.</t>
  </si>
  <si>
    <t>Visibilidad sectorial y acceso a innovación y contexto de mercado para especies en expansión.</t>
  </si>
  <si>
    <t>Información sectorial y posicionamiento dentro del entorno productor para reforzar reputación y competitividad.</t>
  </si>
  <si>
    <t>Acceso a innovación sectorial e inteligencia de mercado relevante para operación multi-especie e integrada.</t>
  </si>
  <si>
    <t>Representación sectorial y acceso a información estratégica en una cadena con alta exigencia de trazabilidad y mercado internacional.</t>
  </si>
  <si>
    <t>Innovación sectorial y visibilidad dentro del ecosistema acuícola para productos premium de alto valor.</t>
  </si>
  <si>
    <t>Información sectorial e innovación aplicable a producción integrada multi-especie.</t>
  </si>
  <si>
    <t>Innovación y conocimiento sectorial aplicable a especies técnicas con procesos productivos complejos.</t>
  </si>
  <si>
    <t>Acceso a innovación y buenas prácticas sectoriales en acuicultura de agua dulce.</t>
  </si>
  <si>
    <t>Apoyo en innovación y contexto sectorial para proyectos de escalado en especies emergentes.</t>
  </si>
  <si>
    <t>Información sectorial y representación que refuerza posicionamiento comercial y coordinación productiva.</t>
  </si>
  <si>
    <t>Innovación aplicada e inteligencia sectorial útil para producción integrada de especies de alto valor.</t>
  </si>
  <si>
    <t>Innovación y conocimiento sectorial para mejorar eficiencia, sostenibilidad y posicionamiento en acuicultura de agua dulce.</t>
  </si>
  <si>
    <t>IoT para monitorización de parámetros productivos, conectividad robusta entre instalaciones, cloud para análisis de datos y ciberseguridad para continuidad operativa.</t>
  </si>
  <si>
    <t>Conectividad estable multi-sede, ciberseguridad y digitalización de puestos de trabajo mediante servicios gestionados.</t>
  </si>
  <si>
    <t>Sensórica IoT para control de agua y parámetros críticos, cloud para trazabilidad y ciberseguridad para protección de sistemas.</t>
  </si>
  <si>
    <t>Digitalización integral con IoT industrial, cloud y ciberseguridad para estandarizar y escalar operación.</t>
  </si>
  <si>
    <t>Ciberseguridad avanzada, modern workplace y posibles herramientas digitales para gestión comercial y exportación.</t>
  </si>
  <si>
    <t>Conectividad multi-site, cloud para consolidación de datos productivos, IoT operativo y servicios de ciberseguridad gestionados.</t>
  </si>
  <si>
    <t>Soluciones de conectividad segura, cloud para trazabilidad y protección de cadena comercial mediante ciberseguridad.</t>
  </si>
  <si>
    <t>Ciberseguridad para protección de negocio premium, cloud y herramientas digitales para canal B2B y B2C.</t>
  </si>
  <si>
    <t>IoT, cloud, ciberseguridad y workplace a escala para operación multi-centro con soporte gestionado.</t>
  </si>
  <si>
    <t>Monitorización IoT, conectividad robusta, cloud productivo y seguridad para entornos técnicos complejos.</t>
  </si>
  <si>
    <t>IoT en entornos de agua dulce, conectividad en zonas remotas y ciberseguridad gestionada.</t>
  </si>
  <si>
    <t>Infraestructura digital integral con IoT, cloud y ciberseguridad para proyectos en crecimiento.</t>
  </si>
  <si>
    <t>Modern workplace, conectividad corporativa y ciberseguridad gestionada para coordinación comercial.</t>
  </si>
  <si>
    <t>Conectividad multi-centro, cloud productivo, IoT y ciberseguridad integrada en entorno industrial.</t>
  </si>
  <si>
    <t>IoT para control de agua y energía, conectividad estable y ciberseguridad para garantizar continuidad operativa.</t>
  </si>
  <si>
    <t>Desarrolla proyectos de acuicultura offshore (“far offshore, deep water”) para producir pescado de forma sostenible en el sur de España; comunica la creación de granjas marinas en alta mar y misión de producción sostenible.</t>
  </si>
  <si>
    <t>Produce huevos embrionados de trucha arco iris a gran escala; indica fotoperiodos controlados para producir huevos todo-hembras durante todo el año y disponibilidad semanal.</t>
  </si>
  <si>
    <t>Opera una piscifactoría de esturión y vende online esturión, caviar y otros productos; la web identifica la piscifactoría cerca de Sarrión (Teruel) y comercializa productos premium con entrega internacional.</t>
  </si>
  <si>
    <t>Actividad vinculada al atún rojo y a la pesca/almadraba dentro de un grupo especializado; figura como empresa relacionada con la actividad de atún rojo del grupo y ligada a la comercialización de atún.</t>
  </si>
  <si>
    <t>Marca/empresa del entorno “Pescados Albaladejo”: comunica actividad histórica de comercialización de pescado (venta mayorista/detalle) y, en su división/área de acuicultura marina, declara dedicarse al engorde de atún rojo.</t>
  </si>
  <si>
    <t>Explotación de piscicultura en aguas continentales (acuicultura de agua dulce) según fuentes empresariales; no se ha localizado web oficial pública propia con detalle operativo.</t>
  </si>
  <si>
    <t>Empresa dedicada a la acuicultura del atún rojo en Cartagena (según descripción pública corporativa) y vinculada a web corporativa de grupo; se encuadra en actividades de acuicultura/transformación/comercialización.</t>
  </si>
  <si>
    <t>Criadero de trucha común y actividad de piscifactoría; además ofrece área natural/recreativa y actividades de “pesca familiar”, y comunica cooperación en repoblaciones de trucha autóctona.</t>
  </si>
  <si>
    <t>Gestión de viveros y criaderos de trucha arco iris (acuicultura de agua dulce) según fuentes empresariales; se describe como criadero/producción de trucha.</t>
  </si>
  <si>
    <t>Cultivo, producción y comercialización de trucha arco iris; comunica más de 30 años de experiencia y operación de múltiples piscifactorías controlando el proceso completo para garantizar frescura, trazabilidad y calidad.</t>
  </si>
  <si>
    <t>Unidad vinculada al grupo Profand; comunica pertenencia a una multinacional de productos del mar y, en documentación pública del propio grupo, aparece como beneficiaria de modernización de piscifactoría con sistema de recirculación.</t>
  </si>
  <si>
    <t>Comercializa caviar a través de tienda online; comunica ser caviar ecológico y presenta catálogo de productos de caviar bajo marca Riofrío.</t>
  </si>
  <si>
    <t>Proyecto de acuicultura de trucha arco iris (marca Riverfresh) enfocado en sostenibilidad y salud; comunica selección de ubicaciones por calidad del agua, mejora continua de instalaciones y producto trucha arco iris.</t>
  </si>
  <si>
    <t>Empresa de acuicultura “land-based” (en tierra) de alta tecnología; se presenta como proveedor líder de rodaballo (turbot) y lenguado (sole) producidos de forma ambientalmente responsable.</t>
  </si>
  <si>
    <t>Actividad ligada al atún rojo; figura vinculada a web corporativa de grupo y a la actividad de atún rojo con captura sostenible (ike jime) y trazabilidad del producto.</t>
  </si>
  <si>
    <t>Productor de anguilas desde 1984; comunica ser pionera en sistemas de recirculación de agua y especifica capacidad anual de producción de anguilas y suministro regular todo el año.</t>
  </si>
  <si>
    <t>Acceso a red sectorial e innovación/benchmarking muy útil para proyectos nuevos y escalado (especies emergentes), además de inteligencia sectorial y posicionamiento dentro de la acuicultura española.</t>
  </si>
  <si>
    <t>Innovación y buenas prácticas sectoriales para optimizar reproducción/calidad sanitaria y continuidad productiva; además de contexto de mercado y visibilidad en el ecosistema acuícola.</t>
  </si>
  <si>
    <t>Visibilidad y posicionamiento sectorial para producto premium, acceso a información/estándares del sector y oportunidades de innovación en procesos y sostenibilidad.</t>
  </si>
  <si>
    <t>Representación y contexto sectorial para una cadena exigente (trazabilidad/mercado), más acceso a información e iniciativas de competitividad.</t>
  </si>
  <si>
    <t>Acceso a información sectorial y posicionamiento dentro del ecosistema productor; soporte para competitividad y sostenibilidad y entorno de innovación aplicable a acuicultura/comercialización.</t>
  </si>
  <si>
    <t>Acceso a conocimiento sectorial e innovación para eficiencia y sostenibilidad en acuicultura; y representación/visibilidad como productor.</t>
  </si>
  <si>
    <t>Entorno sectorial y visibilidad para una actividad altamente regulada y orientada a mercado; acceso a información e iniciativas sectoriales.</t>
  </si>
  <si>
    <t>Innovación y conocimiento sectorial aplicable a agua dulce (mejora de procesos y sostenibilidad), además de visibilidad y contexto del mercado acuícola.</t>
  </si>
  <si>
    <t>Acceso a innovación y buenas prácticas para acuicultura continental (trucha), además de información sectorial y visibilidad.</t>
  </si>
  <si>
    <t>Innovación y benchmarking en acuicultura continental (trucha) para reforzar calidad, trazabilidad y competitividad, además de visibilidad sectorial.</t>
  </si>
  <si>
    <t>Acceso al ecosistema sectorial, visibilidad y contexto de innovación/competitividad aplicable a proyectos de piscifactoría y modernización.</t>
  </si>
  <si>
    <t>Posicionamiento sectorial y acceso a información/innovación relevante para producto premium (calidad, reputación, sostenibilidad).</t>
  </si>
  <si>
    <t>Innovación y conocimiento sectorial para eficiencia/sostenibilidad en trucha, además de visibilidad y contexto de mercado.</t>
  </si>
  <si>
    <t>Innovación aplicada e inteligencia sectorial muy relevante para especies técnicas (rodaballo/lenguado) y operaciones multi-centro, además de visibilidad.</t>
  </si>
  <si>
    <t>Representación sectorial y acceso a información/innovación útil en una actividad de alta exigencia de control y mercado internacional.</t>
  </si>
  <si>
    <t>Acceso a innovación y contexto sectorial para producción técnica (recirculación/eficiencia) y posicionamiento en el ecosistema acuícola español.</t>
  </si>
  <si>
    <t>Conectividad y ciberseguridad para operación distribuida, IoT para monitorización y cloud para consolidación de datos; integradores pueden desplegar y operar red+seguridad+plataforma de datos como servicio.</t>
  </si>
  <si>
    <t>IoT (control de incubación/agua), cloud para trazabilidad de lotes y reporting, y ciberseguridad para continuidad; integradores: sensórica+red+seguridad gestionada.</t>
  </si>
  <si>
    <t>Ciberseguridad para negocio premium (protección de eCommerce y pagos), cloud/workplace y herramientas digitales para canal B2C/B2B; integradores: tienda/seguridad/operación gestionada.</t>
  </si>
  <si>
    <t>Conectividad segura + cloud para trazabilidad/datos y ciberseguridad para proteger cadena comercial/operativa; integradores: soluciones gestionadas de seguridad y comunicaciones.</t>
  </si>
  <si>
    <t>Conectividad para sedes/centros, ciberseguridad, workplace; si hay operación de engorde (acuicultura), IoT para control/monitorización y cloud para datos; integradores: paquete completo con soporte recurrente.</t>
  </si>
  <si>
    <t>Conectividad estable en ubicaciones rurales, IoT para parámetros de agua/energía y ciberseguridad; integradores: despliegue y mantenimiento de sensórica+conectividad+seguridad.</t>
  </si>
  <si>
    <t>Conectividad robusta, ciberseguridad y cloud para trazabilidad/operación; integradores: proyectos “llave en mano” con operación y seguridad gestionada.</t>
  </si>
  <si>
    <t>Conectividad, IoT para control de agua, cloud para trazabilidad y ciberseguridad; integradores: paquete “monitorización + seguridad + comunicaciones” para operación y experiencia visitante.</t>
  </si>
  <si>
    <t>IoT (agua/oxigenación/energía), conectividad y ciberseguridad; integradores: gestión remota y mantenimiento preventivo con servicios gestionados.</t>
  </si>
  <si>
    <t>IoT + cloud + ciberseguridad y workplace para estandarizar operación multi-granja; integradores: modernización de puestos + seguridad + conectividad y soporte.</t>
  </si>
  <si>
    <t>Conectividad multi-centro + ciberseguridad + cloud; si hay recirculación/RAS, IoT para sensórica y control; integradores: implantación y operación de sistemas (red/seguridad/datos).</t>
  </si>
  <si>
    <t>Ciberseguridad (marca premium), cloud/workplace y herramientas digitales para relación con clientes y pedidos; integradores: eCommerce/CRM/seguridad y servicios gestionados.</t>
  </si>
  <si>
    <t>Conectividad (sedes y plantas), IoT para control productivo, cloud para analítica y ciberseguridad; integradores: despliegue industrial completo con soporte.</t>
  </si>
  <si>
    <t>Conectividad multi-centro, IoT (RAS/controles), cloud para consolidación y ciberseguridad; integradores: operación gestionada con SLAs y seguridad.</t>
  </si>
  <si>
    <t>Conectividad segura + cloud para trazabilidad y ciberseguridad para proteger cadena; integradores: seguridad gestionada + comunicaciones corporativas.</t>
  </si>
  <si>
    <t>IoT para control de recirculación/producción, conectividad estable, cloud y ciberseguridad; integradores: sensórica+plataforma+seguridad y mantenimiento continuo.</t>
  </si>
  <si>
    <t>https://acuidelta.com/</t>
  </si>
  <si>
    <t>https://www.aquanaria.com/</t>
  </si>
  <si>
    <t>https://avramar.eu/</t>
  </si>
  <si>
    <t>https://ricardofuentes.com/</t>
  </si>
  <si>
    <t>https://caviarpirinea.com/</t>
  </si>
  <si>
    <t>https://www.cookeespana.com/</t>
  </si>
  <si>
    <t>https://solee-gourmet.com/</t>
  </si>
  <si>
    <t>https://piszolla.com/eurotrucha/</t>
  </si>
  <si>
    <t>https://futunablue.com/</t>
  </si>
  <si>
    <t>https://geremar.com/</t>
  </si>
  <si>
    <t>https://www.nuevapescanova.com/</t>
  </si>
  <si>
    <t>https://www.mundova.com/</t>
  </si>
  <si>
    <t>https://esturion.store/</t>
  </si>
  <si>
    <t>http://www.almadrabas.com</t>
  </si>
  <si>
    <t>https://somospescadosalbaladejo.com/</t>
  </si>
  <si>
    <t>https://piscifactorialasfuentes.es/</t>
  </si>
  <si>
    <t>https://piszolla.com/</t>
  </si>
  <si>
    <t>https://profand.com/</t>
  </si>
  <si>
    <t>https://www.caviarderiofrio.com/</t>
  </si>
  <si>
    <t>https://www.stoltseafarm.com/</t>
  </si>
  <si>
    <t>https://valaqua.com/</t>
  </si>
  <si>
    <t>https://www.ovapiscis.com/</t>
  </si>
  <si>
    <t>https://oceanaquaculture.blue/</t>
  </si>
  <si>
    <t>https://alicanteaquaculture.com</t>
  </si>
  <si>
    <t>http://www.riverfreshiregua.com/</t>
  </si>
  <si>
    <t xml:space="preserve">23-02- 91 642 78 11 https://www.binfor.e Me atiende Tomás responsable Reunión agendada Miércoles 25 a las 10h. Att. Tomás Burgos, tomas.burgos@binfor.es </t>
  </si>
  <si>
    <t>ITAyuda, S.L.U.</t>
  </si>
  <si>
    <t>Kull Servicios Informáticos, S.L.</t>
  </si>
  <si>
    <t>RIM Informática y Consulting, S.L.</t>
  </si>
  <si>
    <t>DICOP Consulting, S.L.</t>
  </si>
  <si>
    <t>NATTIA VENTURES, S.L.</t>
  </si>
  <si>
    <t>Aliernet Servicios Informáticos, S.L.</t>
  </si>
  <si>
    <t>Labelgrup Networks, S.L.</t>
  </si>
  <si>
    <t>Elpis Informática, S.L.</t>
  </si>
  <si>
    <t>BARNASYSTEM (Sergio Martínez Olivart)</t>
  </si>
  <si>
    <t>MantenimientoInformaticoBarcelona.es (Álex Atarama Martínez)</t>
  </si>
  <si>
    <t>NOÁTICA Consultores, S.L.U.</t>
  </si>
  <si>
    <t>ESOJ Sistemas, S.L.U.</t>
  </si>
  <si>
    <t>Andaluza de Informática y Ofimática S.C.Coop</t>
  </si>
  <si>
    <t>Logic Sistemas (autónomo)</t>
  </si>
  <si>
    <t>Uvibyte, S.L.</t>
  </si>
  <si>
    <t>B86737129</t>
  </si>
  <si>
    <t>B82180803</t>
  </si>
  <si>
    <t>B83873182</t>
  </si>
  <si>
    <t>B80960446</t>
  </si>
  <si>
    <t>B60809597</t>
  </si>
  <si>
    <t>B55695688</t>
  </si>
  <si>
    <t>46962707L</t>
  </si>
  <si>
    <t>47440023Q</t>
  </si>
  <si>
    <t>B91670794</t>
  </si>
  <si>
    <t>F92127034</t>
  </si>
  <si>
    <t>74861606X</t>
  </si>
  <si>
    <t>B19532530</t>
  </si>
  <si>
    <t>91 083 19 53</t>
  </si>
  <si>
    <t>91 633 69 73</t>
  </si>
  <si>
    <t>91 607 89 09</t>
  </si>
  <si>
    <t>91 413 94 95</t>
  </si>
  <si>
    <t>91 027 36 65</t>
  </si>
  <si>
    <t>902 55 51 23</t>
  </si>
  <si>
    <t>936 80 71 75</t>
  </si>
  <si>
    <t>977 89 68 47</t>
  </si>
  <si>
    <t>616 23 57 44</t>
  </si>
  <si>
    <t>679 88 61 90</t>
  </si>
  <si>
    <t>900 52 57 15</t>
  </si>
  <si>
    <t>954 25 95 34</t>
  </si>
  <si>
    <t>952 34 52 09</t>
  </si>
  <si>
    <t>952 59 69 89</t>
  </si>
  <si>
    <t>958 82 22 33</t>
  </si>
  <si>
    <t>Servicios IT para empresas: mantenimiento informático, cloud, infraestructura, seguridad y comunicaciones (orientado a PYMES).</t>
  </si>
  <si>
    <t>Mantenimiento informático para empresas y soporte TI (servicios de redes y continuidad habituales en MSP).</t>
  </si>
  <si>
    <t>Mantenimiento informático, recuperación de datos, venta/servicios TI para empresas.</t>
  </si>
  <si>
    <t>Consultoría informática para empresas: ciberseguridad, mantenimiento informático, instalación de redes, ofimática/soluciones cloud.</t>
  </si>
  <si>
    <t>Soluciones digitales para empresas (desarrollo/consultoría) con enfoque B2B.</t>
  </si>
  <si>
    <t>Servicios informáticos y desarrollo/implantación de software (orientado a entornos empresariales).</t>
  </si>
  <si>
    <t>Servicios y productos informáticos (ERPs, consultoría, eCommerce y proyectos IT).</t>
  </si>
  <si>
    <t>Servicios informáticos para empresas (contratos de mantenimiento/helpdesk y soporte).</t>
  </si>
  <si>
    <t>Soporte/mantenimiento informático y servicios técnicos (entorno Barcelona).</t>
  </si>
  <si>
    <t>Mantenimiento informático para empresas (servicio remoto/presencial, soporte y servicios asociados).</t>
  </si>
  <si>
    <t>Desarrollo de software y mantenimiento informático (incluye soporte remoto y multisede).</t>
  </si>
  <si>
    <t>Servicios informáticos: consultoría, mantenimiento de equipos, redes e integración (perfil integrador para empresas).</t>
  </si>
  <si>
    <t>Servicio técnico + mantenimiento informático + servidores/redes + seguridad/backups para empresas (PYMES).</t>
  </si>
  <si>
    <t>Servicios informáticos para empresas (soporte/servicios IT local en Málaga).</t>
  </si>
  <si>
    <t>Soporte a empresas (Uvibyte PRO): soporte informático y servicios IT para PYMES + servicio técnico.</t>
  </si>
  <si>
    <r>
      <t xml:space="preserve">Integrador PYME: </t>
    </r>
    <r>
      <rPr>
        <b/>
        <sz val="11"/>
        <color theme="1"/>
        <rFont val="Calibri"/>
        <family val="2"/>
        <scheme val="minor"/>
      </rPr>
      <t>fibra/móvil + SD-WAN/WiFi + ciber + backup + soporte</t>
    </r>
    <r>
      <rPr>
        <sz val="11"/>
        <color theme="1"/>
        <rFont val="Calibri"/>
        <family val="2"/>
        <scheme val="minor"/>
      </rPr>
      <t xml:space="preserve"> en cuota mensual.</t>
    </r>
  </si>
  <si>
    <r>
      <t xml:space="preserve">MSP local: </t>
    </r>
    <r>
      <rPr>
        <b/>
        <sz val="11"/>
        <color theme="1"/>
        <rFont val="Calibri"/>
        <family val="2"/>
        <scheme val="minor"/>
      </rPr>
      <t>conectividad + gestión TI + seguridad</t>
    </r>
    <r>
      <rPr>
        <sz val="11"/>
        <color theme="1"/>
        <rFont val="Calibri"/>
        <family val="2"/>
        <scheme val="minor"/>
      </rPr>
      <t xml:space="preserve"> para PYMES (pack por sede/usuario).</t>
    </r>
  </si>
  <si>
    <r>
      <t xml:space="preserve">Integrador Pyme: </t>
    </r>
    <r>
      <rPr>
        <b/>
        <sz val="11"/>
        <color theme="1"/>
        <rFont val="Calibri"/>
        <family val="2"/>
        <scheme val="minor"/>
      </rPr>
      <t>conectividad + continuidad (backup) + soporte</t>
    </r>
    <r>
      <rPr>
        <sz val="11"/>
        <color theme="1"/>
        <rFont val="Calibri"/>
        <family val="2"/>
        <scheme val="minor"/>
      </rPr>
      <t xml:space="preserve"> + modern workplace.</t>
    </r>
  </si>
  <si>
    <r>
      <t xml:space="preserve">Encaje fuerte: </t>
    </r>
    <r>
      <rPr>
        <b/>
        <sz val="11"/>
        <color theme="1"/>
        <rFont val="Calibri"/>
        <family val="2"/>
        <scheme val="minor"/>
      </rPr>
      <t>WatchGuard/ciber + redes + mantenimiento</t>
    </r>
    <r>
      <rPr>
        <sz val="11"/>
        <color theme="1"/>
        <rFont val="Calibri"/>
        <family val="2"/>
        <scheme val="minor"/>
      </rPr>
      <t xml:space="preserve"> + conectividad MasOrange como base.</t>
    </r>
  </si>
  <si>
    <r>
      <t xml:space="preserve">Oportunidad en clientes Pyme: </t>
    </r>
    <r>
      <rPr>
        <b/>
        <sz val="11"/>
        <color theme="1"/>
        <rFont val="Calibri"/>
        <family val="2"/>
        <scheme val="minor"/>
      </rPr>
      <t>conectividad + servicios cloud/digital</t>
    </r>
    <r>
      <rPr>
        <sz val="11"/>
        <color theme="1"/>
        <rFont val="Calibri"/>
        <family val="2"/>
        <scheme val="minor"/>
      </rPr>
      <t xml:space="preserve"> (upsell a seguridad y comunicaciones).</t>
    </r>
  </si>
  <si>
    <r>
      <t xml:space="preserve">Encaje en B2B: </t>
    </r>
    <r>
      <rPr>
        <b/>
        <sz val="11"/>
        <color theme="1"/>
        <rFont val="Calibri"/>
        <family val="2"/>
        <scheme val="minor"/>
      </rPr>
      <t>conectividad + cloud + seguridad</t>
    </r>
    <r>
      <rPr>
        <sz val="11"/>
        <color theme="1"/>
        <rFont val="Calibri"/>
        <family val="2"/>
        <scheme val="minor"/>
      </rPr>
      <t xml:space="preserve"> para clientes corporativos/PYMES (proyectos).</t>
    </r>
  </si>
  <si>
    <r>
      <t xml:space="preserve">Paquetes para PYMES: </t>
    </r>
    <r>
      <rPr>
        <b/>
        <sz val="11"/>
        <color theme="1"/>
        <rFont val="Calibri"/>
        <family val="2"/>
        <scheme val="minor"/>
      </rPr>
      <t>conectividad + ERP/eCommerce + servicios TI</t>
    </r>
    <r>
      <rPr>
        <sz val="11"/>
        <color theme="1"/>
        <rFont val="Calibri"/>
        <family val="2"/>
        <scheme val="minor"/>
      </rPr>
      <t xml:space="preserve"> (co-venta sectorial).</t>
    </r>
  </si>
  <si>
    <r>
      <t xml:space="preserve">Integrador regional: </t>
    </r>
    <r>
      <rPr>
        <b/>
        <sz val="11"/>
        <color theme="1"/>
        <rFont val="Calibri"/>
        <family val="2"/>
        <scheme val="minor"/>
      </rPr>
      <t>conectividad + soporte + helpdesk</t>
    </r>
    <r>
      <rPr>
        <sz val="11"/>
        <color theme="1"/>
        <rFont val="Calibri"/>
        <family val="2"/>
        <scheme val="minor"/>
      </rPr>
      <t xml:space="preserve"> con oferta estandarizada MasOrange.</t>
    </r>
  </si>
  <si>
    <r>
      <t xml:space="preserve">Partner de proximidad: </t>
    </r>
    <r>
      <rPr>
        <b/>
        <sz val="11"/>
        <color theme="1"/>
        <rFont val="Calibri"/>
        <family val="2"/>
        <scheme val="minor"/>
      </rPr>
      <t>conectividad + soporte técnico</t>
    </r>
    <r>
      <rPr>
        <sz val="11"/>
        <color theme="1"/>
        <rFont val="Calibri"/>
        <family val="2"/>
        <scheme val="minor"/>
      </rPr>
      <t xml:space="preserve"> + renovación HW y seguridad básica.</t>
    </r>
  </si>
  <si>
    <r>
      <t xml:space="preserve">Integrador de mantenimiento: </t>
    </r>
    <r>
      <rPr>
        <b/>
        <sz val="11"/>
        <color theme="1"/>
        <rFont val="Calibri"/>
        <family val="2"/>
        <scheme val="minor"/>
      </rPr>
      <t>fibra/móvil + soporte remoto + backup/ciber</t>
    </r>
    <r>
      <rPr>
        <sz val="11"/>
        <color theme="1"/>
        <rFont val="Calibri"/>
        <family val="2"/>
        <scheme val="minor"/>
      </rPr>
      <t xml:space="preserve"> como bundle.</t>
    </r>
  </si>
  <si>
    <r>
      <t xml:space="preserve">Encaje muy alto (multisede): </t>
    </r>
    <r>
      <rPr>
        <b/>
        <sz val="11"/>
        <color theme="1"/>
        <rFont val="Calibri"/>
        <family val="2"/>
        <scheme val="minor"/>
      </rPr>
      <t>conectividad + seguridad + soporte remoto</t>
    </r>
    <r>
      <rPr>
        <sz val="11"/>
        <color theme="1"/>
        <rFont val="Calibri"/>
        <family val="2"/>
        <scheme val="minor"/>
      </rPr>
      <t xml:space="preserve"> para PYMES.</t>
    </r>
  </si>
  <si>
    <r>
      <t xml:space="preserve">Encaje alto: </t>
    </r>
    <r>
      <rPr>
        <b/>
        <sz val="11"/>
        <color theme="1"/>
        <rFont val="Calibri"/>
        <family val="2"/>
        <scheme val="minor"/>
      </rPr>
      <t>redes + mantenimiento + distribución IT</t>
    </r>
    <r>
      <rPr>
        <sz val="11"/>
        <color theme="1"/>
        <rFont val="Calibri"/>
        <family val="2"/>
        <scheme val="minor"/>
      </rPr>
      <t xml:space="preserve"> + telecom MasOrange (voz/datos).</t>
    </r>
  </si>
  <si>
    <r>
      <t xml:space="preserve">Encaje directo: </t>
    </r>
    <r>
      <rPr>
        <b/>
        <sz val="11"/>
        <color theme="1"/>
        <rFont val="Calibri"/>
        <family val="2"/>
        <scheme val="minor"/>
      </rPr>
      <t>conectividad + seguridad/backups + servidores/redes</t>
    </r>
    <r>
      <rPr>
        <sz val="11"/>
        <color theme="1"/>
        <rFont val="Calibri"/>
        <family val="2"/>
        <scheme val="minor"/>
      </rPr>
      <t xml:space="preserve"> para cartera PyME Málaga.</t>
    </r>
  </si>
  <si>
    <r>
      <t xml:space="preserve">Integrador local: </t>
    </r>
    <r>
      <rPr>
        <b/>
        <sz val="11"/>
        <color theme="1"/>
        <rFont val="Calibri"/>
        <family val="2"/>
        <scheme val="minor"/>
      </rPr>
      <t>conectividad + soporte IT</t>
    </r>
    <r>
      <rPr>
        <sz val="11"/>
        <color theme="1"/>
        <rFont val="Calibri"/>
        <family val="2"/>
        <scheme val="minor"/>
      </rPr>
      <t xml:space="preserve"> para PYMES (posible cross-sell de ciber/backup).</t>
    </r>
  </si>
  <si>
    <r>
      <t xml:space="preserve">PYMES Granada: </t>
    </r>
    <r>
      <rPr>
        <b/>
        <sz val="11"/>
        <color theme="1"/>
        <rFont val="Calibri"/>
        <family val="2"/>
        <scheme val="minor"/>
      </rPr>
      <t>conectividad + soporte IT</t>
    </r>
    <r>
      <rPr>
        <sz val="11"/>
        <color theme="1"/>
        <rFont val="Calibri"/>
        <family val="2"/>
        <scheme val="minor"/>
      </rPr>
      <t xml:space="preserve"> + gestión de dispositivos/servicio técnico.</t>
    </r>
  </si>
  <si>
    <t>Florflex (vecino RUTPERFIL)</t>
  </si>
  <si>
    <t>Pendiente enviar oferta a Angel (Jonathan)</t>
  </si>
  <si>
    <t>Asegurar aplicación máximo descuento sobre oferta - Jonathan hace PT (15/20%). Miércoles Carmen Sanchez Arias debería pasar oferta a 24 meses (ahora la tiene Jonathan a 36)</t>
  </si>
  <si>
    <t>Expansiva</t>
  </si>
  <si>
    <t>Plantas VADA</t>
  </si>
  <si>
    <t>Cliente no interesado en oferta con descuento</t>
  </si>
  <si>
    <t>Pendiente respuesta cliente (Rut). Ligado a la oferta RUTPERFIL</t>
  </si>
  <si>
    <t>Nueva oferta con centralita enviada a cliente 20.02. Pendiente re-contacto con cliente</t>
  </si>
  <si>
    <t>Pendiente re-contacto con cliente semana 23.02</t>
  </si>
  <si>
    <t>Pendiente reagendar visita comercial (inicialmente planeada para 24.02)</t>
  </si>
  <si>
    <t>Fecha de firma oferta</t>
  </si>
  <si>
    <t xml:space="preserve">23-02 916872523- Me atiende gk me pasa con David responsable pendiente de mandar reunión Mañana 24 a las 12H. dgb@tecnozero.com Att. David. </t>
  </si>
  <si>
    <t>Comercial Informática, S.L. (informaticos.co)</t>
  </si>
  <si>
    <t>One Shop Madrid, S.L.U. (OSMtic)</t>
  </si>
  <si>
    <t>Fi-4 Open Source, S.L. (Amiritmo)</t>
  </si>
  <si>
    <t>Soluciones y Servicios Lucentum, S.L. (COMSEIS)</t>
  </si>
  <si>
    <t>DASS Divisiones Agrupadas, S.L. (DASS Tecnología)</t>
  </si>
  <si>
    <t>Informática Miranda Digital, S.L.</t>
  </si>
  <si>
    <t>TEKPOLIO, S.L.</t>
  </si>
  <si>
    <t>NETHIVE Soluciones Informáticas, S.L.</t>
  </si>
  <si>
    <t>IRIX Galicia, S.L.</t>
  </si>
  <si>
    <t>PROCGAL Solutions, S.L.</t>
  </si>
  <si>
    <t>Oficia Sistemas, S.L.</t>
  </si>
  <si>
    <t>MAICROSOFT EUROPE, S.L.</t>
  </si>
  <si>
    <t>B83867994</t>
  </si>
  <si>
    <t>B55045025</t>
  </si>
  <si>
    <t>B54672175</t>
  </si>
  <si>
    <t>B03351434</t>
  </si>
  <si>
    <t>B95882460</t>
  </si>
  <si>
    <t>B30870281</t>
  </si>
  <si>
    <t>B05527726</t>
  </si>
  <si>
    <t>91 502 23 45</t>
  </si>
  <si>
    <t>644 79 76 89; 684 76 08 15</t>
  </si>
  <si>
    <t>976 281 611</t>
  </si>
  <si>
    <t>965 145 481</t>
  </si>
  <si>
    <t>965 789 267</t>
  </si>
  <si>
    <t>976 569 930</t>
  </si>
  <si>
    <t>946 612 174</t>
  </si>
  <si>
    <t>983 22 34 37</t>
  </si>
  <si>
    <t>981 912 305</t>
  </si>
  <si>
    <t>981 905 552</t>
  </si>
  <si>
    <t>868 090 388</t>
  </si>
  <si>
    <t>868 04 82 69</t>
  </si>
  <si>
    <t>Servicios informáticos (mantenimiento/soporte) para empresas y particulares.</t>
  </si>
  <si>
    <t>Venta/gestión/distribución de material informático y componentes (actividad declarada), servicios asociados.</t>
  </si>
  <si>
    <t>Software/solución para negocios + soporte (según su web) y actividad tecnológica de Fi-4 Open Source, S.L.</t>
  </si>
  <si>
    <t>Software para transporte (según su web) y servicios asociados.</t>
  </si>
  <si>
    <t>Servicios informáticos para empresas (según aviso legal: programación, comunicaciones, BBDD/sistemas, etc.).</t>
  </si>
  <si>
    <t>Tecnología/soluciones/servicios (perfil integrador; según su aviso legal).</t>
  </si>
  <si>
    <t>Software de gestión y diseño web (según su web).</t>
  </si>
  <si>
    <t>Servicios IT (según su web) — empresa tecnológica con teléfono y CIF publicados.</t>
  </si>
  <si>
    <t>Soluciones informáticas (según su aviso legal).</t>
  </si>
  <si>
    <t>Servicios IT (según su web/aviso legal).</t>
  </si>
  <si>
    <t>Soluciones IT (según política: empresa con CIF/teléfono; perfil B2B).</t>
  </si>
  <si>
    <t>Servicios IT (según aviso legal).</t>
  </si>
  <si>
    <t>Pack PYME: conectividad + soporte TI + renovación de equipos + seguridad/backup.</t>
  </si>
  <si>
    <t>Encaje como partner de “puesto de trabajo”: conectividad + suministro/gestión IT para PYMES.</t>
  </si>
  <si>
    <t>Oportunidad bundles: conectividad + software/servicio + soporte (B2B) para PYMES.</t>
  </si>
  <si>
    <t>Co-venta: conectividad + software sectorial (transporte) + soporte/servicios gestionados.</t>
  </si>
  <si>
    <t>Integrador Alicante: conectividad + redes/WiFi + soporte TI + ciber/backup como cuota mensual.</t>
  </si>
  <si>
    <t>Integrador multi-servicio: conectividad + proyectos TI + continuidad/ciber (perfil “partner”).</t>
  </si>
  <si>
    <t>Encaje PYME: conectividad + web/gestión + soporte TI de cercanía.</t>
  </si>
  <si>
    <t>Encaje Bilbao: conectividad + servicios IT + ciber/backup para PYMES.</t>
  </si>
  <si>
    <t>MSP Valladolid: conectividad + servicios gestionados + seguridad para PYMES.</t>
  </si>
  <si>
    <t>Integrador Galicia: conectividad + soporte + servicios TI para PYMES.</t>
  </si>
  <si>
    <t>Encaje A Coruña: conectividad + servicios IT + gestión/soporte recurrente.</t>
  </si>
  <si>
    <t>Integrador Murcia: conectividad + redes + mantenimiento TI para PYMES.</t>
  </si>
  <si>
    <t>Integrador Murcia: conectividad + IT + seguridad/backup para PYMES.</t>
  </si>
  <si>
    <t>Digital Hand Made, S.L.</t>
  </si>
  <si>
    <t>MEGASTAR, S.L.</t>
  </si>
  <si>
    <t>SERVICIOS Y PRODUCTOS INFORMÁTICOS MONZÓN, S.L. (SPI Tecnologías)</t>
  </si>
  <si>
    <t>GESTIÓN DE PROYECTOS DE INFORMÁTICA Y COMUNICACIONES, S.L. (GPIC)</t>
  </si>
  <si>
    <t>Redestic Cloud, S.L.</t>
  </si>
  <si>
    <t>Centro de Innovación y Soluciones Empresariales y Tecnológicas, S.L. (CISET)</t>
  </si>
  <si>
    <t>NEDATEC CONSULTING, S.L.</t>
  </si>
  <si>
    <t>digitalDot Servicios Informáticos, S.L. (CloudsDEFENSE)</t>
  </si>
  <si>
    <t>NEA F3 MASTER, S.L. (NEA Master)</t>
  </si>
  <si>
    <t>Decide Servicios Informáticos Profesionales, S.L. (Decide Informática)</t>
  </si>
  <si>
    <t>Quiter Servicios Informáticos, S.L.</t>
  </si>
  <si>
    <t>Consultoría de Servicios Informáticos SEPROIN, S.L.</t>
  </si>
  <si>
    <t>Viguesa de Software y Servicios Informáticos, S.L. (VSI)</t>
  </si>
  <si>
    <t>B50881895</t>
  </si>
  <si>
    <t>B50563501</t>
  </si>
  <si>
    <t>B22170997</t>
  </si>
  <si>
    <t>B91798256</t>
  </si>
  <si>
    <t>B13717095</t>
  </si>
  <si>
    <t>B30744338</t>
  </si>
  <si>
    <t>B73821019</t>
  </si>
  <si>
    <t>B33532722</t>
  </si>
  <si>
    <t>B39664040</t>
  </si>
  <si>
    <t>B15641426</t>
  </si>
  <si>
    <t>B36941086</t>
  </si>
  <si>
    <t>976 562 378</t>
  </si>
  <si>
    <t>976 466 644</t>
  </si>
  <si>
    <t>974 415 571</t>
  </si>
  <si>
    <t>954 285 612</t>
  </si>
  <si>
    <t>911 642 888</t>
  </si>
  <si>
    <t>902 884 843</t>
  </si>
  <si>
    <t>968 826 822</t>
  </si>
  <si>
    <t>968 89 99 65</t>
  </si>
  <si>
    <t>985 29 93 99</t>
  </si>
  <si>
    <t>(Ver en su aviso legal/contacto)</t>
  </si>
  <si>
    <t>942 328 100</t>
  </si>
  <si>
    <t>986 29 13 49</t>
  </si>
  <si>
    <t>986 401 376</t>
  </si>
  <si>
    <t>Servicios IT para empresas: sistemas, mantenimiento, cloud, redes y comunicaciones (perfil MSP).</t>
  </si>
  <si>
    <t>Servicios informáticos para empresas: soporte, venta/servicio técnico y soluciones IT.</t>
  </si>
  <si>
    <t>Servicios IT + ciberseguridad + mantenimiento informático + infra/virtualización + software/ERP/TPV.</t>
  </si>
  <si>
    <t>Servicios TI/consultoría para empresas (proyectos de informática y comunicaciones).</t>
  </si>
  <si>
    <t>“Departamento de informática y comunicaciones” para empresas (servicios TI gestionados).</t>
  </si>
  <si>
    <t>Soluciones empresariales y tecnológicas (servicios IT B2B).</t>
  </si>
  <si>
    <t>Servicios informáticos e ingeniería de sistemas para empresas (B2B).</t>
  </si>
  <si>
    <t>Servicios informáticos (marca CloudsDEFENSE; dominio de digitalDot) con foco seguridad/servicios IT.</t>
  </si>
  <si>
    <t>Servicios informáticos para empresas (Asturias): venta/servicio, soporte y mantenimiento.</t>
  </si>
  <si>
    <t>Servicios informáticos profesionales (Cantabria): soporte/mantenimiento IT para empresa.</t>
  </si>
  <si>
    <t>Software/servicios informáticos para empresas (ERP/gestión; B2B).</t>
  </si>
  <si>
    <t>Consultoría y servicios informáticos para empresas (Vigo): soporte/servicios TI.</t>
  </si>
  <si>
    <t>Servicios de software y servicios informáticos (Vigo): soluciones IT B2B.</t>
  </si>
  <si>
    <r>
      <t xml:space="preserve">Integrador PYME ideal: </t>
    </r>
    <r>
      <rPr>
        <b/>
        <sz val="11"/>
        <color theme="1"/>
        <rFont val="Calibri"/>
        <family val="2"/>
        <scheme val="minor"/>
      </rPr>
      <t>fibra/móvil + redes/WiFi + ciber + backup + soporte</t>
    </r>
    <r>
      <rPr>
        <sz val="11"/>
        <color theme="1"/>
        <rFont val="Calibri"/>
        <family val="2"/>
        <scheme val="minor"/>
      </rPr>
      <t xml:space="preserve"> en cuota mensual.</t>
    </r>
  </si>
  <si>
    <r>
      <t xml:space="preserve">Pack “entrada PYME”: </t>
    </r>
    <r>
      <rPr>
        <b/>
        <sz val="11"/>
        <color theme="1"/>
        <rFont val="Calibri"/>
        <family val="2"/>
        <scheme val="minor"/>
      </rPr>
      <t>conectividad + equipamiento + soporte</t>
    </r>
    <r>
      <rPr>
        <sz val="11"/>
        <color theme="1"/>
        <rFont val="Calibri"/>
        <family val="2"/>
        <scheme val="minor"/>
      </rPr>
      <t xml:space="preserve"> + upsell a seguridad.</t>
    </r>
  </si>
  <si>
    <r>
      <t xml:space="preserve">Encaje fuerte: </t>
    </r>
    <r>
      <rPr>
        <b/>
        <sz val="11"/>
        <color theme="1"/>
        <rFont val="Calibri"/>
        <family val="2"/>
        <scheme val="minor"/>
      </rPr>
      <t>conectividad + ciber + mantenimiento</t>
    </r>
    <r>
      <rPr>
        <sz val="11"/>
        <color theme="1"/>
        <rFont val="Calibri"/>
        <family val="2"/>
        <scheme val="minor"/>
      </rPr>
      <t xml:space="preserve"> + soluciones de infraestructura/ERP/TPV.</t>
    </r>
  </si>
  <si>
    <r>
      <t xml:space="preserve">Co-venta proyectos: </t>
    </r>
    <r>
      <rPr>
        <b/>
        <sz val="11"/>
        <color theme="1"/>
        <rFont val="Calibri"/>
        <family val="2"/>
        <scheme val="minor"/>
      </rPr>
      <t>conectividad + integración TI + seguridad</t>
    </r>
    <r>
      <rPr>
        <sz val="11"/>
        <color theme="1"/>
        <rFont val="Calibri"/>
        <family val="2"/>
        <scheme val="minor"/>
      </rPr>
      <t xml:space="preserve"> (cliente empresa).</t>
    </r>
  </si>
  <si>
    <r>
      <t xml:space="preserve">“Depto IT &amp; comunicaciones”: </t>
    </r>
    <r>
      <rPr>
        <b/>
        <sz val="11"/>
        <color theme="1"/>
        <rFont val="Calibri"/>
        <family val="2"/>
        <scheme val="minor"/>
      </rPr>
      <t>conectividad MasOrange + gestión TI</t>
    </r>
    <r>
      <rPr>
        <sz val="11"/>
        <color theme="1"/>
        <rFont val="Calibri"/>
        <family val="2"/>
        <scheme val="minor"/>
      </rPr>
      <t xml:space="preserve"> (muy alineado al programa).</t>
    </r>
  </si>
  <si>
    <r>
      <t xml:space="preserve">Partner B2B: </t>
    </r>
    <r>
      <rPr>
        <b/>
        <sz val="11"/>
        <color theme="1"/>
        <rFont val="Calibri"/>
        <family val="2"/>
        <scheme val="minor"/>
      </rPr>
      <t>conectividad + digitalización/soluciones empresariales</t>
    </r>
    <r>
      <rPr>
        <sz val="11"/>
        <color theme="1"/>
        <rFont val="Calibri"/>
        <family val="2"/>
        <scheme val="minor"/>
      </rPr>
      <t xml:space="preserve"> (paquetes por sector).</t>
    </r>
  </si>
  <si>
    <r>
      <t xml:space="preserve">Integrador técnico: </t>
    </r>
    <r>
      <rPr>
        <b/>
        <sz val="11"/>
        <color theme="1"/>
        <rFont val="Calibri"/>
        <family val="2"/>
        <scheme val="minor"/>
      </rPr>
      <t>conectividad + ingeniería de sistemas</t>
    </r>
    <r>
      <rPr>
        <sz val="11"/>
        <color theme="1"/>
        <rFont val="Calibri"/>
        <family val="2"/>
        <scheme val="minor"/>
      </rPr>
      <t xml:space="preserve"> + seguridad/monitorización.</t>
    </r>
  </si>
  <si>
    <r>
      <t xml:space="preserve">Perfil security/IT: </t>
    </r>
    <r>
      <rPr>
        <b/>
        <sz val="11"/>
        <color theme="1"/>
        <rFont val="Calibri"/>
        <family val="2"/>
        <scheme val="minor"/>
      </rPr>
      <t>conectividad + ciber + servicios gestionados</t>
    </r>
    <r>
      <rPr>
        <sz val="11"/>
        <color theme="1"/>
        <rFont val="Calibri"/>
        <family val="2"/>
        <scheme val="minor"/>
      </rPr>
      <t xml:space="preserve"> (alto potencial).</t>
    </r>
  </si>
  <si>
    <r>
      <t xml:space="preserve">Integrador Asturias: </t>
    </r>
    <r>
      <rPr>
        <b/>
        <sz val="11"/>
        <color theme="1"/>
        <rFont val="Calibri"/>
        <family val="2"/>
        <scheme val="minor"/>
      </rPr>
      <t>conectividad + soporte recurrente</t>
    </r>
    <r>
      <rPr>
        <sz val="11"/>
        <color theme="1"/>
        <rFont val="Calibri"/>
        <family val="2"/>
        <scheme val="minor"/>
      </rPr>
      <t xml:space="preserve"> + servicios cloud/backup.</t>
    </r>
  </si>
  <si>
    <r>
      <t xml:space="preserve">Integrador Cantabria: </t>
    </r>
    <r>
      <rPr>
        <b/>
        <sz val="11"/>
        <color theme="1"/>
        <rFont val="Calibri"/>
        <family val="2"/>
        <scheme val="minor"/>
      </rPr>
      <t>conectividad + mantenimiento</t>
    </r>
    <r>
      <rPr>
        <sz val="11"/>
        <color theme="1"/>
        <rFont val="Calibri"/>
        <family val="2"/>
        <scheme val="minor"/>
      </rPr>
      <t xml:space="preserve"> + seguridad/backup como bundle PYME.</t>
    </r>
  </si>
  <si>
    <r>
      <t xml:space="preserve">Software B2B: </t>
    </r>
    <r>
      <rPr>
        <b/>
        <sz val="11"/>
        <color theme="1"/>
        <rFont val="Calibri"/>
        <family val="2"/>
        <scheme val="minor"/>
      </rPr>
      <t>conectividad + ERP/gestión</t>
    </r>
    <r>
      <rPr>
        <sz val="11"/>
        <color theme="1"/>
        <rFont val="Calibri"/>
        <family val="2"/>
        <scheme val="minor"/>
      </rPr>
      <t xml:space="preserve"> + servicios IT alrededor (co-selling).</t>
    </r>
  </si>
  <si>
    <r>
      <t xml:space="preserve">Integrador Vigo: </t>
    </r>
    <r>
      <rPr>
        <b/>
        <sz val="11"/>
        <color theme="1"/>
        <rFont val="Calibri"/>
        <family val="2"/>
        <scheme val="minor"/>
      </rPr>
      <t>conectividad + soporte TI</t>
    </r>
    <r>
      <rPr>
        <sz val="11"/>
        <color theme="1"/>
        <rFont val="Calibri"/>
        <family val="2"/>
        <scheme val="minor"/>
      </rPr>
      <t xml:space="preserve"> + ciber/backup en cuota mensual.</t>
    </r>
  </si>
  <si>
    <r>
      <t xml:space="preserve">Integrador Vigo: </t>
    </r>
    <r>
      <rPr>
        <b/>
        <sz val="11"/>
        <color theme="1"/>
        <rFont val="Calibri"/>
        <family val="2"/>
        <scheme val="minor"/>
      </rPr>
      <t>conectividad + servicios IT</t>
    </r>
    <r>
      <rPr>
        <sz val="11"/>
        <color theme="1"/>
        <rFont val="Calibri"/>
        <family val="2"/>
        <scheme val="minor"/>
      </rPr>
      <t xml:space="preserve"> para PYMES con enfoque redes/servicios.</t>
    </r>
  </si>
  <si>
    <t>Seresco, S.A.</t>
  </si>
  <si>
    <t>Sothis Tecnologías de la Información, S.L.</t>
  </si>
  <si>
    <t>Grupo Econocom España, S.L.U.</t>
  </si>
  <si>
    <t>Seidor Consulting, S.L.</t>
  </si>
  <si>
    <t>Grupo Sermicro (Suministros, Importaciones y Mantenimientos Electrónicos, S.A.U.)</t>
  </si>
  <si>
    <t>Bilbomática, S.A.</t>
  </si>
  <si>
    <t>Global Rosetta, S.L.</t>
  </si>
  <si>
    <t>ESALTIA</t>
  </si>
  <si>
    <t>Inetum España, S.A.</t>
  </si>
  <si>
    <t>BOSONIT, S.L.</t>
  </si>
  <si>
    <t>Sistemas Avanzados de Tecnología, S.A. (SATEC)</t>
  </si>
  <si>
    <t>INTEGRACIÓN TECNOLÓGICA EMPRESARIAL, S.L. (ITE)</t>
  </si>
  <si>
    <t>Gigas Hosting, S.A.</t>
  </si>
  <si>
    <t>A33011826</t>
  </si>
  <si>
    <t>B98086598</t>
  </si>
  <si>
    <t>B67875153</t>
  </si>
  <si>
    <t>B62076740</t>
  </si>
  <si>
    <t>A78032315</t>
  </si>
  <si>
    <t>A48270227</t>
  </si>
  <si>
    <t>B86867710</t>
  </si>
  <si>
    <t>B54587159</t>
  </si>
  <si>
    <t>A28855260</t>
  </si>
  <si>
    <t>B26527523</t>
  </si>
  <si>
    <t>A33117995</t>
  </si>
  <si>
    <t>B83385575</t>
  </si>
  <si>
    <t>902 013 464</t>
  </si>
  <si>
    <t>900 923 533</t>
  </si>
  <si>
    <t>91 411 91 20</t>
  </si>
  <si>
    <t>93 304 32 22</t>
  </si>
  <si>
    <t>91 744 86 00</t>
  </si>
  <si>
    <t>94 427 63 08</t>
  </si>
  <si>
    <t>91 382 75 00</t>
  </si>
  <si>
    <t>965 881 658</t>
  </si>
  <si>
    <t>91 387 47 00</t>
  </si>
  <si>
    <t>941 564 306</t>
  </si>
  <si>
    <t>91 708 9000</t>
  </si>
  <si>
    <t>91 491 65 05</t>
  </si>
  <si>
    <t>Servicios IT gestionados, cloud, ciberseguridad y soporte a empresas.</t>
  </si>
  <si>
    <t>Integrador IT (infra, cloud, ciberseguridad, puesto de trabajo, servicios gestionados).</t>
  </si>
  <si>
    <t>Servicios y soluciones digitales/IT (workplace, infra, cloud, servicios gestionados).</t>
  </si>
  <si>
    <t>Consultoría e integración TI (ERP/CRM, cloud, infra, ciberseguridad, servicios gestionados).</t>
  </si>
  <si>
    <t>Integrador TIC (outsourcing, soporte, infra, redes, ciberseguridad).</t>
  </si>
  <si>
    <t>Servicios TI y transformación digital (desarrollo, infra, servicios gestionados).</t>
  </si>
  <si>
    <t>Servicios TI (consultoría/servicios tecnológicos y proyectos).</t>
  </si>
  <si>
    <t>Integrador/proveedor de soluciones IT (infra, soporte, servicios para empresas).</t>
  </si>
  <si>
    <t>Servicios TI y consultoría (cloud, apps, infra, ciberseguridad).</t>
  </si>
  <si>
    <t>Data/AI, cloud &amp; DevOps, ciberseguridad, ingeniería de software.</t>
  </si>
  <si>
    <t>Integrador TIC (redes, ciberseguridad, cloud, servicios gestionados).</t>
  </si>
  <si>
    <t>Integración tecnológica (incluye ciberseguridad e ingeniería/soluciones).</t>
  </si>
  <si>
    <t>Proveedor cloud/hosting para empresas (cloud y servicios asociados).</t>
  </si>
  <si>
    <t>Conectividad + SD-WAN + ciber + cloud/backup como servicio gestionado para PYMES.</t>
  </si>
  <si>
    <t>Paquetizar fibra/voz + seguridad + cloud/backup + soporte para PYMES como integrador.</t>
  </si>
  <si>
    <t>Co-selling: conectividad + puesto de trabajo gestionado + seguridad + servicios para PYMES/upper-SMB.</t>
  </si>
  <si>
    <t>Conectividad + soluciones cloud/SaaS + seguridad + soporte para PYMES (oferta conjunta).</t>
  </si>
  <si>
    <t>Redes/servicios gestionados sobre conectividad MasOrange (WAN/SD-WAN, seguridad, soporte).</t>
  </si>
  <si>
    <t>Conectividad + seguridad + operación gestionada para PYMES/territorio.</t>
  </si>
  <si>
    <t>Proyectos: conectividad + ciberseguridad + servicios gestionados para medianas/SMB.</t>
  </si>
  <si>
    <t>Bundle PYME: fibra + seguridad perimetral + backup/cloud + mantenimiento.</t>
  </si>
  <si>
    <t>Conectividad MasOrange + servicios cloud y ciberseguridad gestionada (canal territorial).</t>
  </si>
  <si>
    <t>Complemento: conectividad + cloud/ciber + analítica/IA (valor añadido).</t>
  </si>
  <si>
    <t>Encaje directo: SD-WAN + seguridad + conectividad + operación gestionada a PYMES.</t>
  </si>
  <si>
    <t>Paquetes PYME: conectividad + ciber (EDR/FW/SOC) + servicios gestionados.</t>
  </si>
  <si>
    <t>Bundle: conectividad + cloud (VPS/backup) + seguridad + continuidad de negocio.</t>
  </si>
  <si>
    <t>23-02-876167831-No disponible. https://www.waysit.es/24-02-876167831-No le interesa y cuelga que tiene una llamada importante, no colabora https://www.waysit.es/</t>
  </si>
  <si>
    <t>Gnuo consultores, Cádizpyme, Durnia, solventussoftware, naimitech, DISA (Grupo Sertec), PIL, Brain Hardware</t>
  </si>
  <si>
    <t xml:space="preserve">916168800 / 916 </t>
  </si>
  <si>
    <t>934885737 / 931800991</t>
  </si>
  <si>
    <t>Segmento</t>
  </si>
  <si>
    <t>SoHo</t>
  </si>
  <si>
    <t>PYME</t>
  </si>
  <si>
    <t>19-02 636 90 55 18-No disponible. https://acuareladigital.com/  23-02 636 90 55 18-No disponible. https://acuareladigital.com/ 24-02 636 90 55 18-No disponible. https://acuareladigital.com/ 24-02 636 90 55 18-No colabora empresa muy pequeña y que no están interesados https://acuareladigital.com/</t>
  </si>
  <si>
    <t>19-02 948 05 22 05-No disponible. sin web. 20-02 948 05 22 05-tlf cruzado empresa xaretec 1724 667 48 13 41-No disponible. 25-02 667 48 13 41-No disponible.</t>
  </si>
  <si>
    <t>19-02  667 48 13 41-TLF cruzado lead 1725 924 01 90 57 -No disponible. 23-02 924 01 90 57 -No disponible. 24-02 924 01 90 57 -No disponible. 
25-02  924 01 90 57-No disponible.</t>
  </si>
  <si>
    <t>20-02 932 000 830-No disponible.https://intrepit.es/ 23-02 932 000 830-No disponible.https://intrepit.es/  24-02 932 000 830-No disponible.https://intrepit.es/ 25-02 932 000 830-No disponible</t>
  </si>
  <si>
    <t>20-02 934 61 87 37-No disponible. https://nexiona.com/ 23-02 934 61 87 37-No disponible 25-02 934 61 87 37-No disponible.</t>
  </si>
  <si>
    <t>23-02 932 123 138-No disponible. 936 763 130-No disponible. 24-02 932 123 138-No disponible. 936 763 130-No disponible 25-02 932 123 138-No disponible. 936 763 130-No disponible</t>
  </si>
  <si>
    <t>23-02 951 19 19 28-No disponible. https://www.aticco.es/24-02 951 19 19 28-No disponible.  25-02 951 19 19 28-No disponible</t>
  </si>
  <si>
    <t>24-02 918595218-No disponible.https://www.digittude.com 25-02 918595218-No disponible.</t>
  </si>
  <si>
    <t>24-02 911531792-No disponible. https://www.mrcsl.net/ 25-02 911531792-Me atiende trabajador comenta que se habrá desviado la llamada a su tlf, que llame a partir de als 16h. Y pregunte por Ismael Arenas responsable.</t>
  </si>
  <si>
    <t>24-02  934885737-Tlf. no existe   918 255 230-Tlf no existe. 93 180 09 91-Fuera de horario.: https://www.adsystems.es/ 25-02 93 180 09 91-Me atiende Gk me pasa con el dto. Responsable y me dejan en espera. Volver a llamar más tarde.</t>
  </si>
  <si>
    <t>24-02 916747711-No disponible. 25-02 916747711-No disponible.</t>
  </si>
  <si>
    <t xml:space="preserve">24-02 934237503 Fuera de horario.  https://www.netsupport.es/  25-02 934237503 Al preguntar por la empresa cuelga. </t>
  </si>
  <si>
    <t>25-02 900841454 Me atiende Arola se queda con mis datos, va averiguar quién se encarga de las colaboraciones y me contacta.</t>
  </si>
  <si>
    <t>25-02 954 277 575-No disponible.</t>
  </si>
  <si>
    <t>25-02 954 181 076-No colabora, no interesa y cuelga.</t>
  </si>
  <si>
    <t xml:space="preserve">25-02 952 266 004-Fuera de horario. </t>
  </si>
  <si>
    <t xml:space="preserve">25-02 Mail enviado 24-02 918316970-No disponible.24-02 918316970-Gk comenta que mandemos modelo y si están interesados nos comenta, pendiente enviar att. Dtp marketing\comercial, info.es@proware.es receptividad baja </t>
  </si>
  <si>
    <t>25-02 Mail enviado 23-02  915400451-No disponible. 24-02  915400451-Gk me atiende que mandemos email a mjimenez@infortecnica.es sin Att.  Receptividad baja.</t>
  </si>
  <si>
    <t>25-02 Mail enviado 24-02 938147380- Me atiende Lidia de administración, pendiente mandar modelo para hacérselo llegar al responsable. info@adqa.com Lidia  https://www.adqa.es/ receptividad baja</t>
  </si>
  <si>
    <t>25-02 Mail enviado  24-02 932440808- Gk me atiende comenta que estos temas los tratan vía email únicamente pendiente mandar modelo a  comercial@simsa.es Att. Dto. Comercial       https://www.simsa.es/ receptividad baja</t>
  </si>
  <si>
    <t>25-02 Mail enviado  23-02 951772740- Fuera de horario. https://sictemas.com/ 24-02 951772740- Gk me atiende Sandra me facilita el tlf del responsable 673426490 Juan Antonio comenta que esto lo lleva el dueño de la empresa que está de vacaciones hasta la semana que viene se anota mis datos y me contacta.</t>
  </si>
  <si>
    <t xml:space="preserve">25-02 Mail enviado  23-02 955412324-No disponible. 24-02 955412324-No disponible 25-02 955412324- Me atiende Diego Ortiz responsable quiere ver el modelo antes de concertar reunión pendiente enviar a proveedor@npuntocero.es Att. Diego Ortiz, receptividad media  </t>
  </si>
  <si>
    <t>25-02 Mail enviado  24-02 910601196-No disponible. www.ambiser.es  25-02 910601196-Me atiende Jenifer comenta que ella no se encarga pendiente de mandar modelo a info@ambiser.es sin Att. Sin.</t>
  </si>
  <si>
    <t>25-02 Mail enviado 24-02 916168800-No disponible. https://www.imagar.com/ 25-02 916168800-Me atiende Alejandro comenta que administración que es quien se encarga se encuentran muy ocupados, pendiente de mandar modelo a administracion@imagar.com Sint att. https://www.imagar.com/</t>
  </si>
  <si>
    <t>25-02 Mail enviado 24-02 933936765-Fuera de horario https://www.inology.com 25-02 933936765-Me atiende Laura comenta que no sabe decirme que dto. Lo lleva pendiente mandar modelo a inology@inology.com Att.sin Receptividad baja.</t>
  </si>
  <si>
    <t>26-02 958 207 123-Me atiende Sergio comenta que se lo va a trasladar a gloria su compañera  Gloria, que su jefe no está interesado en ampliar ahora mismo no colaboran están centrados en otro tipo de proyectos. https://www.areabinaria.com/</t>
  </si>
  <si>
    <t>25-02 Mail enviado 25-02 624 077 209-Me atiende German Santa Maria responsable, Mail Enviado: reunión mañana 25-02 a las 10:00, gsantamaria@omnia.es Att. German Santa Maria.</t>
  </si>
  <si>
    <t>LABERIT SISTEMAS, S.L.</t>
  </si>
  <si>
    <t>CUATROOCHENTA, S.A.</t>
  </si>
  <si>
    <t>IN2 INGENIERÍA DE LA INFORMACIÓN, S.L.</t>
  </si>
  <si>
    <t>SETESCA TALENT, S.L.</t>
  </si>
  <si>
    <t>NUBALIA CLOUD COMPUTING, S.L.</t>
  </si>
  <si>
    <t>SEMICROL, S.L.</t>
  </si>
  <si>
    <t>OMEGA PERIPHERALS, S.L.</t>
  </si>
  <si>
    <t>INNOVA TSN, S.L.</t>
  </si>
  <si>
    <t>ANCO SISTEMAS DE GESTIÓN, S.A.</t>
  </si>
  <si>
    <t>ABAI BUSINESS SOLUTIONS, S.A.</t>
  </si>
  <si>
    <t>SOFTWARIZA3, S.L.</t>
  </si>
  <si>
    <t>SOLUTIO OUTSOURCING, S.L.</t>
  </si>
  <si>
    <t>ADHOC CONSULTORES TECNOLÓGICOS, S.L.</t>
  </si>
  <si>
    <t>EQUIPOS Y SISTEMAS LEVANTE, S.L.</t>
  </si>
  <si>
    <t xml:space="preserve">960 075 817 </t>
  </si>
  <si>
    <t xml:space="preserve">964 102 835 </t>
  </si>
  <si>
    <t xml:space="preserve">931 541 500 </t>
  </si>
  <si>
    <t xml:space="preserve">937 635 602 </t>
  </si>
  <si>
    <t xml:space="preserve">913 768 820 </t>
  </si>
  <si>
    <t xml:space="preserve">942 314 224 </t>
  </si>
  <si>
    <t xml:space="preserve">934 486 166 </t>
  </si>
  <si>
    <t xml:space="preserve">915 130 073 </t>
  </si>
  <si>
    <t xml:space="preserve">902 301 100 </t>
  </si>
  <si>
    <t xml:space="preserve">911 309 425 </t>
  </si>
  <si>
    <t xml:space="preserve">965 68 14 18 </t>
  </si>
  <si>
    <t xml:space="preserve">915 779 725 </t>
  </si>
  <si>
    <t xml:space="preserve">948 812 853 </t>
  </si>
  <si>
    <t>962 965 043</t>
  </si>
  <si>
    <t>B46408569</t>
  </si>
  <si>
    <t>B12877451</t>
  </si>
  <si>
    <t>B61203460</t>
  </si>
  <si>
    <t>B64179933</t>
  </si>
  <si>
    <t>B66065417</t>
  </si>
  <si>
    <t>B47049692</t>
  </si>
  <si>
    <t>B60334315</t>
  </si>
  <si>
    <t>B98845123</t>
  </si>
  <si>
    <t>B86104502</t>
  </si>
  <si>
    <t>B50090851</t>
  </si>
  <si>
    <t>B84604834</t>
  </si>
  <si>
    <t>B99074998</t>
  </si>
  <si>
    <t>B90213356</t>
  </si>
  <si>
    <t>B83657876</t>
  </si>
  <si>
    <t>B96932389</t>
  </si>
  <si>
    <t>Servicios IT, cloud, ciberseguridad y desarrollo para empresas (orientación B2B).</t>
  </si>
  <si>
    <t>Desarrollo software, movilidad, cloud y servicios tecnológicos para empresas.</t>
  </si>
  <si>
    <t>Integración tecnológica, desarrollo, cloud y servicios IT gestionados.</t>
  </si>
  <si>
    <t>Consultoría IT y servicios tecnológicos para empresas.</t>
  </si>
  <si>
    <t>Partner Google Cloud / servicios cloud para empresas.</t>
  </si>
  <si>
    <t>Servicios informáticos, desarrollo y mantenimiento IT para empresas.</t>
  </si>
  <si>
    <t>Soluciones IT, infraestructura y servicios tecnológicos B2B.</t>
  </si>
  <si>
    <t>Servicios cloud e infraestructura tecnológica.</t>
  </si>
  <si>
    <t>Data, analytics y servicios tecnológicos para empresas.</t>
  </si>
  <si>
    <t>Implantación ERP y soluciones de gestión empresarial.</t>
  </si>
  <si>
    <t>Servicios tecnológicos y transformación digital.</t>
  </si>
  <si>
    <t>Servicios informáticos y desarrollo software empresarial.</t>
  </si>
  <si>
    <t>Outsourcing IT y servicios gestionados tecnológicos.</t>
  </si>
  <si>
    <t>Consultoría tecnológica e integración IT.</t>
  </si>
  <si>
    <t>Servicios informáticos y soluciones empresariales.</t>
  </si>
  <si>
    <t>Integrar conectividad + cloud + ciberseguridad en su oferta MSP para PYMEs.</t>
  </si>
  <si>
    <t>Bundle movilidad + conectividad empresarial + desarrollo digital para clientes PYME.</t>
  </si>
  <si>
    <t>SD-WAN + seguridad + cloud sobre conectividad MasOrange para mid-market/PYME.</t>
  </si>
  <si>
    <t>Conectividad + servicios gestionados IT como paquete recurrente para PYMEs.</t>
  </si>
  <si>
    <t>Conectividad + Google Cloud + backup y seguridad gestionada.</t>
  </si>
  <si>
    <t>Fibra/5G + mantenimiento IT + backup/ciber para su base PYME.</t>
  </si>
  <si>
    <t>Conectividad + infraestructura + servicios gestionados IT.</t>
  </si>
  <si>
    <t>Paquete cloud + conectividad + seguridad para clientes empresariales.</t>
  </si>
  <si>
    <t>Conectividad + data/cloud + ciberseguridad para PYMEs en crecimiento.</t>
  </si>
  <si>
    <t>Conectividad + ERP + soporte IT (bundle digitalización PYME).</t>
  </si>
  <si>
    <t>Conectividad + transformación digital + servicios gestionados.</t>
  </si>
  <si>
    <t>Conectividad + desarrollo + seguridad para PYMEs tecnológicas.</t>
  </si>
  <si>
    <t>Modelo MSP: conectividad + soporte + seguridad + cloud gestionado.</t>
  </si>
  <si>
    <t>Conectividad + proyectos IT + servicios gestionados.</t>
  </si>
  <si>
    <t>Conectividad + infraestructura + mantenimiento IT para PYMEs regionales.</t>
  </si>
  <si>
    <t>26-02 956 980 777-Que llame en media hora que el jefe está ocupado. https://www.bit2bitserviciosinformaticos.es/</t>
  </si>
  <si>
    <t>26-02  956 307 656- Me atiende Eduardo uno de los responsable están actualmente haciendo prueba piloto en oficina de orange para implantar medios de pago en las oficina de los distribuidores, pendiente de mandar reunión mañana día 27 a las 11h. a eplanchart@alsyscontrol.com Att. Eduardo https://alsyscontrol.com/</t>
  </si>
  <si>
    <t>26-02 959 80 75 72-Me atiende Iván de soporte comenta que se lo comenta al jefe que el ha entrado de prácticas hace poco se toma mi contacto email y tlf sino me llama volver a llamar la semana que viene comento.  https://soporttec.es/</t>
  </si>
  <si>
    <t>26-02 959 377 834-Me atiende Rocio quiere ver el modelo antes de concertar reunión pendiente mandar a rocio.martin@onutech.com Att. Rocio Martin, Receptividad media-baja  https://www.onutech.com/</t>
  </si>
  <si>
    <t xml:space="preserve">26-02 853 881 188- Me atiende Jessica Molina, comenta que ella no se encarga pendiente de mandar modelo a dpt.administracion@ispgestion.com Att. Dto Jessica Molina       https://ispresencias.com/ </t>
  </si>
  <si>
    <t>PC SERVICES</t>
  </si>
  <si>
    <t>26-02 917235310- Me atiende Lorena de administración ella no se encarga pendiente de mandar el modelo a administracion@fojenet.es Att. Administración y ella se lo reenvía al encargado.</t>
  </si>
  <si>
    <t>26-02 931138042-No disponible. 911594041-No disponible. https://bimind.es/</t>
  </si>
  <si>
    <t>26-02 937355820- Me atiende Pol un trabajador comenta que no hay ningun responsable pendiente de mandar el modelo a soporte@egaraset.com sin Att.  https://www.egaraset.com/</t>
  </si>
  <si>
    <t xml:space="preserve">26-02  944048182- Me atiende Leire de administración comenta que no sabe decirme quien se encarga pendiente de mandar modelo a comercial@irontec.com sin att.,  comenta que es email genérico que si les interesa nos responderán.  https://www.irontec.com/  </t>
  </si>
  <si>
    <t xml:space="preserve">26-02 957 60 09 38- Me atiende gk que llame más tarde sobre las 12h. https://www.crymar.com/ 26-02 957 60 09 38-Comenta que tienen un alto volumen de trabajo que de momento no les interesa colaborar. </t>
  </si>
  <si>
    <t xml:space="preserve">26-02  601279474-No disponible. https://ramboot.es/ </t>
  </si>
  <si>
    <t xml:space="preserve">26-02 946515151- Me atiende Pedro un trabajador, comenta que no hay nadie en oficina, pendiente de mandar modelo a info@zertek.es Att. Dto. Comercial. </t>
  </si>
  <si>
    <t>26-02 963817828- Me atiende Esther de administración comenta que mandemos el modelo para ella poder hacérselo llegar a su jefe, pendiente de mandar a administracion@grupoicsolutions.com Att. Esther, Receptividad media pero ella no se encarga.    https://grupoicsolutions.com/</t>
  </si>
  <si>
    <t>19-02 952100584- Tlf. erróneo señora mayor particular adorable https://www.simsl.es/ 658 96 45 32-No disponible. 20-02 658 96 45 32-No disponible. 25-02 658 96 45 32-No disponible. 26-02 658 96 45 32-Me atiende uno de los socios,comenta que cierran, cese de negocio en breves.</t>
  </si>
  <si>
    <t xml:space="preserve">19-02 955455000- No disponible.https://www.codetia.com/ 20-02 955455000- No disponible 24-02 955455000- No disponible 25-02 955455000- No disponible 26-02 955455000-Comenta que no les interesa colaborar, que no quieren ampliar porfolio. </t>
  </si>
  <si>
    <t>23-02 91 447 56 54-No disponible. 902 998 784-No valido. 659 956 355-No conecta.  629 087 820-Me atiende Mariano y me facilita el tlf. de Rubén 659 956 355 responsable de comunicación https://mrsoltec.com/ Ruben. 24-02 659 956 355-Me atiende Rubén que llame por la tarde que no puede atenderme. 24-02 659 956 355-no disponible 25-02 659 956 355-no disponible 26-02 659 956 355-no disponible</t>
  </si>
  <si>
    <t>23-02  934124669- No disponible. http://www.gia‑informatica.com 24-02  934124669- No disponible. 25-02  934124669- No disponible. 26-02  934124669- Marco ext. 3 comenta que no cree que le interese que hable con Rymon, vuelvo a llamar Rymon no disponible</t>
  </si>
  <si>
    <t>24-02 961096911-https://ssti.es/-No disponible. 25-02 961096911-https://ssti.es/-No disponible. 26-02 961096911- Me atiende gk Elena Álvarez comenta que el director no se encuentra pendiente mandar modelo a info@ssti.es Att. Víctor Mora</t>
  </si>
  <si>
    <t xml:space="preserve">24-02 913285600-Tlf. servicio técnico 915 653 060-No disponible. www.ibericamultimedia.com 26-02 915 653 060-No disponible
</t>
  </si>
  <si>
    <t>24-02 934990558-No disponible. https://www.simartin.com – 25-02 934990558-No conecta. 26-02 934990558-Me atiende Jordi comenta que no se encuentra el gerente, pendiente mandar modelo a info@simartin.com sin att.</t>
  </si>
  <si>
    <t>11-12 928 974 191 Contacto con Diego, es el subdirector y ya son partners con otros proveedores y ofrecen sus productos por falta de conocimiento, tiempo o fuerza comercial. Quedo en mandar correo con el portfolio y el modelo colaborativo a Subdireccion.general@twisticdigital.com 27-01  928 974 191- Subdireccion.general@twisticdigital.com mandar email para agendar reunión esta semana. Att.Diego. 26-02 928 974 191-Diego está reunido llamar el lunes por la mañana para ver si agendamos la reunión que acordamos el mes pasado.</t>
  </si>
  <si>
    <t xml:space="preserve">26-02 911212442-Me atiende Samira comenta que este tema lo lleva el director Antonio, llamar sobre las 17h. https://www.itic360.com/ 26-02  911212442- No disponible tarde.
 </t>
  </si>
  <si>
    <t>26-02 914 896 647- No disponible.https://www.emibin.com/</t>
  </si>
  <si>
    <t>26-02 912 559 747 - No colabora es una línea únicamente de SAC  🔗 https://www.pcrednet.com/</t>
  </si>
  <si>
    <t>26-02 912 263 478-No colaboran no están interesados ahora mismo.     https://www.jccsystem.com/</t>
  </si>
  <si>
    <t>26-02 916 587 091-Me atiende Carlos, Pendiente mandar modelo a  carlos@redkom.es Att. Carlos, nos contesta vía email si le cuadra pero nivel de receptividad medio bajo.</t>
  </si>
  <si>
    <t xml:space="preserve">26-02 620 294 910- No le interesa no colabora www.rastronet.es </t>
  </si>
  <si>
    <t xml:space="preserve">26-02 934 742 696- Gk me atiende se queda con mis datos y pasa el aviso, receptividad baja https://www.vmsis.es/ </t>
  </si>
  <si>
    <t>26-02 961360732- No disponible.  https://winfaster.com/ 26-02 961360732- Me atiende Mario técnico comenta que mandemos email a recursos humanos, pendiente de mandar a  rbueno@winfaster.com Att. Recursos Humanos. Y ellos ya nos derivan a gerencia.   https://winfaster.com/</t>
  </si>
  <si>
    <t>Binfor Solutions, Ache Informática, Omnia Soluciones, Redem, Alsys, Tecicom</t>
  </si>
  <si>
    <t xml:space="preserve"> 23-02 942 34 43 04-Me atiende Raúl reunión agendada Jueves 26 a las 11h. raul.fernandez@acheinformatica.com Att.Raúl. LLAMAR SEMANA QUE VIENE PARA VER COMO VA</t>
  </si>
  <si>
    <t>Nexeinformatica, PC Chamartín, Mariskalnet, Gnuo consultores, Cádizpyme, Durnia, solventussoftware, naimitech, PIL</t>
  </si>
  <si>
    <t>FOTOS FIJAS CADA VIERNES</t>
  </si>
  <si>
    <t>ISC Tech (Iván Sanz Cañamero)</t>
  </si>
  <si>
    <t>dsd0, S.C.C.L.</t>
  </si>
  <si>
    <t>KTYA (Catalana de Tecnologies de la Informació Aplicades, S.L.)</t>
  </si>
  <si>
    <t>INNOBING GLOBAL CONSULTING, S.L.</t>
  </si>
  <si>
    <t>Dolbuck, S.L.</t>
  </si>
  <si>
    <t>BCS data 11 Aplicaciones, S.L.</t>
  </si>
  <si>
    <t>IBÉRICA INFOCOMPUTER, S.L.U.</t>
  </si>
  <si>
    <t>INSERPAL S.L.U.</t>
  </si>
  <si>
    <t xml:space="preserve">918 741 379 </t>
  </si>
  <si>
    <t xml:space="preserve">938 492 676 </t>
  </si>
  <si>
    <t xml:space="preserve">933 055 707 </t>
  </si>
  <si>
    <t xml:space="preserve">960 709 895 </t>
  </si>
  <si>
    <t xml:space="preserve">900 52 52 45 </t>
  </si>
  <si>
    <t xml:space="preserve">911 45 48 58 </t>
  </si>
  <si>
    <t xml:space="preserve">913 188 914 </t>
  </si>
  <si>
    <t>917 771 024</t>
  </si>
  <si>
    <t xml:space="preserve">01933053H </t>
  </si>
  <si>
    <t xml:space="preserve">F63181135 </t>
  </si>
  <si>
    <t xml:space="preserve">B64169295 </t>
  </si>
  <si>
    <t xml:space="preserve">B98775398 </t>
  </si>
  <si>
    <t xml:space="preserve">B91680702 </t>
  </si>
  <si>
    <t xml:space="preserve">B93623510 </t>
  </si>
  <si>
    <t xml:space="preserve">B84425420 </t>
  </si>
  <si>
    <t>B79298204</t>
  </si>
  <si>
    <t xml:space="preserve">Servicios IT para organizaciones (servicios prestados por ISC Tech; web corporativa). </t>
  </si>
  <si>
    <t xml:space="preserve">Servicios para empresa: hosting/backup, mantenimiento informático, redes, Microsoft 365. </t>
  </si>
  <si>
    <t xml:space="preserve">Servicios IT (mantenimiento/soporte, consultoría, infra, cloud) orientados a negocio/PYME. </t>
  </si>
  <si>
    <t xml:space="preserve">Mantenimiento informático para empresas + software/servicios digitales B2B. </t>
  </si>
  <si>
    <t xml:space="preserve">Ciberseguridad para empresas (servicios como análisis de vulnerabilidades, pentesting, etc.). </t>
  </si>
  <si>
    <t xml:space="preserve">Software CRM/ERP y programas de gestión para empresas (operación en varias ciudades). </t>
  </si>
  <si>
    <t xml:space="preserve">Reparación y mantenimiento de equipamiento informático; actividad ligada a informática/equipos. </t>
  </si>
  <si>
    <t>Ingeniería/automatización y mantenimiento (empresa técnica industrial).</t>
  </si>
  <si>
    <r>
      <t xml:space="preserve">MSP local: empaquetar </t>
    </r>
    <r>
      <rPr>
        <b/>
        <sz val="11"/>
        <color theme="1"/>
        <rFont val="Calibri"/>
        <family val="2"/>
        <scheme val="minor"/>
      </rPr>
      <t>fibra/5G + seguridad + backup + soporte</t>
    </r>
    <r>
      <rPr>
        <sz val="11"/>
        <color theme="1"/>
        <rFont val="Calibri"/>
        <family val="2"/>
        <scheme val="minor"/>
      </rPr>
      <t xml:space="preserve"> para PYMEs.</t>
    </r>
  </si>
  <si>
    <r>
      <t xml:space="preserve">Servicios recurrentes: </t>
    </r>
    <r>
      <rPr>
        <b/>
        <sz val="11"/>
        <color theme="1"/>
        <rFont val="Calibri"/>
        <family val="2"/>
        <scheme val="minor"/>
      </rPr>
      <t>conectividad + M365 + backup + ciber</t>
    </r>
    <r>
      <rPr>
        <sz val="11"/>
        <color theme="1"/>
        <rFont val="Calibri"/>
        <family val="2"/>
        <scheme val="minor"/>
      </rPr>
      <t xml:space="preserve"> como “IT mensual” para PYMEs.</t>
    </r>
  </si>
  <si>
    <r>
      <t xml:space="preserve">Integrador PYME: </t>
    </r>
    <r>
      <rPr>
        <b/>
        <sz val="11"/>
        <color theme="1"/>
        <rFont val="Calibri"/>
        <family val="2"/>
        <scheme val="minor"/>
      </rPr>
      <t>conectividad + redes/WiFi + cloud + soporte</t>
    </r>
    <r>
      <rPr>
        <sz val="11"/>
        <color theme="1"/>
        <rFont val="Calibri"/>
        <family val="2"/>
        <scheme val="minor"/>
      </rPr>
      <t xml:space="preserve"> (pack estandarizado MasOrange).</t>
    </r>
  </si>
  <si>
    <r>
      <t xml:space="preserve">PYME Valencia: </t>
    </r>
    <r>
      <rPr>
        <b/>
        <sz val="11"/>
        <color theme="1"/>
        <rFont val="Calibri"/>
        <family val="2"/>
        <scheme val="minor"/>
      </rPr>
      <t>conectividad + mantenimiento + seguridad/backup</t>
    </r>
    <r>
      <rPr>
        <sz val="11"/>
        <color theme="1"/>
        <rFont val="Calibri"/>
        <family val="2"/>
        <scheme val="minor"/>
      </rPr>
      <t xml:space="preserve"> (muy vendible por necesidad recurrente).</t>
    </r>
  </si>
  <si>
    <r>
      <t xml:space="preserve">Ciber como gancho: </t>
    </r>
    <r>
      <rPr>
        <b/>
        <sz val="11"/>
        <color theme="1"/>
        <rFont val="Calibri"/>
        <family val="2"/>
        <scheme val="minor"/>
      </rPr>
      <t>secure connectivity</t>
    </r>
    <r>
      <rPr>
        <sz val="11"/>
        <color theme="1"/>
        <rFont val="Calibri"/>
        <family val="2"/>
        <scheme val="minor"/>
      </rPr>
      <t xml:space="preserve"> (fibra/SD-WAN + ciber gestionada) para PYMEs.</t>
    </r>
  </si>
  <si>
    <r>
      <t xml:space="preserve">Software + Telco: </t>
    </r>
    <r>
      <rPr>
        <b/>
        <sz val="11"/>
        <color theme="1"/>
        <rFont val="Calibri"/>
        <family val="2"/>
        <scheme val="minor"/>
      </rPr>
      <t>conectividad + cloud + seguridad</t>
    </r>
    <r>
      <rPr>
        <sz val="11"/>
        <color theme="1"/>
        <rFont val="Calibri"/>
        <family val="2"/>
        <scheme val="minor"/>
      </rPr>
      <t xml:space="preserve"> alrededor del ERP/CRM para clientes PYME.</t>
    </r>
  </si>
  <si>
    <r>
      <t xml:space="preserve">Parque informático PYME: </t>
    </r>
    <r>
      <rPr>
        <b/>
        <sz val="11"/>
        <color theme="1"/>
        <rFont val="Calibri"/>
        <family val="2"/>
        <scheme val="minor"/>
      </rPr>
      <t>conectividad + renovación equipos + soporte</t>
    </r>
    <r>
      <rPr>
        <sz val="11"/>
        <color theme="1"/>
        <rFont val="Calibri"/>
        <family val="2"/>
        <scheme val="minor"/>
      </rPr>
      <t xml:space="preserve"> + upsell seguridad/backup.</t>
    </r>
  </si>
  <si>
    <r>
      <t xml:space="preserve">(Industrial/mid-market) </t>
    </r>
    <r>
      <rPr>
        <b/>
        <sz val="11"/>
        <color theme="1"/>
        <rFont val="Calibri"/>
        <family val="2"/>
        <scheme val="minor"/>
      </rPr>
      <t>conectividad + soporte</t>
    </r>
    <r>
      <rPr>
        <sz val="11"/>
        <color theme="1"/>
        <rFont val="Calibri"/>
        <family val="2"/>
        <scheme val="minor"/>
      </rPr>
      <t xml:space="preserve"> en sedes/plantas + backup/seguridad.</t>
    </r>
  </si>
  <si>
    <t>Metaprotec (Soluciones Tecnológicas de Información, Comunicación y Seguridad, S.L.)</t>
  </si>
  <si>
    <t>INFARMADE SL</t>
  </si>
  <si>
    <t>Infosolutions &amp; Internet Services S.L. (soluciones.si)</t>
  </si>
  <si>
    <t>HIPERTECNO S.L.</t>
  </si>
  <si>
    <t>Proyectos y Soluciones Index S.L. (Grupo Index)</t>
  </si>
  <si>
    <t>Vegul, S.L.</t>
  </si>
  <si>
    <t>Formació Reparació i Venda S.L. (Innovant)</t>
  </si>
  <si>
    <t>NRDmultimedia, S.L.</t>
  </si>
  <si>
    <t>Balmes Aplicacions 92, S.L.</t>
  </si>
  <si>
    <t>Cositt Projects S.L.</t>
  </si>
  <si>
    <t>955 73 13 30</t>
  </si>
  <si>
    <t>954 982 319</t>
  </si>
  <si>
    <t>911 599 883</t>
  </si>
  <si>
    <t>91 935 64 64</t>
  </si>
  <si>
    <t>662 66 54 30</t>
  </si>
  <si>
    <t>96 350 90 87</t>
  </si>
  <si>
    <t>96 204 71 17</t>
  </si>
  <si>
    <t>932 238 000</t>
  </si>
  <si>
    <t>930 137 206</t>
  </si>
  <si>
    <t>952 385 708</t>
  </si>
  <si>
    <t>B13941364</t>
  </si>
  <si>
    <t>B91565424</t>
  </si>
  <si>
    <t>B85874287</t>
  </si>
  <si>
    <t>B81286437</t>
  </si>
  <si>
    <t>B85773356</t>
  </si>
  <si>
    <t>B96129366</t>
  </si>
  <si>
    <t>B98021900</t>
  </si>
  <si>
    <t>B60236817</t>
  </si>
  <si>
    <t>B60190659</t>
  </si>
  <si>
    <t>Ciberseguridad y servicios TI gestionados para empresas.</t>
  </si>
  <si>
    <t>Servicios tecnológicos y soporte IT para empresas.</t>
  </si>
  <si>
    <t>Consultoría tecnológica, sistemas y soporte IT para PYMEs.</t>
  </si>
  <si>
    <t>Mantenimiento informático y soporte técnico a empresas.</t>
  </si>
  <si>
    <t>Proyectos tecnológicos y servicios IT para empresas.</t>
  </si>
  <si>
    <t>Sistemas, mantenimiento informático y software empresarial.</t>
  </si>
  <si>
    <t>Mantenimiento IT para empresas (red, backup, antivirus, soporte).</t>
  </si>
  <si>
    <t>Servicios tecnológicos y digitales para empresas.</t>
  </si>
  <si>
    <t>Aplicaciones, soporte y servicios informáticos empresariales.</t>
  </si>
  <si>
    <t>Conectividad segura + firewall + backup + seguridad gestionada para PYMEs.</t>
  </si>
  <si>
    <t>Pack fibra/5G + mantenimiento + backup + seguridad en cuota mensual.</t>
  </si>
  <si>
    <t>Bundle conectividad + voz + cloud + ciber para su base PYME.</t>
  </si>
  <si>
    <t>Fibra empresa + backup 5G + seguridad endpoint para microPYMEs.</t>
  </si>
  <si>
    <t>Conectividad + cloud + seguridad como base de sus proyectos IT.</t>
  </si>
  <si>
    <t>Conectividad + centralita cloud + backup + servicios gestionados.</t>
  </si>
  <si>
    <t>Modelo IT mensual + conectividad + ciberseguridad recurrente.</t>
  </si>
  <si>
    <t>Conectividad empresarial + seguridad + soporte gestionado.</t>
  </si>
  <si>
    <t>Fibra + SD-WAN + seguridad + mantenimiento IT para PYMEs.</t>
  </si>
  <si>
    <t xml:space="preserve">26-02  950 280 127-No disponible. https://testuvir.es/ 02-03  950 280 127-No disponible. </t>
  </si>
  <si>
    <t>26-02 944781674- No disponible. https://www.irekisoft.net/  02-03 944781674- No disponible</t>
  </si>
  <si>
    <t xml:space="preserve">26-02 976742143-No disponible. https://www.infoelite.es/ 
02-03 976742143- Me atiende gk comenta que responsables están fuera con incidencias que mandemos email pendiente mandar a info@infoelite.es att. José Ramón </t>
  </si>
  <si>
    <t>INNOVACION INFORMATICA YNTEGRA2 S.L. (Yntegra2)</t>
  </si>
  <si>
    <t>LISOT, S.L.</t>
  </si>
  <si>
    <t>IBERICA INFOCOMPUTER, S.L.U. (Info-Computer)</t>
  </si>
  <si>
    <t>TRITÓN SISTEMAS DE INFORMACIÓN Y TELECOMUNICACIONES, S.L.</t>
  </si>
  <si>
    <t>AELIS CONSULTING, S.L.</t>
  </si>
  <si>
    <t>931 980 279</t>
  </si>
  <si>
    <t>93 266 24 03</t>
  </si>
  <si>
    <t>913 188 914</t>
  </si>
  <si>
    <t>910 05 87 88</t>
  </si>
  <si>
    <t>917 359 020</t>
  </si>
  <si>
    <t>B65997389</t>
  </si>
  <si>
    <t>B84425420</t>
  </si>
  <si>
    <t>B83288578</t>
  </si>
  <si>
    <t>B84416783</t>
  </si>
  <si>
    <t>Servicios informáticos e integración de sistemas para empresas (infraestructura, soporte, innovación tecnológica).</t>
  </si>
  <si>
    <t>Mantenimiento informático y ciberseguridad para PYMEs (servicios IT gestionados).</t>
  </si>
  <si>
    <t>Venta de equipamiento informático y servicios técnicos a empresas.</t>
  </si>
  <si>
    <t>Servicios IT y telecomunicaciones para empresas (infraestructura y comunicaciones).</t>
  </si>
  <si>
    <t>Consultoría tecnológica y servicios IT para empresas.</t>
  </si>
  <si>
    <t>Paquetizar conectividad + seguridad + cloud + backup para su cartera PYME.</t>
  </si>
  <si>
    <t>Bundle fibra/backup 5G + ciberseguridad + soporte gestionado recurrente.</t>
  </si>
  <si>
    <t>Conectividad empresa + dispositivos + mantenimiento + seguridad.</t>
  </si>
  <si>
    <t>Migración a fibra/voz MasOrange + SD-WAN + seguridad gestionada.</t>
  </si>
  <si>
    <t>Conectividad + Microsoft 365 + ciberseguridad + servicios gestionados para PYMEs.</t>
  </si>
  <si>
    <t>26-02 601134166- Me atiende Juan comenta que llame el lunes que el que se encarga es Jose y esta con unos días libres llamar sobre 11:30  🔗 https://www.mrmicro.es/tiendas/1497_teatinos/ 02-03 601134166-Me atiende Juan que todavía no ha llegado José que llame en un rato. 02-03 601134166-No disponible.</t>
  </si>
  <si>
    <t xml:space="preserve">26-02 918135186-No disponible. http://www.iberowan.com/ 02-03 918135186-Me atiende Mariano que llame mañana que no se encuentra el responsable </t>
  </si>
  <si>
    <t>19-02 623425789-No disponible. https://www.factum.es/20-02 623425789-No disponible 02-03 623425789-No disponible</t>
  </si>
  <si>
    <t>19-02 910878097-Contestador automático inglés, no disponible https://www.ciberdatos.es 20-02 910878097-No disponible 02-03 910878097-No disponible</t>
  </si>
  <si>
    <t>02-03 937 267 622- Gk comenta que no hay responsables que mande modelo pendiente enviar a info@ctis.es sin att. Receptividad baja www.ctis.es</t>
  </si>
  <si>
    <t>02-03 661 606 035-No disponible www.servimaresme.com</t>
  </si>
  <si>
    <t>Álvaro María García</t>
  </si>
  <si>
    <t>Fernando Pedroviejo (Autoescuela San Cristobal)</t>
  </si>
  <si>
    <t>02-03 93 490 21 42-Responsable no está interesado en colaborar</t>
  </si>
  <si>
    <t>Gestión con GGCC [ 27 licencias Business plus de Google (el cliente paga 25,3€ actualmente) + centralita cisco (ox-one hace mantenimiento). Acaba permanencia 01.03] - Pendiente feedback</t>
  </si>
  <si>
    <t>Pendiente Nazaret</t>
  </si>
  <si>
    <t>Pendiente reagendar reunión (inicialmente esperada para viernes 27.02)</t>
  </si>
  <si>
    <t>02-03 Ya son partners de masmovil</t>
  </si>
  <si>
    <t xml:space="preserve">19-02 945 06 72 19-Tlf erróneo. https://xaretec.com/ 948052205-No disponible.20-02 948052205-No disponible. 23-02 948052205-No disponible.  24-02 948052205-No disponible. 03-03 948052205-No disponible. </t>
  </si>
  <si>
    <t xml:space="preserve">06-02 911649301-No disponible.09-02 911649301-No disponible.10-02 911649301-No disponible.
11-02 911649301-No disponible. 03-03 911649301-No disponible. </t>
  </si>
  <si>
    <t>06-02 966665374- No disponible.09-02 966665374- No disponible.10-02 966665374- No disponible.11-02 966665374- No disponible. 03-03 657459341  -No disponible.</t>
  </si>
  <si>
    <t xml:space="preserve">06-02 913089438-No disponible.09-02 913089438-No disponible.10-02 913089438-No disponible.11-02 913089438-No disponible. 03-03 913089438-No disponible. </t>
  </si>
  <si>
    <t>06-02 957322515-Gk Alejandro comenta que esto tengo que hablarlo con su jefe esta reunido que pruebe a llamar más tarde. 07-02 957322515 No disponible.</t>
  </si>
  <si>
    <t xml:space="preserve">05-02 952277179 No disponible. https://www.datarush.es/ 06-02 952277179 No disponible.09-02 952277179 No disponibl e 10-02 952277179 No disponible11-02 952277179 No disponible 03-03 952277179 No disponible. </t>
  </si>
  <si>
    <t>05-02 607 745 224-No disponible. 06-02 607 745 224-No disponible. 09-02 607 745 224-No disponible.10-02 607 745 224-No disponible.11-02 607 745 224-No disponible. 03-03 Ya son partners de orange</t>
  </si>
  <si>
    <t xml:space="preserve">05-02 910 991 155-No disponible. 693 93 60 20- Tlf. No existe. 06-02 910 991 155-No disponible. 09-02 910 991 155-No disponible.10-02 910 991 155-No disponible.11-02 910 991 155-No disponible. 03-03 910 991 155 -No disponible. </t>
  </si>
  <si>
    <t>05-02 913 23 59 92-No disponible. 06-02 913 23 59 92-No disponible. 09-02 913 23 59 92-No disponible.10-02 913 23 59 92-No disponible.11-02 913 23 59 92-No disponible.03-03 913 23 59 92-No disponible</t>
  </si>
  <si>
    <t>05-02 91 417 67 76 -No disponible.06-02 91 417 67 76 -No disponible. 09-02 91 417 67 76 -No disponible.10-02 91 417 67 76 -No disponible.11-02 91 417 67 76 -No disponible. 03-03 91 417 67 76 -No disponible.</t>
  </si>
  <si>
    <t>03-02 935763599-No conecta llamada. 05-02  935763599-No disponible.06-02  935763599-No disponible. 09-02 935763599-No disponible.10-02 935763599-No disponible.11-02 935763599-No disponible.03-03 935763599-No disponible.</t>
  </si>
  <si>
    <t>03-02 917338333 No disponible. ww.kotasoft.com05-02 91 733 83 33 No disponible 06-02 91 733 83 33 No disponible.09-02 91 733 83 33 No disponible. 03-03 91 733 83 33 No disponible</t>
  </si>
  <si>
    <t>10-02 944825533-No disponible. ttps://www.alltek.es/ 11-02 944825533-No disponible. 11-02 944 108 364 12-02 944825533-No disponible. 13-02 944825533-No disponible.03-03 944825533-No disponible.</t>
  </si>
  <si>
    <t>10-02 963930020- No disponible. www.idsplus.net 11-02 963930020- No disponible. 12-02 963930020- No disponible.
16-02 963930020- No disponible. 03-03 963930020- No disponible</t>
  </si>
  <si>
    <t>11-02 976427283-No disponible. https://www.nartexsoft.com/ Desarrolladores. 12-02 976427283-No disponible. 13-02 976427283-No disponible.16-02 976427283-No disponible 03-03 976427283-No disponible</t>
  </si>
  <si>
    <t>13-02 936 94 04 02-No disponible. 16-02 936 94 04 02-No disponible.17-02 936 94 04 02-No disponible. 18-02  936 94 04 02 No disiponible. 03-03 936 94 04 02-No disponible.</t>
  </si>
  <si>
    <t>11-02 876163400-No disponible.  https://www.zaranet.es/ web no activa 12-02 876163400-No disponible.17-02 876163400-No disponible.  03-03 876163400-No disponible</t>
  </si>
  <si>
    <t>16-02 622 44 42 61-No disponible https://www.inno-it.es/ 17-02 622 44 42 61-No disponible  20-02 622444261-No disponible. 03-03 622 44 42 61-No disponible</t>
  </si>
  <si>
    <t>16-02 876 90 62 75-No disponible. https://linkas.es/ 17-02 876 90 62 75-No disponible 20-02 876906275-No disponible 03-03 876 90 62 75-No disponible.</t>
  </si>
  <si>
    <t xml:space="preserve">16-02 881 27 07 97-No disponible. https://www.capia.es/ La web muestra actividad diferente. 20-02 881 27 07 97-No disponible 26-02 881 27 07 97-No disponible 03-03 881 27 07 97-No disponible. </t>
  </si>
  <si>
    <t>Tipos de productos</t>
  </si>
  <si>
    <t xml:space="preserve">5 líneas móviles, 1 líneas FBB, 3 dispositivos, 3 terminales, Con Centralita </t>
  </si>
  <si>
    <t>16-02 600 57 70 03-No disponible. https://informaticaastron.es/ 17-02 600 57 70 03-No disponible.18-02 600 57 70 03-No disponible. 03-03  600 57 70 03-No disponible.</t>
  </si>
  <si>
    <t>4 líneas móviles, 1 líneas FBB, 3 dispositivos, 3 terminales, Sin Centralita</t>
  </si>
  <si>
    <t>9 líneas móviles, 3 líneas FBB, Con Centralita</t>
  </si>
  <si>
    <t>9 líneas móviles, 1 línea FBB, Con Centralita</t>
  </si>
  <si>
    <t xml:space="preserve">17-02 910 783 660- No disponible. https://itelligent.es/ 18-02 910 783 660- No disponible.20-02 910 783 660- No disponible. 03-03 910 783 660- No disponible
 </t>
  </si>
  <si>
    <t>03-03 938606220- Me atiende Eric se guarda mis datos y el responsable me escribe vía email para agendar reunión.  https://www.apen.es/</t>
  </si>
  <si>
    <t>dato no disponible - pedir a CB</t>
  </si>
  <si>
    <t>03-03  953249828-Gk me atiende se toma mis datos para que me devuelva llamada el responsable.   https://www.controlsys.es/</t>
  </si>
  <si>
    <t>03-03  Me atiende Salvador Palacios gerente pendiente de mandar modelo a info@sipsbarcelona.com Att. Salvador Palacios. https://sipsbarcelona.com/</t>
  </si>
  <si>
    <t>Pendiente contrato firmado y leads</t>
  </si>
  <si>
    <t>Brain Hardware, Binfor Solutions, Omnia Soluciones, Ache Informática, Alsys</t>
  </si>
  <si>
    <t xml:space="preserve">03-03 952 58 00 89 Me atiende José Manuel pendiente de mandar  convocatoria de la reunión Jueves 5 a las 12. info@surcomputers.com Att. José Manuel. No quieren nada de telefonía ni conectividad tirar por soluciones digitales. </t>
  </si>
  <si>
    <t>26-02 952 547 311-No disponible. 611 711 610-No disponible. https://centroinforlab.com/ 
02-03 952 547 311- Me atiende Sandra lo comenta con su compañero y me llama mañana. 03-03 952 547 311-No disponible. 03-03 952 547 311-Me comenta Sandra que de momento no están interesados en colaborar.</t>
  </si>
  <si>
    <t>Recontacto 03.03 - Pendiente KO y leads</t>
  </si>
  <si>
    <t>Recontacto 03.03 - Pendiente contrato firmado y leads</t>
  </si>
  <si>
    <t>Recontacto 03.03 - Sin respuesta</t>
  </si>
  <si>
    <t>KO el 06.03</t>
  </si>
  <si>
    <t>KO el 27.02</t>
  </si>
  <si>
    <t>KO el 05.03</t>
  </si>
  <si>
    <t>No alineado con estrategia acutal</t>
  </si>
  <si>
    <t>Pendiente KO</t>
  </si>
  <si>
    <t>Ocvistas</t>
  </si>
  <si>
    <t>Recontacto 02.03 - Pendiente contrato firmado y leads</t>
  </si>
  <si>
    <t>03-03 91 027 36 65- Me atiende gk Sandra se toma mis datos para el responsable me llame cuando termine reunión.</t>
  </si>
  <si>
    <t>03-03 902 55 51 23-Telefono no valido. Sin otro tlf.</t>
  </si>
  <si>
    <t>03-03 900 52 57 15- Me atiende Maria gk se anota mis datos para que me llame la persona responsable. https://noatica.com/</t>
  </si>
  <si>
    <t>03-03 91 633 69 73- Me atiende Mario comenta que llame a Marcos que es el responsable, me facilita su móvil.  https://kullsi.com/ Marcos 629169566. 	
629169566- Que ahora no se puede parar que está de trabajo hasta arriba volver a llamar a las 17h.  629169566- Que le sigo pillando liado que pruebe llamar mañana por la mañana, receptividad baja.</t>
  </si>
  <si>
    <t>02-03 954 127 837- Gk me comenta que el responsable llamar mañana sobre las 10 preguntar por Jose María.  03-03 954 127 837- Me atiende compañero comenta que pruebe a llamar en otro momento que no se encuentra la persona responsable.03-03  954 127 837-Se guarda mis datos compañero para que José Maria me contacte.</t>
  </si>
  <si>
    <t>03-03 91 413 94 95- No disponible. https://dicop.com/ 03-03 91 413 94 95- Me atiende Celso comenta que el encargado es Oscar pendiente enviar el modelo a oscar.carrillo@dicop.com Att. Oscar Carrillo, receptividad media    https://dicop.com/</t>
  </si>
  <si>
    <t>SISYTEC</t>
  </si>
  <si>
    <t>Recontacto 03.03 - Pendiente contrato firmado y leads. Nos ha mandado 1 frio</t>
  </si>
  <si>
    <t>Recontacto 03.03 - Pendiente KO y leads. Respuesta: comentar semana que viene</t>
  </si>
  <si>
    <t>No ven oportunidad de colaboración</t>
  </si>
  <si>
    <t>10-02  915061265-No disponible. s://amjinformatica.webnode.es/ 11-02  915061265-No disponible. 11-02 915061265  llamar otra vez mañana por la mañana para hablar con responsable. 12-02  915061265-No disponible. 13-02  915061265-No disponible. 03-03 915061265 -No disponible 04-03 913 265 271-No disponible.</t>
  </si>
  <si>
    <t>11-02 952930195-No disponible. https://www.querry.com/12-02 952930195-No disponible.13-02 952930195-No disponible.16-02 952930195-No disponible. 03-03 952930195-No disponible 04-03 952962540- Me atiende gk comenta que hay que para hablar con el responsable tiene que ser vía email pendiente de enviar modelo a querry@querry.es Att. Javier Martin.</t>
  </si>
  <si>
    <t>04-03 LEAD DUPLICADO 1675</t>
  </si>
  <si>
    <t>04-03 965 145 481-No le interesa colaborar y cuelga. https://www.comseis.com/</t>
  </si>
  <si>
    <t>04.03 Juan confirma que su contacto no está interesado finalmente | 26.01 | Reminder correo | 14.01 Contacto de Didac &amp; Juan Jover</t>
  </si>
  <si>
    <t xml:space="preserve"> Redem, Sur Computers</t>
  </si>
  <si>
    <t>Nexeinformatica,Grupo Open, Dosys, PC Chamartín, Mariskalnet</t>
  </si>
  <si>
    <t>02-03 952 427 254-Que lo llame mañana que lo coge liado, por la mañana. www.mikosinside.com 03-03 952 427 254- No disponible. 04-03 952 427 254-No disponible.</t>
  </si>
  <si>
    <t>03-03  616 23 57 44-No disponible. https://www.barnasystem.com/ 04-03  616 23 57 44- Me atiende Sergio comenta está muy liado pendiente de mandar modelo a info@barnasystem.com Att. Sergio https://www.barnasystem.com/</t>
  </si>
  <si>
    <t>04-03 983 22 34 37- Me atiende gk Susana comenta que mandemos modelo al gerente pendiente de enviar a carlos.lobo@nethive.es Att. Carlos Lobo  https://nethive.es/</t>
  </si>
  <si>
    <t>04-03 981 912 305 - Me atienden de soporte, baja receptividad, pasan mi contacto y me devuelven llamada en caso de estar interesados.</t>
  </si>
  <si>
    <t xml:space="preserve">05-02 963 58 91 75-No disponible. 902889911-Tlf no valido.06-02 963 58 91 75-No disponible.09-02 963 58 91 75-No disponible.10-02 963 58 91 75-No disponible.11-02 963 58 91 75-No disponible.  03-03 963 58 91 75 -No disponible.  04-03 963 58 91 75 -No disponible. 961436079-Me atiende enrique se queda con mis datos comenta que es una centralita. </t>
  </si>
  <si>
    <t>04-03  910 014 300- No disponible. https://informaticos.co/ 04-03  910 014 300- Me atiende Marcos de administración pendiente de mandar modelo y el se lo hace llegar al responsable pendiente enviar a administracion@fcisistemas.com sin att.</t>
  </si>
  <si>
    <t>04-03 965 789 267- Gk comenta que eso tengo que hablarlo con marketing o rrhh volver a llamar en una hora. https://dass.es/ 04-03 965 789 267- Comenta que me llaman más tarde.</t>
  </si>
  <si>
    <t>03-03 936 80 71 752 No disponible. 04-03 936 80 71 752 No disponible. 04-03 936 80 71 752 -Me atiende Javier comenta que mandemos modelo pendiente de enviar a  sistemas@labelgrup.com Att. Responsable.</t>
  </si>
  <si>
    <t>Ampliación SoHo</t>
  </si>
  <si>
    <t>04-03 976 466 644- Que lo tienen todo centralizado por el formulario de la web. https://megastar.es/</t>
  </si>
  <si>
    <t>04-03 954 285 612- Me atiende Laura comenta que no se encuentra la persona responsable pendiente e mandar modelo a sbo@gpic.es sin att.  https://www.gpic.es/</t>
  </si>
  <si>
    <t>04-03 911 642 888-No disponible. https://redestic.cloud/</t>
  </si>
  <si>
    <t xml:space="preserve">04-03 Mail enviado 04-03 974 415 571-  Me atiende Alejandro comenta que se encarga Enrique Español a partir de las 17h, sino responde me deja un email e.espanol@spitecnologias.com Att. Enrique Español https://spitecnologias.com/ 974 415 571. gk Irene comenta que Enrique no cree que vuelva  hoy por oficina, mandar modelo y volver a llamar mañana. 
		</t>
  </si>
  <si>
    <t xml:space="preserve">04-03  MAIL ENVIADO 911 460030 Susana es de adminsitracion, me indica mandar correo para que ella se lo haga llegar a la persona responsable administracion@ciset.es // Mando correo // 24-11 911460030 No contesta, fuera de horario // 27-11 911460030 No contesta  // 3-12 Reminder por correo (susana) // 10-12 911460030 (1) Virginia me indica que llame el lunes al DPTO  Comercial no esta, el lunes llamar a Jose Miguel. // 7-1 911460030 Me indican llamar mañana y preguntar directamente por Jose Miguel </t>
  </si>
  <si>
    <t>04-03  MAIL ENVIADO 04-03 949 87 01 86- Me atiende Catherine comenta que mandemos el email con el modelo pendiente de enviar a comercial@ciset.es Att. Comercial. Grandes cuentas nivel de receptividad relativo.</t>
  </si>
  <si>
    <t>04-03  MAIL ENVIADO 03-03 679 88 61 90-Me atiende Alex gerente comenta que mandemos el modelo a  soporte@barcelonavirtual.es Att. Alex Atarama.</t>
  </si>
  <si>
    <t xml:space="preserve"> 13-02 912 25 23 03- Comenta que ya son partners  con otra empresa no me dice cuál y que tienen exclusividad, no le interesa, son clientes de +O https://www.prosatsl.com/</t>
  </si>
  <si>
    <t xml:space="preserve">04-03  MAIL ENVIADO 03-03 951108404-Me atiende Fernando pendiente de mandar el modelo al responsable info@netsolutions.es Att. Raúl. </t>
  </si>
  <si>
    <t>04-03  MAIL ENVIADO 03-03 935952581- Me atiende Alejandro pendiente de mandar modelo a info@ticgrup.com sin Att. Él lo traslada al responsable</t>
  </si>
  <si>
    <t xml:space="preserve"> 04-03  MAIL ENVIADO 03-03 916102007 -Me atiende Cristian comenta que mandemos el modelo y el lo traslada a la persona responsable pendiente de enviar c.losada@ayainformatica.es Att. Cristian Losada.   https://ayainformatica.com/</t>
  </si>
  <si>
    <t>04-03  MAIL ENVIADO 03-03 956658000 Me atiende Carmen comenta que lo lleva Antonio pero está reunido pendiente de mandar modelo a recepcion@dinan.es Att. Carme</t>
  </si>
  <si>
    <t xml:space="preserve">04-03  MAIL ENVIADO 02-03 951 411 800- Gk me atiende que mandemos el modelo pendiente enviar a info@ibericasur.com sin att. Receptividad baja. </t>
  </si>
  <si>
    <t xml:space="preserve">04-03  MAIL ENVIADO 02-03 936 751 787-Fuera de horario  www.sidear.net 
02-03 936 751 787-Me atiende Joel el no se encarga pendiente de mandar modelo a info@sidear.net sin att. </t>
  </si>
  <si>
    <t xml:space="preserve">04-03  MAIL ENVIADO 02-03 955 740 471- Me atiende José, comenta que el responsable es su compañero Juanma kit digital, pendiente de mandar modelo a juanma.hidalgo@informaticapavon.com Att. Juanma Hidalgo, receptividad alta  </t>
  </si>
  <si>
    <r>
      <t xml:space="preserve">3.3 Interés confirmado: </t>
    </r>
    <r>
      <rPr>
        <i/>
        <sz val="11"/>
        <color theme="0" tint="-0.249977111117893"/>
        <rFont val="Calibri"/>
        <family val="2"/>
        <scheme val="minor"/>
      </rPr>
      <t>on hold</t>
    </r>
  </si>
  <si>
    <t>3.3 Interés confirmado: on hold</t>
  </si>
  <si>
    <t xml:space="preserve">Acepta reunión presencial/online, pero no se consigue continuar contacto </t>
  </si>
  <si>
    <t>Pendiente sesión: sin contacto</t>
  </si>
  <si>
    <t xml:space="preserve"> 05-03 977 89 68 47-Gk me pasa con el gerente Francisco REUNIÓN ENVIADA para el lunes 9 a las 9h. a paco@elpisinformatica.com Att. Francisco</t>
  </si>
  <si>
    <t>.  05-03 . 601641129- Miércoles REUNIÓN ENVIADA Miércoles 11, 10:30H Att. Antonio García, info@sycalmeria.es Ciberseguridad y mantenimiento.</t>
  </si>
  <si>
    <t xml:space="preserve"> https://www.amiritmo.es/ 04-03 684 76 08 15 Me atiende Rafa Pallares REUNIÓN ENVIADA martes 10 a las 10h. rafa@amiritmo.es Att.Rafa Pallares, ver que solución del porfolio puede encajarle ello son agentes digitalizadores.</t>
  </si>
  <si>
    <t>04-03 952 59 69 89-No disponible. https://logicsistemas.es/ 05-03 952 59 69 89-No disponible.06-03 952 59 69 89-No disponible</t>
  </si>
  <si>
    <t>Ampliación hecha, penidente cliente</t>
  </si>
  <si>
    <t>URBEQUIPO, S.L.</t>
  </si>
  <si>
    <t>B81990764</t>
  </si>
  <si>
    <t>COVER SPI, S.L.</t>
  </si>
  <si>
    <t>B81846792</t>
  </si>
  <si>
    <t>COVER NET, S.L.</t>
  </si>
  <si>
    <t>Seguimiento renove</t>
  </si>
  <si>
    <t>Pendiente vencimiento permanencia para hacer renove</t>
  </si>
  <si>
    <t>23-02 93 803 25 72-No disponible. Nfinite9000 24-02 93 803 25 72-No disponible 25-02 93 803 25 72-No disponible. 03-03 93 803 25 72-No disponible  04-03 93 803 25 72-No disponible 06-03 93 803 25 72-No disponible</t>
  </si>
  <si>
    <t>26-02 981145023-VOLVER A LLAMAR EL LUNES PARA CONFIRMAR REUNIÓN Me atiende Gumersindo gerente REUNIÓN MODIFICADA A 11 de marzo a las 11:30, Att. Gumersindo, gumer@redem.es   https://www.redem.es/ Colaboran con Masmóvil pero desde otro CIF.</t>
  </si>
  <si>
    <t>Sur Computers, Elpis Informática, SYC Almería, Amiritmo</t>
  </si>
  <si>
    <t>Seguimiento potencial lead (líneas propias)</t>
  </si>
  <si>
    <t>Sictemas</t>
  </si>
  <si>
    <t>GNUO</t>
  </si>
  <si>
    <t>Deiteco pendiente mandar campaña a clientes Kit Digital</t>
  </si>
  <si>
    <t>Pendiente integrador</t>
  </si>
  <si>
    <t>04-03 954 25 95 34-No disponible.  https://esoj.es/ 05-03 954 25 95 34-No disponible. 09-03 954 25 95 34-No disponible</t>
  </si>
  <si>
    <t>04-03 952 34 52 09-Me atiende David comenta que el compañero que se encarga es José pero está en una instalación pendiente de probar a llamar sobre la 13h.  	09-03 52 34 52 09-Me atiende David y me pasa con Juan otro responsable, afirma que el que se encarga de los partners es José,  pendiente de mandar email a info@andaluzadeinformatica.com y volver a llamar a mediados de semana si no contesta al email.</t>
  </si>
  <si>
    <t>06.03</t>
  </si>
  <si>
    <t>10.03</t>
  </si>
  <si>
    <t>04-03  MAIL ENVIADO 958 82 22 33-Fuera de horario. https://tienda.uvibyte.com/ 04-03  958 82 22 33- No disponible. 04-03  958 82 22 33-Me atiende Patricia de marketing super maja pendiente de mandar modelo a  pfuentes@uvibyte.com Att. Patricia. Receptividad alta https://tienda.uvibyte.com/ 09-03- Me atiende Patricia comenta que no ha recibido respuesta por parte del responsable comenta que cualquier novedad contesta vía email.</t>
  </si>
  <si>
    <t>Contacto: Maria Dolores. Están revisando el contrato leadgen (Abel de Legal)</t>
  </si>
  <si>
    <t>Responsable revisión contrato estaba fuera de oficina hasta 08.03</t>
  </si>
  <si>
    <t>¿?</t>
  </si>
  <si>
    <t>02.03</t>
  </si>
  <si>
    <t>Contacto: José Luis Abad. Nos está enviando leads</t>
  </si>
  <si>
    <t>Pendiente lead</t>
  </si>
  <si>
    <t>12-02 943 569 247-Tlf dado alta servicio no disponible  669704653-No disponible https://www.sibisoluciones.com/13-02 669704653-No disponible 16-02 669704653-No disponible 03-03 943 569 247 -Tlf dado alta servicio no disponible  669704653-No disponible  06-03 943 38 32 65-Me atiende Imanol comenta que se encarga su compañero Javi y me facilita este tlf. 644064487  06-03 644064487-No disponible.09-03 644064487-No disponible.</t>
  </si>
  <si>
    <t>Jonathan le envía la oferta 18.02 - 11 líneas móviles + 2 fibras 1GB + backup. Visita comercial pendiente de agendar desde semana 23.02). Llamada lunes 09.03</t>
  </si>
  <si>
    <t>09.03 llamar a Gonzalo para cuadrar visita Duino - Jonathan</t>
  </si>
  <si>
    <t>23.02</t>
  </si>
  <si>
    <t>Quiere aparcarlo hasta finales de marzo</t>
  </si>
  <si>
    <t>Contacto: Felix. A finales de febrero nos indica que está hasta arriba y prefiere dejarlo para finales de marzo.</t>
  </si>
  <si>
    <t>Pendiente recontacto finales marzo</t>
  </si>
  <si>
    <t>Pendiente VVDD</t>
  </si>
  <si>
    <t>Contacto: Sunny. En firma de contrato.</t>
  </si>
  <si>
    <t xml:space="preserve">09-03 968 826 822-Tlf de soporte. 968 826 821-Gk comenta que el gerente es Roberto y no se encuentra pendiente de mandar email con el modelo a  roberto.collados@nedatec.com Att. Roberto Collados. </t>
  </si>
  <si>
    <t>Seguimiento. Preguntar a Fernando Cifo si podemos venderle M2M (SIM para alarmas) a una empresa de seguridad pyme. A razon del mail q le envió a Didac, va a ir él con el integrador y quiere saber si le podemos proporcionar eso</t>
  </si>
  <si>
    <t>09-03 968 89 99 65- Gk administración comenta que mandemos modelo pendiente de enviar a rrhh@digitaldot.es Att. RRHH. Receptividad media-baja</t>
  </si>
  <si>
    <t xml:space="preserve">09-03 985 29 93 99- Gk de administración comenta que mandamos modelo pendiente enviar email a borjamacia@neamaster.com Att. Borja Macia  www.neamaster.com
	</t>
  </si>
  <si>
    <t>26-02 952 31 28 86-No disponible.  https://www.infocsi.net/ 26-02 952 31 28 86- Me atiende Salvador pendiente de mandar el modelo a csim@infocsi.es Att. Salvador.  https://www.infocsi.net/ Lo mira con los compañeros responsable y volver a llamar la semana que viene. Comenta que tiene 2-3 propuestas más sobre la mesa. 04-03 952 31 28 86-Me atiende otro compañero comenta que no se encuentra Salvador. 09-03 52 31 28 86- Me atiende Salvador comenta que no han tenido tiempo de mirar el modelo que esta saturados de trabajo que cuando lo vea el compañero se pone en contacto.</t>
  </si>
  <si>
    <t>09-03 Sin web. Sin tlf.</t>
  </si>
  <si>
    <t>Contacto con integrador. Posible cliente que está con Movistar y aunque quiere seguir con ellos, necesita una línea adicional para instalar una VPN. Información enviada a integrador para que la trasladen al cliente. Pendiente feedback.</t>
  </si>
  <si>
    <t>Seguimiento con Álvaro</t>
  </si>
  <si>
    <t>Contacto: Ángel. Seguimiento 09.03.</t>
  </si>
  <si>
    <t>Contacto: Jon. Nos pidió precios y le parecen caros.</t>
  </si>
  <si>
    <t>Contacto: Maxim y Enrique. Nos pidieron catálogo de dispositivos.</t>
  </si>
  <si>
    <t xml:space="preserve">09-03 Me atiende Lorena de administración comenta que tiene que verlo que ella no se encarga, que antes de agendar quiere ver la info para poder enseñársela a los gerentes, pendiente de mandar modelo a lorena@vsi.es Att. Lorena. </t>
  </si>
  <si>
    <t>Contacto: Sofiane. Quiere modelo bidireccional. Queda pendiente enviarnos sus productos para que analice +O.</t>
  </si>
  <si>
    <t>Contacto: José Antonio. No nos confirma slot para juntarnos con VVDD.</t>
  </si>
  <si>
    <t>Contacto: Raúl. No contestan para juntarnos con VVDD. Les daba miedo perder leads porque tenían una cartera muy cuidada.</t>
  </si>
  <si>
    <t>Contacto: Germán. No contestan para juntarnos con VVDD.</t>
  </si>
  <si>
    <t>Contacto: José Manuel. Nos pidieron portfolio de licencias con precios.</t>
  </si>
  <si>
    <t>Contacto: Carolina Peña. Les enviamos el modelo de contrato. Pendiente agendar KO.</t>
  </si>
  <si>
    <t>3.2 Llamada y hablado con secre, le pasa nota a Carolina | 2.2 Vovler a llamar, no contestan | Llamar lunes 26.01 y preguntar por Carolina. Recontacto el 09.03.</t>
  </si>
  <si>
    <t>09-03 985 235 364-Gk comenta que no atienden esto por tlf que pendiente mandar email a soluciones@seresco.es sin.att. Receptividad baja.</t>
  </si>
  <si>
    <t>Seguimiento potencial lead. Nos lo pasa Angel esta semana (09.03).</t>
  </si>
  <si>
    <t>MICRO SIP</t>
  </si>
  <si>
    <t>COBITRATEL</t>
  </si>
  <si>
    <t xml:space="preserve">NEXT MOBILITY </t>
  </si>
  <si>
    <t>AUDINFOR</t>
  </si>
  <si>
    <t xml:space="preserve">DIRBAPONT </t>
  </si>
  <si>
    <t>OCVISTAS</t>
  </si>
  <si>
    <t>DUO IT</t>
  </si>
  <si>
    <t>SOLVENTUS SOFTWARE</t>
  </si>
  <si>
    <t>DURNIA</t>
  </si>
  <si>
    <t>MASRISKALNET</t>
  </si>
  <si>
    <t>NAIMITECH</t>
  </si>
  <si>
    <t>ACHE INFORMÁTICA</t>
  </si>
  <si>
    <t>OMNIA SOL</t>
  </si>
  <si>
    <t>SUR COMPUTERS</t>
  </si>
  <si>
    <t>Enviar contrato para su firma (Jonathan). Visita al integrador el 17.03.</t>
  </si>
  <si>
    <t>35 movil, 5 conecta, centralita, 2 dispositivos, etc. Oferta presentada +9K anual. En revisión por cliente.</t>
  </si>
  <si>
    <t>10-03 91 411 91 20- Me atiende gk Isabel comenta que va a contrastar que dtp. Se encarga pendiente de mandar modelo a serviciosgenerales@econocom.com Att. Isabel,  https://www.econocom.es/</t>
  </si>
  <si>
    <t>10-03 LEAD DUPLICADO</t>
  </si>
  <si>
    <t>10-03 91 387 47 00- Recepcionista comenta que para estos temas hay que mandar email a seguridad.inetum.es@inetum.com Att. Alberto Nevado  https://www.inetum.com/</t>
  </si>
  <si>
    <t xml:space="preserve">10-02 943 28 92 11-Gk me facilita  tlf de dto. Informático 934321096-No disponible. Web ategrupo.com 11-02  934321096-No disponible  12-02 934321096-No disponible. 13-02 934321096-No disponible.16-02 934321096-No disponible. 03-03 934321096-No disponible 10-03  943 28 92 11 -No interesa y cuelga. </t>
  </si>
  <si>
    <t>04-03  868 04 82 69-Gk me atiende comenta que Maria Dolores la persona responsable está reunida probar a llamar a última hora de la mañana. https://www.maicrosoft.eu/ 10-03 868 04 82 69- Me atiende Maria Dolores pendiente de mandar convocatoria reunión para el martes 17 a las 9h. a info@maicrosoft.eu Att. Mari Dolores.</t>
  </si>
  <si>
    <t>BINFOR SOLUTIONS</t>
  </si>
  <si>
    <t>Contacto: Tomás.</t>
  </si>
  <si>
    <t xml:space="preserve">09-03 900 923 533-No disponible.  10-03 900 923 533-No disponible. 10-03 900 923 533-Me atiende gk Amarile se anota mis datos comenta que son distribuidores de Movistar que lo pasa al dto correspondiente receptividad baja. </t>
  </si>
  <si>
    <t>On hold</t>
  </si>
  <si>
    <t>Contacto primera quincena abril</t>
  </si>
  <si>
    <t>Pendiente reactivación por reestructuración interna.</t>
  </si>
  <si>
    <t>Pendiente reorganización interna y ajuste de cuotas de pesca para activación de lead.</t>
  </si>
  <si>
    <t>Preparar webinar junto a Dataqu. Pendiente datos Maria Sebastián y oferta Carmen Sánchez para descuento especial para socios.</t>
  </si>
  <si>
    <t>Pendiente respuesta a mail de Juan.</t>
  </si>
  <si>
    <t>03-03  958261434- Gk comenta que Maria la persona responsable está de baja llamar a partir del 10 de Marzo.  https://www.infogran.es/ 10-03 958261434- Me comenta que Maria llego pero ha salido y no cree que vuelva, probar a llamar mañana por la mañana, ya ha vuelto de la baja.</t>
  </si>
  <si>
    <t>03-03 957497536-  Me atiende Fran, volver a llamar más tarde por si puedo hablar con responsable sino pendiente mandar email con el modelo a mcls@cybercordoba.es Att. Mari Carmen.  https://cybercordoba.es/ 04-03 957497536-Me atiende Fran comenta que todavía no ha visto a Mari Carmen llamar mañana. 05-03 957497536-Me atiende otro compañero diferente comenta que pruebe a llamar sobre las 12 por si está Mari Carmen responsable. 10-03 957497536- Me atiende compañero de soporte comenta que Mari Carmen no se encuentra, probar a llamar mañana sino ya le mandamos el porfolio.</t>
  </si>
  <si>
    <t>04-03  MAIL ENVIADO 03-03 912252303-No disponible. https://www.prosatsl.com/ 03-03 912252303- Me atiende José Luis, comenta que son partners en ciberseguridad, helpdesk y microsoft m365, pendiente mandar modelo a info@prosat.com Att. José Luis,  Quiere ver el portfolio para ver que le puede encajar https://www.prosatsl.com/ 04-03 912252303 Llamo para hacer seguimiento comenta que no ha tenido tiempo de mirar el correo. Llamar el lunes por la mañana. 09-03 912252303-Me atiende Jose Luis que le llame un poco más tarde que está en llamada. 912252303-No disponible. 10-03 912252303- Me atiende José Luis que le llame a las 13:20 que le pillo con un cliente.</t>
  </si>
  <si>
    <t xml:space="preserve">10-03 94 427 63 08 -No disponible. https://www.bilbomatica.es/ 	10-03 94 427 63 08 -Me atiende Enekoit él se encarga de trasladarlo a los responsables pendiente de mandar modelo a  egonzalez@bilbomatica.es Att. Enekoit https://www.bilbomatica.es/ </t>
  </si>
  <si>
    <t>10-03 91 708 9000 Me atiende Milagros gk comenta que ya son partners de +O.</t>
  </si>
  <si>
    <t>09-03 942 328 100-No disponible. 10-03 942 328 100-No disponible. 10-03 942 328 100-Me atiende Maxim un consultor comenta que no sabe a dónde podríamos dirigirnos ya que no hay ningún teléfono que no sea de att al cliente, se le ocurre que mandemos el modelo a ambos email pendiente de mandar a administracion@quiter.com, comercial@quiter.com  Quiter Servicios Informáticos S.L.</t>
  </si>
  <si>
    <t>10-03 900 247 000- Me atiende chico de soporte en la web gigas.com hay una pestaña de partners comenta que es la mejor vía para contactar. https://gigas.com/</t>
  </si>
  <si>
    <t xml:space="preserve">10-03 931 541 500-La empresa se llama Altia consultores, misma activdad, gk comenta que está de sustitución que lo llevan todo desde central en A Coruña. </t>
  </si>
  <si>
    <t>10-03 960 075 817- Me atiende Felipe de recepción comenta que estos temas tiene que ser vía email pendiente enviar modelo a marketing@laberit.com Att. Iris Valenciano https://www.laberit.com/</t>
  </si>
  <si>
    <t>10-03 937 635 602-Me atiende gk Susana, pendiente mandar modelo a  marco.sanz@setesca.com Att. Marco Sanz, receptividad baja.</t>
  </si>
  <si>
    <t xml:space="preserve">10-03 913 768 820- Me atiende Gk Isabel no sabe que dpt. Se encarga empresa muy grande pendiente mandar modelo a sergio.ibanez.galindo@debooteam.com Att. Sergio Ibañez. Si le interesa nos contesta vía email. Ya no existe Nubalia ahora es Debooteam. </t>
  </si>
  <si>
    <t>10-03 942 314 224 - Gk no le interesa ampliar el porfolio y cuelga. https://www.semicrol.com/</t>
  </si>
  <si>
    <t>10-02 LEAD DUPLICADO</t>
  </si>
  <si>
    <t>10-02 915 130 073 - Me atiende gk  Laura comenta que no tiene forma de transferir llamada con la responsable pendiente de mandar modelo a maria.paradinas@innova-tsn.com. Att. Maria Paradinas.</t>
  </si>
  <si>
    <t xml:space="preserve">10-03 932935412- Me atiende gk comenta que para esto tenemos que mandar email y si están interesados nos comentan pendiente de enviar a custormer@anco.es sin att. Ciberseguridad, soluciones digitales como miscrosoft y venta de hardware </t>
  </si>
  <si>
    <t>10-03 911 309 425-Gk comenta que tiene que ser vía email tema de partners pendiente de mandar modelo a info@abaigroup.com Att. Dto. Comercial  https://www.abaigroup.com/</t>
  </si>
  <si>
    <t xml:space="preserve">04-03 976 569 930- Gk comenta que llame la semana que viene que están con alto volumen de trabajo y los responsables no están disponible. Llamar dia 10 por la mañana. https://imdigital.es/ 10-02 976 569 930-No disponible. </t>
  </si>
  <si>
    <t>11-02 937376338-No disponible. https://tworockets.es/12-02 937376338-No disponible.13-02 937376338-No disponible.17-02 937376338-No disponible. 18-02 937376338-No disponible 03-03 937376338-No disponible 04-03 937376338-Me atienden de soporte que la chica que se encarga es Esther de administración llamar mañana sobre las 10. 05-03 937376338-No disponible. 09-03 937376338-No disponible. 11-03 937376338- Me atiende Esther de administración comenta que mandemos email pendiente enviar a hola@tworockets.es sin att. Si les encaja hacemos reunión comenta.</t>
  </si>
  <si>
    <t>17-02 954211000- Tlf. erróneo. https://www.agesinfor.es/ 18-02 954 70 11 45-No existe o no disponible. 06-03 614 052 799-No disponible. 10-03 614 052 799-No disponible.
 11-03 614 052 799  -No disponible.</t>
  </si>
  <si>
    <t xml:space="preserve">03-03 958204228- No disponible.  www.microdigital.es  04-03 958204228- No disponible. 05-03 958204228- No disponible. 05-03 958204228- Me atiende Emi comenta que los jefes estan por la mañana organizan el trabajo y sobre las 9:15 salen, llamar mañana a las 9 y preguntar por Jorge  09-03 958204228- No disponible </t>
  </si>
  <si>
    <t>Lead 10</t>
  </si>
  <si>
    <t>Lead 11</t>
  </si>
  <si>
    <t>Lead 12</t>
  </si>
  <si>
    <t>Lead 13</t>
  </si>
  <si>
    <t>Lead 14</t>
  </si>
  <si>
    <t>Lead 15</t>
  </si>
  <si>
    <t>Lead 16</t>
  </si>
  <si>
    <t>Lead 17</t>
  </si>
  <si>
    <t>Lead 18</t>
  </si>
  <si>
    <t>Lead 19</t>
  </si>
  <si>
    <t xml:space="preserve">10-03 964 102 835 -No disponible. https://cuatroochenta.com/ 	11-03 964 102 835 - Me atiende gk comenta que las propuestas de partners tiene que ser vía email pendiente enviar modelo a recepcion@cuatroochenta.com Att. Administración  https://cuatroochenta.com/ </t>
  </si>
  <si>
    <t>11-03 965 68 14 18- Me atiende Pablo, comenta que ellos solo se dedican a desarrollar que softwariza3 es otra empresa para la que ellos dan información comercial sobre los programas que desarrollan, pendiente de mandar modelo a clavei@clavei.es sin att. Y ellos lo lanzan. https://softwariza3.es/</t>
  </si>
  <si>
    <t>11-02  915 779 725-  Me atiende gk se queda con mis datos para que el responsable me contacte al ser centralita no tiene posibilidad de trasferir la llamada.</t>
  </si>
  <si>
    <t>11-03  LEAD DUPLICADO</t>
  </si>
  <si>
    <t>11-03 962 965 043- Me atiene Teresa de administración pendiente de mandar modelo administracion@grupcis.com Att. Teresa, ella se lo pasa al gerente.</t>
  </si>
  <si>
    <t xml:space="preserve">11-03 938 492 676 - Me atiende Alex comenta que la persona responsable no se encuentra disponible, se apunta mis datos y me devuelve la llamada cuando pueda. </t>
  </si>
  <si>
    <t>Seguimiento potencial lead. Nos lo pasa Emilio esta semana (09.03).</t>
  </si>
  <si>
    <t xml:space="preserve">11-03 933 055 707 -Me atiende gk comenta que el tema de partners tiene que ser vía email primera toma de contacto pendiente mandar modelo a  magdam@ktyasl.com Att. Magda </t>
  </si>
  <si>
    <t>Nos pasa 2 leads identificados.</t>
  </si>
  <si>
    <t>Le escribió Jonathan pidiendo sus precios, no responde. Hay que llamarle pero no responde (11.03), le volvemos a escribir.</t>
  </si>
  <si>
    <t>11-03 960 709 895 -Me atiende Salva comenta que el CEO está reunido probar a llamar mañana sobre las 11h. Se anota mi email.  https://www.innobing.com/</t>
  </si>
  <si>
    <t>3.2 Lllamada realizada 3.2 y hablado con la secre: no han tenido tiempo para revisarlo todavía, se lo comenta a jose luis y alejandro. | Llamar el lunes 26.01 (no había podido ver el correo con el contrato y portfolio) - HORARIO 8-15H. Sin respuesta a recontacto el 05.03. Les hemos llamado, les pasan el aviso y llaman ellos.</t>
  </si>
  <si>
    <t>Llamada el 11.03 pero contestador.</t>
  </si>
  <si>
    <t>Llamada el 11.03, se apuntan la llamada y responden.</t>
  </si>
  <si>
    <t>11-03 911 45 48 58-Gk comenta que no están interesados porque tuvieron una mala experiencia con +O como clientes. https://bcsdata.com/</t>
  </si>
  <si>
    <t>11-03 913 188 914-Me atiende responsable de compras no están interesados su fuerte es venta de equipos reacondicionados.</t>
  </si>
  <si>
    <t>. 616 422 833- Me atiende Iván pendiente de mandar convocatoria reunión viernes 13 a las 11h. Att. ivan@isc-tech.com Soporte informático y suministro de hardware</t>
  </si>
  <si>
    <t>11-03  Me atiende Fátima comenta que mandemos primero email para una primera toma de contacto pendiente de enviar a inserpal@inserpal.com Att. Fátima Volver a llamar semana que viene. https://inserpal.com/</t>
  </si>
  <si>
    <t>11-03 955 73 13 30 - Gk Vanesa me facilita el tlf 683110969 José Manuel serrano. 683110969-No disponible https://metaprotec.com/</t>
  </si>
  <si>
    <t>11-03 Desarrollan formulas farmacéutica, actividad no relacionada para ser partners.</t>
  </si>
  <si>
    <t xml:space="preserve">11-03  911 599 883- Me atienden de administración comenta que la vía de contacto para partners es vía email pendiente de enviar a sergiolopez@soluciones.si </t>
  </si>
  <si>
    <t>11-03 Actividad registrada  relacionada con construcción y promoción inmobiliaria.  https://grupoindexmadrid.com/</t>
  </si>
  <si>
    <t>11-03 96 350 90 87-La persona que me atiende comenta que no están interesados en colaborar.</t>
  </si>
  <si>
    <t>Tecicom, Elpis Informática, SYC Almería, Amiritmo, Redem, ISC Tech</t>
  </si>
  <si>
    <t>11-03 96 204 71 17-Me atiende Emilio comenta que mandemos porfolio a  compras@innovant.es sin. Att y él se lo rebota a Santi.</t>
  </si>
  <si>
    <t>11-03 952 385 708- Me atiende gk Maribel comenta que el responsable no se encuentra que mandemos modelo pendiente de enviar a info@cositt.com sin att.</t>
  </si>
  <si>
    <t>11-03 LEAD DUPLICADO 1901</t>
  </si>
  <si>
    <t>SITELCOM COMUNICACIONES SL</t>
  </si>
  <si>
    <t>AIDEEA INTELLIGENCE SL</t>
  </si>
  <si>
    <t>SOLUCIÓN INFORMÁTICA A MEDIDA SL</t>
  </si>
  <si>
    <t>MORCAM SYSTEM SL</t>
  </si>
  <si>
    <t>VERIDATA SL</t>
  </si>
  <si>
    <t>B90323569</t>
  </si>
  <si>
    <t>B26654863</t>
  </si>
  <si>
    <t>B80059421</t>
  </si>
  <si>
    <t>B60435260</t>
  </si>
  <si>
    <t>B28502102</t>
  </si>
  <si>
    <t>Servicios informáticos a empresas, soporte técnico, mantenimiento y redes</t>
  </si>
  <si>
    <t>Servicios IT integrales para pymes, cloud, servidores, backup y redes</t>
  </si>
  <si>
    <t>Desarrollo software y ERP para pymes, apps y soporte informático</t>
  </si>
  <si>
    <t>Consultoría informática y soluciones TI integrales para empresas</t>
  </si>
  <si>
    <t>Digitalización documental, desarrollo software y servicios tecnológicos</t>
  </si>
  <si>
    <t>Fibra empresa, backup, ciberseguridad y WiFi profesional</t>
  </si>
  <si>
    <t>Cloud, conectividad, backup y puesto digital</t>
  </si>
  <si>
    <t>Fibra empresa, cloud, ciberseguridad y comunicaciones</t>
  </si>
  <si>
    <t>Conectividad empresarial, cloud, backup y voz empresa</t>
  </si>
  <si>
    <t>Conectividad corporativa, cloud, backup y ciberseguridad</t>
  </si>
  <si>
    <t xml:space="preserve">11-03 931 980 279-No disponible. https://www.yntegra2.es/ 11-03 931 980 279-Me atiende gk comenta que estos temas tiene que ser vía email pendiente de mandar modelo a info@yntegra2.es sin att. </t>
  </si>
  <si>
    <t>REDMAN TH, S.L.</t>
  </si>
  <si>
    <t>ANEXIA TECNOLOGÍAS, S.L.U.</t>
  </si>
  <si>
    <t>PRODASUR SOFTWARE Y SERVICIOS, S.L.L.</t>
  </si>
  <si>
    <t>TREVENQUE SISTEMAS DE INFORMACIÓN, S.L.U.</t>
  </si>
  <si>
    <t>FORMATIX INFORMÁTICA 2.0</t>
  </si>
  <si>
    <t>B62156393</t>
  </si>
  <si>
    <t>B62982350</t>
  </si>
  <si>
    <t>B95656206</t>
  </si>
  <si>
    <t>B18316828</t>
  </si>
  <si>
    <t>B65369746</t>
  </si>
  <si>
    <t>Servicios TIC para empresas: software a medida, soluciones IA, marketing digital, desarrollo web, aplicaciones a medida, sistemas y redes, telefonía IP y red services.</t>
  </si>
  <si>
    <t>Consultoría de calidad y sistemas informáticos; soluciones de hardware y software a medida para pequeñas y medianas empresas.</t>
  </si>
  <si>
    <t>Software y servicios para empresa desde Málaga.</t>
  </si>
  <si>
    <t>Servicios y soluciones tecnológicas para pymes; la compañía indica que nació para ayudar a las pymes a incorporar la informática a su negocio.</t>
  </si>
  <si>
    <t>Servicios y soluciones informáticas para pequeñas y medianas empresas: sistemas y redes, diseño web, marketing en internet, e-commerce y consultoría TIC.</t>
  </si>
  <si>
    <t>Conectividad empresarial, telefonía IP, ciberseguridad, backup y cloud para su cartera pyme.</t>
  </si>
  <si>
    <t>Fibra empresa, backup, cloud y ciberseguridad sobre proyectos de hardware/software para pymes.</t>
  </si>
  <si>
    <t>Fibra empresa, backup, cloud y ciberseguridad para clientes pyme.</t>
  </si>
  <si>
    <t>Conectividad, cloud, backup y ciberseguridad para pymes en transformación digital.</t>
  </si>
  <si>
    <t>Fibra empresa, WiFi profesional, backup, cloud y ciberseguridad para pymes.</t>
  </si>
  <si>
    <t>JSMINFOREDES S.L.</t>
  </si>
  <si>
    <t>LEMON COMPUTER S.L.</t>
  </si>
  <si>
    <t>ADVENTUS 77 SOLUCIONES PROFESIONALES S.L.</t>
  </si>
  <si>
    <t>MICRO CAD INFORMATICA S.L.</t>
  </si>
  <si>
    <t>PISTA CERO S.L.</t>
  </si>
  <si>
    <t>B81357568</t>
  </si>
  <si>
    <t>B56109648</t>
  </si>
  <si>
    <t>B29627510</t>
  </si>
  <si>
    <t>B65325227</t>
  </si>
  <si>
    <t>Soporte y servicios informáticos para empresas y pymes; orientados a mejorar rendimiento y seguridad</t>
  </si>
  <si>
    <t>Seguridad, conectividad y mantenimiento informático para pymes</t>
  </si>
  <si>
    <t>Infraestructura TI para pymes y servicio de mantenimiento informático preventivo</t>
  </si>
  <si>
    <t>Soluciones y servicios informáticos para empresas: seguridad, backup, cloud, virtualización, Microsoft 365 y telefonía IP</t>
  </si>
  <si>
    <t>Servicios informáticos integrales para empresas: mantenimiento, cloud, ciberseguridad para pymes, hosting y WiFi profesional</t>
  </si>
  <si>
    <t>Fibra empresa, backup, ciberseguridad y cloud workplace para su base pyme</t>
  </si>
  <si>
    <t>Conectividad empresarial, backup 4G/5G, ciberseguridad y WiFi profesional para pymes andaluzas</t>
  </si>
  <si>
    <t>Fibra empresa, backup, cloud y seguridad para clientes pyme con infraestructura gestionada</t>
  </si>
  <si>
    <t>Conectividad, voz IP, cloud, backup y ciberseguridad como ampliación natural de su portfolio IT</t>
  </si>
  <si>
    <t>Fibra, WiFi profesional, backup, cloud y ciberseguridad para pymes de Barcelona y Maresme</t>
  </si>
  <si>
    <t>SUITELOOP SOFTWARE PARA PYMES Y DESPACHOS, S.L.</t>
  </si>
  <si>
    <t>INNOVA TELECOM, S.L. (ITSOFT)</t>
  </si>
  <si>
    <t>UTILIDADES FYPAC, S.L. (Easy Software)</t>
  </si>
  <si>
    <t>CEESI ASESORES, S.L. (AHORA)</t>
  </si>
  <si>
    <t>MANSERVIC, S.L.</t>
  </si>
  <si>
    <t>B83575472</t>
  </si>
  <si>
    <t>B91266833</t>
  </si>
  <si>
    <t>B98224520</t>
  </si>
  <si>
    <t>B96184478</t>
  </si>
  <si>
    <t>B83892836</t>
  </si>
  <si>
    <t>Software y soluciones digitales para pymes y despachos; automatización y transformación digital</t>
  </si>
  <si>
    <t>Diseño y desarrollo de aplicaciones móviles para empresas y soluciones tecnológicas por sectores</t>
  </si>
  <si>
    <t>ERP en la nube y software de gestión para pymes, transporte y asociaciones</t>
  </si>
  <si>
    <t>Software de gestión y ERP para pymes y autónomos</t>
  </si>
  <si>
    <t>Mantenimiento informático para pymes y micropymes, sistemas y redes, desarrollo de aplicaciones y soporte remoto</t>
  </si>
  <si>
    <t>Cloud, conectividad, backup y ciberseguridad para su base pyme y despachos</t>
  </si>
  <si>
    <t>Conectividad empresarial, ciberseguridad, cloud y comunicaciones para clientes pyme y multisector</t>
  </si>
  <si>
    <t>Fibra empresa, cloud, backup y ciberseguridad alrededor de implantaciones ERP</t>
  </si>
  <si>
    <t>Conectividad, backup, cloud y puesto digital para pymes usuarias de software de gestión</t>
  </si>
  <si>
    <t>Fibra empresa, WiFi profesional, backup 4G/5G y ciberseguridad para pymes con mantenimiento recurrente</t>
  </si>
  <si>
    <t>DCSEGURIDAD CONSULTORÍA IT &amp; CIBERSEGURIDAD SL</t>
  </si>
  <si>
    <t>NARANJO CABALLERO SISTEMAS SL</t>
  </si>
  <si>
    <t>DAYANTEC SOLUCIONES INFORMÁTICAS SLU</t>
  </si>
  <si>
    <t>JF INFORMÁTICA SL</t>
  </si>
  <si>
    <t>AITANA MANAGEMENT SL</t>
  </si>
  <si>
    <t>B24931008</t>
  </si>
  <si>
    <t>B91785154</t>
  </si>
  <si>
    <t>B64726912</t>
  </si>
  <si>
    <t>B80658032</t>
  </si>
  <si>
    <t>B97618573</t>
  </si>
  <si>
    <t>Consultoría IT y ciberseguridad para empresas y pymes</t>
  </si>
  <si>
    <t>Servicios IT y ciberseguridad gestionada para empresas</t>
  </si>
  <si>
    <t>Mantenimiento y soporte informático, seguridad, infraestructura y Microsoft 365</t>
  </si>
  <si>
    <t>Asistencia informática para empresas: comunicaciones, ciberseguridad, nube, ERP y desarrollo web</t>
  </si>
  <si>
    <t>Software de gestión empresarial, ERP, CRM y soluciones Microsoft para pymes y medianas empresas</t>
  </si>
  <si>
    <t>Ciberseguridad gestionada, fibra empresa, backup 4G/5G y conectividad segura</t>
  </si>
  <si>
    <t>Conectividad empresarial, backup, ciberseguridad y servicios cloud para su base B2B</t>
  </si>
  <si>
    <t>Fibra empresa, backup, Microsoft 365, cloud y seguridad para clientes pyme</t>
  </si>
  <si>
    <t>Fibra empresa, voz, cloud, backup y ciberseguridad para clientes pyme</t>
  </si>
  <si>
    <t>Conectividad, cloud, seguridad y servicios Microsoft alrededor de implantaciones ERP/CRM</t>
  </si>
  <si>
    <t>COMNET CONSULTORES INFORMÁTICOS, S.L.</t>
  </si>
  <si>
    <t>NETWORK SOLUTIONS CONTROL, S.L.</t>
  </si>
  <si>
    <t>PYMESOFT VALLÉS, S.L.</t>
  </si>
  <si>
    <t>ROIBAZ 2005, S.L.</t>
  </si>
  <si>
    <t>INFORWARE, S.L.</t>
  </si>
  <si>
    <t>B82226382</t>
  </si>
  <si>
    <t>B85071819</t>
  </si>
  <si>
    <t>B63726772</t>
  </si>
  <si>
    <t>B63896153</t>
  </si>
  <si>
    <t>B96219274</t>
  </si>
  <si>
    <t>Especialistas en tecnologías de la información para empresas; trabajan software de gestión, soluciones TIC y productos para pymes, autónomos y despachos</t>
  </si>
  <si>
    <t>Mantenimiento informático para empresas, portales corporativos, CRM y servicios informáticos</t>
  </si>
  <si>
    <t>Análisis, desarrollo y formación de soluciones empresariales, outsourcing, consultoría SAGE, e-commerce, SAT, SGA, CRM y digitalización para pequeñas empresas</t>
  </si>
  <si>
    <t>Desarrollo y servicios informáticos, aplicaciones de fabricación propia, mantenimiento y soporte técnico, servidores, redes y copias de seguridad</t>
  </si>
  <si>
    <t>Soluciones de software de gestión para empresa, especialmente ERP para pymes</t>
  </si>
  <si>
    <t>Fibra empresa, backup, ciberseguridad y cloud alrededor de implantaciones ERP y a3 para pymes y despachos</t>
  </si>
  <si>
    <t>Conectividad empresarial, backup 4G/5G, WiFi profesional y ciberseguridad para clientes con mantenimiento recurrente</t>
  </si>
  <si>
    <t>Cloud, conectividad, backup y ciberseguridad sobre proyectos SAGE, digitalización y automatización de procesos</t>
  </si>
  <si>
    <t>Fibra empresa, backup, cloud y ciberseguridad para clientes con mantenimiento, servidores y aplicaciones propias</t>
  </si>
  <si>
    <t>Conectividad, cloud, backup y ciberseguridad como capa complementaria a sus proyectos ERP para pymes</t>
  </si>
  <si>
    <t>DATA RECOVER S.L.</t>
  </si>
  <si>
    <t>MANTENIMIENTO INFORMÁTICO PATERNA S.L.</t>
  </si>
  <si>
    <t>MONITOR INFORMÁTICA SOFTWARE SL</t>
  </si>
  <si>
    <t>GADO SYSTEMS TECHNOLOGIES SL</t>
  </si>
  <si>
    <t>B84837947</t>
  </si>
  <si>
    <t>B97967525</t>
  </si>
  <si>
    <t>B86688827</t>
  </si>
  <si>
    <t>Servicios cloud, mantenimiento informático, integración de sistemas, backup y disaster recovery, especializados en pymes y micropymes</t>
  </si>
  <si>
    <t>Mantenimiento informático para empresas desde Paterna</t>
  </si>
  <si>
    <t>Software para asesorías y empresas, con soluciones de contabilidad, nómina, despacho y gestión</t>
  </si>
  <si>
    <t>Soporte y mantenimiento de equipos de telecomunicaciones e informáticos, hardware, software y aplicaciones</t>
  </si>
  <si>
    <t>Conectividad empresarial, backup, cloud y ciberseguridad para clientes pyme con infraestructura gestionada</t>
  </si>
  <si>
    <t>Fibra empresa, WiFi profesional, backup 4G/5G y ciberseguridad para pymes de Valencia</t>
  </si>
  <si>
    <t>Conectividad, cloud, backup y ciberseguridad alrededor de clientes de software de gestión para pymes</t>
  </si>
  <si>
    <t>Conectividad empresarial, voz, backup y ciberseguridad para clientes con soporte TI recurrente</t>
  </si>
  <si>
    <t>NROOT MADRID S.L.</t>
  </si>
  <si>
    <t>VIC MICRO SL</t>
  </si>
  <si>
    <t>EUROTRONIC CONSULTORES, S.L.</t>
  </si>
  <si>
    <t>INFINET TECHNOLOGIES S.L.</t>
  </si>
  <si>
    <t>UNIVECS SL</t>
  </si>
  <si>
    <t>B83430124</t>
  </si>
  <si>
    <t>B87499570</t>
  </si>
  <si>
    <t>B90125907</t>
  </si>
  <si>
    <t>B09463753</t>
  </si>
  <si>
    <t>B10882892</t>
  </si>
  <si>
    <t>Servicios informáticos para empresas; soporte online y gestión de servicios IT</t>
  </si>
  <si>
    <t>Mantenimiento informático para empresas, servicio técnico y teletrabajo para empresas</t>
  </si>
  <si>
    <t>Distribución de productos informáticos, hardware, software y servicios empresariales</t>
  </si>
  <si>
    <t>Consultoría informática y venta de hardware y software, con foco en seguridad informática para empresas</t>
  </si>
  <si>
    <t>Consultoría informática para empresas y sector educativo; mantenimiento informático, instalaciones de red, equipamiento y asistencia remota</t>
  </si>
  <si>
    <t>Fibra empresa, backup 4G/5G, ciberseguridad y cloud para clientes pyme con soporte recurrente</t>
  </si>
  <si>
    <t>Conectividad empresarial, WiFi profesional, backup y ciberseguridad para pymes de Madrid</t>
  </si>
  <si>
    <t>Conectividad empresarial, backup, cloud y ciberseguridad para su base B2B en Andalucía</t>
  </si>
  <si>
    <t>Fibra empresa, ciberseguridad, backup y servicios cloud como complemento natural a su oferta de seguridad y consultoría IT</t>
  </si>
  <si>
    <t>Fibra empresa, WiFi profesional, backup, cloud y ciberseguridad para pymes que ya externalizan mantenimiento e infraestructura</t>
  </si>
  <si>
    <t>30.01 Sin interés tras revisión del portfolio por alta similitud con sus servicios actuales | 26.01 Sesión agendada 28.01 | 23-01 964344599 Reunión tiene que ser el miércoles pendiente de mandar email para agendar hora el miércoles att. Amparo nocproyectos@nostra.es Gk Carlos. Mail mandado 23.01 2:28 11-03 964344599- Gk Mario comenta que no se encuentra ni Amparo ni Ana pendiente de llamar mañana para hacer seguimiento.</t>
  </si>
  <si>
    <t>PROVIDE BUSINESS SOLUTIONS SL</t>
  </si>
  <si>
    <t>SUPORT DE SISTEMES INFORMÀTICS SL</t>
  </si>
  <si>
    <t>SERVISOFT GESTIÓN SL</t>
  </si>
  <si>
    <t>SOLVIRT SL</t>
  </si>
  <si>
    <t>MICRODIGIT INFORMÁTICA SL</t>
  </si>
  <si>
    <t>B86971330</t>
  </si>
  <si>
    <t>B60659083</t>
  </si>
  <si>
    <t>B96779558</t>
  </si>
  <si>
    <t>28746860B</t>
  </si>
  <si>
    <t>B62350269</t>
  </si>
  <si>
    <t>Consultoría informática, outsourcing IT y soluciones tecnológicas para empresas</t>
  </si>
  <si>
    <t>Consultoría IT, mantenimiento informático, cloud, backup y Microsoft 365 para empresas</t>
  </si>
  <si>
    <t>Software de gestión para pymes, redes, hardware y backup remoto</t>
  </si>
  <si>
    <t>Mantenimiento informático y virtualización para pymes</t>
  </si>
  <si>
    <t>Servicios IT para pymes: cloud, Microsoft 365, mantenimiento y redes</t>
  </si>
  <si>
    <t>Conectividad empresarial, cloud, backup y ciberseguridad para clientes con outsourcing IT</t>
  </si>
  <si>
    <t>Fibra empresa, ciberseguridad, backup y cloud para pymes con soporte recurrente</t>
  </si>
  <si>
    <t>Fibra empresa, cloud y ciberseguridad sobre implantaciones de software de gestión</t>
  </si>
  <si>
    <t>Fibra empresa, backup 4G/5G, WiFi profesional y ciberseguridad para pymes</t>
  </si>
  <si>
    <t>Conectividad, Microsoft 365, backup y ciberseguridad para pymes sin departamento IT</t>
  </si>
  <si>
    <t>27-01 986841191- Pendiente mandar convocatoria reunión 9.30 Viernes felix@dirbapont.com y volver a mandar modelo colaborativo. Sesión movida al 03-02 11-03 986841191-Llamo para hacer seguimiento me atiende un compañero de Felix comenta que pruebe a llamar en un hora sobre 17:30 sino mañana.</t>
  </si>
  <si>
    <t>11-03 900 52 52 45 -Me atiende gk comenta que el encargado es Adrián probar a llamar sobre las 16h.  https://dolbuck.net/ 900 52 52 45-Comenta que llame a las 17h que el gerente está descansando. 900 52 52 45-No le interesa quiere que +O venda sus servicios no al revés.</t>
  </si>
  <si>
    <t xml:space="preserve">11-03 917 359 020-No disponible. 933 80 08 52-Me atiende Paula de atencion al cliente comenta que mandemos porfolio pendiente de enviar a atencionalcliente@aelis.es sin att. </t>
  </si>
  <si>
    <t>ATM GRUPO MAGGIOLI, S.L.</t>
  </si>
  <si>
    <t>EMC SOFTWARE JURÍDICO, S.L.</t>
  </si>
  <si>
    <t>OFICINA TÉCNICA DE ESTUDIOS Y SERVICIOS INFORMÁTICOS, S.A. (OTESI, S.A.)</t>
  </si>
  <si>
    <t>SERBATIC SISTEMAS TECNOLÓGICOS, S.A.</t>
  </si>
  <si>
    <t>SOFT CONTROLS DOMÓTICA Y AUDIOVISUALES, S.L.</t>
  </si>
  <si>
    <t>B28798775</t>
  </si>
  <si>
    <t>B66626524</t>
  </si>
  <si>
    <t>A78071602</t>
  </si>
  <si>
    <t>A31879851</t>
  </si>
  <si>
    <t>B98718927</t>
  </si>
  <si>
    <t>Software de gestión, servicios y proyectos a medida para la informatización del sector público y privado</t>
  </si>
  <si>
    <t>Software jurídico y herramientas de automatización para despachos, procuradores, empresas y entidades de gestión</t>
  </si>
  <si>
    <t>Desarrollo de software de reporting financiero y soluciones tecnológicas para empresas</t>
  </si>
  <si>
    <t>Servicios profesionales de tecnologías de la información y comunicaciones</t>
  </si>
  <si>
    <t>Servicios informáticos para empresas, incluyendo mantenimiento informático, backups, redes informáticas y audiovisuales corporativos</t>
  </si>
  <si>
    <t>Conectividad empresarial, cloud, backup y ciberseguridad alrededor de implantaciones de software y proyectos de informatización</t>
  </si>
  <si>
    <t>Fibra empresa, cloud, backup y ciberseguridad para despachos y clientes B2B en digitalización</t>
  </si>
  <si>
    <t>Conectividad, cloud, backup y ciberseguridad como capa complementaria a proyectos de software financiero</t>
  </si>
  <si>
    <t>Conectividad empresarial, backup, cloud y ciberseguridad para clientes corporativos con servicios TIC recurrentes</t>
  </si>
  <si>
    <t>Fibra empresa, WiFi profesional, backup y ciberseguridad para pymes con mantenimiento e infraestructura gestionada</t>
  </si>
  <si>
    <t xml:space="preserve">10-03 965 881 658- No disponible. 900 877 828- No disponible. 11-03  965 881 658- No disponible. 900 877 828- No disponible. 12-03  965 881 658- No disponible. 900 877 828- No disponible.
  https://www.esaltia.com/ </t>
  </si>
  <si>
    <t>Pendiente fecha por Dataqu para visita presencial (semana 16.03)</t>
  </si>
  <si>
    <t>ELPIS INFORMATICA</t>
  </si>
  <si>
    <t>Contacto: Paco.</t>
  </si>
  <si>
    <t>Pendiente Blanca</t>
  </si>
  <si>
    <t>Contacto: Víctor (Cáceres). Sesión mantenida, identificadas potenciales oportunidades con lead grande (BD).</t>
  </si>
  <si>
    <t>26-02 933906161 Me atiende Nuria responsable pendiente de mandar reunión para el martes 10 de Marzo a las 17h. A n.coll@tecicom.com Att. Nuria</t>
  </si>
  <si>
    <t>12-03 600378120- Me atiende Miguel responsable pendiente de mandar convocatoria para martes 17 a las 11h. miguel.perez@aideea.es Att. Miguel.</t>
  </si>
  <si>
    <t>Digital HM, Maicrosoft, ISC Tech, Lisot, Aideea</t>
  </si>
  <si>
    <t>11-03 93 266 24 03-Me atiende Ignacio el gerente pendiente de mandar convocatoria reunión para martes 17 a las 17h isotilla@lisots.com Att. Ignacio</t>
  </si>
  <si>
    <t>26-02 26-02  911531792-Me atiende gk que llame el lunes por la mañana sobre las 9:30 preguntar gerente Ismael Arenas. 03-03  911531792-No disponible. 13-03 911531792-No disponible.</t>
  </si>
  <si>
    <t>Leads en curso</t>
  </si>
  <si>
    <t>04-03 91 502 23 45-No disponible. https://osmtic.es/ 05-03 91 502 23 45-No disponible. 	
09-03 91 502 23 45-No disponible. 16-03 952 59 69 89-No disponible</t>
  </si>
  <si>
    <t>04-03 946 612 174- No disponible. https://www.tekpolio.com/ 05-03 946 612 174- No disponible 09-03 946 612 174- No disponible 10-03 946 612 174- No disponible. 11-03 946 612 174- No disponible. 16-03 946 612 174- No disponible</t>
  </si>
  <si>
    <t>03-03 91 083 19 53-No disponible.  https://itayuda.es/ 05-03 91 083 19 53-No disponible 06-03 91 083 19 53-No disponible. 16-03 91 083 19 53-No disponible.</t>
  </si>
  <si>
    <t>03-03 91 607 89 09-No disponible.  https://rim-ic.com/ 04-03 91 607 89 09-No disponible 05-03 91 607 89 09-No disponible  11-03 91 607 89 09-No disponible 12-03 91 607 89 09-No disponible  16-03 91 607 89 09-No disponible.</t>
  </si>
  <si>
    <t>04-03 868 090 388-No disponible. https://oficiasistemas.es/ 05-03 868 090 388-No disponible 09-03 868 090 388-No disponible 11-03 868 090 388-No disponible 12-03 868 090 388-No disponible 16-03 868 090 388-No disponible</t>
  </si>
  <si>
    <t>09-03 986 29 13 49- No disponible 10-03 986 29 13 49- No disponible. 11-03 986 29 13 49- No disponible 13-03 986 29 13 49- No disponible 16-03 986 29 13 49- No disponible</t>
  </si>
  <si>
    <t>10-03 91 382 75 00-No disponible. https://www.getronics.com/ 11-03 91 382 75 00-No disponible 13-03 91 382 75 00-No disponible 16-03 91 382 75 00-No disponible</t>
  </si>
  <si>
    <t>10-03 941 564 306-No disponible. https://bosonit.com/ 11-03 941 564 306-No disponible  12-03 941 564 306-No disponible 13-03 941 564 306-No disponible 16-03 941 564 306-No disponible</t>
  </si>
  <si>
    <t>10-03 91 491 65 05-No disponible. https://ite-es.com/ 11-03 91 491 65 05-No disponible 12-03 91 491 65 05-No disponible 13-03 91 491 65 05-No disponible 16-03 91 491 65 05-No disponible</t>
  </si>
  <si>
    <t xml:space="preserve">17-02 650 444 997- Me a tiende German comenta que está super ocupado que le llame del 5 al 8 de Marzo, Mail enviado a german.aragon@cadizinformatica.com Att. German, volver a llamar entre 5 al 8 Marzo sobre 11h.  https://cadizinformatica.com/ 11-03 650 444 997- Me atiende German pendiente de llamar mañana sobre las 11 que le cojo entrando en una reunión. 12-03 650 444 997-No disponible. 16-03 650 444 997-No disponible.
</t>
  </si>
  <si>
    <t>11-03 91 935 64 64-No disponible. 667536000-No disponible. 12-03 91 935 64 64-No disponible. 13-03 91 935 64 64-No disponible. 16-03 91 935 64 64-No disponible.</t>
  </si>
  <si>
    <t>11-03 930 137 206-Tlf no existe o no está disponible. 615 200 881- No disponible. 12-03 615 200 881- No disponible. 13-03 615 200 881- No disponible.16-03 615 200 881</t>
  </si>
  <si>
    <t>12-03 954282042- No disponible sitelcom.es 13-03 954282042- No disponible 16-03 954282042- Me atiende Gk que hoy no puede pasarme que responsable Domingo , esta muy atareado probar mañana a llamar sobre las 9h  sitelcom.es</t>
  </si>
  <si>
    <t>13-03 914777048-No disponible /www.veridata.es 16-03 914777048-Me atiende gk comenta que es un centro de trabajo únicamente que para tema gestión hay que llamar a central que está en Granada.</t>
  </si>
  <si>
    <t>16.03</t>
  </si>
  <si>
    <t>16-02 938100330-Me atiende gk comenta que para hablar con Dani es complicado pendiente mandar email a redman@redman.es Att. Compras Dani de la Torre, gk comenta que si le interesa nos contestará vía email.</t>
  </si>
  <si>
    <t xml:space="preserve">16-03 958183030-Me atiende gk Herminia pendiente mandar modelo a consultor@trevenque.es Att. Herminia www.trevenque.es </t>
  </si>
  <si>
    <t>16-03 934549092-No disponible. /www.anexia.es 16-03 934549092-Me atiende gk pendiente mandar porfolio a jmgomez@alquilerseguro.es sin Att. Si esán interesados nos contestan vía email.</t>
  </si>
  <si>
    <t>PAPERLABS</t>
  </si>
  <si>
    <t>Lead recibido, seguimiento</t>
  </si>
  <si>
    <t xml:space="preserve"> 09-03 976 562 378-Me atiende gk comenta que mira si puede pasarme con responsable, Adrián pendiente mandar convocatoria reunión Martes 17 a las 10h. Att. Adrián Ibáñez aibanez@digitalhm.com </t>
  </si>
  <si>
    <t>35 líneas móviles, 5 Conecta Pyme 1Gb + IP fija + Fibra Oro, 1 Fibra Big con centralita y grabación</t>
  </si>
  <si>
    <t>Venta mes</t>
  </si>
  <si>
    <t xml:space="preserve">17-03 963208383- Me atiende José Ortiz, comenta que estoy llamando a Valencia están en fallas, comenta que le llame el martes 24 10h-10:30 </t>
  </si>
  <si>
    <t>A19120385</t>
  </si>
  <si>
    <t>Seguimiento. Habla 18.03 con ellos para organizar sesión online</t>
  </si>
  <si>
    <t>17-03 963021000 Me atiende Esperanza agente telefónico IA, me pasa con un compañero de dto comercial, comenta que están en fallas pendiente llamar a patir del lunes 23 y preguntar por Rafa  https://www.ahora.es/</t>
  </si>
  <si>
    <t xml:space="preserve">11-03 932 238 000-Me atiende Mónica de recepción comenta que Albert reverte director esta reunido volver a llamar 15:30h. Cierran a las 18h. . 932 238 000-No se encuentra Albert gk comenta que pruebe a llamar más tarde. 932 238 000-No disponible. 17-03 932 238 000-Me tiende Gk Mónica intenta pasarme pero Albert está reunido. 
	</t>
  </si>
  <si>
    <t>13-03 913052604-No disponible. www.solucionessl.com 16-03 913052604-No disponible 17-03 913052604-Gk comenta que no están interesados en ser partners, que le tienen dicho de gerencia que no atienda estás llamadas. www.solucionessl.com</t>
  </si>
  <si>
    <t>16-03 952603770- No disponible. prodasur.es 16-03 952603770- Me atiende Antonio (Se llama igual que el gerente), pendiente mandar modelo a administracion@prodasur.es Att. Antonio, si está interesado nos contestan vía email.  prodasur.es</t>
  </si>
  <si>
    <t xml:space="preserve">16-03 952600870- No disponible. www.microcad.es 17-03 952600870- Gk me atiende se anota mis datos responsable es Guillermo. </t>
  </si>
  <si>
    <t xml:space="preserve">17-03 913166234- Me atiende Andrea gk pendiente de mandar email a info@manservic.es sin att. Si les interesa contestan vía email. </t>
  </si>
  <si>
    <t>17-03 Me atiende responsable comenta que tiene sus propias soluciones y de momento no están interesados en ser partners. https://dcseguridad.es/</t>
  </si>
  <si>
    <t>17-03 955116970- Me atiende Isabel pendiente de mandar modelo a jnaranjo@ncsystems.es Att. Jorge Naranjo.</t>
  </si>
  <si>
    <t>17-03 916637120-Me atiende David responsable al principio no estaba muy receptivo hasta que he enfocado el modelo colaborativo por soluciones digitales pendiente de mandar modelo a  davidjfinformatica.@jfinformatica.es ya colaboran con con otras operadoras comenta. Hace 8 años colaboró con nosotros y no estaba muy contentos.</t>
  </si>
  <si>
    <t xml:space="preserve"> 11-02 946542141-Me atiende Carlos comenta que podemos hacer reunión pero hasta Marzo lo tiene super complicado, está solo en la empresa, comento que para el mejor modelo colaborativo al estar solo es el leadgen, Mail enviado a  administracion@evolur.es a las 11:58 Att. Carlos https://www.evolur.es expertos en ciberseguridad. Comenta que llame a finales de mes que tendrá clara la agenda y ya concretamos . 26-02 946542141-Me atiende Carlos, que le llame a mediados de Marzo mejor que está a tope de trabajo. 13-03  946542141-No disponible. 16-03  946542141-No disponible. 17-03 946542141-Me atiende Carlos pendiente de mandar convocatoria el 24 a la 13H administracion@evolur.es Att. Carlos. </t>
  </si>
  <si>
    <t>17-03 Lead duplicado Opentix mismo grupo lead 678</t>
  </si>
  <si>
    <t>17-03 935059400- Gk comenta que el dtp. Correcto es administración volver a llamar en un rato  https://pistacero.es/ 935059400-No disponible.</t>
  </si>
  <si>
    <t xml:space="preserve">17-03 916308500-  Me comenta chico gk que va a preguntar a que dto. Dirigirme y termina colgando. www.comnetconsultores.es  916308500-No disponible- </t>
  </si>
  <si>
    <t>17-03 900841454- Me atiende gk Arola se anota mis datos para que el dto. Correspondiente me contacten.  https://nscontrol.es/</t>
  </si>
  <si>
    <t xml:space="preserve">17-03 961780610- Me atiende Eduardo pendiente mandar convocatoria Martes 24 11-o 11:30h, comercial@inforware.es Att. Eduardo. Es de valencia están en fallas por eso lo aplazamos a la semana que viene pero receptivo.  </t>
  </si>
  <si>
    <t>17.03</t>
  </si>
  <si>
    <t>Sin respuesta</t>
  </si>
  <si>
    <t>Nos pasa 1 lead identificado. Cliente Orange, en análisis.</t>
  </si>
  <si>
    <t>Nos pasan formatos webinar previo. Mañana 18.03 hablan con Adarsa.</t>
  </si>
  <si>
    <t>Pendiente Accenture e integrador</t>
  </si>
  <si>
    <t>VPLATAS ASESORES FISCALES</t>
  </si>
  <si>
    <t>B83768366</t>
  </si>
  <si>
    <t>Seguimiento dudas a resolver</t>
  </si>
  <si>
    <t>Pendiente respuesta dudas por Didac</t>
  </si>
  <si>
    <t>Lead recibido, seguimiento (cliente Euskaltel 2 clínicas)</t>
  </si>
  <si>
    <t>Preparando oferta</t>
  </si>
  <si>
    <t>Clínica Dental Ortiz-Vigón</t>
  </si>
  <si>
    <t>B95027165</t>
  </si>
  <si>
    <t>Quieren comenzar a mediados de abril.</t>
  </si>
  <si>
    <t>NSK</t>
  </si>
  <si>
    <t>Jonathan llama a Carlos para entender situación y preparar oferta.</t>
  </si>
  <si>
    <t>Pendiente bloqueo operativo por proceso ampliaciones.</t>
  </si>
  <si>
    <t>Múltiples CIFs [5]</t>
  </si>
  <si>
    <t>Jonathan prepara número rápido y llama a Gonzalo.</t>
  </si>
  <si>
    <t>Seguimiento potencial lead. Movido a abril.</t>
  </si>
  <si>
    <t xml:space="preserve">  https://itsoft.es/ 17-03 955087700-Rosa de dto de soporte, se anota mis datos para que el responsable me llame cuando termine la reunión.  https://itsoft.es/ ya colaboran con +O pero otro tipo de modelo con José Manuel Sierra, pendiente mandar convocatoria mañana día 18 a las 12h. A jc.jimenez@itsoft.es Att. José Carlos Jiménez. </t>
  </si>
  <si>
    <t>Evolur, Itsoft</t>
  </si>
  <si>
    <t>Evolur</t>
  </si>
  <si>
    <t>DISA (Grupo Sertec), Digital HM, Maicrosoft, Aideea, Lisot, Itsoft</t>
  </si>
  <si>
    <t>BRAIN HARDWARE</t>
  </si>
  <si>
    <t>18.03</t>
  </si>
  <si>
    <t>Contacto: Angel.</t>
  </si>
  <si>
    <t>Contrato compartido, pendiente firma.</t>
  </si>
  <si>
    <t>Contrato compartido, pendiente firma. Dice que se pondrán en mayo.</t>
  </si>
  <si>
    <t>Contacto: Alberto. Se pone a analizar la colaboración el 18.03.</t>
  </si>
  <si>
    <t>Pendiente contrato.</t>
  </si>
  <si>
    <t>Pendiente Legal</t>
  </si>
  <si>
    <t>Cliente de Argentona</t>
  </si>
  <si>
    <t>Seguimiento - cliente elaborado la lista de requerimientos.</t>
  </si>
  <si>
    <t>Lisot</t>
  </si>
  <si>
    <t xml:space="preserve">17-03 918771339-No disponible. https://suiteloop.es/ 20-03 918771339-No disponible. </t>
  </si>
  <si>
    <t>04-03 981 905 552-No disponible. https://procgal.es/ 05-03 981 905 552-No disponible 06-03 981 905 552-No disponible.09-03 981 905 552-No disponible 10-03 981 905 552-No disponible. 20-03 981 905 552-Adrián me atiende y me facilita 600827968 tlf de su jefe Ramon.   600827968 no disponible. https://procgal.es/</t>
  </si>
  <si>
    <t>20.03</t>
  </si>
  <si>
    <t>Contrato firmado. Pendiente leads. Hold hasta 7 de abril.</t>
  </si>
  <si>
    <t xml:space="preserve">11-03 910 05 87 88-No disponible. 12-03 910 05 87 88-No disponible. 13-03 910 05 87 88-No disponible.16-03 910 05 87 88-No disponible. 
17-03 910 05 87 88-No disponible.20-03 910 05 87 88-No disponible.
</t>
  </si>
  <si>
    <t>17-03 931420376-No disponible. https://dayantec.es/ 20-03 931420376-Que le sale el numero como spam y que no me va hacer mucho caso. No colabora. https://dayantec.es/</t>
  </si>
  <si>
    <t>17-03 935343687-No disponible. https://abazal.es/ 20-03 935343687-No puede atenderme y me cuelga</t>
  </si>
  <si>
    <t>Ampliación PYME. Nos pasa info para darle el OK semana que viene.</t>
  </si>
  <si>
    <t>Nos envía contrato firmado.</t>
  </si>
  <si>
    <t>MARISKALNET</t>
  </si>
  <si>
    <t>C</t>
  </si>
  <si>
    <t>Covernet</t>
  </si>
  <si>
    <t>Next Mobility</t>
  </si>
  <si>
    <t>Infornet</t>
  </si>
  <si>
    <t>Audinfor</t>
  </si>
  <si>
    <t>Sisytec</t>
  </si>
  <si>
    <t>Amiritmo</t>
  </si>
  <si>
    <t>Visualsoft</t>
  </si>
  <si>
    <t>MASORANGE | BASE DE INTEGRADORES + PLAN DE VISITAS</t>
  </si>
  <si>
    <t>Objetivo: localizar integradores, agruparlos por ubicación y proponer una secuencia de visitas eficiente para generar confianza comercial con el menor coste de desplazamiento.</t>
  </si>
  <si>
    <t>Presencial prioritario</t>
  </si>
  <si>
    <t>Zona de visita</t>
  </si>
  <si>
    <t>Ciudad / pueblo</t>
  </si>
  <si>
    <t>Dirección exacta</t>
  </si>
  <si>
    <t>Cluster geográfico</t>
  </si>
  <si>
    <t>Formato recomendado</t>
  </si>
  <si>
    <t>Prioridad</t>
  </si>
  <si>
    <t>Nota estratégica</t>
  </si>
  <si>
    <t>Madrid y corredor</t>
  </si>
  <si>
    <t>Alcorcón</t>
  </si>
  <si>
    <t>C/ Sapporo, 2, local</t>
  </si>
  <si>
    <t>Madrid Sur</t>
  </si>
  <si>
    <t>A</t>
  </si>
  <si>
    <t>Onda 1</t>
  </si>
  <si>
    <t>Añade densidad en el cinturón sur de Madrid.</t>
  </si>
  <si>
    <t>Fuenlabrada</t>
  </si>
  <si>
    <t>Plaza de Melendra, 2</t>
  </si>
  <si>
    <t>La web comercial ubica la oficina en Plaza de Melendra; directorio mercantil refleja otra dirección histórica.</t>
  </si>
  <si>
    <t>C/ de Hontanar, 6</t>
  </si>
  <si>
    <t>Muy eficiente visitarlo junto a Brain Hardware y Binfor en cinturón sur.</t>
  </si>
  <si>
    <t>Las Rozas de Madrid</t>
  </si>
  <si>
    <t>C/ Comunidad de Madrid, 41, local 110</t>
  </si>
  <si>
    <t>Madrid Oeste</t>
  </si>
  <si>
    <t>Completa una jornada muy densa junto a Pozuelo.</t>
  </si>
  <si>
    <t>Pozuelo de Alarcón</t>
  </si>
  <si>
    <t>C/ Vía de las Dos Castillas, 23, Chalet 19</t>
  </si>
  <si>
    <t>Se puede agrupar con OX-ONE y Next Mobility en un mismo día.</t>
  </si>
  <si>
    <t>C/ Mimosas, 15</t>
  </si>
  <si>
    <t>Muy rentable en la misma jornada que Covernet.</t>
  </si>
  <si>
    <t>Azuqueca de Henares</t>
  </si>
  <si>
    <t>C/ La Victoria, 4</t>
  </si>
  <si>
    <t>Corredor del Henares</t>
  </si>
  <si>
    <t>Híbrido</t>
  </si>
  <si>
    <t>Empresa con varias sucursales; para ruta se prioriza Azuqueca por cercanía al corredor Madrid-Henares.</t>
  </si>
  <si>
    <t>Illescas</t>
  </si>
  <si>
    <t>Illescas, Toledo (sin calle detallada en aviso legal)</t>
  </si>
  <si>
    <t>Toledo / Madrid Sur</t>
  </si>
  <si>
    <t>Buen candidato de extensión de la ruta Madrid Sur si confirma interés.</t>
  </si>
  <si>
    <t>C/ Casp, 118</t>
  </si>
  <si>
    <t>Cataluña / Barcelona</t>
  </si>
  <si>
    <t>Onda 2</t>
  </si>
  <si>
    <t>Refuerza la lógica de hacer una jornada de Barcelona capital.</t>
  </si>
  <si>
    <t>Av. de Roma, 155, P. Plta. Pta. 1</t>
  </si>
  <si>
    <t>Suma densidad en Barcelona capital junto a Lisot.</t>
  </si>
  <si>
    <t>Cabrera de Mar</t>
  </si>
  <si>
    <t>C/ Sant Joan 35A, soterrani</t>
  </si>
  <si>
    <t>Presencial en ruta</t>
  </si>
  <si>
    <t>B</t>
  </si>
  <si>
    <t>Encaja en ruta Barcelona-Tarragona; combinar con Barcelona ciudad y Tarragona.</t>
  </si>
  <si>
    <t>C/ del Ferro, parcela 61, nave 22</t>
  </si>
  <si>
    <t>Cataluña / Tarragona</t>
  </si>
  <si>
    <t>Buen cierre de la ruta de Cataluña antes de volver a Barcelona.</t>
  </si>
  <si>
    <t>Cervelló</t>
  </si>
  <si>
    <t>C/ Muntanya, 84, Urb. Can Guitart Vell</t>
  </si>
  <si>
    <t>La marca Amiritmo cuelga de FI4 Open Source; conviene validar el interlocutor comercial antes de visitar.</t>
  </si>
  <si>
    <t>Andalucía</t>
  </si>
  <si>
    <t>El Puerto de Santa María</t>
  </si>
  <si>
    <t>Pol. Industrial El Palmar, C/ Sedería, 19</t>
  </si>
  <si>
    <t>Bahía de Cádiz</t>
  </si>
  <si>
    <t>Onda 3</t>
  </si>
  <si>
    <t>Buen punto de arranque o cierre de la ruta andaluza occidental.</t>
  </si>
  <si>
    <t>Puente Genil</t>
  </si>
  <si>
    <t>C/ Cruz del Estudiante, 38, local</t>
  </si>
  <si>
    <t>Andalucía Centro</t>
  </si>
  <si>
    <t>La tienda/web actual apunta a Cruz del Estudiante; conviene confirmar porque el registro muestra otra calle.</t>
  </si>
  <si>
    <t>C/ Estado, 24</t>
  </si>
  <si>
    <t>Andalucía Oriental</t>
  </si>
  <si>
    <t>Encaja con Sur Computers en el eje Málaga-Mijas.</t>
  </si>
  <si>
    <t>Omnia Soluciones</t>
  </si>
  <si>
    <t>Av./C. Alcalde Luis Uruñuela, 6, oficina 120</t>
  </si>
  <si>
    <t>Andalucía Occidental</t>
  </si>
  <si>
    <t>Se puede abrir la ruta andaluza con Sevilla y continuar hacia Cádiz.</t>
  </si>
  <si>
    <t>Mijas Costa</t>
  </si>
  <si>
    <t>C/ Albahaca, 6</t>
  </si>
  <si>
    <t>Costa del Sol</t>
  </si>
  <si>
    <t>Puede rematarse como visita final si Málaga genera tracción suficiente.</t>
  </si>
  <si>
    <t>Norte</t>
  </si>
  <si>
    <t>Gijón</t>
  </si>
  <si>
    <t>C/ Cortes de Cádiz, 7</t>
  </si>
  <si>
    <t>Onda 4</t>
  </si>
  <si>
    <t>Visita interesante dentro del corredor norte Gijón-Santander-Bilbao.</t>
  </si>
  <si>
    <t>María Díaz de Haro, 10 BIS, 2ª planta, dpto. 16</t>
  </si>
  <si>
    <t>País Vasco</t>
  </si>
  <si>
    <t>Puede combinarse con DOSYS en la parte final del tramo norte.</t>
  </si>
  <si>
    <t>C/ Colombia, 2, local</t>
  </si>
  <si>
    <t>Tiene sentido sumar en la parada de Santander junto con DurnIA.</t>
  </si>
  <si>
    <t>Donostia-San Sebastián</t>
  </si>
  <si>
    <t>Gipuzkoa</t>
  </si>
  <si>
    <t>C/ Santa Bárbara, 21, 3º A</t>
  </si>
  <si>
    <t>Muy buena combinación con Bilbao en cierre de ruta norte.</t>
  </si>
  <si>
    <t>DurnIA</t>
  </si>
  <si>
    <t>C/ Lirio, 13, Chalet G</t>
  </si>
  <si>
    <t>Tomado Santander como sede principal; la web también muestra oficina en Madrid.</t>
  </si>
  <si>
    <t>Galicia</t>
  </si>
  <si>
    <t>Monte Gaiás s/n, Cidade da Cultura</t>
  </si>
  <si>
    <t>Aprovechar junto con Dirbapont en Galicia; buena lógica de micro-ruta.</t>
  </si>
  <si>
    <t>C/ Casimiro Gómez, 10, bajo</t>
  </si>
  <si>
    <t>Combinar con Santiago para que Galicia tenga masa crítica.</t>
  </si>
  <si>
    <t>Levante</t>
  </si>
  <si>
    <t>Alicante / Alacant</t>
  </si>
  <si>
    <t>Av. Oviedo, 10, D11</t>
  </si>
  <si>
    <t>Onda 5</t>
  </si>
  <si>
    <t>Muy lógico agrupar con Visualsoft en la misma jornada.</t>
  </si>
  <si>
    <t>Sant Joan d'Alacant</t>
  </si>
  <si>
    <t>Prolongación Maigmona, 9</t>
  </si>
  <si>
    <t>Ideal junto con Solventus para aprovechar desplazamiento a Alicante.</t>
  </si>
  <si>
    <t>Valencia, España (sin calle pública visible)</t>
  </si>
  <si>
    <t>La web actual sitúa la sede en Valencia; una fuente anterior apuntaba Valladolid. Validar antes de agendar.</t>
  </si>
  <si>
    <t>Espinardo (Murcia)</t>
  </si>
  <si>
    <t>C/ Central, 10, 7ª planta</t>
  </si>
  <si>
    <t>Remoto primero</t>
  </si>
  <si>
    <t>Se usa la oficina comercial de Espinardo; datos mercantiles antiguos apuntan a Librilla.</t>
  </si>
  <si>
    <t>Aragón / Meseta Norte</t>
  </si>
  <si>
    <t>C/ Marcelino Álvarez, 84</t>
  </si>
  <si>
    <t>Aragón</t>
  </si>
  <si>
    <t>Onda 6</t>
  </si>
  <si>
    <t>Tomada la oficina de Zaragoza como HQ; también tienen oficina en Madrid.</t>
  </si>
  <si>
    <t>C/ Acacias, 9, local</t>
  </si>
  <si>
    <t>Muy eficiente si se programa en el mismo bloque que Audinfor.</t>
  </si>
  <si>
    <t>Medina del Campo</t>
  </si>
  <si>
    <t>C/ Ribera del Zapardiel, 16</t>
  </si>
  <si>
    <t>Castilla y León</t>
  </si>
  <si>
    <t>Encaja como parada táctica si se activa ruta Zaragoza-Meseta Norte.</t>
  </si>
  <si>
    <t>Extremadura</t>
  </si>
  <si>
    <t>PCTEX, Av. Investigación s/n, despacho B24</t>
  </si>
  <si>
    <t>Presencial solo si responde al primer contacto; geográficamente aislado para una ruta inicial.</t>
  </si>
  <si>
    <t>Navalmoral de la Mata</t>
  </si>
  <si>
    <t>C/ Gabriel y Galán, 2</t>
  </si>
  <si>
    <t>Extremadura Norte</t>
  </si>
  <si>
    <t>Usar la dirección comercial/tienda; el domicilio social publicado en registros es distinto.</t>
  </si>
  <si>
    <t>PLAN ESTRATÉGICO DE VISITAS | secuencia recomendada</t>
  </si>
  <si>
    <t>Bloque</t>
  </si>
  <si>
    <t>Territorio</t>
  </si>
  <si>
    <t>Nº empresas</t>
  </si>
  <si>
    <t>Ciudades clave</t>
  </si>
  <si>
    <t>Secuencia propuesta</t>
  </si>
  <si>
    <t>Días sugeridos</t>
  </si>
  <si>
    <t>Formato dominante</t>
  </si>
  <si>
    <t>Objetivo comercial</t>
  </si>
  <si>
    <t>Las Rozas, Pozuelo, Alcorcón, Fuenlabrada, Illescas, Azuqueca</t>
  </si>
  <si>
    <t>Día 1: Las Rozas + Pozuelo. Día 2: Alcorcón + Fuenlabrada. Día 3 opcional: Illescas + Azuqueca si hay interés.</t>
  </si>
  <si>
    <t>2-3 días</t>
  </si>
  <si>
    <t>Abrir pipeline con el máximo ROI comercial y mínimo desplazamiento.</t>
  </si>
  <si>
    <t>Barcelona, Cabrera de Mar, Cervelló, Tarragona</t>
  </si>
  <si>
    <t>Día 1: Barcelona capital. Día 2: Cabrera de Mar / Cervelló + Tarragona.</t>
  </si>
  <si>
    <t>1,5-2 días</t>
  </si>
  <si>
    <t>Mixto presencial</t>
  </si>
  <si>
    <t>Consolidar confianza en un hub tecnológico con varias cuentas cercanas.</t>
  </si>
  <si>
    <t>Sevilla, Puerto de Santa María, Málaga, Mijas, Puente Genil</t>
  </si>
  <si>
    <t>Día 1: Sevilla + Cádiz. Día 2: Málaga + Mijas. Fedesoft solo si encaja agenda o se confirma tracción previa.</t>
  </si>
  <si>
    <t>Dar cobertura regional sin abrir demasiados días fuera.</t>
  </si>
  <si>
    <t>Gijón, Santander, Bilbao, Donostia</t>
  </si>
  <si>
    <t>Ruta lineal: Gijón -&gt; Santander -&gt; Bilbao -&gt; Donostia.</t>
  </si>
  <si>
    <t>Mixto</t>
  </si>
  <si>
    <t>Cubrir corredor cantábrico con buena narrativa de cercanía.</t>
  </si>
  <si>
    <t>Onda 4B</t>
  </si>
  <si>
    <t>Santiago de Compostela, Pontevedra</t>
  </si>
  <si>
    <t>Jornada compacta Santiago + Pontevedra, idealmente en viaje dedicado o ligado a otra acción comercial en la zona.</t>
  </si>
  <si>
    <t>1 día</t>
  </si>
  <si>
    <t>Dar masa crítica a Galicia sin sobredimensionar el viaje.</t>
  </si>
  <si>
    <t>Alicante, Sant Joan dAlacant, Valencia, Murcia</t>
  </si>
  <si>
    <t>Día 1: Alicante + Sant Joan dAlacant. Día 2 opcional: Valencia / Murcia solo si validan interés y dirección.</t>
  </si>
  <si>
    <t>Priorizar Alicante y dejar Valencia/Murcia condicionados a validación previa.</t>
  </si>
  <si>
    <t>Zaragoza, Medina del Campo</t>
  </si>
  <si>
    <t>Jornada principal en Zaragoza. Medina del Campo como extensión táctica solo si aparece oportunidad real.</t>
  </si>
  <si>
    <t>1-1,5 días</t>
  </si>
  <si>
    <t>Capturar oportunidades puntuales sin romper la lógica de eficiencia.</t>
  </si>
  <si>
    <t>Backlog</t>
  </si>
  <si>
    <t>Badajoz, Navalmoral de la Mata</t>
  </si>
  <si>
    <t>Primero email + llamada + videollamada. Visita física solo si existe oportunidad avanzada.</t>
  </si>
  <si>
    <t>Evitar coste comercial alto en zonas aisladas.</t>
  </si>
  <si>
    <t>Estado del integrador</t>
  </si>
  <si>
    <t xml:space="preserve">BASE DE INTEGRADORES </t>
  </si>
  <si>
    <t>Comunidad Valenciana</t>
  </si>
  <si>
    <t>Madrid y alrededores</t>
  </si>
  <si>
    <t>Llorens Vila</t>
  </si>
  <si>
    <t>Poleplants</t>
  </si>
  <si>
    <t>Pendiente cliente. Conecta empresa con líneas móviles.</t>
  </si>
  <si>
    <t>Oferta preparada. Visita el 25.03</t>
  </si>
  <si>
    <t>Primera visita el 25.03</t>
  </si>
  <si>
    <t xml:space="preserve">17-03 937416923-No disponible. https://jsm-consultoria-tecnologica.es/ 17-03 937416923-Volver a llamar mañana preguntar por José . https://jsm-consultoria-tecnologica.es/ 24-03 937416923 No disponible.
</t>
  </si>
  <si>
    <t>ENZO NEXT, S.L.</t>
  </si>
  <si>
    <t>AGLAIA CONSULTING, S.L.</t>
  </si>
  <si>
    <t>SERLIANA, S.L.</t>
  </si>
  <si>
    <t>KEYCOES COMUNICACIONES, S.L.</t>
  </si>
  <si>
    <t>EXCENTIA CONSULTORIA, S.L.</t>
  </si>
  <si>
    <t>Último contacto</t>
  </si>
  <si>
    <t>Contexto</t>
  </si>
  <si>
    <t>OX-ONE</t>
  </si>
  <si>
    <t>05.03</t>
  </si>
  <si>
    <t>Contacto: Gonzalo Gonzalez (La Finca, Madrid). Leads compartidos pero sin avance de momento. Visita a cliente pendiente.</t>
  </si>
  <si>
    <t xml:space="preserve">PAPER LABS </t>
  </si>
  <si>
    <t>Contacto: Borja (Galicia). Interesado pero sin capacidad operativa para involucrarse en el modelo. Convencido en leadgen, pendiente de que le de una vuelta y empiece a identificar leads.</t>
  </si>
  <si>
    <t>Contacto: Jorge y Úrsula (Oliva, Valencia) Sin leads identificados para el modelo. Nos han solicitado más tiempo entre seguimientos (1 mes) ya que no pueden gestionarlo. Alta carga de trabajo en su rutina, peligro de churn si hay mucha insistencia. Les hemos preparado mail campaña para sus clientes Kit Digital, tienen que enviarlo.</t>
  </si>
  <si>
    <t>Contacto: Antonio (Málaga). Pendiente firma contrato LeadGen</t>
  </si>
  <si>
    <t>DATAQU</t>
  </si>
  <si>
    <t>Parado Armadora Pereira. Preparar webinar durante marzo - convo finales de abril (27.04 a las 16h). Atacar Grupo Adarsa ahora.</t>
  </si>
  <si>
    <t>Carlos García - Castellano</t>
  </si>
  <si>
    <t>02.02</t>
  </si>
  <si>
    <t>Agendar reunión con Carlos García Castellano</t>
  </si>
  <si>
    <t>11.03</t>
  </si>
  <si>
    <t>Contacto: Alejandro Camacho &amp; Jose Luis. Pendiente agendar KO</t>
  </si>
  <si>
    <t>FEDESOFT</t>
  </si>
  <si>
    <t>Contacto: Fede (Puente Genil, Córdoba). KO realizado y contrato enviado. Quiere activar después de semana santa por temas personales (madre).</t>
  </si>
  <si>
    <t>INFORNET</t>
  </si>
  <si>
    <t>Contacto: Manuel (Gijón, Asturias). Pendiente envío de leads por integrador para verificar si son clientes MasOrange, y agendar sesión con VVDD</t>
  </si>
  <si>
    <t>B23840556</t>
  </si>
  <si>
    <t>B55149637</t>
  </si>
  <si>
    <t>B98222409</t>
  </si>
  <si>
    <t>B84136019</t>
  </si>
  <si>
    <t>B98184807</t>
  </si>
  <si>
    <t>Implantación de ERP, CRM y eCommerce; partner de software de gestión empresarial en la nube para pymes</t>
  </si>
  <si>
    <t>Consultora tecnológica especializada en Microsoft 365 y Power Platform; también implantan Business Central, Power BI, Copilot Studio y soluciones de datos</t>
  </si>
  <si>
    <t>Servicios informáticos a empresas: programación, comunicaciones, bases de datos y sistemas, desarrollo a medida, instalación y mantenimiento de sistemas y redes</t>
  </si>
  <si>
    <t>Externalización de servicios TIC, mantenimiento y soporte IT, despliegue de infraestructura y proyectos ERP como Odoo</t>
  </si>
  <si>
    <t>Consultoría tecnológica enfocada en calidad de software, Agile, DevOps, integraciones y mejora de equipos de desarrollo y operaciones IT</t>
  </si>
  <si>
    <t>Conectividad, cloud, backup y ciberseguridad para pymes que ya están digitalizando gestión y ventas</t>
  </si>
  <si>
    <t>Fibra empresa, Microsoft 365, ciberseguridad, backup y cloud para clientes pyme y midmarket</t>
  </si>
  <si>
    <t>Fibra empresa, WiFi profesional, backup y ciberseguridad para empresas con mantenimiento e infraestructura recurrente</t>
  </si>
  <si>
    <t>Conectividad empresarial, backup, cloud y ciberseguridad como ampliación natural de su servicio IT gestionado</t>
  </si>
  <si>
    <t>Conectividad, cloud y ciberseguridad para clientes empresariales con proyectos de software y operaciones IT</t>
  </si>
  <si>
    <t>M.V. INFORMÁTICA S.L.</t>
  </si>
  <si>
    <t>EVOTEC CONSULTING S.L.</t>
  </si>
  <si>
    <t>ASNET SOLUCIONES INFORMATICAS S.L.</t>
  </si>
  <si>
    <t>GESTION DE PROYECTOS Y SOLUCIONES OPENSOURCE, S.L.</t>
  </si>
  <si>
    <t>INFORMÁTICA MEDINA S.L.U.</t>
  </si>
  <si>
    <t>B80479298</t>
  </si>
  <si>
    <t>B84356047</t>
  </si>
  <si>
    <t>B62403761</t>
  </si>
  <si>
    <t>B85988566</t>
  </si>
  <si>
    <t>B97895726</t>
  </si>
  <si>
    <t>Cloud, soporte, hosting, software, sistemas, telefonía IP y ERP para empresas</t>
  </si>
  <si>
    <t>Mantenimiento IT, desarrollo de software, soluciones a medida, auditoría informática, redes, backup y consultoría para empresas</t>
  </si>
  <si>
    <t>Ciberseguridad, mantenimiento informático, consultoría informática, backup cloud, cloud computing, hosting, comunicaciones seguras y centralitas telefónicas para empresas</t>
  </si>
  <si>
    <t>Outsourcing IT y soluciones open source para empresas</t>
  </si>
  <si>
    <t>Soporte y mantenimiento informático para empresas, sistemas y redes, seguridad, copias de seguridad, consultoría informática y outsourcing IT</t>
  </si>
  <si>
    <t>Fibra empresa, centralita/voz, backup, cloud y ciberseguridad para su cartera pyme</t>
  </si>
  <si>
    <t>Conectividad empresarial, backup, cloud y ciberseguridad para clientes con mantenimiento IT y software</t>
  </si>
  <si>
    <t>Fibra empresa, backup 4G/5G, ciberseguridad, cloud y comunicaciones unificadas para pymes</t>
  </si>
  <si>
    <t>Conectividad empresarial, cloud, backup y ciberseguridad como extensión natural de su outsourcing IT</t>
  </si>
  <si>
    <t>Fibra empresa, WiFi profesional, backup, cloud y ciberseguridad para pymes sin departamento IT propio</t>
  </si>
  <si>
    <t>REDECOM, SOLUCIONES INFORMÁTICAS PARA EMPRESAS S.L.L.</t>
  </si>
  <si>
    <t>GREENBIT, S.L.</t>
  </si>
  <si>
    <t>VICFA SERVICIOS INFORMÁTICOS, S.L.</t>
  </si>
  <si>
    <t>ASED INTEGRALIS, S.L.</t>
  </si>
  <si>
    <t>MANTENIMIENTO INFORMÁTICO A DOMICILIO, S.L.</t>
  </si>
  <si>
    <t>B84997428</t>
  </si>
  <si>
    <t>B60420056</t>
  </si>
  <si>
    <t>B98274046</t>
  </si>
  <si>
    <t>B90379090</t>
  </si>
  <si>
    <t>Mantenimiento informático, diseño web y desarrollo de aplicaciones para empresas</t>
  </si>
  <si>
    <t>Soluciones IT para empresas y pymes</t>
  </si>
  <si>
    <t>Mantenimiento informático, diseño web, redes y sistemas, dominios y hosting, virtualización, backup cloud y software para empresas</t>
  </si>
  <si>
    <t>Suministro de hardware y software, mantenimiento informático, instalaciones, SAT, servicios digitales, consultoría tecnológica y outsourcing IT</t>
  </si>
  <si>
    <t>Soporte técnico, mantenimiento y reparación informática para empresas y usuarios en Madrid</t>
  </si>
  <si>
    <t>Fibra empresa, backup, ciberseguridad y cloud para clientes con mantenimiento IT recurrente</t>
  </si>
  <si>
    <t>Conectividad empresarial, cloud, backup y ciberseguridad para pymes con necesidades IT continuas</t>
  </si>
  <si>
    <t>Conectividad empresarial, backup 4G/5G, ciberseguridad y cloud para su base B2B en Sevilla</t>
  </si>
  <si>
    <t>Fibra empresa, backup, ciberseguridad y puesto digital para clientes pyme en Madrid</t>
  </si>
  <si>
    <t>IMATIQ INGENIERÍA DE REDES S.L.</t>
  </si>
  <si>
    <t>PULSO INFORMÁTICA S.L.U.</t>
  </si>
  <si>
    <t>SOLUSOFT, S.L.</t>
  </si>
  <si>
    <t>INTUYA SOFTWARE INTUITIVO S.L.U.</t>
  </si>
  <si>
    <t>CONNECT DATA SA</t>
  </si>
  <si>
    <t>B84494442</t>
  </si>
  <si>
    <t>B80954373</t>
  </si>
  <si>
    <t>B73234601</t>
  </si>
  <si>
    <t>A81479537</t>
  </si>
  <si>
    <t>Mantenimiento informático para empresas, instalación de redes, teletrabajo, recuperación de datos, copias de seguridad y soporte técnico</t>
  </si>
  <si>
    <t>Servicios de desarrollo y consultoría informática; software de gestión para farmacias</t>
  </si>
  <si>
    <t>Consultoría informática, software de gestión empresarial, desarrollo de software, gestión de sistemas y aplicaciones de movilidad</t>
  </si>
  <si>
    <t>Desarrollo de software a medida, consultoría TIC y soluciones para empresas</t>
  </si>
  <si>
    <t>Compra, venta, alquiler, reparación, instalación y mantenimiento de sistemas informáticos y comunicaciones</t>
  </si>
  <si>
    <t>Fibra empresa, backup, ciberseguridad y puesto digital para pymes con mantenimiento IT recurrente</t>
  </si>
  <si>
    <t>Conectividad, cloud, backup y ciberseguridad para clientes de software de gestión</t>
  </si>
  <si>
    <t>Fibra empresa, cloud, backup y ciberseguridad alrededor de implantaciones ERP y software empresarial</t>
  </si>
  <si>
    <t>Conectividad empresarial, cloud, backup y ciberseguridad para pymes que desarrollan o externalizan tecnología</t>
  </si>
  <si>
    <t>Fibra empresa, backup 4G/5G, ciberseguridad y comunicaciones para clientes con sistemas e infraestructura IT</t>
  </si>
  <si>
    <t>ADVANCED TECHNOLOGICAL KNOWLEDGE, S.A.</t>
  </si>
  <si>
    <t>INTELEKTA INNOVATIONS SOLUTIONS S.L.</t>
  </si>
  <si>
    <t>CENTRIA TECNOLOGÍA, S.L.</t>
  </si>
  <si>
    <t>INNOVACIONES VALENCIANAS DE SOFTWARE, S.L.</t>
  </si>
  <si>
    <t>GESTIÓN INFORMÁTICA DE PENSIONES S.L.</t>
  </si>
  <si>
    <t>A84620004</t>
  </si>
  <si>
    <t>B65347270</t>
  </si>
  <si>
    <t>B64707987</t>
  </si>
  <si>
    <t>B97090153</t>
  </si>
  <si>
    <t>B97655575</t>
  </si>
  <si>
    <t>Servicios IT de alto rendimiento: consultoría, aplicaciones de negocio, web y movilidad, innovación y outsourcing</t>
  </si>
  <si>
    <t>Consultora tecnológica especializada en Microsoft 365, Business Central, Power BI, Power Platform y soluciones de datos</t>
  </si>
  <si>
    <t>Consultoría IT e infraestructuras, cloud, backup, ciberseguridad, Microsoft 365 y servicios profesionales</t>
  </si>
  <si>
    <t>Software de gestión empresarial y desarrollo de software para empresas</t>
  </si>
  <si>
    <t>Consultoría informática, redes, telefonía IP, mantenimiento de hardware y software y soluciones de gestión</t>
  </si>
  <si>
    <t>Conectividad empresarial, cloud, backup y ciberseguridad como ampliación natural de su oferta IT</t>
  </si>
  <si>
    <t>Fibra empresa, Microsoft 365, backup, cloud y ciberseguridad para clientes pyme y midmarket</t>
  </si>
  <si>
    <t>Conectividad, cloud, backup y ciberseguridad para clientes con infraestructura y servicios IT gestionados</t>
  </si>
  <si>
    <t>Fibra empresa, cloud, backup y ciberseguridad alrededor de implantaciones de software de gestión</t>
  </si>
  <si>
    <t>Conectividad empresarial, voz, backup y ciberseguridad para clientes con mantenimiento y comunicaciones IT</t>
  </si>
  <si>
    <t>Contacto: Emilio.</t>
  </si>
  <si>
    <t>Academia</t>
  </si>
  <si>
    <t>Aideea</t>
  </si>
  <si>
    <t>Seguimiento - academia 2 sedes, pendiente confirmar por integrador</t>
  </si>
  <si>
    <t>10-02 91 744 86 00-GK me comenta que el encargado es Carlos Araujo que hoy no se encuentra probar a llamar mañana.  https://gruposermicro.com/ 17-03 91 744 86 00- Carlos Araujo responsable no se encuentra está reunido, probar en otra franja horaria. 24-03 91 744 86 00-No se encuentra Carlos Araujo.</t>
  </si>
  <si>
    <t>Comentario</t>
  </si>
  <si>
    <t xml:space="preserve">Omnia Soluciones </t>
  </si>
  <si>
    <t>24.03</t>
  </si>
  <si>
    <t>Nos llama esta semana directamente desde BD.</t>
  </si>
  <si>
    <t>LISTA DE INTEGRADORES: PENDIENTE AGENDAR REUNIÓN CON NEGOCIO (POTENCIALES A ANALIZAR)</t>
  </si>
  <si>
    <t>Pendiente cliente. Alfredo pregunta.</t>
  </si>
  <si>
    <t>13-03 934105302-No disponible. www.morcam.es 16-03 934105302-No disponible 17-03 934105302-No disponible 20-03 934105302-No disponible. 24-03 934105302-No disponible</t>
  </si>
  <si>
    <t>16-03 934334021-No disponible. http://www.formatix.es/  17-03 934334021-No disponible 20-03 934334021-No disponible. 24-03 934334021-No disponible</t>
  </si>
  <si>
    <t>16-03 915021676-Fuera de horario. www.lemon.es 17-03 915021676-No disponible  20-03 915021676-No disponible 20-03 915021676-No disponible</t>
  </si>
  <si>
    <t>16-03 957048213- Me atiende gk Eva lo comenta con gerencia volver a llamar mañana sobre 12-13h.  adventus77.es 17-03 957048213- No disponible. 24-03 957048213-  Pendiente de mandar email info@adventus77.es Att. Eva ella lo traslada a gerencia.</t>
  </si>
  <si>
    <t>17-03 937252400-No disponible  https://www.pymesoft.es/ 20-03 937252400-No disponible  24-03 937252400-No disponible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</si>
</sst>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 &quot;$&quot;"/>
    <numFmt numFmtId="165" formatCode="0.0%"/>
    <numFmt numFmtId="166" formatCode="0.0"/>
    <numFmt numFmtId="167" formatCode="&quot;$&quot;#,##0"/>
    <numFmt numFmtId="168" formatCode="_-* #,##0\ [$€-C0A]_-;\-* #,##0\ [$€-C0A]_-;_-* &quot;-&quot;??\ [$€-C0A]_-;_-@_-"/>
    <numFmt numFmtId="169" formatCode="_([$€-2]\ * #,##0_);_([$€-2]\ * \(#,##0\);_([$€-2]\ * &quot;-&quot;??_);_(@_)"/>
    <numFmt numFmtId="170" formatCode="#,##0\ &quot;€&quot;"/>
  </numFmts>
  <fonts count="160">
    <font>
      <sz val="11"/>
      <color theme="1"/>
      <name val="Calibri"/>
      <family val="2"/>
      <scheme val="minor"/>
    </font>
    <font>
      <sz val="10"/>
      <color theme="1"/>
      <name val="Century Gothic"/>
      <family val="2"/>
    </font>
    <font>
      <b/>
      <sz val="10"/>
      <color theme="1"/>
      <name val="Century Gothic"/>
      <family val="2"/>
    </font>
    <font>
      <b/>
      <sz val="11"/>
      <color theme="0"/>
      <name val="Calibri"/>
      <family val="2"/>
      <scheme val="minor"/>
    </font>
    <font>
      <b/>
      <sz val="11"/>
      <color theme="1"/>
      <name val="Calibri"/>
      <family val="2"/>
      <scheme val="minor"/>
    </font>
    <font>
      <u/>
      <sz val="11"/>
      <color theme="10"/>
      <name val="Calibri"/>
      <family val="2"/>
      <scheme val="minor"/>
    </font>
    <font>
      <sz val="11"/>
      <color theme="1"/>
      <name val="Century Gothic"/>
      <family val="2"/>
    </font>
    <font>
      <sz val="11"/>
      <color theme="1"/>
      <name val="Calibri"/>
      <family val="2"/>
      <scheme val="minor"/>
    </font>
    <font>
      <sz val="11"/>
      <color theme="0" tint="-0.249977111117893"/>
      <name val="Calibri"/>
      <family val="2"/>
      <scheme val="minor"/>
    </font>
    <font>
      <sz val="11"/>
      <color rgb="FFFF0000"/>
      <name val="Calibri"/>
      <family val="2"/>
      <scheme val="minor"/>
    </font>
    <font>
      <sz val="8"/>
      <name val="Calibri"/>
      <family val="2"/>
      <scheme val="minor"/>
    </font>
    <font>
      <sz val="11"/>
      <color theme="1"/>
      <name val="Calibri "/>
    </font>
    <font>
      <sz val="11"/>
      <name val="Calibri "/>
    </font>
    <font>
      <u/>
      <sz val="11"/>
      <color theme="10"/>
      <name val="Calibri "/>
    </font>
    <font>
      <strike/>
      <u/>
      <sz val="11"/>
      <color rgb="FFFF0000"/>
      <name val="Calibri "/>
    </font>
    <font>
      <strike/>
      <sz val="11"/>
      <color theme="1"/>
      <name val="Calibri "/>
    </font>
    <font>
      <b/>
      <sz val="11"/>
      <color theme="1"/>
      <name val="Calibri "/>
    </font>
    <font>
      <sz val="11"/>
      <color rgb="FFFF0000"/>
      <name val="Calibri "/>
    </font>
    <font>
      <i/>
      <sz val="11"/>
      <color theme="1"/>
      <name val="Calibri "/>
    </font>
    <font>
      <b/>
      <sz val="11"/>
      <color rgb="FFFF0000"/>
      <name val="Calibri "/>
    </font>
    <font>
      <sz val="12"/>
      <name val="Calibri "/>
    </font>
    <font>
      <sz val="11"/>
      <color rgb="FF1F1F1F"/>
      <name val="Calibri "/>
    </font>
    <font>
      <sz val="11"/>
      <color rgb="FF111111"/>
      <name val="Calibri "/>
    </font>
    <font>
      <sz val="11"/>
      <color rgb="FF454545"/>
      <name val="Calibri "/>
    </font>
    <font>
      <b/>
      <sz val="10"/>
      <color theme="1"/>
      <name val="Calibri "/>
    </font>
    <font>
      <sz val="10"/>
      <color theme="1"/>
      <name val="Calibri"/>
      <family val="2"/>
      <scheme val="minor"/>
    </font>
    <font>
      <b/>
      <sz val="10"/>
      <color theme="0" tint="-0.499984740745262"/>
      <name val="Calibri"/>
      <family val="2"/>
      <scheme val="minor"/>
    </font>
    <font>
      <b/>
      <sz val="10"/>
      <color theme="1"/>
      <name val="Calibri"/>
      <family val="2"/>
      <scheme val="minor"/>
    </font>
    <font>
      <i/>
      <sz val="10"/>
      <color theme="0" tint="-0.499984740745262"/>
      <name val="Calibri"/>
      <family val="2"/>
      <scheme val="minor"/>
    </font>
    <font>
      <sz val="11"/>
      <color rgb="FF333333"/>
      <name val="Arial"/>
      <family val="2"/>
    </font>
    <font>
      <sz val="11"/>
      <color theme="1"/>
      <name val="Arial"/>
      <family val="2"/>
    </font>
    <font>
      <sz val="11"/>
      <color rgb="FF454545"/>
      <name val="Arial"/>
      <family val="2"/>
    </font>
    <font>
      <sz val="11"/>
      <color theme="1"/>
      <name val="Calibri  "/>
    </font>
    <font>
      <b/>
      <sz val="11"/>
      <color theme="1"/>
      <name val="Calibri  "/>
    </font>
    <font>
      <i/>
      <sz val="11"/>
      <color theme="1"/>
      <name val="Calibri  "/>
    </font>
    <font>
      <b/>
      <sz val="10"/>
      <color rgb="FFFFFFFF"/>
      <name val="Arial"/>
      <family val="2"/>
    </font>
    <font>
      <sz val="9.9"/>
      <color theme="1"/>
      <name val="Calibri"/>
      <family val="2"/>
      <scheme val="minor"/>
    </font>
    <font>
      <sz val="11"/>
      <name val="Calibri"/>
      <family val="2"/>
      <scheme val="minor"/>
    </font>
    <font>
      <sz val="9.9"/>
      <color rgb="FF454545"/>
      <name val="Arial"/>
      <family val="2"/>
    </font>
    <font>
      <b/>
      <sz val="11"/>
      <name val="Calibri"/>
      <family val="2"/>
      <scheme val="minor"/>
    </font>
    <font>
      <sz val="11"/>
      <name val="Arial"/>
      <family val="2"/>
    </font>
    <font>
      <sz val="11"/>
      <color rgb="FF334155"/>
      <name val="Arial"/>
      <family val="2"/>
    </font>
    <font>
      <sz val="10"/>
      <color rgb="FF383C45"/>
      <name val="Arial"/>
      <family val="2"/>
    </font>
    <font>
      <sz val="9"/>
      <color rgb="FF444444"/>
      <name val="Arial"/>
      <family val="2"/>
    </font>
    <font>
      <sz val="10"/>
      <color rgb="FF1A1A1A"/>
      <name val="Arial"/>
      <family val="2"/>
    </font>
    <font>
      <sz val="11"/>
      <color rgb="FF000000"/>
      <name val="Arial"/>
      <family val="2"/>
    </font>
    <font>
      <sz val="11"/>
      <color rgb="FF1D1E20"/>
      <name val="Arial"/>
      <family val="2"/>
    </font>
    <font>
      <sz val="11"/>
      <color rgb="FF27272B"/>
      <name val="Arial"/>
      <family val="2"/>
    </font>
    <font>
      <i/>
      <sz val="11"/>
      <color theme="1"/>
      <name val="Calibri"/>
      <family val="2"/>
      <scheme val="minor"/>
    </font>
    <font>
      <sz val="10"/>
      <color rgb="FF454545"/>
      <name val="Arial"/>
      <family val="2"/>
    </font>
    <font>
      <sz val="10"/>
      <color rgb="FF000000"/>
      <name val="Arial"/>
      <family val="2"/>
    </font>
    <font>
      <sz val="10"/>
      <name val="Arial"/>
      <family val="2"/>
    </font>
    <font>
      <sz val="11"/>
      <color rgb="FF000000"/>
      <name val="Calibri"/>
      <family val="2"/>
      <scheme val="minor"/>
    </font>
    <font>
      <sz val="11"/>
      <color rgb="FF454545"/>
      <name val="Calibri"/>
      <family val="2"/>
      <scheme val="minor"/>
    </font>
    <font>
      <sz val="8"/>
      <color rgb="FF999999"/>
      <name val="Calibri"/>
      <family val="2"/>
      <scheme val="minor"/>
    </font>
    <font>
      <sz val="10"/>
      <color rgb="FF333333"/>
      <name val="Calibri"/>
      <family val="2"/>
      <scheme val="minor"/>
    </font>
    <font>
      <sz val="8"/>
      <color rgb="FFFFFFFF"/>
      <name val="Calibri"/>
      <family val="2"/>
      <scheme val="minor"/>
    </font>
    <font>
      <sz val="12"/>
      <color theme="1"/>
      <name val="Aptos"/>
      <family val="2"/>
    </font>
    <font>
      <b/>
      <sz val="11"/>
      <color rgb="FF000000"/>
      <name val="Calibri"/>
      <family val="2"/>
    </font>
    <font>
      <sz val="11"/>
      <color rgb="FF000000"/>
      <name val="Calibri"/>
      <family val="2"/>
    </font>
    <font>
      <i/>
      <sz val="11"/>
      <color rgb="FF000000"/>
      <name val="Calibri"/>
      <family val="2"/>
    </font>
    <font>
      <b/>
      <sz val="10.5"/>
      <color rgb="FF767676"/>
      <name val="Roboto"/>
    </font>
    <font>
      <sz val="10.5"/>
      <color theme="1"/>
      <name val="Inherit"/>
    </font>
    <font>
      <sz val="10"/>
      <color rgb="FF000000"/>
      <name val="Calibri"/>
      <family val="2"/>
      <scheme val="minor"/>
    </font>
    <font>
      <b/>
      <sz val="12"/>
      <color rgb="FF979797"/>
      <name val="AmazonEmber"/>
    </font>
    <font>
      <i/>
      <sz val="9"/>
      <color theme="1"/>
      <name val="Calibri"/>
      <family val="2"/>
      <scheme val="minor"/>
    </font>
    <font>
      <b/>
      <sz val="9"/>
      <color theme="0"/>
      <name val="Calibri"/>
      <family val="2"/>
      <scheme val="minor"/>
    </font>
    <font>
      <sz val="9"/>
      <color rgb="FF000000"/>
      <name val="Calibri"/>
      <family val="2"/>
      <scheme val="minor"/>
    </font>
    <font>
      <b/>
      <sz val="9"/>
      <color rgb="FFFFFFFF"/>
      <name val="Calibri"/>
      <family val="2"/>
      <scheme val="minor"/>
    </font>
    <font>
      <sz val="9"/>
      <color theme="1"/>
      <name val="Calibri"/>
      <family val="2"/>
      <scheme val="minor"/>
    </font>
    <font>
      <sz val="12"/>
      <name val="Times New Roman"/>
      <family val="1"/>
    </font>
    <font>
      <b/>
      <sz val="9"/>
      <color indexed="81"/>
      <name val="Tahoma"/>
      <family val="2"/>
    </font>
    <font>
      <sz val="9"/>
      <color theme="0" tint="-0.499984740745262"/>
      <name val="Calibri"/>
      <family val="2"/>
      <scheme val="minor"/>
    </font>
    <font>
      <i/>
      <sz val="9"/>
      <color theme="0" tint="-0.499984740745262"/>
      <name val="Calibri"/>
      <family val="2"/>
      <scheme val="minor"/>
    </font>
    <font>
      <b/>
      <sz val="9"/>
      <color theme="1"/>
      <name val="Calibri"/>
      <family val="2"/>
      <scheme val="minor"/>
    </font>
    <font>
      <sz val="9"/>
      <color theme="0"/>
      <name val="Calibri"/>
      <family val="2"/>
      <scheme val="minor"/>
    </font>
    <font>
      <b/>
      <sz val="11"/>
      <color theme="1"/>
      <name val="Calibri"/>
      <family val="2"/>
    </font>
    <font>
      <sz val="11"/>
      <color theme="0"/>
      <name val="Calibri"/>
      <family val="2"/>
      <scheme val="minor"/>
    </font>
    <font>
      <b/>
      <sz val="12"/>
      <color theme="0"/>
      <name val="Calibri"/>
      <family val="2"/>
      <scheme val="minor"/>
    </font>
    <font>
      <b/>
      <sz val="20"/>
      <color theme="1"/>
      <name val="Calibri"/>
      <family val="2"/>
      <scheme val="minor"/>
    </font>
    <font>
      <sz val="11"/>
      <color theme="1"/>
      <name val="AmazonEmber"/>
    </font>
    <font>
      <sz val="12"/>
      <color theme="1"/>
      <name val="Open Sans"/>
      <family val="2"/>
    </font>
    <font>
      <sz val="10.5"/>
      <color theme="1"/>
      <name val="-apple-system"/>
    </font>
    <font>
      <sz val="9"/>
      <color rgb="FF05307A"/>
      <name val="Arial"/>
      <family val="2"/>
    </font>
    <font>
      <sz val="9"/>
      <color rgb="FF333333"/>
      <name val="Arial"/>
      <family val="2"/>
    </font>
    <font>
      <b/>
      <sz val="9"/>
      <color rgb="FF05307A"/>
      <name val="Arial"/>
      <family val="2"/>
    </font>
    <font>
      <b/>
      <sz val="11"/>
      <color rgb="FF3F3F3F"/>
      <name val="Calibri"/>
      <family val="2"/>
      <scheme val="minor"/>
    </font>
    <font>
      <b/>
      <sz val="9.75"/>
      <color rgb="FFF5D07C"/>
      <name val="Opensans-regular-webfont"/>
    </font>
    <font>
      <sz val="10"/>
      <color rgb="FF434343"/>
      <name val="Roboto"/>
    </font>
    <font>
      <sz val="11"/>
      <color rgb="FFC00000"/>
      <name val="Calibri "/>
    </font>
    <font>
      <b/>
      <sz val="10"/>
      <color theme="0"/>
      <name val="Calibri"/>
      <family val="2"/>
      <scheme val="minor"/>
    </font>
    <font>
      <b/>
      <sz val="10"/>
      <color theme="1"/>
      <name val="Calibri"/>
      <family val="2"/>
    </font>
    <font>
      <sz val="10"/>
      <color rgb="FF000000"/>
      <name val="Calibri"/>
      <family val="2"/>
    </font>
    <font>
      <i/>
      <sz val="10"/>
      <color rgb="FF000000"/>
      <name val="Calibri"/>
      <family val="2"/>
    </font>
    <font>
      <b/>
      <sz val="10"/>
      <color rgb="FF000000"/>
      <name val="Calibri"/>
      <family val="2"/>
    </font>
    <font>
      <sz val="10"/>
      <color theme="1"/>
      <name val="Aptos"/>
      <family val="2"/>
    </font>
    <font>
      <b/>
      <sz val="10"/>
      <color theme="5"/>
      <name val="Calibri"/>
      <family val="2"/>
    </font>
    <font>
      <i/>
      <sz val="10"/>
      <color theme="1"/>
      <name val="Calibri"/>
      <family val="2"/>
      <scheme val="minor"/>
    </font>
    <font>
      <sz val="10"/>
      <name val="Calibri"/>
      <family val="2"/>
    </font>
    <font>
      <sz val="8"/>
      <color theme="1"/>
      <name val="Calibri"/>
      <family val="2"/>
      <scheme val="minor"/>
    </font>
    <font>
      <b/>
      <i/>
      <sz val="10"/>
      <color rgb="FF000000"/>
      <name val="Calibri"/>
      <family val="2"/>
    </font>
    <font>
      <i/>
      <sz val="10"/>
      <color theme="1"/>
      <name val="Aptos"/>
      <family val="2"/>
    </font>
    <font>
      <sz val="10.5"/>
      <color theme="1"/>
      <name val="Open Sans"/>
      <family val="2"/>
    </font>
    <font>
      <sz val="10.5"/>
      <color theme="1"/>
      <name val="Calibri"/>
      <family val="2"/>
      <scheme val="minor"/>
    </font>
    <font>
      <sz val="13.5"/>
      <color theme="1"/>
      <name val="Space Grotesk"/>
    </font>
    <font>
      <sz val="10"/>
      <color theme="0" tint="-0.499984740745262"/>
      <name val="Calibri"/>
      <family val="2"/>
      <scheme val="minor"/>
    </font>
    <font>
      <sz val="10"/>
      <color theme="1"/>
      <name val="Calibri"/>
      <family val="2"/>
    </font>
    <font>
      <sz val="8"/>
      <color rgb="FF212529"/>
      <name val="Arial"/>
      <family val="2"/>
    </font>
    <font>
      <sz val="8"/>
      <color theme="0" tint="-0.499984740745262"/>
      <name val="Calibri"/>
      <family val="2"/>
      <scheme val="minor"/>
    </font>
    <font>
      <i/>
      <sz val="8"/>
      <color theme="0" tint="-0.499984740745262"/>
      <name val="Calibri"/>
      <family val="2"/>
      <scheme val="minor"/>
    </font>
    <font>
      <b/>
      <i/>
      <sz val="8"/>
      <color theme="0" tint="-0.499984740745262"/>
      <name val="Calibri"/>
      <family val="2"/>
      <scheme val="minor"/>
    </font>
    <font>
      <b/>
      <sz val="14"/>
      <color theme="5"/>
      <name val="Calibri"/>
      <family val="2"/>
      <scheme val="minor"/>
    </font>
    <font>
      <sz val="9"/>
      <color rgb="FF242424"/>
      <name val="Aptos Narrow"/>
      <family val="2"/>
    </font>
    <font>
      <sz val="8"/>
      <color rgb="FF2E333E"/>
      <name val="Arial"/>
      <family val="2"/>
    </font>
    <font>
      <sz val="9"/>
      <color rgb="FF666666"/>
      <name val="Questrial"/>
    </font>
    <font>
      <b/>
      <i/>
      <sz val="11"/>
      <color theme="1"/>
      <name val="Calibri"/>
      <family val="2"/>
      <scheme val="minor"/>
    </font>
    <font>
      <sz val="18"/>
      <color rgb="FF000000"/>
      <name val="Calibri"/>
      <family val="2"/>
    </font>
    <font>
      <sz val="8"/>
      <color theme="0" tint="-0.499984740745262"/>
      <name val="Calibri"/>
      <family val="2"/>
    </font>
    <font>
      <b/>
      <sz val="11"/>
      <color theme="0" tint="-0.499984740745262"/>
      <name val="Calibri"/>
      <family val="2"/>
    </font>
    <font>
      <sz val="9"/>
      <name val="Calibri"/>
      <family val="2"/>
      <scheme val="minor"/>
    </font>
    <font>
      <b/>
      <sz val="20"/>
      <color theme="5"/>
      <name val="Calibri"/>
      <family val="2"/>
      <scheme val="minor"/>
    </font>
    <font>
      <sz val="10.5"/>
      <color theme="1"/>
      <name val="Arial"/>
      <family val="2"/>
    </font>
    <font>
      <sz val="12"/>
      <color theme="1"/>
      <name val="Calibri Light"/>
      <family val="2"/>
      <scheme val="major"/>
    </font>
    <font>
      <sz val="12"/>
      <color theme="1"/>
      <name val="Calibri"/>
      <family val="2"/>
      <scheme val="minor"/>
    </font>
    <font>
      <u/>
      <sz val="11"/>
      <color theme="1"/>
      <name val="Calibri"/>
      <family val="2"/>
      <scheme val="minor"/>
    </font>
    <font>
      <b/>
      <u/>
      <sz val="11"/>
      <color theme="1"/>
      <name val="Calibri"/>
      <family val="2"/>
      <scheme val="minor"/>
    </font>
    <font>
      <sz val="11"/>
      <color theme="1"/>
      <name val="Roboto"/>
    </font>
    <font>
      <sz val="11"/>
      <color rgb="FF242424"/>
      <name val="Aptos Narrow"/>
      <family val="2"/>
    </font>
    <font>
      <sz val="11"/>
      <color rgb="FF000000"/>
      <name val="Aptos Narrow"/>
      <family val="2"/>
    </font>
    <font>
      <sz val="11"/>
      <color rgb="FF000000"/>
      <name val="Calibri"/>
      <family val="2"/>
    </font>
    <font>
      <sz val="11"/>
      <color theme="1"/>
      <name val="Calibri Light"/>
      <family val="2"/>
      <scheme val="major"/>
    </font>
    <font>
      <b/>
      <sz val="10.5"/>
      <color theme="1"/>
      <name val="Calibri"/>
      <family val="2"/>
      <scheme val="minor"/>
    </font>
    <font>
      <sz val="9"/>
      <color rgb="FF000000"/>
      <name val="Arial"/>
      <family val="2"/>
    </font>
    <font>
      <sz val="11"/>
      <color rgb="FF000000"/>
      <name val="Calibri"/>
      <family val="2"/>
    </font>
    <font>
      <sz val="7"/>
      <color rgb="FF717371"/>
      <name val="Open Sans"/>
      <family val="2"/>
    </font>
    <font>
      <sz val="11"/>
      <color rgb="FF595959"/>
      <name val="Calibri"/>
      <family val="2"/>
      <scheme val="minor"/>
    </font>
    <font>
      <sz val="11"/>
      <color theme="0" tint="-0.499984740745262"/>
      <name val="Calibri"/>
      <family val="2"/>
      <scheme val="minor"/>
    </font>
    <font>
      <sz val="11"/>
      <color theme="1"/>
      <name val="Century Gothic"/>
      <family val="2"/>
    </font>
    <font>
      <i/>
      <sz val="11"/>
      <color theme="0" tint="-0.249977111117893"/>
      <name val="Calibri"/>
      <family val="2"/>
      <scheme val="minor"/>
    </font>
    <font>
      <i/>
      <sz val="11"/>
      <color theme="0" tint="-0.499984740745262"/>
      <name val="Calibri"/>
      <family val="2"/>
      <scheme val="minor"/>
    </font>
    <font>
      <sz val="22"/>
      <color rgb="FF000000"/>
      <name val="Calibri"/>
      <family val="2"/>
    </font>
    <font>
      <i/>
      <sz val="22"/>
      <color theme="0" tint="-0.499984740745262"/>
      <name val="Calibri"/>
      <family val="2"/>
    </font>
    <font>
      <b/>
      <sz val="22"/>
      <color rgb="FF000000"/>
      <name val="Calibri"/>
    </font>
    <font>
      <sz val="11"/>
      <color theme="5"/>
      <name val="Calibri"/>
      <family val="2"/>
      <scheme val="minor"/>
    </font>
    <font>
      <sz val="7"/>
      <color rgb="FF9E9E9E"/>
      <name val="Arial"/>
      <family val="2"/>
    </font>
    <font>
      <sz val="11"/>
      <color rgb="FFFF0000"/>
      <name val="Calibri"/>
      <family val="2"/>
    </font>
    <font>
      <sz val="11"/>
      <color theme="1"/>
      <name val="Segoe UI"/>
      <family val="2"/>
    </font>
    <font>
      <i/>
      <sz val="11"/>
      <color theme="1"/>
      <name val="Segoe UI"/>
      <family val="2"/>
    </font>
    <font>
      <sz val="11"/>
      <color rgb="FFFF0000"/>
      <name val="Segoe UI"/>
      <family val="2"/>
    </font>
    <font>
      <sz val="11"/>
      <color theme="1"/>
      <name val="Century Gothic"/>
    </font>
    <font>
      <sz val="11"/>
      <color rgb="FF333333"/>
      <name val="Calibri"/>
      <family val="2"/>
      <scheme val="minor"/>
    </font>
    <font>
      <b/>
      <sz val="9"/>
      <color theme="0" tint="-0.499984740745262"/>
      <name val="Calibri"/>
      <family val="2"/>
      <scheme val="minor"/>
    </font>
    <font>
      <sz val="9"/>
      <color rgb="FF000000"/>
      <name val="Calibri"/>
      <family val="2"/>
    </font>
    <font>
      <sz val="18"/>
      <color theme="5"/>
      <name val="Calibri"/>
      <family val="2"/>
      <scheme val="minor"/>
    </font>
    <font>
      <sz val="11"/>
      <color theme="1"/>
      <name val="Calibri"/>
      <family val="2"/>
      <charset val="1"/>
    </font>
    <font>
      <b/>
      <sz val="14"/>
      <color rgb="FF000000"/>
      <name val="Calibri"/>
      <charset val="1"/>
    </font>
    <font>
      <sz val="10"/>
      <color rgb="FF000000"/>
      <name val="Calibri"/>
      <charset val="1"/>
    </font>
    <font>
      <b/>
      <sz val="11"/>
      <color rgb="FF000000"/>
      <name val="Calibri"/>
      <charset val="1"/>
    </font>
    <font>
      <sz val="11"/>
      <color rgb="FF000000"/>
      <name val="Calibri"/>
      <charset val="1"/>
    </font>
    <font>
      <sz val="12"/>
      <color theme="10"/>
      <name val="Calibri"/>
      <family val="2"/>
      <charset val="1"/>
    </font>
  </fonts>
  <fills count="26">
    <fill>
      <patternFill patternType="none"/>
    </fill>
    <fill>
      <patternFill patternType="gray125"/>
    </fill>
    <fill>
      <patternFill patternType="solid">
        <fgColor theme="2" tint="-9.9978637043366805E-2"/>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bgColor indexed="64"/>
      </patternFill>
    </fill>
    <fill>
      <patternFill patternType="solid">
        <fgColor theme="0"/>
        <bgColor indexed="64"/>
      </patternFill>
    </fill>
    <fill>
      <patternFill patternType="solid">
        <fgColor rgb="FFFFFF99"/>
        <bgColor indexed="64"/>
      </patternFill>
    </fill>
    <fill>
      <patternFill patternType="solid">
        <fgColor theme="0" tint="-4.9989318521683403E-2"/>
        <bgColor indexed="64"/>
      </patternFill>
    </fill>
    <fill>
      <patternFill patternType="solid">
        <fgColor rgb="FFFFFFFF"/>
        <bgColor indexed="64"/>
      </patternFill>
    </fill>
    <fill>
      <patternFill patternType="solid">
        <fgColor rgb="FFFF9900"/>
        <bgColor indexed="64"/>
      </patternFill>
    </fill>
    <fill>
      <patternFill patternType="solid">
        <fgColor rgb="FFFF7800"/>
        <bgColor rgb="FFFF7800"/>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F2F2F2"/>
      </patternFill>
    </fill>
    <fill>
      <patternFill patternType="solid">
        <fgColor rgb="FFFFFF00"/>
        <bgColor indexed="64"/>
      </patternFill>
    </fill>
    <fill>
      <patternFill patternType="solid">
        <fgColor rgb="FFFF7C80"/>
        <bgColor indexed="64"/>
      </patternFill>
    </fill>
    <fill>
      <patternFill patternType="solid">
        <fgColor theme="5" tint="0.59999389629810485"/>
        <bgColor indexed="64"/>
      </patternFill>
    </fill>
    <fill>
      <patternFill patternType="solid">
        <fgColor theme="7"/>
        <bgColor indexed="64"/>
      </patternFill>
    </fill>
    <fill>
      <patternFill patternType="solid">
        <fgColor rgb="FFFF7900"/>
        <bgColor rgb="FFFF9900"/>
      </patternFill>
    </fill>
    <fill>
      <patternFill patternType="solid">
        <fgColor rgb="FFFF0000"/>
        <bgColor indexed="64"/>
      </patternFill>
    </fill>
    <fill>
      <patternFill patternType="solid">
        <fgColor rgb="FF00B050"/>
        <bgColor indexed="64"/>
      </patternFill>
    </fill>
  </fills>
  <borders count="52">
    <border>
      <left/>
      <right/>
      <top/>
      <bottom/>
      <diagonal/>
    </border>
    <border>
      <left/>
      <right/>
      <top style="thin">
        <color theme="0" tint="-0.14996795556505021"/>
      </top>
      <bottom style="thin">
        <color theme="0" tint="-0.14996795556505021"/>
      </bottom>
      <diagonal/>
    </border>
    <border>
      <left/>
      <right/>
      <top/>
      <bottom style="thin">
        <color indexed="64"/>
      </bottom>
      <diagonal/>
    </border>
    <border>
      <left/>
      <right/>
      <top/>
      <bottom style="medium">
        <color rgb="FFE6E7E8"/>
      </bottom>
      <diagonal/>
    </border>
    <border>
      <left/>
      <right/>
      <top/>
      <bottom style="thin">
        <color theme="0" tint="-0.14996795556505021"/>
      </bottom>
      <diagonal/>
    </border>
    <border>
      <left/>
      <right/>
      <top style="thin">
        <color theme="0" tint="-0.14996795556505021"/>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dotted">
        <color theme="0" tint="-0.14996795556505021"/>
      </left>
      <right style="thin">
        <color indexed="64"/>
      </right>
      <top style="thin">
        <color indexed="64"/>
      </top>
      <bottom style="dotted">
        <color theme="0" tint="-0.14996795556505021"/>
      </bottom>
      <diagonal/>
    </border>
    <border>
      <left/>
      <right style="thin">
        <color theme="0"/>
      </right>
      <top style="thin">
        <color theme="0"/>
      </top>
      <bottom style="thin">
        <color theme="0"/>
      </bottom>
      <diagonal/>
    </border>
    <border>
      <left style="dotted">
        <color theme="0" tint="-0.14996795556505021"/>
      </left>
      <right style="thin">
        <color indexed="64"/>
      </right>
      <top style="dotted">
        <color theme="0" tint="-0.14996795556505021"/>
      </top>
      <bottom style="dotted">
        <color theme="0" tint="-0.14996795556505021"/>
      </bottom>
      <diagonal/>
    </border>
    <border>
      <left style="dotted">
        <color theme="0" tint="-0.14996795556505021"/>
      </left>
      <right style="thin">
        <color indexed="64"/>
      </right>
      <top style="dotted">
        <color theme="0" tint="-0.14996795556505021"/>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bottom style="thin">
        <color theme="4"/>
      </bottom>
      <diagonal/>
    </border>
    <border>
      <left style="thin">
        <color theme="0" tint="-4.9989318521683403E-2"/>
      </left>
      <right/>
      <top/>
      <bottom/>
      <diagonal/>
    </border>
    <border>
      <left/>
      <right/>
      <top/>
      <bottom style="medium">
        <color indexed="64"/>
      </bottom>
      <diagonal/>
    </border>
    <border>
      <left style="thin">
        <color rgb="FF3F3F3F"/>
      </left>
      <right style="thin">
        <color rgb="FF3F3F3F"/>
      </right>
      <top style="thin">
        <color rgb="FF3F3F3F"/>
      </top>
      <bottom style="thin">
        <color rgb="FF3F3F3F"/>
      </bottom>
      <diagonal/>
    </border>
    <border>
      <left style="thin">
        <color rgb="FF3F3F3F"/>
      </left>
      <right/>
      <top style="thin">
        <color rgb="FF3F3F3F"/>
      </top>
      <bottom style="thin">
        <color rgb="FF3F3F3F"/>
      </bottom>
      <diagonal/>
    </border>
    <border>
      <left/>
      <right/>
      <top/>
      <bottom style="thin">
        <color theme="0" tint="-4.9989318521683403E-2"/>
      </bottom>
      <diagonal/>
    </border>
    <border>
      <left/>
      <right/>
      <top style="thin">
        <color theme="0" tint="-4.9989318521683403E-2"/>
      </top>
      <bottom style="thin">
        <color theme="0" tint="-4.9989318521683403E-2"/>
      </bottom>
      <diagonal/>
    </border>
    <border>
      <left/>
      <right/>
      <top style="thin">
        <color theme="0" tint="-4.9989318521683403E-2"/>
      </top>
      <bottom/>
      <diagonal/>
    </border>
    <border>
      <left/>
      <right/>
      <top/>
      <bottom style="medium">
        <color theme="5"/>
      </bottom>
      <diagonal/>
    </border>
    <border>
      <left/>
      <right/>
      <top style="thin">
        <color indexed="64"/>
      </top>
      <bottom style="thin">
        <color theme="0" tint="-4.9989318521683403E-2"/>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style="thin">
        <color indexed="64"/>
      </top>
      <bottom style="thin">
        <color theme="0" tint="-0.14996795556505021"/>
      </bottom>
      <diagonal/>
    </border>
    <border>
      <left/>
      <right style="thin">
        <color indexed="64"/>
      </right>
      <top style="thin">
        <color indexed="64"/>
      </top>
      <bottom style="thin">
        <color indexed="64"/>
      </bottom>
      <diagonal/>
    </border>
    <border>
      <left style="thin">
        <color indexed="64"/>
      </left>
      <right/>
      <top/>
      <bottom style="thin">
        <color theme="0" tint="-0.14996795556505021"/>
      </bottom>
      <diagonal/>
    </border>
    <border>
      <left/>
      <right style="thin">
        <color indexed="64"/>
      </right>
      <top/>
      <bottom style="thin">
        <color theme="0" tint="-0.14996795556505021"/>
      </bottom>
      <diagonal/>
    </border>
    <border>
      <left style="thin">
        <color indexed="64"/>
      </left>
      <right/>
      <top style="thin">
        <color theme="0" tint="-0.14996795556505021"/>
      </top>
      <bottom style="thin">
        <color theme="0" tint="-0.14996795556505021"/>
      </bottom>
      <diagonal/>
    </border>
    <border>
      <left/>
      <right style="thin">
        <color indexed="64"/>
      </right>
      <top style="thin">
        <color theme="0" tint="-0.14996795556505021"/>
      </top>
      <bottom style="thin">
        <color theme="0" tint="-0.14996795556505021"/>
      </bottom>
      <diagonal/>
    </border>
    <border>
      <left style="thin">
        <color theme="0" tint="-0.14999847407452621"/>
      </left>
      <right/>
      <top/>
      <bottom style="thin">
        <color theme="0" tint="-0.14996795556505021"/>
      </bottom>
      <diagonal/>
    </border>
    <border>
      <left style="thin">
        <color theme="0" tint="-0.14999847407452621"/>
      </left>
      <right/>
      <top style="thin">
        <color theme="0" tint="-0.14996795556505021"/>
      </top>
      <bottom style="thin">
        <color theme="0" tint="-0.1499679555650502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top/>
      <bottom style="medium">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auto="1"/>
      </top>
      <bottom style="thin">
        <color rgb="FFD9D9D9"/>
      </bottom>
      <diagonal/>
    </border>
    <border>
      <left/>
      <right/>
      <top style="medium">
        <color indexed="64"/>
      </top>
      <bottom style="medium">
        <color rgb="FFD9D9D9"/>
      </bottom>
      <diagonal/>
    </border>
  </borders>
  <cellStyleXfs count="8">
    <xf numFmtId="0" fontId="0" fillId="0" borderId="0"/>
    <xf numFmtId="0" fontId="5" fillId="0" borderId="0" applyNumberFormat="0" applyFill="0" applyBorder="0" applyAlignment="0" applyProtection="0"/>
    <xf numFmtId="9" fontId="7" fillId="0" borderId="0" applyFont="0" applyFill="0" applyBorder="0" applyAlignment="0" applyProtection="0"/>
    <xf numFmtId="0" fontId="63" fillId="0" borderId="0"/>
    <xf numFmtId="0" fontId="70" fillId="0" borderId="0" applyBorder="0"/>
    <xf numFmtId="0" fontId="86" fillId="18" borderId="23" applyNumberFormat="0" applyAlignment="0" applyProtection="0"/>
    <xf numFmtId="0" fontId="154" fillId="0" borderId="0"/>
    <xf numFmtId="0" fontId="159" fillId="0" borderId="0"/>
  </cellStyleXfs>
  <cellXfs count="524">
    <xf numFmtId="0" fontId="0" fillId="0" borderId="0" xfId="0"/>
    <xf numFmtId="0" fontId="1" fillId="0" borderId="0" xfId="0" applyFont="1" applyAlignment="1">
      <alignment vertical="center" wrapText="1"/>
    </xf>
    <xf numFmtId="0" fontId="2" fillId="2" borderId="0" xfId="0" applyFont="1" applyFill="1" applyAlignment="1">
      <alignment vertical="center" wrapText="1"/>
    </xf>
    <xf numFmtId="164" fontId="1" fillId="0" borderId="0" xfId="0" applyNumberFormat="1" applyFont="1" applyAlignment="1">
      <alignment vertical="center" wrapText="1"/>
    </xf>
    <xf numFmtId="0" fontId="1" fillId="0" borderId="0" xfId="0" applyFont="1" applyAlignment="1">
      <alignment horizontal="center" vertical="center" wrapText="1"/>
    </xf>
    <xf numFmtId="0" fontId="1" fillId="0" borderId="1" xfId="0" applyFont="1" applyBorder="1"/>
    <xf numFmtId="0" fontId="1" fillId="3" borderId="1" xfId="0" applyFont="1" applyFill="1" applyBorder="1"/>
    <xf numFmtId="164" fontId="1" fillId="0" borderId="1" xfId="0" applyNumberFormat="1" applyFont="1" applyBorder="1"/>
    <xf numFmtId="0" fontId="1" fillId="0" borderId="1" xfId="0" applyFont="1" applyBorder="1" applyAlignment="1">
      <alignment horizontal="center"/>
    </xf>
    <xf numFmtId="0" fontId="1" fillId="4" borderId="0" xfId="0" applyFont="1" applyFill="1" applyAlignment="1">
      <alignment vertical="center" wrapText="1"/>
    </xf>
    <xf numFmtId="0" fontId="0" fillId="0" borderId="0" xfId="0" applyAlignment="1">
      <alignment wrapText="1"/>
    </xf>
    <xf numFmtId="0" fontId="4" fillId="5" borderId="0" xfId="0" applyFont="1" applyFill="1" applyAlignment="1">
      <alignment horizontal="center" vertical="center"/>
    </xf>
    <xf numFmtId="0" fontId="1" fillId="6" borderId="0" xfId="0" applyFont="1" applyFill="1" applyAlignment="1">
      <alignment vertical="center" wrapText="1"/>
    </xf>
    <xf numFmtId="164" fontId="1" fillId="6" borderId="0" xfId="0" applyNumberFormat="1" applyFont="1" applyFill="1" applyAlignment="1">
      <alignment vertical="center" wrapText="1"/>
    </xf>
    <xf numFmtId="0" fontId="1" fillId="6" borderId="0" xfId="0" applyFont="1" applyFill="1" applyAlignment="1">
      <alignment horizontal="center" vertical="center" wrapText="1"/>
    </xf>
    <xf numFmtId="0" fontId="6" fillId="0" borderId="0" xfId="0" applyFont="1"/>
    <xf numFmtId="0" fontId="3" fillId="7" borderId="0" xfId="0" applyFont="1" applyFill="1" applyAlignment="1">
      <alignment horizontal="center" vertical="center"/>
    </xf>
    <xf numFmtId="0" fontId="0" fillId="8" borderId="0" xfId="0" applyFill="1"/>
    <xf numFmtId="0" fontId="6" fillId="0" borderId="1" xfId="0" applyFont="1" applyBorder="1"/>
    <xf numFmtId="164" fontId="6" fillId="0" borderId="1" xfId="0" applyNumberFormat="1" applyFont="1" applyBorder="1"/>
    <xf numFmtId="0" fontId="6" fillId="0" borderId="1" xfId="0" applyFont="1" applyBorder="1" applyAlignment="1">
      <alignment horizontal="center"/>
    </xf>
    <xf numFmtId="164" fontId="6" fillId="0" borderId="0" xfId="0" applyNumberFormat="1" applyFont="1"/>
    <xf numFmtId="0" fontId="6" fillId="0" borderId="0" xfId="0" applyFont="1" applyAlignment="1">
      <alignment horizontal="center"/>
    </xf>
    <xf numFmtId="0" fontId="4" fillId="5" borderId="0" xfId="0" applyFont="1" applyFill="1" applyAlignment="1">
      <alignment horizontal="left" vertical="center"/>
    </xf>
    <xf numFmtId="0" fontId="0" fillId="8" borderId="0" xfId="0" applyFill="1" applyAlignment="1">
      <alignment horizontal="left"/>
    </xf>
    <xf numFmtId="0" fontId="8" fillId="8" borderId="0" xfId="0" applyFont="1" applyFill="1"/>
    <xf numFmtId="0" fontId="0" fillId="0" borderId="1" xfId="0" applyBorder="1"/>
    <xf numFmtId="0" fontId="11" fillId="0" borderId="0" xfId="0" applyFont="1" applyAlignment="1">
      <alignment vertical="center" wrapText="1"/>
    </xf>
    <xf numFmtId="0" fontId="11" fillId="0" borderId="0" xfId="0" applyFont="1" applyAlignment="1">
      <alignment vertical="center"/>
    </xf>
    <xf numFmtId="0" fontId="11" fillId="0" borderId="0" xfId="0" applyFont="1"/>
    <xf numFmtId="0" fontId="12" fillId="0" borderId="0" xfId="0" applyFont="1"/>
    <xf numFmtId="0" fontId="11" fillId="0" borderId="1" xfId="0" applyFont="1" applyBorder="1"/>
    <xf numFmtId="0" fontId="11" fillId="0" borderId="1" xfId="0" applyFont="1" applyBorder="1" applyAlignment="1">
      <alignment horizontal="center"/>
    </xf>
    <xf numFmtId="0" fontId="13" fillId="0" borderId="1" xfId="1" applyFont="1" applyBorder="1"/>
    <xf numFmtId="0" fontId="13" fillId="0" borderId="0" xfId="1" applyFont="1" applyAlignment="1">
      <alignment vertical="center" wrapText="1"/>
    </xf>
    <xf numFmtId="0" fontId="11" fillId="3" borderId="1" xfId="0" applyFont="1" applyFill="1" applyBorder="1"/>
    <xf numFmtId="0" fontId="12" fillId="0" borderId="0" xfId="1" applyFont="1" applyAlignment="1">
      <alignment vertical="center"/>
    </xf>
    <xf numFmtId="0" fontId="13" fillId="0" borderId="0" xfId="1" applyFont="1" applyAlignment="1">
      <alignment vertical="center"/>
    </xf>
    <xf numFmtId="0" fontId="13" fillId="0" borderId="1" xfId="1" applyFont="1" applyBorder="1" applyAlignment="1">
      <alignment horizontal="left" vertical="center" wrapText="1"/>
    </xf>
    <xf numFmtId="0" fontId="13" fillId="0" borderId="0" xfId="1" applyFont="1"/>
    <xf numFmtId="0" fontId="14" fillId="0" borderId="1" xfId="1" applyFont="1" applyBorder="1"/>
    <xf numFmtId="0" fontId="15" fillId="0" borderId="1" xfId="0" applyFont="1" applyBorder="1" applyAlignment="1">
      <alignment horizontal="center"/>
    </xf>
    <xf numFmtId="0" fontId="17" fillId="0" borderId="1" xfId="0" applyFont="1" applyBorder="1" applyAlignment="1">
      <alignment horizontal="center"/>
    </xf>
    <xf numFmtId="0" fontId="18" fillId="0" borderId="0" xfId="0" applyFont="1"/>
    <xf numFmtId="0" fontId="11" fillId="0" borderId="0" xfId="0" applyFont="1" applyAlignment="1">
      <alignment horizontal="center"/>
    </xf>
    <xf numFmtId="0" fontId="11" fillId="3" borderId="0" xfId="0" applyFont="1" applyFill="1"/>
    <xf numFmtId="0" fontId="13" fillId="0" borderId="0" xfId="1" applyFont="1" applyBorder="1"/>
    <xf numFmtId="0" fontId="11" fillId="8" borderId="0" xfId="0" applyFont="1" applyFill="1" applyAlignment="1">
      <alignment vertical="center" wrapText="1"/>
    </xf>
    <xf numFmtId="0" fontId="22" fillId="0" borderId="0" xfId="0" applyFont="1"/>
    <xf numFmtId="0" fontId="24" fillId="6" borderId="0" xfId="0" applyFont="1" applyFill="1" applyAlignment="1">
      <alignment vertical="center" wrapText="1"/>
    </xf>
    <xf numFmtId="0" fontId="25" fillId="0" borderId="0" xfId="0" applyFont="1"/>
    <xf numFmtId="0" fontId="26" fillId="0" borderId="0" xfId="0" applyFont="1"/>
    <xf numFmtId="0" fontId="27" fillId="0" borderId="2" xfId="0" applyFont="1" applyBorder="1"/>
    <xf numFmtId="0" fontId="27" fillId="0" borderId="0" xfId="0" applyFont="1"/>
    <xf numFmtId="0" fontId="28" fillId="0" borderId="4" xfId="0" applyFont="1" applyBorder="1"/>
    <xf numFmtId="0" fontId="28" fillId="0" borderId="0" xfId="0" applyFont="1"/>
    <xf numFmtId="0" fontId="27" fillId="0" borderId="4" xfId="0" applyFont="1" applyBorder="1"/>
    <xf numFmtId="0" fontId="25" fillId="0" borderId="4" xfId="0" applyFont="1" applyBorder="1"/>
    <xf numFmtId="0" fontId="27" fillId="0" borderId="1" xfId="0" applyFont="1" applyBorder="1"/>
    <xf numFmtId="0" fontId="25" fillId="0" borderId="1" xfId="0" applyFont="1" applyBorder="1"/>
    <xf numFmtId="0" fontId="25" fillId="0" borderId="5" xfId="0" applyFont="1" applyBorder="1"/>
    <xf numFmtId="0" fontId="25" fillId="9" borderId="4" xfId="0" applyFont="1" applyFill="1" applyBorder="1"/>
    <xf numFmtId="0" fontId="12" fillId="0" borderId="1" xfId="1" applyFont="1" applyBorder="1"/>
    <xf numFmtId="0" fontId="23" fillId="0" borderId="0" xfId="0" applyFont="1" applyAlignment="1">
      <alignment vertical="center" wrapText="1"/>
    </xf>
    <xf numFmtId="0" fontId="20" fillId="0" borderId="1" xfId="0" applyFont="1" applyBorder="1"/>
    <xf numFmtId="0" fontId="13" fillId="0" borderId="0" xfId="1" applyFont="1" applyBorder="1" applyAlignment="1">
      <alignment horizontal="left"/>
    </xf>
    <xf numFmtId="0" fontId="27" fillId="6" borderId="0" xfId="0" applyFont="1" applyFill="1" applyAlignment="1">
      <alignment horizontal="center" vertical="center" wrapText="1"/>
    </xf>
    <xf numFmtId="0" fontId="5" fillId="0" borderId="0" xfId="1" applyAlignment="1">
      <alignment vertical="center" wrapText="1"/>
    </xf>
    <xf numFmtId="0" fontId="5" fillId="0" borderId="0" xfId="1"/>
    <xf numFmtId="0" fontId="29" fillId="0" borderId="0" xfId="0" applyFont="1"/>
    <xf numFmtId="0" fontId="30" fillId="0" borderId="0" xfId="0" applyFont="1"/>
    <xf numFmtId="0" fontId="5" fillId="0" borderId="0" xfId="1" applyBorder="1"/>
    <xf numFmtId="0" fontId="5" fillId="0" borderId="0" xfId="1" applyAlignment="1">
      <alignment vertical="center"/>
    </xf>
    <xf numFmtId="0" fontId="5" fillId="0" borderId="1" xfId="1" applyBorder="1"/>
    <xf numFmtId="0" fontId="21" fillId="0" borderId="0" xfId="0" applyFont="1" applyAlignment="1">
      <alignment horizontal="left" vertical="center" wrapText="1"/>
    </xf>
    <xf numFmtId="0" fontId="12" fillId="0" borderId="1" xfId="0" applyFont="1" applyBorder="1" applyAlignment="1">
      <alignment horizontal="center"/>
    </xf>
    <xf numFmtId="0" fontId="32" fillId="0" borderId="0" xfId="0" applyFont="1"/>
    <xf numFmtId="0" fontId="23" fillId="0" borderId="0" xfId="0" applyFont="1"/>
    <xf numFmtId="0" fontId="24" fillId="6" borderId="0" xfId="0" applyFont="1" applyFill="1" applyAlignment="1">
      <alignment horizontal="center" vertical="center" wrapText="1"/>
    </xf>
    <xf numFmtId="0" fontId="32" fillId="0" borderId="0" xfId="0" applyFont="1" applyAlignment="1">
      <alignment horizontal="left" vertical="center" wrapText="1"/>
    </xf>
    <xf numFmtId="16" fontId="11" fillId="0" borderId="0" xfId="0" applyNumberFormat="1" applyFont="1"/>
    <xf numFmtId="0" fontId="35" fillId="0" borderId="0" xfId="0" applyFont="1" applyAlignment="1">
      <alignment vertical="center"/>
    </xf>
    <xf numFmtId="0" fontId="0" fillId="0" borderId="0" xfId="0" applyAlignment="1">
      <alignment vertical="center" wrapText="1"/>
    </xf>
    <xf numFmtId="0" fontId="0" fillId="0" borderId="0" xfId="0" applyAlignment="1">
      <alignment vertical="center"/>
    </xf>
    <xf numFmtId="0" fontId="5" fillId="0" borderId="1" xfId="1" applyFill="1" applyBorder="1"/>
    <xf numFmtId="0" fontId="0" fillId="5" borderId="0" xfId="0" applyFill="1" applyAlignment="1">
      <alignment horizontal="center" vertical="center"/>
    </xf>
    <xf numFmtId="0" fontId="5" fillId="0" borderId="1" xfId="1" applyBorder="1" applyAlignment="1">
      <alignment horizontal="justify" vertical="center" wrapText="1"/>
    </xf>
    <xf numFmtId="0" fontId="36" fillId="0" borderId="0" xfId="0" applyFont="1" applyAlignment="1">
      <alignment vertical="center" wrapText="1"/>
    </xf>
    <xf numFmtId="0" fontId="37" fillId="0" borderId="0" xfId="0" applyFont="1"/>
    <xf numFmtId="0" fontId="37" fillId="5" borderId="0" xfId="0" applyFont="1" applyFill="1" applyAlignment="1">
      <alignment horizontal="center" vertical="center"/>
    </xf>
    <xf numFmtId="16" fontId="0" fillId="0" borderId="0" xfId="0" applyNumberFormat="1"/>
    <xf numFmtId="0" fontId="5" fillId="0" borderId="4" xfId="1" applyBorder="1"/>
    <xf numFmtId="0" fontId="38" fillId="0" borderId="3" xfId="0" applyFont="1" applyBorder="1" applyAlignment="1">
      <alignment vertical="center" wrapText="1"/>
    </xf>
    <xf numFmtId="0" fontId="31" fillId="0" borderId="0" xfId="0" applyFont="1"/>
    <xf numFmtId="0" fontId="31" fillId="0" borderId="3" xfId="0" applyFont="1" applyBorder="1" applyAlignment="1">
      <alignment horizontal="left" wrapText="1"/>
    </xf>
    <xf numFmtId="0" fontId="40" fillId="0" borderId="0" xfId="0" applyFont="1"/>
    <xf numFmtId="16" fontId="37" fillId="0" borderId="0" xfId="0" applyNumberFormat="1" applyFont="1"/>
    <xf numFmtId="0" fontId="41" fillId="0" borderId="0" xfId="0" applyFont="1"/>
    <xf numFmtId="0" fontId="42" fillId="0" borderId="0" xfId="0" applyFont="1"/>
    <xf numFmtId="0" fontId="43" fillId="0" borderId="0" xfId="0" applyFont="1"/>
    <xf numFmtId="0" fontId="17" fillId="0" borderId="0" xfId="0" applyFont="1" applyAlignment="1">
      <alignment horizontal="center"/>
    </xf>
    <xf numFmtId="0" fontId="44" fillId="0" borderId="0" xfId="0" applyFont="1" applyAlignment="1">
      <alignment horizontal="justify" vertical="center" wrapText="1"/>
    </xf>
    <xf numFmtId="16" fontId="12" fillId="0" borderId="0" xfId="0" applyNumberFormat="1" applyFont="1"/>
    <xf numFmtId="0" fontId="45" fillId="0" borderId="0" xfId="0" applyFont="1"/>
    <xf numFmtId="0" fontId="46" fillId="0" borderId="0" xfId="0" applyFont="1"/>
    <xf numFmtId="0" fontId="47" fillId="0" borderId="0" xfId="0" applyFont="1"/>
    <xf numFmtId="0" fontId="48" fillId="8" borderId="0" xfId="0" applyFont="1" applyFill="1"/>
    <xf numFmtId="0" fontId="0" fillId="0" borderId="0" xfId="0" applyAlignment="1">
      <alignment horizontal="right"/>
    </xf>
    <xf numFmtId="0" fontId="5" fillId="0" borderId="0" xfId="1" applyAlignment="1">
      <alignment horizontal="center" vertical="center" wrapText="1"/>
    </xf>
    <xf numFmtId="165" fontId="48" fillId="8" borderId="0" xfId="2" applyNumberFormat="1" applyFont="1" applyFill="1"/>
    <xf numFmtId="9" fontId="48" fillId="8" borderId="0" xfId="2" applyFont="1" applyFill="1" applyAlignment="1"/>
    <xf numFmtId="9" fontId="48" fillId="8" borderId="0" xfId="2" applyFont="1" applyFill="1"/>
    <xf numFmtId="0" fontId="11" fillId="0" borderId="1" xfId="0" applyFont="1" applyBorder="1" applyAlignment="1">
      <alignment wrapText="1"/>
    </xf>
    <xf numFmtId="0" fontId="49" fillId="0" borderId="0" xfId="0" applyFont="1"/>
    <xf numFmtId="0" fontId="5" fillId="0" borderId="0" xfId="1" applyAlignment="1">
      <alignment horizontal="left" vertical="center" wrapText="1"/>
    </xf>
    <xf numFmtId="0" fontId="50" fillId="0" borderId="0" xfId="0" applyFont="1"/>
    <xf numFmtId="0" fontId="51" fillId="0" borderId="0" xfId="0" applyFont="1"/>
    <xf numFmtId="0" fontId="51" fillId="0" borderId="0" xfId="0" applyFont="1" applyAlignment="1">
      <alignment vertical="center" wrapText="1"/>
    </xf>
    <xf numFmtId="0" fontId="5" fillId="0" borderId="0" xfId="1" applyAlignment="1">
      <alignment horizontal="left" vertical="center" wrapText="1" indent="1"/>
    </xf>
    <xf numFmtId="0" fontId="11" fillId="0" borderId="1" xfId="0" applyFont="1" applyBorder="1" applyAlignment="1">
      <alignment vertical="center"/>
    </xf>
    <xf numFmtId="0" fontId="52" fillId="0" borderId="0" xfId="0" applyFont="1" applyAlignment="1">
      <alignment vertical="center"/>
    </xf>
    <xf numFmtId="0" fontId="4" fillId="6" borderId="0" xfId="0" applyFont="1" applyFill="1" applyAlignment="1">
      <alignment horizontal="center" vertical="center" wrapText="1"/>
    </xf>
    <xf numFmtId="0" fontId="0" fillId="0" borderId="0" xfId="0" applyAlignment="1">
      <alignment horizontal="left" vertical="center" wrapText="1"/>
    </xf>
    <xf numFmtId="0" fontId="53" fillId="0" borderId="0" xfId="0" applyFont="1" applyAlignment="1">
      <alignment horizontal="left"/>
    </xf>
    <xf numFmtId="0" fontId="9" fillId="0" borderId="0" xfId="0" applyFont="1" applyAlignment="1">
      <alignment horizontal="left" vertical="center"/>
    </xf>
    <xf numFmtId="0" fontId="0" fillId="0" borderId="0" xfId="0" applyAlignment="1">
      <alignment horizontal="left"/>
    </xf>
    <xf numFmtId="3" fontId="37" fillId="0" borderId="0" xfId="0" applyNumberFormat="1" applyFont="1" applyAlignment="1">
      <alignment horizontal="left" vertical="center" wrapText="1"/>
    </xf>
    <xf numFmtId="0" fontId="56" fillId="0" borderId="0" xfId="0" applyFont="1" applyAlignment="1">
      <alignment horizontal="left" vertical="center" wrapText="1"/>
    </xf>
    <xf numFmtId="0" fontId="37" fillId="0" borderId="0" xfId="1" applyFont="1" applyAlignment="1">
      <alignment horizontal="left" vertical="center"/>
    </xf>
    <xf numFmtId="0" fontId="0" fillId="0" borderId="0" xfId="0" applyAlignment="1">
      <alignment horizontal="left" vertical="center"/>
    </xf>
    <xf numFmtId="0" fontId="52" fillId="0" borderId="0" xfId="0" applyFont="1"/>
    <xf numFmtId="0" fontId="5" fillId="0" borderId="0" xfId="1" applyAlignment="1">
      <alignment horizontal="left" vertical="center" indent="1"/>
    </xf>
    <xf numFmtId="0" fontId="37" fillId="0" borderId="0" xfId="1" applyFont="1" applyAlignment="1">
      <alignment horizontal="left" vertical="center" wrapText="1"/>
    </xf>
    <xf numFmtId="0" fontId="5" fillId="0" borderId="0" xfId="1" applyAlignment="1">
      <alignment horizontal="left" vertical="center"/>
    </xf>
    <xf numFmtId="0" fontId="37" fillId="0" borderId="0" xfId="0" applyFont="1" applyAlignment="1">
      <alignment horizontal="left"/>
    </xf>
    <xf numFmtId="0" fontId="54" fillId="0" borderId="0" xfId="0" applyFont="1" applyAlignment="1">
      <alignment horizontal="left"/>
    </xf>
    <xf numFmtId="0" fontId="55" fillId="0" borderId="0" xfId="0" applyFont="1" applyAlignment="1">
      <alignment horizontal="left"/>
    </xf>
    <xf numFmtId="0" fontId="37" fillId="0" borderId="0" xfId="1" applyFont="1" applyAlignment="1">
      <alignment horizontal="left"/>
    </xf>
    <xf numFmtId="0" fontId="37" fillId="0" borderId="0" xfId="0" applyFont="1" applyAlignment="1">
      <alignment horizontal="left" vertical="center" wrapText="1"/>
    </xf>
    <xf numFmtId="0" fontId="0" fillId="0" borderId="1" xfId="0" applyBorder="1" applyAlignment="1">
      <alignment horizontal="left" vertical="center"/>
    </xf>
    <xf numFmtId="0" fontId="5" fillId="0" borderId="0" xfId="1" applyAlignment="1">
      <alignment horizontal="left"/>
    </xf>
    <xf numFmtId="0" fontId="0" fillId="0" borderId="1" xfId="0" applyBorder="1" applyAlignment="1">
      <alignment horizontal="left"/>
    </xf>
    <xf numFmtId="0" fontId="9" fillId="0" borderId="0" xfId="0" applyFont="1" applyAlignment="1">
      <alignment horizontal="left"/>
    </xf>
    <xf numFmtId="0" fontId="57" fillId="0" borderId="0" xfId="0" applyFont="1" applyAlignment="1">
      <alignment horizontal="left"/>
    </xf>
    <xf numFmtId="0" fontId="58" fillId="11" borderId="0" xfId="0" applyFont="1" applyFill="1" applyAlignment="1">
      <alignment vertical="center"/>
    </xf>
    <xf numFmtId="0" fontId="58" fillId="11" borderId="0" xfId="0" applyFont="1" applyFill="1" applyAlignment="1">
      <alignment horizontal="right" vertical="center"/>
    </xf>
    <xf numFmtId="0" fontId="62" fillId="0" borderId="0" xfId="0" applyFont="1"/>
    <xf numFmtId="0" fontId="65" fillId="0" borderId="0" xfId="0" applyFont="1" applyAlignment="1">
      <alignment horizontal="center" vertical="center"/>
    </xf>
    <xf numFmtId="0" fontId="67" fillId="13" borderId="0" xfId="3" applyFont="1" applyFill="1"/>
    <xf numFmtId="0" fontId="68" fillId="13" borderId="0" xfId="3" applyFont="1" applyFill="1"/>
    <xf numFmtId="16" fontId="69" fillId="8" borderId="2" xfId="0" applyNumberFormat="1" applyFont="1" applyFill="1" applyBorder="1"/>
    <xf numFmtId="0" fontId="0" fillId="8" borderId="0" xfId="0" applyFill="1" applyAlignment="1">
      <alignment horizontal="right"/>
    </xf>
    <xf numFmtId="0" fontId="72" fillId="8" borderId="0" xfId="0" applyFont="1" applyFill="1" applyAlignment="1">
      <alignment horizontal="right"/>
    </xf>
    <xf numFmtId="0" fontId="69" fillId="8" borderId="0" xfId="0" applyFont="1" applyFill="1" applyAlignment="1">
      <alignment horizontal="right"/>
    </xf>
    <xf numFmtId="0" fontId="73" fillId="8" borderId="0" xfId="0" applyFont="1" applyFill="1" applyAlignment="1">
      <alignment horizontal="right"/>
    </xf>
    <xf numFmtId="1" fontId="73" fillId="8" borderId="0" xfId="0" applyNumberFormat="1" applyFont="1" applyFill="1"/>
    <xf numFmtId="0" fontId="69" fillId="8" borderId="0" xfId="0" applyFont="1" applyFill="1"/>
    <xf numFmtId="1" fontId="69" fillId="8" borderId="0" xfId="0" applyNumberFormat="1" applyFont="1" applyFill="1"/>
    <xf numFmtId="0" fontId="74" fillId="14" borderId="0" xfId="0" applyFont="1" applyFill="1" applyAlignment="1">
      <alignment horizontal="right"/>
    </xf>
    <xf numFmtId="1" fontId="74" fillId="14" borderId="0" xfId="0" applyNumberFormat="1" applyFont="1" applyFill="1"/>
    <xf numFmtId="1" fontId="69" fillId="14" borderId="0" xfId="0" applyNumberFormat="1" applyFont="1" applyFill="1"/>
    <xf numFmtId="0" fontId="74" fillId="8" borderId="0" xfId="0" applyFont="1" applyFill="1" applyAlignment="1">
      <alignment horizontal="right"/>
    </xf>
    <xf numFmtId="0" fontId="66" fillId="7" borderId="0" xfId="0" applyFont="1" applyFill="1" applyAlignment="1">
      <alignment horizontal="right"/>
    </xf>
    <xf numFmtId="0" fontId="76" fillId="0" borderId="2" xfId="0" applyFont="1" applyBorder="1" applyAlignment="1">
      <alignment vertical="center"/>
    </xf>
    <xf numFmtId="0" fontId="76" fillId="0" borderId="2" xfId="0" applyFont="1" applyBorder="1" applyAlignment="1">
      <alignment horizontal="center" vertical="center"/>
    </xf>
    <xf numFmtId="0" fontId="4" fillId="0" borderId="0" xfId="0" applyFont="1"/>
    <xf numFmtId="0" fontId="59" fillId="11" borderId="0" xfId="0" applyFont="1" applyFill="1" applyAlignment="1">
      <alignment horizontal="right" vertical="center"/>
    </xf>
    <xf numFmtId="9" fontId="60" fillId="11" borderId="0" xfId="0" applyNumberFormat="1" applyFont="1" applyFill="1" applyAlignment="1">
      <alignment horizontal="right" vertical="center"/>
    </xf>
    <xf numFmtId="0" fontId="78" fillId="12" borderId="0" xfId="0" applyFont="1" applyFill="1"/>
    <xf numFmtId="0" fontId="77" fillId="12" borderId="0" xfId="0" applyFont="1" applyFill="1"/>
    <xf numFmtId="0" fontId="59" fillId="11" borderId="0" xfId="0" applyFont="1" applyFill="1" applyAlignment="1">
      <alignment vertical="center"/>
    </xf>
    <xf numFmtId="0" fontId="60" fillId="11" borderId="0" xfId="0" applyFont="1" applyFill="1" applyAlignment="1">
      <alignment vertical="center"/>
    </xf>
    <xf numFmtId="0" fontId="69" fillId="8" borderId="0" xfId="0" applyFont="1" applyFill="1" applyAlignment="1">
      <alignment horizontal="left"/>
    </xf>
    <xf numFmtId="0" fontId="0" fillId="0" borderId="11" xfId="0" quotePrefix="1" applyBorder="1" applyAlignment="1">
      <alignment horizontal="right"/>
    </xf>
    <xf numFmtId="3" fontId="0" fillId="10" borderId="14" xfId="0" applyNumberFormat="1" applyFill="1" applyBorder="1" applyAlignment="1">
      <alignment horizontal="center" vertical="center"/>
    </xf>
    <xf numFmtId="0" fontId="69" fillId="0" borderId="15" xfId="0" applyFont="1" applyBorder="1" applyAlignment="1">
      <alignment horizontal="center" vertical="center" wrapText="1"/>
    </xf>
    <xf numFmtId="0" fontId="69" fillId="0" borderId="0" xfId="0" applyFont="1" applyAlignment="1">
      <alignment vertical="center" wrapText="1"/>
    </xf>
    <xf numFmtId="0" fontId="69" fillId="0" borderId="0" xfId="0" applyFont="1" applyAlignment="1">
      <alignment horizontal="center" vertical="center" wrapText="1"/>
    </xf>
    <xf numFmtId="0" fontId="0" fillId="0" borderId="12" xfId="0" quotePrefix="1" applyBorder="1" applyAlignment="1">
      <alignment horizontal="right"/>
    </xf>
    <xf numFmtId="3" fontId="37" fillId="15" borderId="16" xfId="0" applyNumberFormat="1" applyFont="1" applyFill="1" applyBorder="1" applyAlignment="1">
      <alignment horizontal="center" vertical="center"/>
    </xf>
    <xf numFmtId="0" fontId="0" fillId="0" borderId="13" xfId="0" quotePrefix="1" applyBorder="1" applyAlignment="1">
      <alignment horizontal="right"/>
    </xf>
    <xf numFmtId="3" fontId="37" fillId="8" borderId="17" xfId="0" applyNumberFormat="1" applyFont="1" applyFill="1" applyBorder="1" applyAlignment="1">
      <alignment horizontal="center" vertical="center"/>
    </xf>
    <xf numFmtId="0" fontId="69" fillId="0" borderId="18" xfId="0" applyFont="1" applyBorder="1" applyAlignment="1">
      <alignment vertical="center" wrapText="1"/>
    </xf>
    <xf numFmtId="0" fontId="69" fillId="0" borderId="19" xfId="0" applyFont="1" applyBorder="1" applyAlignment="1">
      <alignment horizontal="center" vertical="center" wrapText="1"/>
    </xf>
    <xf numFmtId="0" fontId="79" fillId="0" borderId="2" xfId="0" applyFont="1" applyBorder="1" applyAlignment="1">
      <alignment vertical="top"/>
    </xf>
    <xf numFmtId="0" fontId="0" fillId="0" borderId="2" xfId="0" applyBorder="1"/>
    <xf numFmtId="0" fontId="0" fillId="0" borderId="2" xfId="0" applyBorder="1" applyAlignment="1">
      <alignment horizontal="center"/>
    </xf>
    <xf numFmtId="0" fontId="48" fillId="0" borderId="20" xfId="0" applyFont="1" applyBorder="1"/>
    <xf numFmtId="0" fontId="0" fillId="0" borderId="20" xfId="0" applyBorder="1"/>
    <xf numFmtId="0" fontId="0" fillId="0" borderId="20" xfId="0" applyBorder="1" applyAlignment="1">
      <alignment horizontal="center"/>
    </xf>
    <xf numFmtId="0" fontId="48" fillId="0" borderId="0" xfId="0" applyFont="1"/>
    <xf numFmtId="0" fontId="0" fillId="0" borderId="0" xfId="0" applyAlignment="1">
      <alignment horizontal="center"/>
    </xf>
    <xf numFmtId="0" fontId="3" fillId="16" borderId="0" xfId="0" applyFont="1" applyFill="1"/>
    <xf numFmtId="0" fontId="3" fillId="16" borderId="21" xfId="0" applyFont="1" applyFill="1" applyBorder="1"/>
    <xf numFmtId="0" fontId="4" fillId="0" borderId="21" xfId="0" applyFont="1" applyBorder="1"/>
    <xf numFmtId="0" fontId="4" fillId="8" borderId="21" xfId="0" applyFont="1" applyFill="1" applyBorder="1"/>
    <xf numFmtId="167" fontId="39" fillId="8" borderId="21" xfId="0" applyNumberFormat="1" applyFont="1" applyFill="1" applyBorder="1" applyAlignment="1">
      <alignment horizontal="left"/>
    </xf>
    <xf numFmtId="167" fontId="39" fillId="8" borderId="0" xfId="0" applyNumberFormat="1" applyFont="1" applyFill="1" applyAlignment="1">
      <alignment horizontal="left"/>
    </xf>
    <xf numFmtId="9" fontId="39" fillId="8" borderId="0" xfId="2" applyFont="1" applyFill="1" applyAlignment="1">
      <alignment horizontal="left"/>
    </xf>
    <xf numFmtId="168" fontId="39" fillId="8" borderId="0" xfId="2" applyNumberFormat="1" applyFont="1" applyFill="1" applyAlignment="1">
      <alignment horizontal="left"/>
    </xf>
    <xf numFmtId="9" fontId="39" fillId="8" borderId="21" xfId="2" applyFont="1" applyFill="1" applyBorder="1" applyAlignment="1">
      <alignment horizontal="left"/>
    </xf>
    <xf numFmtId="0" fontId="0" fillId="0" borderId="21" xfId="0" applyBorder="1"/>
    <xf numFmtId="167" fontId="37" fillId="10" borderId="21" xfId="0" applyNumberFormat="1" applyFont="1" applyFill="1" applyBorder="1" applyAlignment="1">
      <alignment horizontal="left"/>
    </xf>
    <xf numFmtId="167" fontId="37" fillId="10" borderId="0" xfId="0" applyNumberFormat="1" applyFont="1" applyFill="1" applyAlignment="1">
      <alignment horizontal="left"/>
    </xf>
    <xf numFmtId="9" fontId="37" fillId="10" borderId="0" xfId="2" applyFont="1" applyFill="1" applyAlignment="1">
      <alignment horizontal="left"/>
    </xf>
    <xf numFmtId="9" fontId="9" fillId="10" borderId="0" xfId="0" applyNumberFormat="1" applyFont="1" applyFill="1" applyAlignment="1">
      <alignment horizontal="left"/>
    </xf>
    <xf numFmtId="168" fontId="9" fillId="10" borderId="0" xfId="0" applyNumberFormat="1" applyFont="1" applyFill="1" applyAlignment="1">
      <alignment horizontal="left"/>
    </xf>
    <xf numFmtId="9" fontId="37" fillId="15" borderId="21" xfId="2" applyFont="1" applyFill="1" applyBorder="1" applyAlignment="1">
      <alignment horizontal="left"/>
    </xf>
    <xf numFmtId="167" fontId="0" fillId="0" borderId="0" xfId="2" applyNumberFormat="1" applyFont="1"/>
    <xf numFmtId="165" fontId="0" fillId="0" borderId="0" xfId="2" applyNumberFormat="1" applyFont="1"/>
    <xf numFmtId="0" fontId="0" fillId="8" borderId="21" xfId="0" applyFill="1" applyBorder="1"/>
    <xf numFmtId="167" fontId="37" fillId="8" borderId="21" xfId="0" applyNumberFormat="1" applyFont="1" applyFill="1" applyBorder="1" applyAlignment="1">
      <alignment horizontal="left"/>
    </xf>
    <xf numFmtId="167" fontId="37" fillId="8" borderId="0" xfId="0" applyNumberFormat="1" applyFont="1" applyFill="1" applyAlignment="1">
      <alignment horizontal="left"/>
    </xf>
    <xf numFmtId="9" fontId="37" fillId="8" borderId="0" xfId="2" applyFont="1" applyFill="1" applyAlignment="1">
      <alignment horizontal="left"/>
    </xf>
    <xf numFmtId="168" fontId="37" fillId="10" borderId="0" xfId="2" applyNumberFormat="1" applyFont="1" applyFill="1" applyAlignment="1">
      <alignment horizontal="left"/>
    </xf>
    <xf numFmtId="9" fontId="0" fillId="0" borderId="0" xfId="2" applyFont="1"/>
    <xf numFmtId="9" fontId="69" fillId="0" borderId="0" xfId="0" applyNumberFormat="1" applyFont="1" applyAlignment="1">
      <alignment vertical="center" wrapText="1"/>
    </xf>
    <xf numFmtId="0" fontId="72" fillId="8" borderId="0" xfId="0" applyFont="1" applyFill="1"/>
    <xf numFmtId="166" fontId="75" fillId="7" borderId="0" xfId="0" applyNumberFormat="1" applyFont="1" applyFill="1"/>
    <xf numFmtId="0" fontId="73" fillId="8" borderId="0" xfId="0" applyFont="1" applyFill="1"/>
    <xf numFmtId="1" fontId="74" fillId="8" borderId="0" xfId="0" applyNumberFormat="1" applyFont="1" applyFill="1"/>
    <xf numFmtId="17" fontId="4" fillId="8" borderId="22" xfId="0" applyNumberFormat="1" applyFont="1" applyFill="1" applyBorder="1"/>
    <xf numFmtId="16" fontId="69" fillId="8" borderId="22" xfId="0" applyNumberFormat="1" applyFont="1" applyFill="1" applyBorder="1"/>
    <xf numFmtId="0" fontId="60" fillId="11" borderId="0" xfId="0" quotePrefix="1" applyFont="1" applyFill="1" applyAlignment="1">
      <alignment vertical="center"/>
    </xf>
    <xf numFmtId="0" fontId="83" fillId="0" borderId="0" xfId="0" applyFont="1"/>
    <xf numFmtId="0" fontId="84" fillId="0" borderId="0" xfId="0" applyFont="1"/>
    <xf numFmtId="0" fontId="85" fillId="0" borderId="0" xfId="0" applyFont="1"/>
    <xf numFmtId="0" fontId="88" fillId="0" borderId="0" xfId="0" applyFont="1" applyAlignment="1">
      <alignment vertical="center"/>
    </xf>
    <xf numFmtId="0" fontId="88" fillId="0" borderId="0" xfId="0" applyFont="1"/>
    <xf numFmtId="0" fontId="0" fillId="0" borderId="5" xfId="0" applyBorder="1" applyAlignment="1">
      <alignment horizontal="left" vertical="center"/>
    </xf>
    <xf numFmtId="14" fontId="0" fillId="0" borderId="5" xfId="0" applyNumberFormat="1" applyBorder="1" applyAlignment="1">
      <alignment horizontal="left" vertical="center"/>
    </xf>
    <xf numFmtId="14" fontId="0" fillId="0" borderId="1" xfId="0" applyNumberFormat="1" applyBorder="1" applyAlignment="1">
      <alignment horizontal="left" vertical="center"/>
    </xf>
    <xf numFmtId="3" fontId="0" fillId="0" borderId="1" xfId="0" applyNumberFormat="1" applyBorder="1" applyAlignment="1">
      <alignment horizontal="left" vertical="center"/>
    </xf>
    <xf numFmtId="0" fontId="0" fillId="0" borderId="4" xfId="0" applyBorder="1" applyAlignment="1">
      <alignment horizontal="left" vertical="center"/>
    </xf>
    <xf numFmtId="3" fontId="0" fillId="0" borderId="4" xfId="0" applyNumberFormat="1" applyBorder="1" applyAlignment="1">
      <alignment horizontal="left" vertical="center"/>
    </xf>
    <xf numFmtId="14" fontId="0" fillId="0" borderId="4" xfId="0" applyNumberFormat="1" applyBorder="1" applyAlignment="1">
      <alignment horizontal="left" vertical="center"/>
    </xf>
    <xf numFmtId="0" fontId="86" fillId="5" borderId="0" xfId="5" applyFill="1" applyBorder="1" applyAlignment="1">
      <alignment horizontal="left" vertical="center"/>
    </xf>
    <xf numFmtId="0" fontId="86" fillId="18" borderId="0" xfId="5" applyBorder="1" applyAlignment="1">
      <alignment horizontal="left" vertical="center"/>
    </xf>
    <xf numFmtId="0" fontId="86" fillId="18" borderId="24" xfId="5" applyBorder="1" applyAlignment="1">
      <alignment horizontal="left" vertical="center"/>
    </xf>
    <xf numFmtId="0" fontId="89" fillId="0" borderId="0" xfId="0" applyFont="1"/>
    <xf numFmtId="0" fontId="27" fillId="0" borderId="8" xfId="0" applyFont="1" applyBorder="1"/>
    <xf numFmtId="0" fontId="90" fillId="7" borderId="0" xfId="0" applyFont="1" applyFill="1"/>
    <xf numFmtId="0" fontId="91" fillId="0" borderId="2" xfId="0" applyFont="1" applyBorder="1" applyAlignment="1">
      <alignment vertical="center"/>
    </xf>
    <xf numFmtId="0" fontId="91" fillId="0" borderId="2" xfId="0" applyFont="1" applyBorder="1" applyAlignment="1">
      <alignment horizontal="center" vertical="center"/>
    </xf>
    <xf numFmtId="0" fontId="92" fillId="11" borderId="0" xfId="0" applyFont="1" applyFill="1" applyAlignment="1">
      <alignment vertical="center"/>
    </xf>
    <xf numFmtId="0" fontId="92" fillId="11" borderId="0" xfId="0" applyFont="1" applyFill="1" applyAlignment="1">
      <alignment horizontal="right" vertical="center"/>
    </xf>
    <xf numFmtId="9" fontId="93" fillId="11" borderId="0" xfId="0" applyNumberFormat="1" applyFont="1" applyFill="1" applyAlignment="1">
      <alignment horizontal="right" vertical="center"/>
    </xf>
    <xf numFmtId="0" fontId="93" fillId="11" borderId="0" xfId="0" applyFont="1" applyFill="1" applyAlignment="1">
      <alignment vertical="center"/>
    </xf>
    <xf numFmtId="0" fontId="94" fillId="11" borderId="0" xfId="0" applyFont="1" applyFill="1" applyAlignment="1">
      <alignment horizontal="right" vertical="center"/>
    </xf>
    <xf numFmtId="0" fontId="95" fillId="11" borderId="0" xfId="0" applyFont="1" applyFill="1" applyAlignment="1">
      <alignment vertical="center"/>
    </xf>
    <xf numFmtId="0" fontId="97" fillId="0" borderId="0" xfId="0" applyFont="1"/>
    <xf numFmtId="0" fontId="25" fillId="0" borderId="25" xfId="0" applyFont="1" applyBorder="1"/>
    <xf numFmtId="16" fontId="25" fillId="0" borderId="25" xfId="0" applyNumberFormat="1" applyFont="1" applyBorder="1"/>
    <xf numFmtId="0" fontId="25" fillId="0" borderId="26" xfId="0" applyFont="1" applyBorder="1"/>
    <xf numFmtId="16" fontId="25" fillId="0" borderId="26" xfId="0" applyNumberFormat="1" applyFont="1" applyBorder="1"/>
    <xf numFmtId="0" fontId="25" fillId="0" borderId="27" xfId="0" applyFont="1" applyBorder="1"/>
    <xf numFmtId="16" fontId="25" fillId="0" borderId="27" xfId="0" applyNumberFormat="1" applyFont="1" applyBorder="1"/>
    <xf numFmtId="0" fontId="98" fillId="0" borderId="0" xfId="0" applyFont="1" applyAlignment="1">
      <alignment vertical="center"/>
    </xf>
    <xf numFmtId="16" fontId="98" fillId="0" borderId="0" xfId="0" applyNumberFormat="1" applyFont="1" applyAlignment="1">
      <alignment vertical="center"/>
    </xf>
    <xf numFmtId="0" fontId="96" fillId="0" borderId="28" xfId="0" applyFont="1" applyBorder="1" applyAlignment="1">
      <alignment vertical="center"/>
    </xf>
    <xf numFmtId="0" fontId="25" fillId="0" borderId="28" xfId="0" applyFont="1" applyBorder="1"/>
    <xf numFmtId="0" fontId="97" fillId="0" borderId="25" xfId="0" applyFont="1" applyBorder="1"/>
    <xf numFmtId="0" fontId="25" fillId="0" borderId="29" xfId="0" applyFont="1" applyBorder="1"/>
    <xf numFmtId="0" fontId="99" fillId="0" borderId="29" xfId="0" applyFont="1" applyBorder="1"/>
    <xf numFmtId="0" fontId="99" fillId="0" borderId="26" xfId="0" applyFont="1" applyBorder="1"/>
    <xf numFmtId="0" fontId="99" fillId="0" borderId="27" xfId="0" applyFont="1" applyBorder="1"/>
    <xf numFmtId="0" fontId="25" fillId="10" borderId="0" xfId="0" applyFont="1" applyFill="1"/>
    <xf numFmtId="0" fontId="27" fillId="10" borderId="0" xfId="0" applyFont="1" applyFill="1"/>
    <xf numFmtId="0" fontId="100" fillId="11" borderId="0" xfId="0" applyFont="1" applyFill="1" applyAlignment="1">
      <alignment horizontal="right" vertical="center"/>
    </xf>
    <xf numFmtId="0" fontId="101" fillId="11" borderId="0" xfId="0" applyFont="1" applyFill="1" applyAlignment="1">
      <alignment vertical="center"/>
    </xf>
    <xf numFmtId="0" fontId="92" fillId="0" borderId="0" xfId="0" applyFont="1" applyAlignment="1">
      <alignment horizontal="right" vertical="center"/>
    </xf>
    <xf numFmtId="9" fontId="93" fillId="0" borderId="0" xfId="0" applyNumberFormat="1" applyFont="1" applyAlignment="1">
      <alignment horizontal="right" vertical="center"/>
    </xf>
    <xf numFmtId="0" fontId="93" fillId="0" borderId="0" xfId="0" applyFont="1" applyAlignment="1">
      <alignment vertical="center"/>
    </xf>
    <xf numFmtId="0" fontId="11" fillId="0" borderId="0" xfId="0" quotePrefix="1" applyFont="1" applyAlignment="1">
      <alignment horizontal="center"/>
    </xf>
    <xf numFmtId="0" fontId="105" fillId="0" borderId="0" xfId="0" applyFont="1"/>
    <xf numFmtId="0" fontId="11" fillId="0" borderId="0" xfId="0" applyFont="1" applyAlignment="1">
      <alignment wrapText="1"/>
    </xf>
    <xf numFmtId="0" fontId="99" fillId="0" borderId="0" xfId="0" applyFont="1"/>
    <xf numFmtId="16" fontId="25" fillId="0" borderId="0" xfId="0" applyNumberFormat="1" applyFont="1"/>
    <xf numFmtId="0" fontId="25" fillId="0" borderId="0" xfId="0" quotePrefix="1" applyFont="1"/>
    <xf numFmtId="0" fontId="25" fillId="0" borderId="2" xfId="0" applyFont="1" applyBorder="1"/>
    <xf numFmtId="9" fontId="25" fillId="0" borderId="0" xfId="2" applyFont="1"/>
    <xf numFmtId="0" fontId="72" fillId="0" borderId="0" xfId="0" applyFont="1" applyAlignment="1">
      <alignment horizontal="right"/>
    </xf>
    <xf numFmtId="9" fontId="72" fillId="0" borderId="0" xfId="2" applyFont="1"/>
    <xf numFmtId="9" fontId="72" fillId="0" borderId="0" xfId="2" applyFont="1" applyAlignment="1">
      <alignment horizontal="right"/>
    </xf>
    <xf numFmtId="0" fontId="26" fillId="0" borderId="2" xfId="0" applyFont="1" applyBorder="1"/>
    <xf numFmtId="9" fontId="72" fillId="0" borderId="2" xfId="2" applyFont="1" applyBorder="1" applyAlignment="1">
      <alignment horizontal="right"/>
    </xf>
    <xf numFmtId="0" fontId="106" fillId="0" borderId="0" xfId="0" applyFont="1" applyAlignment="1">
      <alignment vertical="center"/>
    </xf>
    <xf numFmtId="0" fontId="107" fillId="0" borderId="0" xfId="0" applyFont="1"/>
    <xf numFmtId="0" fontId="0" fillId="0" borderId="30" xfId="0" applyBorder="1"/>
    <xf numFmtId="0" fontId="0" fillId="17" borderId="30" xfId="0" applyFill="1" applyBorder="1"/>
    <xf numFmtId="0" fontId="112" fillId="0" borderId="0" xfId="0" applyFont="1"/>
    <xf numFmtId="0" fontId="113" fillId="0" borderId="0" xfId="0" applyFont="1"/>
    <xf numFmtId="0" fontId="114" fillId="0" borderId="0" xfId="0" applyFont="1"/>
    <xf numFmtId="0" fontId="0" fillId="20" borderId="0" xfId="0" applyFill="1" applyAlignment="1">
      <alignment vertical="center"/>
    </xf>
    <xf numFmtId="0" fontId="99" fillId="0" borderId="0" xfId="0" applyFont="1" applyAlignment="1">
      <alignment vertical="center"/>
    </xf>
    <xf numFmtId="0" fontId="111" fillId="0" borderId="0" xfId="0" applyFont="1" applyAlignment="1">
      <alignment horizontal="left" vertical="center"/>
    </xf>
    <xf numFmtId="0" fontId="108" fillId="0" borderId="0" xfId="0" applyFont="1" applyAlignment="1">
      <alignment vertical="center"/>
    </xf>
    <xf numFmtId="0" fontId="69" fillId="0" borderId="0" xfId="0" applyFont="1" applyAlignment="1">
      <alignment vertical="center"/>
    </xf>
    <xf numFmtId="0" fontId="69" fillId="0" borderId="0" xfId="0" applyFont="1" applyAlignment="1">
      <alignment horizontal="center" vertical="center"/>
    </xf>
    <xf numFmtId="0" fontId="109" fillId="0" borderId="0" xfId="0" applyFont="1" applyAlignment="1">
      <alignment horizontal="center" vertical="center"/>
    </xf>
    <xf numFmtId="0" fontId="74" fillId="0" borderId="2" xfId="0" applyFont="1" applyBorder="1" applyAlignment="1">
      <alignment horizontal="center" vertical="center"/>
    </xf>
    <xf numFmtId="0" fontId="74" fillId="0" borderId="2" xfId="0" applyFont="1" applyBorder="1" applyAlignment="1">
      <alignment vertical="center"/>
    </xf>
    <xf numFmtId="0" fontId="110" fillId="0" borderId="2" xfId="0" applyFont="1" applyBorder="1" applyAlignment="1">
      <alignment horizontal="center" vertical="center"/>
    </xf>
    <xf numFmtId="0" fontId="72" fillId="0" borderId="0" xfId="0" applyFont="1" applyAlignment="1">
      <alignment horizontal="left" vertical="center"/>
    </xf>
    <xf numFmtId="0" fontId="69" fillId="0" borderId="0" xfId="0" applyFont="1" applyAlignment="1">
      <alignment horizontal="left" vertical="center"/>
    </xf>
    <xf numFmtId="0" fontId="69" fillId="19" borderId="0" xfId="0" applyFont="1" applyFill="1" applyAlignment="1">
      <alignment horizontal="left"/>
    </xf>
    <xf numFmtId="0" fontId="69" fillId="21" borderId="0" xfId="0" applyFont="1" applyFill="1" applyAlignment="1">
      <alignment horizontal="left"/>
    </xf>
    <xf numFmtId="0" fontId="69" fillId="14" borderId="0" xfId="0" applyFont="1" applyFill="1" applyAlignment="1">
      <alignment horizontal="left"/>
    </xf>
    <xf numFmtId="0" fontId="74" fillId="8" borderId="0" xfId="0" applyFont="1" applyFill="1" applyAlignment="1">
      <alignment horizontal="left"/>
    </xf>
    <xf numFmtId="0" fontId="0" fillId="14" borderId="0" xfId="0" applyFill="1"/>
    <xf numFmtId="0" fontId="0" fillId="14" borderId="0" xfId="0" applyFill="1" applyAlignment="1">
      <alignment horizontal="left"/>
    </xf>
    <xf numFmtId="9" fontId="9" fillId="0" borderId="0" xfId="2" applyFont="1"/>
    <xf numFmtId="0" fontId="0" fillId="0" borderId="0" xfId="0" pivotButton="1"/>
    <xf numFmtId="0" fontId="4" fillId="17" borderId="31" xfId="0" applyFont="1" applyFill="1" applyBorder="1" applyAlignment="1">
      <alignment horizontal="left"/>
    </xf>
    <xf numFmtId="0" fontId="59" fillId="11" borderId="2" xfId="0" applyFont="1" applyFill="1" applyBorder="1" applyAlignment="1">
      <alignment horizontal="right" vertical="center"/>
    </xf>
    <xf numFmtId="9" fontId="60" fillId="11" borderId="2" xfId="0" applyNumberFormat="1" applyFont="1" applyFill="1" applyBorder="1" applyAlignment="1">
      <alignment horizontal="right" vertical="center"/>
    </xf>
    <xf numFmtId="0" fontId="69" fillId="8" borderId="1" xfId="0" applyFont="1" applyFill="1" applyBorder="1" applyAlignment="1">
      <alignment horizontal="right"/>
    </xf>
    <xf numFmtId="0" fontId="69" fillId="8" borderId="1" xfId="0" applyFont="1" applyFill="1" applyBorder="1" applyAlignment="1">
      <alignment horizontal="left"/>
    </xf>
    <xf numFmtId="0" fontId="0" fillId="10" borderId="32" xfId="0" applyFill="1" applyBorder="1"/>
    <xf numFmtId="0" fontId="4" fillId="10" borderId="32" xfId="0" applyFont="1" applyFill="1" applyBorder="1"/>
    <xf numFmtId="0" fontId="0" fillId="10" borderId="1" xfId="0" applyFill="1" applyBorder="1"/>
    <xf numFmtId="0" fontId="4" fillId="10" borderId="1" xfId="0" applyFont="1" applyFill="1" applyBorder="1"/>
    <xf numFmtId="0" fontId="74" fillId="8" borderId="5" xfId="0" applyFont="1" applyFill="1" applyBorder="1" applyAlignment="1">
      <alignment horizontal="right"/>
    </xf>
    <xf numFmtId="0" fontId="4" fillId="0" borderId="5" xfId="0" applyFont="1" applyBorder="1"/>
    <xf numFmtId="0" fontId="0" fillId="10" borderId="0" xfId="0" applyFill="1"/>
    <xf numFmtId="9" fontId="115" fillId="0" borderId="0" xfId="2" applyFont="1" applyBorder="1" applyAlignment="1">
      <alignment horizontal="right"/>
    </xf>
    <xf numFmtId="9" fontId="48" fillId="10" borderId="32" xfId="2" applyFont="1" applyFill="1" applyBorder="1" applyAlignment="1">
      <alignment horizontal="right"/>
    </xf>
    <xf numFmtId="9" fontId="48" fillId="10" borderId="1" xfId="2" applyFont="1" applyFill="1" applyBorder="1" applyAlignment="1">
      <alignment horizontal="right"/>
    </xf>
    <xf numFmtId="9" fontId="48" fillId="0" borderId="1" xfId="2" applyFont="1" applyBorder="1" applyAlignment="1">
      <alignment horizontal="right"/>
    </xf>
    <xf numFmtId="9" fontId="115" fillId="10" borderId="1" xfId="2" applyFont="1" applyFill="1" applyBorder="1" applyAlignment="1">
      <alignment horizontal="right"/>
    </xf>
    <xf numFmtId="9" fontId="115" fillId="0" borderId="5" xfId="2" applyFont="1" applyBorder="1" applyAlignment="1">
      <alignment horizontal="right"/>
    </xf>
    <xf numFmtId="0" fontId="4" fillId="10" borderId="0" xfId="0" applyFont="1" applyFill="1"/>
    <xf numFmtId="0" fontId="4" fillId="10" borderId="1" xfId="0" applyFont="1" applyFill="1" applyBorder="1" applyAlignment="1">
      <alignment horizontal="left"/>
    </xf>
    <xf numFmtId="0" fontId="69" fillId="0" borderId="1" xfId="0" applyFont="1" applyBorder="1"/>
    <xf numFmtId="0" fontId="74" fillId="0" borderId="5" xfId="0" applyFont="1" applyBorder="1"/>
    <xf numFmtId="0" fontId="3" fillId="7" borderId="0" xfId="0" applyFont="1" applyFill="1" applyAlignment="1">
      <alignment horizontal="center"/>
    </xf>
    <xf numFmtId="0" fontId="0" fillId="0" borderId="0" xfId="0" applyAlignment="1">
      <alignment vertical="top"/>
    </xf>
    <xf numFmtId="0" fontId="4" fillId="0" borderId="0" xfId="0" applyFont="1" applyAlignment="1">
      <alignment vertical="top"/>
    </xf>
    <xf numFmtId="0" fontId="0" fillId="0" borderId="1" xfId="0" applyBorder="1" applyAlignment="1">
      <alignment vertical="top"/>
    </xf>
    <xf numFmtId="0" fontId="48" fillId="0" borderId="1" xfId="0" applyFont="1" applyBorder="1" applyAlignment="1">
      <alignment vertical="top"/>
    </xf>
    <xf numFmtId="0" fontId="48" fillId="0" borderId="0" xfId="0" applyFont="1" applyAlignment="1">
      <alignment vertical="center"/>
    </xf>
    <xf numFmtId="0" fontId="116" fillId="10" borderId="10" xfId="0" applyFont="1" applyFill="1" applyBorder="1" applyAlignment="1">
      <alignment horizontal="center" vertical="center"/>
    </xf>
    <xf numFmtId="0" fontId="116" fillId="10" borderId="33" xfId="0" applyFont="1" applyFill="1" applyBorder="1" applyAlignment="1">
      <alignment horizontal="center" vertical="center"/>
    </xf>
    <xf numFmtId="0" fontId="116" fillId="0" borderId="0" xfId="0" applyFont="1" applyAlignment="1">
      <alignment horizontal="center" vertical="center"/>
    </xf>
    <xf numFmtId="9" fontId="109" fillId="0" borderId="0" xfId="2" applyFont="1" applyFill="1" applyAlignment="1">
      <alignment horizontal="center" vertical="center"/>
    </xf>
    <xf numFmtId="9" fontId="65" fillId="0" borderId="0" xfId="2" applyFont="1" applyFill="1" applyAlignment="1">
      <alignment horizontal="center" vertical="center"/>
    </xf>
    <xf numFmtId="9" fontId="65" fillId="0" borderId="0" xfId="2" applyFont="1" applyAlignment="1">
      <alignment horizontal="center" vertical="center"/>
    </xf>
    <xf numFmtId="0" fontId="117" fillId="11" borderId="0" xfId="0" applyFont="1" applyFill="1" applyAlignment="1">
      <alignment horizontal="left" vertical="center"/>
    </xf>
    <xf numFmtId="0" fontId="118" fillId="11" borderId="0" xfId="0" applyFont="1" applyFill="1" applyAlignment="1">
      <alignment vertical="center"/>
    </xf>
    <xf numFmtId="0" fontId="69" fillId="0" borderId="2" xfId="0" applyFont="1" applyBorder="1" applyAlignment="1">
      <alignment horizontal="left" vertical="center"/>
    </xf>
    <xf numFmtId="0" fontId="72" fillId="0" borderId="2" xfId="0" applyFont="1" applyBorder="1" applyAlignment="1">
      <alignment horizontal="left" vertical="center"/>
    </xf>
    <xf numFmtId="0" fontId="119" fillId="14" borderId="0" xfId="0" applyFont="1" applyFill="1" applyAlignment="1">
      <alignment vertical="center"/>
    </xf>
    <xf numFmtId="0" fontId="119" fillId="14" borderId="0" xfId="0" applyFont="1" applyFill="1" applyAlignment="1">
      <alignment horizontal="center" vertical="center"/>
    </xf>
    <xf numFmtId="0" fontId="120" fillId="0" borderId="0" xfId="0" applyFont="1" applyAlignment="1">
      <alignment horizontal="left" vertical="center"/>
    </xf>
    <xf numFmtId="0" fontId="4" fillId="10" borderId="4" xfId="0" applyFont="1" applyFill="1" applyBorder="1" applyAlignment="1">
      <alignment vertical="top"/>
    </xf>
    <xf numFmtId="0" fontId="122" fillId="0" borderId="0" xfId="0" applyFont="1"/>
    <xf numFmtId="0" fontId="123" fillId="0" borderId="0" xfId="0" applyFont="1"/>
    <xf numFmtId="0" fontId="124" fillId="0" borderId="0" xfId="0" applyFont="1"/>
    <xf numFmtId="0" fontId="125" fillId="0" borderId="0" xfId="0" applyFont="1"/>
    <xf numFmtId="0" fontId="4" fillId="0" borderId="2" xfId="0" applyFont="1" applyBorder="1"/>
    <xf numFmtId="0" fontId="126" fillId="0" borderId="0" xfId="0" applyFont="1"/>
    <xf numFmtId="0" fontId="127" fillId="0" borderId="0" xfId="0" applyFont="1"/>
    <xf numFmtId="0" fontId="5" fillId="0" borderId="0" xfId="1" quotePrefix="1"/>
    <xf numFmtId="0" fontId="128" fillId="0" borderId="0" xfId="0" applyFont="1"/>
    <xf numFmtId="0" fontId="59" fillId="0" borderId="0" xfId="0" applyFont="1"/>
    <xf numFmtId="0" fontId="129" fillId="0" borderId="0" xfId="0" applyFont="1"/>
    <xf numFmtId="0" fontId="130" fillId="0" borderId="0" xfId="0" applyFont="1"/>
    <xf numFmtId="0" fontId="0" fillId="0" borderId="0" xfId="0" applyAlignment="1">
      <alignment horizontal="left" vertical="center" indent="3"/>
    </xf>
    <xf numFmtId="0" fontId="131" fillId="0" borderId="0" xfId="0" applyFont="1"/>
    <xf numFmtId="0" fontId="93" fillId="0" borderId="0" xfId="0" applyFont="1" applyAlignment="1">
      <alignment vertical="center" wrapText="1"/>
    </xf>
    <xf numFmtId="0" fontId="94" fillId="11" borderId="8" xfId="0" applyFont="1" applyFill="1" applyBorder="1" applyAlignment="1">
      <alignment vertical="center"/>
    </xf>
    <xf numFmtId="0" fontId="94" fillId="11" borderId="8" xfId="0" applyFont="1" applyFill="1" applyBorder="1" applyAlignment="1">
      <alignment horizontal="right" vertical="center"/>
    </xf>
    <xf numFmtId="0" fontId="95" fillId="11" borderId="8" xfId="0" applyFont="1" applyFill="1" applyBorder="1" applyAlignment="1">
      <alignment vertical="center"/>
    </xf>
    <xf numFmtId="0" fontId="57" fillId="11" borderId="2" xfId="0" applyFont="1" applyFill="1" applyBorder="1" applyAlignment="1">
      <alignment vertical="center"/>
    </xf>
    <xf numFmtId="0" fontId="57" fillId="11" borderId="0" xfId="0" applyFont="1" applyFill="1" applyAlignment="1">
      <alignment vertical="center"/>
    </xf>
    <xf numFmtId="0" fontId="59" fillId="0" borderId="0" xfId="0" applyFont="1" applyAlignment="1">
      <alignment vertical="center"/>
    </xf>
    <xf numFmtId="0" fontId="52" fillId="0" borderId="0" xfId="0" applyFont="1" applyAlignment="1">
      <alignment wrapText="1"/>
    </xf>
    <xf numFmtId="0" fontId="132" fillId="0" borderId="0" xfId="0" applyFont="1"/>
    <xf numFmtId="0" fontId="74" fillId="0" borderId="0" xfId="0" applyFont="1" applyAlignment="1">
      <alignment horizontal="left" vertical="center"/>
    </xf>
    <xf numFmtId="0" fontId="69" fillId="0" borderId="32" xfId="0" applyFont="1" applyBorder="1" applyAlignment="1">
      <alignment horizontal="left" vertical="center"/>
    </xf>
    <xf numFmtId="0" fontId="69" fillId="0" borderId="1" xfId="0" applyFont="1" applyBorder="1" applyAlignment="1">
      <alignment horizontal="left" vertical="center"/>
    </xf>
    <xf numFmtId="0" fontId="133" fillId="0" borderId="0" xfId="0" applyFont="1"/>
    <xf numFmtId="0" fontId="0" fillId="0" borderId="0" xfId="0" quotePrefix="1"/>
    <xf numFmtId="0" fontId="69" fillId="0" borderId="4" xfId="0" applyFont="1" applyBorder="1" applyAlignment="1">
      <alignment horizontal="left" vertical="center"/>
    </xf>
    <xf numFmtId="0" fontId="74" fillId="0" borderId="2" xfId="0" applyFont="1" applyBorder="1" applyAlignment="1">
      <alignment horizontal="left" vertical="center"/>
    </xf>
    <xf numFmtId="0" fontId="134" fillId="0" borderId="0" xfId="0" applyFont="1"/>
    <xf numFmtId="0" fontId="0" fillId="19" borderId="0" xfId="0" applyFill="1"/>
    <xf numFmtId="0" fontId="10" fillId="0" borderId="0" xfId="0" applyFont="1" applyAlignment="1">
      <alignment vertical="center"/>
    </xf>
    <xf numFmtId="0" fontId="119" fillId="0" borderId="0" xfId="0" applyFont="1" applyAlignment="1">
      <alignment vertical="center"/>
    </xf>
    <xf numFmtId="0" fontId="119" fillId="0" borderId="0" xfId="0" applyFont="1" applyAlignment="1">
      <alignment horizontal="left" vertical="center"/>
    </xf>
    <xf numFmtId="0" fontId="119" fillId="0" borderId="0" xfId="0" applyFont="1" applyAlignment="1">
      <alignment horizontal="center" vertical="center"/>
    </xf>
    <xf numFmtId="0" fontId="24" fillId="6" borderId="0" xfId="0" applyFont="1" applyFill="1" applyAlignment="1">
      <alignment vertical="center"/>
    </xf>
    <xf numFmtId="0" fontId="52" fillId="0" borderId="0" xfId="0" applyFont="1" applyAlignment="1">
      <alignment vertical="center" wrapText="1"/>
    </xf>
    <xf numFmtId="0" fontId="135" fillId="0" borderId="0" xfId="0" applyFont="1" applyAlignment="1">
      <alignment vertical="center"/>
    </xf>
    <xf numFmtId="0" fontId="108" fillId="0" borderId="0" xfId="0" applyFont="1" applyAlignment="1">
      <alignment horizontal="left" vertical="center"/>
    </xf>
    <xf numFmtId="0" fontId="59" fillId="11" borderId="0" xfId="0" applyFont="1" applyFill="1" applyAlignment="1">
      <alignment horizontal="left" vertical="center"/>
    </xf>
    <xf numFmtId="0" fontId="59" fillId="0" borderId="0" xfId="0" applyFont="1" applyAlignment="1">
      <alignment horizontal="left" vertical="center"/>
    </xf>
    <xf numFmtId="0" fontId="37" fillId="0" borderId="11" xfId="0" applyFont="1" applyBorder="1"/>
    <xf numFmtId="0" fontId="37" fillId="0" borderId="13" xfId="0" applyFont="1" applyBorder="1"/>
    <xf numFmtId="0" fontId="37" fillId="0" borderId="2" xfId="0" applyFont="1" applyBorder="1" applyAlignment="1">
      <alignment horizontal="center"/>
    </xf>
    <xf numFmtId="0" fontId="37" fillId="0" borderId="2" xfId="0" applyFont="1" applyBorder="1"/>
    <xf numFmtId="0" fontId="37" fillId="0" borderId="13" xfId="0" applyFont="1" applyBorder="1" applyAlignment="1">
      <alignment horizontal="center"/>
    </xf>
    <xf numFmtId="0" fontId="37" fillId="0" borderId="7" xfId="0" applyFont="1" applyBorder="1"/>
    <xf numFmtId="16" fontId="37" fillId="0" borderId="12" xfId="0" applyNumberFormat="1" applyFont="1" applyBorder="1"/>
    <xf numFmtId="0" fontId="37" fillId="0" borderId="0" xfId="0" applyFont="1" applyAlignment="1">
      <alignment horizontal="center"/>
    </xf>
    <xf numFmtId="0" fontId="37" fillId="0" borderId="12" xfId="0" applyFont="1" applyBorder="1" applyAlignment="1">
      <alignment horizontal="center"/>
    </xf>
    <xf numFmtId="0" fontId="37" fillId="0" borderId="6" xfId="0" applyFont="1" applyBorder="1"/>
    <xf numFmtId="0" fontId="39" fillId="10" borderId="12" xfId="0" applyFont="1" applyFill="1" applyBorder="1"/>
    <xf numFmtId="0" fontId="39" fillId="10" borderId="0" xfId="0" applyFont="1" applyFill="1" applyAlignment="1">
      <alignment horizontal="center"/>
    </xf>
    <xf numFmtId="0" fontId="39" fillId="10" borderId="0" xfId="0" applyFont="1" applyFill="1"/>
    <xf numFmtId="0" fontId="39" fillId="10" borderId="12" xfId="0" applyFont="1" applyFill="1" applyBorder="1" applyAlignment="1">
      <alignment horizontal="center"/>
    </xf>
    <xf numFmtId="0" fontId="39" fillId="10" borderId="6" xfId="0" applyFont="1" applyFill="1" applyBorder="1"/>
    <xf numFmtId="16" fontId="37" fillId="0" borderId="34" xfId="0" applyNumberFormat="1" applyFont="1" applyBorder="1"/>
    <xf numFmtId="0" fontId="37" fillId="0" borderId="4" xfId="0" applyFont="1" applyBorder="1" applyAlignment="1">
      <alignment horizontal="center"/>
    </xf>
    <xf numFmtId="0" fontId="37" fillId="0" borderId="4" xfId="0" applyFont="1" applyBorder="1"/>
    <xf numFmtId="0" fontId="37" fillId="0" borderId="34" xfId="0" applyFont="1" applyBorder="1" applyAlignment="1">
      <alignment horizontal="center"/>
    </xf>
    <xf numFmtId="0" fontId="37" fillId="0" borderId="35" xfId="0" applyFont="1" applyBorder="1"/>
    <xf numFmtId="16" fontId="37" fillId="0" borderId="36" xfId="0" applyNumberFormat="1" applyFont="1" applyBorder="1"/>
    <xf numFmtId="0" fontId="37" fillId="0" borderId="1" xfId="0" applyFont="1" applyBorder="1" applyAlignment="1">
      <alignment horizontal="center"/>
    </xf>
    <xf numFmtId="0" fontId="37" fillId="0" borderId="1" xfId="0" applyFont="1" applyBorder="1"/>
    <xf numFmtId="0" fontId="37" fillId="0" borderId="36" xfId="0" applyFont="1" applyBorder="1" applyAlignment="1">
      <alignment horizontal="center"/>
    </xf>
    <xf numFmtId="0" fontId="37" fillId="0" borderId="37" xfId="0" applyFont="1" applyBorder="1"/>
    <xf numFmtId="0" fontId="136" fillId="0" borderId="36" xfId="0" applyFont="1" applyBorder="1" applyAlignment="1">
      <alignment horizontal="center"/>
    </xf>
    <xf numFmtId="0" fontId="136" fillId="0" borderId="37" xfId="0" applyFont="1" applyBorder="1"/>
    <xf numFmtId="0" fontId="137" fillId="0" borderId="0" xfId="0" applyFont="1"/>
    <xf numFmtId="0" fontId="0" fillId="0" borderId="0" xfId="1" applyFont="1" applyAlignment="1">
      <alignment vertical="center"/>
    </xf>
    <xf numFmtId="1" fontId="69" fillId="0" borderId="0" xfId="0" applyNumberFormat="1" applyFont="1" applyAlignment="1">
      <alignment horizontal="left" vertical="center"/>
    </xf>
    <xf numFmtId="1" fontId="74" fillId="0" borderId="0" xfId="0" applyNumberFormat="1" applyFont="1" applyAlignment="1">
      <alignment horizontal="left" vertical="center"/>
    </xf>
    <xf numFmtId="1" fontId="116" fillId="10" borderId="10" xfId="0" applyNumberFormat="1" applyFont="1" applyFill="1" applyBorder="1" applyAlignment="1">
      <alignment horizontal="center" vertical="center"/>
    </xf>
    <xf numFmtId="0" fontId="4" fillId="0" borderId="0" xfId="0" applyFont="1" applyAlignment="1">
      <alignment horizontal="center" vertical="center" wrapText="1"/>
    </xf>
    <xf numFmtId="0" fontId="4" fillId="0" borderId="0" xfId="0" applyFont="1" applyAlignment="1">
      <alignment vertical="center" wrapText="1"/>
    </xf>
    <xf numFmtId="0" fontId="0" fillId="0" borderId="0" xfId="1" applyFont="1"/>
    <xf numFmtId="0" fontId="138" fillId="0" borderId="1" xfId="0" applyFont="1" applyBorder="1" applyAlignment="1">
      <alignment vertical="top"/>
    </xf>
    <xf numFmtId="0" fontId="139" fillId="0" borderId="1" xfId="0" applyFont="1" applyBorder="1" applyAlignment="1">
      <alignment vertical="top"/>
    </xf>
    <xf numFmtId="16" fontId="0" fillId="0" borderId="1" xfId="0" applyNumberFormat="1" applyBorder="1" applyAlignment="1">
      <alignment horizontal="center" vertical="top"/>
    </xf>
    <xf numFmtId="0" fontId="0" fillId="0" borderId="1" xfId="0" applyBorder="1" applyAlignment="1">
      <alignment horizontal="center" vertical="top"/>
    </xf>
    <xf numFmtId="9" fontId="116" fillId="10" borderId="33" xfId="2" applyFont="1" applyFill="1" applyBorder="1" applyAlignment="1">
      <alignment horizontal="center" vertical="center"/>
    </xf>
    <xf numFmtId="9" fontId="74" fillId="0" borderId="0" xfId="0" applyNumberFormat="1" applyFont="1" applyAlignment="1">
      <alignment horizontal="left" vertical="center"/>
    </xf>
    <xf numFmtId="1" fontId="69" fillId="0" borderId="0" xfId="0" applyNumberFormat="1" applyFont="1" applyAlignment="1">
      <alignment vertical="center"/>
    </xf>
    <xf numFmtId="1" fontId="69" fillId="0" borderId="0" xfId="0" applyNumberFormat="1" applyFont="1" applyAlignment="1">
      <alignment horizontal="center" vertical="center"/>
    </xf>
    <xf numFmtId="0" fontId="74" fillId="0" borderId="0" xfId="0" applyFont="1" applyAlignment="1">
      <alignment vertical="center"/>
    </xf>
    <xf numFmtId="0" fontId="4" fillId="0" borderId="0" xfId="0" applyFont="1" applyAlignment="1">
      <alignment vertical="center"/>
    </xf>
    <xf numFmtId="0" fontId="0" fillId="0" borderId="0" xfId="0" applyAlignment="1">
      <alignment horizontal="right" vertical="center" wrapText="1"/>
    </xf>
    <xf numFmtId="16" fontId="69" fillId="0" borderId="0" xfId="0" applyNumberFormat="1" applyFont="1" applyAlignment="1">
      <alignment vertical="center"/>
    </xf>
    <xf numFmtId="0" fontId="138" fillId="0" borderId="1" xfId="0" applyFont="1" applyBorder="1" applyAlignment="1">
      <alignment horizontal="center" vertical="top"/>
    </xf>
    <xf numFmtId="0" fontId="48" fillId="0" borderId="1" xfId="0" applyFont="1" applyBorder="1" applyAlignment="1">
      <alignment horizontal="center" vertical="top"/>
    </xf>
    <xf numFmtId="0" fontId="37" fillId="0" borderId="36" xfId="0" applyFont="1" applyBorder="1"/>
    <xf numFmtId="9" fontId="136" fillId="0" borderId="0" xfId="2" applyFont="1" applyAlignment="1">
      <alignment horizontal="center" vertical="top"/>
    </xf>
    <xf numFmtId="0" fontId="139" fillId="0" borderId="0" xfId="0" applyFont="1" applyAlignment="1">
      <alignment horizontal="center" vertical="top"/>
    </xf>
    <xf numFmtId="0" fontId="140" fillId="10" borderId="10" xfId="0" applyFont="1" applyFill="1" applyBorder="1" applyAlignment="1">
      <alignment horizontal="center" vertical="center"/>
    </xf>
    <xf numFmtId="0" fontId="141" fillId="10" borderId="10" xfId="0" applyFont="1" applyFill="1" applyBorder="1" applyAlignment="1">
      <alignment horizontal="center" vertical="center"/>
    </xf>
    <xf numFmtId="0" fontId="142" fillId="10" borderId="10" xfId="0" applyFont="1" applyFill="1" applyBorder="1" applyAlignment="1">
      <alignment horizontal="center" vertical="center"/>
    </xf>
    <xf numFmtId="0" fontId="0" fillId="0" borderId="1" xfId="0" applyBorder="1" applyAlignment="1">
      <alignment vertical="center"/>
    </xf>
    <xf numFmtId="16" fontId="0" fillId="0" borderId="1" xfId="0" applyNumberFormat="1" applyBorder="1" applyAlignment="1">
      <alignment horizontal="center" vertical="center"/>
    </xf>
    <xf numFmtId="0" fontId="37" fillId="0" borderId="1" xfId="0" applyFont="1" applyBorder="1" applyAlignment="1">
      <alignment vertical="top"/>
    </xf>
    <xf numFmtId="0" fontId="0" fillId="0" borderId="39" xfId="0" applyBorder="1" applyAlignment="1">
      <alignment vertical="top"/>
    </xf>
    <xf numFmtId="0" fontId="0" fillId="0" borderId="39" xfId="0" applyBorder="1" applyAlignment="1">
      <alignment vertical="center"/>
    </xf>
    <xf numFmtId="0" fontId="138" fillId="0" borderId="39" xfId="0" applyFont="1" applyBorder="1" applyAlignment="1">
      <alignment vertical="top"/>
    </xf>
    <xf numFmtId="0" fontId="136" fillId="0" borderId="39" xfId="0" applyFont="1" applyBorder="1" applyAlignment="1">
      <alignment vertical="top"/>
    </xf>
    <xf numFmtId="0" fontId="4" fillId="10" borderId="38" xfId="0" applyFont="1" applyFill="1" applyBorder="1" applyAlignment="1">
      <alignment vertical="top"/>
    </xf>
    <xf numFmtId="0" fontId="144" fillId="0" borderId="0" xfId="0" applyFont="1"/>
    <xf numFmtId="0" fontId="58" fillId="0" borderId="40" xfId="0" applyFont="1" applyBorder="1" applyAlignment="1">
      <alignment vertical="center"/>
    </xf>
    <xf numFmtId="0" fontId="58" fillId="0" borderId="41" xfId="0" applyFont="1" applyBorder="1" applyAlignment="1">
      <alignment vertical="center"/>
    </xf>
    <xf numFmtId="0" fontId="59" fillId="0" borderId="43" xfId="0" applyFont="1" applyBorder="1" applyAlignment="1">
      <alignment vertical="center" wrapText="1"/>
    </xf>
    <xf numFmtId="0" fontId="59" fillId="0" borderId="44" xfId="0" applyFont="1" applyBorder="1" applyAlignment="1">
      <alignment vertical="center" wrapText="1"/>
    </xf>
    <xf numFmtId="0" fontId="145" fillId="0" borderId="45" xfId="0" applyFont="1" applyBorder="1" applyAlignment="1">
      <alignment vertical="center" wrapText="1"/>
    </xf>
    <xf numFmtId="0" fontId="145" fillId="0" borderId="46" xfId="0" applyFont="1" applyBorder="1" applyAlignment="1">
      <alignment vertical="center" wrapText="1"/>
    </xf>
    <xf numFmtId="0" fontId="59" fillId="0" borderId="46" xfId="0" applyFont="1" applyBorder="1" applyAlignment="1">
      <alignment vertical="center" wrapText="1"/>
    </xf>
    <xf numFmtId="0" fontId="59" fillId="0" borderId="45" xfId="0" applyFont="1" applyBorder="1" applyAlignment="1">
      <alignment vertical="center" wrapText="1"/>
    </xf>
    <xf numFmtId="0" fontId="146" fillId="0" borderId="0" xfId="0" applyFont="1" applyAlignment="1">
      <alignment vertical="center" wrapText="1"/>
    </xf>
    <xf numFmtId="0" fontId="147" fillId="0" borderId="0" xfId="0" applyFont="1" applyAlignment="1">
      <alignment vertical="center" wrapText="1"/>
    </xf>
    <xf numFmtId="0" fontId="146" fillId="0" borderId="22" xfId="0" applyFont="1" applyBorder="1" applyAlignment="1">
      <alignment vertical="center" wrapText="1"/>
    </xf>
    <xf numFmtId="0" fontId="148" fillId="0" borderId="0" xfId="0" applyFont="1" applyAlignment="1">
      <alignment vertical="center" wrapText="1"/>
    </xf>
    <xf numFmtId="0" fontId="145" fillId="0" borderId="44" xfId="0" applyFont="1" applyBorder="1" applyAlignment="1">
      <alignment vertical="center" wrapText="1"/>
    </xf>
    <xf numFmtId="0" fontId="149" fillId="0" borderId="0" xfId="0" applyFont="1"/>
    <xf numFmtId="0" fontId="0" fillId="0" borderId="0" xfId="0" applyAlignment="1">
      <alignment horizontal="center" vertical="center" wrapText="1"/>
    </xf>
    <xf numFmtId="1" fontId="69" fillId="0" borderId="0" xfId="0" quotePrefix="1" applyNumberFormat="1" applyFont="1" applyAlignment="1">
      <alignment horizontal="left" vertical="center"/>
    </xf>
    <xf numFmtId="0" fontId="3" fillId="7" borderId="0" xfId="0" applyFont="1" applyFill="1"/>
    <xf numFmtId="0" fontId="150" fillId="0" borderId="0" xfId="0" applyFont="1"/>
    <xf numFmtId="1" fontId="0" fillId="0" borderId="0" xfId="0" applyNumberFormat="1" applyAlignment="1">
      <alignment vertical="center" wrapText="1"/>
    </xf>
    <xf numFmtId="1" fontId="0" fillId="0" borderId="0" xfId="0" applyNumberFormat="1"/>
    <xf numFmtId="169" fontId="0" fillId="0" borderId="0" xfId="0" applyNumberFormat="1" applyAlignment="1">
      <alignment vertical="center" wrapText="1"/>
    </xf>
    <xf numFmtId="169" fontId="0" fillId="0" borderId="0" xfId="0" applyNumberFormat="1"/>
    <xf numFmtId="0" fontId="151" fillId="19" borderId="0" xfId="0" applyFont="1" applyFill="1" applyAlignment="1">
      <alignment horizontal="left" vertical="center"/>
    </xf>
    <xf numFmtId="9" fontId="69" fillId="0" borderId="0" xfId="2" applyFont="1" applyAlignment="1">
      <alignment horizontal="center" vertical="center"/>
    </xf>
    <xf numFmtId="0" fontId="59" fillId="19" borderId="0" xfId="0" applyFont="1" applyFill="1" applyAlignment="1">
      <alignment vertical="center"/>
    </xf>
    <xf numFmtId="0" fontId="152" fillId="0" borderId="48" xfId="0" applyFont="1" applyBorder="1" applyAlignment="1">
      <alignment vertical="center"/>
    </xf>
    <xf numFmtId="0" fontId="152" fillId="0" borderId="0" xfId="0" applyFont="1" applyAlignment="1">
      <alignment vertical="center"/>
    </xf>
    <xf numFmtId="16" fontId="0" fillId="0" borderId="0" xfId="0" applyNumberFormat="1" applyAlignment="1">
      <alignment vertical="center"/>
    </xf>
    <xf numFmtId="0" fontId="153" fillId="0" borderId="0" xfId="0" applyFont="1"/>
    <xf numFmtId="0" fontId="37" fillId="0" borderId="0" xfId="1" applyFont="1" applyAlignment="1">
      <alignment vertical="center"/>
    </xf>
    <xf numFmtId="16" fontId="0" fillId="0" borderId="1" xfId="0" applyNumberFormat="1" applyBorder="1" applyAlignment="1">
      <alignment vertical="top"/>
    </xf>
    <xf numFmtId="16" fontId="0" fillId="0" borderId="1" xfId="0" applyNumberFormat="1" applyBorder="1" applyAlignment="1">
      <alignment vertical="center"/>
    </xf>
    <xf numFmtId="170" fontId="48" fillId="0" borderId="1" xfId="0" applyNumberFormat="1" applyFont="1" applyBorder="1" applyAlignment="1">
      <alignment vertical="top"/>
    </xf>
    <xf numFmtId="170" fontId="0" fillId="0" borderId="1" xfId="0" applyNumberFormat="1" applyBorder="1" applyAlignment="1">
      <alignment vertical="top"/>
    </xf>
    <xf numFmtId="170" fontId="138" fillId="0" borderId="1" xfId="0" applyNumberFormat="1" applyFont="1" applyBorder="1" applyAlignment="1">
      <alignment vertical="top"/>
    </xf>
    <xf numFmtId="170" fontId="0" fillId="0" borderId="1" xfId="0" applyNumberFormat="1" applyBorder="1" applyAlignment="1">
      <alignment vertical="center"/>
    </xf>
    <xf numFmtId="170" fontId="0" fillId="0" borderId="0" xfId="0" applyNumberFormat="1" applyAlignment="1">
      <alignment vertical="top"/>
    </xf>
    <xf numFmtId="0" fontId="37" fillId="0" borderId="0" xfId="1" applyFont="1"/>
    <xf numFmtId="0" fontId="143" fillId="22" borderId="1" xfId="0" applyFont="1" applyFill="1" applyBorder="1" applyAlignment="1">
      <alignment vertical="top"/>
    </xf>
    <xf numFmtId="170" fontId="0" fillId="19" borderId="1" xfId="0" applyNumberFormat="1" applyFill="1" applyBorder="1" applyAlignment="1">
      <alignment vertical="top"/>
    </xf>
    <xf numFmtId="0" fontId="154" fillId="0" borderId="0" xfId="6"/>
    <xf numFmtId="0" fontId="157" fillId="23" borderId="49" xfId="6" applyFont="1" applyFill="1" applyBorder="1" applyAlignment="1">
      <alignment horizontal="center" vertical="center" wrapText="1"/>
    </xf>
    <xf numFmtId="0" fontId="158" fillId="0" borderId="50" xfId="6" applyFont="1" applyBorder="1" applyAlignment="1">
      <alignment horizontal="left" vertical="center" wrapText="1"/>
    </xf>
    <xf numFmtId="0" fontId="158" fillId="0" borderId="50" xfId="6" applyFont="1" applyBorder="1" applyAlignment="1">
      <alignment horizontal="center" vertical="center" wrapText="1"/>
    </xf>
    <xf numFmtId="0" fontId="158" fillId="0" borderId="49" xfId="6" applyFont="1" applyBorder="1" applyAlignment="1">
      <alignment horizontal="left" vertical="center" wrapText="1"/>
    </xf>
    <xf numFmtId="0" fontId="158" fillId="0" borderId="49" xfId="6" applyFont="1" applyBorder="1" applyAlignment="1">
      <alignment horizontal="center" vertical="center" wrapText="1"/>
    </xf>
    <xf numFmtId="0" fontId="158" fillId="24" borderId="49" xfId="6" applyFont="1" applyFill="1" applyBorder="1" applyAlignment="1">
      <alignment horizontal="left" vertical="center" wrapText="1"/>
    </xf>
    <xf numFmtId="0" fontId="158" fillId="25" borderId="50" xfId="6" applyFont="1" applyFill="1" applyBorder="1" applyAlignment="1">
      <alignment horizontal="left" vertical="center" wrapText="1"/>
    </xf>
    <xf numFmtId="0" fontId="158" fillId="25" borderId="49" xfId="6" applyFont="1" applyFill="1" applyBorder="1" applyAlignment="1">
      <alignment horizontal="left" vertical="center" wrapText="1"/>
    </xf>
    <xf numFmtId="0" fontId="158" fillId="22" borderId="50" xfId="6" applyFont="1" applyFill="1" applyBorder="1" applyAlignment="1">
      <alignment horizontal="left" vertical="center" wrapText="1"/>
    </xf>
    <xf numFmtId="0" fontId="158" fillId="22" borderId="49" xfId="6" applyFont="1" applyFill="1" applyBorder="1" applyAlignment="1">
      <alignment horizontal="left" vertical="center" wrapText="1"/>
    </xf>
    <xf numFmtId="0" fontId="152" fillId="0" borderId="51" xfId="0" applyFont="1" applyBorder="1" applyAlignment="1">
      <alignment vertical="center"/>
    </xf>
    <xf numFmtId="0" fontId="0" fillId="14" borderId="0" xfId="0" applyFill="1" applyAlignment="1">
      <alignment horizontal="center" vertical="center"/>
    </xf>
    <xf numFmtId="0" fontId="59" fillId="0" borderId="47" xfId="0" applyFont="1" applyBorder="1" applyAlignment="1">
      <alignment vertical="center"/>
    </xf>
    <xf numFmtId="0" fontId="59" fillId="0" borderId="43" xfId="0" applyFont="1" applyBorder="1" applyAlignment="1">
      <alignment vertical="center"/>
    </xf>
    <xf numFmtId="0" fontId="59" fillId="0" borderId="42" xfId="0" applyFont="1" applyBorder="1" applyAlignment="1">
      <alignment vertical="center"/>
    </xf>
    <xf numFmtId="0" fontId="39" fillId="0" borderId="8" xfId="0" applyFont="1" applyBorder="1" applyAlignment="1">
      <alignment horizontal="left"/>
    </xf>
    <xf numFmtId="0" fontId="39" fillId="0" borderId="9" xfId="0" applyFont="1" applyBorder="1" applyAlignment="1">
      <alignment horizontal="left"/>
    </xf>
    <xf numFmtId="0" fontId="39" fillId="0" borderId="11" xfId="0" applyFont="1" applyBorder="1" applyAlignment="1">
      <alignment horizontal="left"/>
    </xf>
    <xf numFmtId="0" fontId="3" fillId="7" borderId="0" xfId="0" applyFont="1" applyFill="1" applyAlignment="1">
      <alignment horizontal="center"/>
    </xf>
    <xf numFmtId="0" fontId="157" fillId="23" borderId="0" xfId="6" applyFont="1" applyFill="1" applyAlignment="1">
      <alignment horizontal="left" vertical="center" wrapText="1"/>
    </xf>
    <xf numFmtId="0" fontId="155" fillId="23" borderId="0" xfId="6" applyFont="1" applyFill="1" applyAlignment="1">
      <alignment horizontal="left" vertical="center" wrapText="1"/>
    </xf>
    <xf numFmtId="0" fontId="156" fillId="0" borderId="0" xfId="6" applyFont="1" applyAlignment="1">
      <alignment horizontal="left" vertical="center" wrapText="1"/>
    </xf>
  </cellXfs>
  <cellStyles count="8">
    <cellStyle name="%" xfId="4" xr:uid="{C2C29485-93F6-4F26-B139-E979BB5CFDFA}"/>
    <cellStyle name="Hyperlink" xfId="1" builtinId="8"/>
    <cellStyle name="Hyperlink 2" xfId="7" xr:uid="{52B3E0A9-43B4-48BC-A9BA-3D399A5DA19B}"/>
    <cellStyle name="Normal" xfId="0" builtinId="0"/>
    <cellStyle name="Normal 2" xfId="3" xr:uid="{0EAEC90D-0EA1-454A-B146-7A8C09C1C10E}"/>
    <cellStyle name="Normal 3" xfId="6" xr:uid="{3D36B391-373A-4B43-B65D-374FD0663F93}"/>
    <cellStyle name="Output" xfId="5" builtinId="21"/>
    <cellStyle name="Percent" xfId="2" builtinId="5"/>
  </cellStyles>
  <dxfs count="71">
    <dxf>
      <font>
        <color rgb="FFD1BF15"/>
      </font>
      <fill>
        <patternFill>
          <bgColor rgb="FFFFFF99"/>
        </patternFill>
      </fill>
    </dxf>
    <dxf>
      <font>
        <color theme="9"/>
      </font>
      <fill>
        <patternFill>
          <bgColor theme="9" tint="0.79998168889431442"/>
        </patternFill>
      </fill>
    </dxf>
    <dxf>
      <font>
        <color theme="5"/>
      </font>
      <fill>
        <patternFill>
          <bgColor theme="5" tint="0.79998168889431442"/>
        </patternFill>
      </fill>
    </dxf>
    <dxf>
      <font>
        <color rgb="FFEAD832"/>
      </font>
      <fill>
        <patternFill>
          <bgColor rgb="FFFFFF99"/>
        </patternFill>
      </fill>
    </dxf>
    <dxf>
      <font>
        <color rgb="FF9C5700"/>
      </font>
      <fill>
        <patternFill>
          <bgColor rgb="FFFFEB9C"/>
        </patternFill>
      </fill>
    </dxf>
    <dxf>
      <font>
        <color rgb="FF9C0006"/>
      </font>
      <fill>
        <patternFill>
          <bgColor rgb="FFFFC7CE"/>
        </patternFill>
      </fill>
    </dxf>
    <dxf>
      <font>
        <color theme="0" tint="-0.499984740745262"/>
      </font>
      <fill>
        <patternFill patternType="none">
          <bgColor auto="1"/>
        </patternFill>
      </fill>
    </dxf>
    <dxf>
      <font>
        <color rgb="FFFF7C80"/>
      </font>
      <fill>
        <patternFill patternType="none">
          <bgColor auto="1"/>
        </patternFill>
      </fill>
    </dxf>
    <dxf>
      <font>
        <color theme="7" tint="0.39994506668294322"/>
      </font>
      <fill>
        <patternFill patternType="none">
          <bgColor auto="1"/>
        </patternFill>
      </fill>
    </dxf>
    <dxf>
      <font>
        <color theme="7" tint="0.39994506668294322"/>
      </font>
      <fill>
        <patternFill patternType="none">
          <bgColor auto="1"/>
        </patternFill>
      </fill>
    </dxf>
    <dxf>
      <font>
        <color theme="7" tint="0.39994506668294322"/>
      </font>
      <fill>
        <patternFill patternType="none">
          <bgColor auto="1"/>
        </patternFill>
      </fill>
    </dxf>
    <dxf>
      <font>
        <color rgb="FF7AE689"/>
      </font>
      <fill>
        <patternFill patternType="none">
          <bgColor auto="1"/>
        </patternFill>
      </fill>
    </dxf>
    <dxf>
      <font>
        <color rgb="FFFF7C80"/>
      </font>
      <fill>
        <patternFill patternType="none">
          <bgColor auto="1"/>
        </patternFill>
      </fill>
    </dxf>
    <dxf>
      <font>
        <color theme="7" tint="0.39994506668294322"/>
      </font>
      <fill>
        <patternFill patternType="none">
          <bgColor auto="1"/>
        </patternFill>
      </fill>
    </dxf>
    <dxf>
      <font>
        <color rgb="FF7AE689"/>
      </font>
      <fill>
        <patternFill patternType="none">
          <bgColor auto="1"/>
        </patternFill>
      </fill>
    </dxf>
    <dxf>
      <font>
        <color theme="7" tint="0.39994506668294322"/>
      </font>
      <fill>
        <patternFill patternType="none">
          <bgColor auto="1"/>
        </patternFill>
      </fill>
    </dxf>
    <dxf>
      <font>
        <color theme="7" tint="0.39994506668294322"/>
      </font>
      <fill>
        <patternFill patternType="none">
          <bgColor auto="1"/>
        </patternFill>
      </fill>
    </dxf>
    <dxf>
      <font>
        <color theme="0" tint="-0.499984740745262"/>
      </font>
      <fill>
        <patternFill patternType="none">
          <bgColor auto="1"/>
        </patternFill>
      </fill>
    </dxf>
    <dxf>
      <font>
        <color rgb="FFFF7C80"/>
      </font>
      <fill>
        <patternFill patternType="none">
          <bgColor auto="1"/>
        </patternFill>
      </fill>
    </dxf>
    <dxf>
      <font>
        <color rgb="FF7AE689"/>
      </font>
      <fill>
        <patternFill patternType="none">
          <bgColor auto="1"/>
        </patternFill>
      </fill>
    </dxf>
    <dxf>
      <font>
        <color rgb="FF7AE689"/>
      </font>
      <fill>
        <patternFill patternType="none">
          <bgColor auto="1"/>
        </patternFill>
      </fill>
    </dxf>
    <dxf>
      <font>
        <color rgb="FFFF7C80"/>
      </font>
      <fill>
        <patternFill patternType="none">
          <bgColor auto="1"/>
        </patternFill>
      </fill>
    </dxf>
    <dxf>
      <font>
        <color theme="0" tint="-0.499984740745262"/>
      </font>
      <fill>
        <patternFill patternType="none">
          <bgColor auto="1"/>
        </patternFill>
      </fill>
    </dxf>
    <dxf>
      <font>
        <color rgb="FFFF7C80"/>
      </font>
      <fill>
        <patternFill patternType="none">
          <bgColor auto="1"/>
        </patternFill>
      </fill>
    </dxf>
    <dxf>
      <font>
        <color rgb="FF7AE689"/>
      </font>
      <fill>
        <patternFill patternType="none">
          <bgColor auto="1"/>
        </patternFill>
      </fill>
    </dxf>
    <dxf>
      <font>
        <color rgb="FF7AE689"/>
      </font>
      <fill>
        <patternFill patternType="none">
          <bgColor auto="1"/>
        </patternFill>
      </fill>
    </dxf>
    <dxf>
      <font>
        <color rgb="FF7AE689"/>
      </font>
      <fill>
        <patternFill patternType="none">
          <bgColor auto="1"/>
        </patternFill>
      </fill>
    </dxf>
    <dxf>
      <font>
        <color rgb="FFFF7C80"/>
      </font>
      <fill>
        <patternFill patternType="none">
          <bgColor auto="1"/>
        </patternFill>
      </fill>
    </dxf>
    <dxf>
      <font>
        <color rgb="FFFF7C80"/>
      </font>
      <fill>
        <patternFill patternType="none">
          <bgColor auto="1"/>
        </patternFill>
      </fill>
    </dxf>
    <dxf>
      <font>
        <color rgb="FFFF7C80"/>
      </font>
      <fill>
        <patternFill patternType="none">
          <bgColor auto="1"/>
        </patternFill>
      </fill>
    </dxf>
    <dxf>
      <font>
        <color rgb="FF7AE689"/>
      </font>
      <fill>
        <patternFill patternType="none">
          <bgColor auto="1"/>
        </patternFill>
      </fill>
    </dxf>
    <dxf>
      <font>
        <color rgb="FF7AE689"/>
      </font>
      <fill>
        <patternFill patternType="none">
          <bgColor auto="1"/>
        </patternFill>
      </fill>
    </dxf>
    <dxf>
      <font>
        <color rgb="FFFF7C80"/>
      </font>
      <fill>
        <patternFill patternType="none">
          <bgColor auto="1"/>
        </patternFill>
      </fill>
    </dxf>
    <dxf>
      <font>
        <color theme="0" tint="-0.499984740745262"/>
      </font>
      <fill>
        <patternFill patternType="none">
          <bgColor auto="1"/>
        </patternFill>
      </fill>
    </dxf>
    <dxf>
      <font>
        <color rgb="FFFF7C80"/>
      </font>
      <fill>
        <patternFill patternType="none">
          <bgColor auto="1"/>
        </patternFill>
      </fill>
    </dxf>
    <dxf>
      <font>
        <color theme="7" tint="0.39994506668294322"/>
      </font>
      <fill>
        <patternFill patternType="none">
          <bgColor auto="1"/>
        </patternFill>
      </fill>
    </dxf>
    <dxf>
      <font>
        <color rgb="FF7AE689"/>
      </font>
      <fill>
        <patternFill patternType="none">
          <bgColor auto="1"/>
        </patternFill>
      </fill>
    </dxf>
    <dxf>
      <font>
        <color rgb="FF7AE689"/>
      </font>
      <fill>
        <patternFill patternType="none">
          <bgColor auto="1"/>
        </patternFill>
      </fill>
    </dxf>
    <dxf>
      <font>
        <color theme="7" tint="0.39994506668294322"/>
      </font>
      <fill>
        <patternFill patternType="none">
          <bgColor auto="1"/>
        </patternFill>
      </fill>
    </dxf>
    <dxf>
      <font>
        <color theme="7" tint="0.39994506668294322"/>
      </font>
      <fill>
        <patternFill patternType="none">
          <bgColor auto="1"/>
        </patternFill>
      </fill>
    </dxf>
    <dxf>
      <font>
        <color rgb="FFFF7C80"/>
      </font>
      <fill>
        <patternFill patternType="none">
          <bgColor auto="1"/>
        </patternFill>
      </fill>
    </dxf>
    <dxf>
      <font>
        <color rgb="FF7AE689"/>
      </font>
      <fill>
        <patternFill patternType="none">
          <bgColor auto="1"/>
        </patternFill>
      </fill>
    </dxf>
    <dxf>
      <font>
        <color theme="0" tint="-0.499984740745262"/>
      </font>
      <fill>
        <patternFill patternType="none">
          <bgColor auto="1"/>
        </patternFill>
      </fill>
    </dxf>
    <dxf>
      <font>
        <color rgb="FFFF7C80"/>
      </font>
      <fill>
        <patternFill patternType="none">
          <bgColor auto="1"/>
        </patternFill>
      </fill>
    </dxf>
    <dxf>
      <font>
        <color rgb="FFFF7C80"/>
      </font>
      <fill>
        <patternFill patternType="none">
          <bgColor auto="1"/>
        </patternFill>
      </fill>
    </dxf>
    <dxf>
      <font>
        <color rgb="FF7AE689"/>
      </font>
      <fill>
        <patternFill patternType="none">
          <bgColor auto="1"/>
        </patternFill>
      </fill>
    </dxf>
    <dxf>
      <font>
        <color rgb="FF7AE689"/>
      </font>
      <fill>
        <patternFill patternType="none">
          <bgColor auto="1"/>
        </patternFill>
      </fill>
    </dxf>
    <dxf>
      <font>
        <color theme="7" tint="0.39994506668294322"/>
      </font>
      <fill>
        <patternFill patternType="none">
          <bgColor auto="1"/>
        </patternFill>
      </fill>
    </dxf>
    <dxf>
      <font>
        <color rgb="FF7AE689"/>
      </font>
      <fill>
        <patternFill patternType="none">
          <bgColor auto="1"/>
        </patternFill>
      </fill>
    </dxf>
    <dxf>
      <font>
        <color theme="7" tint="0.39994506668294322"/>
      </font>
      <fill>
        <patternFill patternType="none">
          <bgColor auto="1"/>
        </patternFill>
      </fill>
    </dxf>
    <dxf>
      <font>
        <color theme="7" tint="0.39994506668294322"/>
      </font>
      <fill>
        <patternFill patternType="none">
          <bgColor auto="1"/>
        </patternFill>
      </fill>
    </dxf>
    <dxf>
      <font>
        <color rgb="FFFF0000"/>
      </font>
      <fill>
        <patternFill patternType="none">
          <bgColor auto="1"/>
        </patternFill>
      </fill>
    </dxf>
    <dxf>
      <font>
        <color theme="7"/>
      </font>
      <fill>
        <patternFill patternType="none">
          <bgColor auto="1"/>
        </patternFill>
      </fill>
    </dxf>
    <dxf>
      <font>
        <color rgb="FF00B050"/>
      </font>
      <fill>
        <patternFill patternType="none">
          <bgColor auto="1"/>
        </patternFill>
      </fill>
    </dxf>
    <dxf>
      <font>
        <color rgb="FFFF9999"/>
      </font>
      <fill>
        <patternFill>
          <bgColor rgb="FFFFCCCC"/>
        </patternFill>
      </fill>
    </dxf>
    <dxf>
      <font>
        <color theme="9" tint="0.39994506668294322"/>
      </font>
      <fill>
        <patternFill>
          <bgColor theme="9" tint="0.59996337778862885"/>
        </patternFill>
      </fill>
    </dxf>
    <dxf>
      <font>
        <color theme="7"/>
      </font>
      <fill>
        <patternFill>
          <bgColor theme="7" tint="0.59996337778862885"/>
        </patternFill>
      </fill>
    </dxf>
    <dxf>
      <font>
        <color rgb="FFFF0000"/>
      </font>
      <fill>
        <patternFill>
          <bgColor rgb="FFFF7C80"/>
        </patternFill>
      </fill>
    </dxf>
    <dxf>
      <font>
        <color theme="9"/>
      </font>
      <fill>
        <patternFill>
          <bgColor theme="9" tint="0.59996337778862885"/>
        </patternFill>
      </fill>
    </dxf>
    <dxf>
      <font>
        <color theme="7"/>
      </font>
      <fill>
        <patternFill>
          <bgColor theme="7" tint="0.79998168889431442"/>
        </patternFill>
      </fill>
    </dxf>
    <dxf>
      <font>
        <color rgb="FFFF0000"/>
      </font>
      <fill>
        <patternFill>
          <bgColor rgb="FFFF7C80"/>
        </patternFill>
      </fill>
    </dxf>
    <dxf>
      <font>
        <color theme="9"/>
      </font>
      <fill>
        <patternFill>
          <bgColor theme="9" tint="0.59996337778862885"/>
        </patternFill>
      </fill>
    </dxf>
    <dxf>
      <font>
        <color theme="7"/>
      </font>
      <fill>
        <patternFill>
          <bgColor theme="7" tint="0.79998168889431442"/>
        </patternFill>
      </fill>
    </dxf>
    <dxf>
      <font>
        <color rgb="FFFF9999"/>
      </font>
      <fill>
        <patternFill>
          <bgColor rgb="FFFFCCCC"/>
        </patternFill>
      </fill>
    </dxf>
    <dxf>
      <font>
        <color theme="9" tint="0.39994506668294322"/>
      </font>
      <fill>
        <patternFill>
          <bgColor theme="9" tint="0.59996337778862885"/>
        </patternFill>
      </fill>
    </dxf>
    <dxf>
      <font>
        <color theme="7"/>
      </font>
      <fill>
        <patternFill>
          <bgColor theme="7" tint="0.59996337778862885"/>
        </patternFill>
      </fill>
    </dxf>
    <dxf>
      <numFmt numFmtId="169" formatCode="_([$€-2]\ * #,##0_);_([$€-2]\ * \(#,##0\);_([$€-2]\ * &quot;-&quot;??_);_(@_)"/>
    </dxf>
    <dxf>
      <numFmt numFmtId="1" formatCode="0"/>
    </dxf>
    <dxf>
      <alignment horizontal="general" vertical="center" textRotation="0" wrapText="1" indent="0" justifyLastLine="0" shrinkToFit="0" readingOrder="0"/>
    </dxf>
    <dxf>
      <font>
        <b/>
      </font>
      <alignment horizontal="general"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5"/>
        </patternFill>
      </fill>
    </dxf>
  </dxfs>
  <tableStyles count="0" defaultTableStyle="TableStyleMedium2" defaultPivotStyle="PivotStyleLight16"/>
  <colors>
    <mruColors>
      <color rgb="FFFF7C80"/>
      <color rgb="FFFFCCCC"/>
      <color rgb="FF7AE689"/>
      <color rgb="FFC4F4CB"/>
      <color rgb="FFA6F8CD"/>
      <color rgb="FFFF5050"/>
      <color rgb="FFFF9999"/>
      <color rgb="FFFF9900"/>
      <color rgb="FFFCE5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309673</xdr:colOff>
      <xdr:row>0</xdr:row>
      <xdr:rowOff>82511</xdr:rowOff>
    </xdr:from>
    <xdr:to>
      <xdr:col>1</xdr:col>
      <xdr:colOff>638681</xdr:colOff>
      <xdr:row>2</xdr:row>
      <xdr:rowOff>49924</xdr:rowOff>
    </xdr:to>
    <xdr:pic>
      <xdr:nvPicPr>
        <xdr:cNvPr id="4" name="Picture 3" descr="APROMAR | Chiclana de la Frontera">
          <a:extLst>
            <a:ext uri="{FF2B5EF4-FFF2-40B4-BE49-F238E27FC236}">
              <a16:creationId xmlns:a16="http://schemas.microsoft.com/office/drawing/2014/main" id="{A4C7DF1A-A4E8-0E7F-EB2F-0E8699F6D714}"/>
            </a:ext>
          </a:extLst>
        </xdr:cNvPr>
        <xdr:cNvPicPr>
          <a:picLocks noChangeAspect="1"/>
        </xdr:cNvPicPr>
      </xdr:nvPicPr>
      <xdr:blipFill>
        <a:blip xmlns:r="http://schemas.openxmlformats.org/officeDocument/2006/relationships" r:embed="rId1"/>
        <a:stretch>
          <a:fillRect/>
        </a:stretch>
      </xdr:blipFill>
      <xdr:spPr>
        <a:xfrm>
          <a:off x="490028" y="82511"/>
          <a:ext cx="329008" cy="328123"/>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Fraga Ortiz, Susana" id="{2BFDC70E-0429-4AC0-8C6F-48A176293290}" userId="S::susana.fraga.ortiz@accenture.com::d3dd730c-3e2e-46b8-baa1-7d71d9415e3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no Lasa, Juan" refreshedDate="46101.529131481482" createdVersion="8" refreshedVersion="8" minRefreshableVersion="3" recordCount="1966" xr:uid="{AF086AD9-BF1A-4967-9ED0-10850C7B91E8}">
  <cacheSource type="worksheet">
    <worksheetSource ref="B3:AP1048576" sheet="Leads Priorizados INT"/>
  </cacheSource>
  <cacheFields count="41">
    <cacheField name="Empresa" numFmtId="0">
      <sharedItems containsBlank="1"/>
    </cacheField>
    <cacheField name="VÁLIDO" numFmtId="0">
      <sharedItems containsBlank="1"/>
    </cacheField>
    <cacheField name="PRIORIZADO" numFmtId="0">
      <sharedItems containsBlank="1"/>
    </cacheField>
    <cacheField name="Estado" numFmtId="0">
      <sharedItems containsBlank="1" count="16">
        <s v="0. Pendiente contactar"/>
        <s v="1.0. Contacto fallido (sin descuelgue)"/>
        <s v="1.1 Contactado: propuesta &quot;rechazada&quot;"/>
        <s v="99. Descartado"/>
        <s v="1.2 Contactado: propuesta &quot;en valoración&quot;"/>
        <s v="1.3 Contactado &quot;muerto&quot;"/>
        <s v="2.3 Rechaza tras Sesión 1:1"/>
        <s v="4.1 Activado: en proceso de firma"/>
        <s v="4.2 Activado: Firmado"/>
        <s v="98. Churn"/>
        <s v="3.3 Interés confirmado: on hold"/>
        <s v="3.2 Interés confirmado: agendado KO"/>
        <s v="2.1 Acepta Sesión 1:1 - pendiente agendar"/>
        <s v="2.2 Acepta Sesión 1:1 - agendada"/>
        <s v="3.1 Interés confirmado: pendiente agendar KO"/>
        <m/>
      </sharedItems>
    </cacheField>
    <cacheField name="DETALLE TRACKER" numFmtId="0">
      <sharedItems containsDate="1" containsBlank="1" containsMixedTypes="1" minDate="2025-10-07T00:00:00" maxDate="2025-10-21T00:00:00" longText="1"/>
    </cacheField>
    <cacheField name="OWNER" numFmtId="0">
      <sharedItems containsBlank="1"/>
    </cacheField>
    <cacheField name="Administrador" numFmtId="0">
      <sharedItems containsBlank="1"/>
    </cacheField>
    <cacheField name="Telf master" numFmtId="0">
      <sharedItems containsBlank="1" containsMixedTypes="1" containsNumber="1" containsInteger="1" minValue="0" maxValue="988105224"/>
    </cacheField>
    <cacheField name="Email 1" numFmtId="0">
      <sharedItems containsBlank="1"/>
    </cacheField>
    <cacheField name="Teléfono web oficial" numFmtId="0">
      <sharedItems containsBlank="1" containsMixedTypes="1" containsNumber="1" containsInteger="1" minValue="604026063" maxValue="986866327"/>
    </cacheField>
    <cacheField name="Arquetipo" numFmtId="0">
      <sharedItems containsBlank="1"/>
    </cacheField>
    <cacheField name="CIF" numFmtId="0">
      <sharedItems containsBlank="1"/>
    </cacheField>
    <cacheField name="Descripción actividad" numFmtId="0">
      <sharedItems containsBlank="1" longText="1"/>
    </cacheField>
    <cacheField name="Web" numFmtId="0">
      <sharedItems containsBlank="1" containsMixedTypes="1" containsNumber="1" containsInteger="1" minValue="0" maxValue="0" longText="1"/>
    </cacheField>
    <cacheField name="Justificación IA" numFmtId="0">
      <sharedItems containsBlank="1" longText="1"/>
    </cacheField>
    <cacheField name="Estado actividad" numFmtId="0">
      <sharedItems containsBlank="1"/>
    </cacheField>
    <cacheField name="Categoría" numFmtId="0">
      <sharedItems containsBlank="1"/>
    </cacheField>
    <cacheField name="Provincia" numFmtId="0">
      <sharedItems containsBlank="1"/>
    </cacheField>
    <cacheField name="Código postal" numFmtId="0">
      <sharedItems containsBlank="1"/>
    </cacheField>
    <cacheField name="Ventas" numFmtId="0">
      <sharedItems containsString="0" containsBlank="1" containsNumber="1" containsInteger="1" minValue="300506" maxValue="19468000"/>
    </cacheField>
    <cacheField name="Empleados" numFmtId="0">
      <sharedItems containsBlank="1" containsMixedTypes="1" containsNumber="1" containsInteger="1" minValue="0" maxValue="167"/>
    </cacheField>
    <cacheField name="Sucursales" numFmtId="0">
      <sharedItems containsString="0" containsBlank="1" containsNumber="1" containsInteger="1" minValue="1" maxValue="13"/>
    </cacheField>
    <cacheField name="Score Big Data" numFmtId="0">
      <sharedItems containsBlank="1" containsMixedTypes="1" containsNumber="1" minValue="3.73E-2" maxValue="0.70699999999999996"/>
    </cacheField>
    <cacheField name="Tel 2" numFmtId="0">
      <sharedItems containsString="0" containsBlank="1" containsNumber="1" containsInteger="1" minValue="607983631" maxValue="987426966"/>
    </cacheField>
    <cacheField name="Tel 3" numFmtId="0">
      <sharedItems containsString="0" containsBlank="1" containsNumber="1" containsInteger="1" minValue="600571845" maxValue="987402247"/>
    </cacheField>
    <cacheField name="Tel 4" numFmtId="0">
      <sharedItems containsString="0" containsBlank="1" containsNumber="1" containsInteger="1" minValue="605065563" maxValue="984100628"/>
    </cacheField>
    <cacheField name="Tel 5" numFmtId="0">
      <sharedItems containsString="0" containsBlank="1" containsNumber="1" containsInteger="1" minValue="600068171" maxValue="983326622"/>
    </cacheField>
    <cacheField name="Contacto 2" numFmtId="0">
      <sharedItems containsBlank="1"/>
    </cacheField>
    <cacheField name="Contacto 3" numFmtId="0">
      <sharedItems containsBlank="1"/>
    </cacheField>
    <cacheField name="Contacto 4" numFmtId="0">
      <sharedItems containsBlank="1"/>
    </cacheField>
    <cacheField name="Contacto 5" numFmtId="0">
      <sharedItems containsBlank="1"/>
    </cacheField>
    <cacheField name="Cargo 1" numFmtId="0">
      <sharedItems containsBlank="1"/>
    </cacheField>
    <cacheField name="Cargo 2" numFmtId="0">
      <sharedItems containsBlank="1"/>
    </cacheField>
    <cacheField name="Cargo 3" numFmtId="0">
      <sharedItems containsBlank="1"/>
    </cacheField>
    <cacheField name="Cargo 4" numFmtId="0">
      <sharedItems containsBlank="1"/>
    </cacheField>
    <cacheField name="Cargo 5" numFmtId="0">
      <sharedItems containsBlank="1"/>
    </cacheField>
    <cacheField name="Email 2" numFmtId="0">
      <sharedItems containsBlank="1"/>
    </cacheField>
    <cacheField name="Email 3" numFmtId="0">
      <sharedItems containsBlank="1"/>
    </cacheField>
    <cacheField name="Email 4" numFmtId="0">
      <sharedItems containsBlank="1"/>
    </cacheField>
    <cacheField name="Email 5" numFmtId="0">
      <sharedItems containsBlank="1"/>
    </cacheField>
    <cacheField name="Cliente Orang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66">
  <r>
    <s v="J P C INFORMATICA Y COMUNICACIONES SL"/>
    <m/>
    <s v="Y"/>
    <x v="0"/>
    <s v="Barcelona, llamar por la tarde"/>
    <s v="María"/>
    <m/>
    <s v="(+34) 932 924 824"/>
    <s v="info@jpcnet.com"/>
    <m/>
    <s v="A. Informáticos"/>
    <s v="B60854767"/>
    <s v="Venta, instalación y mantenimiento de hardware y servicios de comunicaciones"/>
    <s v="NO WEB"/>
    <s v="Venta de hardware, servicios básicos de informática y comunicaciones; no vertical; falta web → requiere validación."/>
    <s v="Activa"/>
    <m/>
    <m/>
    <m/>
    <m/>
    <m/>
    <m/>
    <m/>
    <m/>
    <m/>
    <m/>
    <m/>
    <m/>
    <m/>
    <m/>
    <m/>
    <m/>
    <m/>
    <m/>
    <m/>
    <m/>
    <m/>
    <m/>
    <m/>
    <m/>
    <s v="No"/>
  </r>
  <r>
    <s v="SOLUCION DISEÑO INNOVACION SL"/>
    <m/>
    <s v="Y"/>
    <x v="1"/>
    <s v="Volver a llamar"/>
    <s v="María"/>
    <m/>
    <n v="914454372"/>
    <s v="info@dsoluzion.com"/>
    <m/>
    <s v="D. Desarrolladores de soluciones digitales básicas"/>
    <s v="B84583905"/>
    <s v="Consultoría informática, diseño web y servicios de marketing digital"/>
    <s v="Empresa diseño web Madrid. Conócenos. Dsoluzion"/>
    <s v="Se orienta a marketing digital y diseño web; sin sector concreto; requiere validación por falta de web."/>
    <s v="Activa"/>
    <m/>
    <m/>
    <m/>
    <m/>
    <m/>
    <m/>
    <m/>
    <m/>
    <m/>
    <m/>
    <m/>
    <m/>
    <m/>
    <m/>
    <m/>
    <m/>
    <m/>
    <m/>
    <m/>
    <m/>
    <m/>
    <m/>
    <m/>
    <m/>
    <s v="No"/>
  </r>
  <r>
    <s v="SISTEMAS DE OFICINA DE LUGO SA"/>
    <m/>
    <s v="Y"/>
    <x v="2"/>
    <s v="Llamar mañana antes de las 4pm"/>
    <s v="Juan"/>
    <s v="Jesus Martin Mariscal"/>
    <s v="982 28 44 62"/>
    <s v="s.o.lugo@lugo.canon.es"/>
    <s v="evolvegalicia"/>
    <s v="A. Informáticos"/>
    <s v="A27142462"/>
    <s v="Venta y alquiler de equipos de oficina (ordenadores, centralitas, programas)"/>
    <s v="NO WEB"/>
    <s v="Se dedica a venta y alquiler de equipos y programas de oficina, sin desarrollo propio. Clasificada como informáticos."/>
    <s v="Activa"/>
    <s v="No_Cliente"/>
    <s v="Lugo"/>
    <s v="27002"/>
    <n v="1139933"/>
    <n v="12"/>
    <n v="1"/>
    <n v="0.19769999999999999"/>
    <n v="982284462"/>
    <n v="982284113"/>
    <m/>
    <m/>
    <s v=""/>
    <s v=""/>
    <s v=""/>
    <s v=""/>
    <s v="Administrador"/>
    <s v=" Director Financiero"/>
    <s v=" Consejero"/>
    <s v=" Consejero Delegado"/>
    <s v=" Administrador"/>
    <m/>
    <m/>
    <m/>
    <m/>
    <s v="No"/>
  </r>
  <r>
    <s v="CRYSTAL MEDIA SHOPS SL"/>
    <m/>
    <m/>
    <x v="3"/>
    <m/>
    <s v="Juan"/>
    <s v="Gonzalo Fernando Garcia De Blanes Hernandez"/>
    <s v="913 337 818"/>
    <s v="info@crystalmedia.com"/>
    <s v="No existe correo"/>
    <s v="A. Informáticos"/>
    <s v="B60929882"/>
    <s v="Comercialización de productos electrónicos, multimedia, informática, fotografía y software"/>
    <s v="NO WEB"/>
    <s v="Actividad centrada en retail de informática/electrónica, sin foco en software propio. Multi-sector. Clasificada como informáticos."/>
    <s v="Activa"/>
    <s v="Cliente_OSP"/>
    <s v="Barcelona"/>
    <s v="08005"/>
    <n v="16883376"/>
    <n v="60"/>
    <n v="13"/>
    <n v="0.19359999999999999"/>
    <n v="932253444"/>
    <n v="934991173"/>
    <n v="932254460"/>
    <n v="913337285"/>
    <s v=" Garcia De Blanes Hernandez Gonzalo Fernando"/>
    <s v=""/>
    <s v=""/>
    <s v=""/>
    <s v="Administrador"/>
    <s v=" Director Financiero"/>
    <s v=" Consejero"/>
    <s v=" Consejero Delegado"/>
    <s v=" Administrador"/>
    <s v=" admin@crystalmedia.com"/>
    <s v=" revelado@revelado.com"/>
    <m/>
    <m/>
    <s v="No"/>
  </r>
  <r>
    <s v="TAMAINUT IT SL"/>
    <s v="Y"/>
    <s v="Y"/>
    <x v="1"/>
    <m/>
    <s v="Juan"/>
    <s v="Gemma Plana Vila"/>
    <n v="918558782"/>
    <m/>
    <m/>
    <s v="B. Integradores TI generalistas"/>
    <s v="B85824654"/>
    <s v="Servicios TI, mantenimiento de sistemas, consultoría, hosting, dominios"/>
    <s v="https://tamainut.com/"/>
    <s v="Web oficial activa, portfolio incluye mantenimiento TI, consultoría, hosting y dominios. Multi-sector, servicios TI completos. Clasificada como integrador TI generalista."/>
    <s v="Activa"/>
    <s v="No_Cliente"/>
    <s v="Madrid"/>
    <s v="28410"/>
    <n v="1067729"/>
    <n v="7"/>
    <n v="1"/>
    <n v="0.18720000000000001"/>
    <m/>
    <m/>
    <m/>
    <m/>
    <s v=" Javier Onielfa Perez"/>
    <s v=""/>
    <s v=""/>
    <s v=""/>
    <s v="Administrador"/>
    <s v=" Director Financiero"/>
    <s v=" Consejero"/>
    <s v=" Consejero Delegado"/>
    <s v=" Administrador"/>
    <m/>
    <m/>
    <m/>
    <m/>
    <s v="No"/>
  </r>
  <r>
    <s v="PROYECTA 4 INTERNET SL"/>
    <m/>
    <s v="N"/>
    <x v="3"/>
    <m/>
    <s v="Juan"/>
    <s v="Laura Llago"/>
    <n v="918445346"/>
    <m/>
    <m/>
    <s v="B. Integradores TI generalistas"/>
    <s v="B83907287"/>
    <s v="Comercialización de productos informáticos y telefonía"/>
    <s v="NO WEB"/>
    <s v="Su objeto social es la comercialización de productos informáticos y telecomunicaciones. No presenta sector específico. La falta de registros desde 2009 e insolvencia en 2012 apuntan a inactividad."/>
    <s v="No Activa"/>
    <s v="Cliente_OSP"/>
    <s v="Madrid"/>
    <s v="28792"/>
    <n v="857764"/>
    <n v="7"/>
    <n v="1"/>
    <n v="0.53690000000000004"/>
    <n v="619885169"/>
    <m/>
    <m/>
    <m/>
    <s v=" Jose Manuel Novoa Perez"/>
    <s v=" Andre Luitz"/>
    <s v=" Frank Mackel"/>
    <s v=" Terje Schroeder John"/>
    <s v="Administrador"/>
    <s v=" Director Financiero"/>
    <s v=" Consejero"/>
    <s v=" Consejero Delegado"/>
    <s v=" Administrador"/>
    <m/>
    <m/>
    <m/>
    <m/>
    <s v="No"/>
  </r>
  <r>
    <s v="SOLUCIONES INFORMATICAS GEDRA S.L"/>
    <m/>
    <s v="N"/>
    <x v="3"/>
    <s v="Número outdated"/>
    <s v="Blanca"/>
    <s v="German Apalategui Muga"/>
    <n v="912601559"/>
    <m/>
    <m/>
    <s v="A. Informáticos"/>
    <s v="B84385558"/>
    <s v="Importación, venta, mantenimiento y comercialización de equipos informáticos"/>
    <s v="NO WEB"/>
    <s v="Actividad centrada en comercialización, montaje y mantenimiento de equipos informáticos. Multi-sector y orientado a hardware, por lo que se clasifica como informático."/>
    <s v="No Activa"/>
    <s v="No_Cliente"/>
    <s v="Madrid"/>
    <s v="28017"/>
    <n v="3622658"/>
    <n v="7"/>
    <n v="1"/>
    <n v="0.2213"/>
    <m/>
    <m/>
    <m/>
    <m/>
    <s v=" Jose Manuel Llado Arburua"/>
    <s v=" Santiago Satrustegui Perez Villaamil"/>
    <s v=" Clara Llado Garcia Lomas"/>
    <s v=" Maria Cristina Rembado Thomas"/>
    <s v="Administrador"/>
    <s v=" Director Financiero"/>
    <s v=" Consejero"/>
    <s v=" Consejero Delegado"/>
    <s v=" Administrador"/>
    <m/>
    <m/>
    <m/>
    <m/>
    <s v="No"/>
  </r>
  <r>
    <s v="SERVITEC VENDING SL"/>
    <m/>
    <s v="N"/>
    <x v="3"/>
    <s v="RECONTACTO. Experto vertical Hostelería TPVs…"/>
    <s v="Juan"/>
    <s v="Aitor Lopez Aberasturi Ortiz Pinedo"/>
    <n v="932653592"/>
    <m/>
    <m/>
    <s v="A. Informáticos"/>
    <s v="B64101041"/>
    <s v="Compra, venta/alquiler y mantenimiento de máquinas expendedoras"/>
    <s v="NO WEB"/>
    <s v="Enfoque en equipos/servicios técnicos (hardware). Sin vertical TI específico ni web oficial. Clasificación “informáticos”; faltan evidencias recientes concluyentes."/>
    <s v="No Activa"/>
    <s v="No_Cliente"/>
    <s v="Barcelona"/>
    <s v="08759"/>
    <n v="1179833"/>
    <n v="1"/>
    <n v="1"/>
    <n v="0.21629999999999999"/>
    <m/>
    <m/>
    <m/>
    <m/>
    <s v=""/>
    <s v=""/>
    <s v=""/>
    <s v=""/>
    <s v="Administrador"/>
    <s v=" Director Financiero"/>
    <s v=" Consejero"/>
    <s v=" Consejero Delegado"/>
    <s v=" Administrador"/>
    <m/>
    <m/>
    <m/>
    <m/>
    <s v="No"/>
  </r>
  <r>
    <s v="CONSULTORIA TECNICA DE REPARACIONES INFORMATICAS SL"/>
    <m/>
    <m/>
    <x v="3"/>
    <m/>
    <s v="Juan"/>
    <m/>
    <s v="913 265 438"/>
    <m/>
    <m/>
    <s v="A. Informáticos"/>
    <s v="B83625350"/>
    <s v="Empresa con base técnica consolidada en hardware y software, enfocada a mantenimiento y soporte IT, con capacidad para evolucionar hacia soluciones de digitalización empresarial, ciberseguridad básica y gestión documental."/>
    <s v="consultinfor.com"/>
    <s v="se dedica al desarrollo, montaje y mantenimiento de sistemas informáticos, con capacidad de digitalizar infraestructuras pero sin foco en servicios cloud, web o IoT."/>
    <s v="Activa"/>
    <m/>
    <s v="Madrid"/>
    <s v="MADRID"/>
    <m/>
    <n v="1"/>
    <m/>
    <m/>
    <m/>
    <m/>
    <m/>
    <m/>
    <m/>
    <m/>
    <m/>
    <m/>
    <m/>
    <m/>
    <m/>
    <m/>
    <m/>
    <m/>
    <m/>
    <m/>
    <m/>
    <s v="No"/>
  </r>
  <r>
    <s v="REPARAR PC MICRO COMPUTER SL"/>
    <m/>
    <m/>
    <x v="4"/>
    <s v="Mail enviado 04/02 a la 13:22"/>
    <s v="Juan"/>
    <m/>
    <s v="+34 66/5689151"/>
    <m/>
    <s v="91 553 16 00"/>
    <s v="A. Informáticos"/>
    <s v="B88099577"/>
    <s v="Taller multimarca en Madrid con servicios de reparación, montaje de ordenadores y recuperación de datos, sin ofertas de servicios digitales o cloud."/>
    <s v="Reparar portátil Madrid - reparación de ordenadores en Madrid"/>
    <s v="Reparación de ordenadores, consolas, montaje de PCs a medida, antivirus, redes."/>
    <s v="Activa"/>
    <m/>
    <s v="Madrid"/>
    <s v="MADRID"/>
    <m/>
    <n v="1"/>
    <m/>
    <m/>
    <m/>
    <m/>
    <m/>
    <m/>
    <m/>
    <m/>
    <m/>
    <m/>
    <m/>
    <m/>
    <m/>
    <m/>
    <m/>
    <m/>
    <m/>
    <m/>
    <m/>
    <s v="No"/>
  </r>
  <r>
    <s v="FARMERS WIFE SL"/>
    <s v="Y"/>
    <s v="Y"/>
    <x v="1"/>
    <m/>
    <s v="Carlota"/>
    <s v="Seneca Martin Martin"/>
    <n v="971732623"/>
    <s v="info@farmerswife.com"/>
    <s v="971 730 777"/>
    <s v="C. Integradores TI sectoriales"/>
    <s v="B57323909"/>
    <s v="Consulting informático; diseño e implantación de programas y sistemas; compraventa de productos TI"/>
    <s v="www.farmerswife.com"/>
    <s v="Web oficial activa, especializada en soluciones de gestión para productoras audiovisuales (broadcast/media). Vertical claro (audiovisual). Clasificada como integrador TI sectorial."/>
    <s v="Activa"/>
    <s v="Cliente_OSP"/>
    <s v="Illes Balears"/>
    <s v="07015"/>
    <n v="1469734"/>
    <n v="15"/>
    <n v="3"/>
    <n v="0.1807"/>
    <n v="971730777"/>
    <n v="695846228"/>
    <n v="638589501"/>
    <n v="607767572"/>
    <s v=""/>
    <s v=""/>
    <s v=""/>
    <s v=""/>
    <s v="Administrador"/>
    <s v=" Director Financiero"/>
    <s v=" Consejero"/>
    <s v=" Consejero Delegado"/>
    <s v=" Administrador"/>
    <m/>
    <m/>
    <m/>
    <m/>
    <s v="No"/>
  </r>
  <r>
    <s v="BRN BASIC SOLUTIONS SL"/>
    <m/>
    <s v="Y"/>
    <x v="1"/>
    <m/>
    <s v="Carlota"/>
    <s v="Rafael Erhardt Oraa"/>
    <n v="915743300"/>
    <m/>
    <m/>
    <s v="D. Desarrolladores de soluciones digitales básicas"/>
    <s v="B86128766"/>
    <s v="Estudios, trabajos y aplicaciones informáticas; adaptación de servicios relacionados con procesamiento de información"/>
    <s v="https://www.linkedin.com/company/brn-basic-solutions-sl"/>
    <s v="Realiza desarrollo de aplicaciones informáticas y procesamiento de información; ofrece soluciones digitales básicas. EmpresiaeInformaEmpresite EspañaAxesor"/>
    <s v="Activa"/>
    <s v="Cliente_OSP"/>
    <s v="Madrid"/>
    <s v="28009"/>
    <n v="852756"/>
    <n v="8"/>
    <n v="1"/>
    <n v="0.41589999999999999"/>
    <n v="629221122"/>
    <n v="609779977"/>
    <m/>
    <m/>
    <s v=" Rafael Erhardt"/>
    <s v=" Francisco Javier Martinez Sancho"/>
    <s v=" Tamaya Gallastegui"/>
    <s v=""/>
    <s v="Administrador"/>
    <s v=" Director Financiero"/>
    <s v=" Consejero"/>
    <s v=" Consejero Delegado"/>
    <s v=" Administrador"/>
    <m/>
    <m/>
    <m/>
    <m/>
    <s v="No"/>
  </r>
  <r>
    <s v="POLARIS INFORMÁTICA Y COMUNICACIONES  SA"/>
    <m/>
    <s v="Y"/>
    <x v="1"/>
    <s v="Volver a llamar, pone que estaban ocupados"/>
    <s v="Carlota"/>
    <m/>
    <s v="914 422 017"/>
    <m/>
    <m/>
    <s v="A. Informáticos"/>
    <s v="A81148314"/>
    <s v="Montaje, comercialización, mantenimiento, alquiler y reparación de equipos informáticos, accesorios, y venta de programas informáticos a través de tienda especializada."/>
    <s v="https://www.polaris.es/"/>
    <s v="Activa como minorista de hardware e informática, con servicios clásicos de asesoría y reparación; claramente en el arquetipo Informáticos (hardware/software local)."/>
    <s v="Activa"/>
    <m/>
    <s v="Not found"/>
    <m/>
    <m/>
    <m/>
    <m/>
    <m/>
    <m/>
    <m/>
    <m/>
    <m/>
    <m/>
    <m/>
    <m/>
    <m/>
    <m/>
    <m/>
    <m/>
    <m/>
    <m/>
    <m/>
    <m/>
    <m/>
    <m/>
    <s v="No"/>
  </r>
  <r>
    <s v="BUSINESS &amp; DECISION ESPAÑA SA"/>
    <m/>
    <s v="Y"/>
    <x v="1"/>
    <m/>
    <s v="Venta especialista"/>
    <s v="Catharina Joanna Peeters"/>
    <s v="917677034 | 91 515 9547"/>
    <s v="info@ivc.es"/>
    <m/>
    <s v="E. Consultoras innovación digital"/>
    <s v="A82945791"/>
    <s v="Consultoría TI, business intelligence, big data y transformación digital"/>
    <s v="https://www.businessdecision.com"/>
    <s v="Ofrece BI, big data, transformación digital e IA; multi-sector; corresponde a consultora de innovación digital."/>
    <s v="Activa"/>
    <s v="Cliente_TML"/>
    <s v="Madrid"/>
    <s v="28004"/>
    <n v="2122537"/>
    <n v="43"/>
    <n v="1"/>
    <n v="0.32469999999999999"/>
    <n v="917607207"/>
    <n v="910069581"/>
    <n v="917677035"/>
    <n v="917677032"/>
    <s v=" Peeters Catharina Joanna"/>
    <s v=" Luc Louis Cock"/>
    <s v=""/>
    <s v=""/>
    <s v="Administrador"/>
    <s v=" Director Financiero"/>
    <s v=" Consejero"/>
    <s v=" Consejero Delegado"/>
    <s v=" Administrador"/>
    <m/>
    <m/>
    <m/>
    <m/>
    <s v="No"/>
  </r>
  <r>
    <s v="MONTREL INGENIERIA INFORMATICA SA"/>
    <m/>
    <s v="Y"/>
    <x v="1"/>
    <m/>
    <s v="Carlota"/>
    <m/>
    <m/>
    <m/>
    <m/>
    <s v="B. Integradores TI generalistas"/>
    <s v="A41110530"/>
    <s v="Ingeniería informática, automatización y telecomunicaciones"/>
    <s v="https://www.montrel.es"/>
    <s v="Amplio portfolio en TI, automatización y telecom; multi-sector; encaja en integradores TI generalistas."/>
    <s v="Activa"/>
    <m/>
    <m/>
    <m/>
    <m/>
    <m/>
    <m/>
    <m/>
    <m/>
    <m/>
    <m/>
    <m/>
    <m/>
    <m/>
    <m/>
    <m/>
    <m/>
    <m/>
    <m/>
    <m/>
    <m/>
    <m/>
    <m/>
    <m/>
    <m/>
    <s v="No"/>
  </r>
  <r>
    <s v="QUALITY MOLINS SL"/>
    <m/>
    <s v="Y"/>
    <x v="3"/>
    <m/>
    <s v="Carlota"/>
    <m/>
    <m/>
    <m/>
    <m/>
    <s v="A. Informáticos"/>
    <s v="B61444547"/>
    <s v="Servicios de informática, venta de hardware y soluciones TI"/>
    <s v="NO WEB"/>
    <s v="Venta y soporte informático; multisector; encaja en Informáticos."/>
    <s v="No Activa"/>
    <m/>
    <m/>
    <m/>
    <m/>
    <m/>
    <m/>
    <m/>
    <m/>
    <m/>
    <m/>
    <m/>
    <m/>
    <m/>
    <m/>
    <m/>
    <m/>
    <m/>
    <m/>
    <m/>
    <m/>
    <m/>
    <m/>
    <m/>
    <m/>
    <s v="No"/>
  </r>
  <r>
    <s v="SW HOSTING &amp; COMMUNICATIONS TECHNOLOGIES SL"/>
    <m/>
    <s v="Y"/>
    <x v="1"/>
    <m/>
    <s v="Carlota"/>
    <m/>
    <m/>
    <m/>
    <m/>
    <s v="B. Integradores TI generalistas"/>
    <s v="B55113515"/>
    <s v="Servicios de hosting, cloud, servidores, comunicaciones y soluciones digitales"/>
    <s v="https://www.swhosting.com"/>
    <s v="Ofrece hosting, cloud, servidores dedicados, comunicaciones y soporte TI; multi-sector; encaja como integrador TI generalista."/>
    <s v="Activa"/>
    <m/>
    <m/>
    <m/>
    <m/>
    <m/>
    <m/>
    <m/>
    <m/>
    <m/>
    <m/>
    <m/>
    <m/>
    <m/>
    <m/>
    <m/>
    <m/>
    <m/>
    <m/>
    <m/>
    <m/>
    <m/>
    <m/>
    <m/>
    <m/>
    <s v="No"/>
  </r>
  <r>
    <s v="ITEC4 SOFTWARE SL"/>
    <m/>
    <s v="Y"/>
    <x v="1"/>
    <m/>
    <s v="Carlota"/>
    <s v="Abel Soto Guerrero"/>
    <n v="615599253"/>
    <m/>
    <m/>
    <s v="D. Desarrolladores de soluciones digitales básicas"/>
    <s v="B65937013"/>
    <s v="Desarrollo de software de gestión, consultoría tecnológica y soluciones digitales"/>
    <s v="NO WEB"/>
    <s v="Ofrece software de gestión empresarial, apps a medida y consultoría TI; multi-sector; encaja en desarrolladores de soluciones digitales básicas."/>
    <s v="Activa"/>
    <s v="No_Cliente"/>
    <s v="Barcelona"/>
    <s v="08370"/>
    <n v="517372"/>
    <n v="1"/>
    <n v="2"/>
    <n v="0.26750000000000002"/>
    <m/>
    <m/>
    <m/>
    <m/>
    <s v=" Gonzalo Soto Mejia"/>
    <s v=" Abel Alejandro Soto Guerrero"/>
    <s v=""/>
    <s v=""/>
    <s v="Administrador"/>
    <s v=" Director Financiero"/>
    <s v=" Consejero"/>
    <s v=" Consejero Delegado"/>
    <s v=" Administrador"/>
    <m/>
    <m/>
    <m/>
    <m/>
    <s v="No"/>
  </r>
  <r>
    <s v="FRUTO DIGITAL SL"/>
    <m/>
    <s v="Y"/>
    <x v="3"/>
    <m/>
    <s v="Carlota"/>
    <s v="Jesus Duque Alcorta"/>
    <n v="917137751"/>
    <m/>
    <m/>
    <s v="D. Desarrolladores de soluciones digitales básicas"/>
    <s v="B86031135"/>
    <s v="Consultoría de marketing digital, desarrollo web y publicidad online"/>
    <s v="https://www.frutodigital.com"/>
    <s v="Ofrece servicios de marketing digital, desarrollo web y publicidad online; multi-sector; encaja en desarrolladores digitales básicos."/>
    <s v="No Activa"/>
    <s v="No_Cliente"/>
    <s v="Madrid"/>
    <s v="28522"/>
    <n v="459096"/>
    <n v="1"/>
    <n v="2"/>
    <n v="0.2601"/>
    <m/>
    <m/>
    <m/>
    <m/>
    <s v=" Francisco Bellil"/>
    <s v=" Andreas Wolff "/>
    <s v=" Karl Kupila"/>
    <s v=" Christian Foltyn"/>
    <s v="Administrador"/>
    <s v=" Director Financiero"/>
    <s v=" Consejero"/>
    <s v=" Consejero Delegado"/>
    <s v=" Administrador"/>
    <m/>
    <m/>
    <m/>
    <m/>
    <s v="No"/>
  </r>
  <r>
    <s v="COBERTURA TECNOLÓGICA SL"/>
    <m/>
    <s v="Y"/>
    <x v="1"/>
    <m/>
    <s v="Carlota"/>
    <s v="Demetrio Suarez Castro"/>
    <n v="947472819"/>
    <s v="cobertec@cobertec.com"/>
    <m/>
    <s v="B. Integradores TI generalistas"/>
    <s v="B09401738"/>
    <s v="Servicios informáticos: programación, venta, mantenimiento"/>
    <s v="NO WEB"/>
    <s v="Ofrece un portfolio amplio: asesoría informática, mantenimiento, venta y reparación de hardware. Actúa multi-sector y sin verticalización específica. Se clasifica como integrador TI generalista."/>
    <s v="Activa"/>
    <s v="Cliente_OSP"/>
    <s v="Burgos"/>
    <s v="09006"/>
    <n v="331656"/>
    <n v="5"/>
    <n v="3"/>
    <n v="0.24610000000000001"/>
    <n v="946404787"/>
    <n v="685106848"/>
    <n v="672243221"/>
    <n v="627410676"/>
    <s v=""/>
    <s v=""/>
    <s v=""/>
    <s v=""/>
    <s v="Administrador"/>
    <s v=" Director Financiero"/>
    <s v=" Consejero"/>
    <s v=" Consejero Delegado"/>
    <s v=" Administrador"/>
    <m/>
    <m/>
    <m/>
    <m/>
    <s v="No"/>
  </r>
  <r>
    <s v="ENIM SOFT SL"/>
    <m/>
    <s v="Y"/>
    <x v="1"/>
    <m/>
    <s v="Carlota"/>
    <s v="Pedro Fernandez Gonzalez"/>
    <m/>
    <m/>
    <m/>
    <s v="D. Desarrolladores de soluciones digitales básicas"/>
    <s v="B65351884"/>
    <s v="Desarrollo de software, comercialización, mantenimiento, hardware, asesoramiento"/>
    <s v="https://www.enimsoft.com/"/>
    <s v="Ofrece desarrollo de software, mantenimiento y venta de hardware, junto con asesoría técnica. No está enfocada a un único sector, sino a servicios TI multi-sector. Se clasifica como integrador TI generalista."/>
    <s v="Activa"/>
    <s v="No_Cliente"/>
    <s v="Barcelona"/>
    <s v="08243"/>
    <n v="1003660"/>
    <n v="7"/>
    <n v="1"/>
    <n v="0.23910000000000001"/>
    <m/>
    <m/>
    <m/>
    <m/>
    <s v=""/>
    <s v=""/>
    <s v=""/>
    <s v=""/>
    <s v="Administrador"/>
    <s v=" Director Financiero"/>
    <s v=" Consejero"/>
    <s v=" Consejero Delegado"/>
    <s v=" Administrador"/>
    <m/>
    <m/>
    <m/>
    <m/>
    <s v="No"/>
  </r>
  <r>
    <s v="OPCON INFORMATICA SL"/>
    <m/>
    <s v="Y"/>
    <x v="3"/>
    <s v="Está cerrado según Google Maps"/>
    <s v="Susana"/>
    <s v="Guillermo Navarro Marques"/>
    <n v="986436171"/>
    <s v="opcon@opconinformatica.com"/>
    <m/>
    <s v="B. Integradores TI generalistas"/>
    <s v="B36858512"/>
    <s v="Venta de consumibles, hardware, instalación y configuración de redes, soporte"/>
    <s v="https://www.facebook.com/Opcon.Informatica.Vigo/"/>
    <s v="Ofrece hardware, instalación y mantenimiento de redes informáticas, con servicios de soporte. Multi-sector, propio de integrador TI generalista."/>
    <s v="No Activa"/>
    <s v="Cliente_OSP"/>
    <s v="Pontevedra"/>
    <s v="36202"/>
    <n v="674924"/>
    <n v="4"/>
    <n v="3"/>
    <n v="0.22159999999999999"/>
    <n v="986415550"/>
    <n v="986430238"/>
    <n v="635678736"/>
    <n v="636679570"/>
    <s v=" Clotilde Fernandez Alvarez"/>
    <s v=" Diego Sebastian Mendez Rami"/>
    <s v=""/>
    <s v=""/>
    <s v="Administrador"/>
    <s v=" Director Financiero"/>
    <s v=" Consejero"/>
    <s v=" Consejero Delegado"/>
    <s v=" Administrador"/>
    <s v=" info@opconinformatica.com"/>
    <m/>
    <m/>
    <m/>
    <s v="No"/>
  </r>
  <r>
    <s v="ARROBA 2 SOLUCIONES SL"/>
    <m/>
    <s v="Y"/>
    <x v="3"/>
    <m/>
    <s v="Carlota"/>
    <s v="Jose Antonio Ruiz Helguera"/>
    <n v="675740147"/>
    <m/>
    <m/>
    <s v="B. Integradores TI generalistas"/>
    <s v="B84181924"/>
    <s v="Prestación de servicios informáticos"/>
    <s v="https://www.linkedin.com/company/arroba-soluciones-informaticas-sl?utm_source=chatgpt.com"/>
    <s v="Empresa dedicada a servicios TI genéricos, abarcando distintas áreas. Multi-sector. Clasificada como integrador TI generalista."/>
    <s v="No Activa"/>
    <s v="Cliente_OSP"/>
    <s v="Madrid"/>
    <s v="28027"/>
    <n v="945305"/>
    <n v="7"/>
    <n v="1"/>
    <n v="0.21879999999999999"/>
    <n v="675740148"/>
    <m/>
    <m/>
    <m/>
    <s v=" Jose Julio Beraza Velasco"/>
    <s v=" Agustin Herrero Marcos"/>
    <s v=" Jon Gorrochategui Hernandez"/>
    <s v=""/>
    <s v="Administrador"/>
    <s v=" Director Financiero"/>
    <s v=" Consejero"/>
    <s v=" Consejero Delegado"/>
    <s v=" Administrador"/>
    <m/>
    <m/>
    <m/>
    <m/>
    <s v="No"/>
  </r>
  <r>
    <s v="DISTRIBUCION DE SISTEMAS Y CONSULTING INFORMATICO SL"/>
    <m/>
    <s v="Y"/>
    <x v="4"/>
    <s v="24_x0009_DISTRIBUCION DE SISTEMAS Y CONSULTING INFORMATICO SL_x0009__x0009_0. Pendiente contactar_x0009__x0009_Venta especialista_x0009_Jose Vicente Serrano Ortiz_x0009_913294461_x0009_ _x0009__x0009_A. Informáticos_x0009_B80056765_x0009_Venta de paquetes de gestión, desarrollo a medida, consultoría TI y venta de equipos_x0009_Distribucion De Sistemas Y Consulting Informatico Sl - Teléfono y dirección | Empresite_x0009_Activa_x0009_Cliente_OSP_x0009_Madrid_x0009_28042_x0009_7,876,768 €_x0009_110_x0009_3_x0009_0.2182_x0009_913294461_x0009_917476498_x0009_934738032_x0009_699981852_x0009_ _x0009_ _x0009_ _x0009_ _x0009_Administrador_x0009_ Director Financiero_x0009_ Consejero_x0009_ Consejero Delegado_x0009_ Administrador_x0009_ info@codisys.es_x0009_ msanchez@codisys.es_x0009_ _x0009_ _x0009_No_x000a__x000a_Consultoría informática y servicios IT._x000a_✔ Desarrollo de software personalizado._x000a_✔ Venta de soluciones tecnológicas completas (software + hardware)._x000a_✔ Soporte técnico y servicios post-venta._x000a_✔ Proyectos tecnológicos para sectores como retail, hostelería, administración pública, etc_x000a_28-01  913294461- Gk. Pendiente mandar email con modelo colaborativo a info@codisys.es  Att. RRHH  "/>
    <s v="Venta especialista"/>
    <s v="Jose Vicente Serrano Ortiz"/>
    <n v="913294461"/>
    <m/>
    <m/>
    <s v="A. Informáticos"/>
    <s v="B80056765"/>
    <s v="Venta de paquetes de gestión, desarrollo a medida, consultoría TI y venta de equipos"/>
    <s v="Distribucion De Sistemas Y Consulting Informatico Sl - Teléfono y dirección | Empresite"/>
    <s v="Portfolio de Business Apps (TPV/retail), infraestructura y soporte; evidencias en su web corporativa. Foco vertical claro en retail/HORECA (sectorial). Se clasifica como integrador TI sectorial por soluciones estandarizadas para punto de venta."/>
    <s v="Activa"/>
    <s v="Cliente_OSP"/>
    <s v="Madrid"/>
    <s v="28042"/>
    <n v="7876768"/>
    <n v="110"/>
    <n v="3"/>
    <n v="0.21820000000000001"/>
    <n v="913294461"/>
    <n v="917476498"/>
    <n v="934738032"/>
    <n v="699981852"/>
    <s v=""/>
    <s v=""/>
    <s v=""/>
    <s v=""/>
    <s v="Administrador"/>
    <s v=" Director Financiero"/>
    <s v=" Consejero"/>
    <s v=" Consejero Delegado"/>
    <s v=" Administrador"/>
    <s v=" info@codisys.es"/>
    <s v=" msanchez@codisys.es"/>
    <m/>
    <m/>
    <s v="No"/>
  </r>
  <r>
    <s v="SIT WORLD WIDE SL"/>
    <m/>
    <s v="Y"/>
    <x v="1"/>
    <m/>
    <s v="Carlota"/>
    <s v="Daniel Gomez"/>
    <m/>
    <m/>
    <m/>
    <s v="D. Desarrolladores de soluciones digitales básicas"/>
    <s v="B65186165"/>
    <s v="Comercialización y servicios/asesoría de productos informáticos y telecomunicaciones"/>
    <s v="www.sitmobile.com"/>
    <s v="Ofrece plataforma de mensajería/SMS y servicios digitales (comunicaciones) — categoría Business Apps/Internet. Multisector sin vertical único. Se clasifica como desarrollador de soluciones digitales (servicios online y plataformas)."/>
    <s v="Activa"/>
    <s v="No_Cliente"/>
    <s v="Barcelona"/>
    <s v="08007"/>
    <n v="1231336"/>
    <n v="1"/>
    <n v="1"/>
    <n v="0.21809999999999999"/>
    <m/>
    <m/>
    <m/>
    <m/>
    <s v=" Rosario Bioque"/>
    <s v=" Daniel Antonio Gomez Primo"/>
    <s v=""/>
    <s v=""/>
    <s v="Administrador"/>
    <s v=" Director Financiero"/>
    <s v=" Consejero"/>
    <s v=" Consejero Delegado"/>
    <s v=" Administrador"/>
    <m/>
    <m/>
    <m/>
    <m/>
    <s v="No"/>
  </r>
  <r>
    <s v="CAST SOFTWARE ESPAÑA SL"/>
    <m/>
    <s v="Y"/>
    <x v="1"/>
    <m/>
    <s v="Carlota"/>
    <s v="Jose Manuel Suso Beitia"/>
    <n v="914136283"/>
    <m/>
    <m/>
    <s v="E. Consultoras innovación digital"/>
    <s v="B82690728"/>
    <s v="Asesoramiento, adaptación, fabricación y comercialización de software"/>
    <s v="www.castsoftware.com"/>
    <s v="Oferta de software intelligence/analítica avanzada de sistemas (Cloud, calidad, cumplimiento) — categorías IA/Analítica/Business Apps. Multisector corporativo. Se clasifica como consultora/servicios de innovación digital."/>
    <s v="Activa"/>
    <s v="No_Cliente"/>
    <m/>
    <s v="28002"/>
    <n v="899022"/>
    <n v="5"/>
    <n v="1"/>
    <n v="0.2175"/>
    <n v="915155672"/>
    <n v="913091179"/>
    <n v="638198725"/>
    <m/>
    <s v=" Francisco Javier Fernandez Calleja"/>
    <s v=""/>
    <s v=""/>
    <s v=""/>
    <s v="Administrador"/>
    <s v=" Director Financiero"/>
    <s v=" Consejero"/>
    <s v=" Consejero Delegado"/>
    <s v=" Administrador"/>
    <m/>
    <m/>
    <m/>
    <m/>
    <s v="No"/>
  </r>
  <r>
    <s v="OPENTIC SERVEIS INFORMATICS SL"/>
    <m/>
    <s v="Y"/>
    <x v="1"/>
    <m/>
    <s v="Carlota"/>
    <s v="Sergio Peña"/>
    <n v="937517955"/>
    <m/>
    <m/>
    <s v="D. Desarrolladores de soluciones digitales básicas"/>
    <s v="B65493355"/>
    <s v="Desarrollo de aplicaciones informáticas y servicios varios informáticos"/>
    <s v="NO WEB"/>
    <s v="Se centra en el desarrollo de aplicaciones y servicios informáticos; su actividad está claramente en el ámbito digital (apps, servicios TI). Empresite EspañaeInforma"/>
    <s v="Activa"/>
    <s v="No_Cliente"/>
    <s v="Barcelona"/>
    <s v="08330"/>
    <n v="1082599"/>
    <n v="8"/>
    <n v="1"/>
    <n v="0.39689999999999998"/>
    <n v="937904039"/>
    <n v="669842080"/>
    <n v="626164787"/>
    <m/>
    <s v=" Antonio Roda Baños"/>
    <s v=" Ramon Soto Muñoz"/>
    <s v=" Sergio Peña Pueyo"/>
    <s v=""/>
    <s v="Administrador"/>
    <s v=" Director Financiero"/>
    <s v=" Consejero"/>
    <s v=" Consejero Delegado"/>
    <s v=" Administrador"/>
    <m/>
    <m/>
    <m/>
    <m/>
    <s v="No"/>
  </r>
  <r>
    <s v="WEB CARGO SL"/>
    <s v="Y"/>
    <s v="Y"/>
    <x v="3"/>
    <s v="8-1 933 79 93 01 Es web cargo, pero la empresa es extranjera. - 934 65 67 31 No disponible - Mando correo "/>
    <s v="Venta especialista"/>
    <s v="Joaquim Santos Lopez"/>
    <n v="934656731"/>
    <s v="sales@webcargo.com"/>
    <s v="933 79 93 01 / 934 65 67 31"/>
    <s v="D. Desarrolladores de soluciones digitales básicas"/>
    <s v="B64924376"/>
    <s v="Desarrollo de herramientas informáticas web"/>
    <s v="https://es.webcargonet.com/"/>
    <s v="Web activa, especializada en soluciones web (logística, carga aérea). Vertical claro en transporte/logística → sectorial. Reclasificado como C."/>
    <s v="No Activa"/>
    <s v="No_Cliente"/>
    <s v="Barcelona"/>
    <s v="08915"/>
    <n v="1377966"/>
    <n v="24"/>
    <n v="3"/>
    <n v="0.19450000000000001"/>
    <n v="933799301"/>
    <n v="931407997"/>
    <n v="722608878"/>
    <n v="678504763"/>
    <s v=""/>
    <s v=""/>
    <s v=""/>
    <s v=""/>
    <s v="Administrador"/>
    <s v=" Director Financiero"/>
    <s v=" Consejero"/>
    <s v=" Consejero Delegado"/>
    <s v=" Administrador"/>
    <m/>
    <m/>
    <m/>
    <m/>
    <s v="No"/>
  </r>
  <r>
    <s v="GALEA CONSULTING DE SERVICIOS INTEGRALES SL"/>
    <m/>
    <m/>
    <x v="1"/>
    <s v="Ofrece productos y consultoría"/>
    <s v="María"/>
    <m/>
    <s v="+34 91/3833779"/>
    <s v="no hay"/>
    <s v="913 83 37 79"/>
    <s v="B. Integradores TI generalistas"/>
    <s v="B83195420"/>
    <s v="Es una empresa del sector de las TIC que comercializa tecnologías informáticas de última generación y ofrece un servicio de consultoría y asistencia al cliente."/>
    <s v="https://www.galeaconsulting.com/"/>
    <s v="Es una empresa del sector de las TIC que comercializa tecnologías informáticas de última generación y ofrece un servicio de consultoría y asistencia al cliente."/>
    <s v="Activa"/>
    <m/>
    <s v="Madrid"/>
    <s v="MADRID"/>
    <m/>
    <n v="11"/>
    <m/>
    <s v="galea@galeaconsulting.com"/>
    <m/>
    <m/>
    <m/>
    <m/>
    <m/>
    <m/>
    <m/>
    <m/>
    <m/>
    <m/>
    <m/>
    <m/>
    <m/>
    <m/>
    <m/>
    <m/>
    <m/>
    <s v="No"/>
  </r>
  <r>
    <s v="TIC-SYSTEMS SUPPORT SERVICE GROUP SL."/>
    <m/>
    <m/>
    <x v="1"/>
    <m/>
    <s v="Juan"/>
    <s v="Carmen"/>
    <s v="93 153 79 40"/>
    <s v="info@tic-systems.com"/>
    <n v="931860202"/>
    <s v="C. Integradores TI sectoriales"/>
    <s v="B66206004"/>
    <s v="Mantenimiento informático presencial y también en remoto para responder a cualquier urgencia en la máxima brevedad. Redes, servidores y comunicaciones, seguridad informática (ciberseguridad), VoIP y servicios Cloud, diseño web y tienda online…"/>
    <s v="Servicios informáticos para empresas en Barcelona | Tic-Systems"/>
    <s v="Tic‑Systems es una IT boutique barcelonesa con 20 años de experiencia, que ofrece mantenimiento, infraestructuras, ciberseguridad, VoIP, cloud, web/e‑commerce y digitalización integral como agente Kit Digital"/>
    <s v="Activa"/>
    <m/>
    <s v="Barcelona"/>
    <s v="L'HOSPITALET DE LLOBREGAT"/>
    <m/>
    <n v="1"/>
    <m/>
    <s v="info@tic-systems.com"/>
    <m/>
    <m/>
    <m/>
    <m/>
    <m/>
    <m/>
    <m/>
    <m/>
    <m/>
    <m/>
    <m/>
    <m/>
    <m/>
    <m/>
    <m/>
    <m/>
    <m/>
    <s v="No"/>
  </r>
  <r>
    <s v="NUBUS TECHNOLOGIES CORPORATION, SOCIEDAD LIMITADA"/>
    <m/>
    <m/>
    <x v="1"/>
    <s v="Horario 9-18, me tienen que volver a llamar"/>
    <s v="María"/>
    <m/>
    <s v="+34 62/6179256"/>
    <m/>
    <s v="911 44 38 38/931 78 02 25"/>
    <s v="B. Integradores TI generalistas"/>
    <s v="B55756506"/>
    <s v="Consultoria integral de IT + venta y reparacion de todos dispositivos (PCs, routers, etc…)"/>
    <s v="Contáctanos - Nubus Technologies"/>
    <s v="Nubus Technologies ofrece servicios gestionados de TI, ciberseguridad, cloud y backup para empresas, ayudando a digitalizar procesos y garantizar la seguridad y disponibilidad de la infraestructura."/>
    <s v="Activa"/>
    <m/>
    <s v="Cataluña"/>
    <s v="EL ROURELL"/>
    <m/>
    <n v="0"/>
    <m/>
    <s v="administracion@nubustech.com"/>
    <m/>
    <m/>
    <m/>
    <m/>
    <m/>
    <m/>
    <m/>
    <m/>
    <m/>
    <m/>
    <m/>
    <m/>
    <m/>
    <m/>
    <m/>
    <m/>
    <m/>
    <s v="No"/>
  </r>
  <r>
    <s v="SIT SPORTS SL"/>
    <m/>
    <s v="N"/>
    <x v="4"/>
    <s v="8-1 915 00 28 34 Contacto con Pilar, me indica que a priori no estan interesados en nada, pero aun asi su correo es psegovia@sitgrupo.es"/>
    <s v="Venta especialista"/>
    <m/>
    <m/>
    <m/>
    <s v="915 00 28 34"/>
    <s v="-"/>
    <s v="B66238056"/>
    <s v="Tecnología para deporte, gestión digital y plataformas asociadas"/>
    <s v="Home | SIT Grupo"/>
    <s v="Ofrece soluciones digitales para el deporte; verticalizado en sector deportivo; requiere validación por falta de web."/>
    <s v="Activa"/>
    <m/>
    <s v="Madrid"/>
    <m/>
    <m/>
    <m/>
    <m/>
    <m/>
    <m/>
    <m/>
    <m/>
    <m/>
    <m/>
    <m/>
    <m/>
    <m/>
    <m/>
    <m/>
    <m/>
    <m/>
    <m/>
    <m/>
    <m/>
    <m/>
    <m/>
    <s v="No"/>
  </r>
  <r>
    <s v="ANUBIS SERVICIOS INFORMATICOS SLL"/>
    <m/>
    <s v="N"/>
    <x v="5"/>
    <s v="Enviado mail 16/10"/>
    <s v="Carlota"/>
    <m/>
    <m/>
    <s v="sserrano@anubisgestion.com"/>
    <s v="957 49 00 50"/>
    <s v="A. Informáticos"/>
    <s v="B91727762"/>
    <s v="Servicios de instalación y mantenimiento informático"/>
    <s v="NO WEB"/>
    <s v="Instalación y soporte técnico TI; multi-sector; falta web oficial → requiere validación."/>
    <s v="Activa"/>
    <m/>
    <s v="Córdoba"/>
    <m/>
    <m/>
    <m/>
    <m/>
    <m/>
    <m/>
    <m/>
    <m/>
    <m/>
    <m/>
    <m/>
    <m/>
    <m/>
    <m/>
    <m/>
    <m/>
    <m/>
    <m/>
    <m/>
    <m/>
    <m/>
    <m/>
    <s v="No"/>
  </r>
  <r>
    <s v="SAMURAI 2010 SL"/>
    <m/>
    <s v="N"/>
    <x v="1"/>
    <s v="Llamar de nuevo. Comunica"/>
    <s v="Juan"/>
    <m/>
    <m/>
    <s v="office@wadyproperties.com"/>
    <s v="922 71 22 54"/>
    <s v="D. Desarrolladores de soluciones digitales básicas"/>
    <s v="B76527936"/>
    <s v="Desarrollo de software y consultoría TI"/>
    <s v="NO WEB"/>
    <s v="Desarrollo de soluciones digitales y servicios TI; multi-sector; requiere validación."/>
    <s v="Activa"/>
    <m/>
    <m/>
    <m/>
    <m/>
    <m/>
    <m/>
    <m/>
    <m/>
    <m/>
    <m/>
    <m/>
    <m/>
    <m/>
    <m/>
    <m/>
    <m/>
    <m/>
    <m/>
    <m/>
    <m/>
    <m/>
    <m/>
    <m/>
    <m/>
    <s v="No"/>
  </r>
  <r>
    <s v="GESTION Y ANALISIS DE PROCESOS SL"/>
    <m/>
    <s v="N"/>
    <x v="5"/>
    <s v="Enviado mail 16/10 (están dentro del grupo Inforges)"/>
    <s v="Carlota"/>
    <s v="Michel Boufedji Martial"/>
    <n v="954231451"/>
    <s v="marketing@inforges.es"/>
    <m/>
    <s v="B. Integradores TI generalistas"/>
    <s v="B91818542"/>
    <s v="Fabricación, venta de hardware y desarrollo de software"/>
    <s v="https://gapconsult.es/nosotros/"/>
    <s v="Combina hardware y desarrollo de software/aplicaciones, lo cual es típico de integradores TI que ofrecen servicios completos; enfoque multi-sector."/>
    <s v="Activa"/>
    <s v="No_Cliente"/>
    <s v="Sevilla"/>
    <s v="41013"/>
    <n v="1065626"/>
    <n v="1"/>
    <n v="1"/>
    <n v="0.24"/>
    <n v="955549521"/>
    <n v="932651950"/>
    <n v="605065563"/>
    <n v="639714805"/>
    <s v=" Jean Marc Lazzari"/>
    <s v=" Jean Marie Buisson Jacques"/>
    <s v=" James Albert Rullaud Christophe"/>
    <s v=" Jose Manuel Dafonte Perez"/>
    <s v="Administrador"/>
    <s v=" Director Financiero"/>
    <s v=" Consejero"/>
    <s v=" Consejero Delegado"/>
    <s v=" Administrador"/>
    <m/>
    <m/>
    <m/>
    <m/>
    <s v="No"/>
  </r>
  <r>
    <s v="GUSTO DELITIA SL"/>
    <m/>
    <s v="N"/>
    <x v="1"/>
    <s v="Apagado o fuera de cobertura"/>
    <s v="Juan"/>
    <s v="Jose Angel Garrido Miguel"/>
    <n v="938320234"/>
    <m/>
    <m/>
    <s v="B. Integradores TI generalistas"/>
    <s v="B63833099"/>
    <s v="Distribución y comercialización de software de terceros, soporte técnico y mantenimiento"/>
    <s v="NO WEB"/>
    <s v="Se centra en distribución de software, servicios de soporte técnico y comercialización de productos informáticos. Multi-sector, sin especialización concreta. Se clasifica como integrador TI generalista."/>
    <s v="Activa"/>
    <s v="No_Cliente"/>
    <s v="Barcelona"/>
    <s v="08242"/>
    <n v="982538"/>
    <n v="3"/>
    <n v="1"/>
    <n v="0.23569999999999999"/>
    <m/>
    <m/>
    <m/>
    <m/>
    <s v=" Miguel Angel Mingo Collantes"/>
    <s v=" Alberto Mingo Santibañez"/>
    <s v=""/>
    <s v=""/>
    <s v="Administrador"/>
    <s v=" Director Financiero"/>
    <s v=" Consejero"/>
    <s v=" Consejero Delegado"/>
    <s v=" Administrador"/>
    <m/>
    <m/>
    <m/>
    <m/>
    <s v="No"/>
  </r>
  <r>
    <s v="AVESOFT SL"/>
    <m/>
    <s v="N"/>
    <x v="1"/>
    <s v="Apagado o fuera de cobertura"/>
    <s v="Juan"/>
    <s v="Jose Maria Lazaro Correcher"/>
    <n v="928263687"/>
    <s v="averand@hotmail.com"/>
    <m/>
    <s v="B. Integradores TI generalistas"/>
    <s v="B35660216"/>
    <s v="Gestión y servicios de recursos informáticos, asesoramiento técnico"/>
    <s v="NO WEB"/>
    <s v="Proporciona gestión y soporte de recursos informáticos junto con asesoramiento técnico. Multi-sector, clasificada como integrador TI generalista."/>
    <s v="Activa"/>
    <s v="No_Cliente"/>
    <s v="Las Palmas"/>
    <s v="35017"/>
    <n v="562942"/>
    <n v="0"/>
    <n v="1"/>
    <n v="0.23169999999999999"/>
    <n v="928354866"/>
    <n v="608473548"/>
    <n v="649449550"/>
    <n v="630904498"/>
    <s v=" Felix Vega Lagos"/>
    <s v=""/>
    <s v=""/>
    <s v=""/>
    <s v="Administrador"/>
    <s v=" Director Financiero"/>
    <s v=" Consejero"/>
    <s v=" Consejero Delegado"/>
    <s v=" Administrador"/>
    <m/>
    <m/>
    <m/>
    <m/>
    <s v="No"/>
  </r>
  <r>
    <s v="SABER NUEVAS TECNOLOGÍAS SL"/>
    <m/>
    <s v="N"/>
    <x v="3"/>
    <m/>
    <s v="Carlota"/>
    <s v="David Martin Torres"/>
    <n v="976555522"/>
    <m/>
    <m/>
    <s v="B. Integradores TI generalistas"/>
    <s v="B99183576"/>
    <s v="Estudio de procesos, programación, registro de datos, distribución de software"/>
    <s v="NO WEB"/>
    <s v="Su actividad combina programación, distribución de software y servicios de registro y análisis de datos. Multi-sector, sin verticalización clara. Clasificada como integrador TI generalista."/>
    <s v="No Activa"/>
    <s v="No_Cliente"/>
    <s v="Zaragoza"/>
    <s v="50009"/>
    <n v="1209290"/>
    <n v="1"/>
    <n v="1"/>
    <n v="0.23080000000000001"/>
    <n v="976436030"/>
    <m/>
    <m/>
    <m/>
    <s v=" Jesus Blanco Garcillan"/>
    <s v=""/>
    <s v=""/>
    <s v=""/>
    <s v="Administrador"/>
    <s v=" Director Financiero"/>
    <s v=" Consejero"/>
    <s v=" Consejero Delegado"/>
    <s v=" Administrador"/>
    <m/>
    <m/>
    <m/>
    <m/>
    <s v="No"/>
  </r>
  <r>
    <s v="COMPUTER GLOBAL SOFTWARE SL"/>
    <m/>
    <s v="N"/>
    <x v="3"/>
    <s v="2 teléfonos no válidos. Usar para llamar en otro momento el que no está marcado en rojo"/>
    <s v="Susana"/>
    <s v="Fernando Ortiz Garcia"/>
    <n v="924248450"/>
    <s v="ruben.montero@xone.es"/>
    <s v="924207371 / 902052574"/>
    <s v="D. Desarrolladores de soluciones digitales básicas"/>
    <s v="B06373864"/>
    <s v="Elaboración, instalación, mantenimiento y comercialización de programas de ordenador"/>
    <s v="NO WEB"/>
    <s v="Su actividad consiste en desarrollo, instalación y mantenimiento de software. Sin evidencia de sector único, multi-sector. Clasificada como desarrollador de soluciones digitales básicas."/>
    <s v="Activa"/>
    <s v="Cliente_OSP"/>
    <s v="Badajoz"/>
    <s v="06001"/>
    <n v="967870"/>
    <n v="17"/>
    <n v="6"/>
    <n v="0.2286"/>
    <n v="924207371"/>
    <n v="956496575"/>
    <n v="956181130"/>
    <n v="685102990"/>
    <s v=" Rafael Rodriguez Garcia"/>
    <s v=" Angel Ramirez Navarro"/>
    <s v=" Fernando Mansilla Anguera"/>
    <s v=""/>
    <s v="Administrador"/>
    <s v=" Director Financiero"/>
    <s v=" Consejero"/>
    <s v=" Consejero Delegado"/>
    <s v=" Administrador"/>
    <s v=" contacta@xone.es"/>
    <m/>
    <m/>
    <m/>
    <s v="No"/>
  </r>
  <r>
    <s v="GENEK LOGISTICS SL"/>
    <m/>
    <s v="N"/>
    <x v="3"/>
    <s v="Comunicaba todo el rato"/>
    <s v="Susana"/>
    <s v="Ramon Rufian Milla"/>
    <n v="977650557"/>
    <m/>
    <m/>
    <s v="A. Informáticos"/>
    <s v="B43793769"/>
    <s v="Servicios de montaje, logística y transporte de productos informáticos"/>
    <s v="NO WEB"/>
    <s v="Presta servicios de montaje y logística vinculados a equipos informáticos. Enfocado en hardware y soporte, sin software avanzado. Clasificado como informático tradicional."/>
    <s v="Activa"/>
    <s v="No_Cliente"/>
    <s v="Tarragona"/>
    <s v="43008"/>
    <n v="1089817"/>
    <n v="1"/>
    <n v="2"/>
    <n v="0.22839999999999999"/>
    <m/>
    <m/>
    <m/>
    <m/>
    <s v=" Antonio Casado Valencia"/>
    <s v=""/>
    <s v=""/>
    <s v=""/>
    <s v="Administrador"/>
    <s v=" Director Financiero"/>
    <s v=" Consejero"/>
    <s v=" Consejero Delegado"/>
    <s v=" Administrador"/>
    <m/>
    <m/>
    <m/>
    <m/>
    <s v="No"/>
  </r>
  <r>
    <s v="HABLA Y COMUNICA SL"/>
    <m/>
    <s v="N"/>
    <x v="3"/>
    <m/>
    <s v="Juan"/>
    <s v="Equipo 100"/>
    <n v="635878167"/>
    <s v="victor.navas@hablaycomunica.com"/>
    <n v="933560570"/>
    <s v="A. Informáticos"/>
    <s v="B65885568"/>
    <s v="Venta al público de telefonía y accesorios; activación de líneas"/>
    <s v="NO WEB"/>
    <s v="Actividad centrada en venta y soporte de telefonía, más hardware y accesorios. Multi-sector, sin innovación digital. Se clasifica como informático tradicional."/>
    <s v="Activa"/>
    <s v="Cliente_OSP"/>
    <s v="Barcelona"/>
    <s v="08038"/>
    <n v="542573"/>
    <n v="4"/>
    <n v="1"/>
    <n v="0.22489999999999999"/>
    <m/>
    <m/>
    <m/>
    <m/>
    <s v=""/>
    <s v=""/>
    <s v=""/>
    <s v=""/>
    <s v="Administrador"/>
    <s v=" Director Financiero"/>
    <s v=" Consejero"/>
    <s v=" Consejero Delegado"/>
    <s v=" Administrador"/>
    <m/>
    <m/>
    <m/>
    <m/>
    <s v="SI"/>
  </r>
  <r>
    <s v="VALLE GRAN REY INFORMATICA SL"/>
    <m/>
    <s v="N"/>
    <x v="2"/>
    <s v="8-1 922 805 999 Cliente descontento con MasOrange ya que ha estado 3 semanas sin fibra en plena campaña de navidad, indica que hasta que no se solucione y pase el tiempo no querrá hacer nada. Su correo es comercial@cibermatika.com"/>
    <s v="Venta especialista"/>
    <s v="Concepcion Mayoral Palau"/>
    <n v="922805223"/>
    <m/>
    <n v="922805223"/>
    <s v="A. Informáticos"/>
    <s v="B38867297"/>
    <s v="Venta, distribución, instalación y reparación de equipos informáticos y de oficina"/>
    <s v="NO WEB"/>
    <s v="Se dedica a la venta y reparación de equipos informáticos y accesorios. Multi-sector y sin innovación digital. Clasificada como informático tradicional."/>
    <s v="No Activa"/>
    <s v="No_Cliente"/>
    <s v="Santa Cruz de Tenerife"/>
    <s v="38870"/>
    <n v="875481"/>
    <n v="7"/>
    <n v="2"/>
    <n v="0.222"/>
    <m/>
    <m/>
    <m/>
    <m/>
    <s v=" Juan Jose Azcarate Morera"/>
    <s v=" Alfonso Torres Sanchez"/>
    <s v=" Elena Gomez Pozuelo"/>
    <s v=""/>
    <s v="Administrador"/>
    <s v=" Director Financiero"/>
    <s v=" Consejero"/>
    <s v=" Consejero Delegado"/>
    <s v=" Administrador"/>
    <m/>
    <m/>
    <m/>
    <m/>
    <s v="No"/>
  </r>
  <r>
    <s v="VENTURE SYSTEMS 21 SA"/>
    <m/>
    <s v="N"/>
    <x v="3"/>
    <s v="8-1 915 628 901 Aparece en internet como inactiva. Llamo en horario de atencion pero aun asi salta el contestador "/>
    <s v="Venta especialista"/>
    <s v="Manuel Angel Bernardez Loira"/>
    <n v="915628901"/>
    <m/>
    <m/>
    <s v="B. Integradores TI generalistas"/>
    <s v="A85996221"/>
    <s v="Análisis de procesos, tratamiento mecánico de datos, tabulación y centro de cálculo"/>
    <s v="NO WEB"/>
    <s v="Actividad de procesamiento de datos, centro de cálculo y servicios de análisis de procesos informáticos. Multi-sector, encaja como integrador TI generalista."/>
    <s v="No Activa"/>
    <s v="No_Cliente"/>
    <s v="Madrid"/>
    <s v="28006"/>
    <n v="366734"/>
    <n v="3"/>
    <n v="1"/>
    <n v="0.22170000000000001"/>
    <m/>
    <m/>
    <m/>
    <m/>
    <s v=" Jesus Palacios Parra"/>
    <s v=""/>
    <s v=""/>
    <s v=""/>
    <s v="Administrador"/>
    <s v=" Director Financiero"/>
    <s v=" Consejero"/>
    <s v=" Consejero Delegado"/>
    <s v=" Administrador"/>
    <m/>
    <m/>
    <m/>
    <m/>
    <s v="No"/>
  </r>
  <r>
    <s v="CHIP WORK INFORMATICA Y COMUNICACIONES"/>
    <m/>
    <m/>
    <x v="2"/>
    <m/>
    <s v="Juan"/>
    <m/>
    <s v="981 39 71 18"/>
    <s v="info@chipwork.net"/>
    <s v="981 397 118"/>
    <s v="A. Informáticos"/>
    <s v="B15724222"/>
    <s v="Venta, Instalación y Mantenimiento"/>
    <m/>
    <m/>
    <s v="Activa"/>
    <m/>
    <m/>
    <m/>
    <m/>
    <m/>
    <m/>
    <m/>
    <m/>
    <m/>
    <m/>
    <m/>
    <m/>
    <m/>
    <m/>
    <m/>
    <m/>
    <m/>
    <m/>
    <m/>
    <m/>
    <m/>
    <m/>
    <m/>
    <m/>
    <s v="No"/>
  </r>
  <r>
    <s v="BANANA COMPUTER SOCIEDAD LIMITADA"/>
    <s v="Y"/>
    <s v="Y"/>
    <x v="3"/>
    <s v="Productos apple"/>
    <s v="Carlota"/>
    <s v="Antonio Sanchez Azorin"/>
    <n v="928912410"/>
    <s v="protecciondatos@bananacomputer.com"/>
    <s v="NO HAY"/>
    <s v="A. Informáticos"/>
    <s v="B35290634"/>
    <s v="Comercio mayorista y minorista de hardware/software, importación y distribución"/>
    <s v="https://tienda.bananacomputer.com/trabaja-con-nosotros/"/>
    <s v="Web activa como retailer de informática y electrónica en Canarias. Actividad centrada en hardware y venta al por mayor/menor. Clasificada como informáticos."/>
    <s v="Activa"/>
    <s v="No_Cliente"/>
    <s v="Las Palmas"/>
    <s v="35006"/>
    <n v="17900986"/>
    <n v="40"/>
    <n v="7"/>
    <n v="0.20660000000000001"/>
    <n v="928275624"/>
    <n v="928912756"/>
    <n v="928242828"/>
    <n v="928207418"/>
    <s v=" Francisco Jose Boyer Abad"/>
    <s v=""/>
    <s v=""/>
    <s v=""/>
    <s v="Administrador"/>
    <s v=" Director Financiero"/>
    <s v=" Consejero"/>
    <s v=" Consejero Delegado"/>
    <s v=" Administrador"/>
    <s v=" laura@bananacomputer.com"/>
    <s v=" ovidia@bananacomputer.com"/>
    <s v=" leticia@bananacomputer.com"/>
    <s v=" atencionalcliente@bananacomputer.com"/>
    <s v="No"/>
  </r>
  <r>
    <s v="NALCOM SERVICIOS INFORMATICOS INTEGRALES SL"/>
    <m/>
    <m/>
    <x v="3"/>
    <s v="Consultoria Tech"/>
    <s v="Blanca"/>
    <m/>
    <s v="+34 91/3013709"/>
    <s v="info@nalcom.com"/>
    <n v="913013709"/>
    <s v="D. Desarrolladores de soluciones digitales básicas"/>
    <s v="B82826587"/>
    <s v="Otros servicios relacionados con las tecnologías de la información y la informática"/>
    <s v="Consultoría Informática en Madrid - Desarrollo de software a medida"/>
    <s v="Consultoría TI, software industrial (SCADA), hardware, soporte"/>
    <s v="Activa"/>
    <m/>
    <s v="Madrid"/>
    <s v="MADRID"/>
    <m/>
    <n v="5"/>
    <m/>
    <s v="info@nalcom.com"/>
    <m/>
    <m/>
    <m/>
    <m/>
    <m/>
    <m/>
    <m/>
    <m/>
    <m/>
    <m/>
    <m/>
    <m/>
    <m/>
    <m/>
    <m/>
    <m/>
    <m/>
    <s v="No"/>
  </r>
  <r>
    <s v="TWOAPART SL"/>
    <s v="Y"/>
    <s v="Y"/>
    <x v="3"/>
    <s v="No existe telefono, web ni mail de contacto "/>
    <s v="Venta especialista"/>
    <s v="Ximena Maier Pan Soraluce"/>
    <m/>
    <m/>
    <m/>
    <s v="D. Desarrolladores de soluciones digitales básicas"/>
    <s v="B86505427"/>
    <s v="Desarrollo, mantenimiento y explotación de redes sociales a través de redes telemáticas"/>
    <s v="NO WEB"/>
    <s v="Perfil de LinkedIn confirma la actividad digital / redes sociales."/>
    <s v="No Activa"/>
    <s v="No_Cliente"/>
    <s v="Madrid"/>
    <s v="28914"/>
    <n v="7911475"/>
    <n v="12"/>
    <n v="1"/>
    <n v="0.17730000000000001"/>
    <m/>
    <m/>
    <m/>
    <m/>
    <s v=""/>
    <s v=""/>
    <s v=""/>
    <s v=""/>
    <s v="Administrador"/>
    <s v=" Director Financiero"/>
    <s v=" Consejero"/>
    <s v=" Consejero Delegado"/>
    <s v=" Administrador"/>
    <m/>
    <m/>
    <m/>
    <m/>
    <s v="No"/>
  </r>
  <r>
    <s v="HITWARE SL"/>
    <m/>
    <s v="N"/>
    <x v="3"/>
    <s v="Datos incorrectos de contacto"/>
    <s v="Carlota"/>
    <s v="Gabino Fernandez Fanjul"/>
    <n v="616959349"/>
    <s v="mgamadrid@gmail.com"/>
    <s v="913 61 38 50"/>
    <s v="B. Integradores TI generalistas"/>
    <s v="B81500811"/>
    <s v="Desarrollo y venta de productos y servicios telemáticos, hardware y periféricos"/>
    <s v="NO WEB"/>
    <s v="Combina servicios telemáticos (software) con venta/arriendo de hardware informático; diversificado y multi-sector, típico de integradores TI generalistas."/>
    <s v="No Activa"/>
    <s v="No_Cliente"/>
    <s v="Madrid"/>
    <s v="28027"/>
    <n v="1136875"/>
    <n v="5"/>
    <n v="2"/>
    <n v="0.2412"/>
    <m/>
    <m/>
    <m/>
    <m/>
    <s v=" Jose Ignacio Garrido Pardo"/>
    <s v=""/>
    <s v=""/>
    <s v=""/>
    <s v="Administrador"/>
    <s v=" Director Financiero"/>
    <s v=" Consejero"/>
    <s v=" Consejero Delegado"/>
    <s v=" Administrador"/>
    <m/>
    <m/>
    <m/>
    <m/>
    <s v="No"/>
  </r>
  <r>
    <s v="EMAGANET CONSULTORIA SL"/>
    <m/>
    <s v="N"/>
    <x v="1"/>
    <s v="Número de telefono erróneo"/>
    <s v="Juan"/>
    <s v="Federico Sanchez Guedj"/>
    <n v="645925228"/>
    <s v="info@emaganet.com"/>
    <s v="645 92 52 28"/>
    <s v="E. Consultoras innovación digital"/>
    <s v="B84727296"/>
    <s v="Diseño, programación y mantenimiento web; consultoría tecnológica y e-commerce"/>
    <s v="NO WEB"/>
    <s v="Actividad centrada en programación web, e-commerce y consultoría tecnológica, abarcando soporte integral de TI para pymes y empresas; por eso se clasifica como integrador generalista."/>
    <s v="Activa"/>
    <s v="No_Cliente"/>
    <s v="Madrid"/>
    <s v="28053"/>
    <n v="928786"/>
    <n v="7"/>
    <n v="1"/>
    <n v="0.2402"/>
    <m/>
    <m/>
    <m/>
    <m/>
    <s v=" Didier Jean Louis"/>
    <s v=""/>
    <s v=""/>
    <s v=""/>
    <s v="Administrador"/>
    <s v=" Director Financiero"/>
    <s v=" Consejero"/>
    <s v=" Consejero Delegado"/>
    <s v=" Administrador"/>
    <m/>
    <m/>
    <m/>
    <m/>
    <s v="No"/>
  </r>
  <r>
    <s v="I- SISTEMAS OFIMÁTICA E INFORMÁTICA PROFESIONAL (SISTEMAS DE OFICINA DE OURENSE SL)"/>
    <m/>
    <m/>
    <x v="2"/>
    <s v="No les interesa la propuesta"/>
    <s v="Susana"/>
    <m/>
    <m/>
    <s v="info@i-sistemas.com"/>
    <s v="988 233 952"/>
    <s v="A. Informáticos"/>
    <s v="B3030513"/>
    <s v="No disponemos ni subcontratamos con terceras empresas ningún servicio o suministro de nuestra cadena de valor."/>
    <s v="▷ i-sistemas - Especialistas en Informática para empresas"/>
    <m/>
    <s v="No Activa"/>
    <m/>
    <s v="Orense"/>
    <m/>
    <m/>
    <m/>
    <m/>
    <m/>
    <m/>
    <m/>
    <m/>
    <m/>
    <m/>
    <m/>
    <m/>
    <m/>
    <m/>
    <m/>
    <m/>
    <m/>
    <m/>
    <m/>
    <m/>
    <m/>
    <m/>
    <s v="No"/>
  </r>
  <r>
    <s v="BUSINESS SERVICOM ORENSE SL"/>
    <m/>
    <m/>
    <x v="5"/>
    <s v="Reminder 4-nov"/>
    <s v="Susana"/>
    <m/>
    <m/>
    <s v="ventas@businessservicom.com"/>
    <s v="604 02 15 96"/>
    <s v="B. Integradores TI generalistas"/>
    <s v="B32204067"/>
    <m/>
    <s v="BUSINESS SERVICOM - Contacto"/>
    <m/>
    <s v="No Activa"/>
    <m/>
    <s v="Orense"/>
    <m/>
    <m/>
    <m/>
    <m/>
    <m/>
    <m/>
    <m/>
    <m/>
    <m/>
    <m/>
    <m/>
    <m/>
    <m/>
    <m/>
    <m/>
    <m/>
    <m/>
    <m/>
    <m/>
    <m/>
    <m/>
    <m/>
    <s v="No"/>
  </r>
  <r>
    <s v="HEALTHYPC / PROINF INFORMATICA SC"/>
    <m/>
    <m/>
    <x v="1"/>
    <s v="Volver a llamar (he llamado 3 veces y ocupado)"/>
    <s v="Juan"/>
    <m/>
    <s v="981 59 45 05"/>
    <s v="info@healthypc.es"/>
    <s v="606 039 056"/>
    <s v="A. Informáticos"/>
    <s v="J70908868"/>
    <m/>
    <s v="Contacto - HealthyPc Servicio Técnico Informático | Reparación Apple/Pc, Portátiles y sobremesa, Smartphone, Tablets, equipos de audio y Tv"/>
    <m/>
    <s v="Activa"/>
    <m/>
    <s v="Santiago de Compostela"/>
    <m/>
    <m/>
    <m/>
    <m/>
    <m/>
    <m/>
    <m/>
    <m/>
    <m/>
    <m/>
    <m/>
    <m/>
    <m/>
    <m/>
    <m/>
    <m/>
    <m/>
    <m/>
    <m/>
    <m/>
    <m/>
    <m/>
    <s v="No"/>
  </r>
  <r>
    <s v="INFORMATICA MARFER SL"/>
    <m/>
    <m/>
    <x v="5"/>
    <s v="16/10/2025 (reminder)"/>
    <s v="Susana"/>
    <s v="Shih Kai Wang"/>
    <n v="982263084"/>
    <s v="correo@imarfer.com / alvaro@imarfer.com"/>
    <s v="982 263 084"/>
    <s v="A. Informáticos"/>
    <s v="B27227073"/>
    <s v="COMERCIO AL MENOR DE ORDENADORES Y PROGRAMAS INFORMATICOS.                                                                                                                                                                  . "/>
    <s v="KIT DIGITAL LUGO"/>
    <m/>
    <s v="Activa"/>
    <m/>
    <s v="Lugo"/>
    <m/>
    <m/>
    <m/>
    <m/>
    <m/>
    <m/>
    <m/>
    <m/>
    <m/>
    <m/>
    <m/>
    <m/>
    <m/>
    <m/>
    <m/>
    <m/>
    <m/>
    <m/>
    <m/>
    <m/>
    <m/>
    <m/>
    <s v="SI"/>
  </r>
  <r>
    <s v="CROWNET GALICIA SLU"/>
    <m/>
    <m/>
    <x v="1"/>
    <s v="comunicaba todo el rato"/>
    <s v="Juan"/>
    <m/>
    <m/>
    <s v="correo@crownetgalicia.com"/>
    <s v="982 81 25 88"/>
    <s v="B. Integradores TI generalistas"/>
    <s v="B27279363"/>
    <m/>
    <s v="Crownet Galicia - Servicios y soluciones informáticas"/>
    <m/>
    <s v="Activa"/>
    <m/>
    <s v="Lugo"/>
    <m/>
    <m/>
    <m/>
    <m/>
    <m/>
    <m/>
    <m/>
    <m/>
    <m/>
    <m/>
    <m/>
    <m/>
    <m/>
    <m/>
    <m/>
    <m/>
    <m/>
    <m/>
    <m/>
    <m/>
    <m/>
    <m/>
    <s v="No"/>
  </r>
  <r>
    <s v="MALAGAMICRO"/>
    <m/>
    <m/>
    <x v="5"/>
    <s v="16/10/2025 (reminder)"/>
    <s v="Susana"/>
    <m/>
    <m/>
    <m/>
    <s v="951 629 472"/>
    <s v="B. Integradores TI generalistas"/>
    <s v="B92187475"/>
    <m/>
    <s v="Contacto - Malagamicro. Empresa de Servicio Técnico y Mantenimiento Informático en Málaga"/>
    <m/>
    <s v="Activa"/>
    <m/>
    <s v="Málaga"/>
    <m/>
    <m/>
    <m/>
    <m/>
    <m/>
    <m/>
    <m/>
    <m/>
    <m/>
    <m/>
    <m/>
    <m/>
    <m/>
    <m/>
    <m/>
    <m/>
    <m/>
    <m/>
    <m/>
    <m/>
    <m/>
    <m/>
    <s v="No"/>
  </r>
  <r>
    <s v="OLINET SLU"/>
    <m/>
    <m/>
    <x v="3"/>
    <s v="5-10 952207135 (1) No contestan // 11-11 952207135 (1) No contestan // 21-11 952207135 (1) No contestan "/>
    <s v="Venta especialista"/>
    <m/>
    <m/>
    <s v="info@olinet.es"/>
    <s v="952 207 135"/>
    <s v="B. Integradores TI generalistas"/>
    <s v="B29194503"/>
    <m/>
    <s v="Mantenimiento informático para empresas en Málaga - Olinet SL"/>
    <m/>
    <s v="Activa"/>
    <m/>
    <s v="Málaga"/>
    <m/>
    <m/>
    <m/>
    <m/>
    <m/>
    <m/>
    <m/>
    <m/>
    <m/>
    <m/>
    <m/>
    <m/>
    <m/>
    <m/>
    <m/>
    <m/>
    <m/>
    <m/>
    <m/>
    <m/>
    <m/>
    <m/>
    <s v="No"/>
  </r>
  <r>
    <s v="NOVANET SOLUCIONES INFORMATICAS"/>
    <m/>
    <m/>
    <x v="4"/>
    <s v="27-01 951156270- Llamar mañana por la mañana para hablar con Miguel Ángel. "/>
    <s v="Venta especialista"/>
    <s v="Miguel Ángel Moreno ()"/>
    <m/>
    <s v="info@malaganovanet.com"/>
    <s v="951 15 62 70 / 951 10 99 99"/>
    <s v="B. Integradores TI generalistas"/>
    <s v="B42810812"/>
    <m/>
    <s v="Servicios de Mantenimiento Informatico a Empresas en Málaga"/>
    <m/>
    <s v="Activa"/>
    <m/>
    <s v="Málaga"/>
    <m/>
    <m/>
    <m/>
    <m/>
    <m/>
    <m/>
    <m/>
    <m/>
    <m/>
    <m/>
    <m/>
    <m/>
    <m/>
    <m/>
    <m/>
    <m/>
    <m/>
    <m/>
    <m/>
    <m/>
    <m/>
    <m/>
    <s v="No"/>
  </r>
  <r>
    <s v="INFORMATICA ISEMAT SL"/>
    <m/>
    <s v="Y"/>
    <x v="5"/>
    <m/>
    <s v="Anna"/>
    <s v="Manuel Fernando Gomez Carpintero Nuñez De Arenas"/>
    <n v="924262666"/>
    <s v="isemat@isemat.com"/>
    <m/>
    <s v="D. Desarrolladores de soluciones digitales básicas"/>
    <s v="B06315709"/>
    <s v="Venta de productos y consumibles informáticos; desarrollo de software"/>
    <s v="https://www.isemat.com/"/>
    <s v="Combina venta de productos informáticos y consumibles con desarrollo de software y asesoramiento. No especializado en un sector concreto, encaja como soluciones digitales básicas. Faltan datos recientes, requiere validación."/>
    <s v="No Activa"/>
    <s v="Cliente_OSP"/>
    <s v="Badajoz"/>
    <s v="06008"/>
    <n v="808119"/>
    <n v="3"/>
    <n v="5"/>
    <n v="0.52170000000000005"/>
    <n v="924262826"/>
    <n v="924041747"/>
    <n v="924903386"/>
    <n v="685339974"/>
    <s v=" Fernando Peces Castillo"/>
    <s v=" Luis Arenal Conde"/>
    <s v=" Alfonso Careaga Bravo"/>
    <s v=" Maria Via Melich"/>
    <s v="Administrador"/>
    <s v=" Director Financiero"/>
    <s v=" Consejero"/>
    <s v=" Consejero Delegado"/>
    <s v=" Administrador"/>
    <s v=" info@tiendabrowser.com"/>
    <m/>
    <m/>
    <m/>
    <s v="No"/>
  </r>
  <r>
    <s v="NESTOLA NETSYSTEM MEDIA SL"/>
    <s v="Y"/>
    <s v="Y"/>
    <x v="4"/>
    <s v="26.01 Reasignado a Juan. Intenta recontacto | Enviada invitación, mandar mensaje una vez aceptada"/>
    <s v="Juan"/>
    <s v="Manuel Esteban Mozos"/>
    <n v="917505039"/>
    <s v="info@netsystem.es"/>
    <s v="629 178 908"/>
    <s v="B. Integradores TI generalistas"/>
    <s v="B83650390"/>
    <s v="Servicios y asesoramiento informático; compraventa, instalación y reparación de material informático"/>
    <s v="www.netsystem.es"/>
    <s v="Web oficial activa, ofrece soporte TI completo: hardware, mantenimiento, asesoría. Multi-sector. Clasificada como integrador TI generalista."/>
    <s v="Activa"/>
    <s v="No_Cliente"/>
    <s v="Madrid"/>
    <s v="28050"/>
    <n v="1027279"/>
    <n v="7"/>
    <n v="2"/>
    <n v="0.18440000000000001"/>
    <n v="917505129"/>
    <m/>
    <m/>
    <m/>
    <s v=" Manuel Esteban De Los Mozos"/>
    <s v=""/>
    <s v=""/>
    <s v=""/>
    <s v="Administrador"/>
    <s v=" Director Financiero"/>
    <s v=" Consejero"/>
    <s v=" Consejero Delegado"/>
    <s v=" Administrador"/>
    <m/>
    <m/>
    <m/>
    <m/>
    <s v="No"/>
  </r>
  <r>
    <s v="SINE 95 SL"/>
    <s v="Y"/>
    <s v="Y"/>
    <x v="5"/>
    <m/>
    <s v="Susana"/>
    <s v="Jose Simon Ibañez Chaler"/>
    <n v="918326659"/>
    <m/>
    <s v="915 91 65 88"/>
    <s v="B. Integradores TI generalistas"/>
    <s v="B81063745"/>
    <s v="Desarrollo de software para entornos IBM, consultoría e ingeniería de sistemas"/>
    <s v="www.sine95.com"/>
    <s v="Web oficial activa. Portfolio en software IBM, consultoría y sistemas. Multi-sector. Clasificada como integrador TI generalista."/>
    <s v="No Activa"/>
    <s v="Cliente_OSP"/>
    <s v="Madrid"/>
    <s v="28043"/>
    <n v="1548561"/>
    <n v="24"/>
    <n v="1"/>
    <n v="0.17510000000000001"/>
    <n v="917478091"/>
    <m/>
    <m/>
    <m/>
    <s v=""/>
    <s v=""/>
    <s v=""/>
    <s v=""/>
    <s v="Administrador"/>
    <s v=" Director Financiero"/>
    <s v=" Consejero"/>
    <s v=" Consejero Delegado"/>
    <s v=" Administrador"/>
    <m/>
    <m/>
    <m/>
    <m/>
    <s v="No"/>
  </r>
  <r>
    <s v="BEONPRICE SL"/>
    <s v="Y"/>
    <s v="Y"/>
    <x v="5"/>
    <m/>
    <s v="Susana"/>
    <s v="Luis Manuel Aranda Parras"/>
    <n v="923100220"/>
    <m/>
    <s v="NO HAY"/>
    <s v="C. Integradores TI sectoriales"/>
    <s v="B37517844"/>
    <s v="Programación informática y consultoría; gestión de recursos informáticos; portales web"/>
    <s v="www.beonprice.com"/>
    <s v="Web oficial activa, empresa especializada en Revenue Management para el sector hotelero. Vertical turismo/hotelero. Clasificada como integrador TI sectorial."/>
    <s v="No Activa"/>
    <s v="No_Cliente"/>
    <s v="Salamanca"/>
    <s v="37185"/>
    <n v="615144"/>
    <n v="15"/>
    <n v="2"/>
    <n v="0.17050000000000001"/>
    <n v="685694941"/>
    <n v="667668195"/>
    <n v="657663471"/>
    <n v="616559302"/>
    <s v=""/>
    <s v=""/>
    <s v=""/>
    <s v=""/>
    <s v="Administrador"/>
    <s v=" Director Financiero"/>
    <s v=" Consejero"/>
    <s v=" Consejero Delegado"/>
    <s v=" Administrador"/>
    <m/>
    <m/>
    <m/>
    <m/>
    <s v="No"/>
  </r>
  <r>
    <s v="INFORMÁTICA 222"/>
    <m/>
    <m/>
    <x v="5"/>
    <d v="2025-10-08T00:00:00"/>
    <s v="Susana"/>
    <s v="Carlos Villar"/>
    <m/>
    <s v="jcvillar@i-222.com"/>
    <s v="981 160 096"/>
    <s v="B. Integradores TI generalistas"/>
    <s v="B15167224"/>
    <m/>
    <s v="Informática 222"/>
    <m/>
    <s v="Activa"/>
    <m/>
    <s v="A Coruña"/>
    <m/>
    <m/>
    <m/>
    <m/>
    <m/>
    <m/>
    <m/>
    <m/>
    <m/>
    <m/>
    <m/>
    <m/>
    <m/>
    <m/>
    <m/>
    <m/>
    <m/>
    <m/>
    <m/>
    <m/>
    <m/>
    <m/>
    <s v="No"/>
  </r>
  <r>
    <s v="Processos i Comunicacions Informàtiques S L"/>
    <s v="Y"/>
    <s v="Y"/>
    <x v="4"/>
    <s v="Enviar correo a Ana"/>
    <s v="Juan"/>
    <m/>
    <m/>
    <s v="info@procesos.com"/>
    <s v="932 107 910 / 936 764 388"/>
    <s v="B. Integradores TI generalistas"/>
    <s v="B59163766"/>
    <s v="Ofrecen un portfolio integral de servicios TI para empresas: mantenimiento informático, consultoría, renting tecnológico, cloud, servidores, comunicaciones unificadas y seguridad (firewall, pentesting, copias blindadas). Además, incluyen desarrollo web (WordPress, Django, e-commerce, SEO) y soluciones de digitalización con Kit Digital."/>
    <s v="Inicio - Procesos Soluciones TI"/>
    <s v="Cubren todas las áreas básicas de TI (workplace, cloud, ciberseguridad, business apps), atendiendo a pymes y empresas de múltiples sectores, sin especialización vertical concreta."/>
    <s v="Activa"/>
    <m/>
    <s v="Barcelona "/>
    <s v="08024"/>
    <m/>
    <m/>
    <m/>
    <m/>
    <m/>
    <m/>
    <m/>
    <m/>
    <m/>
    <m/>
    <m/>
    <m/>
    <m/>
    <m/>
    <m/>
    <m/>
    <m/>
    <m/>
    <m/>
    <m/>
    <m/>
    <s v="No"/>
  </r>
  <r>
    <s v="ACCON SOFTWARE SL"/>
    <s v="Y"/>
    <s v="Y"/>
    <x v="4"/>
    <s v="Enviar correo a Jordi"/>
    <s v="Juan"/>
    <s v="Jordi Accon"/>
    <m/>
    <s v="info@accon.com"/>
    <s v="934 882 416"/>
    <s v="B. Integradores TI generalistas"/>
    <s v="B62203542"/>
    <s v="mpresa con más de 20 años ofreciendo servicios integrales de TI: mantenimiento informático, suministro tecnológico, servicios de infraestructura (virtualización, almacenamiento, redes), consultoría, ciberseguridad, desarrollo de software, diseño web y soluciones cloud. También es agente digitalizador del Kit Digital."/>
    <s v="Servicios informáticos para empresas"/>
    <s v="Cubre de forma transversal todas las necesidades TI de empresas (workplace, cloud, ciberseguridad, desarrollo web/software), atendiendo a múltiples sectores y sin una especialización vertical única."/>
    <s v="Activa"/>
    <m/>
    <s v="Barcelona "/>
    <m/>
    <m/>
    <m/>
    <m/>
    <m/>
    <m/>
    <m/>
    <m/>
    <m/>
    <m/>
    <m/>
    <m/>
    <m/>
    <m/>
    <m/>
    <m/>
    <m/>
    <m/>
    <m/>
    <m/>
    <m/>
    <m/>
    <s v="No"/>
  </r>
  <r>
    <s v="TENDENCIAS ORIGINALES DOCUMENTADAS IT SL"/>
    <m/>
    <m/>
    <x v="5"/>
    <s v="Enviado correo 16/10"/>
    <s v="Carlota"/>
    <s v="Mario Martínez Contreras"/>
    <s v="666 448 027"/>
    <s v="aoliver@todoit.es"/>
    <s v="666 44 80 27"/>
    <s v="D. Desarrolladores de soluciones digitales básicas"/>
    <s v="B86396835"/>
    <s v="Actividades de consultoría informática"/>
    <s v="www.todoit.es"/>
    <s v="todoIT provee infraestructura TI, soporte integral, soluciones audiovisuales, control de acceso y Kit Digital completo (web, marketing, CRM, ciberseguridad y procesos) para pymes."/>
    <s v="Activa"/>
    <m/>
    <s v="Madrid"/>
    <s v="POZUELO DE ALARCON"/>
    <m/>
    <n v="1"/>
    <m/>
    <s v="aoliver@todoit.es     "/>
    <m/>
    <m/>
    <m/>
    <m/>
    <m/>
    <m/>
    <m/>
    <m/>
    <m/>
    <m/>
    <m/>
    <m/>
    <m/>
    <m/>
    <m/>
    <m/>
    <m/>
    <s v="No"/>
  </r>
  <r>
    <s v="IN2 INGENIERIA DE LA INFORMACION SL"/>
    <s v="Y"/>
    <s v="Y"/>
    <x v="5"/>
    <s v="Absorbidos por ALTIA. Comprobar si llamar a ALTIA"/>
    <s v="Susana"/>
    <s v="Rosario Aranda Hidalgo"/>
    <n v="936672490"/>
    <s v="in-2@in-2.com"/>
    <s v="661 29 68 61"/>
    <s v="B. Integradores TI generalistas"/>
    <s v="B60645900"/>
    <s v="Consultoría informática, proyectos TI, venta de hardware y software"/>
    <s v="www.in2.es"/>
    <s v="Web oficial activa. Consultoría TI y desarrollo de proyectos, con venta de software/hardware. Multi-sector. Clasificada como integrador TI generalista."/>
    <s v="No Activa"/>
    <s v="No_Cliente"/>
    <s v="Barcelona"/>
    <s v="08012"/>
    <n v="5606724"/>
    <n v="97"/>
    <n v="6"/>
    <n v="0.17349999999999999"/>
    <n v="934453400"/>
    <n v="695910231"/>
    <n v="687807258"/>
    <n v="686416311"/>
    <s v=" Carlos Daniel Mateu Aranda"/>
    <s v=""/>
    <s v=""/>
    <s v=""/>
    <s v="Administrador"/>
    <s v=" Director Financiero"/>
    <s v=" Consejero"/>
    <s v=" Consejero Delegado"/>
    <s v=" Administrador"/>
    <s v=" bolsadetrabajo@in2.es"/>
    <s v=" contacto@in2.es"/>
    <s v=" luis.fernandez@in2.es"/>
    <s v=" daniel.flores@in2.es"/>
    <s v="No"/>
  </r>
  <r>
    <s v="SOFTEC INTERNET SL"/>
    <m/>
    <s v="Y"/>
    <x v="5"/>
    <m/>
    <s v="Susana"/>
    <s v="Angel Ramirez Navarro"/>
    <n v="942354160"/>
    <s v="info@register.es"/>
    <m/>
    <s v="B. Integradores TI generalistas"/>
    <s v="B39492566"/>
    <s v="Servicios informáticos y electrónicos variados: programación, asesoramiento informático, etc."/>
    <s v="www.softec-internet.com"/>
    <s v="Proporciona un amplio rango de servicios TI (programación, asesoría, electrónica); tiene web activa y balances recientes. Empresite EspañaEmpresiaDatos CIF"/>
    <s v="Activa"/>
    <s v="No_Cliente"/>
    <s v="Cantabria"/>
    <s v="39011"/>
    <n v="1033509"/>
    <n v="16"/>
    <n v="3"/>
    <n v="0.3911"/>
    <n v="942266407"/>
    <n v="942322243"/>
    <n v="942266406"/>
    <n v="942266340"/>
    <s v=" Carlos Kinder Espinosa"/>
    <s v=""/>
    <s v=""/>
    <s v=""/>
    <s v="Administrador"/>
    <s v=" Director Financiero"/>
    <s v=" Consejero"/>
    <s v=" Consejero Delegado"/>
    <s v=" Administrador"/>
    <s v=" dominios@register.es"/>
    <s v=" soporte@register.es"/>
    <s v=" corporativoteka@register.es"/>
    <s v=" gestion@register.es"/>
    <s v="No"/>
  </r>
  <r>
    <s v="EINZELNET EXECUTIVE SERVICES SL"/>
    <m/>
    <s v="Y"/>
    <x v="5"/>
    <m/>
    <s v="Susana"/>
    <s v="Diana Paloma Robledo Reyes"/>
    <n v="917986705"/>
    <s v="rrhh@einzelnet.com"/>
    <m/>
    <s v="B. Integradores TI generalistas"/>
    <s v="B86515517"/>
    <s v="Proyectos informáticos y telemáticos para clientes empresariales"/>
    <s v="https://einzelnet.com/"/>
    <s v="Actividad centrada en proyectos TI, servicios telemáticos y soluciones corporativas para distintos clientes. Multi-sector, por lo que se clasifica como integrador TI generalista."/>
    <s v="No Activa"/>
    <s v="No_Cliente"/>
    <s v="Madrid"/>
    <s v="28021"/>
    <n v="1288078"/>
    <n v="27"/>
    <n v="1"/>
    <n v="0.23200000000000001"/>
    <n v="915052019"/>
    <m/>
    <m/>
    <m/>
    <s v=" Paloma Robledo Reyes"/>
    <s v=" Christine Amelie Marie Andree Allain Launay"/>
    <s v=" Romain Selimir Claude Allain Launay"/>
    <s v=" Julien Hugues Johan"/>
    <s v="Administrador"/>
    <s v=" Director Financiero"/>
    <s v=" Consejero"/>
    <s v=" Consejero Delegado"/>
    <s v=" Administrador"/>
    <m/>
    <m/>
    <m/>
    <m/>
    <s v="No"/>
  </r>
  <r>
    <s v="SOLUCIONES INFORMATICAS ADV SA"/>
    <m/>
    <s v="Y"/>
    <x v="1"/>
    <s v="28-01 986 37 87 61-Llamar en otro momento está ocupado."/>
    <s v="Carlota"/>
    <m/>
    <m/>
    <s v="siadv@siadv.com "/>
    <s v="918 82 29 29"/>
    <s v="D. Desarrolladores de soluciones digitales básicas"/>
    <s v="A81165374"/>
    <s v="Desarrollo y comercialización de software de gestión empresarial"/>
    <s v="https://www.siadv.com/#"/>
    <s v="Desarrollo de aplicaciones de gestión empresarial; sin vertical sectorial; requiere validación por falta de web oficial."/>
    <s v="Activa"/>
    <m/>
    <s v="Madrid"/>
    <m/>
    <m/>
    <m/>
    <m/>
    <m/>
    <m/>
    <m/>
    <m/>
    <m/>
    <m/>
    <m/>
    <m/>
    <m/>
    <m/>
    <m/>
    <m/>
    <m/>
    <m/>
    <m/>
    <m/>
    <m/>
    <m/>
    <s v="No"/>
  </r>
  <r>
    <s v="CONSULTORÍA Y COMUNICACIONES DE NAVARRA SL"/>
    <m/>
    <s v="N"/>
    <x v="5"/>
    <s v="Enviado 16/10"/>
    <s v="Carlota"/>
    <s v="Miguel Angel Marti Melendo / Kike Mendoza (correo) /Virginia Montalbán (madrid)"/>
    <n v="948290202"/>
    <s v="comunicacion@cyc.es / kikem@cyc.es /virginiam@cyc.es (madrid)"/>
    <s v="948 29 02 02"/>
    <s v="B. Integradores TI generalistas"/>
    <s v="B31549256"/>
    <s v="Servicios informáticos y comunicaciones, junto con operaciones relacionadas con el mercado inmobiliario"/>
    <s v="Contacto - CYC"/>
    <s v="Ofrecía servicios TI amplios (consultoría, comunicaciones); no presenta actividad reciente ni cierre registrado, por lo que requiere validación."/>
    <s v="No Activa"/>
    <s v="No_Cliente"/>
    <s v="Navarra"/>
    <s v="31192"/>
    <n v="3591903"/>
    <n v="55"/>
    <n v="3"/>
    <n v="0.32969999999999999"/>
    <m/>
    <m/>
    <m/>
    <m/>
    <s v=""/>
    <s v=""/>
    <s v=""/>
    <s v=""/>
    <s v="Administrador"/>
    <s v=" Director Financiero"/>
    <s v=" Consejero"/>
    <s v=" Consejero Delegado"/>
    <s v=" Administrador"/>
    <s v=" albertoa@cyc.es"/>
    <s v=" info@cyc.es"/>
    <s v=" jmanuel@cyc.es"/>
    <s v=" jmanuelg@cyc.es"/>
    <s v="No"/>
  </r>
  <r>
    <s v="INNOVATEC GALICIA SOLUCIONES DIGITALES (SERVICIOS DE INNOVACIÓN TECNOLÓGICA DE GALICIA SL)"/>
    <m/>
    <m/>
    <x v="1"/>
    <s v="3-2 981 27 15 25 Fuera de horario de atencion. Llamar antes de las 16:00 . Llamada 3 veces y no pueden atender llamada"/>
    <s v="Juan"/>
    <m/>
    <s v=" 981 27 15 25"/>
    <s v="soporte@innovatecgalicia.es"/>
    <s v="981 27 15 25"/>
    <s v="A. Informáticos"/>
    <s v="B70101696"/>
    <s v="Contamos con un equipo de profesionales especializados y técnicos certificados en distintas tecnologías y ámbitos de la informática. "/>
    <s v="Servicios Informáticos | Soporte y Servicios Infomáticos | Innovatec"/>
    <m/>
    <s v="Activa"/>
    <m/>
    <s v="A Coruña"/>
    <m/>
    <m/>
    <m/>
    <m/>
    <m/>
    <m/>
    <m/>
    <m/>
    <m/>
    <m/>
    <m/>
    <m/>
    <m/>
    <m/>
    <m/>
    <m/>
    <m/>
    <m/>
    <m/>
    <m/>
    <m/>
    <m/>
    <s v="No"/>
  </r>
  <r>
    <s v="GALITEC CONSULTORES INFORMATICOS SL"/>
    <m/>
    <m/>
    <x v="2"/>
    <s v="8-1 986 37 87 61 David me indica llamar Mañana por la mañana preguntar por Roberto o Miguel. Mandar correo tambien a galitec@galitecconsultores.com // 9-1 986 37 87 61 Contacto con Miguel y no estan interesados en la parte Telco, le entra una llamada y pide si se le puede llamar en otro momento. Hablar de soluciones digitales y Leadgen_x000a_30-01 986 37 87 61- Miguel comenta que no le interesa colaborar."/>
    <s v="Venta especialista"/>
    <m/>
    <m/>
    <s v="galitec@galitecconsultores.com"/>
    <s v="986 37 87 61"/>
    <s v="C. Integradores TI sectoriales"/>
    <s v="B36938397"/>
    <m/>
    <s v="Galitec Consumibles toner y cartuchos de tinta"/>
    <m/>
    <s v="Activa"/>
    <m/>
    <s v="Vigo"/>
    <m/>
    <m/>
    <m/>
    <m/>
    <m/>
    <m/>
    <m/>
    <m/>
    <m/>
    <m/>
    <m/>
    <m/>
    <m/>
    <m/>
    <m/>
    <m/>
    <m/>
    <m/>
    <m/>
    <m/>
    <m/>
    <m/>
    <s v="No"/>
  </r>
  <r>
    <s v="GLOBAL TECNOLOGIA INFORMATICA DE SERVICIOS INTEGRADOS SL"/>
    <m/>
    <m/>
    <x v="5"/>
    <s v="Mail enviado 8.10. Esperando re-llamada CEO."/>
    <s v="Blanca"/>
    <s v="Juan Carlos Reyes (CEO), jcreyes@globaltis.com"/>
    <s v="916 651 232"/>
    <s v="atencioncliente@globaltis.com "/>
    <s v="916 65 12 32"/>
    <s v="B. Integradores TI generalistas"/>
    <s v="B83542357"/>
    <s v="Otros servicios relacionados con las tecnologías de la información y la informática"/>
    <s v="Home Globaltis - Globaltis"/>
    <m/>
    <s v="Activa"/>
    <m/>
    <s v="Madrid"/>
    <s v="MADRID"/>
    <m/>
    <n v="2"/>
    <m/>
    <s v="jcreyes@globaltis.com"/>
    <m/>
    <m/>
    <m/>
    <m/>
    <m/>
    <m/>
    <m/>
    <m/>
    <m/>
    <m/>
    <m/>
    <m/>
    <m/>
    <m/>
    <m/>
    <m/>
    <m/>
    <s v="No"/>
  </r>
  <r>
    <s v="R &amp; J CONSULTORIA INTEGRAL DE SOFTWARE S.L."/>
    <m/>
    <m/>
    <x v="6"/>
    <s v="Pendiente reagendar reunión (no presentado 16-oct)"/>
    <s v="Carlota "/>
    <m/>
    <s v="+34 91/6303005"/>
    <s v="gabriela.quintero@consultoria-integral.net"/>
    <s v="916 30 30 05"/>
    <s v="A. Informáticos"/>
    <s v="B82228644"/>
    <s v="Actividades de consultoría informática"/>
    <s v="https://www.consultoria-integral.net/"/>
    <s v="Consultora IT en Las Rozas que desarrolla e integra sistemas informáticos a medida, con servicios de software y posible seguridad y backup incluidos."/>
    <s v="No Activa"/>
    <m/>
    <s v="Madrid"/>
    <s v="LAS ROZAS DE MADRID"/>
    <m/>
    <n v="8"/>
    <m/>
    <s v="jljerez@vianuwe.com"/>
    <m/>
    <m/>
    <m/>
    <m/>
    <m/>
    <m/>
    <m/>
    <m/>
    <m/>
    <m/>
    <m/>
    <m/>
    <m/>
    <m/>
    <m/>
    <m/>
    <m/>
    <s v="No"/>
  </r>
  <r>
    <s v="ELKARMEDIA SL"/>
    <s v="Y"/>
    <s v="Y"/>
    <x v="5"/>
    <s v="23.09"/>
    <s v="Blanca"/>
    <s v="Miguel Angel Arce Valle"/>
    <n v="943857150"/>
    <s v="info@elkarmedia.com"/>
    <s v="943 85 08 74"/>
    <s v="D. Desarrolladores de soluciones digitales básicas"/>
    <s v="B20554911"/>
    <s v="Desarrollo de aplicaciones informáticas; formación; mantenimiento de sistemas"/>
    <s v="www.elkarmedia.eus"/>
    <s v="Web activa, dedicada a desarrollo de software y formación tecnológica. Multi-sector. Clasificada como desarrollador digital básico."/>
    <s v="Activa"/>
    <s v="No_Cliente"/>
    <s v="Guipúzcoa"/>
    <s v="20720"/>
    <n v="734440"/>
    <n v="14"/>
    <n v="1"/>
    <n v="0.184"/>
    <n v="943080088"/>
    <n v="943025100"/>
    <n v="943850874"/>
    <n v="943025101"/>
    <s v=""/>
    <s v=""/>
    <s v=""/>
    <s v=""/>
    <s v="Administrador"/>
    <s v=" Director Financiero"/>
    <s v=" Consejero"/>
    <s v=" Consejero Delegado"/>
    <s v=" Administrador"/>
    <m/>
    <m/>
    <m/>
    <m/>
    <s v="No"/>
  </r>
  <r>
    <s v="COMPUHELP"/>
    <m/>
    <m/>
    <x v="5"/>
    <s v="23.09"/>
    <s v="Blanca"/>
    <s v="info@compuhelp.es - a la atención de Jorge Albeza"/>
    <m/>
    <m/>
    <m/>
    <s v="A. Informáticos"/>
    <s v="B82687013"/>
    <m/>
    <m/>
    <m/>
    <s v="No Activa"/>
    <m/>
    <m/>
    <m/>
    <m/>
    <m/>
    <m/>
    <m/>
    <m/>
    <m/>
    <m/>
    <m/>
    <m/>
    <m/>
    <m/>
    <m/>
    <m/>
    <m/>
    <m/>
    <m/>
    <m/>
    <m/>
    <m/>
    <m/>
    <m/>
    <s v="No"/>
  </r>
  <r>
    <s v="CIP Informática (CENTRO INFORMATICO POZUELO SL)"/>
    <m/>
    <m/>
    <x v="5"/>
    <s v="23.09"/>
    <s v="Blanca"/>
    <s v="Mail a comercial@CIPinformatica.com y llamar por la mañana (10am)"/>
    <s v="91 351 36 77"/>
    <m/>
    <m/>
    <s v="A. Informáticos"/>
    <s v="B81384414"/>
    <m/>
    <s v="Contacto - Centro Informático Pozuelo"/>
    <m/>
    <s v="Activa"/>
    <m/>
    <m/>
    <m/>
    <m/>
    <m/>
    <m/>
    <m/>
    <m/>
    <m/>
    <m/>
    <m/>
    <m/>
    <m/>
    <m/>
    <m/>
    <m/>
    <m/>
    <m/>
    <m/>
    <m/>
    <m/>
    <m/>
    <m/>
    <m/>
    <s v="No"/>
  </r>
  <r>
    <s v="GHM Informática"/>
    <m/>
    <m/>
    <x v="5"/>
    <s v="23.09"/>
    <s v="Blanca"/>
    <s v="Mail a info@ghminformatica.com y llamar por la mañana"/>
    <n v="916868042"/>
    <m/>
    <m/>
    <s v="A. Informáticos"/>
    <s v="B86821865"/>
    <m/>
    <s v="Tienda de Informática en Leganés - GHM Informática"/>
    <m/>
    <s v="Activa"/>
    <m/>
    <m/>
    <m/>
    <m/>
    <m/>
    <m/>
    <m/>
    <m/>
    <m/>
    <m/>
    <m/>
    <m/>
    <m/>
    <m/>
    <m/>
    <m/>
    <m/>
    <m/>
    <m/>
    <m/>
    <m/>
    <m/>
    <m/>
    <m/>
    <s v="No"/>
  </r>
  <r>
    <s v="INTEGRAL DATA SERVICES SL (PROXYMA)"/>
    <s v="Y"/>
    <s v="Y"/>
    <x v="5"/>
    <d v="2025-10-08T00:00:00"/>
    <s v="Carlota"/>
    <s v="Juan Manuel"/>
    <m/>
    <s v="info@proxyma.es"/>
    <s v="900 834 423 (gratuito) / 930 181 607"/>
    <s v="B. Integradores TI generalistas"/>
    <s v="B60889748"/>
    <s v="Proxyma ofrece mantenimiento informático para empresas en Barcelona, incluyendo soporte correctivo, preventivo y evolutivo. Sus servicios abarcan estaciones de trabajo (Windows y Mac), servidores físicos/virtuales, redes, impresoras, comunicaciones y copias de seguridad. Además, realizan instalación de redes y cableado, venta de hardware/software y soporte remoto."/>
    <s v="PROXYMA | Empresa mantenimiento informático y redes Barcelona"/>
    <s v="Cubre de forma integral las necesidades TI de pymes (workplace, redes, servidores, seguridad básica), sin especialización vertical."/>
    <s v="Activa"/>
    <m/>
    <s v="Barcelona "/>
    <s v="08012"/>
    <m/>
    <m/>
    <m/>
    <m/>
    <m/>
    <m/>
    <m/>
    <m/>
    <m/>
    <m/>
    <m/>
    <m/>
    <m/>
    <m/>
    <m/>
    <m/>
    <m/>
    <m/>
    <m/>
    <m/>
    <m/>
    <s v="No"/>
  </r>
  <r>
    <s v="Oter informatica SL"/>
    <s v="Y"/>
    <s v="Y"/>
    <x v="5"/>
    <d v="2025-10-08T00:00:00"/>
    <s v="Marta"/>
    <s v="Alejandro Oter Muñoz"/>
    <m/>
    <s v="oter@oterinformatica.com / comercial@oterinformatica.com"/>
    <n v="936551449"/>
    <s v="B. Integradores TI generalistas"/>
    <s v="B63451736"/>
    <s v="Ofrece un servicio integral de mantenimiento informático y soporte TI para pymes, con modalidades de tarifa plana, pago por servicio o bonos. Sus servicios incluyen soporte remoto y presencial, monitorización 24/7, consultoría IT, migración a la nube, teletrabajo, seguridad informática e instalación de infraestructuras TI. También realizan venta de hardware y software."/>
    <s v="Suba sus servidores a la nube – Suba sus servidores a la nube"/>
    <s v="Cubren de forma completa las necesidades TI de empresas (workplace, cloud, seguridad, comunicaciones, soporte), sin especialización vertical en un sector concreto"/>
    <s v="Activa"/>
    <m/>
    <s v="Barcelona "/>
    <s v="08019"/>
    <m/>
    <m/>
    <m/>
    <m/>
    <m/>
    <m/>
    <m/>
    <m/>
    <m/>
    <m/>
    <m/>
    <m/>
    <m/>
    <m/>
    <m/>
    <m/>
    <m/>
    <m/>
    <m/>
    <m/>
    <m/>
    <s v="No"/>
  </r>
  <r>
    <s v="DEINFO SERVICIOS INFORMATICOS SL"/>
    <s v="Y"/>
    <s v="Y"/>
    <x v="5"/>
    <d v="2025-10-08T00:00:00"/>
    <s v="Marta"/>
    <s v="Jose María Serra Cabrera"/>
    <m/>
    <s v="deinfo@deinfo.es /administracion@deinfo.es"/>
    <s v="934 176 400"/>
    <s v="B. Integradores TI generalistas"/>
    <s v="B59753278"/>
    <s v="Empresa fundada en 1988 en Barcelona, especializada en servicios integrales de TI: dirección y consultoría IT, mantenimiento de sistemas, soporte técnico remoto y presencial, ciberseguridad, teletrabajo y escritorios virtuales, cloud (Microsoft 365, Azure, Google Workspace), telefonía IP, instalaciones y equipamiento, desarrollo en entorno Odoo e incluso peritaje informático judicial."/>
    <s v="Servicios – DEINFO"/>
    <s v="Su portfolio cubre todas las áreas básicas de TI para empresas (workplace, cloud, comunicaciones, seguridad, business apps), atendiendo a múltiples sectores sin especialización vertical."/>
    <s v="Activa"/>
    <m/>
    <s v="Barcelona "/>
    <m/>
    <m/>
    <m/>
    <m/>
    <m/>
    <m/>
    <m/>
    <m/>
    <m/>
    <m/>
    <m/>
    <m/>
    <m/>
    <m/>
    <m/>
    <m/>
    <m/>
    <m/>
    <m/>
    <m/>
    <m/>
    <m/>
    <s v="No"/>
  </r>
  <r>
    <s v="GROUPmee"/>
    <s v="Y"/>
    <s v="Y"/>
    <x v="5"/>
    <d v="2025-10-08T00:00:00"/>
    <s v="Marta"/>
    <s v="Alberto Ayuso"/>
    <m/>
    <s v="hola@groupmee.com / alberto.garcia@groupme.com"/>
    <s v="930 409 993 / 630950573"/>
    <s v="B. Integradores TI generalistas"/>
    <s v="B66962893"/>
    <s v="Nacida de la unión de INNOVAmee y SAPmee, ofrece un portfolio integral de servicios TI: mantenimiento informático para empresas, ciberseguridad, cloud, consultoría IT, así como soluciones de negocio con SAP, Asana, Holded, Pipedrive y Factorial. También es agente digitalizador del Kit Digital."/>
    <s v="Contacto – Groupmee"/>
    <s v="Su oferta cubre todas las necesidades básicas y avanzadas de TI para pymes y medianas empresas (workplace, cloud, business apps, seguridad), en múltiples sectores, sin una especialización vertical única."/>
    <s v="No Activa"/>
    <m/>
    <s v="Barcelona "/>
    <m/>
    <m/>
    <m/>
    <m/>
    <m/>
    <m/>
    <m/>
    <m/>
    <m/>
    <m/>
    <m/>
    <m/>
    <m/>
    <m/>
    <m/>
    <m/>
    <m/>
    <m/>
    <m/>
    <m/>
    <m/>
    <m/>
    <s v="No"/>
  </r>
  <r>
    <s v="Efimatica Assesorament Informatic SL"/>
    <s v="Y"/>
    <s v="Y"/>
    <x v="5"/>
    <d v="2025-10-08T00:00:00"/>
    <s v="Marta"/>
    <m/>
    <m/>
    <s v="web@efimatica.com"/>
    <s v="972 411 600"/>
    <s v="C. Integradores TI sectoriales"/>
    <s v="B172219455"/>
    <s v="Empresa con sede en Girona especializada en soluciones tecnológicas para el sector turístico y HORECA. Ofrece software de gestión hotelera (Obehotel), carta digital para restaurantes, servicios de ciberseguridad, infraestructura TI y soporte técnico. También es agente digitalizador del Kit Digital."/>
    <s v="Contactar - Efimatica"/>
    <s v="Su oferta está claramente verticalizada en turismo y restauración, con productos tecnológicos estandarizados para ese sector. Por ello se clasifica como integrador TI sectorial."/>
    <s v="No Activa"/>
    <m/>
    <s v="Girona"/>
    <m/>
    <m/>
    <m/>
    <m/>
    <m/>
    <m/>
    <m/>
    <m/>
    <m/>
    <m/>
    <m/>
    <m/>
    <m/>
    <m/>
    <m/>
    <m/>
    <m/>
    <m/>
    <m/>
    <m/>
    <m/>
    <m/>
    <s v="No"/>
  </r>
  <r>
    <s v="CIS Informatica SL"/>
    <s v="Y"/>
    <s v="Y"/>
    <x v="5"/>
    <s v="10/10/2025 (reminder)"/>
    <s v="Susana"/>
    <s v="José Félix Tezanos Tortajada"/>
    <m/>
    <s v="cis@cisinformatica.cat"/>
    <s v="972 22 89 43"/>
    <s v="B. Integradores TI generalistas"/>
    <s v="B127421927"/>
    <s v="Empresa ubicada en Girona especializada en servicios integrales de TI para pymes: soporte técnico y remoto, mantenimiento de sistemas, ciberseguridad (auditoría, firewall, antivirus, backup cloud), soluciones cloud, instalación de redes y comunicaciones (wifi, telefonía IP, fibra), cámaras de seguridad y desarrollo de páginas web y ERP sectoriales (comercio, hostelería, gestión de proyectos). También es agente digitalizador del Kit Digital."/>
    <s v="Contacte » CIS Informàtica"/>
    <s v="Cubre todas las áreas esenciales de TI (workplace, cloud, ciberseguridad, business apps, comunicaciones), trabajando con empresas de distintos sectores, sin una verticalización única."/>
    <s v="No Activa"/>
    <m/>
    <s v="Girona"/>
    <m/>
    <m/>
    <m/>
    <m/>
    <m/>
    <m/>
    <m/>
    <m/>
    <m/>
    <m/>
    <m/>
    <m/>
    <m/>
    <m/>
    <m/>
    <m/>
    <m/>
    <m/>
    <m/>
    <m/>
    <m/>
    <m/>
    <s v="No"/>
  </r>
  <r>
    <s v="OX-ONE NETWORKS SL"/>
    <m/>
    <m/>
    <x v="7"/>
    <s v="12.01 - Pendiente recibir confirmación contrato modificado  y enviar a Raquel Muñoz."/>
    <s v="Carlota"/>
    <s v="Gonzalo González (director de desarrollo de negocio)"/>
    <s v="+ 34 914855315 / +34 607110458"/>
    <s v="gonzalo.gonzalez@ox-one.com"/>
    <s v="911 115 838"/>
    <s v="B. Integradores TI generalistas"/>
    <s v="B82904566"/>
    <s v="Otros servicios relacionados con las tecnologías de la información y la informática"/>
    <s v="https://www.ox-one.com/que-hacemos"/>
    <s v="Ox‑One Networks es una consultora tecnológica de Alcorcón especializada en redes, seguridad, cloud edge y monitorización, con servicios 24/7 y gestión de redes sociales para pymes."/>
    <s v="Activa"/>
    <m/>
    <s v="Madrid"/>
    <s v="POZUELO DE ALARCON"/>
    <m/>
    <n v="4"/>
    <m/>
    <s v="info@ox-one.com"/>
    <m/>
    <m/>
    <m/>
    <m/>
    <m/>
    <m/>
    <m/>
    <m/>
    <m/>
    <m/>
    <m/>
    <m/>
    <m/>
    <m/>
    <m/>
    <m/>
    <m/>
    <s v="No"/>
  </r>
  <r>
    <s v="ASISTENCIA TECNICA EN COMUNICACIONES SL"/>
    <m/>
    <s v="Y"/>
    <x v="5"/>
    <m/>
    <s v="Anna"/>
    <s v="Ana Patricia Botin Sanz Sautuola O Shea"/>
    <s v="965 92 29 82 / 608 14 01 24"/>
    <s v="atc@atcinformatica.com"/>
    <s v="965 92 29 82 / 608 14 01 24"/>
    <s v="A. Informáticos"/>
    <s v="B03784816"/>
    <s v="Comercio de equipos de oficina"/>
    <s v="NO WEB"/>
    <s v="Comercializa equipos de oficina/hardware, sin componente de software o digitalización, lo que la clasifica como informático tradicional."/>
    <s v="Activa"/>
    <s v="No_Cliente"/>
    <s v="Araba"/>
    <s v="01322"/>
    <n v="654690"/>
    <n v="8"/>
    <n v="2"/>
    <n v="0.24329999999999999"/>
    <n v="965921636"/>
    <m/>
    <m/>
    <m/>
    <s v=" Matias Rodriguez Inciarte"/>
    <s v=" Roberto Fernandez Diaz"/>
    <s v=" Ignacio Berdugo Gomez Torre"/>
    <s v=" Angel Gabilondo Pujol"/>
    <s v="Administrador"/>
    <s v=" Director Financiero"/>
    <s v=" Consejero"/>
    <s v=" Consejero Delegado"/>
    <s v=" Administrador"/>
    <m/>
    <m/>
    <m/>
    <m/>
    <s v="No"/>
  </r>
  <r>
    <s v="SEMIC"/>
    <m/>
    <m/>
    <x v="5"/>
    <m/>
    <s v="Anna"/>
    <m/>
    <m/>
    <m/>
    <m/>
    <s v="-"/>
    <s v="A31016322"/>
    <m/>
    <m/>
    <m/>
    <s v="Activa"/>
    <m/>
    <m/>
    <m/>
    <m/>
    <m/>
    <m/>
    <m/>
    <m/>
    <m/>
    <m/>
    <m/>
    <m/>
    <m/>
    <m/>
    <m/>
    <m/>
    <m/>
    <m/>
    <m/>
    <m/>
    <m/>
    <m/>
    <m/>
    <m/>
    <s v="No"/>
  </r>
  <r>
    <s v="SEACOMM SOLUCIONES INTEGRALES DE TELECOMUNICACIONES SL"/>
    <m/>
    <s v="Y"/>
    <x v="5"/>
    <m/>
    <s v="Anna"/>
    <s v=""/>
    <n v="911733880"/>
    <m/>
    <m/>
    <s v="B. Integradores TI generalistas"/>
    <s v="B86811189"/>
    <s v="Servicios TI: Comunicaciones unificadas, Networking, Ciberseguridad, Infraestructura TIC, Wireless, Servicios y Mantenimiento, Audiovisuales, Edificación (seguridad/monitoreo)"/>
    <s v="www.seacomm.es"/>
    <s v="Ofrece comunicaciones unificadas, networking, ciberseguridad (auditoría, ISO27001, vulnerabilidades, SOC), infraestructura TIC (continuidad, recuperación), soporte 24/7 y audiovisuales con instalación; es multi-sector (no especializado verticalmente) y cubre un ciclo completo de servicios TI; encaja como Integrador TI generalista."/>
    <s v="Activa"/>
    <s v="No_Cliente"/>
    <s v="Madrid"/>
    <s v="28023"/>
    <n v="460336"/>
    <n v="6"/>
    <n v="1"/>
    <n v="3.73E-2"/>
    <n v="678433022"/>
    <n v="600571845"/>
    <m/>
    <m/>
    <s v=""/>
    <s v=""/>
    <s v=""/>
    <s v=""/>
    <s v=""/>
    <s v=""/>
    <s v=""/>
    <s v=""/>
    <s v=""/>
    <m/>
    <m/>
    <m/>
    <m/>
    <s v="SI"/>
  </r>
  <r>
    <s v="LOGISTICA INTEGRAL TENERIFE SL"/>
    <m/>
    <s v="Y"/>
    <x v="5"/>
    <m/>
    <s v="Anna"/>
    <s v="Raul Rafael Portaencasa Galan"/>
    <n v="922102113"/>
    <m/>
    <m/>
    <s v="— (No aplica a TI)"/>
    <s v="B38530705"/>
    <s v="Servicios de transporte y logística integral"/>
    <s v="https://www.logisticatenerife.com"/>
    <s v="Empresa de logística, no encaja en arquetipos TI; sigue activa con web corporativa."/>
    <s v="No Activa"/>
    <s v="No_Cliente"/>
    <s v="Santa Cruz de Tenerife"/>
    <s v="38600"/>
    <n v="389953"/>
    <n v="1"/>
    <n v="2"/>
    <n v="0.28320000000000001"/>
    <n v="922394415"/>
    <m/>
    <m/>
    <m/>
    <s v=" Raul Portaencasa Galan"/>
    <s v=" Enrique Molina"/>
    <s v=""/>
    <s v=""/>
    <s v="Administrador"/>
    <s v=" Director Financiero"/>
    <s v=" Consejero"/>
    <s v=" Consejero Delegado"/>
    <s v=" Administrador"/>
    <m/>
    <m/>
    <m/>
    <m/>
    <s v="No"/>
  </r>
  <r>
    <s v="NIVEL IV SERVICIOS INFORMATICOS GALLEGOS SL"/>
    <m/>
    <s v="Y"/>
    <x v="5"/>
    <m/>
    <s v="Anna"/>
    <m/>
    <m/>
    <m/>
    <m/>
    <s v="A. Informáticos"/>
    <s v="B36294368"/>
    <s v="Servicios informáticos, soporte técnico y consultoría TI"/>
    <s v="https://www.niveliv.es"/>
    <s v="Servicios TI básicos y soporte técnico; multi-sector; encaja con Informáticos."/>
    <s v="No Activa"/>
    <m/>
    <m/>
    <m/>
    <m/>
    <m/>
    <m/>
    <m/>
    <m/>
    <m/>
    <m/>
    <m/>
    <m/>
    <m/>
    <m/>
    <m/>
    <m/>
    <m/>
    <m/>
    <m/>
    <m/>
    <m/>
    <m/>
    <m/>
    <m/>
    <s v="No"/>
  </r>
  <r>
    <s v="DISTRITO K SL"/>
    <m/>
    <s v="Y"/>
    <x v="5"/>
    <m/>
    <s v="Anna"/>
    <s v="Aktiengesellschaft Heyde"/>
    <n v="981235313"/>
    <s v="distritok@distritok.com"/>
    <m/>
    <s v="D. Desarrolladores de soluciones digitales básicas"/>
    <s v="B82270474"/>
    <s v="Distribución de software musical, consultoría y soluciones digitales"/>
    <s v="https://www.distritok.com"/>
    <s v="Soluciones digitales y distribución de software en sector cultural; multisector."/>
    <s v="Activa"/>
    <s v="No_Cliente"/>
    <s v="A Coruña"/>
    <s v="15005"/>
    <n v="3211075"/>
    <n v="30"/>
    <n v="1"/>
    <n v="0.28170000000000001"/>
    <n v="981168070"/>
    <m/>
    <m/>
    <m/>
    <s v=""/>
    <s v=""/>
    <s v=""/>
    <s v=""/>
    <s v="Administrador"/>
    <s v=" Director Financiero"/>
    <s v=" Consejero"/>
    <s v=" Consejero Delegado"/>
    <s v=" Administrador"/>
    <m/>
    <m/>
    <m/>
    <m/>
    <s v="No"/>
  </r>
  <r>
    <s v="NETDIFFUSION SL"/>
    <m/>
    <s v="Y"/>
    <x v="5"/>
    <m/>
    <s v="Anna"/>
    <s v="Alvaro Nicolas Sanchez Garcia Viedma"/>
    <n v="932805333"/>
    <m/>
    <m/>
    <s v="D. Desarrolladores de soluciones digitales básicas"/>
    <s v="B64603565"/>
    <s v="Desarrollo web, marketing digital y comunicación online"/>
    <s v="https://www.netdiffusion.net/"/>
    <s v="Ofrece servicios digitales (web, marketing, SEO/SEM); multisector; encaja en desarrolladores digitales básicos."/>
    <s v="Activa"/>
    <s v="No_Cliente"/>
    <s v="Barcelona"/>
    <s v="08028"/>
    <n v="1020113"/>
    <n v="7"/>
    <n v="2"/>
    <n v="0.28060000000000002"/>
    <n v="630963290"/>
    <m/>
    <m/>
    <m/>
    <s v=" Juan Carlos Sanchez Peiro"/>
    <s v=""/>
    <s v=""/>
    <s v=""/>
    <s v="Administrador"/>
    <s v=" Director Financiero"/>
    <s v=" Consejero"/>
    <s v=" Consejero Delegado"/>
    <s v=" Administrador"/>
    <m/>
    <m/>
    <m/>
    <m/>
    <s v="No"/>
  </r>
  <r>
    <s v="SOFT FUTUR SOFTWARE FACTORY SL"/>
    <m/>
    <s v="Y"/>
    <x v="5"/>
    <m/>
    <s v="Anna"/>
    <s v="Pascal Moraux "/>
    <m/>
    <m/>
    <m/>
    <s v="D. Desarrolladores de soluciones digitales básicas"/>
    <s v="B25350515"/>
    <s v="Desarrollo de software de gestión empresarial y apps"/>
    <s v="https://soft-futur.com/"/>
    <s v="Desarrollo de software de gestión y soluciones digitales; multisector; encaja en desarrolladores."/>
    <s v="No Activa"/>
    <s v="No_Cliente"/>
    <s v="Córdoba"/>
    <s v="14940"/>
    <n v="1058734"/>
    <n v="1"/>
    <n v="1"/>
    <n v="0.27950000000000003"/>
    <m/>
    <m/>
    <m/>
    <m/>
    <s v=" Jose Matias Azuara Garcia"/>
    <s v=" Marie Bernadette Fistarol Claire"/>
    <s v=" Olivier Jolland"/>
    <s v=" Tessi"/>
    <s v="Administrador"/>
    <s v=" Director Financiero"/>
    <s v=" Consejero"/>
    <s v=" Consejero Delegado"/>
    <s v=" Administrador"/>
    <m/>
    <m/>
    <m/>
    <m/>
    <s v="No"/>
  </r>
  <r>
    <s v="NAUDIT HIGH PERFORMANCE COMPUTING AND NETWORKING INGENIERIA SL"/>
    <m/>
    <s v="Y"/>
    <x v="5"/>
    <m/>
    <s v="Anna"/>
    <s v="Jane Bisset Nicola"/>
    <n v="918960075"/>
    <m/>
    <m/>
    <s v="E. Consultoras innovación digital"/>
    <s v="B85196439"/>
    <s v="Auditoría de redes, calidad de servicio, ciberseguridad y HPC"/>
    <s v="https://www.naudit.es"/>
    <s v="Especializada en redes, big data, análisis de rendimiento y ciberseguridad avanzada; encaja como consultora de innovación digital."/>
    <s v="No Activa"/>
    <s v="No_Cliente"/>
    <s v="Madrid"/>
    <s v="28049"/>
    <n v="436819"/>
    <n v="1"/>
    <n v="1"/>
    <n v="0.25990000000000002"/>
    <m/>
    <m/>
    <m/>
    <m/>
    <s v=" Jaime Aperador Garza"/>
    <s v=""/>
    <s v=""/>
    <s v=""/>
    <s v="Administrador"/>
    <s v=" Director Financiero"/>
    <s v=" Consejero"/>
    <s v=" Consejero Delegado"/>
    <s v=" Administrador"/>
    <m/>
    <m/>
    <m/>
    <m/>
    <s v="No"/>
  </r>
  <r>
    <s v="D.F. SISTEMES SL"/>
    <m/>
    <s v="Y"/>
    <x v="5"/>
    <m/>
    <s v="Anna"/>
    <s v="Beatriz Gurruchaga Sanchez"/>
    <n v="971861072"/>
    <s v="sistemas@dfsistemes.es"/>
    <m/>
    <s v="C. Integradores TI sectoriales"/>
    <s v="B07696719"/>
    <s v="Desarrollo de software, venta y mantenimiento de hardware, soluciones sectoriales"/>
    <s v="www.dfsistemes.es"/>
    <s v="Ofrece software, mantenimiento y hardware con soluciones sectoriales como ERP para retail y agro. Evidencia clara de verticalización sectorial. Se clasifica como integrador TI sectorial."/>
    <s v="Activa"/>
    <s v="No_Cliente"/>
    <s v="Illes Balears"/>
    <s v="07440"/>
    <n v="464703"/>
    <n v="7"/>
    <n v="2"/>
    <n v="0.249"/>
    <n v="971860524"/>
    <n v="971860317"/>
    <m/>
    <m/>
    <s v=" Javier Polidura Arruga"/>
    <s v=""/>
    <s v=""/>
    <s v=""/>
    <s v="Administrador"/>
    <s v=" Director Financiero"/>
    <s v=" Consejero"/>
    <s v=" Consejero Delegado"/>
    <s v=" Administrador"/>
    <s v=" comercial@dfsistemes.es"/>
    <s v=" suport@dfsistemes.es"/>
    <s v=" programacion@dfsistemes.es"/>
    <m/>
    <s v="No"/>
  </r>
  <r>
    <s v="QUOPIAM INFORMÁTICA SL"/>
    <m/>
    <s v="Y"/>
    <x v="5"/>
    <m/>
    <s v="Anna"/>
    <s v="Thomas Briffett Duncan"/>
    <n v="938513954"/>
    <s v="info@quopiam.com"/>
    <m/>
    <s v="B. Integradores TI generalistas"/>
    <s v="B64510480"/>
    <s v="Software, mantenimiento, redes, asesoramiento informático"/>
    <s v="www.quopiam.com"/>
    <s v="Presta servicios de software, creación web, mantenimiento y redes, cubriendo TI completos. No se observa especialización sectorial. Se clasifica como integrador TI generalista."/>
    <s v="Activa"/>
    <s v="No_Cliente"/>
    <s v="Barcelona"/>
    <s v="08560"/>
    <n v="2140082"/>
    <n v="11"/>
    <n v="2"/>
    <n v="0.24590000000000001"/>
    <n v="661931027"/>
    <n v="661358948"/>
    <n v="664359611"/>
    <n v="650090429"/>
    <s v=""/>
    <s v=""/>
    <s v=""/>
    <s v=""/>
    <s v="Administrador"/>
    <s v=" Director Financiero"/>
    <s v=" Consejero"/>
    <s v=" Consejero Delegado"/>
    <s v=" Administrador"/>
    <m/>
    <m/>
    <m/>
    <m/>
    <s v="No"/>
  </r>
  <r>
    <s v="PERI COMPUTER SYSTEMS SL"/>
    <m/>
    <s v="Y"/>
    <x v="5"/>
    <m/>
    <s v="Anna"/>
    <s v="Evangelina Martinez Alfaro"/>
    <n v="932656083"/>
    <s v="info@atmbcn.com"/>
    <m/>
    <s v="A. Informáticos"/>
    <s v="B63485841"/>
    <s v="Instalación, reparación y mantenimiento de equipos informáticos y tratamiento de datos"/>
    <s v="https://pericomputer.com/"/>
    <s v="Actividad basada en instalación, reparación y mantenimiento de equipos informáticos, junto a servicios de tratamiento de datos. Es multi-sector y encaja en informáticos tradicionales."/>
    <s v="Activa"/>
    <s v="Cliente_JZ"/>
    <s v="Barcelona"/>
    <s v="08026"/>
    <n v="389829"/>
    <n v="4"/>
    <n v="1"/>
    <n v="0.2382"/>
    <n v="931256890"/>
    <n v="606540635"/>
    <n v="606540051"/>
    <m/>
    <s v=" Marta De Teresa Pertusa"/>
    <s v=" Laura Molina"/>
    <s v=" Expal Systems"/>
    <s v=""/>
    <s v="Administrador"/>
    <s v=" Director Financiero"/>
    <s v=" Consejero"/>
    <s v=" Consejero Delegado"/>
    <s v=" Administrador"/>
    <m/>
    <m/>
    <m/>
    <m/>
    <s v="No"/>
  </r>
  <r>
    <s v="GAILEN TECNOLOGÍAS SOCIEDAD LIMITADA LABORAL"/>
    <m/>
    <s v="Y"/>
    <x v="5"/>
    <m/>
    <s v="Anna"/>
    <s v="Giovanni Puppo"/>
    <m/>
    <m/>
    <m/>
    <s v="A. Informáticos"/>
    <s v="B95525267"/>
    <s v="Comercialización, mantenimiento e instalación de equipos informáticos"/>
    <s v="https://gailen.es/"/>
    <s v="La actividad principal es comercialización y mantenimiento de equipos informáticos, sin evidencia de desarrollo de software especializado. Clasificada como informático."/>
    <s v="No Activa"/>
    <s v="No_Cliente"/>
    <s v="Bizkaia"/>
    <s v="48940"/>
    <n v="1056593"/>
    <n v="5"/>
    <n v="1"/>
    <n v="0.23760000000000001"/>
    <m/>
    <m/>
    <m/>
    <m/>
    <s v=" Attilio Lisi"/>
    <s v=" Franco Cappiello"/>
    <s v=""/>
    <s v=""/>
    <s v="Administrador"/>
    <s v=" Director Financiero"/>
    <s v=" Consejero"/>
    <s v=" Consejero Delegado"/>
    <s v=" Administrador"/>
    <m/>
    <m/>
    <m/>
    <m/>
    <s v="No"/>
  </r>
  <r>
    <s v="SERVEIS INFORMÀTICS GARCIA I BAGUE SL"/>
    <m/>
    <s v="Y"/>
    <x v="5"/>
    <m/>
    <s v="Anna"/>
    <s v="Oscar Ortiz Torrado"/>
    <n v="937551659"/>
    <m/>
    <m/>
    <s v="A. Informáticos"/>
    <s v="B60534922"/>
    <s v="Reparación y venta de equipos informáticos y complementos"/>
    <s v="https://www.gimbi.es/"/>
    <s v="Se dedica a la reparación y venta de hardware y complementos. No tiene servicios avanzados ni verticalización sectorial. Se clasifica como informático."/>
    <s v="Activa"/>
    <s v="Cliente_OSP"/>
    <s v="Barcelona"/>
    <s v="08301"/>
    <n v="579639"/>
    <n v="2"/>
    <n v="1"/>
    <n v="0.2374"/>
    <n v="937410141"/>
    <n v="625418068"/>
    <n v="605676490"/>
    <n v="625418067"/>
    <s v=" Domingo Diaz Ambrona Pinna"/>
    <s v=""/>
    <s v=""/>
    <s v=""/>
    <s v="Administrador"/>
    <s v=" Director Financiero"/>
    <s v=" Consejero"/>
    <s v=" Consejero Delegado"/>
    <s v=" Administrador"/>
    <m/>
    <m/>
    <m/>
    <m/>
    <s v="No"/>
  </r>
  <r>
    <s v="IONE TEAM SL"/>
    <m/>
    <s v="Y"/>
    <x v="5"/>
    <m/>
    <s v="Anna"/>
    <s v="Maria Teresa Broto Lopez"/>
    <n v="914443916"/>
    <s v="administracion@ioneteam.es"/>
    <m/>
    <s v="B. Integradores TI generalistas"/>
    <s v="B86364080"/>
    <s v="Consultoría e ingeniería TIC, implementación y mantenimiento de proyectos"/>
    <s v="https://www.ioneteam.es/"/>
    <s v="Dedicada a consultoría, ingeniería y mantenimiento de proyectos TIC para múltiples clientes y sectores. Encaja en integrador TI generalista."/>
    <s v="Activa"/>
    <s v="No_Cliente"/>
    <s v="Madrid"/>
    <s v="28223"/>
    <n v="2408018"/>
    <n v="28"/>
    <n v="2"/>
    <n v="0.2351"/>
    <n v="655733408"/>
    <m/>
    <m/>
    <m/>
    <s v=" Isidro Huesa Sanchez"/>
    <s v=" Edward Jones Antony"/>
    <s v=" Hector Jose Colmenares Silva"/>
    <s v=""/>
    <s v="Administrador"/>
    <s v=" Director Financiero"/>
    <s v=" Consejero"/>
    <s v=" Consejero Delegado"/>
    <s v=" Administrador"/>
    <s v=" joseluis.fernandez@ioneteam.es"/>
    <m/>
    <m/>
    <m/>
    <s v="SI"/>
  </r>
  <r>
    <s v="ISIS INGENIERIA Y SISTEMAS SL"/>
    <m/>
    <s v="Y"/>
    <x v="5"/>
    <m/>
    <s v="Anna"/>
    <s v="Luis Maria Pintos Arca"/>
    <n v="916848015"/>
    <s v="isis@isis-is.com"/>
    <m/>
    <s v="A. Informáticos"/>
    <s v="B81909780"/>
    <s v="Venta, importación, reparación y mantenimiento de equipos informáticos y electrónicos; asesoría informática"/>
    <s v="https://istsis.com/"/>
    <s v="Actividad principal en compraventa, reparación y mantenimiento de equipos, junto a asesoría informática. Multi-sector, centrado en hardware y soporte. Se clasifica como informático."/>
    <s v="Activa"/>
    <s v="Cliente_OSP"/>
    <s v="Madrid"/>
    <s v="28909"/>
    <n v="383633"/>
    <n v="5"/>
    <n v="2"/>
    <n v="0.2283"/>
    <n v="916848971"/>
    <n v="916847920"/>
    <n v="696353141"/>
    <n v="654414594"/>
    <s v=" Susana Pintos Torres"/>
    <s v=""/>
    <s v=""/>
    <s v=""/>
    <s v="Administrador"/>
    <s v=" Director Financiero"/>
    <s v=" Consejero"/>
    <s v=" Consejero Delegado"/>
    <s v=" Administrador"/>
    <s v=" oscar@isis-is.com"/>
    <m/>
    <m/>
    <m/>
    <s v="SI"/>
  </r>
  <r>
    <s v="ALERCE INFORMATICA APLICADA SA"/>
    <m/>
    <s v="Y"/>
    <x v="5"/>
    <m/>
    <s v="Anna"/>
    <s v="Andreas Scherrer "/>
    <n v="976253400"/>
    <s v="alertran@alerce.es"/>
    <m/>
    <s v="B. Integradores TI generalistas"/>
    <s v="A50231182"/>
    <s v="Venta, reparación y mantenimiento de equipos informáticos, mobiliario de oficina y componentes"/>
    <s v="https://alerce.alerce-group.com/es/"/>
    <s v="Ofrece servicios de venta, reparación, mantenimiento y soporte de equipos informáticos, además de soluciones de gestión. Multi-sector, lo que encaja en integrador TI generalista."/>
    <s v="No Activa"/>
    <s v="No_Cliente"/>
    <s v="Zaragoza"/>
    <s v="50197"/>
    <n v="6232510"/>
    <n v="60"/>
    <n v="3"/>
    <n v="0.22789999999999999"/>
    <n v="913121720"/>
    <n v="944318067"/>
    <n v="876768266"/>
    <n v="876768531"/>
    <s v=""/>
    <s v=""/>
    <s v=""/>
    <s v=""/>
    <s v="Administrador"/>
    <s v=" Director Financiero"/>
    <s v=" Consejero"/>
    <s v=" Consejero Delegado"/>
    <s v=" Administrador"/>
    <s v=" madrid@alerce.es"/>
    <s v=" jpardo@alerce.es"/>
    <s v=" bilbao@alerce.es"/>
    <s v=" aruiz@alerce.es"/>
    <s v="No"/>
  </r>
  <r>
    <s v="FERSOFT INFORMATICA SL"/>
    <m/>
    <s v="Y"/>
    <x v="5"/>
    <m/>
    <s v="Anna"/>
    <s v="Francisco Fernando Bonilla Rodriguez"/>
    <n v="957466909"/>
    <s v="marketing@fersoft.es"/>
    <m/>
    <s v="B. Integradores TI generalistas"/>
    <s v="B14455703"/>
    <s v="Confección de software, formación, asesoría TI, mantenimiento; venta de equipos"/>
    <s v="https://fersoft.es/"/>
    <s v="Portfolio end-to-end para pymes: Workplace/infra, Business Apps (ERP/CRM), Cloud y ciberseguridad, con mantenimiento. Multisector. Se clasifica como integrador TI generalista por cubrir soporte, software y hardware."/>
    <s v="Activa"/>
    <s v="No_Cliente"/>
    <s v="Córdoba"/>
    <s v="14011"/>
    <n v="1320913"/>
    <n v="37"/>
    <n v="2"/>
    <n v="0.218"/>
    <n v="957463548"/>
    <n v="957463547"/>
    <n v="957463622"/>
    <n v="677400769"/>
    <s v=""/>
    <s v=""/>
    <s v=""/>
    <s v=""/>
    <s v="Administrador"/>
    <s v=" Director Financiero"/>
    <s v=" Consejero"/>
    <s v=" Consejero Delegado"/>
    <s v=" Administrador"/>
    <s v=" raimon@fersoft.es"/>
    <s v=" desarrollo@fersoft.es"/>
    <s v=" ventas@fersoft.es"/>
    <s v=" webmaster@fersoft.es"/>
    <s v="No"/>
  </r>
  <r>
    <s v="SOFTLAN DESARROLLOS INFORMATICOS SL"/>
    <m/>
    <s v="Y"/>
    <x v="5"/>
    <m/>
    <s v="Anna"/>
    <s v="Jesus Pereiro Recacoechea"/>
    <n v="943748105"/>
    <s v="info@softlan.biz"/>
    <m/>
    <s v="B. Integradores TI generalistas"/>
    <s v="B20706396"/>
    <s v="Desarrollo de aplicaciones, mantenimiento, instalación de redes y conectividad"/>
    <s v="www.softlan.eus"/>
    <s v="Portfolio de ERP/CRM, BI, Cloud e infra (Workplace) con soporte y mantenimiento. Multisector PYME. Se clasifica como integrador TI generalista (servicios TI completos)."/>
    <s v="No Activa"/>
    <s v="No_Cliente"/>
    <s v="Guipúzcoa"/>
    <s v="20870"/>
    <n v="519336"/>
    <n v="1"/>
    <n v="1"/>
    <n v="0.21740000000000001"/>
    <n v="943748228"/>
    <n v="605772094"/>
    <m/>
    <m/>
    <s v=""/>
    <s v=""/>
    <s v=""/>
    <s v=""/>
    <s v="Administrador"/>
    <s v=" Director Financiero"/>
    <s v=" Consejero"/>
    <s v=" Consejero Delegado"/>
    <s v=" Administrador"/>
    <m/>
    <m/>
    <m/>
    <m/>
    <s v="No"/>
  </r>
  <r>
    <s v="NEXTGAL SOLUCIONES INFORMATICAS SL"/>
    <m/>
    <s v="Y"/>
    <x v="5"/>
    <m/>
    <s v="Anna"/>
    <s v="Javier Ayala Martinez Egidua"/>
    <n v="981145034"/>
    <s v="rrhh@coprum.es"/>
    <m/>
    <s v="D. Desarrolladores de soluciones digitales básicas"/>
    <s v="B70178470"/>
    <s v="Creación, investigación, desarrollo y programación de software; diseño gráfico"/>
    <s v="https://nextgal.es/quienes-somos/"/>
    <s v="Su web muestra servicios de desarrollo de software a medida, apps y soluciones digitales. Multi-sector sin vertical único. Clasificada como desarrollador de soluciones digitales."/>
    <s v="No Activa"/>
    <s v="No_Cliente"/>
    <s v="A Coruña"/>
    <s v="15008"/>
    <n v="2140542"/>
    <n v="96"/>
    <n v="3"/>
    <n v="0.21629999999999999"/>
    <m/>
    <m/>
    <m/>
    <m/>
    <s v=" Fernando Gonzalez Moreno Ochoa Retana"/>
    <s v=""/>
    <s v=""/>
    <s v=""/>
    <s v="Administrador"/>
    <s v=" Director Financiero"/>
    <s v=" Consejero"/>
    <s v=" Consejero Delegado"/>
    <s v=" Administrador"/>
    <s v=" info@nextgal.es"/>
    <m/>
    <m/>
    <m/>
    <s v="No"/>
  </r>
  <r>
    <s v="NESDI SL"/>
    <m/>
    <s v="Y"/>
    <x v="5"/>
    <m/>
    <s v="Anna"/>
    <s v="Jose Luis Grandio Torre"/>
    <n v="966109970"/>
    <s v="diana.company@nesdi.net"/>
    <m/>
    <s v="C. Integradores TI sectoriales"/>
    <s v="B53154134"/>
    <s v="Venta de equipos y software, consultoría informática, formación, mantenimiento"/>
    <s v="https://nesdi.net/"/>
    <s v="Ofrece soluciones TI especializadas para farmacias: TPV, gestión, mantenimiento y automatización. Fuerte verticalización en el sector farmacéutico. Se clasifica como integrador TI sectorial."/>
    <s v="Activa"/>
    <s v="Cliente_OSP"/>
    <s v="Alicante"/>
    <s v="03440"/>
    <n v="566666"/>
    <n v="3"/>
    <n v="2"/>
    <n v="0.2142"/>
    <n v="965553412"/>
    <n v="966551427"/>
    <n v="965551412"/>
    <m/>
    <s v=" Tayssir Amar Mohamed"/>
    <s v=""/>
    <s v=""/>
    <s v=""/>
    <s v="Administrador"/>
    <s v=" Director Financiero"/>
    <s v=" Consejero"/>
    <s v=" Consejero Delegado"/>
    <s v=" Administrador"/>
    <s v=" info@nesdi.net"/>
    <m/>
    <m/>
    <m/>
    <s v="No"/>
  </r>
  <r>
    <s v="ALMIS INFORMATICA FINANCIERA SL"/>
    <m/>
    <s v="Y"/>
    <x v="5"/>
    <m/>
    <s v="Anna"/>
    <s v="Roberto Sanchez Sanchez"/>
    <n v="943780717"/>
    <s v="rrhh@almis.com"/>
    <m/>
    <s v="C. Integradores TI sectoriales"/>
    <s v="B20481446"/>
    <s v="Desarrollo de software, consultoría informática, outsourcing de personal TI"/>
    <s v="www.almis.com"/>
    <s v="Su web confirma que es especialista en banca y finanzas, ofreciendo software de gestión financiera y soluciones core banking. Vertical claro en sector financiero. Se clasifica como integrador sectorial."/>
    <s v="No Activa"/>
    <s v="No_Cliente"/>
    <s v="Guipúzcoa"/>
    <s v="20560"/>
    <n v="4051051"/>
    <n v="61"/>
    <n v="6"/>
    <n v="0.21149999999999999"/>
    <n v="943712099"/>
    <m/>
    <m/>
    <m/>
    <s v=" Miguel Lleyda Domingo"/>
    <s v=""/>
    <s v=""/>
    <s v=""/>
    <s v="Administrador"/>
    <s v=" Director Financiero"/>
    <s v=" Consejero"/>
    <s v=" Consejero Delegado"/>
    <s v=" Administrador"/>
    <s v=" manuel.sanmartin@almis.com"/>
    <s v=" info@almis.com"/>
    <s v=" almis@almis.com"/>
    <s v=" jordi.camarasa@almis.com"/>
    <s v="No"/>
  </r>
  <r>
    <s v="MAXEN TECHNOLOGIES SL"/>
    <s v="Y"/>
    <s v="Y"/>
    <x v="8"/>
    <m/>
    <s v="Susana"/>
    <s v="Javier Demetrio Lopez Martins"/>
    <n v="937942365"/>
    <s v="info@maxen.es"/>
    <s v="NO HAY"/>
    <s v="B. Integradores TI generalistas"/>
    <s v="B63689475"/>
    <s v="Venta de productos y servicios electrónicos, informáticos, telemáticos y telecomunicaciones"/>
    <s v="https://maxen.es/"/>
    <s v="Perfil en LinkedIn confirma servicios TI multisectoriales (informática, telecomunicaciones). Clasificada como integrador TI generalista."/>
    <s v="Activa"/>
    <s v="Cliente_OSP"/>
    <s v="Barcelona"/>
    <s v="08360"/>
    <n v="483316"/>
    <n v="5"/>
    <n v="1"/>
    <n v="0.17180000000000001"/>
    <n v="677049674"/>
    <n v="664246958"/>
    <n v="654103579"/>
    <n v="627283544"/>
    <s v=" Fernando Miguel Palma Cortes"/>
    <s v=" Santiago Maicas Prieto"/>
    <s v=" Oscar Jose Pinto Perez"/>
    <s v=""/>
    <s v="Administrador"/>
    <s v=" Director Financiero"/>
    <s v=" Consejero"/>
    <s v=" Consejero Delegado"/>
    <s v=" Administrador"/>
    <m/>
    <m/>
    <m/>
    <m/>
    <s v="No"/>
  </r>
  <r>
    <s v="LAFORJA SISTEMAS SL"/>
    <s v="Y"/>
    <s v="Y"/>
    <x v="5"/>
    <m/>
    <s v="Susana"/>
    <s v="Julian Lopez Beltran"/>
    <n v="934646126"/>
    <s v="adminls@laforja.com"/>
    <n v="937552151"/>
    <s v="B. Integradores TI generalistas"/>
    <s v="B61287033"/>
    <s v="Venta, importación y mantenimiento de equipos informáticos/electrónicos; I+D+i"/>
    <s v="https://sistemas.laforja.com/#contacto"/>
    <s v="Web oficial activa, empresa especializada en sistemas electrónicos e informáticos, con I+D+i. Multi-sector. Clasificada como integrador TI generalista."/>
    <s v="Activa"/>
    <s v="No_Cliente"/>
    <s v="Barcelona"/>
    <s v="08349"/>
    <n v="1064417"/>
    <n v="39"/>
    <n v="2"/>
    <n v="0.17119999999999999"/>
    <n v="937566270"/>
    <n v="655825058"/>
    <n v="655825057"/>
    <n v="655825056"/>
    <s v=""/>
    <s v=""/>
    <s v=""/>
    <s v=""/>
    <s v="Administrador"/>
    <s v=" Director Financiero"/>
    <s v=" Consejero"/>
    <s v=" Consejero Delegado"/>
    <s v=" Administrador"/>
    <m/>
    <m/>
    <m/>
    <m/>
    <s v="SI"/>
  </r>
  <r>
    <s v="AGENCIA INTERACTIVA EABARCELONA SL"/>
    <m/>
    <s v="N"/>
    <x v="5"/>
    <d v="2025-10-07T00:00:00"/>
    <s v="Susana"/>
    <s v="Teresa Rodriguez Beltran"/>
    <n v="931629051"/>
    <s v="info@seocom.agency  (mireia)"/>
    <s v="933 68 64 11"/>
    <s v="D. Desarrolladores de soluciones digitales básicas"/>
    <s v="B64890510"/>
    <s v="Diseño, programación y gestión de proyectos en Internet"/>
    <s v="NO WEB"/>
    <s v="Actividad centrada en diseño y desarrollo de proyectos digitales para internet, principalmente páginas web. Multi-sector, sin sector único. Se clasifica como desarrollador de soluciones digitales básicas."/>
    <s v="Activa"/>
    <s v="Cliente_OSP"/>
    <s v="Barcelona"/>
    <s v="08018"/>
    <n v="1489333"/>
    <n v="19"/>
    <n v="1"/>
    <n v="0.2278"/>
    <n v="933686411"/>
    <n v="665601543"/>
    <n v="662178276"/>
    <n v="634677337"/>
    <s v=" Jose Antonio Saenz Espinosa"/>
    <s v=" Eva Maria Mendez Leon"/>
    <s v=" Jose Gonzalez Sancho"/>
    <s v=""/>
    <s v="Administrador"/>
    <s v=" Director Financiero"/>
    <s v=" Consejero"/>
    <s v=" Consejero Delegado"/>
    <s v=" Administrador"/>
    <m/>
    <m/>
    <m/>
    <m/>
    <s v="No"/>
  </r>
  <r>
    <s v="TETRABIT DISTRIBUIDORA DE MATERIAL INFORMATICO SL"/>
    <m/>
    <s v="N"/>
    <x v="5"/>
    <d v="2025-10-07T00:00:00"/>
    <s v="Susana"/>
    <s v="Maria Adelaida Arroyo Muñoz"/>
    <n v="963349538"/>
    <s v="pvl@tetrabit.com"/>
    <s v="963 349 538"/>
    <s v="A. Informáticos"/>
    <s v="B96807987"/>
    <s v="Distribución, importación/exportación y alquiler de equipos informáticos; formación en informática"/>
    <s v="https://www.tetrabit.com/?utm_source=chatgpt.com"/>
    <s v="Se dedica a compraventa y distribución de material y equipos informáticos, incluyendo alquiler y formación. Multi-sector y orientado a hardware, por lo que se clasifica como informático."/>
    <s v="Activa"/>
    <s v="No_Cliente"/>
    <s v="Valencia"/>
    <s v="46026"/>
    <n v="1020149"/>
    <n v="5"/>
    <n v="1"/>
    <n v="0.22270000000000001"/>
    <m/>
    <m/>
    <m/>
    <m/>
    <s v=""/>
    <s v=""/>
    <s v=""/>
    <s v=""/>
    <s v="Administrador"/>
    <s v=" Director Financiero"/>
    <s v=" Consejero"/>
    <s v=" Consejero Delegado"/>
    <s v=" Administrador"/>
    <m/>
    <m/>
    <m/>
    <m/>
    <s v="No"/>
  </r>
  <r>
    <s v="EUROMAT AUTOMATIZACION SL"/>
    <m/>
    <s v="N"/>
    <x v="5"/>
    <d v="2025-10-08T00:00:00"/>
    <s v="Susana"/>
    <s v="Kay Christoffer Vest"/>
    <n v="963850435"/>
    <s v="info@euromat.es"/>
    <s v="961 322 550"/>
    <s v="A. Informáticos"/>
    <s v="B96122718"/>
    <s v="Fabricación, reparación y comercialización de equipos y máquinas de cualquier clase"/>
    <s v="https://euromat.es/"/>
    <s v="Se dedica a fabricación y reparación de equipos y maquinaria, vinculada a informática e industrial. Clasificada como informático tradicional."/>
    <s v="Activa"/>
    <s v="Cliente_OSP"/>
    <s v="Valencia"/>
    <s v="46980"/>
    <n v="542851"/>
    <n v="6"/>
    <n v="2"/>
    <n v="0.221"/>
    <n v="961692180"/>
    <n v="961340111"/>
    <n v="961322550"/>
    <n v="607905036"/>
    <s v=" Tomas Egede Nielsen"/>
    <s v=" David Martinez Cerro"/>
    <s v=" Ole Peter Clausen"/>
    <s v=" Egede Nielsen Thomas"/>
    <s v="Administrador"/>
    <s v=" Director Financiero"/>
    <s v=" Consejero"/>
    <s v=" Consejero Delegado"/>
    <s v=" Administrador"/>
    <s v=" vallues@cograsova.es"/>
    <m/>
    <m/>
    <m/>
    <s v="SI"/>
  </r>
  <r>
    <s v="ASESORÍA INFORMATICA GALLEGA SL"/>
    <m/>
    <m/>
    <x v="5"/>
    <d v="2025-10-08T00:00:00"/>
    <s v="Susana"/>
    <m/>
    <m/>
    <s v="comercial@aigclassic.com"/>
    <s v="986 44 70 61"/>
    <s v="B. Integradores TI generalistas"/>
    <s v="B36781920"/>
    <m/>
    <m/>
    <m/>
    <s v="Activa"/>
    <m/>
    <m/>
    <m/>
    <m/>
    <m/>
    <m/>
    <m/>
    <m/>
    <m/>
    <m/>
    <m/>
    <m/>
    <m/>
    <m/>
    <m/>
    <m/>
    <m/>
    <m/>
    <m/>
    <m/>
    <m/>
    <m/>
    <m/>
    <m/>
    <s v="No"/>
  </r>
  <r>
    <s v="PAPER LABS DESIGN ESP SL"/>
    <m/>
    <m/>
    <x v="8"/>
    <s v="Se retrasa su participación hasta aprox. Diciembre. Enviado el contrato y toda la documentación"/>
    <s v="Carlota"/>
    <m/>
    <m/>
    <s v="c.ortiz@paperlabs.es"/>
    <s v="Borja: 633 76 07 20"/>
    <s v="D. Desarrolladores de soluciones digitales básicas"/>
    <s v="B70576863"/>
    <m/>
    <m/>
    <m/>
    <s v="Activa"/>
    <m/>
    <m/>
    <m/>
    <m/>
    <m/>
    <m/>
    <m/>
    <m/>
    <m/>
    <m/>
    <m/>
    <m/>
    <m/>
    <m/>
    <m/>
    <m/>
    <m/>
    <m/>
    <m/>
    <m/>
    <m/>
    <m/>
    <m/>
    <m/>
    <s v="No"/>
  </r>
  <r>
    <s v="DISTRIRO K SL"/>
    <m/>
    <m/>
    <x v="5"/>
    <d v="2025-10-08T00:00:00"/>
    <s v="Susana"/>
    <m/>
    <m/>
    <s v="comercial@distritok.es"/>
    <s v="981 16 80 70"/>
    <s v="B. Integradores TI generalistas"/>
    <s v="B15577141"/>
    <s v="En Distrito K desarrollamos un ERP que se adapta a cualquier sector gracias a su capacidad de personalización integrada."/>
    <s v="Contacta con Distrito K"/>
    <m/>
    <s v="Activa"/>
    <m/>
    <s v="A Coruña"/>
    <m/>
    <m/>
    <m/>
    <m/>
    <m/>
    <m/>
    <m/>
    <m/>
    <m/>
    <m/>
    <m/>
    <m/>
    <m/>
    <m/>
    <m/>
    <m/>
    <m/>
    <m/>
    <m/>
    <m/>
    <m/>
    <m/>
    <s v="No"/>
  </r>
  <r>
    <s v="CYMA INFORMATICA"/>
    <m/>
    <m/>
    <x v="5"/>
    <d v="2025-10-08T00:00:00"/>
    <s v="Susana"/>
    <m/>
    <m/>
    <s v="info@cymainformatica.com"/>
    <s v="981 91 58 63"/>
    <s v="B. Integradores TI generalistas"/>
    <s v="B15725690"/>
    <m/>
    <s v="Servicio Técnico Informático A Coruña - Cyma Informática"/>
    <m/>
    <s v="Activa"/>
    <m/>
    <s v="A Coruña"/>
    <m/>
    <m/>
    <m/>
    <m/>
    <m/>
    <m/>
    <m/>
    <m/>
    <m/>
    <m/>
    <m/>
    <m/>
    <m/>
    <m/>
    <m/>
    <m/>
    <m/>
    <m/>
    <m/>
    <m/>
    <m/>
    <m/>
    <s v="No"/>
  </r>
  <r>
    <s v="IRIX GALICIA SL"/>
    <m/>
    <m/>
    <x v="5"/>
    <d v="2025-10-08T00:00:00"/>
    <s v="Susana"/>
    <m/>
    <m/>
    <s v="irix@irix.es"/>
    <s v="981 91 23 05"/>
    <s v="B. Integradores TI generalistas"/>
    <s v="B15777964"/>
    <s v="edicada al análisis y desarrollo de soluciones informáticas: programación a medida, instalación y mantenimiento de redes de ordenadores, diseño web,..."/>
    <s v="Informática Irix Galicia. A Coruña."/>
    <m/>
    <s v="Activa"/>
    <m/>
    <s v="A Coruña"/>
    <m/>
    <m/>
    <m/>
    <m/>
    <m/>
    <m/>
    <m/>
    <m/>
    <m/>
    <m/>
    <m/>
    <m/>
    <m/>
    <m/>
    <m/>
    <m/>
    <m/>
    <m/>
    <m/>
    <m/>
    <m/>
    <m/>
    <s v="No"/>
  </r>
  <r>
    <s v="MANTENIMIENTOS INFORMATICOS NOROESTE SL"/>
    <m/>
    <m/>
    <x v="5"/>
    <d v="2025-10-08T00:00:00"/>
    <s v="Susana"/>
    <m/>
    <m/>
    <s v="info@mininformatica.com"/>
    <s v="981 110 071"/>
    <s v="B. Integradores TI generalistas"/>
    <s v="B56827686"/>
    <s v="Asistencia Técnica"/>
    <m/>
    <m/>
    <s v="Activa"/>
    <m/>
    <m/>
    <m/>
    <m/>
    <m/>
    <m/>
    <m/>
    <m/>
    <m/>
    <m/>
    <m/>
    <m/>
    <m/>
    <m/>
    <m/>
    <m/>
    <m/>
    <m/>
    <m/>
    <m/>
    <m/>
    <m/>
    <m/>
    <m/>
    <s v="No"/>
  </r>
  <r>
    <s v="SISCOM INFORMATICA SL"/>
    <m/>
    <m/>
    <x v="5"/>
    <s v="16/10/2025 (reminder)"/>
    <s v="Susana"/>
    <s v="Daniel Alonso (gerente)"/>
    <m/>
    <s v="siscom@siscom.es / daniel.alonso@siscom.es"/>
    <s v="986 267 025"/>
    <s v="B. Integradores TI generalistas"/>
    <s v="B25265547"/>
    <m/>
    <s v="Siscom - Contacto"/>
    <m/>
    <s v="Activa"/>
    <m/>
    <s v="Vigo"/>
    <m/>
    <m/>
    <m/>
    <m/>
    <m/>
    <m/>
    <m/>
    <m/>
    <m/>
    <m/>
    <m/>
    <m/>
    <m/>
    <m/>
    <m/>
    <m/>
    <m/>
    <m/>
    <m/>
    <m/>
    <m/>
    <m/>
    <s v="No"/>
  </r>
  <r>
    <s v="VIGOSYSTEM SOLUCIONES INFORMATICAS SL"/>
    <m/>
    <m/>
    <x v="5"/>
    <s v="16/10/2025 (reminder)"/>
    <s v="Susana"/>
    <m/>
    <m/>
    <s v="info@vigosystem.com"/>
    <s v="986 124 498"/>
    <s v="B. Integradores TI generalistas"/>
    <s v="B36937589"/>
    <m/>
    <s v="VigoSystem"/>
    <m/>
    <s v="Activa"/>
    <m/>
    <s v="Vigo"/>
    <m/>
    <m/>
    <m/>
    <m/>
    <m/>
    <m/>
    <m/>
    <m/>
    <m/>
    <m/>
    <m/>
    <m/>
    <m/>
    <m/>
    <m/>
    <m/>
    <m/>
    <m/>
    <m/>
    <m/>
    <m/>
    <m/>
    <s v="No"/>
  </r>
  <r>
    <s v="INFOPREC"/>
    <m/>
    <m/>
    <x v="5"/>
    <s v="16/10/2025 (reminder)"/>
    <s v="Susana"/>
    <m/>
    <m/>
    <s v="infoprec@infoprec.com"/>
    <s v="986 37 60 10"/>
    <s v="B. Integradores TI generalistas"/>
    <s v="B27833011"/>
    <m/>
    <s v="Contacto - Infoprec"/>
    <m/>
    <s v="Activa"/>
    <m/>
    <s v="Vigo"/>
    <m/>
    <m/>
    <m/>
    <m/>
    <m/>
    <m/>
    <m/>
    <m/>
    <m/>
    <m/>
    <m/>
    <m/>
    <m/>
    <m/>
    <m/>
    <m/>
    <m/>
    <m/>
    <m/>
    <m/>
    <m/>
    <m/>
    <s v="No"/>
  </r>
  <r>
    <s v="EPICA SOLUCIONES INFORMATICAS"/>
    <m/>
    <m/>
    <x v="5"/>
    <s v="16/10/2025 (reminder)"/>
    <s v="Susana"/>
    <m/>
    <m/>
    <s v="info@epicasoluciones.es"/>
    <s v="886 06 66 60"/>
    <s v="B. Integradores TI generalistas"/>
    <s v="B16842668"/>
    <m/>
    <s v="Inicio - Épica"/>
    <m/>
    <s v="Activa"/>
    <m/>
    <s v="Vigo"/>
    <m/>
    <m/>
    <m/>
    <m/>
    <m/>
    <m/>
    <m/>
    <m/>
    <m/>
    <m/>
    <m/>
    <m/>
    <m/>
    <m/>
    <m/>
    <m/>
    <m/>
    <m/>
    <m/>
    <m/>
    <m/>
    <m/>
    <s v="No"/>
  </r>
  <r>
    <s v="SEMSIN INFORMATICA SL"/>
    <m/>
    <m/>
    <x v="5"/>
    <s v="16/10/2025 (reminder)"/>
    <s v="Susana"/>
    <s v="Manuela Enríquez (de administración)"/>
    <m/>
    <s v="info@semsin.es / m.enriquez@semsin.es"/>
    <s v="988 254 023"/>
    <s v="B. Integradores TI generalistas"/>
    <s v="B32260549"/>
    <m/>
    <s v="Semsin Informática S.L."/>
    <m/>
    <s v="Activa"/>
    <m/>
    <s v="Orense"/>
    <m/>
    <m/>
    <m/>
    <m/>
    <m/>
    <m/>
    <m/>
    <m/>
    <m/>
    <m/>
    <m/>
    <m/>
    <m/>
    <m/>
    <m/>
    <m/>
    <m/>
    <m/>
    <m/>
    <m/>
    <m/>
    <m/>
    <s v="No"/>
  </r>
  <r>
    <s v="OPTIMAL PYME"/>
    <m/>
    <m/>
    <x v="5"/>
    <s v="Reminder a Ignacio 7.10"/>
    <s v="Blanca"/>
    <s v="MAIL A ignacio.nebot@optimalpyme.com"/>
    <n v="910883135"/>
    <m/>
    <m/>
    <s v="B. Integradores TI generalistas"/>
    <s v="B87077442"/>
    <m/>
    <m/>
    <m/>
    <s v="Activa"/>
    <m/>
    <m/>
    <m/>
    <m/>
    <m/>
    <m/>
    <m/>
    <m/>
    <m/>
    <m/>
    <m/>
    <m/>
    <m/>
    <m/>
    <m/>
    <m/>
    <m/>
    <m/>
    <m/>
    <m/>
    <m/>
    <m/>
    <m/>
    <m/>
    <s v="No"/>
  </r>
  <r>
    <s v="STEEMA SOFTWARE SL"/>
    <s v="Y"/>
    <s v="Y"/>
    <x v="2"/>
    <m/>
    <s v="Carlota"/>
    <s v="Marc (Eliseo Calabuig Cortell)"/>
    <n v="972396329"/>
    <s v="sales@steema.com"/>
    <s v="972 218 797"/>
    <s v="D. Desarrolladores de soluciones digitales básicas"/>
    <s v="B62259544"/>
    <s v="Creación, desarrollo y comercialización de software"/>
    <s v="https://www.steema.com/about"/>
    <s v="Empresa con web oficial que desarrolla librerías de software y componentes (ej. TeeChart). Multi-sector. Clasificada como desarrollador de soluciones digitales."/>
    <s v="No Activa"/>
    <s v="No_Cliente"/>
    <s v="Barcelona"/>
    <s v="08015"/>
    <n v="738884"/>
    <n v="5"/>
    <n v="2"/>
    <n v="0.20630000000000001"/>
    <n v="972218797"/>
    <n v="972218718"/>
    <m/>
    <m/>
    <s v=""/>
    <s v=""/>
    <s v=""/>
    <s v=""/>
    <s v="Administrador"/>
    <s v=" Director Financiero"/>
    <s v=" Consejero"/>
    <s v=" Consejero Delegado"/>
    <s v=" Administrador"/>
    <m/>
    <m/>
    <m/>
    <m/>
    <s v="No"/>
  </r>
  <r>
    <s v="KENTECH SOCIEDAD LIMITADA"/>
    <s v="Y"/>
    <s v="Y"/>
    <x v="2"/>
    <m/>
    <s v="Carlota"/>
    <s v="Juan Manuel Ramon Garcia"/>
    <n v="928381920"/>
    <s v="office@kentech-sp.com"/>
    <n v="660992215"/>
    <s v="B. Integradores TI generalistas"/>
    <s v="B76226844"/>
    <s v="Programación informática, consultoría, hosting, gestión de recursos informáticos"/>
    <s v="https://www.kentech-sp.com/"/>
    <s v="Web activa, servicios de software, consultoría, hosting y outsourcing. Portfolio TI completo y multisectorial. Clasificada como integrador TI generalista."/>
    <s v="Activa"/>
    <s v="No_Cliente"/>
    <s v="Las Palmas"/>
    <s v="35003"/>
    <n v="3450000"/>
    <n v="22"/>
    <n v="1"/>
    <n v="0.2054"/>
    <m/>
    <m/>
    <m/>
    <m/>
    <s v=""/>
    <s v=""/>
    <s v=""/>
    <s v=""/>
    <s v="Administrador"/>
    <s v=" Director Financiero"/>
    <s v=" Consejero"/>
    <s v=" Consejero Delegado"/>
    <s v=" Administrador"/>
    <m/>
    <m/>
    <m/>
    <m/>
    <s v="No"/>
  </r>
  <r>
    <s v="Vern Serveis Informatics"/>
    <s v="Y"/>
    <s v="Y"/>
    <x v="2"/>
    <m/>
    <s v="Marta"/>
    <s v="Carles Vidal"/>
    <m/>
    <s v="vern@vern.es"/>
    <n v="665665731"/>
    <s v="B. Integradores TI generalistas"/>
    <s v="B61290227"/>
    <s v="Empresa con más de 30 años de experiencia en mantenimiento informático, asistencia técnica presencial y remota, administración de servidores, copias de seguridad y seguridad de redes. También ofrecen software a medida, desarrollo web, aplicaciones móviles y venta de material informático, así como servicios de redes y sistemas."/>
    <s v="Vern Serveis Informàtics"/>
    <s v="Cubren de forma integral las necesidades básicas de TI para pymes (workplace, servidores, redes, seguridad, apps y web) en múltiples sectores, sin especialización vertical."/>
    <s v="Activa"/>
    <m/>
    <s v="Barcelona "/>
    <s v="08006"/>
    <m/>
    <m/>
    <m/>
    <m/>
    <m/>
    <m/>
    <m/>
    <m/>
    <m/>
    <m/>
    <m/>
    <m/>
    <m/>
    <m/>
    <m/>
    <m/>
    <m/>
    <m/>
    <m/>
    <m/>
    <m/>
    <s v="No"/>
  </r>
  <r>
    <s v="PROCEDIMIENTOS INTEGRADOS SL"/>
    <m/>
    <m/>
    <x v="2"/>
    <s v="No interesado"/>
    <s v="Marta"/>
    <s v="Felipe Expósito"/>
    <s v="+34 91/8129256"/>
    <s v="proin@proin.es"/>
    <s v="918 12 92 56"/>
    <s v="C. Integradores TI sectoriales"/>
    <s v="B80994650"/>
    <s v="Empresa fabricante de sistemas de automatización e informatización de procesos industriales, altamente especializada en dosificación y pesaje industrial."/>
    <s v="https://www.proin.es/"/>
    <s v="Automatización e informatización de procesos industriales, desarrollo de hardware y software, dosificación y pesaje, renting tecnológico"/>
    <s v="Activa"/>
    <m/>
    <s v="Madrid"/>
    <s v="SEVILLA LA NUEVA"/>
    <m/>
    <n v="8"/>
    <m/>
    <s v="proin@futurnet.es"/>
    <m/>
    <m/>
    <m/>
    <m/>
    <m/>
    <m/>
    <m/>
    <m/>
    <m/>
    <m/>
    <m/>
    <m/>
    <m/>
    <m/>
    <m/>
    <m/>
    <m/>
    <s v="No"/>
  </r>
  <r>
    <s v="INFOBOX SOLUTIONS SL"/>
    <s v="Y"/>
    <s v="Y"/>
    <x v="2"/>
    <s v="No interesados: línea de negocio muy diferente."/>
    <s v="Blanca "/>
    <s v="Santiago Fabregat Dominguez"/>
    <n v="945292281"/>
    <s v="info@infoboxsolutions.com"/>
    <s v="945 29 22 81"/>
    <s v="B. Integradores TI generalistas"/>
    <s v="B01396316"/>
    <s v="Servicios informáticos y desarrollo de software"/>
    <s v="www.infoboxsolutions.com"/>
    <s v="Web oficial activa, presta servicios TI y desarrollo de software. Multi-sector. Clasificada como integrador TI generalista."/>
    <s v="Activa"/>
    <s v="Cliente_OSP"/>
    <s v="Araba"/>
    <s v="01015"/>
    <n v="985589"/>
    <n v="3"/>
    <n v="2"/>
    <n v="0.18379999999999999"/>
    <n v="677935105"/>
    <m/>
    <m/>
    <m/>
    <s v=""/>
    <s v=""/>
    <s v=""/>
    <s v=""/>
    <s v="Administrador"/>
    <s v=" Director Financiero"/>
    <s v=" Consejero"/>
    <s v=" Consejero Delegado"/>
    <s v=" Administrador"/>
    <m/>
    <m/>
    <m/>
    <m/>
    <s v="SI"/>
  </r>
  <r>
    <s v="BERONI INFORMATICA SL"/>
    <s v="Y"/>
    <s v="Y"/>
    <x v="2"/>
    <s v="No interesado"/>
    <s v="Susana"/>
    <s v="Claudio Garcia Talavan"/>
    <n v="973443460"/>
    <s v="dptocomercial@beroni.com / comercial@beroni.com"/>
    <s v="973 443 460"/>
    <s v="C. Integradores TI sectoriales"/>
    <s v="B58405531"/>
    <s v="Venta de servicios y equipos informáticos"/>
    <s v="www.beroni.com"/>
    <s v="Web oficial activa, ofrece soluciones TI de gestión, desarrollo de software y mantenimiento. Multi-sector. Clasificada como integrador TI generalista."/>
    <s v="Activa"/>
    <s v="No_Cliente"/>
    <s v="Lleida"/>
    <s v="25600"/>
    <n v="968670"/>
    <n v="11"/>
    <n v="3"/>
    <n v="0.18149999999999999"/>
    <n v="973443156"/>
    <n v="973443513"/>
    <m/>
    <m/>
    <s v=""/>
    <s v=""/>
    <s v=""/>
    <s v=""/>
    <s v="Administrador"/>
    <s v=" Director Financiero"/>
    <s v=" Consejero"/>
    <s v=" Consejero Delegado"/>
    <s v=" Administrador"/>
    <s v=" comercial@beroni.com"/>
    <s v=" beroni@beroni.com"/>
    <m/>
    <m/>
    <s v="No"/>
  </r>
  <r>
    <s v="ANTEL CONSULTORIA INFORMATICA Y TELECOMUNICACIONES SL"/>
    <m/>
    <m/>
    <x v="2"/>
    <s v="No actividad de PYME"/>
    <s v="Susana"/>
    <m/>
    <s v="3491/3526002/_x000a_34616482930"/>
    <s v="info.antelica@gmail.com"/>
    <s v="913 52 60 02/ 616 48 29 30"/>
    <s v="C. Integradores TI sectoriales"/>
    <s v="B82727926"/>
    <s v="Nicho centros educativos de madrid"/>
    <s v="www.antelica.com"/>
    <s v="Soluciones integrales para cubrir todas sus necesidades tecnológicas en el ámbito educativo. Como parte de nuestros servicios, proporcionamos suministro de equipos y consumibles de calidad para garantizar el correcto funcionamiento de su centro educativo."/>
    <s v="No Activa"/>
    <m/>
    <s v="Madrid"/>
    <s v="BOADILLA DEL MONTE"/>
    <m/>
    <n v="0"/>
    <m/>
    <s v="info.antelica@gmail.com"/>
    <m/>
    <m/>
    <m/>
    <m/>
    <m/>
    <m/>
    <m/>
    <m/>
    <m/>
    <m/>
    <m/>
    <m/>
    <m/>
    <m/>
    <m/>
    <m/>
    <m/>
    <s v="No"/>
  </r>
  <r>
    <s v="GIGAS HOSTING SA"/>
    <s v="Y"/>
    <s v="Y"/>
    <x v="2"/>
    <s v="No les interesa"/>
    <s v="Susana"/>
    <s v="Ildefonso Arroyo Rodriguez"/>
    <n v="911723567"/>
    <s v="proveedores@gigas.com"/>
    <s v="900 247 000"/>
    <s v="E. Consultoras innovación digital"/>
    <s v="A86125218"/>
    <s v="Servicios tecnológicos y de hosting, dominios, aplicaciones, consultoría y conectividad"/>
    <s v="www.gigas.com"/>
    <s v="Web oficial activa, empresa cotizada especializada en Cloud, Hosting y soluciones avanzadas. Multi-sector. Clasificada como consultora de innovación digital."/>
    <s v="No Activa"/>
    <s v="Prospecto TML"/>
    <s v="Madrid"/>
    <s v="28108"/>
    <n v="5239456"/>
    <n v="49"/>
    <n v="2"/>
    <n v="0.17699999999999999"/>
    <n v="911728470"/>
    <n v="911729573"/>
    <m/>
    <m/>
    <s v=""/>
    <s v=""/>
    <s v=""/>
    <s v=""/>
    <s v="Administrador"/>
    <s v=" Director Financiero"/>
    <s v=" Consejero"/>
    <s v=" Consejero Delegado"/>
    <s v=" Administrador"/>
    <m/>
    <m/>
    <m/>
    <m/>
    <s v="No"/>
  </r>
  <r>
    <s v="FACILITY SYSTEMS SLL"/>
    <s v="Y"/>
    <s v="Y"/>
    <x v="2"/>
    <s v="No encaja con negocio (seguridad parques solares)"/>
    <s v="Blanca"/>
    <s v="Jordi Barragan Pages"/>
    <n v="916899993"/>
    <m/>
    <s v="916 899 993 / 605 478 141"/>
    <s v="D. Desarrolladores de soluciones digitales básicas"/>
    <s v="B85634525"/>
    <s v="Desarrollo, comercialización y explotación de aplicaciones informáticas"/>
    <s v="www.facilitysystems.es"/>
    <s v="Web oficial activa, especializada en desarrollo de software y apps a medida. Multi-sector, sin sector único. Clasificada como desarrollador digital básico."/>
    <s v="Activa"/>
    <s v="No_Cliente"/>
    <s v="Madrid"/>
    <s v="28939"/>
    <n v="997076"/>
    <n v="1"/>
    <n v="1"/>
    <n v="0.18759999999999999"/>
    <m/>
    <m/>
    <m/>
    <m/>
    <s v=" Manuel Cuevas Rodriguez"/>
    <s v=" Salvador Carreras"/>
    <s v=""/>
    <s v=""/>
    <s v="Administrador"/>
    <s v=" Director Financiero"/>
    <s v=" Consejero"/>
    <s v=" Consejero Delegado"/>
    <s v=" Administrador"/>
    <m/>
    <m/>
    <m/>
    <m/>
    <s v="No"/>
  </r>
  <r>
    <s v="SIVICOM SYSTEMS SL"/>
    <s v="Y"/>
    <s v="Y"/>
    <x v="2"/>
    <s v="Robótica cadenas de montaje"/>
    <s v="Blanca"/>
    <s v="Roberto Carlos Rodriguez Garcia"/>
    <n v="936673654"/>
    <s v="comercial@sivicom.com"/>
    <s v="935 53 08 77"/>
    <s v="E. Consultoras innovación digital"/>
    <s v="B62969191"/>
    <s v="Instalación y mantenimiento de programas, ordenadores y aparatos electrónicos"/>
    <s v="www.sivicom.com"/>
    <s v="Web oficial activa, portfolio de instalación, mantenimiento de software y hardware. Multi-sector. Clasificada como integrador TI generalista."/>
    <s v="No Activa"/>
    <s v="No_Cliente"/>
    <s v="Barcelona"/>
    <s v="08173"/>
    <n v="3383317"/>
    <n v="27"/>
    <n v="2"/>
    <n v="0.184"/>
    <n v="695632697"/>
    <n v="675125740"/>
    <n v="656826563"/>
    <n v="656191562"/>
    <s v=" Juan Jose Rodriguez Garcia"/>
    <s v=""/>
    <s v=""/>
    <s v=""/>
    <s v="Administrador"/>
    <s v=" Director Financiero"/>
    <s v=" Consejero"/>
    <s v=" Consejero Delegado"/>
    <s v=" Administrador"/>
    <m/>
    <m/>
    <m/>
    <m/>
    <s v="No"/>
  </r>
  <r>
    <s v="ARREGLAPC SL"/>
    <s v="N"/>
    <s v="N"/>
    <x v="2"/>
    <s v="Negocio muy pequeño (B2C, SoHo)"/>
    <s v="Blanca"/>
    <m/>
    <s v="+34 63/0059297"/>
    <m/>
    <s v="Llámanos"/>
    <s v="A. Informáticos"/>
    <s v="B84615558"/>
    <s v="Gestión de recursos informáticos"/>
    <s v="https://www.arreglapc.com/"/>
    <s v="Reparación de PCs, consolas, redes, mantenimiento, copias de seguridad online, diseño web, y venta de hardware/software"/>
    <s v="No Activa"/>
    <m/>
    <s v="Madrid"/>
    <s v="MADRID"/>
    <m/>
    <n v="1"/>
    <m/>
    <m/>
    <m/>
    <m/>
    <m/>
    <m/>
    <m/>
    <m/>
    <m/>
    <m/>
    <m/>
    <m/>
    <m/>
    <m/>
    <m/>
    <m/>
    <m/>
    <m/>
    <m/>
    <s v="No"/>
  </r>
  <r>
    <s v="NATTIA DIGITAL"/>
    <m/>
    <m/>
    <x v="2"/>
    <s v="No les interesa"/>
    <s v="Blanca"/>
    <m/>
    <s v="Llamar al 91 027 36 65 "/>
    <m/>
    <m/>
    <s v="D. Desarrolladores de soluciones digitales básicas"/>
    <s v="B86177425"/>
    <m/>
    <m/>
    <m/>
    <s v="Activa"/>
    <m/>
    <m/>
    <m/>
    <m/>
    <m/>
    <m/>
    <m/>
    <m/>
    <m/>
    <m/>
    <m/>
    <m/>
    <m/>
    <m/>
    <m/>
    <m/>
    <m/>
    <m/>
    <m/>
    <m/>
    <m/>
    <m/>
    <m/>
    <m/>
    <s v="No"/>
  </r>
  <r>
    <s v="SALE SYSTEMS"/>
    <m/>
    <m/>
    <x v="2"/>
    <s v="No les interesa"/>
    <s v="Blanca"/>
    <s v="info@salesystems.org"/>
    <s v="915 334 409"/>
    <m/>
    <m/>
    <s v="B. Integradores TI generalistas"/>
    <s v="B82209404"/>
    <m/>
    <m/>
    <m/>
    <s v="Activa"/>
    <m/>
    <m/>
    <m/>
    <m/>
    <m/>
    <m/>
    <m/>
    <m/>
    <m/>
    <m/>
    <m/>
    <m/>
    <m/>
    <m/>
    <m/>
    <m/>
    <m/>
    <m/>
    <m/>
    <m/>
    <m/>
    <m/>
    <m/>
    <m/>
    <s v="No"/>
  </r>
  <r>
    <s v="CORDERO Y ASOCIADOS FORMACIÓN ANÁLISIS Y PROGRAMACIÓN INFORMÁTICA SL"/>
    <m/>
    <s v="Y"/>
    <x v="2"/>
    <m/>
    <s v="Susana"/>
    <s v="Pablo Pardo Garcia"/>
    <n v="910253301"/>
    <s v="info@123cya.com"/>
    <m/>
    <s v="B. Integradores TI generalistas"/>
    <s v="B80296478"/>
    <s v="Fabricación, venta, comercialización, distribución y reparación de ordenadores, impresoras y programas informáticos"/>
    <s v="http://www.corderoinformaticos.com"/>
    <s v="Ofrece consultoría, soporte, redes, seguridad, formación, venta e instalación de hardware y software; multipropósito TI. Empresite EspañaEmpresia"/>
    <s v="Activa"/>
    <s v="Cliente_OSP"/>
    <s v="Madrid"/>
    <s v="28008"/>
    <n v="537512"/>
    <n v="6"/>
    <n v="1"/>
    <n v="0.40479999999999999"/>
    <n v="915500694"/>
    <n v="915594574"/>
    <n v="695487265"/>
    <n v="658932599"/>
    <s v=" Inmaculada Guerra"/>
    <s v=" Trespardo"/>
    <s v=""/>
    <s v=""/>
    <s v="Administrador"/>
    <s v=" Director Financiero"/>
    <s v=" Consejero"/>
    <s v=" Consejero Delegado"/>
    <s v=" Administrador"/>
    <s v=" info@hispaminsa.es"/>
    <m/>
    <m/>
    <m/>
    <s v="SI"/>
  </r>
  <r>
    <s v="CITISERVI EUROPE SOCIEDAD LIMITADA"/>
    <m/>
    <s v="Y"/>
    <x v="2"/>
    <m/>
    <s v="Susana"/>
    <s v="Carlos Acedo"/>
    <n v="944135877"/>
    <m/>
    <m/>
    <s v="D. Desarrolladores de soluciones digitales básicas"/>
    <s v="B85530947"/>
    <s v="Publicidad, consultoría y servicios de publicidad en Internet"/>
    <s v="https://www.citiservi.es"/>
    <s v="Ofrece servicios de publicidad digital, consultoría e internet; con presencia web activa y actividad reciente (ampliación de capital en 2023) → encaja en soluciones digitales básicas. IberinformEmpresiaeInforma"/>
    <s v="Activa"/>
    <s v="Cliente_OSP"/>
    <s v="Bizkaia"/>
    <s v="48007"/>
    <n v="2130992"/>
    <n v="43"/>
    <n v="2"/>
    <n v="0.34770000000000001"/>
    <n v="915219927"/>
    <m/>
    <m/>
    <m/>
    <s v=" Charles Constandi Nasser"/>
    <s v=" Olivier Claude Ange Beaudet"/>
    <s v=" Carlos Acero Perez"/>
    <s v=" Nasser Charles Constandi"/>
    <s v="Administrador"/>
    <s v=" Director Financiero"/>
    <s v=" Consejero"/>
    <s v=" Consejero Delegado"/>
    <s v=" Administrador"/>
    <m/>
    <m/>
    <m/>
    <m/>
    <s v="SI"/>
  </r>
  <r>
    <s v="SECUWARE SL"/>
    <m/>
    <s v="Y"/>
    <x v="2"/>
    <m/>
    <s v="Susana"/>
    <s v="Florentino Perez Raya"/>
    <n v="915649149"/>
    <s v="info@secuware.com"/>
    <m/>
    <s v="E. Consultoras innovación digital"/>
    <s v="B82113242"/>
    <s v="I+D de productos y servicios informáticos para comercialización"/>
    <s v="www.secuware.com"/>
    <s v="Su actividad principal es I+D en informática y desarrollo de productos innovadores para varios sectores; esto corresponde a consultoría e innovación digital avanzada."/>
    <s v="Activa"/>
    <s v="No_Cliente"/>
    <s v="Madrid"/>
    <s v="28020"/>
    <n v="786240"/>
    <n v="2"/>
    <n v="2"/>
    <n v="0.24410000000000001"/>
    <n v="915629697"/>
    <m/>
    <m/>
    <m/>
    <s v=" Pilar Fernandez Fernandez"/>
    <s v=" Jose Angel Rodriguez Gomez"/>
    <s v=" Consejo General De Diplomados En Enfermeria De Esp"/>
    <s v=""/>
    <s v="Administrador"/>
    <s v=" Director Financiero"/>
    <s v=" Consejero"/>
    <s v=" Consejero Delegado"/>
    <s v=" Administrador"/>
    <m/>
    <m/>
    <m/>
    <m/>
    <s v="No"/>
  </r>
  <r>
    <s v="MOIXO ENGINYERIA INFORMATICA SL"/>
    <m/>
    <s v="Y"/>
    <x v="2"/>
    <m/>
    <m/>
    <s v="Angel Palazon Sanchez"/>
    <n v="936895896"/>
    <m/>
    <m/>
    <s v="B. Integradores TI generalistas"/>
    <s v="B65606501"/>
    <s v="Desarrollo de aplicaciones, sitios web, consultoría TI, comercialización de equipos"/>
    <s v="https://www.moixo.com/"/>
    <s v="Portfolio multisector: desarrollo software/web, consultoría y venta de hardware. Sin foco en un sector vertical. Se clasifica como integrador TI generalista."/>
    <s v="Activa"/>
    <s v="Cliente_OSP"/>
    <s v="Barcelona"/>
    <s v="08037"/>
    <n v="980906"/>
    <n v="7"/>
    <n v="2"/>
    <n v="0.21010000000000001"/>
    <n v="685526438"/>
    <n v="667628646"/>
    <m/>
    <m/>
    <s v=""/>
    <s v=""/>
    <s v=""/>
    <s v=""/>
    <s v="Administrador"/>
    <s v=" Director Financiero"/>
    <s v=" Consejero"/>
    <s v=" Consejero Delegado"/>
    <s v=" Administrador"/>
    <m/>
    <m/>
    <m/>
    <m/>
    <s v="SI"/>
  </r>
  <r>
    <s v="INTERGRAPH ESPAÑA SA"/>
    <m/>
    <s v="N"/>
    <x v="2"/>
    <m/>
    <s v="Carlota"/>
    <s v="Carmen Ramos Roy"/>
    <n v="917088800"/>
    <s v="ingrmkt@madrid.ingr.com / info-spain@hexagon.com"/>
    <s v="917 088 800"/>
    <s v="A. Informáticos"/>
    <s v="A28768380"/>
    <s v="Compraventa de equipos informáticos para diseño y procesamiento de datos; consultoría, formación y mantenimiento"/>
    <s v="www.hexagon.com"/>
    <s v="Foco en hardware para diseño y mantenimiento; sin indicios de desarrollo digital o software avanzado. No encontrado web oficial. → Requiere validación."/>
    <s v="Activa"/>
    <s v="Cliente_OSP"/>
    <s v="Madrid"/>
    <s v="28023"/>
    <n v="17569696"/>
    <n v="46"/>
    <n v="6"/>
    <n v="0.34549999999999997"/>
    <n v="913728175"/>
    <n v="913728255"/>
    <n v="913728173"/>
    <n v="917088843"/>
    <s v=" Inmaculada Vinues"/>
    <s v=""/>
    <s v=""/>
    <s v=""/>
    <s v="Administrador"/>
    <s v=" Director Financiero"/>
    <s v=" Consejero"/>
    <s v=" Consejero Delegado"/>
    <s v=" Administrador"/>
    <s v=" randrean@ingr.com"/>
    <m/>
    <m/>
    <m/>
    <s v="SI"/>
  </r>
  <r>
    <s v="KIARA COMPUTER SL"/>
    <m/>
    <s v="N"/>
    <x v="2"/>
    <m/>
    <s v="Carlota"/>
    <s v="Pablo Parellada Pinilla"/>
    <n v="948291480"/>
    <m/>
    <s v="948 287 022"/>
    <s v="A. Informáticos"/>
    <s v="B31646813"/>
    <s v="Comercialización, reparación de ordenadores, impresoras, aparatos electrónicos"/>
    <s v="NO WEB"/>
    <s v="Se dedica a reparación y venta de equipos informáticos y electrónicos, sin evidencias claras de desarrollo de software, por lo tanto clasificada como informático tradicional."/>
    <s v="No Activa"/>
    <s v="No_Cliente"/>
    <s v="Navarra"/>
    <s v="31008"/>
    <n v="3917037"/>
    <n v="7"/>
    <n v="2"/>
    <n v="0.24099999999999999"/>
    <m/>
    <m/>
    <m/>
    <m/>
    <s v=" Susana Alvarez Yague"/>
    <s v=" Jason Mark Kurtz"/>
    <s v=" Antonino Pisana "/>
    <s v=""/>
    <s v="Administrador"/>
    <s v=" Director Financiero"/>
    <s v=" Consejero"/>
    <s v=" Consejero Delegado"/>
    <s v=" Administrador"/>
    <m/>
    <m/>
    <m/>
    <m/>
    <s v="No"/>
  </r>
  <r>
    <s v="ARTEMIS INTERNATIONAL SOLUTIONS CORPORATION SL"/>
    <m/>
    <s v="N"/>
    <x v="2"/>
    <m/>
    <s v="Carlota"/>
    <s v="Juan Antonio Vaquero Carrasco"/>
    <n v="915021700"/>
    <s v="info@artemis.com / sales@aircsp.com"/>
    <s v="91 5021700"/>
    <s v="B. Integradores TI generalistas"/>
    <s v="B81044018"/>
    <s v="Comercialización y apoyo de sistemas, importación/exportación, servicios de programación"/>
    <s v="Contacto - Artemis International"/>
    <s v="Desarrolla y apoya sistemas informáticos, ofrece servicios de programación y comercialización de software y hardware. Multi-sector, integrador TI generalista."/>
    <s v="Activa"/>
    <s v="Cliente_OSP"/>
    <s v="Madrid"/>
    <s v="28007"/>
    <n v="730518"/>
    <n v="11"/>
    <n v="1"/>
    <n v="0.23710000000000001"/>
    <n v="914348141"/>
    <n v="917047201"/>
    <n v="679471607"/>
    <n v="638123845"/>
    <s v=" Pedro Martinez Pomata"/>
    <s v=""/>
    <s v=""/>
    <s v=""/>
    <s v="Administrador"/>
    <s v=" Director Financiero"/>
    <s v=" Consejero"/>
    <s v=" Consejero Delegado"/>
    <s v=" Administrador"/>
    <s v=" sales@aiscsp.com"/>
    <m/>
    <m/>
    <m/>
    <s v="No"/>
  </r>
  <r>
    <s v="SOFT IES SEGOVIA SL"/>
    <m/>
    <s v="N"/>
    <x v="2"/>
    <s v="NO INTERESADO"/>
    <s v="Susana"/>
    <s v="Rosario Campo Cobo"/>
    <n v="921437913"/>
    <m/>
    <m/>
    <s v="B. Integradores TI generalistas"/>
    <s v="B40193591"/>
    <s v="Desarrollo y venta de productos informáticos, mantenimiento de equipos"/>
    <s v="NO WEB"/>
    <s v="Su actividad incluye desarrollo de productos informáticos y mantenimiento de aplicaciones/equipos. Multi-sector, por tanto integrador TI generalista."/>
    <s v="Activa"/>
    <s v="No_Cliente"/>
    <s v="Segovia"/>
    <s v="40005"/>
    <n v="889469"/>
    <n v="7"/>
    <n v="1"/>
    <n v="0.2243"/>
    <n v="639284624"/>
    <m/>
    <m/>
    <m/>
    <s v=" Recaredo Carlos Del Campo Cobo"/>
    <s v=""/>
    <s v=""/>
    <s v=""/>
    <s v="Administrador"/>
    <s v=" Director Financiero"/>
    <s v=" Consejero"/>
    <s v=" Consejero Delegado"/>
    <s v=" Administrador"/>
    <m/>
    <m/>
    <m/>
    <m/>
    <s v="No"/>
  </r>
  <r>
    <s v="NEWLINE SOLUCIONES INFORMATICAS SL"/>
    <m/>
    <m/>
    <x v="2"/>
    <m/>
    <s v="Susana"/>
    <m/>
    <m/>
    <s v="newline@newline.es"/>
    <s v="981 137 994"/>
    <s v="B. Integradores TI generalistas"/>
    <s v="B15515257"/>
    <s v="diseño y desarrollo a medida de soluciones en el campo de tecnologías de la información y servicios integrales a las empresas en consultoría, asesoramiento, desarrollo de aplicaciones, instalación, formación y mantenimiento."/>
    <s v="NEWLINE | Soluciones Informáticas"/>
    <m/>
    <s v="Activa"/>
    <m/>
    <s v="A Coruña"/>
    <m/>
    <m/>
    <m/>
    <m/>
    <m/>
    <m/>
    <m/>
    <m/>
    <m/>
    <m/>
    <m/>
    <m/>
    <m/>
    <m/>
    <m/>
    <m/>
    <m/>
    <m/>
    <m/>
    <m/>
    <m/>
    <m/>
    <s v="No"/>
  </r>
  <r>
    <s v="DEITECO"/>
    <m/>
    <m/>
    <x v="8"/>
    <m/>
    <s v="Blanca"/>
    <s v="info@deiteco.com"/>
    <s v="Madrid: 91 026 39 02"/>
    <m/>
    <m/>
    <s v="B. Integradores TI generalistas"/>
    <s v="B60763554"/>
    <m/>
    <m/>
    <m/>
    <s v="Activa"/>
    <m/>
    <m/>
    <m/>
    <m/>
    <m/>
    <m/>
    <m/>
    <m/>
    <m/>
    <m/>
    <m/>
    <m/>
    <m/>
    <m/>
    <m/>
    <m/>
    <m/>
    <m/>
    <m/>
    <m/>
    <m/>
    <m/>
    <m/>
    <m/>
    <s v="No"/>
  </r>
  <r>
    <s v="COVERNET"/>
    <m/>
    <m/>
    <x v="8"/>
    <s v="Pendiente firma contrato"/>
    <s v="Anna"/>
    <m/>
    <m/>
    <m/>
    <m/>
    <s v="B. Integradores TI generalistas"/>
    <s v="B82483280"/>
    <m/>
    <m/>
    <m/>
    <s v="Activa"/>
    <m/>
    <m/>
    <m/>
    <m/>
    <m/>
    <m/>
    <m/>
    <m/>
    <m/>
    <m/>
    <m/>
    <m/>
    <m/>
    <m/>
    <m/>
    <m/>
    <m/>
    <m/>
    <m/>
    <m/>
    <m/>
    <m/>
    <m/>
    <m/>
    <s v="No"/>
  </r>
  <r>
    <s v="LANDM"/>
    <m/>
    <m/>
    <x v="9"/>
    <s v="Pendiente firma contrato"/>
    <s v="Carlota"/>
    <m/>
    <m/>
    <m/>
    <m/>
    <s v="B. Integradores TI generalistas"/>
    <s v="B82837493"/>
    <m/>
    <m/>
    <m/>
    <s v="Activa"/>
    <m/>
    <m/>
    <m/>
    <m/>
    <m/>
    <m/>
    <m/>
    <m/>
    <m/>
    <m/>
    <m/>
    <m/>
    <m/>
    <m/>
    <m/>
    <m/>
    <m/>
    <m/>
    <m/>
    <m/>
    <m/>
    <m/>
    <m/>
    <m/>
    <s v="No"/>
  </r>
  <r>
    <s v="MONKINET"/>
    <m/>
    <m/>
    <x v="9"/>
    <s v="Pendiente firma contrato"/>
    <s v="Anna"/>
    <m/>
    <m/>
    <m/>
    <m/>
    <s v="B. Integradores TI generalistas"/>
    <s v="B10747517"/>
    <m/>
    <m/>
    <m/>
    <s v="Activa"/>
    <m/>
    <m/>
    <m/>
    <m/>
    <m/>
    <m/>
    <m/>
    <m/>
    <m/>
    <m/>
    <m/>
    <m/>
    <m/>
    <m/>
    <m/>
    <m/>
    <m/>
    <m/>
    <m/>
    <m/>
    <m/>
    <m/>
    <m/>
    <m/>
    <s v="No"/>
  </r>
  <r>
    <s v="ZURSOFT SL"/>
    <m/>
    <s v="N"/>
    <x v="3"/>
    <s v="No existe telefono, web ni mail de contacto "/>
    <s v="Venta especialista"/>
    <s v="Ruben Andriani"/>
    <m/>
    <m/>
    <m/>
    <s v="D. Desarrolladores de soluciones digitales básicas"/>
    <s v="B64702988"/>
    <s v="Desarrollo y ejecución de proyectos informáticos"/>
    <s v="NO WEB"/>
    <s v="Su objeto social indica desarrollo de proyectos informáticos, propio de soluciones digitales. No se detecta información actual ni web, por lo que no es posible confirmar actividad."/>
    <s v="No Activa"/>
    <s v="No_Cliente"/>
    <s v="Barcelona"/>
    <s v="08011"/>
    <n v="1045414"/>
    <n v="8"/>
    <n v="1"/>
    <n v="0.51459999999999995"/>
    <m/>
    <m/>
    <m/>
    <m/>
    <s v=" Cristina Arenaza Casale"/>
    <s v=" Jeffrey Porter Heath"/>
    <s v=" Alejandro Camacho Moraleda"/>
    <s v=" Steven L Cost"/>
    <s v="Administrador"/>
    <s v=" Director Financiero"/>
    <s v=" Consejero"/>
    <s v=" Consejero Delegado"/>
    <s v=" Administrador"/>
    <m/>
    <m/>
    <m/>
    <m/>
    <s v="No"/>
  </r>
  <r>
    <s v="LOCAL DIGIPRESS SLL"/>
    <m/>
    <s v="N"/>
    <x v="3"/>
    <s v="8-1 959402731 No contesta, inactiva "/>
    <s v="Venta especialista"/>
    <s v="Francisco Javier Lizarraga Iraizoz"/>
    <n v="959402731"/>
    <m/>
    <m/>
    <s v="D. Desarrolladores de soluciones digitales básicas"/>
    <s v="B21486618"/>
    <s v="Edición de periódicos, programación informática, proceso de datos y hosting"/>
    <s v="NO WEB"/>
    <s v="Su objeto social combina medios digitales con programación, hosting y procesos de datos. No se aprecia verticalización sectorial clara. Falta evidencia reciente de actividad o web, por lo que requiere validación."/>
    <s v="No Activa"/>
    <s v="No_Cliente"/>
    <s v="Huelva"/>
    <s v="21700"/>
    <n v="1162313"/>
    <n v="1"/>
    <n v="1"/>
    <n v="0.49180000000000001"/>
    <m/>
    <m/>
    <m/>
    <m/>
    <s v=" Jose Miguel Laborda Larrea"/>
    <s v=" David Celorrio Mateos"/>
    <s v=""/>
    <s v=""/>
    <s v="Administrador"/>
    <s v=" Director Financiero"/>
    <s v=" Consejero"/>
    <s v=" Consejero Delegado"/>
    <s v=" Administrador"/>
    <m/>
    <m/>
    <m/>
    <m/>
    <s v="No"/>
  </r>
  <r>
    <s v="SORIA DESARROLLO DE GESTION SL"/>
    <m/>
    <s v="N"/>
    <x v="3"/>
    <s v="8-1 914015072 No disponible, puede que este en cese de negocio "/>
    <s v="Venta especialista"/>
    <s v="Maria Carmen Rino Hurtado"/>
    <n v="914015072"/>
    <m/>
    <m/>
    <s v="D. Desarrolladores de soluciones digitales básicas"/>
    <s v="B82840448"/>
    <s v="Desarrollo de software para e-commerce, asesoramiento informático"/>
    <s v="NO WEB"/>
    <s v="Se centra en software para comercio electrónico y consultoría informática, con orientación multisectorial. Encaja en soluciones digitales básicas. No se detecta web ni registros recientes."/>
    <s v="No Activa"/>
    <s v="Cliente_OSP"/>
    <s v="Madrid"/>
    <s v="28224"/>
    <n v="636950"/>
    <n v="7"/>
    <n v="3"/>
    <n v="0.47470000000000001"/>
    <n v="913077896"/>
    <n v="675671888"/>
    <m/>
    <m/>
    <s v=" Pedro Suarez Rodriguez"/>
    <s v=" Miguel Angel Eugenio Artiles"/>
    <s v=" David Caballero Gonzalez"/>
    <s v=""/>
    <s v="Administrador"/>
    <s v=" Director Financiero"/>
    <s v=" Consejero"/>
    <s v=" Consejero Delegado"/>
    <s v=" Administrador"/>
    <m/>
    <m/>
    <m/>
    <m/>
    <s v="No"/>
  </r>
  <r>
    <s v="MASHER ELECTRICA SL"/>
    <m/>
    <s v="N"/>
    <x v="3"/>
    <s v="8-1 918893787 Erroneo "/>
    <s v="Venta especialista"/>
    <s v="Pedro Faig Gonzalez"/>
    <n v="918893787"/>
    <m/>
    <m/>
    <s v="— (No aplica a TI)"/>
    <s v="B83276840"/>
    <s v="Fabricación y montaje de material eléctrico al por mayor"/>
    <s v="NO WEB"/>
    <s v="La actividad es industrial, vinculada a fabricación y montaje eléctrico, no relacionada con servicios TI ni digitalización. No entra en ninguno de los arquetipos definidos."/>
    <s v="No Activa"/>
    <s v="No_Cliente"/>
    <s v="Madrid"/>
    <s v="28935"/>
    <n v="467603"/>
    <n v="2"/>
    <n v="2"/>
    <n v="0.47199999999999998"/>
    <m/>
    <m/>
    <m/>
    <m/>
    <s v=" Javier Perera Gonzalez"/>
    <s v=" Vicente Gallardo Diaz"/>
    <s v=""/>
    <s v=""/>
    <s v="Administrador"/>
    <s v=" Director Financiero"/>
    <s v=" Consejero"/>
    <s v=" Consejero Delegado"/>
    <s v=" Administrador"/>
    <m/>
    <m/>
    <m/>
    <m/>
    <s v="No"/>
  </r>
  <r>
    <s v="UNIVERSUS TECNOLOGIA INFORMATICA SL"/>
    <m/>
    <s v="N"/>
    <x v="3"/>
    <s v="Cierre hoja registral"/>
    <s v="Susana"/>
    <s v="Isabel Jimenez Rodriguez"/>
    <m/>
    <m/>
    <m/>
    <s v="B. Integradores TI generalistas"/>
    <s v="B84245844"/>
    <s v="Gestión de proyectos informáticos"/>
    <s v="NO WEB"/>
    <s v="Su objeto social indica gestión de proyectos informáticos, sin orientación sectorial específica. Encaja con integradores TI generalistas. Sin web ni actividad clara, por lo que requiere validación."/>
    <s v="No Activa"/>
    <s v="No_Cliente"/>
    <s v="Madrid"/>
    <s v="28813"/>
    <n v="998518"/>
    <n v="1"/>
    <n v="3"/>
    <n v="0.45479999999999998"/>
    <m/>
    <m/>
    <m/>
    <m/>
    <s v=""/>
    <s v=""/>
    <s v=""/>
    <s v=""/>
    <s v="Administrador"/>
    <s v=" Director Financiero"/>
    <s v=" Consejero"/>
    <s v=" Consejero Delegado"/>
    <s v=" Administrador"/>
    <m/>
    <m/>
    <m/>
    <m/>
    <s v="No"/>
  </r>
  <r>
    <s v="INFORMATICA DE GESTION CAPARROS SL"/>
    <m/>
    <s v="N"/>
    <x v="3"/>
    <s v="No existe telefono, web ni mail de contacto "/>
    <s v="Venta especialista"/>
    <s v="Jose Luis Puebla Payo"/>
    <m/>
    <m/>
    <m/>
    <s v="A. Informáticos"/>
    <s v="B84683143"/>
    <s v="Comercialización de aparatos informáticos y máquinas de oficina"/>
    <s v="NO WEB"/>
    <s v="Su actividad es principalmente de distribución de hardware y periféricos. No hay referencia a desarrollo digital ni especialización sectorial. Falta información actualizada."/>
    <s v="No Activa"/>
    <s v="No_Cliente"/>
    <s v="Madrid"/>
    <s v="28013"/>
    <n v="1047820"/>
    <n v="6"/>
    <n v="1"/>
    <n v="0.44169999999999998"/>
    <m/>
    <m/>
    <m/>
    <m/>
    <s v=""/>
    <s v=""/>
    <s v=""/>
    <s v=""/>
    <s v="Administrador"/>
    <s v=" Director Financiero"/>
    <s v=" Consejero"/>
    <s v=" Consejero Delegado"/>
    <s v=" Administrador"/>
    <m/>
    <m/>
    <m/>
    <m/>
    <s v="No"/>
  </r>
  <r>
    <s v="INGENIERIA STECTRES SL"/>
    <m/>
    <s v="N"/>
    <x v="3"/>
    <s v="No existe telefono, web ni mail de contacto "/>
    <s v="Venta especialista"/>
    <s v="Jose Vicente Pellicer Cervera"/>
    <m/>
    <m/>
    <m/>
    <s v="E. Consultoras innovación digital"/>
    <s v="B84983444"/>
    <s v="Consultoría tecnológica, consultoría informática e ingeniería informática"/>
    <s v="NO WEB"/>
    <s v="El objeto social refleja consultoría TI avanzada e ingeniería informática, encajando con consultoras de innovación digital. No se encuentra evidencia reciente de actividad."/>
    <s v="No Activa"/>
    <s v="No_Cliente"/>
    <s v="Madrid"/>
    <s v="28023"/>
    <n v="652347"/>
    <n v="1"/>
    <n v="1"/>
    <n v="0.43890000000000001"/>
    <m/>
    <m/>
    <m/>
    <m/>
    <s v=" Rosa Isabel Pellicer Ballester"/>
    <s v=" Jose Vicente Marti Juan"/>
    <s v=" Tomas Sereno Antequera"/>
    <s v=" Jose Vicente Penalva Ferrer"/>
    <s v="Administrador"/>
    <s v=" Director Financiero"/>
    <s v=" Consejero"/>
    <s v=" Consejero Delegado"/>
    <s v=" Administrador"/>
    <m/>
    <m/>
    <m/>
    <m/>
    <s v="No"/>
  </r>
  <r>
    <s v="XCAPE SOLUTIONS SL"/>
    <m/>
    <s v="N"/>
    <x v="3"/>
    <s v="8-10 663261564 No contesta y la empresa ahora es https://anyway3d.com/aviso-legal/"/>
    <s v="Venta especialista"/>
    <s v="Amadeo Aira"/>
    <m/>
    <m/>
    <m/>
    <s v="D. Desarrolladores de soluciones digitales básicas"/>
    <s v="B85228997"/>
    <s v="Desarrollo de proyectos y programas informáticos, proceso y transmisión de datos"/>
    <s v="NO WEB"/>
    <s v="Su objeto social se centra en desarrollo de software y procesamiento de datos, sin sector concreto. Enfocado en soluciones digitales básicas. No se confirma actividad reciente."/>
    <s v="No Activa"/>
    <s v="No_Cliente"/>
    <s v="Madrid"/>
    <s v="28027"/>
    <n v="1108452"/>
    <n v="8"/>
    <n v="1"/>
    <n v="0.43830000000000002"/>
    <m/>
    <m/>
    <m/>
    <m/>
    <s v=" Julio Fernandez Vega"/>
    <s v=" Carlos Fernandez"/>
    <s v=""/>
    <s v=""/>
    <s v="Administrador"/>
    <s v=" Director Financiero"/>
    <s v=" Consejero"/>
    <s v=" Consejero Delegado"/>
    <s v=" Administrador"/>
    <m/>
    <m/>
    <m/>
    <m/>
    <s v="No"/>
  </r>
  <r>
    <s v="NX TECHNICAL SERVICES SL"/>
    <m/>
    <s v="N"/>
    <x v="3"/>
    <s v="No existe telefono, web ni mail de contacto "/>
    <s v="Venta especialista"/>
    <s v="Angel Olea Llantada"/>
    <m/>
    <m/>
    <m/>
    <s v="A. Informáticos"/>
    <s v="B85702413"/>
    <s v="Comercialización y distribución de productos informáticos, tanto principales como accesorios correspondientes"/>
    <s v="NO WEB"/>
    <s v="Se dedica al comercio mayorista de hardware informático; multiproducto TI, sin desarrollo software—alineado con Informáticos técnicos. EmpresiaEmpresite EspañaeInforma"/>
    <s v="No Activa"/>
    <s v="No_Cliente"/>
    <s v="Madrid"/>
    <s v="28036"/>
    <n v="3470317"/>
    <n v="1"/>
    <n v="1"/>
    <n v="0.4219"/>
    <m/>
    <m/>
    <m/>
    <m/>
    <s v=" Francisco Garcia Bahon"/>
    <s v=" Dino Masili"/>
    <s v=" Arturo Goikoetxea Jimenez"/>
    <s v=" Vittorio Rossi"/>
    <s v="Administrador"/>
    <s v=" Director Financiero"/>
    <s v=" Consejero"/>
    <s v=" Consejero Delegado"/>
    <s v=" Administrador"/>
    <m/>
    <m/>
    <m/>
    <m/>
    <s v="No"/>
  </r>
  <r>
    <s v="INMOADA SERVICIOS SL"/>
    <m/>
    <s v="N"/>
    <x v="3"/>
    <s v="8-1 914 364 400 No contesta "/>
    <s v="Venta especialista"/>
    <s v="Fernando Berridi Quevedo"/>
    <m/>
    <m/>
    <m/>
    <s v="D. Desarrolladores de soluciones digitales básicas"/>
    <s v="B85754992"/>
    <s v="Desarrollo y distribución de programas informáticos; compra-venta, asesoría, consultoría, proyectos de energía"/>
    <s v="NO WEB"/>
    <s v="Desarrolla y distribuye software, asesoría e implementación; encaja en soluciones digitales básicas. AxesorEmpresiaEmpresite España"/>
    <s v="No Activa"/>
    <s v="No_Cliente"/>
    <s v="Madrid"/>
    <s v="28001"/>
    <n v="933255"/>
    <n v="7"/>
    <n v="1"/>
    <n v="0.41420000000000001"/>
    <m/>
    <m/>
    <m/>
    <m/>
    <s v=" Roberto Beitia Bastida"/>
    <s v=" Jose Maria Fernandez Bilbao"/>
    <s v=" Luis Gonzalez Escribano"/>
    <s v=""/>
    <s v="Administrador"/>
    <s v=" Director Financiero"/>
    <s v=" Consejero"/>
    <s v=" Consejero Delegado"/>
    <s v=" Administrador"/>
    <m/>
    <m/>
    <m/>
    <m/>
    <s v="No"/>
  </r>
  <r>
    <s v="CORPORATIVO LOGICAL CONCEPT ESPAÑA SL"/>
    <m/>
    <s v="N"/>
    <x v="3"/>
    <s v="No existe telefono, web ni mail de contacto "/>
    <s v="Venta especialista"/>
    <s v="Ignacio Pomar Goma"/>
    <m/>
    <m/>
    <m/>
    <s v="A. Informáticos"/>
    <s v="B85486165"/>
    <s v="Compraventa, distribución, reparación, importación y exportación de equipos informáticos"/>
    <s v="NO WEB"/>
    <s v="Se dedica al comercio mayorista y reparación de equipos informáticos, sin mención de servicios digitales; encaja claramente con Informáticos técnicos. Empresite EspañaeInforma"/>
    <s v="No Activa"/>
    <s v="No_Cliente"/>
    <s v="Madrid"/>
    <s v="28010"/>
    <n v="3711435"/>
    <n v="8"/>
    <n v="2"/>
    <n v="0.41220000000000001"/>
    <m/>
    <m/>
    <m/>
    <m/>
    <s v=""/>
    <s v=""/>
    <s v=""/>
    <s v=""/>
    <s v="Administrador"/>
    <s v=" Director Financiero"/>
    <s v=" Consejero"/>
    <s v=" Consejero Delegado"/>
    <s v=" Administrador"/>
    <m/>
    <m/>
    <m/>
    <m/>
    <s v="No"/>
  </r>
  <r>
    <s v="INWOCLEAN SA"/>
    <m/>
    <s v="N"/>
    <x v="3"/>
    <s v="No existe telefono, web ni mail de contacto "/>
    <s v="Venta especialista"/>
    <s v="Jose Maria Martinez Pujadas"/>
    <m/>
    <m/>
    <m/>
    <s v="— (No aplica a TI)"/>
    <s v="A99065732"/>
    <s v="Investigación, desarrollo, fabricación, montaje, distribución y alquiler de maquinaria variada"/>
    <s v="NO WEB"/>
    <s v="No está relacionada con servicios informáticos; su actividad principal es maquinaria industrial. InfoempresaEmpresia"/>
    <s v="No Activa"/>
    <s v="No_Cliente"/>
    <s v="Zaragoza"/>
    <s v="50018"/>
    <n v="1434516"/>
    <n v="4"/>
    <n v="1"/>
    <n v="0.39829999999999999"/>
    <m/>
    <m/>
    <m/>
    <m/>
    <s v=""/>
    <s v=""/>
    <s v=""/>
    <s v=""/>
    <s v="Administrador"/>
    <s v=" Director Financiero"/>
    <s v=" Consejero"/>
    <s v=" Consejero Delegado"/>
    <s v=" Administrador"/>
    <m/>
    <m/>
    <m/>
    <m/>
    <s v="No"/>
  </r>
  <r>
    <s v="MASTER BUSINESS INTEGRATOR S.A."/>
    <m/>
    <m/>
    <x v="3"/>
    <s v="9-1 91 736 41 00 No disponible "/>
    <s v="Venta especialista"/>
    <m/>
    <s v="91 736 41 00"/>
    <m/>
    <m/>
    <s v="B. Integradores TI generalistas"/>
    <s v="A84110287"/>
    <s v="Otros servicios relacionados con las tecnologías de la información y la informática"/>
    <s v="NO WEB"/>
    <s v="VENTA DE TODO TIPO DE EQUIPOS ELECTRONICOS PARA EL PROCESO DE INFORMACION, HARDWARE, SOFTWARE, EQUIPAMIENTO PARA LA GESTION E INTERCONEXION DE ORDENADORES POR MEDIO DE REDES DE DATOS"/>
    <s v="No Activa"/>
    <m/>
    <s v="Madrid"/>
    <s v="MADRID"/>
    <m/>
    <n v="1"/>
    <m/>
    <s v="No"/>
    <m/>
    <m/>
    <m/>
    <m/>
    <m/>
    <m/>
    <m/>
    <m/>
    <m/>
    <m/>
    <m/>
    <m/>
    <m/>
    <m/>
    <m/>
    <m/>
    <m/>
    <s v="No"/>
  </r>
  <r>
    <s v="ELECTRONBOX &amp; PC DOCTOR SL"/>
    <s v="Y"/>
    <s v="Y"/>
    <x v="3"/>
    <s v="Permantly Closed (Google maps)"/>
    <s v="Blanca"/>
    <s v="Pedro Luis Uran Moreno"/>
    <n v="952477879"/>
    <m/>
    <s v="952 59 10 71"/>
    <s v="A. Informáticos"/>
    <s v="B92978485"/>
    <s v="Reparación y venta de equipos informáticos"/>
    <s v="https://thepcdoctor.es/"/>
    <s v="Web activa centrada en reparación de ordenadores y soporte técnico. Multi-sector, hardware. Clasificada como informáticos."/>
    <s v="No Activa"/>
    <s v="No_Cliente"/>
    <s v="Málaga"/>
    <s v="29651"/>
    <n v="862525"/>
    <n v="1"/>
    <n v="2"/>
    <n v="0.20419999999999999"/>
    <m/>
    <m/>
    <m/>
    <m/>
    <s v=" Jose Munuera Navarro"/>
    <s v=""/>
    <s v=""/>
    <s v=""/>
    <s v="Administrador"/>
    <s v=" Director Financiero"/>
    <s v=" Consejero"/>
    <s v=" Consejero Delegado"/>
    <s v=" Administrador"/>
    <m/>
    <m/>
    <m/>
    <m/>
    <s v="No"/>
  </r>
  <r>
    <s v="URBYTUS IBERIA SL"/>
    <s v="Y"/>
    <s v="Y"/>
    <x v="3"/>
    <s v="Empresa cerrada"/>
    <s v="Susana"/>
    <s v="Andres Juan Guerrero Dominguez"/>
    <m/>
    <m/>
    <m/>
    <s v="C. Integradores TI sectoriales"/>
    <s v="B93067825"/>
    <s v="Desarrollo de software inmobiliario (gestión de comunidades)"/>
    <m/>
    <s v="Web oficial activa. Portfolio especializado en gestión de comunidades de vecinos y sector inmobiliario. Vertical sectorial claro. Clasificada como integrador TI sectorial."/>
    <s v="No Activa"/>
    <s v="No_Cliente"/>
    <s v="Málaga"/>
    <s v="29640"/>
    <n v="989349"/>
    <n v="2"/>
    <n v="2"/>
    <n v="0.20419999999999999"/>
    <m/>
    <m/>
    <m/>
    <m/>
    <s v=""/>
    <s v=""/>
    <s v=""/>
    <s v=""/>
    <s v="Administrador"/>
    <s v=" Director Financiero"/>
    <s v=" Consejero"/>
    <s v=" Consejero Delegado"/>
    <s v=" Administrador"/>
    <m/>
    <m/>
    <m/>
    <m/>
    <s v="No"/>
  </r>
  <r>
    <s v="SERVI 2 SERVICIOS PROFESIONALES DE IMAGEN E INFORMATICA SL"/>
    <m/>
    <m/>
    <x v="3"/>
    <s v="9-1 699 305 117 No disponible "/>
    <s v="Venta especialista"/>
    <m/>
    <s v="699 30 51 17"/>
    <m/>
    <m/>
    <s v="A. Informáticos"/>
    <s v="B62574215"/>
    <s v="Una conultroa tecnologica"/>
    <s v="https://www.servi2.eu/"/>
    <s v="Servi 2 es una pequeña consultora informática en L’Hospitalet que vende e instala hardware, programa y mantiene software personalizado, digitalizando procesos internos sin enfoques avanzados en ciberseguridad, backup o presencia online."/>
    <s v="Activa"/>
    <m/>
    <s v="Cataluña"/>
    <s v="L'HOSPITALET DE LLOBREGAT"/>
    <m/>
    <n v="1"/>
    <m/>
    <s v="servi2@servi2.eu"/>
    <m/>
    <m/>
    <m/>
    <m/>
    <m/>
    <m/>
    <m/>
    <m/>
    <m/>
    <m/>
    <m/>
    <m/>
    <m/>
    <m/>
    <m/>
    <m/>
    <m/>
    <s v="No"/>
  </r>
  <r>
    <s v="DESARROLLO E INTEGRACION DE SISTEMAS Y SOFTWARE SOFTREK SL"/>
    <m/>
    <m/>
    <x v="3"/>
    <s v="9-1 699 305 117 No disponible "/>
    <s v="Venta especialista"/>
    <m/>
    <s v="914 50 77 43"/>
    <m/>
    <m/>
    <s v="B. Integradores TI generalistas"/>
    <s v="B84062355"/>
    <s v="Otros servicios relacionados con las tecnologías de la información y la informática"/>
    <s v="NO WEB"/>
    <s v="LA INVESTIGACION, REPRESENTACION, DESARROLLO, FABRICACION, COMPRA, VENTA, COMERCIALIZACION, IMPORTACION Y EXPORTACION DE TODO TIPO DE PRODUCTOS, APARATOS, MAQUINARIA Y EQUIPOS TECNICOS"/>
    <s v="No Activa"/>
    <m/>
    <s v="Madrid"/>
    <s v="LAS ROZAS DE MADRID"/>
    <m/>
    <n v="0"/>
    <m/>
    <s v="info@softcrits.es"/>
    <m/>
    <m/>
    <m/>
    <m/>
    <m/>
    <m/>
    <m/>
    <m/>
    <m/>
    <m/>
    <m/>
    <m/>
    <m/>
    <m/>
    <m/>
    <m/>
    <m/>
    <s v="No"/>
  </r>
  <r>
    <s v="UPCOM SOLUCIONES INTEGRALES DE TELECOMUNICACIONES SL"/>
    <m/>
    <m/>
    <x v="3"/>
    <s v="Número de telefono erróneo y no se encuentra otro"/>
    <s v="Guillermo"/>
    <m/>
    <s v="+34 65/4325848"/>
    <s v="s.torellas@upcom.es"/>
    <s v="No encuentro"/>
    <s v="B. Integradores TI generalistas"/>
    <s v="B65914541"/>
    <s v="Ciberseguridad + Digitalización de procesos"/>
    <s v="NO WEB"/>
    <s v="ofrece soluciones integrales de telecomunicaciones, telefonía IP, centralitas y redes, digitalizando procesos de comunicación empresarial y proporcionando seguridad en comunicaciones."/>
    <s v="Activa"/>
    <m/>
    <s v="Cataluña"/>
    <s v="BARCELONA"/>
    <m/>
    <n v="2"/>
    <m/>
    <s v="s.torrellas@upcom.es"/>
    <m/>
    <m/>
    <m/>
    <m/>
    <m/>
    <m/>
    <m/>
    <m/>
    <m/>
    <m/>
    <m/>
    <m/>
    <m/>
    <m/>
    <m/>
    <m/>
    <m/>
    <s v="No"/>
  </r>
  <r>
    <s v="SECUWARE RESEARCH SL"/>
    <s v="Y"/>
    <s v="Y"/>
    <x v="2"/>
    <s v="9-1 915649149 Cliente me indica que solo se dedican a la fabricacion de software, incluso llevan el de MasOrange, no tienen fuerza ni intencion comercial "/>
    <s v="Venta especialista"/>
    <s v="Francisco Pardo Miguel"/>
    <n v="915649149"/>
    <s v="info@secuware.com"/>
    <s v="NO HAY"/>
    <s v="E. Consultoras innovación digital"/>
    <s v="B85551349"/>
    <s v="I+D de productos y servicios en informática y comunicaciones"/>
    <s v="https://secuware.com/company/company.html"/>
    <s v="Foco en seguridad informática, cifrado y comunicaciones seguras (IA, IoT, Ciberseguridad). Multi-sector, innovación avanzada. Clasificada como consultora de innovación digital."/>
    <s v="No Activa"/>
    <s v="No_Cliente"/>
    <s v="Madrid"/>
    <s v="28020"/>
    <n v="995595"/>
    <n v="7"/>
    <n v="2"/>
    <n v="0.20810000000000001"/>
    <m/>
    <m/>
    <m/>
    <m/>
    <s v=" Pardo De Miguel Francisco"/>
    <s v=""/>
    <s v=""/>
    <s v=""/>
    <s v="Administrador"/>
    <s v=" Director Financiero"/>
    <s v=" Consejero"/>
    <s v=" Consejero Delegado"/>
    <s v=" Administrador"/>
    <m/>
    <m/>
    <m/>
    <m/>
    <s v="No"/>
  </r>
  <r>
    <s v="EQUIPOS INFORMATICOS INFOR IBERICA SA"/>
    <m/>
    <m/>
    <x v="3"/>
    <s v="Cese de negocio "/>
    <s v="Venta especialista"/>
    <s v="Francisco Alfonso Pantin Visea"/>
    <n v="918308334"/>
    <s v="inforiberica@inforiberica.com"/>
    <s v="No existe correo"/>
    <s v="A. Informáticos"/>
    <s v="A81446981"/>
    <s v="Reparación, comercialización y venta de material informático; enseñanza de informática"/>
    <s v="NO WEB"/>
    <s v="Portfolio basado en hardware, reparación y formación en informática. Multi-sector. Clasificada como informáticos."/>
    <s v="No Activa"/>
    <s v="No_Cliente"/>
    <s v="Madrid"/>
    <s v="28890"/>
    <n v="470764"/>
    <n v="4"/>
    <n v="1"/>
    <n v="0.1913"/>
    <n v="918867446"/>
    <m/>
    <m/>
    <m/>
    <s v=""/>
    <s v=""/>
    <s v=""/>
    <s v=""/>
    <s v="Administrador"/>
    <s v=" Director Financiero"/>
    <s v=" Consejero"/>
    <s v=" Consejero Delegado"/>
    <s v=" Administrador"/>
    <m/>
    <m/>
    <m/>
    <m/>
    <s v="No"/>
  </r>
  <r>
    <s v="REIN MEDICAL SYSTEM SA"/>
    <m/>
    <m/>
    <x v="5"/>
    <s v="Correo enviado"/>
    <s v="Anna"/>
    <s v="Rut Marie Luise Gaefke"/>
    <n v="915308824"/>
    <s v="info@reincomputer.es"/>
    <m/>
    <s v="C. Integradores TI sectoriales"/>
    <s v="A82429705"/>
    <s v="Importación, comercialización y desarrollo de equipos y sistemas informáticos/electrónicos"/>
    <s v="NO WEB"/>
    <s v="Especializada en equipos y soluciones para el sector médico/sanitario. Vertical claro en salud. Clasificada como integrador TI sectorial."/>
    <s v="Activa"/>
    <s v="Cliente_OSP"/>
    <s v="Madrid"/>
    <s v="28007"/>
    <n v="1682697"/>
    <n v="5"/>
    <n v="2"/>
    <n v="0.18920000000000001"/>
    <n v="915743293"/>
    <n v="605921933"/>
    <m/>
    <m/>
    <s v=""/>
    <s v=""/>
    <s v=""/>
    <s v=""/>
    <s v="Administrador"/>
    <s v=" Director Financiero"/>
    <s v=" Consejero"/>
    <s v=" Consejero Delegado"/>
    <s v=" Administrador"/>
    <s v=" rein@reincomputer.es"/>
    <m/>
    <m/>
    <m/>
    <s v="No"/>
  </r>
  <r>
    <s v="MILENIOVIRTUAL SL"/>
    <s v="N"/>
    <s v="N"/>
    <x v="3"/>
    <s v="Disuelta"/>
    <s v="Blanca"/>
    <s v="Matilde Dolores Gimenez Tarifa"/>
    <n v="952250036"/>
    <m/>
    <m/>
    <s v="B. Integradores TI generalistas"/>
    <s v="B92244177"/>
    <s v="Actividad relacionada con la informática y su entorno"/>
    <s v="NO WEB"/>
    <s v="Su objeto social recoge actividades informáticas y de telecomunicaciones (CNAE 6190). No tiene especialización sectorial concreta, actuando como integrador TI generalista. El cierre provisional del NIF en 2022 confirma su inactividad."/>
    <s v="No Activa"/>
    <s v="No_Cliente"/>
    <s v="Málaga"/>
    <s v="29013"/>
    <n v="763068"/>
    <n v="1"/>
    <n v="2"/>
    <n v="0.70699999999999996"/>
    <n v="952665801"/>
    <m/>
    <m/>
    <m/>
    <s v=""/>
    <s v=""/>
    <s v=""/>
    <s v=""/>
    <s v="Administrador"/>
    <s v=" Director Financiero"/>
    <s v=" Consejero"/>
    <s v=" Consejero Delegado"/>
    <s v=" Administrador"/>
    <m/>
    <m/>
    <m/>
    <m/>
    <s v="No"/>
  </r>
  <r>
    <s v="RADEM SOCIEDAD LIMITADA"/>
    <s v="N"/>
    <s v="N"/>
    <x v="3"/>
    <s v="Disuelta"/>
    <s v="Blanca"/>
    <s v="Jose Flores Gonzalez"/>
    <n v="922662688"/>
    <s v="administracion@radem.es"/>
    <m/>
    <s v="D. Desarrolladores de soluciones digitales básicas"/>
    <s v="B38032926"/>
    <s v="Proceso de datos y confección de programas informáticos"/>
    <s v="www.radem.es"/>
    <s v="Se centra en procesos de datos y desarrollo de software (CNAE 6201). No muestra enfoque sectorial concreto, alineándose con soluciones digitales básicas. Cierre provisional del NIF en 2021 y ausencia de cuentas desde 2014 confirman su inactividad."/>
    <s v="No Activa"/>
    <s v="No_Cliente"/>
    <s v="Santa Cruz de Tenerife"/>
    <s v="38008"/>
    <n v="477928"/>
    <n v="9"/>
    <n v="1"/>
    <n v="0.69399999999999995"/>
    <n v="610712104"/>
    <n v="610712091"/>
    <n v="667563350"/>
    <n v="615562442"/>
    <s v=" Montserrat Font Garcia"/>
    <s v=""/>
    <s v=""/>
    <s v=""/>
    <s v="Administrador"/>
    <s v=" Director Financiero"/>
    <s v=" Consejero"/>
    <s v=" Consejero Delegado"/>
    <s v=" Administrador"/>
    <m/>
    <m/>
    <m/>
    <m/>
    <s v="No"/>
  </r>
  <r>
    <s v="ALBION SERVICIOS NAUTICOS ONLINE SL"/>
    <s v="N"/>
    <s v="N"/>
    <x v="3"/>
    <s v="Disuelta"/>
    <s v="Blanca"/>
    <s v="Josep Serra Ganduxe"/>
    <m/>
    <s v="pedidos@conzumo.com"/>
    <m/>
    <s v="B. Integradores TI generalistas"/>
    <s v="B85186336"/>
    <s v="Prestación de servicios de conectividad"/>
    <s v="NO WEB"/>
    <s v="Ofrecía servicios de conectividad y telecomunicaciones (CNAE 6120). No presenta especialización sectorial, encajando como integrador TI generalista. Fue extinguida oficialmente en 2022, confirmando su inactividad."/>
    <s v="No Activa"/>
    <s v="No_Cliente"/>
    <s v="Madrid"/>
    <s v="28012"/>
    <n v="669933"/>
    <n v="1"/>
    <n v="1"/>
    <n v="0.68469999999999998"/>
    <m/>
    <m/>
    <m/>
    <m/>
    <s v=" Aurora Prado Gonzalez"/>
    <s v=""/>
    <s v=""/>
    <s v=""/>
    <s v="Administrador"/>
    <s v=" Director Financiero"/>
    <s v=" Consejero"/>
    <s v=" Consejero Delegado"/>
    <s v=" Administrador"/>
    <m/>
    <m/>
    <m/>
    <m/>
    <s v="No"/>
  </r>
  <r>
    <s v="INFASSI 2000 SL"/>
    <s v="N"/>
    <s v="N"/>
    <x v="3"/>
    <s v="Disuelta"/>
    <s v="Blanca"/>
    <s v="Luis Lago Baldonedo"/>
    <n v="933713437"/>
    <s v="comercial@infassi.com"/>
    <m/>
    <s v="A. Informáticos"/>
    <s v="B61011045"/>
    <s v="Montaje y fabricación de elementos informáticos"/>
    <s v="NO WEB"/>
    <s v="Su objeto social se centra en el montaje y fabricación de elementos informáticos, claramente vinculado a hardware. No se observa actividad reciente ni web oficial, lo que indica inactividad."/>
    <s v="No Activa"/>
    <s v="No_Cliente"/>
    <s v="Barcelona"/>
    <s v="08950"/>
    <n v="839635"/>
    <n v="16"/>
    <n v="1"/>
    <n v="0.62160000000000004"/>
    <m/>
    <m/>
    <m/>
    <m/>
    <s v=" Miguel Trias Sagnier"/>
    <s v=" Ricardo Vilella Bonet"/>
    <s v=" Juan Manuel Grela Rey"/>
    <s v=" Raul Sanchez Sanchez"/>
    <s v="Administrador"/>
    <s v=" Director Financiero"/>
    <s v=" Consejero"/>
    <s v=" Consejero Delegado"/>
    <s v=" Administrador"/>
    <m/>
    <m/>
    <m/>
    <m/>
    <s v="No"/>
  </r>
  <r>
    <s v="MACROIDEAS SL"/>
    <s v="Y"/>
    <s v="Y"/>
    <x v="4"/>
    <s v="9-1 976 41 47 30 maria jose pide informacion por voz del canal colaborador y apunta y apunta mi telefono apra en caso de que les interese "/>
    <s v="Venta especialista"/>
    <s v="Alejandro Sales Jerico"/>
    <s v="976 41 47 30"/>
    <s v="simobel@macroideas.es"/>
    <s v="976 41 47 30"/>
    <s v="D. Desarrolladores de soluciones digitales básicas"/>
    <s v="B44205755"/>
    <s v="Desarrollo y comercialización de software y servicios informáticos"/>
    <s v="https://www.macroideas.es/"/>
    <s v="Perfil en LinkedIn confirma actividad en desarrollo de software. Multi-sector. Clasificada como desarrollador digital básico."/>
    <s v="Activa"/>
    <s v="No_Cliente"/>
    <s v="Teruel"/>
    <s v="44600"/>
    <n v="1075393"/>
    <n v="1"/>
    <n v="1"/>
    <n v="0.17100000000000001"/>
    <m/>
    <m/>
    <m/>
    <m/>
    <s v=" Carmen Saez Ibañez"/>
    <s v=""/>
    <s v=""/>
    <s v=""/>
    <s v="Administrador"/>
    <s v=" Director Financiero"/>
    <s v=" Consejero"/>
    <s v=" Consejero Delegado"/>
    <s v=" Administrador"/>
    <m/>
    <m/>
    <m/>
    <m/>
    <s v="No"/>
  </r>
  <r>
    <s v="HISPACLOUD SL"/>
    <s v="N"/>
    <s v="Y"/>
    <x v="4"/>
    <s v="28-01  915 55 45 55 NO EXISTE email  rapidinformes@rapinformes.es att. Iván."/>
    <s v="Venta especialista"/>
    <s v="Enrique Tomas Garcia Ibañez"/>
    <m/>
    <m/>
    <m/>
    <s v="B. Integradores TI generalistas"/>
    <s v="B86444551"/>
    <s v="Proyectos de infraestructuras TI (hardware/software), mediación mercantil"/>
    <s v="NO WEB "/>
    <s v="Web oficial activa, especializada en servicios Cloud e infraestructuras TI. Multi-sector. Clasificada como integrador TI generalista."/>
    <s v="No Activa"/>
    <s v="No_Cliente"/>
    <s v="Madrid"/>
    <s v="28232"/>
    <n v="599466"/>
    <n v="4"/>
    <n v="1"/>
    <n v="0.17510000000000001"/>
    <m/>
    <m/>
    <m/>
    <m/>
    <s v=""/>
    <s v=""/>
    <s v=""/>
    <s v=""/>
    <s v="Administrador"/>
    <s v=" Director Financiero"/>
    <s v=" Consejero"/>
    <s v=" Consejero Delegado"/>
    <s v=" Administrador"/>
    <m/>
    <m/>
    <m/>
    <m/>
    <s v="No"/>
  </r>
  <r>
    <s v="NEO-SHOP SERVICIOS ONLINE SL"/>
    <s v="N"/>
    <s v="Y"/>
    <x v="3"/>
    <s v="9-1 915471600 No contesta "/>
    <s v="Venta especialista"/>
    <s v="Ricardo Serrano Hernandez"/>
    <n v="915471600"/>
    <m/>
    <m/>
    <s v="B. Integradores TI generalistas"/>
    <s v="B82738071"/>
    <s v="Prestación de servicios tecnológicos y comerciales de naturaleza informática"/>
    <s v="NO WEB"/>
    <s v="Perfil en LinkedIn confirma actividad TI multi-sector (consultoría y servicios tecnológicos). Clasificada como integrador TI generalista."/>
    <s v="No Activa"/>
    <s v="No_Cliente"/>
    <s v="Madrid"/>
    <s v="28005"/>
    <n v="908056"/>
    <n v="3"/>
    <n v="2"/>
    <n v="0.17230000000000001"/>
    <n v="915471630"/>
    <m/>
    <m/>
    <m/>
    <s v=""/>
    <s v=""/>
    <s v=""/>
    <s v=""/>
    <s v="Administrador"/>
    <s v=" Director Financiero"/>
    <s v=" Consejero"/>
    <s v=" Consejero Delegado"/>
    <s v=" Administrador"/>
    <m/>
    <m/>
    <m/>
    <m/>
    <s v="No"/>
  </r>
  <r>
    <s v="IC SOFTWARE SL"/>
    <m/>
    <s v="N"/>
    <x v="3"/>
    <s v="9-1 934097558 No disponible, aparece como extinguida "/>
    <s v="Venta especialista"/>
    <s v="Maria Mercedes Preckler Santa Cruz"/>
    <n v="934097558"/>
    <m/>
    <m/>
    <s v="B. Integradores TI generalistas"/>
    <s v="B59094938"/>
    <s v="Confección, instalación y mantenimiento de programas informáticos; venta mayorista y minorista de hardware"/>
    <s v="NO WEB"/>
    <s v="Ofrece tanto software como hardware (venta, instalación y mantenimiento), con un portfolio TI amplio. No especializado en un sector concreto. No hay evidencia clara de actividad reciente."/>
    <s v="No Activa"/>
    <s v="No_Cliente"/>
    <s v="Barcelona"/>
    <s v="08028"/>
    <n v="600699"/>
    <n v="4"/>
    <n v="2"/>
    <n v="0.46279999999999999"/>
    <n v="931906641"/>
    <n v="651186533"/>
    <m/>
    <m/>
    <s v=" Fernando Javier Ravelo Socas"/>
    <s v=" Jose Garcia Rico"/>
    <s v=""/>
    <s v=""/>
    <s v="Administrador"/>
    <s v=" Director Financiero"/>
    <s v=" Consejero"/>
    <s v=" Consejero Delegado"/>
    <s v=" Administrador"/>
    <m/>
    <m/>
    <m/>
    <m/>
    <s v="No"/>
  </r>
  <r>
    <s v="M2 CONSULTING &amp; RETAIL SL"/>
    <m/>
    <s v="N"/>
    <x v="3"/>
    <s v="-914132470 No disponible. No tienen Web. "/>
    <s v="Venta especialista"/>
    <s v="Jose Juan Martin Romero"/>
    <n v="914132470"/>
    <m/>
    <m/>
    <s v="D. Desarrolladores de soluciones digitales básicas"/>
    <s v="B86034535"/>
    <s v="Asesoramiento informático, desarrollo y venta de software, formación de personal"/>
    <s v="NO WEB"/>
    <s v="Actividad centrada en software y consultoría informática, con formación complementaria. No se observa verticalización sectorial. Sin web oficial, no se confirma actividad actual."/>
    <s v="No Activa"/>
    <s v="No_Cliente"/>
    <s v="Madrid"/>
    <s v="28043"/>
    <n v="1020126"/>
    <n v="8"/>
    <n v="1"/>
    <n v="0.44650000000000001"/>
    <n v="649433722"/>
    <m/>
    <m/>
    <m/>
    <s v=""/>
    <s v=""/>
    <s v=""/>
    <s v=""/>
    <s v="Administrador"/>
    <s v=" Director Financiero"/>
    <s v=" Consejero"/>
    <s v=" Consejero Delegado"/>
    <s v=" Administrador"/>
    <m/>
    <m/>
    <m/>
    <m/>
    <s v="No"/>
  </r>
  <r>
    <s v="ADIATIX SL"/>
    <m/>
    <s v="N"/>
    <x v="3"/>
    <s v="Sin Tlf."/>
    <s v="Venta especialista"/>
    <s v="Alberto Estirado Bronchalo"/>
    <m/>
    <m/>
    <m/>
    <s v="D. Desarrolladores de soluciones digitales básicas"/>
    <s v="B86703048"/>
    <s v="Venta, asesoramiento y desarrollo de software de gestión; también adquisición y tenencia de bienes y derechos inmateriales"/>
    <s v="NO WEB"/>
    <s v="La actividad principal es el software de gestión, con componentes de asesoría y soporte. No se especializa en un sector concreto. Falta información actual para confirmar actividad."/>
    <s v="No Activa"/>
    <s v="No_Cliente"/>
    <s v="Madrid"/>
    <s v="28037"/>
    <n v="528936"/>
    <n v="1"/>
    <n v="1"/>
    <n v="0.4304"/>
    <m/>
    <m/>
    <m/>
    <m/>
    <s v=" Andres Estirado Alvaro"/>
    <s v=""/>
    <s v=""/>
    <s v=""/>
    <s v="Administrador"/>
    <s v=" Director Financiero"/>
    <s v=" Consejero"/>
    <s v=" Consejero Delegado"/>
    <s v=" Administrador"/>
    <m/>
    <m/>
    <m/>
    <m/>
    <s v="No"/>
  </r>
  <r>
    <s v="MARTIRES INFORMATICA SL"/>
    <m/>
    <s v="N"/>
    <x v="3"/>
    <s v="13-01 916324005 No disponible www.martiresinformatica.es"/>
    <s v="Venta especialista"/>
    <s v="Tomas Diago Esteva"/>
    <m/>
    <m/>
    <m/>
    <s v="D. Desarrolladores de soluciones digitales básicas"/>
    <s v="B86105335"/>
    <s v="Venta al por mayor y menor de equipos informáticos; desarrollo de proyectos y programación de datos"/>
    <s v="NO WEB"/>
    <s v="Realiza venta de hardware y software, más desarrollo y procesamiento de datos; actividad vigente, con actualizaciones hasta 2025. → Sigue activa AxesoreInforma."/>
    <s v="No Activa"/>
    <s v="No_Cliente"/>
    <s v="Madrid"/>
    <s v="28016"/>
    <n v="3970036"/>
    <n v="24"/>
    <n v="2"/>
    <n v="0.33329999999999999"/>
    <m/>
    <m/>
    <m/>
    <m/>
    <s v=" Christian Unger"/>
    <s v=" Dan Haakan Andreas Tors"/>
    <s v=" Joaquim Ferrer Franch"/>
    <s v=""/>
    <s v="Administrador"/>
    <s v=" Director Financiero"/>
    <s v=" Consejero"/>
    <s v=" Consejero Delegado"/>
    <s v=" Administrador"/>
    <m/>
    <m/>
    <m/>
    <m/>
    <s v="No"/>
  </r>
  <r>
    <s v="ITGRATION IBERIA SL"/>
    <m/>
    <s v="N"/>
    <x v="4"/>
    <s v="22-01 976700708 Llamo para hacer seguimiento otra gk diferente a Aida intenta pasarme pero está reunido volver a llamar más tarde.28-01 976700708- Gk Volver a llamar lunes por la mañana Miguel no se encuentra y mañana es festivo. "/>
    <s v="Venta especialista"/>
    <m/>
    <m/>
    <m/>
    <m/>
    <s v="B. Integradores TI generalistas"/>
    <s v="B87846738"/>
    <s v="Consultoría TI, integración de sistemas y servicios cloud"/>
    <s v="https://www.itgration.es"/>
    <s v="Ofrece integración TI (cloud, workplace, servidores), multisector; encaja con integradores TI generalistas."/>
    <s v="Activa"/>
    <m/>
    <s v="Not found"/>
    <m/>
    <m/>
    <m/>
    <m/>
    <m/>
    <m/>
    <m/>
    <m/>
    <m/>
    <m/>
    <m/>
    <m/>
    <m/>
    <m/>
    <m/>
    <m/>
    <m/>
    <m/>
    <m/>
    <m/>
    <m/>
    <m/>
    <s v="No"/>
  </r>
  <r>
    <s v="COMERCIAL DE MAQUINARIA ENVASADO Y LLENADO SL"/>
    <m/>
    <s v="N"/>
    <x v="3"/>
    <s v="13-01 Sin Tlf. CIF no coincide"/>
    <s v="Venta especialista"/>
    <m/>
    <m/>
    <m/>
    <m/>
    <s v="— (No aplica a TI)"/>
    <s v="B30021114"/>
    <s v="Fabricación y venta de maquinaria de envasado y soluciones industriales"/>
    <s v="https://www.comercialmaquinaria.com"/>
    <s v="Empresa industrial de maquinaria, no encaja en arquetipos TI; web corporativa activa."/>
    <s v="No Activa"/>
    <m/>
    <s v="Not found"/>
    <m/>
    <m/>
    <m/>
    <m/>
    <m/>
    <m/>
    <m/>
    <m/>
    <m/>
    <m/>
    <m/>
    <m/>
    <m/>
    <m/>
    <m/>
    <m/>
    <m/>
    <m/>
    <m/>
    <m/>
    <m/>
    <m/>
    <s v="No"/>
  </r>
  <r>
    <s v="CT INGENIEROS DEL NORTE AERONAUTICOS AUTOMOCION E INDUSTRIALES SL"/>
    <s v="N"/>
    <s v="Y"/>
    <x v="3"/>
    <s v="13-01 916832030- No disponible."/>
    <s v="Venta especialista"/>
    <m/>
    <m/>
    <m/>
    <m/>
    <s v="C. Integradores TI sectoriales"/>
    <s v="B48367504"/>
    <s v="Ingeniería aeronáutica, automoción e industria; desarrollo tecnológico y software de ingeniería"/>
    <s v="https://www.ctingenieros.es"/>
    <s v="Consultoría e integración tecnológica aplicada a sectores aeronáutico e industrial; verticalizada; encaja en integradores TI sectoriales."/>
    <s v="No Activa"/>
    <m/>
    <m/>
    <m/>
    <m/>
    <m/>
    <m/>
    <m/>
    <m/>
    <m/>
    <m/>
    <m/>
    <m/>
    <m/>
    <m/>
    <m/>
    <m/>
    <m/>
    <m/>
    <m/>
    <m/>
    <m/>
    <m/>
    <m/>
    <m/>
    <s v="No"/>
  </r>
  <r>
    <s v="SOLUTIONS CONSULTING LEARNING AND MANAGEMENT SL"/>
    <m/>
    <s v="Y"/>
    <x v="3"/>
    <s v="13-1 911299507 No contesta "/>
    <s v="Venta especialista"/>
    <s v="Jose Luis Nimo Maldonado"/>
    <n v="911299507"/>
    <m/>
    <m/>
    <s v="B. Integradores TI generalistas"/>
    <s v="B85456341"/>
    <s v="Consultoría e implementación de sistemas informáticos"/>
    <s v="NO WEB"/>
    <s v="Ofrece consultoría e implementación de sistemas informáticos (CNAE 6202). No tiene foco sectorial concreto, orientándose como integrador TI generalista. Registros recientes confirman que sigue activa."/>
    <s v="Activa"/>
    <s v="No_Cliente"/>
    <s v="Madrid"/>
    <s v="28023"/>
    <n v="412317"/>
    <n v="14"/>
    <n v="1"/>
    <n v="0.65510000000000002"/>
    <m/>
    <m/>
    <m/>
    <m/>
    <s v=" Jose Luis Nimo Muñoz"/>
    <s v=""/>
    <s v=""/>
    <s v=""/>
    <s v="Administrador"/>
    <s v=" Director Financiero"/>
    <s v=" Consejero"/>
    <s v=" Consejero Delegado"/>
    <s v=" Administrador"/>
    <m/>
    <m/>
    <m/>
    <m/>
    <s v="No"/>
  </r>
  <r>
    <s v="AYTOS SOLUCIONES INFORMATICAS SL"/>
    <m/>
    <s v="Y"/>
    <x v="3"/>
    <s v="13-1 954869475 No contesta"/>
    <s v="Venta especialista"/>
    <s v="Fernando Lorente Lumbreras"/>
    <n v="954869475"/>
    <s v="capital.humano@aytos.es"/>
    <m/>
    <s v="B. Integradores TI generalistas"/>
    <s v="B41632332"/>
    <s v="Comercialización de software, CPD, asistencia técnica"/>
    <s v="http://www.berger-levrault.com "/>
    <s v="Comercializa software y ofrece servicios de CPD y asistencia técnica, abarcando un portfolio TI amplio. No tiene vertical sectorial, encaja como integrador TI generalista. Registros recientes confirman actividad."/>
    <s v="No Activa"/>
    <s v="Cliente_TML"/>
    <s v="Sevilla"/>
    <s v="41400"/>
    <n v="12733884"/>
    <n v="167"/>
    <n v="7"/>
    <n v="0.57989999999999997"/>
    <n v="955900224"/>
    <n v="958131232"/>
    <n v="932590327"/>
    <n v="961594576"/>
    <s v=" Isabel Busto Pozuelo"/>
    <s v=" Martin Elorriaga Urrutia"/>
    <s v=" Gorka Galdona Erquicia"/>
    <s v=""/>
    <s v="Administrador"/>
    <s v=" Director Financiero"/>
    <s v=" Consejero"/>
    <s v=" Consejero Delegado"/>
    <s v=" Administrador"/>
    <s v=" antonia.moreno@aytos.es"/>
    <s v=" aytos@aytos.es"/>
    <s v=" comunicacion@aytos.es"/>
    <s v=" marketing@aytos.es"/>
    <s v="SI"/>
  </r>
  <r>
    <s v="SMARTSTREAM TECHNOLOGIES IBERIA SL"/>
    <m/>
    <s v="Y"/>
    <x v="3"/>
    <s v="13-1 915984930 No disponible "/>
    <s v="Venta especialista"/>
    <s v="Dominique Laurence Marie Noelle Suzanne Nordmann"/>
    <n v="915984930"/>
    <m/>
    <m/>
    <s v="C. Integradores TI sectoriales"/>
    <s v="B81763467"/>
    <s v="Soluciones de gestión financiera, reconciliación de datos y software bancario"/>
    <s v="https://www.smartstream-stp.com"/>
    <s v="Servicios de software financiero (reconciliación, back-office) especializados en sector banca; claramente vertical."/>
    <s v="No Activa"/>
    <s v="No_Cliente"/>
    <s v="Madrid"/>
    <s v="28020"/>
    <n v="3432105"/>
    <n v="6"/>
    <n v="1"/>
    <n v="0.313"/>
    <n v="913332954"/>
    <n v="915984932"/>
    <m/>
    <m/>
    <s v=" Marta Duelo Alfonso"/>
    <s v=" Robert Molnar"/>
    <s v=""/>
    <s v=""/>
    <s v="Administrador"/>
    <s v=" Director Financiero"/>
    <s v=" Consejero"/>
    <s v=" Consejero Delegado"/>
    <s v=" Administrador"/>
    <m/>
    <m/>
    <m/>
    <m/>
    <s v="No"/>
  </r>
  <r>
    <s v="MOTOR DE IDEAS SL"/>
    <m/>
    <s v="N"/>
    <x v="3"/>
    <s v="13-01 Sin Tlf. CIF no coincide"/>
    <s v="Venta especialista"/>
    <s v="Mariano Francisco Estefani Fernandez"/>
    <m/>
    <m/>
    <m/>
    <s v="D. Desarrolladores de soluciones digitales básicas"/>
    <s v="B84070447"/>
    <s v="Consultoría tecnológica, desarrollo de software y comunicación digital"/>
    <s v="https://motordeideas.com"/>
    <s v="Ofrece soluciones de comunicación digital, desarrollo de software y consultoría; multisector; encaja en desarrolladores digitales básicos."/>
    <s v="No Activa"/>
    <s v="No_Cliente"/>
    <s v="Barcelona"/>
    <s v="08915"/>
    <n v="495294"/>
    <n v="1"/>
    <n v="1"/>
    <n v="0.29899999999999999"/>
    <m/>
    <m/>
    <m/>
    <m/>
    <s v=" Mariano Estefani Fernandez"/>
    <s v=" Emilio Palencia"/>
    <s v=" Mirella Estefani Paredero"/>
    <s v=""/>
    <s v="Administrador"/>
    <s v=" Director Financiero"/>
    <s v=" Consejero"/>
    <s v=" Consejero Delegado"/>
    <s v=" Administrador"/>
    <m/>
    <m/>
    <m/>
    <m/>
    <s v="No"/>
  </r>
  <r>
    <s v="LEVERIT SL"/>
    <m/>
    <s v="Y"/>
    <x v="3"/>
    <s v="13-01 Sin tlf. Español, empresa extranjera sin contacto."/>
    <s v="Venta especialista"/>
    <m/>
    <m/>
    <m/>
    <m/>
    <s v="B. Integradores TI generalistas"/>
    <s v="B83582274"/>
    <s v="Desarrollo de software empresarial, soluciones IT y ciberseguridad"/>
    <s v="https://www.leverit.com"/>
    <s v="Ofrece soluciones IT de software empresarial, ciberseguridad y servicios cloud; multi-sector; encaja como integrador TI generalista."/>
    <s v="No Activa"/>
    <m/>
    <m/>
    <m/>
    <m/>
    <m/>
    <m/>
    <m/>
    <m/>
    <m/>
    <m/>
    <m/>
    <m/>
    <m/>
    <m/>
    <m/>
    <m/>
    <m/>
    <m/>
    <m/>
    <m/>
    <m/>
    <m/>
    <m/>
    <m/>
    <s v="No"/>
  </r>
  <r>
    <s v="GISA CONSULTORES INFORMÁTICOS SL"/>
    <m/>
    <s v="Y"/>
    <x v="4"/>
    <s v="21-01 947244436 Llamo a Verónica Gk para hacerle seguimiento ,info@gisaconsultores.com que pndiente mandar  email con información sin att. Lo leen los socios."/>
    <s v="Venta especialista"/>
    <s v="Michael Laor"/>
    <n v="947244436"/>
    <s v="comercial@gisaconsultores.com"/>
    <m/>
    <s v="B. Integradores TI generalistas"/>
    <s v="B09345471"/>
    <s v="Servicios informáticos integrales, venta de hardware y formación"/>
    <s v="http://www.gisaconsultores.com/"/>
    <s v="Ofrece un portfolio integral que combina servicios TI, venta de material y formación. Cobertura multi-sector sin especialización vertical. Se clasifica como integrador TI generalista."/>
    <s v="Activa"/>
    <s v="No_Cliente"/>
    <s v="Burgos"/>
    <s v="09006"/>
    <n v="1573639"/>
    <n v="17"/>
    <n v="2"/>
    <n v="0.23710000000000001"/>
    <n v="947240233"/>
    <n v="696940525"/>
    <n v="639403448"/>
    <n v="639402479"/>
    <s v=" Yaron Polak"/>
    <s v=" Alon Yehoshua"/>
    <s v=""/>
    <s v=""/>
    <s v="Administrador"/>
    <s v=" Director Financiero"/>
    <s v=" Consejero"/>
    <s v=" Consejero Delegado"/>
    <s v=" Administrador"/>
    <m/>
    <m/>
    <m/>
    <m/>
    <s v="No"/>
  </r>
  <r>
    <s v="GRUPO HISPATEC INFORMATICA EMPRESARIAL SA"/>
    <m/>
    <s v="Y"/>
    <x v="4"/>
    <s v="23-01 950281182- Llamo a Guillermo trabajador para hacer seguimiento,  marketing@hiscpatec.com  pendiente mandar email con la informacion sin att. _x000a_28-01 950281182 No disponible."/>
    <s v="Venta especialista"/>
    <s v="Josefa Muñoz Fernandez"/>
    <n v="950281182"/>
    <s v="almeria@datasys-ie.com"/>
    <m/>
    <s v="C. Integradores TI sectoriales"/>
    <s v="A04051091"/>
    <s v="Desarrollo de software agrícola, gestión de explotaciones y soluciones de negocio"/>
    <s v="https://www.hispatec.com"/>
    <s v="Software especializado en agricultura y agroindustria; verticalizado claramente en sector agro."/>
    <s v="Activa"/>
    <s v="No_Cliente"/>
    <s v="Almería"/>
    <s v="04131"/>
    <n v="5646922"/>
    <n v="87"/>
    <n v="5"/>
    <n v="0.30499999999999999"/>
    <n v="950251320"/>
    <n v="950621166"/>
    <m/>
    <m/>
    <s v=" David Miguel Guzman Semper"/>
    <s v=""/>
    <s v=""/>
    <s v=""/>
    <s v="Administrador"/>
    <s v=" Director Financiero"/>
    <s v=" Consejero"/>
    <s v=" Consejero Delegado"/>
    <s v=" Administrador"/>
    <s v=" jlmolina@hispatec.es"/>
    <s v=" marketing@hispatec.es"/>
    <s v=" rferrer@hispatec.es"/>
    <s v=" dominios@hispatec.es"/>
    <s v="No"/>
  </r>
  <r>
    <s v="BINARY SYSTEMS SL"/>
    <m/>
    <s v="N"/>
    <x v="1"/>
    <s v="21-01 922 220 995 Llamo para hacer seguimiento Headi comenta que hasta el miércoles Ivan gerente esta fuera de la oficina comenta que mandemos email con la información. Pendiente mandar email a grandescuentas@binarycanarias.com Att. Iván Reyes. "/>
    <s v="Venta especialista"/>
    <m/>
    <m/>
    <m/>
    <m/>
    <s v="D. Desarrolladores de soluciones digitales básicas"/>
    <s v="B65513828"/>
    <s v="Consultoría y servicios informáticos, programación de software"/>
    <s v="NO WEB"/>
    <s v="Desarrollo de software y consultoría TI sin vertical específico; encaja como desarrolladores. Sin web oficial."/>
    <s v="Activa"/>
    <m/>
    <s v="Not found"/>
    <m/>
    <m/>
    <m/>
    <m/>
    <m/>
    <m/>
    <m/>
    <m/>
    <m/>
    <m/>
    <m/>
    <m/>
    <m/>
    <m/>
    <m/>
    <m/>
    <m/>
    <m/>
    <m/>
    <m/>
    <m/>
    <m/>
    <s v="No"/>
  </r>
  <r>
    <s v="SISTEMAS INFORMATICOS DEL MEDITERRANEO SL"/>
    <m/>
    <s v="N"/>
    <x v="4"/>
    <s v="23-01 965859011  Hablo con gk Laura Molas, Llamo para hacer seguimiento ya ha reenviado la propuesta de colaboración a a a Juan Antonio Navarro gerente, laura_molas@sime.es Expertos en la tecnología con la gestión hotelera. Cif no coincide. https://www.sime.es. jnavarro@sime.es Rosabel otra Gk Gerente att. Email Juan Antonio Navarro. 28-01 965859011-No disponible.02-02 965859011- Fuera de Horario. 03-02- 965859011-Me atiende Gk Laura Molas comenta que Juan Antonio anda muy liado que le pone un recordatorio si no puede contestar esta semana llamar la semana que viene."/>
    <s v="Venta especialista"/>
    <m/>
    <m/>
    <m/>
    <m/>
    <s v="A. Informáticos"/>
    <s v="B53522068"/>
    <s v="Servicios informáticos, instalación, mantenimiento y soporte TI"/>
    <s v="NO WEB"/>
    <s v="Servicios de hardware, mantenimiento e instalación de equipos; multi-sector; encaja en Informáticos."/>
    <s v="Activa"/>
    <m/>
    <m/>
    <m/>
    <m/>
    <m/>
    <m/>
    <m/>
    <m/>
    <m/>
    <m/>
    <m/>
    <m/>
    <m/>
    <m/>
    <m/>
    <m/>
    <m/>
    <m/>
    <m/>
    <m/>
    <m/>
    <m/>
    <m/>
    <m/>
    <s v="No"/>
  </r>
  <r>
    <s v="QUIROGA INFORMATICOS SL"/>
    <m/>
    <s v="N"/>
    <x v="3"/>
    <s v="14-1  911278522 Cerrada hace dos años "/>
    <s v="Venta especialista"/>
    <m/>
    <m/>
    <m/>
    <m/>
    <s v="A. Informáticos"/>
    <s v="B27235956"/>
    <s v="Venta y servicios de informática, consultoría tecnológica local"/>
    <s v="NO WEB"/>
    <s v="Servicios TI básicos (hardware, soporte, formación); ámbito local; encaja en Informáticos."/>
    <s v="No Activa"/>
    <m/>
    <m/>
    <m/>
    <m/>
    <m/>
    <m/>
    <m/>
    <m/>
    <m/>
    <m/>
    <m/>
    <m/>
    <m/>
    <m/>
    <m/>
    <m/>
    <m/>
    <m/>
    <m/>
    <m/>
    <m/>
    <m/>
    <m/>
    <m/>
    <s v="No"/>
  </r>
  <r>
    <s v="SUZOKO RAISING ECOMMERCE SL"/>
    <m/>
    <s v="N"/>
    <x v="3"/>
    <s v="14-01 Sin telefono, sin web ,cif no coincide."/>
    <s v="Venta especialista"/>
    <m/>
    <m/>
    <m/>
    <m/>
    <s v="D. Desarrolladores de soluciones digitales básicas"/>
    <s v="B87330725"/>
    <s v="Servicios de e-commerce, consultoría digital y marketing"/>
    <s v="NO WEB"/>
    <s v="Especializados en comercio electrónico, desarrollo digital y marketing; multi-sector; encaja en desarrolladores digitales básicos."/>
    <s v="No Activa"/>
    <m/>
    <m/>
    <m/>
    <m/>
    <m/>
    <m/>
    <m/>
    <m/>
    <m/>
    <m/>
    <m/>
    <m/>
    <m/>
    <m/>
    <m/>
    <m/>
    <m/>
    <m/>
    <m/>
    <m/>
    <m/>
    <m/>
    <m/>
    <m/>
    <s v="No"/>
  </r>
  <r>
    <s v="BREYER SISTEMAS DE INFORMACION SL"/>
    <m/>
    <s v="N"/>
    <x v="3"/>
    <s v="14-01 913 864 228 No disponible. cif no coincide. venta de hardware y software con servicios de instalación y consultoría informática"/>
    <s v="Venta especialista"/>
    <m/>
    <m/>
    <m/>
    <m/>
    <s v="B. Integradores TI generalistas"/>
    <s v="B28713462"/>
    <s v="Consultoría informática, desarrollo y soluciones de software"/>
    <s v="https://www.breyer.es"/>
    <s v="Desarrollo de software y consultoría multisectorial; encaja en integradores TI generalistas."/>
    <s v="No Activa"/>
    <m/>
    <m/>
    <m/>
    <m/>
    <m/>
    <m/>
    <m/>
    <m/>
    <m/>
    <m/>
    <m/>
    <m/>
    <m/>
    <m/>
    <m/>
    <m/>
    <m/>
    <m/>
    <m/>
    <m/>
    <m/>
    <m/>
    <m/>
    <m/>
    <s v="No"/>
  </r>
  <r>
    <s v="AIRON TECHNOLOGIES SA"/>
    <m/>
    <s v="N"/>
    <x v="5"/>
    <s v="14-11 91 533 75 28 Victoria Gk,  que se anota tlf. que la persona responsable ahora mismo no se encuentra.  Cif no coincide.AIRON TECHNOLOGIES SA disuelta 2020, nueva AIRON SISTEMAS DE INFORMACIÓN SL airon.es web"/>
    <s v="Venta especialista"/>
    <m/>
    <m/>
    <m/>
    <m/>
    <s v="B. Integradores TI generalistas"/>
    <s v="A78417715"/>
    <s v="Soluciones TI, outsourcing, ciberseguridad y cloud"/>
    <s v="NO WEB"/>
    <s v="Portfolio completo: ciberseguridad, outsourcing, cloud, workplace; multisector; encaja en integradores TI generalistas."/>
    <s v="No Activa"/>
    <m/>
    <m/>
    <m/>
    <m/>
    <m/>
    <m/>
    <m/>
    <m/>
    <m/>
    <m/>
    <m/>
    <m/>
    <m/>
    <m/>
    <m/>
    <m/>
    <m/>
    <m/>
    <m/>
    <m/>
    <m/>
    <m/>
    <m/>
    <m/>
    <s v="No"/>
  </r>
  <r>
    <s v="INSPIRING ONLINE MEDIA SL"/>
    <m/>
    <s v="N"/>
    <x v="3"/>
    <s v="14-01 Sin tlf. Cif no coincide."/>
    <s v="Venta especialista"/>
    <m/>
    <m/>
    <m/>
    <m/>
    <s v="D. Desarrolladores de soluciones digitales básicas"/>
    <s v="B65522223"/>
    <s v="Marketing digital, publicidad online, soluciones de medios y desarrollo web"/>
    <s v="NO WEB"/>
    <s v="Ofrece marketing digital, SEO/SEM, publicidad online y desarrollo web; multi-sector; encaja en desarrolladores de soluciones digitales básicas."/>
    <s v="No Activa"/>
    <m/>
    <m/>
    <m/>
    <m/>
    <m/>
    <m/>
    <m/>
    <m/>
    <m/>
    <m/>
    <m/>
    <m/>
    <m/>
    <m/>
    <m/>
    <m/>
    <m/>
    <m/>
    <m/>
    <m/>
    <m/>
    <m/>
    <m/>
    <m/>
    <s v="No"/>
  </r>
  <r>
    <s v="AYCO INTERNET SL"/>
    <s v="N"/>
    <s v="Y"/>
    <x v="1"/>
    <s v="14-1 986 44 72 47 Fabian me indica que son partners de otras empresas y que mande correo a Fernando Campos (gerencia) para presentar el canal y modelo fcampos@ayco.net 28-01 986 44 72 47-Gk  Manuel  que Fernando no se encuentra hasta mañana por mañana volver a llamar si no recibimos respuesta.  29-01 Manuel gk comenta que Fernando gerente va mirar el modelo colaborativo y nos dice algo."/>
    <s v="Venta especialista"/>
    <s v="Jose Antonio Sanchez Galvañ"/>
    <n v="986443037"/>
    <s v="info@ayco.net"/>
    <s v="902 00 72 02"/>
    <s v="B. Integradores TI generalistas"/>
    <s v="B36824480"/>
    <s v="Prestación de servicios de comunicaciones informáticas"/>
    <s v="NO WEB"/>
    <s v="Web activa, con portfolio de comunicaciones, software de gestión y servicios TI. Multi-sector. Clasificada como integrador TI generalista."/>
    <s v="Activa"/>
    <s v="Cliente_OSP"/>
    <s v="Pontevedra"/>
    <s v="36201"/>
    <n v="797793"/>
    <n v="15"/>
    <n v="1"/>
    <n v="0.2026"/>
    <n v="986447247"/>
    <n v="652116095"/>
    <m/>
    <m/>
    <s v=" Raimundo Liron Mellado"/>
    <s v=""/>
    <s v=""/>
    <s v=""/>
    <s v="Administrador"/>
    <s v=" Director Financiero"/>
    <s v=" Consejero"/>
    <s v=" Consejero Delegado"/>
    <s v=" Administrador"/>
    <m/>
    <m/>
    <m/>
    <m/>
    <s v="SI"/>
  </r>
  <r>
    <s v="APPBRIDGE SL"/>
    <s v="N"/>
    <s v="Y"/>
    <x v="3"/>
    <s v="14-1 932 65 99 08 No disponible - 936674050 No contesta - 93 265 90 89 No contesta "/>
    <s v="Venta especialista"/>
    <s v="Juan Andres Plazas Domingo"/>
    <n v="936674050"/>
    <m/>
    <m/>
    <s v="D. Desarrolladores de soluciones digitales básicas"/>
    <s v="B65799892"/>
    <s v="Creación, investigación y desarrollo de software; comercialización y servicios asociados"/>
    <s v="NO WEB"/>
    <s v="Web activa, centrada en desarrollo de software e Internet, soluciones a medida. Multi-sector. Clasificada como desarrollador digital básico."/>
    <s v="No Activa"/>
    <s v="No_Cliente"/>
    <s v="Barcelona"/>
    <s v="08009"/>
    <n v="614868"/>
    <n v="8"/>
    <n v="1"/>
    <n v="0.2026"/>
    <n v="699312025"/>
    <n v="699312024"/>
    <n v="639994809"/>
    <n v="610129368"/>
    <s v=""/>
    <s v=""/>
    <s v=""/>
    <s v=""/>
    <s v="Administrador"/>
    <s v=" Director Financiero"/>
    <s v=" Consejero"/>
    <s v=" Consejero Delegado"/>
    <s v=" Administrador"/>
    <m/>
    <m/>
    <m/>
    <m/>
    <s v="No"/>
  </r>
  <r>
    <s v="PEGASYSTEMS SPAIN SL"/>
    <m/>
    <s v="N"/>
    <x v="3"/>
    <s v="15-01  Tlf no corresponde a PEGASYSTEMS Cif no coincide. Web ww.pega.com"/>
    <s v="Juan"/>
    <m/>
    <s v="919 157 301"/>
    <m/>
    <m/>
    <s v="E. Consultoras innovación digital"/>
    <s v="B80992381"/>
    <s v="Desarrollo y comercialización de software empresarial (CRM, BPM, automatización)"/>
    <s v="NO WEB"/>
    <s v="Multinacional especializada en CRM, BPM, IA aplicada y automatización de procesos; sector financiero y multi-sector; encaja como consultora de innovación digital."/>
    <s v="Activa"/>
    <m/>
    <m/>
    <m/>
    <m/>
    <m/>
    <m/>
    <m/>
    <m/>
    <m/>
    <m/>
    <m/>
    <m/>
    <m/>
    <m/>
    <m/>
    <m/>
    <m/>
    <m/>
    <m/>
    <m/>
    <m/>
    <m/>
    <m/>
    <m/>
    <s v="No"/>
  </r>
  <r>
    <s v="HOPE BUSINESS GROUP SL"/>
    <s v="N"/>
    <s v="Y"/>
    <x v="2"/>
    <m/>
    <s v="Juan"/>
    <s v="Maik Heinzig"/>
    <s v="916 930 961"/>
    <m/>
    <m/>
    <s v="D. Desarrolladores de soluciones digitales básicas"/>
    <s v="B85981587"/>
    <s v="Desarrollo y explotación de aplicaciones y soluciones digitales, proceso de datos, hosting, portales web"/>
    <s v="NO WEB"/>
    <s v="Web oficial activa, portfolio de soluciones digitales (web, apps, hosting). Multi-sector, sin vertical único. Clasificada como desarrollador digital básico."/>
    <s v="No Activa"/>
    <s v="No_Cliente"/>
    <s v="Madrid"/>
    <s v="28911"/>
    <n v="588403"/>
    <n v="3"/>
    <n v="1"/>
    <n v="0.188"/>
    <m/>
    <m/>
    <m/>
    <m/>
    <s v=""/>
    <s v=""/>
    <s v=""/>
    <s v=""/>
    <s v="Administrador"/>
    <s v=" Director Financiero"/>
    <s v=" Consejero"/>
    <s v=" Consejero Delegado"/>
    <s v=" Administrador"/>
    <m/>
    <m/>
    <m/>
    <m/>
    <s v="No"/>
  </r>
  <r>
    <s v="COMPUHOME SL"/>
    <s v="N"/>
    <s v="Y"/>
    <x v="3"/>
    <s v="23-01 Empresa inactiva."/>
    <s v="Juan"/>
    <s v="Juan Manuel Sanchez Piqueras"/>
    <m/>
    <m/>
    <m/>
    <s v="A. Informáticos"/>
    <s v="B81463143"/>
    <s v="Comercio mayorista y minorista de equipos informáticos, ofimática, software y recambios"/>
    <s v="NO WEB"/>
    <s v="Web activa con portfolio de venta de ordenadores, periféricos y software. Multi-sector, centrado en hardware/ofimática. Clasificada como informáticos."/>
    <s v="No Activa"/>
    <s v="No_Cliente"/>
    <s v="Madrid"/>
    <s v="28045"/>
    <n v="1130971"/>
    <n v="10"/>
    <n v="1"/>
    <n v="0.18770000000000001"/>
    <m/>
    <m/>
    <m/>
    <m/>
    <s v=" Juan Sanchez Navarro"/>
    <s v=""/>
    <s v=""/>
    <s v=""/>
    <s v="Administrador"/>
    <s v=" Director Financiero"/>
    <s v=" Consejero"/>
    <s v=" Consejero Delegado"/>
    <s v=" Administrador"/>
    <m/>
    <m/>
    <m/>
    <m/>
    <s v="No"/>
  </r>
  <r>
    <s v="MEDIAVOZ SA"/>
    <m/>
    <s v="N"/>
    <x v="3"/>
    <m/>
    <s v="Venta especialista"/>
    <m/>
    <s v="914 112 418"/>
    <m/>
    <m/>
    <s v="B. Integradores TI generalistas"/>
    <s v="A15075026"/>
    <s v="Servicios de comunicación, centralitas virtuales, VoIP y cloud"/>
    <s v="NO WEB"/>
    <s v="Ofrece comunicaciones VoIP, centralitas, cloud y soporte; multi-sector; encaja en integradores TI generalistas."/>
    <s v="No Activa"/>
    <m/>
    <m/>
    <m/>
    <m/>
    <m/>
    <m/>
    <m/>
    <m/>
    <m/>
    <m/>
    <m/>
    <m/>
    <m/>
    <m/>
    <m/>
    <m/>
    <m/>
    <m/>
    <m/>
    <m/>
    <m/>
    <m/>
    <m/>
    <m/>
    <s v="No"/>
  </r>
  <r>
    <s v="INFOSEGURA SL"/>
    <m/>
    <s v="N"/>
    <x v="3"/>
    <s v="04-02 Sin tlf. Sin web."/>
    <s v="Venta especialista"/>
    <m/>
    <m/>
    <m/>
    <m/>
    <s v="B. Integradores TI generalistas"/>
    <s v="B47640308"/>
    <s v="Consultoría informática, ciberseguridad y soluciones de gestión de datos"/>
    <s v="NO WEB"/>
    <s v="Ofrece ciberseguridad, gestión documental y soluciones IT; multi-sector; encaja como integrador TI generalista."/>
    <s v="Activa"/>
    <m/>
    <m/>
    <m/>
    <m/>
    <m/>
    <m/>
    <m/>
    <m/>
    <m/>
    <m/>
    <m/>
    <m/>
    <m/>
    <m/>
    <m/>
    <m/>
    <m/>
    <m/>
    <m/>
    <m/>
    <m/>
    <m/>
    <m/>
    <m/>
    <s v="No"/>
  </r>
  <r>
    <s v="BIO-CIRCLE SL"/>
    <s v="N"/>
    <s v="Y"/>
    <x v="2"/>
    <m/>
    <s v="Juan"/>
    <s v="Eduardo Ordoñez Alonso"/>
    <n v="918475983"/>
    <s v="tecom@tecnologiatecom.com"/>
    <m/>
    <s v="— (No aplica a TI)"/>
    <s v="B86525615"/>
    <s v="Venta y distribución de aparatos electrónicos, electromecánicos y accesorios industriales"/>
    <s v="www.bio-circle.es"/>
    <s v="Empresa de suministro industrial, fuera del ámbito de servicios TI/software."/>
    <s v="Activa"/>
    <s v="No_Cliente"/>
    <s v="Madrid"/>
    <s v="28794"/>
    <n v="7896397"/>
    <n v="2"/>
    <n v="1"/>
    <n v="0.1847"/>
    <n v="918475505"/>
    <n v="640090620"/>
    <n v="608119194"/>
    <m/>
    <s v=""/>
    <s v=""/>
    <s v=""/>
    <s v=""/>
    <s v="Administrador"/>
    <s v=" Director Financiero"/>
    <s v=" Consejero"/>
    <s v=" Consejero Delegado"/>
    <s v=" Administrador"/>
    <s v=" correo@lpkfspain.com"/>
    <s v=" info@bio-circle.de"/>
    <m/>
    <m/>
    <s v="No"/>
  </r>
  <r>
    <s v="IOAPPS MOBILE SOLUTIONS SL"/>
    <m/>
    <s v="N"/>
    <x v="1"/>
    <m/>
    <s v="Venta especialista"/>
    <m/>
    <s v="654 267 743"/>
    <m/>
    <m/>
    <s v="D. Desarrolladores de soluciones digitales básicas"/>
    <s v="B65709334"/>
    <s v="Desarrollo de aplicaciones móviles y soluciones digitales"/>
    <s v="https://ioapps.es"/>
    <s v="Desarrollo de apps móviles, soluciones digitales y consultoría TI; multi-sector; encaja en desarrolladores de soluciones digitales básicas."/>
    <s v="Activa"/>
    <m/>
    <m/>
    <m/>
    <m/>
    <m/>
    <m/>
    <m/>
    <m/>
    <m/>
    <m/>
    <m/>
    <m/>
    <m/>
    <m/>
    <m/>
    <m/>
    <m/>
    <m/>
    <m/>
    <m/>
    <m/>
    <m/>
    <m/>
    <m/>
    <s v="No"/>
  </r>
  <r>
    <s v="INNOVA APPLICATIONS SL"/>
    <m/>
    <s v="N"/>
    <x v="2"/>
    <m/>
    <s v="Juan"/>
    <m/>
    <s v="942 055 550"/>
    <m/>
    <m/>
    <s v="D. Desarrolladores de soluciones digitales básicas"/>
    <s v="B87313026"/>
    <s v="Desarrollo de software, aplicaciones y consultoría tecnológica"/>
    <s v="https://co.linkedin.com/company/innova-applications?utm_source=chatgpt.com"/>
    <s v="Ofrece desarrollo de aplicaciones y software a medida, multi-sector; encaja como desarrollador digital básico."/>
    <s v="No Activa"/>
    <m/>
    <m/>
    <m/>
    <m/>
    <m/>
    <m/>
    <m/>
    <m/>
    <m/>
    <m/>
    <m/>
    <m/>
    <m/>
    <m/>
    <m/>
    <m/>
    <m/>
    <m/>
    <m/>
    <m/>
    <m/>
    <m/>
    <m/>
    <m/>
    <s v="No"/>
  </r>
  <r>
    <s v="Refricomp"/>
    <m/>
    <s v="N"/>
    <x v="4"/>
    <s v="Email enviado 15/01 12:15"/>
    <s v="Juan"/>
    <s v="Jose Antonio Guerrero Diaz"/>
    <s v="913 830 023"/>
    <m/>
    <m/>
    <s v="D. Desarrolladores de soluciones digitales básicas"/>
    <s v="B85383776"/>
    <s v="Gestión de proyectos industriales, inmobiliarios y sistemas informáticos"/>
    <s v="NO WEB"/>
    <s v="La empresa ofrece gestión de proyectos industriales e implantación de sistemas informáticos, con servicios TI básicos. No se observa un enfoque vertical en un sector concreto. Se clasifica como desarrollador de soluciones digitales básicas por su rol en implantación y consultoría informática."/>
    <s v="No Activa"/>
    <s v="No_Cliente"/>
    <s v="Madrid"/>
    <s v="28050"/>
    <n v="1033213"/>
    <n v="1"/>
    <n v="1"/>
    <n v="0.24940000000000001"/>
    <m/>
    <m/>
    <m/>
    <m/>
    <s v=" Francisco Javier Francia Castañeda"/>
    <s v=" Juan Carlos Tellez Muñoz"/>
    <s v=""/>
    <s v=""/>
    <s v="Administrador"/>
    <s v=" Director Financiero"/>
    <s v=" Consejero"/>
    <s v=" Consejero Delegado"/>
    <s v=" Administrador"/>
    <m/>
    <m/>
    <m/>
    <m/>
    <s v="No"/>
  </r>
  <r>
    <s v="OPENNEBULA SYSTEMS SL"/>
    <m/>
    <s v="N"/>
    <x v="1"/>
    <m/>
    <s v="Venta especialista"/>
    <s v="Maria Julia Lopez Hernandez"/>
    <s v="918 298 445"/>
    <m/>
    <m/>
    <s v="E. Consultoras innovación digital"/>
    <s v="B85929941"/>
    <s v="Soporte y consultoría TIC, desarrollo, comercialización de software y hardware"/>
    <s v="https://opennebula.io/"/>
    <s v="Empresa especializada en software cloud y virtualización, con fuerte foco en innovación TIC avanzada. Multi-sector, con clientes globales. Se clasifica como consultora de innovación digital."/>
    <s v="Activa"/>
    <s v="No_Cliente"/>
    <s v="Madrid"/>
    <s v="28049"/>
    <n v="552992"/>
    <n v="6"/>
    <n v="3"/>
    <n v="0.23519999999999999"/>
    <m/>
    <m/>
    <m/>
    <m/>
    <s v=""/>
    <s v=""/>
    <s v=""/>
    <s v=""/>
    <s v="Administrador"/>
    <s v=" Director Financiero"/>
    <s v=" Consejero"/>
    <s v=" Consejero Delegado"/>
    <s v=" Administrador"/>
    <m/>
    <m/>
    <m/>
    <m/>
    <s v="No"/>
  </r>
  <r>
    <s v="ADVANTTER STUDIO SL"/>
    <s v="N"/>
    <s v="Y"/>
    <x v="2"/>
    <m/>
    <s v="Juan"/>
    <s v="Eduardo Luis Ongallo Chanclon"/>
    <s v="911 26 78 55"/>
    <m/>
    <m/>
    <s v="D. Desarrolladores de soluciones digitales básicas"/>
    <s v="B86212321"/>
    <s v="Desarrollo, diseño y comercialización de software"/>
    <s v="NO WEB"/>
    <s v="Web oficial activa, dedicada a desarrollo de software, diseño y programación. Multi-sector. Clasificada como desarrollador digital básico."/>
    <s v="No Activa"/>
    <s v="No_Cliente"/>
    <s v="Madrid"/>
    <s v="28806"/>
    <n v="3505525"/>
    <n v="7"/>
    <n v="1"/>
    <n v="0.18329999999999999"/>
    <m/>
    <m/>
    <m/>
    <m/>
    <s v=" Jorge Manzano Israel"/>
    <s v=""/>
    <s v=""/>
    <s v=""/>
    <s v="Administrador"/>
    <s v=" Director Financiero"/>
    <s v=" Consejero"/>
    <s v=" Consejero Delegado"/>
    <s v=" Administrador"/>
    <m/>
    <m/>
    <m/>
    <m/>
    <s v="No"/>
  </r>
  <r>
    <s v="MAGIC SOFTWARE ESPAÑA SL"/>
    <m/>
    <s v="N"/>
    <x v="3"/>
    <m/>
    <s v="Juan"/>
    <s v="Cristina Sanz Santander"/>
    <m/>
    <m/>
    <m/>
    <s v="D. Desarrolladores de soluciones digitales básicas"/>
    <s v="B82730151"/>
    <s v="Diseño, desarrollo y comercialización de aplicaciones informáticas (entorno Magic)"/>
    <s v="www.magicsoftware.com/es"/>
    <s v="Filial en España de Magic Software, empresa internacional. Se centra en desarrollo y comercialización de software (Business Apps). Multi-sector. Clasificada como desarrollador de soluciones digitales."/>
    <s v="No Activa"/>
    <s v="No_Cliente"/>
    <s v="Madrid"/>
    <s v="28020"/>
    <n v="558064"/>
    <n v="1"/>
    <n v="3"/>
    <n v="0.21529999999999999"/>
    <m/>
    <m/>
    <m/>
    <m/>
    <s v=" Industrias Metalograficas Sanz Achaerandio"/>
    <s v=""/>
    <s v=""/>
    <s v=""/>
    <s v="Administrador"/>
    <s v=" Director Financiero"/>
    <s v=" Consejero"/>
    <s v=" Consejero Delegado"/>
    <s v=" Administrador"/>
    <m/>
    <m/>
    <m/>
    <m/>
    <s v="No"/>
  </r>
  <r>
    <s v="STEA TECHNOLOGIES SL"/>
    <m/>
    <s v="N"/>
    <x v="3"/>
    <m/>
    <s v="Venta especialista"/>
    <s v="Javier Robles Metola"/>
    <n v="951090895"/>
    <m/>
    <m/>
    <s v="B. Integradores TI generalistas"/>
    <s v="B92322510"/>
    <s v="Asistencia, mantenimiento, asesoría y servicios informáticos; venta de hardware y periféricos"/>
    <s v="NO WEB"/>
    <s v="Su web muestra portfolio de soporte TI, ciberseguridad, sistemas y venta de hardware. Multi-sector. Clasificada como integrador TI generalista."/>
    <s v="No Activa"/>
    <s v="No_Cliente"/>
    <s v="Málaga"/>
    <s v="29002"/>
    <n v="975368"/>
    <n v="8"/>
    <n v="2"/>
    <n v="0.215"/>
    <m/>
    <m/>
    <m/>
    <m/>
    <s v=""/>
    <s v=""/>
    <s v=""/>
    <s v=""/>
    <s v="Administrador"/>
    <s v=" Director Financiero"/>
    <s v=" Consejero"/>
    <s v=" Consejero Delegado"/>
    <s v=" Administrador"/>
    <m/>
    <m/>
    <m/>
    <m/>
    <s v="No"/>
  </r>
  <r>
    <s v="ITCOMPLIANT SL"/>
    <s v="N"/>
    <s v="Y"/>
    <x v="0"/>
    <m/>
    <s v="Venta especialista"/>
    <s v="Felix Martin Moreno"/>
    <m/>
    <m/>
    <m/>
    <s v="D. Desarrolladores de soluciones digitales básicas"/>
    <s v="B65584567"/>
    <s v="Desarrollo de programas, hosting, páginas web, consultoría y gestión de portales de internet"/>
    <s v="NO WEB"/>
    <s v="Web activa con servicios de desarrollo web, hosting y consultoría digital. Multi-sector. Clasificada como desarrollador digital básico."/>
    <s v="No Activa"/>
    <s v="No_Cliente"/>
    <s v="Barcelona"/>
    <s v="08021"/>
    <n v="1083831"/>
    <n v="8"/>
    <n v="1"/>
    <n v="0.1797"/>
    <m/>
    <m/>
    <m/>
    <m/>
    <s v=""/>
    <s v=""/>
    <s v=""/>
    <s v=""/>
    <s v="Administrador"/>
    <s v=" Director Financiero"/>
    <s v=" Consejero"/>
    <s v=" Consejero Delegado"/>
    <s v=" Administrador"/>
    <m/>
    <m/>
    <m/>
    <m/>
    <s v="No"/>
  </r>
  <r>
    <s v="ANTIMALWARE"/>
    <m/>
    <s v="N"/>
    <x v="4"/>
    <s v="???"/>
    <s v="Juan"/>
    <s v="Susana"/>
    <n v="917378608"/>
    <m/>
    <m/>
    <s v="B. Integradores TI generalistas"/>
    <s v="B86250826"/>
    <s v="Desarrollo de sistemas e instalaciones informáticos"/>
    <s v="NO WEB"/>
    <s v="Web corporativa activa con portfolio de sistemas, infraestructuras, cloud y soporte TI. Multi-sector. Se clasifica como integrador TI generalista."/>
    <s v="Activa"/>
    <s v="No_Cliente"/>
    <s v="Madrid"/>
    <s v="28917"/>
    <n v="1107291"/>
    <n v="8"/>
    <n v="1"/>
    <n v="0.21440000000000001"/>
    <m/>
    <m/>
    <m/>
    <m/>
    <s v=" Jose Angel Garcia Herrera"/>
    <s v=""/>
    <s v=""/>
    <s v=""/>
    <s v="Administrador"/>
    <s v=" Director Financiero"/>
    <s v=" Consejero"/>
    <s v=" Consejero Delegado"/>
    <s v=" Administrador"/>
    <m/>
    <m/>
    <m/>
    <m/>
    <s v="No"/>
  </r>
  <r>
    <s v="SOURCE CODE TECH SL"/>
    <s v="N"/>
    <s v="Y"/>
    <x v="0"/>
    <m/>
    <s v="Venta especialista"/>
    <s v="Francisco Javier Iglesias Lobaton"/>
    <m/>
    <m/>
    <m/>
    <s v="D. Desarrolladores de soluciones digitales básicas"/>
    <s v="B55568794"/>
    <s v="Consultoría, desarrollo de aplicaciones, dirección de proyectos y formación en software y comunicaciones"/>
    <s v="NO WEB"/>
    <s v="Perfil activo en LinkedIn confirma servicios de desarrollo de software y consultoría TI. Multi-sector. Clasificada como desarrollador digital básico."/>
    <s v="Activa"/>
    <s v="No_Cliente"/>
    <s v="Barcelona"/>
    <s v="08023"/>
    <n v="628840"/>
    <n v="1"/>
    <n v="1"/>
    <n v="0.1764"/>
    <m/>
    <m/>
    <m/>
    <m/>
    <s v=" Raul Beneit Sierra"/>
    <s v=" Antonio Ramirez Perez"/>
    <s v=""/>
    <s v=""/>
    <s v="Administrador"/>
    <s v=" Director Financiero"/>
    <s v=" Consejero"/>
    <s v=" Consejero Delegado"/>
    <s v=" Administrador"/>
    <m/>
    <m/>
    <m/>
    <m/>
    <s v="No"/>
  </r>
  <r>
    <s v="ANDROMEDA SOLUTIONS SL"/>
    <m/>
    <s v="N"/>
    <x v="2"/>
    <m/>
    <s v="Juan"/>
    <s v="Elena Marina Gras Cabanzo"/>
    <s v="971 099 217"/>
    <m/>
    <m/>
    <s v="D. Desarrolladores de soluciones digitales básicas"/>
    <s v="B57804478"/>
    <s v="Desarrollo de software a medida, consultoría informática, plataformas de internet"/>
    <s v="NO WEB"/>
    <s v="Web confirma desarrollo de software a medida y soluciones web para distintos sectores. Multi-sector, sin foco único. Clasificada como desarrollador digital básico."/>
    <s v="Activa"/>
    <s v="No_Cliente"/>
    <s v="Illes Balears"/>
    <s v="07009"/>
    <n v="529359"/>
    <n v="1"/>
    <n v="1"/>
    <n v="0.21060000000000001"/>
    <m/>
    <m/>
    <m/>
    <m/>
    <s v=""/>
    <s v=""/>
    <s v=""/>
    <s v=""/>
    <s v="Administrador"/>
    <s v=" Director Financiero"/>
    <s v=" Consejero"/>
    <s v=" Consejero Delegado"/>
    <s v=" Administrador"/>
    <m/>
    <m/>
    <m/>
    <m/>
    <s v="No"/>
  </r>
  <r>
    <s v="SOFTELSA SOCIEDAD LIMITADA"/>
    <m/>
    <s v="N"/>
    <x v="3"/>
    <m/>
    <s v="Juan"/>
    <s v="Francisco Jose Villena Escribano"/>
    <m/>
    <m/>
    <m/>
    <s v="B. Integradores TI generalistas"/>
    <s v="B12855409"/>
    <s v="Venta y alquiler de equipos informáticos, desarrollo de software, hosting y formación"/>
    <s v="NO WEB"/>
    <s v="Web confirma portfolio amplio: software, mantenimiento, hosting, soporte y formación. Multi-sector. Clasificada como integrador TI generalista."/>
    <s v="Activa"/>
    <s v="No_Cliente"/>
    <s v="Castellón"/>
    <s v="12004"/>
    <n v="889703"/>
    <n v="7"/>
    <n v="1"/>
    <n v="0.21010000000000001"/>
    <m/>
    <m/>
    <m/>
    <m/>
    <s v=" Alfonso Bueno Cambronero"/>
    <s v=""/>
    <s v=""/>
    <s v=""/>
    <s v="Administrador"/>
    <s v=" Director Financiero"/>
    <s v=" Consejero"/>
    <s v=" Consejero Delegado"/>
    <s v=" Administrador"/>
    <m/>
    <m/>
    <m/>
    <m/>
    <s v="No"/>
  </r>
  <r>
    <s v="MOBILECONTACT SOFTWARE SL"/>
    <m/>
    <s v="N"/>
    <x v="0"/>
    <m/>
    <s v="Venta especialista"/>
    <s v="Xavier Camps Casas"/>
    <m/>
    <m/>
    <m/>
    <s v="D. Desarrolladores de soluciones digitales básicas"/>
    <s v="B64793045"/>
    <s v="Desarrollo y comercialización de software propio o de terceros para ordenadores, móviles y equipos de datos."/>
    <s v="NO WEB"/>
    <s v="Actividad claramente enfocado en software digital; sin registro de cierre, pero sin web ni actualizaciones recientes → Requiere validación."/>
    <s v="No Activa"/>
    <s v="No_Cliente"/>
    <s v="Barcelona"/>
    <s v="08021"/>
    <n v="1021671"/>
    <n v="1"/>
    <n v="1"/>
    <n v="0.35420000000000001"/>
    <m/>
    <m/>
    <m/>
    <m/>
    <s v=""/>
    <s v=""/>
    <s v=""/>
    <s v=""/>
    <s v="Administrador"/>
    <s v=" Director Financiero"/>
    <s v=" Consejero"/>
    <s v=" Consejero Delegado"/>
    <s v=" Administrador"/>
    <m/>
    <m/>
    <m/>
    <m/>
    <s v="No"/>
  </r>
  <r>
    <s v="TAOGNOSIS SL"/>
    <m/>
    <s v="N"/>
    <x v="3"/>
    <m/>
    <s v="Juan"/>
    <s v="Miguel Angel Masso Valdes"/>
    <n v="618325003"/>
    <m/>
    <m/>
    <s v="D. Desarrolladores de soluciones digitales básicas"/>
    <s v="B65079147"/>
    <s v="Consulta de equipo informático, aplicaciones, suministro de programas, proceso de datos, gestión de bases de datos"/>
    <s v="NO WEB"/>
    <s v="Ofrece consultoría informática y servicios relacionados con datos; actividad digital clara. Sin presencia web ni actualizaciones recientes → Requiere validación. Empresite EspañaAxesor"/>
    <s v="No Activa"/>
    <s v="No_Cliente"/>
    <s v="Barcelona"/>
    <s v="08034"/>
    <n v="336312"/>
    <n v="26"/>
    <n v="1"/>
    <n v="0.34639999999999999"/>
    <n v="618289414"/>
    <n v="606561764"/>
    <n v="606270825"/>
    <n v="606175872"/>
    <s v=" Federico Garcia Baño"/>
    <s v=""/>
    <s v=""/>
    <s v=""/>
    <s v="Administrador"/>
    <s v=" Director Financiero"/>
    <s v=" Consejero"/>
    <s v=" Consejero Delegado"/>
    <s v=" Administrador"/>
    <m/>
    <m/>
    <m/>
    <m/>
    <s v="No"/>
  </r>
  <r>
    <s v="GRUP PORPRA SL"/>
    <m/>
    <s v="N"/>
    <x v="3"/>
    <m/>
    <s v="Juan"/>
    <s v="Francisco Jordan"/>
    <m/>
    <m/>
    <m/>
    <s v="D. Desarrolladores de soluciones digitales básicas"/>
    <s v="B62469267"/>
    <s v="Desarrollo, comercialización e instalación de software; montaje y mantenimiento de sistemas informáticos"/>
    <s v="NO WEB"/>
    <s v="Ofrecía desarrollo, instalación y mantenimiento de software y sistemas. Sin registro reciente; requiere validación."/>
    <s v="No Activa"/>
    <s v="No_Cliente"/>
    <s v="Barcelona"/>
    <s v="08002"/>
    <n v="1035729"/>
    <n v="6"/>
    <n v="1"/>
    <n v="0.3387"/>
    <m/>
    <m/>
    <m/>
    <m/>
    <s v=" Tomas Ruiz"/>
    <s v=" Alberto Romagosa Danes"/>
    <s v=""/>
    <s v=""/>
    <s v="Administrador"/>
    <s v=" Director Financiero"/>
    <s v=" Consejero"/>
    <s v=" Consejero Delegado"/>
    <s v=" Administrador"/>
    <m/>
    <m/>
    <m/>
    <m/>
    <s v="No"/>
  </r>
  <r>
    <s v="SOHELET NUEVAS TECNOLOGIAS SL"/>
    <m/>
    <s v="N"/>
    <x v="3"/>
    <m/>
    <s v="Juan"/>
    <m/>
    <m/>
    <m/>
    <m/>
    <s v="D. Desarrolladores de soluciones digitales básicas"/>
    <s v="B82746532"/>
    <s v="Consultoría, programación informática y servicios de telecomunicaciones"/>
    <s v="NO WEB"/>
    <s v="Se centra en programación y soluciones informáticas, sin vertical específico; encaja en desarrolladores digitales básicos. Falta web oficial."/>
    <s v="No Activa"/>
    <m/>
    <s v="Madrid"/>
    <m/>
    <m/>
    <m/>
    <m/>
    <m/>
    <m/>
    <m/>
    <m/>
    <m/>
    <m/>
    <m/>
    <m/>
    <m/>
    <m/>
    <m/>
    <m/>
    <m/>
    <m/>
    <m/>
    <m/>
    <m/>
    <m/>
    <s v="No"/>
  </r>
  <r>
    <s v="COMPUKIT INFORMATICA SL"/>
    <m/>
    <s v="N"/>
    <x v="3"/>
    <m/>
    <s v="Juan"/>
    <m/>
    <m/>
    <m/>
    <m/>
    <s v="A. Informáticos"/>
    <s v="B60630841"/>
    <s v="Venta y reparación de ordenadores y servicios informáticos básicos"/>
    <s v="NO WEB"/>
    <s v="Comercio de hardware y soporte técnico; servicios básicos de informática. Sin web → requiere validación."/>
    <s v="No Activa"/>
    <m/>
    <s v="Madrid"/>
    <m/>
    <m/>
    <m/>
    <m/>
    <m/>
    <m/>
    <m/>
    <m/>
    <m/>
    <m/>
    <m/>
    <m/>
    <m/>
    <m/>
    <m/>
    <m/>
    <m/>
    <m/>
    <m/>
    <m/>
    <m/>
    <m/>
    <s v="No"/>
  </r>
  <r>
    <s v="ADEXPERTEAM MEDIA SL"/>
    <m/>
    <s v="N"/>
    <x v="3"/>
    <m/>
    <s v="Juan"/>
    <m/>
    <m/>
    <m/>
    <m/>
    <s v="D. Desarrolladores de soluciones digitales básicas"/>
    <s v="B86674356"/>
    <s v="Marketing digital, publicidad online, soluciones digitales"/>
    <s v="NO WEB"/>
    <s v="Se centra en publicidad digital y medios online; multi-sector; encaja en desarrolladores de soluciones digitales básicas. Sin web oficial."/>
    <s v="No Activa"/>
    <m/>
    <s v="Madrid"/>
    <m/>
    <m/>
    <m/>
    <m/>
    <m/>
    <m/>
    <m/>
    <m/>
    <m/>
    <m/>
    <m/>
    <m/>
    <m/>
    <m/>
    <m/>
    <m/>
    <m/>
    <m/>
    <m/>
    <m/>
    <m/>
    <m/>
    <s v="No"/>
  </r>
  <r>
    <s v="OUTSOURCING AND AUTOMATION SYSTEMS SL"/>
    <m/>
    <s v="N"/>
    <x v="3"/>
    <m/>
    <s v="Juan"/>
    <m/>
    <m/>
    <m/>
    <m/>
    <s v="B. Integradores TI generalistas"/>
    <s v="B83747474"/>
    <s v="Servicios TI externalizados, automatización y soporte de procesos"/>
    <s v="NO WEB"/>
    <s v="Outsourcing y automatización de procesos TI, multisector; encaja con integradores TI generalistas. Sin web oficial."/>
    <s v="No Activa"/>
    <m/>
    <s v="Barcelona"/>
    <m/>
    <m/>
    <m/>
    <m/>
    <m/>
    <m/>
    <m/>
    <m/>
    <m/>
    <m/>
    <m/>
    <m/>
    <m/>
    <m/>
    <m/>
    <m/>
    <m/>
    <m/>
    <m/>
    <m/>
    <m/>
    <m/>
    <s v="No"/>
  </r>
  <r>
    <s v="SORSAN CONSULTING SL"/>
    <m/>
    <s v="N"/>
    <x v="3"/>
    <m/>
    <s v="Venta especialista"/>
    <m/>
    <s v="971 226 001"/>
    <m/>
    <m/>
    <s v="B. Integradores TI generalistas"/>
    <s v="B82040754"/>
    <s v="Consultoría de negocio, servicios de software y gestión de proyectos"/>
    <s v="NO WEB"/>
    <s v="Ofrece consultoría TI y de negocio, servicios de software y gestión; multi-sector; requiere validación por falta de web."/>
    <s v="No Activa"/>
    <m/>
    <s v="Barcelona"/>
    <m/>
    <m/>
    <m/>
    <m/>
    <m/>
    <m/>
    <m/>
    <m/>
    <m/>
    <m/>
    <m/>
    <m/>
    <m/>
    <m/>
    <m/>
    <m/>
    <m/>
    <m/>
    <m/>
    <m/>
    <m/>
    <m/>
    <s v="No"/>
  </r>
  <r>
    <s v="CLOUD 9 SOFTWARE SL"/>
    <m/>
    <s v="N"/>
    <x v="3"/>
    <m/>
    <s v="Juan"/>
    <m/>
    <m/>
    <m/>
    <m/>
    <s v="D. Desarrolladores de soluciones digitales básicas"/>
    <s v="B85701913"/>
    <s v="Desarrollo de software, aplicaciones y soluciones cloud"/>
    <s v="NO WEB"/>
    <s v="Se centra en software cloud y aplicaciones; multi-sector; requiere validación por ausencia de web."/>
    <s v="No Activa"/>
    <m/>
    <m/>
    <m/>
    <m/>
    <m/>
    <m/>
    <m/>
    <m/>
    <m/>
    <m/>
    <m/>
    <m/>
    <m/>
    <m/>
    <m/>
    <m/>
    <m/>
    <m/>
    <m/>
    <m/>
    <m/>
    <m/>
    <m/>
    <m/>
    <s v="No"/>
  </r>
  <r>
    <s v="UPLIFT SYSTEMS SL"/>
    <m/>
    <s v="N"/>
    <x v="3"/>
    <m/>
    <s v="Venta especialista"/>
    <m/>
    <s v="91 073 62 24"/>
    <m/>
    <m/>
    <s v="D. Desarrolladores de soluciones digitales básicas"/>
    <s v="B87643315"/>
    <s v="Consultoría informática y desarrollo de software"/>
    <s v="NO WEB"/>
    <s v="Desarrollo y consultoría TI sin sector concreto; requiere validación por falta de web."/>
    <s v="No Activa"/>
    <m/>
    <m/>
    <m/>
    <m/>
    <m/>
    <m/>
    <m/>
    <m/>
    <m/>
    <m/>
    <m/>
    <m/>
    <m/>
    <m/>
    <m/>
    <m/>
    <m/>
    <m/>
    <m/>
    <m/>
    <m/>
    <m/>
    <m/>
    <m/>
    <s v="No"/>
  </r>
  <r>
    <s v="SIETCBGL SL"/>
    <m/>
    <s v="N"/>
    <x v="3"/>
    <m/>
    <s v="Juan"/>
    <m/>
    <m/>
    <m/>
    <m/>
    <s v="B. Integradores TI generalistas"/>
    <s v="B66211875"/>
    <s v="Servicios de consultoría informática y telecomunicaciones"/>
    <s v="NO WEB"/>
    <s v="Se orienta a consultoría TI y telecomunicaciones; sin web oficial → requiere validación."/>
    <s v="No Activa"/>
    <m/>
    <m/>
    <m/>
    <m/>
    <m/>
    <m/>
    <m/>
    <m/>
    <m/>
    <m/>
    <m/>
    <m/>
    <m/>
    <m/>
    <m/>
    <m/>
    <m/>
    <m/>
    <m/>
    <m/>
    <m/>
    <m/>
    <m/>
    <m/>
    <s v="No"/>
  </r>
  <r>
    <s v="JOMAFRA SYSTEMS IT SL"/>
    <m/>
    <s v="N"/>
    <x v="4"/>
    <s v="Email enviado 15/01 12:15"/>
    <s v="María"/>
    <m/>
    <s v="981 92 92 82"/>
    <m/>
    <m/>
    <s v="D. Desarrolladores de soluciones digitales básicas"/>
    <s v="B86391540"/>
    <s v="Desarrollo de software y servicios informáticos"/>
    <s v="NO WEB"/>
    <s v="Se dedica a software y servicios digitales; falta web oficial → requiere validación."/>
    <s v="No Activa"/>
    <m/>
    <m/>
    <m/>
    <m/>
    <m/>
    <m/>
    <m/>
    <m/>
    <m/>
    <m/>
    <m/>
    <m/>
    <m/>
    <m/>
    <m/>
    <m/>
    <m/>
    <m/>
    <m/>
    <m/>
    <m/>
    <m/>
    <m/>
    <m/>
    <s v="No"/>
  </r>
  <r>
    <s v="IP MEDIA APLICACIONES INFORMATICAS SL"/>
    <m/>
    <s v="N"/>
    <x v="3"/>
    <m/>
    <s v="Juan"/>
    <s v="Alessandro Niglio"/>
    <m/>
    <m/>
    <m/>
    <s v="B. Integradores TI generalistas"/>
    <s v="B63885354"/>
    <s v="Desarrollo y distribución de software y servicios relacionados"/>
    <s v="NO WEB"/>
    <s v="La compañía declara actividad de desarrollo y distribución de software, cubriendo servicios TI clásicos. No hay evidencia de especialización vertical, atiende a múltiples sectores. Se clasifica como integrador TI generalista, aunque su estatus mercantil es ambiguo."/>
    <s v="No Activa"/>
    <s v="No_Cliente"/>
    <s v="Barcelona"/>
    <s v="08036"/>
    <n v="1095548"/>
    <n v="1"/>
    <n v="1"/>
    <n v="0.24929999999999999"/>
    <m/>
    <m/>
    <m/>
    <m/>
    <s v=" Salvatore Belfiori"/>
    <s v=" Alfredo Adamo"/>
    <s v=" Amedeo Marino Tartaglia"/>
    <s v=""/>
    <s v="Administrador"/>
    <s v=" Director Financiero"/>
    <s v=" Consejero"/>
    <s v=" Consejero Delegado"/>
    <s v=" Administrador"/>
    <m/>
    <m/>
    <m/>
    <m/>
    <s v="No"/>
  </r>
  <r>
    <s v="JAVANET SISTEMA DE INFORMACIÓN SL"/>
    <m/>
    <s v="N"/>
    <x v="3"/>
    <m/>
    <s v="Venta especialista"/>
    <s v="Alvaro Sanchez Garcia"/>
    <n v="917595796"/>
    <s v="integra@fonocom.es"/>
    <m/>
    <s v="B. Integradores TI generalistas"/>
    <s v="B83055814"/>
    <s v="Estudio y análisis de procesos, registro de datos, servicios TI"/>
    <s v="NO WEB"/>
    <s v="Su actividad corresponde a servicios TI de análisis y registro de datos, aplicables a distintos sectores. No hay evidencia de verticalización. Se clasifica como integrador TI generalista, aunque requiere validar actividad actual."/>
    <s v="No Activa"/>
    <s v="No_Cliente"/>
    <s v="Madrid"/>
    <s v="28043"/>
    <n v="359780"/>
    <n v="1"/>
    <n v="1"/>
    <n v="0.24540000000000001"/>
    <n v="949229091"/>
    <n v="625422427"/>
    <n v="625486239"/>
    <m/>
    <s v=" Jose Manuel Rubio Fernandez"/>
    <s v=""/>
    <s v=""/>
    <s v=""/>
    <s v="Administrador"/>
    <s v=" Director Financiero"/>
    <s v=" Consejero"/>
    <s v=" Consejero Delegado"/>
    <s v=" Administrador"/>
    <m/>
    <m/>
    <m/>
    <m/>
    <s v="No"/>
  </r>
  <r>
    <s v="MEDIAWEB ESPAÑA SA"/>
    <m/>
    <s v="N"/>
    <x v="3"/>
    <m/>
    <s v="Juan"/>
    <s v="Jorge Borges Chamorro"/>
    <s v="934 521 641"/>
    <m/>
    <m/>
    <s v="D. Desarrolladores de soluciones digitales básicas"/>
    <s v="A84398668"/>
    <s v="Consultoría y desarrollo de aplicaciones multimedia"/>
    <s v="NO WEB"/>
    <s v="Ofrece servicios de consultoría y creación de soluciones multimedia y digitales básicas. Orientación multisectorial. Se clasifica como desarrollador de soluciones digitales, aunque su actividad no está clara actualmente."/>
    <s v="No Activa"/>
    <s v="No_Cliente"/>
    <s v="Madrid"/>
    <s v="28006"/>
    <n v="1010014"/>
    <n v="8"/>
    <n v="1"/>
    <n v="0.24529999999999999"/>
    <m/>
    <m/>
    <m/>
    <m/>
    <s v=" Mehrhdad Ansari Shirazi"/>
    <s v=" June Won Lee"/>
    <s v=""/>
    <s v=""/>
    <s v="Administrador"/>
    <s v=" Director Financiero"/>
    <s v=" Consejero"/>
    <s v=" Consejero Delegado"/>
    <s v=" Administrador"/>
    <m/>
    <m/>
    <m/>
    <m/>
    <s v="No"/>
  </r>
  <r>
    <s v="BE POINT INTERNATIONAL SL"/>
    <m/>
    <s v="N"/>
    <x v="3"/>
    <m/>
    <s v="Venta especialista"/>
    <s v="Joaquin Ayuso Garcia"/>
    <s v="917 817 350"/>
    <m/>
    <m/>
    <s v="B. Integradores TI generalistas"/>
    <s v="B64657083"/>
    <s v="Creación, mantenimiento de software, redes y comunicaciones"/>
    <s v="NO WEB"/>
    <s v="Actividad centrada en software y asistencia en redes y comunicaciones, sin sector específico. Multi-sector y servicios TI clásicos. Se clasifica como integrador TI generalista, pero no hay pruebas recientes de actividad."/>
    <s v="No Activa"/>
    <s v="No_Cliente"/>
    <s v="Barcelona"/>
    <s v="08016"/>
    <n v="957746"/>
    <n v="7"/>
    <n v="1"/>
    <n v="0.24440000000000001"/>
    <m/>
    <m/>
    <m/>
    <m/>
    <s v=" Maria Jose Jaen Otero"/>
    <s v=" Juan Elizaga Corrales"/>
    <s v=""/>
    <s v=""/>
    <s v="Administrador"/>
    <s v=" Director Financiero"/>
    <s v=" Consejero"/>
    <s v=" Consejero Delegado"/>
    <s v=" Administrador"/>
    <m/>
    <m/>
    <m/>
    <m/>
    <s v="No"/>
  </r>
  <r>
    <s v="JET CAFES SA"/>
    <m/>
    <s v="N"/>
    <x v="3"/>
    <m/>
    <s v="Juan"/>
    <s v="Victorio Goncalves Guimaraes"/>
    <m/>
    <m/>
    <m/>
    <s v="A. Informáticos"/>
    <s v="A82711185"/>
    <s v="Compraventa de programas informáticos, alquiler, licencias, importación/exportación"/>
    <s v="NO WEB"/>
    <s v="Su objeto incluye venta, alquiler y licencias de software, más importación/exportación, pero no desarrollo de soluciones a medida, por lo que se ajusta a informático tradicional."/>
    <s v="No Activa"/>
    <s v="No_Cliente"/>
    <s v="Madrid"/>
    <s v="28002"/>
    <n v="825962"/>
    <n v="8"/>
    <n v="1"/>
    <n v="0.24"/>
    <m/>
    <m/>
    <m/>
    <m/>
    <s v=""/>
    <s v=""/>
    <s v=""/>
    <s v=""/>
    <s v="Administrador"/>
    <s v=" Director Financiero"/>
    <s v=" Consejero"/>
    <s v=" Consejero Delegado"/>
    <s v=" Administrador"/>
    <m/>
    <m/>
    <m/>
    <m/>
    <s v="No"/>
  </r>
  <r>
    <s v="CUSTOMER SERVICES SOLUTIONS IBERICA SL"/>
    <m/>
    <s v="N"/>
    <x v="1"/>
    <m/>
    <s v="Venta especialista"/>
    <s v="Guy Rycquart Andre"/>
    <s v="917 875 500"/>
    <m/>
    <m/>
    <s v="B. Integradores TI generalistas"/>
    <s v="B63856454"/>
    <s v="Análisis, diseño e implementación de sistemas y aplicaciones informáticas"/>
    <s v="NO WEB"/>
    <s v="Su actividad principal es desarrollo de sistemas y aplicaciones, diseño e implementación; orientada a soluciones TI globales."/>
    <s v="Activa"/>
    <s v="No_Cliente"/>
    <s v="Barcelona"/>
    <s v="08620"/>
    <n v="870815"/>
    <n v="7"/>
    <n v="1"/>
    <n v="0.23980000000000001"/>
    <m/>
    <m/>
    <m/>
    <m/>
    <s v=" Desiderio Martin Plaza"/>
    <s v=" Rycquart Andre Guy"/>
    <s v=""/>
    <s v=""/>
    <s v="Administrador"/>
    <s v=" Director Financiero"/>
    <s v=" Consejero"/>
    <s v=" Consejero Delegado"/>
    <s v=" Administrador"/>
    <m/>
    <m/>
    <m/>
    <m/>
    <s v="No"/>
  </r>
  <r>
    <s v="COMERCIAL LOOKNBUY ESPAÑA SL"/>
    <m/>
    <s v="N"/>
    <x v="3"/>
    <m/>
    <s v="Juan"/>
    <s v="Silvia Gonzalez Bueno"/>
    <m/>
    <m/>
    <n v="932388401"/>
    <s v="D. Desarrolladores de soluciones digitales básicas"/>
    <s v="B62212790"/>
    <s v="Desarrollo y promoción de páginas web"/>
    <s v="NO WEB"/>
    <s v="Se centra en desarrollo y promoción de páginas web y actividades digitales asociadas. No se aprecia especialización vertical en sectores concretos. Se clasifica como desarrollador de soluciones digitales básicas."/>
    <s v="No Activa"/>
    <s v="No_Cliente"/>
    <s v="Barcelona"/>
    <s v="08006"/>
    <n v="300506"/>
    <n v="14"/>
    <n v="1"/>
    <n v="0.2387"/>
    <m/>
    <m/>
    <m/>
    <m/>
    <s v=" Ykani Aivlis"/>
    <s v=""/>
    <s v=""/>
    <s v=""/>
    <s v="Administrador"/>
    <s v=" Director Financiero"/>
    <s v=" Consejero"/>
    <s v=" Consejero Delegado"/>
    <s v=" Administrador"/>
    <m/>
    <m/>
    <m/>
    <m/>
    <s v="No"/>
  </r>
  <r>
    <s v="KAYTEL SOLUCIONES SL"/>
    <m/>
    <s v="N"/>
    <x v="3"/>
    <m/>
    <s v="Venta especialista"/>
    <s v="Angel Luis Gracia Cerced"/>
    <n v="916345519"/>
    <s v="raquel.castillo@kaydea.com"/>
    <m/>
    <s v="D. Desarrolladores de soluciones digitales básicas"/>
    <s v="B83486738"/>
    <s v="Servicios de marketing, publicidad y programación vinculados a promoción de ventas"/>
    <s v="NO WEB"/>
    <s v="Orientada a marketing digital, publicidad y programación para promoción online. Actividad multi-sector sin verticalización concreta. Se clasifica como desarrollador de soluciones digitales básicas."/>
    <s v="No Activa"/>
    <s v="No_Cliente"/>
    <s v="Guadalajara"/>
    <s v="19004"/>
    <n v="442325"/>
    <n v="6"/>
    <n v="3"/>
    <n v="0.2374"/>
    <n v="635598878"/>
    <m/>
    <m/>
    <m/>
    <s v=" Agustin Ruiz Alonso"/>
    <s v=" Santiago Hernandez Lluch"/>
    <s v=""/>
    <s v=""/>
    <s v="Administrador"/>
    <s v=" Director Financiero"/>
    <s v=" Consejero"/>
    <s v=" Consejero Delegado"/>
    <s v=" Administrador"/>
    <m/>
    <m/>
    <m/>
    <m/>
    <s v="No"/>
  </r>
  <r>
    <s v="EPICTIA SL"/>
    <m/>
    <s v="N"/>
    <x v="0"/>
    <m/>
    <s v="Venta especialista"/>
    <s v="Jose Carlos Lameiro Tato"/>
    <n v="918100337"/>
    <s v="epictia@epictia.es"/>
    <m/>
    <s v="D. Desarrolladores de soluciones digitales básicas"/>
    <s v="B85297968"/>
    <s v="Creación, desarrollo y distribución de programas informáticos y telemáticos"/>
    <s v="NO WEB"/>
    <s v="Actividad centrada en confección y venta de software y aplicaciones telemáticas. No se enfoca en un único sector, sino en soluciones digitales genéricas. Se clasifica como desarrollador de soluciones digitales básicas."/>
    <s v="No Activa"/>
    <s v="No_Cliente"/>
    <s v="Madrid"/>
    <s v="28806"/>
    <n v="1014919"/>
    <n v="1"/>
    <n v="2"/>
    <n v="0.23630000000000001"/>
    <n v="692220476"/>
    <m/>
    <m/>
    <m/>
    <s v=""/>
    <s v=""/>
    <s v=""/>
    <s v=""/>
    <s v="Administrador"/>
    <s v=" Director Financiero"/>
    <s v=" Consejero"/>
    <s v=" Consejero Delegado"/>
    <s v=" Administrador"/>
    <m/>
    <m/>
    <m/>
    <m/>
    <s v="No"/>
  </r>
  <r>
    <s v="EVOLED SL"/>
    <m/>
    <s v="N"/>
    <x v="3"/>
    <m/>
    <s v="Juan"/>
    <s v="Daniel Boedo Conchado"/>
    <s v="691 62 33 03"/>
    <m/>
    <m/>
    <s v="A. Informáticos"/>
    <s v="B65571952"/>
    <s v="Fabricación y montaje de equipos eléctricos y electrónicos"/>
    <s v="NO WEB"/>
    <s v="Actividad centrada en fabricación y comercio de equipos eléctricos/electrónicos, con posible vínculo a informática pero sin foco en software. Multi-sector, por lo que se clasifica como informático tradicional."/>
    <s v="Activa"/>
    <s v="No_Cliente"/>
    <s v="Barcelona"/>
    <s v="08206"/>
    <n v="5790303"/>
    <n v="1"/>
    <n v="1"/>
    <n v="0.2354"/>
    <m/>
    <m/>
    <m/>
    <m/>
    <s v=" Andrew Peter Lynn"/>
    <s v=" Louis Mark Winter Justin"/>
    <s v=" David John Brindle"/>
    <s v=" Michael O'Brien John"/>
    <s v="Administrador"/>
    <s v=" Director Financiero"/>
    <s v=" Consejero"/>
    <s v=" Consejero Delegado"/>
    <s v=" Administrador"/>
    <m/>
    <m/>
    <m/>
    <m/>
    <s v="No"/>
  </r>
  <r>
    <s v="INFODIMA IMAGEN SL"/>
    <m/>
    <s v="N"/>
    <x v="3"/>
    <m/>
    <s v="María"/>
    <s v="Jose Mariano Benavente Gonzalez"/>
    <m/>
    <m/>
    <m/>
    <s v="B. Integradores TI generalistas"/>
    <s v="B84207000"/>
    <s v="Servicios informáticos"/>
    <s v="NO WEB"/>
    <s v="Actividad declarada como servicios informáticos genéricos, sin evidencia de sector único ni innovación avanzada. Multi-sector, lo que corresponde a integrador TI generalista."/>
    <s v="No Activa"/>
    <s v="No_Cliente"/>
    <s v="Madrid"/>
    <s v="28400"/>
    <n v="839984"/>
    <n v="8"/>
    <n v="1"/>
    <n v="0.23519999999999999"/>
    <m/>
    <m/>
    <m/>
    <m/>
    <s v=" Lennart Sthal Hans"/>
    <s v=" Erik Forsen Anders"/>
    <s v=""/>
    <s v=""/>
    <s v="Administrador"/>
    <s v=" Director Financiero"/>
    <s v=" Consejero"/>
    <s v=" Consejero Delegado"/>
    <s v=" Administrador"/>
    <m/>
    <m/>
    <m/>
    <m/>
    <s v="No"/>
  </r>
  <r>
    <s v="INTERNET CONSULTING SERVICES SL"/>
    <m/>
    <s v="N"/>
    <x v="3"/>
    <s v="Teléfono no válido. No encuentro web"/>
    <s v="Susana"/>
    <s v="Andrea Pietrini "/>
    <n v="935445440"/>
    <s v="ics@imarcom.com"/>
    <m/>
    <s v="B. Integradores TI generalistas"/>
    <s v="B61500260"/>
    <s v="Consultoría, formación y venta de soluciones informáticas"/>
    <s v="NO WEB"/>
    <s v="Ofrece consultoría, formación y venta de soluciones TI; cartera amplia y no especializada en un sector. Se clasifica como integrador TI generalista."/>
    <s v="No Activa"/>
    <s v="No_Cliente"/>
    <s v="Barcelona"/>
    <s v="08100"/>
    <n v="522831"/>
    <n v="1"/>
    <n v="2"/>
    <n v="0.23369999999999999"/>
    <n v="935707008"/>
    <n v="935445030"/>
    <m/>
    <m/>
    <s v=""/>
    <s v=""/>
    <s v=""/>
    <s v=""/>
    <s v="Administrador"/>
    <s v=" Director Financiero"/>
    <s v=" Consejero"/>
    <s v=" Consejero Delegado"/>
    <s v=" Administrador"/>
    <m/>
    <m/>
    <m/>
    <m/>
    <s v="No"/>
  </r>
  <r>
    <s v="TECHINI HEALTH SL"/>
    <m/>
    <s v="N"/>
    <x v="3"/>
    <s v="Teléfono no válido. No encuentro web. Cierre hoja registral. "/>
    <s v="Susana"/>
    <s v="Carlos Bartolome Herrero"/>
    <n v="935174074"/>
    <m/>
    <m/>
    <s v="D. Desarrolladores de soluciones digitales básicas"/>
    <s v="B65077158"/>
    <s v="Programación de ordenadores, servicios informáticos en Internet"/>
    <s v="NO WEB"/>
    <s v="Orientada a servicios de programación y soluciones informáticas en entorno web. Multi-sector, sin especialización clara. Clasificada como desarrollador de soluciones digitales básicas."/>
    <s v="No Activa"/>
    <s v="No_Cliente"/>
    <s v="Barcelona"/>
    <s v="08003"/>
    <n v="951176"/>
    <n v="8"/>
    <n v="1"/>
    <n v="0.2293"/>
    <m/>
    <m/>
    <m/>
    <m/>
    <s v=""/>
    <s v=""/>
    <s v=""/>
    <s v=""/>
    <s v="Administrador"/>
    <s v=" Director Financiero"/>
    <s v=" Consejero"/>
    <s v=" Consejero Delegado"/>
    <s v=" Administrador"/>
    <m/>
    <m/>
    <m/>
    <m/>
    <s v="No"/>
  </r>
  <r>
    <s v="WORLD TELECOMMUNICATION NETWORK SL"/>
    <m/>
    <s v="N"/>
    <x v="3"/>
    <s v="No hay otro telf y ese no existe. No hay web "/>
    <s v="Susana"/>
    <s v="Alejandro Tome Lema"/>
    <n v="932384449"/>
    <m/>
    <m/>
    <s v="B. Integradores TI generalistas"/>
    <s v="B63107650"/>
    <s v="Importación/exportación y distribución de servicios de procesamiento de datos y telecomunicaciones"/>
    <s v="NO WEB"/>
    <s v="Se dedica a importación y distribución en TIC y telecomunicaciones, con foco en infraestructuras. Multi-sector, encaja en integrador TI generalista."/>
    <s v="No Activa"/>
    <s v="No_Cliente"/>
    <s v="Barcelona"/>
    <s v="08006"/>
    <n v="479141"/>
    <n v="1"/>
    <n v="4"/>
    <n v="0.2273"/>
    <m/>
    <m/>
    <m/>
    <m/>
    <s v=" Antolin Maria Arrate Laguna"/>
    <s v=""/>
    <s v=""/>
    <s v=""/>
    <s v="Administrador"/>
    <s v=" Director Financiero"/>
    <s v=" Consejero"/>
    <s v=" Consejero Delegado"/>
    <s v=" Administrador"/>
    <m/>
    <m/>
    <m/>
    <m/>
    <s v="No"/>
  </r>
  <r>
    <s v="MUNDO INNOVA SOLUCIONES INFORMATICAS SL"/>
    <m/>
    <s v="N"/>
    <x v="3"/>
    <s v="No existe (me cogieron el telf pero me dijeron que ya no existe"/>
    <s v="Susana"/>
    <s v="Roberto Lopez Peña"/>
    <n v="918586135"/>
    <m/>
    <m/>
    <s v="B. Integradores TI generalistas"/>
    <s v="B85558351"/>
    <s v="Desarrollo y comercialización de software, comercio de hardware, consultoría y formación informática"/>
    <s v="NO WEB"/>
    <s v="Su actividad combina desarrollo de software, venta de hardware y formación en informática. Multi-sector, sin verticalización concreta. Se clasifica como integrador TI generalista."/>
    <s v="No Activa"/>
    <s v="No_Cliente"/>
    <s v="Madrid"/>
    <s v="28260"/>
    <n v="953874"/>
    <n v="8"/>
    <n v="2"/>
    <n v="0.2266"/>
    <n v="618044441"/>
    <m/>
    <m/>
    <m/>
    <s v=""/>
    <s v=""/>
    <s v=""/>
    <s v=""/>
    <s v="Administrador"/>
    <s v=" Director Financiero"/>
    <s v=" Consejero"/>
    <s v=" Consejero Delegado"/>
    <s v=" Administrador"/>
    <m/>
    <m/>
    <m/>
    <m/>
    <s v="No"/>
  </r>
  <r>
    <s v="DIRECT SYSTEM SL"/>
    <m/>
    <s v="N"/>
    <x v="3"/>
    <m/>
    <s v="María"/>
    <s v="Paulo Nuñez Esteban"/>
    <m/>
    <m/>
    <m/>
    <s v="A. Informáticos"/>
    <s v="B59853291"/>
    <s v="Venta mayorista y minorista de hardware y software en soporte físico"/>
    <s v="NO WEB"/>
    <s v="Dedicada a venta de aparatos informáticos y programas en diferentes soportes. No desarrolla software propio, clasificada como informático."/>
    <s v="No Activa"/>
    <s v="No_Cliente"/>
    <s v="Barcelona"/>
    <s v="08011"/>
    <n v="1411566"/>
    <n v="7"/>
    <n v="1"/>
    <n v="0.22439999999999999"/>
    <m/>
    <m/>
    <m/>
    <m/>
    <s v=""/>
    <s v=""/>
    <s v=""/>
    <s v=""/>
    <s v="Administrador"/>
    <s v=" Director Financiero"/>
    <s v=" Consejero"/>
    <s v=" Consejero Delegado"/>
    <s v=" Administrador"/>
    <m/>
    <m/>
    <m/>
    <m/>
    <s v="No"/>
  </r>
  <r>
    <s v="AUTOMATICS SLEEVING TECHNOLOGIES SL"/>
    <m/>
    <s v="N"/>
    <x v="3"/>
    <m/>
    <s v="María"/>
    <s v="Vortal Sgps"/>
    <m/>
    <m/>
    <m/>
    <s v="A. Informáticos"/>
    <s v="B63682249"/>
    <s v="Fabricación y comercialización de maquinaria para etiquetado industrial"/>
    <s v="NO WEB"/>
    <s v="Aunque desarrolla maquinaria para etiquetado, vinculada al sector industrial, no es proveedor TIC para PYMEs. Se clasifica en informáticos por centrarse en hardware especializado."/>
    <s v="No Activa"/>
    <s v="No_Cliente"/>
    <s v="Barcelona"/>
    <s v="08830"/>
    <n v="1387644"/>
    <n v="1"/>
    <n v="1"/>
    <n v="0.22420000000000001"/>
    <m/>
    <m/>
    <m/>
    <m/>
    <s v=""/>
    <s v=""/>
    <s v=""/>
    <s v=""/>
    <s v="Administrador"/>
    <s v=" Director Financiero"/>
    <s v=" Consejero"/>
    <s v=" Consejero Delegado"/>
    <s v=" Administrador"/>
    <m/>
    <m/>
    <m/>
    <m/>
    <s v="No"/>
  </r>
  <r>
    <s v="CINETICA DIGITAL SLL"/>
    <m/>
    <s v="N"/>
    <x v="3"/>
    <m/>
    <s v="María"/>
    <s v="Juan Pedro Gonzalez Dominguez"/>
    <m/>
    <m/>
    <m/>
    <s v="D. Desarrolladores de soluciones digitales básicas"/>
    <s v="B21407093"/>
    <s v="Desarrollo de software propio y web, comercialización de equipos informáticos, reparación y aplicaciones"/>
    <s v="NO WEB"/>
    <s v="Combina desarrollo de software propio, web y comercialización de hardware. Multi-sector, no limitado a un sector específico. Clasificada como desarrollador de soluciones digitales básicas."/>
    <s v="No Activa"/>
    <s v="No_Cliente"/>
    <s v="Huelva"/>
    <s v="21007"/>
    <n v="903768"/>
    <n v="8"/>
    <n v="2"/>
    <n v="0.22289999999999999"/>
    <m/>
    <m/>
    <m/>
    <m/>
    <s v=" Juan Ignacio Larragueta Murillo"/>
    <s v=""/>
    <s v=""/>
    <s v=""/>
    <s v="Administrador"/>
    <s v=" Director Financiero"/>
    <s v=" Consejero"/>
    <s v=" Consejero Delegado"/>
    <s v=" Administrador"/>
    <m/>
    <m/>
    <m/>
    <m/>
    <s v="No"/>
  </r>
  <r>
    <s v="AERIS DESARROLLO SOCIEDAD LIMITADA"/>
    <m/>
    <s v="N"/>
    <x v="3"/>
    <m/>
    <s v="María"/>
    <s v="Enrique Uhagon Caillemer"/>
    <m/>
    <m/>
    <m/>
    <s v="D. Desarrolladores de soluciones digitales básicas"/>
    <s v="B76111616"/>
    <s v="Servicios online relacionados con informática, comercio de software, desarrollo web"/>
    <s v="NO WEB"/>
    <s v="Su actividad combina servicios de internet, desarrollo de páginas web y comercio de software. Multi-sector, sin verticalización específica, clasificada como desarrollador de soluciones digitales básicas."/>
    <s v="No Activa"/>
    <s v="No_Cliente"/>
    <s v="Las Palmas"/>
    <s v="35280"/>
    <n v="1096798"/>
    <n v="7"/>
    <n v="1"/>
    <n v="0.22259999999999999"/>
    <m/>
    <m/>
    <m/>
    <m/>
    <s v=""/>
    <s v=""/>
    <s v=""/>
    <s v=""/>
    <s v="Administrador"/>
    <s v=" Director Financiero"/>
    <s v=" Consejero"/>
    <s v=" Consejero Delegado"/>
    <s v=" Administrador"/>
    <m/>
    <m/>
    <m/>
    <m/>
    <s v="No"/>
  </r>
  <r>
    <s v="IMASOL MEDIA S.L"/>
    <m/>
    <s v="N"/>
    <x v="3"/>
    <s v="Teléfono no existe"/>
    <s v="Susana"/>
    <s v="Ramiro Gutierrez Gonzalez"/>
    <n v="932847943"/>
    <m/>
    <m/>
    <s v="D. Desarrolladores de soluciones digitales básicas"/>
    <s v="B64100621"/>
    <s v="Desarrollo y promoción de sitios web, servicios relacionados con internet"/>
    <s v="NO WEB"/>
    <s v="Empresa enfocada en diseño y desarrollo de páginas web y servicios asociados a internet. Multi-sector, sin foco en un sector específico. Clasificada como desarrollador de soluciones digitales básicas."/>
    <s v="No Activa"/>
    <s v="No_Cliente"/>
    <s v="Barcelona"/>
    <s v="08002"/>
    <n v="865528"/>
    <n v="6"/>
    <n v="2"/>
    <n v="0.22140000000000001"/>
    <n v="934150856"/>
    <m/>
    <m/>
    <m/>
    <s v=""/>
    <s v=""/>
    <s v=""/>
    <s v=""/>
    <s v="Administrador"/>
    <s v=" Director Financiero"/>
    <s v=" Consejero"/>
    <s v=" Consejero Delegado"/>
    <s v=" Administrador"/>
    <m/>
    <m/>
    <m/>
    <m/>
    <s v="No"/>
  </r>
  <r>
    <s v="CRISTEFY SOCIEDAD LIMITADA"/>
    <m/>
    <s v="N"/>
    <x v="3"/>
    <m/>
    <s v="María"/>
    <s v="Eugenio Castaño Lopez Mesas"/>
    <m/>
    <m/>
    <m/>
    <s v="A. Informáticos"/>
    <s v="B35455732"/>
    <s v="Comercio e importación/exportación de equipos informáticos y accesorios"/>
    <s v="NO WEB"/>
    <s v="Empresa de compraventa y distribución de equipos y accesorios informáticos. Multi-sector, sin componente de software. Clasificada como informático."/>
    <s v="No Activa"/>
    <s v="No_Cliente"/>
    <s v="Las Palmas"/>
    <s v="35005"/>
    <n v="1040792"/>
    <n v="1"/>
    <n v="1"/>
    <n v="0.221"/>
    <m/>
    <m/>
    <m/>
    <m/>
    <s v=""/>
    <s v=""/>
    <s v=""/>
    <s v=""/>
    <s v="Administrador"/>
    <s v=" Director Financiero"/>
    <s v=" Consejero"/>
    <s v=" Consejero Delegado"/>
    <s v=" Administrador"/>
    <m/>
    <m/>
    <m/>
    <m/>
    <s v="No"/>
  </r>
  <r>
    <s v="IBEROBIT SA"/>
    <m/>
    <s v="N"/>
    <x v="3"/>
    <m/>
    <s v="María"/>
    <m/>
    <m/>
    <s v="iberobit@euskalnet.net / clientes@iberobit.com"/>
    <s v="943 59 44 29"/>
    <s v="B. Integradores TI generalistas"/>
    <s v="A20143061"/>
    <s v="Servicios informáticos: educación, investigación, creación de software, distribución de hardware y software"/>
    <s v="www.iberobit.com"/>
    <s v="Actividad amplia que cubre software, hardware, educación y servicios de investigación en informática. Multi-sector, sin foco vertical único. Se clasifica como integrador TI generalista."/>
    <s v="No Activa"/>
    <s v="No_Cliente"/>
    <s v="Guipúzcoa"/>
    <s v="20140"/>
    <n v="328106"/>
    <n v="3"/>
    <n v="2"/>
    <n v="0.21879999999999999"/>
    <n v="943300351"/>
    <m/>
    <m/>
    <m/>
    <s v=" Jesus Gallardo Jover"/>
    <s v=" Javier Jesus Gallardo"/>
    <s v=""/>
    <s v=""/>
    <s v="Administrador"/>
    <s v=" Director Financiero"/>
    <s v=" Consejero"/>
    <s v=" Consejero Delegado"/>
    <s v=" Administrador"/>
    <m/>
    <m/>
    <m/>
    <m/>
    <s v="No"/>
  </r>
  <r>
    <s v="STP PYMES SL"/>
    <m/>
    <m/>
    <x v="3"/>
    <s v="Obsoleta"/>
    <s v="Susana"/>
    <m/>
    <m/>
    <m/>
    <m/>
    <s v="D. Desarrolladores de soluciones digitales básicas"/>
    <s v="B27821438"/>
    <m/>
    <m/>
    <m/>
    <s v="Activa"/>
    <m/>
    <s v="Vigo"/>
    <m/>
    <m/>
    <m/>
    <m/>
    <m/>
    <m/>
    <m/>
    <m/>
    <m/>
    <m/>
    <m/>
    <m/>
    <m/>
    <m/>
    <m/>
    <m/>
    <m/>
    <m/>
    <m/>
    <m/>
    <m/>
    <m/>
    <s v="No"/>
  </r>
  <r>
    <s v="STAR TECHNOLOGIES SL"/>
    <m/>
    <s v="N"/>
    <x v="3"/>
    <m/>
    <s v="María"/>
    <s v="Antonio Casarramona Obiols"/>
    <m/>
    <m/>
    <m/>
    <s v="D. Desarrolladores de soluciones digitales básicas"/>
    <s v="B93084507"/>
    <s v="Análisis y programación informática; estructuras informáticas y redes; formación informática"/>
    <s v="NO WEB"/>
    <s v="Ofrecía programación, infraestructura de redes y formación; claramente soluciones digitales básicas. EmpresiaEmpresite EspañaAxesor"/>
    <s v="No Activa"/>
    <s v="No_Cliente"/>
    <s v="Málaga"/>
    <s v="29017"/>
    <n v="1073291"/>
    <n v="7"/>
    <n v="1"/>
    <n v="0.39250000000000002"/>
    <m/>
    <m/>
    <m/>
    <m/>
    <s v=" Jose Maria Casarramona Obiols"/>
    <s v=""/>
    <s v=""/>
    <s v=""/>
    <s v="Administrador"/>
    <s v=" Director Financiero"/>
    <s v=" Consejero"/>
    <s v=" Consejero Delegado"/>
    <s v=" Administrador"/>
    <m/>
    <m/>
    <m/>
    <m/>
    <s v="No"/>
  </r>
  <r>
    <s v="INTERBARSYS SL"/>
    <m/>
    <s v="N"/>
    <x v="3"/>
    <m/>
    <s v="María"/>
    <s v="Vicente Olmedo Cano"/>
    <m/>
    <m/>
    <m/>
    <s v="A. Informáticos"/>
    <s v="B64713829"/>
    <s v="Compra, venta, reparación y mantenimiento de aparatos informáticos; programación informática"/>
    <s v="NO WEB"/>
    <s v="Se dedica al comercio, reparación y mantenimiento de hardware, con mención adicional a programación. Empresite EspañaAxesorIberinform"/>
    <s v="No Activa"/>
    <s v="No_Cliente"/>
    <s v="Barcelona"/>
    <s v="08020"/>
    <n v="965704"/>
    <n v="7"/>
    <n v="1"/>
    <n v="0.38329999999999997"/>
    <m/>
    <m/>
    <m/>
    <m/>
    <s v=" Ramon Ros Saques"/>
    <s v=" Ramon Ros Cano"/>
    <s v=" Jorge Serra Bayona"/>
    <s v=" Julian Casado Paniagua"/>
    <s v="Administrador"/>
    <s v=" Director Financiero"/>
    <s v=" Consejero"/>
    <s v=" Consejero Delegado"/>
    <s v=" Administrador"/>
    <m/>
    <m/>
    <m/>
    <m/>
    <s v="No"/>
  </r>
  <r>
    <s v="POWERPRIX SL"/>
    <m/>
    <s v="N"/>
    <x v="3"/>
    <m/>
    <s v="María"/>
    <s v="Eduardo Roman De Juan"/>
    <m/>
    <m/>
    <m/>
    <s v="A. Informáticos"/>
    <s v="B60895844"/>
    <s v="Comercio de productos informáticos y material de oficina: ordenadores, impresoras, programas, periféricos"/>
    <s v="NO WEB"/>
    <s v="Se dedica al comercio mayorista de hardware informático; encaja en Informáticos técnicos. Estado legal indica cierre de hoja registral desde 10/06/2022. AxesorCinco Días"/>
    <s v="No Activa"/>
    <s v="No_Cliente"/>
    <s v="Barcelona"/>
    <s v="08036"/>
    <n v="832054"/>
    <n v="4"/>
    <n v="1"/>
    <n v="0.38090000000000002"/>
    <m/>
    <m/>
    <m/>
    <m/>
    <s v=" Roman De Juan Eduardo"/>
    <s v=""/>
    <s v=""/>
    <s v=""/>
    <s v="Administrador"/>
    <s v=" Director Financiero"/>
    <s v=" Consejero"/>
    <s v=" Consejero Delegado"/>
    <s v=" Administrador"/>
    <m/>
    <m/>
    <m/>
    <m/>
    <s v="No"/>
  </r>
  <r>
    <s v="VENTURE SYSTEMS TECHNOLOGIES SLL"/>
    <m/>
    <s v="N"/>
    <x v="3"/>
    <m/>
    <s v="María"/>
    <s v="Liberto Peña Pozo"/>
    <n v="914994462"/>
    <m/>
    <m/>
    <s v="A. Informáticos"/>
    <s v="B84106855"/>
    <s v="Venta y alquiler de ordenadores, impresoras y todo tipo de material informático"/>
    <s v="NO WEB"/>
    <s v="Comercializa hardware e informática sin desarrollo digital; categoría Informáticos técnicos. Fue extinguida el 18/02/2019. EmpresiaeInforma"/>
    <s v="No Activa"/>
    <s v="No_Cliente"/>
    <s v="Madrid"/>
    <s v="28031"/>
    <n v="367278"/>
    <n v="3"/>
    <n v="2"/>
    <n v="0.37490000000000001"/>
    <m/>
    <m/>
    <m/>
    <m/>
    <s v=" Marcos Garces"/>
    <s v=""/>
    <s v=""/>
    <s v=""/>
    <s v="Administrador"/>
    <s v=" Director Financiero"/>
    <s v=" Consejero"/>
    <s v=" Consejero Delegado"/>
    <s v=" Administrador"/>
    <m/>
    <m/>
    <m/>
    <m/>
    <s v="No"/>
  </r>
  <r>
    <s v="AWS INFORMATICA APLICADA SL"/>
    <m/>
    <s v="N"/>
    <x v="3"/>
    <m/>
    <s v="María"/>
    <s v="Marta Cornella Griful"/>
    <n v="916162800"/>
    <s v="cliente@aws.es"/>
    <n v="916162800"/>
    <s v="A. Informáticos"/>
    <s v="B82172461"/>
    <s v="Comercialización y distribución de productos informáticos, import/export de los mismos"/>
    <s v="www.aws.es"/>
    <s v="Se dedica a comercio de hardware y periféricos informáticos; no ofrece desarrollo digital. La hoja registral fue revocada en 2018. AxesorEmpresiaEmpresite España"/>
    <s v="Activa"/>
    <s v="No_Cliente"/>
    <s v="Madrid"/>
    <s v="28700"/>
    <n v="8483782"/>
    <n v="1"/>
    <n v="2"/>
    <n v="0.37069999999999997"/>
    <n v="615440407"/>
    <n v="615440222"/>
    <n v="615325544"/>
    <n v="615440948"/>
    <s v=" Roland Manfred Zelles"/>
    <s v=" Paul David Underwood"/>
    <s v=" Susan Marie Savage"/>
    <s v=""/>
    <s v="Administrador"/>
    <s v=" Director Financiero"/>
    <s v=" Consejero"/>
    <s v=" Consejero Delegado"/>
    <s v=" Administrador"/>
    <m/>
    <m/>
    <m/>
    <m/>
    <s v="No"/>
  </r>
  <r>
    <s v="WINNER ADONAY SL"/>
    <m/>
    <s v="N"/>
    <x v="3"/>
    <m/>
    <s v="María"/>
    <s v="Carlos Velasco Santiago"/>
    <n v="934470115"/>
    <m/>
    <m/>
    <s v="D. Desarrolladores de soluciones digitales básicas"/>
    <s v="B61954335"/>
    <s v="Desarrollo, comercialización e instalación de software; fabricación, instalación y mantenimiento de sistemas informáticos y componentes."/>
    <s v="NO WEB"/>
    <s v="Ofrece desarrollo, instalación y mantenimiento de software y sistemas; encaja con soluciones digitales básicas. Su cierre de hoja registral en junio de 2022 indica Obsoleta/no activa. Axesor"/>
    <s v="No Activa"/>
    <s v="No_Cliente"/>
    <s v="Barcelona"/>
    <s v="08004"/>
    <n v="836601"/>
    <n v="7"/>
    <n v="2"/>
    <n v="0.36930000000000002"/>
    <m/>
    <m/>
    <m/>
    <m/>
    <s v=""/>
    <s v=""/>
    <s v=""/>
    <s v=""/>
    <s v="Administrador"/>
    <s v=" Director Financiero"/>
    <s v=" Consejero"/>
    <s v=" Consejero Delegado"/>
    <s v=" Administrador"/>
    <m/>
    <m/>
    <m/>
    <m/>
    <s v="No"/>
  </r>
  <r>
    <s v="INTERNET PRODUCCIONS SL"/>
    <m/>
    <s v="N"/>
    <x v="3"/>
    <m/>
    <s v="María"/>
    <s v="Hector Recio Pascual"/>
    <m/>
    <m/>
    <m/>
    <s v="D. Desarrolladores de soluciones digitales básicas"/>
    <s v="B62918552"/>
    <s v="Desarrollo, comercialización e instalación de software; mantenimiento y montaje de sistemas informáticos."/>
    <s v="NO WEB"/>
    <s v="Realizaba desarrollo y mantenimiento de software y sistemas; cae bajo la categoría de soluciones digitales básicas. Con cierre de hoja registral en octubre de 2022 → Obsoleta/no activa. EmpresiaAxesor"/>
    <s v="No Activa"/>
    <s v="No_Cliente"/>
    <s v="Barcelona"/>
    <s v="08029"/>
    <n v="871212"/>
    <n v="5"/>
    <n v="1"/>
    <n v="0.36930000000000002"/>
    <m/>
    <m/>
    <m/>
    <m/>
    <s v=" Maria Angeles Pascual Fernandez"/>
    <s v=" Juan Manuel Recio Louzado"/>
    <s v=" Nuria Roig Domenech"/>
    <s v=" Participaciones Tecnologicas"/>
    <s v="Administrador"/>
    <s v=" Director Financiero"/>
    <s v=" Consejero"/>
    <s v=" Consejero Delegado"/>
    <s v=" Administrador"/>
    <m/>
    <m/>
    <m/>
    <m/>
    <s v="No"/>
  </r>
  <r>
    <s v="EASYSOFT SOCIEDAD LIMITADA"/>
    <m/>
    <s v="N"/>
    <x v="1"/>
    <s v="05-02 944315217- No disponible. 09-02 944315217- No disponible."/>
    <s v="Venta especialista"/>
    <s v="Francesc Pedrerol Alonso"/>
    <n v="944315217"/>
    <s v="info@easysoft.es"/>
    <m/>
    <s v="B. Integradores TI generalistas"/>
    <s v="B95049227"/>
    <s v="Estudios de análisis de procesos informáticos, programación para equipos de registro de datos, venta de software y procesamiento de datos."/>
    <s v="ES - EasySoft"/>
    <s v="Ofrecía servicios integrales de análisis de procesos y software; encaja en integradores TI generalistas. Última actuación en registros fue en 2007 → Obsoleta/no activa. Axesor"/>
    <s v="Activa"/>
    <s v="No_Cliente"/>
    <s v="Bizkaia"/>
    <s v="48013"/>
    <n v="300506"/>
    <n v="6"/>
    <n v="2"/>
    <n v="0.36320000000000002"/>
    <m/>
    <m/>
    <m/>
    <m/>
    <s v=" Francisco Jose Montero Perez"/>
    <s v=" Francisco Javier Garcia Cuevas"/>
    <s v=" Gemma Fernandez Sanchez"/>
    <s v=""/>
    <s v="Administrador"/>
    <s v=" Director Financiero"/>
    <s v=" Consejero"/>
    <s v=" Consejero Delegado"/>
    <s v=" Administrador"/>
    <m/>
    <m/>
    <m/>
    <m/>
    <s v="No"/>
  </r>
  <r>
    <s v="TECNOLOGÍA &amp; SOFTWARE E WIN SL"/>
    <m/>
    <s v="N"/>
    <x v="3"/>
    <s v="27-01 913269121-No disponible. Aparece con registros anitguos de actividad. 03-02 913269121-No disponible."/>
    <s v="María"/>
    <s v="Juan Flores Pons"/>
    <n v="914051512"/>
    <s v="valero.enrique@gmail.com"/>
    <m/>
    <s v="A. Informáticos"/>
    <s v="B84011378"/>
    <s v="Distribución y compraventa de productos de informática"/>
    <s v="NO WEB"/>
    <s v="Comercio de hardware informático sin servicios digitales; cumple perfil de Informáticos técnicos. Actividad mínima desde 2005, con última cuenta de 2005 → Obsoleta/no activa. eInformaEmpresite España"/>
    <s v="Activa"/>
    <s v="No_Cliente"/>
    <s v="Madrid"/>
    <s v="28046"/>
    <n v="1028683"/>
    <n v="1"/>
    <n v="2"/>
    <n v="0.34889999999999999"/>
    <n v="914051512"/>
    <m/>
    <m/>
    <m/>
    <s v=""/>
    <s v=""/>
    <s v=""/>
    <s v=""/>
    <s v="Administrador"/>
    <s v=" Director Financiero"/>
    <s v=" Consejero"/>
    <s v=" Consejero Delegado"/>
    <s v=" Administrador"/>
    <m/>
    <m/>
    <m/>
    <m/>
    <s v="No"/>
  </r>
  <r>
    <s v="DATAIN GESTION INFORMATICA DE DATOS SL"/>
    <m/>
    <s v="N"/>
    <x v="3"/>
    <m/>
    <s v="María"/>
    <s v="Angel Ramirez Navarro"/>
    <m/>
    <m/>
    <m/>
    <s v="D. Desarrolladores de soluciones digitales básicas"/>
    <s v="B85483139"/>
    <s v="Proceso de datos, creación e instalación de aplicaciones informáticas, mantenimiento de sistemas, venta y reparación de equipos"/>
    <s v="NO WEB"/>
    <s v="Desarrollaba aplicaciones informáticas, proceso de datos y mantenimiento de sistemas TI, además de hardware. Sin embargo, fue disuelta y extinguida el 04/10/2024 en Registro Mercantil."/>
    <s v="No Activa"/>
    <s v="No_Cliente"/>
    <s v="Madrid"/>
    <s v="28806"/>
    <n v="955208"/>
    <n v="7"/>
    <n v="1"/>
    <n v="0.34410000000000002"/>
    <m/>
    <m/>
    <m/>
    <m/>
    <s v=""/>
    <s v=""/>
    <s v=""/>
    <s v=""/>
    <s v="Administrador"/>
    <s v=" Director Financiero"/>
    <s v=" Consejero"/>
    <s v=" Consejero Delegado"/>
    <s v=" Administrador"/>
    <m/>
    <m/>
    <m/>
    <m/>
    <s v="No"/>
  </r>
  <r>
    <s v="MULTIMEDIA RESEARCH SL"/>
    <m/>
    <s v="N"/>
    <x v="0"/>
    <m/>
    <s v="Venta especialista"/>
    <s v="Francisco Felipe Arias Ortega"/>
    <m/>
    <m/>
    <m/>
    <s v="D. Desarrolladores de soluciones digitales básicas"/>
    <s v="B93060937"/>
    <s v="Desarrollo de software informático, su comercialización y venta"/>
    <s v="NO WEB"/>
    <s v="Realizaba desarrollo y venta de software. Disuelta voluntariamente y extinguida en septiembre de 2024 según BORME. → Obsoleta/no activa EmpresiaEmpresite España."/>
    <s v="No Activa"/>
    <s v="No_Cliente"/>
    <s v="Málaga"/>
    <s v="29670"/>
    <n v="1096041"/>
    <n v="1"/>
    <n v="1"/>
    <n v="0.34350000000000003"/>
    <m/>
    <m/>
    <m/>
    <m/>
    <s v=""/>
    <s v=""/>
    <s v=""/>
    <s v=""/>
    <s v="Administrador"/>
    <s v=" Director Financiero"/>
    <s v=" Consejero"/>
    <s v=" Consejero Delegado"/>
    <s v=" Administrador"/>
    <m/>
    <m/>
    <m/>
    <m/>
    <s v="No"/>
  </r>
  <r>
    <s v="IDECNET SOCIEDAD ANÓNIMA"/>
    <m/>
    <s v="N"/>
    <x v="1"/>
    <m/>
    <s v="María"/>
    <s v="Antonio Osul Gil"/>
    <n v="928293156"/>
    <s v="idec.es-jalberto@idec.es"/>
    <s v="922 24 98 31"/>
    <s v="— (No aplica a TI)"/>
    <s v="A35376813"/>
    <s v="Transformación, comercio, importación, exportación y servicios relacionados con elementos electrónicos"/>
    <s v="NO WEB"/>
    <s v="Se dedica a electrónica general, sin foco en TI. No encaja en los arquetipos definidos."/>
    <s v="Activa"/>
    <s v="Cliente_TML"/>
    <s v="Las Palmas"/>
    <s v="35010"/>
    <n v="2075256"/>
    <n v="24"/>
    <n v="3"/>
    <n v="0.33400000000000002"/>
    <n v="928293094"/>
    <n v="928692326"/>
    <n v="941310056"/>
    <n v="922911000"/>
    <s v=""/>
    <s v=""/>
    <s v=""/>
    <s v=""/>
    <s v="Administrador"/>
    <s v=" Director Financiero"/>
    <s v=" Consejero"/>
    <s v=" Consejero Delegado"/>
    <s v=" Administrador"/>
    <s v=" telde@idec.es"/>
    <s v=" dgomezottdqa@idec.es"/>
    <s v=" adepsi@idec.es"/>
    <s v=" rvr@idec.es"/>
    <s v="SI"/>
  </r>
  <r>
    <s v="SOFTWARE ABROAD SPAIN SL"/>
    <m/>
    <s v="N"/>
    <x v="0"/>
    <m/>
    <s v="Venta especialista"/>
    <s v="Edouard Gerard Georges Gasser"/>
    <n v="932001601"/>
    <m/>
    <m/>
    <s v="D. Desarrolladores de soluciones digitales básicas"/>
    <s v="B62414230"/>
    <s v="Creación de software y su posterior comercialización"/>
    <s v="NO WEB"/>
    <s v="Desarrollaba software y lo comercializaba; está claramente en el ámbito digital. Fue revocada su NIF el 25/07/2022, por lo que actualmente está inactiva. AxesorEmpresite España"/>
    <s v="No Activa"/>
    <s v="No_Cliente"/>
    <s v="Barcelona"/>
    <s v="08007"/>
    <n v="300506"/>
    <n v="1"/>
    <n v="2"/>
    <n v="0.33079999999999998"/>
    <m/>
    <m/>
    <m/>
    <m/>
    <s v=" Alexandre Herve Paste Rochefort"/>
    <s v=" Gonzague Charles Marie Vallois"/>
    <s v=" Adam Gabor Alexandru"/>
    <s v=""/>
    <s v="Administrador"/>
    <s v=" Director Financiero"/>
    <s v=" Consejero"/>
    <s v=" Consejero Delegado"/>
    <s v=" Administrador"/>
    <m/>
    <m/>
    <m/>
    <m/>
    <s v="No"/>
  </r>
  <r>
    <s v="WEB AL CUADRADO SL"/>
    <m/>
    <s v="N"/>
    <x v="0"/>
    <m/>
    <s v="Venta especialista"/>
    <s v="Ramon Roca Enrich"/>
    <m/>
    <m/>
    <m/>
    <s v="D. Desarrolladores de soluciones digitales básicas"/>
    <s v="B85782167"/>
    <s v="Desarrollo y aplicación de aplicaciones informáticas y medios audiovisuales"/>
    <s v="NO WEB"/>
    <s v="Ofrecía programación y aplicaciones multimedia; sin actividad reciente, ya que su NIF fue revocado el 15/07/2022. AxesorEmpresite España"/>
    <s v="No Activa"/>
    <s v="No_Cliente"/>
    <s v="Madrid"/>
    <s v="28002"/>
    <n v="966618"/>
    <n v="8"/>
    <n v="1"/>
    <n v="0.33019999999999999"/>
    <m/>
    <m/>
    <m/>
    <m/>
    <s v=" Jaume Sanpera Izoard"/>
    <s v=" Javier Moncayo Barriopedro"/>
    <s v=" Salvador Roca Enrich"/>
    <s v=""/>
    <s v="Administrador"/>
    <s v=" Director Financiero"/>
    <s v=" Consejero"/>
    <s v=" Consejero Delegado"/>
    <s v=" Administrador"/>
    <m/>
    <m/>
    <m/>
    <m/>
    <s v="No"/>
  </r>
  <r>
    <s v="IDEMATIC SL"/>
    <m/>
    <s v="N"/>
    <x v="4"/>
    <s v="email enviado 15/01 11:00"/>
    <s v="María"/>
    <s v="Angel German Rodriguez Gonzalez"/>
    <n v="916793267"/>
    <s v="clientes@idematic.es"/>
    <n v="917400307"/>
    <s v="A. Informáticos"/>
    <s v="B79541611"/>
    <s v="Importación/exportación y venta de hardware, periféricos, calculadoras, ordenadores, etc."/>
    <s v="NO WEB"/>
    <s v="El objeto social se centra en venta e importación de equipos informáticos y periféricos. No presenta enfoque sectorial ni desarrollo de software. Por ello se clasifica como informático, pero consta extinguida."/>
    <s v="No Activa"/>
    <s v="No_Cliente"/>
    <s v="Madrid"/>
    <s v="28053"/>
    <n v="370296"/>
    <n v="0"/>
    <n v="3"/>
    <n v="0.2492"/>
    <m/>
    <m/>
    <m/>
    <m/>
    <s v=" Angel Rodriguez"/>
    <s v=""/>
    <s v=""/>
    <s v=""/>
    <s v="Administrador"/>
    <s v=" Director Financiero"/>
    <s v=" Consejero"/>
    <s v=" Consejero Delegado"/>
    <s v=" Administrador"/>
    <s v=" comercial@idematic.es"/>
    <m/>
    <m/>
    <m/>
    <s v="No"/>
  </r>
  <r>
    <s v="DUERMES Y ME OLVIDAS SL"/>
    <m/>
    <s v="N"/>
    <x v="3"/>
    <m/>
    <s v="María"/>
    <s v=""/>
    <m/>
    <m/>
    <m/>
    <s v="E. Consultoras innovación digital"/>
    <s v="B86339967"/>
    <s v="Servicios informáticos, desarrollo de software, aplicaciones multimedia"/>
    <s v="NO WEB"/>
    <s v="La actividad se orientaba a creación de software y videojuegos con enfoque creativo e innovador. No hay constancia de sector único, más bien proyectos multisectoriales. Se clasifica como consultora de innovación digital, aunque está extinguida."/>
    <s v="No Activa"/>
    <s v="No_Cliente"/>
    <s v="Madrid"/>
    <s v="28007"/>
    <n v="508443"/>
    <n v="5"/>
    <n v="1"/>
    <n v="0.2472"/>
    <m/>
    <m/>
    <m/>
    <m/>
    <s v=""/>
    <s v=""/>
    <s v=""/>
    <s v=""/>
    <s v=""/>
    <s v=""/>
    <s v=""/>
    <s v=""/>
    <s v=""/>
    <m/>
    <m/>
    <m/>
    <m/>
    <s v="No"/>
  </r>
  <r>
    <s v="SOFTWARE TRAINING SERVICES SL"/>
    <m/>
    <s v="N"/>
    <x v="3"/>
    <m/>
    <s v="María"/>
    <s v="Horacio Hernan Javier Rodriguez Martinez"/>
    <m/>
    <m/>
    <m/>
    <s v="A. Informáticos"/>
    <s v="B80831175"/>
    <s v="Fabricación y venta de hardware; proyectos informáticos"/>
    <s v="NO WEB"/>
    <s v="Su objeto se centra en fabricación y comercialización de equipos informáticos y telecomunicaciones. Sin sector concreto, multi-sector. Se clasifica como informático, pero su actividad cesó hace años."/>
    <s v="No Activa"/>
    <s v="No_Cliente"/>
    <s v="Madrid"/>
    <s v="28045"/>
    <n v="1149656"/>
    <n v="7"/>
    <n v="1"/>
    <n v="0.247"/>
    <m/>
    <m/>
    <m/>
    <m/>
    <s v=" Nasa Achmed"/>
    <s v=""/>
    <s v=""/>
    <s v=""/>
    <s v="Administrador"/>
    <s v=" Director Financiero"/>
    <s v=" Consejero"/>
    <s v=" Consejero Delegado"/>
    <s v=" Administrador"/>
    <m/>
    <m/>
    <m/>
    <m/>
    <s v="No"/>
  </r>
  <r>
    <s v="MALDITO DUENDE CREATIVOS SL"/>
    <m/>
    <s v="N"/>
    <x v="3"/>
    <m/>
    <s v="María"/>
    <s v="Ignacio Maria Pampliega Gil"/>
    <m/>
    <m/>
    <m/>
    <s v="A. Informáticos"/>
    <s v="B85491546"/>
    <s v="Importación/exportación, fabricación, desarrollo y venta de equipos informáticos y electrónicos"/>
    <s v="NO WEB (no encontré oficial)"/>
    <s v="Su objeto social se centra en importación, fabricación y venta de hardware y componentes informáticos. Esto encaja en servicios informáticos tradicionales más que en digitalización avanzada."/>
    <s v="No Activa"/>
    <s v="No_Cliente"/>
    <s v="Madrid"/>
    <s v="28220"/>
    <n v="1125486"/>
    <n v="7"/>
    <n v="1"/>
    <n v="0.24399999999999999"/>
    <m/>
    <m/>
    <m/>
    <m/>
    <s v=""/>
    <s v=""/>
    <s v=""/>
    <s v=""/>
    <s v="Administrador"/>
    <s v=" Director Financiero"/>
    <s v=" Consejero"/>
    <s v=" Consejero Delegado"/>
    <s v=" Administrador"/>
    <m/>
    <m/>
    <m/>
    <m/>
    <s v="No"/>
  </r>
  <r>
    <s v="ELECTROCAMP 2006 S.L"/>
    <m/>
    <s v="N"/>
    <x v="3"/>
    <s v="5-11 936685610 No contesta // 11-11 936685610 No contesta // 21-11 936685610 No disponible "/>
    <s v="Venta especialista"/>
    <s v="Pedro Lois Cigarran"/>
    <m/>
    <m/>
    <m/>
    <s v="A. Informáticos"/>
    <s v="B64290976"/>
    <s v="Fabricación, montaje y comercialización de automatismos y maquinaria industrial"/>
    <s v="NO WEB"/>
    <s v="Empresa orientada a fabricación de automatismos y maquinaria industrial. Multi-sector, vinculada a hardware y equipos. Se clasifica como informático tradicional."/>
    <s v="No Activa"/>
    <s v="No_Cliente"/>
    <s v="Barcelona"/>
    <s v="08006"/>
    <n v="1465890"/>
    <n v="10"/>
    <n v="1"/>
    <n v="0.22020000000000001"/>
    <m/>
    <m/>
    <m/>
    <m/>
    <s v=""/>
    <s v=""/>
    <s v=""/>
    <s v=""/>
    <s v="Administrador"/>
    <s v=" Director Financiero"/>
    <s v=" Consejero"/>
    <s v=" Consejero Delegado"/>
    <s v=" Administrador"/>
    <m/>
    <m/>
    <m/>
    <m/>
    <s v="No"/>
  </r>
  <r>
    <s v="DESARROLLO Y CONSULTORIA 10 SA"/>
    <m/>
    <s v="N"/>
    <x v="3"/>
    <s v="No encuentro telefono ni correo "/>
    <s v="Venta especialista"/>
    <s v="Rafael Eduardo Fernandez Cantillana"/>
    <m/>
    <m/>
    <m/>
    <s v="B. Integradores TI generalistas"/>
    <s v="A82223512"/>
    <s v="Venta y distribución de programas y aplicaciones informáticos; asistencia técnica y consultoría"/>
    <s v="NO WEB"/>
    <s v="Actividad centrada en venta y distribución de software y paquetes, junto a asistencia técnica y consultoría. Multi-sector, sin sector específico. Se clasifica como integrador TI generalista."/>
    <s v="No Activa"/>
    <s v="No_Cliente"/>
    <s v="Madrid"/>
    <s v="28009"/>
    <n v="934521"/>
    <n v="1"/>
    <n v="1"/>
    <n v="0.22009999999999999"/>
    <m/>
    <m/>
    <m/>
    <m/>
    <s v=" Juan De Dios Hermosin Ramos"/>
    <s v=" Maria Aranzazu Manzanares Abasolo"/>
    <s v=""/>
    <s v=""/>
    <s v="Administrador"/>
    <s v=" Director Financiero"/>
    <s v=" Consejero"/>
    <s v=" Consejero Delegado"/>
    <s v=" Administrador"/>
    <m/>
    <m/>
    <m/>
    <m/>
    <s v="No"/>
  </r>
  <r>
    <s v="OMESA INFORMATICA SL"/>
    <m/>
    <s v="N"/>
    <x v="2"/>
    <s v="6-11 911727685 No contesta // 917 47 78 00 Epoca de mucho trabajo no estan interesados "/>
    <s v="Venta especialista"/>
    <s v="Matias Francisco Pascual Narvaez"/>
    <n v="911727685"/>
    <s v="cvlaboral@omesa.es"/>
    <m/>
    <s v="B. Integradores TI generalistas"/>
    <s v="B34040774"/>
    <s v="Análisis, programación, instalación, mantenimiento, asesoramiento y formación en informática"/>
    <s v="NO WEB"/>
    <s v="Ofrece un portfolio completo: programación, formación, mantenimiento, venta y asesoría informática. Multi-sector, sin verticalización. Se clasifica como integrador TI generalista."/>
    <s v="Activa"/>
    <s v="No_Cliente"/>
    <s v="Madrid"/>
    <s v="28042"/>
    <n v="573729"/>
    <n v="11"/>
    <n v="2"/>
    <n v="0.22009999999999999"/>
    <n v="917477800"/>
    <n v="979723683"/>
    <n v="979163205"/>
    <n v="979710464"/>
    <s v=" Beltran Calvo Borrego"/>
    <s v=" Francisco Javier Calvo Borrego"/>
    <s v=" Isotrol"/>
    <s v=""/>
    <s v="Administrador"/>
    <s v=" Director Financiero"/>
    <s v=" Consejero"/>
    <s v=" Consejero Delegado"/>
    <s v=" Administrador"/>
    <s v=" info@omesa.es"/>
    <s v=" clientes@omesa.es"/>
    <s v=" comercial@omesa.es"/>
    <m/>
    <s v="No"/>
  </r>
  <r>
    <s v="COMPETITIVE ADVANTAGE FACTORY SA"/>
    <m/>
    <s v="N"/>
    <x v="3"/>
    <s v="6-11 915 562 000 No contesta // 11-11 915 562 000 No contesta // 21-11 915 562 000 No contesta "/>
    <s v="Venta especialista"/>
    <s v="Antonio Velasco Lopez"/>
    <m/>
    <m/>
    <m/>
    <s v="B. Integradores TI generalistas"/>
    <s v="A80974736"/>
    <s v="Desarrollo, asesoramiento y asistencia técnica informática y de marketing empresarial"/>
    <s v="NO WEB"/>
    <s v="Su actividad combina servicios de asesoría informática con marketing empresarial. Multi-sector, encaja como integrador TI generalista."/>
    <s v="No Activa"/>
    <s v="No_Cliente"/>
    <s v="Madrid"/>
    <s v="28020"/>
    <n v="459490"/>
    <n v="1"/>
    <n v="1"/>
    <n v="0.21959999999999999"/>
    <m/>
    <m/>
    <m/>
    <m/>
    <s v=" Manuel Diaz Garcia"/>
    <s v=" Manuel Guillen Enriquez"/>
    <s v=" Luis Antonio Viu Beltran"/>
    <s v=" Benedicto Mora Escude"/>
    <s v="Administrador"/>
    <s v=" Director Financiero"/>
    <s v=" Consejero"/>
    <s v=" Consejero Delegado"/>
    <s v=" Administrador"/>
    <m/>
    <m/>
    <m/>
    <m/>
    <s v="No"/>
  </r>
  <r>
    <s v="ENERGIA I CONTROL DE FLUIDS SL"/>
    <m/>
    <s v="N"/>
    <x v="3"/>
    <m/>
    <s v="María"/>
    <s v="Antonio Peñalver Grau"/>
    <n v="938891225"/>
    <m/>
    <m/>
    <s v="A. Informáticos"/>
    <s v="B64682123"/>
    <s v="Comercio/fabricación/instalación de maquinaria industrial; asesoría en energías"/>
    <s v="NO WEB"/>
    <s v="Actividad centrada en hardware/equipos industriales (no software avanzado). Sin vertical TI claro; multisector industrial. Se clasifica como “informáticos” por enfoque en equipos/instalación; consta extinta."/>
    <s v="No Activa"/>
    <s v="No_Cliente"/>
    <s v="Barcelona"/>
    <s v="08500"/>
    <n v="1149236"/>
    <n v="4"/>
    <n v="1"/>
    <n v="0.2177"/>
    <m/>
    <m/>
    <m/>
    <m/>
    <s v=" Fernando Javier Fernandez Verdejo"/>
    <s v=" Guillermo Medina"/>
    <s v=" Guillermo Medina Sivilotti"/>
    <s v=""/>
    <s v="Administrador"/>
    <s v=" Director Financiero"/>
    <s v=" Consejero"/>
    <s v=" Consejero Delegado"/>
    <s v=" Administrador"/>
    <m/>
    <m/>
    <m/>
    <m/>
    <s v="No"/>
  </r>
  <r>
    <s v="LOATILY SOCIEDAD LIMITADA"/>
    <m/>
    <s v="N"/>
    <x v="3"/>
    <m/>
    <s v="María"/>
    <s v="Angel Viñas I Aliau"/>
    <n v="928699077"/>
    <m/>
    <m/>
    <s v="A. Informáticos"/>
    <s v="B76061811"/>
    <s v="Importación, venta, instalación y mantenimiento de productos eléctricos/electrónicos"/>
    <s v="NO WEB"/>
    <s v="Actividad orientada a hardware/equipos; sin software especializado. Multisector. Se clasifica como “informáticos” por foco en equipos; figura disuelta/extinguida."/>
    <s v="No Activa"/>
    <s v="Cliente_OSP"/>
    <s v="Las Palmas"/>
    <s v="35214"/>
    <n v="1045100"/>
    <n v="6"/>
    <n v="2"/>
    <n v="0.21729999999999999"/>
    <n v="928131513"/>
    <n v="922505285"/>
    <n v="658037586"/>
    <n v="658242119"/>
    <s v=" Shopnet Brokers"/>
    <s v=""/>
    <s v=""/>
    <s v=""/>
    <s v="Administrador"/>
    <s v=" Director Financiero"/>
    <s v=" Consejero"/>
    <s v=" Consejero Delegado"/>
    <s v=" Administrador"/>
    <m/>
    <m/>
    <m/>
    <m/>
    <s v="No"/>
  </r>
  <r>
    <s v="THE PLAZA SA"/>
    <m/>
    <s v="N"/>
    <x v="3"/>
    <m/>
    <s v="María"/>
    <s v="Francisco Javier Balsategui Madinabeitia"/>
    <n v="928787705"/>
    <m/>
    <m/>
    <s v="B. Integradores TI generalistas"/>
    <s v="A35212950"/>
    <s v="Programación, consultoría TI, hosting, telecomunicaciones"/>
    <s v="NO WEB"/>
    <s v="Oferta amplia: programación, consultoría, hosting (Workplace/Cloud/Business Apps). Multisector. Integrador TI generalista, pero consta extinguida desde 2020."/>
    <s v="No Activa"/>
    <s v="No_Cliente"/>
    <s v="Las Palmas"/>
    <s v="35018"/>
    <n v="357857"/>
    <n v="4"/>
    <n v="2"/>
    <n v="0.21690000000000001"/>
    <m/>
    <m/>
    <m/>
    <m/>
    <s v=""/>
    <s v=""/>
    <s v=""/>
    <s v=""/>
    <s v="Administrador"/>
    <s v=" Director Financiero"/>
    <s v=" Consejero"/>
    <s v=" Consejero Delegado"/>
    <s v=" Administrador"/>
    <m/>
    <m/>
    <m/>
    <m/>
    <s v="No"/>
  </r>
  <r>
    <s v="SIERRAS DE CINTA SA"/>
    <m/>
    <s v="N"/>
    <x v="3"/>
    <m/>
    <s v="María"/>
    <s v="Luis Alberto Caseras Diez"/>
    <n v="946216311"/>
    <s v="administracion@sierrasdecinta.com"/>
    <m/>
    <s v="A. Informáticos"/>
    <s v="A48137681"/>
    <s v="Compraventa de maquinaria y accesorios"/>
    <s v="NO WEB"/>
    <s v="Actividad de hardware/maquinaria (no soluciones software). Sin vertical TI; multisector industrial. Clasificada como “informáticos”; consta extinguida."/>
    <s v="No Activa"/>
    <s v="No_Cliente"/>
    <s v="Bizkaia"/>
    <s v="48215"/>
    <n v="1408462"/>
    <n v="4"/>
    <n v="2"/>
    <n v="0.21629999999999999"/>
    <n v="946215950"/>
    <m/>
    <m/>
    <m/>
    <s v=" Alfonso Anda Urtaran"/>
    <s v=""/>
    <s v=""/>
    <s v=""/>
    <s v="Administrador"/>
    <s v=" Director Financiero"/>
    <s v=" Consejero"/>
    <s v=" Consejero Delegado"/>
    <s v=" Administrador"/>
    <m/>
    <m/>
    <m/>
    <m/>
    <s v="No"/>
  </r>
  <r>
    <s v="TECNOLOGIA INFORMATICA APLICADA MEDIOS DE PAGO ELECTRONICOS SL"/>
    <m/>
    <s v="N"/>
    <x v="3"/>
    <s v="6-11 915437347 No contesta - 910664652 No contesta //11-11 915437347 No contesta - 910664652 Contestan pero no es persona autorizada // 21-11 915437347 No contesta "/>
    <s v="Venta especialista"/>
    <s v="Jaime Arcarons Codony"/>
    <n v="915437347"/>
    <m/>
    <m/>
    <s v="C. Integradores TI sectoriales"/>
    <s v="B86805538"/>
    <s v="Consultoría, análisis, desarrollo y mantenimiento de aplicaciones de gestión, orientadas a medios de pago electrónicos"/>
    <s v="NO WEB"/>
    <s v="Enfocada en aplicaciones de gestión y productos personalizados relacionados con medios de pago. Especialización en un vertical concreto (financiero/medios de pago). Se clasifica como integrador TI sectorial."/>
    <s v="No Activa"/>
    <s v="No_Cliente"/>
    <s v="Madrid"/>
    <s v="28003"/>
    <n v="346360"/>
    <n v="5"/>
    <n v="1"/>
    <n v="0.21890000000000001"/>
    <m/>
    <m/>
    <m/>
    <m/>
    <s v=" Antonio Jose Parraga Zambrana"/>
    <s v=""/>
    <s v=""/>
    <s v=""/>
    <s v="Administrador"/>
    <s v=" Director Financiero"/>
    <s v=" Consejero"/>
    <s v=" Consejero Delegado"/>
    <s v=" Administrador"/>
    <m/>
    <m/>
    <m/>
    <m/>
    <s v="No"/>
  </r>
  <r>
    <s v="QUARK INSIDE SL"/>
    <m/>
    <s v="N"/>
    <x v="1"/>
    <s v="6-11 983 26 34 33 No contesta - 983294185 No existe // 11-11 983 26 34 33 No contesta // 21-11 983 26 34 33 No contesta "/>
    <s v="Venta especialista"/>
    <s v="Alfonso Bereincua Gandarias"/>
    <n v="983294185"/>
    <m/>
    <m/>
    <s v="B. Integradores TI generalistas"/>
    <s v="B47493481"/>
    <s v="Prestación de servicios informáticos"/>
    <s v="NO WEB"/>
    <s v="Ofrece servicios informáticos genéricos, sin foco en un sector concreto. Multi-sector. Clasificada como integrador TI generalista."/>
    <s v="Activa"/>
    <s v="No_Cliente"/>
    <s v="Valladolid"/>
    <s v="47003"/>
    <n v="534797"/>
    <n v="6"/>
    <n v="2"/>
    <n v="0.21879999999999999"/>
    <n v="983263433"/>
    <n v="983252702"/>
    <m/>
    <m/>
    <s v=" Gabriel Delclaux Real Asua"/>
    <s v=""/>
    <s v=""/>
    <s v=""/>
    <s v="Administrador"/>
    <s v=" Director Financiero"/>
    <s v=" Consejero"/>
    <s v=" Consejero Delegado"/>
    <s v=" Administrador"/>
    <m/>
    <m/>
    <m/>
    <m/>
    <s v="No"/>
  </r>
  <r>
    <s v="EMP SISTEM SL"/>
    <m/>
    <s v="N"/>
    <x v="3"/>
    <s v="No encuentro telefono ni correo "/>
    <s v="Venta especialista"/>
    <s v="Unai Extremo Baigorri"/>
    <m/>
    <m/>
    <m/>
    <s v="B. Integradores TI generalistas"/>
    <s v="B83981522"/>
    <s v="Prestación de servicios informáticos"/>
    <s v="NO WEB"/>
    <s v="Actividad genérica de prestación de servicios TI, sin sector vertical claro. Multi-sector. Se clasifica como integrador TI generalista."/>
    <s v="No Activa"/>
    <s v="No_Cliente"/>
    <s v="Madrid"/>
    <s v="28830"/>
    <n v="911832"/>
    <n v="7"/>
    <n v="2"/>
    <n v="0.21879999999999999"/>
    <m/>
    <m/>
    <m/>
    <m/>
    <s v=""/>
    <s v=""/>
    <s v=""/>
    <s v=""/>
    <s v="Administrador"/>
    <s v=" Director Financiero"/>
    <s v=" Consejero"/>
    <s v=" Consejero Delegado"/>
    <s v=" Administrador"/>
    <m/>
    <m/>
    <m/>
    <m/>
    <s v="No"/>
  </r>
  <r>
    <s v="BIOSFERA 4 MULTIMEDIA VIVA SL"/>
    <m/>
    <s v="N"/>
    <x v="3"/>
    <s v="No encuentro telefono ni correo "/>
    <s v="Venta especialista"/>
    <s v="Keith Renshaw "/>
    <n v="916371881"/>
    <m/>
    <m/>
    <s v="B. Integradores TI generalistas"/>
    <s v="B84291038"/>
    <s v="Prestación de servicios informáticos"/>
    <s v="NO WEB"/>
    <s v="Proporciona servicios TI de forma generalizada, sin verticalización sectorial. Multi-sector. Clasificada como integrador TI generalista."/>
    <s v="No Activa"/>
    <s v="No_Cliente"/>
    <s v="Madrid"/>
    <s v="28230"/>
    <n v="976632"/>
    <n v="8"/>
    <n v="1"/>
    <n v="0.21879999999999999"/>
    <m/>
    <m/>
    <m/>
    <m/>
    <s v=" Morten Vinther Jensen"/>
    <s v=" Andrew Glenn Lazarus"/>
    <s v=""/>
    <s v=""/>
    <s v="Administrador"/>
    <s v=" Director Financiero"/>
    <s v=" Consejero"/>
    <s v=" Consejero Delegado"/>
    <s v=" Administrador"/>
    <m/>
    <m/>
    <m/>
    <m/>
    <s v="No"/>
  </r>
  <r>
    <s v="SIDUR SISTEMAS SL"/>
    <m/>
    <s v="N"/>
    <x v="4"/>
    <s v="27-01 917991830- Pendiente mandar Att. Albert Casada modelo colaborativo. acasadejust@omega-peripherals.com"/>
    <s v="Venta especialista"/>
    <s v="Federico Torres Monfort"/>
    <n v="917991830"/>
    <m/>
    <m/>
    <s v="A. Informáticos"/>
    <s v="B84259589"/>
    <s v="Venta, comercialización, desarrollo, fabricación e importación/exportación de equipos informáticos"/>
    <s v="NO WEB"/>
    <s v="Su actividad se centra en compraventa y fabricación de hardware y equipos informáticos. Multi-sector, por lo que se clasifica como informático tradicional."/>
    <s v="No Activa"/>
    <s v="No_Cliente"/>
    <s v="Madrid"/>
    <s v="28037"/>
    <n v="1487472"/>
    <n v="20"/>
    <n v="1"/>
    <n v="0.21870000000000001"/>
    <n v="913520337"/>
    <n v="911706597"/>
    <n v="934486166"/>
    <n v="981100055"/>
    <s v=" Carlos Kinder Espinosa"/>
    <s v=" Arturo Giner Fillol"/>
    <s v=" Jorge Torrent Genis"/>
    <s v=""/>
    <s v="Administrador"/>
    <s v=" Director Financiero"/>
    <s v=" Consejero"/>
    <s v=" Consejero Delegado"/>
    <s v=" Administrador"/>
    <m/>
    <m/>
    <m/>
    <m/>
    <s v="No"/>
  </r>
  <r>
    <s v="SHANG DIAN YE SL"/>
    <m/>
    <s v="N"/>
    <x v="3"/>
    <s v="No encuentro telefono ni correo "/>
    <s v="Venta especialista"/>
    <s v="Francisco Javier Berbeira Fernandez"/>
    <m/>
    <m/>
    <m/>
    <s v="A. Informáticos"/>
    <s v="B86183886"/>
    <s v="Comercio mayor/menor e importación/exportación de artículos electrónicos y de regalo"/>
    <s v="NO WEB"/>
    <s v="Dedicada a comercio y distribución de aparatos electrónicos, no software. Multi-sector. Se clasifica como informáticos."/>
    <s v="No Activa"/>
    <s v="No_Cliente"/>
    <s v="Madrid"/>
    <s v="28005"/>
    <n v="371734"/>
    <n v="1"/>
    <n v="1"/>
    <n v="0.2162"/>
    <m/>
    <m/>
    <m/>
    <m/>
    <s v=""/>
    <s v=""/>
    <s v=""/>
    <s v=""/>
    <s v="Administrador"/>
    <s v=" Director Financiero"/>
    <s v=" Consejero"/>
    <s v=" Consejero Delegado"/>
    <s v=" Administrador"/>
    <m/>
    <m/>
    <m/>
    <m/>
    <s v="No"/>
  </r>
  <r>
    <s v="EGARA CONSUMIBLES ELECTRONICOS SL"/>
    <m/>
    <s v="N"/>
    <x v="3"/>
    <s v="No encuentro telefono ni correo "/>
    <s v="Venta especialista"/>
    <s v="Maria Rosario Casado Ruiz Loizaga"/>
    <m/>
    <m/>
    <m/>
    <s v="A. Informáticos"/>
    <s v="B64930373"/>
    <s v="Venta de consumibles informáticos, aparatos eléctricos/electrónicos y accesorios"/>
    <s v="NO WEB"/>
    <s v="Enfocada en venta y distribución de consumibles y hardware. Multi-sector. Clasificada como informáticos."/>
    <s v="No Activa"/>
    <s v="No_Cliente"/>
    <s v="Barcelona"/>
    <s v="08224"/>
    <n v="459619"/>
    <n v="1"/>
    <n v="1"/>
    <n v="0.21510000000000001"/>
    <m/>
    <m/>
    <m/>
    <m/>
    <s v=""/>
    <s v=""/>
    <s v=""/>
    <s v=""/>
    <s v="Administrador"/>
    <s v=" Director Financiero"/>
    <s v=" Consejero"/>
    <s v=" Consejero Delegado"/>
    <s v=" Administrador"/>
    <m/>
    <m/>
    <m/>
    <m/>
    <s v="No"/>
  </r>
  <r>
    <s v="NOVO TARCO SL"/>
    <m/>
    <s v="N"/>
    <x v="3"/>
    <s v="No encuentro telefono ni correo "/>
    <s v="Venta especialista"/>
    <s v="Nuria Viana Ibañez Garayo"/>
    <n v="935753011"/>
    <m/>
    <m/>
    <s v="A. Informáticos"/>
    <s v="B60366846"/>
    <s v="Venta de maquinaria, repuestos y accesorios (vehículos a pedales)"/>
    <s v="NO WEB"/>
    <s v="Actividad ajena a TI, vinculada a maquinaria física y repuestos. No hay servicios digitales. Clasificada como informáticos pero fuera del core TI."/>
    <s v="No Activa"/>
    <s v="No_Cliente"/>
    <s v="Barcelona"/>
    <s v="08110"/>
    <n v="613754"/>
    <n v="5"/>
    <n v="1"/>
    <n v="0.21460000000000001"/>
    <m/>
    <m/>
    <m/>
    <m/>
    <s v=""/>
    <s v=""/>
    <s v=""/>
    <s v=""/>
    <s v="Administrador"/>
    <s v=" Director Financiero"/>
    <s v=" Consejero"/>
    <s v=" Consejero Delegado"/>
    <s v=" Administrador"/>
    <m/>
    <m/>
    <m/>
    <m/>
    <s v="No"/>
  </r>
  <r>
    <s v="FRANCISCO TERRIZA NETWORK SL"/>
    <m/>
    <s v="N"/>
    <x v="3"/>
    <s v="No existe telefono ni correo "/>
    <s v="Venta especialista"/>
    <s v="Eduardo Landa Iturricha"/>
    <m/>
    <m/>
    <m/>
    <s v="A. Informáticos"/>
    <s v="B86263837"/>
    <s v="Servicios de telefonía, venta/comercialización de líneas, aparatos y servicios"/>
    <s v="NO WEB"/>
    <s v="Se dedica a telecomunicaciones y hardware, no a desarrollo de software. Multi-sector. Clasificada como informáticos."/>
    <s v="No Activa"/>
    <s v="No_Cliente"/>
    <s v="Madrid"/>
    <s v="28010"/>
    <n v="7281958"/>
    <n v="15"/>
    <n v="1"/>
    <n v="0.21429999999999999"/>
    <m/>
    <m/>
    <m/>
    <m/>
    <s v=" Eduardo Jesus Aguillo Sagarduy"/>
    <s v=""/>
    <s v=""/>
    <s v=""/>
    <s v="Administrador"/>
    <s v=" Director Financiero"/>
    <s v=" Consejero"/>
    <s v=" Consejero Delegado"/>
    <s v=" Administrador"/>
    <m/>
    <m/>
    <m/>
    <m/>
    <s v="No"/>
  </r>
  <r>
    <s v="SOFTGRASP SL"/>
    <m/>
    <s v="N"/>
    <x v="0"/>
    <m/>
    <s v="Venta especialista"/>
    <s v="Maria Eva Palacios Sierra"/>
    <n v="972250306"/>
    <m/>
    <m/>
    <s v="D. Desarrolladores de soluciones digitales básicas"/>
    <s v="B17901406"/>
    <s v="Programación informática, venta de equipos, formación TI y asesoría; también actividades deportivas/turísticas"/>
    <s v="NO WEB"/>
    <s v="Incluye programación de software y asesoría TI junto con actividades ajenas (deporte/turismo). Multi-sector, pero el core TI encaja como desarrollador de soluciones digitales."/>
    <s v="No Activa"/>
    <s v="No_Cliente"/>
    <s v="Girona"/>
    <s v="17486"/>
    <n v="992765"/>
    <n v="1"/>
    <n v="1"/>
    <n v="0.21410000000000001"/>
    <m/>
    <m/>
    <m/>
    <m/>
    <s v=" Raul Cerrato Garcia"/>
    <s v=""/>
    <s v=""/>
    <s v=""/>
    <s v="Administrador"/>
    <s v=" Director Financiero"/>
    <s v=" Consejero"/>
    <s v=" Consejero Delegado"/>
    <s v=" Administrador"/>
    <m/>
    <m/>
    <m/>
    <m/>
    <s v="No"/>
  </r>
  <r>
    <s v="EUROCOP SECURITY SYSTEMS SL"/>
    <m/>
    <s v="N"/>
    <x v="5"/>
    <s v="12-11 918961196 Contacto con MARIA de administracion, le explico el modelo colaborativo y qureod en mandar correo con la informacion adminsitracion@eurocop.com // Reminder 3-12 (susana) // 11-12 918961196 No contesta "/>
    <s v="Venta especialista"/>
    <s v="Oscar Manuel Muñoz Rodriguez"/>
    <n v="918961196"/>
    <m/>
    <m/>
    <s v="B. Integradores TI generalistas"/>
    <s v="B84137470"/>
    <s v="Seguridad física (alarmas, CCTV), instalación y mantenimiento de sistemas de seguridad"/>
    <s v="NO WEB"/>
    <s v="Aunque su foco es más físico (seguridad), incorporan integración de sistemas, alarmas conectadas, IoT. Atienden a empresas en múltiples sectores. Por eso integrador, no sectorial."/>
    <s v="Activa"/>
    <s v="No_Cliente"/>
    <s v="Madrid"/>
    <s v="28200"/>
    <n v="3702075"/>
    <n v="11"/>
    <n v="1"/>
    <n v="0.21390000000000001"/>
    <n v="918906471"/>
    <n v="696602321"/>
    <n v="655591533"/>
    <n v="655591529"/>
    <s v=""/>
    <s v=""/>
    <s v=""/>
    <s v=""/>
    <s v="Administrador"/>
    <s v=" Director Financiero"/>
    <s v=" Consejero"/>
    <s v=" Consejero Delegado"/>
    <s v=" Administrador"/>
    <m/>
    <m/>
    <m/>
    <m/>
    <s v="No"/>
  </r>
  <r>
    <s v="IN GOOD COMPANY SERVICIOS EMPRESARIALES SL"/>
    <m/>
    <s v="N"/>
    <x v="0"/>
    <m/>
    <s v="Venta especialista"/>
    <s v="Roberto Palacio Rezola"/>
    <n v="948242495"/>
    <m/>
    <m/>
    <s v="D. Desarrolladores de soluciones digitales básicas"/>
    <s v="B71107916"/>
    <s v="Servicios empresariales (consultoría general, outsourcing, administrativos)"/>
    <s v="NO WEB"/>
    <s v="Actividad enfocada en servicios de gestión, consultoría general; no TI puro. Si hubiera TI, es accesoria. Se clasifica como desarrollador básico digital."/>
    <s v="No Activa"/>
    <s v="No_Cliente"/>
    <s v="Navarra"/>
    <s v="31006"/>
    <n v="472385"/>
    <n v="3"/>
    <n v="1"/>
    <n v="0.21360000000000001"/>
    <m/>
    <m/>
    <m/>
    <m/>
    <s v=""/>
    <s v=""/>
    <s v=""/>
    <s v=""/>
    <s v="Administrador"/>
    <s v=" Director Financiero"/>
    <s v=" Consejero"/>
    <s v=" Consejero Delegado"/>
    <s v=" Administrador"/>
    <m/>
    <m/>
    <m/>
    <m/>
    <s v="No"/>
  </r>
  <r>
    <s v="INFRASA GESTION SL"/>
    <m/>
    <s v="N"/>
    <x v="0"/>
    <m/>
    <s v="Venta especialista"/>
    <s v="Marta Sempere Entrambasaguas"/>
    <m/>
    <m/>
    <m/>
    <s v="D. Desarrolladores de soluciones digitales básicas"/>
    <s v="B83818237"/>
    <s v="Gestión de servicios varios (no necesariamente tecnológicos)"/>
    <s v="NO WEB"/>
    <s v="Objeto social amplio sin clara especialización tecnológica. No hay evidencia de portafolio TI. Se clasifica como desarrollo digital básico/general."/>
    <s v="No Activa"/>
    <s v="No_Cliente"/>
    <s v="Madrid"/>
    <s v="28013"/>
    <n v="509433"/>
    <n v="4"/>
    <n v="1"/>
    <n v="0.21340000000000001"/>
    <m/>
    <m/>
    <m/>
    <m/>
    <s v=""/>
    <s v=""/>
    <s v=""/>
    <s v=""/>
    <s v="Administrador"/>
    <s v=" Director Financiero"/>
    <s v=" Consejero"/>
    <s v=" Consejero Delegado"/>
    <s v=" Administrador"/>
    <m/>
    <m/>
    <m/>
    <m/>
    <s v="No"/>
  </r>
  <r>
    <s v="LOMAR COMPUTER SA"/>
    <m/>
    <s v="N"/>
    <x v="3"/>
    <s v="No existe la empresa"/>
    <s v="Venta especialista"/>
    <s v="Mikel Ruiz Diez"/>
    <m/>
    <m/>
    <m/>
    <s v="A. Informáticos"/>
    <s v="A78565264"/>
    <s v="Venta y reparación de ordenadores y periféricos; mantenimiento"/>
    <s v="NO WEB"/>
    <s v="Venta y reparación de hardware sin servicios digitales avanzados. Multi-sector. Informático tradicional."/>
    <s v="No Activa"/>
    <s v="No_Cliente"/>
    <s v="Madrid"/>
    <s v="28015"/>
    <n v="366622"/>
    <n v="3"/>
    <n v="1"/>
    <n v="0.21329999999999999"/>
    <m/>
    <m/>
    <m/>
    <m/>
    <s v=" Angel Villa Hernandez"/>
    <s v=" Olmo Gonzalez Izquierdo"/>
    <s v=""/>
    <s v=""/>
    <s v="Administrador"/>
    <s v=" Director Financiero"/>
    <s v=" Consejero"/>
    <s v=" Consejero Delegado"/>
    <s v=" Administrador"/>
    <m/>
    <m/>
    <m/>
    <m/>
    <s v="No"/>
  </r>
  <r>
    <s v="KAIMAN DIGITAL SL"/>
    <m/>
    <s v="N"/>
    <x v="0"/>
    <m/>
    <s v="Venta especialista"/>
    <s v="Juan Miguel Alvarez Paredes"/>
    <n v="656629873"/>
    <m/>
    <m/>
    <s v="D. Desarrolladores de soluciones digitales básicas"/>
    <s v="B64015795"/>
    <s v="Servicio digital (aplicaciones, desarrollo web, plataformas online)"/>
    <s v="NO WEB"/>
    <s v="Actividad centrada en desarrollo digital. No hay vertical sectorial evidente. Se clasifica como desarrollador digital."/>
    <s v="No Activa"/>
    <s v="No_Cliente"/>
    <s v="Barcelona"/>
    <s v="08027"/>
    <n v="849549"/>
    <n v="1"/>
    <n v="2"/>
    <n v="0.21249999999999999"/>
    <m/>
    <m/>
    <m/>
    <m/>
    <s v=" Alejandro Guinea Salas"/>
    <s v=""/>
    <s v=""/>
    <s v=""/>
    <s v="Administrador"/>
    <s v=" Director Financiero"/>
    <s v=" Consejero"/>
    <s v=" Consejero Delegado"/>
    <s v=" Administrador"/>
    <m/>
    <m/>
    <m/>
    <m/>
    <s v="No"/>
  </r>
  <r>
    <s v="SEA SOFTWARE SL"/>
    <m/>
    <s v="N"/>
    <x v="3"/>
    <s v="No existe la empresa"/>
    <s v="Venta especialista"/>
    <s v="Gerardo Terrazas Aguirre"/>
    <m/>
    <m/>
    <m/>
    <s v="B. Integradores TI generalistas"/>
    <s v="B85560050"/>
    <s v="Desarrollo de software (probablemente a medida), consultoría TI"/>
    <s v="NO WEB"/>
    <s v="Desarrollan software, ofrecen implementación y soporte. No hay enfoque vertical detectado. Multi-sector. Integrador generalista."/>
    <s v="No Activa"/>
    <s v="No_Cliente"/>
    <s v="Madrid"/>
    <s v="28031"/>
    <n v="964938"/>
    <n v="6"/>
    <n v="2"/>
    <n v="0.21240000000000001"/>
    <m/>
    <m/>
    <m/>
    <m/>
    <s v=" Manuel Ibañez Santaolalla"/>
    <s v=""/>
    <s v=""/>
    <s v=""/>
    <s v="Administrador"/>
    <s v=" Director Financiero"/>
    <s v=" Consejero"/>
    <s v=" Consejero Delegado"/>
    <s v=" Administrador"/>
    <m/>
    <m/>
    <m/>
    <m/>
    <s v="No"/>
  </r>
  <r>
    <s v="TORRESBURRIEL SL"/>
    <m/>
    <s v="N"/>
    <x v="2"/>
    <s v="27-01 976 979 313 Sandra comenta que ya ha contestado al email el 26-11 que no le interesa la colaboración."/>
    <s v="Venta especialista"/>
    <s v="Alejandro Saiz Prado"/>
    <n v="976979313"/>
    <m/>
    <m/>
    <s v="A. Informáticos"/>
    <s v="B99321598"/>
    <s v="Comercialización (probablemente informática o hardware); pero no claro"/>
    <s v="NO WEB"/>
    <s v="Objeto social genérico que probablemente incluye hardware. Sin evidencia de software o digitalización. Clasificado como informático."/>
    <s v="Activa"/>
    <s v="No_Cliente"/>
    <s v="Zaragoza"/>
    <s v="50003"/>
    <n v="361351"/>
    <n v="4"/>
    <n v="1"/>
    <n v="0.21240000000000001"/>
    <n v="654632408"/>
    <m/>
    <m/>
    <m/>
    <s v=""/>
    <s v=""/>
    <s v=""/>
    <s v=""/>
    <s v="Administrador"/>
    <s v=" Director Financiero"/>
    <s v=" Consejero"/>
    <s v=" Consejero Delegado"/>
    <s v=" Administrador"/>
    <m/>
    <m/>
    <m/>
    <m/>
    <s v="No"/>
  </r>
  <r>
    <s v="ACTIVE INTERNET CONSULTING SL"/>
    <m/>
    <s v="N"/>
    <x v="3"/>
    <s v="26-11 932413195 No existe // 932 137 442 No disponible // 19-12 932 137 442 No contesta "/>
    <s v="Venta especialista"/>
    <s v="Juan Jose Piñeros"/>
    <n v="932413195"/>
    <m/>
    <m/>
    <s v="B. Integradores TI generalistas"/>
    <s v="B62152467"/>
    <s v="Consultoría Internet, soluciones digitales, desarrollo web"/>
    <s v="NO WEB"/>
    <s v="Consultoría Internet y soluciones digitales completos. No se aprecia sector específico. Multi-sector, integrador generalista."/>
    <s v="No Activa"/>
    <s v="No_Cliente"/>
    <s v="Barcelona"/>
    <s v="08024"/>
    <n v="1843663"/>
    <n v="3"/>
    <n v="2"/>
    <n v="0.21229999999999999"/>
    <n v="932195153"/>
    <n v="655850199"/>
    <m/>
    <m/>
    <s v=" Pedro Gomez"/>
    <s v=" Juan Jose Piñero Lopez"/>
    <s v=""/>
    <s v=""/>
    <s v="Administrador"/>
    <s v=" Director Financiero"/>
    <s v=" Consejero"/>
    <s v=" Consejero Delegado"/>
    <s v=" Administrador"/>
    <m/>
    <m/>
    <m/>
    <m/>
    <s v="SI"/>
  </r>
  <r>
    <s v="DYSSA PYME SOLUTIONS SL"/>
    <m/>
    <s v="N"/>
    <x v="3"/>
    <s v="No existe telefono ni correo "/>
    <s v="Venta especialista"/>
    <s v="Josefa Lorenzo Sanchez"/>
    <m/>
    <m/>
    <m/>
    <s v="B. Integradores TI generalistas"/>
    <s v="B64821234"/>
    <s v="Soluciones para pymes (software, soporte, consultoría TI probablemente)"/>
    <s v="NO WEB"/>
    <s v="Ofrecen soluciones (digitalización, consultoría). Orientado a pymes sin sector vertical. Integrador TI generalista."/>
    <s v="No Activa"/>
    <s v="No_Cliente"/>
    <s v="Barcelona"/>
    <s v="08820"/>
    <n v="959546"/>
    <n v="7"/>
    <n v="1"/>
    <n v="0.2122"/>
    <m/>
    <m/>
    <m/>
    <m/>
    <s v=""/>
    <s v=""/>
    <s v=""/>
    <s v=""/>
    <s v="Administrador"/>
    <s v=" Director Financiero"/>
    <s v=" Consejero"/>
    <s v=" Consejero Delegado"/>
    <s v=" Administrador"/>
    <m/>
    <m/>
    <m/>
    <m/>
    <s v="No"/>
  </r>
  <r>
    <s v="RAUDOS SOLUCIONES INFORMATICAS SL"/>
    <m/>
    <s v="N"/>
    <x v="3"/>
    <s v="No existe telefono ni correo "/>
    <s v="Venta especialista"/>
    <s v="Pedro Gascon Ramon"/>
    <m/>
    <m/>
    <m/>
    <s v="B. Integradores TI generalistas"/>
    <s v="B81822512"/>
    <s v="Soluciones informáticas (software, soporte, redes)"/>
    <s v="NO WEB"/>
    <s v="Cartera TI integral: software, redes, soporte. Multisector sin verticalización clara. Integrador TI generalista."/>
    <s v="No Activa"/>
    <s v="No_Cliente"/>
    <s v="Madrid"/>
    <s v="28006"/>
    <n v="411878"/>
    <n v="2"/>
    <n v="1"/>
    <n v="0.21210000000000001"/>
    <m/>
    <m/>
    <m/>
    <m/>
    <s v=""/>
    <s v=""/>
    <s v=""/>
    <s v=""/>
    <s v="Administrador"/>
    <s v=" Director Financiero"/>
    <s v=" Consejero"/>
    <s v=" Consejero Delegado"/>
    <s v=" Administrador"/>
    <m/>
    <m/>
    <m/>
    <m/>
    <s v="No"/>
  </r>
  <r>
    <s v="INFORMATICA NOIA SL"/>
    <m/>
    <s v="N"/>
    <x v="3"/>
    <s v="26-11 981 820 775 No contesta // 19-12 981 820 775  No contesta "/>
    <s v="Venta especialista"/>
    <s v="Charles Walker Bernard"/>
    <n v="981820775"/>
    <m/>
    <m/>
    <s v="A. Informáticos"/>
    <s v="B70069356"/>
    <s v="Comercio de equipos informáticos y muebles de oficina; formación y asesoría en cursos de informática"/>
    <s v="NO WEB"/>
    <s v="Actividad centrada en venta de hardware y formación. Multi-sector, sin soluciones digitales avanzadas ni foco en un sector concreto. Clasificada como informático tradicional."/>
    <s v="Activa"/>
    <s v="Cliente_OSP"/>
    <s v="A Coruña"/>
    <s v="15200"/>
    <n v="334524"/>
    <n v="2"/>
    <n v="2"/>
    <n v="0.21199999999999999"/>
    <n v="616997564"/>
    <m/>
    <m/>
    <m/>
    <s v=""/>
    <s v=""/>
    <s v=""/>
    <s v=""/>
    <s v="Administrador"/>
    <s v=" Director Financiero"/>
    <s v=" Consejero"/>
    <s v=" Consejero Delegado"/>
    <s v=" Administrador"/>
    <m/>
    <m/>
    <m/>
    <m/>
    <s v="No"/>
  </r>
  <r>
    <s v="CAP - MASAO SL"/>
    <m/>
    <s v="N"/>
    <x v="3"/>
    <s v="26-11 91 392 42 74 No disponible y la empresa aparece como en liquidacion // 19-12  91 392 42 74 No contesta "/>
    <s v="Venta especialista"/>
    <s v="Miguel Vargas Company"/>
    <m/>
    <m/>
    <m/>
    <s v="B. Integradores TI generalistas"/>
    <s v="B85279834"/>
    <s v="Comercialización, distribución y fabricación de productos informáticos; formación"/>
    <s v="NO WEB"/>
    <s v="Portfolio incluye venta de hardware, formación y servicios TI. Multi-sector, sin verticalización. Clasificada como integrador TI generalista."/>
    <s v="No Activa"/>
    <s v="No_Cliente"/>
    <s v="Madrid"/>
    <s v="28002"/>
    <n v="637817"/>
    <n v="12"/>
    <n v="1"/>
    <n v="0.21190000000000001"/>
    <m/>
    <m/>
    <m/>
    <m/>
    <s v=""/>
    <s v=""/>
    <s v=""/>
    <s v=""/>
    <s v="Administrador"/>
    <s v=" Director Financiero"/>
    <s v=" Consejero"/>
    <s v=" Consejero Delegado"/>
    <s v=" Administrador"/>
    <m/>
    <m/>
    <m/>
    <m/>
    <s v="No"/>
  </r>
  <r>
    <s v="ENXEÑERIA INFORMATICA E SOLUCIONS EMPRESARIAIS SL"/>
    <m/>
    <s v="N"/>
    <x v="3"/>
    <s v="26-11 981 915 876 No contesta "/>
    <s v="Venta especialista"/>
    <s v="Angel Pastrana Villora"/>
    <m/>
    <m/>
    <m/>
    <s v="B. Integradores TI generalistas"/>
    <s v="B70194238"/>
    <s v="Desarrollo, comercialización y mantenimiento de software; venta y mantenimiento de equipos; asesoría fiscal y laboral"/>
    <s v="NO WEB"/>
    <s v="Combina software, mantenimiento, hardware y servicios de asesoría empresarial. Multi-sector. Se clasifica como integrador TI generalista."/>
    <s v="No Activa"/>
    <s v="No_Cliente"/>
    <s v="A Coruña"/>
    <s v="15160"/>
    <n v="3577089"/>
    <n v="1"/>
    <n v="1"/>
    <n v="0.21179999999999999"/>
    <m/>
    <m/>
    <m/>
    <m/>
    <s v=" Tomas Pardo Avila"/>
    <s v=" Javega Gualda Horacion Jose"/>
    <s v=""/>
    <s v=""/>
    <s v="Administrador"/>
    <s v=" Director Financiero"/>
    <s v=" Consejero"/>
    <s v=" Consejero Delegado"/>
    <s v=" Administrador"/>
    <m/>
    <m/>
    <m/>
    <m/>
    <s v="No"/>
  </r>
  <r>
    <s v="DARLEY SISTEMAS DE GESTION SL"/>
    <m/>
    <s v="N"/>
    <x v="4"/>
    <s v="12-11 964460489 Contacto con Max, em indica que Jordi es el gerente y que debo mandarle un correo a jnavarro@darley.es. Incidir en soluciones digitales ya que es lo que trabajan // Reminder 3-12 (susana) // 11-12 964460489 Contacto con Alejandro pero Jordi no está, se corta la llaamda 27-01- Me atiende Alejandro, comenta que Jordi que está con un cliente toda la semana, llamar mejor la semana que viene. 04-02 Me atiende Max no sabe si Jordi ha podido ver el modelo colaborarivo el viernes por la mañana._x000a_"/>
    <s v="Venta especialista"/>
    <s v="Pedro Garcia Lorente"/>
    <n v="964460489"/>
    <s v="comercial@darley.es"/>
    <m/>
    <s v="A. Informáticos"/>
    <s v="B12207999"/>
    <s v="Comercio de ordenadores y electrodomésticos; servicios de programación informática"/>
    <s v="NO WEB"/>
    <s v="Actividad enfocada en venta de hardware con un pequeño componente de programación. No hay evidencia de verticalización. Clasificada como informático."/>
    <s v="Activa"/>
    <s v="No_Cliente"/>
    <s v="Castellón"/>
    <s v="12580"/>
    <n v="422289"/>
    <n v="5"/>
    <n v="1"/>
    <n v="0.21110000000000001"/>
    <n v="625504676"/>
    <n v="625504677"/>
    <n v="615099212"/>
    <m/>
    <s v=" Jose Garcia Torres"/>
    <s v=""/>
    <s v=""/>
    <s v=""/>
    <s v="Administrador"/>
    <s v=" Director Financiero"/>
    <s v=" Consejero"/>
    <s v=" Consejero Delegado"/>
    <s v=" Administrador"/>
    <s v=" comercial@darley.es"/>
    <m/>
    <m/>
    <m/>
    <s v="No"/>
  </r>
  <r>
    <s v="SIGMA SOFT SL"/>
    <m/>
    <s v="N"/>
    <x v="3"/>
    <s v="No existe telefono ni correo "/>
    <s v="Venta especialista"/>
    <s v="Maria Teresa Parreño Simarro"/>
    <m/>
    <s v="zorraindo@gmail.com"/>
    <m/>
    <s v="A. Informáticos"/>
    <s v="B63952907"/>
    <s v="Venta telemática de productos informáticos y audiovisuales"/>
    <s v="NO WEB"/>
    <s v="Actividad basada en e-commerce de hardware y audiovisuales. Sin desarrollo de software propio. Clasificada como informático."/>
    <s v="No Activa"/>
    <s v="No_Cliente"/>
    <s v="Barcelona"/>
    <s v="08222"/>
    <n v="544073"/>
    <n v="3"/>
    <n v="1"/>
    <n v="0.21049999999999999"/>
    <m/>
    <m/>
    <m/>
    <m/>
    <s v=" Horacio Jose Javega Gualda"/>
    <s v=" Sacramento Chumillas Fernandez"/>
    <s v=" Emilia Parreño Simarro"/>
    <s v=""/>
    <s v="Administrador"/>
    <s v=" Director Financiero"/>
    <s v=" Consejero"/>
    <s v=" Consejero Delegado"/>
    <s v=" Administrador"/>
    <m/>
    <m/>
    <m/>
    <m/>
    <s v="No"/>
  </r>
  <r>
    <s v="QUORUM VISUAL SL"/>
    <m/>
    <s v="N"/>
    <x v="3"/>
    <s v="No existe telefono ni correo "/>
    <s v="Venta especialista"/>
    <s v="Jose Maria Nieves Simarro"/>
    <m/>
    <m/>
    <m/>
    <s v="A. Informáticos"/>
    <s v="B83603100"/>
    <s v="Importación, fabricación y venta de equipos informáticos, electrónicos y de oficina"/>
    <s v="NO WEB"/>
    <s v="Se centra en venta y distribución de hardware y material de oficina. Sin servicios digitales claros. Clasificada como informático."/>
    <s v="No Activa"/>
    <s v="No_Cliente"/>
    <s v="Madrid"/>
    <s v="28033"/>
    <n v="400000"/>
    <n v="1"/>
    <n v="1"/>
    <n v="0.2104"/>
    <m/>
    <m/>
    <m/>
    <m/>
    <s v=""/>
    <s v=""/>
    <s v=""/>
    <s v=""/>
    <s v="Administrador"/>
    <s v=" Director Financiero"/>
    <s v=" Consejero"/>
    <s v=" Consejero Delegado"/>
    <s v=" Administrador"/>
    <m/>
    <m/>
    <m/>
    <m/>
    <s v="No"/>
  </r>
  <r>
    <s v="YAVALE SERVICIOS MOVILES SL"/>
    <m/>
    <m/>
    <x v="3"/>
    <m/>
    <s v="María"/>
    <s v="Jose Manuel Quiles Perez"/>
    <m/>
    <m/>
    <m/>
    <s v="C. Integradores TI sectoriales"/>
    <s v="B86576139"/>
    <s v="Servicios de valor añadido en comunicación móvil; venta/alquiler de apps móviles, asesoría"/>
    <s v="NO WEB"/>
    <s v="Portfolio claramente enfocado en el sector telecomunicaciones y movilidad. Vertical sectorial en servicios móviles. Clasificada como integrador sectorial."/>
    <s v="No Activa"/>
    <s v="No_Cliente"/>
    <s v="Madrid"/>
    <s v="28108"/>
    <n v="647229"/>
    <n v="5"/>
    <n v="2"/>
    <n v="0.20799999999999999"/>
    <m/>
    <m/>
    <m/>
    <m/>
    <s v=" Antonio Rojas Pagan"/>
    <s v=""/>
    <s v=""/>
    <s v=""/>
    <s v="Administrador"/>
    <s v=" Director Financiero"/>
    <s v=" Consejero"/>
    <s v=" Consejero Delegado"/>
    <s v=" Administrador"/>
    <m/>
    <m/>
    <m/>
    <m/>
    <s v="No"/>
  </r>
  <r>
    <s v="CIVIS SOFTWARE SL"/>
    <m/>
    <s v="N"/>
    <x v="5"/>
    <s v="12-11 917489580 Es otra empresa llamada SOFTWARE GREENGHOUSE"/>
    <s v="Venta especialista"/>
    <s v="Rafael Tolosa Nieto"/>
    <n v="917489580"/>
    <m/>
    <m/>
    <s v="B. Integradores TI generalistas"/>
    <s v="B83958645"/>
    <s v="Importación, desarrollo, mantenimiento y venta de equipos y software"/>
    <s v="NO WEB"/>
    <s v="Ofrece mezcla de hardware y software, junto con desarrollo/mantenimiento. Multi-sector. Clasificada como integrador TI generalista."/>
    <s v="Activa"/>
    <s v="No_Cliente"/>
    <s v="Madrid"/>
    <s v="28043"/>
    <n v="918254"/>
    <n v="8"/>
    <n v="2"/>
    <n v="0.2104"/>
    <m/>
    <m/>
    <m/>
    <m/>
    <s v=""/>
    <s v=""/>
    <s v=""/>
    <s v=""/>
    <s v="Administrador"/>
    <s v=" Director Financiero"/>
    <s v=" Consejero"/>
    <s v=" Consejero Delegado"/>
    <s v=" Administrador"/>
    <m/>
    <m/>
    <m/>
    <m/>
    <s v="No"/>
  </r>
  <r>
    <s v="GALICIAGESTIC GESTION CON NUEVAS TECNOLOGIAS SL"/>
    <m/>
    <m/>
    <x v="3"/>
    <s v="Extinguida"/>
    <s v="Laura"/>
    <s v="Pedro Antonio Garcia Jimenez"/>
    <m/>
    <m/>
    <m/>
    <s v="B. Integradores TI generalistas"/>
    <s v="B36909034"/>
    <s v="Ingeniería y consultoría informática, venta de software/hardware, desarrollo web, proyectos eléctricos"/>
    <s v="NO WEB"/>
    <s v="Combina servicios TI (software, hardware, consultoría) con proyectos de electrónica. Multi-sector, no especializado en un vertical. Clasificado como integrador generalista."/>
    <s v="No Activa"/>
    <s v="No_Cliente"/>
    <s v="Pontevedra"/>
    <s v="36205"/>
    <n v="1094165"/>
    <n v="3"/>
    <n v="1"/>
    <n v="0.20979999999999999"/>
    <m/>
    <m/>
    <m/>
    <m/>
    <s v=""/>
    <s v=""/>
    <s v=""/>
    <s v=""/>
    <s v="Administrador"/>
    <s v=" Director Financiero"/>
    <s v=" Consejero"/>
    <s v=" Consejero Delegado"/>
    <s v=" Administrador"/>
    <m/>
    <m/>
    <m/>
    <m/>
    <s v="No"/>
  </r>
  <r>
    <s v="COINBRA TECHNOLOGICAL CONSULTING SL"/>
    <m/>
    <m/>
    <x v="3"/>
    <m/>
    <s v="María"/>
    <s v="Juan Miguel Molas Sevilla"/>
    <m/>
    <m/>
    <m/>
    <s v="C. Integradores TI sectoriales"/>
    <s v="B85463362"/>
    <s v="Consultoría, análisis, desarrollo y mantenimiento de aplicaciones de gestión (medios de pago)"/>
    <s v="NO WEB"/>
    <s v="Especializada en software de gestión para medios de pago y sector financiero. Vertical claro (finanzas). Clasificada como integrador TI sectorial."/>
    <s v="No Activa"/>
    <s v="No_Cliente"/>
    <s v="Madrid"/>
    <s v="28029"/>
    <n v="919662"/>
    <n v="8"/>
    <n v="1"/>
    <n v="0.2069"/>
    <m/>
    <m/>
    <m/>
    <m/>
    <s v=" Francisca Gema Perez Marcet"/>
    <s v=""/>
    <s v=""/>
    <s v=""/>
    <s v="Administrador"/>
    <s v=" Director Financiero"/>
    <s v=" Consejero"/>
    <s v=" Consejero Delegado"/>
    <s v=" Administrador"/>
    <m/>
    <m/>
    <m/>
    <m/>
    <s v="No"/>
  </r>
  <r>
    <s v="ZONABLU CANARIAS SL"/>
    <m/>
    <m/>
    <x v="3"/>
    <s v="No existe telefono ni correo "/>
    <s v="Venta especialista"/>
    <s v="Miguel Angel Lacambra Castillo"/>
    <m/>
    <m/>
    <m/>
    <s v="A. Informáticos"/>
    <s v="B35977057"/>
    <s v="Importación, exportación, distribución, instalación y mantenimiento de sistemas/equipos electrónicos"/>
    <s v="NO WEB"/>
    <s v="Actividad orientada a equipos electrónicos y sistemas, con instalación y mantenimiento. Multi-sector, sin software específico. Clasificada como informáticos."/>
    <s v="No Activa"/>
    <s v="No_Cliente"/>
    <s v="Las Palmas"/>
    <s v="35200"/>
    <n v="7136765"/>
    <n v="30"/>
    <n v="1"/>
    <n v="0.20830000000000001"/>
    <m/>
    <m/>
    <m/>
    <m/>
    <s v=""/>
    <s v=""/>
    <s v=""/>
    <s v=""/>
    <s v="Administrador"/>
    <s v=" Director Financiero"/>
    <s v=" Consejero"/>
    <s v=" Consejero Delegado"/>
    <s v=" Administrador"/>
    <m/>
    <m/>
    <m/>
    <m/>
    <s v="No"/>
  </r>
  <r>
    <s v="BENABARRA AUDIO VIDEO SL"/>
    <m/>
    <m/>
    <x v="3"/>
    <s v="12-11 944 836 868 No da señal /7 21-11 944 836 868 No contesta // 27-11 944 836 868 No contesta // 11-12 944 836 868 No comtesta "/>
    <s v="Venta especialista"/>
    <s v="Raul Carrion Garcia"/>
    <n v="944836868"/>
    <m/>
    <m/>
    <s v="A. Informáticos"/>
    <s v="B95400396"/>
    <s v="Compraventa y alquiler de maquinaria"/>
    <s v="NO WEB"/>
    <s v="No hay evidencia de software, se centra en compraventa/alquiler de equipos. Multi-sector, tradicional hardware. Clasificada como informáticos."/>
    <s v="Activa"/>
    <s v="No_Cliente"/>
    <s v="Bizkaia"/>
    <s v="48510"/>
    <n v="1275503"/>
    <n v="2"/>
    <n v="1"/>
    <n v="0.20810000000000001"/>
    <m/>
    <m/>
    <m/>
    <m/>
    <s v=""/>
    <s v=""/>
    <s v=""/>
    <s v=""/>
    <s v="Administrador"/>
    <s v=" Director Financiero"/>
    <s v=" Consejero"/>
    <s v=" Consejero Delegado"/>
    <s v=" Administrador"/>
    <m/>
    <m/>
    <m/>
    <m/>
    <s v="No"/>
  </r>
  <r>
    <s v="CORMAN SOLUCIONES Y SERVICIOS SLL"/>
    <m/>
    <m/>
    <x v="3"/>
    <s v="No existe telefono ni correo "/>
    <s v="Venta especialista"/>
    <s v="Joaquin Mazon Moya"/>
    <m/>
    <m/>
    <m/>
    <s v="B. Integradores TI generalistas"/>
    <s v="B85775609"/>
    <s v="Servicios informáticos, maquetado, diseño y edición; importación y distribución TI"/>
    <s v="NO WEB"/>
    <s v="Presta servicios mixtos: informática, diseño, edición, distribución de productos. Multi-sector, sin foco único. Clasificada como integrador TI generalista."/>
    <s v="No Activa"/>
    <s v="No_Cliente"/>
    <s v="Madrid"/>
    <s v="28012"/>
    <n v="1058507"/>
    <n v="8"/>
    <n v="1"/>
    <n v="0.20799999999999999"/>
    <m/>
    <m/>
    <m/>
    <m/>
    <s v=""/>
    <s v=""/>
    <s v=""/>
    <s v=""/>
    <s v="Administrador"/>
    <s v=" Director Financiero"/>
    <s v=" Consejero"/>
    <s v=" Consejero Delegado"/>
    <s v=" Administrador"/>
    <m/>
    <m/>
    <m/>
    <m/>
    <s v="No"/>
  </r>
  <r>
    <s v="OFFICE GALICIA SL"/>
    <m/>
    <m/>
    <x v="2"/>
    <s v="12-11 981 15 12 54 Me comenta que no se dedican a la venta de dispositivos y mucho menos telefonia y fibra. "/>
    <s v="Venta especialista"/>
    <s v="Jorge Molina Jaen"/>
    <n v="981153210"/>
    <s v="office@officecomputer.org"/>
    <s v="981 15 12 54"/>
    <s v="A. Informáticos"/>
    <s v="B15260516"/>
    <s v="Comercialización de productos informáticos y máquinas de oficina"/>
    <s v="NO WEB"/>
    <s v="Actividad centrada en hardware/ofimática, sin desarrollo de software. Multi-sector. Clasificada como informáticos."/>
    <s v="Activa"/>
    <s v="No_Cliente"/>
    <s v="A Coruña"/>
    <s v="15007"/>
    <n v="561826"/>
    <n v="1"/>
    <n v="2"/>
    <n v="0.2074"/>
    <n v="981151254"/>
    <n v="981268708"/>
    <n v="607559097"/>
    <m/>
    <s v=""/>
    <s v=""/>
    <s v=""/>
    <s v=""/>
    <s v="Administrador"/>
    <s v=" Director Financiero"/>
    <s v=" Consejero"/>
    <s v=" Consejero Delegado"/>
    <s v=" Administrador"/>
    <m/>
    <m/>
    <m/>
    <m/>
    <s v="No"/>
  </r>
  <r>
    <s v="AULATINA SA"/>
    <m/>
    <m/>
    <x v="3"/>
    <m/>
    <s v="María"/>
    <s v=""/>
    <n v="914588290"/>
    <m/>
    <m/>
    <s v="D. Desarrolladores de soluciones digitales básicas"/>
    <s v="A82652843"/>
    <s v="Venta de material educativo, juegos y formación profesional"/>
    <s v="NO WEB"/>
    <s v="Aunque principalmente educativa, puede incluir soluciones digitales educativas. Multi-sector con foco en educación. Clasificada como desarrollador digital básico."/>
    <s v="No Activa"/>
    <s v="No_Cliente"/>
    <s v="Madrid"/>
    <s v="28830"/>
    <n v="1664588"/>
    <n v="8"/>
    <n v="2"/>
    <n v="0.20710000000000001"/>
    <m/>
    <m/>
    <m/>
    <m/>
    <s v=""/>
    <s v=""/>
    <s v=""/>
    <s v=""/>
    <s v=""/>
    <s v=""/>
    <s v=""/>
    <s v=""/>
    <s v=""/>
    <m/>
    <m/>
    <m/>
    <m/>
    <s v="No"/>
  </r>
  <r>
    <s v="DES SOFT SOCIEDAD LIMITADA"/>
    <m/>
    <m/>
    <x v="2"/>
    <s v="12-11 963 609 054 Solo trabajan con sistemas y softwares hechos por ellos mismos, no encajan servicios de terceros "/>
    <s v="Venta especialista"/>
    <s v="Vicente Castell Herrera"/>
    <n v="963609054"/>
    <s v="correo@dessoft.es"/>
    <m/>
    <s v="B. Integradores TI generalistas"/>
    <s v="B46568317"/>
    <s v="Programación y análisis de software; formación y asesoría; venta y distribución de equipos"/>
    <s v="NO WEB"/>
    <s v="Ofrece programación, formación, asesoría y venta de hardware/software, un portfolio TI completo orientado a pymes. Multi-sector. Clasificada como integrador TI generalista."/>
    <s v="Activa"/>
    <s v="No_Cliente"/>
    <s v="Valencia"/>
    <s v="46015"/>
    <n v="545301"/>
    <n v="5"/>
    <n v="1"/>
    <n v="0.20669999999999999"/>
    <n v="963466671"/>
    <n v="677518702"/>
    <n v="677518701"/>
    <n v="667636644"/>
    <s v=""/>
    <s v=""/>
    <s v=""/>
    <s v=""/>
    <s v="Administrador"/>
    <s v=" Director Financiero"/>
    <s v=" Consejero"/>
    <s v=" Consejero Delegado"/>
    <s v=" Administrador"/>
    <m/>
    <m/>
    <m/>
    <m/>
    <s v="No"/>
  </r>
  <r>
    <s v="ANATAWA SL"/>
    <m/>
    <m/>
    <x v="3"/>
    <s v="26-11 No hay telefono por lo que mando correo "/>
    <s v="Venta especialista"/>
    <s v="Antonio Muñoz Lopez Ucendo"/>
    <m/>
    <m/>
    <m/>
    <s v="B. Integradores TI generalistas"/>
    <s v="B85849511"/>
    <s v="Proyectos de informática, electrónica y comunicaciones; desarrollo software/web; venta de equipos y telefonía"/>
    <s v="NO WEB"/>
    <s v="Combina desarrollo de software/web con venta de hardware y telefonía. Multi-sector, sin sector vertical definido. Clasificada como integrador TI generalista."/>
    <s v="No Activa"/>
    <s v="No_Cliente"/>
    <s v="Madrid"/>
    <s v="28100"/>
    <n v="970477"/>
    <n v="2"/>
    <n v="1"/>
    <n v="0.20649999999999999"/>
    <m/>
    <m/>
    <m/>
    <m/>
    <s v=" Alberto Antonio Nebot Baldo"/>
    <s v=" Pedro Martinez Saez"/>
    <s v=""/>
    <s v=""/>
    <s v="Administrador"/>
    <s v=" Director Financiero"/>
    <s v=" Consejero"/>
    <s v=" Consejero Delegado"/>
    <s v=" Administrador"/>
    <m/>
    <m/>
    <m/>
    <m/>
    <s v="No"/>
  </r>
  <r>
    <s v="VIRTUAL COMMUNITY TRADERS SL"/>
    <m/>
    <m/>
    <x v="0"/>
    <m/>
    <s v="Venta especialista"/>
    <s v=""/>
    <m/>
    <m/>
    <m/>
    <s v="D. Desarrolladores de soluciones digitales básicas"/>
    <s v="B65498024"/>
    <s v="Diseño, fabricación y comercialización de aplicaciones informáticas para dispositivos electrónicos"/>
    <s v="NO WEB"/>
    <s v="Objeto social enfocado en desarrollo de software/aplicaciones. No hay especialización vertical visible. Clasificada como desarrollador digital básico."/>
    <s v="No Activa"/>
    <s v="No_Cliente"/>
    <s v="Barcelona"/>
    <s v="08007"/>
    <n v="894837"/>
    <n v="7"/>
    <n v="2"/>
    <n v="0.20619999999999999"/>
    <m/>
    <m/>
    <m/>
    <m/>
    <s v=""/>
    <s v=""/>
    <s v=""/>
    <s v=""/>
    <s v=""/>
    <s v=""/>
    <s v=""/>
    <s v=""/>
    <s v=""/>
    <m/>
    <m/>
    <m/>
    <m/>
    <s v="No"/>
  </r>
  <r>
    <s v="MEDIA DATA INTERNATIONAL SL"/>
    <m/>
    <m/>
    <x v="2"/>
    <s v="Me ha colgado el teléfono"/>
    <s v="Anna"/>
    <s v="Isabel Antonia Padilla Ruiz"/>
    <n v="913666944"/>
    <m/>
    <m/>
    <s v="A. Informáticos"/>
    <s v="B81743643"/>
    <s v="Fabricación, importación, exportación y comercialización de aparatos de telefonía e informática"/>
    <s v="NO WEB"/>
    <s v="Actividad centrada en hardware/telefonía, con comercialización internacional. No hay servicios TI avanzados. Clasificada como informáticos."/>
    <s v="No Activa"/>
    <s v="No_Cliente"/>
    <s v="Madrid"/>
    <s v="28014"/>
    <n v="15678308"/>
    <n v="5"/>
    <n v="2"/>
    <n v="0.20610000000000001"/>
    <m/>
    <m/>
    <m/>
    <m/>
    <s v=" Diego Beltran Padilla"/>
    <s v=""/>
    <s v=""/>
    <s v=""/>
    <s v="Administrador"/>
    <s v=" Director Financiero"/>
    <s v=" Consejero"/>
    <s v=" Consejero Delegado"/>
    <s v=" Administrador"/>
    <m/>
    <m/>
    <m/>
    <m/>
    <s v="No"/>
  </r>
  <r>
    <s v="ATMAN SYSTEMS SL"/>
    <m/>
    <m/>
    <x v="3"/>
    <m/>
    <s v="María"/>
    <s v="Jose Esteban Benavides Hueso"/>
    <n v="934400126"/>
    <m/>
    <m/>
    <s v="D. Desarrolladores de soluciones digitales básicas"/>
    <s v="B65352999"/>
    <s v="Consultoría informática, desarrollo de software, multimedia e internet"/>
    <s v="NO WEB"/>
    <s v="Portfolio incluye software, aplicaciones multimedia y web. Multi-sector. Clasificada como desarrollador de soluciones digitales básicas."/>
    <s v="No Activa"/>
    <s v="No_Cliente"/>
    <s v="Barcelona"/>
    <s v="08028"/>
    <n v="900446"/>
    <n v="1"/>
    <n v="2"/>
    <n v="0.20580000000000001"/>
    <m/>
    <m/>
    <m/>
    <m/>
    <s v=""/>
    <s v=""/>
    <s v=""/>
    <s v=""/>
    <s v="Administrador"/>
    <s v=" Director Financiero"/>
    <s v=" Consejero"/>
    <s v=" Consejero Delegado"/>
    <s v=" Administrador"/>
    <m/>
    <m/>
    <m/>
    <m/>
    <s v="No"/>
  </r>
  <r>
    <s v="PRELUDIO SOFTWARE SL"/>
    <m/>
    <m/>
    <x v="5"/>
    <s v="Correo enviado"/>
    <s v="Anna"/>
    <s v="Sebastian Martinez Perez"/>
    <n v="964260006"/>
    <s v="admin@multimatica.net"/>
    <s v="No existe telef, correo enviado"/>
    <s v="B. Integradores TI generalistas"/>
    <s v="B12656666"/>
    <s v="Creación, compraventa y mantenimiento de software; compraventa de equipos informáticos"/>
    <s v="NO WEB"/>
    <s v="Desarrolla y mantiene software junto con venta de hardware. Multi-sector, portfolio mixto. Clasificada como integrador TI generalista."/>
    <s v="No Activa"/>
    <s v="No_Cliente"/>
    <s v="Castellón"/>
    <s v="12005"/>
    <n v="1046762"/>
    <n v="7"/>
    <n v="1"/>
    <n v="0.2051"/>
    <m/>
    <m/>
    <m/>
    <m/>
    <s v=""/>
    <s v=""/>
    <s v=""/>
    <s v=""/>
    <s v="Administrador"/>
    <s v=" Director Financiero"/>
    <s v=" Consejero"/>
    <s v=" Consejero Delegado"/>
    <s v=" Administrador"/>
    <m/>
    <m/>
    <m/>
    <m/>
    <s v="No"/>
  </r>
  <r>
    <s v="DIGITAL ADDICTION SL"/>
    <m/>
    <m/>
    <x v="3"/>
    <m/>
    <s v="María"/>
    <s v="Samuel Peral Muñoz"/>
    <m/>
    <m/>
    <m/>
    <s v="D. Desarrolladores de soluciones digitales básicas"/>
    <s v="B86645934"/>
    <s v="Desarrollo de plataformas web y móviles, programas informáticos y consultoría de sistemas"/>
    <s v="NO WEB"/>
    <s v="Actividad centrada en desarrollo de software/web/móvil y consultoría TI. Multi-sector, sin especialización vertical. Clasificada como desarrollador digital básico."/>
    <s v="Activa"/>
    <s v="No_Cliente"/>
    <s v="Madrid"/>
    <s v="28108"/>
    <n v="426238"/>
    <n v="3"/>
    <n v="1"/>
    <n v="0.2049"/>
    <m/>
    <m/>
    <m/>
    <m/>
    <s v=""/>
    <s v=""/>
    <s v=""/>
    <s v=""/>
    <s v="Administrador"/>
    <s v=" Director Financiero"/>
    <s v=" Consejero"/>
    <s v=" Consejero Delegado"/>
    <s v=" Administrador"/>
    <m/>
    <m/>
    <m/>
    <m/>
    <s v="No"/>
  </r>
  <r>
    <s v="DESARROLLO DE SOLUCIONES FINANCIERAS SL"/>
    <m/>
    <m/>
    <x v="0"/>
    <m/>
    <s v="Venta especialista"/>
    <s v="Juan Antonio Navarro Jimenez"/>
    <m/>
    <m/>
    <m/>
    <s v="E. Consultoras innovación digital"/>
    <s v="B85932754"/>
    <s v="Consultoría y desarrollo de soluciones para sector financiero"/>
    <s v="NO WEB"/>
    <s v="Por el nombre y objeto, claramente enfocado en software y servicios para finanzas. Vertical único (financiero). Clasificada como integrador sectorial."/>
    <s v="No Activa"/>
    <s v="No_Cliente"/>
    <s v="Madrid"/>
    <s v="28006"/>
    <n v="4318387"/>
    <n v="1"/>
    <n v="1"/>
    <n v="0.20480000000000001"/>
    <m/>
    <m/>
    <m/>
    <m/>
    <s v=""/>
    <s v=""/>
    <s v=""/>
    <s v=""/>
    <s v="Administrador"/>
    <s v=" Director Financiero"/>
    <s v=" Consejero"/>
    <s v=" Consejero Delegado"/>
    <s v=" Administrador"/>
    <m/>
    <m/>
    <m/>
    <m/>
    <s v="No"/>
  </r>
  <r>
    <s v="GRAFIX GESTIO INFORMATICA SL"/>
    <m/>
    <m/>
    <x v="1"/>
    <s v="Llamaré el lunes"/>
    <s v="Juan"/>
    <s v="Jose Angel Sierra Giraldo"/>
    <n v="938497165"/>
    <s v="grafix@grafix.es"/>
    <m/>
    <s v="B. Integradores TI generalistas"/>
    <s v="B63733489"/>
    <s v="Servicios de gestión informática; soporte y mantenimiento"/>
    <s v="NO WEB"/>
    <s v="Portfolio orientado a servicios TI de gestión, multi-sector, sin vertical claro. Clasificada como integrador TI generalista."/>
    <s v="Activa"/>
    <s v="Cliente_OSP"/>
    <s v="Barcelona"/>
    <s v="08520"/>
    <n v="423342"/>
    <n v="7"/>
    <n v="2"/>
    <n v="0.2046"/>
    <n v="678632130"/>
    <n v="673444456"/>
    <n v="673444485"/>
    <n v="673444437"/>
    <s v=""/>
    <s v=""/>
    <s v=""/>
    <s v=""/>
    <s v="Administrador"/>
    <s v=" Director Financiero"/>
    <s v=" Consejero"/>
    <s v=" Consejero Delegado"/>
    <s v=" Administrador"/>
    <m/>
    <m/>
    <m/>
    <m/>
    <s v="No"/>
  </r>
  <r>
    <s v="ODIEL BOX SL"/>
    <m/>
    <m/>
    <x v="5"/>
    <s v="Correo enviado"/>
    <s v="Anna"/>
    <s v="Jose Luis Navarro Garcia"/>
    <n v="959031042"/>
    <s v="clientes2007@pcbox.es_x000a_huelva2007@pcbox.es"/>
    <m/>
    <s v="A. Informáticos"/>
    <s v="B21460449"/>
    <s v="Servicios informáticos y electrónicos en Huelva"/>
    <s v="NO WEB"/>
    <s v="Actividad basada en hardware y pequeños servicios asociados. Multi-sector. Clasificada como informático tradicional."/>
    <s v="Activa"/>
    <s v="No_Cliente"/>
    <s v="Huelva"/>
    <s v="21002"/>
    <n v="361434"/>
    <n v="1"/>
    <n v="3"/>
    <n v="0.2044"/>
    <n v="959282165"/>
    <m/>
    <m/>
    <m/>
    <s v=""/>
    <s v=""/>
    <s v=""/>
    <s v=""/>
    <s v="Administrador"/>
    <s v=" Director Financiero"/>
    <s v=" Consejero"/>
    <s v=" Consejero Delegado"/>
    <s v=" Administrador"/>
    <m/>
    <m/>
    <m/>
    <m/>
    <s v="No"/>
  </r>
  <r>
    <s v="ENVISTA IMAGEN SL"/>
    <m/>
    <m/>
    <x v="0"/>
    <m/>
    <s v="Venta especialista"/>
    <s v="Jesus Manuel Haro Espejo"/>
    <n v="984392180"/>
    <m/>
    <m/>
    <s v="D. Desarrolladores de soluciones digitales básicas"/>
    <s v="B33980848"/>
    <s v="DESARROLLO Y ANALISIS DE APLICACIONES INFORMATICAS EN GENERAL. ALOJAMIENTO DE PAGINAS WEB. MANTENIMIENTO Y ASESORAMIENTO INFORMATICO. FORMACION. FOTOGRAFIA PROFESIONAL. VENTA DE FOTOGRAFIAS. DESARROLLO DE VISITAS VIRTUALES. VENTA, INSTALACION Y MANTENIMIENTO DE EQUIPOS INFORMATICOS Y FOTOGRAFICOS.A. "/>
    <s v="NO WEB"/>
    <s v="Nombre y objeto apuntan a desarrollo digital (multimedia/web). Multi-sector, sin foco único. Clasificada como desarrollador digital básico."/>
    <s v="Activa"/>
    <s v="Cliente_OSP"/>
    <s v="Asturias"/>
    <s v="33209"/>
    <n v="1047623"/>
    <n v="1"/>
    <n v="2"/>
    <n v="0.20430000000000001"/>
    <n v="984393811"/>
    <n v="984102802"/>
    <n v="984100628"/>
    <n v="658034687"/>
    <s v=""/>
    <s v=""/>
    <s v=""/>
    <s v=""/>
    <s v="Administrador"/>
    <s v=" Director Financiero"/>
    <s v=" Consejero"/>
    <s v=" Consejero Delegado"/>
    <s v=" Administrador"/>
    <m/>
    <m/>
    <m/>
    <m/>
    <s v="SI"/>
  </r>
  <r>
    <s v="DESARROLLO DE APLICACIONES PARA PDA SL"/>
    <m/>
    <m/>
    <x v="3"/>
    <s v="15-01 No activa desde 2023,absorbida por otra empresa (Motork Spain Gestiones Comerciales SL)."/>
    <s v="Venta especialista"/>
    <s v="Jorge Fernandez Sarabia"/>
    <n v="953889141"/>
    <s v="sistemas@dapda.com"/>
    <m/>
    <s v="D. Desarrolladores de soluciones digitales básicas"/>
    <s v="B23534472"/>
    <s v="Desarrollo de aplicaciones móviles/PDA"/>
    <s v="NO WEB"/>
    <s v="Objeto social centrado en desarrollo de apps para PDA/móvil. Multi-sector, sin vertical único. Clasificada como desarrollador digital básico."/>
    <s v="No Activa"/>
    <s v="Cliente_OSP"/>
    <s v="Jaén"/>
    <s v="23006"/>
    <n v="1933295"/>
    <n v="45"/>
    <n v="1"/>
    <n v="0.20399999999999999"/>
    <n v="953276212"/>
    <n v="953889138"/>
    <n v="953811130"/>
    <n v="953294853"/>
    <s v=""/>
    <s v=""/>
    <s v=""/>
    <s v=""/>
    <s v="Administrador"/>
    <s v=" Director Financiero"/>
    <s v=" Consejero"/>
    <s v=" Consejero Delegado"/>
    <s v=" Administrador"/>
    <s v=" comercial@dapda.com"/>
    <m/>
    <m/>
    <m/>
    <s v="No"/>
  </r>
  <r>
    <s v="INRETEC DESARROLLO SL"/>
    <m/>
    <m/>
    <x v="5"/>
    <s v="Enviado mail 16/10"/>
    <s v="Carlota"/>
    <s v="Francisco Jose Gonzalez Pelaez"/>
    <n v="941490494"/>
    <s v="luisorlando@inretec.com"/>
    <n v="941490494"/>
    <s v="B. Integradores TI generalistas"/>
    <s v="B26400986"/>
    <s v="Desarrollo de software y servicios TI en La Rioja"/>
    <s v="NO WEB"/>
    <s v="Portfolio mixto: desarrollo de software, servicios TI, consultoría. Multi-sector. Clasificada como integrador TI generalista."/>
    <s v="No Activa"/>
    <s v="No_Cliente"/>
    <s v="La Rioja"/>
    <s v="26550"/>
    <n v="1103808"/>
    <n v="8"/>
    <n v="1"/>
    <n v="0.20380000000000001"/>
    <n v="941142477"/>
    <m/>
    <m/>
    <m/>
    <s v=""/>
    <s v=""/>
    <s v=""/>
    <s v=""/>
    <s v="Administrador"/>
    <s v=" Director Financiero"/>
    <s v=" Consejero"/>
    <s v=" Consejero Delegado"/>
    <s v=" Administrador"/>
    <m/>
    <m/>
    <m/>
    <m/>
    <s v="No"/>
  </r>
  <r>
    <s v="SDL RESTYLE COMPANY SL"/>
    <m/>
    <m/>
    <x v="3"/>
    <s v="15-01 - 916 530 351 No disponible. "/>
    <s v="Venta especialista"/>
    <s v="Abel Fernandez Sanabria"/>
    <m/>
    <m/>
    <m/>
    <s v="D. Desarrolladores de soluciones digitales básicas"/>
    <s v="B86407301"/>
    <s v="Consultoría y desarrollo de software"/>
    <s v="NO WEB"/>
    <s v="Se orienta a programación y consultoría de sistemas. Multi-sector. Clasificada como desarrollador digital básico."/>
    <s v="No Activa"/>
    <s v="No_Cliente"/>
    <s v="Madrid"/>
    <s v="28703"/>
    <n v="375729"/>
    <n v="2"/>
    <n v="1"/>
    <n v="0.20369999999999999"/>
    <m/>
    <m/>
    <m/>
    <m/>
    <s v=" Juan Antonio Onieva Larsen"/>
    <s v=" Antonio Jesus Diaz Segura"/>
    <s v=""/>
    <s v=""/>
    <s v="Administrador"/>
    <s v=" Director Financiero"/>
    <s v=" Consejero"/>
    <s v=" Consejero Delegado"/>
    <s v=" Administrador"/>
    <m/>
    <m/>
    <m/>
    <m/>
    <s v="No"/>
  </r>
  <r>
    <s v="SKEWED BYTES SL"/>
    <m/>
    <m/>
    <x v="3"/>
    <s v="15-01 Sin tlf. Empresa activa, sin web."/>
    <s v="Venta especialista"/>
    <s v="Felipe Hernandez Ibañez"/>
    <m/>
    <m/>
    <m/>
    <s v="D. Desarrolladores de soluciones digitales básicas"/>
    <s v="B65619249"/>
    <s v="Desarrollo de software y consultoría TI en Barcelona"/>
    <s v="NO WEB"/>
    <s v="Web activa con portfolio de desarrollo software, soluciones digitales y consultoría. Multi-sector. Clasificada como desarrollador digital básico."/>
    <s v="No Activa"/>
    <s v="No_Cliente"/>
    <s v="Barcelona"/>
    <s v="08008"/>
    <n v="1085028"/>
    <n v="8"/>
    <n v="1"/>
    <n v="0.20349999999999999"/>
    <m/>
    <m/>
    <m/>
    <m/>
    <s v=""/>
    <s v=""/>
    <s v=""/>
    <s v=""/>
    <s v="Administrador"/>
    <s v=" Director Financiero"/>
    <s v=" Consejero"/>
    <s v=" Consejero Delegado"/>
    <s v=" Administrador"/>
    <m/>
    <m/>
    <m/>
    <m/>
    <s v="No"/>
  </r>
  <r>
    <s v="IMAGINEPRO SL"/>
    <m/>
    <m/>
    <x v="0"/>
    <m/>
    <s v="Venta especialista"/>
    <s v="Antonio Romero Rull"/>
    <n v="916360506"/>
    <m/>
    <m/>
    <s v="C. Integradores TI sectoriales"/>
    <s v="B86190675"/>
    <s v="Comercio mayor/menor e importación/exportación de artículos electrónicos y eléctricos"/>
    <s v="NO WEB"/>
    <s v="Actividad centrada en distribución de artículos electrónicos e informáticos. No hay servicios software ni sectorialización. Clasificada como informáticos tradicionales."/>
    <s v="Activa"/>
    <s v="Cliente_OSP"/>
    <s v="Madrid"/>
    <s v="28232"/>
    <n v="1549947"/>
    <n v="1"/>
    <n v="2"/>
    <n v="0.20349999999999999"/>
    <n v="619169421"/>
    <n v="689975365"/>
    <m/>
    <m/>
    <s v=""/>
    <s v=""/>
    <s v=""/>
    <s v=""/>
    <s v="Administrador"/>
    <s v=" Director Financiero"/>
    <s v=" Consejero"/>
    <s v=" Consejero Delegado"/>
    <s v=" Administrador"/>
    <m/>
    <m/>
    <m/>
    <m/>
    <s v="No"/>
  </r>
  <r>
    <s v="FLOPPYCENTER SA"/>
    <m/>
    <m/>
    <x v="5"/>
    <s v="Enviado mail 16/10 (Sortes)"/>
    <s v="Carlota"/>
    <s v="Mario Jesus Sanchez Izquierdo"/>
    <n v="915637183"/>
    <s v="compras@sortes.com"/>
    <m/>
    <s v="A. Informáticos"/>
    <s v="A80040397"/>
    <s v="Venta y comercialización de ordenadores, impresoras y soportes informáticos"/>
    <s v="NO WEB"/>
    <s v="Portfolio basado en hardware (ordenadores, impresoras, consumibles). Multi-sector. Clasificada como informáticos."/>
    <s v="No Activa"/>
    <s v="No_Cliente"/>
    <s v="Madrid"/>
    <s v="28036"/>
    <n v="404829"/>
    <n v="3"/>
    <n v="2"/>
    <n v="0.2034"/>
    <n v="915646524"/>
    <n v="915637118"/>
    <m/>
    <m/>
    <s v=""/>
    <s v=""/>
    <s v=""/>
    <s v=""/>
    <s v="Administrador"/>
    <s v=" Director Financiero"/>
    <s v=" Consejero"/>
    <s v=" Consejero Delegado"/>
    <s v=" Administrador"/>
    <m/>
    <m/>
    <m/>
    <m/>
    <s v="SI"/>
  </r>
  <r>
    <s v="FISEM MALAGA SL"/>
    <m/>
    <m/>
    <x v="1"/>
    <s v="15-01  952278771- No existe o no disponible. 951 38 99 34 Fuera de horario. Cif no coincide. "/>
    <s v="Venta especialista"/>
    <s v="Jose Enrique Ibarra Fernandez"/>
    <n v="952278771"/>
    <m/>
    <m/>
    <s v="— (No aplica a TI)"/>
    <s v="B29231909"/>
    <s v="Asesoramiento fiscal, laboral, jurídico y contable"/>
    <s v="NO WEB"/>
    <s v="No corresponde al ámbito TI, se dedica a asesoría fiscal/contable."/>
    <s v="No Activa"/>
    <s v="No_Cliente"/>
    <s v="Málaga"/>
    <s v="29007"/>
    <n v="1441018"/>
    <n v="2"/>
    <n v="2"/>
    <n v="0.2034"/>
    <m/>
    <m/>
    <m/>
    <m/>
    <s v=""/>
    <s v=""/>
    <s v=""/>
    <s v=""/>
    <s v="Administrador"/>
    <s v=" Director Financiero"/>
    <s v=" Consejero"/>
    <s v=" Consejero Delegado"/>
    <s v=" Administrador"/>
    <m/>
    <m/>
    <m/>
    <m/>
    <s v="No"/>
  </r>
  <r>
    <s v="CHAPP GLOBAL SL"/>
    <m/>
    <m/>
    <x v="0"/>
    <m/>
    <s v="Venta especialista"/>
    <s v="Francisco Javier Linaza Lopez"/>
    <n v="665290180"/>
    <m/>
    <m/>
    <s v="D. Desarrolladores de soluciones digitales básicas"/>
    <s v="B76224112"/>
    <s v="Programación informática, consultoría TI, hosting, gestión de recursos informáticos"/>
    <s v="NO WEB"/>
    <s v="Portfolio amplio: desarrollo software, hosting, gestión TI, consultoría. Multi-sector. Clasificada como integrador TI generalista."/>
    <s v="Activa"/>
    <s v="No_Cliente"/>
    <s v="Las Palmas"/>
    <s v="35017"/>
    <n v="649010"/>
    <n v="13"/>
    <n v="3"/>
    <n v="0.2034"/>
    <n v="630434000"/>
    <m/>
    <m/>
    <m/>
    <s v=" De Linaza Lopez Francisco Javier"/>
    <s v=""/>
    <s v=""/>
    <s v=""/>
    <s v="Administrador"/>
    <s v=" Director Financiero"/>
    <s v=" Consejero"/>
    <s v=" Consejero Delegado"/>
    <s v=" Administrador"/>
    <m/>
    <m/>
    <m/>
    <m/>
    <s v="No"/>
  </r>
  <r>
    <s v="GREENRIVER CONSULTING SL"/>
    <m/>
    <m/>
    <x v="3"/>
    <s v="15-01  Sin tlf. y sin web."/>
    <s v="Venta especialista"/>
    <s v="Rafael Martos Rosillo"/>
    <m/>
    <m/>
    <m/>
    <s v="D. Desarrolladores de soluciones digitales básicas"/>
    <s v="B91789214"/>
    <s v="Creación, mantenimiento y gestión de programas informáticos; externalización"/>
    <s v="NO WEB"/>
    <s v="Enfocada en desarrollo de software y mantenimiento de aplicaciones. Multi-sector, sin vertical único. Clasificada como desarrollador digital básico."/>
    <s v="No Activa"/>
    <s v="No_Cliente"/>
    <s v="Sevilla"/>
    <s v="41089"/>
    <n v="942540"/>
    <n v="2"/>
    <n v="1"/>
    <n v="0.2031"/>
    <m/>
    <m/>
    <m/>
    <m/>
    <s v=" Enrique Jose Pra Martos"/>
    <s v=" Jesus Diaz Garcia"/>
    <s v=""/>
    <s v=""/>
    <s v="Administrador"/>
    <s v=" Director Financiero"/>
    <s v=" Consejero"/>
    <s v=" Consejero Delegado"/>
    <s v=" Administrador"/>
    <m/>
    <m/>
    <m/>
    <m/>
    <s v="No"/>
  </r>
  <r>
    <s v="BEUNBER SL"/>
    <m/>
    <m/>
    <x v="0"/>
    <m/>
    <s v="Venta especialista"/>
    <s v="Oriol Soriano Sabate"/>
    <m/>
    <m/>
    <m/>
    <s v="E. Consultoras innovación digital"/>
    <s v="B95491890"/>
    <s v="Compraventa de maquinaria industrial"/>
    <s v="NO WEB"/>
    <s v="Actividad centrada en hardware/maquinaria industrial. No TI software. Clasificada como informáticos."/>
    <s v="No Activa"/>
    <s v="No_Cliente"/>
    <s v="Bizkaia"/>
    <s v="48990"/>
    <n v="1118066"/>
    <n v="1"/>
    <n v="1"/>
    <n v="0.2031"/>
    <m/>
    <m/>
    <m/>
    <m/>
    <s v=""/>
    <s v=""/>
    <s v=""/>
    <s v=""/>
    <s v="Administrador"/>
    <s v=" Director Financiero"/>
    <s v=" Consejero"/>
    <s v=" Consejero Delegado"/>
    <s v=" Administrador"/>
    <m/>
    <m/>
    <m/>
    <m/>
    <s v="No"/>
  </r>
  <r>
    <s v="COMPAÑIA DE SERVICIOS MOVILES ONFONE SL"/>
    <m/>
    <m/>
    <x v="3"/>
    <s v="No hay teléfono ni email de contacto"/>
    <s v="Carlota"/>
    <s v=""/>
    <m/>
    <m/>
    <m/>
    <s v="C. Integradores TI sectoriales"/>
    <s v="B64958333"/>
    <s v="Desarrollo y promoción de actividades de telefonía móvil, edición de contenidos móviles"/>
    <s v="NO WEB"/>
    <s v="Foco en movilidad y telefonía móvil. Vertical telecomunicaciones. Clasificada como integrador TI sectorial."/>
    <s v="No Activa"/>
    <s v="No_Cliente"/>
    <s v="Barcelona"/>
    <s v="08009"/>
    <n v="790762"/>
    <n v="2"/>
    <n v="1"/>
    <n v="0.20300000000000001"/>
    <m/>
    <m/>
    <m/>
    <m/>
    <s v=""/>
    <s v=""/>
    <s v=""/>
    <s v=""/>
    <s v=""/>
    <s v=""/>
    <s v=""/>
    <s v=""/>
    <s v=""/>
    <m/>
    <m/>
    <m/>
    <m/>
    <s v="No"/>
  </r>
  <r>
    <s v="EASYGEST2000 SL"/>
    <m/>
    <m/>
    <x v="3"/>
    <s v="12-11 932187389 No contesta, en buscadores aparece como en cese de negocio // 93 309 11 29 No existe // 27-11 932187389 No contesta // 11-12 932187389 No contesta // 19-12 932187389 No contesta "/>
    <s v="Venta especialista"/>
    <s v="Francisco Javier Ubeda Amate"/>
    <n v="932187389"/>
    <m/>
    <m/>
    <s v="C. Integradores TI sectoriales"/>
    <s v="B64174758"/>
    <s v="Consultoría informática y telecomunicaciones en sector inmobiliario"/>
    <s v="NO WEB"/>
    <s v="Enfocada en soluciones TI para el sector inmobiliario (consultoría, implantación, gestión). Vertical claro. Clasificada como integrador TI sectorial."/>
    <s v="No Activa"/>
    <s v="No_Cliente"/>
    <s v="Barcelona"/>
    <s v="08018"/>
    <n v="491812"/>
    <n v="1"/>
    <n v="1"/>
    <n v="0.20280000000000001"/>
    <m/>
    <m/>
    <m/>
    <m/>
    <s v=""/>
    <s v=""/>
    <s v=""/>
    <s v=""/>
    <s v="Administrador"/>
    <s v=" Director Financiero"/>
    <s v=" Consejero"/>
    <s v=" Consejero Delegado"/>
    <s v=" Administrador"/>
    <m/>
    <m/>
    <m/>
    <m/>
    <s v="No"/>
  </r>
  <r>
    <s v="CLOVERTE SERVICIOS INFORMATICOS SL"/>
    <m/>
    <m/>
    <x v="3"/>
    <s v="12-11 918151727 No contesta // 19-12 918151727 No contesta // 24-12 918151727 No contesta "/>
    <s v="Venta especialista"/>
    <s v="Antonio Pedrosa Rodriguez"/>
    <n v="918151727"/>
    <s v="info@cloverte.es"/>
    <m/>
    <s v="B. Integradores TI generalistas"/>
    <s v="B84603604"/>
    <s v="Asesoramiento, formación y servicios informáticos"/>
    <s v="NO WEB"/>
    <s v="Portfolio incluye asesoramiento, formación y soporte informático, abarcando servicios TI básicos para empresas. Multi-sector. Integrador generalista."/>
    <s v="No Activa"/>
    <s v="No_Cliente"/>
    <s v="Madrid"/>
    <s v="28229"/>
    <n v="839121"/>
    <n v="2"/>
    <n v="1"/>
    <n v="0.2026"/>
    <m/>
    <m/>
    <m/>
    <m/>
    <s v=""/>
    <s v=""/>
    <s v=""/>
    <s v=""/>
    <s v="Administrador"/>
    <s v=" Director Financiero"/>
    <s v=" Consejero"/>
    <s v=" Consejero Delegado"/>
    <s v=" Administrador"/>
    <m/>
    <m/>
    <m/>
    <m/>
    <s v="No"/>
  </r>
  <r>
    <s v="IBERIA ENTERPRISE NETWORKS SL"/>
    <m/>
    <m/>
    <x v="3"/>
    <s v="15-01 911 873 262- Linea fuera de servicio.La web no funciona, ww.iberia-networks.com."/>
    <s v="Venta especialista"/>
    <s v="Natalio Fernandez Vallejo"/>
    <m/>
    <m/>
    <m/>
    <s v="B. Integradores TI generalistas"/>
    <s v="B85420305"/>
    <s v="Servicios de información a través de redes telemáticas"/>
    <s v="NO WEB"/>
    <s v="Enfocada en servicios de redes telemáticas y comunicaciones, sin vertical único. Multi-sector. Clasificada como integrador generalista."/>
    <s v="No Activa"/>
    <s v="No_Cliente"/>
    <s v="Madrid"/>
    <s v="28004"/>
    <n v="780448"/>
    <n v="3"/>
    <n v="1"/>
    <n v="0.2024"/>
    <m/>
    <m/>
    <m/>
    <m/>
    <s v=""/>
    <s v=""/>
    <s v=""/>
    <s v=""/>
    <s v="Administrador"/>
    <s v=" Director Financiero"/>
    <s v=" Consejero"/>
    <s v=" Consejero Delegado"/>
    <s v=" Administrador"/>
    <m/>
    <m/>
    <m/>
    <m/>
    <s v="No"/>
  </r>
  <r>
    <s v="CLOUD TIME SL"/>
    <m/>
    <m/>
    <x v="3"/>
    <s v="15-01 902 90 80 92, tlf no valido. Sin web."/>
    <s v="Venta especialista"/>
    <s v="Laura Milagro Martos Artero"/>
    <m/>
    <m/>
    <m/>
    <s v="B. Integradores TI generalistas"/>
    <s v="B65891996"/>
    <s v="Asesoramiento informático, programación, diseño telemático, redes e internet"/>
    <s v="NO WEB"/>
    <s v="Actividad incluye programación, redes, internet y asesoría TI. Multi-sector, sin sector único. Clasificada como integrador generalista."/>
    <s v="No Activa"/>
    <s v="No_Cliente"/>
    <s v="Barcelona"/>
    <s v="08201"/>
    <n v="838114"/>
    <n v="1"/>
    <n v="2"/>
    <n v="0.20230000000000001"/>
    <m/>
    <m/>
    <m/>
    <m/>
    <s v=" Manuel Martos Artero"/>
    <s v=" Luis Martinez Artero"/>
    <s v=""/>
    <s v=""/>
    <s v="Administrador"/>
    <s v=" Director Financiero"/>
    <s v=" Consejero"/>
    <s v=" Consejero Delegado"/>
    <s v=" Administrador"/>
    <m/>
    <m/>
    <m/>
    <m/>
    <s v="No"/>
  </r>
  <r>
    <s v="AGME DIRECT SL"/>
    <m/>
    <m/>
    <x v="1"/>
    <s v="15-01 934766978- No disponible. agmedirect.es web."/>
    <s v="Venta especialista"/>
    <s v="Eva Maria Perucha Lopez"/>
    <n v="934766978"/>
    <s v="info@agmedirect.es"/>
    <m/>
    <s v="B. Integradores TI generalistas"/>
    <s v="B63560684"/>
    <s v="Servicios informáticos, centro de cálculo, compraventa de equipos, marketing auxiliar"/>
    <s v="NO WEB"/>
    <s v="Cartera mixta: servicios informáticos, centro de cálculo y hardware. Multi-sector. Clasificada como integrador TI generalista."/>
    <s v="Activa"/>
    <s v="No_Cliente"/>
    <s v="Barcelona"/>
    <s v="08008"/>
    <n v="803366"/>
    <n v="5"/>
    <n v="3"/>
    <n v="0.20219999999999999"/>
    <n v="937683076"/>
    <n v="915247500"/>
    <m/>
    <m/>
    <s v=" Maria Cristina Calderon Amate"/>
    <s v=""/>
    <s v=""/>
    <s v=""/>
    <s v="Administrador"/>
    <s v=" Director Financiero"/>
    <s v=" Consejero"/>
    <s v=" Consejero Delegado"/>
    <s v=" Administrador"/>
    <m/>
    <m/>
    <m/>
    <m/>
    <s v="No"/>
  </r>
  <r>
    <s v="CONSULTORIA Y TECNOLOGIA PARA EL TRANSPORTE SL"/>
    <m/>
    <m/>
    <x v="3"/>
    <s v="15-01 912 345 678 TLf. no existe ,ww.elrtesltranspo.com web no funciona. Cif no coincide."/>
    <s v="Venta especialista"/>
    <s v="Elena Isabel Cabezas Olmedo"/>
    <m/>
    <m/>
    <m/>
    <s v="C. Integradores TI sectoriales"/>
    <s v="B85816353"/>
    <s v="Consultoría TI especializada en el sector transporte"/>
    <s v="NO WEB"/>
    <s v="Especializada en soluciones TI y consultoría para transporte. Vertical claro en movilidad/logística. Clasificada como integrador sectorial."/>
    <s v="No Activa"/>
    <s v="No_Cliente"/>
    <s v="Madrid"/>
    <s v="28036"/>
    <n v="2576911"/>
    <n v="2"/>
    <n v="1"/>
    <n v="0.20219999999999999"/>
    <m/>
    <m/>
    <m/>
    <m/>
    <s v=" Miguel Cabezas Sola"/>
    <s v=""/>
    <s v=""/>
    <s v=""/>
    <s v="Administrador"/>
    <s v=" Director Financiero"/>
    <s v=" Consejero"/>
    <s v=" Consejero Delegado"/>
    <s v=" Administrador"/>
    <m/>
    <m/>
    <m/>
    <m/>
    <s v="No"/>
  </r>
  <r>
    <s v="ADVANCE MANAGING PROFESSIONALS CONSULTING SL"/>
    <m/>
    <m/>
    <x v="3"/>
    <s v="03-02 655804530 No disponible. ww.advancemanagingconsulting.com web no disponible. Cif no coincide. 05-02 655804530-No disponible.06-02 655804530-No disponible.09-02 655804530-No disponible."/>
    <s v="Venta especialista"/>
    <s v="Monte Francisco Cristo Rey Padro"/>
    <n v="655804530"/>
    <m/>
    <m/>
    <s v="— (No aplica a TI)"/>
    <s v="B85811784"/>
    <s v="Servicios de consultoría y asesoría general"/>
    <s v="NO WEB"/>
    <s v="No corresponde al ámbito TI, actividad generalista de consultoría empresarial."/>
    <s v="No Activa"/>
    <s v="Cliente_OSP"/>
    <s v="Madrid"/>
    <s v="28034"/>
    <n v="490444"/>
    <n v="1"/>
    <n v="1"/>
    <n v="0.2021"/>
    <m/>
    <m/>
    <m/>
    <m/>
    <s v=""/>
    <s v=""/>
    <s v=""/>
    <s v=""/>
    <s v="Administrador"/>
    <s v=" Director Financiero"/>
    <s v=" Consejero"/>
    <s v=" Consejero Delegado"/>
    <s v=" Administrador"/>
    <m/>
    <m/>
    <m/>
    <m/>
    <s v="No"/>
  </r>
  <r>
    <s v="NOVOLECTRIC SA"/>
    <m/>
    <m/>
    <x v="3"/>
    <s v="15-01 938915970- No disponible. No activa, está formada y registrada, pero su estado mercantil disponible indica inactividad. "/>
    <s v="Venta especialista"/>
    <s v="Ricardo Saez Garza"/>
    <n v="938915970"/>
    <m/>
    <m/>
    <s v="— (No aplica a TI)"/>
    <s v="A08183659"/>
    <s v="Venta mayorista de material eléctrico y electrónico"/>
    <s v="NO WEB"/>
    <s v="Empresa de material eléctrico/electrónico, fuera del ámbito TI."/>
    <s v="No Activa"/>
    <s v="No_Cliente"/>
    <s v="Barcelona"/>
    <s v="08720"/>
    <n v="19468000"/>
    <n v="46"/>
    <n v="1"/>
    <n v="0.20180000000000001"/>
    <n v="615507976"/>
    <n v="615507959"/>
    <n v="615507973"/>
    <n v="615507972"/>
    <s v=""/>
    <s v=""/>
    <s v=""/>
    <s v=""/>
    <s v="Administrador"/>
    <s v=" Director Financiero"/>
    <s v=" Consejero"/>
    <s v=" Consejero Delegado"/>
    <s v=" Administrador"/>
    <m/>
    <m/>
    <m/>
    <m/>
    <s v="No"/>
  </r>
  <r>
    <s v="COMERMAQ TARRACO SL"/>
    <m/>
    <m/>
    <x v="3"/>
    <s v="15-01  977235752-Tlf erróneo, asesoria bcn, 902 151 251 y este tlf. no operativo."/>
    <s v="Venta especialista"/>
    <s v="Antonio Jimenez Carrera"/>
    <n v="977235752"/>
    <s v="info@comermaq.com"/>
    <m/>
    <s v="— (No aplica a TI)"/>
    <s v="B43789429"/>
    <s v="Venta, alquiler y reparación de maquinaria y equipos industriales"/>
    <s v="NO WEB"/>
    <s v="Actividad vinculada a maquinaria industrial, no TI."/>
    <s v="Activa"/>
    <s v="No_Cliente"/>
    <s v="Tarragona"/>
    <s v="43006"/>
    <n v="448969"/>
    <n v="4"/>
    <n v="2"/>
    <n v="0.2014"/>
    <m/>
    <m/>
    <m/>
    <m/>
    <s v=""/>
    <s v=""/>
    <s v=""/>
    <s v=""/>
    <s v="Administrador"/>
    <s v=" Director Financiero"/>
    <s v=" Consejero"/>
    <s v=" Consejero Delegado"/>
    <s v=" Administrador"/>
    <s v=" mallol@mallolassessors.com"/>
    <m/>
    <m/>
    <m/>
    <s v="No"/>
  </r>
  <r>
    <s v="VAILOS SOLUCIONES SL"/>
    <m/>
    <m/>
    <x v="0"/>
    <m/>
    <s v="Venta especialista"/>
    <s v="Fernando Martin Garcia"/>
    <n v="913080370"/>
    <m/>
    <m/>
    <s v="D. Desarrolladores de soluciones digitales básicas"/>
    <s v="B81983413"/>
    <s v="Desarrollo, venta y comercialización de equipos informáticos"/>
    <s v="NO WEB"/>
    <s v="Se dedica principalmente a hardware y comercialización de equipos informáticos. Multi-sector, sin foco en software. Clasificada como informáticos."/>
    <s v="Activa"/>
    <s v="No_Cliente"/>
    <s v="Madrid"/>
    <s v="28016"/>
    <n v="793300"/>
    <n v="8"/>
    <n v="2"/>
    <n v="0.2009"/>
    <n v="914586868"/>
    <n v="912197821"/>
    <m/>
    <m/>
    <s v=" Juan Delgado Martinez"/>
    <s v=" Manuel Gabarron Jimenez"/>
    <s v=""/>
    <s v=""/>
    <s v="Administrador"/>
    <s v=" Director Financiero"/>
    <s v=" Consejero"/>
    <s v=" Consejero Delegado"/>
    <s v=" Administrador"/>
    <m/>
    <m/>
    <m/>
    <m/>
    <s v="No"/>
  </r>
  <r>
    <s v="ASINTECH LEVANTE SL"/>
    <m/>
    <m/>
    <x v="3"/>
    <s v="15-01- Empresa en proceso de cierre."/>
    <s v="Venta especialista"/>
    <s v="Angela Duran Folleco"/>
    <m/>
    <m/>
    <m/>
    <s v="D. Desarrolladores de soluciones digitales básicas"/>
    <s v="B98417900"/>
    <s v="Servicios de programación, diseño web, soluciones informáticas, formación en nuevas tecnologías"/>
    <s v="NO WEB"/>
    <s v="Portfolio incluye programación, desarrollo de software, diseño web y formación tecnológica. Multi-sector, sin vertical único. Clasificada como desarrollador digital básico."/>
    <s v="No Activa"/>
    <s v="No_Cliente"/>
    <s v="Valencia"/>
    <s v="46035"/>
    <n v="514195"/>
    <n v="1"/>
    <n v="2"/>
    <n v="0.19950000000000001"/>
    <m/>
    <m/>
    <m/>
    <m/>
    <s v=""/>
    <s v=""/>
    <s v=""/>
    <s v=""/>
    <s v="Administrador"/>
    <s v=" Director Financiero"/>
    <s v=" Consejero"/>
    <s v=" Consejero Delegado"/>
    <s v=" Administrador"/>
    <m/>
    <m/>
    <m/>
    <m/>
    <s v="No"/>
  </r>
  <r>
    <s v="CAINSER SA"/>
    <m/>
    <m/>
    <x v="4"/>
    <s v="Volver a llamar 15/10 por la mañana (contacto con mónica). Susana ha llamado y hablado con Tania, enviar información por correo para que lo trasladen a administracion"/>
    <s v="María"/>
    <s v="Angel Monroy Garcia"/>
    <n v="928290079"/>
    <s v="administracion@cainser.es  /info@cainser.com"/>
    <m/>
    <s v="A. Informáticos"/>
    <s v="A35303932"/>
    <s v="Servicio técnico de ordenadores, software y hardware; compraventa de equipos"/>
    <s v="Informática"/>
    <s v="Actividad basada en reparación y compraventa de hardware/software. Multi-sector, sin vertical único. Clasificada como informáticos tradicionales."/>
    <s v="Activa"/>
    <s v="No_Cliente"/>
    <s v="Las Palmas"/>
    <s v="35006"/>
    <n v="995237"/>
    <n v="15"/>
    <n v="2"/>
    <n v="0.19939999999999999"/>
    <n v="928290026"/>
    <n v="658788945"/>
    <n v="658788942"/>
    <n v="658788941"/>
    <s v=""/>
    <s v=""/>
    <s v=""/>
    <s v=""/>
    <s v="Administrador"/>
    <s v=" Director Financiero"/>
    <s v=" Consejero"/>
    <s v=" Consejero Delegado"/>
    <s v=" Administrador"/>
    <m/>
    <m/>
    <m/>
    <m/>
    <s v="No"/>
  </r>
  <r>
    <s v="TADOS PROYECTOS EMPRESARIALES SL"/>
    <m/>
    <m/>
    <x v="3"/>
    <s v="No hay teléfono ni email de contacto"/>
    <s v="Carlota"/>
    <s v="Jose Manuel Gomez Lopez"/>
    <n v="828907590"/>
    <m/>
    <m/>
    <s v="B. Integradores TI generalistas"/>
    <s v="B76144849"/>
    <s v="Consultoría de aplicaciones informáticas, edición de programas, bases de datos, proceso de datos"/>
    <s v="NO WEB"/>
    <s v="Portfolio incluye consultoría, software, bases de datos y procesos. Multi-sector, sin especialización. Clasificada como integrador TI generalista."/>
    <s v="No Activa"/>
    <s v="No_Cliente"/>
    <s v="Las Palmas"/>
    <s v="35007"/>
    <n v="567776"/>
    <n v="1"/>
    <n v="2"/>
    <n v="0.1993"/>
    <m/>
    <m/>
    <m/>
    <m/>
    <s v=""/>
    <s v=""/>
    <s v=""/>
    <s v=""/>
    <s v="Administrador"/>
    <s v=" Director Financiero"/>
    <s v=" Consejero"/>
    <s v=" Consejero Delegado"/>
    <s v=" Administrador"/>
    <m/>
    <m/>
    <m/>
    <m/>
    <s v="No"/>
  </r>
  <r>
    <s v="INTEGRAL DE CONEXION Y MONTAJES SL"/>
    <m/>
    <m/>
    <x v="1"/>
    <s v="15-01 925540690-91 892 30 02 Parece un fax, no disponible. Cif no activo, B‑78929056  nuevo cif, ww.icmesp.com."/>
    <s v="Venta especialista"/>
    <s v="Oscar Gonzalez Prieto"/>
    <n v="925540690"/>
    <s v="icmesp@icmesp.com"/>
    <m/>
    <s v="— (No aplica a TI)"/>
    <s v="B45456738"/>
    <s v="Fabricación y montaje de cableado, componentes electrónicos"/>
    <s v="NO WEB"/>
    <s v="Actividad de cableado y electrónica, no propiamente TI software ni servicios digitales."/>
    <s v="No Activa"/>
    <s v="No_Cliente"/>
    <s v="Madrid"/>
    <s v="28300"/>
    <n v="5921843"/>
    <n v="45"/>
    <n v="1"/>
    <n v="0.1981"/>
    <n v="925540680"/>
    <n v="625305548"/>
    <m/>
    <m/>
    <s v=" Juan Pedro Mancera Garcia"/>
    <s v=" Julio Piedehierro Garrote"/>
    <s v=" Manuel Cordero Ramirez"/>
    <s v=""/>
    <s v="Administrador"/>
    <s v=" Director Financiero"/>
    <s v=" Consejero"/>
    <s v=" Consejero Delegado"/>
    <s v=" Administrador"/>
    <m/>
    <m/>
    <m/>
    <m/>
    <s v="No"/>
  </r>
  <r>
    <s v="GRACEM ASESORIA FORMACION Y DESARROLLOS INFORMATICOS SL"/>
    <m/>
    <m/>
    <x v="3"/>
    <s v="16-01 Sin tlf. Sin web, aparece inactiva."/>
    <s v="Venta especialista"/>
    <s v="Mario Conejo Chacon"/>
    <m/>
    <m/>
    <m/>
    <s v="D. Desarrolladores de soluciones digitales básicas"/>
    <s v="B85400968"/>
    <s v="Asesoría, formación y desarrollo de herramientas informáticas"/>
    <s v="NO WEB"/>
    <s v="Combina formación y asesoría con desarrollo de software a medida. Multi-sector. Clasificada como desarrollador digital básico."/>
    <s v="No Activa"/>
    <s v="No_Cliente"/>
    <s v="Madrid"/>
    <s v="28010"/>
    <n v="996225"/>
    <n v="8"/>
    <n v="1"/>
    <n v="0.1976"/>
    <m/>
    <m/>
    <m/>
    <m/>
    <s v=" Seila Cisnero Conejo"/>
    <s v=""/>
    <s v=""/>
    <s v=""/>
    <s v="Administrador"/>
    <s v=" Director Financiero"/>
    <s v=" Consejero"/>
    <s v=" Consejero Delegado"/>
    <s v=" Administrador"/>
    <m/>
    <m/>
    <m/>
    <m/>
    <s v="No"/>
  </r>
  <r>
    <s v="SURFACE MOUNT TECHNOLOGY EUROPE SL"/>
    <m/>
    <m/>
    <x v="1"/>
    <s v="19-01   935 161 662 - Que ya son partners de otra empresa, de momento no interesa Nawel gk no colabora mucho."/>
    <s v="Venta especialista"/>
    <s v="Ana Homen Melo Graca Santos Graca"/>
    <n v="649428915"/>
    <m/>
    <m/>
    <s v="B. Integradores TI generalistas"/>
    <s v="B55512388"/>
    <s v="Venta de maquinaria y componentes electrónicos, asesoramiento técnico y desarrollo de software"/>
    <s v="NO WEB"/>
    <s v="Actividad mixta: hardware y software, junto con consultoría técnica. Multi-sector. Clasificada como integrador TI generalista."/>
    <s v="Activa"/>
    <s v="No_Cliente"/>
    <s v="Barcelona"/>
    <s v="08850"/>
    <n v="2599071"/>
    <n v="4"/>
    <n v="1"/>
    <n v="0.1966"/>
    <m/>
    <m/>
    <m/>
    <m/>
    <s v=""/>
    <s v=""/>
    <s v=""/>
    <s v=""/>
    <s v="Administrador"/>
    <s v=" Director Financiero"/>
    <s v=" Consejero"/>
    <s v=" Consejero Delegado"/>
    <s v=" Administrador"/>
    <m/>
    <m/>
    <m/>
    <m/>
    <s v="No"/>
  </r>
  <r>
    <s v="PRINT MASTER SERVICIOS ONLINE SL"/>
    <m/>
    <m/>
    <x v="5"/>
    <s v="Enviado 14/10"/>
    <s v="Carlota"/>
    <s v="Carlos Alberto Henriques Da Silva"/>
    <m/>
    <s v="info@printmaster.com"/>
    <m/>
    <s v="A. Informáticos"/>
    <s v="B92959469"/>
    <s v="Importación, exportación y venta de consumibles y periféricos informáticos"/>
    <s v="NO WEB"/>
    <s v="Enfocada en distribución de consumibles y periféricos. Multi-sector, sin software propio. Clasificada como informáticos."/>
    <s v="No Activa"/>
    <s v="No_Cliente"/>
    <s v="Málaga"/>
    <s v="29640"/>
    <n v="4075555"/>
    <n v="8"/>
    <n v="1"/>
    <n v="0.19570000000000001"/>
    <m/>
    <m/>
    <m/>
    <m/>
    <s v=" Nelson Alexandre Rodrigues Silva"/>
    <s v=""/>
    <s v=""/>
    <s v=""/>
    <s v="Administrador"/>
    <s v=" Director Financiero"/>
    <s v=" Consejero"/>
    <s v=" Consejero Delegado"/>
    <s v=" Administrador"/>
    <m/>
    <m/>
    <m/>
    <m/>
    <s v="No"/>
  </r>
  <r>
    <s v="MACUSSO CONSUMIBLES SL"/>
    <m/>
    <m/>
    <x v="3"/>
    <s v="No funciona teléfono ni hay disponible en web"/>
    <s v="Carlota"/>
    <s v="Maria Carmen Martin Gallego"/>
    <n v="938114080"/>
    <m/>
    <m/>
    <s v="A. Informáticos"/>
    <s v="B62520721"/>
    <s v="Distribución y venta de material informático y de oficina"/>
    <s v="NO WEB"/>
    <s v="Actividad de venta de consumibles y material informático. Multi-sector. Clasificada como informáticos."/>
    <s v="No Activa"/>
    <s v="No_Cliente"/>
    <s v="Barcelona"/>
    <s v="08870"/>
    <n v="822811"/>
    <n v="8"/>
    <n v="2"/>
    <n v="0.1948"/>
    <m/>
    <m/>
    <m/>
    <m/>
    <s v=" Juan Pinilla Jimenez"/>
    <s v=""/>
    <s v=""/>
    <s v=""/>
    <s v="Administrador"/>
    <s v=" Director Financiero"/>
    <s v=" Consejero"/>
    <s v=" Consejero Delegado"/>
    <s v=" Administrador"/>
    <m/>
    <m/>
    <m/>
    <m/>
    <s v="No"/>
  </r>
  <r>
    <s v="INGENIERIA DE SOFTWARE Y GESTION SL"/>
    <m/>
    <m/>
    <x v="5"/>
    <s v="Enviado 14/10"/>
    <s v="Carlota"/>
    <s v="Mateo Leon Fernandez"/>
    <m/>
    <s v="consultoria@isg.es"/>
    <m/>
    <s v="B. Integradores TI generalistas"/>
    <s v="B80805831"/>
    <s v="Desarrollo de software, comercialización de productos TI, asesoría informática"/>
    <s v="NO WEB"/>
    <s v="Portfolio de software, soporte técnico y consultoría. Multi-sector. Clasificada como integrador TI generalista."/>
    <s v="No Activa"/>
    <s v="No_Cliente"/>
    <s v="Madrid"/>
    <s v="28015"/>
    <n v="938500"/>
    <n v="12"/>
    <n v="3"/>
    <n v="0.19450000000000001"/>
    <m/>
    <m/>
    <m/>
    <m/>
    <s v=" Fernando Jose Duran Alvelo"/>
    <s v=""/>
    <s v=""/>
    <s v=""/>
    <s v="Administrador"/>
    <s v=" Director Financiero"/>
    <s v=" Consejero"/>
    <s v=" Consejero Delegado"/>
    <s v=" Administrador"/>
    <m/>
    <m/>
    <m/>
    <m/>
    <s v="No"/>
  </r>
  <r>
    <s v="PIENSA SOLUCIONES SL"/>
    <m/>
    <m/>
    <x v="0"/>
    <m/>
    <s v="Venta especialista"/>
    <s v="Victoria Zuleta Marzal"/>
    <m/>
    <m/>
    <m/>
    <s v="D. Desarrolladores de soluciones digitales básicas"/>
    <s v="B98483050"/>
    <s v="Implantación de sistemas informáticos, desarrollo de software, compraventa de maquinaria TI"/>
    <s v="NO WEB"/>
    <s v="Portfolio incluye implantación de sistemas, software y hardware. Multi-sector, sin vertical único. Clasificada como integrador TI generalista."/>
    <s v="No Activa"/>
    <s v="No_Cliente"/>
    <s v="Valencia"/>
    <s v="46190"/>
    <n v="942947"/>
    <n v="1"/>
    <n v="2"/>
    <n v="0.19400000000000001"/>
    <m/>
    <m/>
    <m/>
    <m/>
    <s v=" Jose Maria Viera Godoy"/>
    <s v=""/>
    <s v=""/>
    <s v=""/>
    <s v="Administrador"/>
    <s v=" Director Financiero"/>
    <s v=" Consejero"/>
    <s v=" Consejero Delegado"/>
    <s v=" Administrador"/>
    <m/>
    <m/>
    <m/>
    <m/>
    <s v="No"/>
  </r>
  <r>
    <s v="VILADOMESTICS SL"/>
    <m/>
    <m/>
    <x v="2"/>
    <s v="16-01  938926188, mbbenaven nueva emprea ya no son viladomestic. Llamar a central este tlf es de un tienda y son 10 comenta un empleado."/>
    <s v="Venta especialista"/>
    <s v="Luis Tiago Daniel Marques Da Conceicao"/>
    <n v="938926188"/>
    <m/>
    <m/>
    <s v="— (No aplica a TI)"/>
    <s v="B66310459"/>
    <s v="Comercio al por mayor y menor de aparatos eléctricos, electrónicos y electrodomésticos"/>
    <s v="NO WEB"/>
    <s v="Actividad de electrodomésticos y equipos electrónicos de consumo. No corresponde al ámbito TI."/>
    <s v="Activa"/>
    <s v="No_Cliente"/>
    <s v="Barcelona"/>
    <s v="08720"/>
    <n v="387600"/>
    <n v="3"/>
    <n v="2"/>
    <n v="0.19309999999999999"/>
    <m/>
    <m/>
    <m/>
    <m/>
    <s v=" Marques Da Conceicao Luis Tiago-Daniel"/>
    <s v=""/>
    <s v=""/>
    <s v=""/>
    <s v="Administrador"/>
    <s v=" Director Financiero"/>
    <s v=" Consejero"/>
    <s v=" Consejero Delegado"/>
    <s v=" Administrador"/>
    <m/>
    <m/>
    <m/>
    <m/>
    <s v="No"/>
  </r>
  <r>
    <s v="MERCADOS PERSONALIZADOS SL"/>
    <m/>
    <m/>
    <x v="3"/>
    <s v="16-01 902365030 Tlf no valido, sin web aparece activa."/>
    <s v="Venta especialista"/>
    <s v="Juan Merino Sanchez"/>
    <m/>
    <m/>
    <m/>
    <s v="D. Desarrolladores de soluciones digitales básicas"/>
    <s v="B86506268"/>
    <s v="Desarrollo de soluciones, patentes y aplicaciones informáticas, telemáticas y de telecomunicaciones"/>
    <s v="NO WEB"/>
    <s v="Actividad centrada en creación y mantenimiento de aplicaciones TI, telemáticas y de telecomunicaciones. Multi-sector. Clasificada como desarrollador digital básico."/>
    <s v="No Activa"/>
    <s v="No_Cliente"/>
    <s v="Madrid"/>
    <s v="28010"/>
    <n v="661181"/>
    <n v="5"/>
    <n v="1"/>
    <n v="0.19289999999999999"/>
    <m/>
    <m/>
    <m/>
    <m/>
    <s v=""/>
    <s v=""/>
    <s v=""/>
    <s v=""/>
    <s v="Administrador"/>
    <s v=" Director Financiero"/>
    <s v=" Consejero"/>
    <s v=" Consejero Delegado"/>
    <s v=" Administrador"/>
    <m/>
    <m/>
    <m/>
    <m/>
    <s v="No"/>
  </r>
  <r>
    <s v="EUROASIA TRANSITO SERVICIO SL"/>
    <m/>
    <m/>
    <x v="3"/>
    <s v="03-02 912 38 85 57 No disponible. sin web.05-02  912 38 85 57-No disponible.06-02  912 38 85 57-No disponible.09-02  912 38 85 57-No disponible."/>
    <s v="Venta especialista"/>
    <s v="Francisco Javier Verdejo Quesada"/>
    <m/>
    <m/>
    <m/>
    <s v="— (No aplica a TI)"/>
    <s v="B85784809"/>
    <s v="Comercio mayor/menor de artículos de regalo y electrónicos"/>
    <s v="NO WEB"/>
    <s v="Actividad de artículos de consumo/electrónica, fuera del ámbito TI software/servicios."/>
    <s v="No Activa"/>
    <s v="No_Cliente"/>
    <s v="Madrid"/>
    <s v="28053"/>
    <n v="376422"/>
    <n v="2"/>
    <n v="1"/>
    <n v="0.19270000000000001"/>
    <m/>
    <m/>
    <m/>
    <m/>
    <s v=" Juan Blazquez Muñoz"/>
    <s v=""/>
    <s v=""/>
    <s v=""/>
    <s v="Administrador"/>
    <s v=" Director Financiero"/>
    <s v=" Consejero"/>
    <s v=" Consejero Delegado"/>
    <s v=" Administrador"/>
    <m/>
    <m/>
    <m/>
    <m/>
    <s v="No"/>
  </r>
  <r>
    <s v="ARCCA CONSULTING SL"/>
    <m/>
    <m/>
    <x v="3"/>
    <s v="16-01 Sin tlf, sin web ,sigue activa."/>
    <s v="Venta especialista"/>
    <s v="Francisco Andres Murillo Sabido"/>
    <m/>
    <m/>
    <m/>
    <s v="E. Consultoras innovación digital"/>
    <s v="B63580278"/>
    <s v="Consultoría informática y comercialización de aplicaciones y programas"/>
    <s v="NO WEB"/>
    <s v="Empresa de consultoría TI, orientada a soluciones y aplicaciones sin sector único. Clasificada como integrador TI generalista."/>
    <s v="No Activa"/>
    <s v="No_Cliente"/>
    <s v="Barcelona"/>
    <s v="08028"/>
    <n v="948952"/>
    <n v="8"/>
    <n v="1"/>
    <n v="0.19159999999999999"/>
    <m/>
    <m/>
    <m/>
    <m/>
    <s v=" Pedro Alberto Reja Duran"/>
    <s v=" Lucas Nieto Carmona"/>
    <s v=""/>
    <s v=""/>
    <s v="Administrador"/>
    <s v=" Director Financiero"/>
    <s v=" Consejero"/>
    <s v=" Consejero Delegado"/>
    <s v=" Administrador"/>
    <m/>
    <m/>
    <m/>
    <m/>
    <s v="No"/>
  </r>
  <r>
    <s v="TRANSFORCUA SL"/>
    <m/>
    <m/>
    <x v="3"/>
    <s v="16-01 Sin tlf, sin web, sigue activa."/>
    <s v="Venta especialista"/>
    <s v="Tania Ostos Cabello"/>
    <m/>
    <m/>
    <m/>
    <s v="— (No aplica a TI)"/>
    <s v="B84421510"/>
    <s v="Fabricación, compraventa e importación/exportación de maquinaria industrial y doméstica"/>
    <s v="NO WEB"/>
    <s v="Se dedica a maquinaria industrial/doméstica, no a soluciones TI."/>
    <s v="No Activa"/>
    <s v="No_Cliente"/>
    <s v="Madrid"/>
    <s v="28020"/>
    <n v="3343617"/>
    <n v="20"/>
    <n v="1"/>
    <n v="0.19139999999999999"/>
    <m/>
    <m/>
    <m/>
    <m/>
    <s v=""/>
    <s v=""/>
    <s v=""/>
    <s v=""/>
    <s v="Administrador"/>
    <s v=" Director Financiero"/>
    <s v=" Consejero"/>
    <s v=" Consejero Delegado"/>
    <s v=" Administrador"/>
    <m/>
    <m/>
    <m/>
    <m/>
    <s v="No"/>
  </r>
  <r>
    <s v="PATAMO INVERSIONES SL"/>
    <m/>
    <m/>
    <x v="3"/>
    <s v="16-01 Sin tlf, sin web, Cif no coincide, sigue activa."/>
    <s v="Venta especialista"/>
    <s v="Javier Alvarez Moreno"/>
    <m/>
    <m/>
    <m/>
    <s v="— (No aplica a TI)"/>
    <s v="B84736271"/>
    <s v="Fabricación, compraventa e importación/exportación de maquinaria industrial y doméstica"/>
    <s v="NO WEB"/>
    <s v="Igual que la anterior, centrada en maquinaria industrial. No es TI."/>
    <s v="No Activa"/>
    <s v="No_Cliente"/>
    <s v="Madrid"/>
    <s v="28020"/>
    <n v="1096592"/>
    <n v="5"/>
    <n v="1"/>
    <n v="0.19139999999999999"/>
    <m/>
    <m/>
    <m/>
    <m/>
    <s v=" Anselmo Garcia Fernandez"/>
    <s v=""/>
    <s v=""/>
    <s v=""/>
    <s v="Administrador"/>
    <s v=" Director Financiero"/>
    <s v=" Consejero"/>
    <s v=" Consejero Delegado"/>
    <s v=" Administrador"/>
    <m/>
    <m/>
    <m/>
    <m/>
    <s v="No"/>
  </r>
  <r>
    <s v="TANTO QUE CONTAR SL"/>
    <m/>
    <m/>
    <x v="3"/>
    <s v="16-01 Sin tlf, sin web, sigue activa."/>
    <s v="Venta especialista"/>
    <s v="Carlos Chaves Zamora"/>
    <m/>
    <m/>
    <m/>
    <s v="D. Desarrolladores de soluciones digitales básicas"/>
    <s v="B86261989"/>
    <s v="Comercio de aplicaciones informáticas para Internet"/>
    <s v="NO WEB"/>
    <s v="Actividad centrada en aplicaciones y software para Internet. Multi-sector, sin vertical único. Clasificada como desarrollador digital básico."/>
    <s v="No Activa"/>
    <s v="No_Cliente"/>
    <s v="Madrid"/>
    <s v="28006"/>
    <n v="1014657"/>
    <n v="1"/>
    <n v="1"/>
    <n v="0.19120000000000001"/>
    <m/>
    <m/>
    <m/>
    <m/>
    <s v=" Jose Maria Dionisio Rodriguez"/>
    <s v=""/>
    <s v=""/>
    <s v=""/>
    <s v="Administrador"/>
    <s v=" Director Financiero"/>
    <s v=" Consejero"/>
    <s v=" Consejero Delegado"/>
    <s v=" Administrador"/>
    <m/>
    <m/>
    <m/>
    <m/>
    <s v="No"/>
  </r>
  <r>
    <s v="ASTELCOM GESTION DE SERVICIOS SL"/>
    <m/>
    <m/>
    <x v="1"/>
    <s v="27-01 918706033- No disponible. 916405523 -Que no es con el con quien tengo que hablar, que no puede ayudarme no sabe decirme. Sigue activa, sin web."/>
    <s v="Venta especialista"/>
    <s v="Sonia Alsina Miguel"/>
    <n v="918706033"/>
    <m/>
    <m/>
    <s v="— (No aplica a TI)"/>
    <s v="B85968048"/>
    <s v="Comercio e importación/exportación de productos eléctricos/electrónicos"/>
    <s v="NO WEB"/>
    <s v="Actividad puramente de hardware eléctrico/electrónico, fuera del ámbito TI."/>
    <s v="No Activa"/>
    <s v="No_Cliente"/>
    <s v="Madrid"/>
    <s v="28232"/>
    <n v="3637044"/>
    <n v="1"/>
    <n v="1"/>
    <n v="0.191"/>
    <n v="916405523"/>
    <n v="914402151"/>
    <n v="934503726"/>
    <n v="629464341"/>
    <s v=""/>
    <s v=""/>
    <s v=""/>
    <s v=""/>
    <s v="Administrador"/>
    <s v=" Director Financiero"/>
    <s v=" Consejero"/>
    <s v=" Consejero Delegado"/>
    <s v=" Administrador"/>
    <m/>
    <m/>
    <m/>
    <m/>
    <s v="No"/>
  </r>
  <r>
    <s v="KINEO INGENIERIA DE TRAFICO SL"/>
    <m/>
    <m/>
    <x v="0"/>
    <m/>
    <s v="Venta especialista"/>
    <s v="Jose Garcia Vicens"/>
    <n v="983842900"/>
    <m/>
    <m/>
    <s v="E. Consultoras innovación digital"/>
    <s v="B47449772"/>
    <s v="Fabricación, venta y mantenimiento de software y equipos; formación; servicios TI"/>
    <s v="NO WEB"/>
    <s v="Ofrece software y servicios TI aplicados al tráfico/movilidad. Vertical claro en ingeniería de tráfico/transporte. Clasificada como integrador TI sectorial."/>
    <s v="Activa"/>
    <s v="Cliente_OSP"/>
    <s v="Valladolid"/>
    <s v="47012"/>
    <n v="1399780"/>
    <n v="9"/>
    <n v="2"/>
    <n v="0.19089999999999999"/>
    <n v="983212498"/>
    <n v="983313812"/>
    <n v="983846028"/>
    <n v="925046628"/>
    <s v=""/>
    <s v=""/>
    <s v=""/>
    <s v=""/>
    <s v="Administrador"/>
    <s v=" Director Financiero"/>
    <s v=" Consejero"/>
    <s v=" Consejero Delegado"/>
    <s v=" Administrador"/>
    <m/>
    <m/>
    <m/>
    <m/>
    <s v="No"/>
  </r>
  <r>
    <s v="TYPHON MOBILE SL"/>
    <m/>
    <m/>
    <x v="3"/>
    <s v="27-01  915478708  No disponible. sin web, sigue activa."/>
    <s v="Venta especialista"/>
    <s v="Francisco Massanet Vidal"/>
    <m/>
    <m/>
    <m/>
    <s v="D. Desarrolladores de soluciones digitales básicas"/>
    <s v="B84018381"/>
    <s v="Desarrollo y distribución de videojuegos, apps y servicios multimedia"/>
    <s v="NO WEB"/>
    <s v="Portfolio centrado en videojuegos, apps y diseño multimedia. Multi-sector. Clasificada como desarrollador digital básico."/>
    <s v="No Activa"/>
    <s v="No_Cliente"/>
    <s v="Madrid"/>
    <s v="28013"/>
    <n v="381883"/>
    <n v="3"/>
    <n v="1"/>
    <n v="0.1908"/>
    <m/>
    <m/>
    <m/>
    <m/>
    <s v=""/>
    <s v=""/>
    <s v=""/>
    <s v=""/>
    <s v="Administrador"/>
    <s v=" Director Financiero"/>
    <s v=" Consejero"/>
    <s v=" Consejero Delegado"/>
    <s v=" Administrador"/>
    <m/>
    <m/>
    <m/>
    <m/>
    <s v="No"/>
  </r>
  <r>
    <s v="CL DOCUMATICA SL"/>
    <m/>
    <m/>
    <x v="3"/>
    <s v="No hay teléfono ni email de contacto"/>
    <s v="Carlota"/>
    <s v="Anacleto Dupuy Alomar"/>
    <m/>
    <m/>
    <m/>
    <s v="B. Integradores TI generalistas"/>
    <s v="B79958351"/>
    <s v="Desarrollo y distribución de programas informáticos, distribución de equipos y servicios de documentación"/>
    <s v="NO WEB"/>
    <s v="Combina desarrollo de software con distribución de hardware y servicios de documentación. Multi-sector. Clasificada como integrador TI generalista."/>
    <s v="No Activa"/>
    <s v="No_Cliente"/>
    <s v="Madrid"/>
    <s v="28010"/>
    <n v="428266"/>
    <n v="3"/>
    <n v="2"/>
    <n v="0.19059999999999999"/>
    <m/>
    <m/>
    <m/>
    <m/>
    <s v=" Lorenzo Juan Ferragut Ferragut"/>
    <s v=""/>
    <s v=""/>
    <s v=""/>
    <s v="Administrador"/>
    <s v=" Director Financiero"/>
    <s v=" Consejero"/>
    <s v=" Consejero Delegado"/>
    <s v=" Administrador"/>
    <m/>
    <m/>
    <m/>
    <m/>
    <s v="No"/>
  </r>
  <r>
    <s v="CFAI INFORMATICA CRM EUROPE SL"/>
    <m/>
    <m/>
    <x v="2"/>
    <s v="21-01 914396261 Llamo para hacer seguimiento comenta que ayer 20-01 contestarón al email que solo fabrican CRM y que no hay sinergia con nuestro porfolio comenta Att. Rodrigo Gallardo rgm@crm.es Gk comenta que solo se dedican a CRM, mandar email, con información. Crm.es web."/>
    <s v="Venta especialista"/>
    <s v=""/>
    <n v="914396261"/>
    <s v="comercial@goldmine.es"/>
    <m/>
    <s v="D. Desarrolladores de soluciones digitales básicas"/>
    <s v="B86656428"/>
    <s v="Diseño, programación y distribución de software, apps y páginas web"/>
    <s v="NO WEB"/>
    <s v="Enfocada en software, CRM y aplicaciones web. Multi-sector, sin verticalización. Clasificada como desarrollador digital básico."/>
    <s v="No Activa"/>
    <s v="No_Cliente"/>
    <s v="Madrid"/>
    <s v="28032"/>
    <n v="600576"/>
    <n v="1"/>
    <n v="1"/>
    <n v="0.18959999999999999"/>
    <n v="914307508"/>
    <n v="912192434"/>
    <m/>
    <m/>
    <s v=""/>
    <s v=""/>
    <s v=""/>
    <s v=""/>
    <s v=""/>
    <s v=""/>
    <s v=""/>
    <s v=""/>
    <s v=""/>
    <m/>
    <m/>
    <m/>
    <m/>
    <s v="No"/>
  </r>
  <r>
    <s v="ESBARZER BLAU SL"/>
    <m/>
    <m/>
    <x v="3"/>
    <s v="No encuentro telefono"/>
    <s v="Venta especialista"/>
    <s v="Juan Pedro Ginarid Mercadal"/>
    <m/>
    <m/>
    <m/>
    <s v="C. Integradores TI sectoriales"/>
    <s v="B65456303"/>
    <s v="Desarrollo y explotación de software y sistemas informáticos en ámbito sanitario"/>
    <s v="NO WEB"/>
    <s v="Portfolio claramente enfocado en el sector salud (software sanitario, asesoramiento científico). Vertical sanitario. Clasificada como integrador TI sectorial."/>
    <s v="No Activa"/>
    <s v="No_Cliente"/>
    <s v="Barcelona"/>
    <s v="08800"/>
    <n v="1048684"/>
    <n v="8"/>
    <n v="1"/>
    <n v="0.18909999999999999"/>
    <m/>
    <m/>
    <m/>
    <m/>
    <s v=""/>
    <s v=""/>
    <s v=""/>
    <s v=""/>
    <s v="Administrador"/>
    <s v=" Director Financiero"/>
    <s v=" Consejero"/>
    <s v=" Consejero Delegado"/>
    <s v=" Administrador"/>
    <m/>
    <m/>
    <m/>
    <m/>
    <s v="No"/>
  </r>
  <r>
    <s v="UNION VIRTUALITY ESTUDIOS SL"/>
    <m/>
    <m/>
    <x v="2"/>
    <s v="No le ha interesado"/>
    <s v="Carlota"/>
    <s v="Arturo Martinez Serra"/>
    <n v="977754097"/>
    <s v="soporte@virtuality.es"/>
    <n v="977302469"/>
    <s v="A. Informáticos"/>
    <s v="B43954163"/>
    <s v="Distribución, instalación y mantenimiento de equipos informáticos/electrónicos; servicios técnicos"/>
    <s v="Benvinguts • Unión Virtuality Estudios"/>
    <s v="Actividad centrada en hardware, instalación y soporte. Multi-sector. Clasificada como informáticos."/>
    <s v="Activa"/>
    <s v="No_Cliente"/>
    <s v="Tarragona"/>
    <s v="43206"/>
    <n v="390733"/>
    <n v="2"/>
    <n v="2"/>
    <n v="0.189"/>
    <n v="977302469"/>
    <n v="637491370"/>
    <n v="619039098"/>
    <n v="687986596"/>
    <s v=""/>
    <s v=""/>
    <s v=""/>
    <s v=""/>
    <s v="Administrador"/>
    <s v=" Director Financiero"/>
    <s v=" Consejero"/>
    <s v=" Consejero Delegado"/>
    <s v=" Administrador"/>
    <m/>
    <m/>
    <m/>
    <m/>
    <s v="No"/>
  </r>
  <r>
    <s v="PENTEL INFORMATICA SL"/>
    <m/>
    <m/>
    <x v="3"/>
    <s v="27-01 934863097  No disponible.ww.centraldecomunicacion.es posible web."/>
    <s v="Venta especialista"/>
    <s v="Gaby Kirsten Benkwitz"/>
    <n v="934863097"/>
    <s v="neus@pentel.es"/>
    <m/>
    <s v="A. Informáticos"/>
    <s v="B60438306"/>
    <s v="Venta, reparación, mantenimiento y asesoramiento en sistemas informáticos y telecomunicaciones"/>
    <s v="NO WEB"/>
    <s v="Portfolio tradicional: venta y reparación de hardware, soporte técnico y telecomunicaciones. Multi-sector. Clasificada como informáticos."/>
    <s v="No Activa"/>
    <s v="No_Cliente"/>
    <s v="Barcelona"/>
    <s v="08005"/>
    <n v="320000"/>
    <n v="1"/>
    <n v="1"/>
    <n v="0.189"/>
    <m/>
    <m/>
    <m/>
    <m/>
    <s v=" Sven Slezak"/>
    <s v=""/>
    <s v=""/>
    <s v=""/>
    <s v="Administrador"/>
    <s v=" Director Financiero"/>
    <s v=" Consejero"/>
    <s v=" Consejero Delegado"/>
    <s v=" Administrador"/>
    <s v=" info@pentel.es"/>
    <m/>
    <m/>
    <m/>
    <s v="No"/>
  </r>
  <r>
    <s v="SANRA SYSTEM SL"/>
    <m/>
    <m/>
    <x v="3"/>
    <s v="16-01 912611900- Tlf. no existe. ww.sanrasystem.com,web no activa. "/>
    <s v="Venta especialista"/>
    <s v="Cristina Martinez Almoyna Rifa"/>
    <n v="912611900"/>
    <s v="info@sanrasystem.com"/>
    <m/>
    <s v="A. Informáticos"/>
    <s v="B85812816"/>
    <s v="Distribución y venta de material informático, ordenadores, TPV, domótica"/>
    <s v="NO WEB"/>
    <s v="Actividad centrada en hardware (ordenadores, TPV, domótica). Multi-sector, sin software propio. Clasificada como informáticos."/>
    <s v="No Activa"/>
    <s v="No_Cliente"/>
    <s v="Madrid"/>
    <s v="28821"/>
    <n v="3660052"/>
    <n v="1"/>
    <n v="1"/>
    <n v="0.1883"/>
    <m/>
    <m/>
    <m/>
    <m/>
    <s v=""/>
    <s v=""/>
    <s v=""/>
    <s v=""/>
    <s v="Administrador"/>
    <s v=" Director Financiero"/>
    <s v=" Consejero"/>
    <s v=" Consejero Delegado"/>
    <s v=" Administrador"/>
    <s v=" alberto.rodriguez@sanrasystem.com"/>
    <m/>
    <m/>
    <m/>
    <s v="No"/>
  </r>
  <r>
    <s v="COBERPROIN INTERNACIONAL SL"/>
    <m/>
    <m/>
    <x v="1"/>
    <s v="29-01 987416600- No disponible. ww.coberproin.com/lander web no carga bien."/>
    <s v="Venta especialista"/>
    <s v="Jaime Alzina Forteza"/>
    <n v="987416600"/>
    <s v="coberproin@coberproin.com"/>
    <m/>
    <s v="— (No aplica a TI)"/>
    <s v="B24579245"/>
    <s v="Compraventa y alquiler de maquinaria, accesorios industriales y material de protección"/>
    <s v="NO WEB"/>
    <s v="Actividad vinculada a maquinaria/industria, no TI. Fuera del ámbito de clasificación TI."/>
    <s v="No Activa"/>
    <s v="No_Cliente"/>
    <s v="León"/>
    <s v="24401"/>
    <n v="1418483"/>
    <n v="1"/>
    <n v="1"/>
    <n v="0.18820000000000001"/>
    <m/>
    <m/>
    <m/>
    <m/>
    <s v=" Antonio Perez Cañaveras"/>
    <s v=" Francisco Javier Canales Castro"/>
    <s v=" Joaquin Roig Marcos"/>
    <s v=""/>
    <s v="Administrador"/>
    <s v=" Director Financiero"/>
    <s v=" Consejero"/>
    <s v=" Consejero Delegado"/>
    <s v=" Administrador"/>
    <m/>
    <m/>
    <m/>
    <m/>
    <s v="No"/>
  </r>
  <r>
    <s v="INFORMATICA EMPRESARIAL FORNIES ELORZA SL"/>
    <m/>
    <m/>
    <x v="1"/>
    <s v="No hay correo, solo teléfono"/>
    <s v="María"/>
    <s v="Andres Valls Pascual"/>
    <n v="976525440"/>
    <m/>
    <m/>
    <s v="B. Integradores TI generalistas"/>
    <s v="B50653328"/>
    <s v="Servicios informáticos, ofimáticos, formación, análisis y programación"/>
    <s v="NO WEB"/>
    <s v="Portfolio combina software, ofimática, soporte y formación. Multi-sector. Clasificada como integrador TI generalista."/>
    <s v="Activa"/>
    <s v="No_Cliente"/>
    <s v="Zaragoza"/>
    <s v="50018"/>
    <n v="499925"/>
    <n v="2"/>
    <n v="3"/>
    <n v="0.18790000000000001"/>
    <n v="976376257"/>
    <n v="976511081"/>
    <n v="976731787"/>
    <n v="658981573"/>
    <s v=" Maria Milagros Pardal Muñoz"/>
    <s v=""/>
    <s v=""/>
    <s v=""/>
    <s v="Administrador"/>
    <s v=" Director Financiero"/>
    <s v=" Consejero"/>
    <s v=" Consejero Delegado"/>
    <s v=" Administrador"/>
    <m/>
    <m/>
    <m/>
    <m/>
    <s v="No"/>
  </r>
  <r>
    <s v="MAGEY ART SL"/>
    <m/>
    <m/>
    <x v="3"/>
    <s v="16-01 -Sin tlf, sin web, empresa inactiva."/>
    <s v="Venta especialista"/>
    <s v="Emili Bonals Junyent"/>
    <m/>
    <m/>
    <m/>
    <s v="B. Integradores TI generalistas"/>
    <s v="B82736844"/>
    <s v="Comercio exterior, asesoramiento y consultoría en sistemas informáticos"/>
    <s v="NO WEB"/>
    <s v="Objeto social incluye consultoría en sistemas TI, además de comercio exterior. Multi-sector. Clasificada como integrador TI generalista."/>
    <s v="No Activa"/>
    <s v="No_Cliente"/>
    <s v="Madrid"/>
    <s v="28046"/>
    <n v="591305"/>
    <n v="4"/>
    <n v="1"/>
    <n v="0.18779999999999999"/>
    <m/>
    <m/>
    <m/>
    <m/>
    <s v=""/>
    <s v=""/>
    <s v=""/>
    <s v=""/>
    <s v="Administrador"/>
    <s v=" Director Financiero"/>
    <s v=" Consejero"/>
    <s v=" Consejero Delegado"/>
    <s v=" Administrador"/>
    <m/>
    <m/>
    <m/>
    <m/>
    <s v="No"/>
  </r>
  <r>
    <s v="EUROPEAN RETAIL NETWORKS SL"/>
    <m/>
    <m/>
    <x v="3"/>
    <s v="16-01 Sin tlf, sin web, sigue activa."/>
    <s v="Venta especialista"/>
    <s v="Miguel Samper Ribas"/>
    <m/>
    <m/>
    <m/>
    <s v="— (No aplica a TI)"/>
    <s v="B84489194"/>
    <s v="Comercio e importación/exportación de artículos electrónicos y de regalo; promoción inmobiliaria"/>
    <s v="NO WEB"/>
    <s v="Actividad orientada al comercio electrónico/electrónico y construcción. No TI."/>
    <s v="No Activa"/>
    <s v="No_Cliente"/>
    <s v="Madrid"/>
    <s v="28003"/>
    <n v="640151"/>
    <n v="1"/>
    <n v="1"/>
    <n v="0.18779999999999999"/>
    <m/>
    <m/>
    <m/>
    <m/>
    <s v=" Jose Maria Badia Anell"/>
    <s v=""/>
    <s v=""/>
    <s v=""/>
    <s v="Administrador"/>
    <s v=" Director Financiero"/>
    <s v=" Consejero"/>
    <s v=" Consejero Delegado"/>
    <s v=" Administrador"/>
    <m/>
    <m/>
    <m/>
    <m/>
    <s v="No"/>
  </r>
  <r>
    <s v="PROYECTOS Y FABRICACION ELECTRONICA SA"/>
    <m/>
    <m/>
    <x v="4"/>
    <s v="23-01  943458075-Att. Maria responsable pendiente mandar email maria.a@pyfesa.com con porfolio no tiene claro si les puede encajar pero se muestra receptiva. Pendiente volver a mandar email que no lo ha recibido comenta."/>
    <s v="Venta especialista"/>
    <s v="Roger Sangenis Bermejo"/>
    <n v="943458075"/>
    <m/>
    <m/>
    <s v="— (No aplica a TI)"/>
    <s v="A20114575"/>
    <s v="Fabricación, importación/exportación y mantenimiento de aparatos eléctricos, electrónicos o informáticos"/>
    <s v="NO WEB"/>
    <s v="Actividad centrada en electrónica e industrial, no propiamente en servicios TI. Fuera del ámbito TI."/>
    <s v="Activa"/>
    <s v="No_Cliente"/>
    <s v="Guipúzcoa"/>
    <s v="20010"/>
    <n v="434610"/>
    <n v="6"/>
    <n v="2"/>
    <n v="0.18709999999999999"/>
    <n v="943426581"/>
    <m/>
    <m/>
    <m/>
    <s v=" Jaime Bigas Bohlamusa"/>
    <s v=" Bigas Bohlamusa Jaime"/>
    <s v=""/>
    <s v=""/>
    <s v="Administrador"/>
    <s v=" Director Financiero"/>
    <s v=" Consejero"/>
    <s v=" Consejero Delegado"/>
    <s v=" Administrador"/>
    <m/>
    <m/>
    <m/>
    <m/>
    <s v="No"/>
  </r>
  <r>
    <s v="QUASAR INFORMATICA SA+B1559"/>
    <m/>
    <m/>
    <x v="3"/>
    <s v="29-01 914811130 No disponible. Aparece como no activa. Sin web."/>
    <s v="Venta especialista"/>
    <s v="Eduardo Roda Martinez"/>
    <s v="91 896 10 82"/>
    <s v="info@quasar.com.es"/>
    <m/>
    <s v="A. Informáticos"/>
    <s v="A81496895"/>
    <s v="Comercialización de equipos informáticos, ordenadores y periféricos"/>
    <s v="NO WEB"/>
    <s v="Actividad basada en hardware (ordenadores y periféricos). Multi-sector. Clasificada como informáticos."/>
    <s v="Activa"/>
    <s v="No_Cliente"/>
    <s v="Madrid"/>
    <s v="28914"/>
    <n v="2380125"/>
    <n v="9"/>
    <n v="2"/>
    <n v="0.187"/>
    <m/>
    <m/>
    <m/>
    <m/>
    <s v=" Manuel Perez Mesas"/>
    <s v=""/>
    <s v=""/>
    <s v=""/>
    <s v="Administrador"/>
    <s v=" Director Financiero"/>
    <s v=" Consejero"/>
    <s v=" Consejero Delegado"/>
    <s v=" Administrador"/>
    <m/>
    <m/>
    <m/>
    <m/>
    <s v="No"/>
  </r>
  <r>
    <s v="SISCO INFORMATICA SL"/>
    <m/>
    <m/>
    <x v="3"/>
    <s v="16-01 Sin tlf, sin web, sigue activa."/>
    <s v="Venta especialista"/>
    <s v="Julian Pascual Diaz Martino"/>
    <m/>
    <m/>
    <m/>
    <s v="B. Integradores TI generalistas"/>
    <s v="B60994035"/>
    <s v="Venta mayorista y minorista de productos informáticos (software y hardware); consultoría y gestión"/>
    <s v="NO WEB"/>
    <s v="Cartera amplia que combina hardware, software y servicios de consultoría TI. Multi-sector. Clasificada como integrador TI generalista."/>
    <s v="No Activa"/>
    <s v="No_Cliente"/>
    <s v="Bizkaia"/>
    <s v="48011"/>
    <n v="723129"/>
    <n v="6"/>
    <n v="2"/>
    <n v="0.1867"/>
    <m/>
    <m/>
    <m/>
    <m/>
    <s v=" Miguel Alejandro San Martin Alonso"/>
    <s v=""/>
    <s v=""/>
    <s v=""/>
    <s v="Administrador"/>
    <s v=" Director Financiero"/>
    <s v=" Consejero"/>
    <s v=" Consejero Delegado"/>
    <s v=" Administrador"/>
    <m/>
    <m/>
    <m/>
    <m/>
    <s v="No"/>
  </r>
  <r>
    <s v="GUARDIA DURAND INFORMATICOS SL"/>
    <m/>
    <m/>
    <x v="1"/>
    <s v="No hay correo, solo teléfono"/>
    <s v="María"/>
    <s v="Pedro Manuel Salazar Ajuria"/>
    <n v="979070454"/>
    <m/>
    <m/>
    <s v="B. Integradores TI generalistas"/>
    <s v="B34256818"/>
    <s v="Venta, instalación, reparación de equipos, desarrollo de programas y aplicaciones informáticas"/>
    <s v="NO WEB"/>
    <s v="Portfolio completo: hardware, desarrollo de software, web y mantenimiento. Multi-sector. Clasificada como integrador TI generalista."/>
    <s v="Activa"/>
    <s v="Cliente_JZ"/>
    <s v="Palencia"/>
    <s v="34004"/>
    <n v="357543"/>
    <n v="1"/>
    <n v="1"/>
    <n v="0.18659999999999999"/>
    <n v="607983631"/>
    <n v="692061141"/>
    <m/>
    <m/>
    <s v=""/>
    <s v=""/>
    <s v=""/>
    <s v=""/>
    <s v="Administrador"/>
    <s v=" Director Financiero"/>
    <s v=" Consejero"/>
    <s v=" Consejero Delegado"/>
    <s v=" Administrador"/>
    <m/>
    <m/>
    <m/>
    <m/>
    <s v="No"/>
  </r>
  <r>
    <s v="RED PC SL"/>
    <m/>
    <m/>
    <x v="4"/>
    <s v="03-02 916480801-Mail enviado a Att.Luis redpc@redpcsl.com el 04/02 a las 11:47 "/>
    <s v="Venta especialista"/>
    <m/>
    <n v="916480801"/>
    <s v="redpc@mi.madritel.es"/>
    <m/>
    <s v="A. Informáticos"/>
    <s v="B82315664"/>
    <s v="Venta, importación/exportación, instalación y reparación de equipos informáticos"/>
    <s v="https://redpcsl.com/"/>
    <s v="Actividad centrada en hardware y mantenimiento. Multi-sector. Clasificada como informáticos."/>
    <s v="Activa"/>
    <s v="No_Cliente"/>
    <s v="Madrid"/>
    <s v="28934"/>
    <n v="361096"/>
    <n v="4"/>
    <n v="2"/>
    <n v="0.1862"/>
    <n v="692942998"/>
    <n v="692942559"/>
    <n v="692941043"/>
    <n v="692487478"/>
    <s v=""/>
    <s v=""/>
    <s v=""/>
    <s v=""/>
    <s v="Administrador"/>
    <s v=" Director Financiero"/>
    <s v=" Consejero"/>
    <s v=" Consejero Delegado"/>
    <s v=" Administrador"/>
    <s v=" redpc@redpc.es"/>
    <s v=" redpc@redpcsl.com"/>
    <m/>
    <m/>
    <s v="No"/>
  </r>
  <r>
    <s v="INFORMATICA FORMACION Y REDES SL"/>
    <m/>
    <m/>
    <x v="3"/>
    <s v="16-01 Sin tlf, sin web, aparece activa."/>
    <s v="Venta especialista"/>
    <s v="Francisco Javier Casero Herrero"/>
    <m/>
    <m/>
    <m/>
    <s v="B. Integradores TI generalistas"/>
    <s v="B82836081"/>
    <s v="Estudios, asesoramiento y desarrollo de proyectos informáticos"/>
    <s v="NO WEB"/>
    <s v="Combina consultoría informática y proyectos TI. Multi-sector. Clasificada como integrador TI generalista."/>
    <s v="No Activa"/>
    <s v="No_Cliente"/>
    <s v="Madrid"/>
    <s v="28850"/>
    <n v="960073"/>
    <n v="8"/>
    <n v="1"/>
    <n v="0.1862"/>
    <m/>
    <m/>
    <m/>
    <m/>
    <s v=""/>
    <s v=""/>
    <s v=""/>
    <s v=""/>
    <s v="Administrador"/>
    <s v=" Director Financiero"/>
    <s v=" Consejero"/>
    <s v=" Consejero Delegado"/>
    <s v=" Administrador"/>
    <m/>
    <m/>
    <m/>
    <m/>
    <s v="No"/>
  </r>
  <r>
    <s v="HEXTRA DEVELOPMENTS SL"/>
    <m/>
    <m/>
    <x v="3"/>
    <s v="29-01 932989744 -No disponible. Sin web. Sigue activa."/>
    <s v="Venta especialista"/>
    <s v="Rafael Fernandez Garcia"/>
    <n v="932989744"/>
    <m/>
    <m/>
    <s v="D. Desarrolladores de soluciones digitales básicas"/>
    <s v="B65990772"/>
    <s v="Actividades de internet, desarrollo de software, hosting, portales web"/>
    <s v="NO WEB"/>
    <s v="Portfolio digital: desarrollo de programas, web, hosting y portales online. Multi-sector. Clasificada como desarrollador digital básico."/>
    <s v="No Activa"/>
    <s v="Cliente_JZ"/>
    <s v="Barcelona"/>
    <s v="08014"/>
    <n v="633701"/>
    <n v="1"/>
    <n v="1"/>
    <n v="0.18609999999999999"/>
    <n v="609314075"/>
    <m/>
    <m/>
    <m/>
    <s v=" Javier Gonzalez Anton"/>
    <s v=" Javier Cotoli Onses"/>
    <s v=""/>
    <s v=""/>
    <s v="Administrador"/>
    <s v=" Director Financiero"/>
    <s v=" Consejero"/>
    <s v=" Consejero Delegado"/>
    <s v=" Administrador"/>
    <m/>
    <m/>
    <m/>
    <m/>
    <s v="No"/>
  </r>
  <r>
    <s v="14 OVEST CANARIAS SL"/>
    <m/>
    <m/>
    <x v="3"/>
    <s v="16-01 Sin tlf, sin web, no activa."/>
    <s v="Venta especialista"/>
    <s v="Jesus Maria Olmo Peñacoba"/>
    <m/>
    <m/>
    <m/>
    <s v="A. Informáticos"/>
    <s v="B76047265"/>
    <s v="Comercialización, instalación y reparación de equipos eléctricos, electrónicos e informáticos"/>
    <s v="NO WEB"/>
    <s v="Actividad centrada en hardware y soporte técnico. Multi-sector. Clasificada como informáticos."/>
    <s v="No Activa"/>
    <s v="No_Cliente"/>
    <s v="Las Palmas"/>
    <s v="35002"/>
    <n v="4244527"/>
    <n v="12"/>
    <n v="2"/>
    <n v="0.1857"/>
    <m/>
    <m/>
    <m/>
    <m/>
    <s v=""/>
    <s v=""/>
    <s v=""/>
    <s v=""/>
    <s v="Administrador"/>
    <s v=" Director Financiero"/>
    <s v=" Consejero"/>
    <s v=" Consejero Delegado"/>
    <s v=" Administrador"/>
    <m/>
    <m/>
    <m/>
    <m/>
    <s v="No"/>
  </r>
  <r>
    <s v="WOMITY SL"/>
    <m/>
    <m/>
    <x v="3"/>
    <s v="16-01 Sin tlf, sin web, sigue activa."/>
    <s v="Venta especialista"/>
    <s v="Tomas Antonio Crespo Trevijano"/>
    <m/>
    <m/>
    <m/>
    <s v="D. Desarrolladores de soluciones digitales básicas"/>
    <s v="B86493111"/>
    <s v="Creación, diseño y explotación de páginas web, redes sociales y plataformas digitales"/>
    <s v="NO WEB"/>
    <s v="Portfolio digital centrado en redes sociales, web y plataformas online. Multi-sector, sin vertical único. Clasificada como desarrollador digital básico."/>
    <s v="No Activa"/>
    <s v="No_Cliente"/>
    <s v="Madrid"/>
    <s v="28036"/>
    <n v="391668"/>
    <n v="4"/>
    <n v="1"/>
    <n v="0.18559999999999999"/>
    <m/>
    <m/>
    <m/>
    <m/>
    <s v=" Miguel Antonio Arasti Barca"/>
    <s v=""/>
    <s v=""/>
    <s v=""/>
    <s v="Administrador"/>
    <s v=" Director Financiero"/>
    <s v=" Consejero"/>
    <s v=" Consejero Delegado"/>
    <s v=" Administrador"/>
    <m/>
    <m/>
    <m/>
    <m/>
    <s v="No"/>
  </r>
  <r>
    <s v="NELSON SOFTNET SL"/>
    <m/>
    <m/>
    <x v="4"/>
    <s v="21-01 922657572- Pendiente de mandar email. Llamo para hacer seguimienti Tito gk comenta que NO le ha llegado el email  ,Jaime se encarga, me lo busca e intenta que localizarlo control de horario, jh@contanec.es att. Mandar email con porfolio el se lo pasa administración, este mes comenta que no sabe si va a poder tener reunión porque estan liados con temas contables. 28-01 922657572 Me atiende otro compañero le consulta si han podido ver el modelo colaborativo, está consultandolo con Jaime me llama si no volver a llamar por la tarde y preguntar por Jaime.28-01 922657572- Cerrado por la tarde."/>
    <s v="Venta especialista"/>
    <s v="Jorge Quintanilla Flores"/>
    <n v="922657572"/>
    <s v="administracion@nsnsl.com"/>
    <m/>
    <s v="D. Desarrolladores de soluciones digitales básicas"/>
    <s v="B38545315"/>
    <s v="Análisis, desarrollo, fabricación y venta de software y sistemas informáticos"/>
    <s v="NO WEB"/>
    <s v="Orientada a desarrollo de software y sistemas, con investigación en TI. Multi-sector. Clasificada como desarrollador digital básico."/>
    <s v="Activa"/>
    <s v="No_Cliente"/>
    <s v="Santa Cruz de Tenerife"/>
    <s v="38205"/>
    <n v="686193"/>
    <n v="15"/>
    <n v="4"/>
    <n v="0.18540000000000001"/>
    <n v="922657388"/>
    <n v="922653778"/>
    <n v="922323545"/>
    <n v="922647517"/>
    <s v=""/>
    <s v=""/>
    <s v=""/>
    <s v=""/>
    <s v="Administrador"/>
    <s v=" Director Financiero"/>
    <s v=" Consejero"/>
    <s v=" Consejero Delegado"/>
    <s v=" Administrador"/>
    <s v=" administracion@contanet.es"/>
    <s v=" lg@contanet.es"/>
    <s v=" atencionalcliente@contanet.es"/>
    <s v=" lopd@contanet.es"/>
    <s v="No"/>
  </r>
  <r>
    <s v="COBICENTER SL"/>
    <m/>
    <m/>
    <x v="3"/>
    <s v="16-01 Sin tlf. Sin web, aparece como activa."/>
    <s v="Venta especialista"/>
    <s v="Carlos Olivares Ramirez"/>
    <m/>
    <m/>
    <m/>
    <s v="B. Integradores TI generalistas"/>
    <s v="B73650681"/>
    <s v="Servicios de telefonía por internet, venta de equipos, mantenimiento de aplicaciones informáticas"/>
    <s v="NO WEB"/>
    <s v="Cartera que combina telefonía IP, hardware y mantenimiento de aplicaciones TI. Multi-sector. Clasificada como integrador TI generalista."/>
    <s v="No Activa"/>
    <s v="No_Cliente"/>
    <s v="Murcia"/>
    <s v="30008"/>
    <n v="5795926"/>
    <n v="15"/>
    <n v="1"/>
    <n v="0.1852"/>
    <m/>
    <m/>
    <m/>
    <m/>
    <s v=" Jose Maria Elena Blanco"/>
    <s v=""/>
    <s v=""/>
    <s v=""/>
    <s v="Administrador"/>
    <s v=" Director Financiero"/>
    <s v=" Consejero"/>
    <s v=" Consejero Delegado"/>
    <s v=" Administrador"/>
    <m/>
    <m/>
    <m/>
    <m/>
    <s v="No"/>
  </r>
  <r>
    <s v="WEBIGLOBAL TECHNOLOGIES SL"/>
    <m/>
    <m/>
    <x v="3"/>
    <s v="16-01- Sin tlf sin web. Sigue activa."/>
    <s v="Venta especialista"/>
    <s v="Jose Maria Elena Blanco"/>
    <m/>
    <m/>
    <m/>
    <s v="D. Desarrolladores de soluciones digitales básicas"/>
    <s v="B92890490"/>
    <s v="Consultoría para diseño, análisis y programación de páginas web; integración de soluciones técnicas"/>
    <s v="NO WEB"/>
    <s v="Actividad centrada en desarrollo de páginas web y soluciones online. Multi-sector, sin sector vertical. Clasificada como desarrollador digital básico."/>
    <s v="No Activa"/>
    <s v="No_Cliente"/>
    <s v="Málaga"/>
    <s v="29016"/>
    <n v="851014"/>
    <n v="7"/>
    <n v="1"/>
    <n v="0.1852"/>
    <m/>
    <m/>
    <m/>
    <m/>
    <s v=" Enrique Martin Ojeda"/>
    <s v=" Manuel Jesus Polo Martin"/>
    <s v=""/>
    <s v=""/>
    <s v="Administrador"/>
    <s v=" Director Financiero"/>
    <s v=" Consejero"/>
    <s v=" Consejero Delegado"/>
    <s v=" Administrador"/>
    <m/>
    <m/>
    <m/>
    <m/>
    <s v="No"/>
  </r>
  <r>
    <s v="MAZ2BCN INTL SL"/>
    <m/>
    <m/>
    <x v="3"/>
    <s v="19-01 91 177 60 35 Tlf erróneo no corresponde. No web."/>
    <s v="Venta especialista"/>
    <s v="Emilio Martinez Gonzalez"/>
    <s v="91 177 60 35"/>
    <m/>
    <m/>
    <s v="B. Integradores TI generalistas"/>
    <s v="B64897523"/>
    <s v="Asesoramiento y mantenimiento informático, gestión de proyectos, grabación y programación; compraventa de programas y equipos"/>
    <s v="NO WEB"/>
    <s v="Cartera amplia: mantenimiento, gestión TI, proyectos, venta de equipos. Multi-sector. Clasificada como integrador TI generalista."/>
    <s v="No Activa"/>
    <s v="No_Cliente"/>
    <s v="Barcelona"/>
    <s v="08028"/>
    <n v="1058561"/>
    <n v="8"/>
    <n v="1"/>
    <n v="0.185"/>
    <m/>
    <m/>
    <m/>
    <m/>
    <s v=""/>
    <s v=""/>
    <s v=""/>
    <s v=""/>
    <s v="Administrador"/>
    <s v=" Director Financiero"/>
    <s v=" Consejero"/>
    <s v=" Consejero Delegado"/>
    <s v=" Administrador"/>
    <m/>
    <m/>
    <m/>
    <m/>
    <s v="No"/>
  </r>
  <r>
    <s v="BARAKIA CULTURA I NOVES TECNOLOGIES SL"/>
    <m/>
    <m/>
    <x v="3"/>
    <s v="27-01 934266731 Parece fax, comunica, Sin web, cif no coincide."/>
    <s v="Venta especialista"/>
    <s v="Victor Enrique Cruz Guerra"/>
    <n v="934266731"/>
    <m/>
    <m/>
    <s v="D. Desarrolladores de soluciones digitales básicas"/>
    <s v="B63877138"/>
    <s v="Servicios culturales y su implementación en TIC"/>
    <s v="NO WEB"/>
    <s v="Mezcla cultura y tecnología, desarrollando soluciones TIC aplicadas a cultura. Multi-sector, pero con inclinación hacia cultura. Clasificada como desarrollador digital básico."/>
    <s v="No Activa"/>
    <s v="No_Cliente"/>
    <s v="Barcelona"/>
    <s v="08015"/>
    <n v="984838"/>
    <n v="7"/>
    <n v="1"/>
    <n v="0.1847"/>
    <m/>
    <m/>
    <m/>
    <m/>
    <s v=" Mario Sanz Agueda"/>
    <s v=""/>
    <s v=""/>
    <s v=""/>
    <s v="Administrador"/>
    <s v=" Director Financiero"/>
    <s v=" Consejero"/>
    <s v=" Consejero Delegado"/>
    <s v=" Administrador"/>
    <m/>
    <m/>
    <m/>
    <m/>
    <s v="No"/>
  </r>
  <r>
    <s v="IRSAVI INFORMATICA SL"/>
    <m/>
    <m/>
    <x v="2"/>
    <s v="Solo venta de equipos"/>
    <s v="Susana"/>
    <s v="Juana Maria Beltran Romero"/>
    <n v="629473055"/>
    <m/>
    <s v="916 47 02 42"/>
    <s v="A. Informáticos"/>
    <s v="B86201118"/>
    <s v="Diseño, fabricación y desarrollo de productos de componentes informáticos"/>
    <s v="NO WEB"/>
    <s v="Actividad centrada en hardware (componentes). Multi-sector. Clasificada como informáticos."/>
    <s v="Activa"/>
    <s v="Cliente_JZ"/>
    <s v="Madrid"/>
    <s v="28935"/>
    <n v="835380"/>
    <n v="7"/>
    <n v="1"/>
    <n v="0.1832"/>
    <m/>
    <m/>
    <m/>
    <m/>
    <s v=""/>
    <s v=""/>
    <s v=""/>
    <s v=""/>
    <s v="Administrador"/>
    <s v=" Director Financiero"/>
    <s v=" Consejero"/>
    <s v=" Consejero Delegado"/>
    <s v=" Administrador"/>
    <m/>
    <m/>
    <m/>
    <m/>
    <s v="No"/>
  </r>
  <r>
    <s v="PRIMARY NET SL"/>
    <m/>
    <m/>
    <x v="4"/>
    <s v="04-02 968 16 25 52 Mail enviado a José  comercial@primarynet.es  el 04/02 a la 13:45"/>
    <s v="Venta especialista"/>
    <m/>
    <n v="968162364"/>
    <s v="comercial@primarynet.es"/>
    <s v="968 16 25 52"/>
    <s v="A. Informáticos"/>
    <s v="B30740617"/>
    <s v="Venta, alquiler, reparación y mantenimiento de equipos informáticos y de comunicaciones; instalación de redes"/>
    <s v="https://www.primarynet.es/web/index.asp"/>
    <s v="Actividad centrada en hardware, redes e instalación. Multi-sector, sin software propio. Clasificada como informáticos tradicionales."/>
    <s v="Activa"/>
    <s v="No_Cliente"/>
    <s v="Murcia"/>
    <s v="30394"/>
    <n v="722590"/>
    <n v="17"/>
    <n v="2"/>
    <n v="0.1825"/>
    <n v="968162403"/>
    <n v="968162552"/>
    <m/>
    <m/>
    <s v=""/>
    <s v=""/>
    <s v=""/>
    <s v=""/>
    <s v="Administrador"/>
    <s v=" Director Financiero"/>
    <s v=" Consejero"/>
    <s v=" Consejero Delegado"/>
    <s v=" Administrador"/>
    <s v=" correo@primarynet.es"/>
    <s v=" redes@primarynet.es"/>
    <s v=" control@primarynet.es"/>
    <m/>
    <s v="No"/>
  </r>
  <r>
    <s v="SNARX IBERICA SL"/>
    <m/>
    <m/>
    <x v="3"/>
    <s v="27-01 934153048 - Tlf. servicio no disponible.932 11 37 39 Tlf. erróneo. globalnetc.com web"/>
    <s v="Venta especialista"/>
    <s v="Alvaro Hurtado Villegas"/>
    <n v="934153048"/>
    <m/>
    <s v="932 11 37 39"/>
    <s v="B. Integradores TI generalistas"/>
    <s v="B61326724"/>
    <s v="Consultoría e ingeniería empresarial vinculada a medios informáticos y telemáticos"/>
    <s v="NO WEB"/>
    <s v="Portfolio de consultoría e ingeniería con foco en soluciones TI de gestión. Multi-sector. Clasificada como integrador TI generalista."/>
    <s v="No Activa"/>
    <s v="No_Cliente"/>
    <s v="Barcelona"/>
    <s v="08008"/>
    <n v="531126"/>
    <n v="15"/>
    <n v="1"/>
    <n v="0.1822"/>
    <m/>
    <m/>
    <m/>
    <m/>
    <s v=""/>
    <s v=""/>
    <s v=""/>
    <s v=""/>
    <s v="Administrador"/>
    <s v=" Director Financiero"/>
    <s v=" Consejero"/>
    <s v=" Consejero Delegado"/>
    <s v=" Administrador"/>
    <m/>
    <m/>
    <m/>
    <m/>
    <s v="No"/>
  </r>
  <r>
    <s v="BARNA INFORMATICA Y COMUNICACIONES SL"/>
    <m/>
    <m/>
    <x v="3"/>
    <s v="19-01 678825114 que la empresa lleva liquidada varios años, comenta que ella es particular y que ella no era ni de Barna informatica pero conocia la empresa. Comento que lo dejo anotado para no llamar."/>
    <s v="Venta especialista"/>
    <s v="Fernando Sanchez Figueroa"/>
    <n v="678825114"/>
    <m/>
    <m/>
    <s v="B. Integradores TI generalistas"/>
    <s v="B47530704"/>
    <s v="Desarrollo de programas y soluciones informáticas; diseño de componentes informáticos y de comunicaciones"/>
    <s v="NO WEB"/>
    <s v="Cartera que combina software, hardware y comunicaciones. Multi-sector. Clasificada como integrador TI generalista."/>
    <s v="No Activa"/>
    <s v="No_Cliente"/>
    <s v="Barcelona"/>
    <s v="08008"/>
    <n v="829685"/>
    <n v="1"/>
    <n v="2"/>
    <n v="0.18210000000000001"/>
    <n v="617483247"/>
    <m/>
    <m/>
    <m/>
    <s v=""/>
    <s v=""/>
    <s v=""/>
    <s v=""/>
    <s v="Administrador"/>
    <s v=" Director Financiero"/>
    <s v=" Consejero"/>
    <s v=" Consejero Delegado"/>
    <s v=" Administrador"/>
    <m/>
    <m/>
    <m/>
    <m/>
    <s v="No"/>
  </r>
  <r>
    <s v="PRAKTICS BARCELONA SL"/>
    <m/>
    <m/>
    <x v="4"/>
    <s v="21-01 933 800 360 Llamo para hacer seguimiento Montse comenta que llame durante la mañana, kit digital ww.practicsbs.com Montse gk, Jaume gerente jaume@praktibs.com pendiente mandar email con porfolio y concretar hora para reunión, comento que el email llegará de Accenture nuestra consultora. Nombre de Prakticks Barcelona no corresponde. 04-02 933 800 360 Gk comenta que Jaume esta comiendo llamar a partir de las 15:30."/>
    <s v="Venta especialista"/>
    <s v="Jose Luis Huertas"/>
    <m/>
    <m/>
    <m/>
    <s v="B. Integradores TI generalistas"/>
    <s v="B65654667"/>
    <s v="Implantación y consultoría en sistemas de información, desarrollo de software, programación"/>
    <s v="LinkedIn: Praktics Barcelona"/>
    <s v="Perfil en LinkedIn confirma servicios TI y consultoría de sistemas. Multi-sector. Clasificada como integrador TI generalista."/>
    <s v="No Activa"/>
    <s v="No_Cliente"/>
    <s v="Barcelona"/>
    <s v="08700"/>
    <n v="859643"/>
    <n v="8"/>
    <n v="1"/>
    <n v="0.182"/>
    <m/>
    <m/>
    <m/>
    <m/>
    <s v=" Jose Luis Huertas Fernandez"/>
    <s v=" Abraham Holgado Garcia"/>
    <s v=" Rodrigo Alberto Sanchez Gonzalez"/>
    <s v=" Jose Eulalio Arias Garcia"/>
    <s v="Administrador"/>
    <s v=" Director Financiero"/>
    <s v=" Consejero"/>
    <s v=" Consejero Delegado"/>
    <s v=" Administrador"/>
    <m/>
    <m/>
    <m/>
    <m/>
    <s v="No"/>
  </r>
  <r>
    <s v="NEOMANZINE SL"/>
    <m/>
    <m/>
    <x v="3"/>
    <s v="19-01 Sin tlf. Sin web. No hay datos públicos recientes."/>
    <s v="Venta especialista"/>
    <s v="Fernando Gomez Moreno"/>
    <m/>
    <s v="info@neomanzine.com"/>
    <m/>
    <s v="D. Desarrolladores de soluciones digitales básicas"/>
    <s v="B84165091"/>
    <s v="Diseño y desarrollo de proyectos de comercio electrónico"/>
    <s v="NO WEB"/>
    <s v="Actividad centrada en comercio electrónico y desarrollo digital. Multi-sector, sin vertical único. Clasificada como desarrollador digital básico."/>
    <s v="No Activa"/>
    <s v="No_Cliente"/>
    <s v="Madrid"/>
    <s v="28010"/>
    <n v="792436"/>
    <n v="2"/>
    <n v="1"/>
    <n v="0.18190000000000001"/>
    <m/>
    <m/>
    <m/>
    <m/>
    <s v=""/>
    <s v=""/>
    <s v=""/>
    <s v=""/>
    <s v="Administrador"/>
    <s v=" Director Financiero"/>
    <s v=" Consejero"/>
    <s v=" Consejero Delegado"/>
    <s v=" Administrador"/>
    <m/>
    <m/>
    <m/>
    <m/>
    <s v="No"/>
  </r>
  <r>
    <s v="EYE COMPUTER SL"/>
    <m/>
    <m/>
    <x v="3"/>
    <s v="19-01 Sin tlf. Sin web, inactiva."/>
    <s v="Venta especialista"/>
    <s v="Rafael Ernesto Rodriguez Cillan"/>
    <m/>
    <m/>
    <m/>
    <s v="B. Integradores TI generalistas"/>
    <s v="B86397890"/>
    <s v="Desarrollo de sistemas informáticos, instalación y mantenimiento de hardware/software y telecomunicaciones"/>
    <s v="NO WEB"/>
    <s v="Portfolio mixto: hardware, software y telecomunicaciones. Multi-sector. Clasificada como integrador TI generalista."/>
    <s v="No Activa"/>
    <s v="No_Cliente"/>
    <s v="Madrid"/>
    <s v="28935"/>
    <n v="628709"/>
    <n v="5"/>
    <n v="1"/>
    <n v="0.18160000000000001"/>
    <m/>
    <m/>
    <m/>
    <m/>
    <s v=""/>
    <s v=""/>
    <s v=""/>
    <s v=""/>
    <s v="Administrador"/>
    <s v=" Director Financiero"/>
    <s v=" Consejero"/>
    <s v=" Consejero Delegado"/>
    <s v=" Administrador"/>
    <m/>
    <m/>
    <m/>
    <m/>
    <s v="No"/>
  </r>
  <r>
    <s v="ARCHEMODE SL"/>
    <m/>
    <m/>
    <x v="3"/>
    <s v="29-01 916424350- No disponible. Sin web. 05-02 916424350-No disponible.06-02 916424350-No disponible.09-02 916424350-No disponible."/>
    <s v="Venta especialista"/>
    <s v="David Santos Camacho"/>
    <n v="916424350"/>
    <s v="bolma@bolma.net"/>
    <m/>
    <s v="— (No aplica a TI)"/>
    <s v="B85996213"/>
    <s v="Comercio mayor/menor, importación y fabricación de artículos electrónicos"/>
    <s v="NO WEB"/>
    <s v="Actividad centrada en electrónica y artículos de consumo, fuera del ámbito TI."/>
    <s v="No Activa"/>
    <s v="No_Cliente"/>
    <s v="Madrid"/>
    <s v="28320"/>
    <n v="5397762"/>
    <n v="1"/>
    <n v="1"/>
    <n v="0.18140000000000001"/>
    <n v="915419985"/>
    <m/>
    <m/>
    <m/>
    <s v=""/>
    <s v=""/>
    <s v=""/>
    <s v=""/>
    <s v="Administrador"/>
    <s v=" Director Financiero"/>
    <s v=" Consejero"/>
    <s v=" Consejero Delegado"/>
    <s v=" Administrador"/>
    <m/>
    <m/>
    <m/>
    <m/>
    <s v="No"/>
  </r>
  <r>
    <s v="SOLUCIONES DIGITALES INTEGRADAS ACM SL"/>
    <m/>
    <m/>
    <x v="4"/>
    <s v="985296776 Contacto con Jose Ania, tiene tono amable y le interesa sobre todo la parte de soluciones digitales. Me pide mandarle correo y tras revisarlo ver la disponibilidad. ania@sdiacm // reminder 3-12 (susana) // 11-12 985296776 No contesta, fuera de horario // 24-12 985296776 Llamar a partir del viernes "/>
    <s v="Venta especialista"/>
    <s v="Manuel Encinas Rivera"/>
    <n v="985296776"/>
    <s v="info@sdiacm.com / correo@sdiacm.com"/>
    <n v="985296776"/>
    <s v="B. Integradores TI generalistas"/>
    <s v="B33524067"/>
    <s v="Venta, alquiler y reparación de equipos informáticos; desarrollo de software"/>
    <s v="NO WEB"/>
    <s v="Actividad mixta: hardware más desarrollo de software. Multi-sector. Clasificada como integrador TI generalista."/>
    <s v="Activa"/>
    <s v="No_Cliente"/>
    <s v="Asturias"/>
    <s v="33011"/>
    <n v="503589"/>
    <n v="4"/>
    <n v="1"/>
    <n v="0.1812"/>
    <n v="985111812"/>
    <n v="615916486"/>
    <n v="615693805"/>
    <m/>
    <s v=""/>
    <s v=""/>
    <s v=""/>
    <s v=""/>
    <s v="Administrador"/>
    <s v=" Director Financiero"/>
    <s v=" Consejero"/>
    <s v=" Consejero Delegado"/>
    <s v=" Administrador"/>
    <s v=" cesarcadenas@sdiacm.com"/>
    <s v=" correo@sdiacm.com"/>
    <m/>
    <m/>
    <s v="No"/>
  </r>
  <r>
    <s v="ENERTEC CONTROL SL"/>
    <m/>
    <m/>
    <x v="4"/>
    <s v="27-01 942094094 Llamo para hacer seguimiento y comenta que ha reenviado el email a su jefe y el si le parece interesante nos contestará enviado mantenimiento.terciario@enertec.es att. Angel."/>
    <s v="Venta especialista"/>
    <s v="Alejandro Moya Beato"/>
    <m/>
    <m/>
    <m/>
    <s v="— (No aplica a TI)"/>
    <s v="B39761218"/>
    <s v="Venta de material eléctrico, procesos de datos, programación y mediación con operadores telefónicos"/>
    <s v="NO WEB"/>
    <s v="Actividad mixta de electricidad y telecomunicaciones, sin foco en software/servicios TI. Fuera del ámbito TI."/>
    <s v="No Activa"/>
    <s v="No_Cliente"/>
    <s v="Cantabria"/>
    <s v="39311"/>
    <n v="1922514"/>
    <n v="17"/>
    <n v="3"/>
    <n v="0.1802"/>
    <m/>
    <m/>
    <m/>
    <m/>
    <s v=" Rafael Garcia Saldaña"/>
    <s v=""/>
    <s v=""/>
    <s v=""/>
    <s v="Administrador"/>
    <s v=" Director Financiero"/>
    <s v=" Consejero"/>
    <s v=" Consejero Delegado"/>
    <s v=" Administrador"/>
    <m/>
    <m/>
    <m/>
    <m/>
    <s v="No"/>
  </r>
  <r>
    <s v="KOTASOFT SL"/>
    <m/>
    <m/>
    <x v="3"/>
    <s v="03-02 917338333 No disponible. ww.kotasoft.com05-02 91 733 83 33 No disponible 06-02 91 733 83 33 No disponible.09-02 91 733 83 33 No disponible. 03-03 91 733 83 33 No disponible"/>
    <s v="Venta especialista"/>
    <s v="Jose Sanchez Rosa"/>
    <n v="672942027"/>
    <s v="info@kotasoft.com"/>
    <m/>
    <s v="B. Integradores TI generalistas"/>
    <s v="B04431524"/>
    <s v="Venta, instalación y mantenimiento de software estándar y a medida; hardware, robótica y periféricos"/>
    <s v="NO WEB"/>
    <s v="Portfolio completo: software, hardware y periféricos. Multi-sector. Clasificada como integrador TI generalista."/>
    <s v="No Activa"/>
    <s v="No_Cliente"/>
    <s v="Madrid"/>
    <s v="28002"/>
    <n v="349690"/>
    <n v="5"/>
    <n v="4"/>
    <n v="0.18010000000000001"/>
    <n v="647609170"/>
    <n v="686526085"/>
    <n v="686525265"/>
    <n v="647609401"/>
    <s v=" Sergio Sanchez Sanchez"/>
    <s v=""/>
    <s v=""/>
    <s v=""/>
    <s v="Administrador"/>
    <s v=" Director Financiero"/>
    <s v=" Consejero"/>
    <s v=" Consejero Delegado"/>
    <s v=" Administrador"/>
    <m/>
    <m/>
    <m/>
    <m/>
    <s v="No"/>
  </r>
  <r>
    <s v="SERVICIOS INFORMATICOS REBOLLO HERMANOS SL"/>
    <m/>
    <m/>
    <x v="2"/>
    <m/>
    <s v="Carlota"/>
    <s v="Juan Jose Forte Muñoz"/>
    <n v="984050318"/>
    <m/>
    <s v="985 165 101"/>
    <s v="A. Informáticos"/>
    <s v="B33924168"/>
    <s v="Comercio y distribución de componentes y servicios informáticos, telemáticos y ofimáticos"/>
    <s v="NO WEB"/>
    <s v="Actividad centrada en hardware, servicios telemáticos y centro de conexión. Multi-sector. Clasificada como informáticos."/>
    <s v="No Activa"/>
    <s v="No_Cliente"/>
    <s v="Asturias"/>
    <s v="33209"/>
    <n v="1060637"/>
    <n v="1"/>
    <n v="1"/>
    <n v="0.1797"/>
    <m/>
    <m/>
    <m/>
    <m/>
    <s v=""/>
    <s v=""/>
    <s v=""/>
    <s v=""/>
    <s v="Administrador"/>
    <s v=" Director Financiero"/>
    <s v=" Consejero"/>
    <s v=" Consejero Delegado"/>
    <s v=" Administrador"/>
    <m/>
    <m/>
    <m/>
    <m/>
    <s v="No"/>
  </r>
  <r>
    <s v="SIZET EXPERIENCE ACTIVA SL"/>
    <m/>
    <m/>
    <x v="3"/>
    <s v="21-01 Tlf. 954990559-Umivale no corresponde con objeto social es una clínica medica asistencial. nombre cnts.no coincide con el de la empresa. sin web"/>
    <s v="Venta especialista"/>
    <s v="Jesus Fernandez Iñigo"/>
    <n v="954990559"/>
    <s v="frangel@activamutua.es"/>
    <m/>
    <s v="D. Desarrolladores de soluciones digitales básicas"/>
    <s v="B91880369"/>
    <s v="Creación de aplicaciones de comunicación visual, multimedia, formación interactiva y online"/>
    <s v="NO WEB"/>
    <s v="Actividad centrada en aplicaciones y entornos multimedia formativos. Multi-sector. Clasificada como desarrollador digital básico."/>
    <s v="No Activa"/>
    <s v="No_Cliente"/>
    <s v="Sevilla"/>
    <s v="41011"/>
    <n v="666347"/>
    <n v="2"/>
    <n v="1"/>
    <n v="0.17960000000000001"/>
    <m/>
    <m/>
    <m/>
    <m/>
    <s v=""/>
    <s v=""/>
    <s v=""/>
    <s v=""/>
    <s v="Administrador"/>
    <s v=" Director Financiero"/>
    <s v=" Consejero"/>
    <s v=" Consejero Delegado"/>
    <s v=" Administrador"/>
    <s v=" jfernandez@activamutua.es"/>
    <s v=" centre@activamutua.es"/>
    <s v=" tarragona@activamutua.es"/>
    <s v=" cadiz@activamutua.es"/>
    <s v="No"/>
  </r>
  <r>
    <s v="OPEN ENERGY 2012 SL"/>
    <m/>
    <m/>
    <x v="0"/>
    <m/>
    <s v="Venta especialista"/>
    <s v="Sven Gerhard Moll"/>
    <n v="933185326"/>
    <m/>
    <m/>
    <s v="E. Consultoras innovación digital"/>
    <s v="B66022963"/>
    <s v="Desarrollo y explotación de sistemas y aplicaciones informáticas para gestión energética"/>
    <s v="NO WEB"/>
    <s v="Foco en gestión de consumos energéticos mediante software. Vertical claro en energía. Clasificada como integrador TI sectorial."/>
    <s v="Activa"/>
    <s v="No_Cliente"/>
    <s v="Barcelona"/>
    <s v="08005"/>
    <n v="319466"/>
    <n v="3"/>
    <n v="1"/>
    <n v="0.17929999999999999"/>
    <n v="932216939"/>
    <m/>
    <m/>
    <m/>
    <s v=" Gerard Moll Sven"/>
    <s v=""/>
    <s v=""/>
    <s v=""/>
    <s v="Administrador"/>
    <s v=" Director Financiero"/>
    <s v=" Consejero"/>
    <s v=" Consejero Delegado"/>
    <s v=" Administrador"/>
    <m/>
    <m/>
    <m/>
    <m/>
    <s v="No"/>
  </r>
  <r>
    <s v="SISTEMAS IMAGEN MEDICA AVANZADA SL"/>
    <m/>
    <m/>
    <x v="3"/>
    <s v="No encuentro telefono"/>
    <s v="Venta especialista"/>
    <s v="Jose Antonio Muñoz Martinez"/>
    <m/>
    <m/>
    <m/>
    <s v="C. Integradores TI sectoriales"/>
    <s v="B47701008"/>
    <s v="Desarrollo y comercialización de sistemas y aplicaciones informáticas; mantenimiento y consultoría"/>
    <s v="NO WEB"/>
    <s v="Portfolio orientado a soluciones TI para el sector sanitario (imagen médica). Vertical claro en salud. Clasificada como integrador TI sectorial."/>
    <s v="No Activa"/>
    <s v="No_Cliente"/>
    <s v="Valladolid"/>
    <s v="47007"/>
    <n v="643525"/>
    <n v="4"/>
    <n v="1"/>
    <n v="0.1792"/>
    <m/>
    <m/>
    <m/>
    <m/>
    <s v=" Antonio Alberto Jesus Molinero San"/>
    <s v=" Alberto Jesus Molinero San Antonio"/>
    <s v=""/>
    <s v=""/>
    <s v="Administrador"/>
    <s v=" Director Financiero"/>
    <s v=" Consejero"/>
    <s v=" Consejero Delegado"/>
    <s v=" Administrador"/>
    <m/>
    <m/>
    <m/>
    <m/>
    <s v="No"/>
  </r>
  <r>
    <s v="ZHG SOLAR SL"/>
    <m/>
    <m/>
    <x v="3"/>
    <s v="19-01   91 416 3061  No existe tlf. Web no activa ww.zhgsolar.com."/>
    <s v="Venta especialista"/>
    <s v="David Mata Calderon"/>
    <m/>
    <m/>
    <m/>
    <s v="— (No aplica a TI)"/>
    <s v="B85631844"/>
    <s v="Comercio, importación y fabricación de artículos electrónicos y eléctricos"/>
    <s v="NO WEB"/>
    <s v="Actividad en energía solar/equipos eléctricos, fuera del ámbito TI."/>
    <s v="No Activa"/>
    <s v="No_Cliente"/>
    <s v="Madrid"/>
    <s v="28946"/>
    <n v="644018"/>
    <n v="4"/>
    <n v="1"/>
    <n v="0.17910000000000001"/>
    <m/>
    <m/>
    <m/>
    <m/>
    <s v=" Francisco Jesus Estrada Ocaña"/>
    <s v=""/>
    <s v=""/>
    <s v=""/>
    <s v="Administrador"/>
    <s v=" Director Financiero"/>
    <s v=" Consejero"/>
    <s v=" Consejero Delegado"/>
    <s v=" Administrador"/>
    <m/>
    <m/>
    <m/>
    <m/>
    <s v="No"/>
  </r>
  <r>
    <s v="ZI HUAI IMPORTACIONES SL"/>
    <m/>
    <m/>
    <x v="3"/>
    <s v="19-01 Sin tlf, sin web. Aparece como activa."/>
    <s v="Venta especialista"/>
    <s v="Miguel Vera Campos"/>
    <m/>
    <m/>
    <m/>
    <s v="— (No aplica a TI)"/>
    <s v="B85775781"/>
    <s v="Comercio, importación y exportación de artículos electrónicos y eléctricos"/>
    <s v="NO WEB"/>
    <s v="Empresa de importación de artículos de consumo, fuera de TI."/>
    <s v="No Activa"/>
    <s v="No_Cliente"/>
    <s v="Madrid"/>
    <s v="28053"/>
    <n v="3940165"/>
    <n v="1"/>
    <n v="2"/>
    <n v="0.17910000000000001"/>
    <m/>
    <m/>
    <m/>
    <m/>
    <s v=" Juan Jose Gonzalez Vera"/>
    <s v=""/>
    <s v=""/>
    <s v=""/>
    <s v="Administrador"/>
    <s v=" Director Financiero"/>
    <s v=" Consejero"/>
    <s v=" Consejero Delegado"/>
    <s v=" Administrador"/>
    <m/>
    <m/>
    <m/>
    <m/>
    <s v="No"/>
  </r>
  <r>
    <s v="AL-WALIMA 2010 SL"/>
    <m/>
    <m/>
    <x v="3"/>
    <s v="19-01 692519616- No existe. Sin web, Falta de actividad."/>
    <s v="Venta especialista"/>
    <s v="Veronica Bazan Suarez"/>
    <n v="692519616"/>
    <m/>
    <m/>
    <s v="— (No aplica a TI)"/>
    <s v="B85816866"/>
    <s v="Comercio e importación/exportación de artículos electrónicos y eléctricos"/>
    <s v="NO WEB"/>
    <s v="Actividad en artículos electrónicos de consumo, fuera del ámbito TI."/>
    <s v="No Activa"/>
    <s v="No_Cliente"/>
    <s v="Madrid"/>
    <s v="28012"/>
    <n v="3720076"/>
    <n v="1"/>
    <n v="1"/>
    <n v="0.17910000000000001"/>
    <m/>
    <m/>
    <m/>
    <m/>
    <s v=" Antonio Aguilar Moreno"/>
    <s v=" Angel Maria Canto Herrera"/>
    <s v=""/>
    <s v=""/>
    <s v="Administrador"/>
    <s v=" Director Financiero"/>
    <s v=" Consejero"/>
    <s v=" Consejero Delegado"/>
    <s v=" Administrador"/>
    <m/>
    <m/>
    <m/>
    <m/>
    <s v="No"/>
  </r>
  <r>
    <s v="MIAMO 2010 SL"/>
    <m/>
    <m/>
    <x v="1"/>
    <s v="03-02  916422226-No disponible. Sin web.No muestra actividad. 04-02 916 360 438-No disponible. "/>
    <s v="Venta especialista"/>
    <s v="David Repeto Garcia"/>
    <n v="916422226"/>
    <m/>
    <m/>
    <s v="— (No aplica a TI)"/>
    <s v="B85935278"/>
    <s v="Comercio mayor/menor, importación/exportación y fabricación de artículos de regalo, electrónicos y eléctricos"/>
    <s v="NO WEB"/>
    <s v="Actividad centrada en comercio de electrónicos/regalos, sin prueba de servicios TI / desarrollo software."/>
    <s v="No Activa"/>
    <s v="No_Cliente"/>
    <s v="Madrid"/>
    <s v="28947"/>
    <n v="3082573"/>
    <n v="1"/>
    <n v="1"/>
    <n v="0.17910000000000001"/>
    <m/>
    <m/>
    <m/>
    <m/>
    <s v=""/>
    <s v=""/>
    <s v=""/>
    <s v=""/>
    <s v="Administrador"/>
    <s v=" Director Financiero"/>
    <s v=" Consejero"/>
    <s v=" Consejero Delegado"/>
    <s v=" Administrador"/>
    <m/>
    <m/>
    <m/>
    <m/>
    <s v="No"/>
  </r>
  <r>
    <s v="GONG CHENG FU WU SL"/>
    <m/>
    <m/>
    <x v="3"/>
    <s v="19-01 Sin tlf, Sin web, inscrita y sin señal pública de disolución."/>
    <s v="Venta especialista"/>
    <s v="Jose Maria Giron Montesinos"/>
    <m/>
    <m/>
    <m/>
    <s v="— (No aplica a TI)"/>
    <s v="B85985125"/>
    <s v="Comercio mayor/menor, importación/exportación y fabricación de artículos de regalo, electrónicos y eléctricos"/>
    <s v="NO WEB"/>
    <s v="Igual que la anterior, electrónica de consumo, no se identifica desarrollo de software."/>
    <s v="No Activa"/>
    <s v="No_Cliente"/>
    <s v="Madrid"/>
    <s v="28053"/>
    <n v="304007"/>
    <n v="3"/>
    <n v="1"/>
    <n v="0.17910000000000001"/>
    <m/>
    <m/>
    <m/>
    <m/>
    <s v=""/>
    <s v=""/>
    <s v=""/>
    <s v=""/>
    <s v="Administrador"/>
    <s v=" Director Financiero"/>
    <s v=" Consejero"/>
    <s v=" Consejero Delegado"/>
    <s v=" Administrador"/>
    <m/>
    <m/>
    <m/>
    <m/>
    <s v="No"/>
  </r>
  <r>
    <s v="OPEN CLOUD FACTORY SL"/>
    <m/>
    <m/>
    <x v="3"/>
    <s v="19-01 La empresa está en proceso de disolución y liquidación.ww.opencloudfactory.com"/>
    <s v="Venta especialista"/>
    <s v="Antonio Jesus Lopez Gago"/>
    <n v="914844660"/>
    <m/>
    <m/>
    <s v="— (No aplica a TI)"/>
    <s v="B86566189"/>
    <s v="Comercio mayor/menor, importación/exportación y fabricación de artículos de regalo, electrónicos y eléctricos"/>
    <s v="NO WEB"/>
    <s v="Actividad de hardware / productos electrónicos de regalo, sin evidencia de software."/>
    <s v="No Activa"/>
    <s v="Cliente_OSP"/>
    <s v="Madrid"/>
    <s v="28014"/>
    <n v="473064"/>
    <n v="5"/>
    <n v="2"/>
    <n v="0.17910000000000001"/>
    <n v="645046525"/>
    <n v="617745962"/>
    <n v="747869133"/>
    <n v="747857153"/>
    <s v=" Gabino Jose Gañan Rio"/>
    <s v=""/>
    <s v=""/>
    <s v=""/>
    <s v="Administrador"/>
    <s v=" Director Financiero"/>
    <s v=" Consejero"/>
    <s v=" Consejero Delegado"/>
    <s v=" Administrador"/>
    <m/>
    <m/>
    <m/>
    <m/>
    <s v="No"/>
  </r>
  <r>
    <s v="DESARROLLO Y GESTION DE SISTEMAS DE INFORMACION SA"/>
    <m/>
    <m/>
    <x v="3"/>
    <s v="03-02 916573202-No disponible. no aparece disuelta oficialmente, sin web.05-02 916573202-No disponible.06-02 916573202-No disponible.09-02 916573202-No disponible."/>
    <s v="Venta especialista"/>
    <s v="Juan Antonio Fernandez Sotelo"/>
    <n v="916573202"/>
    <m/>
    <m/>
    <s v="D. Desarrolladores de soluciones digitales básicas"/>
    <s v="A84419597"/>
    <s v="Desarrollo de software informático y electrónico; compraventa de equipos informáticos y electrónicos; programación de aplicaciones"/>
    <s v="NO WEB"/>
    <s v="Específica para desarrollo de software, aplicaciones informáticas, con CNAE de programación."/>
    <s v="No Activa"/>
    <s v="No_Cliente"/>
    <s v="Burgos"/>
    <s v="09001"/>
    <n v="987275"/>
    <n v="1"/>
    <n v="3"/>
    <n v="0.17879999999999999"/>
    <n v="635470153"/>
    <n v="695599830"/>
    <m/>
    <m/>
    <s v=""/>
    <s v=""/>
    <s v=""/>
    <s v=""/>
    <s v="Administrador"/>
    <s v=" Director Financiero"/>
    <s v=" Consejero"/>
    <s v=" Consejero Delegado"/>
    <s v=" Administrador"/>
    <m/>
    <m/>
    <m/>
    <m/>
    <s v="No"/>
  </r>
  <r>
    <s v="ELECTRONIC NEW PERFORM SL"/>
    <m/>
    <m/>
    <x v="3"/>
    <s v="19-01 Sin tlf, sin web, no activa."/>
    <s v="Venta especialista"/>
    <s v="Gustavo Alberto Sanchez Blanco"/>
    <m/>
    <m/>
    <m/>
    <s v="— (No aplica a TI)"/>
    <s v="B54435060"/>
    <s v="Desarrollo y comercio de productos electrónicos e informáticos para el sector de la automoción; comercio al por mayor de mecánica / marítima"/>
    <s v="NO WEB"/>
    <s v="Revisando Axesor, aparece que el NIF fue revocado (“Cierre Prov. Hoja Reg. / Revocación del NIF”) a fecha 2/12/2024. Por tanto, ya no está activa legalmente."/>
    <s v="No Activa"/>
    <s v="No_Cliente"/>
    <s v="Alicante"/>
    <s v="03560"/>
    <n v="4071059"/>
    <n v="11"/>
    <n v="2"/>
    <n v="0.17879999999999999"/>
    <m/>
    <m/>
    <m/>
    <m/>
    <s v=""/>
    <s v=""/>
    <s v=""/>
    <s v=""/>
    <s v="Administrador"/>
    <s v=" Director Financiero"/>
    <s v=" Consejero"/>
    <s v=" Consejero Delegado"/>
    <s v=" Administrador"/>
    <m/>
    <m/>
    <m/>
    <m/>
    <s v="No"/>
  </r>
  <r>
    <s v="ISTHAR EVENTOS SL"/>
    <m/>
    <m/>
    <x v="3"/>
    <s v="28-10 968538368 No da señal // 3-10 968538368 No contesta // 10-11 968538368 No contesta "/>
    <s v="Venta especialista"/>
    <s v="Diego Bellido Perez"/>
    <m/>
    <m/>
    <m/>
    <s v="B. Integradores TI generalistas"/>
    <s v="B85528479"/>
    <s v="Actividades relacionadas con informática; análisis, confección de programas y consultoría informática; venta de equipos y programas informáticos"/>
    <s v="NO WEB"/>
    <s v="Hay servicios de desarrollo y consultoría informática, venta de software/hardware."/>
    <s v="No Activa"/>
    <s v="No_Cliente"/>
    <s v="Madrid"/>
    <s v="28049"/>
    <n v="1101271"/>
    <n v="7"/>
    <n v="2"/>
    <n v="0.17860000000000001"/>
    <m/>
    <m/>
    <m/>
    <m/>
    <s v=""/>
    <s v=""/>
    <s v=""/>
    <s v=""/>
    <s v="Administrador"/>
    <s v=" Director Financiero"/>
    <s v=" Consejero"/>
    <s v=" Consejero Delegado"/>
    <s v=" Administrador"/>
    <m/>
    <m/>
    <m/>
    <m/>
    <s v="No"/>
  </r>
  <r>
    <s v="GOLDOWEB SL"/>
    <m/>
    <m/>
    <x v="3"/>
    <s v="20-01 Sin tlf, sin web, no activa."/>
    <s v="Venta especialista"/>
    <s v="Manuel Jesus Gonzalez Rodriguez"/>
    <m/>
    <m/>
    <m/>
    <s v="D. Desarrolladores de soluciones digitales básicas"/>
    <s v="B17999913"/>
    <s v="Prestación de servicios informáticos de todo tipo"/>
    <s v="NO WEB"/>
    <s v="Objeto directo en servicios informáticos, desarrollo software."/>
    <s v="No Activa"/>
    <s v="No_Cliente"/>
    <s v="Girona"/>
    <s v="17600"/>
    <n v="931575"/>
    <n v="7"/>
    <n v="1"/>
    <n v="0.1782"/>
    <m/>
    <m/>
    <m/>
    <m/>
    <s v=""/>
    <s v=""/>
    <s v=""/>
    <s v=""/>
    <s v="Administrador"/>
    <s v=" Director Financiero"/>
    <s v=" Consejero"/>
    <s v=" Consejero Delegado"/>
    <s v=" Administrador"/>
    <m/>
    <m/>
    <m/>
    <m/>
    <s v="No"/>
  </r>
  <r>
    <s v="GO 12 UP SL"/>
    <m/>
    <m/>
    <x v="3"/>
    <s v="20-01 Sin tlf. Sin web. No aparece como inactiva."/>
    <s v="Venta especialista"/>
    <s v="Antonio Jesus Chacon Martin"/>
    <m/>
    <m/>
    <m/>
    <s v="— (No aplica a TI)"/>
    <s v="B85730307"/>
    <s v="Comercialización y explotación de productos y servicios avanzados de telecomunicaciones"/>
    <s v="NO WEB"/>
    <s v="Telecomunicaciones / productos avanzados; no se ve claramente desarrollo de aplicaciones TI."/>
    <s v="No Activa"/>
    <s v="No_Cliente"/>
    <s v="Madrid"/>
    <s v="28109"/>
    <n v="313607"/>
    <n v="3"/>
    <n v="1"/>
    <n v="0.1779"/>
    <m/>
    <m/>
    <m/>
    <m/>
    <s v=" Carlos Alberto Rojas Marquez"/>
    <s v=""/>
    <s v=""/>
    <s v=""/>
    <s v="Administrador"/>
    <s v=" Director Financiero"/>
    <s v=" Consejero"/>
    <s v=" Consejero Delegado"/>
    <s v=" Administrador"/>
    <m/>
    <m/>
    <m/>
    <m/>
    <s v="No"/>
  </r>
  <r>
    <s v="BE SOLIT TECNOLOGIES DE LA INFORMACIO SL"/>
    <m/>
    <m/>
    <x v="3"/>
    <s v="28-10 936352958 El telefono pertenece a un ayuntamiento "/>
    <s v="Venta especialista"/>
    <s v="Judith Aurea Arias Flor"/>
    <m/>
    <m/>
    <m/>
    <s v="B. Integradores TI generalistas"/>
    <s v="B64387186"/>
    <s v="Mantenimiento informático, instalación de redes y sistemas informáticos/comunicaciones; compra-venta de componentes y aplicaciones"/>
    <s v="NO WEB"/>
    <s v="Tiene mantenimiento, redes, componentes y aplicaciones. Multi-sector."/>
    <s v="No Activa"/>
    <s v="No_Cliente"/>
    <s v="Barcelona"/>
    <s v="08830"/>
    <n v="991771"/>
    <n v="1"/>
    <n v="1"/>
    <n v="0.17760000000000001"/>
    <m/>
    <m/>
    <m/>
    <m/>
    <s v=""/>
    <s v=""/>
    <s v=""/>
    <s v=""/>
    <s v="Administrador"/>
    <s v=" Director Financiero"/>
    <s v=" Consejero"/>
    <s v=" Consejero Delegado"/>
    <s v=" Administrador"/>
    <m/>
    <m/>
    <m/>
    <m/>
    <s v="No"/>
  </r>
  <r>
    <s v="MARGOVA SOLUCIONES SL"/>
    <m/>
    <m/>
    <x v="3"/>
    <s v="28-10 913721303 No contesta // 3-10 913721303 No contesta // 10-11 913721303 No contesta "/>
    <s v="Venta especialista"/>
    <s v="Manuel Jesus Molina Rosado"/>
    <m/>
    <m/>
    <m/>
    <s v="B. Integradores TI generalistas"/>
    <s v="B85575470"/>
    <s v="Desarrollo de proyectos informáticos, consulting y servicios de ingeniería informática"/>
    <s v="NO WEB"/>
    <s v="Actividad multi-sector con proyectos, consultoría y servicios de ingeniería TI. Clasificada como integrador TI generalista."/>
    <s v="No Activa"/>
    <s v="No_Cliente"/>
    <s v="Madrid"/>
    <s v="28034"/>
    <n v="1092757"/>
    <n v="7"/>
    <n v="1"/>
    <n v="0.1767"/>
    <m/>
    <m/>
    <m/>
    <m/>
    <s v=""/>
    <s v=""/>
    <s v=""/>
    <s v=""/>
    <s v="Administrador"/>
    <s v=" Director Financiero"/>
    <s v=" Consejero"/>
    <s v=" Consejero Delegado"/>
    <s v=" Administrador"/>
    <m/>
    <m/>
    <m/>
    <m/>
    <s v="No"/>
  </r>
  <r>
    <s v="CELSA MESSGERATE-ESPAÑA SL"/>
    <m/>
    <m/>
    <x v="4"/>
    <s v="23-01 Primeramente me atendió gk Carlos y hoy me ha atendido gk Marta Hidalgo comenta que para que ella pueda pasar a gerencia una carta de presentación del modelo colaborativo_x000a_ pendiente mandar email a nacional@celsaspain.com Att. De Marta Hidalgo."/>
    <s v="Venta especialista"/>
    <s v="Pedro Maria Diez Tella"/>
    <n v="961309378"/>
    <m/>
    <m/>
    <s v="— (No aplica a TI)"/>
    <s v="B97770150"/>
    <s v="Fabricación, importación y venta de aparatos electrónicos y eléctricos"/>
    <s v="NO WEB"/>
    <s v="Actividad industrial/electrónica, fuera del ámbito de servicios TI o software."/>
    <s v="Activa"/>
    <s v="Cliente_OSP"/>
    <s v="Valencia"/>
    <s v="46113"/>
    <n v="1078519"/>
    <n v="13"/>
    <n v="2"/>
    <n v="0.1767"/>
    <n v="961309360"/>
    <m/>
    <m/>
    <m/>
    <s v=""/>
    <s v=""/>
    <s v=""/>
    <s v=""/>
    <s v="Administrador"/>
    <s v=" Director Financiero"/>
    <s v=" Consejero"/>
    <s v=" Consejero Delegado"/>
    <s v=" Administrador"/>
    <m/>
    <m/>
    <m/>
    <m/>
    <s v="No"/>
  </r>
  <r>
    <s v="INFORMATICA Y SERVICIOS EMPRESARIALES DE CANARIAS SAL"/>
    <m/>
    <m/>
    <x v="3"/>
    <s v="20-01 928291569 Quien me atiende comenta que solamente crean software, no colaboran. "/>
    <s v="Venta especialista"/>
    <s v="Santiago Salazar Heredia"/>
    <n v="928291569"/>
    <s v="info@isecan.com"/>
    <m/>
    <s v="A. Informáticos"/>
    <s v="A35605856"/>
    <s v="Fabricación, montaje, reparación y venta/alquiler de máquinas y equipos de oficina"/>
    <s v="NO WEB"/>
    <s v="Actividad centrada en hardware y equipos de oficina. Multi-sector. Clasificada como informáticos."/>
    <s v="No Activa"/>
    <s v="No_Cliente"/>
    <s v="Las Palmas"/>
    <s v="35004"/>
    <n v="1037916"/>
    <n v="5"/>
    <n v="1"/>
    <n v="0.17599999999999999"/>
    <m/>
    <m/>
    <m/>
    <m/>
    <s v=" Benjamin Carmona Galvan"/>
    <s v=" David Lorente Alconchel"/>
    <s v=""/>
    <s v=""/>
    <s v="Administrador"/>
    <s v=" Director Financiero"/>
    <s v=" Consejero"/>
    <s v=" Consejero Delegado"/>
    <s v=" Administrador"/>
    <m/>
    <m/>
    <m/>
    <m/>
    <s v="No"/>
  </r>
  <r>
    <s v="OHW STUDIOS SL"/>
    <m/>
    <m/>
    <x v="3"/>
    <s v="20-01 Sin tlf. Sin web. No aparece como inactiva."/>
    <s v="Venta especialista"/>
    <s v="Ana Lozano Marchena"/>
    <m/>
    <m/>
    <m/>
    <s v="D. Desarrolladores de soluciones digitales básicas"/>
    <s v="B98514433"/>
    <s v="Desarrollo de simuladores, software y hardware; eventos, producción audiovisual"/>
    <s v="NO WEB"/>
    <s v="Portfolio orientado a software de simulación y multimedia. Multi-sector. Clasificada como desarrollador digital básico."/>
    <s v="No Activa"/>
    <s v="No_Cliente"/>
    <s v="Málaga"/>
    <s v="29004"/>
    <n v="350559"/>
    <n v="1"/>
    <n v="1"/>
    <n v="0.17599999999999999"/>
    <m/>
    <m/>
    <m/>
    <m/>
    <s v=""/>
    <s v=""/>
    <s v=""/>
    <s v=""/>
    <s v="Administrador"/>
    <s v=" Director Financiero"/>
    <s v=" Consejero"/>
    <s v=" Consejero Delegado"/>
    <s v=" Administrador"/>
    <m/>
    <m/>
    <m/>
    <m/>
    <s v="No"/>
  </r>
  <r>
    <s v="MADERN CONSULTING SL"/>
    <m/>
    <m/>
    <x v="3"/>
    <s v="28-10 937410417 No contesta // 3-10 937410417 No contesta //10-11 937410417 No contesta "/>
    <s v="Venta especialista"/>
    <s v="Jorge Navarro Ribas"/>
    <n v="937410417"/>
    <m/>
    <m/>
    <s v="B. Integradores TI generalistas"/>
    <s v="B65272957"/>
    <s v="Análisis y programación informática; consultoría; comercio de software y hardware"/>
    <s v="NO WEB"/>
    <s v="Servicios completos: software, hardware y consultoría informática. Multi-sector. Clasificada como integrador TI generalista."/>
    <s v="No Activa"/>
    <s v="No_Cliente"/>
    <s v="Barcelona"/>
    <s v="08304"/>
    <n v="1090936"/>
    <n v="7"/>
    <n v="1"/>
    <n v="0.1759"/>
    <m/>
    <m/>
    <m/>
    <m/>
    <s v=""/>
    <s v=""/>
    <s v=""/>
    <s v=""/>
    <s v="Administrador"/>
    <s v=" Director Financiero"/>
    <s v=" Consejero"/>
    <s v=" Consejero Delegado"/>
    <s v=" Administrador"/>
    <m/>
    <m/>
    <m/>
    <m/>
    <s v="No"/>
  </r>
  <r>
    <s v="GRAVITY CONSUMIBLES Y ORDENADORES SL"/>
    <m/>
    <m/>
    <x v="3"/>
    <s v="03-02 963745076- No disponible. Sin web. Activa.05-02  963745076- No disponible. 06-02  963745076- No disponible 09-02 963745076- No disponible."/>
    <s v="Venta especialista"/>
    <s v="Francisco Jose Marmaneu Navarro"/>
    <n v="963745076"/>
    <m/>
    <m/>
    <s v="A. Informáticos"/>
    <s v="B97278931"/>
    <s v="Venta, reparación e instalación de ordenadores, impresoras y consumibles"/>
    <s v="NO WEB"/>
    <s v="Actividad de hardware, instalación y soporte técnico. Multi-sector. Clasificada como informáticos."/>
    <s v="Activa"/>
    <s v="Cliente_JZ"/>
    <s v="Valencia"/>
    <s v="46007"/>
    <n v="335113"/>
    <n v="2"/>
    <n v="2"/>
    <n v="0.17580000000000001"/>
    <n v="963361900"/>
    <n v="651655157"/>
    <n v="655275565"/>
    <n v="627441283"/>
    <s v=""/>
    <s v=""/>
    <s v=""/>
    <s v=""/>
    <s v="Administrador"/>
    <s v=" Director Financiero"/>
    <s v=" Consejero"/>
    <s v=" Consejero Delegado"/>
    <s v=" Administrador"/>
    <m/>
    <m/>
    <m/>
    <m/>
    <s v="No"/>
  </r>
  <r>
    <s v="NETRIX PROJECTS SL"/>
    <m/>
    <m/>
    <x v="3"/>
    <s v="20-10 915721410 No contesta"/>
    <s v="Venta especialista"/>
    <s v="Jose Molina Gonzalez"/>
    <m/>
    <m/>
    <m/>
    <s v="D. Desarrolladores de soluciones digitales básicas"/>
    <s v="B83648766"/>
    <s v="Diseño, desarrollo y promoción de páginas web; comercio electrónico y publicidad"/>
    <s v="NO WEB"/>
    <s v="Perfil LinkedIn confirma especialización en páginas web, e-commerce y marketing digital. Multi-sector. Clasificada como desarrollador digital básico."/>
    <s v="No Activa"/>
    <s v="No_Cliente"/>
    <s v="Madrid"/>
    <s v="28002"/>
    <n v="926359"/>
    <n v="7"/>
    <n v="1"/>
    <n v="0.17560000000000001"/>
    <m/>
    <m/>
    <m/>
    <m/>
    <s v=""/>
    <s v=""/>
    <s v=""/>
    <s v=""/>
    <s v="Administrador"/>
    <s v=" Director Financiero"/>
    <s v=" Consejero"/>
    <s v=" Consejero Delegado"/>
    <s v=" Administrador"/>
    <m/>
    <m/>
    <m/>
    <m/>
    <s v="No"/>
  </r>
  <r>
    <s v="SKAINET SL"/>
    <m/>
    <m/>
    <x v="3"/>
    <s v="03-02 932470404-No disponible. 93 207 62 43 No disponible. Sin web.Activa.05-02 932470404-No disponible. 93 207 62 43 No disponible. 06-02 932470404-No disponible. 93 207 62 43 No disponible 09-02 932470404-No disponible. 93 207 62 43 No disponible. "/>
    <s v="Venta especialista"/>
    <s v="Nunsys"/>
    <n v="932470404"/>
    <m/>
    <m/>
    <s v="— (No aplica a TI)"/>
    <s v="B65601684"/>
    <s v="Producción y grabación audiovisual en distintos formatos; prestación de servicios multimedia"/>
    <s v="NO WEB"/>
    <s v="Empresa del sector audiovisual, no TI/software."/>
    <s v="Activa"/>
    <s v="No_Cliente"/>
    <s v="Barcelona"/>
    <s v="08037"/>
    <n v="709236"/>
    <n v="4"/>
    <n v="1"/>
    <n v="0.17549999999999999"/>
    <n v="932076243"/>
    <m/>
    <m/>
    <m/>
    <s v=""/>
    <s v=""/>
    <s v=""/>
    <s v=""/>
    <s v="Administrador"/>
    <s v=" Director Financiero"/>
    <s v=" Consejero"/>
    <s v=" Consejero Delegado"/>
    <s v=" Administrador"/>
    <m/>
    <m/>
    <m/>
    <m/>
    <s v="No"/>
  </r>
  <r>
    <s v="LCI CONSULTANTS SL"/>
    <m/>
    <m/>
    <x v="3"/>
    <s v="30-10 932287815 No contesta // 3-10 932287815 No contesta // 10-11 932287815 No contesta //  915721410 No contesta "/>
    <s v="Venta especialista"/>
    <s v="David Augusto Calvente Nomdedeu"/>
    <n v="932287815"/>
    <m/>
    <m/>
    <s v="B. Integradores TI generalistas"/>
    <s v="B62211008"/>
    <s v="Servicios informáticos; venta de material y programas; equipos electrónicos"/>
    <s v="NO WEB"/>
    <s v="Portfolio mixto: servicios TI, software y hardware. Multi-sector. Clasificada como integrador TI generalista."/>
    <s v="No Activa"/>
    <s v="No_Cliente"/>
    <s v="Barcelona"/>
    <s v="08008"/>
    <n v="302629"/>
    <n v="11"/>
    <n v="2"/>
    <n v="0.1754"/>
    <m/>
    <m/>
    <m/>
    <m/>
    <s v=" Beatriz Reboll Bueso"/>
    <s v=""/>
    <s v=""/>
    <s v=""/>
    <s v="Administrador"/>
    <s v=" Director Financiero"/>
    <s v=" Consejero"/>
    <s v=" Consejero Delegado"/>
    <s v=" Administrador"/>
    <m/>
    <m/>
    <m/>
    <m/>
    <s v="No"/>
  </r>
  <r>
    <s v="EVOLUCION INFORMATICA HOTELERA SL"/>
    <m/>
    <m/>
    <x v="2"/>
    <s v="20-10 971478001 (3) No vicente, maricarmen indica que por el tipo de producto que gestiona con sus clientes no es interesante la parte de telco y soluciones digitales. "/>
    <s v="Venta especialista"/>
    <s v="Vicente Selma Durba"/>
    <n v="971478001"/>
    <s v="info@evolucioninformatica.com"/>
    <m/>
    <s v="C. Integradores TI sectoriales"/>
    <s v="B07792559"/>
    <s v="Programación, análisis de procesos, desarrollo de software para sector hotelero"/>
    <s v="NO WEB"/>
    <s v="Orientada a software para gestión hotelera. Vertical claro en turismo/HORECA. Clasificada como integrador TI sectorial."/>
    <s v="Activa"/>
    <s v="No_Cliente"/>
    <s v="Illes Balears"/>
    <s v="07009"/>
    <n v="757722"/>
    <n v="11"/>
    <n v="1"/>
    <n v="0.17530000000000001"/>
    <n v="615819080"/>
    <n v="615101301"/>
    <n v="654396294"/>
    <n v="654396291"/>
    <s v=" Jorge Miguel Echeazarra Zacares"/>
    <s v=""/>
    <s v=""/>
    <s v=""/>
    <s v="Administrador"/>
    <s v=" Director Financiero"/>
    <s v=" Consejero"/>
    <s v=" Consejero Delegado"/>
    <s v=" Administrador"/>
    <s v=" comercial@evolucioninformatica.com"/>
    <s v=" evolucion@evolucion-informatica.com"/>
    <m/>
    <m/>
    <s v="No"/>
  </r>
  <r>
    <s v="TELBIZ GLOBAL SL"/>
    <m/>
    <m/>
    <x v="3"/>
    <s v="20-01 915358883- Tlf. erróneo. Sin web. Activa."/>
    <s v="Venta especialista"/>
    <s v="Sebastian Briones Moyano"/>
    <n v="915358883"/>
    <m/>
    <m/>
    <s v="— (No aplica a TI)"/>
    <s v="B85917441"/>
    <s v="Comercio de telecomunicaciones, productos financieros y tarjetas"/>
    <s v="NO WEB"/>
    <s v="Actividad vinculada a telecomunicaciones/finanzas, no desarrollo TI. Fuera del ámbito TI."/>
    <s v="No Activa"/>
    <s v="No_Cliente"/>
    <s v="Madrid"/>
    <s v="28003"/>
    <n v="830265"/>
    <n v="3"/>
    <n v="1"/>
    <n v="0.17530000000000001"/>
    <m/>
    <m/>
    <m/>
    <m/>
    <s v=" Manuel Jose Sos Gallen"/>
    <s v=""/>
    <s v=""/>
    <s v=""/>
    <s v="Administrador"/>
    <s v=" Director Financiero"/>
    <s v=" Consejero"/>
    <s v=" Consejero Delegado"/>
    <s v=" Administrador"/>
    <m/>
    <m/>
    <m/>
    <m/>
    <s v="No"/>
  </r>
  <r>
    <s v="GROUP OPERATOR LANK ZONE SL"/>
    <m/>
    <m/>
    <x v="3"/>
    <s v="No hay teléfono ni email de contacto"/>
    <s v="Carlota"/>
    <s v="Francisco Javier Ejarque Montolio"/>
    <m/>
    <m/>
    <m/>
    <s v="A. Informáticos"/>
    <s v="B82089616"/>
    <s v="Importación, venta y fabricación de material informático, electrónico y de audio/video"/>
    <s v="NO WEB"/>
    <s v="Actividad centrada en hardware/equipos electrónicos. Multi-sector. Clasificada como informáticos."/>
    <s v="No Activa"/>
    <s v="No_Cliente"/>
    <s v="Madrid"/>
    <s v="28020"/>
    <n v="306370"/>
    <n v="3"/>
    <n v="1"/>
    <n v="0.17519999999999999"/>
    <m/>
    <m/>
    <m/>
    <m/>
    <s v=""/>
    <s v=""/>
    <s v=""/>
    <s v=""/>
    <s v="Administrador"/>
    <s v=" Director Financiero"/>
    <s v=" Consejero"/>
    <s v=" Consejero Delegado"/>
    <s v=" Administrador"/>
    <m/>
    <m/>
    <m/>
    <m/>
    <s v="No"/>
  </r>
  <r>
    <s v="PLEXUS SERVICIOS GENERALES SL"/>
    <m/>
    <m/>
    <x v="3"/>
    <s v="03-02  981569080 -No disponible. ww.plexus.es Activa.05-02  981569080 -No disponible06-02  981569080 -No disponible 09-02  981569080 -No disponible."/>
    <s v="Venta especialista"/>
    <s v="Julian Algarra Ruiz"/>
    <n v="981569080"/>
    <m/>
    <m/>
    <s v="— (No aplica a TI)"/>
    <s v="B70071162"/>
    <s v="Servicios publicitarios, técnicos de ingeniería y de gestión"/>
    <s v="NO WEB"/>
    <s v="Objeto social no enfocado en TI (publicidad, ingeniería)."/>
    <s v="No Activa"/>
    <s v="No_Cliente"/>
    <s v="A Coruña"/>
    <s v="15702"/>
    <n v="796734"/>
    <n v="60"/>
    <n v="4"/>
    <n v="0.17510000000000001"/>
    <m/>
    <m/>
    <m/>
    <m/>
    <s v=""/>
    <s v=""/>
    <s v=""/>
    <s v=""/>
    <s v="Administrador"/>
    <s v=" Director Financiero"/>
    <s v=" Consejero"/>
    <s v=" Consejero Delegado"/>
    <s v=" Administrador"/>
    <m/>
    <m/>
    <m/>
    <m/>
    <s v="No"/>
  </r>
  <r>
    <s v="EPROCEDO SL"/>
    <m/>
    <m/>
    <x v="3"/>
    <s v="20-01 Sin tlf, sin web, no muestra actividad recientemente."/>
    <s v="Venta especialista"/>
    <s v="Jose Carlos Mecho Meca"/>
    <m/>
    <m/>
    <m/>
    <s v="D. Desarrolladores de soluciones digitales básicas"/>
    <s v="B85928257"/>
    <s v="Desarrollo y prestación de servicios de software, comercialización y mantenimiento"/>
    <s v="NO WEB"/>
    <s v="Actividad centrada en servicios tecnológicos y desarrollo de software. Multi-sector. Clasificada como desarrollador digital básico."/>
    <s v="No Activa"/>
    <s v="No_Cliente"/>
    <s v="Madrid"/>
    <s v="28703"/>
    <n v="919753"/>
    <n v="1"/>
    <n v="1"/>
    <n v="0.17460000000000001"/>
    <m/>
    <m/>
    <m/>
    <m/>
    <s v=" Oscar Mecho Meca"/>
    <s v=""/>
    <s v=""/>
    <s v=""/>
    <s v="Administrador"/>
    <s v=" Director Financiero"/>
    <s v=" Consejero"/>
    <s v=" Consejero Delegado"/>
    <s v=" Administrador"/>
    <m/>
    <m/>
    <m/>
    <m/>
    <s v="No"/>
  </r>
  <r>
    <s v="SERVI-INFO SL"/>
    <m/>
    <m/>
    <x v="3"/>
    <s v="30-10 934123718 No da señal  // 917310568 No contesta // 3-11 934123718 No da señal  // 917310568 No contesta // 20-11 917310568 No contesta "/>
    <s v="Venta especialista"/>
    <s v="Albert Alcalde Francisco Juan Ribera"/>
    <n v="934123718"/>
    <m/>
    <m/>
    <s v="B. Integradores TI generalistas"/>
    <s v="B82924010"/>
    <s v="Diseño, desarrollo e implementación de software; consultoría en sistemas TI"/>
    <s v="NO WEB"/>
    <s v="Portfolio de software y consultoría en sistemas telemáticos. Multi-sector. Clasificada como integrador TI generalista."/>
    <s v="No Activa"/>
    <s v="No_Cliente"/>
    <s v="Madrid"/>
    <s v="28034"/>
    <n v="969459"/>
    <n v="1"/>
    <n v="1"/>
    <n v="0.17430000000000001"/>
    <m/>
    <m/>
    <m/>
    <m/>
    <s v=" Francisco Juan De Ribera Albert Alcalde"/>
    <s v=""/>
    <s v=""/>
    <s v=""/>
    <s v="Administrador"/>
    <s v=" Director Financiero"/>
    <s v=" Consejero"/>
    <s v=" Consejero Delegado"/>
    <s v=" Administrador"/>
    <m/>
    <m/>
    <m/>
    <m/>
    <s v="No"/>
  </r>
  <r>
    <s v="XFERA CONTIDOS INTERACTIVOS SL"/>
    <m/>
    <m/>
    <x v="3"/>
    <s v="03-02 986730215-No disponible. Sin web. Activa. 05-02 986730215-No disponible."/>
    <s v="Venta especialista"/>
    <s v="Gerardo Sabater Ferrer"/>
    <n v="986730215"/>
    <s v="info@e-imaxina.com"/>
    <m/>
    <s v="D. Desarrolladores de soluciones digitales básicas"/>
    <s v="B36588937"/>
    <s v="Desarrollo de productos y servicios informáticos; consultoría en nuevas tecnologías; formación"/>
    <s v="NO WEB"/>
    <s v="Portfolio incluye desarrollo de software, consultoría TIC y formación. Multi-sector. Clasificada como desarrollador digital básico."/>
    <s v="No Activa"/>
    <s v="No_Cliente"/>
    <s v="Pontevedra"/>
    <s v="36980"/>
    <n v="1018499"/>
    <n v="8"/>
    <n v="2"/>
    <n v="0.17399999999999999"/>
    <m/>
    <m/>
    <m/>
    <m/>
    <s v=""/>
    <s v=""/>
    <s v=""/>
    <s v=""/>
    <s v="Administrador"/>
    <s v=" Director Financiero"/>
    <s v=" Consejero"/>
    <s v=" Consejero Delegado"/>
    <s v=" Administrador"/>
    <m/>
    <m/>
    <m/>
    <m/>
    <s v="No"/>
  </r>
  <r>
    <s v="NETWENN SL"/>
    <m/>
    <m/>
    <x v="3"/>
    <s v="20-01- Empresa inactiva, sin web."/>
    <s v="Venta especialista"/>
    <s v="Julian Algarra Ruiz"/>
    <n v="934463625"/>
    <m/>
    <m/>
    <s v="A. Informáticos"/>
    <s v="B63607063"/>
    <s v="Venta y mantenimiento de equipos informáticos"/>
    <s v="NO WEB"/>
    <s v="Actividad basada en hardware y soporte técnico. Multi-sector. Clasificada como informáticos."/>
    <s v="No Activa"/>
    <s v="No_Cliente"/>
    <s v="Barcelona"/>
    <s v="08041"/>
    <n v="844975"/>
    <n v="1"/>
    <n v="1"/>
    <n v="0.17399999999999999"/>
    <m/>
    <m/>
    <m/>
    <m/>
    <s v=" Carlos Martinez Gil"/>
    <s v=""/>
    <s v=""/>
    <s v=""/>
    <s v="Administrador"/>
    <s v=" Director Financiero"/>
    <s v=" Consejero"/>
    <s v=" Consejero Delegado"/>
    <s v=" Administrador"/>
    <m/>
    <m/>
    <m/>
    <m/>
    <s v="No"/>
  </r>
  <r>
    <s v="HERRADOR FUSTER SISTEMAS INFORMATICOS SL"/>
    <m/>
    <m/>
    <x v="3"/>
    <s v="20-10 965230985 No contesta // 20-10 965923500 No contesta // 3-11 965230985 No contesta // 965923500  No contesta // 20-11 965230985 No contesta - 965923500 No contesta "/>
    <s v="Venta especialista"/>
    <s v="Jesus Ibañez Gual"/>
    <n v="965230985"/>
    <s v="hfsistemas@hfsistemas.com"/>
    <m/>
    <s v="B. Integradores TI generalistas"/>
    <s v="B53336962"/>
    <s v="Venta de equipos informáticos, material de oficina y componentes electrónicos; programación informática"/>
    <s v="NO WEB"/>
    <s v="Portfolio mixto: hardware, programación y servicios de mantenimiento. Multi-sector. Clasificada como integrador TI generalista."/>
    <s v="No Activa"/>
    <s v="Cliente_OSP"/>
    <s v="Alicante"/>
    <s v="03110"/>
    <n v="333338"/>
    <n v="9"/>
    <n v="3"/>
    <n v="0.1736"/>
    <n v="965923500"/>
    <n v="965168874"/>
    <n v="965118158"/>
    <n v="965118188"/>
    <s v=""/>
    <s v=""/>
    <s v=""/>
    <s v=""/>
    <s v="Administrador"/>
    <s v=" Director Financiero"/>
    <s v=" Consejero"/>
    <s v=" Consejero Delegado"/>
    <s v=" Administrador"/>
    <m/>
    <m/>
    <m/>
    <m/>
    <s v="SI"/>
  </r>
  <r>
    <s v="EURO DATA TECHNOLOGIES SL"/>
    <m/>
    <m/>
    <x v="2"/>
    <s v="30-10 916770300 No les interesa porque no cuadra con su modelo de negocio"/>
    <s v="Venta especialista"/>
    <s v="Reyes Sales Parra"/>
    <m/>
    <m/>
    <m/>
    <s v="B. Integradores TI generalistas"/>
    <s v="B86490521"/>
    <s v="Fabricación, distribución y mantenimiento de equipos electrónicos/informáticos; desarrollo de software"/>
    <s v="NO WEB"/>
    <s v="Actividad incluye hardware y desarrollo software. Multi-sector. Clasificada como integrador TI generalista."/>
    <s v="No Activa"/>
    <s v="No_Cliente"/>
    <s v="Madrid"/>
    <s v="28830"/>
    <n v="4068127"/>
    <n v="19"/>
    <n v="1"/>
    <n v="0.17330000000000001"/>
    <m/>
    <m/>
    <m/>
    <m/>
    <s v=""/>
    <s v=""/>
    <s v=""/>
    <s v=""/>
    <s v="Administrador"/>
    <s v=" Director Financiero"/>
    <s v=" Consejero"/>
    <s v=" Consejero Delegado"/>
    <s v=" Administrador"/>
    <m/>
    <m/>
    <m/>
    <m/>
    <s v="No"/>
  </r>
  <r>
    <s v="INTEGRA INFORMATION TECHNOLOGIES SL"/>
    <m/>
    <m/>
    <x v="4"/>
    <s v="Enviado formulario página web. Volver a llamar 16/10"/>
    <s v="María"/>
    <s v="David Izquierdo Castillo"/>
    <m/>
    <m/>
    <s v="91 576 55 92"/>
    <s v="A. Informáticos"/>
    <s v="B81586398"/>
    <s v="Distribución de servicios y equipos informáticos"/>
    <s v="NO WEB"/>
    <s v="Actividad de hardware/distribución, sin software propio. Clasificada como informáticos."/>
    <s v="No Activa"/>
    <s v="No_Cliente"/>
    <s v="Madrid"/>
    <s v="28411"/>
    <n v="926346"/>
    <n v="8"/>
    <n v="1"/>
    <n v="0.1731"/>
    <m/>
    <m/>
    <m/>
    <m/>
    <s v=""/>
    <s v=""/>
    <s v=""/>
    <s v=""/>
    <s v="Administrador"/>
    <s v=" Director Financiero"/>
    <s v=" Consejero"/>
    <s v=" Consejero Delegado"/>
    <s v=" Administrador"/>
    <m/>
    <m/>
    <m/>
    <m/>
    <s v="No"/>
  </r>
  <r>
    <s v="SUITELAND SL"/>
    <m/>
    <m/>
    <x v="5"/>
    <s v="Enviado correo 15/10 - Error en dirección mail"/>
    <s v="Carlota"/>
    <s v="Raul Luis Ballester Gonzalez"/>
    <n v="956322985"/>
    <s v="info@suiteland.com"/>
    <m/>
    <s v="A. Informáticos"/>
    <s v="B11840154"/>
    <s v="Venta mayorista y minorista de productos informáticos (microordenadores, sistemas, accesorios)"/>
    <s v="NO WEB"/>
    <s v="Enfocada en hardware y periféricos. Multi-sector. Clasificada como informáticos."/>
    <s v="No Activa"/>
    <s v="No_Cliente"/>
    <s v="Cádiz"/>
    <s v="11403"/>
    <n v="902842"/>
    <n v="1"/>
    <n v="1"/>
    <n v="0.17230000000000001"/>
    <n v="648040841"/>
    <m/>
    <m/>
    <m/>
    <s v=" Carlos Veciana Nogues"/>
    <s v=" Carlos Llop Peset"/>
    <s v=""/>
    <s v=""/>
    <s v="Administrador"/>
    <s v=" Director Financiero"/>
    <s v=" Consejero"/>
    <s v=" Consejero Delegado"/>
    <s v=" Administrador"/>
    <m/>
    <m/>
    <m/>
    <m/>
    <s v="No"/>
  </r>
  <r>
    <s v="MIKKELSENMEDIA SPAIN SL"/>
    <m/>
    <m/>
    <x v="3"/>
    <s v="20-01 Sin tlf. Sin web. Sin actividad."/>
    <s v="Venta especialista"/>
    <s v="Laura Marino Brignall"/>
    <m/>
    <m/>
    <m/>
    <s v="D. Desarrolladores de soluciones digitales básicas"/>
    <s v="B64977507"/>
    <s v="Marketing online; diseño, programación, instalación y mantenimiento de software y equipos"/>
    <s v="NO WEB"/>
    <s v="Perfil LinkedIn confirma enfoque en marketing digital y desarrollo de software. Multi-sector. Clasificada como desarrollador digital básico."/>
    <s v="No Activa"/>
    <s v="No_Cliente"/>
    <s v="Barcelona"/>
    <s v="08003"/>
    <n v="966104"/>
    <n v="1"/>
    <n v="1"/>
    <n v="0.17219999999999999"/>
    <m/>
    <m/>
    <m/>
    <m/>
    <s v=" Roberto Breva Castell"/>
    <s v=" Rafael Vilar Ten"/>
    <s v=" Grupo Berdin"/>
    <s v=""/>
    <s v="Administrador"/>
    <s v=" Director Financiero"/>
    <s v=" Consejero"/>
    <s v=" Consejero Delegado"/>
    <s v=" Administrador"/>
    <m/>
    <m/>
    <m/>
    <m/>
    <s v="No"/>
  </r>
  <r>
    <s v="ATLAS DIGITAL NET INFORMATICA SL"/>
    <m/>
    <m/>
    <x v="1"/>
    <s v="20-01 Sin tlf. Sin web. Sin actividad."/>
    <s v="Venta especialista"/>
    <s v="Jorge Andres Gallach"/>
    <m/>
    <m/>
    <m/>
    <s v="B. Integradores TI generalistas"/>
    <s v="B82965948"/>
    <s v="Servicios profesionales, técnicos y formación en informática y nuevas tecnologías"/>
    <s v="NO WEB"/>
    <s v="Portfolio de formación, servicios técnicos y profesionales en TI. Multi-sector. Clasificada como integrador TI generalista."/>
    <s v="Activa"/>
    <s v="No_Cliente"/>
    <s v="Madrid"/>
    <s v="28660"/>
    <n v="976198"/>
    <n v="1"/>
    <n v="1"/>
    <n v="0.17219999999999999"/>
    <m/>
    <m/>
    <m/>
    <m/>
    <s v=""/>
    <s v=""/>
    <s v=""/>
    <s v=""/>
    <s v="Administrador"/>
    <s v=" Director Financiero"/>
    <s v=" Consejero"/>
    <s v=" Consejero Delegado"/>
    <s v=" Administrador"/>
    <m/>
    <m/>
    <m/>
    <m/>
    <s v="No"/>
  </r>
  <r>
    <s v="VIRTUAL PLAY SL"/>
    <m/>
    <m/>
    <x v="3"/>
    <s v="No encuentro telefono"/>
    <s v="Venta especialista"/>
    <s v="Maria Elena Moya Fernandez"/>
    <m/>
    <m/>
    <m/>
    <s v="A. Informáticos"/>
    <s v="B84456938"/>
    <s v="Distribución y comercialización de software y hardware; accesorios y periféricos de videojuegos"/>
    <s v="NO WEB"/>
    <s v="Enfocada en hardware y software de entretenimiento. Multi-sector. Clasificada como informáticos."/>
    <s v="No Activa"/>
    <s v="No_Cliente"/>
    <s v="Madrid"/>
    <s v="28260"/>
    <n v="820918"/>
    <n v="7"/>
    <n v="1"/>
    <n v="0.17199999999999999"/>
    <m/>
    <m/>
    <m/>
    <m/>
    <s v=""/>
    <s v=""/>
    <s v=""/>
    <s v=""/>
    <s v="Administrador"/>
    <s v=" Director Financiero"/>
    <s v=" Consejero"/>
    <s v=" Consejero Delegado"/>
    <s v=" Administrador"/>
    <m/>
    <m/>
    <m/>
    <m/>
    <s v="No"/>
  </r>
  <r>
    <s v="AUDITORIA INFORMATICA GESFOR SA"/>
    <m/>
    <m/>
    <x v="3"/>
    <s v="20-01 913048094-Tlf. erróneo es otra consultoria informatica. No web, aparece sin actividad."/>
    <s v="Venta especialista"/>
    <s v="Teresa Serrano Luis Miguel"/>
    <n v="913048094"/>
    <s v="gesfor@gesfor.es"/>
    <m/>
    <s v="B. Integradores TI generalistas"/>
    <s v="A78666757"/>
    <s v="Prestación de servicios de auditoría informática"/>
    <s v="NO WEB"/>
    <s v="Web oficial activa, especializada en consultoría y auditoría informática. Multi-sector. Clasificada como integrador TI generalista."/>
    <s v="No Activa"/>
    <s v="No_Cliente"/>
    <s v="Madrid"/>
    <s v="28050"/>
    <n v="9015182"/>
    <n v="20"/>
    <n v="1"/>
    <n v="0.1716"/>
    <m/>
    <m/>
    <m/>
    <m/>
    <s v=" Elena Serrano Nomdedeu"/>
    <s v=" Francisca Victoria Sau Salazar"/>
    <s v=""/>
    <s v=""/>
    <s v="Administrador"/>
    <s v=" Director Financiero"/>
    <s v=" Consejero"/>
    <s v=" Consejero Delegado"/>
    <s v=" Administrador"/>
    <s v=" info@gesfor.es"/>
    <m/>
    <m/>
    <m/>
    <s v="No"/>
  </r>
  <r>
    <s v="GESLIFE COLOMBIA SL"/>
    <m/>
    <m/>
    <x v="3"/>
    <s v="No es posible encontrar número de tlfn"/>
    <s v="Venta especialista"/>
    <s v="Alberto Pages Gil"/>
    <m/>
    <m/>
    <m/>
    <s v="A. Informáticos"/>
    <s v="B18894055"/>
    <s v="Comercialización y distribución de hardware/software para servicios de localización"/>
    <s v="NO WEB"/>
    <s v="Actividad centrada en hardware y software asociados a servicios de localización. Sin vertical claro. Clasificada como informáticos."/>
    <s v="No Activa"/>
    <s v="No_Cliente"/>
    <s v="Granada"/>
    <s v="18010"/>
    <n v="3885244"/>
    <n v="7"/>
    <n v="1"/>
    <n v="0.1716"/>
    <m/>
    <m/>
    <m/>
    <m/>
    <s v=""/>
    <s v=""/>
    <s v=""/>
    <s v=""/>
    <s v="Administrador"/>
    <s v=" Director Financiero"/>
    <s v=" Consejero"/>
    <s v=" Consejero Delegado"/>
    <s v=" Administrador"/>
    <m/>
    <m/>
    <m/>
    <m/>
    <s v="No"/>
  </r>
  <r>
    <s v="INVESTOOLS SL"/>
    <m/>
    <m/>
    <x v="3"/>
    <s v="No es posible encontrar número de tlfn"/>
    <s v="Venta especialista"/>
    <s v="Luis Mas De Marco"/>
    <m/>
    <m/>
    <m/>
    <s v="B. Integradores TI generalistas"/>
    <s v="B84144062"/>
    <s v="Prestación de servicios de informática"/>
    <s v="NO WEB"/>
    <s v="Cartera genérica de servicios TI. Multi-sector, sin especialización vertical. Clasificada como integrador TI generalista."/>
    <s v="No Activa"/>
    <s v="No_Cliente"/>
    <s v="Madrid"/>
    <s v="28030"/>
    <n v="882617"/>
    <n v="8"/>
    <n v="1"/>
    <n v="0.17150000000000001"/>
    <m/>
    <m/>
    <m/>
    <m/>
    <s v=""/>
    <s v=""/>
    <s v=""/>
    <s v=""/>
    <s v="Administrador"/>
    <s v=" Director Financiero"/>
    <s v=" Consejero"/>
    <s v=" Consejero Delegado"/>
    <s v=" Administrador"/>
    <m/>
    <m/>
    <m/>
    <m/>
    <s v="No"/>
  </r>
  <r>
    <s v="INESLINE SA"/>
    <m/>
    <m/>
    <x v="3"/>
    <s v="21-10 944356290 No contesta // 30-10 944356290 No contesta // 3-10 944356290 No contesta / 10-11 944356290 No contesta // 21-10 944356290 No contesta "/>
    <s v="Venta especialista"/>
    <s v="Jose Luis Fernandez Fernandez"/>
    <n v="944356290"/>
    <m/>
    <m/>
    <s v="B. Integradores TI generalistas"/>
    <s v="A95184115"/>
    <s v="Asesoramiento, consultoría, formación y desarrollo de programas/equipos informáticos"/>
    <s v="NO WEB"/>
    <s v="Servicios TI de consultoría, formación y software. Multi-sector. Clasificada como integrador TI generalista."/>
    <s v="No Activa"/>
    <s v="No_Cliente"/>
    <s v="Madrid"/>
    <s v="28010"/>
    <n v="565859"/>
    <n v="3"/>
    <n v="2"/>
    <n v="0.1714"/>
    <n v="952198850"/>
    <m/>
    <m/>
    <m/>
    <s v=""/>
    <s v=""/>
    <s v=""/>
    <s v=""/>
    <s v="Administrador"/>
    <s v=" Director Financiero"/>
    <s v=" Consejero"/>
    <s v=" Consejero Delegado"/>
    <s v=" Administrador"/>
    <m/>
    <m/>
    <m/>
    <m/>
    <s v="No"/>
  </r>
  <r>
    <s v="SALVA COMPLEMENTOS INFORMATICOS SL"/>
    <m/>
    <m/>
    <x v="3"/>
    <s v="No es posible encontrar número de tlfn"/>
    <s v="Venta especialista"/>
    <s v="Maria Teresa Calvo Pachon"/>
    <m/>
    <m/>
    <m/>
    <s v="B. Integradores TI generalistas"/>
    <s v="B47636774"/>
    <s v="Desarrollo y comercialización de aplicaciones informáticas; integración de sistemas e infraestructuras"/>
    <s v="NO WEB"/>
    <s v="Portfolio completo: desarrollo de software, integración de sistemas, consultoría en TI. Multi-sector. Clasificada como integrador TI generalista."/>
    <s v="No Activa"/>
    <s v="No_Cliente"/>
    <s v="Valladolid"/>
    <s v="47005"/>
    <n v="996934"/>
    <n v="7"/>
    <n v="1"/>
    <n v="0.1714"/>
    <m/>
    <m/>
    <m/>
    <m/>
    <s v=" Worldwide Trading Partners Lp"/>
    <s v=""/>
    <s v=""/>
    <s v=""/>
    <s v="Administrador"/>
    <s v=" Director Financiero"/>
    <s v=" Consejero"/>
    <s v=" Consejero Delegado"/>
    <s v=" Administrador"/>
    <m/>
    <m/>
    <m/>
    <m/>
    <s v="No"/>
  </r>
  <r>
    <s v="FLARE PRODUCTIONS SL"/>
    <m/>
    <m/>
    <x v="3"/>
    <s v="20-01 Sin tlf. Sin web. Sin actividad reciente."/>
    <s v="Venta especialista"/>
    <s v="Victor Carrion Cases"/>
    <m/>
    <m/>
    <m/>
    <s v="D. Desarrolladores de soluciones digitales básicas"/>
    <s v="B91959163"/>
    <s v="I+D de software, multimedia, cine y aplicaciones informáticas"/>
    <s v="NO WEB"/>
    <s v="Perfil en LinkedIn confirma enfoque en software y multimedia. Multi-sector. Clasificada como desarrollador digital básico."/>
    <s v="No Activa"/>
    <s v="No_Cliente"/>
    <s v="Sevilla"/>
    <s v="41001"/>
    <n v="826802"/>
    <n v="7"/>
    <n v="1"/>
    <n v="0.1714"/>
    <m/>
    <m/>
    <m/>
    <m/>
    <s v=" Encarnacion Delgado Arista"/>
    <s v=""/>
    <s v=""/>
    <s v=""/>
    <s v="Administrador"/>
    <s v=" Director Financiero"/>
    <s v=" Consejero"/>
    <s v=" Consejero Delegado"/>
    <s v=" Administrador"/>
    <m/>
    <m/>
    <m/>
    <m/>
    <s v="No"/>
  </r>
  <r>
    <s v="NETERA SOLUTIONS SL"/>
    <m/>
    <m/>
    <x v="3"/>
    <s v="20-01 Sin tlf. Sin web y sin actividad reciente."/>
    <s v="Venta especialista"/>
    <s v="Alejandro Perez Berasategui"/>
    <m/>
    <m/>
    <m/>
    <s v="D. Desarrolladores de soluciones digitales básicas"/>
    <s v="B84971803"/>
    <s v="Creación y mantenimiento de aplicaciones informáticas; consultoría en .NET"/>
    <s v="NO WEB"/>
    <s v="Perfil en LinkedIn confirma especialización en desarrollo de software .NET. Multi-sector. Clasificada como desarrollador digital básico."/>
    <s v="No Activa"/>
    <s v="No_Cliente"/>
    <s v="Madrid"/>
    <s v="28003"/>
    <n v="867144"/>
    <n v="7"/>
    <n v="1"/>
    <n v="0.17119999999999999"/>
    <m/>
    <m/>
    <m/>
    <m/>
    <s v=""/>
    <s v=""/>
    <s v=""/>
    <s v=""/>
    <s v="Administrador"/>
    <s v=" Director Financiero"/>
    <s v=" Consejero"/>
    <s v=" Consejero Delegado"/>
    <s v=" Administrador"/>
    <m/>
    <m/>
    <m/>
    <m/>
    <s v="No"/>
  </r>
  <r>
    <s v="CORHOFI SL"/>
    <m/>
    <m/>
    <x v="3"/>
    <s v="20-01- Sin tlf, sin web, está activa."/>
    <s v="Venta especialista"/>
    <s v="Jose Ignacio Fliquete Lliso"/>
    <m/>
    <m/>
    <m/>
    <s v="— (No aplica a TI)"/>
    <s v="B64802036"/>
    <s v="Compra, venta, arrendamiento de bienes de equipo y formación informática"/>
    <s v="NO WEB"/>
    <s v="Actividad principalmente comercial e industrial, con un pequeño apartado de formación informática. No se clasifica como empresa TI."/>
    <s v="No Activa"/>
    <s v="No_Cliente"/>
    <s v="Barcelona"/>
    <s v="08009"/>
    <n v="3850387"/>
    <n v="1"/>
    <n v="1"/>
    <n v="0.1711"/>
    <m/>
    <m/>
    <m/>
    <m/>
    <s v=" Sergio Goterris España"/>
    <s v=""/>
    <s v=""/>
    <s v=""/>
    <s v="Administrador"/>
    <s v=" Director Financiero"/>
    <s v=" Consejero"/>
    <s v=" Consejero Delegado"/>
    <s v=" Administrador"/>
    <m/>
    <m/>
    <m/>
    <m/>
    <s v="No"/>
  </r>
  <r>
    <s v="CODE INFORMATICA Y COMUNICACIONES SL"/>
    <m/>
    <m/>
    <x v="4"/>
    <s v="Volver a llamar 16/10"/>
    <s v="María"/>
    <s v="Emilio Julio Arrufat Calatayud"/>
    <n v="915338513"/>
    <m/>
    <m/>
    <s v="A. Informáticos"/>
    <s v="B83446153"/>
    <s v="Compra y venta de equipos informáticos"/>
    <s v="NO WEB"/>
    <s v="Actividad basada en venta de hardware y equipos. Multi-sector. Clasificada como informáticos."/>
    <s v="No Activa"/>
    <s v="No_Cliente"/>
    <s v="Madrid"/>
    <s v="28015"/>
    <n v="1132540"/>
    <n v="6"/>
    <n v="1"/>
    <n v="0.17100000000000001"/>
    <n v="915330862"/>
    <m/>
    <m/>
    <m/>
    <s v=""/>
    <s v=""/>
    <s v=""/>
    <s v=""/>
    <s v="Administrador"/>
    <s v=" Director Financiero"/>
    <s v=" Consejero"/>
    <s v=" Consejero Delegado"/>
    <s v=" Administrador"/>
    <m/>
    <m/>
    <m/>
    <m/>
    <s v="No"/>
  </r>
  <r>
    <s v="EVERIS MOBILE SL"/>
    <m/>
    <m/>
    <x v="3"/>
    <s v="20-01  917490712-No disponible. ww.everis.com web no activa. Empresa disuelta 2024."/>
    <s v="Venta especialista"/>
    <s v="Juan Manuel Domenech Navarro"/>
    <n v="917490712"/>
    <m/>
    <m/>
    <s v="E. Consultoras innovación digital"/>
    <s v="B86064714"/>
    <s v="Consultoría, ingeniería, asistencia técnica y gestión empresarial en el ámbito TI"/>
    <s v="NO WEB (Everis absorbida por NTT DATA)"/>
    <s v="Integrada en NTT DATA, con foco en innovación digital y servicios avanzados. Consultora internacional de TI."/>
    <s v="No Activa"/>
    <s v="No_Cliente"/>
    <s v="Madrid"/>
    <s v="28050"/>
    <n v="1952306"/>
    <n v="47"/>
    <n v="2"/>
    <n v="0.17080000000000001"/>
    <n v="917490723"/>
    <m/>
    <m/>
    <m/>
    <s v=""/>
    <s v=""/>
    <s v=""/>
    <s v=""/>
    <s v="Administrador"/>
    <s v=" Director Financiero"/>
    <s v=" Consejero"/>
    <s v=" Consejero Delegado"/>
    <s v=" Administrador"/>
    <m/>
    <m/>
    <m/>
    <m/>
    <s v="No"/>
  </r>
  <r>
    <s v="TALENT CLUSTER SL"/>
    <m/>
    <m/>
    <x v="3"/>
    <s v="20-01 Sin tlf. Sin web. Aparece activa."/>
    <s v="Venta especialista"/>
    <s v="Ismael Grande Martinez"/>
    <m/>
    <m/>
    <m/>
    <s v="B. Integradores TI generalistas"/>
    <s v="B84915479"/>
    <s v="Prestación de servicios informáticos a empresas nacionales e internacionales (conectividad internet)"/>
    <s v="NO WEB"/>
    <s v="LinkedIn confirma servicios TI para empresas (infraestructura, conectividad). Multi-sector. Clasificada como integrador TI generalista."/>
    <s v="No Activa"/>
    <s v="No_Cliente"/>
    <s v="Madrid"/>
    <s v="28702"/>
    <n v="849120"/>
    <n v="1"/>
    <n v="1"/>
    <n v="0.17069999999999999"/>
    <m/>
    <m/>
    <m/>
    <m/>
    <s v=" Guillermo Manzanares Almansa"/>
    <s v=" Jesus Carretero Grande"/>
    <s v=" Ramon Benito Bonillo"/>
    <s v=""/>
    <s v="Administrador"/>
    <s v=" Director Financiero"/>
    <s v=" Consejero"/>
    <s v=" Consejero Delegado"/>
    <s v=" Administrador"/>
    <m/>
    <m/>
    <m/>
    <m/>
    <s v="No"/>
  </r>
  <r>
    <s v="FUTURE WORLD GAMES SL"/>
    <m/>
    <m/>
    <x v="3"/>
    <s v="20-01 Sin tlf. Sin web y sin actividad pública visible."/>
    <s v="Venta especialista"/>
    <s v="Jose Tomas Gonzalez Garcia"/>
    <m/>
    <m/>
    <m/>
    <s v="D. Desarrolladores de soluciones digitales básicas"/>
    <s v="B85531374"/>
    <s v="Servicios en informática, electrónica y nuevas tecnologías; montaje, instalación y mantenimiento"/>
    <s v="NO WEB"/>
    <s v="Portfolio amplio en tecnología y nuevos desarrollos TI. Multi-sector. Clasificada como desarrollador digital básico."/>
    <s v="No Activa"/>
    <s v="No_Cliente"/>
    <s v="Madrid"/>
    <s v="28042"/>
    <n v="1012707"/>
    <n v="8"/>
    <n v="1"/>
    <n v="0.17069999999999999"/>
    <m/>
    <m/>
    <m/>
    <m/>
    <s v=" Emilio Cano Villahermosa"/>
    <s v=" Felix Javier Villahermosa Godoy"/>
    <s v=""/>
    <s v=""/>
    <s v="Administrador"/>
    <s v=" Director Financiero"/>
    <s v=" Consejero"/>
    <s v=" Consejero Delegado"/>
    <s v=" Administrador"/>
    <m/>
    <m/>
    <m/>
    <m/>
    <s v="No"/>
  </r>
  <r>
    <s v="DIAGNOSTRUM IT HEALTH SERVICES SL"/>
    <m/>
    <m/>
    <x v="3"/>
    <s v="20-01 Sin tlf. Sin web, en liquidación."/>
    <s v="Venta especialista"/>
    <s v=""/>
    <m/>
    <m/>
    <m/>
    <s v="C. Integradores TI sectoriales"/>
    <s v="B74330309"/>
    <s v="I+D en software enfocado al sector salud (ciencias de la vida)"/>
    <s v="NO WEB"/>
    <s v="Perfil LinkedIn confirma especialización en soluciones TI para salud. Vertical claro en sanidad. Clasificada como integrador TI sectorial."/>
    <s v="No Activa"/>
    <s v="No_Cliente"/>
    <s v="Asturias"/>
    <s v="33007"/>
    <n v="650116"/>
    <n v="5"/>
    <n v="1"/>
    <n v="0.17050000000000001"/>
    <m/>
    <m/>
    <m/>
    <m/>
    <s v=""/>
    <s v=""/>
    <s v=""/>
    <s v=""/>
    <s v=""/>
    <s v=""/>
    <s v=""/>
    <s v=""/>
    <s v=""/>
    <m/>
    <m/>
    <m/>
    <m/>
    <s v="No"/>
  </r>
  <r>
    <s v="YURIX VISUAL SIMULATION SL"/>
    <m/>
    <m/>
    <x v="3"/>
    <s v="20-01 Sin tlf. Sin web, sigue registrada."/>
    <s v="Venta especialista"/>
    <s v="Maria Crisostomo Enrico"/>
    <m/>
    <m/>
    <m/>
    <s v="D. Desarrolladores de soluciones digitales básicas"/>
    <s v="B82976127"/>
    <s v="Desarrollo de programas informáticos para uso propio o venta a terceros"/>
    <s v="NO WEB"/>
    <s v="Actividad clara de programación y desarrollo de software. Multi-sector. Clasificada como desarrollador digital básico."/>
    <s v="No Activa"/>
    <s v="No_Cliente"/>
    <s v="Madrid"/>
    <s v="28014"/>
    <n v="894763"/>
    <n v="1"/>
    <n v="2"/>
    <n v="0.1699"/>
    <m/>
    <m/>
    <m/>
    <m/>
    <s v=" Gregorio Martin Tena"/>
    <s v=""/>
    <s v=""/>
    <s v=""/>
    <s v="Administrador"/>
    <s v=" Director Financiero"/>
    <s v=" Consejero"/>
    <s v=" Consejero Delegado"/>
    <s v=" Administrador"/>
    <m/>
    <m/>
    <m/>
    <m/>
    <s v="No"/>
  </r>
  <r>
    <s v="TOGA INFORMATICA SL"/>
    <m/>
    <m/>
    <x v="2"/>
    <s v="30-10 916586315 No estan interesados finalmente "/>
    <s v="Venta especialista"/>
    <s v="Antonio Huertas Garcia"/>
    <n v="916590239"/>
    <m/>
    <m/>
    <s v="B. Integradores TI generalistas"/>
    <s v="B80253537"/>
    <s v="Diseño, desarrollo e implantación de sistemas electrónicos e informáticos; mantenimiento y venta de equipos"/>
    <s v="NO WEB"/>
    <s v="Portfolio mixto: software, hardware y mantenimiento. Multi-sector. Clasificada como integrador TI generalista."/>
    <s v="Activa"/>
    <s v="No_Cliente"/>
    <s v="Madrid"/>
    <s v="28050"/>
    <n v="364488"/>
    <n v="8"/>
    <n v="7"/>
    <n v="0.16980000000000001"/>
    <n v="917360968"/>
    <n v="913589236"/>
    <n v="913588341"/>
    <n v="916590835"/>
    <s v=" Eduardo Arturo Sanchez Nuñez Arco"/>
    <s v=" Jose Javier Lara Jimenez"/>
    <s v=""/>
    <s v=""/>
    <s v="Administrador"/>
    <s v=" Director Financiero"/>
    <s v=" Consejero"/>
    <s v=" Consejero Delegado"/>
    <s v=" Administrador"/>
    <m/>
    <m/>
    <m/>
    <m/>
    <s v="No"/>
  </r>
  <r>
    <s v="V &amp; UVE DIGITAL PRODUCERS SL"/>
    <m/>
    <m/>
    <x v="0"/>
    <m/>
    <s v="Venta especialista"/>
    <m/>
    <n v="0"/>
    <m/>
    <m/>
    <s v="D. Desarrolladores de soluciones digitales básicas"/>
    <s v="B84806033"/>
    <s v="Actividades de consultoría informática"/>
    <s v="https://uve-group.com/"/>
    <s v="Agencia de creatividad e innovación"/>
    <s v="Activa"/>
    <m/>
    <s v="Madrid"/>
    <s v="POZUELO DE ALARCON"/>
    <m/>
    <n v="42"/>
    <m/>
    <m/>
    <m/>
    <m/>
    <m/>
    <m/>
    <m/>
    <m/>
    <m/>
    <m/>
    <m/>
    <m/>
    <m/>
    <m/>
    <m/>
    <m/>
    <m/>
    <m/>
    <m/>
    <s v="No"/>
  </r>
  <r>
    <s v="THE MATHWORKS S.L."/>
    <m/>
    <m/>
    <x v="3"/>
    <s v="20-01 91799 4700-Empresa extranjera ,web no activa w.mathworks.es "/>
    <s v="Venta especialista"/>
    <m/>
    <s v="+34 91/7994700"/>
    <s v="info@mathworks.es"/>
    <s v="917 994 700"/>
    <s v="D. Desarrolladores de soluciones digitales básicas"/>
    <s v="B62205745"/>
    <s v="Otros servicios relacionados con las tecnologías de la información y la informática"/>
    <s v="www.mathworks.com"/>
    <s v="Ofrece herramientas avanzadas de simulación y análisis de datos para ingeniería y automatización de procesos, ideales para digitalizar y optimizar proyectos de I+D y control industrial."/>
    <s v="Activa"/>
    <m/>
    <s v="Madrid"/>
    <s v="POZUELO DE ALARCON"/>
    <m/>
    <n v="23"/>
    <m/>
    <m/>
    <m/>
    <m/>
    <m/>
    <m/>
    <m/>
    <m/>
    <m/>
    <m/>
    <m/>
    <m/>
    <m/>
    <m/>
    <m/>
    <m/>
    <m/>
    <m/>
    <m/>
    <s v="No"/>
  </r>
  <r>
    <s v="UBISOFT SA"/>
    <m/>
    <m/>
    <x v="3"/>
    <s v="20-01 902117803-tlf. No valido."/>
    <s v="Venta especialista"/>
    <m/>
    <s v="+34 90/2117803"/>
    <m/>
    <m/>
    <s v="— (No aplica a TI)"/>
    <s v="A60695814"/>
    <s v="Otros servicios relacionados con las tecnologías de la información y la informática"/>
    <s v="www.ubisoft.com"/>
    <s v="Empresa de desarrollo y publicación de videojuegos, sin actividad en soluciones digitales para empresas fuera del sector del entretenimiento."/>
    <s v="No Activa"/>
    <m/>
    <s v="Madrid"/>
    <s v="POZUELO DE ALARCON"/>
    <m/>
    <n v="18"/>
    <m/>
    <m/>
    <m/>
    <m/>
    <m/>
    <m/>
    <m/>
    <m/>
    <m/>
    <m/>
    <m/>
    <m/>
    <m/>
    <m/>
    <m/>
    <m/>
    <m/>
    <m/>
    <m/>
    <s v="No"/>
  </r>
  <r>
    <s v="TECH4FIN SOFTWARE SL."/>
    <m/>
    <m/>
    <x v="1"/>
    <s v="20-01 934614126 Tlf. buzón de voz extranjero.Sin web. Activa."/>
    <s v="Venta especialista"/>
    <m/>
    <s v="+34 93/4614126"/>
    <m/>
    <s v="934 614 126"/>
    <s v="— (No aplica a TI)"/>
    <s v="B66332651"/>
    <s v="Otros servicios relacionados con las tecnologías de la información y la informática. No interesa porque vende a bancos y admin. Públicas"/>
    <s v="Home - Tech4Fin"/>
    <s v="Tech4Fin desarrolla e integra soluciones tecnológicas de digital banking, core bancario y automatización para el sector financiero, con foco en cloud, ciberseguridad e inteligencia de datos."/>
    <s v="No Activa"/>
    <m/>
    <s v="Cataluña"/>
    <s v="BARCELONA"/>
    <m/>
    <n v="0"/>
    <m/>
    <m/>
    <m/>
    <m/>
    <m/>
    <m/>
    <m/>
    <m/>
    <m/>
    <m/>
    <m/>
    <m/>
    <m/>
    <m/>
    <m/>
    <m/>
    <m/>
    <m/>
    <m/>
    <s v="No"/>
  </r>
  <r>
    <s v="CLOUDALIA SLNE."/>
    <m/>
    <m/>
    <x v="3"/>
    <s v="20-01 935 70 21 05 Tlf erróneo, 935 708 584 Tlf. erróneo .web no activa ww.cloudalia.com Aparece como activa."/>
    <s v="Venta especialista"/>
    <m/>
    <s v="+34 93/5708584"/>
    <s v="info@cloudalia.es"/>
    <s v="935 70 21 05"/>
    <s v="— (No aplica a TI)"/>
    <s v="B65521650"/>
    <s v="u partner de educación. La tecnología al servicio de la educación, no la educación al servicio de la tecnología. Te ayudamos en la transformación digital de tu centro educativo. "/>
    <s v="www.cloudaliaeducacion.com"/>
    <s v="Cloudalia Educación asesora e implanta tecnología educativa (hardware, soporte, MDM, formación en G Suite/MS 365), digitalizando procesos escolares y facilitando presencia online."/>
    <s v="No Activa"/>
    <m/>
    <s v="Cataluña"/>
    <s v="MOLLET DEL VALLES"/>
    <m/>
    <n v="0"/>
    <m/>
    <m/>
    <m/>
    <m/>
    <m/>
    <m/>
    <m/>
    <m/>
    <m/>
    <m/>
    <m/>
    <m/>
    <m/>
    <m/>
    <m/>
    <m/>
    <m/>
    <m/>
    <m/>
    <s v="No"/>
  </r>
  <r>
    <s v="INSPIRIT CLOUD SL"/>
    <m/>
    <m/>
    <x v="3"/>
    <s v="13-11 931870316 Erroneo "/>
    <s v="Venta especialista"/>
    <m/>
    <s v="+34 93/1870316"/>
    <s v="info@inspirit.net"/>
    <m/>
    <s v="B. Integradores TI generalistas"/>
    <s v="B17467002"/>
    <s v="Servicios telematicos informaticos y todo lo relacionado. venta, reparacion, conservacion, importacion y exportacion de elementos necesarios para el buen fin del objeto socia"/>
    <s v="https://www.inspirit.net/"/>
    <s v="Inspirit Cloud SL se especializa en la transformación digital, ofreciendo consultoría estratégica, implementación de metodologías ágiles y formación en tecnologías de la información para organizaciones en España."/>
    <s v="No Activa"/>
    <m/>
    <s v="Cataluña"/>
    <s v="BARCELONA"/>
    <m/>
    <n v="0"/>
    <m/>
    <m/>
    <m/>
    <m/>
    <m/>
    <m/>
    <m/>
    <m/>
    <m/>
    <m/>
    <m/>
    <m/>
    <m/>
    <m/>
    <m/>
    <m/>
    <m/>
    <m/>
    <m/>
    <s v="No"/>
  </r>
  <r>
    <s v="SERBAN CLOUD GROUP SL"/>
    <m/>
    <m/>
    <x v="5"/>
    <s v="Formulario en la web"/>
    <s v="Susana"/>
    <m/>
    <n v="0"/>
    <m/>
    <m/>
    <s v="C. Integradores TI sectoriales"/>
    <s v="B16812570"/>
    <s v="Ofrece soluciones a clientes de mayor escala"/>
    <s v="www.serbangroup.com"/>
    <s v="Serban Group se especializa en la digitalización del espacio de trabajo, ofreciendo soluciones personalizadas en ciberseguridad, backup, virtualización y transformación digital para empresas en 20 países."/>
    <s v="Activa"/>
    <m/>
    <s v="Madrid"/>
    <s v="MADRID"/>
    <m/>
    <n v="0"/>
    <m/>
    <m/>
    <m/>
    <m/>
    <m/>
    <m/>
    <m/>
    <m/>
    <m/>
    <m/>
    <m/>
    <m/>
    <m/>
    <m/>
    <m/>
    <m/>
    <m/>
    <m/>
    <m/>
    <s v="No"/>
  </r>
  <r>
    <s v="ASNEF-LOGALTY SL."/>
    <m/>
    <m/>
    <x v="3"/>
    <s v="20-01  902789974 Tlf. No valido. ww.asneflogalty.com"/>
    <s v="Venta especialista"/>
    <m/>
    <s v="+34 90/2789974"/>
    <m/>
    <m/>
    <s v="E. Consultoras innovación digital"/>
    <s v="B86796778"/>
    <s v="Sociedad de confianza digital creada por ASNEF y Logalty para ofrecer servicios de firma electrónica, contratación electrónica certificada, notificaciones certificadas y validación documental con respaldo legal al sector financiero."/>
    <s v="La seguridad jurídica online"/>
    <s v="Asnef Logalty se especializa en ofrecer servicios de tercero de confianza en procesos de contratación electrónica, notificación y comunicación certificada, validación de documentación online, identificación digital y apoyo en prevención de fraude y blanqueo de capitales para el sector financiero en España."/>
    <s v="Activa"/>
    <m/>
    <s v="Madrid"/>
    <s v="ALCOBENDAS"/>
    <m/>
    <n v="0"/>
    <m/>
    <m/>
    <m/>
    <m/>
    <m/>
    <m/>
    <m/>
    <m/>
    <m/>
    <m/>
    <m/>
    <m/>
    <m/>
    <m/>
    <m/>
    <m/>
    <m/>
    <m/>
    <m/>
    <s v="No"/>
  </r>
  <r>
    <s v="MEDIA DIGITAL VENTURES SPAIN SL."/>
    <m/>
    <m/>
    <x v="3"/>
    <s v="27-01 931220812 No conecta. "/>
    <s v="Venta especialista"/>
    <m/>
    <n v="0"/>
    <m/>
    <m/>
    <s v="E. Consultoras innovación digital"/>
    <s v="B66432246"/>
    <s v="Fondo de capital riesgo que realiza inversiones “media-for-equity” en empresas de consumo, aportando medios publicitarios (TV, radio, digital) como parte del capital, junto con asesoramiento estratégico y distribución de campañas en España y Latinoamérica."/>
    <s v="www.mediadigitalventures.com"/>
    <s v="Media Digital Ventures es un fondo de inversión español que ofrece activos publicitarios a cambio de participaciones en startups, facilitando su presencia online y crecimiento en el mercado."/>
    <s v="No Activa"/>
    <m/>
    <s v="Cataluña"/>
    <s v="BARCELONA"/>
    <m/>
    <n v="0"/>
    <m/>
    <m/>
    <m/>
    <m/>
    <m/>
    <m/>
    <m/>
    <m/>
    <m/>
    <m/>
    <m/>
    <m/>
    <m/>
    <m/>
    <m/>
    <m/>
    <m/>
    <m/>
    <m/>
    <s v="No"/>
  </r>
  <r>
    <s v="ASINFO 98 SL"/>
    <m/>
    <m/>
    <x v="3"/>
    <s v="20-01  938439431-No existe. 679407140 empresa disuelta hace unos días comenta."/>
    <s v="Venta especialista"/>
    <m/>
    <s v="+34 67/9407140"/>
    <s v="soniam@asinfo98.es"/>
    <m/>
    <s v="D. Desarrolladores de soluciones digitales básicas"/>
    <s v="B61558839"/>
    <s v="Actividades de consultoría informática. Elaboración de programas informáticos"/>
    <s v="www.asinfo98.es"/>
    <s v="sinfo 98 S.L. se especializa en la elaboración de programas informáticos para el sector sanitario, incluyendo historiales clínicos y soluciones de gestión médica."/>
    <s v="No Activa"/>
    <m/>
    <s v="Cataluña"/>
    <s v="LLIÇA DE VALL"/>
    <m/>
    <n v="0"/>
    <m/>
    <m/>
    <m/>
    <m/>
    <m/>
    <m/>
    <m/>
    <m/>
    <m/>
    <m/>
    <m/>
    <m/>
    <m/>
    <m/>
    <m/>
    <m/>
    <m/>
    <m/>
    <m/>
    <s v="No"/>
  </r>
  <r>
    <s v="SOFTEXPERT SOFTWARE ESPAÑA SL"/>
    <m/>
    <m/>
    <x v="4"/>
    <s v="23-01  910 76 99 10-Llamo para hacer seguimiento no disponible, Gabriel gk pendiente mandar email CO marcus.ernst@softex.com Att. Marcus. Mail mandaddo 14:00 21-01 28-01 910 76 99 10 No disponible.30-01 910 76 99 10 Llamo para hacer seguimiento no disponible.02-02 910 76 99 10 No disponible .03-02 910 76 99 10 - No disponible.04-02 910 76 99 10- pendiente de mandar email a amurga@softexpert.com Att. Agustín. El facilita al gerente el modelo de colaboración comenta que es complicado hablar con el esta muy ocupado."/>
    <s v="Venta especialista"/>
    <m/>
    <n v="0"/>
    <m/>
    <s v="910 76 99 10"/>
    <s v="— (No aplica a TI)"/>
    <s v="B86141926"/>
    <s v="Actividades de consultoría informática"/>
    <s v="www.softexpert.es"/>
    <s v="SoftExpert es una plataforma SaaS todo‑en‑uno para digitalización empresarial con módulos de procesos, riesgos, calidad, activos y colaboración, respaldada por IA y cumplimiento en cloud a nivel global"/>
    <s v="Activa"/>
    <m/>
    <s v="Madrid"/>
    <s v="POZUELO DE ALARCON"/>
    <m/>
    <n v="1"/>
    <m/>
    <m/>
    <m/>
    <m/>
    <m/>
    <m/>
    <m/>
    <m/>
    <m/>
    <m/>
    <m/>
    <m/>
    <m/>
    <m/>
    <m/>
    <m/>
    <m/>
    <m/>
    <m/>
    <s v="No"/>
  </r>
  <r>
    <s v="KLDISCOVERY ONTRACK SL."/>
    <m/>
    <m/>
    <x v="3"/>
    <s v="20-01 900838188 Alejandro Gk comenta que todo el tema de colaboraciones lo llevan desde Reino Unido. "/>
    <s v="Venta especialista"/>
    <m/>
    <s v="+34 90/0838188"/>
    <m/>
    <m/>
    <s v="D. Desarrolladores de soluciones digitales básicas"/>
    <s v="B83104687"/>
    <s v="Empresa especializada en recuperación y destrucción de datos informáticos, que ofrece servicios (laboratorios limpios, software de extracción, borrado seguro) y productos tecnológicos para gestionar datos críticos con integridad."/>
    <s v="www.ontrack.com"/>
    <s v="Ontrack es líder global en recuperación de datos y eliminación segura, ofreciendo software y servicios 24/7 que protegen la continuidad del negocio frente a fallos y ataques digitales."/>
    <s v="Activa"/>
    <m/>
    <s v="Madrid"/>
    <s v="POZUELO DE ALARCON"/>
    <m/>
    <n v="3"/>
    <m/>
    <m/>
    <m/>
    <m/>
    <m/>
    <m/>
    <m/>
    <m/>
    <m/>
    <m/>
    <m/>
    <m/>
    <m/>
    <m/>
    <m/>
    <m/>
    <m/>
    <m/>
    <m/>
    <s v="No"/>
  </r>
  <r>
    <s v="PHILBOOK SOLUTIONS S.L."/>
    <m/>
    <m/>
    <x v="3"/>
    <s v="20-01 Sin tlf. Web no activa, empresa aparece como activa."/>
    <s v="Venta especialista"/>
    <m/>
    <n v="0"/>
    <m/>
    <m/>
    <s v="D. Desarrolladores de soluciones digitales básicas"/>
    <s v="B67021535"/>
    <s v="Empresa que diseña, fabrica y comercializa máquinas automáticas para la venta desatendida, complementando con servicios de consultoría informática asociados (parámetros, software de control, soporte)."/>
    <s v="www.vendors.averlance.com"/>
    <m/>
    <s v="Activa"/>
    <m/>
    <s v="Cataluña"/>
    <s v="L'HOSPITALET DE LLOBREGAT"/>
    <m/>
    <n v="3"/>
    <m/>
    <m/>
    <m/>
    <m/>
    <m/>
    <m/>
    <m/>
    <m/>
    <m/>
    <m/>
    <m/>
    <m/>
    <m/>
    <m/>
    <m/>
    <m/>
    <m/>
    <m/>
    <m/>
    <s v="No"/>
  </r>
  <r>
    <s v="MAGMA SOMOS S.L."/>
    <m/>
    <m/>
    <x v="3"/>
    <s v="20-01 Sin tlf. Solo email casamagma@magmasomos.es."/>
    <s v="Venta especialista"/>
    <m/>
    <m/>
    <s v="casamagma@magmasomos.es"/>
    <m/>
    <s v="E. Consultoras innovación digital"/>
    <s v="B16715070"/>
    <s v="Empresa que diseña experiencias de e-learning corporativo y desarrolla herramientas tecnológicas propias (como Irene) para analizar competencias y desempeño, combinando contenido educativo con soluciones digitales."/>
    <s v="www.magmasomos.es"/>
    <s v="Magma Somos diseña soluciones de e‑learning inmersivo y personalizado, con plataformas propias, analítica formativa y producción audiovisual, digitalizando aprendizajes con enfoque en privacidad y experiencia"/>
    <s v="Activa"/>
    <m/>
    <s v="Cataluña"/>
    <s v="L'HOSPITALET DE LLOBREGAT"/>
    <m/>
    <n v="2"/>
    <m/>
    <m/>
    <m/>
    <m/>
    <m/>
    <m/>
    <m/>
    <m/>
    <m/>
    <m/>
    <m/>
    <m/>
    <m/>
    <m/>
    <m/>
    <m/>
    <m/>
    <m/>
    <m/>
    <s v="No"/>
  </r>
  <r>
    <s v="CALVI SYSTEMS SL"/>
    <m/>
    <m/>
    <x v="2"/>
    <s v="20-01 699441298- Que no le interesa ofrecer productos de otras empresas. "/>
    <s v="Venta especialista"/>
    <m/>
    <s v="+34 69/9441298"/>
    <m/>
    <m/>
    <s v="E. Consultoras innovación digital"/>
    <s v="B85144616"/>
    <s v="Comercializa un producto propio. Desarrolla Exxpert Apps y realiza servicios de consultoría en procesos, marketing, ventas, etc"/>
    <s v="Calvi Systems - Leader in enterprise applications in the cloud"/>
    <s v="Calvi Systems impulsa la gestión empresarial con ExxpertApps (CRM, ERP, marketing, procesos), ofreciendo seguridad, respaldo cloud, consultoría, formación y soporte desde Madrid."/>
    <s v="Activa"/>
    <m/>
    <s v="Madrid"/>
    <s v="POZUELO DE ALARCON"/>
    <m/>
    <n v="2"/>
    <m/>
    <m/>
    <m/>
    <m/>
    <m/>
    <m/>
    <m/>
    <m/>
    <m/>
    <m/>
    <m/>
    <m/>
    <m/>
    <m/>
    <m/>
    <m/>
    <m/>
    <m/>
    <m/>
    <s v="No"/>
  </r>
  <r>
    <s v="DROP BUSINESS SL."/>
    <m/>
    <m/>
    <x v="3"/>
    <s v="30-01 934192435 - No disponible. 02-02 934192435 -No disponible.03-02 934192435-No disponible.05-02 934192435 -No disponible.06-02 934 192 435 -No disponible.09-02 934 192 435 -No disponible."/>
    <s v="Venta especialista"/>
    <m/>
    <s v="+34 67/5106279"/>
    <m/>
    <m/>
    <s v="D. Desarrolladores de soluciones digitales básicas"/>
    <s v="B66148362"/>
    <s v="Agencia de transformación digital que desarrolla webs, e-commerce, apps móviles, integra CRM/ERP y diseña estrategias digitales, atendiendo también al comercio online de productos de decoración, moda y electrónica."/>
    <s v="www.dropbusiness.es"/>
    <s v="Drop Business SL es una agencia de transformación digital en Barcelona que ofrece soluciones integrales para la digitalización de empresas, incluyendo desarrollo web, eCommerce, CRM/ERP, aplicaciones móviles y estrategias de marketing digital."/>
    <s v="Activa"/>
    <m/>
    <s v="Cataluña"/>
    <s v="L'HOSPITALET DE LLOBREGAT"/>
    <m/>
    <n v="3"/>
    <m/>
    <m/>
    <m/>
    <m/>
    <m/>
    <m/>
    <m/>
    <m/>
    <m/>
    <m/>
    <m/>
    <m/>
    <m/>
    <m/>
    <m/>
    <m/>
    <m/>
    <m/>
    <m/>
    <s v="No"/>
  </r>
  <r>
    <s v="ITOSPAY TECHNOLOGIES SL."/>
    <m/>
    <m/>
    <x v="5"/>
    <s v="Centrado en medios de pago"/>
    <s v="Susana"/>
    <m/>
    <s v="+34 91/6400091"/>
    <s v="info@itos.es"/>
    <s v="916 400 091"/>
    <s v="C. Integradores TI sectoriales"/>
    <s v="B88521042"/>
    <s v="Enfocado en medio de pago, pero hardware y software"/>
    <s v="www.itos.es"/>
    <s v="ITOS Technology S.L. es una empresa española que ofrece soluciones integrales de movilidad y medios de pago, combinando hardware innovador y software personalizado para optimizar procesos empresariales en diversos sectores."/>
    <s v="Activa"/>
    <m/>
    <s v="Madrid"/>
    <s v="POZUELO DE ALARCON"/>
    <m/>
    <n v="2"/>
    <m/>
    <m/>
    <m/>
    <m/>
    <m/>
    <m/>
    <m/>
    <m/>
    <m/>
    <m/>
    <m/>
    <m/>
    <m/>
    <m/>
    <m/>
    <m/>
    <m/>
    <m/>
    <m/>
    <s v="No"/>
  </r>
  <r>
    <s v="VIRALOA GROUP SL."/>
    <m/>
    <m/>
    <x v="3"/>
    <s v="22-01 619955035 Comentan que la empresa está sin actividad."/>
    <s v="Venta especialista"/>
    <m/>
    <s v="+34 61/9955035"/>
    <m/>
    <m/>
    <s v="E. Consultoras innovación digital"/>
    <s v="B87185716"/>
    <s v="Empresa digital que desarrolla y explota portales web, plataformas de comercio electrónico y servicios de información/educación online, combinando diseño, contenidos y tecnología digital."/>
    <s v="www.viraloa.com"/>
    <s v="Viraloa Group S.L. es una empresa española especializada en la creación y gestión de contenidos digitales virales en español, con una sólida presencia en línea a través de sus portales temáticos"/>
    <s v="No Activa"/>
    <m/>
    <s v="Madrid"/>
    <s v="POZUELO DE ALARCON"/>
    <m/>
    <n v="0"/>
    <m/>
    <m/>
    <m/>
    <m/>
    <m/>
    <m/>
    <m/>
    <m/>
    <m/>
    <m/>
    <m/>
    <m/>
    <m/>
    <m/>
    <m/>
    <m/>
    <m/>
    <m/>
    <m/>
    <s v="No"/>
  </r>
  <r>
    <s v="ATENTIS SOLUCIONES DE NEGOCIOS SL"/>
    <m/>
    <m/>
    <x v="3"/>
    <s v="27-01 913523902 -No disponible. 02-02 913523902-No disponible  03-02  913523902- No disponible. 05-02 91 352 39 02-No disponible._x000a_06-02 91 352 39 02 -No disponible.09-02 91 352 39 02 -No disponible."/>
    <s v="Venta especialista"/>
    <m/>
    <s v="+34 69/6017838"/>
    <s v="info@atentis.com"/>
    <s v="913 523 902"/>
    <s v="E. Consultoras innovación digital"/>
    <s v="B83850818"/>
    <s v="especializada en transformación digital y soluciones cloud, que ofrece desarrollo de aplicaciones, integración de microservicios, analítica de datos y automatización de procesos. Partner de Google Workspace y agente digitalizador del Kit Digital, acompaña a empresas en la adopción de tecnologías colaborativas y servicios en la nube."/>
    <s v="www.atentis.com"/>
    <s v="Atentus es una empresa líder en Latinoamérica que ofrece soluciones de monitoreo sintético para plataformas digitales, mejorando la experiencia del usuario mediante la detección proactiva de problemas"/>
    <s v="Activa"/>
    <m/>
    <s v="Madrid"/>
    <s v="POZUELO DE ALARCON"/>
    <m/>
    <n v="1"/>
    <m/>
    <m/>
    <m/>
    <m/>
    <m/>
    <m/>
    <m/>
    <m/>
    <m/>
    <m/>
    <m/>
    <m/>
    <m/>
    <m/>
    <m/>
    <m/>
    <m/>
    <m/>
    <m/>
    <s v="No"/>
  </r>
  <r>
    <s v="PRINCIPPIA FORMACION Y CONSULTORIA SL"/>
    <m/>
    <m/>
    <x v="0"/>
    <m/>
    <s v="Venta especialista"/>
    <m/>
    <s v="+34 91/3523902"/>
    <s v="info@princippia.com"/>
    <s v="913 523 902"/>
    <s v="E. Consultoras innovación digital"/>
    <s v="B85622801"/>
    <s v="Empresa de consultoría tecnológica y formación que desarrolla soluciones en la nube, aplica inteligencia artificial, integra formación digital con desarrollo tecnológico para empresas que quieren transformarse digitalmente."/>
    <s v="www.princippia.com"/>
    <s v="Princippia es una consultora tecnológica madrileña que desarrolla soluciones cloud, IA y automatizaciones, integrando procesos y formación para mejorar la productividad empresarial."/>
    <s v="Activa"/>
    <m/>
    <s v="Madrid"/>
    <s v="POZUELO DE ALARCON"/>
    <m/>
    <n v="1"/>
    <m/>
    <m/>
    <m/>
    <m/>
    <m/>
    <m/>
    <m/>
    <m/>
    <m/>
    <m/>
    <m/>
    <m/>
    <m/>
    <m/>
    <m/>
    <m/>
    <m/>
    <m/>
    <m/>
    <s v="No"/>
  </r>
  <r>
    <s v="ISIP TECNOLOGIA SL"/>
    <m/>
    <m/>
    <x v="5"/>
    <s v="Enviado mail 20/10"/>
    <s v="Carlota"/>
    <m/>
    <s v="+34 93/6645909"/>
    <s v="jsantano@isip.es"/>
    <s v="936 645 909"/>
    <s v="B. Integradores TI generalistas"/>
    <s v="B65614836"/>
    <s v="Otros servicios relacionados con las tecnologías de la información y la informática"/>
    <s v="www.isip.es"/>
    <s v="ISIP Tecnología es una consultora barcelonesa especializada en redes y telefonía IP/híbrida, comunicaciones unificadas y control de horarios, digitalizando procesos de comunicación interna y gestión de presencia."/>
    <s v="Activa"/>
    <m/>
    <s v="Cataluña"/>
    <s v="L'HOSPITALET DE LLOBREGAT"/>
    <m/>
    <n v="1"/>
    <m/>
    <m/>
    <m/>
    <m/>
    <m/>
    <m/>
    <m/>
    <m/>
    <m/>
    <m/>
    <m/>
    <m/>
    <m/>
    <m/>
    <m/>
    <m/>
    <m/>
    <m/>
    <m/>
    <s v="No"/>
  </r>
  <r>
    <s v="SUASUM CONSEJEROS INFORMATICOS SL"/>
    <m/>
    <m/>
    <x v="2"/>
    <s v="20-01 670669422-Al decir que soy del dtp. De Partners y colaboradores, no interesa y cuelga."/>
    <s v="Venta especialista"/>
    <m/>
    <s v="+34 67/0669422"/>
    <m/>
    <m/>
    <s v="B. Integradores TI generalistas"/>
    <s v="B85043651"/>
    <s v="Actividades de consultoría informática"/>
    <s v="www.suasum.com"/>
    <s v="Suasum Consejeros Informáticos SL es una consultora tecnológica de Pozuelo especializada en integración de sistemas, migraciones en entornos mainframe y software a medida, con fuerte foco en digitalización de procesos"/>
    <s v="Activa"/>
    <m/>
    <s v="Madrid"/>
    <s v="POZUELO DE ALARCON"/>
    <m/>
    <n v="2"/>
    <m/>
    <m/>
    <m/>
    <m/>
    <m/>
    <m/>
    <m/>
    <m/>
    <m/>
    <m/>
    <m/>
    <m/>
    <m/>
    <m/>
    <m/>
    <m/>
    <m/>
    <m/>
    <m/>
    <s v="No"/>
  </r>
  <r>
    <s v="DATALAY SOLUCIONES INFORMATICAS SL"/>
    <m/>
    <m/>
    <x v="5"/>
    <s v="Enviado correo 16/10"/>
    <s v="Carlota"/>
    <m/>
    <s v="+34 91/8993032"/>
    <s v="rarango@datalay.com"/>
    <s v="91 290 4429"/>
    <s v="A. Informáticos"/>
    <s v="B83785733"/>
    <s v="Actividades de consultoría informática"/>
    <s v="www.crow.es"/>
    <m/>
    <s v="No Activa"/>
    <m/>
    <s v="Madrid"/>
    <s v="POZUELO DE ALARCON"/>
    <m/>
    <n v="2"/>
    <m/>
    <m/>
    <m/>
    <m/>
    <m/>
    <m/>
    <m/>
    <m/>
    <m/>
    <m/>
    <m/>
    <m/>
    <m/>
    <m/>
    <m/>
    <m/>
    <m/>
    <m/>
    <m/>
    <s v="No"/>
  </r>
  <r>
    <s v="EXARTIA AUDITORES INFORMATICOS S.L."/>
    <m/>
    <m/>
    <x v="0"/>
    <m/>
    <s v="Venta especialista"/>
    <m/>
    <s v="+34 93/2924007"/>
    <m/>
    <m/>
    <s v="E. Consultoras innovación digital"/>
    <s v="B64857691"/>
    <s v="Actividades de consultoría informática"/>
    <s v="www.exartia.net"/>
    <s v="Exartia es una consultora especializada en auditoría TI, peritaje forense y cumplimiento legal (RGPD, PCI-DSS, canal de denuncias), digitalizando procesos de riesgo y seguridad interna para empresas."/>
    <s v="Activa"/>
    <m/>
    <s v="Cataluña"/>
    <s v="L'HOSPITALET DE LLOBREGAT"/>
    <m/>
    <n v="1"/>
    <m/>
    <m/>
    <m/>
    <m/>
    <m/>
    <m/>
    <m/>
    <m/>
    <m/>
    <m/>
    <m/>
    <m/>
    <m/>
    <m/>
    <m/>
    <m/>
    <m/>
    <m/>
    <m/>
    <s v="No"/>
  </r>
  <r>
    <s v="INLOAN SOLUTIONS SL"/>
    <m/>
    <m/>
    <x v="3"/>
    <s v="Se dedican a sw de almacenes"/>
    <s v="Carlota"/>
    <m/>
    <n v="0"/>
    <m/>
    <m/>
    <s v="B. Integradores TI generalistas"/>
    <s v="B65842668"/>
    <s v="Actividades de consultoría informática"/>
    <s v="www.inloan.es"/>
    <s v="Prestacion de servicios, especialmente de todo tipo de servicios relacionados con la consultoria informatica. actividades de gestion y administracion. servicios educativos, sanitarios, de ocio y entretenimiento, etc"/>
    <s v="Activa"/>
    <m/>
    <s v="Cataluña"/>
    <s v="L'HOSPITALET DE LLOBREGAT"/>
    <m/>
    <n v="1"/>
    <m/>
    <m/>
    <m/>
    <m/>
    <m/>
    <m/>
    <m/>
    <m/>
    <m/>
    <m/>
    <m/>
    <m/>
    <m/>
    <m/>
    <m/>
    <m/>
    <m/>
    <m/>
    <m/>
    <s v="No"/>
  </r>
  <r>
    <s v="LACQ CONSULTING SL"/>
    <m/>
    <m/>
    <x v="0"/>
    <m/>
    <s v="Venta especialista"/>
    <m/>
    <n v="0"/>
    <m/>
    <m/>
    <s v="E. Consultoras innovación digital"/>
    <s v="B83431957"/>
    <s v="Otros servicios relacionados con las tecnologías de la información y la informática"/>
    <s v="www.lacq.es"/>
    <s v="Lacq Consulting SL es una consultora tecnológica de Pozuelo de Alarcón que presta servicios de programación y consultoría TI, digitalizando procesos internos sin enfocarse en seguridad avanzada, backup, presencia web ni marketing."/>
    <s v="Activa"/>
    <m/>
    <s v="Madrid"/>
    <s v="POZUELO DE ALARCON"/>
    <m/>
    <n v="1"/>
    <m/>
    <m/>
    <m/>
    <m/>
    <m/>
    <m/>
    <m/>
    <m/>
    <m/>
    <m/>
    <m/>
    <m/>
    <m/>
    <m/>
    <m/>
    <m/>
    <m/>
    <m/>
    <m/>
    <s v="No"/>
  </r>
  <r>
    <s v="SOMOSAGUAS SOLUCIONES SL"/>
    <m/>
    <m/>
    <x v="1"/>
    <s v="Volver a llamar 16/10"/>
    <s v="María"/>
    <m/>
    <s v="+34 91/0122599"/>
    <m/>
    <m/>
    <s v="D. Desarrolladores de soluciones digitales básicas"/>
    <s v="B85654366"/>
    <s v="Otros servicios relacionados con las tecnologías de la información y la informática"/>
    <s v="www.somosaguassoluciones.com"/>
    <s v="Somosaguas Soluciones SL es una consultora tecnológica en Pozuelo de Alarcón que ofrece servicios personalizados de diseño web, redes, instrumentación y proyectos de ingeniería, con un enfoque en la digitalización y soluciones a medida para profesionales y particulares"/>
    <s v="Activa"/>
    <m/>
    <s v="Madrid"/>
    <s v="POZUELO DE ALARCON"/>
    <m/>
    <n v="2"/>
    <m/>
    <m/>
    <m/>
    <m/>
    <m/>
    <m/>
    <m/>
    <m/>
    <m/>
    <m/>
    <m/>
    <m/>
    <m/>
    <m/>
    <m/>
    <m/>
    <m/>
    <m/>
    <m/>
    <s v="No"/>
  </r>
  <r>
    <s v="UY QUE MIEDO PRODUCCIONES 2003 SL"/>
    <m/>
    <m/>
    <x v="3"/>
    <s v="20-1 +34 913514190 Objeto social no cuadra con el canal, se dedican a hacer escape rooms "/>
    <s v="Venta especialista"/>
    <m/>
    <s v="+34 91/3514190"/>
    <m/>
    <m/>
    <s v="D. Desarrolladores de soluciones digitales básicas"/>
    <s v="B83813907"/>
    <s v="Actividades de consultoría informática"/>
    <s v="www.auasis.es"/>
    <s v="No hay informacion suficiente"/>
    <s v="No Activa"/>
    <m/>
    <s v="Madrid"/>
    <s v="POZUELO DE ALARCON"/>
    <m/>
    <n v="0"/>
    <m/>
    <m/>
    <m/>
    <m/>
    <m/>
    <m/>
    <m/>
    <m/>
    <m/>
    <m/>
    <m/>
    <m/>
    <m/>
    <m/>
    <m/>
    <m/>
    <m/>
    <m/>
    <m/>
    <s v="No"/>
  </r>
  <r>
    <s v="ESFERICAL SYSTEMS SL."/>
    <m/>
    <m/>
    <x v="5"/>
    <m/>
    <s v="Carlota"/>
    <m/>
    <s v="+34 61/0867812"/>
    <s v="info @ esferical.com"/>
    <m/>
    <s v="B. Integradores TI generalistas"/>
    <s v="B86915188"/>
    <s v="Otros servicios relacionados con las tecnologías de la información y la informática"/>
    <s v="www.esferical.com"/>
    <s v="un sistema online que permite valorar el nivel de conocimientos de las personas para la toma de decisiones en los procesos de selección y en la detección de necesidades de formación."/>
    <s v="Activa"/>
    <m/>
    <s v="Madrid"/>
    <s v="POZUELO DE ALARCON"/>
    <m/>
    <n v="2"/>
    <m/>
    <m/>
    <m/>
    <m/>
    <m/>
    <m/>
    <m/>
    <m/>
    <m/>
    <m/>
    <m/>
    <m/>
    <m/>
    <m/>
    <m/>
    <m/>
    <m/>
    <m/>
    <m/>
    <s v="No"/>
  </r>
  <r>
    <s v="SMARTEC EME PE JOTA SL"/>
    <m/>
    <m/>
    <x v="5"/>
    <s v="Enviado formulario página web"/>
    <s v="Carlota"/>
    <m/>
    <s v="+34 91/5781449"/>
    <m/>
    <m/>
    <s v="B. Integradores TI generalistas"/>
    <s v="B81857443"/>
    <s v="Otros servicios relacionados con las tecnologías de la información y la informática"/>
    <s v="www.smartec.es"/>
    <s v="Smartec Eme Pe Jota SL es una consultora tecnológica en Pozuelo de Alarcón que ofrece servicios personalizados de diseño web, redes, instrumentación y proyectos de ingeniería, con un enfoque en la digitalización y soluciones a medida para profesionales y particulares.trabajos.com+3"/>
    <s v="No Activa"/>
    <m/>
    <s v="Madrid"/>
    <s v="POZUELO DE ALARCON"/>
    <m/>
    <n v="1"/>
    <m/>
    <m/>
    <m/>
    <m/>
    <m/>
    <m/>
    <m/>
    <m/>
    <m/>
    <m/>
    <m/>
    <m/>
    <m/>
    <m/>
    <m/>
    <m/>
    <m/>
    <m/>
    <m/>
    <s v="No"/>
  </r>
  <r>
    <s v="Bookkercorp"/>
    <m/>
    <m/>
    <x v="6"/>
    <s v="29.01 No está interesado en colaborar, se envía portfolio pero quieren que Orange integre sus servicios, nos envía su offering | 28-01 655699831- Miguel pendiente mandar enlace reunión Miguel.orellana@bookkercorp.com mañana 29-01 de 11 A 11:30 Att. Miguel Ángel Orellana. Empresa es bookkercorp ver que solución podemos cuadrar para que ellos puedan ofrecer a sus clientes por ejemplo control horario le he comentado o ver que otra solución digital se puede adaptar. "/>
    <s v="Venta especialista"/>
    <m/>
    <s v="+34 65/5699831"/>
    <m/>
    <m/>
    <s v="— (No aplica a TI)"/>
    <s v="B26499111"/>
    <s v="Actividades de consultoría informática"/>
    <s v="www.thegraffter.com"/>
    <s v="The Graffter SL es una empresa innovadora que utiliza la realidad aumentada y la visión artificial para transformar la interacción de los usuarios con las fachadas urbanas, creando experiencias personalizadas de ocio y turismo"/>
    <s v="No Activa"/>
    <m/>
    <s v="Madrid"/>
    <s v="POZUELO DE ALARCON"/>
    <m/>
    <n v="0"/>
    <m/>
    <m/>
    <m/>
    <m/>
    <m/>
    <m/>
    <m/>
    <m/>
    <m/>
    <m/>
    <m/>
    <m/>
    <m/>
    <m/>
    <m/>
    <m/>
    <m/>
    <m/>
    <m/>
    <s v="No"/>
  </r>
  <r>
    <s v="HEALTHY WORKPLACE SL."/>
    <m/>
    <m/>
    <x v="3"/>
    <s v="20-1 No tiene telefono ni correo "/>
    <s v="Venta especialista"/>
    <m/>
    <n v="0"/>
    <m/>
    <m/>
    <s v="— (No aplica a TI)"/>
    <s v="B42880617"/>
    <s v="Healthy Workplace te ayuda a reducir el absentismo laboral por bajas médicas mejorando la salud de tus empleados a través de un programa formativo online de ejercicio físico y hábitos saludables."/>
    <s v="www.beproductive.es"/>
    <s v="BeProductive365 es una consultora tecnológica especializada en mejorar la productividad empresarial mediante la implementación de soluciones basadas en Microsoft 365."/>
    <s v="No Activa"/>
    <m/>
    <s v="Madrid"/>
    <s v="POZUELO DE ALARCON"/>
    <m/>
    <n v="2"/>
    <m/>
    <m/>
    <m/>
    <m/>
    <m/>
    <m/>
    <m/>
    <m/>
    <m/>
    <m/>
    <m/>
    <m/>
    <m/>
    <m/>
    <m/>
    <m/>
    <m/>
    <m/>
    <m/>
    <s v="No"/>
  </r>
  <r>
    <s v="BE APP SL."/>
    <m/>
    <m/>
    <x v="3"/>
    <s v="03-02 93 676 23 21- No disponible.  02-02 93 676 23 21- No disponible.05-02 93 676 23 21- No disponible. _x000a_06-02 93 676 23 21- No disponible. 09-02 93 676 23 21- No disponible. "/>
    <s v="Venta especialista"/>
    <m/>
    <n v="0"/>
    <m/>
    <m/>
    <s v="— (No aplica a TI)"/>
    <s v="B88057559"/>
    <s v="Otros servicios relacionados con las tecnologías de la información y la informática"/>
    <s v="www.atendus.com"/>
    <m/>
    <s v="No Activa"/>
    <m/>
    <s v="Madrid"/>
    <s v="POZUELO DE ALARCON"/>
    <m/>
    <n v="0"/>
    <m/>
    <m/>
    <m/>
    <m/>
    <m/>
    <m/>
    <m/>
    <m/>
    <m/>
    <m/>
    <m/>
    <m/>
    <m/>
    <m/>
    <m/>
    <m/>
    <m/>
    <m/>
    <m/>
    <s v="No"/>
  </r>
  <r>
    <s v="OPTIMA SOLUCIONES TECNOLOGICAS SL"/>
    <m/>
    <m/>
    <x v="4"/>
    <s v="02-02 900 373 995- NO EXISTE MAIL - buscar mail correcto &quot;info@optimasolution.es&quot; MAIL INCORRECTO 04-02 900 373 995-Llamo para pedir el email correcto &quot;info@optimasolutions.es. Pendiente mandar email"/>
    <s v="Venta especialista"/>
    <m/>
    <s v="+34 95/2824018"/>
    <m/>
    <m/>
    <s v="E. Consultoras innovación digital"/>
    <s v="B85266146"/>
    <s v="Otros servicios relacionados con las tecnologías de la información y la informática"/>
    <s v="www.optimasoluciones.com"/>
    <s v="Comercializacion, distribucion, conservacion y mantenimiento de equipos y servicios de la tecnologias de la informacion"/>
    <s v="Activa"/>
    <m/>
    <s v="Madrid"/>
    <s v="POZUELO DE ALARCON"/>
    <m/>
    <n v="0"/>
    <m/>
    <m/>
    <m/>
    <m/>
    <m/>
    <m/>
    <m/>
    <m/>
    <m/>
    <m/>
    <m/>
    <m/>
    <m/>
    <m/>
    <m/>
    <m/>
    <m/>
    <m/>
    <m/>
    <s v="No"/>
  </r>
  <r>
    <s v="PLUSSMARTIC INVEST SL"/>
    <m/>
    <m/>
    <x v="5"/>
    <m/>
    <s v="Susana"/>
    <m/>
    <n v="0"/>
    <m/>
    <m/>
    <s v="B. Integradores TI generalistas"/>
    <s v="B66281270"/>
    <s v="Ofrece consultoría estratégica, desktop&amp;Helpdesk, gobierno abierto, servicios cloud, servicios externalizados y soluciones de procesos"/>
    <s v="www.plussmartic.com"/>
    <s v="Plussmartic Invest S.L. es una empresa que proporciona servicios de consultoría informática, incluyendo la implantación de sistemas, auditoría y soluciones ERP, enfocada en la optimización de procesos empresariales mediante la tecnología."/>
    <s v="No Activa"/>
    <m/>
    <s v="Cataluña"/>
    <s v="L'HOSPITALET DE LLOBREGAT"/>
    <m/>
    <n v="0"/>
    <m/>
    <m/>
    <m/>
    <m/>
    <m/>
    <m/>
    <m/>
    <m/>
    <m/>
    <m/>
    <m/>
    <m/>
    <m/>
    <m/>
    <m/>
    <m/>
    <m/>
    <m/>
    <m/>
    <s v="No"/>
  </r>
  <r>
    <s v="SCORE CAPITAL SOCIEDAD LIMITADA."/>
    <m/>
    <m/>
    <x v="4"/>
    <s v="23-01 930474207 Llamo para hacer seguimiento no disponible,Juan GK se queda con mi email y tlf. No está autorizado para dar datos del gerente, se lo comenta y se pone en contacto. 28-01 930474207 No disponible._x000a_"/>
    <s v="Venta especialista"/>
    <m/>
    <n v="0"/>
    <m/>
    <m/>
    <s v="D. Desarrolladores de soluciones digitales básicas"/>
    <s v="B65839482"/>
    <s v="Construye apps, funnels y websites"/>
    <s v="www.scoreapps.com"/>
    <s v="Scoreapps es una plataforma sin código que permite a pymes crear apps móviles, webs, embudos, e‑commerce y campañas digitales integradas (CRM, email, push, reviews) para acelerar su presencia en línea, captación y conversión."/>
    <s v="Activa"/>
    <m/>
    <s v="Madrid"/>
    <s v="POZUELO DE ALARCON"/>
    <m/>
    <n v="4"/>
    <m/>
    <m/>
    <m/>
    <m/>
    <m/>
    <m/>
    <m/>
    <m/>
    <m/>
    <m/>
    <m/>
    <m/>
    <m/>
    <m/>
    <m/>
    <m/>
    <m/>
    <m/>
    <m/>
    <s v="No"/>
  </r>
  <r>
    <s v="GLOBAL SOFT SOLUCIONES INFORMATICAS SL"/>
    <m/>
    <m/>
    <x v="4"/>
    <s v="20-1 913517641 Laura, Fernando gerente me indican mandar correo a fmarcos@globalsoftware.es"/>
    <s v="Venta especialista"/>
    <m/>
    <s v="+34 91/3517641"/>
    <m/>
    <m/>
    <s v="D. Desarrolladores de soluciones digitales básicas"/>
    <s v="B84753003"/>
    <s v="Educación. Sistemas para la organización de la institución educativa"/>
    <s v="www.pautas.es"/>
    <s v="Sistemas para organizar su Institución Educativa"/>
    <s v="Activa"/>
    <m/>
    <s v="Madrid"/>
    <s v="POZUELO DE ALARCON"/>
    <m/>
    <n v="4"/>
    <m/>
    <m/>
    <m/>
    <m/>
    <m/>
    <m/>
    <m/>
    <m/>
    <m/>
    <m/>
    <m/>
    <m/>
    <m/>
    <m/>
    <m/>
    <m/>
    <m/>
    <m/>
    <m/>
    <s v="No"/>
  </r>
  <r>
    <s v="WELCOMENEXT SL"/>
    <m/>
    <m/>
    <x v="4"/>
    <s v="27-01 911845972-Hablo con Álvaro comenta que va hablar con Alex para ver si puede encajar el modelo colaborativo. Volver a llamar mañana.30-01 911845972-Gk comenta que Álvaro está reunido que llame la semana que viene.04-02 911845972- No disponible."/>
    <s v="Venta especialista"/>
    <m/>
    <n v="0"/>
    <s v="info@welcomenext.com"/>
    <s v="911 845 972"/>
    <s v="D. Desarrolladores de soluciones digitales básicas"/>
    <s v="B86432325"/>
    <s v="Sistema de Licenciamiento SCORM en la Nube"/>
    <s v="https://welcomenext.com/innovation-and-technology/"/>
    <s v="permite distribuir y licenciar contenido e-learning (SCORM, xAPI, video, PDF) a terceros LMS con control centralizado, analítica avanzada y seguridad en la nube."/>
    <s v="Activa"/>
    <m/>
    <s v="Madrid"/>
    <s v="POZUELO DE ALARCON"/>
    <m/>
    <n v="4"/>
    <m/>
    <m/>
    <m/>
    <m/>
    <m/>
    <m/>
    <m/>
    <m/>
    <m/>
    <m/>
    <m/>
    <m/>
    <m/>
    <m/>
    <m/>
    <m/>
    <m/>
    <m/>
    <m/>
    <s v="No"/>
  </r>
  <r>
    <s v="STARPAY IBERIA SL."/>
    <m/>
    <m/>
    <x v="3"/>
    <s v="21-01 Sin tlf. Expertos en tecnología de pagos."/>
    <s v="Venta especialista"/>
    <m/>
    <n v="0"/>
    <m/>
    <m/>
    <s v="— (No aplica a TI)"/>
    <s v="B88156864"/>
    <s v="Solo centrado en pagos"/>
    <s v="www.starpay.es"/>
    <s v="Es una fintech que integra pagos móviles transfronterizos, especialmente monederos digitales asiáticos mediante Alipay+, ofreciendo soluciones QR, Pay by link y plugins eCommerce para impulsar la transformación digital de pagos en comercios españoles."/>
    <s v="Activa"/>
    <m/>
    <s v="Madrid"/>
    <s v="POZUELO DE ALARCON"/>
    <m/>
    <n v="4"/>
    <m/>
    <m/>
    <m/>
    <m/>
    <m/>
    <m/>
    <m/>
    <m/>
    <m/>
    <m/>
    <m/>
    <m/>
    <m/>
    <m/>
    <m/>
    <m/>
    <m/>
    <m/>
    <m/>
    <s v="No"/>
  </r>
  <r>
    <s v="OPEN INNOVATION 2 GO SL."/>
    <m/>
    <m/>
    <x v="2"/>
    <s v="21-01 629647332- Cuelgan al comentar que doy del dtp. De Partners."/>
    <s v="Venta especialista"/>
    <m/>
    <s v="+34 62/9647332"/>
    <m/>
    <m/>
    <s v="— (No aplica a TI)"/>
    <s v="B87618054"/>
    <s v="Centrado en belleza"/>
    <s v="www.szentia.com"/>
    <s v="SZENTIA ofrece una innovadora plataforma SaaS de beauty tech para marcas de cosmética, integrando IoT e IA en envases inteligentes que miden uso, personalizan la experiencia del usuario y cierran el ciclo de economía circular con analítica en tiempo real."/>
    <s v="Activa"/>
    <m/>
    <s v="Madrid"/>
    <s v="POZUELO DE ALARCON"/>
    <m/>
    <n v="4"/>
    <m/>
    <m/>
    <m/>
    <m/>
    <m/>
    <m/>
    <m/>
    <m/>
    <m/>
    <m/>
    <m/>
    <m/>
    <m/>
    <m/>
    <m/>
    <m/>
    <m/>
    <m/>
    <m/>
    <s v="No"/>
  </r>
  <r>
    <s v="ELEMENT LOGIC SPAIN S.L."/>
    <m/>
    <m/>
    <x v="3"/>
    <s v="21-01  636743861- Que son partners de una empresa extranjera y tienen exclusividad con ellos por lo que no pueden colaborar con +O."/>
    <s v="Venta especialista"/>
    <m/>
    <s v="+34 63/6743861"/>
    <m/>
    <m/>
    <s v="E. Consultoras innovación digital"/>
    <s v="B42978429"/>
    <s v="Centrado en almacenes con IOT"/>
    <s v="www.elementlogic.net"/>
    <s v="Element Logic España es el líder en soluciones de automatización de almacenes, especializado en el sistema AutoStore, ofreciendo diseño, implementación y soporte de soluciones logísticas avanzadas para diversos sectores industriales."/>
    <s v="Activa"/>
    <m/>
    <s v="Madrid"/>
    <s v="POZUELO DE ALARCON"/>
    <m/>
    <n v="6"/>
    <m/>
    <m/>
    <m/>
    <m/>
    <m/>
    <m/>
    <m/>
    <m/>
    <m/>
    <m/>
    <m/>
    <m/>
    <m/>
    <m/>
    <m/>
    <m/>
    <m/>
    <m/>
    <m/>
    <s v="No"/>
  </r>
  <r>
    <s v="STRATEGIA Y KALIDAD GIS SL"/>
    <m/>
    <m/>
    <x v="1"/>
    <s v="23-01 913510605- No disponible, Llamo para hacer seguimiento Gk comenta que la persona relacionada con comunicación es José Ignacio Gomez. Que llame mañana durante la llamada que no se encuentra.28-01 91 351 06 05- Al preguntar por José Ignacio cuelga."/>
    <s v="Venta especialista"/>
    <m/>
    <s v="+34 91/3510605"/>
    <s v="comercial@sykgis.com"/>
    <s v="652 890 195"/>
    <s v="— (No aplica a TI)"/>
    <s v="B81515538"/>
    <s v="Localización geográfica"/>
    <s v="www.sykgis.com"/>
    <s v="SyKGIS es una empresa especializada en soluciones de geolocalización y sistemas de información geográfica (GIS/SIG), ofreciendo servicios de consultoría, desarrollo de aplicaciones, integración de sistemas y formación especializada, con más de 25 años de experiencia en diversos sectores"/>
    <s v="Activa"/>
    <m/>
    <s v="Madrid"/>
    <s v="POZUELO DE ALARCON"/>
    <m/>
    <n v="6"/>
    <m/>
    <m/>
    <m/>
    <m/>
    <m/>
    <m/>
    <m/>
    <m/>
    <m/>
    <m/>
    <m/>
    <m/>
    <m/>
    <m/>
    <m/>
    <m/>
    <m/>
    <m/>
    <m/>
    <s v="No"/>
  </r>
  <r>
    <s v="GEKO CLOUD S.L."/>
    <m/>
    <m/>
    <x v="3"/>
    <s v="21-01 617 473 746- Tlf particular,vendieron la empresa hace dos años a Claranet.net "/>
    <s v="Venta especialista"/>
    <m/>
    <n v="0"/>
    <m/>
    <m/>
    <s v="E. Consultoras innovación digital"/>
    <s v="B67177329"/>
    <s v="Otros servicios relacionados con las tecnologías de la información y la informática"/>
    <s v="www.geko.cloud"/>
    <s v="Geko Cloud es una consultora DevOps y cloud-neutral que ayuda a empresas a migrar, automatizar, monitorizar y gestionar infraestructuras cloud con respaldo 24/7, microservicios y optimización"/>
    <s v="No Activa"/>
    <m/>
    <s v="Cataluña"/>
    <s v="L'HOSPITALET DE LLOBREGAT"/>
    <m/>
    <n v="6"/>
    <m/>
    <m/>
    <m/>
    <m/>
    <m/>
    <m/>
    <m/>
    <m/>
    <m/>
    <m/>
    <m/>
    <m/>
    <m/>
    <m/>
    <m/>
    <m/>
    <m/>
    <m/>
    <m/>
    <s v="No"/>
  </r>
  <r>
    <s v="PHONR APP SPAIN SL."/>
    <m/>
    <m/>
    <x v="3"/>
    <s v="21-01 Sin tlf. Formulario web."/>
    <s v="Venta especialista"/>
    <m/>
    <n v="0"/>
    <m/>
    <m/>
    <s v="E. Consultoras innovación digital"/>
    <s v="B87255295"/>
    <s v="Empresa que ofrece servicios tecnológicos e inteligencia artificial para comparar ofertas en telecomunicaciones mediante algoritmos y plataformas digitales, proporcionando comparadores y herramientas de recomendación para usuarios y empresas."/>
    <s v="www.ysi.si/es"/>
    <s v="Ysi es una startup española que, mediante IA, ayuda a usuarios a encontrar y comparar tarifas de telecomunicaciones personalizadas, facilitando la contratación, ofreciendo alertas y donando parte de sus ingresos a causas sociales."/>
    <s v="Activa"/>
    <m/>
    <s v="Madrid"/>
    <s v="POZUELO DE ALARCON"/>
    <m/>
    <n v="6"/>
    <m/>
    <m/>
    <m/>
    <m/>
    <m/>
    <m/>
    <m/>
    <m/>
    <m/>
    <m/>
    <m/>
    <m/>
    <m/>
    <m/>
    <m/>
    <m/>
    <m/>
    <m/>
    <m/>
    <s v="No"/>
  </r>
  <r>
    <s v="OPEN-XCHANGE SL."/>
    <m/>
    <m/>
    <x v="3"/>
    <s v="21-01 +49276175252‑00 único tlf. empresa extranjera, web formulario."/>
    <s v="Venta especialista"/>
    <m/>
    <n v="0"/>
    <m/>
    <m/>
    <s v="E. Consultoras innovación digital"/>
    <s v="B87050233"/>
    <s v="Filial española de Open-Xchange dedicada al desarrollo, adaptación, comercialización y soporte de la suite colaborativa (correo, documentos, calendario), distribuyendo software de puente abierta y complementos para el mercado español."/>
    <s v="www.open-xchange.com"/>
    <s v="Open‑Xchange es un referente europeo en plataformas colaborativas open‑source, ofreciendo correos seguros, almacenamiento cloud, edición de documentos y herramientas de productividad como alternativa a Office 365 con despliegue flexible, cifrado, AI y estándares de seguridad"/>
    <s v="Activa"/>
    <m/>
    <s v="Madrid"/>
    <s v="POZUELO DE ALARCON"/>
    <m/>
    <n v="7"/>
    <m/>
    <m/>
    <m/>
    <m/>
    <m/>
    <m/>
    <m/>
    <m/>
    <m/>
    <m/>
    <m/>
    <m/>
    <m/>
    <m/>
    <m/>
    <m/>
    <m/>
    <m/>
    <m/>
    <s v="No"/>
  </r>
  <r>
    <s v="DIGITAL PHOTO IMAGE SA"/>
    <m/>
    <m/>
    <x v="2"/>
    <s v="23-01 932649090 Llamo para hace seguimiento comenta que ella es una centralita que no sabe si le ha llegado el email a Toni, pendiente mandar email Att. Toni Font toni@nikon-dpi.com que mandemos email con la colaboración.21-01 Gk no me da su nombre al preguntar, comenta que esto lo lleva Toni, pendiente mandar email Att. Toni Font toni@nikon-dpi.com que mandemos email con la colaboración.  Mail mandado 23.01 14:21"/>
    <s v="Venta especialista"/>
    <m/>
    <s v="+34 93/2649090"/>
    <m/>
    <m/>
    <s v="D. Desarrolladores de soluciones digitales básicas"/>
    <s v="A60984259"/>
    <s v="Empresa dedicada a la compra, venta, mantenimiento y soporte de hardware, software, periféricos e imagen digital, combinando actividad comercial de productos tecnológicos con servicios de mantenimiento."/>
    <s v="www.nikonistas.com"/>
    <s v="Nikonistas.com es una robusta comunidad online en español para fotógrafos (especialmente usuarios Nikon), ofreciendo foros técnicos, tutoriales, galerías colaborativas y recursos formativos para aprender y compartir experiencias fotográficas"/>
    <s v="Activa"/>
    <m/>
    <s v="Cataluña"/>
    <s v="L'HOSPITALET DE LLOBREGAT"/>
    <m/>
    <n v="8"/>
    <m/>
    <m/>
    <m/>
    <m/>
    <m/>
    <m/>
    <m/>
    <m/>
    <m/>
    <m/>
    <m/>
    <m/>
    <m/>
    <m/>
    <m/>
    <m/>
    <m/>
    <m/>
    <m/>
    <s v="No"/>
  </r>
  <r>
    <s v="PRAXBASE SL"/>
    <m/>
    <m/>
    <x v="2"/>
    <s v="21-01 639783464- Que ya no lleva nada de Tecnologia no le interesa."/>
    <s v="Venta especialista"/>
    <m/>
    <n v="0"/>
    <m/>
    <m/>
    <s v="— (No aplica a TI)"/>
    <s v="B84053057"/>
    <s v="Empresa de contenedores"/>
    <s v="www.praxbase.com"/>
    <s v="Praxbase S.L. es una microconsultora impulsada por fabricación e instalación de contenedores Molok®, integrando infraestructura técnica y georradar, automatizando procesos de servicio en Pozuelo de Alarcón"/>
    <s v="Activa"/>
    <m/>
    <s v="Madrid"/>
    <s v="POZUELO DE ALARCON"/>
    <m/>
    <n v="8"/>
    <m/>
    <m/>
    <m/>
    <m/>
    <m/>
    <m/>
    <m/>
    <m/>
    <m/>
    <m/>
    <m/>
    <m/>
    <m/>
    <m/>
    <m/>
    <m/>
    <m/>
    <m/>
    <m/>
    <s v="No"/>
  </r>
  <r>
    <s v="ESPACIO RACK SL."/>
    <m/>
    <m/>
    <x v="4"/>
    <s v="23-01 910200610 - Llamo para hacer seguimiento gk comenta que ha llegado el email que los compañeros no lo han mirado comento que llamo semana que viene  email sin Att. info@espaciorack.com21-01 902099402- Tlf. No  valido,910200610 -  Pendiente mandar email sin Att. info@espaciorack.com Mail enviado 22.01 9:25 28-02 910 200 610- este tlf. es solamente para ser clientes de espaciorack, vuelve a comentar que todas las comunicaciones de este tipo son vía email."/>
    <s v="Venta especialista"/>
    <m/>
    <s v="+34 90/2099402"/>
    <m/>
    <m/>
    <s v="E. Consultoras innovación digital"/>
    <s v="B86277662"/>
    <s v="Empresa que ofrece servicios de housing, colocation, conectividad y soluciones de nube (IaaS) a través de centros de datos interconectados, ayudando a clientes a desplegar y mantener su infraestructura en la nube."/>
    <s v="www.espaciorack.com"/>
    <s v="Espacio Rack es un proveedor español de colocation y cloud híbrido con infraestructura propia en Madrid y Sevilla, especializado en housing, conectividad privada, seguridad certificada y soluciones escalables para integradores TI."/>
    <s v="Activa"/>
    <m/>
    <s v="Madrid"/>
    <s v="POZUELO DE ALARCON"/>
    <m/>
    <n v="9"/>
    <m/>
    <m/>
    <m/>
    <m/>
    <m/>
    <m/>
    <m/>
    <m/>
    <m/>
    <m/>
    <m/>
    <m/>
    <m/>
    <m/>
    <m/>
    <m/>
    <m/>
    <m/>
    <m/>
    <s v="No"/>
  </r>
  <r>
    <s v="KUGEL CONSULTING SL."/>
    <m/>
    <m/>
    <x v="1"/>
    <s v="He dejado un mensaje en el contestador"/>
    <s v="María"/>
    <m/>
    <s v="+34 91/0783209"/>
    <m/>
    <m/>
    <s v="B. Integradores TI generalistas"/>
    <s v="B45826088"/>
    <s v="Firma de consultoría en TI que ofrece servicios de soporte, mantenimiento, desarrollo y consultoría informática en general, abarcando infraestructura, aplicaciones y proyectos tecnológicos."/>
    <s v="www.kugelconsulting.es"/>
    <s v="Kugel Consulting SL es una consultora tecnológica de Pozuelo que optimiza procesos empresariales mediante IA, investigación operativa, logística con IoT e incluso blockchain, desarrollando soluciones avanzadas de automatización y análisis de datos."/>
    <s v="Activa"/>
    <m/>
    <s v="Madrid"/>
    <s v="POZUELO DE ALARCON"/>
    <m/>
    <n v="9"/>
    <m/>
    <m/>
    <m/>
    <m/>
    <m/>
    <m/>
    <m/>
    <m/>
    <m/>
    <m/>
    <m/>
    <m/>
    <m/>
    <m/>
    <m/>
    <m/>
    <m/>
    <m/>
    <m/>
    <s v="No"/>
  </r>
  <r>
    <s v="PROPERTY TECHNOLOGY SERVICES S.L."/>
    <m/>
    <m/>
    <x v="4"/>
    <s v="23-01 Gk Elena, pendiente mandar email a  help@zazume.com sin att. Son expertos en digitalización de servicios inmobiliarios, combinando software, análisis de datos y automatización."/>
    <s v="Venta especialista"/>
    <m/>
    <n v="0"/>
    <m/>
    <m/>
    <s v="E. Consultoras innovación digital"/>
    <s v="B42749150"/>
    <s v="Empresa PropTech que desarrolla software para el sector inmobiliario y ofrece servicios de gestión, administración y mantenimiento de inmuebles, combinando tecnología con soluciones específicas para el mercado inmobiliario."/>
    <s v="www.zazume.com"/>
    <s v="Zazume digitaliza la gestión de alquileres residenciales mediante automatización de cobros, firma electrónica y control financiero, integrando servicios para propietarios e inquilinos."/>
    <s v="Activa"/>
    <m/>
    <s v="Cataluña"/>
    <s v="L'HOSPITALET DE LLOBREGAT"/>
    <m/>
    <n v="28"/>
    <m/>
    <m/>
    <m/>
    <m/>
    <m/>
    <m/>
    <m/>
    <m/>
    <m/>
    <m/>
    <m/>
    <m/>
    <m/>
    <m/>
    <m/>
    <m/>
    <m/>
    <m/>
    <m/>
    <s v="No"/>
  </r>
  <r>
    <s v="EXPEREO ESPAÑA S.L."/>
    <m/>
    <m/>
    <x v="4"/>
    <s v="23-01 34932852016 -No disponible. 933801549 Llamo para hacer seguimiento Gk no sabe decirme si ha llegado el email Ana autorizada no está disponile.  Att. Ana ana.castrodeza@expero.com.Gk Patricia.21-01 34932852016 -No conecta. 933801549 Gk Patricia pendiente mandar email con primera toma de contacto Att. Ana ana.castrodeza@expero.com MAIL mandado 22.01 9:28 28-01 932852016- Gk otra que no es Patricia que en caso de interesarle se pondría en contacto Ana Castro."/>
    <s v="Venta especialista"/>
    <m/>
    <s v="+34 93/3801549"/>
    <m/>
    <m/>
    <s v="E. Consultoras innovación digital"/>
    <s v="B65810988"/>
    <s v="Empresa que comercializa y distribuye material de telecomunicaciones, ofrece consultoría informática y presta servicios de conectividad para ISPs y operadores, combinando infraestructura, redes y soporte."/>
    <s v="www.expereo.com"/>
    <s v="Expereo proporciona conectividad global gestionada con soluciones SD-WAN, seguridad de red y acceso optimizado a la nube para empresas multinacionales."/>
    <s v="Activa"/>
    <m/>
    <s v="Cataluña"/>
    <s v="L'HOSPITALET DE LLOBREGAT"/>
    <m/>
    <n v="36"/>
    <m/>
    <m/>
    <m/>
    <m/>
    <m/>
    <m/>
    <m/>
    <m/>
    <m/>
    <m/>
    <m/>
    <m/>
    <m/>
    <m/>
    <m/>
    <m/>
    <m/>
    <m/>
    <m/>
    <s v="No"/>
  </r>
  <r>
    <s v="T CUENTO BARCELONA SL."/>
    <m/>
    <m/>
    <x v="5"/>
    <s v="04/11/2025 (segundo reminder)"/>
    <s v="Susana"/>
    <m/>
    <s v="+34 93/5521851"/>
    <s v="barcelona@tcgroupsolutions.com"/>
    <m/>
    <s v="C. Integradores TI sectoriales"/>
    <s v="B65378333"/>
    <s v="Empresa que provee soluciones tecnológicas al sector retail (cadenas y locales comerciales), desarrollando, distribuyendo y manteniendo aplicaciones, sistemas de información y tecnología para comercios."/>
    <s v="www.tcgroupsolutions.com"/>
    <s v="TC Group Solutions ofrece soluciones de analítica, tráfico y optimización comercial mediante sensores IoT y análisis de datos para puntos de venta físicos en el sector retail."/>
    <s v="Activa"/>
    <m/>
    <s v="Cataluña"/>
    <s v="L'HOSPITALET DE LLOBREGAT"/>
    <m/>
    <n v="38"/>
    <m/>
    <m/>
    <m/>
    <m/>
    <m/>
    <m/>
    <m/>
    <m/>
    <m/>
    <m/>
    <m/>
    <m/>
    <m/>
    <m/>
    <m/>
    <m/>
    <m/>
    <m/>
    <m/>
    <s v="No"/>
  </r>
  <r>
    <s v="IBERIA FINANCIAL SOFTWARE SL"/>
    <m/>
    <m/>
    <x v="3"/>
    <s v="03-02 916360438-No disponible.  05-02 916 360 438-No disponible. _x000a_06-02 916 360 438-No disponible. 09-02 916 360 438-No disponible. _x000a_"/>
    <s v="Venta especialista"/>
    <m/>
    <s v="+34 91/6360438"/>
    <m/>
    <m/>
    <s v="E. Consultoras innovación digital"/>
    <s v="B83166207"/>
    <s v="Empresa que alquila plataformas de mercado financiero en tiempo real, ofrece soporte, mantenimiento y desarrollos a medida sobre esas plataformas, e integra servicios de análisis de datos financieros."/>
    <s v="www.iberiafinancial.com"/>
    <s v="desarrolla soluciones especializadas para mercados financieros, centradas en la centralización, validación y certificación automatizada de datos de mercado en tiempo real, optimizando el uso de proveedores y reduciendo costes operativos."/>
    <s v="Activa"/>
    <m/>
    <s v="Madrid"/>
    <s v="LAS ROZAS DE MADRID"/>
    <m/>
    <n v="13"/>
    <m/>
    <m/>
    <m/>
    <m/>
    <m/>
    <m/>
    <m/>
    <m/>
    <m/>
    <m/>
    <m/>
    <m/>
    <m/>
    <m/>
    <m/>
    <m/>
    <m/>
    <m/>
    <m/>
    <s v="No"/>
  </r>
  <r>
    <s v="APLICACIONES INFORMATICAS DE GESTION SL"/>
    <m/>
    <m/>
    <x v="3"/>
    <s v="03-02 914132869-No disponible. La web no activa."/>
    <s v="Venta especialista"/>
    <m/>
    <s v="+34 91/4132869"/>
    <m/>
    <m/>
    <s v="D. Desarrolladores de soluciones digitales básicas"/>
    <s v="B78099959"/>
    <s v="Empresa dedicada al análisis, diseño, programación y adaptación de software, desarrollando aplicaciones informáticas a medida, con servicios de mantenimiento y soporte."/>
    <s v="www.aigsl.es"/>
    <s v="es una empresa tecnológica con más de 35 años de trayectoria en Madrid, especializada en el desarrollo y adaptación de software a medida para empresas, aunque con presencia limitada en otras áreas digitales como ciberseguridad, ERP o marketing."/>
    <s v="No Activa"/>
    <m/>
    <s v="Madrid"/>
    <s v="LAS ROZAS DE MADRID"/>
    <m/>
    <n v="43"/>
    <m/>
    <m/>
    <m/>
    <m/>
    <m/>
    <m/>
    <m/>
    <m/>
    <m/>
    <m/>
    <m/>
    <m/>
    <m/>
    <m/>
    <m/>
    <m/>
    <m/>
    <m/>
    <m/>
    <s v="No"/>
  </r>
  <r>
    <s v="MEDLAB MEDIA GROUP SL."/>
    <m/>
    <m/>
    <x v="1"/>
    <s v="29-01 916492292- No disponible.03-02 916492292- No disponible."/>
    <s v="Venta especialista"/>
    <m/>
    <s v="+34 91/6492292"/>
    <m/>
    <m/>
    <s v="E. Consultoras innovación digital"/>
    <s v="B87354379"/>
    <s v="Consultora tecnológica que ofrece servicios de ingeniería informática, desarrollo de sistemas y soluciones para salud (aplicaciones médicas), implementando proyectos tecnológicos para telecomunicaciones, sistemas de información y mantenimiento."/>
    <s v="www.dezzai.com"/>
    <s v="dezzai es una firma deep‑tech de IA generativa y semántica con foco en soluciones B2B (Querix, Mediatraker, Dentomo, Vetgo), API avanzadas y servicios en entornos regulated (salud, life‑science), con presencia en España, México y Emiratos"/>
    <s v="Activa"/>
    <m/>
    <s v="Madrid"/>
    <s v="LAS ROZAS DE MADRID"/>
    <m/>
    <n v="42"/>
    <m/>
    <m/>
    <m/>
    <m/>
    <m/>
    <m/>
    <m/>
    <m/>
    <m/>
    <m/>
    <m/>
    <m/>
    <m/>
    <m/>
    <m/>
    <m/>
    <m/>
    <m/>
    <m/>
    <s v="No"/>
  </r>
  <r>
    <s v="BORAK DESARROLLO S.L."/>
    <m/>
    <m/>
    <x v="4"/>
    <s v="23-01 916403880- Llamo para hacer seguimiento No disponible.21-01 Gk.Juan pendiente de mandar email a informa@borak.es Att. Juan , en la web se ve que colaboran con vodafone. MAIL mandado 22.01 9:32"/>
    <s v="Venta especialista"/>
    <m/>
    <s v="+34 91/6403880"/>
    <m/>
    <m/>
    <s v="D. Desarrolladores de soluciones digitales básicas"/>
    <s v="B81391260"/>
    <s v="Empresa de ingeniería informática que presta servicios de desarrollo, consultoría, formación y asesoramiento tecnológico, con foco en soluciones a medida para clientes en telecomunicaciones, sistemas y TI."/>
    <s v="www.borak.es"/>
    <s v="es una consultora informática consolidada en Las Rozas (Madrid) desde 1989, especializada en integración de sistemas, desarrollo de software a medida, soporte IT y formación"/>
    <s v="Activa"/>
    <m/>
    <s v="Madrid"/>
    <s v="LAS ROZAS DE MADRID"/>
    <m/>
    <n v="40"/>
    <m/>
    <m/>
    <m/>
    <m/>
    <m/>
    <m/>
    <m/>
    <m/>
    <m/>
    <m/>
    <m/>
    <m/>
    <m/>
    <m/>
    <m/>
    <m/>
    <m/>
    <m/>
    <m/>
    <s v="No"/>
  </r>
  <r>
    <s v="ACCURO TECHNOLOGY SL."/>
    <m/>
    <m/>
    <x v="4"/>
    <s v="21-01 Gk Almudena que llame la semana que viene que no sabe con quien puede pasarme. Martes o miércoles por la mañana y ya me orienta. "/>
    <s v="Venta especialista"/>
    <m/>
    <s v="+34 91/7104840"/>
    <m/>
    <m/>
    <s v="E. Consultoras innovación digital"/>
    <s v="B87617981"/>
    <s v="Consultora tecnológica con foco en innovación que desarrolla soluciones Web3, blockchain y productos como “Accuro Conecta”, integrando mensajería y automatización, además de servicios de consultoría, integración y desarrollo a medida."/>
    <s v="www.accuro.es"/>
    <s v="es una consultora informática dinámica para pymes, especializada en desarrollo web, ERP (Ekon Cloud), BI/IA y transformación digital, con certificaciones ISO y apoyo en programas subvencionados"/>
    <s v="Activa"/>
    <m/>
    <s v="Madrid"/>
    <s v="LAS ROZAS DE MADRID"/>
    <m/>
    <n v="35"/>
    <m/>
    <m/>
    <m/>
    <m/>
    <m/>
    <m/>
    <m/>
    <m/>
    <m/>
    <m/>
    <m/>
    <m/>
    <m/>
    <m/>
    <m/>
    <m/>
    <m/>
    <m/>
    <m/>
    <s v="No"/>
  </r>
  <r>
    <s v="UDA REAL ESTATE DATA SL."/>
    <m/>
    <m/>
    <x v="3"/>
    <s v="22-01 917458486- Gk Anabeis comenta que la empresa se ha funsionado, Tinsa tasación de inmuebles. 954 50 01 91 tlf. Tinsa fuera de servicio. 913 36 43 48 No disponible."/>
    <s v="Venta especialista"/>
    <m/>
    <s v="+34 91/7458486"/>
    <m/>
    <m/>
    <s v="E. Consultoras innovación digital"/>
    <s v="B87373692"/>
    <s v="Empresa especializada en desarrollo de software con IA para valoración inmobiliaria y creación de bases de datos del mercado real estate, que comercializa sus sistemas y licencias de datos sectoriales."/>
    <s v="www.urbandataanalytics.com"/>
    <s v="es una firma PropTech española que aplica Big Data e inteligencia geoespacial para dotar de inteligencia de mercado al sector inmobiliario, con productos SaaS/API, rápida internacionalización y foco en automatización y transparencia de inversiones"/>
    <s v="No Activa"/>
    <m/>
    <s v="Madrid"/>
    <s v="LAS ROZAS DE MADRID"/>
    <m/>
    <n v="30"/>
    <m/>
    <m/>
    <m/>
    <m/>
    <m/>
    <m/>
    <m/>
    <m/>
    <m/>
    <m/>
    <m/>
    <m/>
    <m/>
    <m/>
    <m/>
    <m/>
    <m/>
    <m/>
    <m/>
    <s v="No"/>
  </r>
  <r>
    <s v="INVOIN CONSULTING SL"/>
    <m/>
    <m/>
    <x v="2"/>
    <s v="No interesados"/>
    <s v="Susana"/>
    <m/>
    <s v="+34 91/4178899"/>
    <m/>
    <m/>
    <s v="B. Integradores TI generalistas"/>
    <s v="B83773291"/>
    <s v="Consultora tecnológica que ofrece servicios de consultoría informática, outsourcing de ingenieros, externalización de personal técnico y asistencia técnica, apoyando empresas en sus proyectos tecnológicos con talento especializado."/>
    <s v="www.invoin.com"/>
    <s v="ofrece servicios integrales de outsourcing tecnológico, desarrollo software, consultoría e ingeniería industrial y energética, con capacidad para proyectos TIC complejos apoyados en BI, IA, SCADA y sistemas embebidos"/>
    <s v="Activa"/>
    <m/>
    <s v="Madrid"/>
    <s v="LAS ROZAS DE MADRID"/>
    <m/>
    <n v="30"/>
    <m/>
    <m/>
    <m/>
    <m/>
    <m/>
    <m/>
    <m/>
    <m/>
    <m/>
    <m/>
    <m/>
    <m/>
    <m/>
    <m/>
    <m/>
    <m/>
    <m/>
    <m/>
    <m/>
    <s v="No"/>
  </r>
  <r>
    <s v="ALDAJO TRADING SL."/>
    <m/>
    <m/>
    <x v="1"/>
    <s v="22-01 911981172  Comentan que se queda el tlf. que el es del dto. Comercial y no puede atenderme."/>
    <s v="Venta especialista"/>
    <m/>
    <n v="0"/>
    <m/>
    <m/>
    <s v="D. Desarrolladores de soluciones digitales básicas"/>
    <s v="B88049705"/>
    <s v="Empresa de servicios informáticos y desarrollo de software que ofrece producción, comercialización y licencia de aplicaciones y programas, además de soporte técnico y distribución para clientes en el ámbito digital."/>
    <s v="www.walcu.com"/>
    <s v="plataforma SaaS integral de CRM, automatización de marketing y BI especializada en el sector de la automoción, orientada a mejorar la gestión comercial y la experiencia del cliente en concesionarios y compraventas."/>
    <s v="Activa"/>
    <m/>
    <s v="Madrid"/>
    <s v="LAS ROZAS DE MADRID"/>
    <m/>
    <n v="29"/>
    <m/>
    <m/>
    <m/>
    <m/>
    <m/>
    <m/>
    <m/>
    <m/>
    <m/>
    <m/>
    <m/>
    <m/>
    <m/>
    <m/>
    <m/>
    <m/>
    <m/>
    <m/>
    <m/>
    <s v="No"/>
  </r>
  <r>
    <s v="NEO SOLUCIONES INFORMATICAS SL"/>
    <m/>
    <m/>
    <x v="4"/>
    <s v="22-01 916363414 Llamo para hablar con Alejandra y no se encuentra. Director comercial Roberto Gomez , Gk se apunta mi tlf. me llama Alejandra se encarga de colaboraciones si no llama devolver mañana la llamada comento."/>
    <s v="Venta especialista"/>
    <m/>
    <s v="+34 91/6363414"/>
    <m/>
    <m/>
    <s v="D. Desarrolladores de soluciones digitales básicas"/>
    <s v="B82775875"/>
    <s v="Firma que desarrolla aplicaciones móviles y plataformas de movilidad para gestión de flotas y servicio técnico (optimización de rutas, control de tareas, Work &amp; Track), combinando consultoría informática con software especializado."/>
    <s v="www.neo-si.com"/>
    <s v="una plataforma SaaS integral para la gestión de flotas y servicios técnicos de campo, optimizando rutas y operaciones en tiempo real para mejorar la eficiencia operativa y reducir costes"/>
    <s v="No Activa"/>
    <m/>
    <s v="Madrid"/>
    <s v="LAS ROZAS DE MADRID"/>
    <m/>
    <n v="29"/>
    <m/>
    <m/>
    <m/>
    <m/>
    <m/>
    <m/>
    <m/>
    <m/>
    <m/>
    <m/>
    <m/>
    <m/>
    <m/>
    <m/>
    <m/>
    <m/>
    <m/>
    <m/>
    <m/>
    <s v="No"/>
  </r>
  <r>
    <s v="MOVILGES INTERSOFT SL"/>
    <m/>
    <m/>
    <x v="1"/>
    <s v="Llamar 16-oct"/>
    <s v="María"/>
    <m/>
    <s v="+34 91/6400102"/>
    <m/>
    <m/>
    <s v="C. Integradores TI sectoriales"/>
    <s v="B85577534"/>
    <s v="Empresa especializada en soluciones logísticas integrales: software y hardware para gestión de almacenes, movilidad y punto de venta, además de servicios de consultoría informática, mantenimiento y soporte adaptado al sector de la cadena de suministro."/>
    <s v="www.movilges.com"/>
    <s v="ofrece soluciones personalizadas en logística y movilidad, con sistemas de gestión de almacenes y rutas de distribución adaptados a las necesidades específicas de medianas y grandes empresas."/>
    <s v="Activa"/>
    <m/>
    <s v="Madrid"/>
    <s v="LAS ROZAS DE MADRID"/>
    <m/>
    <n v="21"/>
    <m/>
    <m/>
    <m/>
    <m/>
    <m/>
    <m/>
    <m/>
    <m/>
    <m/>
    <m/>
    <m/>
    <m/>
    <m/>
    <m/>
    <m/>
    <m/>
    <m/>
    <m/>
    <m/>
    <s v="No"/>
  </r>
  <r>
    <s v="ALTIN SOLUTIONS SL"/>
    <m/>
    <m/>
    <x v="1"/>
    <s v="29-01 916366333  No disponible. 02-02 916366333- No disponible."/>
    <s v="Venta especialista"/>
    <m/>
    <n v="0"/>
    <m/>
    <m/>
    <s v="E. Consultoras innovación digital"/>
    <s v="B84883180"/>
    <s v="Empresa que desarrolla e implementa soluciones de gestión financiera, planificación, BI y performance management, ofreciendo servicio completo de soporte, formación y parametrización para empresas que necesitan optimizar su gestión corporativa."/>
    <s v="www.altin.es"/>
    <s v="es una consultora tecnológica especializada en sistemas de información para la toma de decisiones, ofreciendo soluciones personalizadas en áreas como Business Intelligence, planificación financiera y reporting"/>
    <s v="Activa"/>
    <m/>
    <s v="Madrid"/>
    <s v="LAS ROZAS DE MADRID"/>
    <m/>
    <n v="21"/>
    <m/>
    <m/>
    <m/>
    <m/>
    <m/>
    <m/>
    <m/>
    <m/>
    <m/>
    <m/>
    <m/>
    <m/>
    <m/>
    <m/>
    <m/>
    <m/>
    <m/>
    <m/>
    <m/>
    <s v="No"/>
  </r>
  <r>
    <s v="BITCODE TECHNOLOGY SL."/>
    <m/>
    <m/>
    <x v="4"/>
    <s v="23-01 913579586-No disponible.Pendiente de mandar email Att. ruben.ortiz@bitcode.com explicando modelo colaborativo. MAIL mandado 22.01 9:43 02-02 913579586- Gk Juan me comenta que Ruben no se encuentra le comenta y mañana por la tarde sino hemos recibido respuesta volver a llamar."/>
    <s v="Venta especialista"/>
    <m/>
    <s v="+34 91/3579586"/>
    <s v="comercial@bitcode.com"/>
    <m/>
    <s v="D. Desarrolladores de soluciones digitales básicas"/>
    <s v="B87466157"/>
    <s v="Empresa que desarrolla aplicaciones a medida, portales web, integración de sistemas y servicios de soporte técnico, con enfoque en soluciones informáticas adaptadas al cliente."/>
    <s v="www.bitcode.com"/>
    <s v="s una empresa española especializada en ofrecer soluciones tecnológicas avanzadas y personalizadas, incluyendo consultoría informática y desarrollo de aplicaciones, con un enfoque en la calidad y la satisfacción del cliente"/>
    <s v="Activa"/>
    <m/>
    <s v="Madrid"/>
    <s v="LAS ROZAS DE MADRID"/>
    <m/>
    <n v="19"/>
    <m/>
    <m/>
    <m/>
    <m/>
    <m/>
    <m/>
    <m/>
    <m/>
    <m/>
    <m/>
    <m/>
    <m/>
    <m/>
    <m/>
    <m/>
    <m/>
    <m/>
    <m/>
    <m/>
    <s v="No"/>
  </r>
  <r>
    <s v="IDAVINCI IMAGINA SL."/>
    <m/>
    <m/>
    <x v="4"/>
    <s v="23-01 914360270 -Tlf. erróneo. 91 417 26 22 No disponible. 661786168-Marcos me facilita tlf 620303581 Manuel Moreno que le diga que le llamo de su parte.-620303581- Manuel Moreno, administracion@idavinci.es Att. Manuel Moreno, pendiente mandar email con el modelo colaborativo lo comenta con Marcos, volver a llamar la semana que viene."/>
    <s v="Venta especialista"/>
    <m/>
    <s v="+34 66/1786168"/>
    <m/>
    <m/>
    <s v="E. Consultoras innovación digital"/>
    <s v="B84695535"/>
    <s v="Consultora especializada en I+D+i que ofrece servicios de transformación tecnológica, optimización de proyectos, acceso a ayudas públicas y comercialización de soluciones tecnológicas para empresas digitales."/>
    <s v="www.idavinci.es"/>
    <s v="ofrece soluciones integrales en I+D+i, ayudando a las empresas a transformar ideas en proyectos rentables y sostenibles mediante asesoramiento estratégico, gestión de ayudas y subvenciones, implantación de sistemas de gestión y asesoramiento en inteligencia artificial"/>
    <s v="Activa"/>
    <m/>
    <s v="Madrid"/>
    <s v="LAS ROZAS DE MADRID"/>
    <m/>
    <n v="19"/>
    <m/>
    <m/>
    <m/>
    <m/>
    <m/>
    <m/>
    <m/>
    <m/>
    <m/>
    <m/>
    <m/>
    <m/>
    <m/>
    <m/>
    <m/>
    <m/>
    <m/>
    <m/>
    <m/>
    <s v="No"/>
  </r>
  <r>
    <s v="INVESTING PROFIT WISELY S.L."/>
    <m/>
    <m/>
    <x v="1"/>
    <s v="22-01 911294847-Gk Alba no están interesados en colaborar comenta."/>
    <s v="Venta especialista"/>
    <m/>
    <s v="+34 91/1294847"/>
    <m/>
    <m/>
    <s v="— (No aplica a TI)"/>
    <s v="B84530963"/>
    <s v="Firma de inversión especializada en empresas editoras de software, que aporta capital y conocimiento estratégico (producto, eficiencia, expansión) y realiza consultoría de valoración, estrategia digital y sistemas de gestión."/>
    <s v="www.ipw.es"/>
    <s v="es una firma de inversión española especializada en empresas de software orientadas a grandes corporaciones, ofreciendo capital y conocimiento estratégico para su expansión y optimización"/>
    <s v="Activa"/>
    <m/>
    <s v="Madrid"/>
    <s v="LAS ROZAS DE MADRID"/>
    <m/>
    <n v="7"/>
    <m/>
    <m/>
    <m/>
    <m/>
    <m/>
    <m/>
    <m/>
    <m/>
    <m/>
    <m/>
    <m/>
    <m/>
    <m/>
    <m/>
    <m/>
    <m/>
    <m/>
    <m/>
    <m/>
    <s v="No"/>
  </r>
  <r>
    <s v="ULTRA TENDENCY SPAIN SL."/>
    <m/>
    <m/>
    <x v="3"/>
    <s v="21-01 Tlf. extranjero no valido. 49 89 2080 46609"/>
    <s v="Venta especialista"/>
    <m/>
    <n v="0"/>
    <m/>
    <m/>
    <s v="E. Consultoras innovación digital"/>
    <s v="B88139001"/>
    <s v="Empresa de consultoría tecnológica especializada en Big Data, arquitecturas en la nube, soluciones IoT y plataformas analíticas, diseñando proyectos de datos a medida para empresas con retos digitales."/>
    <s v="www.ultratendency.com"/>
    <s v="es una consultora tecnológica especializada en soluciones de datos avanzadas, ofreciendo servicios personalizados en Big Data, Microservicios, Streaming, IoT y Cloud Computing para la transformación digital de empresas"/>
    <s v="Activa"/>
    <m/>
    <s v="Madrid"/>
    <s v="LAS ROZAS DE MADRID"/>
    <m/>
    <n v="18"/>
    <m/>
    <m/>
    <m/>
    <m/>
    <m/>
    <m/>
    <m/>
    <m/>
    <m/>
    <m/>
    <m/>
    <m/>
    <m/>
    <m/>
    <m/>
    <m/>
    <m/>
    <m/>
    <m/>
    <s v="No"/>
  </r>
  <r>
    <s v="ARMILAR BUSINESS SERVICES SL."/>
    <m/>
    <m/>
    <x v="1"/>
    <s v="03-02 900 823 900 tlf. aparece como desconectado. "/>
    <s v="Venta especialista"/>
    <m/>
    <n v="0"/>
    <m/>
    <s v="900 823 900"/>
    <s v="E. Consultoras innovación digital"/>
    <s v="B88177613"/>
    <s v="empresa especializada en inteligencia de mercado para la contratación pública, que ofrece servicios de análisis de datos, benchmarking y consultoría tecnológica para empresas del sector TIC interesadas en oportunidades con la Administración Pública."/>
    <s v="www.armilar.biz/es"/>
    <s v="Especializada en inteligencia de mercado aplicada a la contratación pública, ofreciendo una plataforma digital con datos actualizados y servicios personalizados para optimizar procesos de licitación en España y Portugal."/>
    <s v="Activa"/>
    <m/>
    <s v="Madrid"/>
    <s v="LAS ROZAS DE MADRID"/>
    <m/>
    <n v="6"/>
    <m/>
    <m/>
    <m/>
    <m/>
    <m/>
    <m/>
    <m/>
    <m/>
    <m/>
    <m/>
    <m/>
    <m/>
    <m/>
    <m/>
    <m/>
    <m/>
    <m/>
    <m/>
    <m/>
    <s v="No"/>
  </r>
  <r>
    <s v="CREW CONNECT SL."/>
    <m/>
    <m/>
    <x v="1"/>
    <s v="29-01 917104840 No disponible."/>
    <s v="Venta especialista"/>
    <m/>
    <s v="+34 91/7104840"/>
    <m/>
    <m/>
    <s v="D. Desarrolladores de soluciones digitales básicas"/>
    <s v="B87935292"/>
    <s v="Otros servicios relacionados con las tecnologías de la información y la informática. Especializada en SAP"/>
    <s v="www.altim.es"/>
    <s v="Una consultora tecnológica española con más de 25 años de experiencia, especializada en soluciones SAP para la transformación digital empresarial, ofreciendo servicios de implementación, soporte y optimización de sistemas SAP"/>
    <s v="Activa"/>
    <m/>
    <s v="Madrid"/>
    <s v="LAS ROZAS DE MADRID"/>
    <m/>
    <n v="3"/>
    <m/>
    <m/>
    <m/>
    <m/>
    <m/>
    <m/>
    <m/>
    <m/>
    <m/>
    <m/>
    <m/>
    <m/>
    <m/>
    <m/>
    <m/>
    <m/>
    <m/>
    <m/>
    <m/>
    <s v="No"/>
  </r>
  <r>
    <s v="SURFERNET CORPORATION SL"/>
    <m/>
    <m/>
    <x v="1"/>
    <s v="02-02 916364268- No disponible.03-02 916364268- No disponible."/>
    <s v="Venta especialista"/>
    <m/>
    <s v="+34 91/6364268"/>
    <m/>
    <n v="916364268"/>
    <s v="D. Desarrolladores de soluciones digitales básicas"/>
    <s v="B83872788"/>
    <s v="El desarrollo, comercialización y consultoría de sistemas y aplicaciones informáticas; en temas de Internet, Intranet y multimedia, tanto en software como en hardware, etc."/>
    <s v="www.surfernet.com"/>
    <s v="es una empresa tecnológica con más de 25 años de experiencia, especializada en el diseño y desarrollo de soluciones digitales innovadoras, ofreciendo servicios como UltraGen AI Solutions, Healthcare Innovation, Metaverse &amp; Web3D, Congresses &amp; Events y Advanced Gamification"/>
    <s v="No Activa"/>
    <m/>
    <s v="Madrid"/>
    <s v="LAS ROZAS DE MADRID"/>
    <m/>
    <n v="1"/>
    <m/>
    <m/>
    <m/>
    <m/>
    <m/>
    <m/>
    <m/>
    <m/>
    <m/>
    <m/>
    <m/>
    <m/>
    <m/>
    <m/>
    <m/>
    <m/>
    <m/>
    <m/>
    <m/>
    <s v="No"/>
  </r>
  <r>
    <s v="ADJUDICACIONES TIC SL."/>
    <m/>
    <m/>
    <x v="2"/>
    <s v="22-01 917875571- Oscar gerente comenta que somos clientes ellos nos hace la platarforma a +O tienen que ser neutrales y comenta que ellos no comercializan."/>
    <s v="Venta especialista"/>
    <m/>
    <s v="+34 91/7875571"/>
    <m/>
    <m/>
    <s v="E. Consultoras innovación digital"/>
    <s v="B87148409"/>
    <s v="Realización de consultoría organizativa, administrativa, planificación estratégica, reingeniería de procesos y de estudios de mercado en el ámbito de las tecnologías de la información y las comunicaciones"/>
    <s v="www.adjudicacionestic.com"/>
    <s v="TendersTool es una solución de Business Intelligence y automatización con IA diseñada para proveedores TIC y administraciones públicas, centralizando licitaciones, adjudicaciones y datos de inversión, con presencia en España, Portugal e Italia"/>
    <s v="Activa"/>
    <m/>
    <s v="Madrid"/>
    <s v="LAS ROZAS DE MADRID"/>
    <m/>
    <n v="6"/>
    <m/>
    <m/>
    <m/>
    <m/>
    <m/>
    <m/>
    <m/>
    <m/>
    <m/>
    <m/>
    <m/>
    <m/>
    <m/>
    <m/>
    <m/>
    <m/>
    <m/>
    <m/>
    <m/>
    <s v="No"/>
  </r>
  <r>
    <s v="PRODUCCION DISEÑO E INFORMATICA SL"/>
    <m/>
    <m/>
    <x v="5"/>
    <s v="Enviado formulario página web"/>
    <s v="Carlota"/>
    <m/>
    <s v="+34 91/3783644"/>
    <m/>
    <m/>
    <s v="B. Integradores TI generalistas"/>
    <s v="B81569741"/>
    <s v="Otros servicios relacionados con las tecnologías de la información y la informática"/>
    <s v="www.pdi.es"/>
    <s v="ofreciendo ciberseguridad modular, digitalización documental con DRM, formación online y consultoría subvencionada para PyMEs, basada en tecnologías Adobe y soluciones IA"/>
    <s v="Activa"/>
    <m/>
    <s v="Madrid"/>
    <s v="LAS ROZAS DE MADRID"/>
    <m/>
    <n v="8"/>
    <m/>
    <m/>
    <m/>
    <m/>
    <m/>
    <m/>
    <m/>
    <m/>
    <m/>
    <m/>
    <m/>
    <m/>
    <m/>
    <m/>
    <m/>
    <m/>
    <m/>
    <m/>
    <m/>
    <s v="No"/>
  </r>
  <r>
    <s v="BOYUM IT SOLUTIONS SPAIN SOCIEDAD LIMITADA."/>
    <m/>
    <m/>
    <x v="1"/>
    <s v="29-01 910691636 No disponible. 03-02 910691636- No disponible."/>
    <s v="Venta especialista"/>
    <m/>
    <s v="+34 91/0691636"/>
    <m/>
    <m/>
    <s v="C. Integradores TI sectoriales"/>
    <s v="B86821576"/>
    <s v="Actividades de consultoría informática"/>
    <s v="www.boyum-solutions.com/es"/>
    <s v="Boyum IT Solutions Spain S.L. potencia SAP Business One para pymes industriales, con add‑ons como B1UP, WMS, Manufacturing y apps Cloud, centrados en personalización, automatización y eficiencia operativa"/>
    <s v="Activa"/>
    <m/>
    <s v="Madrid"/>
    <s v="LAS ROZAS DE MADRID"/>
    <m/>
    <n v="12"/>
    <m/>
    <m/>
    <m/>
    <m/>
    <m/>
    <m/>
    <m/>
    <m/>
    <m/>
    <m/>
    <m/>
    <m/>
    <m/>
    <m/>
    <m/>
    <m/>
    <m/>
    <m/>
    <m/>
    <s v="No"/>
  </r>
  <r>
    <s v="INSFERA INFORMATION SYSTEMS SL"/>
    <m/>
    <m/>
    <x v="0"/>
    <m/>
    <s v="Venta especialista"/>
    <m/>
    <s v="+34 91/6694096"/>
    <m/>
    <m/>
    <s v="E. Consultoras innovación digital"/>
    <s v="B84681980"/>
    <s v="Otros servicios relacionados con las tecnologías de la información y la informática"/>
    <s v="www.insfera.com"/>
    <s v="especializada en soluciones digitales integrales, ofreciendo servicios en desarrollo web, aplicaciones móviles, soluciones en la nube, diseño y desarrollo de software, gestión de redes sociales y optimización en motores de búsqueda (SEO)"/>
    <s v="Activa"/>
    <m/>
    <s v="Madrid"/>
    <s v="LAS ROZAS DE MADRID"/>
    <m/>
    <n v="4"/>
    <m/>
    <m/>
    <m/>
    <m/>
    <m/>
    <m/>
    <m/>
    <m/>
    <m/>
    <m/>
    <m/>
    <m/>
    <m/>
    <m/>
    <m/>
    <m/>
    <m/>
    <m/>
    <m/>
    <s v="No"/>
  </r>
  <r>
    <s v="OPZIONA SOFTWARE SERVICES SL"/>
    <m/>
    <m/>
    <x v="0"/>
    <m/>
    <s v="Venta especialista"/>
    <m/>
    <n v="0"/>
    <m/>
    <m/>
    <s v="E. Consultoras innovación digital"/>
    <s v="B86045168"/>
    <s v="Actividades de consultoría informática"/>
    <s v="www.opziona.com"/>
    <s v="ofrece un software de recursos humanos en la nube, proporcionando una solución integral para la gestión eficiente del capital humano, con funcionalidades como comunicación interna, gestión de vacaciones y ausencias, formación, control horario, accesibilidad, seguridad, implantación inmediata y actualizaciones continuas."/>
    <s v="No Activa"/>
    <m/>
    <s v="Madrid"/>
    <s v="LAS ROZAS DE MADRID"/>
    <m/>
    <n v="2"/>
    <m/>
    <m/>
    <m/>
    <m/>
    <m/>
    <m/>
    <m/>
    <m/>
    <m/>
    <m/>
    <m/>
    <m/>
    <m/>
    <m/>
    <m/>
    <m/>
    <m/>
    <m/>
    <m/>
    <s v="No"/>
  </r>
  <r>
    <s v="20LAB ADVANCED SOLUTIONS SLU"/>
    <m/>
    <m/>
    <x v="0"/>
    <m/>
    <s v="Venta especialista"/>
    <m/>
    <s v="+34 66/0400285"/>
    <m/>
    <m/>
    <s v="E. Consultoras innovación digital"/>
    <s v="B87082616"/>
    <s v="Actividades de consultoría informática"/>
    <s v="www.20lab.com"/>
    <s v="Ofrece soluciones personalizadas para concesionarios y empresas del sector, incluyendo el desarrollo de páginas web, campañas de Google Ads y posicionamiento SEO"/>
    <s v="Activa"/>
    <m/>
    <s v="Madrid"/>
    <s v="LAS ROZAS DE MADRID"/>
    <m/>
    <n v="6"/>
    <m/>
    <m/>
    <m/>
    <m/>
    <m/>
    <m/>
    <m/>
    <m/>
    <m/>
    <m/>
    <m/>
    <m/>
    <m/>
    <m/>
    <m/>
    <m/>
    <m/>
    <m/>
    <m/>
    <s v="No"/>
  </r>
  <r>
    <s v="ALTIM ANALYTICS SL"/>
    <m/>
    <m/>
    <x v="0"/>
    <m/>
    <s v="Venta especialista"/>
    <m/>
    <n v="0"/>
    <m/>
    <m/>
    <s v="E. Consultoras innovación digital"/>
    <s v="B88276126"/>
    <s v="Actividades de consultoría informática"/>
    <s v="www.altimanalytics.es"/>
    <s v="una consultora tecnológica española del grupo Altim, especializada en soluciones de análisis inteligente de datos para acompañar a las empresas en su transformación digital y mejorar su toma de decisiones"/>
    <s v="Activa"/>
    <m/>
    <s v="Madrid"/>
    <s v="LAS ROZAS DE MADRID"/>
    <m/>
    <n v="8"/>
    <m/>
    <m/>
    <m/>
    <m/>
    <m/>
    <m/>
    <m/>
    <m/>
    <m/>
    <m/>
    <m/>
    <m/>
    <m/>
    <m/>
    <m/>
    <m/>
    <m/>
    <m/>
    <m/>
    <s v="No"/>
  </r>
  <r>
    <s v="NEGOCIOS EN EXPANSION DIGITAL SL"/>
    <m/>
    <m/>
    <x v="0"/>
    <m/>
    <s v="Venta especialista"/>
    <m/>
    <s v="+34 91/8593765"/>
    <m/>
    <m/>
    <s v="D. Desarrolladores de soluciones digitales básicas"/>
    <s v="B85786820"/>
    <s v="Actividades de consultoría informática"/>
    <s v="www.nedgocios.es"/>
    <s v="dedicada a la formación y consultoría empresarial. Ofrece servicios de asesoramiento en áreas como marketing digital, estrategia empresarial y transformación digital."/>
    <s v="No Activa"/>
    <m/>
    <s v="Madrid"/>
    <s v="LAS ROZAS DE MADRID"/>
    <m/>
    <n v="5"/>
    <m/>
    <m/>
    <m/>
    <m/>
    <m/>
    <m/>
    <m/>
    <m/>
    <m/>
    <m/>
    <m/>
    <m/>
    <m/>
    <m/>
    <m/>
    <m/>
    <m/>
    <m/>
    <m/>
    <s v="No"/>
  </r>
  <r>
    <s v="BPM&amp;SOA SOLUTIONS ARCHITECS SL"/>
    <m/>
    <m/>
    <x v="1"/>
    <s v="28-10 917 10 37 48 No disponible // 30-10 913729560 No contesta // 917103748 No contesta // 3-10  917 10 37 48 No contesta // 3-11 913729560 No contesta // 917103748 No contesta //10-11  917 10 37 48 No contesta // 21-11 913729560 No contesta // 917103748 No contesta "/>
    <s v="Venta especialista"/>
    <m/>
    <s v="+34 91/7103748"/>
    <m/>
    <s v="913 729 560"/>
    <s v="B. Integradores TI generalistas"/>
    <s v="B86115235"/>
    <s v="Actividades de consultoría informática"/>
    <s v="www.bpmsoasolutions.com"/>
    <s v="es una consultora tecnológica española que ofrece soluciones personalizadas de Business Process Management y Arquitectura Orientada a Servicios para optimizar procesos empresariales e integrar sistemas tecnológicos"/>
    <s v="Activa"/>
    <m/>
    <s v="Madrid"/>
    <s v="LAS ROZAS DE MADRID"/>
    <m/>
    <n v="9"/>
    <m/>
    <m/>
    <m/>
    <m/>
    <m/>
    <m/>
    <m/>
    <m/>
    <m/>
    <m/>
    <m/>
    <m/>
    <m/>
    <m/>
    <m/>
    <m/>
    <m/>
    <m/>
    <m/>
    <s v="No"/>
  </r>
  <r>
    <s v="SATECH RODLAN SL"/>
    <m/>
    <m/>
    <x v="3"/>
    <s v="21-10 916363244 No contesta // 30-10 916363244 No contesta // 3-10 916363244 No contesta // 21-10 916363244 No contesta "/>
    <s v="Venta especialista"/>
    <m/>
    <n v="0"/>
    <m/>
    <m/>
    <s v="B. Integradores TI generalistas"/>
    <s v="B83159608"/>
    <s v="Otros servicios relacionados con las tecnologías de la información y la informática"/>
    <s v="www.satech.es"/>
    <s v="es una consultora e integradora tecnológica española con presencia global, especializada en redes, ciberseguridad, cloud, data centers, IoT/Industria 4.0, automatización y servicios BPO/BSS para clientes industriales, telecomunicaciones, energía y sector público"/>
    <s v="No Activa"/>
    <m/>
    <s v="Madrid"/>
    <s v="LAS ROZAS DE MADRID"/>
    <m/>
    <n v="1"/>
    <m/>
    <m/>
    <m/>
    <m/>
    <m/>
    <m/>
    <m/>
    <m/>
    <m/>
    <m/>
    <m/>
    <m/>
    <m/>
    <m/>
    <m/>
    <m/>
    <m/>
    <m/>
    <m/>
    <s v="No"/>
  </r>
  <r>
    <s v="TALEMTUS MOBILE RECRUITMENT SLU"/>
    <m/>
    <m/>
    <x v="0"/>
    <m/>
    <s v="Venta especialista"/>
    <m/>
    <s v="+34 65/8568561"/>
    <m/>
    <m/>
    <s v="D. Desarrolladores de soluciones digitales básicas"/>
    <s v="B86578408"/>
    <s v="Otros servicios relacionados con las tecnologías de la información y la informática"/>
    <s v="www.talemtus.com"/>
    <s v="especializada en mobile recruitment y soluciones para centros de formación, ofreciendo app, CRM, marketing digital y consultoría integral para optimizar captación y gestión en el entorno educativo y empleo"/>
    <s v="No Activa"/>
    <m/>
    <s v="Madrid"/>
    <s v="LAS ROZAS DE MADRID"/>
    <m/>
    <n v="0"/>
    <m/>
    <m/>
    <m/>
    <m/>
    <m/>
    <m/>
    <m/>
    <m/>
    <m/>
    <m/>
    <m/>
    <m/>
    <m/>
    <m/>
    <m/>
    <m/>
    <m/>
    <m/>
    <m/>
    <s v="No"/>
  </r>
  <r>
    <s v="TOOKENS BLOCKCHAIN TECHNOLOGY SL"/>
    <m/>
    <m/>
    <x v="0"/>
    <m/>
    <s v="Venta especialista"/>
    <m/>
    <n v="0"/>
    <m/>
    <m/>
    <s v="E. Consultoras innovación digital"/>
    <s v="B87711727"/>
    <s v="Actividades de consultoría informática"/>
    <s v="www.watafan.com"/>
    <s v="Watafan transforma autógrafos en coleccionables digitales NFT sobre blockchain, combinando tecnología, royalties automáticos y causas solidarias, con una comunidad de fans y celebridades"/>
    <s v="No Activa"/>
    <m/>
    <s v="Madrid"/>
    <s v="LAS ROZAS DE MADRID"/>
    <m/>
    <n v="0"/>
    <m/>
    <m/>
    <m/>
    <m/>
    <m/>
    <m/>
    <m/>
    <m/>
    <m/>
    <m/>
    <m/>
    <m/>
    <m/>
    <m/>
    <m/>
    <m/>
    <m/>
    <m/>
    <m/>
    <s v="No"/>
  </r>
  <r>
    <s v="QUASAR SCIENCE RESOURCES SL"/>
    <m/>
    <m/>
    <x v="0"/>
    <m/>
    <s v="Venta especialista"/>
    <m/>
    <s v="+34 91/8197120"/>
    <m/>
    <m/>
    <s v="E. Consultoras innovación digital"/>
    <s v="B86811924"/>
    <s v="Proceso de datos, hosting y actividades relacionadas"/>
    <s v="www.quasarsr.com"/>
    <s v="es una empresa deep-tech nacida en el entorno ESA BIC, especializada en ingeniería de sistemas y software científico, procesamiento de imágenes satelitales y operación de drones, transformando tecnología espacial en soluciones civiles"/>
    <s v="Activa"/>
    <m/>
    <s v="Madrid"/>
    <s v="LAS ROZAS DE MADRID"/>
    <m/>
    <n v="23"/>
    <m/>
    <m/>
    <m/>
    <m/>
    <m/>
    <m/>
    <m/>
    <m/>
    <m/>
    <m/>
    <m/>
    <m/>
    <m/>
    <m/>
    <m/>
    <m/>
    <m/>
    <m/>
    <m/>
    <s v="No"/>
  </r>
  <r>
    <s v="NEXT MOBILITY SOLUTIONS SL"/>
    <m/>
    <m/>
    <x v="10"/>
    <s v="21-10 917895349 Contacto con Amaya, es la chica de recepcion/adminsitración y me indica el correo de la jefa de operaciones Carolina Peña para mandarle correo y presentar el canal de integradores. // 30-10 917895349 Contacto con Amaya, me confirma la recepcion del correo y quedo a la espera de respuesta  cpena@nextmobolity.es // 24-11 917895349 Contacto con Vanessa y dice que Carolina esta en una reunion // 24-11 619783787 pedro me indica llamar el lunes para concertar la cita ya que tiene que acudir un tecnico // 7-1 917895349 Contacto con Amaya y me indica que mejor contactar mandando correo a Carolina en lugar de llamar. Cogen mi telefono por si acaso  "/>
    <s v="Venta especialista"/>
    <m/>
    <s v="+34 91/7895349"/>
    <m/>
    <m/>
    <s v="C. Integradores TI sectoriales"/>
    <s v="B86861614"/>
    <s v="Proceso de datos, hosting y actividades relacionadas"/>
    <s v="www.nextmobility.es"/>
    <s v="Es una empresa española de movilidad inteligente que utiliza IoT, IA y Big Data para optimizar la gestión de flotas, sostenibilidad y control en tiempo real, con presencia en entornos urbanos y corporativos"/>
    <s v="Activa"/>
    <m/>
    <s v="Madrid"/>
    <s v="LAS ROZAS DE MADRID"/>
    <m/>
    <n v="9"/>
    <m/>
    <m/>
    <m/>
    <m/>
    <m/>
    <m/>
    <m/>
    <m/>
    <m/>
    <m/>
    <m/>
    <m/>
    <m/>
    <m/>
    <m/>
    <m/>
    <m/>
    <m/>
    <m/>
    <s v="No"/>
  </r>
  <r>
    <s v="INTEGRA IT SOLUTIONS SL"/>
    <m/>
    <m/>
    <x v="5"/>
    <s v="21-10 619783787 Contacto con Pedro, me indica que la funcion principal de la empresa esta relacionada con la selección de personal para IT. No tienen un departamento comercial como tal y ademas las empresas (sus clientes) ya suelen llegar con los programas y sistemas predeterminados. Aun asi, quedo en madar correo para que me confirme si desea finalmente concertar una cita. // 30-10 619783787 No contesta // 3-11 619783787 Pedro me indica que ha recibido el correo, quedo a la espera de que me diga dia y hora // Reminder por correo (susana)  // 10-12 619783787 Me indica que hasta 2026 no van a poder tener el hueco para los tecnicos "/>
    <s v="Venta especialista"/>
    <m/>
    <s v="+34 61/9783787"/>
    <m/>
    <m/>
    <s v="B. Integradores TI generalistas"/>
    <s v="B86861614"/>
    <s v="Gestión de recursos informáticos"/>
    <s v="https://www.integrait.co/"/>
    <s v="Integra IT desarrolla soluciones cloud de gestión clínica seguras y reguladas, ideal para digitalización de procesos sanitarios con amplio enfoque en compliance."/>
    <s v="Activa"/>
    <m/>
    <s v="Madrid"/>
    <s v="ALCOBENDAS"/>
    <m/>
    <n v="5"/>
    <m/>
    <m/>
    <m/>
    <m/>
    <m/>
    <m/>
    <m/>
    <m/>
    <m/>
    <m/>
    <m/>
    <m/>
    <m/>
    <m/>
    <m/>
    <m/>
    <m/>
    <m/>
    <m/>
    <s v="No"/>
  </r>
  <r>
    <s v="GRUPTELECOMUNICACIONS I XARXES INTEGRALS DE MANTENIMENT SL"/>
    <m/>
    <m/>
    <x v="6"/>
    <s v="20.11 Mantenimiento de los clientes de Orange en Mercabarna (solo tiene clientes de Gran Cuenta)_x000a_21-10 691439347 No contesta, pero la persona por la que preguntar es Francesc Samper y la web https://www.gruptelecom.com/ // 21-10 935564000 No contesta // 30-10 Contacto con Frances y concertamos cita para el miercoles a las 13:00  // Enviado portfolio de productos completo + contrato // Reminder por correo 12 nov"/>
    <s v="Susana"/>
    <m/>
    <s v="+34 69/1439347"/>
    <s v="gruptelecom@gruptelecom.com"/>
    <n v="935564000"/>
    <s v="B. Integradores TI generalistas"/>
    <s v="B66763103"/>
    <s v="Otras actividades de telecomunicaciones"/>
    <s v="https://magic3.es/"/>
    <s v="Magic3 es una agencia digital especializada en presencia online, marketing, automatización de procesos y servicios audiovisuales, apoyada por su rol como agente del Kit Digital."/>
    <s v="Activa"/>
    <m/>
    <s v="Cataluña"/>
    <s v="OLESA DE MONTSERRAT"/>
    <m/>
    <n v="6"/>
    <m/>
    <m/>
    <m/>
    <m/>
    <m/>
    <m/>
    <m/>
    <m/>
    <m/>
    <m/>
    <m/>
    <m/>
    <m/>
    <m/>
    <m/>
    <m/>
    <m/>
    <m/>
    <m/>
    <s v="No"/>
  </r>
  <r>
    <s v="I S D N SOLUCIONES INTEGRALES SL"/>
    <m/>
    <m/>
    <x v="3"/>
    <s v="22-10 902135135 No contesta // 31-10 902135135 No contesta // 3-10 902135135 No contesta "/>
    <s v="Venta especialista"/>
    <m/>
    <s v="+34 90/2135135"/>
    <m/>
    <m/>
    <s v="B. Integradores TI generalistas"/>
    <s v="B81725715"/>
    <s v="Actividades de programación informática"/>
    <s v="http://www.isdn-si.com/"/>
    <s v="Desarrollo de hardware y software, consultoría tecnológica y proyectos integrales en infraestructura IT y telecomunicaciones"/>
    <s v="No Activa"/>
    <m/>
    <s v="Madrid"/>
    <s v="MADRID"/>
    <m/>
    <n v="12"/>
    <m/>
    <m/>
    <m/>
    <m/>
    <m/>
    <m/>
    <m/>
    <m/>
    <m/>
    <m/>
    <m/>
    <m/>
    <m/>
    <m/>
    <m/>
    <m/>
    <m/>
    <m/>
    <m/>
    <s v="No"/>
  </r>
  <r>
    <s v="INTEGRATION MPA SYSTEMS SL"/>
    <m/>
    <m/>
    <x v="3"/>
    <s v="22-10 937192025 No contesta // 31-10 937192025 No contesta // 3-10 937192025 No contesta // 10-11 937192025 No contesta // 21-11 937192025 No contesta "/>
    <s v="Venta especialista"/>
    <m/>
    <s v="+34 93/7192025"/>
    <m/>
    <m/>
    <s v="B. Integradores TI generalistas"/>
    <s v="B62150586"/>
    <s v="Actividades de consultoría informática"/>
    <s v="www.servergtres.es"/>
    <m/>
    <s v="No Activa"/>
    <m/>
    <s v="Cataluña"/>
    <s v="BARBERA DEL VALLES"/>
    <m/>
    <n v="2"/>
    <m/>
    <m/>
    <m/>
    <m/>
    <m/>
    <m/>
    <m/>
    <m/>
    <m/>
    <m/>
    <m/>
    <m/>
    <m/>
    <m/>
    <m/>
    <m/>
    <m/>
    <m/>
    <m/>
    <s v="No"/>
  </r>
  <r>
    <s v="ECOINTEGRA SISTEMAS SL"/>
    <m/>
    <m/>
    <x v="4"/>
    <s v="23-10 629066365 Contacto con Rey y quedo en mandar correo para presentar el acuerdo de colaboracion y concertar la cita // 31-10 629066365 No contesta // 3-10 937192025 No contesta // 10-11 629066365 No contesta // 24-11 629066365 No contesta // 644297576 Hasta el jueves por la mañana Caridad me indica mandarle correo y quedo a la espera de repsuetsa // 10-12 644297576 No contesta - 629066365 No contesta  27-01 629066365-No disponible. 27-01 644297576-Caridad correo mandado Carlos no contesta. "/>
    <s v="Venta especialista"/>
    <m/>
    <s v="+34 62/9066365"/>
    <m/>
    <m/>
    <s v="B. Integradores TI generalistas"/>
    <s v="B85867398"/>
    <s v="Actividades de consultoría informática"/>
    <s v="www.ecointegra.es"/>
    <s v="Ecointegra es una consultora tecnológica que impulsa la transformación digital de empresas mediante automatización de procesos, gestión documental, CRM, y soluciones para administración empresarial, con enfoque en eficiencia, ahorro y cumplimiento normativo"/>
    <s v="Activa"/>
    <m/>
    <s v="Madrid"/>
    <s v="MADRID"/>
    <m/>
    <n v="1"/>
    <m/>
    <m/>
    <m/>
    <m/>
    <m/>
    <m/>
    <m/>
    <m/>
    <m/>
    <m/>
    <m/>
    <m/>
    <m/>
    <m/>
    <m/>
    <m/>
    <m/>
    <m/>
    <m/>
    <s v="No"/>
  </r>
  <r>
    <s v="EVOLUZIONA SOLUCIONES INTEGRALES SL"/>
    <m/>
    <m/>
    <x v="1"/>
    <s v="contesta // 31-10 91 523 42 24 No contesta // 3-10  91 523 42 24 // 21-10 91 523 42 24 No contesta "/>
    <s v="Venta especialista"/>
    <m/>
    <n v="0"/>
    <m/>
    <m/>
    <s v="B. Integradores TI generalistas"/>
    <s v="B84255652"/>
    <s v="Otros servicios relacionados con las tecnologías de la información y la informática"/>
    <s v="www.grupobuho.es"/>
    <s v="Grupo Búho parece no tener presencia activa o actualizada en la web; el dominio podría estar en venta "/>
    <s v="Activa"/>
    <m/>
    <s v="Madrid"/>
    <s v="MADRID"/>
    <m/>
    <n v="2"/>
    <m/>
    <m/>
    <m/>
    <m/>
    <m/>
    <m/>
    <m/>
    <m/>
    <m/>
    <m/>
    <m/>
    <m/>
    <m/>
    <m/>
    <m/>
    <m/>
    <m/>
    <m/>
    <m/>
    <s v="No"/>
  </r>
  <r>
    <s v="OMNIMEDICA INNOVACION E INTEGRACION TECNOLOGICA SL"/>
    <m/>
    <m/>
    <x v="2"/>
    <s v="23-10 608144789 Santiago indica que ellos no ofrecen servicios a sus clientes sanitarios, sino que les ayudan a gestionar los que ya tienen "/>
    <s v="Venta especialista"/>
    <m/>
    <n v="608144789"/>
    <m/>
    <m/>
    <s v="C. Integradores TI sectoriales"/>
    <s v="B66698051"/>
    <s v="Otros servicios relacionados con las tecnologías de la información y la informática"/>
    <s v="www.integrasistemas.es"/>
    <s v="Integra Sistemas ofrece servicios de consultoría, implantación y soporte TIC con soluciones basadas en software libre y cloud, incluyendo plataformas de teleformación, tiendas online, IoT y desarrollo a medida para pymes"/>
    <s v="Activa"/>
    <m/>
    <s v="Cataluña"/>
    <s v="BARCELONA"/>
    <m/>
    <n v="2"/>
    <m/>
    <m/>
    <m/>
    <m/>
    <m/>
    <m/>
    <m/>
    <m/>
    <m/>
    <m/>
    <m/>
    <m/>
    <m/>
    <m/>
    <m/>
    <m/>
    <m/>
    <m/>
    <m/>
    <s v="No"/>
  </r>
  <r>
    <s v="INTEGRATION MICRO SL"/>
    <m/>
    <m/>
    <x v="3"/>
    <s v="No es posible encontrar número de tlfn"/>
    <s v="Venta especialista"/>
    <m/>
    <n v="0"/>
    <m/>
    <m/>
    <s v="B. Integradores TI generalistas"/>
    <s v="B60841764"/>
    <s v="Actividades de consultoría informática"/>
    <s v="www.omedit.com"/>
    <s v="Omédit se dedica a la implantación y soporte de sistemas TIC, con servicios de migración, análisis y puesta en producción de infraestructuras tecnológicas"/>
    <s v="No Activa"/>
    <m/>
    <s v="Cataluña"/>
    <s v="BARCELONA"/>
    <m/>
    <n v="0"/>
    <m/>
    <m/>
    <m/>
    <m/>
    <m/>
    <m/>
    <m/>
    <m/>
    <m/>
    <m/>
    <m/>
    <m/>
    <m/>
    <m/>
    <m/>
    <m/>
    <m/>
    <m/>
    <m/>
    <s v="No"/>
  </r>
  <r>
    <s v="OPTIMA INTEGRA PREVENCION SL"/>
    <m/>
    <m/>
    <x v="3"/>
    <s v="No es posible encontrar número de tlfn"/>
    <s v="Venta especialista"/>
    <m/>
    <n v="0"/>
    <m/>
    <m/>
    <s v="C. Integradores TI sectoriales"/>
    <s v="B87777124"/>
    <s v="Actividades de consultoría informática"/>
    <s v="www.aldea.net"/>
    <s v="Aldea es una empresa madrileña de diseño web y programación creativa multiplataforma, especializada en contenidos multimedia para web, CD-ROM, DVD e Internet"/>
    <s v="No Activa"/>
    <m/>
    <s v="Madrid"/>
    <s v="COSLADA"/>
    <m/>
    <n v="2"/>
    <m/>
    <m/>
    <m/>
    <m/>
    <m/>
    <m/>
    <m/>
    <m/>
    <m/>
    <m/>
    <m/>
    <m/>
    <m/>
    <m/>
    <m/>
    <m/>
    <m/>
    <m/>
    <m/>
    <s v="No"/>
  </r>
  <r>
    <s v="FUNCION DIGITAL INTEGRATED TECHNOLOGY SL"/>
    <m/>
    <m/>
    <x v="0"/>
    <m/>
    <s v="Venta especialista"/>
    <m/>
    <n v="0"/>
    <m/>
    <m/>
    <s v="D. Desarrolladores de soluciones digitales básicas"/>
    <s v="B88478391"/>
    <s v="Otros servicios relacionados con las tecnologías de la información y la informática"/>
    <s v="www.comunicode.es"/>
    <s v="Comunicode es una web en construcción o sin contenido visible relevante, sin información clara sobre su actividad actua"/>
    <s v="No Activa"/>
    <m/>
    <s v="Madrid"/>
    <s v="SAN SEBASTIAN DE LOS REYES"/>
    <m/>
    <n v="0"/>
    <m/>
    <m/>
    <m/>
    <m/>
    <m/>
    <m/>
    <m/>
    <m/>
    <m/>
    <m/>
    <m/>
    <m/>
    <m/>
    <m/>
    <m/>
    <m/>
    <m/>
    <m/>
    <m/>
    <s v="No"/>
  </r>
  <r>
    <s v="TMSSOFT SOLUCIONES INTEGRALES SL"/>
    <m/>
    <m/>
    <x v="3"/>
    <s v="23-10 934626755 erroneo "/>
    <s v="Venta especialista"/>
    <m/>
    <m/>
    <m/>
    <m/>
    <s v="B. Integradores TI generalistas"/>
    <s v="B64060288"/>
    <s v=""/>
    <s v="www.tecninform.com"/>
    <m/>
    <s v="No Activa"/>
    <m/>
    <m/>
    <m/>
    <m/>
    <m/>
    <m/>
    <m/>
    <m/>
    <m/>
    <m/>
    <m/>
    <m/>
    <m/>
    <m/>
    <m/>
    <m/>
    <m/>
    <m/>
    <m/>
    <m/>
    <m/>
    <m/>
    <m/>
    <m/>
    <s v="No"/>
  </r>
  <r>
    <s v="NEURORED, SA"/>
    <m/>
    <m/>
    <x v="2"/>
    <s v="23-10 917198849 En un principio no les interesa porque ellos estan centrado en vender sus productos a empresas de transporte, aun asi insisto en mandar correo con la informacion a psanroque@neurored.com"/>
    <s v="Venta especialista"/>
    <m/>
    <s v="+34 91/7198849"/>
    <m/>
    <m/>
    <s v="C. Integradores TI sectoriales"/>
    <s v="A82571985"/>
    <s v="Actividades de consultoría informática"/>
    <s v="www.neurored.com"/>
    <s v="Empresa de transporte y logistica internacional"/>
    <s v="No Activa"/>
    <m/>
    <s v="Madrid"/>
    <s v="POZUELO DE ALARCON"/>
    <m/>
    <n v="40"/>
    <m/>
    <m/>
    <m/>
    <m/>
    <m/>
    <m/>
    <m/>
    <m/>
    <m/>
    <m/>
    <m/>
    <m/>
    <m/>
    <m/>
    <m/>
    <m/>
    <m/>
    <m/>
    <m/>
    <s v="No"/>
  </r>
  <r>
    <s v="PAYTEF SISTEMAS SL"/>
    <m/>
    <m/>
    <x v="2"/>
    <s v="23-10 911407677 solo venden la pasarela y no lo tocan con los cliente el resto de ciberseguirdad ni estan interesando en vender productos de terceros "/>
    <s v="Venta especialista"/>
    <m/>
    <s v="+34 91/1407677"/>
    <m/>
    <m/>
    <s v="C. Integradores TI sectoriales"/>
    <s v="B86145505"/>
    <s v="Otros servicios relacionados con las tecnologías de la información y la informática"/>
    <s v="www.paytef.es"/>
    <s v="Empresa de venta de TPVs y otros modos de pago en comercio electronico"/>
    <s v="Activa"/>
    <m/>
    <s v="Madrid"/>
    <s v="POZUELO DE ALARCON"/>
    <m/>
    <n v="30"/>
    <m/>
    <m/>
    <m/>
    <m/>
    <m/>
    <m/>
    <m/>
    <m/>
    <m/>
    <m/>
    <m/>
    <m/>
    <m/>
    <m/>
    <m/>
    <m/>
    <m/>
    <m/>
    <m/>
    <s v="No"/>
  </r>
  <r>
    <s v="HORNETSECURITY IBERIA SL"/>
    <m/>
    <m/>
    <x v="0"/>
    <m/>
    <s v="Venta especialista"/>
    <m/>
    <s v="+34 90/2006926"/>
    <m/>
    <m/>
    <s v="E. Consultoras innovación digital"/>
    <s v="B63952485"/>
    <s v="Otros servicios relacionados con las tecnologías de la información y la informática"/>
    <s v="www.hornetsecurity.com"/>
    <s v="Proveedor de ciberseguridad cloud y backup esepcializado en M365"/>
    <s v="Activa"/>
    <m/>
    <s v="Madrid"/>
    <s v="POZUELO DE ALARCON"/>
    <m/>
    <n v="30"/>
    <m/>
    <m/>
    <m/>
    <m/>
    <m/>
    <m/>
    <m/>
    <m/>
    <m/>
    <m/>
    <m/>
    <m/>
    <m/>
    <m/>
    <m/>
    <m/>
    <m/>
    <m/>
    <m/>
    <s v="No"/>
  </r>
  <r>
    <s v="INNOV ARE US SL"/>
    <m/>
    <m/>
    <x v="0"/>
    <m/>
    <s v="Venta especialista"/>
    <m/>
    <s v="+34 91/6404185"/>
    <m/>
    <m/>
    <s v="E. Consultoras innovación digital"/>
    <s v="B87475034"/>
    <s v="Otros servicios relacionados con las tecnologías de la información y la informática"/>
    <s v="www.conectareus.com"/>
    <s v="Integrador tecnológico que ofrece soluciones de hardware, movilidad y digitalización de procesos para sectores como retail, logística y distribución."/>
    <s v="Activa"/>
    <m/>
    <s v="Madrid"/>
    <s v="POZUELO DE ALARCON"/>
    <m/>
    <n v="30"/>
    <m/>
    <m/>
    <m/>
    <m/>
    <m/>
    <m/>
    <m/>
    <m/>
    <m/>
    <m/>
    <m/>
    <m/>
    <m/>
    <m/>
    <m/>
    <m/>
    <m/>
    <m/>
    <m/>
    <s v="No"/>
  </r>
  <r>
    <s v="STRATIO BIG DATA SL"/>
    <m/>
    <m/>
    <x v="0"/>
    <m/>
    <s v="Venta especialista"/>
    <m/>
    <s v="+34 91/8286473"/>
    <m/>
    <m/>
    <s v="E. Consultoras innovación digital"/>
    <s v="B18996504"/>
    <s v="Actividades de consultoría informática"/>
    <s v="www.stratio.com"/>
    <s v="Plataforma de datos con IA y soluciones IoT para mantenimiento predictivo y gestión de flotas, orientada a la digitalización avanzada de procesos en empresas industriales y logísticas."/>
    <s v="No Activa"/>
    <m/>
    <s v="Madrid"/>
    <s v="POZUELO DE ALARCON"/>
    <m/>
    <n v="25"/>
    <m/>
    <m/>
    <m/>
    <m/>
    <m/>
    <m/>
    <m/>
    <m/>
    <m/>
    <m/>
    <m/>
    <m/>
    <m/>
    <m/>
    <m/>
    <m/>
    <m/>
    <m/>
    <m/>
    <s v="No"/>
  </r>
  <r>
    <s v="ASPANETCONOMY SL"/>
    <m/>
    <m/>
    <x v="2"/>
    <s v="23-10 913522629 trabajan con grandes empresas ofreciendo integrancion y gestion SAP por lo que no ve posible la venta de nuestros servicios "/>
    <s v="Venta especialista"/>
    <m/>
    <n v="913522629"/>
    <m/>
    <m/>
    <s v="B. Integradores TI generalistas"/>
    <s v="B87935243"/>
    <s v="Otros servicios relacionados con las tecnologías de la información y la informática"/>
    <s v="www.netconomy.net/es"/>
    <s v="Consultora --&gt; Desarrolla e integra plataformas de comercio digital y experiencia de cliente, digitalizando procesos de venta, marketing y atención mediante soluciones SAP y tecnologías personalizadas"/>
    <s v="Activa"/>
    <m/>
    <s v="Madrid"/>
    <s v="POZUELO DE ALARCON"/>
    <m/>
    <n v="23"/>
    <m/>
    <m/>
    <m/>
    <m/>
    <m/>
    <m/>
    <m/>
    <m/>
    <m/>
    <m/>
    <m/>
    <m/>
    <m/>
    <m/>
    <m/>
    <m/>
    <m/>
    <m/>
    <m/>
    <s v="No"/>
  </r>
  <r>
    <s v="VECDIS TECNOGESTION SL"/>
    <m/>
    <m/>
    <x v="2"/>
    <s v="23-10 91 715 70 21 No existe // 620 213 004 Un tal lorenzo no contesta // 620 213 004 Heredado Luis quepla es el gerente nuevo, lorenzo me indica mandarle correo para presentar el modelo colaborativo y agendar reunion // 24-11 620 213 004 Contacto con Lorenzo, esta jubilado pero sigue siendo el jefe. Me indica mandar correo de nuevo // Mando correo /7 me reponde por correo&quot;Disculpa, pero creo que ha habido algún malentendido. Por teléfono te comenté que nosotros no ofrecemos servicios IT, sino servicios de consultoría de estrategia. Por otro lado, no tenemos clientes PYMEs, dado todos nuestros clientes son grandes bancos y aseguradoras._x000a__x000a_ _x000a__x000a_Por ello, vimos que no había alineamiento posible. Lo lamento.&quot;"/>
    <s v="Venta especialista"/>
    <m/>
    <s v="+34 62/0213004"/>
    <s v="info@vecdis.es"/>
    <m/>
    <s v="B. Integradores TI generalistas"/>
    <s v="B84018720"/>
    <s v="Actividades de consultoría informática"/>
    <s v="www.vecdis.es"/>
    <s v="Ofrece soluciones de control de accesos, presencia y automatización, digitalizando procesos de seguridad física y trazabilidad en empresas e instalaciones."/>
    <s v="Activa"/>
    <m/>
    <s v="Madrid"/>
    <s v="POZUELO DE ALARCON"/>
    <m/>
    <n v="20"/>
    <m/>
    <m/>
    <m/>
    <m/>
    <m/>
    <m/>
    <m/>
    <m/>
    <m/>
    <m/>
    <m/>
    <m/>
    <m/>
    <m/>
    <m/>
    <m/>
    <m/>
    <m/>
    <m/>
    <s v="No"/>
  </r>
  <r>
    <s v="DOS PUNTOS AN INTERNET COMPANY SL"/>
    <m/>
    <m/>
    <x v="0"/>
    <m/>
    <s v="Venta especialista"/>
    <m/>
    <s v="+34 91/5112402"/>
    <m/>
    <m/>
    <s v="D. Desarrolladores de soluciones digitales básicas"/>
    <s v="B85406692"/>
    <s v="Actividades de consultoría informática"/>
    <s v="www.doubledot.es"/>
    <s v="Agencia digital especializada en diseño web, ecommerce y marketing online, ayudando a empresas a mejorar su presencia digital y posicionamiento."/>
    <s v="Activa"/>
    <m/>
    <s v="Madrid"/>
    <s v="POZUELO DE ALARCON"/>
    <m/>
    <n v="18"/>
    <m/>
    <m/>
    <m/>
    <m/>
    <m/>
    <m/>
    <m/>
    <m/>
    <m/>
    <m/>
    <m/>
    <m/>
    <m/>
    <m/>
    <m/>
    <m/>
    <m/>
    <m/>
    <m/>
    <s v="No"/>
  </r>
  <r>
    <s v="AERONAUTICAL ENERGY ENGINEERING SERVICES SL"/>
    <m/>
    <m/>
    <x v="1"/>
    <s v="23-10 91 372 89 33 No contesta // 31-10 91 372 89 33 No contesta // 3-10 91 372 89 33 No contesta // 21-10 91 372 89 33 No esta disponible "/>
    <s v="Venta especialista"/>
    <m/>
    <s v="+34 91/3728933"/>
    <s v="info@aeroengy.es"/>
    <s v="+34 91 372 89 33"/>
    <s v="C. Integradores TI sectoriales"/>
    <s v="B84650514"/>
    <s v="Otros servicios relacionados con las tecnologías de la información y la informática"/>
    <s v="www.aeroengy.es"/>
    <s v="Ofrece soluciones IoT y plataformas digitales para monitorización y optimización del consumo energético, enfocadas en eficiencia y gestión de instalaciones."/>
    <s v="Activa"/>
    <m/>
    <s v="Madrid"/>
    <s v="POZUELO DE ALARCON"/>
    <m/>
    <n v="18"/>
    <m/>
    <m/>
    <m/>
    <m/>
    <m/>
    <m/>
    <m/>
    <m/>
    <m/>
    <m/>
    <m/>
    <m/>
    <m/>
    <m/>
    <m/>
    <m/>
    <m/>
    <m/>
    <m/>
    <s v="No"/>
  </r>
  <r>
    <s v="TALENTUM SERVICIOS TECNOLOGICOS AVANZADOS SL"/>
    <m/>
    <m/>
    <x v="0"/>
    <m/>
    <s v="Venta especialista"/>
    <m/>
    <s v="+34 91/1115836"/>
    <m/>
    <m/>
    <s v="D. Desarrolladores de soluciones digitales básicas"/>
    <s v="B84546795"/>
    <s v="Actividades de consultoría informática"/>
    <s v="www.talentum.com.es"/>
    <s v="Agencia digital especializada en desarrollo web, e-commerce y marketing online, ayudando a empresas a mejorar su presencia y ventas digitales."/>
    <s v="Activa"/>
    <m/>
    <s v="Madrid"/>
    <s v="POZUELO DE ALARCON"/>
    <m/>
    <n v="13"/>
    <m/>
    <m/>
    <m/>
    <m/>
    <m/>
    <m/>
    <m/>
    <m/>
    <m/>
    <m/>
    <m/>
    <m/>
    <m/>
    <m/>
    <m/>
    <m/>
    <m/>
    <m/>
    <m/>
    <s v="No"/>
  </r>
  <r>
    <s v="LEANXCALE SL"/>
    <m/>
    <m/>
    <x v="0"/>
    <m/>
    <s v="Venta especialista"/>
    <m/>
    <n v="0"/>
    <m/>
    <m/>
    <s v="E. Consultoras innovación digital"/>
    <s v="B87241568"/>
    <s v="Otros servicios relacionados con las tecnologías de la información y la informática"/>
    <s v="www.leanxcale.com"/>
    <s v="Ofrece una base de datos distribuida en tiempo real para analítica avanzada y gestión de grandes volúmenes de datos, facilitando la digitalización de procesos empresariales."/>
    <s v="Activa"/>
    <m/>
    <s v="Madrid"/>
    <s v="POZUELO DE ALARCON"/>
    <m/>
    <n v="13"/>
    <m/>
    <m/>
    <m/>
    <m/>
    <m/>
    <m/>
    <m/>
    <m/>
    <m/>
    <m/>
    <m/>
    <m/>
    <m/>
    <m/>
    <m/>
    <m/>
    <m/>
    <m/>
    <m/>
    <s v="No"/>
  </r>
  <r>
    <s v="BACKBASE SPAIN SL"/>
    <m/>
    <m/>
    <x v="1"/>
    <s v="23-10 910564612 No contesta // 31-10 910564612 No contesta // 3-10 910564612 No disponible // 21-11 910564612  No contesta "/>
    <s v="Venta especialista"/>
    <m/>
    <s v="+34 91/0564612"/>
    <m/>
    <m/>
    <s v="C. Integradores TI sectoriales"/>
    <s v="B87577870"/>
    <s v="Otros servicios relacionados con las tecnologías de la información y la informática"/>
    <s v="www.backbase.com"/>
    <s v="Ofrece plataformas de banca digital que digitalizan procesos y mejoran la experiencia del cliente en entidades financieras a través de soluciones integradas."/>
    <s v="Activa"/>
    <m/>
    <s v="Madrid"/>
    <s v="POZUELO DE ALARCON"/>
    <m/>
    <n v="12"/>
    <m/>
    <m/>
    <m/>
    <m/>
    <m/>
    <m/>
    <m/>
    <m/>
    <m/>
    <m/>
    <m/>
    <m/>
    <m/>
    <m/>
    <m/>
    <m/>
    <m/>
    <m/>
    <m/>
    <s v="No"/>
  </r>
  <r>
    <s v="PAUMA CAPITAL SL"/>
    <m/>
    <m/>
    <x v="2"/>
    <s v="23-10 917080550 Le comento de forma general el modelo colaborativo a Ana y me indica mandarle correo para concertar la cita  recepcion@excelia.com // 31-10 917080550 No estan interesados finalmente "/>
    <s v="Venta especialista"/>
    <m/>
    <s v="+34 91/7080550"/>
    <s v="recepcion@excelia.com "/>
    <m/>
    <s v="B. Integradores TI generalistas"/>
    <s v="B88134051"/>
    <s v="Otros servicios relacionados con las tecnologías de la información y la informática"/>
    <s v="www.excelia.com"/>
    <s v="Ofrece consultoría e implantación de SAP para digitalización de procesos y gestión de negocio, especializada en ERP y automatización empresarial para medianas y grandes empresas."/>
    <s v="Activa"/>
    <m/>
    <s v="Madrid"/>
    <s v="POZUELO DE ALARCON"/>
    <m/>
    <n v="12"/>
    <m/>
    <m/>
    <m/>
    <m/>
    <m/>
    <m/>
    <m/>
    <m/>
    <m/>
    <m/>
    <m/>
    <m/>
    <m/>
    <m/>
    <m/>
    <m/>
    <m/>
    <m/>
    <m/>
    <s v="No"/>
  </r>
  <r>
    <s v="CHOCOLATT SOLUCIONES TECNOLOGICAS SL"/>
    <m/>
    <m/>
    <x v="0"/>
    <m/>
    <s v="Venta especialista"/>
    <m/>
    <n v="0"/>
    <m/>
    <m/>
    <s v="D. Desarrolladores de soluciones digitales básicas"/>
    <s v="B83846659"/>
    <s v="Actividades de consultoría informática"/>
    <n v="0"/>
    <s v="Consultora informática centrada en desarrollo de software y proyectos IT, con capacidad para incorporar seguridad y backup dentro de sus servicios de digitalización empresarial."/>
    <s v="No Activa"/>
    <m/>
    <s v="Madrid"/>
    <s v="POZUELO DE ALARCON"/>
    <m/>
    <n v="11"/>
    <m/>
    <m/>
    <m/>
    <m/>
    <m/>
    <m/>
    <m/>
    <m/>
    <m/>
    <m/>
    <m/>
    <m/>
    <m/>
    <m/>
    <m/>
    <m/>
    <m/>
    <m/>
    <m/>
    <s v="No"/>
  </r>
  <r>
    <s v="TELEMEDCARE IP SL"/>
    <m/>
    <m/>
    <x v="3"/>
    <s v="23-10 913 920 732 No contesta // 31-10  913 920 732 No contesta // 3-10 913 920 732 No contesta // "/>
    <s v="Venta especialista"/>
    <m/>
    <s v="913 920 732"/>
    <m/>
    <m/>
    <s v="C. Integradores TI sectoriales"/>
    <s v="B87365458"/>
    <s v="Otros servicios relacionados con las tecnologías de la información y la informática"/>
    <s v="telemedcare.com"/>
    <s v="Desarrolla IoT médico y plataforma telemedicina segura y certificada que digitaliza la monitorización de pacientes y consultas remotas."/>
    <s v="No Activa"/>
    <m/>
    <s v="Madrid"/>
    <s v="POZUELO DE ALARCON"/>
    <m/>
    <n v="11"/>
    <m/>
    <m/>
    <m/>
    <m/>
    <m/>
    <m/>
    <m/>
    <m/>
    <m/>
    <m/>
    <m/>
    <m/>
    <m/>
    <m/>
    <m/>
    <m/>
    <m/>
    <m/>
    <m/>
    <s v="No"/>
  </r>
  <r>
    <s v="GRUPO 10 EMPRESARIAL IP SOFTWARE SL"/>
    <m/>
    <m/>
    <x v="1"/>
    <s v="23-10 913528538 No contesta // 913528538 No contesta // 31-10 913528538 Me remiten al chat de la empresa // 3-10 913528538 No contesta, vuelven a remitir al chat // 21-11 913528538  No contesta "/>
    <s v="Venta especialista"/>
    <m/>
    <s v="+34 91/3528538"/>
    <m/>
    <m/>
    <s v="B. Integradores TI generalistas"/>
    <s v="B87171112"/>
    <s v="Otros servicios relacionados con las tecnologías de la información y la informática"/>
    <s v="www.grupo10.com"/>
    <s v="Ofrece soluciones de ciberseguridad, backup, ERP y digitalización de procesos empresariales para optimizar la gestión y la continuidad de negocio en pymes."/>
    <s v="Activa"/>
    <m/>
    <s v="Madrid"/>
    <s v="ALCORCON"/>
    <m/>
    <n v="20"/>
    <m/>
    <m/>
    <m/>
    <m/>
    <m/>
    <m/>
    <m/>
    <m/>
    <m/>
    <m/>
    <m/>
    <m/>
    <m/>
    <m/>
    <m/>
    <m/>
    <m/>
    <m/>
    <m/>
    <s v="No"/>
  </r>
  <r>
    <s v="CONSULTORES INTEGRALES EN TELECOMUNICACIONES CONSULINTEL SL"/>
    <m/>
    <m/>
    <x v="3"/>
    <s v="24-10 918 585 358 No contesta // 918 054 853 No contesta // 3-11 918 585 358 No contesta // 918 054 853 No contesta // 21-11 918 585 358 No contesta - 918 054 853 No contesta "/>
    <s v="Venta especialista"/>
    <m/>
    <s v="918 054 853"/>
    <m/>
    <m/>
    <s v="B. Integradores TI generalistas"/>
    <s v="B81813305"/>
    <s v="Comercio al por menor de ordenadores, equipos periféricos y programas informáticos en establecimientos especializados"/>
    <m/>
    <s v="ofrece servicios de consultoría y despliegue seguro de redes IPv6, ayudando a empresas en la transición, optimización y securización de sus redes e IoT."/>
    <s v="No Activa"/>
    <m/>
    <s v="Madrid"/>
    <s v="POZUELO DE ALARCON"/>
    <m/>
    <n v="0"/>
    <m/>
    <m/>
    <m/>
    <m/>
    <m/>
    <m/>
    <m/>
    <m/>
    <m/>
    <m/>
    <m/>
    <m/>
    <m/>
    <m/>
    <m/>
    <m/>
    <m/>
    <m/>
    <m/>
    <s v="No"/>
  </r>
  <r>
    <s v="CONSULTORIA Y TELECOMUNICACIONES INTEGRADAS SL"/>
    <m/>
    <m/>
    <x v="3"/>
    <s v="24-10 918479070 No da señal // 31-10 918479070 No contesta // 3-10 918479070 No contesta // 10-11 918479070 No contesta // 21-11 918479070 No contesta "/>
    <s v="Venta especialista"/>
    <m/>
    <s v="+34 91/8479070"/>
    <m/>
    <m/>
    <s v="B. Integradores TI generalistas"/>
    <s v="B82233743"/>
    <s v="Otros servicios relacionados con las tecnologías de la información y la informática"/>
    <m/>
    <s v="Soluciones integrales de telecomunicaciones y servicios informáticos, enfocándose en la digitalización de procesos de conectividad y soporte IT para empresas, con capacidades parciales en seguridad de red."/>
    <s v="No Activa"/>
    <m/>
    <s v="Madrid"/>
    <s v="SOTO DEL REAL"/>
    <m/>
    <n v="3"/>
    <m/>
    <m/>
    <m/>
    <m/>
    <m/>
    <m/>
    <m/>
    <m/>
    <m/>
    <m/>
    <m/>
    <m/>
    <m/>
    <m/>
    <m/>
    <m/>
    <m/>
    <m/>
    <m/>
    <s v="No"/>
  </r>
  <r>
    <s v="ABAD INFORMATICA Y SERVICIOS DE TI ESPAÑA SL"/>
    <m/>
    <m/>
    <x v="3"/>
    <s v="No es posible encontrar número de tlfn"/>
    <s v="Venta especialista"/>
    <m/>
    <n v="0"/>
    <m/>
    <m/>
    <s v="B. Integradores TI generalistas"/>
    <s v="B86421344"/>
    <s v="Actividades de consultoría informática"/>
    <s v="Agencia de Marketing Digital ▷ SEOPRO Marketing Online 🔥"/>
    <s v="Agencia de marketing digital especializada en SEO, SEM, redes sociales, diseño web y branding."/>
    <s v="No Activa"/>
    <m/>
    <s v="Madrid"/>
    <s v="VALDEMORO"/>
    <m/>
    <n v="0"/>
    <m/>
    <m/>
    <m/>
    <m/>
    <m/>
    <m/>
    <m/>
    <m/>
    <m/>
    <m/>
    <m/>
    <m/>
    <m/>
    <m/>
    <m/>
    <m/>
    <m/>
    <m/>
    <m/>
    <s v="No"/>
  </r>
  <r>
    <s v="SISDOMA SL"/>
    <m/>
    <m/>
    <x v="2"/>
    <m/>
    <s v="Carlota"/>
    <m/>
    <s v="+34 60/8728640"/>
    <m/>
    <m/>
    <s v="A. Informáticos"/>
    <s v="B85613214"/>
    <s v="Otros servicios relacionados con las tecnologías de la información y la informática"/>
    <s v="SISDOMA"/>
    <s v="SISDOMA ofrece software de gestión (a3ERP), consultoría e implantación de sistemas, backup y digitalización para asesorías y pymes, con soporte de infraestructura y seguridad en redes."/>
    <s v="No Activa"/>
    <m/>
    <s v="Madrid"/>
    <s v="COLLADO MEDIANO"/>
    <m/>
    <n v="0"/>
    <m/>
    <m/>
    <m/>
    <m/>
    <m/>
    <m/>
    <m/>
    <m/>
    <m/>
    <m/>
    <m/>
    <m/>
    <m/>
    <m/>
    <m/>
    <m/>
    <m/>
    <m/>
    <m/>
    <s v="No"/>
  </r>
  <r>
    <s v="WEENERS TECHNOLOGY SL"/>
    <m/>
    <m/>
    <x v="3"/>
    <s v="24-10 91 689 43 98 No contesta // 31-10 91 689 43 98 No contesta // 3-10 91 689 43 98 No contesta // 10-11 91 689 43 98 No contesta // 21-11 91 689 43 98 No contesta "/>
    <s v="Venta especialista"/>
    <m/>
    <s v="91 689 43 98"/>
    <m/>
    <m/>
    <s v="B. Integradores TI generalistas"/>
    <s v="B86745023"/>
    <s v="Actividades de consultoría informática"/>
    <s v="www.en.weeners.es"/>
    <s v="Weeners es una agencia digital que ofrece diseño web, ecommerce, SEO, publicidad online, branding y fotografía, ayudando a pymes a digitalizar su captación online y mejorar su imagen de marca."/>
    <s v="No Activa"/>
    <m/>
    <s v="Madrid"/>
    <s v="MADRID"/>
    <m/>
    <n v="0"/>
    <m/>
    <m/>
    <m/>
    <m/>
    <m/>
    <m/>
    <m/>
    <m/>
    <m/>
    <m/>
    <m/>
    <m/>
    <m/>
    <m/>
    <m/>
    <m/>
    <m/>
    <m/>
    <m/>
    <s v="No"/>
  </r>
  <r>
    <s v="ESSENZIAL SPAIN SL"/>
    <m/>
    <m/>
    <x v="2"/>
    <s v="24-10 Contacto con Enrique, comento por encima el modelo colaborativo y mando correo para concertar la cita // 31-10 919 61 27 14 No da señal directamente // 3-10 919 61 27 14 Contacto con enrique, me informa que el correo se ha ido a spam y por eso no lo habia visto. Quedo a la espera de respuesta "/>
    <s v="Venta especialista"/>
    <m/>
    <s v="+34 61/8554493"/>
    <m/>
    <m/>
    <s v="B. Integradores TI generalistas"/>
    <s v="B86617172"/>
    <s v="Otros servicios relacionados con las tecnologías de la información y la informática"/>
    <s v="www.essenzial.com"/>
    <s v="Essenzial proporciona soluciones digitales en la nube para la transformación empresarial, incluyendo desarrollo web, eCommerce, CRM, ERP, marketing digital y consultoría tecnológica."/>
    <s v="Activa"/>
    <m/>
    <s v="Madrid"/>
    <s v="POZUELO DE ALARCON"/>
    <m/>
    <n v="3"/>
    <m/>
    <m/>
    <m/>
    <m/>
    <m/>
    <m/>
    <m/>
    <m/>
    <m/>
    <m/>
    <m/>
    <m/>
    <m/>
    <m/>
    <m/>
    <m/>
    <m/>
    <m/>
    <m/>
    <s v="No"/>
  </r>
  <r>
    <s v="MOVALNET TECHNOLOGY SL"/>
    <m/>
    <m/>
    <x v="4"/>
    <s v="24-10 93 603 72 03 Contacto con Raul y me indica mandarle la informacion por correo // 31-10 936037203 Raul no está, mejor llamar entre semana ya que esta con visitas // 3-10 936037203 Se ha ido a comer llamar en otro // 24-11 936037203 Intentan pasarme con Raul, me indican llamar mañana  momento // 24-11 936037203 Intentan pasarme con Raul, me indican llamar mañana // 27-11 936037203 Raul esta reunido, me piden que reenvie el correo // 11-12 667618910 Esta en una llamada, mejor llamar mañana "/>
    <s v="Venta especialista"/>
    <m/>
    <s v="93 603 72 03"/>
    <m/>
    <m/>
    <s v="B. Integradores TI generalistas"/>
    <s v="B65651523"/>
    <s v="Otros servicios relacionados con las tecnologías de la información y la informática"/>
    <s v="www.movalnet.es"/>
    <s v="Movalnet Technology ofrece en L’Hospitalet servicios integrales de TI y seguridad (sistemas, redes, CCTV/IP), desarrollo web y software, backup, marketing y recuperación en la nube, impulsando la digitalización de pymes"/>
    <s v="Activa"/>
    <m/>
    <s v="Cataluña"/>
    <s v="L'HOSPITALET DE LLOBREGAT"/>
    <m/>
    <n v="5"/>
    <m/>
    <m/>
    <m/>
    <m/>
    <m/>
    <m/>
    <m/>
    <m/>
    <m/>
    <m/>
    <m/>
    <m/>
    <m/>
    <m/>
    <m/>
    <m/>
    <m/>
    <m/>
    <m/>
    <s v="No"/>
  </r>
  <r>
    <s v="SMART PLATFORM SL"/>
    <m/>
    <m/>
    <x v="0"/>
    <m/>
    <s v="Venta especialista"/>
    <m/>
    <s v="+34 91/0052397"/>
    <m/>
    <m/>
    <s v="D. Desarrolladores de soluciones digitales básicas"/>
    <s v="B86920915"/>
    <s v="Otros servicios relacionados con las tecnologías de la información y la informática"/>
    <s v="www.smartplatform.es"/>
    <s v="Smart Platform provee servicios de tecnología gestionada y consultoría TI, destacando en continuidad de negocio, virtualización y despliegue en nube para empresas en España."/>
    <s v="Activa"/>
    <m/>
    <s v="Madrid"/>
    <s v="POZUELO DE ALARCON"/>
    <m/>
    <n v="6"/>
    <m/>
    <m/>
    <m/>
    <m/>
    <m/>
    <m/>
    <m/>
    <m/>
    <m/>
    <m/>
    <m/>
    <m/>
    <m/>
    <m/>
    <m/>
    <m/>
    <m/>
    <m/>
    <m/>
    <s v="No"/>
  </r>
  <r>
    <s v="IBERPIXEL SL"/>
    <m/>
    <m/>
    <x v="0"/>
    <m/>
    <s v="Venta especialista"/>
    <m/>
    <s v="+34 91/1349491"/>
    <m/>
    <m/>
    <s v="D. Desarrolladores de soluciones digitales básicas"/>
    <s v="B83835645"/>
    <s v="Actividades de consultoría informática"/>
    <s v="www.iberpixel.com"/>
    <s v="Iberpixel S.L. es una consultora tecnológica en Pozuelo de Alarcón que ofrece transformación digital integral mediante desarrollo web y móvil, cloud/DevOps, seguridad, marketing digital y gobernanza TI para pymes y organizaciones."/>
    <s v="Activa"/>
    <m/>
    <s v="Madrid"/>
    <s v="POZUELO DE ALARCON"/>
    <m/>
    <n v="7"/>
    <m/>
    <m/>
    <m/>
    <m/>
    <m/>
    <m/>
    <m/>
    <m/>
    <m/>
    <m/>
    <m/>
    <m/>
    <m/>
    <m/>
    <m/>
    <m/>
    <m/>
    <m/>
    <m/>
    <s v="No"/>
  </r>
  <r>
    <s v="BDR INFORMATICA Y COMUNICACIONES SL"/>
    <m/>
    <m/>
    <x v="4"/>
    <s v="24-10 93/2964802 No contesta // 932 967 275 No contesta // 93 296 48 02 Contacto finalmente con Vanessa, tienen experiencia con el Kit Digital y quedamos en madar correo para presentar el modelo colaborativo. Van a tardar un poco en contestar porque es el inicio de la temporada de ski. // 28-10 93 296 48 02 (3) me confirmar la recepcion del correo y quedo a la espera de respuesta "/>
    <s v="Venta especialista"/>
    <m/>
    <s v="+34 93/2964802"/>
    <m/>
    <s v="932 967 275"/>
    <s v="B. Integradores TI generalistas"/>
    <s v="B61678207"/>
    <s v="Actividades de consultoría informática"/>
    <s v="www.bdrinformatica.com"/>
    <s v="BDR Informática es una consultora TI con tienda física y presencia en España y Andorra, que combina ERP (Odoo/Ski360), desarrollo a medida, infraestructura, ciberseguridad y soporte integral para pymes y sectores especializados."/>
    <s v="Activa"/>
    <m/>
    <s v="Cataluña"/>
    <s v="L'HOSPITALET DE LLOBREGAT"/>
    <m/>
    <n v="8"/>
    <m/>
    <m/>
    <m/>
    <m/>
    <m/>
    <m/>
    <m/>
    <m/>
    <m/>
    <m/>
    <m/>
    <m/>
    <m/>
    <m/>
    <m/>
    <m/>
    <m/>
    <m/>
    <m/>
    <s v="No"/>
  </r>
  <r>
    <s v="CAROD SANTIAGO &amp; ASSOCIATS SL"/>
    <m/>
    <m/>
    <x v="1"/>
    <s v="27-10 934 296 223 No contesta // 934 288 393 No contesta // 934 290 420 No contesta // 3-11 934 296 223 No contesta // 934 288 393 No contesta // 934 290 420 No contesta // 21-11 934 296 223 No contesta // 934 288 393 No contesta // 934 290 420 No contesta "/>
    <s v="Venta especialista"/>
    <m/>
    <n v="0"/>
    <m/>
    <m/>
    <s v="B. Integradores TI generalistas"/>
    <s v="B63011639"/>
    <s v="Otros servicios relacionados con las tecnologías de la información y la informática"/>
    <s v="www.csassociats.com"/>
    <s v="CS Associats es una consultora tecnológica de Barcelona especializada en desarrollo a medida, outsourcing IT y administración de sistemas (Office 365, Intune, AD, Jira), con presencia en varios territorios y enfoque en digitalización interna."/>
    <s v="Activa"/>
    <m/>
    <s v="Cataluña"/>
    <s v="L'HOSPITALET DE LLOBREGAT"/>
    <m/>
    <n v="10"/>
    <m/>
    <m/>
    <m/>
    <m/>
    <m/>
    <m/>
    <m/>
    <m/>
    <m/>
    <m/>
    <m/>
    <m/>
    <m/>
    <m/>
    <m/>
    <m/>
    <m/>
    <m/>
    <m/>
    <s v="No"/>
  </r>
  <r>
    <s v="OS SISTEMES I COMUNICACIONS SL"/>
    <m/>
    <m/>
    <x v="5"/>
    <s v="Enviado mail 16/10"/>
    <s v="Carlota"/>
    <m/>
    <s v="+34 93/4512338"/>
    <s v="info@ossistemes.com"/>
    <n v="619246921"/>
    <s v="C. Integradores TI sectoriales"/>
    <s v="B61527248"/>
    <s v="Otros servicios relacionados con las tecnologías de la información y la informática"/>
    <s v="www.ossistemes.com"/>
    <s v="OS Sistemes ofrece mantenimiento informático, ciberseguridad, backup en la nube, ERP, telecomunicaciones y soluciones de control de accesos para empresas y pymes en Girona"/>
    <s v="Activa"/>
    <m/>
    <s v="Cataluña"/>
    <s v="L'HOSPITALET DE LLOBREGAT"/>
    <m/>
    <n v="14"/>
    <m/>
    <m/>
    <m/>
    <m/>
    <m/>
    <m/>
    <m/>
    <m/>
    <m/>
    <m/>
    <m/>
    <m/>
    <m/>
    <m/>
    <m/>
    <m/>
    <m/>
    <m/>
    <m/>
    <s v="No"/>
  </r>
  <r>
    <s v="INGENS NETWORKS SL"/>
    <m/>
    <m/>
    <x v="5"/>
    <s v="Enviado mail 16/10"/>
    <s v="Carlota"/>
    <s v="Judit"/>
    <s v="+34 93/4226655"/>
    <s v="ingens@ingens-networks.com"/>
    <m/>
    <s v="A. Informáticos"/>
    <s v="B63386684"/>
    <s v="Otros servicios relacionados con las tecnologías de la información y la informática"/>
    <s v="www.ingens-networks.com"/>
    <s v="especializada en servicios gestionados de TI para empresas medianas, con presencia activa en Barcelona. Cuentan con tecnología robusta, certificaciones relevantes y un enfoque integral dirigido a organizaciones que buscan externalizar su área de TI sin depender de múltiples proveedores."/>
    <s v="Activa"/>
    <m/>
    <s v="Cataluña"/>
    <s v="L'HOSPITALET DE LLOBREGAT"/>
    <m/>
    <n v="15"/>
    <m/>
    <m/>
    <m/>
    <m/>
    <m/>
    <m/>
    <m/>
    <m/>
    <m/>
    <m/>
    <m/>
    <m/>
    <m/>
    <m/>
    <m/>
    <m/>
    <m/>
    <m/>
    <m/>
    <s v="No"/>
  </r>
  <r>
    <s v="FERVIMAX INFORMATICA SL"/>
    <m/>
    <m/>
    <x v="5"/>
    <s v="Enviado mail 16/10. Interesados"/>
    <s v="Carlota"/>
    <s v="Jimena"/>
    <s v="+34 91/6309350"/>
    <s v="xcastano@fervimax.com"/>
    <m/>
    <s v="A. Informáticos"/>
    <s v="B85671956"/>
    <s v="Actividades de consultoría informática"/>
    <s v="www.fervimax.com"/>
    <s v="una empresa española con más de 15 años de experiencia, especializada en ofrecer soluciones tecnológicas personalizadas en áreas como ciberseguridad, big data, drones, gestión de reputación online y formación especializada, enfocándose en la transformación digital de empresas de todos los tamaños"/>
    <s v="Activa"/>
    <m/>
    <s v="Madrid"/>
    <s v="LAS ROZAS DE MADRID"/>
    <m/>
    <n v="21"/>
    <m/>
    <m/>
    <m/>
    <m/>
    <m/>
    <m/>
    <m/>
    <m/>
    <m/>
    <m/>
    <m/>
    <m/>
    <m/>
    <m/>
    <m/>
    <m/>
    <m/>
    <m/>
    <m/>
    <s v="No"/>
  </r>
  <r>
    <s v="HARD2BIT SL"/>
    <m/>
    <m/>
    <x v="0"/>
    <m/>
    <s v="Venta especialista"/>
    <m/>
    <s v="+34 91/0139827"/>
    <m/>
    <m/>
    <s v="E. Consultoras innovación digital"/>
    <s v="B86717147"/>
    <s v="Actividades de consultoría informática"/>
    <s v="www.hard2bit.com"/>
    <s v="es una consultora española especializada en ciberseguridad y soluciones informáticas, ofreciendo servicios personalizados como hacking ético, auditorías de seguridad, desarrollo de software y outsourcing TI, con un fuerte enfoque en la innovación y la calidad"/>
    <s v="Activa"/>
    <m/>
    <s v="Madrid"/>
    <s v="LAS ROZAS DE MADRID"/>
    <m/>
    <n v="21"/>
    <m/>
    <m/>
    <m/>
    <m/>
    <m/>
    <m/>
    <m/>
    <m/>
    <m/>
    <m/>
    <m/>
    <m/>
    <m/>
    <m/>
    <m/>
    <m/>
    <m/>
    <m/>
    <m/>
    <s v="No"/>
  </r>
  <r>
    <s v="ITWISE TECHNOLOGY SERVICES SL"/>
    <m/>
    <m/>
    <x v="5"/>
    <s v="Enviado mail 16/10. Veronica garcía / chus. Interesados"/>
    <s v="Carlota"/>
    <m/>
    <s v="+34 91/6372065"/>
    <s v="compras@itwise.es"/>
    <m/>
    <s v="A. Informáticos"/>
    <s v="B84470939"/>
    <s v="Actividades de consultoría informática"/>
    <s v="www.itwise.es"/>
    <s v="especializada en ofrecer soluciones tecnológicas personalizadas, incluyendo servicios gestionados, ciberseguridad, soporte técnico y soluciones en la nube, con un fuerte enfoque en la calidad y la satisfacción del cliente"/>
    <s v="Activa"/>
    <m/>
    <s v="Madrid"/>
    <s v="LAS ROZAS DE MADRID"/>
    <m/>
    <n v="20"/>
    <m/>
    <m/>
    <m/>
    <m/>
    <m/>
    <m/>
    <m/>
    <m/>
    <m/>
    <m/>
    <m/>
    <m/>
    <m/>
    <m/>
    <m/>
    <m/>
    <m/>
    <m/>
    <m/>
    <s v="No"/>
  </r>
  <r>
    <s v="ALL4SEC SL"/>
    <m/>
    <m/>
    <x v="2"/>
    <s v="27-10 91/6366544 Conatcto con Antonio, al dedicarse solo a Ciberseguridad la parte telco no les intera mucho, pero si la parte de soluciones digitales. Quedo en mandar correo con la informacion.  //3-10 Contesta al correo diciendo que no estan interesados "/>
    <s v="Venta especialista"/>
    <m/>
    <s v="+34 91/6366544"/>
    <s v="info@all4sec.es"/>
    <s v="916 366 544"/>
    <s v="B. Integradores TI generalistas"/>
    <s v="B86934833"/>
    <s v="Actividades de consultoría informática"/>
    <s v="www.all4sec.es"/>
    <s v="es una consultora española especializada en ofrecer servicios avanzados de ciberseguridad, proporcionando soluciones personalizadas y adaptadas a las necesidades específicas de cada cliente, con un enfoque en la calidad y la satisfacción del cliente"/>
    <s v="Activa"/>
    <m/>
    <s v="Madrid"/>
    <s v="LAS ROZAS DE MADRID"/>
    <m/>
    <n v="7"/>
    <m/>
    <m/>
    <m/>
    <m/>
    <m/>
    <m/>
    <m/>
    <m/>
    <m/>
    <m/>
    <m/>
    <m/>
    <m/>
    <m/>
    <m/>
    <m/>
    <m/>
    <m/>
    <m/>
    <s v="No"/>
  </r>
  <r>
    <s v="BORAK SL"/>
    <m/>
    <m/>
    <x v="4"/>
    <s v="27-10 916 403 880 Contacto con Cesar, le indico el motivo de la llamada y me pide mandar correo a informa@borak.es ya que la persona respoable no esta en este momento. // 3-11 916 403 880 Contacto con Cesar y confirmamos la recepcion del correo, quedo a la espera de respuesta // 24-11 916 403 880 Contacto con Cesar, el personalmente no se encarga de estos asuntos, peor me indica reenviar correo  // 10-12 916 403 880 Quedamos en hablar mañana a las 10:30 // 7-1 916 403 880 Me indica que la persona responsable esta de vacaciones por lo que llamar mas tarde "/>
    <s v="Venta especialista"/>
    <m/>
    <s v="+34 91/6403880"/>
    <s v="informa@borak.es"/>
    <s v="916 403 880"/>
    <s v="B. Integradores TI generalistas"/>
    <s v="B79307187"/>
    <s v="Actividades de consultoría informática"/>
    <s v="www.borak.es"/>
    <s v="es una consultora tecnológica española con más de 30 años de experiencia, especializada en ofrecer soluciones avanzadas en ingeniería de la computación y telecomunicaciones, desde el diseño hasta la operación y mantenimiento de sistemas"/>
    <s v="No Activa"/>
    <m/>
    <s v="Madrid"/>
    <s v="LAS ROZAS DE MADRID"/>
    <m/>
    <n v="19"/>
    <m/>
    <m/>
    <m/>
    <m/>
    <m/>
    <m/>
    <m/>
    <m/>
    <m/>
    <m/>
    <m/>
    <m/>
    <m/>
    <m/>
    <m/>
    <m/>
    <m/>
    <m/>
    <m/>
    <s v="No"/>
  </r>
  <r>
    <s v="CAYCHA INFORMATION TECHNOLOGY SLU"/>
    <m/>
    <m/>
    <x v="1"/>
    <s v="27-10 911925633 No contesta // 91 192 56 33 No conetsta // 31-10 911925633 No contesta // 91 192 56 33 No conetsta // 3-10 911925633 No contesta // 91 192 56 33 No contesta // 21-10 911925633 // 91 192 56 33 No contesta "/>
    <s v="Venta especialista"/>
    <m/>
    <s v="+34 91/1925633"/>
    <s v="info@incloudpack.com"/>
    <m/>
    <s v="B. Integradores TI generalistas"/>
    <s v="B85466506"/>
    <s v="Actividades de consultoría informática"/>
    <s v="www.incloudpack.com"/>
    <s v="es una consultora TI que ofrece servicios gestionados integrales (cloud híbrida, seguridad, backup, soporte remoto y dirección TI externa) a pymes y grandes empresas, destacando en diagnóstico y continuidad de negocio."/>
    <s v="Activa"/>
    <m/>
    <s v="Madrid"/>
    <s v="LAS ROZAS DE MADRID"/>
    <m/>
    <n v="1"/>
    <m/>
    <m/>
    <m/>
    <m/>
    <m/>
    <m/>
    <m/>
    <m/>
    <m/>
    <m/>
    <m/>
    <m/>
    <m/>
    <m/>
    <m/>
    <m/>
    <m/>
    <m/>
    <m/>
    <s v="No"/>
  </r>
  <r>
    <s v="METAFRASE SL"/>
    <m/>
    <m/>
    <x v="5"/>
    <s v="27-10  916361686 no esta la persona responsable, no me pueden pasar con el ni quieren decirme su nombre. Pido que cojan mis datos y que se pongan en contacto. Llamar mas adelante // 21-11 916361686 Contacto con la empresa y me indican llamar la semana que viene // 27-11 916361686 Cogen mis datos de contacto // 10-12 916361686 Vuelve a no estar la persona autoriza y dice que pasan nota, pero nunca se ponen de acuerdo. "/>
    <s v="Venta especialista"/>
    <m/>
    <s v="+34 91/6361686"/>
    <m/>
    <m/>
    <s v="B. Integradores TI generalistas"/>
    <s v="B86290418"/>
    <s v="Otros servicios relacionados con las tecnologías de la información y la informática"/>
    <s v="www.metafrase.com"/>
    <s v="especializada en ofrecer soluciones profesionales de ciberseguridad adaptadas a las necesidades de pymes, profesionales y autónomos, incluyendo protección de endpoints, servidores, correo electrónico, redes, ZTNA, CTEM, MDR, consultoría, auditoría y formación, todo gestionado internamente sin subcontrataciones."/>
    <s v="Activa"/>
    <m/>
    <s v="Madrid"/>
    <s v="LAS ROZAS DE MADRID"/>
    <m/>
    <n v="1"/>
    <m/>
    <m/>
    <m/>
    <m/>
    <m/>
    <m/>
    <m/>
    <m/>
    <m/>
    <m/>
    <m/>
    <m/>
    <m/>
    <m/>
    <m/>
    <m/>
    <m/>
    <m/>
    <m/>
    <s v="No"/>
  </r>
  <r>
    <s v="TECNINFORM SISTEMAS INFORMATICOS INTEGRADOS SL"/>
    <m/>
    <m/>
    <x v="3"/>
    <s v="27-10 934512317 No contesta // 3-11 934512317 No contesta // 10-11 934512317 No contesta  // 21-11 934512317 No contesta "/>
    <s v="Venta especialista"/>
    <m/>
    <s v="+34 93/4512317"/>
    <m/>
    <m/>
    <s v="B. Integradores TI generalistas"/>
    <s v="B59995076"/>
    <s v="Actividades de consultoría informática"/>
    <s v="www.funciondigital.com"/>
    <s v="Función Digital es una integradora tecnológica internacional que diseña e implementa soluciones llave en mano en seguridad, infraestructura TI, automatización, audio/video profesional y software. Opera en España, EE. UU. y Latinoamérica, ofreciendo proyectos personalizados con soporte continuo y experiencia en sectores públicos y privados"/>
    <s v="No Activa"/>
    <m/>
    <s v="Cataluña"/>
    <s v="TERRASSA"/>
    <m/>
    <n v="0"/>
    <m/>
    <m/>
    <m/>
    <m/>
    <m/>
    <m/>
    <m/>
    <m/>
    <m/>
    <m/>
    <m/>
    <m/>
    <m/>
    <m/>
    <m/>
    <m/>
    <m/>
    <m/>
    <m/>
    <s v="No"/>
  </r>
  <r>
    <s v="AUTO INTEGRA SL"/>
    <m/>
    <m/>
    <x v="5"/>
    <s v="28-10 91 301 3709 es otra empresa pero aun asi consigo correo para mandar la propuesta // 3-10 91 301 3709 Contacto con Aida y me indica que debo mandar el correo a nombre de Luis. Mejor por correo ya que suele estar bastante ocupado // 24-11 Me vuelven a insistir en mandar correo "/>
    <s v="Venta especialista"/>
    <m/>
    <s v="91 301 3709"/>
    <m/>
    <m/>
    <s v="B. Integradores TI generalistas"/>
    <s v="B86014032"/>
    <s v="Otros servicios relacionados con las tecnologías de la información y la informática"/>
    <s v="https://automociona.com/"/>
    <s v="Consultoría data/hosting subvencionada por CNAE 6311, operando bajo agencia de marketing Automociona"/>
    <s v="No Activa"/>
    <m/>
    <s v="Madrid"/>
    <s v="LAS ROZAS DE MADRID"/>
    <m/>
    <n v="0"/>
    <m/>
    <m/>
    <m/>
    <m/>
    <m/>
    <m/>
    <m/>
    <m/>
    <m/>
    <m/>
    <m/>
    <m/>
    <m/>
    <m/>
    <m/>
    <m/>
    <m/>
    <m/>
    <m/>
    <s v="No"/>
  </r>
  <r>
    <s v="INTEGRA SISTEMAS ABIERTOS SL"/>
    <m/>
    <m/>
    <x v="1"/>
    <s v="28-10 91 332 21 05 No contesta // 3-10 91 332 21 05 No contesta // 10-11 91 332 21 05  No contesta // 21-11 91 332 21 05  No contesta "/>
    <s v="Venta especialista"/>
    <m/>
    <s v="+34 91/3322105"/>
    <s v="info@integrasistemas.es"/>
    <m/>
    <s v="B. Integradores TI generalistas"/>
    <s v="B85798270"/>
    <s v="Actividades de consultoría informática"/>
    <s v="https://www.integrasistemas.es/"/>
    <s v="Consultoría tecnológica Open Source, Linux, teleformación, hosting, IoT"/>
    <s v="Activa"/>
    <m/>
    <s v="Madrid"/>
    <s v="MADRID"/>
    <m/>
    <n v="2"/>
    <m/>
    <m/>
    <m/>
    <m/>
    <m/>
    <m/>
    <m/>
    <m/>
    <m/>
    <m/>
    <m/>
    <m/>
    <m/>
    <m/>
    <m/>
    <m/>
    <m/>
    <m/>
    <m/>
    <s v="No"/>
  </r>
  <r>
    <s v="ALDEA SOLUCIONES INTEGRALES SL"/>
    <m/>
    <m/>
    <x v="3"/>
    <s v="28-10 91 565 0318 No existe // 28-10 +34 914 62 42 80 No contesta // 3-10 +34 914 62 42 80 No contesta // 10-11 91 332 21 05  No contesta // 21-11 91 332 21 05  No contesta "/>
    <s v="Venta especialista"/>
    <m/>
    <s v="91 565 0318"/>
    <m/>
    <s v="91 462 42 80"/>
    <s v="B. Integradores TI generalistas"/>
    <s v="B82174459"/>
    <s v="Actividades de consultoría informática"/>
    <s v="Aldea ::: Programación creativa multiplataforma para Web, CD, DVD, TVi y Móvil"/>
    <s v="Empresa IT clásica con enfoque en programaciones embebidas y procesos TI para pymes."/>
    <s v="No Activa"/>
    <m/>
    <s v="Madrid"/>
    <s v="MADRID"/>
    <m/>
    <n v="1"/>
    <m/>
    <m/>
    <m/>
    <m/>
    <m/>
    <m/>
    <m/>
    <m/>
    <m/>
    <m/>
    <m/>
    <m/>
    <m/>
    <m/>
    <m/>
    <m/>
    <m/>
    <m/>
    <m/>
    <s v="No"/>
  </r>
  <r>
    <s v="COMUNICODE CONSULTORIA INTEGRACION DE SERVICIOS SL"/>
    <m/>
    <m/>
    <x v="3"/>
    <s v="28-10 91 855 2157 No disponible // 3-10 91 855 2157 No disponible // 21-10 91 855 2157 No disponible "/>
    <s v="Venta especialista"/>
    <m/>
    <s v="91 855 2157"/>
    <m/>
    <m/>
    <s v="B. Integradores TI generalistas"/>
    <s v="B85376077"/>
    <s v="Otros servicios relacionados con las tecnologías de la información y la informática"/>
    <s v="Comunicode"/>
    <s v="Consultoría y formación en gestión, servicios informáticos y software."/>
    <s v="No Activa"/>
    <m/>
    <s v="Madrid"/>
    <s v="MADRID"/>
    <m/>
    <n v="0"/>
    <m/>
    <m/>
    <m/>
    <m/>
    <m/>
    <m/>
    <m/>
    <m/>
    <m/>
    <m/>
    <m/>
    <m/>
    <m/>
    <m/>
    <m/>
    <m/>
    <m/>
    <m/>
    <m/>
    <s v="No"/>
  </r>
  <r>
    <s v="Mycrosyscom"/>
    <m/>
    <m/>
    <x v="0"/>
    <m/>
    <s v="Venta especialista"/>
    <m/>
    <n v="913807566"/>
    <m/>
    <m/>
    <s v="D. Desarrolladores de soluciones digitales básicas"/>
    <s v="B84523927"/>
    <s v=""/>
    <s v="https://microsyscom.com/"/>
    <s v="Empresa madrileña que ofrece mantenimiento informático, ciberseguridad, backup, redes y soporte 24/7 para pymes, con soluciones personalizadas y atención continua"/>
    <s v="Activa"/>
    <m/>
    <s v="Madrid"/>
    <s v="Madrid"/>
    <m/>
    <s v=""/>
    <m/>
    <m/>
    <m/>
    <m/>
    <m/>
    <m/>
    <m/>
    <m/>
    <m/>
    <m/>
    <m/>
    <m/>
    <m/>
    <m/>
    <m/>
    <m/>
    <m/>
    <m/>
    <m/>
    <s v="No"/>
  </r>
  <r>
    <s v="Ciset"/>
    <m/>
    <m/>
    <x v="4"/>
    <s v="04-03  MAIL ENVIADO 911 460030 Susana es de adminsitracion, me indica mandar correo para que ella se lo haga llegar a la persona responsable administracion@ciset.es // Mando correo // 24-11 911460030 No contesta, fuera de horario // 27-11 911460030 No contesta  // 3-12 Reminder por correo (susana) // 10-12 911460030 (1) Virginia me indica que llame el lunes al DPTO  Comercial no esta, el lunes llamar a Jose Miguel. // 7-1 911460030 Me indican llamar mañana y preguntar directamente por Jose Miguel "/>
    <s v="Venta especialista"/>
    <m/>
    <n v="949870186"/>
    <s v="administracion@ciset.es "/>
    <m/>
    <s v="B. Integradores TI generalistas"/>
    <s v="B83977793"/>
    <s v=""/>
    <s v="https://www.ciset.es/"/>
    <s v="Proveedor IT con más de 20 años de experiencia, especializado en mantenimiento, ciberseguridad, ERP, Microsoft 365 y soporte técnico para pymes, ONGs y centros educativos."/>
    <s v="Activa"/>
    <m/>
    <s v="Madrid"/>
    <s v="Leganes"/>
    <m/>
    <s v=""/>
    <m/>
    <m/>
    <m/>
    <m/>
    <m/>
    <m/>
    <m/>
    <m/>
    <m/>
    <m/>
    <m/>
    <m/>
    <m/>
    <m/>
    <m/>
    <m/>
    <m/>
    <m/>
    <m/>
    <s v="No"/>
  </r>
  <r>
    <s v="Oceano IT"/>
    <m/>
    <m/>
    <x v="4"/>
    <s v="28-10 933 777 994 No contesta // 911412422 No contesta // 3-10 28-10 933 777 994 No contesta // 911412422 No contesta // 11-11 933 777 994 oceano@oceano-it.es buzon para la info - filtrado // 24-11 933 777 994 No contesta // 3-12 Reminder por correo (susana) // 11-12 933 777 994 Indican que si no han respondido al correo es que no les interesa. 15-01 Han contentado y me han comentado que les interesa y que escriba a IT por correo"/>
    <s v="Juan"/>
    <m/>
    <s v="933 777 994"/>
    <m/>
    <m/>
    <s v="B. Integradores TI generalistas"/>
    <s v="B62256581"/>
    <s v=""/>
    <s v="https://www.oceano-it.es/soluciones-empresa"/>
    <s v="Consultora informática con más de 20 años de experiencia, especializada en mantenimiento informático, soporte técnico, redes y ciberseguridad para pymes. Ofrece soluciones adaptadas, precios cerrados y tiempos de respuesta garantizados, con técnicos certificados por IBM, Microsoft, HP y Cisco"/>
    <s v="Activa"/>
    <m/>
    <s v="Barcelona"/>
    <s v="Cornella de Llobregar"/>
    <m/>
    <s v=""/>
    <m/>
    <m/>
    <m/>
    <m/>
    <m/>
    <m/>
    <m/>
    <m/>
    <m/>
    <m/>
    <m/>
    <m/>
    <m/>
    <m/>
    <m/>
    <m/>
    <m/>
    <m/>
    <m/>
    <s v="No"/>
  </r>
  <r>
    <s v="Informaticos.co"/>
    <m/>
    <m/>
    <x v="2"/>
    <m/>
    <s v="Carlota"/>
    <m/>
    <n v="910014300"/>
    <m/>
    <m/>
    <s v="A. Informáticos"/>
    <s v="B82073461"/>
    <s v=""/>
    <s v="https://informaticos.co/#"/>
    <s v="Empresa con más de 25 años ofreciendo mantenimiento informático, instalación de redes, servidores, ciberseguridad avanzada, backup y soporte técnico para empresas. Actúa como departamento IT externo, con atención rápida, soluciones personalizadas y permanencia mínima de 12 meses"/>
    <s v="Activa"/>
    <m/>
    <s v="Madrid"/>
    <s v="Madrid"/>
    <m/>
    <m/>
    <m/>
    <m/>
    <m/>
    <m/>
    <m/>
    <m/>
    <m/>
    <m/>
    <m/>
    <m/>
    <m/>
    <m/>
    <m/>
    <m/>
    <m/>
    <m/>
    <m/>
    <m/>
    <m/>
    <s v="No"/>
  </r>
  <r>
    <s v="NCORA"/>
    <m/>
    <m/>
    <x v="2"/>
    <s v="11-11 626089245 CESE DE NEGOCIO "/>
    <s v="Venta especialista"/>
    <m/>
    <n v="971633179"/>
    <m/>
    <m/>
    <s v="B. Integradores TI generalistas"/>
    <s v="B43950757"/>
    <s v=""/>
    <s v="https://encora.es/"/>
    <s v="Empresa tecnológica con presencia en España y América, especializada en servicios gestionados, mantenimiento informático, ciberseguridad, cloud y consultoría IT. Ofrece soluciones adaptadas a pymes y medianas empresas, ayudándolas a externalizar su infraestructura tecnológica con soporte continuo y enfoque en eficiencia operativa"/>
    <s v="Activa"/>
    <m/>
    <s v="Madrid y Barcelona"/>
    <s v="Madrid y Barcelona"/>
    <m/>
    <m/>
    <m/>
    <m/>
    <m/>
    <m/>
    <m/>
    <m/>
    <m/>
    <m/>
    <m/>
    <m/>
    <m/>
    <m/>
    <m/>
    <m/>
    <m/>
    <m/>
    <m/>
    <m/>
    <m/>
    <s v="No"/>
  </r>
  <r>
    <s v="KONDITEC MOBILITY SL"/>
    <m/>
    <m/>
    <x v="1"/>
    <s v="28-10 626 08 92 45 No contesta"/>
    <s v="Venta especialista"/>
    <m/>
    <s v="+34 62/6089245"/>
    <m/>
    <m/>
    <s v="C. Integradores TI sectoriales"/>
    <s v="B86199973"/>
    <s v="Otros servicios relacionados con las tecnologías de la información y la informática"/>
    <s v="www.konditec.com"/>
    <m/>
    <s v="Activa"/>
    <m/>
    <s v="Madrid"/>
    <s v="POZUELO DE ALARCON"/>
    <m/>
    <n v="1"/>
    <m/>
    <m/>
    <m/>
    <m/>
    <m/>
    <m/>
    <m/>
    <m/>
    <m/>
    <m/>
    <m/>
    <m/>
    <m/>
    <m/>
    <m/>
    <m/>
    <m/>
    <m/>
    <m/>
    <s v="No"/>
  </r>
  <r>
    <s v="OPEN CLOUD SPAIN SL"/>
    <m/>
    <m/>
    <x v="3"/>
    <s v="28-10-25 914367350 OPEN CLOUD SPAIN SL ya no esta en ese centro, posiblemente haya cerrado la empresa "/>
    <s v="Venta especialista"/>
    <m/>
    <s v="+34 91/4367350"/>
    <m/>
    <m/>
    <s v="C. Integradores TI sectoriales"/>
    <s v="B85161958"/>
    <s v="Otros servicios relacionados con las tecnologías de la información y la informática"/>
    <n v="0"/>
    <m/>
    <s v="Activa"/>
    <m/>
    <s v="Madrid"/>
    <s v="POZUELO DE ALARCON"/>
    <m/>
    <n v="10"/>
    <m/>
    <m/>
    <m/>
    <m/>
    <m/>
    <m/>
    <m/>
    <m/>
    <m/>
    <m/>
    <m/>
    <m/>
    <m/>
    <m/>
    <m/>
    <m/>
    <m/>
    <m/>
    <m/>
    <s v="No"/>
  </r>
  <r>
    <s v="INVERSIA TECHNOLOGIES SL"/>
    <m/>
    <m/>
    <x v="5"/>
    <s v="Enviado mail 16/10"/>
    <s v="Carlota"/>
    <s v="Rubén"/>
    <n v="0"/>
    <s v="administración@inversia.es"/>
    <n v="618574132"/>
    <s v="A. Informáticos"/>
    <s v="B87114732"/>
    <s v="Otros servicios relacionados con las tecnologías de la información y la informática"/>
    <m/>
    <m/>
    <s v="Activa"/>
    <m/>
    <s v="Madrid"/>
    <s v="POZUELO DE ALARCON"/>
    <m/>
    <n v="19"/>
    <m/>
    <m/>
    <m/>
    <m/>
    <m/>
    <m/>
    <m/>
    <m/>
    <m/>
    <m/>
    <m/>
    <m/>
    <m/>
    <m/>
    <m/>
    <m/>
    <m/>
    <m/>
    <m/>
    <s v="No"/>
  </r>
  <r>
    <s v="APPNEXUS SPAIN SL"/>
    <m/>
    <m/>
    <x v="0"/>
    <m/>
    <s v="Venta especialista"/>
    <m/>
    <n v="0"/>
    <m/>
    <m/>
    <s v="D. Desarrolladores de soluciones digitales básicas"/>
    <s v="B86562063"/>
    <s v="Otros servicios relacionados con las tecnologías de la información y la informática"/>
    <m/>
    <m/>
    <s v="No Activa"/>
    <m/>
    <s v="Madrid"/>
    <s v="POZUELO DE ALARCON"/>
    <m/>
    <n v="18"/>
    <m/>
    <m/>
    <m/>
    <m/>
    <m/>
    <m/>
    <m/>
    <m/>
    <m/>
    <m/>
    <m/>
    <m/>
    <m/>
    <m/>
    <m/>
    <m/>
    <m/>
    <m/>
    <m/>
    <s v="No"/>
  </r>
  <r>
    <s v="CYCLE PERFORMANCE MANAGEMENT SL"/>
    <m/>
    <m/>
    <x v="0"/>
    <m/>
    <s v="Venta especialista"/>
    <m/>
    <n v="0"/>
    <m/>
    <m/>
    <s v="D. Desarrolladores de soluciones digitales básicas"/>
    <s v="B83900126"/>
    <s v="Actividades de consultoría informática"/>
    <n v="0"/>
    <m/>
    <s v="No Activa"/>
    <m/>
    <s v="Madrid"/>
    <s v="POZUELO DE ALARCON"/>
    <m/>
    <n v="10"/>
    <m/>
    <m/>
    <m/>
    <m/>
    <m/>
    <m/>
    <m/>
    <m/>
    <m/>
    <m/>
    <m/>
    <m/>
    <m/>
    <m/>
    <m/>
    <m/>
    <m/>
    <m/>
    <m/>
    <s v="No"/>
  </r>
  <r>
    <s v="JYA SERVICIOS INTEGRALES DE TELECOMUNICACIONES SL"/>
    <m/>
    <m/>
    <x v="6"/>
    <s v="28-10 680254236 Contacto con Jose Maria, presento el modelo colaborativo y agendamos reunión para mañanas a las 17:00. Se dedican al ambito de las telecomunicaciones y energia TAMBIEN // Reminder por correo 12 nov"/>
    <s v="Venta especialista"/>
    <m/>
    <s v="+34 68/0254236"/>
    <m/>
    <m/>
    <s v="B. Integradores TI generalistas"/>
    <s v="B67881946"/>
    <s v="Otras actividades de telecomunicaciones"/>
    <m/>
    <s v="Empresa dedicada a proyectos de telecomunicaciones integrales, contribuyendo a la digitalización de procesos de comunicación en empresas."/>
    <s v="Activa"/>
    <m/>
    <s v="Madrid"/>
    <s v="NAVALCARNERO"/>
    <m/>
    <n v="13"/>
    <m/>
    <m/>
    <m/>
    <m/>
    <m/>
    <m/>
    <m/>
    <m/>
    <m/>
    <m/>
    <m/>
    <m/>
    <m/>
    <m/>
    <m/>
    <m/>
    <m/>
    <m/>
    <m/>
    <s v="No"/>
  </r>
  <r>
    <s v="INTEGRAL COMPUTER AND SOFTWARE SOLUTION SL"/>
    <m/>
    <m/>
    <x v="3"/>
    <s v="28-10 658885168 Antonio no contesta , dejo mensaje de audio // 11-11 91607650 No contesta // 933554989 No contesta // 21-11 91607650 No contesta // 933554989 No contesta "/>
    <s v="Venta especialista"/>
    <m/>
    <s v="+34 65/8885168"/>
    <m/>
    <m/>
    <s v="B. Integradores TI generalistas"/>
    <s v="B62109657"/>
    <s v="Gestión de recursos informáticos"/>
    <m/>
    <m/>
    <s v="No Activa"/>
    <m/>
    <s v="Cataluña"/>
    <s v="SANT ANDREU DE LA BARCA"/>
    <m/>
    <n v="0"/>
    <m/>
    <m/>
    <m/>
    <m/>
    <m/>
    <m/>
    <m/>
    <m/>
    <m/>
    <m/>
    <m/>
    <m/>
    <m/>
    <m/>
    <m/>
    <m/>
    <m/>
    <m/>
    <m/>
    <s v="No"/>
  </r>
  <r>
    <s v="ANTEA CONSULTING SL"/>
    <m/>
    <m/>
    <x v="1"/>
    <s v="28-10 91607650 No contesta // 933554989 No contesta // 11-11 91607650 No contesta - 933554989 No contesta // 28-11 91607650 No contesta - 933554989 No contesta "/>
    <s v="Venta especialista"/>
    <m/>
    <s v="+34 91/6407650"/>
    <m/>
    <m/>
    <s v="B. Integradores TI generalistas"/>
    <s v="B81657728"/>
    <s v="Actividades de consultoría informática"/>
    <s v="www.grupoantea.com"/>
    <s v="es una consultora tecnológica española con más de 25 años de experiencia, especializada en ciberseguridad y optimización de infraestructuras IT"/>
    <s v="Activa"/>
    <m/>
    <s v="Madrid"/>
    <s v="LAS ROZAS DE MADRID"/>
    <m/>
    <n v="17"/>
    <m/>
    <m/>
    <m/>
    <m/>
    <m/>
    <m/>
    <m/>
    <m/>
    <m/>
    <m/>
    <m/>
    <m/>
    <m/>
    <m/>
    <m/>
    <m/>
    <m/>
    <m/>
    <m/>
    <s v="No"/>
  </r>
  <r>
    <s v="VORTAL CONNECTING BUSINESS SA"/>
    <m/>
    <m/>
    <x v="0"/>
    <m/>
    <s v="Venta especialista"/>
    <m/>
    <s v="+34 91/7896557"/>
    <m/>
    <m/>
    <s v="E. Consultoras innovación digital"/>
    <s v="A85765469"/>
    <s v="Otros servicios relacionados con las tecnologías de la información y la informática"/>
    <s v="www.vortal.biz"/>
    <m/>
    <s v="Activa"/>
    <m/>
    <s v="Madrid"/>
    <s v="LAS ROZAS DE MADRID"/>
    <m/>
    <n v="15"/>
    <m/>
    <m/>
    <m/>
    <m/>
    <m/>
    <m/>
    <m/>
    <m/>
    <m/>
    <m/>
    <m/>
    <m/>
    <m/>
    <m/>
    <m/>
    <m/>
    <m/>
    <m/>
    <m/>
    <s v="No"/>
  </r>
  <r>
    <s v="NOVAGENIA INFORMATION TECHNOLOGIES SL"/>
    <m/>
    <m/>
    <x v="5"/>
    <s v="28-10 Contacto con la gatekeeper (nombre) y coge mis datos para que se pongan en contacto // 24-11 911863248 Vuelven a indicar que pasan mis datos para que se pongan en contacto conmigo // 10-12 Contacto de nuevo con la empresa,de nuevo los datos de contacto "/>
    <s v="Venta especialista"/>
    <m/>
    <s v="+34 91/1863248"/>
    <m/>
    <m/>
    <s v="C. Integradores TI sectoriales"/>
    <s v="B83957290"/>
    <s v="Otros servicios relacionados con las tecnologías de la información y la informática"/>
    <s v="www.novagenia.com"/>
    <m/>
    <s v="Activa"/>
    <m/>
    <s v="Madrid"/>
    <s v="LAS ROZAS DE MADRID"/>
    <m/>
    <n v="4"/>
    <m/>
    <m/>
    <m/>
    <m/>
    <m/>
    <m/>
    <m/>
    <m/>
    <m/>
    <m/>
    <m/>
    <m/>
    <m/>
    <m/>
    <m/>
    <m/>
    <m/>
    <m/>
    <m/>
    <s v="No"/>
  </r>
  <r>
    <s v="ANSIB NET SOLUTIONS SL"/>
    <m/>
    <m/>
    <x v="6"/>
    <s v="27-11 91 630 84 08 Contacto con Pedro y dice que finalmente no le interesa la colaboracion porque no hay ninguna solucion que cuadre con su empresa. // 25.11 No ha asistido al Bootcamp ni contesta a correos / llamadas_x000a_28-10 91 630 84 08 Contacto con el responsable Pedro Sanchez, le explico por encima el modelo colaborativo y concertamos cita mañana mañana dia 29 a las 17:30 // Reminder por correo 12 nov"/>
    <s v="Venta especialista"/>
    <m/>
    <s v="+34 91/6308408"/>
    <m/>
    <s v="916 308 408"/>
    <s v="B. Integradores TI generalistas"/>
    <s v="B83880419"/>
    <s v="Actividades de consultoría informática"/>
    <s v="www.ansib.com"/>
    <m/>
    <s v="Activa"/>
    <m/>
    <s v="Madrid"/>
    <s v="LAS ROZAS DE MADRID"/>
    <m/>
    <n v="3"/>
    <m/>
    <m/>
    <m/>
    <m/>
    <m/>
    <m/>
    <m/>
    <m/>
    <m/>
    <m/>
    <m/>
    <m/>
    <m/>
    <m/>
    <m/>
    <m/>
    <m/>
    <m/>
    <m/>
    <s v="No"/>
  </r>
  <r>
    <s v="REAL ENERGY SYSTEMS SL"/>
    <m/>
    <m/>
    <x v="0"/>
    <m/>
    <s v="Venta especialista"/>
    <m/>
    <s v="+34 91/7083201"/>
    <m/>
    <m/>
    <s v="E. Consultoras innovación digital"/>
    <s v="B86151420"/>
    <s v="Otros servicios relacionados con las tecnologías de la información y la informática"/>
    <s v="www.realenergysystems.com"/>
    <m/>
    <s v="Activa"/>
    <m/>
    <s v="Madrid"/>
    <s v="LAS ROZAS DE MADRID"/>
    <m/>
    <n v="4"/>
    <m/>
    <m/>
    <m/>
    <m/>
    <m/>
    <m/>
    <m/>
    <m/>
    <m/>
    <m/>
    <m/>
    <m/>
    <m/>
    <m/>
    <m/>
    <m/>
    <m/>
    <m/>
    <m/>
    <s v="No"/>
  </r>
  <r>
    <s v="NETWORK BACKUP SL"/>
    <m/>
    <m/>
    <x v="2"/>
    <m/>
    <s v="Carlota"/>
    <m/>
    <s v="+34 91/7103736"/>
    <m/>
    <m/>
    <s v="A. Informáticos"/>
    <s v="B86951159"/>
    <s v="Otros servicios relacionados con las tecnologías de la información y la informática"/>
    <s v="www.upnet.es"/>
    <m/>
    <s v="Activa"/>
    <m/>
    <s v="Madrid"/>
    <s v="LAS ROZAS DE MADRID"/>
    <m/>
    <n v="10"/>
    <m/>
    <m/>
    <m/>
    <m/>
    <m/>
    <m/>
    <m/>
    <m/>
    <m/>
    <m/>
    <m/>
    <m/>
    <m/>
    <m/>
    <m/>
    <m/>
    <m/>
    <m/>
    <m/>
    <s v="No"/>
  </r>
  <r>
    <s v="GIGANET SL"/>
    <m/>
    <m/>
    <x v="3"/>
    <s v="ERRONEO Y EMPRESA CERRADA"/>
    <s v="Venta especialista"/>
    <m/>
    <n v="0"/>
    <m/>
    <m/>
    <s v="B. Integradores TI generalistas"/>
    <s v="B82571423"/>
    <s v="Otros servicios relacionados con las tecnologías de la información y la informática"/>
    <s v="www.giganet.es"/>
    <m/>
    <s v="No Activa"/>
    <m/>
    <s v="Madrid"/>
    <s v="LAS ROZAS DE MADRID"/>
    <m/>
    <n v="8"/>
    <m/>
    <m/>
    <m/>
    <m/>
    <m/>
    <m/>
    <m/>
    <m/>
    <m/>
    <m/>
    <m/>
    <m/>
    <m/>
    <m/>
    <m/>
    <m/>
    <m/>
    <m/>
    <m/>
    <s v="No"/>
  </r>
  <r>
    <s v="2GRE2 NETWORK SL"/>
    <m/>
    <m/>
    <x v="1"/>
    <s v="29-10 916314471 No contesta Fernando Lopez // 91 631 44 71 No contesta de nuevo // 21-11 916314471 No contesta "/>
    <s v="Venta especialista"/>
    <m/>
    <s v="+34 91/6314471"/>
    <m/>
    <m/>
    <s v="B. Integradores TI generalistas"/>
    <s v="B82658568"/>
    <s v="Otros servicios relacionados con las tecnologías de la información y la informática"/>
    <s v="www.2gre2.com"/>
    <m/>
    <s v="Activa"/>
    <m/>
    <s v="Madrid"/>
    <s v="LAS ROZAS DE MADRID"/>
    <m/>
    <n v="3"/>
    <m/>
    <m/>
    <m/>
    <m/>
    <m/>
    <m/>
    <m/>
    <m/>
    <m/>
    <m/>
    <m/>
    <m/>
    <m/>
    <m/>
    <m/>
    <m/>
    <m/>
    <m/>
    <m/>
    <s v="No"/>
  </r>
  <r>
    <s v="PUNTORED INFORMATICA PROFESIONAL SL"/>
    <m/>
    <m/>
    <x v="5"/>
    <s v="Enviado mail 16/10 + portfolio de productos. Interesado"/>
    <s v="Carlota"/>
    <m/>
    <n v="0"/>
    <s v="info@puntoredinformatica.com"/>
    <m/>
    <s v="A. Informáticos"/>
    <s v="B88316880"/>
    <s v="Actividades de consultoría informática"/>
    <s v="www.puntoredinformatica.com"/>
    <m/>
    <s v="Activa"/>
    <m/>
    <s v="Madrid"/>
    <s v="LAS ROZAS DE MADRID"/>
    <m/>
    <n v="5"/>
    <m/>
    <m/>
    <m/>
    <m/>
    <m/>
    <m/>
    <m/>
    <m/>
    <m/>
    <m/>
    <m/>
    <m/>
    <m/>
    <m/>
    <m/>
    <m/>
    <m/>
    <m/>
    <m/>
    <s v="No"/>
  </r>
  <r>
    <s v="ABASSY CORPORATE PERFORMANCE SOLUTIONS SL"/>
    <m/>
    <m/>
    <x v="3"/>
    <s v="29-10 913515090 No contesta // 11-11 913515090 No contesta // 21-11 913515090 No contesta "/>
    <s v="Venta especialista"/>
    <m/>
    <n v="0"/>
    <m/>
    <s v="91 351 50 90"/>
    <s v="B. Integradores TI generalistas"/>
    <s v="B85443430"/>
    <s v="Actividades de consultoría informática"/>
    <s v="www.abassy.es"/>
    <m/>
    <s v="No Activa"/>
    <m/>
    <s v="Madrid"/>
    <s v="LAS ROZAS DE MADRID"/>
    <m/>
    <n v="1"/>
    <m/>
    <m/>
    <m/>
    <m/>
    <m/>
    <m/>
    <m/>
    <m/>
    <m/>
    <m/>
    <m/>
    <m/>
    <m/>
    <m/>
    <m/>
    <m/>
    <m/>
    <m/>
    <m/>
    <s v="No"/>
  </r>
  <r>
    <s v="DAVINCHI DISEÑO Y NUEVAS TECNOLOGIAS SL"/>
    <m/>
    <m/>
    <x v="0"/>
    <m/>
    <s v="Venta especialista"/>
    <m/>
    <s v="+34 91/6363980"/>
    <m/>
    <m/>
    <s v="D. Desarrolladores de soluciones digitales básicas"/>
    <s v="B84250299"/>
    <s v="Otros servicios relacionados con las tecnologías de la información y la informática"/>
    <s v="www.davinchi.es"/>
    <m/>
    <s v="Activa"/>
    <m/>
    <s v="Madrid"/>
    <s v="LAS ROZAS DE MADRID"/>
    <m/>
    <n v="2"/>
    <m/>
    <m/>
    <m/>
    <m/>
    <m/>
    <m/>
    <m/>
    <m/>
    <m/>
    <m/>
    <m/>
    <m/>
    <m/>
    <m/>
    <m/>
    <m/>
    <m/>
    <m/>
    <m/>
    <s v="No"/>
  </r>
  <r>
    <s v="MICRO TEX INFORMATICA SL"/>
    <m/>
    <m/>
    <x v="2"/>
    <s v="29-10 91 631 62 72 Jose Luis Garcia es el responsable, explico el modelo colaborativo y quiere que la reunión sea a las 17:00. "/>
    <s v="Venta especialista"/>
    <m/>
    <n v="0"/>
    <m/>
    <m/>
    <s v="B. Integradores TI generalistas"/>
    <s v="B80898224"/>
    <s v="Otros servicios relacionados con las tecnologías de la información y la informática"/>
    <s v="www.micro-tex.com"/>
    <m/>
    <s v="Activa"/>
    <m/>
    <s v="Madrid"/>
    <s v="LAS ROZAS DE MADRID"/>
    <m/>
    <n v="4"/>
    <m/>
    <m/>
    <m/>
    <m/>
    <m/>
    <m/>
    <m/>
    <m/>
    <m/>
    <m/>
    <m/>
    <m/>
    <m/>
    <m/>
    <m/>
    <m/>
    <m/>
    <m/>
    <m/>
    <s v="No"/>
  </r>
  <r>
    <s v="FIW CONSULTING SL"/>
    <m/>
    <m/>
    <x v="3"/>
    <s v="No es posible encontrar número de tlfn"/>
    <s v="Venta especialista"/>
    <m/>
    <n v="0"/>
    <m/>
    <m/>
    <s v="B. Integradores TI generalistas"/>
    <s v="B87289922"/>
    <s v="Actividades de consultoría informática"/>
    <s v="www.fiw-consulting.com"/>
    <m/>
    <s v="No Activa"/>
    <m/>
    <s v="Madrid"/>
    <s v="LAS ROZAS DE MADRID"/>
    <m/>
    <n v="6"/>
    <m/>
    <m/>
    <m/>
    <m/>
    <m/>
    <m/>
    <m/>
    <m/>
    <m/>
    <m/>
    <m/>
    <m/>
    <m/>
    <m/>
    <m/>
    <m/>
    <m/>
    <m/>
    <m/>
    <s v="No"/>
  </r>
  <r>
    <s v="DIGITAL FINANCE SL"/>
    <m/>
    <m/>
    <x v="2"/>
    <s v="29-10 628270613 No contesta y no hay mas informacion en internet // 11-11 628270613 Se dedican a la implatancion de SAP por lo que no les interesa "/>
    <s v="Venta especialista"/>
    <m/>
    <s v="+34 62/8270613"/>
    <m/>
    <m/>
    <s v="B. Integradores TI generalistas"/>
    <s v="B88244868"/>
    <s v="Otros servicios relacionados con las tecnologías de la información y la informática"/>
    <s v="www.digital-finance.es"/>
    <m/>
    <s v="Activa"/>
    <m/>
    <s v="Madrid"/>
    <s v="LAS ROZAS DE MADRID"/>
    <m/>
    <n v="1"/>
    <m/>
    <m/>
    <m/>
    <m/>
    <m/>
    <m/>
    <m/>
    <m/>
    <m/>
    <m/>
    <m/>
    <m/>
    <m/>
    <m/>
    <m/>
    <m/>
    <m/>
    <m/>
    <m/>
    <s v="No"/>
  </r>
  <r>
    <s v="AYD SOFTWARE SL"/>
    <m/>
    <m/>
    <x v="2"/>
    <s v="29-10  916314600 Mala experiencia como usuarios con orange, no quieren colaborar "/>
    <s v="Venta especialista"/>
    <m/>
    <s v="+34 91/6314600"/>
    <m/>
    <m/>
    <s v="B. Integradores TI generalistas"/>
    <s v="B81661209"/>
    <s v="Otros servicios relacionados con las tecnologías de la información y la informática"/>
    <s v="www.ayd.es"/>
    <m/>
    <s v="Activa"/>
    <m/>
    <s v="Madrid"/>
    <s v="LAS ROZAS DE MADRID"/>
    <m/>
    <n v="8"/>
    <m/>
    <m/>
    <m/>
    <m/>
    <m/>
    <m/>
    <m/>
    <m/>
    <m/>
    <m/>
    <m/>
    <m/>
    <m/>
    <m/>
    <m/>
    <m/>
    <m/>
    <m/>
    <m/>
    <s v="No"/>
  </r>
  <r>
    <s v="SERING SOFT SA"/>
    <m/>
    <m/>
    <x v="1"/>
    <s v="29-10 91 636 85 42 No contesta - 91 575 05 01 No disponible // 11-11 91 636 85 42 No contesta - 91 575 05 01 No disponible // 21-11 91 636 85 42 No contesta - 91 575 05 01 No disponible"/>
    <s v="Venta especialista"/>
    <m/>
    <n v="0"/>
    <m/>
    <m/>
    <s v="B. Integradores TI generalistas"/>
    <s v="A78418191"/>
    <s v="Actividades de consultoría informática"/>
    <s v="www.seringsoft.com"/>
    <m/>
    <s v="Activa"/>
    <m/>
    <s v="Madrid"/>
    <s v="LAS ROZAS DE MADRID"/>
    <m/>
    <n v="4"/>
    <m/>
    <m/>
    <m/>
    <m/>
    <m/>
    <m/>
    <m/>
    <m/>
    <m/>
    <m/>
    <m/>
    <m/>
    <m/>
    <m/>
    <m/>
    <m/>
    <m/>
    <m/>
    <m/>
    <s v="No"/>
  </r>
  <r>
    <s v="SISTEMAS INFORMATICOS Y SERVICIOS IT WORKS SLNE"/>
    <m/>
    <m/>
    <x v="2"/>
    <s v="29-10 687 444 995 Juan me indica que tienen acuerdos con otras proveedores de dispositivos, pero no de redes, pequeña empresa, les interesa tambien si MasOrange le puede pasar clientes para que ellos realicen el acompañamiento "/>
    <s v="Venta especialista"/>
    <m/>
    <s v="+34 91/6324470"/>
    <m/>
    <m/>
    <s v="B. Integradores TI generalistas"/>
    <s v="B85158699"/>
    <s v="Actividades de consultoría informática"/>
    <s v="www.sisworks.es"/>
    <m/>
    <s v="Activa"/>
    <m/>
    <s v="Madrid"/>
    <s v="LAS ROZAS DE MADRID"/>
    <m/>
    <n v="4"/>
    <m/>
    <m/>
    <m/>
    <m/>
    <m/>
    <m/>
    <m/>
    <m/>
    <m/>
    <m/>
    <m/>
    <m/>
    <m/>
    <m/>
    <m/>
    <m/>
    <m/>
    <m/>
    <m/>
    <s v="No"/>
  </r>
  <r>
    <s v="DIGIRAD SL"/>
    <m/>
    <m/>
    <x v="1"/>
    <s v="29-10 916368542 SERING SOFT SA No contesta // 11-11 916368542 No contesta // 23-11 916368542 No contesta "/>
    <s v="Venta especialista"/>
    <m/>
    <s v="+34 91/6368542"/>
    <m/>
    <m/>
    <s v="B. Integradores TI generalistas"/>
    <s v="B84134477"/>
    <s v="Actividades de consultoría informática"/>
    <s v="www.digirad.es"/>
    <m/>
    <s v="Activa"/>
    <m/>
    <s v="Madrid"/>
    <s v="LAS ROZAS DE MADRID"/>
    <m/>
    <n v="2"/>
    <m/>
    <m/>
    <m/>
    <m/>
    <m/>
    <m/>
    <m/>
    <m/>
    <m/>
    <m/>
    <m/>
    <m/>
    <m/>
    <m/>
    <m/>
    <m/>
    <m/>
    <m/>
    <m/>
    <s v="No"/>
  </r>
  <r>
    <s v="ADOPTIC SL"/>
    <m/>
    <m/>
    <x v="1"/>
    <s v="29-10 91 005 3568 No contesta // 11-11 91 005 3568 No contesta // 21-11 91 005 3568 No contesta "/>
    <s v="Venta especialista"/>
    <m/>
    <s v="+34 91/0053568"/>
    <s v="info@adoptic.es"/>
    <s v="+34 910 053 568"/>
    <s v="B. Integradores TI generalistas"/>
    <s v="B01897750"/>
    <s v="Otros servicios relacionados con las tecnologías de la información y la informática"/>
    <s v="www.adoptic.es"/>
    <m/>
    <s v="Activa"/>
    <m/>
    <s v="Madrid"/>
    <s v="LAS ROZAS DE MADRID"/>
    <m/>
    <n v="4"/>
    <m/>
    <m/>
    <m/>
    <m/>
    <m/>
    <m/>
    <m/>
    <m/>
    <m/>
    <m/>
    <m/>
    <m/>
    <m/>
    <m/>
    <m/>
    <m/>
    <m/>
    <m/>
    <m/>
    <s v="No"/>
  </r>
  <r>
    <s v="NKDATA SL"/>
    <m/>
    <m/>
    <x v="2"/>
    <s v="28-10 618735485 Dice que no le interesa y que no le interesa - 618735485  Dice que no les interesa // 21-11 618735485 - 618735485  No contesta  "/>
    <s v="Venta especialista"/>
    <m/>
    <s v="+34 61/8735485"/>
    <m/>
    <m/>
    <s v="B. Integradores TI generalistas"/>
    <s v="B83782011"/>
    <s v="Otros servicios relacionados con las tecnologías de la información y la informática"/>
    <s v="www.nkdata.com"/>
    <m/>
    <s v="Activa"/>
    <m/>
    <s v="Madrid"/>
    <s v="LAS ROZAS DE MADRID"/>
    <m/>
    <n v="2"/>
    <m/>
    <m/>
    <m/>
    <m/>
    <m/>
    <m/>
    <m/>
    <m/>
    <m/>
    <m/>
    <m/>
    <m/>
    <m/>
    <m/>
    <m/>
    <m/>
    <m/>
    <m/>
    <m/>
    <s v="No"/>
  </r>
  <r>
    <s v="TORO GAMES SL"/>
    <m/>
    <m/>
    <x v="0"/>
    <m/>
    <s v="Venta especialista"/>
    <m/>
    <s v="+34 90/2354525"/>
    <m/>
    <m/>
    <s v="D. Desarrolladores de soluciones digitales básicas"/>
    <s v="B86694080"/>
    <s v="Otros servicios relacionados con las tecnologías de la información y la informática"/>
    <s v="www.torogames.es"/>
    <m/>
    <s v="Activa"/>
    <m/>
    <s v="Madrid"/>
    <s v="LAS ROZAS DE MADRID"/>
    <m/>
    <n v="3"/>
    <m/>
    <m/>
    <m/>
    <m/>
    <m/>
    <m/>
    <m/>
    <m/>
    <m/>
    <m/>
    <m/>
    <m/>
    <m/>
    <m/>
    <m/>
    <m/>
    <m/>
    <m/>
    <m/>
    <s v="No"/>
  </r>
  <r>
    <s v="RETIATECH SL"/>
    <m/>
    <m/>
    <x v="0"/>
    <m/>
    <s v="Venta especialista"/>
    <m/>
    <s v="+34 93/7021979"/>
    <m/>
    <m/>
    <s v="E. Consultoras innovación digital"/>
    <s v="B66652702"/>
    <s v="Otros servicios relacionados con las tecnologías de la información y la informática"/>
    <s v="www.innovem.eu"/>
    <m/>
    <s v="Activa"/>
    <m/>
    <s v="Madrid"/>
    <s v="LAS ROZAS DE MADRID"/>
    <m/>
    <n v="1"/>
    <m/>
    <m/>
    <m/>
    <m/>
    <m/>
    <m/>
    <m/>
    <m/>
    <m/>
    <m/>
    <m/>
    <m/>
    <m/>
    <m/>
    <m/>
    <m/>
    <m/>
    <m/>
    <m/>
    <s v="No"/>
  </r>
  <r>
    <s v="ALIANTHA SL"/>
    <m/>
    <m/>
    <x v="0"/>
    <m/>
    <s v="Venta especialista"/>
    <m/>
    <n v="0"/>
    <m/>
    <s v="910 616 575"/>
    <s v="E. Consultoras innovación digital"/>
    <s v="B87399259"/>
    <s v="Actividades de consultoría informática"/>
    <s v="www.aliantha.es"/>
    <m/>
    <s v="Activa"/>
    <m/>
    <s v="Madrid"/>
    <s v="LAS ROZAS DE MADRID"/>
    <m/>
    <n v="2"/>
    <m/>
    <m/>
    <m/>
    <m/>
    <m/>
    <m/>
    <m/>
    <m/>
    <m/>
    <m/>
    <m/>
    <m/>
    <m/>
    <m/>
    <m/>
    <m/>
    <m/>
    <m/>
    <m/>
    <s v="No"/>
  </r>
  <r>
    <s v="PECO ROJO CONSULTORES SL"/>
    <m/>
    <m/>
    <x v="1"/>
    <s v="29-10 91 187 43 79 No existe o no esta disponible -  915024696 No contesta // 21-11 911874379 No contesta - 915024696 No contesta "/>
    <s v="Venta especialista"/>
    <m/>
    <n v="0"/>
    <m/>
    <m/>
    <s v="B. Integradores TI generalistas"/>
    <s v="B87783189"/>
    <s v="Actividades de consultoría informática"/>
    <s v="www.creativate.es"/>
    <m/>
    <s v="Activa"/>
    <m/>
    <s v="Madrid"/>
    <s v="LAS ROZAS DE MADRID"/>
    <m/>
    <n v="1"/>
    <m/>
    <m/>
    <m/>
    <m/>
    <m/>
    <m/>
    <m/>
    <m/>
    <m/>
    <m/>
    <m/>
    <m/>
    <m/>
    <m/>
    <m/>
    <m/>
    <m/>
    <m/>
    <m/>
    <s v="No"/>
  </r>
  <r>
    <s v="INNOTECH SERVICIOS INFORMATICOS SL"/>
    <m/>
    <m/>
    <x v="5"/>
    <s v="04/11/2025 (segundo reminder) - sino llamar por teléfono"/>
    <s v="Susana"/>
    <s v="Raúl"/>
    <s v="+34 91/6030019"/>
    <s v="rfuentes@innotechsi.com"/>
    <s v="916 03 00 19"/>
    <s v="B. Integradores TI generalistas"/>
    <s v="B83541722"/>
    <s v="EL DESARROLLO DE SISTEMAS INFORMATICOS, VENTA DE EQUIPOS Y EN GENERAL TODAS AQUELLAS ACTIVIDADES DESTINADAS A CONSULTORIA DE MATERIA INFORMATICA"/>
    <s v="www.innotechsi.com"/>
    <m/>
    <s v="Activa"/>
    <m/>
    <s v="Madrid"/>
    <s v="LAS ROZAS DE MADRID"/>
    <m/>
    <n v="4"/>
    <m/>
    <m/>
    <m/>
    <m/>
    <m/>
    <m/>
    <m/>
    <m/>
    <m/>
    <m/>
    <m/>
    <m/>
    <m/>
    <m/>
    <m/>
    <m/>
    <m/>
    <m/>
    <m/>
    <s v="No"/>
  </r>
  <r>
    <s v="MARKETEROS DIGITAL SL"/>
    <m/>
    <m/>
    <x v="0"/>
    <m/>
    <s v="Venta especialista"/>
    <m/>
    <n v="0"/>
    <m/>
    <m/>
    <s v="D. Desarrolladores de soluciones digitales básicas"/>
    <s v="B88032073"/>
    <s v="Otros servicios relacionados con las tecnologías de la información y la informática"/>
    <s v="www.marketerosagencia.com"/>
    <m/>
    <s v="Activa"/>
    <m/>
    <s v="Madrid"/>
    <s v="LAS ROZAS DE MADRID"/>
    <m/>
    <n v="2"/>
    <m/>
    <m/>
    <m/>
    <m/>
    <m/>
    <m/>
    <m/>
    <m/>
    <m/>
    <m/>
    <m/>
    <m/>
    <m/>
    <m/>
    <m/>
    <m/>
    <m/>
    <m/>
    <m/>
    <s v="No"/>
  </r>
  <r>
    <s v="CALLSTAMP COMMUNICATIONS SL"/>
    <m/>
    <m/>
    <x v="5"/>
    <s v="04/11/2025 (segundo reminder)"/>
    <s v="Susana"/>
    <s v="Álvaro (de admin)"/>
    <s v="+34 91/0803262"/>
    <s v="soporte@burovoz.es"/>
    <s v="910 80 32 62"/>
    <s v="B. Integradores TI generalistas"/>
    <s v="B85829794"/>
    <s v="Otros servicios relacionados con las tecnologías de la información y la informática"/>
    <s v="Servicios de Certificación de Conversaciones aptas para procesos judiciales | Burovoz"/>
    <m/>
    <s v="Activa"/>
    <m/>
    <s v="Madrid"/>
    <s v="LAS ROZAS DE MADRID"/>
    <m/>
    <n v="2"/>
    <m/>
    <m/>
    <m/>
    <m/>
    <m/>
    <m/>
    <m/>
    <m/>
    <m/>
    <m/>
    <m/>
    <m/>
    <m/>
    <m/>
    <m/>
    <m/>
    <m/>
    <m/>
    <m/>
    <s v="No"/>
  </r>
  <r>
    <s v="MEMBA SOLUTIONS SL"/>
    <m/>
    <m/>
    <x v="3"/>
    <s v="22-01  Sin tlf.Web no funciona."/>
    <s v="Venta especialista"/>
    <m/>
    <n v="0"/>
    <m/>
    <m/>
    <s v="B. Integradores TI generalistas"/>
    <s v="B83926477"/>
    <s v="Otros servicios relacionados con las tecnologías de la información y la informática"/>
    <s v="www.marylebone.es"/>
    <m/>
    <s v="No Activa"/>
    <m/>
    <s v="Madrid"/>
    <s v="LAS ROZAS DE MADRID"/>
    <m/>
    <n v="0"/>
    <m/>
    <m/>
    <m/>
    <m/>
    <m/>
    <m/>
    <m/>
    <m/>
    <m/>
    <m/>
    <m/>
    <m/>
    <m/>
    <m/>
    <m/>
    <m/>
    <m/>
    <m/>
    <m/>
    <s v="No"/>
  </r>
  <r>
    <s v="TBO INTERNET SISTEMAS DE VISION REMOTA SL"/>
    <m/>
    <m/>
    <x v="0"/>
    <m/>
    <s v="Venta especialista"/>
    <m/>
    <n v="0"/>
    <m/>
    <m/>
    <s v="D. Desarrolladores de soluciones digitales básicas"/>
    <s v="B84623636"/>
    <s v="Otros servicios relacionados con las tecnologías de la información y la informática"/>
    <s v="www.tbointernet.es"/>
    <m/>
    <s v="Activa"/>
    <m/>
    <s v="Madrid"/>
    <s v="LAS ROZAS DE MADRID"/>
    <m/>
    <n v="2"/>
    <m/>
    <m/>
    <m/>
    <m/>
    <m/>
    <m/>
    <m/>
    <m/>
    <m/>
    <m/>
    <m/>
    <m/>
    <m/>
    <m/>
    <m/>
    <m/>
    <m/>
    <m/>
    <m/>
    <s v="No"/>
  </r>
  <r>
    <s v="ESTUDIO FUSION SL"/>
    <m/>
    <m/>
    <x v="1"/>
    <s v="03-02 916301621 No disponible. 916301640 No disponible. 686020706 Antiguo dueño de estudio fusion sl comenta que no terminaron bien y que sabe como les va ni le interesa. "/>
    <s v="Venta especialista"/>
    <m/>
    <s v="+34 68/6020706"/>
    <m/>
    <m/>
    <s v="— (No aplica a TI)"/>
    <s v="B85763282"/>
    <s v="Marketing digital"/>
    <s v="www.estudiofusion.com"/>
    <m/>
    <s v="No Activa"/>
    <m/>
    <s v="Madrid"/>
    <s v="LAS ROZAS DE MADRID"/>
    <m/>
    <n v="0"/>
    <m/>
    <m/>
    <m/>
    <m/>
    <m/>
    <m/>
    <m/>
    <m/>
    <m/>
    <m/>
    <m/>
    <m/>
    <m/>
    <m/>
    <m/>
    <m/>
    <m/>
    <m/>
    <m/>
    <s v="No"/>
  </r>
  <r>
    <s v="IMAGEN DE SINTESIS DIGITAL SL"/>
    <m/>
    <m/>
    <x v="0"/>
    <m/>
    <s v="Venta especialista"/>
    <m/>
    <n v="0"/>
    <m/>
    <m/>
    <s v="D. Desarrolladores de soluciones digitales básicas"/>
    <s v="B82936634"/>
    <s v="Otros servicios relacionados con las tecnologías de la información y la informática"/>
    <s v="www.isd.es"/>
    <m/>
    <s v="Activa"/>
    <m/>
    <s v="Madrid"/>
    <s v="LAS ROZAS DE MADRID"/>
    <m/>
    <n v="1"/>
    <m/>
    <m/>
    <m/>
    <m/>
    <m/>
    <m/>
    <m/>
    <m/>
    <m/>
    <m/>
    <m/>
    <m/>
    <m/>
    <m/>
    <m/>
    <m/>
    <m/>
    <m/>
    <m/>
    <s v="No"/>
  </r>
  <r>
    <s v="BUSINESS MANAGEMENT TOOLS SL"/>
    <m/>
    <m/>
    <x v="3"/>
    <s v="No hay telf, no hay correo"/>
    <s v="Susana"/>
    <m/>
    <n v="0"/>
    <m/>
    <m/>
    <s v="B. Integradores TI generalistas"/>
    <s v="B87579298"/>
    <s v="La importación, exportación, comercialización en general de toda clase de productos de software y de hardware y de toda clase de material electrónico. La realización de estudios, trabajos y aplicaciones informáticas, así como la prestación de toda clase de servicios relacionados con el procesamiento"/>
    <s v="www.freeme.es"/>
    <m/>
    <s v="Activa"/>
    <m/>
    <s v="Madrid"/>
    <s v="LAS ROZAS DE MADRID"/>
    <m/>
    <n v="2"/>
    <m/>
    <m/>
    <m/>
    <m/>
    <m/>
    <m/>
    <m/>
    <m/>
    <m/>
    <m/>
    <m/>
    <m/>
    <m/>
    <m/>
    <m/>
    <m/>
    <m/>
    <m/>
    <m/>
    <s v="No"/>
  </r>
  <r>
    <s v="EBOLUTION ECOMMERCE SOLUTIONS SLU"/>
    <m/>
    <m/>
    <x v="0"/>
    <s v="Contactar "/>
    <s v="Venta especialista"/>
    <m/>
    <n v="0"/>
    <m/>
    <m/>
    <s v="D. Desarrolladores de soluciones digitales básicas"/>
    <s v="B86377116"/>
    <s v="Otros servicios relacionados con las tecnologías de la información y la informática"/>
    <s v="www.ebolution.com"/>
    <m/>
    <s v="No Activa"/>
    <m/>
    <s v="Madrid"/>
    <s v="LAS ROZAS DE MADRID"/>
    <m/>
    <n v="0"/>
    <m/>
    <m/>
    <m/>
    <m/>
    <m/>
    <m/>
    <m/>
    <m/>
    <m/>
    <m/>
    <m/>
    <m/>
    <m/>
    <m/>
    <m/>
    <m/>
    <m/>
    <m/>
    <m/>
    <s v="No"/>
  </r>
  <r>
    <s v="CONSULTORIA EN DESARROLLOS INFORMATICOS A MEDIDA SL"/>
    <m/>
    <m/>
    <x v="0"/>
    <m/>
    <s v="Venta especialista"/>
    <m/>
    <n v="0"/>
    <m/>
    <m/>
    <s v="E. Consultoras innovación digital"/>
    <s v="B82905126"/>
    <s v="Actividades de consultoría informática"/>
    <s v="www.cdiam.es"/>
    <m/>
    <s v="Activa"/>
    <m/>
    <s v="Madrid"/>
    <s v="LAS ROZAS DE MADRID"/>
    <m/>
    <n v="2"/>
    <m/>
    <m/>
    <m/>
    <m/>
    <m/>
    <m/>
    <m/>
    <m/>
    <m/>
    <m/>
    <m/>
    <m/>
    <m/>
    <m/>
    <m/>
    <m/>
    <m/>
    <m/>
    <m/>
    <s v="No"/>
  </r>
  <r>
    <s v="WORKSIBLE SL"/>
    <m/>
    <m/>
    <x v="1"/>
    <s v="29-01 911233243- No conecta.Web inactiva."/>
    <s v="Venta especialista"/>
    <m/>
    <s v="+34 91/1233243"/>
    <m/>
    <m/>
    <s v="E. Consultoras innovación digital"/>
    <s v="B88501226"/>
    <s v="Tiene un ecosistema con IA para contratar talento freelance"/>
    <s v="www.worksible.es"/>
    <m/>
    <s v="Activa"/>
    <m/>
    <s v="Madrid"/>
    <s v="LAS ROZAS DE MADRID"/>
    <m/>
    <n v="5"/>
    <m/>
    <m/>
    <m/>
    <m/>
    <m/>
    <m/>
    <m/>
    <m/>
    <m/>
    <m/>
    <m/>
    <m/>
    <m/>
    <m/>
    <m/>
    <m/>
    <m/>
    <m/>
    <m/>
    <s v="No"/>
  </r>
  <r>
    <s v="VOLK LABS SL"/>
    <m/>
    <m/>
    <x v="0"/>
    <m/>
    <s v="Venta especialista"/>
    <m/>
    <s v="+34 62/6990961"/>
    <m/>
    <m/>
    <s v="E. Consultoras innovación digital"/>
    <s v="B87261079"/>
    <s v="Actividades de consultoría informática"/>
    <s v="www.volk.es"/>
    <m/>
    <s v="Activa"/>
    <m/>
    <s v="Madrid"/>
    <s v="LAS ROZAS DE MADRID"/>
    <m/>
    <n v="2"/>
    <m/>
    <m/>
    <m/>
    <m/>
    <m/>
    <m/>
    <m/>
    <m/>
    <m/>
    <m/>
    <m/>
    <m/>
    <m/>
    <m/>
    <m/>
    <m/>
    <m/>
    <m/>
    <m/>
    <s v="No"/>
  </r>
  <r>
    <s v="BITBLUES SL"/>
    <m/>
    <m/>
    <x v="3"/>
    <s v="23-01 914176655- Tlf. no corresponde actividad. Web no corresponde con la actividad"/>
    <s v="Venta especialista"/>
    <m/>
    <n v="0"/>
    <m/>
    <m/>
    <s v="B. Integradores TI generalistas"/>
    <s v="B86551332"/>
    <s v="Actividades de consultoría informática"/>
    <s v="www.antonioabad.es"/>
    <m/>
    <s v="No Activa"/>
    <m/>
    <s v="Madrid"/>
    <s v="LAS ROZAS DE MADRID"/>
    <m/>
    <n v="0"/>
    <m/>
    <m/>
    <m/>
    <m/>
    <m/>
    <m/>
    <m/>
    <m/>
    <m/>
    <m/>
    <m/>
    <m/>
    <m/>
    <m/>
    <m/>
    <m/>
    <m/>
    <m/>
    <m/>
    <s v="No"/>
  </r>
  <r>
    <s v="DELTA CRIV SOLUTIONS SL"/>
    <m/>
    <m/>
    <x v="2"/>
    <s v="22-01 670246255- Att. Pendiente mandar email a Ivan Delta, ivan.marin.santamaria@gmail.com MAIL mandado 22.01 14:15 28-01 670246255- Iván que no les encaja el porfolio y no les interesa."/>
    <s v="Venta especialista"/>
    <m/>
    <s v="+34 67/0246255"/>
    <m/>
    <m/>
    <s v="B. Integradores TI generalistas"/>
    <s v="B87985800"/>
    <s v="Otros servicios relacionados con las tecnologías de la información y la informática"/>
    <s v="www.deltacrivsolutions.com"/>
    <m/>
    <s v="No Activa"/>
    <m/>
    <s v="Madrid"/>
    <s v="LAS ROZAS DE MADRID"/>
    <m/>
    <n v="0"/>
    <m/>
    <m/>
    <m/>
    <m/>
    <m/>
    <m/>
    <m/>
    <m/>
    <m/>
    <m/>
    <m/>
    <m/>
    <m/>
    <m/>
    <m/>
    <m/>
    <m/>
    <m/>
    <m/>
    <s v="No"/>
  </r>
  <r>
    <s v="ERATHRIVE SL"/>
    <m/>
    <m/>
    <x v="3"/>
    <s v="22-01 Sin tlf. Formulario web."/>
    <s v="Venta especialista"/>
    <m/>
    <n v="0"/>
    <m/>
    <m/>
    <s v="— (No aplica a TI)"/>
    <s v="B72500978"/>
    <s v="Red de distribución de productos de gran consumo presente en toda Europa"/>
    <s v="www.erathrive.com"/>
    <m/>
    <s v="Activa"/>
    <m/>
    <s v="Madrid"/>
    <s v="LAS ROZAS DE MADRID"/>
    <m/>
    <n v="0"/>
    <m/>
    <m/>
    <m/>
    <m/>
    <m/>
    <m/>
    <m/>
    <m/>
    <m/>
    <m/>
    <m/>
    <m/>
    <m/>
    <m/>
    <m/>
    <m/>
    <m/>
    <m/>
    <m/>
    <s v="No"/>
  </r>
  <r>
    <s v="PIEDRA SOFT SL"/>
    <m/>
    <m/>
    <x v="3"/>
    <s v="Permantly Closed (Google maps)"/>
    <s v="Susana"/>
    <m/>
    <n v="0"/>
    <m/>
    <m/>
    <s v="B. Integradores TI generalistas"/>
    <s v="B81481137"/>
    <s v="Otros servicios relacionados con las tecnologías de la información y la informática"/>
    <s v="www.piedrasoft.com"/>
    <m/>
    <s v="No Activa"/>
    <m/>
    <s v="Madrid"/>
    <s v="LAS ROZAS DE MADRID"/>
    <m/>
    <n v="0"/>
    <m/>
    <m/>
    <m/>
    <m/>
    <m/>
    <m/>
    <m/>
    <m/>
    <m/>
    <m/>
    <m/>
    <m/>
    <m/>
    <m/>
    <m/>
    <m/>
    <m/>
    <m/>
    <m/>
    <s v="No"/>
  </r>
  <r>
    <s v="PRO SERVER SERVICIOS INFORMATICOS SL"/>
    <m/>
    <m/>
    <x v="5"/>
    <s v="20/10/2025 (reminder)"/>
    <s v="Susana"/>
    <m/>
    <s v="+34 91/6306785"/>
    <s v="info@proserver.es"/>
    <s v="916 30 67 85"/>
    <s v="B. Integradores TI generalistas"/>
    <s v="B82021296"/>
    <s v="Prestación de servicios informáticos especializada en la implantación de sistemas de gestión empresarial en las pymes."/>
    <s v="www.proserver.es"/>
    <m/>
    <s v="No Activa"/>
    <m/>
    <s v="Madrid"/>
    <s v="LAS ROZAS DE MADRID"/>
    <m/>
    <n v="1"/>
    <m/>
    <m/>
    <m/>
    <m/>
    <m/>
    <m/>
    <m/>
    <m/>
    <m/>
    <m/>
    <m/>
    <m/>
    <m/>
    <m/>
    <m/>
    <m/>
    <m/>
    <m/>
    <m/>
    <s v="No"/>
  </r>
  <r>
    <s v="S G E CONSULTORES SL"/>
    <m/>
    <m/>
    <x v="3"/>
    <s v="23-01 916936100- Tlf. No existe."/>
    <s v="Venta especialista"/>
    <m/>
    <s v="+34 91/6936100"/>
    <m/>
    <m/>
    <s v="— (No aplica a TI)"/>
    <s v="B81203085"/>
    <s v="we are a team of professionals specializing in energy efficiency consulting and solutions "/>
    <s v="www.sgeconsultores.com"/>
    <m/>
    <s v="No Activa"/>
    <m/>
    <s v="Madrid"/>
    <s v="LAS ROZAS DE MADRID"/>
    <m/>
    <n v="0"/>
    <m/>
    <m/>
    <m/>
    <m/>
    <m/>
    <m/>
    <m/>
    <m/>
    <m/>
    <m/>
    <m/>
    <m/>
    <m/>
    <m/>
    <m/>
    <m/>
    <m/>
    <m/>
    <m/>
    <s v="No"/>
  </r>
  <r>
    <s v="MAGIC3 COMUNICACION Y PUBLICIDAD INTEGRAL SL"/>
    <m/>
    <m/>
    <x v="4"/>
    <s v="932444900- Mail mandado a magic3@magic3.es 04/02 a las 09:59 sin att."/>
    <s v="Venta especialista"/>
    <m/>
    <s v="+34 93/2444900"/>
    <m/>
    <m/>
    <s v="D. Desarrolladores de soluciones digitales básicas"/>
    <s v="B01784644"/>
    <s v="Agencia de comunicación digital"/>
    <s v="Magic3 - Tu agencia de comunicación integral"/>
    <m/>
    <s v="Activa"/>
    <m/>
    <s v="Cataluña"/>
    <s v="BARCELONA"/>
    <m/>
    <n v="1"/>
    <m/>
    <m/>
    <m/>
    <m/>
    <m/>
    <m/>
    <m/>
    <m/>
    <m/>
    <m/>
    <m/>
    <m/>
    <m/>
    <m/>
    <m/>
    <m/>
    <m/>
    <m/>
    <m/>
    <s v="No"/>
  </r>
  <r>
    <s v="XIGA INFORMÁTICA"/>
    <m/>
    <m/>
    <x v="4"/>
    <s v="27-01 952 330 998- Mail enviado a xigainformatica@gmail.com Att. Antonio 27/01 a las 12:37 y volver a llamar mañana sobre las 12. 30-01 952 330 998-Gk que Antonio no ha podido ver el email llamar la semana que viene. "/>
    <s v="Venta especialista"/>
    <m/>
    <m/>
    <m/>
    <s v="952 330 998"/>
    <s v="B. Integradores TI generalistas"/>
    <s v="B92559087"/>
    <s v="Somos una empresa que ofrece servicios informáticos en Málaga desde 2003. Llevamos a cabo mantenimientos informáticos a empresas, realizamos copias de seguridad, recuperación de datos, reparaciones de todo tipo de equipos y dispositivos tecnológicos, creamos páginas web y comercios electrónicos, aplicamos soluciones de seguridad a equipos y reparamos cualquier tipo de problema que tengas con tu ordenador, tablet o monitor."/>
    <m/>
    <m/>
    <s v="Activa"/>
    <m/>
    <s v="Málaga"/>
    <m/>
    <m/>
    <m/>
    <m/>
    <m/>
    <m/>
    <m/>
    <m/>
    <m/>
    <m/>
    <m/>
    <m/>
    <m/>
    <m/>
    <m/>
    <m/>
    <m/>
    <m/>
    <m/>
    <m/>
    <m/>
    <m/>
    <s v="No"/>
  </r>
  <r>
    <s v="RECURSOS INFORMATICOS AVANZADOS SLL"/>
    <m/>
    <m/>
    <x v="5"/>
    <s v="04/11/2025 (segundo reminder)"/>
    <s v="Susana"/>
    <s v="Tomás"/>
    <m/>
    <s v="tomas@petrolpc.es"/>
    <s v="952 02 33 42"/>
    <s v="C. Integradores TI sectoriales"/>
    <s v="B92053438"/>
    <s v="dar apoyo informático al sector de gasolineras en Andalucía"/>
    <s v="Nosotros"/>
    <m/>
    <s v="Activa"/>
    <m/>
    <s v="Málaga"/>
    <m/>
    <m/>
    <m/>
    <m/>
    <m/>
    <m/>
    <m/>
    <m/>
    <m/>
    <m/>
    <m/>
    <m/>
    <m/>
    <m/>
    <m/>
    <m/>
    <m/>
    <m/>
    <m/>
    <m/>
    <m/>
    <m/>
    <s v="No"/>
  </r>
  <r>
    <s v="COMPUTER SERVICIOS  INFORMATICA SL"/>
    <m/>
    <m/>
    <x v="5"/>
    <s v="04/11/2025 (segundo reminder)"/>
    <s v="Susana"/>
    <s v="Salvador (ventas)"/>
    <m/>
    <s v="info@infocsi.net"/>
    <s v="952 312 886"/>
    <s v="B. Integradores TI generalistas"/>
    <s v="B29761996"/>
    <s v="Grupo de informáticos para dar soporte informatico integral a las empresas malagueñas"/>
    <s v="Infocsi | Contactanos"/>
    <m/>
    <s v="Activa"/>
    <m/>
    <s v="Málaga"/>
    <m/>
    <m/>
    <m/>
    <m/>
    <m/>
    <m/>
    <m/>
    <m/>
    <m/>
    <m/>
    <m/>
    <m/>
    <m/>
    <m/>
    <m/>
    <m/>
    <m/>
    <m/>
    <m/>
    <m/>
    <m/>
    <m/>
    <s v="No"/>
  </r>
  <r>
    <s v="SEMICOMP SERVICIOS INFORMÁTICOS"/>
    <m/>
    <m/>
    <x v="5"/>
    <s v="04/11/2025 (tercer reminder, pero le habíamos enviado el portfolio de productos)"/>
    <s v="Susana"/>
    <s v="Sebastián Escribano"/>
    <m/>
    <s v="info@semicomp.es"/>
    <s v="951 10 02 37 / 644 26 87 10"/>
    <s v="B. Integradores TI generalistas"/>
    <s v="B92715085"/>
    <s v="Semicomp es una empresa informática ubicada en Málaga, que ofrece sus servicios  a empresas de todos los sectores. A todos ellos ofrecemos la oportunidad de olvidarse de tantos problemas que surgen con los sistemas informáticos, software, redes, etc, siendo éste nuestro principal objetivo."/>
    <s v="Quienes Somos | Semicomp"/>
    <m/>
    <s v="Activa"/>
    <m/>
    <s v="Málaga"/>
    <m/>
    <m/>
    <m/>
    <m/>
    <m/>
    <m/>
    <m/>
    <m/>
    <m/>
    <m/>
    <m/>
    <m/>
    <m/>
    <m/>
    <m/>
    <m/>
    <m/>
    <m/>
    <m/>
    <m/>
    <m/>
    <m/>
    <s v="No"/>
  </r>
  <r>
    <s v="MKINFOR "/>
    <m/>
    <m/>
    <x v="2"/>
    <s v="No interesado"/>
    <s v="Susana"/>
    <m/>
    <m/>
    <s v="info@mkinfor.com"/>
    <s v="691 02 12 17"/>
    <s v="C. Integradores TI sectoriales"/>
    <s v="B41530171"/>
    <m/>
    <s v="Servicios informáticos para empresas en Málaga | MKINFOR"/>
    <m/>
    <s v="Activa"/>
    <m/>
    <s v="Málaga"/>
    <m/>
    <m/>
    <m/>
    <m/>
    <m/>
    <m/>
    <m/>
    <m/>
    <m/>
    <m/>
    <m/>
    <m/>
    <m/>
    <m/>
    <m/>
    <m/>
    <m/>
    <m/>
    <m/>
    <m/>
    <m/>
    <m/>
    <s v="No"/>
  </r>
  <r>
    <s v="SICTEMAS SERVICIOS INFORMATICOS INTEGRALES"/>
    <m/>
    <m/>
    <x v="8"/>
    <s v="12.01 - Pendiente que nso envíe el contrato completado de leadgen y el resto de documentación de partner autorizado. Pendiente confirmar si pueden unirse a la formación una vez hayan firmado algún contrato (pendiente respuesta pablo martín)"/>
    <s v="Carlota"/>
    <s v="Antonio Palenzuela (Gerente) / Sandra (administración)"/>
    <m/>
    <s v="info@sictemas.com / antonio.palenzuela@sictemas.com"/>
    <s v="951 77 27 40 / 654 961 741"/>
    <s v="B. Integradores TI generalistas"/>
    <s v="B62723226"/>
    <m/>
    <s v="Sictemas. Empresa de mantenimiento informático en Málaga"/>
    <m/>
    <s v="Activa"/>
    <m/>
    <s v="Málaga"/>
    <m/>
    <m/>
    <m/>
    <m/>
    <m/>
    <m/>
    <m/>
    <m/>
    <m/>
    <m/>
    <m/>
    <m/>
    <m/>
    <m/>
    <m/>
    <m/>
    <m/>
    <m/>
    <m/>
    <m/>
    <m/>
    <m/>
    <s v="No"/>
  </r>
  <r>
    <s v="MICROSERVER GLOBAL IT SERVICES"/>
    <m/>
    <m/>
    <x v="5"/>
    <s v="04/11/2025 ( reminder, este me había dicho que esta semana me comentaba algo)"/>
    <s v="Susana"/>
    <s v="Jose Diaz (comercial)"/>
    <m/>
    <s v="josediaz@grupomicroserver.com"/>
    <s v="952 65 24 91"/>
    <s v="B. Integradores TI generalistas"/>
    <s v="B92019371"/>
    <m/>
    <s v="Grupo Microserver. Soluciones integrales en: sistemas e infraestructuras informáticos, Internet y Multimedia, Software a medida. Antequera - Málaga."/>
    <m/>
    <s v="Activa"/>
    <m/>
    <s v="Málaga"/>
    <m/>
    <m/>
    <m/>
    <m/>
    <m/>
    <m/>
    <m/>
    <m/>
    <m/>
    <m/>
    <m/>
    <m/>
    <m/>
    <m/>
    <m/>
    <m/>
    <m/>
    <m/>
    <m/>
    <m/>
    <m/>
    <m/>
    <s v="No"/>
  </r>
  <r>
    <s v="TOKEN 21 SOLUCIONES Y SERVICIOS SL"/>
    <m/>
    <m/>
    <x v="5"/>
    <s v="04/11/2025 (enviado correo directamente a lola)"/>
    <s v="Susana"/>
    <s v="Lola Jiménez "/>
    <m/>
    <s v="comercial@token.es / ljimenez@token.es"/>
    <s v="952 028 761 / 628 931 477 (lola jiménez)"/>
    <s v="B. Integradores TI generalistas"/>
    <s v="B92696400"/>
    <s v="Software para pymes"/>
    <s v="Software de gestión para pymes - Token 21"/>
    <m/>
    <s v="Activa"/>
    <m/>
    <s v="Málaga"/>
    <m/>
    <m/>
    <m/>
    <m/>
    <m/>
    <m/>
    <m/>
    <m/>
    <m/>
    <m/>
    <m/>
    <m/>
    <m/>
    <m/>
    <m/>
    <m/>
    <m/>
    <m/>
    <m/>
    <m/>
    <m/>
    <m/>
    <s v="No"/>
  </r>
  <r>
    <s v="PROCGAL SOLUTIONS SL "/>
    <m/>
    <m/>
    <x v="5"/>
    <s v="16-oct (he enviado formulario en la web porque no me cogían el telf)"/>
    <s v="Susana"/>
    <m/>
    <m/>
    <s v="soporte@procgal.es"/>
    <s v="981 90 55 52"/>
    <s v="B. Integradores TI generalistas"/>
    <s v="B70348271"/>
    <s v="Ofrece mantenimiento informático, soporte, alquiler y venta de equipos, hosting, alojamiento web, desarrollo de software y recuperación de datos para empresas, actuando también como agente digitalizador del Kit Digital."/>
    <s v="Inicio - Procgal Solutions S.L."/>
    <m/>
    <s v="Activa"/>
    <m/>
    <s v="A Coruña"/>
    <m/>
    <m/>
    <m/>
    <m/>
    <m/>
    <m/>
    <m/>
    <m/>
    <m/>
    <m/>
    <m/>
    <m/>
    <m/>
    <m/>
    <m/>
    <m/>
    <m/>
    <m/>
    <m/>
    <m/>
    <m/>
    <m/>
    <s v="No"/>
  </r>
  <r>
    <s v="IBÉRICA MULTIMEDIA Y MANTENIMIENTOS SL"/>
    <m/>
    <m/>
    <x v="5"/>
    <s v="04/11/2025 (reminder)"/>
    <s v="Susana"/>
    <m/>
    <m/>
    <s v="info@ibericamultimedia.com"/>
    <s v="913 285 600"/>
    <s v="B. Integradores TI generalistas"/>
    <s v="B84118850"/>
    <s v="reparación de ordenadores  y accesorios, además de ofrecer todo tipo  de mantenimientos informáticos a empresas y profesionales:"/>
    <s v="Contacto con empresa Mantenimiento Informático Ordenadores"/>
    <m/>
    <s v="Activa"/>
    <m/>
    <s v="Madrid"/>
    <m/>
    <m/>
    <m/>
    <m/>
    <m/>
    <m/>
    <m/>
    <m/>
    <m/>
    <m/>
    <m/>
    <m/>
    <m/>
    <m/>
    <m/>
    <m/>
    <m/>
    <m/>
    <m/>
    <m/>
    <m/>
    <m/>
    <s v="No"/>
  </r>
  <r>
    <s v="ANTA SISTEMAS SL"/>
    <m/>
    <m/>
    <x v="2"/>
    <s v="no interesado"/>
    <s v="Susana"/>
    <m/>
    <m/>
    <s v="anta@antasistemas.es"/>
    <s v="915197739 / 915106279"/>
    <s v="C. Integradores TI sectoriales"/>
    <s v="B84113299"/>
    <s v="objeto de distribuir hardware y software así como de dar servicio a la pequeña y mediana empresa"/>
    <s v="Anta Sistemas – Anta Sistemas"/>
    <m/>
    <s v="Activa"/>
    <m/>
    <s v="Madrid"/>
    <m/>
    <m/>
    <m/>
    <m/>
    <m/>
    <m/>
    <m/>
    <m/>
    <m/>
    <m/>
    <m/>
    <m/>
    <m/>
    <m/>
    <m/>
    <m/>
    <m/>
    <m/>
    <m/>
    <m/>
    <m/>
    <m/>
    <s v="No"/>
  </r>
  <r>
    <s v="SYSONE SLL"/>
    <m/>
    <m/>
    <x v="5"/>
    <s v="04/11/2025 (reminder)"/>
    <s v="Susana"/>
    <m/>
    <m/>
    <s v="comercial@sysone.es"/>
    <s v="981 61 22 80 / 902 888 233"/>
    <s v="B. Integradores TI generalistas"/>
    <s v="B70536529"/>
    <s v="Comercio al por menor de ordenadores, equipos periféricos y programas informáticos en establecimientos especializados"/>
    <s v="www.sysone.es"/>
    <m/>
    <s v="Activa"/>
    <m/>
    <s v="A Coruña"/>
    <m/>
    <m/>
    <m/>
    <m/>
    <m/>
    <m/>
    <m/>
    <m/>
    <m/>
    <m/>
    <m/>
    <m/>
    <m/>
    <m/>
    <m/>
    <m/>
    <m/>
    <m/>
    <m/>
    <m/>
    <m/>
    <m/>
    <s v="No"/>
  </r>
  <r>
    <s v="BLAU SOLUTIONS SL"/>
    <m/>
    <m/>
    <x v="3"/>
    <s v="Se dedican a otras cosas, IoT"/>
    <s v="Susana"/>
    <m/>
    <m/>
    <s v="comercial@blausolutions.es"/>
    <s v="934 35 85 01"/>
    <s v="E. Consultoras innovación digital"/>
    <s v="B64872757"/>
    <s v="Integran sistemas tecnológicos para comunicación, control, seguridad, digital signage, audiovisual, etc"/>
    <s v="Integración de soluciones tecnológicas para empresas - Blau Solutions"/>
    <m/>
    <s v="Activa"/>
    <m/>
    <s v="Barcelona"/>
    <m/>
    <m/>
    <m/>
    <m/>
    <m/>
    <m/>
    <m/>
    <m/>
    <m/>
    <m/>
    <m/>
    <m/>
    <m/>
    <m/>
    <m/>
    <m/>
    <m/>
    <m/>
    <m/>
    <m/>
    <m/>
    <m/>
    <s v="No"/>
  </r>
  <r>
    <s v="BLAU SISTEMAS SL"/>
    <m/>
    <m/>
    <x v="5"/>
    <s v="04/11/2025 (segundo reminder): estaba bastante interesado"/>
    <s v="Susana"/>
    <s v="Xavier Ros"/>
    <m/>
    <s v="info@blausistemas.com"/>
    <s v="619 01 79 53/ 619 01 79 53"/>
    <s v="B. Integradores TI generalistas"/>
    <s v="B62583059"/>
    <s v="Consultoría, sistemas, procesos, TI, protección de datos, servicios informáticos generales"/>
    <s v="Servicios informáticos – Blau Sistemas"/>
    <m/>
    <s v="Activa"/>
    <m/>
    <s v="Barcelona"/>
    <m/>
    <m/>
    <m/>
    <m/>
    <m/>
    <m/>
    <m/>
    <m/>
    <m/>
    <m/>
    <m/>
    <m/>
    <m/>
    <m/>
    <m/>
    <m/>
    <m/>
    <m/>
    <m/>
    <m/>
    <m/>
    <m/>
    <s v="No"/>
  </r>
  <r>
    <s v="IBERIZA"/>
    <m/>
    <m/>
    <x v="5"/>
    <s v="Enviado mail 20/10"/>
    <s v="Carlota"/>
    <m/>
    <m/>
    <s v="recepcion@iberiza.es"/>
    <s v="902 002 480"/>
    <s v="B. Integradores TI generalistas"/>
    <s v="B86720653"/>
    <s v="Somos un partner tecnológico para pymes y grandes empresas para que sólo focalicen sus esfuerzos en su core de negocio."/>
    <s v="Iberiza Consultora tecnológica | Soluciones tecnológicas a medida para PYMES y grandes empresas"/>
    <m/>
    <s v="Activa"/>
    <m/>
    <s v="Madrid"/>
    <m/>
    <m/>
    <m/>
    <m/>
    <m/>
    <m/>
    <m/>
    <m/>
    <m/>
    <m/>
    <m/>
    <m/>
    <m/>
    <m/>
    <m/>
    <m/>
    <m/>
    <m/>
    <m/>
    <m/>
    <m/>
    <m/>
    <s v="No"/>
  </r>
  <r>
    <s v="AZTECNOLOGIA"/>
    <m/>
    <m/>
    <x v="5"/>
    <s v="04/11/2025 (reminder)"/>
    <s v="Susana"/>
    <s v="Jereco (hablé con ese)"/>
    <m/>
    <s v="info@aztecnologia.es"/>
    <n v="653247414"/>
    <s v="B. Integradores TI generalistas"/>
    <s v="B62339015"/>
    <s v="especialistas en ofrecer mantenimientos informáticos a Autónomos y PYMES , nos esforzamos por ser líderes en la implantación de las tecnologías de la información más avanzadas del sector, incluyendo sistemas informáticos, servidores, software, seguridad y redes."/>
    <s v="https://www.aztecnologia.es/contacto"/>
    <m/>
    <s v="No Activa"/>
    <m/>
    <m/>
    <m/>
    <m/>
    <m/>
    <m/>
    <m/>
    <m/>
    <m/>
    <m/>
    <m/>
    <m/>
    <m/>
    <m/>
    <m/>
    <m/>
    <m/>
    <m/>
    <m/>
    <m/>
    <m/>
    <m/>
    <m/>
    <m/>
    <s v="No"/>
  </r>
  <r>
    <s v="SOSMATIC"/>
    <m/>
    <m/>
    <x v="5"/>
    <s v="04/11/2025 (reminder)"/>
    <s v="Susana"/>
    <m/>
    <m/>
    <s v="hola@sosmatic.es"/>
    <s v="933 961 020"/>
    <s v="B. Integradores TI generalistas"/>
    <s v="B61768834"/>
    <s v="trabajamos para acercar la tecnología digital a las personas para ayudar, conectar, transformar."/>
    <s v="Contacto | Soporte y Soluciones IT para Empresas | SOSMATIC"/>
    <m/>
    <s v="No Activa"/>
    <m/>
    <s v="Barcelona"/>
    <m/>
    <m/>
    <m/>
    <m/>
    <m/>
    <m/>
    <m/>
    <m/>
    <m/>
    <m/>
    <m/>
    <m/>
    <m/>
    <m/>
    <m/>
    <m/>
    <m/>
    <m/>
    <m/>
    <m/>
    <m/>
    <m/>
    <s v="No"/>
  </r>
  <r>
    <s v="ATYS 20 SL"/>
    <m/>
    <m/>
    <x v="2"/>
    <s v="Friends&amp;family. Pendiente respuesta Sayola"/>
    <s v="Carlota"/>
    <s v="Sayola"/>
    <m/>
    <m/>
    <m/>
    <m/>
    <s v="B39486352"/>
    <m/>
    <m/>
    <m/>
    <s v="Activa"/>
    <m/>
    <m/>
    <m/>
    <m/>
    <m/>
    <m/>
    <m/>
    <m/>
    <m/>
    <m/>
    <m/>
    <m/>
    <m/>
    <m/>
    <m/>
    <m/>
    <m/>
    <m/>
    <m/>
    <m/>
    <m/>
    <m/>
    <m/>
    <m/>
    <s v="No"/>
  </r>
  <r>
    <s v="RECURTEC INFORMATICA SL"/>
    <m/>
    <m/>
    <x v="5"/>
    <s v="Enviado correo 16/10"/>
    <s v="Carlota"/>
    <s v="Javier"/>
    <s v="618 17 41 85"/>
    <s v="admin@recurtec.com"/>
    <m/>
    <s v="A. Informáticos"/>
    <s v="B95559100"/>
    <m/>
    <s v="Recurtec - Tu empresa de informática en Bilbao"/>
    <m/>
    <s v="Activa"/>
    <m/>
    <s v="Bilbao"/>
    <m/>
    <m/>
    <m/>
    <m/>
    <m/>
    <m/>
    <m/>
    <m/>
    <m/>
    <m/>
    <m/>
    <m/>
    <m/>
    <m/>
    <m/>
    <m/>
    <m/>
    <m/>
    <m/>
    <m/>
    <m/>
    <m/>
    <s v="No"/>
  </r>
  <r>
    <s v="Dataqu"/>
    <m/>
    <m/>
    <x v="7"/>
    <s v="8.01 - Enviado contrato con últimos cambios, pendiente de validació por Dataqu"/>
    <s v="Carlota"/>
    <m/>
    <m/>
    <m/>
    <m/>
    <s v="A. Informáticos"/>
    <s v="B21815261"/>
    <m/>
    <m/>
    <m/>
    <s v="No Activa"/>
    <m/>
    <m/>
    <m/>
    <m/>
    <m/>
    <m/>
    <m/>
    <m/>
    <m/>
    <m/>
    <m/>
    <m/>
    <m/>
    <m/>
    <m/>
    <m/>
    <m/>
    <m/>
    <m/>
    <m/>
    <m/>
    <m/>
    <m/>
    <m/>
    <s v="No"/>
  </r>
  <r>
    <s v="Ocvistas"/>
    <m/>
    <m/>
    <x v="7"/>
    <m/>
    <s v="Carlota"/>
    <m/>
    <m/>
    <m/>
    <m/>
    <s v="A. Informáticos"/>
    <m/>
    <m/>
    <m/>
    <m/>
    <s v="No Activa"/>
    <m/>
    <m/>
    <m/>
    <m/>
    <m/>
    <m/>
    <m/>
    <m/>
    <m/>
    <m/>
    <m/>
    <m/>
    <m/>
    <m/>
    <m/>
    <m/>
    <m/>
    <m/>
    <m/>
    <m/>
    <m/>
    <m/>
    <m/>
    <m/>
    <s v="No"/>
  </r>
  <r>
    <s v="DuoIT"/>
    <m/>
    <m/>
    <x v="7"/>
    <s v="12.01 - Pendiente recibir confirmación contrato modificado  y enviar a Raquel Muñoz. les pide facturas a sus clientes y nos avisa (principalmente, conectividad y móviles)"/>
    <s v="Carlota"/>
    <m/>
    <n v="946427951"/>
    <s v="info@duoit.es"/>
    <m/>
    <s v="A. Informáticos"/>
    <s v="B95601795"/>
    <m/>
    <s v="Contacto - DUO IT | Mantenimiento Informático en Bilbao | Páginas Web en Bilbao"/>
    <m/>
    <s v="Activa"/>
    <m/>
    <s v="Bilbao"/>
    <m/>
    <m/>
    <m/>
    <m/>
    <m/>
    <m/>
    <m/>
    <m/>
    <m/>
    <m/>
    <m/>
    <m/>
    <m/>
    <m/>
    <m/>
    <m/>
    <m/>
    <m/>
    <m/>
    <m/>
    <m/>
    <m/>
    <s v="No"/>
  </r>
  <r>
    <s v="Bilbonet"/>
    <m/>
    <m/>
    <x v="5"/>
    <s v="Enviado correo 16/10"/>
    <s v="Carlota"/>
    <m/>
    <s v=" 669379276"/>
    <s v="info@bilbonet.net"/>
    <m/>
    <m/>
    <s v="B95105391"/>
    <m/>
    <s v="Contactanos | BilboNET Sistemas Informaticos Bilbao"/>
    <m/>
    <s v="No Activa"/>
    <m/>
    <s v="Bilbao"/>
    <m/>
    <m/>
    <m/>
    <m/>
    <m/>
    <m/>
    <m/>
    <m/>
    <m/>
    <m/>
    <m/>
    <m/>
    <m/>
    <m/>
    <m/>
    <m/>
    <m/>
    <m/>
    <m/>
    <m/>
    <m/>
    <m/>
    <s v="No"/>
  </r>
  <r>
    <s v="Serinfor"/>
    <m/>
    <m/>
    <x v="0"/>
    <s v="Recontacto (ult. Contacto 16.10)"/>
    <s v="Juan"/>
    <m/>
    <n v="944050201"/>
    <s v="info@serinfor.net"/>
    <m/>
    <m/>
    <s v="B95204681"/>
    <m/>
    <s v="Informática Serinfor | Tienda de informática en Bilbao"/>
    <m/>
    <s v="Activa"/>
    <m/>
    <s v="Bilbao"/>
    <m/>
    <m/>
    <m/>
    <m/>
    <m/>
    <m/>
    <m/>
    <m/>
    <m/>
    <m/>
    <m/>
    <m/>
    <m/>
    <m/>
    <m/>
    <m/>
    <m/>
    <m/>
    <m/>
    <m/>
    <m/>
    <m/>
    <s v="No"/>
  </r>
  <r>
    <s v="Net-Center 2000"/>
    <m/>
    <m/>
    <x v="5"/>
    <s v="Enviado correo 16/10"/>
    <s v="Carlota"/>
    <m/>
    <s v="94 411 56 68 / 94 411 03 96"/>
    <s v="netcenter@ncbilbao.com"/>
    <m/>
    <m/>
    <s v="B95014957"/>
    <m/>
    <s v="Mantenimiento para pymes - NetCenter 2000 Bilbao"/>
    <m/>
    <s v="Activa"/>
    <m/>
    <s v="Bilbao"/>
    <m/>
    <m/>
    <m/>
    <m/>
    <m/>
    <m/>
    <m/>
    <m/>
    <m/>
    <m/>
    <m/>
    <m/>
    <m/>
    <m/>
    <m/>
    <m/>
    <m/>
    <m/>
    <m/>
    <m/>
    <m/>
    <m/>
    <s v="No"/>
  </r>
  <r>
    <s v="Solcer (SOLUCIONES INFORMATICAS CEARRA SL)"/>
    <m/>
    <m/>
    <x v="5"/>
    <s v="Enviado correo 16/10"/>
    <s v="Carlota"/>
    <m/>
    <s v="94 410 44 53"/>
    <s v="comercial@solcer.com"/>
    <m/>
    <m/>
    <s v="B48824403"/>
    <m/>
    <s v="Contacto de Solcer. Llámanos o escríbenos un mail."/>
    <m/>
    <s v="Activa"/>
    <m/>
    <s v="Bilbao"/>
    <m/>
    <m/>
    <m/>
    <m/>
    <m/>
    <m/>
    <m/>
    <m/>
    <m/>
    <m/>
    <m/>
    <m/>
    <m/>
    <m/>
    <m/>
    <m/>
    <m/>
    <m/>
    <m/>
    <m/>
    <m/>
    <m/>
    <s v="No"/>
  </r>
  <r>
    <s v="Ingemática Sistemas"/>
    <m/>
    <m/>
    <x v="5"/>
    <s v="Enviado correo 16/10"/>
    <s v="Carlota"/>
    <m/>
    <s v="944 93 56 65"/>
    <s v="igm@ingematica.eu"/>
    <m/>
    <m/>
    <s v="B48935845"/>
    <m/>
    <s v="Mantenimiento informático para empresas en Bilbao."/>
    <m/>
    <s v="Activa"/>
    <m/>
    <s v="Bilbao"/>
    <m/>
    <m/>
    <m/>
    <m/>
    <m/>
    <m/>
    <m/>
    <m/>
    <m/>
    <m/>
    <m/>
    <m/>
    <m/>
    <m/>
    <m/>
    <m/>
    <m/>
    <m/>
    <m/>
    <m/>
    <m/>
    <m/>
    <s v="No"/>
  </r>
  <r>
    <s v="Abetek"/>
    <m/>
    <m/>
    <x v="5"/>
    <s v="Enviado correo 16/10"/>
    <s v="Carlota"/>
    <m/>
    <s v="94 470 37 06"/>
    <s v="info@abetek.es"/>
    <m/>
    <m/>
    <s v="B95603130"/>
    <m/>
    <s v="Contacto - abetek"/>
    <m/>
    <s v="Activa"/>
    <m/>
    <s v="Bilbao"/>
    <m/>
    <m/>
    <m/>
    <m/>
    <m/>
    <m/>
    <m/>
    <m/>
    <m/>
    <m/>
    <m/>
    <m/>
    <m/>
    <m/>
    <m/>
    <m/>
    <m/>
    <m/>
    <m/>
    <m/>
    <m/>
    <m/>
    <s v="No"/>
  </r>
  <r>
    <s v="OPENTIX SL"/>
    <m/>
    <m/>
    <x v="4"/>
    <s v="23-01 976 46 90 71-No disponible. Gk Noelia 22-01 comenta que es festivo en Valencia que llame mañana por la mañana que se encuentre la persona responsable.28-01 976 46 90 71-Pendiente de mandar email a mkt@aitana.es sin att. y nos responde la persona responsable si les interesa."/>
    <s v="Venta especialista"/>
    <m/>
    <m/>
    <s v="marketing@opentix.es"/>
    <s v="976 46 90 71"/>
    <s v="D. Desarrolladores de soluciones digitales básicas"/>
    <s v="B12890174"/>
    <m/>
    <s v="Opentix: Consultora informática partner platinum de Sage"/>
    <m/>
    <s v="Activa"/>
    <m/>
    <s v="Zaragoza"/>
    <m/>
    <m/>
    <m/>
    <m/>
    <m/>
    <m/>
    <m/>
    <m/>
    <m/>
    <m/>
    <m/>
    <m/>
    <m/>
    <m/>
    <m/>
    <m/>
    <m/>
    <m/>
    <m/>
    <m/>
    <m/>
    <m/>
    <s v="No"/>
  </r>
  <r>
    <s v="MIRACLE PYMES"/>
    <m/>
    <m/>
    <x v="3"/>
    <s v="No existe, el teléfono de la web no está actualizado"/>
    <s v="Susana"/>
    <m/>
    <m/>
    <m/>
    <s v="976 02 79 32"/>
    <s v="-"/>
    <s v="B99470585"/>
    <m/>
    <s v="NO WEB"/>
    <m/>
    <s v="No Activa"/>
    <m/>
    <s v="Zaragoza"/>
    <m/>
    <m/>
    <m/>
    <m/>
    <m/>
    <m/>
    <m/>
    <m/>
    <m/>
    <m/>
    <m/>
    <m/>
    <m/>
    <m/>
    <m/>
    <m/>
    <m/>
    <m/>
    <m/>
    <m/>
    <m/>
    <m/>
    <s v="No"/>
  </r>
  <r>
    <s v="ESI SOLUCIONES"/>
    <m/>
    <m/>
    <x v="2"/>
    <s v="No interesados"/>
    <s v="Susana"/>
    <m/>
    <m/>
    <m/>
    <s v="976 30 01 40"/>
    <s v="B. Integradores TI generalistas"/>
    <s v="B84700160"/>
    <m/>
    <s v="Consultoría para Empresas en Zaragoza | ESI Soluciones"/>
    <m/>
    <s v="No Activa"/>
    <m/>
    <s v="Zaragoza"/>
    <m/>
    <m/>
    <m/>
    <m/>
    <m/>
    <m/>
    <m/>
    <m/>
    <m/>
    <m/>
    <m/>
    <m/>
    <m/>
    <m/>
    <m/>
    <m/>
    <m/>
    <m/>
    <m/>
    <m/>
    <m/>
    <m/>
    <s v="No"/>
  </r>
  <r>
    <s v="INFORMATICA INGENIA"/>
    <m/>
    <m/>
    <x v="0"/>
    <m/>
    <s v="Venta especialista"/>
    <m/>
    <m/>
    <m/>
    <s v="976 31 74 12"/>
    <s v="D. Desarrolladores de soluciones digitales básicas"/>
    <s v="B99085136"/>
    <m/>
    <s v="Programas de gestión, CRM y ERP Zaragoza. Ingenia"/>
    <m/>
    <s v="Activa"/>
    <m/>
    <s v="Zaragoza"/>
    <m/>
    <m/>
    <m/>
    <m/>
    <m/>
    <m/>
    <m/>
    <m/>
    <m/>
    <m/>
    <m/>
    <m/>
    <m/>
    <m/>
    <m/>
    <m/>
    <m/>
    <m/>
    <m/>
    <m/>
    <m/>
    <m/>
    <s v="No"/>
  </r>
  <r>
    <s v="BEEP SERVICIO TÉCNICO"/>
    <m/>
    <m/>
    <x v="4"/>
    <s v="9-12 683230607 Contacto con Murci y me indica que debo hablar con Miguel - 952508381 Son franquicia de Ticnova y ya comercializan lineas moviles y fibra de Masorange"/>
    <s v="Venta especialista"/>
    <s v="Murci"/>
    <n v="683230607"/>
    <m/>
    <m/>
    <s v="A. Informáticos"/>
    <s v="B02149094"/>
    <m/>
    <m/>
    <m/>
    <s v="Activa"/>
    <m/>
    <s v="Málaga"/>
    <m/>
    <m/>
    <m/>
    <m/>
    <m/>
    <m/>
    <m/>
    <m/>
    <m/>
    <m/>
    <m/>
    <m/>
    <m/>
    <m/>
    <m/>
    <m/>
    <m/>
    <m/>
    <m/>
    <m/>
    <m/>
    <m/>
    <s v="No"/>
  </r>
  <r>
    <s v="TECNOVALIA INFORMATICA"/>
    <m/>
    <m/>
    <x v="5"/>
    <s v="04/11/2025 (correo general porque desde ahí es donde ven las propuestas)"/>
    <s v="Susana"/>
    <m/>
    <m/>
    <m/>
    <s v="976 513 019"/>
    <s v="B. Integradores TI generalistas"/>
    <s v="B50547249"/>
    <m/>
    <s v="Formulario de contacto. Solicitud de información"/>
    <m/>
    <s v="Activa"/>
    <m/>
    <s v="Zaragoza"/>
    <m/>
    <m/>
    <m/>
    <m/>
    <m/>
    <m/>
    <m/>
    <m/>
    <m/>
    <m/>
    <m/>
    <m/>
    <m/>
    <m/>
    <m/>
    <m/>
    <m/>
    <m/>
    <m/>
    <m/>
    <m/>
    <m/>
    <s v="No"/>
  </r>
  <r>
    <s v="MIRANDA DIGITAL INFORMATICA Y PROYECTOS INFORMATICOS"/>
    <m/>
    <m/>
    <x v="0"/>
    <m/>
    <s v="Venta especialista"/>
    <m/>
    <m/>
    <s v="info@imdigital.es"/>
    <s v="976 56 99 30"/>
    <s v="D. Desarrolladores de soluciones digitales básicas"/>
    <s v="B99138810"/>
    <s v="un partner tecnológico de confianza. Impulsamos el cambio apostando por el trabajo colaborativo, estudiando y simplificando la incorporación de diferentes soluciones, para dinamizar los procesos"/>
    <s v="Miranda Digital - Informática para empresas y proyectos digitales."/>
    <m/>
    <s v="Activa"/>
    <m/>
    <s v="Zaragoza"/>
    <m/>
    <m/>
    <m/>
    <m/>
    <m/>
    <m/>
    <m/>
    <m/>
    <m/>
    <m/>
    <m/>
    <m/>
    <m/>
    <m/>
    <m/>
    <m/>
    <m/>
    <m/>
    <m/>
    <m/>
    <m/>
    <m/>
    <s v="No"/>
  </r>
  <r>
    <s v="CARRIE SERVICIOS INFORMATICOS"/>
    <m/>
    <m/>
    <x v="5"/>
    <s v="04/11/2025 (segundo reminder)"/>
    <s v="Susana"/>
    <s v="Andrés (dueño). Adrián "/>
    <m/>
    <s v="carrie@carrieserviciosinformaticos.es"/>
    <s v="976 300 248"/>
    <s v="B. Integradores TI generalistas"/>
    <s v="B99062986"/>
    <m/>
    <m/>
    <m/>
    <s v="Activa"/>
    <m/>
    <s v="Zaragoza"/>
    <m/>
    <m/>
    <m/>
    <m/>
    <m/>
    <m/>
    <m/>
    <m/>
    <m/>
    <m/>
    <m/>
    <m/>
    <m/>
    <m/>
    <m/>
    <m/>
    <m/>
    <m/>
    <m/>
    <m/>
    <m/>
    <m/>
    <s v="No"/>
  </r>
  <r>
    <s v="PYME SISTEMAS"/>
    <m/>
    <m/>
    <x v="2"/>
    <s v="Le he llamado por teléfono y me ha dicho que me ha contestado por correo, pero no es así. Aun así, no interesado al final"/>
    <s v="Susana"/>
    <s v="Jesús Cruz (dueño, autónomo)"/>
    <m/>
    <s v="jesus.cruz@pymesistemas.net"/>
    <s v="622 171 503"/>
    <s v="B. Integradores TI generalistas"/>
    <s v="B73515637"/>
    <m/>
    <s v="CONTACTO | PYME SISTEMAS"/>
    <m/>
    <s v="No Activa"/>
    <m/>
    <s v="Huelva"/>
    <m/>
    <m/>
    <m/>
    <m/>
    <m/>
    <m/>
    <m/>
    <m/>
    <m/>
    <m/>
    <m/>
    <m/>
    <m/>
    <m/>
    <m/>
    <m/>
    <m/>
    <m/>
    <m/>
    <m/>
    <m/>
    <m/>
    <s v="No"/>
  </r>
  <r>
    <s v="TECINET"/>
    <m/>
    <m/>
    <x v="2"/>
    <s v="20/10/2025 (reminder)"/>
    <s v="Susana"/>
    <s v="Pablo (director)"/>
    <m/>
    <s v="tecinet@tecinet.com"/>
    <s v="949 54 39 83"/>
    <s v="C. Integradores TI sectoriales"/>
    <s v="F21307079"/>
    <m/>
    <s v="Contacto - Tecinet"/>
    <m/>
    <s v="No Activa"/>
    <m/>
    <s v="Huelva"/>
    <m/>
    <m/>
    <m/>
    <m/>
    <m/>
    <m/>
    <m/>
    <m/>
    <m/>
    <m/>
    <m/>
    <m/>
    <m/>
    <m/>
    <m/>
    <m/>
    <m/>
    <m/>
    <m/>
    <m/>
    <m/>
    <m/>
    <s v="No"/>
  </r>
  <r>
    <s v="SYTIA INFORMATICA"/>
    <m/>
    <m/>
    <x v="5"/>
    <s v="Dudas de lo que hacen porque no funciona la web"/>
    <s v="Susana"/>
    <m/>
    <m/>
    <s v="info@sytiainformatica.es"/>
    <s v="959 24 01 00"/>
    <s v="B. Integradores TI generalistas"/>
    <s v="B21416110"/>
    <m/>
    <s v="SYTIA Informática"/>
    <m/>
    <s v="Activa"/>
    <m/>
    <s v="Huelva"/>
    <m/>
    <m/>
    <m/>
    <m/>
    <m/>
    <m/>
    <m/>
    <m/>
    <m/>
    <m/>
    <m/>
    <m/>
    <m/>
    <m/>
    <m/>
    <m/>
    <m/>
    <m/>
    <m/>
    <m/>
    <m/>
    <m/>
    <s v="No"/>
  </r>
  <r>
    <s v="SOPORTEC SOPORTE TECNOLÓGICO"/>
    <m/>
    <m/>
    <x v="5"/>
    <s v="LLAMAR MAÑANA AL MEDIO DIA"/>
    <s v="Susana"/>
    <m/>
    <m/>
    <s v="soporttec@soporttec.es"/>
    <s v="959 80 75 72"/>
    <s v="B. Integradores TI generalistas"/>
    <s v="B79959631"/>
    <m/>
    <s v="SoportTec - Soporte Tecnológico"/>
    <m/>
    <s v="Activa"/>
    <m/>
    <s v="Huelva"/>
    <m/>
    <m/>
    <m/>
    <m/>
    <m/>
    <m/>
    <m/>
    <m/>
    <m/>
    <m/>
    <m/>
    <m/>
    <m/>
    <m/>
    <m/>
    <m/>
    <m/>
    <m/>
    <m/>
    <m/>
    <m/>
    <m/>
    <s v="No"/>
  </r>
  <r>
    <s v="Cantabria IT"/>
    <m/>
    <m/>
    <x v="2"/>
    <m/>
    <s v="Carlota"/>
    <m/>
    <m/>
    <s v="administracion@cantabriait.es"/>
    <s v="610 917 416"/>
    <m/>
    <s v="J39783774"/>
    <m/>
    <s v="cantabriait.es"/>
    <m/>
    <s v="No Activa"/>
    <m/>
    <s v="Santander"/>
    <m/>
    <m/>
    <m/>
    <m/>
    <m/>
    <m/>
    <m/>
    <m/>
    <m/>
    <m/>
    <m/>
    <m/>
    <m/>
    <m/>
    <m/>
    <m/>
    <m/>
    <m/>
    <m/>
    <m/>
    <m/>
    <m/>
    <s v="No"/>
  </r>
  <r>
    <s v="Tecnicos Informaticos De Cantabria S.L."/>
    <m/>
    <m/>
    <x v="5"/>
    <s v="Enviado mail 20/10"/>
    <s v="Carlota"/>
    <m/>
    <m/>
    <s v="tic@ticsl.com"/>
    <s v="942 362 661"/>
    <m/>
    <s v="B39361993"/>
    <m/>
    <s v="santanderinformatica.com"/>
    <m/>
    <s v="Activa"/>
    <m/>
    <s v="Santander"/>
    <m/>
    <m/>
    <m/>
    <m/>
    <m/>
    <m/>
    <m/>
    <m/>
    <m/>
    <m/>
    <m/>
    <m/>
    <m/>
    <m/>
    <m/>
    <m/>
    <m/>
    <m/>
    <m/>
    <m/>
    <m/>
    <m/>
    <s v="No"/>
  </r>
  <r>
    <s v="Impress Group"/>
    <m/>
    <m/>
    <x v="5"/>
    <s v="Enviado mail 20/10"/>
    <s v="Carlota"/>
    <m/>
    <m/>
    <s v="info@impress-group.com"/>
    <s v="942 033 303"/>
    <m/>
    <s v="J39420385"/>
    <m/>
    <s v="impress-group.com"/>
    <m/>
    <s v="No Activa"/>
    <m/>
    <s v="Santander"/>
    <m/>
    <m/>
    <m/>
    <m/>
    <m/>
    <m/>
    <m/>
    <m/>
    <m/>
    <m/>
    <m/>
    <m/>
    <m/>
    <m/>
    <m/>
    <m/>
    <m/>
    <m/>
    <m/>
    <m/>
    <m/>
    <m/>
    <s v="No"/>
  </r>
  <r>
    <s v="Cantabria Informática y Telecomunicaciones S.L."/>
    <m/>
    <m/>
    <x v="5"/>
    <s v="Enviado mail 20/10"/>
    <s v="Carlota"/>
    <m/>
    <m/>
    <s v="mjmedina@cantabriainformatica.com"/>
    <s v="942 03 75 02"/>
    <m/>
    <s v="B39500855"/>
    <m/>
    <s v="https://www.cantabriainformatica.com/"/>
    <m/>
    <s v="Activa"/>
    <m/>
    <s v="Santander"/>
    <m/>
    <m/>
    <m/>
    <m/>
    <m/>
    <m/>
    <m/>
    <m/>
    <m/>
    <m/>
    <m/>
    <m/>
    <m/>
    <m/>
    <m/>
    <m/>
    <m/>
    <m/>
    <m/>
    <m/>
    <m/>
    <m/>
    <s v="No"/>
  </r>
  <r>
    <s v="AtlantisPC"/>
    <m/>
    <m/>
    <x v="2"/>
    <s v="No quiere abordar telefonía"/>
    <s v="Carlota"/>
    <m/>
    <m/>
    <m/>
    <s v="610 761 076"/>
    <m/>
    <s v="B35349406"/>
    <m/>
    <s v="atlantispc.es"/>
    <m/>
    <s v="Activa"/>
    <m/>
    <s v="Santander"/>
    <m/>
    <m/>
    <m/>
    <m/>
    <m/>
    <m/>
    <m/>
    <m/>
    <m/>
    <m/>
    <m/>
    <m/>
    <m/>
    <m/>
    <m/>
    <m/>
    <m/>
    <m/>
    <m/>
    <m/>
    <m/>
    <m/>
    <s v="No"/>
  </r>
  <r>
    <s v="TECNINORTE"/>
    <m/>
    <m/>
    <x v="5"/>
    <s v="Enviado mail 20/10"/>
    <s v="Carlota"/>
    <m/>
    <m/>
    <s v="info@tecninorte.com"/>
    <s v="942 544 126"/>
    <m/>
    <s v="B39506944"/>
    <m/>
    <s v="tecninorte.com"/>
    <m/>
    <s v="Activa"/>
    <m/>
    <s v="Santander"/>
    <m/>
    <m/>
    <m/>
    <m/>
    <m/>
    <m/>
    <m/>
    <m/>
    <m/>
    <m/>
    <m/>
    <m/>
    <m/>
    <m/>
    <m/>
    <m/>
    <m/>
    <m/>
    <m/>
    <m/>
    <m/>
    <m/>
    <s v="No"/>
  </r>
  <r>
    <s v="ITSciap (Consultoría Informática)"/>
    <m/>
    <m/>
    <x v="5"/>
    <s v="Enviado mail 20/10"/>
    <s v="Carlota"/>
    <m/>
    <m/>
    <s v="contacto@itsicap.com"/>
    <s v="636 91 79 63"/>
    <m/>
    <m/>
    <m/>
    <s v="itsicap.com"/>
    <m/>
    <s v="No Activa"/>
    <m/>
    <s v="Santander"/>
    <m/>
    <m/>
    <m/>
    <m/>
    <m/>
    <m/>
    <m/>
    <m/>
    <m/>
    <m/>
    <m/>
    <m/>
    <m/>
    <m/>
    <m/>
    <m/>
    <m/>
    <m/>
    <m/>
    <m/>
    <m/>
    <m/>
    <s v="No"/>
  </r>
  <r>
    <s v="CIC Consulting Informático"/>
    <m/>
    <m/>
    <x v="5"/>
    <s v="Enviado mail 20/10"/>
    <s v="Carlota"/>
    <m/>
    <m/>
    <s v="soluciones@cic.es"/>
    <n v="942269017"/>
    <m/>
    <s v="B39361019"/>
    <m/>
    <s v="ingesist.com"/>
    <m/>
    <s v="No Activa"/>
    <m/>
    <s v="Santander"/>
    <m/>
    <m/>
    <m/>
    <m/>
    <m/>
    <m/>
    <m/>
    <m/>
    <m/>
    <m/>
    <m/>
    <m/>
    <m/>
    <m/>
    <m/>
    <m/>
    <m/>
    <m/>
    <m/>
    <m/>
    <m/>
    <m/>
    <s v="No"/>
  </r>
  <r>
    <s v="I+D Informática"/>
    <m/>
    <m/>
    <x v="5"/>
    <s v="Enviado mail 20/10. Llamar jueves tarde 23 o viernes 24 otra vez."/>
    <s v="Carlota"/>
    <m/>
    <m/>
    <s v="comercial@infordecan.es"/>
    <s v="942 361 114"/>
    <m/>
    <s v="B39348966"/>
    <m/>
    <s v="imasdnet.com"/>
    <m/>
    <s v="Activa"/>
    <m/>
    <s v="Santander"/>
    <m/>
    <m/>
    <m/>
    <m/>
    <m/>
    <m/>
    <m/>
    <m/>
    <m/>
    <m/>
    <m/>
    <m/>
    <m/>
    <m/>
    <m/>
    <m/>
    <m/>
    <m/>
    <m/>
    <m/>
    <m/>
    <m/>
    <s v="No"/>
  </r>
  <r>
    <s v="SIP Cantabria"/>
    <m/>
    <m/>
    <x v="2"/>
    <s v="Ya colaboran con una, no ha querido escuchar propuesta"/>
    <s v="Carlota"/>
    <m/>
    <m/>
    <m/>
    <s v="942 34 30 04"/>
    <m/>
    <s v="B39609714"/>
    <m/>
    <s v="sipcantabria.net"/>
    <m/>
    <s v="Activa"/>
    <m/>
    <s v="Santander"/>
    <m/>
    <m/>
    <m/>
    <m/>
    <m/>
    <m/>
    <m/>
    <m/>
    <m/>
    <m/>
    <m/>
    <m/>
    <m/>
    <m/>
    <m/>
    <m/>
    <m/>
    <m/>
    <m/>
    <m/>
    <m/>
    <m/>
    <s v="No"/>
  </r>
  <r>
    <s v="TU INFORMATICO SAT"/>
    <m/>
    <m/>
    <x v="5"/>
    <s v="04/11/2025 (reminder)"/>
    <s v="Susana"/>
    <s v="David (correo, no gerente)"/>
    <m/>
    <s v="info@tuinformaticosat.com"/>
    <s v="658 540 555"/>
    <s v="B. Integradores TI generalistas"/>
    <s v="-"/>
    <m/>
    <s v="TU INFORMÁTICO SAT"/>
    <m/>
    <s v="No Activa"/>
    <m/>
    <s v="Jerez"/>
    <m/>
    <m/>
    <m/>
    <m/>
    <m/>
    <m/>
    <m/>
    <m/>
    <m/>
    <m/>
    <m/>
    <m/>
    <m/>
    <m/>
    <m/>
    <m/>
    <m/>
    <m/>
    <m/>
    <m/>
    <m/>
    <m/>
    <s v="No"/>
  </r>
  <r>
    <s v="INFOJESA"/>
    <m/>
    <m/>
    <x v="5"/>
    <s v="20-oct: Formulario web enviado "/>
    <s v="Susana"/>
    <m/>
    <m/>
    <s v="infojesa@infojesa.com"/>
    <s v="611 678 684 (whats)"/>
    <s v="A. Informáticos"/>
    <s v="B11847287"/>
    <m/>
    <s v="Sobre nosotros – Infojesa.com"/>
    <m/>
    <s v="No Activa"/>
    <m/>
    <s v="Jerez"/>
    <m/>
    <m/>
    <m/>
    <m/>
    <m/>
    <m/>
    <m/>
    <m/>
    <m/>
    <m/>
    <m/>
    <m/>
    <m/>
    <m/>
    <m/>
    <m/>
    <m/>
    <m/>
    <m/>
    <m/>
    <m/>
    <m/>
    <s v="No"/>
  </r>
  <r>
    <s v="BITJEREZ"/>
    <m/>
    <m/>
    <x v="5"/>
    <d v="2025-10-20T00:00:00"/>
    <s v="Susana"/>
    <m/>
    <m/>
    <s v="info@bitjerez.com"/>
    <s v="956 15 54  93"/>
    <s v="B. Integradores TI generalistas"/>
    <m/>
    <s v="suministro y a la integración de hardware en las infraestructuras tecnológicas de las empresas. En este sentido contamos con una amplia gama de productos y una vasta experiencia recabada a lo largo de varios años."/>
    <s v="BitJerez – Servicios Informaticos"/>
    <m/>
    <s v="No Activa"/>
    <m/>
    <s v="Jerez"/>
    <m/>
    <m/>
    <m/>
    <m/>
    <m/>
    <m/>
    <m/>
    <m/>
    <m/>
    <m/>
    <m/>
    <m/>
    <m/>
    <m/>
    <m/>
    <m/>
    <m/>
    <m/>
    <m/>
    <m/>
    <m/>
    <m/>
    <s v="No"/>
  </r>
  <r>
    <s v="A4I"/>
    <m/>
    <m/>
    <x v="10"/>
    <s v="12.01 - Enviado contrato leadgen. Volver a llamar en una semana ya que Alejandro tiene que reunirse con el otro jefe "/>
    <s v="Venta especialista"/>
    <m/>
    <m/>
    <s v="informacion@a4i.es / sat@a4i.es (óscar)"/>
    <s v="956 86 00 77"/>
    <s v="D. Desarrolladores de soluciones digitales básicas"/>
    <m/>
    <s v="Somos especialistas en el desarrollo de soluciones sóftware, APP y páginas web con las que satisfacer las necesidades de los clientes. También somo distribuidores de herramientas de gestión empresarial reconocidas en el mercado"/>
    <s v="A4I INFORMATICA – Servicios Informáticos"/>
    <m/>
    <s v="No Activa"/>
    <m/>
    <s v="Jerez"/>
    <m/>
    <m/>
    <m/>
    <m/>
    <m/>
    <m/>
    <m/>
    <m/>
    <m/>
    <m/>
    <m/>
    <m/>
    <m/>
    <m/>
    <m/>
    <m/>
    <m/>
    <m/>
    <m/>
    <m/>
    <m/>
    <m/>
    <s v="No"/>
  </r>
  <r>
    <s v="A2V"/>
    <m/>
    <m/>
    <x v="5"/>
    <d v="2025-10-20T00:00:00"/>
    <s v="Susana"/>
    <s v="Alvaro"/>
    <m/>
    <s v="info@a2v.es"/>
    <s v="604 80 41 31"/>
    <s v="B. Integradores TI generalistas"/>
    <m/>
    <s v="empresa dedicada a la instalación, reparación y mantenimiento de sistemas informáticos que brinda su servicio tanto a empresas como a particulares."/>
    <s v="Soporte y Servicios Informáticos - A2V Servicios Informáticos"/>
    <m/>
    <s v="No Activa"/>
    <m/>
    <s v="Cádiz"/>
    <m/>
    <m/>
    <m/>
    <m/>
    <m/>
    <m/>
    <m/>
    <m/>
    <m/>
    <m/>
    <m/>
    <m/>
    <m/>
    <m/>
    <m/>
    <m/>
    <m/>
    <m/>
    <m/>
    <m/>
    <m/>
    <m/>
    <s v="No"/>
  </r>
  <r>
    <s v="ETICONSA INFORMATICA"/>
    <m/>
    <m/>
    <x v="5"/>
    <d v="2025-10-20T00:00:00"/>
    <s v="Susana"/>
    <s v="Hugo"/>
    <m/>
    <s v="hugo@eticonsa.es"/>
    <s v="956 077 581"/>
    <s v="C. Integradores TI sectoriales"/>
    <m/>
    <s v="crear software propio, tenemos equipos e instalaciones informáticas a medida, TPV, comanderos digitales y máquinas de autocobro."/>
    <s v="Contacta – Eticonsa Informática – TPV en Cádiz y servicios informáticos"/>
    <m/>
    <s v="No Activa"/>
    <m/>
    <s v="Cádiz"/>
    <m/>
    <m/>
    <m/>
    <m/>
    <m/>
    <m/>
    <m/>
    <m/>
    <m/>
    <m/>
    <m/>
    <m/>
    <m/>
    <m/>
    <m/>
    <m/>
    <m/>
    <m/>
    <m/>
    <m/>
    <m/>
    <m/>
    <s v="No"/>
  </r>
  <r>
    <s v="Santander Soluciones Informáticas"/>
    <m/>
    <m/>
    <x v="4"/>
    <s v="Recontacto"/>
    <s v="Carlota"/>
    <m/>
    <m/>
    <s v="contacto@santandersolutions.es"/>
    <s v="942 075 641"/>
    <m/>
    <m/>
    <m/>
    <m/>
    <m/>
    <s v="No Activa"/>
    <m/>
    <m/>
    <m/>
    <m/>
    <m/>
    <m/>
    <m/>
    <m/>
    <m/>
    <m/>
    <m/>
    <m/>
    <m/>
    <m/>
    <m/>
    <m/>
    <m/>
    <m/>
    <m/>
    <m/>
    <m/>
    <m/>
    <m/>
    <m/>
    <s v="No"/>
  </r>
  <r>
    <s v="PC VICTOR"/>
    <m/>
    <m/>
    <x v="5"/>
    <d v="2025-10-20T00:00:00"/>
    <s v="Susana"/>
    <s v="Victor"/>
    <m/>
    <s v="victormasa93@gmail.com"/>
    <s v="658 91 46 87"/>
    <s v="A. Informáticos"/>
    <m/>
    <s v="Arreglo ordenadores a domicilio y en remoto. Me especializo en formateo e instalación de sistemas operativos, limpieza interna de PCs y portátiles, recuperación de archivos, instalación de software esencial y soporte remoto."/>
    <s v="PC VICTOR: ¿Quién soy?"/>
    <m/>
    <s v="No Activa"/>
    <m/>
    <s v="Cádiz"/>
    <m/>
    <m/>
    <m/>
    <m/>
    <m/>
    <m/>
    <m/>
    <m/>
    <m/>
    <m/>
    <m/>
    <m/>
    <m/>
    <m/>
    <m/>
    <m/>
    <m/>
    <m/>
    <m/>
    <m/>
    <m/>
    <m/>
    <s v="No"/>
  </r>
  <r>
    <s v="BIT2BIT SERVICIOS INFORMATICOS"/>
    <m/>
    <m/>
    <x v="5"/>
    <d v="2025-10-20T00:00:00"/>
    <s v="Susana"/>
    <m/>
    <m/>
    <s v="info@bit2biotserviciosinformaticos.es"/>
    <s v="956 980 777 / 691 962 926"/>
    <s v="B. Integradores TI generalistas"/>
    <s v="B72238421"/>
    <m/>
    <s v="bit2bit - Servicios Informáticos"/>
    <m/>
    <s v="Activa"/>
    <m/>
    <s v="Cádiz"/>
    <m/>
    <m/>
    <m/>
    <m/>
    <m/>
    <m/>
    <m/>
    <m/>
    <m/>
    <m/>
    <m/>
    <m/>
    <m/>
    <m/>
    <m/>
    <m/>
    <m/>
    <m/>
    <m/>
    <m/>
    <m/>
    <m/>
    <s v="No"/>
  </r>
  <r>
    <s v="GEMASOFT (autonoma)"/>
    <m/>
    <m/>
    <x v="5"/>
    <d v="2025-10-20T00:00:00"/>
    <s v="Susana"/>
    <s v=" Gema "/>
    <m/>
    <s v="inforgesgema@gmail.com"/>
    <s v="956 943 575"/>
    <s v="B. Integradores TI generalistas"/>
    <s v="48966675C"/>
    <m/>
    <s v="Gemasoft – Informática Gemasoft"/>
    <m/>
    <s v="No Activa"/>
    <m/>
    <s v="Cádiz"/>
    <m/>
    <m/>
    <m/>
    <m/>
    <m/>
    <m/>
    <m/>
    <m/>
    <m/>
    <m/>
    <m/>
    <m/>
    <m/>
    <m/>
    <m/>
    <m/>
    <m/>
    <m/>
    <m/>
    <m/>
    <m/>
    <m/>
    <s v="No"/>
  </r>
  <r>
    <s v="DOCTOR PC INFORMATICA "/>
    <m/>
    <m/>
    <x v="3"/>
    <m/>
    <s v="Venta especialista"/>
    <m/>
    <m/>
    <s v="contacto@doctorpc.es"/>
    <s v="956 88 35 61 / 636 09 33 96"/>
    <s v="B. Integradores TI generalistas"/>
    <m/>
    <s v="Reparación y mantenimiento de equipos"/>
    <s v="Contacto - DoctorPC Informática"/>
    <m/>
    <s v="No Activa"/>
    <m/>
    <s v="Cádiz"/>
    <m/>
    <m/>
    <m/>
    <m/>
    <m/>
    <m/>
    <m/>
    <m/>
    <m/>
    <m/>
    <m/>
    <m/>
    <m/>
    <m/>
    <m/>
    <m/>
    <m/>
    <m/>
    <m/>
    <m/>
    <m/>
    <m/>
    <s v="No"/>
  </r>
  <r>
    <s v="MSG SOLUCIONES INFORMATICAS"/>
    <m/>
    <m/>
    <x v="5"/>
    <s v="No está hasta el jueves, correo 20-oct"/>
    <s v="Susana"/>
    <s v="Alejandro González"/>
    <m/>
    <s v="info@solucionesintegrales.ea"/>
    <s v="615 07 98 34"/>
    <s v="B. Integradores TI generalistas"/>
    <s v="B85520823"/>
    <s v="Servicio integral para empresas: helpdesk, sistemas eléctricos automatismos"/>
    <s v="SOLUCIONES INTEGRALES PARA TU EMPRESA | Marketing Digital"/>
    <m/>
    <s v="Activa"/>
    <m/>
    <s v="Sevilla"/>
    <m/>
    <m/>
    <m/>
    <m/>
    <m/>
    <m/>
    <m/>
    <m/>
    <m/>
    <m/>
    <m/>
    <m/>
    <m/>
    <m/>
    <m/>
    <m/>
    <m/>
    <m/>
    <m/>
    <m/>
    <m/>
    <m/>
    <s v="No"/>
  </r>
  <r>
    <s v="SAGA TECHNOLOGIES SL"/>
    <m/>
    <m/>
    <x v="5"/>
    <d v="2025-10-20T00:00:00"/>
    <s v="Susana"/>
    <m/>
    <m/>
    <s v="info@sagatech.es"/>
    <s v="854 64 62 04 / 604 96 48 90"/>
    <s v="B. Integradores TI generalistas"/>
    <s v="B86593977"/>
    <s v="ASESORAMIENTO, CONSULTORIA, CONCEPCION DISEÃ‘O, DESARROLLO, IMPLANTACION, EXPLOTACION Y MANTENIMIENTO DE SISTEMAS INFORMATICOS Y DE COMUNICACION. . .. "/>
    <s v="Contacto | Sagatech | Expertos en Mantenimiento Informático en Sevilla"/>
    <m/>
    <s v="Activa"/>
    <m/>
    <s v="Sevilla"/>
    <m/>
    <m/>
    <m/>
    <m/>
    <m/>
    <m/>
    <m/>
    <m/>
    <m/>
    <m/>
    <m/>
    <m/>
    <m/>
    <m/>
    <m/>
    <m/>
    <m/>
    <m/>
    <m/>
    <m/>
    <m/>
    <m/>
    <s v="SI"/>
  </r>
  <r>
    <s v="SISTELIN SERVICIOS TECNOLÓGICOS INTEGRALES "/>
    <m/>
    <m/>
    <x v="5"/>
    <s v="No me han cogido el teléfono; 20-oct correo"/>
    <s v="Susana"/>
    <m/>
    <m/>
    <s v="servicios@sistelin.es"/>
    <s v="954 39 13 13"/>
    <s v="B. Integradores TI generalistas"/>
    <s v="J90407370"/>
    <m/>
    <s v="Sistelin - Servicios Tecnológicos Integrales | Informática Sevilla"/>
    <m/>
    <s v="No Activa"/>
    <m/>
    <s v="Sevilla"/>
    <m/>
    <m/>
    <m/>
    <m/>
    <m/>
    <m/>
    <m/>
    <m/>
    <m/>
    <m/>
    <m/>
    <m/>
    <m/>
    <m/>
    <m/>
    <m/>
    <m/>
    <m/>
    <m/>
    <m/>
    <m/>
    <m/>
    <s v="No"/>
  </r>
  <r>
    <s v="NOATICA TECH CODE INFORMATICA SEVILLA"/>
    <m/>
    <m/>
    <x v="4"/>
    <s v="Me tiene que llamar o escribir el responsable de vuelta"/>
    <s v="María"/>
    <m/>
    <m/>
    <s v="info@informaticasevilla.com"/>
    <s v="900 525 715"/>
    <s v="B. Integradores TI generalistas"/>
    <s v="B91501254"/>
    <m/>
    <s v="Informática Sevilla - Servicios Informáticos para empresas - Informática y Programación en Sevilla"/>
    <m/>
    <s v="Activa"/>
    <m/>
    <s v="Sevilla"/>
    <m/>
    <m/>
    <m/>
    <m/>
    <m/>
    <m/>
    <m/>
    <m/>
    <m/>
    <m/>
    <m/>
    <m/>
    <m/>
    <m/>
    <m/>
    <m/>
    <m/>
    <m/>
    <m/>
    <m/>
    <m/>
    <m/>
    <s v="No"/>
  </r>
  <r>
    <s v="PC PACO- INGENIERÍA SANITARIA SL"/>
    <m/>
    <m/>
    <x v="4"/>
    <s v="Mensaje en el contestador automatico"/>
    <s v="María"/>
    <m/>
    <m/>
    <s v="soporte@pcpaco.com"/>
    <s v="955 100 330"/>
    <s v="B. Integradores TI generalistas"/>
    <s v="B41008418"/>
    <m/>
    <s v="Home | pcpaco.com"/>
    <m/>
    <s v="No Activa"/>
    <m/>
    <s v="Sevilla"/>
    <m/>
    <m/>
    <m/>
    <m/>
    <m/>
    <m/>
    <m/>
    <m/>
    <m/>
    <m/>
    <m/>
    <m/>
    <m/>
    <m/>
    <m/>
    <m/>
    <m/>
    <m/>
    <m/>
    <m/>
    <m/>
    <m/>
    <s v="No"/>
  </r>
  <r>
    <s v="EMPRESA PROVINCIAL DE INFORMATICA SA"/>
    <m/>
    <m/>
    <x v="2"/>
    <s v="13-11 957421764 Se trata de una empresa de la diputacion de cordoba, no pueden hacer colaboraciones con empresas privadas si no es mediante concurso "/>
    <s v="Venta especialista"/>
    <m/>
    <n v="957421764"/>
    <s v="aytomencia@eprinsa.es "/>
    <s v="957 21 16 41 (gerencia)"/>
    <s v="A. Informáticos"/>
    <s v="A14237291"/>
    <s v="PRESTAR EL SERVICIO DE ASISTENCIA INFORMATIVA EN EL AMBITO DE LA DIPUTACION PROVINCIAL DE CORDOBA Y ENTIDADES O SOCIEDADES DEPENDIENTES DE LA MISMA PARA UNA MEJOR ATENCION Y GESTION DE SUS NECESIDADES Y EJERCICIO DE SUS . "/>
    <s v="Inicio - EPRINSA"/>
    <m/>
    <s v="No Activa"/>
    <m/>
    <s v="Córdoba"/>
    <m/>
    <m/>
    <m/>
    <m/>
    <m/>
    <n v="957161889"/>
    <n v="957325683"/>
    <n v="957211150"/>
    <n v="957584534"/>
    <m/>
    <m/>
    <m/>
    <m/>
    <m/>
    <m/>
    <m/>
    <m/>
    <m/>
    <s v=" alpe.montemayor@eprinsa.es"/>
    <s v=" secretario.belmez@eprinsa.es"/>
    <s v=" secretaria.espejo@eprinsa.es"/>
    <s v=" lopera@eprinsa.es"/>
    <s v="SI"/>
  </r>
  <r>
    <s v="RIB SPAIN SA"/>
    <m/>
    <m/>
    <x v="2"/>
    <s v="23-01 914483556-Gk Comenta que solo tienen un programa que es para medir obras, que no hacen colaboraciones con nadie."/>
    <s v="Venta especialista"/>
    <s v="Gabriel Cerrada"/>
    <n v="914483556"/>
    <s v="gabriel.cerrada@rib-software.com (director general)"/>
    <s v="+34 914 483 800"/>
    <s v="E. Consultoras innovación digital"/>
    <s v="A28617751"/>
    <s v="LA ACTIVIDAD DE LA SOCIEDAD SERA LA FABRICACION DE PROGRAMAS DE ORDENADOR LA COMPRA VENTA Y EXPLOTACION DE MATERIAL INFORMATICO , ASI COMO SUBPRODUCTOS.. "/>
    <s v="RIB Spain: RIB Spain"/>
    <m/>
    <s v="Activa"/>
    <m/>
    <s v="Madrid"/>
    <m/>
    <m/>
    <m/>
    <m/>
    <m/>
    <n v="914483800"/>
    <n v="910243826"/>
    <n v="914483540"/>
    <n v="686961921"/>
    <m/>
    <m/>
    <m/>
    <m/>
    <m/>
    <m/>
    <m/>
    <m/>
    <m/>
    <s v=" soft@soft.es"/>
    <s v=" sdotor@soft.es"/>
    <s v=" gonzalog@soft.es"/>
    <m/>
    <s v="SI"/>
  </r>
  <r>
    <s v="ELECTRONIC PRODUCT INTERNATIONAL REPRESENTATIVE SA"/>
    <m/>
    <m/>
    <x v="5"/>
    <s v="14-11 913518694 No contesta // 913528352 // 27-11 913528352 ella no lleva esa parte, de todas formas no creo que le pueda interesar la propuesta // 11-12 913518694 Me indican llamar a la central - 913528352 Alberto es el gerente, me indica mandar correo "/>
    <s v="Venta especialista"/>
    <s v="Nils Peter Mortensen"/>
    <n v="913518694"/>
    <s v="alberto@epirsa.com"/>
    <s v=" +34 913 52 83 52"/>
    <s v="A. Informáticos"/>
    <s v="A28907798"/>
    <s v="VENTA Y COMPRA AL POR MAYOR DE COMPONENTES Y MATERIAL ELECTRONICO. "/>
    <s v="Iniciar sesión"/>
    <m/>
    <s v="Activa"/>
    <m/>
    <s v="Madrid"/>
    <m/>
    <m/>
    <m/>
    <m/>
    <m/>
    <n v="913525660"/>
    <m/>
    <m/>
    <m/>
    <s v=" Mortensen Nils Peter"/>
    <m/>
    <m/>
    <m/>
    <s v="Administrador"/>
    <s v=" Director Financiero"/>
    <s v=" Consejero"/>
    <s v=" Consejero Delegado"/>
    <s v=" Administrador"/>
    <m/>
    <m/>
    <m/>
    <m/>
    <s v="SI"/>
  </r>
  <r>
    <s v="VITRO SA"/>
    <m/>
    <m/>
    <x v="3"/>
    <s v="14-11 954933200 No contesta // 913821620 No contesta  // 27-11 954933200 No contesta // 11-12 954933200 No contesta - 913821620 No contesta // 19-12 954933200 No contesta "/>
    <s v="Venta especialista"/>
    <s v="Jose Luis Colls Peyra"/>
    <n v="954933200"/>
    <s v="admvm@vitrosp.com /_x000a_info@vitro.bio"/>
    <n v="913821620"/>
    <s v="C. Integradores TI sectoriales"/>
    <s v="A41361544"/>
    <s v="a) La ejecuciÃ³n, desarrollo, compraventa, importaciÃ³n, exportaciÃ³n, comercio, distribuciÃ³n e instalaciÃ³n al por mayor y menor por cuenta propia o Ajena de toda clase de software, hardware, aparatos, equipos, perifÃ©ricos, accesorios y artÃ­culos informÃ¡ticos de cualquier clase. b) La compraventa, impor.. "/>
    <s v="VITRO MASTER DIAGNÓSTICA - Vitro master diagnóstica"/>
    <m/>
    <s v="No Activa"/>
    <m/>
    <s v="Sevilla"/>
    <m/>
    <m/>
    <m/>
    <m/>
    <m/>
    <n v="954922892"/>
    <n v="958179018"/>
    <n v="955434555"/>
    <n v="954999130"/>
    <m/>
    <m/>
    <m/>
    <m/>
    <s v="Administrador"/>
    <s v=" Director Financiero"/>
    <s v=" Consejero"/>
    <s v=" Consejero Delegado"/>
    <s v=" Administrador"/>
    <s v=" vitro@vitroweb.com"/>
    <s v=" vitro@vitro.bio"/>
    <m/>
    <m/>
    <s v="SI"/>
  </r>
  <r>
    <s v="C B D SOCIEDAD ANONIMA"/>
    <m/>
    <m/>
    <x v="3"/>
    <s v="22-01 963 932 663-No disponible. 963932665 No disponible. C.B.D., S.A. fue absorbida y extinguida en noviembre de 2022 tras una fusión por absorción por parte de NUNSYS SA, por lo que como sociedad independiente ya no existe legalmente.  960 500 631-No disponiblre tlf. NUNSYS."/>
    <s v="Venta especialista"/>
    <s v="Alfonso Gutierrez Gonzalez"/>
    <n v="963932665"/>
    <s v="cbd@dirac.es"/>
    <m/>
    <s v="D. Desarrolladores de soluciones digitales básicas"/>
    <s v="A46673463"/>
    <s v="DISTRIBUCION Y VENTA DE MATERIAL INFORMATICO, ELECTRONICO, PROGRAMAS Y CURSOS.. "/>
    <m/>
    <m/>
    <s v="No Activa"/>
    <m/>
    <s v="Valencia"/>
    <m/>
    <m/>
    <m/>
    <m/>
    <m/>
    <n v="963896491"/>
    <n v="963932663"/>
    <n v="691035416"/>
    <n v="677712303"/>
    <s v=" Nicolas Serafin De La Iglesia"/>
    <m/>
    <m/>
    <m/>
    <s v="Administrador"/>
    <s v=" Director Financiero"/>
    <s v=" Consejero"/>
    <s v=" Consejero Delegado"/>
    <s v=" Administrador"/>
    <m/>
    <m/>
    <m/>
    <m/>
    <s v="SI"/>
  </r>
  <r>
    <s v="DESARROLLO DE APLICACIONES TECNICAS INFORMATICAS SA"/>
    <m/>
    <m/>
    <x v="4"/>
    <s v="22-01 917 159 268 Gk Sandra comenta que va intentar pasarme con el dtp. Que se encarga, no se encuentran se anota mi telefono y me contactan sino volver a llamar la semana que viene."/>
    <s v="Venta especialista"/>
    <s v="Ana Belen Casado Rebola"/>
    <n v="917159268"/>
    <s v="comercial@datisa.es / info@datisa.es"/>
    <s v="917 159 268"/>
    <s v="D. Desarrolladores de soluciones digitales básicas"/>
    <s v="A49006851"/>
    <s v="EL DESARROLLO DE APLICACIONES INFORMATICAS (IDEACION, ANALISIS, PROGRAMACION, PUSTA A PUNTO Y MANTENIMIENTO), LA COMERCIALIZACION DE LAS MISMAS, LOS SERVICIOS DE INSTALACION, TRASPASO DE DATOS, SOPORTE Y FORMACION, LA EXPLOTACION EN INSTALACIONES PROPIAS Y AJENAS, ASI COMO EL ASESORAMIENTO Y LA.. "/>
    <s v="Servicios - Datisa ERP"/>
    <m/>
    <s v="Activa"/>
    <m/>
    <s v="Madrid"/>
    <m/>
    <m/>
    <m/>
    <m/>
    <m/>
    <n v="913076063"/>
    <n v="928242158"/>
    <m/>
    <m/>
    <m/>
    <m/>
    <m/>
    <m/>
    <s v="Administrador"/>
    <s v=" Director Financiero"/>
    <s v=" Consejero"/>
    <s v=" Consejero Delegado"/>
    <s v=" Administrador"/>
    <s v=" infodatisa@datisa.es"/>
    <s v=" isabel.pomar@datisa.es"/>
    <s v=" marketing@datisa.es"/>
    <s v=" datisa@datisa.es"/>
    <s v="SI"/>
  </r>
  <r>
    <s v="SOLUNIX SA"/>
    <m/>
    <m/>
    <x v="1"/>
    <s v="29-01 937236564-No disponible.  03-02 937236564-No disponible. "/>
    <s v="Venta especialista"/>
    <m/>
    <n v="937236564"/>
    <s v="info@solunix.es"/>
    <s v="937 236 564"/>
    <s v="D. Desarrolladores de soluciones digitales básicas"/>
    <s v="A58258005"/>
    <s v="ExplotaciÃ³n electrÃ³nica por terceros.. "/>
    <s v="Solunix - Líderes en la integración de sistemas en Cataluña"/>
    <m/>
    <s v="Activa"/>
    <m/>
    <s v="Barcelona"/>
    <m/>
    <m/>
    <m/>
    <m/>
    <m/>
    <n v="937236553"/>
    <n v="937236545"/>
    <n v="937236568"/>
    <n v="938792027"/>
    <m/>
    <m/>
    <m/>
    <m/>
    <m/>
    <m/>
    <m/>
    <m/>
    <m/>
    <m/>
    <m/>
    <m/>
    <m/>
    <s v="SI"/>
  </r>
  <r>
    <s v="SERVICOMPUT SA"/>
    <m/>
    <m/>
    <x v="3"/>
    <s v="27-01 938813022-No disponible. 938 813 640-Tlf erróeno gk .Cristina que se dedican a reparaciones de gasolineras Albix empresa"/>
    <s v="Venta especialista"/>
    <s v="Joaquin Palazon Ferrer"/>
    <n v="938813022"/>
    <s v="info@ae2.es"/>
    <s v="938 813 640"/>
    <s v="D. Desarrolladores de soluciones digitales básicas"/>
    <s v="A58523358"/>
    <s v="LA PRODUCCION DE PROGRAMAS INFORMATICOS Y SU COMERCIALIZACION. LA COMERCIALIZACION DE PROGRAMAS INFORMATICOS PRODUCIDOS POR TERCEROS. EL COMERCIO A DE ORDENADORES, MAQUINAS DE ESCRIBIR Y CALVULAR, APARATOS DE TELEFONIA.. "/>
    <s v="Alvic | Soluciones integrales de automatización para el sector energético"/>
    <m/>
    <s v="No Activa"/>
    <m/>
    <s v="Barcelona"/>
    <m/>
    <m/>
    <m/>
    <m/>
    <m/>
    <n v="938813640"/>
    <n v="938810072"/>
    <n v="947487398"/>
    <m/>
    <s v=" Ferrer Joaquin Palazon"/>
    <s v=" Juan Jose Palazon Ayala"/>
    <s v=" Alberto Carlos Palazon Ayala"/>
    <m/>
    <s v="Administrador"/>
    <s v=" Director Financiero"/>
    <s v=" Consejero"/>
    <s v=" Consejero Delegado"/>
    <s v=" Administrador"/>
    <s v=" dfamada@alvic.net"/>
    <s v=" info@alvic.net"/>
    <s v=" marketing@alvic.net"/>
    <s v=" amartinez@alvic.net"/>
    <s v="SI"/>
  </r>
  <r>
    <s v="PARAMETRIC TECHNOLOGY ESPAÃ‘A SA"/>
    <m/>
    <m/>
    <x v="3"/>
    <s v="29-01 934751200- No disponible."/>
    <s v="Venta especialista"/>
    <s v="Roman Martin Valldeperas"/>
    <n v="933273500"/>
    <s v="lmicciche@ptc.com"/>
    <m/>
    <s v="E. Consultoras innovación digital"/>
    <s v="A60000593"/>
    <s v="FABRICACION, COMPRA, VENTA, ALQUILER, SERVICIO DE MANTENIMIENTO Y REPARACION, DISENO, MEDIACION Y CUALQUIER OTRO TIPO DE NEGOCIO RELACIONADO CON PROGRAMAS Y EQUIPOS DE INFORMATICA, SISTEMAS DE ORDENADORES ETC            . "/>
    <s v="404-Redirect | PTC"/>
    <m/>
    <s v="No Activa"/>
    <m/>
    <s v="Barcelona"/>
    <m/>
    <m/>
    <m/>
    <m/>
    <m/>
    <n v="935331302"/>
    <n v="934751200"/>
    <n v="917498004"/>
    <n v="914520126"/>
    <s v=" Martin Vallde Peras Roman"/>
    <m/>
    <m/>
    <m/>
    <s v="Administrador"/>
    <s v=" Director Financiero"/>
    <s v=" Consejero"/>
    <s v=" Consejero Delegado"/>
    <s v=" Administrador"/>
    <s v=" hrnaukri@ptc.com"/>
    <s v=" gsinclair@ptc.com"/>
    <s v=" bambaruch@ptc.com"/>
    <s v=" esnow@ptc.com"/>
    <s v="SI"/>
  </r>
  <r>
    <s v="SIADDE SOLUCIONES SA"/>
    <m/>
    <m/>
    <x v="3"/>
    <s v="14-11 915004105 No contesta // 915003829 No contesta // 27-11 915004105 No contesta // 915003829 No contesta // 19-11 954933200 No contesta "/>
    <s v="Venta especialista"/>
    <m/>
    <n v="915004105"/>
    <s v="gruposimave@simave.es / siadde@siadde.es"/>
    <s v="915003829, 915004105"/>
    <s v="B. Integradores TI generalistas"/>
    <s v="A81286759"/>
    <s v="INSTALACION Y MANTENIMIENTO DE APARATOS DE SEGURIDAD, PLANIFICACION Y ASESORAMIENTO EN ACTIVIDADES DE SEGURIDAD.. "/>
    <s v="Contacto – Siadde Soluciones"/>
    <m/>
    <s v="No Activa"/>
    <m/>
    <s v="Madrid"/>
    <m/>
    <m/>
    <m/>
    <m/>
    <m/>
    <n v="915001455"/>
    <n v="915003829"/>
    <n v="915000795"/>
    <m/>
    <m/>
    <m/>
    <m/>
    <m/>
    <m/>
    <m/>
    <m/>
    <m/>
    <m/>
    <m/>
    <m/>
    <m/>
    <m/>
    <s v="SI"/>
  </r>
  <r>
    <s v="BUILD2 EDIFICA SA"/>
    <m/>
    <m/>
    <x v="3"/>
    <s v="14-11 914900080 No contesta // 27-11 914900080 No contesta // 19-12 914900080 No contesta "/>
    <s v="Venta especialista"/>
    <m/>
    <n v="914900080"/>
    <s v="informacion@build2build.com"/>
    <m/>
    <s v="C. Integradores TI sectoriales"/>
    <s v="A82692617"/>
    <s v="DESARROLLAR ACTIVIDADES Y PRESTAR SERVICIOS EN EL AREA DE LAS TELECOMUNICACIONES, LA INFORMACION Y LA COMUNICACION, EN PARTICULAR PODRA DESARROLLAR ACTIVIDADES RELACIONADAS CON INTERNET Y OTRAS REDES, ETC.. "/>
    <s v="NO WEB"/>
    <m/>
    <s v="No Activa"/>
    <m/>
    <s v="Madrid"/>
    <m/>
    <m/>
    <m/>
    <m/>
    <m/>
    <n v="918085915"/>
    <n v="607769777"/>
    <m/>
    <m/>
    <m/>
    <m/>
    <m/>
    <m/>
    <m/>
    <m/>
    <m/>
    <m/>
    <m/>
    <s v=" informacion@obralia.com"/>
    <m/>
    <m/>
    <m/>
    <s v="SI"/>
  </r>
  <r>
    <s v="DATADEC ONLINE SA"/>
    <m/>
    <m/>
    <x v="0"/>
    <m/>
    <s v="Venta especialista"/>
    <s v="Rosa Maria Soldevila Ferrandiz"/>
    <n v="963132028"/>
    <s v="comercial@ddol.es"/>
    <m/>
    <s v="D. Desarrolladores de soluciones digitales básicas"/>
    <s v="A96972492"/>
    <s v="LA COMERCIALIZACION DE APLICACIONES INFORMATICAS A TRAVES DE INTERNET DE MENSAJERIA Y SERVIDOR DE COMERCIO ELECTRONICOS. ALQUILER DE APLICACIONES INFORMATICAS PARA LA EMPRESA.. "/>
    <s v="ERP CLOUD | Software de gestión empresarial | DATADEC"/>
    <m/>
    <s v="Activa"/>
    <m/>
    <s v="Valencia"/>
    <m/>
    <m/>
    <m/>
    <m/>
    <m/>
    <n v="963170730"/>
    <n v="963170705"/>
    <n v="679187833"/>
    <n v="670369014"/>
    <s v=" Miguel Bassa Padros"/>
    <s v=" Pedro Carrasco Guerrero"/>
    <s v=" Juan Ramon Aguilera Marin"/>
    <s v=" Juan Marimon Morales"/>
    <s v="Administrador"/>
    <s v=" Director Financiero"/>
    <s v=" Consejero"/>
    <s v=" Consejero Delegado"/>
    <s v=" Administrador"/>
    <s v=" comercial@datadec.es"/>
    <s v=" info@datadec-online.com"/>
    <m/>
    <m/>
    <s v="SI"/>
  </r>
  <r>
    <s v="TECON SOLUCIONES INFORMATICAS SOCIEDAD LIMITADA"/>
    <m/>
    <m/>
    <x v="5"/>
    <s v="17-11 967261314 No contesta // 967 50 50 24 (2 para compras) Contacto con Toni y me indica que mande correo a comercial@tecon.es presentando el modelo (( 27-11 967 50 50 24 Contacto con Administracion, me indican llamar que estaran los resposables "/>
    <s v="Venta especialista"/>
    <m/>
    <n v="967261314"/>
    <s v="tecon@albacete.com / comunicacion@grupotecon.com"/>
    <s v="967 50 50 24, 966 60 04 99"/>
    <s v="B. Integradores TI generalistas"/>
    <s v="B02118875"/>
    <s v="la venta y mantenimiento de hardware, venta y mantenimiento de software, consultorÃ­a, desarrollo e implantaciÃ³n de programas informÃ¡ticos a medida, diseÃ±o, implantaciÃ³n y mantenimiento de pÃ¡ginas web e internet, consultorÃ­a, diseÃ±o, implantaciÃ³n y mantenimientos de sistemas informÃ¡ticos e infraestru.. "/>
    <s v="Inicio - Tecon Soluciones Informáticas"/>
    <m/>
    <s v="No Activa"/>
    <m/>
    <s v="Albacete"/>
    <m/>
    <m/>
    <m/>
    <m/>
    <m/>
    <n v="967998312"/>
    <n v="967505024"/>
    <n v="687814737"/>
    <n v="685130442"/>
    <m/>
    <m/>
    <m/>
    <m/>
    <m/>
    <m/>
    <m/>
    <m/>
    <m/>
    <s v=" rmayoral@tecon.es"/>
    <s v=" tecon@tecon.es"/>
    <s v=" flopez@tecon.es"/>
    <s v=" maltamirano@tecon.es"/>
    <s v="SI"/>
  </r>
  <r>
    <s v="CLIMAEX ALMENDRALEJO SL"/>
    <m/>
    <m/>
    <x v="3"/>
    <s v="23-01 924900213-La actividad no cuadra para colaboración solo son distribuidores de equipos electronicos de productos de climatización y fontaneria."/>
    <s v="Venta especialista"/>
    <m/>
    <n v="924900213"/>
    <m/>
    <m/>
    <s v="-"/>
    <s v="B06657779"/>
    <s v="Comercio al por mayor de equipos electrÃ³nicos y de telecomunicaciones y sus componentes. FerreterÃ­a, fontanerÃ­a y calefacciÃ³n. "/>
    <m/>
    <m/>
    <s v="Activa"/>
    <m/>
    <s v="Badajoz"/>
    <m/>
    <m/>
    <m/>
    <m/>
    <m/>
    <n v="691668710"/>
    <n v="660569951"/>
    <n v="616110316"/>
    <m/>
    <m/>
    <m/>
    <m/>
    <m/>
    <m/>
    <m/>
    <m/>
    <m/>
    <m/>
    <m/>
    <m/>
    <m/>
    <m/>
    <s v="SI"/>
  </r>
  <r>
    <s v="MISTERPLAN SL"/>
    <m/>
    <m/>
    <x v="1"/>
    <s v="03-02 912690102-No disponible. 927702047- No disponible."/>
    <s v="Venta especialista"/>
    <s v="Miguel Angel Sanchez Morcate"/>
    <n v="927702047"/>
    <m/>
    <s v="91 269 01 02"/>
    <s v="D. Desarrolladores de soluciones digitales básicas"/>
    <s v="B10387736"/>
    <s v="SERVICIOS INFORMATICOS Y DE TELECOMUNICACIONES. PROMOCION Y COMERCIALIZACION DE ESTABLECIMIENTOS TURISTICOS. Hoteles y apartamentos"/>
    <s v="Software para gestión turística | MISTERPLAN"/>
    <m/>
    <s v="Activa"/>
    <m/>
    <s v="Cáceres"/>
    <m/>
    <m/>
    <m/>
    <m/>
    <m/>
    <n v="927238933"/>
    <n v="645711627"/>
    <n v="625313132"/>
    <n v="645788157"/>
    <m/>
    <m/>
    <m/>
    <m/>
    <s v="Administrador"/>
    <s v=" Director Financiero"/>
    <s v=" Consejero"/>
    <s v=" Consejero Delegado"/>
    <s v=" Administrador"/>
    <m/>
    <m/>
    <m/>
    <m/>
    <s v="SI"/>
  </r>
  <r>
    <s v="INFORMANCE SL"/>
    <m/>
    <m/>
    <x v="1"/>
    <s v="29-01 963890857-No disponible. 963 93 63 63-No disponible. 03-02 963890857-No disponible. 963 93 63 63-No disponible."/>
    <s v="Venta especialista"/>
    <s v="Abigail Galan Blanco"/>
    <n v="963890857"/>
    <s v="administracion@informance.es"/>
    <s v="963 93 63 63"/>
    <s v="D. Desarrolladores de soluciones digitales básicas"/>
    <s v="B12231932"/>
    <s v="ANALISIS, DESARROLLO DE SISTEMAS INFORMATICOS, COMERCIALIZACION DE EQUIPOS, CURSILLOS DE INFORMATICA. "/>
    <s v="Informance"/>
    <m/>
    <s v="Activa"/>
    <m/>
    <s v="Valencia"/>
    <m/>
    <m/>
    <m/>
    <m/>
    <m/>
    <n v="963936393"/>
    <n v="963153150"/>
    <m/>
    <m/>
    <m/>
    <m/>
    <m/>
    <m/>
    <s v="Administrador"/>
    <s v=" Director Financiero"/>
    <s v=" Consejero"/>
    <s v=" Consejero Delegado"/>
    <s v=" Administrador"/>
    <s v=" fmarmaneu@informance.es"/>
    <s v=" elazaro@informance.es"/>
    <s v=" informance@informance.es"/>
    <m/>
    <s v="SI"/>
  </r>
  <r>
    <s v="CALL ECOPLANA SL"/>
    <m/>
    <m/>
    <x v="3"/>
    <s v="17-11 SON TIENDAS ORANGE"/>
    <s v="Venta especialista"/>
    <m/>
    <n v="964847786"/>
    <m/>
    <m/>
    <s v="A. Informáticos"/>
    <s v="B12868626"/>
    <s v="a. IntermediaciÃ³n del comercio. b. Comercio al por menor de aparatos y artÃ­culos de telecomunicaciones. "/>
    <s v="NO WEB"/>
    <m/>
    <s v="No Activa"/>
    <m/>
    <s v="Castellón"/>
    <m/>
    <m/>
    <m/>
    <m/>
    <m/>
    <n v="964049075"/>
    <n v="973808326"/>
    <n v="961423021"/>
    <n v="977233370"/>
    <m/>
    <m/>
    <m/>
    <m/>
    <m/>
    <m/>
    <m/>
    <m/>
    <m/>
    <m/>
    <m/>
    <m/>
    <m/>
    <s v="SI"/>
  </r>
  <r>
    <s v="NOSTRAVANT SLL"/>
    <m/>
    <m/>
    <x v="6"/>
    <s v="30.01 Sin interés tras revisión del portfolio por alta similitud con sus servicios actuales | 26.01 Sesión agendada 28.01 | 23-01 964344599 Reunión tiene que ser el miércoles pendiente de mandar email para agendar hora el miércoles att. Amparo nocproyectos@nostra.es Gk Carlos. Mail mandado 23.01 2:28 11-03 964344599- Gk Mario comenta que no se encuentra ni Amparo ni Ana pendiente de llamar mañana para hacer seguimiento."/>
    <s v="Venta especialista"/>
    <m/>
    <n v="964344599"/>
    <s v="info@akiwifi.es"/>
    <s v="964 344 590"/>
    <s v="E. Consultoras innovación digital"/>
    <s v="B12882775"/>
    <s v="1. InformaciÃ³n y comunicaciones. 2. InformÃ¡tica, telecomunicaciones y ofimÃ¡tica. 3. InvestigaciÃ³n, desarrollo e innovaciÃ³n. "/>
    <s v="AKIWIFI, marca especializada en soluciones wifi. Internet y voz de calidad al mejor precio."/>
    <m/>
    <s v="Activa"/>
    <m/>
    <s v="Castellón"/>
    <m/>
    <m/>
    <m/>
    <m/>
    <m/>
    <n v="964841684"/>
    <n v="964344594"/>
    <n v="964344591"/>
    <n v="964344590"/>
    <m/>
    <m/>
    <m/>
    <m/>
    <m/>
    <m/>
    <m/>
    <m/>
    <m/>
    <m/>
    <m/>
    <m/>
    <m/>
    <s v="SI"/>
  </r>
  <r>
    <s v="COPERMATICA SL"/>
    <m/>
    <m/>
    <x v="4"/>
    <s v="17-11 926514017 No existes // 926539890 Sergio me indica que mande correo a gerencia (Ismael Grande) presentando el modelo colaborativo. 27-01 Gk comenta que no se encuentra ha intentado pasarme pero está ocupado comenta de volver a mandar el email, intento volver a llamar mañana y sino recibo respuesta mandamos email. "/>
    <s v="Venta especialista"/>
    <s v="Javier Luis Gutierrez Royo"/>
    <n v="926514017"/>
    <s v="igrande@copermatica.com"/>
    <s v="926 539 890"/>
    <s v="B. Integradores TI generalistas"/>
    <s v="B13192265"/>
    <s v="COMERCIALIZACION DE EQUIPOS Y MATERIAL INFORMATICO Y DE OFICINA DE TODO TIPO, INCLUSO FORMULARIOS E IMPRESOS. COMERCIALIZACION DE MOBILIARIO PARA OFICINA. ELABORACION DE MATERIAL INFORMATICO DE TODO TIPO. PROGRAMACION Y.. "/>
    <s v="Home - Copermatica | Software ERP de Gestión"/>
    <m/>
    <s v="Activa"/>
    <m/>
    <s v="Ciudad Real"/>
    <m/>
    <m/>
    <m/>
    <m/>
    <m/>
    <n v="926538100"/>
    <n v="918822796"/>
    <m/>
    <m/>
    <m/>
    <m/>
    <m/>
    <m/>
    <s v="Administrador"/>
    <s v=" Director Financiero"/>
    <s v=" Consejero"/>
    <s v=" Consejero Delegado"/>
    <s v=" Administrador"/>
    <s v=" copermatica@copermatica.es"/>
    <m/>
    <m/>
    <m/>
    <s v="SI"/>
  </r>
  <r>
    <s v="DESARROLLO DE SOFTWARE TOMELLOSO SOCIEDAD LIMITADA"/>
    <m/>
    <m/>
    <x v="5"/>
    <s v="17-11 926 50 11 60 Me indican llamar mañana al departamento comercial "/>
    <s v="Venta especialista"/>
    <s v="Jordi Constans Teixidor"/>
    <n v="926501159"/>
    <s v="desoft@desoftsl.com"/>
    <s v="926 50 11 60"/>
    <s v="B. Integradores TI generalistas"/>
    <s v="B13234992"/>
    <s v="LA PRESTACION DE SERVICIOS DE ASESORIA Y CONSULTORIA EN MATERIA DE ORGANIZACION INFORMATICA, ECONOMICA Y PROCESOS ADMINISTRATIVOS. LA COMPRA VENTA, COMERCIALIZACION INFORMATICA, ECONOMICA Y PROCESOS ADMINISTRATIVOS.     . "/>
    <s v="desarrollo de software de gestion - Desarrollo de Software Tomelloso | Desarrollo de Software Tomelloso"/>
    <m/>
    <s v="Activa"/>
    <m/>
    <s v="Ciudad Real"/>
    <m/>
    <m/>
    <m/>
    <m/>
    <m/>
    <n v="926504925"/>
    <n v="926501160"/>
    <n v="645463030"/>
    <n v="633468857"/>
    <m/>
    <m/>
    <m/>
    <m/>
    <s v="Administrador"/>
    <s v=" Director Financiero"/>
    <s v=" Consejero"/>
    <s v=" Consejero Delegado"/>
    <s v=" Administrador"/>
    <s v=" jose@desoftsl.com"/>
    <m/>
    <m/>
    <m/>
    <s v="SI"/>
  </r>
  <r>
    <s v="NGLOBA SISTEMAS ONLINE SL"/>
    <m/>
    <m/>
    <x v="5"/>
    <s v="17-11 93 845 48 82 No estara toda la semana Pera, que es la persona responsable de administracion me indica Lorena. // 27-11 93 845 48 82 No contesta // 24-12 93 845 48 82 Contacto con pedro, me pide que le mande la información por correo a ptalaya@ngloba.com-27-01 -Gk Comenta que no les interesa colaborar."/>
    <s v="Venta especialista"/>
    <s v="Sergio Montoro Ten"/>
    <n v="957610605"/>
    <m/>
    <m/>
    <s v="B. Integradores TI generalistas"/>
    <s v="B14826747"/>
    <s v="EL ALQUILER Y MANTENIMIENTO DE SISTEMAS INFORMATICOS. EL COMERCIO AL MAYOR Y MENOR DE TODO TIPO DE MATERIAL ELECTRICO, ELECTRONICO Y DE TELECOMUNICACIONES, MAQUINAS DE ESCRIBIR, EQUIPOS DE OFICINA, MATERIAL DE OFICINA Y. "/>
    <s v="NO WEB"/>
    <m/>
    <s v="Activa"/>
    <m/>
    <s v="Córdoba"/>
    <m/>
    <m/>
    <m/>
    <m/>
    <m/>
    <m/>
    <m/>
    <m/>
    <m/>
    <s v=" Ivan Montoro Ten"/>
    <m/>
    <m/>
    <m/>
    <s v="Administrador"/>
    <s v=" Director Financiero"/>
    <s v=" Consejero"/>
    <s v=" Consejero Delegado"/>
    <s v=" Administrador"/>
    <m/>
    <m/>
    <m/>
    <m/>
    <s v="SI"/>
  </r>
  <r>
    <s v="FEDESOFT SL"/>
    <m/>
    <m/>
    <x v="7"/>
    <s v="13.01 - Pendiente que nso envíe el contrato completado, documentación MyProc y los leads tanteados"/>
    <s v="Venta especialista"/>
    <s v="Fede"/>
    <s v="625596462_x000a_957607200"/>
    <s v="fede@fedesoft.net"/>
    <s v="957 606 597"/>
    <s v="B. Integradores TI generalistas"/>
    <s v="B14922538"/>
    <s v="La compra, venta, alquiler de todo tipo de material informÃ¡tico de oficina, electrodomÃ©sticos, asÃ­ como mobiliario, su reparaciÃ³n y diseÃ±o de programas, software, hardware y diseÃ±o de pÃ¡ginas web y su dominio. Mantenimiento informÃ¡tico y cursos relacionados con la informÃ¡tica y demÃ¡s componentes ele. "/>
    <s v="Fedesoft :: Servicios Informáticos"/>
    <m/>
    <s v="Activa"/>
    <m/>
    <s v="Córdoba"/>
    <m/>
    <m/>
    <m/>
    <m/>
    <m/>
    <n v="957606597"/>
    <n v="957606247"/>
    <n v="615854567"/>
    <n v="625596462"/>
    <m/>
    <m/>
    <m/>
    <m/>
    <m/>
    <m/>
    <m/>
    <m/>
    <m/>
    <m/>
    <m/>
    <m/>
    <m/>
    <s v="SI"/>
  </r>
  <r>
    <s v="PREMIUM SERVICIOS INTEGRADOS SL"/>
    <m/>
    <m/>
    <x v="4"/>
    <s v="27-01 957075470 - Hablo con Bautista iba conduciendo ,Pendiente de mandar email con el modelo colaborativo administracion@premiumservicios.es att. Bautista. MAIL mandado por María 27.01 15:22 30-01 957075470- Bautista que no ha tenido tiempo de mirar modelo colaborativo muy atareado, llamar el lunes de la semana que viene. 02-02 957075470- Bautista me comenta que esta de viaje llamar a mediados de semana miércoles 04-02."/>
    <s v="Venta especialista"/>
    <s v="Ramiro Gonzalez Juanes"/>
    <n v="957075470"/>
    <m/>
    <m/>
    <s v="A. Informáticos"/>
    <s v="B14981583"/>
    <s v="Desarrollo de software informÃ¡tico. Instalaciones de telecomunicaciones y sistemas informÃ¡ticos. Instalaciones elÃ©ctricas. Instalaciones y mantenimientos de maquinaria industrial. Instalaciones y mantenimientos de elementos fotovoltaicos. ExplotaciÃ³n comercial de terceras empresas. ExplotaciÃ³n comer. "/>
    <s v="NO WEB"/>
    <m/>
    <s v="Activa"/>
    <m/>
    <s v="Córdoba"/>
    <m/>
    <m/>
    <m/>
    <m/>
    <m/>
    <n v="691354934"/>
    <n v="679358212"/>
    <n v="653322397"/>
    <n v="678772085"/>
    <m/>
    <m/>
    <m/>
    <m/>
    <s v="Administrador"/>
    <s v=" Director Financiero"/>
    <s v=" Consejero"/>
    <s v=" Consejero Delegado"/>
    <s v=" Administrador"/>
    <m/>
    <m/>
    <m/>
    <m/>
    <s v="SI"/>
  </r>
  <r>
    <s v="ZIPZAP ONLINE SL"/>
    <m/>
    <m/>
    <x v="2"/>
    <s v="18-11 957049536 No disponible /7  27-11 957049536 No contesta // 19-11 957049536 Erroneo, indica que la empresa no se dedica a nada relacionado con la tecnologia ni redes "/>
    <s v="Venta especialista"/>
    <m/>
    <n v="957948053"/>
    <m/>
    <m/>
    <s v="A. Informáticos"/>
    <s v="B14987150"/>
    <s v="La Sociedad tiene por objeto: La compraventa al por mayor y al por menor, de material electrÃ³nico, joyerÃ­a, aparatos de uso domÃ©stico, asÃ­ como de todo tipo de productos de regalo, tanto desde un local, como por telÃ©fono, promociones o por Internet. CNAE NUMERO 4791. Dichas actividades podrÃ¡n ... "/>
    <s v="NO WEB"/>
    <m/>
    <s v="Activa"/>
    <m/>
    <s v="Córdoba"/>
    <m/>
    <m/>
    <m/>
    <m/>
    <m/>
    <m/>
    <m/>
    <m/>
    <m/>
    <m/>
    <m/>
    <m/>
    <m/>
    <m/>
    <m/>
    <m/>
    <m/>
    <m/>
    <m/>
    <m/>
    <m/>
    <m/>
    <s v="SI"/>
  </r>
  <r>
    <s v="SAYCU SOFT SOCIEDAD LIMITADA"/>
    <m/>
    <m/>
    <x v="2"/>
    <s v="22.01 Enviado correo a genérico para no perder la oportunidad servicios@saycusoft.es_x000a_23-01 967491323- GK me atiende y vuelve a dejarle nota al gerente. 22-01  Jorge me atiende del servicio técnico, intenta pasarme con jefe pero no está disponible. Volver a llamar mañana sobre las 12. ww.saycusoft.es no activa._x000a_26.01 - Rellamada con gerente (José Luis). No interesado en colaborar con Orange ni en vender telefonía ni otros servicios (ssdd, hardware, etc.)"/>
    <s v="Venta especialista"/>
    <s v="Javier Prego Molina"/>
    <n v="967491323"/>
    <s v="servicios@saycusoft.es"/>
    <m/>
    <s v="D. Desarrolladores de soluciones digitales básicas"/>
    <s v="B16185050"/>
    <s v="VENTA Y REPARACION DE MATERIAL ELECTRICO, ELCTRONICO Y DE COMUNICACION, FABRICACION, VENTA, REPARACION Y MANTENIMIENTO DE PROGRAMAS INFORMATICOS Y ENSENANZA DE LAS MATERIAS RELACIONADAS CON LA CIENCIA DE LA INFORMATICA.. "/>
    <s v="NO WEB"/>
    <m/>
    <s v="Activa"/>
    <m/>
    <s v="Cuenca"/>
    <m/>
    <m/>
    <m/>
    <m/>
    <m/>
    <n v="967491298"/>
    <n v="967491050"/>
    <n v="967490480"/>
    <n v="967043682"/>
    <s v=" Ignacio Aguirregaviria Arriola"/>
    <s v=" Serge Desloover"/>
    <m/>
    <m/>
    <s v="Administrador"/>
    <s v=" Director Financiero"/>
    <s v=" Consejero"/>
    <s v=" Consejero Delegado"/>
    <s v=" Administrador"/>
    <m/>
    <m/>
    <m/>
    <m/>
    <s v="SI"/>
  </r>
  <r>
    <s v="SISTEMAS INFORMATICOS DE NEGOCIO SOCIEDAD LIMITADA"/>
    <m/>
    <m/>
    <x v="5"/>
    <s v="18-11 958228220 No contesta // 918 330 388 Carolina coge mis datos de contacto "/>
    <s v="Venta especialista"/>
    <s v="Francisco Javier Lecea Arana"/>
    <n v="958228220"/>
    <m/>
    <m/>
    <s v="B. Integradores TI generalistas"/>
    <s v="B18753590"/>
    <s v="DISTRIBUCION, COMERCIALIZACION EQUIPOS INFORMATICOS, DE TELEFONIA, SUS COMPONENTES, DE ELEMENTOS PERIFERICOS ASOCIADOS.PRESTACION SERVICIOS ASESORAMIENTO, DE ASISTENCIA TECNICA, MANTENIMIENTO SISTEMAS INFORMATICOS, DE EL. "/>
    <m/>
    <m/>
    <s v="No Activa"/>
    <m/>
    <s v="Granada"/>
    <m/>
    <m/>
    <m/>
    <m/>
    <m/>
    <n v="958220053"/>
    <n v="910259050"/>
    <n v="692278486"/>
    <n v="695805891"/>
    <m/>
    <m/>
    <m/>
    <m/>
    <s v="Administrador"/>
    <s v=" Director Financiero"/>
    <s v=" Consejero"/>
    <s v=" Consejero Delegado"/>
    <s v=" Administrador"/>
    <m/>
    <m/>
    <m/>
    <m/>
    <s v="SI"/>
  </r>
  <r>
    <s v="FBS ASESORES INFORMATICOS SL"/>
    <m/>
    <m/>
    <x v="3"/>
    <s v="18-11 943 76 65 13 No contesta // 27-11  943 76 65 13 No contesta // 19-12 943766513 No contesta "/>
    <s v="Venta especialista"/>
    <s v="Francisco Javier Mas Arenillas"/>
    <n v="943766513"/>
    <s v="comercial@fbs.es"/>
    <s v="943 76 65 13"/>
    <s v="B. Integradores TI generalistas"/>
    <s v="B20593190"/>
    <s v="DESARROLLO Y COMERCIALIZACION DE PROGRAMAS Y HERRAMIENTAS INFORMATICAS.. "/>
    <s v="Fbs Asesores Informaticos, S.L."/>
    <m/>
    <s v="No Activa"/>
    <m/>
    <s v="Guipúzcoa"/>
    <m/>
    <m/>
    <m/>
    <m/>
    <m/>
    <n v="685739781"/>
    <n v="652777917"/>
    <n v="605711796"/>
    <n v="656715803"/>
    <s v=" Francisco Ortiz Amat"/>
    <m/>
    <m/>
    <m/>
    <s v="Administrador"/>
    <s v=" Director Financiero"/>
    <s v=" Consejero"/>
    <s v=" Consejero Delegado"/>
    <s v=" Administrador"/>
    <m/>
    <m/>
    <m/>
    <m/>
    <s v="SI"/>
  </r>
  <r>
    <s v="CYBERTRACK SERVICIOS INFORMATICOS SL"/>
    <m/>
    <m/>
    <x v="3"/>
    <s v="18-11 943472931 Fuera de horario, llamar antes de las 3 // 27-11 943472931 No contesta // 19-12 943472931 No contesta "/>
    <s v="Venta especialista"/>
    <s v="Juan Jose Fernandez Ruiloba"/>
    <n v="943446835"/>
    <s v=" info@cybertracksl.com "/>
    <n v="943472931"/>
    <s v="A. Informáticos"/>
    <s v="B20819439"/>
    <s v="EL COMERCIO DE EQUIPOS, RECAMBIOS Y ACCESORIOS INFORMATICOS ASI COMO LAS REPARACIONES, MANTENIMIENTO Y PRESTACION DE TODO TIPO DE SERVICIOS INFORMATICOS A PERSONAS, EMPRESAS Y ORGANISMOS PUBLICOS Y PRIVADOS, ADEMAS DE TO. "/>
    <s v="Cybertrack S.L. - Inicio"/>
    <m/>
    <s v="Activa"/>
    <m/>
    <s v="Guipúzcoa"/>
    <m/>
    <m/>
    <m/>
    <m/>
    <m/>
    <n v="943472931"/>
    <n v="617146960"/>
    <n v="664368017"/>
    <n v="610749709"/>
    <m/>
    <m/>
    <m/>
    <m/>
    <s v="Administrador"/>
    <s v=" Director Financiero"/>
    <s v=" Consejero"/>
    <s v=" Consejero Delegado"/>
    <s v=" Administrador"/>
    <m/>
    <m/>
    <m/>
    <m/>
    <s v="SI"/>
  </r>
  <r>
    <s v="PANDORABOX CLIPPING SL"/>
    <m/>
    <m/>
    <x v="3"/>
    <s v="22-01 959805622-Tlf. no existe. Web no activa."/>
    <s v="Venta especialista"/>
    <m/>
    <n v="959805622"/>
    <m/>
    <m/>
    <s v="D. Desarrolladores de soluciones digitales básicas"/>
    <s v="B21521307"/>
    <s v="INFORMACION Y COMUNICACIONES., INFORMATICA, TELECOMUNICACIONES Y OFIMATICA., INVESTIGACION, DESARROLLO E INNOVACION. "/>
    <s v="NO WEB"/>
    <m/>
    <s v="Activa"/>
    <m/>
    <s v="Huelva"/>
    <m/>
    <m/>
    <m/>
    <m/>
    <m/>
    <m/>
    <m/>
    <m/>
    <m/>
    <m/>
    <m/>
    <m/>
    <m/>
    <m/>
    <m/>
    <m/>
    <m/>
    <m/>
    <m/>
    <m/>
    <m/>
    <m/>
    <s v="SI"/>
  </r>
  <r>
    <s v="INTERTEKNICA-INTERNACIONAL DE TECNOLOGIA SOCIEDAD DE RESPONSABILIDAD LIMITADA"/>
    <m/>
    <m/>
    <x v="6"/>
    <s v="655273059 Contacto con Roger, le explico el motivo por el que se ha seleccionado su empresa y el modelo colaborativo. Confirmamos cita para el jueves por la tarde a las 17:00 "/>
    <s v="Venta especialista"/>
    <m/>
    <n v="655273059"/>
    <m/>
    <m/>
    <s v="A. Informáticos"/>
    <s v="B22351332"/>
    <s v="ARTICULO 2O. EL OBJETO DE LA SOCIEDAD SERA DEDICARSE A LA ADQUISICION, IMPORTACION, COMPRA, VENTA, COMERCIALIZACION, DISTRIBUCION Y EXPORTACION DE: MATERIAL, PIEZAS, COMPONENTES, ELEMENTOS, APARATOS, HERRAMIENTAS Y UTENS. "/>
    <s v="Interteknica - Internacional de Tecnología S.L."/>
    <m/>
    <s v="Activa"/>
    <m/>
    <s v="Barcelona"/>
    <m/>
    <m/>
    <m/>
    <m/>
    <m/>
    <m/>
    <m/>
    <m/>
    <m/>
    <m/>
    <m/>
    <m/>
    <m/>
    <m/>
    <m/>
    <m/>
    <m/>
    <m/>
    <m/>
    <m/>
    <m/>
    <m/>
    <s v="SI"/>
  </r>
  <r>
    <s v="TECNOSER21 SOCIEDAD LIMITADA"/>
    <m/>
    <m/>
    <x v="3"/>
    <s v="No existe telefono ni correo"/>
    <s v="Venta especialista"/>
    <s v="Daniel Sevilla Carrasco"/>
    <m/>
    <m/>
    <m/>
    <s v="A. Informáticos"/>
    <s v="B23681497"/>
    <s v="DistribuciÃ³n, compra, venta y reparaciÃ³n de equipos informÃ¡ticos. -Servicio de MetrologÃ­a legal. -Compra, venta y arrenrn1ento y explotaciÃ³n de fincas urbanas y rÃºsticas. -AnÃ¡lisis, desarrollo y mantenimiento de software de escritorio. -AnÃ¡lisis, desarrollo y mantenimiento de sitios web. "/>
    <s v="NO WEB"/>
    <m/>
    <s v="No Activa"/>
    <m/>
    <s v="Jaén"/>
    <m/>
    <m/>
    <m/>
    <m/>
    <m/>
    <m/>
    <m/>
    <m/>
    <m/>
    <s v=" Mariano Sevilla Dengra"/>
    <s v=" Ana Maria Carrasco Martinez"/>
    <m/>
    <m/>
    <s v="Administrador"/>
    <s v=" Director Financiero"/>
    <s v=" Consejero"/>
    <s v=" Consejero Delegado"/>
    <s v=" Administrador"/>
    <m/>
    <m/>
    <m/>
    <m/>
    <s v="SI"/>
  </r>
  <r>
    <s v="PROYECTOS SISTEMAS Y PERITACIONES SL"/>
    <m/>
    <m/>
    <x v="6"/>
    <s v="19-11 987 42 69 66 (1) Me indican que debo hablarlo con su jefe, Gabriel, tema fibra e internet no le interesa nada y mejor no sacar el tema. Si que le interesa mucho la parte de soluciones digitales por lo que quedamos en tener la reunión el viernes 27 a las 10:00. El confirma a lo largo de la semana si se adelanta al jueves, mientras mandar correo y meet. // Enviado correo con documentación para firmar // 12.01 Indica no interesado por rechazo de propuesta de venta de 100 licencias de soluciones digitales (quería vender 100 licencias SEO (algo de seguridad), pero Marta Calderón confirmó que no se podía). PSP no está conforme con el servicio de Orange anterior ni con esto)"/>
    <s v="Venta especialista"/>
    <s v="Carlos Ruiz Lopez"/>
    <n v="987417576"/>
    <s v="psp@wanadoo.es / info@psp.es"/>
    <s v="987 42 69 66"/>
    <s v="B. Integradores TI generalistas"/>
    <s v="B24310252"/>
    <s v="LA CONSTRUCCION, COMPRA Y DISTRIBUCION DE ELEMENTOS INDUSTRIALES E INFORMATICOS, ASI COMO LA ELABORACION DE PROYECTOS Y PERITACIONES DE VALOR.. "/>
    <s v="Inicio - Psp informática"/>
    <m/>
    <s v="Activa"/>
    <m/>
    <s v="León"/>
    <m/>
    <m/>
    <m/>
    <m/>
    <m/>
    <n v="987426966"/>
    <n v="987402247"/>
    <n v="609908068"/>
    <n v="630982019"/>
    <m/>
    <m/>
    <m/>
    <m/>
    <s v="Administrador"/>
    <s v=" Director Financiero"/>
    <s v=" Consejero"/>
    <s v=" Consejero Delegado"/>
    <s v=" Administrador"/>
    <s v=" serviciotecnico@psp-informatica.com"/>
    <m/>
    <m/>
    <m/>
    <s v="SI"/>
  </r>
  <r>
    <s v="SOFTWARE LM BIERZO SL"/>
    <m/>
    <m/>
    <x v="3"/>
    <s v="22-01 654328172- Tlf. erróneo cuelgan al preguntar por la empresa. Empresa disuelta en 2024."/>
    <s v="Venta especialista"/>
    <s v="Juan Manuel Molinero Ruiz"/>
    <n v="654328172"/>
    <m/>
    <m/>
    <s v="D. Desarrolladores de soluciones digitales básicas"/>
    <s v="B24591638"/>
    <s v="EL COMERCIO Y REPARACION DE EQUIPOS INFORMATICOS, COMERCIO DE TELEFONIA MOVIL, DISENO DE PAGINAS WEB, DESARROLLO DE PROGRAMAS INFORMATICOS Y COMERCIALIZACION. LA MEDIACION Y COORDINACION EN LAS ACTIVIDADES QUE SEAN PROFE. "/>
    <s v="NO WEB"/>
    <m/>
    <s v="No Activa"/>
    <m/>
    <s v="León"/>
    <m/>
    <m/>
    <m/>
    <m/>
    <m/>
    <n v="686279373"/>
    <n v="625551760"/>
    <m/>
    <m/>
    <m/>
    <m/>
    <m/>
    <m/>
    <s v="Administrador"/>
    <s v=" Director Financiero"/>
    <s v=" Consejero"/>
    <s v=" Consejero Delegado"/>
    <s v=" Administrador"/>
    <m/>
    <m/>
    <m/>
    <m/>
    <s v="SI"/>
  </r>
  <r>
    <s v="CONSULTORIA WEB PRODUCCIONS SL"/>
    <m/>
    <m/>
    <x v="3"/>
    <s v="22-01 973206048-No existe o no está disponible."/>
    <s v="Venta especialista"/>
    <s v="Sergio Madrigal Gil"/>
    <n v="973206048"/>
    <m/>
    <m/>
    <s v="D. Desarrolladores de soluciones digitales básicas"/>
    <s v="B25634049"/>
    <s v="LA PROGRAMACION INFORMATICA Y VENTA DE PRODUCTOS INFORMATICOS. LA PRESTACION DE SERVICIOS DE ASESORIA Y CONSULTORIA EN EL CAMPO DE LA INFORMATICA. EDICIONES PUBLICITARIAS. PRENSA ESCRITA Y TELEVISION POR INTERNET. FORMAC. "/>
    <m/>
    <m/>
    <s v="No Activa"/>
    <m/>
    <s v="Lleida"/>
    <m/>
    <m/>
    <m/>
    <m/>
    <m/>
    <n v="973041190"/>
    <n v="696702423"/>
    <m/>
    <m/>
    <s v=" Sergi Almasque Porta"/>
    <m/>
    <m/>
    <m/>
    <s v="Administrador"/>
    <s v=" Director Financiero"/>
    <s v=" Consejero"/>
    <s v=" Consejero Delegado"/>
    <s v=" Administrador"/>
    <m/>
    <m/>
    <m/>
    <m/>
    <s v="SI"/>
  </r>
  <r>
    <s v="ENGINSOLAR TECNOLOGIA SOLAR SL"/>
    <m/>
    <m/>
    <x v="3"/>
    <s v="Lleva temas de energía"/>
    <s v="Susana"/>
    <s v="Alfonso Jose Mata Claveria"/>
    <n v="973502561"/>
    <m/>
    <m/>
    <s v="-"/>
    <s v="B25667957"/>
    <s v="LA PRESTACION DE SERVICIOS TECNICOS DE INGENIERIA Y OTRAS ACTIVIDADES RELACIONADAS CON EL ASESORAMIENTO TECNICO. Y LA PRODUCCION Y VENTA DE ENERGIAS ALTERNATIVAS.                                                          . "/>
    <s v="Enginsolar Tecnologia Solar SL - Instal·lación de paneles Tarrega"/>
    <m/>
    <s v="Activa"/>
    <m/>
    <s v="Lleida"/>
    <m/>
    <m/>
    <m/>
    <m/>
    <m/>
    <n v="650964808"/>
    <n v="873909442"/>
    <n v="609671400"/>
    <m/>
    <s v=" Joan Francesc Guerrero Estrada"/>
    <m/>
    <m/>
    <m/>
    <s v="Administrador"/>
    <s v=" Director Financiero"/>
    <s v=" Consejero"/>
    <s v=" Consejero Delegado"/>
    <s v=" Administrador"/>
    <m/>
    <m/>
    <m/>
    <m/>
    <s v="SI"/>
  </r>
  <r>
    <s v="LOGICAL RIOJA SOCIEDAD LIMITADA"/>
    <m/>
    <m/>
    <x v="5"/>
    <s v="19-11 941212739 Me indican mandar correo ya que no pueden pasarme con nadie, ellos funcionan asi "/>
    <s v="Venta especialista"/>
    <s v="Jorge Vidal Barcelo"/>
    <n v="941212739"/>
    <s v="info@logicalrioja.com"/>
    <s v="941 212 739"/>
    <s v="B. Integradores TI generalistas"/>
    <s v="B26190769"/>
    <s v="VENTA AL POR MAYOR Y AL POR MENOR DE TODA CLASE DE EQUIPOS INFORMATICOS Y SUS ACCESORIOS INCLUIDA SU REPARACION Y MANTENIMIENTO. ELABORACION, VENTA Y DISTRIBUCION DE TODO TIPO DE PROGRAMAS INFORMATICOS, SU INSTALACION.. "/>
    <s v="Logical Rioja - Prologic ERP Alimentaria, Maquinaria y Muebles."/>
    <m/>
    <s v="Activa"/>
    <m/>
    <s v="La Rioja"/>
    <m/>
    <m/>
    <m/>
    <m/>
    <m/>
    <n v="941049605"/>
    <n v="635427009"/>
    <n v="635427005"/>
    <n v="635427012"/>
    <m/>
    <m/>
    <m/>
    <m/>
    <s v="Administrador"/>
    <s v=" Director Financiero"/>
    <s v=" Consejero"/>
    <s v=" Consejero Delegado"/>
    <s v=" Administrador"/>
    <m/>
    <m/>
    <m/>
    <m/>
    <s v="SI"/>
  </r>
  <r>
    <s v="SUMA INFO SL"/>
    <m/>
    <m/>
    <x v="4"/>
    <s v="22-01 941270645- Mail enviado a info@sumainfo.es el 04/02 a las 11:43 sin Att."/>
    <s v="Venta especialista"/>
    <s v="Manuel Ruiz Moreno"/>
    <n v="941270645"/>
    <s v="juan.adanero@sumainfo.es"/>
    <s v="941 27 06 45"/>
    <s v="D. Desarrolladores de soluciones digitales básicas"/>
    <s v="B26309609"/>
    <s v="EL DESARROLLO E IMPLANTACION DE SISTEMAS INFORMATICOS, ASESORIA Y CONSULTORIA EN INFORMATICA Y COMUNICACIONES.                                                                                                              . "/>
    <s v="HOME - Suma Info"/>
    <m/>
    <s v="Activa"/>
    <m/>
    <s v="La Rioja"/>
    <m/>
    <m/>
    <m/>
    <m/>
    <m/>
    <n v="941263696"/>
    <n v="941206632"/>
    <n v="665651265"/>
    <m/>
    <m/>
    <m/>
    <m/>
    <m/>
    <s v="Administrador"/>
    <s v=" Director Financiero"/>
    <s v=" Consejero"/>
    <s v=" Consejero Delegado"/>
    <s v=" Administrador"/>
    <m/>
    <m/>
    <m/>
    <m/>
    <s v="SI"/>
  </r>
  <r>
    <s v="INNOVADB SL"/>
    <m/>
    <m/>
    <x v="2"/>
    <s v="23-01 986 19 64 00- Ricardo gerente que solo tienen un ERP, y que solo comercializan ese y no comercializan softwares ni nada a terceros que sobre todo se dedican a la industria del metal.Empresa muy pequeña comenta."/>
    <s v="Venta especialista"/>
    <s v="Jose Ramon Arias Fernandez"/>
    <m/>
    <s v="info@innovadb.com"/>
    <s v="986 19 64 00"/>
    <s v="D. Desarrolladores de soluciones digitales básicas"/>
    <s v="B27739630"/>
    <s v="La prestacion de servicios informaticos a las empresas. La confeccion de programas y analisis de sistemas informaticos. La instalacion y mantenimiento de redes y servicios informaticos. La venta y reparacion de aparatos electricos para el tratamiento de la informacion. La venta de programas informat.. "/>
    <s v="Soluciones ERP y CRM Personalizadas para tu Negocio | Innovadb"/>
    <m/>
    <s v="No Activa"/>
    <m/>
    <s v="Pontevedra"/>
    <m/>
    <m/>
    <m/>
    <m/>
    <m/>
    <m/>
    <m/>
    <m/>
    <m/>
    <s v=" Pedro Cesar Prado SaldaÃ±a"/>
    <m/>
    <m/>
    <m/>
    <s v="Administrador"/>
    <s v=" Director Financiero"/>
    <s v=" Consejero"/>
    <s v=" Consejero Delegado"/>
    <s v=" Administrador"/>
    <m/>
    <m/>
    <m/>
    <m/>
    <s v="SI"/>
  </r>
  <r>
    <s v="APLICACIONES TECNOLOGICAS JUMA SL"/>
    <m/>
    <m/>
    <x v="4"/>
    <s v="22-01 952471797-Gk Rocio comenta que se encarga Victor del dtp. Tecnológico, enviado mail a  SAT@juma.es Att. Victor."/>
    <s v="Venta especialista"/>
    <s v="Antolin Pegado Pavon"/>
    <n v="952471797"/>
    <s v="sat@juma.es"/>
    <s v="902 10 33 43"/>
    <s v="E. Consultoras innovación digital"/>
    <s v="B29732898"/>
    <s v="INSTALACION MANTENIMIENTO Y DISTRIBUCION DE EQUIPOS ELECTRONICOS Y ELECTRODOMESTICOS DE TODAS CLASES ASI COMO SU VENTA AL POR MAYOR AL POR MENOR Y POR CORREO O VENTA POR CATALOGO VISUAL O ESCRITO.. "/>
    <s v="Juma &gt; Security &amp; Smartcities &gt; Tecnología para personas"/>
    <m/>
    <s v="Activa"/>
    <m/>
    <s v="MÃ¡laga"/>
    <m/>
    <m/>
    <m/>
    <m/>
    <m/>
    <n v="952471796"/>
    <n v="952462766"/>
    <n v="952667258"/>
    <n v="952461697"/>
    <m/>
    <m/>
    <m/>
    <m/>
    <s v="Administrador"/>
    <s v=" Director Financiero"/>
    <s v=" Consejero"/>
    <s v=" Consejero Delegado"/>
    <s v=" Administrador"/>
    <m/>
    <m/>
    <m/>
    <m/>
    <s v="SI"/>
  </r>
  <r>
    <s v="DIGITAL MIND SL"/>
    <m/>
    <m/>
    <x v="2"/>
    <s v="29-01 675950177 -No disponible. 03-02 675950177-No disponible."/>
    <s v="Venta especialista"/>
    <m/>
    <n v="675950177"/>
    <m/>
    <m/>
    <s v="D. Desarrolladores de soluciones digitales básicas"/>
    <s v="B30751622"/>
    <s v="EDICION DE SOPORTES GRABADOS DE SONIDO, VIDEO E INFORMATICA.. "/>
    <s v="NO WEB"/>
    <m/>
    <s v="No Activa"/>
    <m/>
    <s v="Murcia"/>
    <m/>
    <m/>
    <m/>
    <m/>
    <m/>
    <n v="868098097"/>
    <m/>
    <m/>
    <m/>
    <m/>
    <m/>
    <m/>
    <m/>
    <m/>
    <m/>
    <m/>
    <m/>
    <m/>
    <m/>
    <m/>
    <m/>
    <m/>
    <s v="SI"/>
  </r>
  <r>
    <s v="NAVAMED SISTEMAS INFORMATICOS SL"/>
    <m/>
    <m/>
    <x v="2"/>
    <s v="27-01948203610-  Mail enviado a maria@navamed.com att.   27/01 a la 13:33"/>
    <s v="Venta especialista"/>
    <s v="Jose Antonio Garrido Quesada"/>
    <n v="948203610"/>
    <s v="sat@navamed.com"/>
    <s v="948 20 36 10"/>
    <s v="A. Informáticos"/>
    <s v="B31697113"/>
    <s v="VENTA Y COMERCIALIZACION DE EQUIPOS, SISTEMAS Y PROGRAMAS INFORMATICOS.. "/>
    <s v="Navamed Sistemas"/>
    <m/>
    <s v="Activa"/>
    <m/>
    <s v="Navarra"/>
    <m/>
    <m/>
    <m/>
    <m/>
    <m/>
    <n v="948171301"/>
    <n v="637759953"/>
    <m/>
    <m/>
    <s v=" Ignacio Garrido Quesada"/>
    <m/>
    <m/>
    <m/>
    <s v="Administrador"/>
    <s v=" Director Financiero"/>
    <s v=" Consejero"/>
    <s v=" Consejero Delegado"/>
    <s v=" Administrador"/>
    <m/>
    <m/>
    <m/>
    <m/>
    <s v="SI"/>
  </r>
  <r>
    <s v="AURIA LUX INDUSTRIAL SL"/>
    <m/>
    <m/>
    <x v="2"/>
    <s v="24-11 988 612 623 No contesta // 988105224 Paula me indica que son una empresa pequeña pero que si trabajan con pymes y autonomos, me insta a mandar corro a victor.gonzalez@aurialux.com 27-01 988612623-Comunica. 988105224-No disponible.30-01 988612623-Comunica. 988105224-Tania comenta que si Victor no ha contestado al email es que no le interesa colaborar. "/>
    <s v="Venta especialista"/>
    <m/>
    <n v="988105224"/>
    <s v="comercial@aurialux.com"/>
    <s v="988 105 224"/>
    <s v="A. Informáticos"/>
    <s v="B32392748"/>
    <s v="Compra y venta, sin transformaciÃ³n, de material, aparatos y elementos relacionados con la electricidad, iluminaciÃ³n, sonido, radio, televisiÃ³n y las diversas telecomunicaciones, nuevos o de segunda mano.. "/>
    <s v="Auria Lux Industrial S.L."/>
    <m/>
    <s v="Activa"/>
    <m/>
    <s v="Ourense"/>
    <m/>
    <m/>
    <m/>
    <m/>
    <m/>
    <m/>
    <m/>
    <m/>
    <m/>
    <m/>
    <m/>
    <m/>
    <m/>
    <m/>
    <m/>
    <m/>
    <m/>
    <m/>
    <m/>
    <m/>
    <m/>
    <m/>
    <s v="SI"/>
  </r>
  <r>
    <s v="INFORNET SOLUCIONES INFORMATICAS S.L"/>
    <m/>
    <m/>
    <x v="7"/>
    <s v="12-01 - Nos envían contrato con los campos completados y documentación, y tantean 2 leads telco y 1 m365 y nos avisan "/>
    <s v="Venta especialista"/>
    <s v="Idoya Abrego Sanchez Ostiz"/>
    <s v="663044288 | 984394925"/>
    <s v="info@infornetsi.es"/>
    <m/>
    <s v="B. Integradores TI generalistas"/>
    <s v="B33937137"/>
    <s v="- EL DISENO DE PAGINAS WEB Y TODO TIPO DE SOFTWARE. - LA INSTALACION, MANTENIMIENTO Y REPARACION DE TODO TIPO DE REDES INFORMATICAS. - LA VENTA AL POR MAYOR Y MENOR DE TODO TIPO DE EQUIPOS Y COMPONENTES INFORMATICOS, MUL. "/>
    <s v="NO WEB"/>
    <m/>
    <s v="Activa"/>
    <m/>
    <s v="Asturias"/>
    <m/>
    <m/>
    <m/>
    <m/>
    <m/>
    <m/>
    <m/>
    <m/>
    <m/>
    <s v=" Juan Jesus San Julian Aranguren"/>
    <s v=" Francisco Javier Abrego Sanchez Ostiz"/>
    <m/>
    <m/>
    <s v="Administrador"/>
    <s v=" Director Financiero"/>
    <s v=" Consejero"/>
    <s v=" Consejero Delegado"/>
    <s v=" Administrador"/>
    <m/>
    <m/>
    <m/>
    <m/>
    <s v="SI"/>
  </r>
  <r>
    <s v="TECHPUMP SOLUTIONS SL"/>
    <m/>
    <m/>
    <x v="2"/>
    <s v="22-01 984493744 -Que ya colaboran con otra operador y no están interesados."/>
    <s v="Venta especialista"/>
    <m/>
    <n v="984493744"/>
    <s v="contact@techpump.com"/>
    <m/>
    <s v="D. Desarrolladores de soluciones digitales básicas"/>
    <s v="B33950338"/>
    <s v="LA REALIZACION DE SPONSOR DE AFILIACION EN INTERNET PARA WEBMASTER. MEDIANTE PUBLICIDAD Y CREACION DE PAGINAS WEB.. "/>
    <s v="NO WEB"/>
    <m/>
    <s v="No Activa"/>
    <m/>
    <s v="Asturias"/>
    <m/>
    <m/>
    <m/>
    <m/>
    <m/>
    <n v="985347531"/>
    <n v="984392992"/>
    <n v="971508060"/>
    <n v="656315036"/>
    <m/>
    <m/>
    <m/>
    <m/>
    <m/>
    <m/>
    <m/>
    <m/>
    <m/>
    <m/>
    <m/>
    <m/>
    <m/>
    <s v="SI"/>
  </r>
  <r>
    <s v="QWERTY SISTEMAS SOCIEDAD LIMITADA"/>
    <m/>
    <m/>
    <x v="3"/>
    <s v="23-01 928242886 -No disponible. 638743804-La empresa está disuelta."/>
    <s v="Venta especialista"/>
    <m/>
    <n v="928242886"/>
    <s v="laspalmas@qwerty.es"/>
    <s v="638 74 38 04"/>
    <s v="D. Desarrolladores de soluciones digitales básicas"/>
    <s v="B35307693"/>
    <s v="ACTIVIDADES INMOBILIARIAS.. "/>
    <s v="Qwerty Sistemas Informáticos S.L. – Empresa especializada en mantenimiento informático."/>
    <m/>
    <s v="No Activa"/>
    <m/>
    <s v="Las Palmas"/>
    <m/>
    <m/>
    <m/>
    <m/>
    <m/>
    <n v="928233599"/>
    <n v="928233199"/>
    <n v="928233399"/>
    <n v="928244160"/>
    <m/>
    <m/>
    <m/>
    <m/>
    <m/>
    <m/>
    <m/>
    <m/>
    <m/>
    <s v=" info@qwerty-sistemas.es"/>
    <m/>
    <m/>
    <m/>
    <s v="SI"/>
  </r>
  <r>
    <s v="MULTISERVICIOS DEL NOROESTE SL"/>
    <m/>
    <m/>
    <x v="1"/>
    <s v="29-01 986442058-No disponible. 03-02 986442058-No disponible."/>
    <s v="Venta especialista"/>
    <s v="Maria Jose Salvatierra Fernandez"/>
    <n v="986442058"/>
    <m/>
    <m/>
    <s v="-"/>
    <s v="B36588481"/>
    <s v="LA COMPRAVENTA DE VEHICULOS NUEVOS O USADOS DE FORMA DIRECTA O INDIRECTA, VENTA DE ACCESORIOS, REPUESTOS Y REPARACION DE VEHICULOS. LA VENTA DE ARTICULOS Y SERVICIOS DE TELECOMUNICACIONES Y EL DISENO Y ELABORACION DE PAG. "/>
    <m/>
    <m/>
    <s v="No Activa"/>
    <m/>
    <s v="Pontevedra"/>
    <m/>
    <m/>
    <m/>
    <m/>
    <m/>
    <n v="986506202"/>
    <n v="664289609"/>
    <n v="639015376"/>
    <n v="687955115"/>
    <m/>
    <m/>
    <m/>
    <m/>
    <s v="Administrador"/>
    <s v=" Director Financiero"/>
    <s v=" Consejero"/>
    <s v=" Consejero Delegado"/>
    <s v=" Administrador"/>
    <m/>
    <m/>
    <m/>
    <m/>
    <s v="SI"/>
  </r>
  <r>
    <s v="2 MARES DEMIL SL."/>
    <m/>
    <m/>
    <x v="1"/>
    <s v="24-11 986110920 No contesta // 19-12 986110920 No contesta "/>
    <s v="Venta especialista"/>
    <s v="Luis Hoyo Pereira"/>
    <n v="986110920"/>
    <s v="info@2mares.com"/>
    <n v="986110920"/>
    <s v="B. Integradores TI generalistas"/>
    <s v="B36697696"/>
    <s v="REALIZACION DE ESTUDIOS Y PROYECTOS DE INGENIERIA DE SISTEMAS ELECTRONICOS INFORMATICOS Y DE TELECOMUNICACION.. "/>
    <s v="2MARES | Contact Center Solution: WFM – Automated Quality – Speech Analytics – Más de 100.000 posiciones de Contact Center en España y Latam usan 2MARES: Workforce Management; Automated Quality; Speech Analytics"/>
    <m/>
    <s v="Activa"/>
    <m/>
    <s v="Pontevedra"/>
    <m/>
    <m/>
    <m/>
    <m/>
    <m/>
    <n v="986237746"/>
    <n v="986213581"/>
    <n v="658750695"/>
    <m/>
    <m/>
    <m/>
    <m/>
    <m/>
    <s v="Administrador"/>
    <s v=" Director Financiero"/>
    <s v=" Consejero"/>
    <s v=" Consejero Delegado"/>
    <s v=" Administrador"/>
    <m/>
    <m/>
    <m/>
    <m/>
    <s v="SI"/>
  </r>
  <r>
    <s v="VISION PLUS AUTOMATICA SL"/>
    <m/>
    <m/>
    <x v="3"/>
    <s v="Comercialización de productos de proceses industriales, automatización y visión artificial"/>
    <s v="Susana"/>
    <s v="Ramon Javier Pons Caparros"/>
    <n v="986246134"/>
    <s v="info@vision-plus.es"/>
    <n v="986246134"/>
    <s v="-"/>
    <s v="B36973923"/>
    <s v="DISTRIBUCION DE MATERIAL DE AUTOMATIZACION INDUSTRIAL, VISION ARTIFICIAL, ELECTRONICA E INFORMATICA, CONSULTORIA DE VISION Y AUTOMATIZACION INDUSTRIAL. "/>
    <s v="Vision Plus Automática"/>
    <m/>
    <s v="Activa"/>
    <m/>
    <s v="Pontevedra"/>
    <m/>
    <m/>
    <m/>
    <m/>
    <m/>
    <n v="672678686"/>
    <n v="622772685"/>
    <n v="692165050"/>
    <m/>
    <m/>
    <m/>
    <m/>
    <m/>
    <s v="Administrador"/>
    <s v=" Director Financiero"/>
    <s v=" Consejero"/>
    <s v=" Consejero Delegado"/>
    <s v=" Administrador"/>
    <m/>
    <m/>
    <m/>
    <m/>
    <s v="SI"/>
  </r>
  <r>
    <s v="AVAN NETWORK SL"/>
    <m/>
    <m/>
    <x v="3"/>
    <s v="Hacen productos de mkt y publi para empresas, nada relacionado con TI"/>
    <s v="Susana"/>
    <s v="Miguel Angel Iriarte Iribarren"/>
    <n v="942135917"/>
    <m/>
    <m/>
    <s v="-"/>
    <s v="B39729199"/>
    <s v="Servicios de comunicaciÃ³n y publicidad. DiseÃ±o grÃ¡fico y artÃ­stico. Desarrollo y ejecuciÃ³n de estrategias de comunicaciÃ³n, publicidad y marketing integrales. Estudio de mercado. Desarrollo de herramientas y soluciones de software off y on line. ConsultorÃ­a y formaciÃ³n de nuevas tecnologÃ­as, marketin. "/>
    <m/>
    <m/>
    <s v="Activa"/>
    <m/>
    <s v="Cantabria"/>
    <m/>
    <m/>
    <m/>
    <m/>
    <m/>
    <n v="635226151"/>
    <n v="609340441"/>
    <m/>
    <m/>
    <s v=" Maria Olga ZuÃ±iga Pascual"/>
    <s v=" Didier Rebouil Abraham"/>
    <s v=" Amaya Lamana Erro"/>
    <m/>
    <s v="Administrador"/>
    <s v=" Director Financiero"/>
    <s v=" Consejero"/>
    <s v=" Consejero Delegado"/>
    <s v=" Administrador"/>
    <m/>
    <m/>
    <m/>
    <m/>
    <s v="SI"/>
  </r>
  <r>
    <s v="PROAZIMUT SL"/>
    <m/>
    <m/>
    <x v="3"/>
    <s v="IoT"/>
    <s v="Susana"/>
    <m/>
    <n v="954934778"/>
    <s v="informatica.proazimut@ideasa.com"/>
    <m/>
    <s v="E. Consultoras innovación digital"/>
    <s v="B41610825"/>
    <s v="FABRICACION. DISTRIBUCION Y REPARACION DE ELEMENTOS ELECTRONICOS. FABRICACION Y REPARACION DE ARTICULOS DE MADERA, SERVICIOS DE HOSTELERIA Y DE MANTENIMIENTO DE INMUEBLES TALES COMO PINTURA, FONTANERIA Y ELECTRICIDAD.   . "/>
    <m/>
    <m/>
    <s v="No Activa"/>
    <m/>
    <s v="Sevilla"/>
    <m/>
    <m/>
    <m/>
    <m/>
    <m/>
    <n v="954693001"/>
    <n v="954653951"/>
    <n v="954693107"/>
    <n v="954476480"/>
    <m/>
    <m/>
    <m/>
    <m/>
    <m/>
    <m/>
    <m/>
    <m/>
    <m/>
    <s v=" mariapazsanchezmunoz@proazimut.com"/>
    <s v=" joseantoniogomezjimenez@proazimut.com"/>
    <s v=" norbertoalvarezhernandez@proazimut.com"/>
    <s v=" mariadelmarlappiremesal@proazimut.com"/>
    <s v="SI"/>
  </r>
  <r>
    <s v="ALJAMIR SOFTWARE SOCIEDAD LIMITADA"/>
    <m/>
    <m/>
    <x v="5"/>
    <s v="24-11 954156735 No contesta // 955 252 484 No contesta // 27-11 986110920 No contesta - 954156735 // 19-12 986110920 No contesta - 955 252 484 No contesta - 986110920 No contesta "/>
    <s v="Venta especialista"/>
    <s v="Carlos Maria Valero Toda"/>
    <n v="954156735"/>
    <s v="info@aljamir.com"/>
    <s v="955 252 484"/>
    <s v="B. Integradores TI generalistas"/>
    <s v="B41932393"/>
    <s v="ANALISIS Y DESARROLLO DE APLICACIONES INFORMATICAS. INSTALACION, GESTION Y MANTENIMIENTO DE SISTEMAS INFORMATICOS.. "/>
    <s v="ALJAMIR SOFTWARE S.L."/>
    <m/>
    <s v="Activa"/>
    <m/>
    <s v="Sevilla"/>
    <m/>
    <m/>
    <m/>
    <m/>
    <m/>
    <n v="955987412"/>
    <n v="954157547"/>
    <n v="954151848"/>
    <n v="675761248"/>
    <s v=" Carlos Valero"/>
    <m/>
    <m/>
    <m/>
    <s v="Administrador"/>
    <s v=" Director Financiero"/>
    <s v=" Consejero"/>
    <s v=" Consejero Delegado"/>
    <s v=" Administrador"/>
    <s v=" info@aljamir.com"/>
    <m/>
    <m/>
    <m/>
    <s v="SI"/>
  </r>
  <r>
    <s v="MEMORANDUM MULTIMEDIA SL"/>
    <m/>
    <m/>
    <x v="5"/>
    <s v="25-11 876 01 99 22 me indican mandar correo primeor y luego volver a llamar si no recibo respuesta a memorandum@memorandum.es"/>
    <s v="Venta especialista"/>
    <s v="Sergio Maldonado Elvira"/>
    <n v="978820047"/>
    <s v="memorandum@memorandum.net"/>
    <n v="978822950"/>
    <s v="B. Integradores TI generalistas"/>
    <s v="B44224129"/>
    <s v="EXPLOTACION ELECTRONICA POR CUENTA DE TERCEROS. PRESTACION DE SERVICIOS DE ESTUDIO DE ANALISIS DE PROCESOS PARA SU TRATAMIENTO MECANICO, PROGRAMACION PARA EQUIPOS ELECTRONICOS, DE REGISTRO DE DATOS EN SOPORTE DE ENTRADA. "/>
    <s v="Memorándum Tecnología"/>
    <m/>
    <s v="No Activa"/>
    <m/>
    <s v="Zaragoza"/>
    <m/>
    <m/>
    <m/>
    <m/>
    <m/>
    <n v="978820714"/>
    <n v="978880158"/>
    <n v="692648501"/>
    <n v="670219098"/>
    <s v=" Ignacio Menendez Manjon Tartiere"/>
    <m/>
    <m/>
    <m/>
    <s v="Administrador"/>
    <s v=" Director Financiero"/>
    <s v=" Consejero"/>
    <s v=" Consejero Delegado"/>
    <s v=" Administrador"/>
    <m/>
    <m/>
    <m/>
    <m/>
    <s v="SI"/>
  </r>
  <r>
    <s v="EMAYOR SYNERSIGHT TECHNOLOGIES SL"/>
    <m/>
    <m/>
    <x v="3"/>
    <s v="Para automatización"/>
    <s v="Susana"/>
    <m/>
    <n v="983846108"/>
    <s v="info@synersight.es"/>
    <n v="983217570"/>
    <s v="E. Consultoras innovación digital"/>
    <s v="B47545736"/>
    <s v="INFORMATICA, INGENIERIA ELECTRICA, AUTOMATISMOS Y DESARROLLOS INDUSTRIALES, YA SEAN EQUIPOS, APLICACIONES, PROGRAMAS, TABLEADO, ESTUDIOS, CERTIFICACIONES, EN TODAS SUS POSIBLES VARIANTES ACTUALES Y FUTURAS, Y EN GENERAL. "/>
    <s v="Tecnología | Synersight"/>
    <m/>
    <s v="No Activa"/>
    <m/>
    <s v="Valladolid"/>
    <m/>
    <m/>
    <m/>
    <m/>
    <m/>
    <n v="983843928"/>
    <n v="983372292"/>
    <n v="983217507"/>
    <n v="983326622"/>
    <m/>
    <m/>
    <m/>
    <m/>
    <m/>
    <m/>
    <m/>
    <m/>
    <m/>
    <m/>
    <m/>
    <m/>
    <m/>
    <s v="SI"/>
  </r>
  <r>
    <s v="ANCLABI DESARROLLOS INFORMATICOS SL"/>
    <m/>
    <m/>
    <x v="1"/>
    <s v="29-01 983549436-No disponible.03-02 983549436-No disponible."/>
    <s v="Venta especialista"/>
    <s v="Pablo Perez Garcia Villoslada"/>
    <n v="983549436"/>
    <m/>
    <m/>
    <m/>
    <s v="B47650544"/>
    <s v="EL DESARROLLO E INSTALACION DE APLICACIONES INFORMATICAS, ASI COMO SU MANTENIMIENTO.. "/>
    <m/>
    <m/>
    <s v="No Activa"/>
    <m/>
    <s v="Valladolid"/>
    <m/>
    <m/>
    <m/>
    <m/>
    <m/>
    <n v="696407540"/>
    <n v="635919202"/>
    <m/>
    <m/>
    <s v=" Antevenio"/>
    <m/>
    <m/>
    <m/>
    <s v="Administrador"/>
    <s v=" Director Financiero"/>
    <s v=" Consejero"/>
    <s v=" Consejero Delegado"/>
    <s v=" Administrador"/>
    <m/>
    <m/>
    <m/>
    <m/>
    <s v="SI"/>
  </r>
  <r>
    <s v="SOLUCIONES TECNICAS Y MANUTENCIONES ARPE SL"/>
    <m/>
    <m/>
    <x v="3"/>
    <s v="Para automatización"/>
    <s v="Susana"/>
    <s v="Alberto Arranz Pedrosa"/>
    <n v="691093785"/>
    <m/>
    <s v="691 093 785"/>
    <s v="E. Consultoras innovación digital"/>
    <s v="B47716816"/>
    <s v="a) El diseÃ±o, fabricaciÃ³n, venta e instalaciÃ³n de equipos electrÃ³nicos y de mÃ¡quinas de cualquier tipo, en especial, electromecÃ¡nicas, automÃ¡ticas y especiales. b) La compra y venta de maquinaria y vehÃ­culos automotrices. c) La compra y venta de inmuebles. "/>
    <s v="Arpe S. L. – Soluciones Técnicas y Manutenciones"/>
    <m/>
    <s v="Activa"/>
    <m/>
    <s v="Valladolid"/>
    <m/>
    <m/>
    <m/>
    <m/>
    <m/>
    <m/>
    <m/>
    <m/>
    <m/>
    <m/>
    <m/>
    <m/>
    <m/>
    <m/>
    <m/>
    <m/>
    <m/>
    <m/>
    <m/>
    <m/>
    <m/>
    <m/>
    <s v="SI"/>
  </r>
  <r>
    <s v="DATABILBO SOCIEDAD LIMITADA"/>
    <m/>
    <m/>
    <x v="3"/>
    <s v="Solo pags web"/>
    <s v="Susana"/>
    <s v="Adolfo Gandarillas Cordero"/>
    <n v="946070724"/>
    <m/>
    <s v="946 070 723"/>
    <s v="D. Desarrolladores de soluciones digitales básicas"/>
    <s v="B48587281"/>
    <s v="COMPRA VENTA Y COMERCIALIZACION DE TODO TIPO DE ARTICULOS DE ESCRITORIO Y MOBILIARIO DE OFICINA.. "/>
    <s v="Sobre Nosotros - DataBilbo"/>
    <m/>
    <s v="No Activa"/>
    <m/>
    <s v="Bizkaia"/>
    <m/>
    <m/>
    <m/>
    <m/>
    <m/>
    <n v="944337745"/>
    <n v="944053144"/>
    <n v="662115625"/>
    <n v="678528801"/>
    <m/>
    <m/>
    <m/>
    <m/>
    <s v="Administrador"/>
    <s v=" Director Financiero"/>
    <s v=" Consejero"/>
    <s v=" Consejero Delegado"/>
    <s v=" Administrador"/>
    <m/>
    <m/>
    <m/>
    <m/>
    <s v="SI"/>
  </r>
  <r>
    <s v="OZAR SL"/>
    <m/>
    <m/>
    <x v="3"/>
    <s v="Energías renovables"/>
    <s v="Susana"/>
    <m/>
    <n v="976599210"/>
    <s v="ozar@ozarsl.com"/>
    <s v="976 598 820"/>
    <s v="-"/>
    <s v="B50533298"/>
    <s v="COMERCIALIZACION AL POR MAYOR Y MENOR DE LAMPARAS DE INCANDESCENCIA Y MATERIAL ELECTRICO DE TODO TIPO Y SUS ACCESORIOS.. "/>
    <s v="https://ozarsl.com/energias-renovables/"/>
    <m/>
    <s v="Activa"/>
    <m/>
    <s v="Zaragoza"/>
    <m/>
    <m/>
    <m/>
    <m/>
    <m/>
    <n v="976598820"/>
    <n v="656824124"/>
    <m/>
    <m/>
    <m/>
    <m/>
    <m/>
    <m/>
    <m/>
    <m/>
    <m/>
    <m/>
    <m/>
    <s v=" ozar@ozar.com"/>
    <m/>
    <m/>
    <m/>
    <s v="SI"/>
  </r>
  <r>
    <s v="MAX PROGRAMMING SL"/>
    <m/>
    <m/>
    <x v="3"/>
    <s v="Software solo, el que lo lleva es un ingeniero de software solo"/>
    <s v="Susana"/>
    <s v="Stan Busk"/>
    <n v="965767122"/>
    <m/>
    <m/>
    <s v="D. Desarrolladores de soluciones digitales básicas"/>
    <s v="B53628665"/>
    <s v="LA PRESTACION DE SERVICIOS DE ESTUDIO Y ANALISIS DE PROCESOS PARA SU TRATAMIENTO MECANICO, DE PROGRAMACION DE EQUIPOS ELECTRONICOS, DE REGISTRO DE DATOS EN SOPORTES DE ENTRADA PARA ORDENADORES, ASI COMO LA VENTA DE PROGR. "/>
    <s v="Stan Busk Home Page"/>
    <m/>
    <s v="No Activa"/>
    <m/>
    <s v="Alicante"/>
    <m/>
    <m/>
    <m/>
    <m/>
    <m/>
    <n v="966426771"/>
    <n v="966426791"/>
    <n v="966430311"/>
    <m/>
    <s v=" Ali Imran "/>
    <m/>
    <m/>
    <m/>
    <s v="Administrador"/>
    <s v=" Director Financiero"/>
    <s v=" Consejero"/>
    <s v=" Consejero Delegado"/>
    <s v=" Administrador"/>
    <m/>
    <m/>
    <m/>
    <m/>
    <s v="SI"/>
  </r>
  <r>
    <s v="SPAIN MAX CREDIT SL"/>
    <m/>
    <m/>
    <x v="0"/>
    <m/>
    <s v="Venta especialista"/>
    <s v="Jose Llano Lacambra"/>
    <n v="965834543"/>
    <s v="office@agazio-car.com"/>
    <m/>
    <s v="E. Consultoras innovación digital"/>
    <s v="B54112933"/>
    <s v="LA VENTA AL POR MAYOR Y POR MENOR DE PRODUCTOS INFORMATICOS, CONSUMIBLES, REPARACION DE EQUIPOS INFORMATICOS Y TELEFONIA, Y DISENOS DE PAGINA WEB. EL EJERCICIO DE LAS ACTIVIDADES CARACTERISTICAS DEL NEGOCIO DE HOSTELERIA. "/>
    <s v="NO WEB"/>
    <m/>
    <s v="Activa"/>
    <m/>
    <s v="Alicante"/>
    <m/>
    <m/>
    <m/>
    <m/>
    <m/>
    <m/>
    <m/>
    <m/>
    <m/>
    <s v=" Josefa Corrales Ricol"/>
    <m/>
    <m/>
    <m/>
    <s v="Administrador"/>
    <s v=" Director Financiero"/>
    <s v=" Consejero"/>
    <s v=" Consejero Delegado"/>
    <s v=" Administrador"/>
    <m/>
    <m/>
    <m/>
    <m/>
    <s v="SI"/>
  </r>
  <r>
    <s v="GOSENDE MARKETING ONLINE SL"/>
    <m/>
    <m/>
    <x v="0"/>
    <m/>
    <s v="Venta especialista"/>
    <s v="Jose Luis Martin Iranzo"/>
    <n v="649823242"/>
    <m/>
    <m/>
    <s v="E. Consultoras innovación digital"/>
    <s v="B54629589"/>
    <s v="Publicidad, marketing y relaciones pÃºblicas on line. CreaciÃ³n de pÃ¡ginas web y gestiÃ³n de redes sociales. Estudios de mercado. EdiciÃ³n, publicaciÃ³n ydistribuciÃ³n de material informÃ¡tico, en todo el territorio nacional y en paises extranjero. Actividades de enseÃ±anza no reglada y actividades docente. "/>
    <s v="NO WEB"/>
    <m/>
    <s v="Activa"/>
    <m/>
    <s v="Alicante"/>
    <m/>
    <m/>
    <m/>
    <m/>
    <m/>
    <m/>
    <m/>
    <m/>
    <m/>
    <s v=" Elisabeth Cusi"/>
    <m/>
    <m/>
    <m/>
    <s v="Administrador"/>
    <s v=" Director Financiero"/>
    <s v=" Consejero"/>
    <s v=" Consejero Delegado"/>
    <s v=" Administrador"/>
    <m/>
    <m/>
    <m/>
    <m/>
    <s v="SI"/>
  </r>
  <r>
    <s v="ELECTRICA GRUPO SUR XXI SL"/>
    <m/>
    <m/>
    <x v="3"/>
    <s v="Instalación eléctrica"/>
    <s v="Susana"/>
    <m/>
    <n v="971205436"/>
    <m/>
    <n v="649144857"/>
    <s v="-"/>
    <s v="B57594590"/>
    <s v="DISENO Y MONTAJE DE INSTALACIONES ELECTRICAS DE BAJA TENSION, MANTENIMIENTO Y REPARACIONES DE INSTALACIONES ELECTRICAS, MONTAJE DE INFRAESTRUCTURAS DE COMUNICACIONES, INSTALACIONES DE REDES INFORMATICAS Y DE SISTEMAS INF. "/>
    <s v="NO WEB"/>
    <m/>
    <s v="Activa"/>
    <m/>
    <s v="Illes Balears"/>
    <m/>
    <m/>
    <m/>
    <m/>
    <m/>
    <n v="626477010"/>
    <m/>
    <m/>
    <m/>
    <m/>
    <m/>
    <m/>
    <m/>
    <m/>
    <m/>
    <m/>
    <m/>
    <m/>
    <m/>
    <m/>
    <m/>
    <m/>
    <s v="SI"/>
  </r>
  <r>
    <s v="ADVANCED PROGRAMMING SOLUTIONS SL"/>
    <m/>
    <m/>
    <x v="3"/>
    <s v="ERPs"/>
    <s v="Susana"/>
    <s v="Luis Garcia Almirall"/>
    <n v="971439771"/>
    <m/>
    <m/>
    <s v="D. Desarrolladores de soluciones digitales básicas"/>
    <s v="B57608960"/>
    <s v="LA CONSULTORIA, PROGRAMACION, FORMACION, INSTALACION Y GESTION DE SERVICIOS DE TECNOLOGIAS DE LA INFORMACION, LA CREACION DE APLICACIONES WEB, EL DISENO Y MANTENIMIENTO DE PAGINAS WEB, ASI COMO DISENO GRAFICO, LA ADMINIS. "/>
    <s v="Soluciones digitales - APSL Tech"/>
    <m/>
    <s v="No Activa"/>
    <m/>
    <s v="Illes Balears"/>
    <m/>
    <m/>
    <m/>
    <m/>
    <m/>
    <m/>
    <m/>
    <m/>
    <m/>
    <m/>
    <m/>
    <m/>
    <m/>
    <s v="Administrador"/>
    <s v=" Director Financiero"/>
    <s v=" Consejero"/>
    <s v=" Consejero Delegado"/>
    <s v=" Administrador"/>
    <m/>
    <m/>
    <m/>
    <m/>
    <s v="SI"/>
  </r>
  <r>
    <s v="INFORDASA INFORMATICA Y SISTEMAS SOCIEDAD LIMITADA"/>
    <m/>
    <m/>
    <x v="3"/>
    <s v="29-01 971347049  No disponible."/>
    <s v="Venta especialista"/>
    <s v="Jorge Mata Rigola"/>
    <n v="971347049"/>
    <s v="infordasa@gmail.com"/>
    <m/>
    <s v="A. Informáticos"/>
    <s v="B57610099"/>
    <s v="EL COMERCIO, ASISTENCIA TECNICA DE PRODUCTOS ELECTRONICOS, SOFTWARE Y SUS COMPLEMENTOS. DISENO DE PAGINAS WEB. INSTALACION Y MANTENIMIENTO DE SISTEMAS INFORMATICOS. ENSENANZA DE MATERIAS REALCIONADAS CON LAS TECNOLOGIAS. "/>
    <m/>
    <m/>
    <s v="No Activa"/>
    <m/>
    <s v="Illes Balears"/>
    <m/>
    <m/>
    <m/>
    <m/>
    <m/>
    <n v="665970479"/>
    <n v="658812779"/>
    <n v="645560225"/>
    <n v="658893529"/>
    <s v=" Victor Santiago Fernandez Pelaez"/>
    <m/>
    <m/>
    <m/>
    <s v="Administrador"/>
    <s v=" Director Financiero"/>
    <s v=" Consejero"/>
    <s v=" Consejero Delegado"/>
    <s v=" Administrador"/>
    <m/>
    <m/>
    <m/>
    <m/>
    <s v="SI"/>
  </r>
  <r>
    <s v="DSI 1973 PROYECTOS EMA SL"/>
    <m/>
    <m/>
    <x v="4"/>
    <s v="25-11 871535934 Mandar correo info@dsi-net.com A LA ATENCION DE ESTEBAN  27-01 Rosa Gk intenta pasarme con Esteban, pone en espera y se cuelga. "/>
    <s v="Venta especialista"/>
    <s v="Esteban Martínez Arnau"/>
    <n v="971213321"/>
    <m/>
    <m/>
    <m/>
    <s v="B57653750"/>
    <s v="La venta de material informatico, software, hardware, servicio tecnico, instalacion de redes, venta de licencias informaticas, la formacion y enseÃ±anza de las aplicaciones informaticas.. "/>
    <m/>
    <m/>
    <s v="Activa"/>
    <m/>
    <s v="Illes Balears"/>
    <m/>
    <m/>
    <m/>
    <m/>
    <m/>
    <n v="663040935"/>
    <n v="675955852"/>
    <m/>
    <m/>
    <m/>
    <m/>
    <m/>
    <m/>
    <s v="Administrador"/>
    <s v=" Director Financiero"/>
    <s v=" Consejero"/>
    <s v=" Consejero Delegado"/>
    <s v=" Administrador"/>
    <m/>
    <m/>
    <m/>
    <m/>
    <s v="SI"/>
  </r>
  <r>
    <s v="VOIPMINIC SL"/>
    <m/>
    <m/>
    <x v="4"/>
    <s v="27-01 Teo me indica que no se encuentra Joan que le comenta sobre el modelo colaborativo y me dice algo. Volver a llamar la semana que viene."/>
    <s v="Venta especialista"/>
    <m/>
    <n v="971581118"/>
    <s v="info@voipminic.com"/>
    <m/>
    <s v="B. Integradores TI generalistas"/>
    <s v="B57754400"/>
    <s v="1. ConstrucciÃ³n, instalaciones y mantenimiento. 2. Comercio al por mayor yal por menor. DistribuciÃ³n comercial. ImportaciÃ³n y exportaciÃ³n. 3. Actividades inmobiliarias. 4. Actividades profesionales. 5. Industrias manufactureras y textiles. 6. Turismo, hostelerÃ­a y restauraciÃ³n.... "/>
    <s v="https://www.voipminic.com/"/>
    <m/>
    <s v="Activa"/>
    <m/>
    <s v="Illes Balears"/>
    <m/>
    <m/>
    <m/>
    <m/>
    <m/>
    <n v="971647481"/>
    <n v="971418706"/>
    <n v="971252890"/>
    <m/>
    <m/>
    <m/>
    <m/>
    <m/>
    <m/>
    <m/>
    <m/>
    <m/>
    <m/>
    <m/>
    <m/>
    <m/>
    <m/>
    <s v="SI"/>
  </r>
  <r>
    <s v="28-11 938 143 207 No se dedican a las soluciones digitales ni nada parecido y mucho menos la fibra "/>
    <m/>
    <m/>
    <x v="2"/>
    <s v="28-11 938 143 207 No se dedican a las soluciones digitales ni nada parecido y mucho menos la fibra "/>
    <s v="Venta especialista"/>
    <m/>
    <n v="626562617"/>
    <s v="info@realisto.net"/>
    <s v="(+34) 938 143 207"/>
    <s v="C. Integradores TI sectoriales"/>
    <s v="B57770182"/>
    <s v="El desarrollo de tecnologÃ­a informÃ¡tica de software para el anÃ¡lisis de mercados financieros y de valores. El desarrollo de sistemas informÃ¡ticos de anÃ¡lisis tÃ©cnico de los mercados nacionales e internacionales: InvestigaciÃ³n y estudio de mercados financieros internacionales, informes y anÃ¡lisis tÃ©c. "/>
    <s v="Merchant Account - Realisto"/>
    <m/>
    <s v="No Activa"/>
    <m/>
    <s v="Illes Balears"/>
    <m/>
    <m/>
    <m/>
    <m/>
    <m/>
    <m/>
    <m/>
    <m/>
    <m/>
    <m/>
    <m/>
    <m/>
    <m/>
    <m/>
    <m/>
    <m/>
    <m/>
    <m/>
    <m/>
    <m/>
    <m/>
    <m/>
    <s v="SI"/>
  </r>
  <r>
    <s v="TRAVEL COMPOSITOR SL"/>
    <m/>
    <m/>
    <x v="0"/>
    <m/>
    <s v="Venta especialista"/>
    <s v="Juan Diego Gallego Seoane"/>
    <n v="971557243"/>
    <s v="info@realisto.net"/>
    <s v=" 938 143 207"/>
    <s v="D. Desarrolladores de soluciones digitales básicas"/>
    <s v="B57876484"/>
    <s v="a) La creaciÃ³n y desarrollo de proyectos en el campo de las tecnologÃ­as de la informaciÃ³n y las comunicaciones y en la innovaciÃ³n. b) La prestaciÃ³n de servicios en el Ã¡rea de comercio electrÃ³nico. c) La prestaciÃ³n de servicios publicitarios y de intermediaciÃ³n en el Ã¡rea del comercio electrÃ³nico. d). "/>
    <m/>
    <m/>
    <s v="No Activa"/>
    <m/>
    <s v="Illes Balears"/>
    <m/>
    <m/>
    <m/>
    <m/>
    <m/>
    <m/>
    <m/>
    <m/>
    <m/>
    <s v=" Marta Saavedra Gonzalez"/>
    <m/>
    <m/>
    <m/>
    <s v="Administrador"/>
    <s v=" Director Financiero"/>
    <s v=" Consejero"/>
    <s v=" Consejero Delegado"/>
    <s v=" Administrador"/>
    <m/>
    <m/>
    <m/>
    <m/>
    <s v="SI"/>
  </r>
  <r>
    <s v="J P C INFORMATICA Y COMUNICACIONES SL"/>
    <m/>
    <m/>
    <x v="2"/>
    <s v="25-11 932 924 824 Fuera de horario, llamar antes de las 2 o despuesta de las 3 // 19-12 932 924 824 No les interesa la colaboracion ni ademas tienen tiempo para atender este tipo de llamadas "/>
    <s v="Venta especialista"/>
    <s v="Jorge Castano Bosch"/>
    <n v="934231241"/>
    <s v="info@jpcnet.com"/>
    <s v="932 924 824"/>
    <s v="C. Integradores TI sectoriales"/>
    <s v="B59692715"/>
    <s v="COMPRAVENTA Y REPARACION DE ORDENADORES Y PERIFERICOS, ASESORAMIENTO INFORMATICO Y PROGRAMACION, LA COMPRA-VENTA Y REPARACION DE APARATOS DE TELEFONIA Y DE COMUNICACIONES, Y SUS ACCESORIOS Y COMPLEMENTOS.                . "/>
    <s v="Gesvent - Software para supermercados adaptado a Verifactu"/>
    <m/>
    <s v="Activa"/>
    <m/>
    <s v="Barcelona"/>
    <m/>
    <m/>
    <m/>
    <m/>
    <m/>
    <n v="932924824"/>
    <n v="647572460"/>
    <m/>
    <m/>
    <s v=" Juan Miguel Aguilar Martin"/>
    <s v=" Marie Adrien Hugues Lehucher Pierre"/>
    <m/>
    <m/>
    <s v="Administrador"/>
    <s v=" Director Financiero"/>
    <s v=" Consejero"/>
    <s v=" Consejero Delegado"/>
    <s v=" Administrador"/>
    <m/>
    <m/>
    <m/>
    <m/>
    <s v="SI"/>
  </r>
  <r>
    <s v="VALTO INFORMATICA SL"/>
    <m/>
    <m/>
    <x v="2"/>
    <s v="25-11 935912451 Dicen que no les interesa "/>
    <s v="Venta especialista"/>
    <s v="Elias Valcarcel Torres"/>
    <n v="935912324"/>
    <s v="valto@valto.es"/>
    <n v="935912451"/>
    <s v="A. Informáticos"/>
    <s v="B59986463"/>
    <s v="COMERCIO AL MENOR DE ORDENADORES Y SERVICIO DE PROGRAMAS Y ANALISTAS DE INFORMATICA.. "/>
    <s v="Virtualizacion y desarrollo Theos - Informática en el Vallés | Valto Informática servicios para profesionales en Cerdanyola el Vallés"/>
    <m/>
    <s v="Activa"/>
    <m/>
    <s v="Barcelona"/>
    <m/>
    <m/>
    <m/>
    <m/>
    <m/>
    <n v="935912451"/>
    <n v="936763133"/>
    <n v="935912327"/>
    <n v="661411862"/>
    <m/>
    <m/>
    <m/>
    <m/>
    <m/>
    <m/>
    <m/>
    <m/>
    <m/>
    <s v=" valto@redestb.es"/>
    <m/>
    <m/>
    <m/>
    <s v="SI"/>
  </r>
  <r>
    <s v="SIMTEC SISTEMAS INFORMATICOS Y MEDIOS TECNICOS SL"/>
    <m/>
    <m/>
    <x v="5"/>
    <s v="_x000a_28-11 932659219 Estan liados con varias incidencias, mejor mandar correo a hola@simtec.es y volver a llamar la semana que viene "/>
    <s v="Venta especialista"/>
    <s v="Pilar Maria Vendrell ToraÃ±o"/>
    <n v="932659219"/>
    <s v="simtec@simtec.es / hola@simtec.es"/>
    <s v="932 659 219"/>
    <s v="A. Informáticos"/>
    <s v="B60215639"/>
    <s v="LA VENTA Y REPARACION DE SISTEMAS INFORMATICOS Y MOBILIARIO DE OFICINA.. "/>
    <s v="simtec – Soluciones tecnológicas a tu alcance"/>
    <m/>
    <s v="Activa"/>
    <m/>
    <s v="Barcelona"/>
    <m/>
    <m/>
    <m/>
    <m/>
    <m/>
    <n v="936672343"/>
    <n v="931431500"/>
    <n v="661433610"/>
    <n v="618196677"/>
    <m/>
    <m/>
    <m/>
    <m/>
    <s v="Administrador"/>
    <s v=" Director Financiero"/>
    <s v=" Consejero"/>
    <s v=" Consejero Delegado"/>
    <s v=" Administrador"/>
    <m/>
    <m/>
    <m/>
    <m/>
    <s v="SI"/>
  </r>
  <r>
    <s v="MODUL 4 SERVEIS INFORMATICS SL"/>
    <m/>
    <m/>
    <x v="1"/>
    <s v="28-11 93 303 68 04 El telefono no da señal y no hay otros // 24-12 93 303 68 04 No  contesta "/>
    <s v="Venta especialista"/>
    <s v="Jose Luis Mangas Martinez"/>
    <n v="933036804"/>
    <s v="modul4@modul4.com / info@modul4.com"/>
    <s v="93 303 68 04"/>
    <s v="B. Integradores TI generalistas"/>
    <s v="B60325461"/>
    <s v="LA COMERCIALIZACION DE TODA CLASE DE PRODUCTOS, ARTICULOS Y APARATOS INFORMATICOS, LA PRESTACION DE SERVICIOS INFORMATICOS Y LA CREACION, DESARROLLO Y COMERCIALIZACION DE APLICACIONES INFORMATICAS.                       . "/>
    <s v="Contacto - MÒDUL4"/>
    <m/>
    <s v="Activa"/>
    <m/>
    <s v="Barcelona"/>
    <m/>
    <m/>
    <m/>
    <m/>
    <m/>
    <n v="933036806"/>
    <n v="653184840"/>
    <m/>
    <m/>
    <m/>
    <m/>
    <m/>
    <m/>
    <s v="Administrador"/>
    <s v=" Director Financiero"/>
    <s v=" Consejero"/>
    <s v=" Consejero Delegado"/>
    <s v=" Administrador"/>
    <m/>
    <m/>
    <m/>
    <m/>
    <s v="SI"/>
  </r>
  <r>
    <s v="TENEA TECNOLOGIAS SL"/>
    <m/>
    <m/>
    <x v="1"/>
    <s v="28-11 937738333 Me indica mandar correo, saray.coca@tenea.com con la presentacion 27-01 937738333-No disponible. 03-02 937738333-Gk Raúl comenta que Sarai solo esta por la mañana por maternidad, el tema de colaboraciones lo lleva ella.03-02 937738333-Gk Raúl comenta que Sarai solo esta por la mañana por maternidad, el tema de colaboraciones lo lleva ella.04-02 937738333- Sarai responsable que llame mañana por la mañana que ahora mismo no puede atenderme."/>
    <s v="Venta especialista"/>
    <m/>
    <n v="937738333"/>
    <s v="internet@accio.com"/>
    <s v="917 32 15 35"/>
    <s v="D. Desarrolladores de soluciones digitales básicas"/>
    <s v="B61156956"/>
    <s v="SERVICIOS DE CONSULTORIA Y PROGRAMACION INFORMATICA, VENTA DE EQUIPOS Y PROGRAMAS INFORMATICOS.. "/>
    <s v="Tecnologías | Servicios IT para empresas"/>
    <m/>
    <s v="Activa"/>
    <m/>
    <s v="Barcelona"/>
    <m/>
    <m/>
    <m/>
    <m/>
    <m/>
    <n v="932267389"/>
    <n v="937770793"/>
    <n v="937738304"/>
    <n v="937700277"/>
    <m/>
    <m/>
    <m/>
    <m/>
    <m/>
    <m/>
    <m/>
    <m/>
    <m/>
    <s v=" admin@gerio.com"/>
    <m/>
    <m/>
    <m/>
    <s v="SI"/>
  </r>
  <r>
    <s v="AMADA MAQUINARIA SL"/>
    <m/>
    <m/>
    <x v="2"/>
    <s v="28-11 934742725 Son distribuidores de maquinaria, solo venden los programas de las maquinas "/>
    <s v="Venta especialista"/>
    <s v="Epages Gmbh"/>
    <n v="934742725"/>
    <s v="amadaschiavi@amada-iberica.es"/>
    <s v="934 74 27 25"/>
    <s v="C. Integradores TI sectoriales"/>
    <s v="B61483392"/>
    <s v="LA FABRICACION, COMPRAVENTA, IMPORT-EXPORT. DE MAQUINARIA INDUSTRIAL, ASI COMO DE SUS DIVERSOS ELEMENTOS, COMPONENTES Y ACCESORIOS. EL ARRENDAMIENTO ACTIVO Y PASIVO DE MAQUINARIA INDUSTRIAL, SUS DIVERSOS ELEMENTOS, COMPO. "/>
    <s v="AMADA EU"/>
    <m/>
    <s v="No Activa"/>
    <m/>
    <s v="Barcelona"/>
    <m/>
    <m/>
    <m/>
    <m/>
    <m/>
    <n v="933779196"/>
    <n v="934741602"/>
    <n v="934740228"/>
    <m/>
    <m/>
    <m/>
    <m/>
    <m/>
    <s v="Administrador"/>
    <s v=" Director Financiero"/>
    <s v=" Consejero"/>
    <s v=" Consejero Delegado"/>
    <s v=" Administrador"/>
    <m/>
    <m/>
    <m/>
    <m/>
    <s v="SI"/>
  </r>
  <r>
    <s v="FREEMATICA ESPAÃ‘A SL"/>
    <m/>
    <m/>
    <x v="1"/>
    <s v="28-11 937247220 Me indican llamar un poco mas tarde ya que estan todas las lineas ocupadas. 27-01  937247220-Dto. Soporte no pueden atenderme. "/>
    <s v="Venta especialista"/>
    <m/>
    <n v="937247220"/>
    <s v="freematica@freematica.com"/>
    <s v=" 683 164 135"/>
    <s v="B. Integradores TI generalistas"/>
    <s v="B61503918"/>
    <s v="AMPLIAR A: LA FORMACION EN TODAS LAS AREAS DE GESTION EMPRESARIAL.                                                                                                                                                          . "/>
    <s v="Freematica: Soluciones tecnológicas en la nube para gestión empresarial"/>
    <m/>
    <s v="Activa"/>
    <m/>
    <s v="Madrid"/>
    <m/>
    <m/>
    <m/>
    <m/>
    <m/>
    <n v="691350379"/>
    <n v="692177435"/>
    <n v="652993348"/>
    <n v="685125025"/>
    <m/>
    <m/>
    <m/>
    <m/>
    <m/>
    <m/>
    <m/>
    <m/>
    <m/>
    <m/>
    <m/>
    <m/>
    <m/>
    <s v="SI"/>
  </r>
  <r>
    <s v="SOFTWARE DE GESTION HOSPITALARIA SL"/>
    <m/>
    <m/>
    <x v="0"/>
    <m/>
    <s v="Venta especialista"/>
    <s v="Luis Jose Benavides Andrade"/>
    <n v="609300607"/>
    <s v="sghsgh@teleline.es"/>
    <m/>
    <s v="C. Integradores TI sectoriales"/>
    <s v="B61828257"/>
    <s v="CONFECCION, DISENO, PRODUCCION, DISTRIBUCION Y COMERCIALIZACION DE PROGRAMAS INFORMATICOS EN GENERAL Y EN ESPECIAL PARA LA GESTION DE HOSPITALES Y CENTROS SANITARIOS. COMPRA, VENTA, DISTRIBUCION DE EQUIPOS INFORMATICOS E. "/>
    <m/>
    <m/>
    <s v="Activa"/>
    <m/>
    <s v="Barcelona"/>
    <m/>
    <m/>
    <m/>
    <m/>
    <m/>
    <m/>
    <m/>
    <m/>
    <m/>
    <m/>
    <m/>
    <m/>
    <m/>
    <s v="Administrador"/>
    <s v=" Director Financiero"/>
    <s v=" Consejero"/>
    <s v=" Consejero Delegado"/>
    <s v=" Administrador"/>
    <m/>
    <m/>
    <m/>
    <m/>
    <s v="SI"/>
  </r>
  <r>
    <s v="SERVEIS D'INTERNET JAVAJAN SL"/>
    <m/>
    <m/>
    <x v="1"/>
    <s v="28-11 938 517 346 No contesta // 24-12 938 517 346 No contesta "/>
    <s v="Venta especialista"/>
    <s v="Juan Canals Fores"/>
    <n v="938517346"/>
    <s v="info@javajan.com"/>
    <s v="938 51 73 46"/>
    <s v="B. Integradores TI generalistas"/>
    <s v="B61950127"/>
    <s v="EL COMERCIO AL MAYOR Y DETALL DE PRODUCTOS INFORMATICOS, CONFECCION, ASESORAMIENTO, EXPLOTACION Y MANTENIMIENTO DE PROGRAMAS, PAGINAS WEB Y OTRAS ACTIVIDADES ANEXAS.. "/>
    <s v="Agencia especialista en posicionamiento seo y desarrollo web"/>
    <m/>
    <s v="Activa"/>
    <m/>
    <s v="Barcelona"/>
    <m/>
    <m/>
    <m/>
    <m/>
    <m/>
    <n v="661932020"/>
    <n v="661932036"/>
    <n v="656702241"/>
    <n v="653616290"/>
    <m/>
    <m/>
    <m/>
    <m/>
    <s v="Administrador"/>
    <s v=" Director Financiero"/>
    <s v=" Consejero"/>
    <s v=" Consejero Delegado"/>
    <s v=" Administrador"/>
    <m/>
    <m/>
    <m/>
    <m/>
    <s v="SI"/>
  </r>
  <r>
    <s v="SERVICIOS GLOBALES TELECOMUNICACIONES 2000 SL"/>
    <m/>
    <m/>
    <x v="3"/>
    <s v="24-12 934673940 No existe "/>
    <s v="Venta especialista"/>
    <s v="Salvador Pomares Huerta"/>
    <n v="934673940"/>
    <s v="veosat@veosat.com"/>
    <m/>
    <s v="-"/>
    <s v="B61975470"/>
    <s v="LA COMERCIALIZACION, EXPORTACION E IMPORTACION, VENTA, ALQUILER, DISTRIBUCION, INSTALACION, COLOCACION, REPARACION Y MANTENIMIENTO DE APARATOS Y COMPLEMENTOS AUDIOVISUALES, DE COMUNICACION Y TELEFONIA, ASI COMO TODAS AQUELLAS .... "/>
    <m/>
    <m/>
    <s v="Activa"/>
    <m/>
    <s v="Barcelona"/>
    <m/>
    <m/>
    <m/>
    <m/>
    <m/>
    <n v="934976178"/>
    <n v="932178262"/>
    <n v="695211933"/>
    <n v="695211932"/>
    <m/>
    <m/>
    <m/>
    <m/>
    <s v="Administrador"/>
    <s v=" Director Financiero"/>
    <s v=" Consejero"/>
    <s v=" Consejero Delegado"/>
    <s v=" Administrador"/>
    <m/>
    <m/>
    <m/>
    <m/>
    <s v="SI"/>
  </r>
  <r>
    <s v="EDUCAONLINE SL"/>
    <m/>
    <m/>
    <x v="5"/>
    <s v="Fecha de envío del correo: 1/20/2026"/>
    <s v="Venta especialista"/>
    <s v="Felipe Ares Cabrera"/>
    <n v="932151365"/>
    <s v="educaonline@educaweb.com"/>
    <m/>
    <s v="-"/>
    <s v="B62257589"/>
    <s v="DESARROLLO, COMERCIALIZACION Y VENTA DE TODO TIPO DE PRODUCTOS, SISTEMAS Y SERVICIOS DE INFORMACION PARA PARTICULARES, EMPRESAS E INSTITUCIONES EN EL AMBITO DE LA EDUCACION, DE LA FORMACION Y DEL TRABAJO, ETC.. "/>
    <m/>
    <m/>
    <s v="Activa"/>
    <m/>
    <s v="Barcelona"/>
    <m/>
    <m/>
    <m/>
    <m/>
    <m/>
    <m/>
    <m/>
    <m/>
    <m/>
    <m/>
    <m/>
    <m/>
    <m/>
    <s v="Administrador"/>
    <s v=" Director Financiero"/>
    <s v=" Consejero"/>
    <s v=" Consejero Delegado"/>
    <s v=" Administrador"/>
    <s v=" publi@educaweb.com"/>
    <m/>
    <m/>
    <m/>
    <s v="SI"/>
  </r>
  <r>
    <s v="E CONSULTING VIRTUAL SL"/>
    <m/>
    <m/>
    <x v="3"/>
    <m/>
    <s v="Venta especialista"/>
    <m/>
    <m/>
    <m/>
    <m/>
    <s v="B. Integradores TI generalistas"/>
    <s v="B62717954"/>
    <s v="LA ACTIVIDAD DE ASESORIA, CONSULTORIA, COMERCIO ELECTRONICO Y PUBLICIDAD A TRAVES DE INTERNET.. "/>
    <m/>
    <m/>
    <s v="No Activa"/>
    <m/>
    <s v="Barcelona"/>
    <m/>
    <m/>
    <m/>
    <m/>
    <m/>
    <m/>
    <m/>
    <m/>
    <m/>
    <m/>
    <m/>
    <m/>
    <m/>
    <m/>
    <m/>
    <m/>
    <m/>
    <m/>
    <m/>
    <m/>
    <m/>
    <m/>
    <s v="SI"/>
  </r>
  <r>
    <s v="KUREDU SOFTWARE SL"/>
    <m/>
    <m/>
    <x v="3"/>
    <s v="28-11 937708065 No contesta // 24-12 937708065 No contesta "/>
    <s v="Venta especialista"/>
    <s v="Joaquin Blasco AlemaÃ±"/>
    <n v="937708065"/>
    <s v="info@kuredosoftware.com"/>
    <m/>
    <s v="B. Integradores TI generalistas"/>
    <s v="B62788104"/>
    <s v="EL DESARROLLO Y COMERCIALIZACION DE APLICACIONES INFORMATICAS.. "/>
    <s v="Kuredu Software"/>
    <m/>
    <s v="No Activa"/>
    <m/>
    <s v="Barcelona"/>
    <m/>
    <m/>
    <m/>
    <m/>
    <m/>
    <n v="656803909"/>
    <n v="655596284"/>
    <n v="610226550"/>
    <n v="657984282"/>
    <m/>
    <m/>
    <m/>
    <m/>
    <s v="Administrador"/>
    <s v=" Director Financiero"/>
    <s v=" Consejero"/>
    <s v=" Consejero Delegado"/>
    <s v=" Administrador"/>
    <m/>
    <m/>
    <m/>
    <m/>
    <s v="SI"/>
  </r>
  <r>
    <s v="10DENCEHISPAHARD SL"/>
    <m/>
    <m/>
    <x v="3"/>
    <s v="Cerrada"/>
    <s v="Susana"/>
    <s v="Maria Vasileff Ann"/>
    <n v="937619401"/>
    <s v="info@cdmon.com"/>
    <m/>
    <s v="-"/>
    <s v="B62844725"/>
    <s v="LA VENTA DE ORDENADORES, PROGRAMAS DE INFORMATICA, SOFTWARE, HARDWARE, TELEFONIA, ASI COMO REPARACION Y MANTENIMIENTO DE LOS MISMOS. DISENO Y ELABORACION DE PAGINAS WEB PARA INTERNET Y VENTA DE MATERIAL DE OFICINA, ETC. . "/>
    <m/>
    <m/>
    <s v="No Activa"/>
    <m/>
    <s v="Barcelona"/>
    <m/>
    <m/>
    <m/>
    <m/>
    <m/>
    <n v="937614976"/>
    <n v="937627574"/>
    <n v="937653268"/>
    <n v="937614977"/>
    <s v=" Kenneth Warren Thomas"/>
    <s v=" Ann Maria Vasileff"/>
    <s v=" Marc M Mayo"/>
    <m/>
    <s v="Administrador"/>
    <s v=" Director Financiero"/>
    <s v=" Consejero"/>
    <s v=" Consejero Delegado"/>
    <s v=" Administrador"/>
    <s v=" dominios@cdmon.com"/>
    <s v=" tecnico@cdmon.com"/>
    <s v=" comercial@cdmon.com"/>
    <s v=" tecnic@cdmon.com"/>
    <s v="SI"/>
  </r>
  <r>
    <s v="FEED INVEST SL"/>
    <m/>
    <m/>
    <x v="0"/>
    <m/>
    <s v="Venta especialista"/>
    <m/>
    <n v="973213406"/>
    <m/>
    <m/>
    <s v="E. Consultoras innovación digital"/>
    <s v="B63193585"/>
    <s v="COMPRA-VENTA DE ADITIVOS PARA ALIMENTACION ANIMAL Y PRODUCTOS FARMACOLOGICOS. ASESORIA COMERCIAL ZOOTECNICA DE IMPORTACION, EXPORTACION Y REPRESENTACION AGROPECUARIA.ETC                                                   . "/>
    <m/>
    <m/>
    <s v="Activa"/>
    <m/>
    <s v="Lleida"/>
    <m/>
    <m/>
    <m/>
    <m/>
    <m/>
    <m/>
    <m/>
    <m/>
    <m/>
    <m/>
    <m/>
    <m/>
    <m/>
    <m/>
    <m/>
    <m/>
    <m/>
    <m/>
    <m/>
    <m/>
    <m/>
    <m/>
    <s v="SI"/>
  </r>
  <r>
    <s v="ESTRUCTURAS ARES SL"/>
    <m/>
    <m/>
    <x v="3"/>
    <s v="Se dedian al sector de la construcción"/>
    <s v="Susana"/>
    <s v="Jose Oriol Sanz Cunties"/>
    <n v="933811045"/>
    <m/>
    <m/>
    <s v="-"/>
    <s v="B63956825"/>
    <s v="LA PROMOCION INMOBILIARIA DE TERRENOS Y EDIFICACIONES, CONSTRUCCION DE EDIFICIOS, Y OBRAS CIVILES, REPARACION, ACABADO Y CONSERVACION DE TODA CLASE DE OBRAS, CONSOLIDACION Y PREPARACION DE TERRENOS, DEMOLICIONES, Y CIMEN. "/>
    <m/>
    <m/>
    <s v="Activa"/>
    <m/>
    <s v="Barcelona"/>
    <m/>
    <m/>
    <m/>
    <m/>
    <m/>
    <n v="931632054"/>
    <n v="931662936"/>
    <n v="679244216"/>
    <n v="658283388"/>
    <s v=" Manuel Jose PeÃ±a Marco"/>
    <s v=" Josep Amores Guevara"/>
    <m/>
    <m/>
    <s v="Administrador"/>
    <s v=" Director Financiero"/>
    <s v=" Consejero"/>
    <s v=" Consejero Delegado"/>
    <s v=" Administrador"/>
    <m/>
    <m/>
    <m/>
    <m/>
    <s v="SI"/>
  </r>
  <r>
    <s v="LAANET SERVICIOS Y SOLUCIONES TELEMATICOS S.L"/>
    <m/>
    <m/>
    <x v="5"/>
    <s v="28-11 937356902 Llamar a principios de año "/>
    <s v="Venta especialista"/>
    <s v="Jesus Hijazo Barcelo"/>
    <n v="937356902"/>
    <s v="contactar@buscopisocasa.com"/>
    <s v="937 35 69 02"/>
    <s v="B. Integradores TI generalistas"/>
    <s v="B64103799"/>
    <s v="CREACION DE PROGRAMAS INFORMATICOS, ASI COMO LA CREACION Y MANTENIMIENTO DE PAGINAS WEB. "/>
    <s v="Inicio - Desarrollo, marketing online, comunicación y neuromarketing"/>
    <m/>
    <s v="Activa"/>
    <m/>
    <s v="Barcelona"/>
    <m/>
    <m/>
    <m/>
    <m/>
    <m/>
    <m/>
    <m/>
    <m/>
    <m/>
    <m/>
    <m/>
    <m/>
    <m/>
    <s v="Administrador"/>
    <s v=" Director Financiero"/>
    <s v=" Consejero"/>
    <s v=" Consejero Delegado"/>
    <s v=" Administrador"/>
    <m/>
    <m/>
    <m/>
    <m/>
    <s v="SI"/>
  </r>
  <r>
    <s v="DASSAULT SYSTEMES ESPAÃ‘A SL"/>
    <m/>
    <m/>
    <x v="2"/>
    <s v="28/11/2025 +34 934875511 No encaja el modelo con su negocio actual "/>
    <s v="Venta especialista"/>
    <m/>
    <n v="915467144"/>
    <m/>
    <m/>
    <m/>
    <s v="B64389760"/>
    <s v="PROGRAMACION, DESARROLLO, PRODUCCION, COMERCIALIZACION, COMPRA, VENTA O ALQUILER DE SOFTWARE, APLICACIONES Y HERRAMIENTAS INFORMATICAS, EN PARTICULAR EN LOS AMBITOS DEL DISEÃ‘O 3D, SOLUCIONES, MODELADO, SIMULACIONES, ETC.. "/>
    <s v="Virtual Worlds for Real Life | Dassault Systèmes"/>
    <m/>
    <s v="No Activa"/>
    <m/>
    <s v="Madrid"/>
    <m/>
    <m/>
    <m/>
    <m/>
    <m/>
    <n v="915467142"/>
    <n v="915467141"/>
    <n v="915467135"/>
    <n v="915467131"/>
    <m/>
    <m/>
    <m/>
    <m/>
    <m/>
    <m/>
    <m/>
    <m/>
    <m/>
    <m/>
    <m/>
    <m/>
    <m/>
    <s v="SI"/>
  </r>
  <r>
    <s v="RMP MARINE BARCELONA AGLAZE SL"/>
    <m/>
    <m/>
    <x v="0"/>
    <m/>
    <s v="Venta especialista"/>
    <m/>
    <n v="934423870"/>
    <m/>
    <m/>
    <s v="C. Integradores TI sectoriales"/>
    <s v="B64495716"/>
    <s v="APLICACION DE PRODUCTOS DE LIMPIEZA Y PROTECCION A EMBARCACIONES NAUTICAS. REPARACION Y MANTENIMIENTO DE EMBARCACIONES NAUTICAS. COMERCIALIZACION, DISTRIBUCION Y VENTA DE PRODUCTOS DE LIMPIEZA, ETC. "/>
    <m/>
    <m/>
    <s v="Activa"/>
    <m/>
    <s v="Barcelona"/>
    <m/>
    <m/>
    <m/>
    <m/>
    <m/>
    <n v="635861527"/>
    <n v="609136165"/>
    <n v="690257519"/>
    <m/>
    <m/>
    <m/>
    <m/>
    <m/>
    <m/>
    <m/>
    <m/>
    <m/>
    <m/>
    <m/>
    <m/>
    <m/>
    <m/>
    <s v="SI"/>
  </r>
  <r>
    <s v="BIOACCEZ CONTROLS SL"/>
    <m/>
    <m/>
    <x v="2"/>
    <s v="09/12/2025 683230607 Trabajan solo en el extranjero por lo que no ofrecen este tipo de productos o soluciones "/>
    <s v="Venta especialista"/>
    <s v="Jose Miguel Rodriguez Garcia Castillo"/>
    <n v="938515493"/>
    <s v="info@bioaccez.com"/>
    <s v="938 515 493"/>
    <s v="C. Integradores TI sectoriales"/>
    <s v="B64539190"/>
    <s v="INVESTIGACION, CONSULTORIA, DESARROLLO, FABRICACION, DISTRIBUCION, COMERCIALIZACION Y MANTENIMIENTO DE INSTRUMENTACION Y EQUIPOS DE CONTROL DE ACCESOS Y PRESENCIA, DESARROLLO DE SOFTWARE RELACIONADO CON LA MENCIONADA TEC. "/>
    <s v="Technologies - Bioaccez"/>
    <m/>
    <s v="Activa"/>
    <m/>
    <s v="Barcelona"/>
    <m/>
    <m/>
    <m/>
    <m/>
    <m/>
    <n v="646192858"/>
    <n v="699085962"/>
    <n v="615624782"/>
    <n v="678414953"/>
    <s v=" Javier Hernandez Aldea"/>
    <s v=" Gonzalo Garcia Rabadan Yuste"/>
    <m/>
    <m/>
    <s v="Administrador"/>
    <s v=" Director Financiero"/>
    <s v=" Consejero"/>
    <s v=" Consejero Delegado"/>
    <s v=" Administrador"/>
    <m/>
    <m/>
    <m/>
    <m/>
    <s v="SI"/>
  </r>
  <r>
    <s v="GREENPOWER MONITOR"/>
    <m/>
    <m/>
    <x v="0"/>
    <m/>
    <s v="Venta especialista"/>
    <m/>
    <s v="935 510 703"/>
    <s v="news@greenpowermonitor.com"/>
    <m/>
    <s v="C. Integradores TI sectoriales"/>
    <s v="B64760655"/>
    <s v="VENTA, DISTRIBUCION, COMERCIALIZACION Y CUALQUIER OTRO TIPO DE EXPLOTACION RELACIONADA CON LA MONITORIZACION, TELEMETRIA, CONTROL Y SUPERVISION DE CUALQUIER TIPO DE DISPOSITIVO O INSTALACION, DE PRODUCTOS ELECTRONICOS, E. "/>
    <s v="GreenPowerMonitor – Monitoring, Control and Asset Management Solutions"/>
    <m/>
    <s v="Activa"/>
    <m/>
    <s v="Barcelona"/>
    <m/>
    <m/>
    <m/>
    <m/>
    <m/>
    <n v="987409496"/>
    <n v="695493691"/>
    <n v="695493673"/>
    <n v="695493671"/>
    <m/>
    <m/>
    <m/>
    <m/>
    <m/>
    <m/>
    <m/>
    <m/>
    <m/>
    <m/>
    <m/>
    <m/>
    <m/>
    <s v="SI"/>
  </r>
  <r>
    <s v="PLADO INVEST SL"/>
    <m/>
    <m/>
    <x v="0"/>
    <m/>
    <s v="Venta especialista"/>
    <s v="Raquel Ruiz Tortajada"/>
    <m/>
    <m/>
    <m/>
    <s v="E. Consultoras innovación digital"/>
    <s v="B64789555"/>
    <s v="DENTRO DEL AMBITO DE INTERNET OFRECER AL CLIENTE/USUARIO, SERVICIOS DE INFORMACION CLASIFICADA (SISTEMAS DE LISTAS), SOBRE CONTENIDOS Y SECTORES DIVERSOS, FACILITAR EL INTERCAMBIO DE DICHA INFORMACION. ETC.. "/>
    <m/>
    <m/>
    <s v="Activa"/>
    <m/>
    <s v="Barcelona"/>
    <m/>
    <m/>
    <m/>
    <m/>
    <m/>
    <m/>
    <m/>
    <m/>
    <m/>
    <m/>
    <m/>
    <m/>
    <m/>
    <s v="Administrador"/>
    <s v=" Director Financiero"/>
    <s v=" Consejero"/>
    <s v=" Consejero Delegado"/>
    <s v=" Administrador"/>
    <m/>
    <m/>
    <m/>
    <m/>
    <s v="SI"/>
  </r>
  <r>
    <s v="LABORATORIS CASUALS SL"/>
    <m/>
    <m/>
    <x v="0"/>
    <m/>
    <s v="Venta especialista"/>
    <s v="Juan Antonio Blanco Gomez"/>
    <m/>
    <m/>
    <m/>
    <s v="E. Consultoras innovación digital"/>
    <s v="B65127573"/>
    <s v="PRESTACION DE SERVICIOS INFORMATICOS, DE TELECOMUNICACIONES Y CONSULTORIA AEMPRESAS Y PARTICULARES. SERVICIOS TALES COMO EL HOSTING, HOUSING, MULTIMEDIA, DESARROLLO DE ENTORNOS WEB Y APLICACIONES SOBRE PROTOCOLOS DE INTE. "/>
    <m/>
    <m/>
    <s v="Activa"/>
    <m/>
    <s v="Barcelona"/>
    <m/>
    <m/>
    <m/>
    <m/>
    <m/>
    <m/>
    <m/>
    <m/>
    <m/>
    <m/>
    <m/>
    <m/>
    <m/>
    <s v="Administrador"/>
    <s v=" Director Financiero"/>
    <s v=" Consejero"/>
    <s v=" Consejero Delegado"/>
    <s v=" Administrador"/>
    <m/>
    <m/>
    <m/>
    <m/>
    <s v="SI"/>
  </r>
  <r>
    <s v="SYNTEC SOLUCIONES TI SL"/>
    <m/>
    <m/>
    <x v="3"/>
    <s v="9-12 697 53 47 71 No contesta - 93 348 63 41 No contesta // 10-12 93 348 63 41 No contesta - 697 53 47 71 No contesta // 24-12 93 348 63 41Contacto con Oliver y quedamos en habalr el dia 8 ya que ahora mismo esta en tienda y no puede hablar"/>
    <s v="Venta especialista"/>
    <m/>
    <n v="935175468"/>
    <s v="info@syntec.es"/>
    <s v="697 53 47 71 / 93 348 63 41"/>
    <s v="D. Desarrolladores de soluciones digitales básicas"/>
    <s v="B65141624"/>
    <s v="EL DESARROLLO DE APLICACIONES INFORMATICAS, SOFTWARE, DESDE LA CONCEPTUALIZACION DEL PRODUCTO O NECESIDAD INFORMATICA HASTA LA CORRECTA IMPLEMENTACION DE LA APLICACION. ETC.. "/>
    <s v="Home - Syntec Solutiones TI"/>
    <m/>
    <s v="No Activa"/>
    <m/>
    <s v="Barcelona"/>
    <m/>
    <m/>
    <m/>
    <m/>
    <m/>
    <n v="697534771"/>
    <n v="654543122"/>
    <m/>
    <m/>
    <m/>
    <m/>
    <m/>
    <m/>
    <m/>
    <m/>
    <m/>
    <m/>
    <m/>
    <m/>
    <m/>
    <m/>
    <m/>
    <s v="SI"/>
  </r>
  <r>
    <s v="SAIMA SOLUTIONS SL"/>
    <m/>
    <m/>
    <x v="1"/>
    <s v="9-12 93 518 91 91 No contesta // 24-12 93 518 91 91 No contesta "/>
    <s v="Venta especialista"/>
    <m/>
    <n v="935189191"/>
    <s v="info@saimasolutions.com"/>
    <s v="+34 935 189 191"/>
    <s v="C. Integradores TI sectoriales"/>
    <s v="B65179996"/>
    <s v="TODA CLASE DE SERVICIOS DE FORMACION, CONSULTORIA Y ASESORAMIENTO DE INFORMATICA, PROGRAMACION, Y ORGANIZACION, ASI COMO CUALQUIER OTRA ACTIVIDAD QUE DIRECTA O INDIRECTAMENTE TENGA RELACION CON LA ACTIVIDAD PRINCIPAL, ET. "/>
    <s v="SAIMA Solutions| Inteligencia Artificial, BI y Analítica"/>
    <m/>
    <s v="Activa"/>
    <m/>
    <s v="Barcelona"/>
    <m/>
    <m/>
    <m/>
    <m/>
    <m/>
    <n v="635658370"/>
    <m/>
    <m/>
    <m/>
    <m/>
    <m/>
    <m/>
    <m/>
    <m/>
    <m/>
    <m/>
    <m/>
    <m/>
    <m/>
    <m/>
    <m/>
    <m/>
    <s v="SI"/>
  </r>
  <r>
    <s v="PLAYAMEDIA SL"/>
    <m/>
    <m/>
    <x v="3"/>
    <s v="Centrado en marketingg"/>
    <s v="Susana"/>
    <s v="Antonio Francisco Ramos Galvez"/>
    <n v="932215932"/>
    <s v="contact@playamedia.com"/>
    <m/>
    <s v="-"/>
    <s v="B65248676"/>
    <s v="SERVICIOS DE PUBLICIDAD Y MARKETING. SERVICIOS DE CONSULTORIA Y ASESORAMIENTO SOBRE DIRECCION Y GESTION EMPRESARIAL. DESARROLLO DE IMPLEMENTACION DE PROGRAMAS INFORMATICOS. SERVICIOS DE CONSULTORIA INFORMATICA, ETC.. "/>
    <m/>
    <m/>
    <s v="No Activa"/>
    <m/>
    <s v="Barcelona"/>
    <m/>
    <m/>
    <m/>
    <m/>
    <m/>
    <n v="936760718"/>
    <n v="693771596"/>
    <n v="693779604"/>
    <n v="689751396"/>
    <m/>
    <m/>
    <m/>
    <m/>
    <s v="Administrador"/>
    <s v=" Director Financiero"/>
    <s v=" Consejero"/>
    <s v=" Consejero Delegado"/>
    <s v=" Administrador"/>
    <m/>
    <m/>
    <m/>
    <m/>
    <s v="SI"/>
  </r>
  <r>
    <s v="FROTCOM SPAIN SL"/>
    <m/>
    <m/>
    <x v="0"/>
    <m/>
    <s v="Venta especialista"/>
    <s v="Raul Martin Lopez"/>
    <n v="937588881"/>
    <m/>
    <m/>
    <s v="E. Consultoras innovación digital"/>
    <s v="B65350456"/>
    <s v="LA COMPRA, VENTA, IMPORTACION, EXPORTACION, INSTALACION, REPARACION Y MANTENIMIENTO DE SISTEMAS DE COMUNICACIONES MOVILES Y DE LOCALIZACION.. "/>
    <m/>
    <m/>
    <s v="Activa"/>
    <m/>
    <s v="Barcelona"/>
    <m/>
    <m/>
    <m/>
    <m/>
    <m/>
    <m/>
    <m/>
    <m/>
    <m/>
    <m/>
    <m/>
    <m/>
    <m/>
    <s v="Administrador"/>
    <s v=" Director Financiero"/>
    <s v=" Consejero"/>
    <s v=" Consejero Delegado"/>
    <s v=" Administrador"/>
    <m/>
    <m/>
    <m/>
    <m/>
    <s v="SI"/>
  </r>
  <r>
    <s v="MARLEX CONEXION SL"/>
    <m/>
    <m/>
    <x v="4"/>
    <s v="16-12 931 255 300 Contacta Phillipe y me indica que Joan es el encargado y que mejor mandar correo  27-01  931 255 300-No disponible."/>
    <s v="Venta especialista"/>
    <s v="Luis Fernandez PeÃ±a"/>
    <n v="936119822"/>
    <s v="marlex@marlexconexion.com"/>
    <s v="+34 931 255 300"/>
    <s v="A. Informáticos"/>
    <s v="B65398588"/>
    <s v="EL DESARROLLO DE PAQUETES DE PROGRAMAS DE APLICACIONES PARA SU PROCESO EN ORDENADOR, LA ASESORIA INFORMATICA Y LA COMPRA VENTA DE MATERIAL INFORMATICO. "/>
    <s v="Empresa"/>
    <m/>
    <s v="Activa"/>
    <m/>
    <s v="Barcelona"/>
    <m/>
    <m/>
    <m/>
    <m/>
    <m/>
    <n v="931255300"/>
    <m/>
    <m/>
    <m/>
    <s v=" Jorge Garcia Codina"/>
    <s v=" BegoÃ±a Sanchez"/>
    <s v=" Union EspaÃ±ola Entidades Aseguradoras Reasegur"/>
    <m/>
    <s v="Administrador"/>
    <s v=" Director Financiero"/>
    <s v=" Consejero"/>
    <s v=" Consejero Delegado"/>
    <s v=" Administrador"/>
    <m/>
    <m/>
    <m/>
    <m/>
    <s v="SI"/>
  </r>
  <r>
    <s v="IVANOVICH GAMES SL"/>
    <m/>
    <m/>
    <x v="3"/>
    <s v="Videojuegos"/>
    <s v="Susana"/>
    <s v="Aart Jan Hemmink"/>
    <n v="689471316"/>
    <m/>
    <m/>
    <s v="-"/>
    <s v="B65425548"/>
    <s v="LA COMPRA, VENTA Y ELABORACION DE PROGRAMAS PARA EQUIPOS ELECTRONICOS. "/>
    <m/>
    <m/>
    <s v="No Activa"/>
    <m/>
    <s v="Barcelona"/>
    <m/>
    <m/>
    <m/>
    <m/>
    <m/>
    <n v="649725493"/>
    <m/>
    <m/>
    <m/>
    <s v=" Geoffrey Elliott Stephen"/>
    <s v=" Mads Linden"/>
    <s v=" Stephen Geoffrey Elliott"/>
    <s v=" Jan Hemmink Aart"/>
    <s v="Administrador"/>
    <s v=" Director Financiero"/>
    <s v=" Consejero"/>
    <s v=" Consejero Delegado"/>
    <s v=" Administrador"/>
    <m/>
    <m/>
    <m/>
    <m/>
    <s v="SI"/>
  </r>
  <r>
    <s v="TANTATECH SERVEIS INFORMATICS DE PROXIMITAT SL"/>
    <m/>
    <m/>
    <x v="2"/>
    <s v="23-01 606515431- Gerente Armado comenta que ahora mismo está la empresa parada con poca actividad, llamar en un año a ver si ha mejorado la situación y es viable una colaboración."/>
    <s v="Venta especialista"/>
    <s v="Frederic Olivera Garcia"/>
    <n v="606515431"/>
    <m/>
    <m/>
    <s v="A. Informáticos"/>
    <s v="B65559932"/>
    <s v="INVESTIGACION DE PRODUCCION, COMERCIALIZACION, ASESORAMIENTO Y DESARROLLO DE SOFTWARE Y PROGRAMAS INFORMATICOS, ASI COMO EL DESARROLLO DE PLATAFORMAS TECNOLOGICAS QUE INCLUYAN HARDWARE Y SOFTWARE ETC. "/>
    <m/>
    <m/>
    <s v="Activa"/>
    <m/>
    <s v="Barcelona"/>
    <m/>
    <m/>
    <m/>
    <m/>
    <m/>
    <m/>
    <m/>
    <m/>
    <m/>
    <s v=" Javier Aura Laballos"/>
    <s v=" Candido Pleguezuelos Aguilera"/>
    <m/>
    <m/>
    <s v="Administrador"/>
    <s v=" Director Financiero"/>
    <s v=" Consejero"/>
    <s v=" Consejero Delegado"/>
    <s v=" Administrador"/>
    <m/>
    <m/>
    <m/>
    <m/>
    <s v="SI"/>
  </r>
  <r>
    <s v="SNOB TECHNOLOGIES SL"/>
    <m/>
    <m/>
    <x v="1"/>
    <s v="05-02 682525646-No disponible. 06-02 682525646-No disponible. 09-02 682525646-No disponible."/>
    <s v="Venta especialista"/>
    <m/>
    <n v="682525646"/>
    <m/>
    <m/>
    <s v="B. Integradores TI generalistas"/>
    <s v="B65626145"/>
    <s v="EL DESARROLLO, EXPLOTACION, PRODUCCION Y GESTION DE TODAS LAS TECNICAS Y PRODUCTOS DE COMUNICACION EN SU SENTIDO MAS AMPLIO YA SEA TELEMATICA, TELEFONICA, INFORMATICA O MULTIMEDIA, ETC. "/>
    <m/>
    <m/>
    <s v="Activa"/>
    <m/>
    <s v="Barcelona"/>
    <m/>
    <m/>
    <m/>
    <m/>
    <m/>
    <n v="649098038"/>
    <m/>
    <m/>
    <m/>
    <m/>
    <m/>
    <m/>
    <m/>
    <m/>
    <m/>
    <m/>
    <m/>
    <m/>
    <m/>
    <m/>
    <m/>
    <m/>
    <s v="SI"/>
  </r>
  <r>
    <s v="ADDVANTAGE COMUNICACION GRAFICA SL"/>
    <m/>
    <m/>
    <x v="0"/>
    <m/>
    <s v="Venta especialista"/>
    <m/>
    <n v="936675040"/>
    <m/>
    <m/>
    <s v="E. Consultoras innovación digital"/>
    <s v="B65640989"/>
    <s v="CREACION, GESTION Y SUMINISTRO DE DATOS PARA TODO TIPO DE MEDIOS DE COMUNICACION, ASI COMO SU COMERCIALIZACION Y MANTENIMIENTO. "/>
    <m/>
    <m/>
    <s v="Activa"/>
    <m/>
    <s v="Barcelona"/>
    <m/>
    <m/>
    <m/>
    <m/>
    <m/>
    <n v="932694698"/>
    <m/>
    <m/>
    <m/>
    <m/>
    <m/>
    <m/>
    <m/>
    <m/>
    <m/>
    <m/>
    <m/>
    <m/>
    <m/>
    <m/>
    <m/>
    <m/>
    <s v="SI"/>
  </r>
  <r>
    <s v="ASEMINFOR SL"/>
    <m/>
    <m/>
    <x v="4"/>
    <s v="19-12 987418682 No contesta - 930 045 270 Preguntar por jeronimo una vez se haya vuelto de vacaciones "/>
    <s v="Venta especialista"/>
    <m/>
    <n v="987418682"/>
    <s v="compras@aseminfor.es"/>
    <s v="930 045 270"/>
    <s v="A. Informáticos"/>
    <s v="B65756439"/>
    <s v="EL DESARROLLO, PRODUCCION, COMERCIALIZACION, IMPORTACION, EXPORTACION AL MAYOR Y AL MENOR, DIRECTA O INDIRECTAMENTE DE COMPONENTES ELECTRONICOS PARA ORDENADORES, COMPONENTES DE HARDWARE, ETC. "/>
    <s v="Aseminfor: Novedades y Ofertas de Fabricantes"/>
    <m/>
    <s v="No Activa"/>
    <m/>
    <s v="Barcelona"/>
    <m/>
    <m/>
    <m/>
    <m/>
    <m/>
    <n v="626633631"/>
    <m/>
    <m/>
    <m/>
    <m/>
    <m/>
    <m/>
    <m/>
    <m/>
    <m/>
    <m/>
    <m/>
    <m/>
    <m/>
    <m/>
    <m/>
    <m/>
    <s v="SI"/>
  </r>
  <r>
    <s v="MILLORSERVEI COMUNICACIONS SL"/>
    <m/>
    <m/>
    <x v="2"/>
    <s v="19-12 937075955 Contacto con Alexandra y me indica que mejor mandar correo a backoffice@satmaticgroup.com 28-01 937075955- Llamar a partir de las 15.30. 28-01 937075955- Alexandra gk reenvió el email le dijeron que no interesaba y no recibió respuesta."/>
    <s v="Venta especialista"/>
    <s v="Juan Bover Casajuana"/>
    <n v="937075955"/>
    <s v="info@satmaticgroup.com"/>
    <s v="93 707 59 55"/>
    <s v="B. Integradores TI generalistas"/>
    <s v="B65760571"/>
    <s v="LA DISTRIBUCION, SUMINISTRO E IMPLEMENTACION DE SOLUCIONES DE COMUNICACION, TANTO EN LA PARTE DE GESTION DE LINEAS MEDIANTE OPERADORES PUBLICOS HOMOLOGADOS, COMO EN LA INFRAESTRUCTURA DE HARDWARE, ETC. "/>
    <s v="Satmàtic Group - SATMATIC Group"/>
    <m/>
    <s v="Activa"/>
    <m/>
    <s v="Barcelona"/>
    <m/>
    <m/>
    <m/>
    <m/>
    <m/>
    <n v="931257765"/>
    <m/>
    <m/>
    <m/>
    <m/>
    <m/>
    <m/>
    <m/>
    <s v="Administrador"/>
    <s v=" Director Financiero"/>
    <s v=" Consejero"/>
    <s v=" Consejero Delegado"/>
    <s v=" Administrador"/>
    <m/>
    <m/>
    <m/>
    <m/>
    <s v="SI"/>
  </r>
  <r>
    <s v="REAL MVS ESPAÃ‘OLA SL"/>
    <m/>
    <m/>
    <x v="4"/>
    <s v="19-12 687 790 968 Contacto con Maria, es un holding empresarial incluso en Holanda dan soporte informatico a Orange. Informo del modelo colaborativo y me pide mandar correo a _x000a_maria@rls.nl para concertar reunion por Teams en enero  28-01 687 790 968- No disponible. 29-01 687 790 968-No disponible.30-01 976952857-  Gk comenta que no se encuentra Maria que toma nota de mis datos y nos devuelve la llamada o email. 03-02 687 790 968- No disponible.04-02 687 790 968-No disponible."/>
    <s v="Venta especialista"/>
    <s v="Modesto Alvarez Rodriguez"/>
    <m/>
    <s v="info@realmvs.es"/>
    <s v="687 790 968"/>
    <m/>
    <s v="B65951006"/>
    <s v="LA PRESTACION DE SERVICIOS LOGISTICOS EN EL SECTOR DE LAS TECNOLOGIAS DE LA INFORMACION. REALIZACION DE TAREAS DE MANTENIMIENTO Y REPARACION DE EQUIPOS INFORMATICOS. "/>
    <m/>
    <m/>
    <s v="Activa"/>
    <m/>
    <s v="Barcelona"/>
    <m/>
    <m/>
    <m/>
    <m/>
    <m/>
    <m/>
    <m/>
    <m/>
    <m/>
    <m/>
    <m/>
    <m/>
    <m/>
    <s v="Administrador"/>
    <s v=" Director Financiero"/>
    <s v=" Consejero"/>
    <s v=" Consejero Delegado"/>
    <s v=" Administrador"/>
    <m/>
    <m/>
    <m/>
    <m/>
    <s v="SI"/>
  </r>
  <r>
    <s v="DIGIT ACCESS MULTIMEDIA SL"/>
    <m/>
    <m/>
    <x v="3"/>
    <s v="Se dedican a cámaras, fotogradía, etc."/>
    <s v="Susana"/>
    <s v="Juan Luis Rivero Herreria"/>
    <n v="931270905"/>
    <m/>
    <m/>
    <m/>
    <s v="B65986267"/>
    <s v="DISTRIBUCION DE PRODUCTOS ELECTRONICOS, ELECTRODOMESTICOS, MULTIMEDIA, FOTOGRAFIA, TELEFONIA, INFORMATICA, IMPRESION, TRATAMIENTO DE IMAGENES, CONSUMIBLES PARA LA IMPRESION, PILAS, BATERIAS, CARGADORES Y DEMAS PRODUCTOS SIMILARES. "/>
    <m/>
    <m/>
    <s v="Activa"/>
    <m/>
    <s v="Barcelona"/>
    <m/>
    <m/>
    <m/>
    <m/>
    <m/>
    <n v="977910537"/>
    <n v="609554917"/>
    <n v="608671949"/>
    <n v="675686857"/>
    <m/>
    <m/>
    <m/>
    <m/>
    <s v="Administrador"/>
    <s v=" Director Financiero"/>
    <s v=" Consejero"/>
    <s v=" Consejero Delegado"/>
    <s v=" Administrador"/>
    <m/>
    <m/>
    <m/>
    <m/>
    <s v="SI"/>
  </r>
  <r>
    <s v="RBC 4EVER SL"/>
    <m/>
    <m/>
    <x v="0"/>
    <m/>
    <s v="Venta especialista"/>
    <s v="Gabriel Navarro Arquero"/>
    <n v="932132687"/>
    <m/>
    <m/>
    <s v="E. Consultoras innovación digital"/>
    <s v="B66007766"/>
    <s v="PRESTACION DE SERVICIOS, INFORMATICA, TELECOMUNICACIONES Y OFIMATICA, INVESTIGACION, DESARROLLO E INNOVACION. "/>
    <m/>
    <m/>
    <s v="Activa"/>
    <m/>
    <s v="Barcelona"/>
    <m/>
    <m/>
    <m/>
    <m/>
    <m/>
    <n v="619113803"/>
    <n v="684006311"/>
    <m/>
    <m/>
    <m/>
    <m/>
    <m/>
    <m/>
    <s v="Administrador"/>
    <s v=" Director Financiero"/>
    <s v=" Consejero"/>
    <s v=" Consejero Delegado"/>
    <s v=" Administrador"/>
    <m/>
    <m/>
    <m/>
    <m/>
    <s v="SI"/>
  </r>
  <r>
    <s v="VINT-13 CONSULTORIA SL"/>
    <m/>
    <m/>
    <x v="1"/>
    <s v="19-12 93 812 32 00 No contesta 28-01 93 812 32 00-Gk Gabriela que Alberto está de baja y es la persona que se encarga de los partners. Llamar martes 02-02."/>
    <s v="Venta especialista"/>
    <m/>
    <n v="938890370"/>
    <s v="info@v13consultoria.com"/>
    <s v="93 812 32 00"/>
    <m/>
    <s v="B66144577"/>
    <s v="EXPLOTACION DE UN NEGOCIO DEDICADO A LA CONSULTORIA EN EL AMBITO DE LA INFORMATICA, EL SOPORTE Y LA IMPLANTACION DE APLICACIONES INFORMATICAS, ASI COMO LA COMERCIALIZACION DE TODO TIPO DE HERRAMIENTAS ETC. "/>
    <m/>
    <m/>
    <s v="Activa"/>
    <m/>
    <s v="Barcelona"/>
    <m/>
    <m/>
    <m/>
    <m/>
    <m/>
    <n v="938123200"/>
    <m/>
    <m/>
    <m/>
    <m/>
    <m/>
    <m/>
    <m/>
    <m/>
    <m/>
    <m/>
    <m/>
    <m/>
    <m/>
    <m/>
    <m/>
    <m/>
    <s v="SI"/>
  </r>
  <r>
    <s v="AVM SOLUCIONES AUDIOVISUALES SL"/>
    <m/>
    <m/>
    <x v="3"/>
    <s v="Audiovisuales"/>
    <s v="Susana"/>
    <m/>
    <n v="932779456"/>
    <m/>
    <m/>
    <m/>
    <s v="B66269242"/>
    <s v="COMPRA, VENTA, ALQUILER, INSTALACION, REPARACION Y MANTENIMIENTO DE TELEFONIA FIJA Y MOVIL, TELEFAX, EMISORAS, ASI COMO TODO TIPO DE AOARATOS ELECTRONICOS RELACIONADOS CON LA TELEFONIA, ETC. "/>
    <m/>
    <m/>
    <s v="Activa"/>
    <m/>
    <s v="Barcelona"/>
    <m/>
    <m/>
    <m/>
    <m/>
    <m/>
    <n v="931173428"/>
    <n v="673607597"/>
    <n v="645547075"/>
    <n v="685142855"/>
    <m/>
    <m/>
    <m/>
    <m/>
    <m/>
    <m/>
    <m/>
    <m/>
    <m/>
    <m/>
    <m/>
    <m/>
    <m/>
    <s v="SI"/>
  </r>
  <r>
    <s v="GLOVOAPP23 SL"/>
    <m/>
    <m/>
    <x v="3"/>
    <s v="App de Glovo"/>
    <s v="Susana"/>
    <s v="Florencio Nieto Villodre"/>
    <n v="932204564"/>
    <m/>
    <m/>
    <m/>
    <s v="B66362906"/>
    <s v="(CNAE 4619) LA EXPLOTACION DE APLICACIONES INFORMATICAS DE SERVICIOS DE RECADERO CON FACULTAD DE ADQUISICION DE BIENES POR CUENTA AJENA ACTUANDO COMO COMISIONISTA. "/>
    <m/>
    <m/>
    <s v="No Activa"/>
    <m/>
    <s v="Barcelona"/>
    <m/>
    <m/>
    <m/>
    <m/>
    <m/>
    <n v="931295896"/>
    <n v="945710338"/>
    <n v="666388296"/>
    <m/>
    <s v=" Alvaro Nieto Tolosa"/>
    <m/>
    <m/>
    <m/>
    <s v="Administrador"/>
    <s v=" Director Financiero"/>
    <s v=" Consejero"/>
    <s v=" Consejero Delegado"/>
    <s v=" Administrador"/>
    <m/>
    <m/>
    <m/>
    <m/>
    <s v="SI"/>
  </r>
  <r>
    <s v="MOVILIBRE TELEFONIA SL"/>
    <m/>
    <m/>
    <x v="3"/>
    <s v="23-01 722773422- Llamadas restringidas."/>
    <s v="Venta especialista"/>
    <s v="Juan Guilera Gustems"/>
    <n v="722773422"/>
    <m/>
    <m/>
    <s v="A. Informáticos"/>
    <s v="B66389180"/>
    <s v="(CNAE 4742) LA VENTA Y ALQUILER DE APARATOS Y ACCESORIOS DE TELEFONIA Y SUS DERIVADOS Y COMPLEMENTOS. "/>
    <m/>
    <m/>
    <s v="Activa"/>
    <m/>
    <s v="Barcelona"/>
    <m/>
    <m/>
    <m/>
    <m/>
    <m/>
    <n v="685577225"/>
    <n v="658948928"/>
    <n v="645722375"/>
    <n v="625714032"/>
    <m/>
    <m/>
    <m/>
    <m/>
    <s v="Administrador"/>
    <s v=" Director Financiero"/>
    <s v=" Consejero"/>
    <s v=" Consejero Delegado"/>
    <s v=" Administrador"/>
    <m/>
    <m/>
    <m/>
    <m/>
    <s v="SI"/>
  </r>
  <r>
    <s v="SINALTEL CORUÃ‘A SL"/>
    <m/>
    <m/>
    <x v="3"/>
    <s v="22-12 981633546 Telefono erroneo, pertenece a autocaravanas "/>
    <s v="Venta especialista"/>
    <m/>
    <n v="981633546"/>
    <m/>
    <s v="981 63 35 46"/>
    <m/>
    <s v="B70070214"/>
    <s v="ImportaciÃ³n, exportaciÃ³n, compraventa al por mayor y menor de materiales elÃ©ctricos y electrÃ³nicos. Instalaciones elÃ©ctricas en general. InstalaciÃ³n de redes telegrÃ¡ficas, telefÃ³nicas, telefonÃ­a sin hilos y televisiÃ³n. Instalaciones de sistemas de balizaciÃ³n de puertos y aeropuertos. InstalaciÃ³n de.. "/>
    <m/>
    <m/>
    <s v="Activa"/>
    <m/>
    <s v="A Coruña"/>
    <m/>
    <m/>
    <m/>
    <m/>
    <m/>
    <n v="645026819"/>
    <n v="625136110"/>
    <n v="625136092"/>
    <n v="625135930"/>
    <m/>
    <m/>
    <m/>
    <m/>
    <m/>
    <m/>
    <m/>
    <m/>
    <m/>
    <m/>
    <m/>
    <m/>
    <m/>
    <s v="SI"/>
  </r>
  <r>
    <s v="MAPA INFORMATICA Y TELECOMUNICACIONES SLL"/>
    <m/>
    <m/>
    <x v="4"/>
    <s v="968286573- Mail enviado 28/01 a las 10:25 29-01 968286573-No disponible.30-01 968648912-No disponible.  968286573-Gk me facilita el tlf de Paco 696440335- No disponible.02-02 968648912- Paco comenta que este tlf es una línea de despacho se sorprende que tengamos este tlf, comenta que está de baja que hasta la semana que viene no cree que se incorpore, volver a llamar a mediados de semana.03-02 968718241- No disponible."/>
    <s v="Venta especialista"/>
    <s v="Maria Mar Perez Hickman Diez"/>
    <n v="968648912"/>
    <s v="info@mapainformatica.com"/>
    <s v="968 28 65 73/696 440 336"/>
    <m/>
    <s v="B73032054"/>
    <s v="ELABORACION DE PROGRAMAS INFORMATICOS DESARROLLO DE SOFTWARE MANTENIMIENTO DE PROGRAMAS INFORMATICOS, CONSTRUCCION Y MONTAJE DE ORDENADORES, REPARACION Y MANTENIMIENTO DE ORDENADORES, COMERCIO MENOR DE MAQUINAS Y EQUIPOS. "/>
    <s v="https://www.mapainformatica.com"/>
    <m/>
    <s v="Activa"/>
    <m/>
    <s v="Murcia"/>
    <m/>
    <m/>
    <m/>
    <m/>
    <m/>
    <n v="968286574"/>
    <n v="968286573"/>
    <m/>
    <m/>
    <s v=" Claudio Perez San Jose"/>
    <m/>
    <m/>
    <m/>
    <s v="Administrador"/>
    <s v=" Director Financiero"/>
    <s v=" Consejero"/>
    <s v=" Consejero Delegado"/>
    <s v=" Administrador"/>
    <m/>
    <m/>
    <m/>
    <m/>
    <s v="SI"/>
  </r>
  <r>
    <s v="DAEMON4 SOCIEDAD DE RESPONSABILIDAD LIMITADA"/>
    <m/>
    <m/>
    <x v="4"/>
    <s v="30-01 968718241-Mail enviado 30/01 a las 13:50 a  alfonso.rodriguez@daemon4.com Att. Alfonso Rodríguez. Gk Sara comenta que ella no lleva el tema de colaboraciones que el que decide es Alfonso. 02-02  968718241- No disponible."/>
    <s v="Venta especialista"/>
    <m/>
    <n v="968718241"/>
    <s v="info@daemon4.com"/>
    <s v="968 718 241"/>
    <m/>
    <s v="B73675753"/>
    <s v="ConsultorÃ­a y desarrollo de aplicaciones informÃ¡ticas, suministro y comercializaciÃ³n de programas de informÃ¡tica y hardware. "/>
    <s v="https://www.daemon4.com"/>
    <m/>
    <s v="Activa"/>
    <m/>
    <s v="Murcia"/>
    <m/>
    <m/>
    <m/>
    <m/>
    <m/>
    <n v="968795233"/>
    <m/>
    <m/>
    <m/>
    <m/>
    <m/>
    <m/>
    <m/>
    <m/>
    <m/>
    <m/>
    <m/>
    <m/>
    <m/>
    <m/>
    <m/>
    <m/>
    <s v="SI"/>
  </r>
  <r>
    <s v="A2H SOFTWARE FACTORY SL"/>
    <m/>
    <m/>
    <x v="1"/>
    <s v="22-12 635550958 No contesta "/>
    <s v="Venta especialista"/>
    <m/>
    <n v="635550958"/>
    <s v="info@a2h.eus"/>
    <m/>
    <m/>
    <s v="B75019893"/>
    <s v="desarrollo de aplicaciones informaticas en entornos web y actividades accesorias y complementarias relacionadas con la informatica.. "/>
    <m/>
    <m/>
    <s v="Activa"/>
    <m/>
    <s v="Guipúzcoa"/>
    <m/>
    <m/>
    <m/>
    <m/>
    <m/>
    <m/>
    <m/>
    <m/>
    <m/>
    <m/>
    <m/>
    <m/>
    <m/>
    <m/>
    <m/>
    <m/>
    <m/>
    <m/>
    <m/>
    <m/>
    <m/>
    <m/>
    <s v="SI"/>
  </r>
  <r>
    <s v="OPTIMANOVA SOLUTIONS SL"/>
    <m/>
    <m/>
    <x v="3"/>
    <s v="Agencia digital de marketing"/>
    <s v="Susana"/>
    <m/>
    <n v="922386682"/>
    <m/>
    <m/>
    <m/>
    <s v="B76570910"/>
    <s v="Constituye el objeto de la compaÃ±Ã­a el siguiente: Las actividades de programaciÃ³n informÃ¡tica. Las actividades de consultorÃ­a informÃ¡tica. La gestiÃ³nde recursos informÃ¡ticos. Proceso de datos, hosting y otras actividades relacionadas. Y portales web. Quedan excluidas del objeto social todas aquella. "/>
    <m/>
    <m/>
    <s v="Activa"/>
    <m/>
    <s v="Santa Cruz de Tenerife"/>
    <m/>
    <m/>
    <m/>
    <m/>
    <m/>
    <n v="685925221"/>
    <m/>
    <m/>
    <m/>
    <m/>
    <m/>
    <m/>
    <m/>
    <m/>
    <m/>
    <m/>
    <m/>
    <m/>
    <m/>
    <m/>
    <m/>
    <m/>
    <s v="SI"/>
  </r>
  <r>
    <s v="ACTIVE PRODUCTOS INFORMATICOS SL"/>
    <m/>
    <m/>
    <x v="1"/>
    <s v="22-12 917642820 No disponible - 914315179 Indican que es erroneo, que ellos no venden ordenadores, volver a llamar "/>
    <s v="Venta especialista"/>
    <s v="Manel Martin Riera"/>
    <n v="917642820"/>
    <s v="hola@activemadrid.com"/>
    <s v="91 431 51 79 /  639 10 85 86 "/>
    <m/>
    <s v="B79327045"/>
    <s v="LA FORMACION DE PERSONAL PARA CURSOS INFORMATICOS.                                                                                                                                                                          . "/>
    <s v="https://activemadrid.com"/>
    <m/>
    <s v="No Activa"/>
    <m/>
    <s v="Madrid"/>
    <m/>
    <m/>
    <m/>
    <m/>
    <m/>
    <n v="917643033"/>
    <n v="625302248"/>
    <n v="687072594"/>
    <n v="625302247"/>
    <s v=" Carlos Alonso Fernandez"/>
    <m/>
    <m/>
    <m/>
    <s v="Administrador"/>
    <s v=" Director Financiero"/>
    <s v=" Consejero"/>
    <s v=" Consejero Delegado"/>
    <s v=" Administrador"/>
    <m/>
    <m/>
    <m/>
    <m/>
    <s v="SI"/>
  </r>
  <r>
    <s v="APLICACIONES INFORMATICAS ACRO SL"/>
    <m/>
    <m/>
    <x v="1"/>
    <s v="22-12 913555405 No contesta "/>
    <s v="Venta especialista"/>
    <s v="Juan Manuel Recio Louzado"/>
    <n v="913555405"/>
    <s v="acro@nsi.es / acro@acrowin.net  ."/>
    <m/>
    <m/>
    <s v="B80464738"/>
    <s v="DESARROLLO, APLICACION, INVESTIGACION, PROMOCION Y VENTA DE SOFTWARE Y HARDWARE.. "/>
    <s v="http://acro.es/"/>
    <m/>
    <s v="Activa"/>
    <m/>
    <s v="Madrid"/>
    <m/>
    <m/>
    <m/>
    <m/>
    <m/>
    <n v="910071944"/>
    <n v="910113804"/>
    <n v="913552205"/>
    <n v="669592759"/>
    <s v=" Miriam Recio Pascual"/>
    <s v=" Hector Recio Pascual"/>
    <s v=" Participaciones Tecnologicas"/>
    <m/>
    <s v="Administrador"/>
    <s v=" Director Financiero"/>
    <s v=" Consejero"/>
    <s v=" Consejero Delegado"/>
    <s v=" Administrador"/>
    <m/>
    <m/>
    <m/>
    <m/>
    <s v="SI"/>
  </r>
  <r>
    <s v="ODEKIA SOLUCIONES Y SISTEMAS SOCIEDAD LIMITADA"/>
    <m/>
    <m/>
    <x v="1"/>
    <s v="22-12 915003906 No contesta - 917922731 No contesta "/>
    <s v="Venta especialista"/>
    <s v="Jose Manuel Bermudez Urzaiz"/>
    <n v="915003906"/>
    <s v="gruposimave@simave.es"/>
    <s v="917 92 27 31"/>
    <m/>
    <s v="B80940901"/>
    <s v="La Sociedad tiene por objeto el desarrollo y mantenimiento de aplicaciones y sistemas de ingenierÃ­a informÃ¡tica de todo tipo, tanto sistemas fÃ­sicos como virtualizaciÃ³n de equipos y sistemas.. "/>
    <s v="https://www.odekia.es/"/>
    <m/>
    <s v="Activa"/>
    <m/>
    <s v="Madrid"/>
    <m/>
    <m/>
    <m/>
    <m/>
    <m/>
    <n v="915001455"/>
    <n v="915007455"/>
    <n v="915000143"/>
    <m/>
    <m/>
    <m/>
    <m/>
    <m/>
    <s v="Administrador"/>
    <s v=" Director Financiero"/>
    <s v=" Consejero"/>
    <s v=" Consejero Delegado"/>
    <s v=" Administrador"/>
    <s v=" comercial@odekia.es"/>
    <m/>
    <m/>
    <m/>
    <s v="SI"/>
  </r>
  <r>
    <s v="WORLD INFORMATICA Y SERVICIOS SL"/>
    <m/>
    <m/>
    <x v="2"/>
    <s v=". 915763139- Arantxa gk volver a llamar mañana sobre 10:30 Mail enviado a administracion@worldwis.es y wis@worldwis.es sin Att. 28/01 a las 10:4629-01 915763139-Comenta que son partners de MASMOVIL y no les interesa, hablo con Arantxa y comenta que la única info que tienen."/>
    <s v="Venta especialista"/>
    <s v="Beatriz Colomo IbaÃ±ez"/>
    <n v="918733833"/>
    <s v="wis@worldwis.es"/>
    <n v="915763139"/>
    <m/>
    <s v="B81354359"/>
    <s v="CONSTITUYE EL OBJETO SOCIAL LOS SERVICIOS INFORMATICOS E IMPORTACION Y EXPORTACION DE COMPONENTES ELECTRONICOS Y SOFTWARE, FORMACION E INSTALACION Y CONSULTORIA AUDITORIAS ADMINISTRATIVAS E INFORMATICAS.. "/>
    <s v="https://www.worldwis.es"/>
    <m/>
    <s v="Activa"/>
    <m/>
    <s v="Madrid"/>
    <m/>
    <m/>
    <m/>
    <m/>
    <m/>
    <n v="917048715"/>
    <n v="917026045"/>
    <n v="915766376"/>
    <n v="917026035"/>
    <m/>
    <m/>
    <m/>
    <m/>
    <s v="Administrador"/>
    <s v=" Director Financiero"/>
    <s v=" Consejero"/>
    <s v=" Consejero Delegado"/>
    <s v=" Administrador"/>
    <m/>
    <m/>
    <m/>
    <m/>
    <s v="SI"/>
  </r>
  <r>
    <s v="JSC INGENIUM SL"/>
    <m/>
    <m/>
    <x v="1"/>
    <s v="22-12 914058944 Telefono no operativo, el telefono de JSC es 917030454 - 917030454 No contestan "/>
    <s v="Venta especialista"/>
    <s v="Pilar Navarro Flordelis"/>
    <n v="914058944"/>
    <s v="comercialjsc@jscingenium.com"/>
    <s v="917 03 04 54"/>
    <m/>
    <s v="B81574089"/>
    <s v="LA INVESTIGACION, PROGRAMACION, DESARROLLO PRODUCCION PROMOCION, COMERCIALIZACION Y DISTRIBUCION DE TODA CLASE DE PRODUCTOS, BIENES Y SERVICIOS EN EL AMBITO DE LAS TELECOMUNICACIONES, LA INFORMATICA Y LA ELECTRONICA.. "/>
    <s v="https://jscingenium.com/en"/>
    <m/>
    <s v="No Activa"/>
    <m/>
    <s v="Madrid"/>
    <m/>
    <m/>
    <m/>
    <m/>
    <m/>
    <n v="917030454"/>
    <m/>
    <m/>
    <m/>
    <m/>
    <m/>
    <m/>
    <m/>
    <s v="Administrador"/>
    <s v=" Director Financiero"/>
    <s v=" Consejero"/>
    <s v=" Consejero Delegado"/>
    <s v=" Administrador"/>
    <m/>
    <m/>
    <m/>
    <m/>
    <s v="SI"/>
  </r>
  <r>
    <s v="VIPPER SISTEMAS SLL"/>
    <m/>
    <m/>
    <x v="3"/>
    <s v="Cursos de formación"/>
    <s v="Susana"/>
    <m/>
    <n v="914339453"/>
    <s v="alfa@alfacomputer.es"/>
    <s v="914 34 04 02"/>
    <m/>
    <s v="B81982563"/>
    <s v="TODO LO RELACIONADO CON LA ELECTRONICA Y LA INFORMATICA. EN PARTICULAR COMPRAR, VENDER REPARAR ALQUILAR, CONSTRUIR INSTALAR E IMPORTAR TODO TIPO DE MATERIAL INFORMATICO Y ELECTRONICO.                                     . "/>
    <s v="https://www.vippersistemas.com"/>
    <m/>
    <s v="Activa"/>
    <m/>
    <s v="Madrid"/>
    <m/>
    <m/>
    <m/>
    <m/>
    <m/>
    <n v="910128154"/>
    <n v="914340402"/>
    <n v="912213131"/>
    <n v="651836964"/>
    <m/>
    <m/>
    <m/>
    <m/>
    <m/>
    <m/>
    <m/>
    <m/>
    <m/>
    <s v=" comercial@vippersistemas.com"/>
    <m/>
    <m/>
    <m/>
    <s v="SI"/>
  </r>
  <r>
    <s v="JUNGLE BOX SL"/>
    <m/>
    <m/>
    <x v="3"/>
    <s v="Cursos de formación"/>
    <s v="Venta especialista"/>
    <s v="Ruben Tacoronte AraÃ±a"/>
    <n v="916404276"/>
    <m/>
    <m/>
    <m/>
    <s v="B82550054"/>
    <s v="EL MONTAJE DE EQUIPOS, DESARROLLO DE APLICACIONES INFORMATICAS, INSTALACIONES, COMERCIALIZACION DE PRODUCTOS Y SERVICIOS ELECTRONICOS E INFORMATICOS, IMPORTACION Y EXPORTACION DE ELEMENTOS, EQUIPOS, SISTEMAS Y APLICACION. "/>
    <m/>
    <m/>
    <s v="Activa"/>
    <m/>
    <s v="Madrid"/>
    <m/>
    <m/>
    <m/>
    <m/>
    <m/>
    <n v="916364200"/>
    <n v="911735442"/>
    <n v="636242794"/>
    <n v="616384405"/>
    <m/>
    <m/>
    <m/>
    <m/>
    <s v="Administrador"/>
    <s v=" Director Financiero"/>
    <s v=" Consejero"/>
    <s v=" Consejero Delegado"/>
    <s v=" Administrador"/>
    <m/>
    <m/>
    <m/>
    <m/>
    <s v="SI"/>
  </r>
  <r>
    <s v="MARVEL NET SL"/>
    <m/>
    <m/>
    <x v="3"/>
    <s v="Audiovisuales"/>
    <s v="Susana"/>
    <s v="Donald Alexander Schatz"/>
    <n v="916969798"/>
    <s v="info@marvelnet.es"/>
    <m/>
    <m/>
    <s v="B82775545"/>
    <s v="PRESTACION DE SERVICIOS DE ESTUDIO Y ANALISIS DE PROCESOS PARA SU TRATAMIENTO MECANICO, PROGRAMACION PARA EQUIPOS ELECTRONICOS, DE REGISTRO DE DATOS EN SOPORTES DE ENTRADA PARA ORDENADORES, ASI COMO LA VENTA DE PROGRAMAS. "/>
    <s v="https://marvelnet.es"/>
    <m/>
    <s v="No Activa"/>
    <m/>
    <s v="Madrid"/>
    <m/>
    <m/>
    <m/>
    <m/>
    <m/>
    <n v="691244880"/>
    <n v="699944335"/>
    <n v="625388730"/>
    <n v="699945385"/>
    <s v=" Schatz Donald Alexander"/>
    <m/>
    <m/>
    <m/>
    <s v="Administrador"/>
    <s v=" Director Financiero"/>
    <s v=" Consejero"/>
    <s v=" Consejero Delegado"/>
    <s v=" Administrador"/>
    <m/>
    <m/>
    <m/>
    <m/>
    <s v="SI"/>
  </r>
  <r>
    <s v="DIVITEL MOVIL SL"/>
    <m/>
    <m/>
    <x v="3"/>
    <s v="No existe"/>
    <s v="Susana"/>
    <m/>
    <n v="917707377"/>
    <m/>
    <m/>
    <m/>
    <s v="B82783663"/>
    <s v="LA REALIZACION DE SERVICIOS DE ASESORAMIENTO, ESTUDIO, PROYECCION, Y DIRECCION DE TRABAJOS Y OBRAS DE INGENIERIA EN GENERAL, LA REALIZACION DE ESTUDIOS PARA LA OPTIMIZACION DE LA GESTION DE PROCESOS RELACIONADOS.. "/>
    <m/>
    <m/>
    <s v="No Activa"/>
    <m/>
    <s v="Madrid"/>
    <m/>
    <m/>
    <m/>
    <m/>
    <m/>
    <n v="914175049"/>
    <n v="914175048"/>
    <n v="961330371"/>
    <n v="955408507"/>
    <m/>
    <m/>
    <m/>
    <m/>
    <m/>
    <m/>
    <m/>
    <m/>
    <m/>
    <m/>
    <m/>
    <m/>
    <m/>
    <s v="SI"/>
  </r>
  <r>
    <s v="SOFTWARE MAQUINARIA Y MANTENIMIENTO SL"/>
    <m/>
    <m/>
    <x v="6"/>
    <s v="28-01 913571045-Pendiente de mandar enlace reunión miércoles día 4 Febrero a las 10 Att. Carlos CARLOS@SMMSL.COM."/>
    <s v="Venta especialista"/>
    <s v="Jose Lorenzo Rodriguez Currais"/>
    <n v="913571045"/>
    <s v="rcosoft1@terra.es"/>
    <s v=" 667 64 65 97 / 91 357 10 45"/>
    <m/>
    <s v="B83132100"/>
    <s v="LAS ACTIVIDADES PROPIAS DEL MERCADO INFORMATICO.. "/>
    <s v="https://smmsl.com"/>
    <m/>
    <s v="No Activa"/>
    <m/>
    <s v="Madrid"/>
    <m/>
    <m/>
    <m/>
    <m/>
    <m/>
    <n v="911693010"/>
    <n v="685747210"/>
    <n v="667646597"/>
    <n v="607485448"/>
    <m/>
    <m/>
    <m/>
    <m/>
    <s v="Administrador"/>
    <s v=" Director Financiero"/>
    <s v=" Consejero"/>
    <s v=" Consejero Delegado"/>
    <s v=" Administrador"/>
    <s v=" smmsl@smmsl.com"/>
    <m/>
    <m/>
    <m/>
    <s v="SI"/>
  </r>
  <r>
    <s v="CONSTRUCCIONES Y TRANSACCIONES INFORMATICAS EN LA RED SL"/>
    <m/>
    <m/>
    <x v="3"/>
    <s v="27-01 916434117- Empresa disuelta."/>
    <s v="Venta especialista"/>
    <s v="Concepcion Hernandez Padro"/>
    <n v="916434117"/>
    <s v="info@sicondoc.com"/>
    <s v="91 542 18 98"/>
    <s v="A. Informáticos"/>
    <s v="B83297366"/>
    <s v="LA EXPLOTACION DE UN SISTEMA DE COMERCIO Y GESTION DE LA INFORMACION CON SOPORTE EN LAS REDES DE TELECOMUNICACIONES E INTERNET.. "/>
    <s v="https://www.sicondoc.com/"/>
    <m/>
    <s v="No Activa"/>
    <m/>
    <s v="Madrid"/>
    <m/>
    <m/>
    <m/>
    <m/>
    <m/>
    <n v="915421898"/>
    <n v="915596195"/>
    <n v="915425418"/>
    <m/>
    <m/>
    <m/>
    <m/>
    <m/>
    <s v="Administrador"/>
    <s v=" Director Financiero"/>
    <s v=" Consejero"/>
    <s v=" Consejero Delegado"/>
    <s v=" Administrador"/>
    <m/>
    <m/>
    <m/>
    <m/>
    <s v="SI"/>
  </r>
  <r>
    <s v="PSA INGENIEROS CHEMICAL SERVICES &amp; SYSTEMS SL"/>
    <m/>
    <m/>
    <x v="6"/>
    <s v="04-02 917989203- No existe o no está disponible. 918658081-Carlos 629756535 Eva Gk me facilita el tlf de su compañero que cree que puede llevarlo. 629756535-Pendiente de agendar reunión viernes 6 de Febrero o de 11- 11:30 o 11:30-12h Att. Carlos csanchez@psaingenieros.com"/>
    <s v="Venta especialista"/>
    <m/>
    <n v="917989203"/>
    <s v="psaingenieros@psaingenieros.com"/>
    <n v="918658081"/>
    <s v="B. Integradores TI generalistas"/>
    <s v="B83582668"/>
    <s v="El desarrollo, distribuciÃ³n, comercializaciÃ³n, instalaciÃ³n y venta de materiales, dispositivos, herramientas, instrumentos, equipos, sistemas, aparatos de medida y de anÃ¡lisis y de control, para la industria quÃ­mica y de las telecomunicaciones, tanto mecÃ¡nicos como elÃ©ctricos o electrÃ³nicos, asÃ­ com.. "/>
    <s v="https://psaingenieros.com"/>
    <m/>
    <s v="Activa"/>
    <m/>
    <s v="Madrid"/>
    <m/>
    <m/>
    <m/>
    <m/>
    <m/>
    <n v="916337084"/>
    <n v="957513051"/>
    <n v="957842373"/>
    <n v="957842376"/>
    <m/>
    <m/>
    <m/>
    <m/>
    <m/>
    <m/>
    <m/>
    <m/>
    <m/>
    <m/>
    <m/>
    <m/>
    <m/>
    <s v="SI"/>
  </r>
  <r>
    <s v="AVANZE NUEVAS TECNOLOGIAS SL"/>
    <m/>
    <m/>
    <x v="4"/>
    <s v="04-02 918043680-No disponible. 91 332 9781-Gk Sergio comenta que cree que no están interesados pero que pruebe a llamar mañana de 10 Y 13h- para hablar con el gerente."/>
    <s v="Venta especialista"/>
    <s v="Natividad Blazquez Liron"/>
    <n v="918043680"/>
    <s v="info@avanze.net"/>
    <s v="91 332 9781"/>
    <s v="B. Integradores TI generalistas"/>
    <s v="B83586396"/>
    <s v="LA PRESTACION DE SERVICIOS INFORMATICOS Y EL DESARROLLO DE SOLUCIONES DE SOFTWARE Y TECNOLOGICAS. "/>
    <s v="https://www.avanze.net"/>
    <m/>
    <s v="Activa"/>
    <m/>
    <s v="Madrid"/>
    <m/>
    <m/>
    <m/>
    <m/>
    <m/>
    <n v="913329673"/>
    <n v="913329781"/>
    <m/>
    <m/>
    <m/>
    <m/>
    <m/>
    <m/>
    <s v="Administrador"/>
    <s v=" Director Financiero"/>
    <s v=" Consejero"/>
    <s v=" Consejero Delegado"/>
    <s v=" Administrador"/>
    <m/>
    <m/>
    <m/>
    <m/>
    <s v="SI"/>
  </r>
  <r>
    <s v="ASERTECH INFORMATICA Y PROYECTOS SL"/>
    <m/>
    <m/>
    <x v="2"/>
    <s v="04-02 913854245- Comenta que es una empresa muy pequeña que no les interesa que de la parte de informática venden muy poco y sobre todo productos de electricidad."/>
    <s v="Venta especialista"/>
    <m/>
    <n v="913854245"/>
    <s v="asertech@asertech.com / jl.jerez@asertech.com"/>
    <n v="665555488"/>
    <s v="B. Integradores TI generalistas"/>
    <s v="B83834283"/>
    <s v="LA CONFECCION, CREACION, DESARROLLO Y APLICACION DE SOLUCIONES Y APLICACIONES INFORMATICAS PERSONALIZADAS O GENERALES. "/>
    <s v="https://www.asertech.com"/>
    <m/>
    <s v="Activa"/>
    <m/>
    <s v="Madrid"/>
    <m/>
    <m/>
    <m/>
    <m/>
    <m/>
    <n v="913854253"/>
    <n v="686701474"/>
    <n v="665555490"/>
    <n v="665555488"/>
    <m/>
    <m/>
    <m/>
    <m/>
    <m/>
    <m/>
    <m/>
    <m/>
    <m/>
    <s v=" info@asertech.com"/>
    <m/>
    <m/>
    <m/>
    <s v="SI"/>
  </r>
  <r>
    <s v="SOPRA HR SOFTWARE SL"/>
    <m/>
    <m/>
    <x v="0"/>
    <m/>
    <s v="Venta especialista"/>
    <s v="Jose Maria Campos Saez"/>
    <n v="917904300"/>
    <s v="marketing-es@sopragroup.com"/>
    <m/>
    <s v="D. Desarrolladores de soluciones digitales básicas"/>
    <s v="B84149459"/>
    <s v="CREACION, DESARROLLO, VENTA, MARKETING Y COMERCIALIZACION DE PROGRAMAS, SOFTWARE Y SOLUCIONES INFORMATICAS PARA LA GESTION DE RECURSOS HUMANOS EN ESPANA Y PORTUGAL.                                                        . "/>
    <m/>
    <m/>
    <s v="No Activa"/>
    <m/>
    <s v="Madrid"/>
    <m/>
    <m/>
    <m/>
    <m/>
    <m/>
    <n v="911128000"/>
    <n v="682282579"/>
    <n v="675984041"/>
    <n v="660515391"/>
    <m/>
    <m/>
    <m/>
    <m/>
    <s v="Administrador"/>
    <s v=" Director Financiero"/>
    <s v=" Consejero"/>
    <s v=" Consejero Delegado"/>
    <s v=" Administrador"/>
    <s v=" info_es@sopragroup.com"/>
    <s v=" marketing.spain@hraccess.com"/>
    <s v=" info_es@es.sopragroup.com"/>
    <s v=" miles.elliott@soprasteria.com"/>
    <s v="SI"/>
  </r>
  <r>
    <s v="INFOGALLERY INFORMATICA Y OFICINA S.L"/>
    <m/>
    <m/>
    <x v="3"/>
    <s v="29-01 911626526- No disponible.03-02 911626526- No disponible."/>
    <s v="Venta especialista"/>
    <s v="Adolfo Fargas Garcia"/>
    <n v="918084147"/>
    <s v="comercial@info-gallery.com"/>
    <m/>
    <s v="A. Informáticos"/>
    <s v="B84248608"/>
    <s v="COMERCIO Y VENTA DE ORDENADORES. "/>
    <m/>
    <m/>
    <s v="Activa"/>
    <m/>
    <s v="Madrid"/>
    <m/>
    <m/>
    <m/>
    <m/>
    <m/>
    <n v="627715632"/>
    <n v="625423890"/>
    <n v="670889602"/>
    <n v="664265028"/>
    <m/>
    <m/>
    <m/>
    <m/>
    <s v="Administrador"/>
    <s v=" Director Financiero"/>
    <s v=" Consejero"/>
    <s v=" Consejero Delegado"/>
    <s v=" Administrador"/>
    <m/>
    <m/>
    <m/>
    <m/>
    <s v="SI"/>
  </r>
  <r>
    <s v="OLYMPIC MARKETING S.L"/>
    <m/>
    <m/>
    <x v="0"/>
    <m/>
    <s v="Venta especialista"/>
    <m/>
    <n v="914588109"/>
    <m/>
    <m/>
    <s v="E. Consultoras innovación digital"/>
    <s v="B84348572"/>
    <s v="PLANIFICACION, DESARROLLO Y DISENO WEB, ASI COMO COMPRA DE ESPACIOS PUBLICITARIOS ON LINE DIRIGIDAS A LA PROMOCION DE ANUNCIANTES. "/>
    <m/>
    <m/>
    <s v="No Activa"/>
    <m/>
    <s v="Madrid"/>
    <m/>
    <m/>
    <m/>
    <m/>
    <m/>
    <n v="619222492"/>
    <m/>
    <m/>
    <m/>
    <m/>
    <m/>
    <m/>
    <m/>
    <m/>
    <m/>
    <m/>
    <m/>
    <m/>
    <m/>
    <m/>
    <m/>
    <m/>
    <s v="SI"/>
  </r>
  <r>
    <s v="FORMULA SISTEMAS SL"/>
    <m/>
    <m/>
    <x v="3"/>
    <s v="05-02 914660556- No existe o no está disponible.06-02 914660556- No existe o no está disponible._x000a_09-02 914660556- No existe o no está disponible."/>
    <s v="Venta especialista"/>
    <s v="Jose Ramon Perez Quesada"/>
    <n v="914660556"/>
    <m/>
    <m/>
    <s v="B. Integradores TI generalistas"/>
    <s v="B84360445"/>
    <s v="PRESTACION DE TODO TIPO DE SERVICIOS INFORMATICOS. "/>
    <m/>
    <m/>
    <s v="Activa"/>
    <m/>
    <s v="Madrid"/>
    <m/>
    <m/>
    <m/>
    <m/>
    <m/>
    <n v="622270524"/>
    <n v="615475446"/>
    <n v="607936302"/>
    <m/>
    <m/>
    <m/>
    <m/>
    <m/>
    <s v="Administrador"/>
    <s v=" Director Financiero"/>
    <s v=" Consejero"/>
    <s v=" Consejero Delegado"/>
    <s v=" Administrador"/>
    <m/>
    <m/>
    <m/>
    <m/>
    <s v="SI"/>
  </r>
  <r>
    <s v="NETBOOSTER SPAIN S.L."/>
    <m/>
    <m/>
    <x v="0"/>
    <m/>
    <s v="Venta especialista"/>
    <s v="David Tebar Moreno"/>
    <n v="915488386"/>
    <s v="info@netbooster.es"/>
    <m/>
    <s v="E. Consultoras innovación digital"/>
    <s v="B84421320"/>
    <s v="LA PRESTACION DE SERVICIOS Y ASESORAMIENTO EN IMPLANTACION Y PROMOCION DE SERVIDORES SOBRE REDES INFORMATICAS. "/>
    <m/>
    <m/>
    <s v="Activa"/>
    <m/>
    <s v="Madrid"/>
    <m/>
    <m/>
    <m/>
    <m/>
    <m/>
    <n v="915599255"/>
    <n v="917815434"/>
    <n v="914452019"/>
    <m/>
    <s v=" Jose Alejandro Casamitjana Franco"/>
    <m/>
    <m/>
    <m/>
    <s v="Administrador"/>
    <s v=" Director Financiero"/>
    <s v=" Consejero"/>
    <s v=" Consejero Delegado"/>
    <s v=" Administrador"/>
    <s v=" marketing@netbooster.com"/>
    <s v=" bseco@netbooster.com"/>
    <m/>
    <m/>
    <s v="SI"/>
  </r>
  <r>
    <s v="INNOPULSE ASESORES TECNOLOGICOS SL"/>
    <m/>
    <m/>
    <x v="3"/>
    <s v="Soluciones únicamente ERPs"/>
    <s v="Susana"/>
    <m/>
    <n v="911724126"/>
    <s v="contacto@innopulse.es"/>
    <m/>
    <m/>
    <s v="B84465863"/>
    <s v="LA EXPLOTACION ECONOMICA DE TODO TIPO DE ACTIVIDADES INFORMATICAS. "/>
    <m/>
    <m/>
    <s v="Activa"/>
    <m/>
    <s v="Madrid"/>
    <m/>
    <m/>
    <m/>
    <m/>
    <m/>
    <n v="915138628"/>
    <n v="916298229"/>
    <n v="912990609"/>
    <n v="670065954"/>
    <m/>
    <m/>
    <m/>
    <m/>
    <m/>
    <m/>
    <m/>
    <m/>
    <m/>
    <m/>
    <m/>
    <m/>
    <m/>
    <s v="SI"/>
  </r>
  <r>
    <s v="BLUETAB SOLUTIONS SL"/>
    <m/>
    <m/>
    <x v="2"/>
    <s v="04-02 914571697 ww.bluetab.net web. Los provedores IBM no pueden colaborar, tienen exclusiva Ibm, Gk comenta que cree que Orange es proveedor."/>
    <s v="Venta especialista"/>
    <m/>
    <n v="914571697"/>
    <m/>
    <m/>
    <s v="B. Integradores TI generalistas"/>
    <s v="B84521269"/>
    <s v="LA REALIZACION DE LABORES DE INVESTIGACION Y DESARROLLO, CREACION, IMPLANTACION, GESTION, ASESORAMIENTO, ADMINISTRACION, EXPLOTACION Y COMERCIALIZACION DE PROGRAMAS, DESARROLLOS, SISTEMAS Y PLATAFORMAS INFORMATICAS.. "/>
    <m/>
    <m/>
    <s v="Activa"/>
    <m/>
    <s v="Madrid"/>
    <m/>
    <m/>
    <m/>
    <m/>
    <m/>
    <n v="917046586"/>
    <n v="914571697"/>
    <n v="695680113"/>
    <n v="691498097"/>
    <m/>
    <m/>
    <m/>
    <m/>
    <m/>
    <m/>
    <m/>
    <m/>
    <m/>
    <m/>
    <m/>
    <m/>
    <m/>
    <s v="SI"/>
  </r>
  <r>
    <s v="VIRTUAL CODE S.L"/>
    <m/>
    <m/>
    <x v="0"/>
    <m/>
    <s v="Venta especialista"/>
    <m/>
    <m/>
    <m/>
    <m/>
    <s v="D. Desarrolladores de soluciones digitales básicas"/>
    <s v="B84586791"/>
    <s v="LA REALIZACION DE ACTIVIDADES RELATIVAS A LA TRANSMISION Y TRATAMIENTO DE DATOS, ACCESO Y SERVICIOS PARA INTERNET, CHATS, BUSCADORES, CORREO Y COMERCIO ELECTRONICO. "/>
    <m/>
    <m/>
    <s v="Activa"/>
    <m/>
    <s v="Madrid"/>
    <m/>
    <m/>
    <m/>
    <m/>
    <m/>
    <m/>
    <m/>
    <m/>
    <m/>
    <m/>
    <m/>
    <m/>
    <m/>
    <m/>
    <m/>
    <m/>
    <m/>
    <m/>
    <m/>
    <m/>
    <m/>
    <m/>
    <s v="SI"/>
  </r>
  <r>
    <s v="ZIV APLICACIONES Y TECNOLOGIA SOCIEDAD LIMITADA"/>
    <m/>
    <m/>
    <x v="0"/>
    <m/>
    <s v="Venta especialista"/>
    <m/>
    <n v="944318636"/>
    <s v="comercial.madrid@ziv.es"/>
    <s v="944 52 20 03"/>
    <s v="E. Consultoras innovación digital"/>
    <s v="B84898741"/>
    <s v="... El diseÃ±o, creaciÃ³n, adaptaciÃ³n, utilizaciÃ³n, venta, cesiÃ³n, licencia y transmisiÃ³n de know how o conocimiento tecnologico, marcas registradas, patentes, derechos de propiedad intelectuar y/ o sofware relacionados o derivados de la actividad de la sociedad.. "/>
    <s v="HV-MV-LV Automation Systems- ZIV"/>
    <m/>
    <s v="No Activa"/>
    <m/>
    <s v="Bizkaia"/>
    <m/>
    <m/>
    <m/>
    <m/>
    <m/>
    <n v="944037400"/>
    <n v="944522003"/>
    <n v="913528030"/>
    <m/>
    <m/>
    <m/>
    <m/>
    <m/>
    <m/>
    <m/>
    <m/>
    <m/>
    <m/>
    <m/>
    <m/>
    <m/>
    <m/>
    <s v="SI"/>
  </r>
  <r>
    <s v="INTEGRA NETWORK AND EMBEDDED SYSTEMS SL"/>
    <m/>
    <m/>
    <x v="2"/>
    <s v="04-02 917136826-No disponible, fuera de horario.05-02 917136826-No disponible06-02 917136826-No disponible, fuera de horario.09-02 917136826- Llamar en un año este año tienen objetivos perfilados y no es momento de colaborar, Julián Clemente me atiende."/>
    <s v="Venta especialista"/>
    <m/>
    <n v="917136826"/>
    <s v="info@integra-nes.es"/>
    <s v="+34 917 136 826  "/>
    <s v="B. Integradores TI generalistas"/>
    <s v="B84961267"/>
    <s v="SERVICIO INTEGRAL DE ANALISIS DE SISTEMAS Y DISTRIBUCION COMERCIAL DE MATERIAL INFORMATICO E INFORMATICO INDUSTRIAL. "/>
    <s v="Integra Network | Soluciones completas de equipamiento informático"/>
    <m/>
    <s v="Activa"/>
    <m/>
    <s v="Madrid"/>
    <m/>
    <m/>
    <m/>
    <m/>
    <m/>
    <n v="917136829"/>
    <n v="689028197"/>
    <n v="618115614"/>
    <n v="691532574"/>
    <m/>
    <m/>
    <m/>
    <m/>
    <m/>
    <m/>
    <m/>
    <m/>
    <m/>
    <m/>
    <m/>
    <m/>
    <m/>
    <s v="SI"/>
  </r>
  <r>
    <s v="ZAFIRO TECHNOLOGIES SPAIN SL"/>
    <m/>
    <m/>
    <x v="3"/>
    <s v="Extinguida"/>
    <s v="Susana"/>
    <m/>
    <n v="912607318"/>
    <s v="central@ceconsulting.es"/>
    <m/>
    <m/>
    <s v="B85172856"/>
    <s v="LA PRESTACION POR SI MISMA O A TRAVES DE TERCEROS DE TODA CLASE DE SERVICIOS RELACIONADOS CON LA FORMACION A LAS PERSONAS EN NUEVAS TECNOLOGIAS DE LA INFORMACION. "/>
    <m/>
    <m/>
    <s v="Activa"/>
    <m/>
    <s v="Madrid"/>
    <m/>
    <m/>
    <m/>
    <m/>
    <m/>
    <n v="917902420"/>
    <n v="915401720"/>
    <n v="693367726"/>
    <n v="691885990"/>
    <m/>
    <m/>
    <m/>
    <m/>
    <m/>
    <m/>
    <m/>
    <m/>
    <m/>
    <m/>
    <m/>
    <m/>
    <m/>
    <s v="SI"/>
  </r>
  <r>
    <s v="FLIPBIRD SL"/>
    <m/>
    <m/>
    <x v="3"/>
    <s v="Extinguida"/>
    <s v="Susana"/>
    <m/>
    <n v="918144876"/>
    <m/>
    <m/>
    <m/>
    <s v="B85295442"/>
    <s v="LA FABRICACION, IMPORTACION, EXPORTACION, LA INTERMEDIACION Y EL COMERCIO AL POR MAYOR Y MENOR DE MAQUINAS Y MATERIAL RELACIONADO CON ORDENADORES.. "/>
    <m/>
    <m/>
    <s v="No Activa"/>
    <m/>
    <s v="Madrid"/>
    <m/>
    <m/>
    <m/>
    <m/>
    <m/>
    <n v="918144857"/>
    <n v="918144394"/>
    <n v="918144331"/>
    <n v="916700212"/>
    <m/>
    <m/>
    <m/>
    <m/>
    <m/>
    <m/>
    <m/>
    <m/>
    <m/>
    <m/>
    <m/>
    <m/>
    <m/>
    <s v="SI"/>
  </r>
  <r>
    <s v="MESIA SOFTWARE SL"/>
    <m/>
    <m/>
    <x v="0"/>
    <m/>
    <s v="Venta especialista"/>
    <s v="Pedro Raich Claramunt"/>
    <n v="914379137"/>
    <m/>
    <s v="91 371 15 69"/>
    <s v="D. Desarrolladores de soluciones digitales básicas"/>
    <s v="B85381242"/>
    <s v="LA CREACION, DESARROLLO, SUMINISTRO, COMERCIALIZACION Y VENTA DE SOFTWARE.. "/>
    <s v="Mesia - Software Solutions"/>
    <m/>
    <s v="No Activa"/>
    <m/>
    <s v="Madrid"/>
    <m/>
    <m/>
    <m/>
    <m/>
    <m/>
    <n v="913711569"/>
    <n v="636131739"/>
    <n v="609239292"/>
    <n v="655619313"/>
    <s v=" Jose Ribera Graell"/>
    <s v=" Jose Luis Telechea Torres"/>
    <m/>
    <m/>
    <s v="Administrador"/>
    <s v=" Director Financiero"/>
    <s v=" Consejero"/>
    <s v=" Consejero Delegado"/>
    <s v=" Administrador"/>
    <m/>
    <m/>
    <m/>
    <m/>
    <s v="SI"/>
  </r>
  <r>
    <s v="ONUSAP CONSULTORIA SL"/>
    <m/>
    <m/>
    <x v="3"/>
    <s v="SAP"/>
    <s v="Susana"/>
    <s v="Maria Pilar Pasquin Comalrena Sobregrau"/>
    <n v="914699918"/>
    <m/>
    <m/>
    <m/>
    <s v="B85385540"/>
    <s v="PRESTACION DE SERVICIOS INTEGRALES A EMPRESAS Y PARTICULARES EN INFORMATICA, TELECOMUNICACIONES Y MULTIMEDIA.. "/>
    <m/>
    <m/>
    <s v="Activa"/>
    <m/>
    <s v="Madrid"/>
    <m/>
    <m/>
    <m/>
    <m/>
    <m/>
    <n v="910249096"/>
    <n v="669802072"/>
    <n v="657495288"/>
    <n v="695298660"/>
    <m/>
    <m/>
    <m/>
    <m/>
    <s v="Administrador"/>
    <s v=" Director Financiero"/>
    <s v=" Consejero"/>
    <s v=" Consejero Delegado"/>
    <s v=" Administrador"/>
    <m/>
    <m/>
    <m/>
    <m/>
    <s v="SI"/>
  </r>
  <r>
    <s v="DESARROLLO Y SERVICIOS INTEGRADOS 2008 SL"/>
    <m/>
    <m/>
    <x v="3"/>
    <m/>
    <s v="Venta especialista"/>
    <s v="Jose Alberto Roman Hermoso"/>
    <n v="916639281"/>
    <m/>
    <m/>
    <s v="B. Integradores TI generalistas"/>
    <s v="B85405629"/>
    <s v="DESARROLLO E IMPLANTACION DE SOLUCIONES INFORMATICAS.. "/>
    <m/>
    <m/>
    <s v="No Activa"/>
    <m/>
    <s v="Madrid"/>
    <m/>
    <m/>
    <m/>
    <m/>
    <m/>
    <n v="912688927"/>
    <n v="912688844"/>
    <n v="916639281"/>
    <n v="673502172"/>
    <m/>
    <m/>
    <m/>
    <m/>
    <s v="Administrador"/>
    <s v=" Director Financiero"/>
    <s v=" Consejero"/>
    <s v=" Consejero Delegado"/>
    <s v=" Administrador"/>
    <s v=" osea.sanchez@telepizza.es"/>
    <s v=" operaciones.jmc@telepizza.es"/>
    <s v=" josea.sanchez@telepizza.es"/>
    <s v=" empleo@telepizza.es"/>
    <s v="SI"/>
  </r>
  <r>
    <s v="REACCIONA WEB SL"/>
    <m/>
    <m/>
    <x v="0"/>
    <m/>
    <s v="Venta especialista"/>
    <m/>
    <n v="931245928"/>
    <m/>
    <m/>
    <s v="E. Consultoras innovación digital"/>
    <s v="B85434025"/>
    <s v="LA REALIZACION DE ACTIVIDADES DE INTERNET, ASI COMO EL SUMINISTRO DE SERVICIOS DE INFORMACION Y FORMACION.. "/>
    <m/>
    <m/>
    <s v="Activa"/>
    <m/>
    <s v="Madrid"/>
    <m/>
    <m/>
    <m/>
    <m/>
    <m/>
    <n v="678576127"/>
    <n v="677599478"/>
    <n v="677599367"/>
    <n v="665892022"/>
    <m/>
    <m/>
    <m/>
    <m/>
    <m/>
    <m/>
    <m/>
    <m/>
    <m/>
    <m/>
    <m/>
    <m/>
    <m/>
    <s v="SI"/>
  </r>
  <r>
    <s v="COGNIZANT TECHNOLOGY SOLUTIONS SPAIN SL"/>
    <m/>
    <m/>
    <x v="0"/>
    <m/>
    <s v="Venta especialista"/>
    <s v="Daniel Martinez Aguirreurreta"/>
    <n v="983328200"/>
    <m/>
    <m/>
    <s v="E. Consultoras innovación digital"/>
    <s v="B85461424"/>
    <s v="EL DESARROLLO, LA COMERCIALIZACION Y LA PRESTACION DE PRODUCTOS, SERVICIOS Y SOLUCIONES EN EL CAMPO DE LAS APLICACIONES INFORMATICAS, SOFTWARE, LOS EQUIPOS INFORMATICOS, HARDWARE.. "/>
    <m/>
    <m/>
    <s v="No Activa"/>
    <m/>
    <s v="Madrid"/>
    <m/>
    <m/>
    <m/>
    <m/>
    <m/>
    <n v="747724015"/>
    <n v="695897158"/>
    <n v="695897155"/>
    <n v="695897147"/>
    <m/>
    <m/>
    <m/>
    <m/>
    <s v="Administrador"/>
    <s v=" Director Financiero"/>
    <s v=" Consejero"/>
    <s v=" Consejero Delegado"/>
    <s v=" Administrador"/>
    <m/>
    <m/>
    <m/>
    <m/>
    <s v="SI"/>
  </r>
  <r>
    <s v="DOMINION CENTRO DE CONTROL SL"/>
    <m/>
    <m/>
    <x v="0"/>
    <m/>
    <s v="Venta especialista"/>
    <m/>
    <n v="916626418"/>
    <m/>
    <s v="916 62 01 61"/>
    <s v="E. Consultoras innovación digital"/>
    <s v="B85465870"/>
    <s v="PRESTACION DE SERVICIOS DE IMPLANTACION, MANTENIMIENTO, MONITORIZACION, CONTROL, GESTION, ANALISIS, EXPLOTACION, DIAGNOSTICO Y OPERACION DE CUALQUIER TIPO DE PLATAFORMAS, APLICACIONES, SOLUCIONES, SISTEMAS E INFRAESTRUCTURAS INFORMATICAS, TELEMATICAS Y DE TELECOMUNICACIONES,.. "/>
    <m/>
    <m/>
    <s v="No Activa"/>
    <m/>
    <s v="Madrid"/>
    <m/>
    <m/>
    <m/>
    <m/>
    <m/>
    <n v="917418808"/>
    <m/>
    <m/>
    <m/>
    <m/>
    <m/>
    <m/>
    <m/>
    <m/>
    <m/>
    <m/>
    <m/>
    <m/>
    <m/>
    <m/>
    <m/>
    <m/>
    <s v="SI"/>
  </r>
  <r>
    <s v="JABSOLUT COMPUTER SL"/>
    <m/>
    <m/>
    <x v="3"/>
    <s v="27-01 912207996-Tlf. no existe. 656987151- No disponible.03-02 656987151- No disponible."/>
    <s v="Venta especialista"/>
    <s v="Juan Antonio Pizarro Varea"/>
    <n v="912207996"/>
    <m/>
    <s v="656 98 71 51"/>
    <s v="A. Informáticos"/>
    <s v="B85486314"/>
    <s v="DESARROLLO DE SOFTWARE ORIENTADO A LA SEGURIDAD EN SISTEMAS Y COMUNICACION SE Y A SERVICIOS MOVILES DE COMUNICACIONES. DESARROLLO DE SOLUCIONES E IMPLANTACION DE PLATAFORMAS DE COMUNICACIONES EN PROYECTOS A MEDIDA.. "/>
    <s v="Jabsolut.com"/>
    <m/>
    <s v="Activa"/>
    <m/>
    <s v="Madrid"/>
    <m/>
    <m/>
    <m/>
    <m/>
    <m/>
    <n v="914159527"/>
    <n v="656987151"/>
    <m/>
    <m/>
    <m/>
    <m/>
    <m/>
    <m/>
    <s v="Administrador"/>
    <s v=" Director Financiero"/>
    <s v=" Consejero"/>
    <s v=" Consejero Delegado"/>
    <s v=" Administrador"/>
    <m/>
    <m/>
    <m/>
    <m/>
    <s v="SI"/>
  </r>
  <r>
    <s v="CANELA TECH SL"/>
    <m/>
    <m/>
    <x v="0"/>
    <m/>
    <s v="Venta especialista"/>
    <m/>
    <n v="947251621"/>
    <s v="info@canelatech.es"/>
    <s v="+(34) 910 376 452"/>
    <s v="E. Consultoras innovación digital"/>
    <s v="B85573277"/>
    <s v="DISENO, PRODUCCION, COMERCIALIZACION Y DISTRIBUCION DE SERVICIOS Y PRODUCTOS ORIENTADOS AL DESARROLLO A TRAVES DE NUEVAS TECNICAS Y TECNOLOGIAS DE ENTIDADES PUBLICAS Y PRIVADAS. CONSULTORIA TECNOLOGICA. DESARROLLO Y MANT. "/>
    <s v="Canela Tech | Desarrollo de Aplicaciones iOS, Android, Web"/>
    <m/>
    <s v="Activa"/>
    <m/>
    <s v="Burgos"/>
    <m/>
    <m/>
    <m/>
    <m/>
    <m/>
    <n v="914337591"/>
    <m/>
    <m/>
    <m/>
    <m/>
    <m/>
    <m/>
    <m/>
    <m/>
    <m/>
    <m/>
    <m/>
    <m/>
    <s v=" info@diagramaweb.es"/>
    <m/>
    <m/>
    <m/>
    <s v="SI"/>
  </r>
  <r>
    <s v="DESARROLLOS INFORMATICOS DIUSFRAMI SL"/>
    <m/>
    <m/>
    <x v="0"/>
    <m/>
    <s v="Venta especialista"/>
    <s v="Raul Segovia Montalban"/>
    <n v="918374851"/>
    <m/>
    <s v="91 837 48 51"/>
    <s v="E. Consultoras innovación digital"/>
    <s v="B85612950"/>
    <s v="LA PRESTACION DE SERVICIOS DE HOMOLOGACION Y CERTIFICACION DE SISTEMAS.. "/>
    <s v="Servicios tecnológicos y financieros Diusframi"/>
    <m/>
    <s v="Activa"/>
    <m/>
    <s v="Madrid"/>
    <m/>
    <m/>
    <m/>
    <m/>
    <m/>
    <n v="637794877"/>
    <n v="635418665"/>
    <n v="695202961"/>
    <n v="635418627"/>
    <m/>
    <m/>
    <m/>
    <m/>
    <s v="Administrador"/>
    <s v=" Director Financiero"/>
    <s v=" Consejero"/>
    <s v=" Consejero Delegado"/>
    <s v=" Administrador"/>
    <m/>
    <m/>
    <m/>
    <m/>
    <s v="SI"/>
  </r>
  <r>
    <s v="EXPROCOM SOFTWARE SL"/>
    <m/>
    <m/>
    <x v="0"/>
    <m/>
    <s v="Venta especialista"/>
    <s v="Diego Gabriel Gorosito"/>
    <n v="915001087"/>
    <s v="info@hemasoft.com / info@exprocom.com"/>
    <m/>
    <s v="D. Desarrolladores de soluciones digitales básicas"/>
    <s v="B85616886"/>
    <s v="ANALISIS, DESARROLLO E IMPLANTACION DE PROYECTOS INFORMATICOS A NIVEL DE HARDWARE, SOFTWARE Y COMUNICACIONES.. "/>
    <s v="Exprocom Software | Desarrollo a Medida, Web y Automatización"/>
    <m/>
    <s v="Activa"/>
    <m/>
    <s v="Madrid"/>
    <m/>
    <m/>
    <m/>
    <m/>
    <m/>
    <m/>
    <m/>
    <m/>
    <m/>
    <s v=" Gabriel Gorosito Diego"/>
    <m/>
    <m/>
    <m/>
    <s v="Administrador"/>
    <s v=" Director Financiero"/>
    <s v=" Consejero"/>
    <s v=" Consejero Delegado"/>
    <s v=" Administrador"/>
    <m/>
    <m/>
    <m/>
    <m/>
    <s v="SI"/>
  </r>
  <r>
    <s v="ESPACIO WEB INTERACTIVO SL"/>
    <m/>
    <m/>
    <x v="3"/>
    <s v="Extinguido"/>
    <s v="Susana"/>
    <s v="Claudio Oton Martinez"/>
    <n v="915134438"/>
    <m/>
    <m/>
    <m/>
    <s v="B85639250"/>
    <s v="EL DESARROLLO Y PROGRAMAS DE SOFT Y HARD, COMERCIALIZANDO PRODUCTOS INFORMATICOS PROPIOS Y DE TERCEROS.. "/>
    <m/>
    <m/>
    <s v="No Activa"/>
    <m/>
    <s v="Madrid"/>
    <m/>
    <m/>
    <m/>
    <m/>
    <m/>
    <n v="937421303"/>
    <n v="670483124"/>
    <n v="615661489"/>
    <n v="663860240"/>
    <m/>
    <m/>
    <m/>
    <m/>
    <s v="Administrador"/>
    <s v=" Director Financiero"/>
    <s v=" Consejero"/>
    <s v=" Consejero Delegado"/>
    <s v=" Administrador"/>
    <m/>
    <m/>
    <m/>
    <m/>
    <s v="SI"/>
  </r>
  <r>
    <s v="ESPACI CONSULTORES INFORMATICOS SL"/>
    <m/>
    <m/>
    <x v="3"/>
    <s v="Extinguido"/>
    <s v="Susana"/>
    <s v="Cristina Lopez Gimeno"/>
    <n v="666233593"/>
    <m/>
    <m/>
    <m/>
    <s v="B85642213"/>
    <s v="LA REALIZACION DE TODO TIPO DE TRABAJOS INFORMATICOS.... "/>
    <m/>
    <m/>
    <s v="No Activa"/>
    <m/>
    <s v="Madrid"/>
    <m/>
    <m/>
    <m/>
    <m/>
    <m/>
    <m/>
    <m/>
    <m/>
    <m/>
    <m/>
    <m/>
    <m/>
    <m/>
    <s v="Administrador"/>
    <s v=" Director Financiero"/>
    <s v=" Consejero"/>
    <s v=" Consejero Delegado"/>
    <s v=" Administrador"/>
    <m/>
    <m/>
    <m/>
    <m/>
    <s v="SI"/>
  </r>
  <r>
    <s v="GRUPO ANTIPODAS SOLUTIONS SL"/>
    <m/>
    <m/>
    <x v="3"/>
    <s v="04-02  695962768-Tlf no existe. Compañía Telco, preguntar porque no hay web"/>
    <s v="Venta especialista"/>
    <s v="Abraham San Jose Sanz"/>
    <n v="695962768"/>
    <m/>
    <m/>
    <s v="B. Integradores TI generalistas"/>
    <s v="B86257128"/>
    <s v="COMERCIALIZACION Y DISTRIBUCION DE PRODUCTOS Y SERVICIOS DE TELECOMUNCACIONES. "/>
    <m/>
    <m/>
    <s v="Activa"/>
    <m/>
    <s v="Madrid"/>
    <m/>
    <m/>
    <m/>
    <m/>
    <m/>
    <n v="638101585"/>
    <n v="747722557"/>
    <n v="657960236"/>
    <n v="747722567"/>
    <m/>
    <m/>
    <m/>
    <m/>
    <s v="Administrador"/>
    <s v=" Director Financiero"/>
    <s v=" Consejero"/>
    <s v=" Consejero Delegado"/>
    <s v=" Administrador"/>
    <m/>
    <m/>
    <m/>
    <m/>
    <s v="SI"/>
  </r>
  <r>
    <s v="MUBA ONLINE SL"/>
    <m/>
    <m/>
    <x v="0"/>
    <m/>
    <s v="Venta especialista"/>
    <s v="Lau Fa Ching"/>
    <n v="914160716"/>
    <m/>
    <m/>
    <s v="E. Consultoras innovación digital"/>
    <s v="B86326758"/>
    <s v="EL DESARROLLO Y EXPLOTACION DE APLICACIONES INFORMATICAS Y PAGINAS WEB PARALA DIFUSION DE ANUNCIOS CLASIFICADOS Y PUBLICIDAD EN GENERAL, ASI COMO LAPRESTACION DE OTROS SERVICIOS DE LA SOCIEDAD DE LA INFORMACION RELACIONADOS, SIN LIMITACION A TERRITORIO. "/>
    <m/>
    <m/>
    <s v="Activa"/>
    <m/>
    <s v="Madrid"/>
    <m/>
    <m/>
    <m/>
    <m/>
    <m/>
    <n v="656979287"/>
    <n v="656250860"/>
    <m/>
    <m/>
    <s v=" Fa Ching Lau"/>
    <m/>
    <m/>
    <m/>
    <s v="Administrador"/>
    <s v=" Director Financiero"/>
    <s v=" Consejero"/>
    <s v=" Consejero Delegado"/>
    <s v=" Administrador"/>
    <m/>
    <m/>
    <m/>
    <m/>
    <s v="SI"/>
  </r>
  <r>
    <s v="AMAFER MARKETING SOLUTIONS SL"/>
    <m/>
    <m/>
    <x v="3"/>
    <s v="05-02 910 059 902-No disponible.06-02 910 059 902-No disponible._x000a_09-02 910 059 902-No disponible."/>
    <s v="Venta especialista"/>
    <m/>
    <s v="910 059 902"/>
    <m/>
    <s v="910 05 99 02"/>
    <s v="B. Integradores TI generalistas"/>
    <s v="B86348422"/>
    <s v=": Marketing Digital, Marketing Digital, Actividades de programaciÃ³n informÃ¡tica (CNAE 6201), siendo su actividad principal. Agencias de publicidad (CNAE 7311). Actividades de diseÃ±o especializado (CNAE 7410). Otros servicios relacionados con las tecnologÃ­as de la informaciÃ³n y la informÃ¡tica (CNAE.. "/>
    <s v="Inicio - MentorOnline"/>
    <m/>
    <s v="Activa"/>
    <m/>
    <s v="Madrid"/>
    <m/>
    <m/>
    <m/>
    <m/>
    <m/>
    <m/>
    <m/>
    <m/>
    <m/>
    <m/>
    <m/>
    <m/>
    <m/>
    <m/>
    <m/>
    <m/>
    <m/>
    <m/>
    <m/>
    <m/>
    <m/>
    <m/>
    <s v="SI"/>
  </r>
  <r>
    <s v="INGENIERIA DE VEHICULOS SL"/>
    <m/>
    <m/>
    <x v="3"/>
    <s v="Homologación de vehiculos y componentes"/>
    <s v="Susana"/>
    <s v="Manuel Juan Hernandez Blasco"/>
    <n v="910075678"/>
    <m/>
    <m/>
    <m/>
    <s v="B86363652"/>
    <s v="ACTIVIDADES RELACIONADAS CON EL DISEÃ‘O, DESARROLLO, HOMOLOGACION, PREPARACION DE SISTEMAS DE GESTION DE CALIDAD, FORMACION, IMPLANTACION DE APLICACIONES INFORMATICAS, LOGISTICA Y COMERCIALIZACION DE VEHICULOS Y COMPONENTES. "/>
    <s v="IDV - INGENIERIA DE VEHICULOS"/>
    <m/>
    <s v="No Activa"/>
    <m/>
    <s v="Madrid"/>
    <m/>
    <m/>
    <m/>
    <m/>
    <m/>
    <n v="915516717"/>
    <n v="910282648"/>
    <m/>
    <m/>
    <m/>
    <m/>
    <m/>
    <m/>
    <s v="Administrador"/>
    <s v=" Director Financiero"/>
    <s v=" Consejero"/>
    <s v=" Consejero Delegado"/>
    <s v=" Administrador"/>
    <m/>
    <m/>
    <m/>
    <m/>
    <s v="SI"/>
  </r>
  <r>
    <s v="EL CONFIDENCIAL QUIMICO SL"/>
    <m/>
    <m/>
    <x v="3"/>
    <s v="Relacionado con química"/>
    <s v="Susana"/>
    <m/>
    <m/>
    <m/>
    <m/>
    <m/>
    <s v="B86414190"/>
    <s v="LA REALIZACION DE ACTIVIDADES DE INTERNET RELACIONADAS CON EL RESTO DE ACTIVIDADES DETALLADAS EN EL OBJETO SOCIAL, ASI COMO EL SUMINISTRO DE SERVICIOS DE INFORMACION Y FORMACION... "/>
    <m/>
    <m/>
    <s v="No Activa"/>
    <m/>
    <s v="Madrid"/>
    <m/>
    <m/>
    <m/>
    <m/>
    <m/>
    <m/>
    <m/>
    <m/>
    <m/>
    <m/>
    <m/>
    <m/>
    <m/>
    <m/>
    <m/>
    <m/>
    <m/>
    <m/>
    <m/>
    <m/>
    <m/>
    <m/>
    <s v="SI"/>
  </r>
  <r>
    <s v="MARCORA SERVICIOS INFORMATICOS SL"/>
    <m/>
    <m/>
    <x v="3"/>
    <s v="Ayudan a implementar sistema AGILE para empresas"/>
    <s v="Venta especialista"/>
    <m/>
    <n v="916330591"/>
    <s v="info@delfossistemas.com"/>
    <m/>
    <s v="A. Informáticos"/>
    <s v="B86448123"/>
    <s v="SERVICIOS INFORMATICOS DIRIGIDOS A PROPORCIONAR SOLUCIONES INNOVADORAS DE FORMACION A TRAVES DE USO DE PRODUCTOS DE SOFTWARE EN LINEA Y MATERIAL DE FORMACION DE ALTA CALIDAD. LOS DESARROLLOS DE MATERIAL ABARCAN LOS CAMPOS DELA SALUD Y SEGURIDAD Y LA FORMACION EN PRODUCTOS RELACIONADOS CON RECURSOS. "/>
    <s v="(26) Marcora Servicios y Informáticos S.L.: Acerca de | LinkedIn"/>
    <m/>
    <s v="No Activa"/>
    <m/>
    <s v="Madrid"/>
    <m/>
    <m/>
    <m/>
    <m/>
    <m/>
    <n v="646963416"/>
    <n v="620235336"/>
    <m/>
    <m/>
    <m/>
    <m/>
    <m/>
    <m/>
    <m/>
    <m/>
    <m/>
    <m/>
    <m/>
    <m/>
    <m/>
    <m/>
    <m/>
    <s v="SI"/>
  </r>
  <r>
    <s v="CODIX LATIN AMERICA SL"/>
    <m/>
    <m/>
    <x v="3"/>
    <s v="Sale en maps, pero no encuentro telefono ni web"/>
    <s v="Susana"/>
    <s v="Justo Lopez Fabo"/>
    <m/>
    <m/>
    <m/>
    <m/>
    <s v="B86448370"/>
    <s v="REALIZACION Y DESARROLLO DE PROGRAMAS Y SOFTWARE, IMPLANTACIONES DE SISTEMAS INFORMATICOS... "/>
    <m/>
    <m/>
    <s v="Activa"/>
    <m/>
    <s v="Madrid"/>
    <m/>
    <m/>
    <m/>
    <m/>
    <m/>
    <m/>
    <m/>
    <m/>
    <m/>
    <m/>
    <m/>
    <m/>
    <m/>
    <s v="Administrador"/>
    <s v=" Director Financiero"/>
    <s v=" Consejero"/>
    <s v=" Consejero Delegado"/>
    <s v=" Administrador"/>
    <m/>
    <m/>
    <m/>
    <m/>
    <s v="SI"/>
  </r>
  <r>
    <s v="DESARROLLOS SERVICIOS Y APLICACIONES M2M SL"/>
    <m/>
    <m/>
    <x v="0"/>
    <m/>
    <s v="Venta especialista"/>
    <s v="Francisco Javier Reyes Robayna"/>
    <n v="915062665"/>
    <m/>
    <s v="915 06 26 65"/>
    <s v="C. Integradores TI sectoriales"/>
    <s v="B86478385"/>
    <s v="El diseÃ±o, consultorÃ­a, ingenierÃ­a, desarrollo, fabricaciÃ³n, distribuciÃ³n, adquisiciÃ³n, integraciÃ³n, instalaciÃ³n, mantenimiento, formaciÃ³n, comercializaciÃ³n, importaciÃ³n y exportaciÃ³n de proyectos, sistemas y aplicaciones informÃ¡ticas.. "/>
    <s v="M2M Aplicaciones - Soluciones de software"/>
    <m/>
    <s v="Activa"/>
    <m/>
    <s v="Madrid"/>
    <m/>
    <m/>
    <m/>
    <m/>
    <m/>
    <m/>
    <m/>
    <m/>
    <m/>
    <s v=" Gines Perez Machado"/>
    <m/>
    <m/>
    <m/>
    <s v="Administrador"/>
    <s v=" Director Financiero"/>
    <s v=" Consejero"/>
    <s v=" Consejero Delegado"/>
    <s v=" Administrador"/>
    <m/>
    <m/>
    <m/>
    <m/>
    <s v="SI"/>
  </r>
  <r>
    <s v="LITEAM ECONSULTORIA SL"/>
    <m/>
    <m/>
    <x v="4"/>
    <s v="05-02 668885955- No disponible.06-02 668885955- Me atiende Daniel pendiente mandar email modelo colaborativo daniel@ecosultoria.net Att.Daniel."/>
    <s v="Venta especialista"/>
    <s v="Julian Retamal Sanchez"/>
    <m/>
    <m/>
    <s v="668 88 59 55"/>
    <s v="B. Integradores TI generalistas"/>
    <s v="B86515251"/>
    <s v="DESARROLLO, SEGUIMIENTO, CONSULTORIA, ASESORIA E IMPLEMENTACION DE TODO TIPO DE ACCIONES Y SERVICIOS DE MARKQUETING ONLINE A NIVEL NACIONAL E INTERNACIONAL: POSICIONAMIENTO WEB. "/>
    <s v="Proyectos Digitales y Contenidos"/>
    <m/>
    <s v="Activa"/>
    <m/>
    <s v="Madrid"/>
    <m/>
    <m/>
    <m/>
    <m/>
    <m/>
    <m/>
    <m/>
    <m/>
    <m/>
    <s v=" David Navarrete Camps"/>
    <s v=" Ramon Masip Balague"/>
    <m/>
    <m/>
    <s v="Administrador"/>
    <s v=" Director Financiero"/>
    <s v=" Consejero"/>
    <s v=" Consejero Delegado"/>
    <s v=" Administrador"/>
    <m/>
    <m/>
    <m/>
    <m/>
    <s v="SI"/>
  </r>
  <r>
    <s v="DEKA2 DECORACION DIGITAL SL"/>
    <m/>
    <m/>
    <x v="3"/>
    <s v="Impresoras, plotters, vinilos, etc"/>
    <s v="Susana"/>
    <m/>
    <n v="918168964"/>
    <m/>
    <m/>
    <m/>
    <s v="B86584026"/>
    <s v="TODO LO RELACIONADO CON LA INFORMATICA, LOS JUEGOS VIRTUALES A TRAVES DEL ORDENADOR, EL MONTAJE, EXPLOTACION Y COMERCIALZACION DE REDES LOCALES ORDENADORES CON PRESTACION DE SERVICIOS RELACIONADOS CON JUEGOS E INTERNET. "/>
    <m/>
    <m/>
    <s v="No Activa"/>
    <m/>
    <s v="Madrid"/>
    <m/>
    <m/>
    <m/>
    <m/>
    <m/>
    <n v="910067535"/>
    <n v="910289990"/>
    <n v="616437895"/>
    <n v="615453659"/>
    <m/>
    <m/>
    <m/>
    <m/>
    <m/>
    <m/>
    <m/>
    <m/>
    <m/>
    <m/>
    <m/>
    <m/>
    <m/>
    <s v="SI"/>
  </r>
  <r>
    <s v="IAAS 365 SL"/>
    <m/>
    <m/>
    <x v="0"/>
    <m/>
    <s v="Venta especialista"/>
    <s v="Anthony Vysniauskas"/>
    <n v="924309288"/>
    <m/>
    <n v="917080365"/>
    <s v="E. Consultoras innovación digital"/>
    <s v="B86679362"/>
    <s v="CreaciÃ³n, compra-venta, distribuciÃ³n, producciÃ³n, explotaciÃ³n e importaciÃ³n de infografia, programaciÃ³n informÃ¡tica. CreaciÃ³n, desarrollo, distribuciÃ³n, compra-venta, mantenimiento, gestiÃ³n, exportaciÃ³n, importaciÃ³n y explotaciÃ³n de infografÃ­a, programaciÃ³n informÃ¡tica, aplicaciones en Internet, pro. "/>
    <s v="Uniendo Personas &amp; Tecnología - IaaS365"/>
    <m/>
    <s v="No Activa"/>
    <m/>
    <s v="Badajoz"/>
    <m/>
    <m/>
    <m/>
    <m/>
    <m/>
    <n v="924964310"/>
    <n v="954587200"/>
    <n v="910200366"/>
    <n v="954587249"/>
    <s v=" Rishma Dole"/>
    <m/>
    <m/>
    <m/>
    <s v="Administrador"/>
    <s v=" Director Financiero"/>
    <s v=" Consejero"/>
    <s v=" Consejero Delegado"/>
    <s v=" Administrador"/>
    <m/>
    <m/>
    <m/>
    <m/>
    <s v="SI"/>
  </r>
  <r>
    <s v="CIMPA PLM ESPAÃ‘A SL"/>
    <m/>
    <m/>
    <x v="0"/>
    <m/>
    <s v="Venta especialista"/>
    <s v="Juan Castor Cabido Gamiz"/>
    <m/>
    <m/>
    <m/>
    <s v="E. Consultoras innovación digital"/>
    <s v="B86818937"/>
    <s v="DiseÃ±o, desarrollo, creaciÃ³n, gestiÃ³n y comercializaciÃ³n de tecnologÃ­as y sistemas de infÃ³rmaciÃ³n. asÃ­ como la prestaciÃ³n de servicios profesionales relacionados con dichas tecnologÃ­as y sistemas de informaciÃ³n, entre otros, servicios de consultorÃ­a, soporte operacional. "/>
    <m/>
    <m/>
    <s v="Activa"/>
    <m/>
    <s v="Madrid"/>
    <m/>
    <m/>
    <m/>
    <m/>
    <m/>
    <m/>
    <m/>
    <m/>
    <m/>
    <m/>
    <m/>
    <m/>
    <m/>
    <s v="Administrador"/>
    <s v=" Director Financiero"/>
    <s v=" Consejero"/>
    <s v=" Consejero Delegado"/>
    <s v=" Administrador"/>
    <m/>
    <m/>
    <m/>
    <m/>
    <s v="SI"/>
  </r>
  <r>
    <s v="PHONE SERVICE CENTER SL"/>
    <m/>
    <m/>
    <x v="0"/>
    <m/>
    <s v="Venta especialista"/>
    <m/>
    <n v="915323815"/>
    <m/>
    <m/>
    <s v="E. Consultoras innovación digital"/>
    <s v="B87341707"/>
    <s v="REPARACION EN SUS PROPIOS CENTROS Y A DOMICILIO, ASI COMO CONSERVACION, DE APARATOS DE TELEFONIA, ORDENADORES, VIDEOCONSOLAS Y DE OTRO MATERIAL ELECTRICO DE USO DOMESITO Y PERSONAL. DISTRIBUCION DE ACCESORIOS Y SOFTWARE RELACIONADOS CON LA TELEFONIA MOVIL. ETC. "/>
    <s v="Contacto con las Tiendas de Reparación Phone Service Center"/>
    <m/>
    <s v="No Activa"/>
    <m/>
    <s v="Madrid"/>
    <m/>
    <m/>
    <m/>
    <m/>
    <m/>
    <n v="676122783"/>
    <m/>
    <m/>
    <m/>
    <m/>
    <m/>
    <m/>
    <m/>
    <m/>
    <m/>
    <m/>
    <m/>
    <m/>
    <m/>
    <m/>
    <m/>
    <m/>
    <s v="SI"/>
  </r>
  <r>
    <s v="THOUGHTWORKS ESPAÑA SL"/>
    <m/>
    <m/>
    <x v="0"/>
    <s v="Consultora tec global"/>
    <s v="Venta especialista"/>
    <m/>
    <n v="933636510"/>
    <m/>
    <m/>
    <s v="D. Desarrolladores de soluciones digitales básicas"/>
    <s v="B87437760"/>
    <s v="1. La adquisiciÃ³n, administraciÃ³n y gestiÃ³n de patrimonio mobiliario, cartera de valores e inversiones, todo ello por cuenta propia. Este objeto social no podrÃ¡ ser desarrollado cuando incida en la legislaciÃ³n de inversiones colectivas. 2. La investigaciÃ³n de mercados... "/>
    <m/>
    <m/>
    <s v="No Activa"/>
    <m/>
    <s v="Barcelona"/>
    <m/>
    <m/>
    <m/>
    <m/>
    <m/>
    <m/>
    <m/>
    <m/>
    <m/>
    <m/>
    <m/>
    <m/>
    <m/>
    <m/>
    <m/>
    <m/>
    <m/>
    <m/>
    <m/>
    <m/>
    <m/>
    <m/>
    <s v="SI"/>
  </r>
  <r>
    <s v="IMMEDIATE DELIVERY SL"/>
    <m/>
    <m/>
    <x v="3"/>
    <s v="Reparto"/>
    <s v="Susana"/>
    <m/>
    <n v="915360884"/>
    <m/>
    <m/>
    <m/>
    <s v="B87511606"/>
    <s v="Esta Sociedad tiene por objeto: 1 . La creaciÃ³n, desarrollo, implantaciÃ³n y mantenimiento de todo tipo de programas informÃ¡ticos, software y plataformas digitales, mediante las que se facilitarÃ¡ el contacto entre personas fÃ­sicas o jurÃ­dicas que requieran de servicios de entregas... "/>
    <m/>
    <m/>
    <s v="Activa"/>
    <m/>
    <s v="Madrid"/>
    <m/>
    <m/>
    <m/>
    <m/>
    <m/>
    <m/>
    <m/>
    <m/>
    <m/>
    <m/>
    <m/>
    <m/>
    <m/>
    <m/>
    <m/>
    <m/>
    <m/>
    <m/>
    <m/>
    <m/>
    <m/>
    <m/>
    <s v="SI"/>
  </r>
  <r>
    <s v="REINHAUSEN ESPAÃ‘A SL"/>
    <m/>
    <m/>
    <x v="3"/>
    <s v="Manufacturing and supply"/>
    <s v="Susana"/>
    <s v="Jordi Duch Torrent"/>
    <m/>
    <m/>
    <m/>
    <m/>
    <s v="B87526059"/>
    <s v="Venta e intermediaciÃ³n en la venta de cambiadores de tomas para transformadores, accionamientos por motor, aparatos electrÃ³nicos y otros accesorios para transformadores asÃ­ como la venta y la intermediaciÃ³n en la venta de repuestos y accesorios de los productos antes mencionados. Venta e. "/>
    <m/>
    <m/>
    <s v="Activa"/>
    <m/>
    <s v="Madrid"/>
    <m/>
    <m/>
    <m/>
    <m/>
    <m/>
    <m/>
    <m/>
    <m/>
    <m/>
    <s v=" Isern Alfons Duch"/>
    <s v=" Alfons Duch Isern"/>
    <m/>
    <m/>
    <s v="Administrador"/>
    <s v=" Director Financiero"/>
    <s v=" Consejero"/>
    <s v=" Consejero Delegado"/>
    <s v=" Administrador"/>
    <m/>
    <m/>
    <m/>
    <m/>
    <s v="SI"/>
  </r>
  <r>
    <s v="SIMPLE SOLUCIONES INFORMATICAS SL"/>
    <m/>
    <m/>
    <x v="4"/>
    <s v="29-01 916947706-Pendiente mandar email a fernando@simpleinformatica.es Att. Fernando."/>
    <s v="Venta especialista"/>
    <m/>
    <n v="916947706"/>
    <s v="servicios@simpleinformatica.es"/>
    <m/>
    <s v="A. Informáticos"/>
    <s v="B87583928"/>
    <s v="-La compra, venta, distribuciÃ³n, comercializaciÃ³n, al por mayor y al detalle, importaciÃ³n, exportaciÃ³n y mantenimiento de todo tipo de materiales electrÃ³nicos, elÃ©ctricos, informÃ¡ticos, incluido el montaje y reparaciÃ³n. Las actividades que integra"/>
    <m/>
    <m/>
    <s v="Activa"/>
    <m/>
    <s v="Madrid"/>
    <m/>
    <m/>
    <m/>
    <m/>
    <m/>
    <n v="638562187"/>
    <n v="655574178"/>
    <n v="653974389"/>
    <n v="638570015"/>
    <m/>
    <m/>
    <m/>
    <m/>
    <m/>
    <m/>
    <m/>
    <m/>
    <m/>
    <s v=" acliente@simpleinformatica.es"/>
    <m/>
    <m/>
    <m/>
    <s v="SI"/>
  </r>
  <r>
    <s v="DOMYA SYSTEMS SL"/>
    <m/>
    <m/>
    <x v="4"/>
    <s v="04-02 918824448-Rebeca administración comenta pendiente de mandar email colaboración a n.carmona@aprimatic.es Att. Nuria."/>
    <s v="Venta especialista"/>
    <m/>
    <n v="918824448"/>
    <s v="aprimatic@aprimatic.es"/>
    <m/>
    <s v="B. Integradores TI generalistas"/>
    <s v="B87603189"/>
    <s v="La producciÃ³n y la comercializaciÃ³n de productos y sistemas mecÃ¡nicos, electromecÃ¡nicos, oleodinÃ¡micos y electrÃ³nicos en el sector de la automatizaciÃ³n para apertura y cierre de espacios. "/>
    <m/>
    <m/>
    <s v="Activa"/>
    <m/>
    <s v="Madrid"/>
    <m/>
    <m/>
    <m/>
    <m/>
    <m/>
    <n v="691707706"/>
    <n v="655809710"/>
    <n v="646131991"/>
    <n v="691707530"/>
    <m/>
    <m/>
    <m/>
    <m/>
    <m/>
    <m/>
    <m/>
    <m/>
    <m/>
    <m/>
    <m/>
    <m/>
    <m/>
    <s v="SI"/>
  </r>
  <r>
    <s v="DISELOO TECHNOLOGIES SOCIEDAD LIMITADA"/>
    <m/>
    <m/>
    <x v="4"/>
    <s v="05-02 656673744-Tlf erróneo. 955 321 099-No disponible.  diseloo.com web Nuria la que se encarga, nmoreno@diseloo.com mandar email modelo colaborativo si Nuria que es la que se encarga no ha devuelto llamada mañana. Empresa que se encarga de digitalizar a otras empresas para que sean autosuficentes tecnologicamente."/>
    <s v="Venta especialista"/>
    <m/>
    <n v="656673744"/>
    <s v="adfinsur@adfinsur.es"/>
    <m/>
    <s v="B. Integradores TI generalistas"/>
    <s v="B90034554"/>
    <s v="Las actividades de informÃ¡tica, telecomunicaciones y ofimÃ¡tica. "/>
    <m/>
    <m/>
    <s v="Activa"/>
    <m/>
    <s v="Sevilla"/>
    <m/>
    <m/>
    <m/>
    <m/>
    <m/>
    <n v="648949097"/>
    <n v="697583495"/>
    <n v="697583481"/>
    <m/>
    <m/>
    <m/>
    <m/>
    <m/>
    <m/>
    <m/>
    <m/>
    <m/>
    <m/>
    <m/>
    <m/>
    <m/>
    <m/>
    <s v="SI"/>
  </r>
  <r>
    <s v="JAPON 2015 SL"/>
    <m/>
    <m/>
    <x v="0"/>
    <m/>
    <s v="Venta especialista"/>
    <m/>
    <n v="635059809"/>
    <m/>
    <m/>
    <s v="E. Consultoras innovación digital"/>
    <s v="B90043241"/>
    <s v="-El almacenamiento, distribuciÃ³n y comercializaciÃ³n al por mayor y al pormenor de terminales de telefonÃ­a mÃ³vil y demÃ¡s productos relativos al sector de las telecomunicaciones. -La prestaciÃ³n de servicios tÃ©cnicos relativos a terminales de telefonÃ"/>
    <m/>
    <m/>
    <s v="No Activa"/>
    <m/>
    <s v="Sevilla"/>
    <m/>
    <m/>
    <m/>
    <m/>
    <m/>
    <n v="625302162"/>
    <n v="625244542"/>
    <n v="625203543"/>
    <n v="615550723"/>
    <m/>
    <m/>
    <m/>
    <m/>
    <m/>
    <m/>
    <m/>
    <m/>
    <m/>
    <m/>
    <m/>
    <m/>
    <m/>
    <s v="SI"/>
  </r>
  <r>
    <s v="ALJARAFE DISTRIBUCIONES ELECTRICAS SOCIEDAD DE RESPONSABILIDAD LIMITADA LABORAL"/>
    <m/>
    <m/>
    <x v="0"/>
    <m/>
    <s v="Venta especialista"/>
    <m/>
    <n v="954713236"/>
    <m/>
    <m/>
    <s v="C. Integradores TI sectoriales"/>
    <s v="B90098930"/>
    <s v="Comercio al mayor y al menor de material y aparatos elÃ©ctricos, electrÃ³nicos, electrodomÃ©sticos y otros aparatos de uso domÃ©stico e industrial accionados por energÃ­a elÃ©ctrica y por otro tipo de energÃ­a distinta de la elÃ©ctrica. "/>
    <m/>
    <m/>
    <s v="Activa"/>
    <m/>
    <s v="Sevilla"/>
    <m/>
    <m/>
    <m/>
    <m/>
    <m/>
    <m/>
    <m/>
    <m/>
    <m/>
    <m/>
    <m/>
    <m/>
    <m/>
    <m/>
    <m/>
    <m/>
    <m/>
    <m/>
    <m/>
    <m/>
    <m/>
    <m/>
    <s v="SI"/>
  </r>
  <r>
    <s v="SERVICIOS AVANZADOS PARA LAS INSTITUCIONES SL"/>
    <m/>
    <m/>
    <x v="0"/>
    <m/>
    <s v="Venta especialista"/>
    <s v="Javier Rodriguez Saeta"/>
    <n v="954157477"/>
    <m/>
    <m/>
    <s v="E. Consultoras innovación digital"/>
    <s v="B91052142"/>
    <s v="DISENO DESARROLLO, IMPLANTACION DE APLICACIONES Y PRESTACION DE SERVICIOS BASADOS EN NUEVAS TECNOLOGIAS EN COMUNICACION E INFORMATICA.                                                                                      . "/>
    <m/>
    <m/>
    <s v="Activa"/>
    <m/>
    <s v="Sevilla"/>
    <m/>
    <m/>
    <m/>
    <m/>
    <m/>
    <n v="954155244"/>
    <n v="954152244"/>
    <m/>
    <m/>
    <s v=" Enrique Lopez Perez"/>
    <s v=" Fernando Dominguez Criado"/>
    <m/>
    <m/>
    <s v="Administrador"/>
    <s v=" Director Financiero"/>
    <s v=" Consejero"/>
    <s v=" Consejero Delegado"/>
    <s v=" Administrador"/>
    <m/>
    <m/>
    <m/>
    <m/>
    <s v="SI"/>
  </r>
  <r>
    <s v="DINAPRISE SERVICIOS INFORMATICOS A EMPRESAS SL"/>
    <m/>
    <m/>
    <x v="4"/>
    <m/>
    <s v="Venta especialista"/>
    <s v="David Naval Vendrell"/>
    <n v="955236697"/>
    <s v="info@dinaprise.com"/>
    <m/>
    <s v="A. Informáticos"/>
    <s v="B91737494"/>
    <s v="SERVICIOS INFORMATICOS A EMPRESAS EN GENERAL, DESARROLLO Y MANTENIMIENTO DE APLICACIONES INFORMATICAS, CONSULTORIA, VENTA DE PRODUCTOS INFORMATICOS Y ELECTRONICOS, FORMACION, SOPORTE TECNICO, COMPRAVENTA DE SOFTWARE ESTA. "/>
    <m/>
    <m/>
    <s v="Activa"/>
    <m/>
    <s v="Sevilla"/>
    <m/>
    <m/>
    <m/>
    <m/>
    <m/>
    <n v="955904942"/>
    <n v="659490678"/>
    <n v="618794955"/>
    <n v="678594762"/>
    <s v=" Daniel Martinez Riba"/>
    <s v=" Jose Antonio Caballero Sanchez"/>
    <m/>
    <m/>
    <s v="Administrador"/>
    <s v=" Director Financiero"/>
    <s v=" Consejero"/>
    <s v=" Consejero Delegado"/>
    <s v=" Administrador"/>
    <m/>
    <m/>
    <m/>
    <m/>
    <s v="SI"/>
  </r>
  <r>
    <s v="ESFERA INGENIERIA DEL SOFTWARE SOCIEDAD LIMITADA"/>
    <m/>
    <m/>
    <x v="0"/>
    <m/>
    <s v="Venta especialista"/>
    <s v="Khawar Massod Mazhar"/>
    <n v="955614948"/>
    <m/>
    <m/>
    <s v="D. Desarrolladores de soluciones digitales básicas"/>
    <s v="B91827352"/>
    <s v="TIENE POR OBJETO EL DISENO, DESARROLLO, COMERCIALIZACION Y DISTRIBUCION DESOFTWARE, ASI COMO SERVICIOS ASOCIADOS A SU IMPLANTACION, PUESTA EN MARCHAY MANTENIMIENTO, REALIZACION DE CONSULTORIA Y ASESORAMIENTO EN CUALQUIER. "/>
    <m/>
    <m/>
    <s v="No Activa"/>
    <m/>
    <s v="Sevilla"/>
    <m/>
    <m/>
    <m/>
    <m/>
    <m/>
    <n v="955234258"/>
    <n v="658958026"/>
    <n v="615869660"/>
    <n v="657028183"/>
    <m/>
    <m/>
    <m/>
    <m/>
    <s v="Administrador"/>
    <s v=" Director Financiero"/>
    <s v=" Consejero"/>
    <s v=" Consejero Delegado"/>
    <s v=" Administrador"/>
    <m/>
    <m/>
    <m/>
    <m/>
    <s v="SI"/>
  </r>
  <r>
    <s v="CONSULTORES LOPEZ Y SALCES SLL"/>
    <m/>
    <m/>
    <x v="3"/>
    <s v="05-02 -Sin tlf."/>
    <s v="Venta especialista"/>
    <s v="Juan Carlos Gamero Samanes"/>
    <m/>
    <m/>
    <m/>
    <s v="B. Integradores TI generalistas"/>
    <s v="B91903179"/>
    <s v="Asesoramiento, la gestiÃ³n, y el soporte tÃ©cnico de aplicaciones InformÃ¡ticas, asÃ­ como la implantaciÃ³n, desarrollo, o modificaciones de las citadas aplicaciones, y los equipos y redes sobre los que se ejecutan. "/>
    <m/>
    <m/>
    <s v="Activa"/>
    <m/>
    <s v="Sevilla"/>
    <m/>
    <m/>
    <m/>
    <m/>
    <m/>
    <m/>
    <m/>
    <m/>
    <m/>
    <m/>
    <m/>
    <m/>
    <m/>
    <s v="Administrador"/>
    <s v=" Director Financiero"/>
    <s v=" Consejero"/>
    <s v=" Consejero Delegado"/>
    <s v=" Administrador"/>
    <m/>
    <m/>
    <m/>
    <m/>
    <s v="SI"/>
  </r>
  <r>
    <s v="ACCEPTUS EVENTOS PRODUCCIONES Y DISEÃ‘O SOCIEDAD LIMITADA"/>
    <m/>
    <m/>
    <x v="0"/>
    <m/>
    <s v="Venta especialista"/>
    <m/>
    <n v="954946548"/>
    <m/>
    <m/>
    <s v="E. Consultoras innovación digital"/>
    <s v="B91965541"/>
    <s v="-ProducciÃ³n, grabaciÃ³n, ediciÃ³n y postproducciÃ³n de audio y vÃ­deo. -RetransmisiÃ³n de audiovisuales. -Grafismo, animaciÃ³n en 2D y 3D. -FotografÃ­a, recorridos virtuales y diseÃ±o web. -Alquiler de equipos de audio/ vÃ­deo/ fotografÃ­a. "/>
    <m/>
    <m/>
    <s v="No Activa"/>
    <m/>
    <s v="Sevilla"/>
    <m/>
    <m/>
    <m/>
    <m/>
    <m/>
    <n v="675834851"/>
    <n v="656315111"/>
    <m/>
    <m/>
    <m/>
    <m/>
    <m/>
    <m/>
    <m/>
    <m/>
    <m/>
    <m/>
    <m/>
    <m/>
    <m/>
    <m/>
    <m/>
    <s v="SI"/>
  </r>
  <r>
    <s v="G T. SOLUTIONS IBERICA S.L."/>
    <m/>
    <m/>
    <x v="2"/>
    <s v="06-02 952666485- No disponible. Web https://gtsiberica.com/ 09-02 952666485- No disponible 09-02 952666485- No quieren colaborar ni con otras empresas comentan Web https://gtsiberica.com/"/>
    <s v="Venta especialista"/>
    <m/>
    <n v="952666485"/>
    <s v="info@gtsiberica.com"/>
    <m/>
    <s v="B. Integradores TI generalistas"/>
    <s v="B92584226"/>
    <s v="LA INTERMEDIACION DIRECTA O INDIRECTAMENTE DE CONEXIONES TELEFONICAS DIGITALES O ANALOGICAS, TIPO RDSI, ADSL, CABLE, SATELITE, YA SEA POR TIEMPO INDEFINIDO O LIMITADO, ASI COMO SU CONSERVACION, MANTENIMIENTO Y ADMINISTRA. "/>
    <m/>
    <m/>
    <s v="Activa"/>
    <m/>
    <s v="Málaga"/>
    <m/>
    <m/>
    <m/>
    <m/>
    <m/>
    <n v="952471904"/>
    <n v="654044092"/>
    <n v="691203543"/>
    <m/>
    <m/>
    <m/>
    <m/>
    <m/>
    <m/>
    <m/>
    <m/>
    <m/>
    <m/>
    <m/>
    <m/>
    <m/>
    <m/>
    <s v="SI"/>
  </r>
  <r>
    <s v="DATA RUSH IT SERVICES SL"/>
    <m/>
    <m/>
    <x v="3"/>
    <s v="05-02 952277179 No disponible. https://www.datarush.es/ 06-02 952277179 No disponible.09-02 952277179 No disponibl e 10-02 952277179 No disponible11-02 952277179 No disponible 03-03 952277179 No disponible. "/>
    <s v="Venta especialista"/>
    <m/>
    <n v="952277179"/>
    <m/>
    <m/>
    <s v="B. Integradores TI generalistas"/>
    <s v="B93167021"/>
    <s v="&quot;-PrestaciÃ³n de servicios de &quot;&quot;data center&quot;&quot;, almacenamiento y distribuciÃ³n de datos, correo electrÃ³nico, copias de seguridad, alojamiento de servidores, alquiler de espacios informÃ¡ticos, realizaciÃ³n de instalaciones, asesoramiento y gestiÃ³n y utilizaciÃ³n de redes elÃ©ctricas, informÃ¡ticas o radioelÃ©c. &quot;"/>
    <m/>
    <m/>
    <s v="Activa"/>
    <m/>
    <s v="Málaga"/>
    <m/>
    <m/>
    <m/>
    <m/>
    <m/>
    <n v="952025985"/>
    <n v="952022097"/>
    <n v="722344142"/>
    <m/>
    <m/>
    <m/>
    <m/>
    <m/>
    <m/>
    <m/>
    <m/>
    <m/>
    <m/>
    <m/>
    <m/>
    <m/>
    <m/>
    <s v="SI"/>
  </r>
  <r>
    <s v="SPANRED SL"/>
    <m/>
    <m/>
    <x v="0"/>
    <m/>
    <s v="Venta especialista"/>
    <m/>
    <n v="951708951"/>
    <m/>
    <m/>
    <s v="E. Consultoras innovación digital"/>
    <s v="B93229961"/>
    <s v="La sociedad tendrÃ¡ por objeto las redes informÃ¡ticas, venta y reparaciÃ³n Ã‘Ã‘ de productos informÃ¡ticos, ingenierÃ­a e instalaciÃ³n de telecomunicaciones. "/>
    <m/>
    <m/>
    <s v="Activa"/>
    <m/>
    <s v="Málaga"/>
    <m/>
    <m/>
    <m/>
    <m/>
    <m/>
    <n v="692781200"/>
    <n v="692023457"/>
    <n v="665971267"/>
    <n v="600068171"/>
    <m/>
    <m/>
    <m/>
    <m/>
    <m/>
    <m/>
    <m/>
    <m/>
    <m/>
    <m/>
    <m/>
    <m/>
    <m/>
    <s v="SI"/>
  </r>
  <r>
    <s v="SEÃ‘ALIZACION MARBELLA SL"/>
    <m/>
    <m/>
    <x v="0"/>
    <m/>
    <s v="Venta especialista"/>
    <m/>
    <n v="951307091"/>
    <m/>
    <m/>
    <s v="E. Consultoras innovación digital"/>
    <s v="B93284750"/>
    <s v="Proyectos y diseÃ±os mediante aplicaciones y recursos multimedia. Servicios de diseÃ±o grÃ¡fico. La impresiÃ³n de textos e imÃ¡genes por cualquier procedimiento industrial. ComercializaciÃ³n de artÃ­culos y reclamos publicitarios. FabricaciÃ³n de carteles y paneles publicitarios. ExplotaciÃ³n de espacios fÃ­s. "/>
    <m/>
    <m/>
    <s v="Activa"/>
    <m/>
    <s v="Málaga"/>
    <m/>
    <m/>
    <m/>
    <m/>
    <m/>
    <m/>
    <m/>
    <m/>
    <m/>
    <m/>
    <m/>
    <m/>
    <m/>
    <m/>
    <m/>
    <m/>
    <m/>
    <m/>
    <m/>
    <m/>
    <m/>
    <m/>
    <s v="SI"/>
  </r>
  <r>
    <s v="NORAY BIOINFORMATICS SOCIEDAD LIMITADA"/>
    <m/>
    <m/>
    <x v="0"/>
    <m/>
    <s v="Venta especialista"/>
    <s v="Hugh Sheehy"/>
    <n v="944036998"/>
    <s v="info@noraybio.com"/>
    <m/>
    <s v="C. Integradores TI sectoriales"/>
    <s v="B95229837"/>
    <s v="TODO LO RELACIONADO CON LA INFORMATICA, PRESTACION DE SERVICIO DE ASESORIA, CONSULTORIA Y GESTION, INVESTIGACION Y DESARROLLO DE PRODUCTOS DE SOFTWARE, IMPORTACION Y EXPORTACION DE PRODUCTOS INFORMATICOS.. "/>
    <m/>
    <m/>
    <s v="Activa"/>
    <m/>
    <s v="Bizkaia"/>
    <m/>
    <m/>
    <m/>
    <m/>
    <m/>
    <n v="688804014"/>
    <n v="688612124"/>
    <n v="625707225"/>
    <n v="691438776"/>
    <s v=" Sheehy Hugh "/>
    <m/>
    <m/>
    <m/>
    <s v="Administrador"/>
    <s v=" Director Financiero"/>
    <s v=" Consejero"/>
    <s v=" Consejero Delegado"/>
    <s v=" Administrador"/>
    <m/>
    <m/>
    <m/>
    <m/>
    <s v="SI"/>
  </r>
  <r>
    <s v="ALTUS NON TOLLENDI SOCIEDAD LIMITADA"/>
    <m/>
    <m/>
    <x v="0"/>
    <m/>
    <s v="Venta especialista"/>
    <m/>
    <n v="944412496"/>
    <m/>
    <m/>
    <s v="E. Consultoras innovación digital"/>
    <s v="B95243655"/>
    <s v="EL COMERCIO AL POR MENOR DE MUEBLES DE OFICINA Y DE MAQUINAS Y EQUIPOS DE OFICINA                                                                                                                                           . "/>
    <m/>
    <m/>
    <s v="No Activa"/>
    <m/>
    <s v="Bizkaia"/>
    <m/>
    <m/>
    <m/>
    <m/>
    <m/>
    <n v="944230912"/>
    <n v="944219861"/>
    <n v="690223023"/>
    <n v="629577166"/>
    <m/>
    <m/>
    <m/>
    <m/>
    <m/>
    <m/>
    <m/>
    <m/>
    <m/>
    <m/>
    <m/>
    <m/>
    <m/>
    <s v="SI"/>
  </r>
  <r>
    <s v="LAUSYRE SOCIEDAD LIMITADA LABORAL"/>
    <m/>
    <m/>
    <x v="0"/>
    <m/>
    <s v="Venta especialista"/>
    <m/>
    <n v="944542082"/>
    <m/>
    <m/>
    <s v="E. Consultoras innovación digital"/>
    <s v="B95731550"/>
    <s v="Comercio de toda clase de maquinaria electrica y equipos. "/>
    <m/>
    <m/>
    <s v="Activa"/>
    <m/>
    <s v="Bizkaia"/>
    <m/>
    <m/>
    <m/>
    <m/>
    <m/>
    <m/>
    <m/>
    <m/>
    <m/>
    <m/>
    <m/>
    <m/>
    <m/>
    <m/>
    <m/>
    <m/>
    <m/>
    <m/>
    <m/>
    <m/>
    <m/>
    <m/>
    <s v="SI"/>
  </r>
  <r>
    <s v="MENSAMATIC SOCIEDAD LIMITADA"/>
    <m/>
    <m/>
    <x v="0"/>
    <m/>
    <s v="Venta especialista"/>
    <s v="Eduardo Jesus Breton Perez"/>
    <n v="965477080"/>
    <m/>
    <m/>
    <s v="E. Consultoras innovación digital"/>
    <s v="B98068646"/>
    <s v="LA PRESTACION DE SERVICIOS TELEMATICOS Y MULTIMEDIA DE CUALQUIER INDOLE, TANTO LOS RELATIVOS A SERVICIOS DE TELECOMUNICACIONES COMO SERVICIOS INFORMATICOS, BIEN SEAN DE SOFTWARE, DE HARDWARE, O DE CUALQUIER OTRA NATURALE. "/>
    <m/>
    <m/>
    <s v="Activa"/>
    <m/>
    <s v="Valencia"/>
    <m/>
    <m/>
    <m/>
    <m/>
    <m/>
    <n v="961106465"/>
    <n v="637478754"/>
    <n v="654643093"/>
    <m/>
    <m/>
    <m/>
    <m/>
    <m/>
    <s v="Administrador"/>
    <s v=" Director Financiero"/>
    <s v=" Consejero"/>
    <s v=" Consejero Delegado"/>
    <s v=" Administrador"/>
    <m/>
    <m/>
    <m/>
    <m/>
    <s v="SI"/>
  </r>
  <r>
    <s v="DICREATO CONSULTING SOCIEDAD LIMITADA"/>
    <m/>
    <m/>
    <x v="2"/>
    <s v="05-02 963738079- Empresa de marketing comenta que no se ajusta el modelo colaborativo con la actividad. https://dicreato.com/servicios-agencia-publicidad-valencia/"/>
    <s v="Venta especialista"/>
    <m/>
    <n v="963738079"/>
    <m/>
    <m/>
    <s v="B. Integradores TI generalistas"/>
    <s v="B98264880"/>
    <s v=". La sociedad tendrÃ¡ por objeto: -El diseÃ±o, programaciÃ³n y alojamiento web. --Posicionamiento y marketing online. -OrganizaciÃ³n de eventos. -ConsultorÃ­a y asesoramiento comercial. -El desarrollo de la actividad de publicidad y comunicaciÃ³n. Quedan excluidos del objeto social aquellas actividades. "/>
    <m/>
    <m/>
    <s v="Activa"/>
    <m/>
    <s v="Valencia"/>
    <m/>
    <m/>
    <m/>
    <m/>
    <m/>
    <n v="630960191"/>
    <n v="649194240"/>
    <m/>
    <m/>
    <m/>
    <m/>
    <m/>
    <m/>
    <m/>
    <m/>
    <m/>
    <m/>
    <m/>
    <m/>
    <m/>
    <m/>
    <m/>
    <s v="SI"/>
  </r>
  <r>
    <s v="EMPODERA CONSULTORES SL"/>
    <m/>
    <m/>
    <x v="3"/>
    <s v="05-02 654660920- Comentan que cese de actividad en un mes, se disuelve la empresa."/>
    <s v="Venta especialista"/>
    <m/>
    <n v="654660920"/>
    <m/>
    <m/>
    <s v="B. Integradores TI generalistas"/>
    <s v="B98338486"/>
    <s v="La sociedad tendrÃ¡ por objeto: -DiseÃ±o de programas y metodologÃ­as de animaciÃ³n (moderaciÃ³n) de eventos (congresos, foros, encuentros y seminarios). SistematizaciÃ³n y valorizaciÃ³n de las informaciones generadas en eventos. Toma de actas. RealizaciÃ³n de documentales video y entrevistas escritas. V. "/>
    <m/>
    <m/>
    <s v="Activa"/>
    <m/>
    <s v="Valencia"/>
    <m/>
    <m/>
    <m/>
    <m/>
    <m/>
    <m/>
    <m/>
    <m/>
    <m/>
    <m/>
    <m/>
    <m/>
    <m/>
    <m/>
    <m/>
    <m/>
    <m/>
    <m/>
    <m/>
    <m/>
    <m/>
    <m/>
    <s v="SI"/>
  </r>
  <r>
    <s v="CLOUDSOFT SOCIEDAD LIMITADA"/>
    <m/>
    <m/>
    <x v="3"/>
    <m/>
    <s v="Venta especialista"/>
    <m/>
    <n v="963689080"/>
    <s v="comercial@infoquip.com"/>
    <m/>
    <s v="B. Integradores TI generalistas"/>
    <s v="B98454689"/>
    <s v="1. El objeto de la Sociedad consiste en: La adaptaciÃ³n de nuevas tecnologÃ­as para PYMES y autÃ³nomos, con aportaciÃ³n de soluciones innovadoras, sostenibles y rentables. La comercializaciÃ³n, desarrollo y anÃ¡lisis de aplicaciones informÃ¡ticas propias y de terceros para internet, asÃ­ como de los servic. "/>
    <m/>
    <m/>
    <s v="No Activa"/>
    <m/>
    <s v="Valencia"/>
    <m/>
    <m/>
    <m/>
    <m/>
    <m/>
    <n v="615642753"/>
    <m/>
    <m/>
    <m/>
    <m/>
    <m/>
    <m/>
    <m/>
    <m/>
    <m/>
    <m/>
    <m/>
    <m/>
    <m/>
    <m/>
    <m/>
    <m/>
    <s v="SI"/>
  </r>
  <r>
    <s v="1984 HOSTING SPAIN SOCIEDAD LIMITADA"/>
    <m/>
    <m/>
    <x v="0"/>
    <m/>
    <s v="Venta especialista"/>
    <s v="Maria Cristina Figueroa Lopez"/>
    <n v="603538346"/>
    <m/>
    <m/>
    <s v="D. Desarrolladores de soluciones digitales básicas"/>
    <s v="B98461759"/>
    <s v="La Sociedad tiene por objeto: La realizaciÃ³n de servicios de asesorÃ­a, consultorÃ­a y marketing. DiseÃ±o y producciÃ³n de nuevas tecnologÃ­as. CreaciÃ³n, mantenimiento y albergue de portales o pÃ¡ginas web. La explotaciÃ³n por cuenta propia o ajena de espacios publicitarios. Quedan excluidas del objeto so. "/>
    <m/>
    <m/>
    <s v="No Activa"/>
    <m/>
    <s v="Valencia"/>
    <m/>
    <m/>
    <m/>
    <m/>
    <m/>
    <n v="653850188"/>
    <n v="687201851"/>
    <m/>
    <m/>
    <m/>
    <m/>
    <m/>
    <m/>
    <s v="Administrador"/>
    <s v=" Director Financiero"/>
    <s v=" Consejero"/>
    <s v=" Consejero Delegado"/>
    <s v=" Administrador"/>
    <m/>
    <m/>
    <m/>
    <m/>
    <s v="SI"/>
  </r>
  <r>
    <s v="CONNECTED HEALTH SERVICES SL"/>
    <m/>
    <m/>
    <x v="0"/>
    <m/>
    <s v="Venta especialista"/>
    <s v="Victor David Gonzalez Sanchez"/>
    <n v="695268011"/>
    <m/>
    <m/>
    <s v="C. Integradores TI sectoriales"/>
    <s v="B98559982"/>
    <s v="ARTICULO 2 . OBJETO. La Sociedad tendrÃ¡ por objeto y finalidad lo siguiente: El desarrollo de Software, aplicaciones informÃ¡ticas, programas informÃ¡ticos sistemas informÃ¡ticos, con modelos de comercializaciÃ³n por consumo o uso, asÃ­ como la comercializaciÃ³n de sus equipos y hardware necesarios, dedi. "/>
    <m/>
    <m/>
    <s v="Activa"/>
    <m/>
    <s v="Valencia"/>
    <m/>
    <m/>
    <m/>
    <m/>
    <m/>
    <n v="685945578"/>
    <n v="685945548"/>
    <n v="685945579"/>
    <n v="685945577"/>
    <s v=" Montserrat Lopez Gil"/>
    <m/>
    <m/>
    <m/>
    <s v="Administrador"/>
    <s v=" Director Financiero"/>
    <s v=" Consejero"/>
    <s v=" Consejero Delegado"/>
    <s v=" Administrador"/>
    <m/>
    <m/>
    <m/>
    <m/>
    <s v="SI"/>
  </r>
  <r>
    <s v="SRG TECH"/>
    <m/>
    <m/>
    <x v="9"/>
    <s v="28.01 No puede colaborar ahora. Recontacto ABRIL 12.01 - Reunión agendada 20.01"/>
    <s v="Venta especialista"/>
    <s v="soporte8@srginformatica.es"/>
    <m/>
    <m/>
    <n v="886090440"/>
    <s v="B. Integradores TI generalistas"/>
    <m/>
    <m/>
    <s v="SRG Tech Consulting – Consultoría IT"/>
    <m/>
    <s v="No Activa"/>
    <m/>
    <s v="Pontevedra"/>
    <m/>
    <m/>
    <m/>
    <m/>
    <m/>
    <m/>
    <m/>
    <m/>
    <m/>
    <m/>
    <m/>
    <m/>
    <m/>
    <m/>
    <m/>
    <m/>
    <m/>
    <m/>
    <m/>
    <m/>
    <m/>
    <m/>
    <s v="No"/>
  </r>
  <r>
    <s v="OLIGAL"/>
    <m/>
    <m/>
    <x v="4"/>
    <s v="10-12 986 860 000 Contacto con Luis, presento el modelo colaborativo y acordamos reunirnos el lunes a las 09:30 // 19-12 986 860 000 Contacto de nuevo con emilio y me indica que Luis no esta, mucho trabajo por lo que llamar en otro momento "/>
    <s v="Venta especialista"/>
    <m/>
    <m/>
    <m/>
    <n v="986866327"/>
    <s v="B. Integradores TI generalistas"/>
    <m/>
    <m/>
    <s v="Inicio - Oligal"/>
    <m/>
    <s v="No Activa"/>
    <m/>
    <s v="Pontevedra"/>
    <m/>
    <m/>
    <m/>
    <m/>
    <m/>
    <m/>
    <m/>
    <m/>
    <m/>
    <m/>
    <m/>
    <m/>
    <m/>
    <m/>
    <m/>
    <m/>
    <m/>
    <m/>
    <m/>
    <m/>
    <m/>
    <m/>
    <s v="No"/>
  </r>
  <r>
    <s v="COMUPTER TECHS"/>
    <m/>
    <m/>
    <x v="3"/>
    <s v="4-11 986 101 354 No contesta // 11-11 986 101 354 No contesta // 21-11 986 101 354 No ocntesta "/>
    <s v="Venta especialista"/>
    <m/>
    <m/>
    <m/>
    <n v="986860000"/>
    <s v="C. Integradores TI sectoriales"/>
    <m/>
    <m/>
    <s v="Computer Techs"/>
    <m/>
    <s v="No Activa"/>
    <m/>
    <s v="Pontevedra"/>
    <m/>
    <m/>
    <m/>
    <m/>
    <m/>
    <m/>
    <m/>
    <m/>
    <m/>
    <m/>
    <m/>
    <m/>
    <m/>
    <m/>
    <m/>
    <m/>
    <m/>
    <m/>
    <m/>
    <m/>
    <m/>
    <m/>
    <s v="No"/>
  </r>
  <r>
    <s v="ZONA INFORMÁTICA"/>
    <m/>
    <m/>
    <x v="3"/>
    <s v="4-11 986858352 No contesta - 986856135 No contesta // 11-11 986 101 354 No contesta  // 21-11 986 101 354 No contesta "/>
    <s v="Venta especialista"/>
    <m/>
    <s v="93 883 30 63"/>
    <m/>
    <n v="986101354"/>
    <s v="A. Informáticos"/>
    <m/>
    <m/>
    <m/>
    <m/>
    <s v="Activa"/>
    <m/>
    <s v="Pontevedra"/>
    <m/>
    <m/>
    <m/>
    <m/>
    <m/>
    <m/>
    <m/>
    <m/>
    <m/>
    <m/>
    <m/>
    <m/>
    <m/>
    <m/>
    <m/>
    <m/>
    <m/>
    <m/>
    <m/>
    <m/>
    <m/>
    <m/>
    <s v="No"/>
  </r>
  <r>
    <s v="INTEK INFORMÁTICA TÉCNICA SA"/>
    <m/>
    <m/>
    <x v="3"/>
    <s v="4-10 986 86 03 86 No contesta // 11-11 986 86 03 86 No contesta // 21-11 986 86 03 86 No contesta "/>
    <s v="Venta especialista"/>
    <m/>
    <s v="986 86 08 36"/>
    <m/>
    <n v="986856135"/>
    <s v="A. Informáticos"/>
    <m/>
    <m/>
    <s v="Inicio - Intek"/>
    <m/>
    <s v="Activa"/>
    <m/>
    <s v="Pontevedra"/>
    <m/>
    <m/>
    <m/>
    <m/>
    <m/>
    <m/>
    <m/>
    <m/>
    <m/>
    <m/>
    <m/>
    <m/>
    <m/>
    <m/>
    <m/>
    <m/>
    <m/>
    <m/>
    <m/>
    <m/>
    <m/>
    <m/>
    <s v="No"/>
  </r>
  <r>
    <s v="REINICIATEK"/>
    <m/>
    <m/>
    <x v="4"/>
    <s v="27-01  986 077 554-Mail enviado a info@reiniciatek 27/01 12:39"/>
    <s v="Venta especialista"/>
    <m/>
    <m/>
    <m/>
    <n v="986860836"/>
    <s v="B. Integradores TI generalistas"/>
    <m/>
    <m/>
    <s v="REINICIATEK"/>
    <m/>
    <s v="No Activa"/>
    <m/>
    <s v="Pontevedra"/>
    <m/>
    <m/>
    <m/>
    <m/>
    <m/>
    <m/>
    <m/>
    <m/>
    <m/>
    <m/>
    <m/>
    <m/>
    <m/>
    <m/>
    <m/>
    <m/>
    <m/>
    <m/>
    <m/>
    <m/>
    <m/>
    <m/>
    <s v="No"/>
  </r>
  <r>
    <s v="GALICLOUD"/>
    <m/>
    <m/>
    <x v="2"/>
    <s v="4-11 604 02 60 63 Desarrollo de software a media y aunque sean agentes digitalizadores no lo han hecho practicamente "/>
    <s v="Venta especialista"/>
    <m/>
    <m/>
    <m/>
    <n v="986077554"/>
    <s v="B. Integradores TI generalistas"/>
    <m/>
    <m/>
    <s v="Galicloud — La empresa"/>
    <m/>
    <s v="No Activa"/>
    <m/>
    <s v="Pontevedra"/>
    <m/>
    <m/>
    <m/>
    <m/>
    <m/>
    <m/>
    <m/>
    <m/>
    <m/>
    <m/>
    <m/>
    <m/>
    <m/>
    <m/>
    <m/>
    <m/>
    <m/>
    <m/>
    <m/>
    <m/>
    <m/>
    <m/>
    <s v="No"/>
  </r>
  <r>
    <s v="MEGAVEDRA SL"/>
    <m/>
    <m/>
    <x v="6"/>
    <s v="30.01 El 29.01 manda email indicando que los servicios que ofrece MasOrange tmb los ofrece él y que lo prefiere hacer él. Además, desconfianza en MasOrange, quiere ser él quien entregue el servicio | 27-01 986 86 44 87 - Domingo reunión mañana a las 17h. pendiente de mandar el email para reunión teams. megavedra@megavedra.es"/>
    <s v="Venta especialista"/>
    <m/>
    <m/>
    <m/>
    <n v="604026063"/>
    <s v="D. Desarrolladores de soluciones digitales básicas"/>
    <m/>
    <m/>
    <s v="SERVICIOS - MEGAVEDRA S.L."/>
    <m/>
    <s v="Activa"/>
    <m/>
    <s v="Pontevedra"/>
    <m/>
    <m/>
    <m/>
    <m/>
    <m/>
    <m/>
    <m/>
    <m/>
    <m/>
    <m/>
    <m/>
    <m/>
    <m/>
    <m/>
    <m/>
    <m/>
    <m/>
    <m/>
    <m/>
    <m/>
    <m/>
    <m/>
    <s v="No"/>
  </r>
  <r>
    <s v="OFIMÁTICA TOUZA"/>
    <m/>
    <m/>
    <x v="2"/>
    <s v="11-12 info@informaticatouza.com  LLAMAR SEMANA QUE VIENE"/>
    <s v="Venta especialista"/>
    <m/>
    <s v="986 85 58 54"/>
    <m/>
    <n v="986864487"/>
    <s v="A. Informáticos"/>
    <m/>
    <m/>
    <s v="Ofimática Touza – Servicios de informática profesional y Reprografía"/>
    <m/>
    <s v="Activa"/>
    <m/>
    <s v="Pontevedra"/>
    <m/>
    <m/>
    <m/>
    <m/>
    <m/>
    <m/>
    <m/>
    <m/>
    <m/>
    <m/>
    <m/>
    <m/>
    <m/>
    <m/>
    <m/>
    <m/>
    <m/>
    <m/>
    <m/>
    <m/>
    <m/>
    <m/>
    <s v="No"/>
  </r>
  <r>
    <s v="SIGO98"/>
    <m/>
    <m/>
    <x v="4"/>
    <s v="27-01 986 866 171 -Mail enviado a  romero@siga98.net el 04/02 a las 11:46 Att. Miguel Angel Romero.  El 04/02 a las 10:57"/>
    <s v="Venta especialista"/>
    <m/>
    <m/>
    <m/>
    <n v="986855854"/>
    <s v="A. Informáticos"/>
    <m/>
    <m/>
    <s v="Servicios Informáticos de gestores administrativos | SIGA 98"/>
    <m/>
    <s v="No Activa"/>
    <m/>
    <s v="Pontevedra"/>
    <m/>
    <m/>
    <m/>
    <m/>
    <m/>
    <m/>
    <m/>
    <m/>
    <m/>
    <m/>
    <m/>
    <m/>
    <m/>
    <m/>
    <m/>
    <m/>
    <m/>
    <m/>
    <m/>
    <m/>
    <m/>
    <m/>
    <s v="No"/>
  </r>
  <r>
    <s v="DESARROLLOS INFORMÁTICOS ADOS"/>
    <m/>
    <m/>
    <x v="3"/>
    <s v="4-10 986 866 266 No contesta // 11-11 986 866 266  No contesta // 21-11 986 866 266 No contesta "/>
    <s v="Venta especialista"/>
    <m/>
    <m/>
    <m/>
    <n v="986866171"/>
    <s v="C. Integradores TI sectoriales"/>
    <m/>
    <m/>
    <m/>
    <m/>
    <s v="No Activa"/>
    <m/>
    <s v="Pontevedra"/>
    <m/>
    <m/>
    <m/>
    <m/>
    <m/>
    <m/>
    <m/>
    <m/>
    <m/>
    <m/>
    <m/>
    <m/>
    <m/>
    <m/>
    <m/>
    <m/>
    <m/>
    <m/>
    <m/>
    <m/>
    <m/>
    <m/>
    <s v="No"/>
  </r>
  <r>
    <s v="BORONDON SISTEMAS SL"/>
    <m/>
    <m/>
    <x v="2"/>
    <s v="7-11 699495099 Contacto con Jerónimo y le interesa la parte de financiación de equipos y la parte de soluciones digitales // 3-12 reminder correo (susana) // KO"/>
    <s v="Venta especialista"/>
    <s v="JERÓNIMO QUEVEDO"/>
    <n v="699495099"/>
    <m/>
    <m/>
    <m/>
    <m/>
    <m/>
    <m/>
    <m/>
    <s v="No Activa"/>
    <m/>
    <m/>
    <m/>
    <m/>
    <m/>
    <m/>
    <m/>
    <m/>
    <m/>
    <m/>
    <m/>
    <m/>
    <m/>
    <m/>
    <m/>
    <m/>
    <m/>
    <m/>
    <m/>
    <m/>
    <m/>
    <m/>
    <m/>
    <m/>
    <m/>
  </r>
  <r>
    <s v="CLIKRS"/>
    <m/>
    <m/>
    <x v="3"/>
    <s v="4-11 986 84 83 75 No contesta // 11-11 986 84 83 75 No contesta // 21-11 986 84 83 75 No contesta "/>
    <s v="Venta especialista"/>
    <m/>
    <s v=" 986 84 83 75"/>
    <m/>
    <m/>
    <s v="A. Informáticos"/>
    <m/>
    <m/>
    <s v="Clikrs"/>
    <m/>
    <s v="Activa"/>
    <m/>
    <s v="Pontevedra"/>
    <m/>
    <m/>
    <m/>
    <m/>
    <m/>
    <m/>
    <m/>
    <m/>
    <m/>
    <m/>
    <m/>
    <m/>
    <m/>
    <m/>
    <m/>
    <m/>
    <m/>
    <m/>
    <m/>
    <m/>
    <m/>
    <m/>
    <s v="No"/>
  </r>
  <r>
    <s v="DIRBAPONT SLU"/>
    <m/>
    <m/>
    <x v="10"/>
    <s v="27-01 986841191- Pendiente mandar convocatoria reunión 9.30 Viernes felix@dirbapont.com y volver a mandar modelo colaborativo. Sesión movida al 03-02 11-03 986841191-Llamo para hacer seguimiento me atiende un compañero de Felix comenta que pruebe a llamar en un hora sobre 17:30 sino mañana."/>
    <s v="Luis"/>
    <m/>
    <m/>
    <m/>
    <n v="986841191"/>
    <s v="A. Informáticos"/>
    <m/>
    <m/>
    <s v="https://www.dirbapont.com/"/>
    <m/>
    <s v="No Activa"/>
    <m/>
    <s v="Pontevedra"/>
    <m/>
    <m/>
    <m/>
    <m/>
    <m/>
    <m/>
    <m/>
    <m/>
    <m/>
    <m/>
    <m/>
    <m/>
    <m/>
    <m/>
    <m/>
    <m/>
    <m/>
    <m/>
    <m/>
    <m/>
    <m/>
    <m/>
    <s v="No"/>
  </r>
  <r>
    <s v="Micro Sip"/>
    <m/>
    <m/>
    <x v="7"/>
    <s v="12.01: está en otra zona trabajando, regresa el 21.01 - contactar este día"/>
    <s v="Carlota"/>
    <s v="Victor"/>
    <s v="651 952 717"/>
    <s v="victor@ibercanal.com"/>
    <m/>
    <s v="A. Informáticos"/>
    <m/>
    <m/>
    <s v="https://micro-sip.com/"/>
    <m/>
    <s v="No Activa"/>
    <m/>
    <s v="Cáceres"/>
    <m/>
    <m/>
    <m/>
    <m/>
    <m/>
    <m/>
    <m/>
    <m/>
    <m/>
    <m/>
    <m/>
    <m/>
    <m/>
    <m/>
    <m/>
    <m/>
    <m/>
    <m/>
    <m/>
    <m/>
    <m/>
    <m/>
    <s v="No"/>
  </r>
  <r>
    <s v="Area Bit"/>
    <m/>
    <m/>
    <x v="5"/>
    <s v="Le he enviado portfolio de productos por correo (31 de octubre)"/>
    <s v="Susana"/>
    <s v="Ángel "/>
    <m/>
    <s v="angel@areabit.es"/>
    <s v="689 45 57 45"/>
    <s v="B. Integradores TI generalistas"/>
    <s v="B39855747"/>
    <m/>
    <s v="Areabit I Digitalización de empresas en Cantabria I Bussines intelligent en Cantabria, empresas de ciberseguridad en Cantabria, Consultoría IT en Cantabria, auditorias informáticas en Cantabria, consultoría IT informática en Cantabria, sistemas de detección de intrusos informáticos en Cantabria"/>
    <m/>
    <s v="Activa"/>
    <m/>
    <s v="Cantabria"/>
    <m/>
    <m/>
    <m/>
    <m/>
    <m/>
    <m/>
    <m/>
    <m/>
    <m/>
    <m/>
    <m/>
    <m/>
    <m/>
    <m/>
    <m/>
    <m/>
    <m/>
    <m/>
    <m/>
    <m/>
    <m/>
    <m/>
    <s v="No"/>
  </r>
  <r>
    <s v="LANTIK SOCIEDAD ANONIMA MEDIO PROPIO"/>
    <m/>
    <m/>
    <x v="2"/>
    <s v="4-10 944 068 900 es una entidad dependiente de la Diputación Foral de Bizkaia por lo que no puede colaborar con MasOrange"/>
    <s v="Venta especialista"/>
    <s v="Mr Ager Izagirre Lorono"/>
    <s v="+34 94/4068900"/>
    <m/>
    <m/>
    <m/>
    <s v="A48119820"/>
    <m/>
    <s v="www.lantik.bizkaia.eus"/>
    <m/>
    <s v="No Activa"/>
    <m/>
    <s v="BILBAO"/>
    <m/>
    <m/>
    <m/>
    <m/>
    <m/>
    <m/>
    <m/>
    <m/>
    <m/>
    <m/>
    <m/>
    <m/>
    <m/>
    <m/>
    <m/>
    <m/>
    <m/>
    <m/>
    <m/>
    <m/>
    <m/>
    <m/>
    <s v="No"/>
  </r>
  <r>
    <s v="DIEBOLD NIXDORF SL."/>
    <m/>
    <m/>
    <x v="2"/>
    <m/>
    <s v="Susana"/>
    <s v="Mr Antonio Albarran Rodriques"/>
    <s v="+34 91/4843800"/>
    <m/>
    <m/>
    <s v="C. Integradores TI sectoriales"/>
    <s v="B82502626"/>
    <m/>
    <s v="www.dieboldnixdorf.com"/>
    <m/>
    <s v="No Activa"/>
    <m/>
    <s v="MADRID"/>
    <m/>
    <m/>
    <m/>
    <m/>
    <m/>
    <m/>
    <m/>
    <m/>
    <m/>
    <m/>
    <m/>
    <m/>
    <m/>
    <m/>
    <m/>
    <m/>
    <m/>
    <m/>
    <m/>
    <m/>
    <m/>
    <m/>
    <s v="No"/>
  </r>
  <r>
    <s v="SITEGROUND SPAIN SL."/>
    <m/>
    <m/>
    <x v="0"/>
    <m/>
    <s v="Venta especialista"/>
    <s v="Directors / managers / contacts are available, yet none related to the selected filter"/>
    <s v="+34 90/0838543"/>
    <m/>
    <m/>
    <s v="D. Desarrolladores de soluciones digitales básicas"/>
    <s v="B87194171"/>
    <m/>
    <s v="www.siteground.es"/>
    <m/>
    <s v="Activa"/>
    <m/>
    <s v="MADRID"/>
    <m/>
    <m/>
    <m/>
    <m/>
    <m/>
    <m/>
    <m/>
    <m/>
    <m/>
    <m/>
    <m/>
    <m/>
    <m/>
    <m/>
    <m/>
    <m/>
    <m/>
    <m/>
    <m/>
    <m/>
    <m/>
    <m/>
    <s v="No"/>
  </r>
  <r>
    <s v="AMPER SISTEMAS SAU"/>
    <m/>
    <m/>
    <x v="2"/>
    <m/>
    <s v="Susana"/>
    <s v="Directors / managers / contacts are available, yet none related to the selected filter"/>
    <m/>
    <m/>
    <m/>
    <m/>
    <s v="A19024249"/>
    <m/>
    <s v="www.grupoamper.com"/>
    <m/>
    <s v="No Activa"/>
    <m/>
    <s v="POZUELO DE ALARCON"/>
    <m/>
    <m/>
    <m/>
    <m/>
    <m/>
    <m/>
    <m/>
    <m/>
    <m/>
    <m/>
    <m/>
    <m/>
    <m/>
    <m/>
    <m/>
    <m/>
    <m/>
    <m/>
    <m/>
    <m/>
    <m/>
    <m/>
    <s v="No"/>
  </r>
  <r>
    <s v="DENODO SL"/>
    <m/>
    <m/>
    <x v="0"/>
    <m/>
    <s v="Venta especialista"/>
    <s v="Directors / managers / contacts are available, yet none related to the selected filter"/>
    <s v="+34 98/1100200"/>
    <m/>
    <m/>
    <s v="D. Desarrolladores de soluciones digitales básicas"/>
    <s v="B70414354"/>
    <m/>
    <s v="www.denodo.com"/>
    <m/>
    <s v="No Activa"/>
    <m/>
    <s v="A CORUÑA"/>
    <m/>
    <m/>
    <m/>
    <m/>
    <m/>
    <m/>
    <m/>
    <m/>
    <m/>
    <m/>
    <m/>
    <m/>
    <m/>
    <m/>
    <m/>
    <m/>
    <m/>
    <m/>
    <m/>
    <m/>
    <m/>
    <m/>
    <s v="No"/>
  </r>
  <r>
    <s v="RELYONIT SL"/>
    <m/>
    <m/>
    <x v="3"/>
    <m/>
    <s v="Venta especialista"/>
    <s v="Directors / managers / contacts are available, yet none related to the selected filter"/>
    <m/>
    <m/>
    <m/>
    <s v="B. Integradores TI generalistas"/>
    <s v="B88283205"/>
    <m/>
    <m/>
    <m/>
    <s v="No Activa"/>
    <m/>
    <s v="MADRID"/>
    <m/>
    <m/>
    <m/>
    <m/>
    <m/>
    <m/>
    <m/>
    <m/>
    <m/>
    <m/>
    <m/>
    <m/>
    <m/>
    <m/>
    <m/>
    <m/>
    <m/>
    <m/>
    <m/>
    <m/>
    <m/>
    <m/>
    <s v="No"/>
  </r>
  <r>
    <s v="INFOSER NEW TECHNOLOGIES SL."/>
    <m/>
    <m/>
    <x v="5"/>
    <s v="Correo: 03/11/2025; es partner de accenture"/>
    <s v="Susana"/>
    <s v="Rubén Martín"/>
    <s v="+34 91/7485314"/>
    <s v="rmartin@infosernt.com"/>
    <m/>
    <s v="B. Integradores TI generalistas"/>
    <s v="B87993622"/>
    <m/>
    <s v="www.infosernt.com"/>
    <m/>
    <s v="No Activa"/>
    <m/>
    <s v="MADRID"/>
    <m/>
    <m/>
    <m/>
    <m/>
    <m/>
    <m/>
    <m/>
    <m/>
    <m/>
    <m/>
    <m/>
    <m/>
    <m/>
    <m/>
    <m/>
    <m/>
    <m/>
    <m/>
    <m/>
    <m/>
    <m/>
    <m/>
    <s v="No"/>
  </r>
  <r>
    <s v="SEIDOR TECH SA."/>
    <m/>
    <m/>
    <x v="5"/>
    <s v="4-11 985276162 me indican mandar correo al departamento comercial comercial@seidortech.es asturias "/>
    <s v="Venta especialista"/>
    <s v="Mr Josep Benito Martinez"/>
    <s v="+34 98/5276162"/>
    <m/>
    <m/>
    <m/>
    <s v="A33204306"/>
    <m/>
    <s v="www.seidor.com"/>
    <m/>
    <s v="No Activa"/>
    <m/>
    <s v="OVIEDO"/>
    <m/>
    <m/>
    <m/>
    <m/>
    <m/>
    <m/>
    <m/>
    <m/>
    <m/>
    <m/>
    <m/>
    <m/>
    <m/>
    <m/>
    <m/>
    <m/>
    <m/>
    <m/>
    <m/>
    <m/>
    <m/>
    <m/>
    <s v="No"/>
  </r>
  <r>
    <s v="INFORMATICA CALCULO Y TECNICA SA"/>
    <m/>
    <m/>
    <x v="5"/>
    <s v="Correo: 03/11/2025"/>
    <s v="Susana"/>
    <s v="Iván López"/>
    <s v="+34 91/5642095"/>
    <s v="ivan.lópez@ictiberia.com"/>
    <m/>
    <m/>
    <s v="A28637502"/>
    <m/>
    <s v="www.ictiberia.com"/>
    <m/>
    <s v="Activa"/>
    <m/>
    <s v="MADRID"/>
    <m/>
    <m/>
    <m/>
    <m/>
    <m/>
    <m/>
    <m/>
    <m/>
    <m/>
    <m/>
    <m/>
    <m/>
    <m/>
    <m/>
    <m/>
    <m/>
    <m/>
    <m/>
    <m/>
    <m/>
    <m/>
    <m/>
    <s v="No"/>
  </r>
  <r>
    <s v="GESEIN S.L."/>
    <m/>
    <m/>
    <x v="0"/>
    <m/>
    <s v="Venta especialista"/>
    <m/>
    <s v="+34 91/7542199"/>
    <m/>
    <m/>
    <s v="E. Consultoras innovación digital"/>
    <s v="B80595747"/>
    <m/>
    <s v="www.gesein.com"/>
    <m/>
    <s v="No Activa"/>
    <m/>
    <s v="MADRID"/>
    <m/>
    <m/>
    <m/>
    <m/>
    <m/>
    <m/>
    <m/>
    <m/>
    <m/>
    <m/>
    <m/>
    <m/>
    <m/>
    <m/>
    <m/>
    <m/>
    <m/>
    <m/>
    <m/>
    <m/>
    <m/>
    <m/>
    <s v="No"/>
  </r>
  <r>
    <s v="SYVALUE SL."/>
    <m/>
    <m/>
    <x v="5"/>
    <s v="Correo: 03/11/2025"/>
    <s v="Susana"/>
    <s v="Directors / managers / contacts are available, yet none related to the selected filter"/>
    <s v="+34 91/7991139"/>
    <s v="syvalue@syvalue.com"/>
    <m/>
    <m/>
    <s v="B84795400"/>
    <m/>
    <s v="www.syvalue.com"/>
    <m/>
    <s v="Activa"/>
    <m/>
    <s v="MADRID"/>
    <m/>
    <m/>
    <m/>
    <m/>
    <m/>
    <m/>
    <m/>
    <m/>
    <m/>
    <m/>
    <m/>
    <m/>
    <m/>
    <m/>
    <m/>
    <m/>
    <m/>
    <m/>
    <m/>
    <m/>
    <m/>
    <m/>
    <s v="No"/>
  </r>
  <r>
    <s v="NAVARRA DE SERVICIOS Y TECNOLOGIAS SA."/>
    <m/>
    <m/>
    <x v="3"/>
    <s v="4-11 848420500 Es un proveedor público"/>
    <s v="Venta especialista"/>
    <s v="Mr Felix Taberna Monzon"/>
    <s v="+34 84/8420500"/>
    <m/>
    <m/>
    <m/>
    <s v="A31098064"/>
    <m/>
    <s v="www.nasertic.es"/>
    <m/>
    <s v="No Activa"/>
    <m/>
    <s v="PAMPLONA/IRUÑA"/>
    <m/>
    <m/>
    <m/>
    <m/>
    <m/>
    <m/>
    <m/>
    <m/>
    <m/>
    <m/>
    <m/>
    <m/>
    <m/>
    <m/>
    <m/>
    <m/>
    <m/>
    <m/>
    <m/>
    <m/>
    <m/>
    <m/>
    <s v="No"/>
  </r>
  <r>
    <s v="IRON MOUNTAIN ESPAÑA SA"/>
    <m/>
    <m/>
    <x v="0"/>
    <m/>
    <s v="Venta especialista"/>
    <s v="Mr Carlos Fernandez Menendez"/>
    <s v="+34 90/0222324"/>
    <m/>
    <m/>
    <s v="E. Consultoras innovación digital"/>
    <s v="A82515776"/>
    <m/>
    <s v="www.ironmountain.com"/>
    <m/>
    <s v="No Activa"/>
    <m/>
    <s v="ALCOBENDAS"/>
    <m/>
    <m/>
    <m/>
    <m/>
    <m/>
    <m/>
    <m/>
    <m/>
    <m/>
    <m/>
    <m/>
    <m/>
    <m/>
    <m/>
    <m/>
    <m/>
    <m/>
    <m/>
    <m/>
    <m/>
    <m/>
    <m/>
    <s v="No"/>
  </r>
  <r>
    <s v="LIDERA NETWORK SL"/>
    <m/>
    <m/>
    <x v="0"/>
    <m/>
    <s v="Venta especialista"/>
    <s v="Mr Alberto Lopez Cortell"/>
    <s v="+34 90/2222005"/>
    <m/>
    <m/>
    <s v="D. Desarrolladores de soluciones digitales básicas"/>
    <s v="B82492943"/>
    <m/>
    <s v="www.lidera.com"/>
    <m/>
    <s v="Activa"/>
    <m/>
    <s v="MADRID"/>
    <m/>
    <m/>
    <m/>
    <m/>
    <m/>
    <m/>
    <m/>
    <m/>
    <m/>
    <m/>
    <m/>
    <m/>
    <m/>
    <m/>
    <m/>
    <m/>
    <m/>
    <m/>
    <m/>
    <m/>
    <m/>
    <m/>
    <s v="No"/>
  </r>
  <r>
    <s v="ASAC COMUNICACIONES SL"/>
    <m/>
    <m/>
    <x v="0"/>
    <m/>
    <s v="Venta especialista"/>
    <s v="Directors / managers / contacts are available, yet none related to the selected filter"/>
    <s v="+34 98/5265040"/>
    <m/>
    <m/>
    <s v="D. Desarrolladores de soluciones digitales básicas"/>
    <s v="B33490426"/>
    <m/>
    <s v="www.asac.as"/>
    <m/>
    <s v="No Activa"/>
    <m/>
    <s v="LLANERA"/>
    <m/>
    <m/>
    <m/>
    <m/>
    <m/>
    <m/>
    <m/>
    <m/>
    <m/>
    <m/>
    <m/>
    <m/>
    <m/>
    <m/>
    <m/>
    <m/>
    <m/>
    <m/>
    <m/>
    <m/>
    <m/>
    <m/>
    <s v="No"/>
  </r>
  <r>
    <s v="DATADOG CLOUD SPAIN SL."/>
    <m/>
    <m/>
    <x v="0"/>
    <m/>
    <s v="Venta especialista"/>
    <s v="Mr Kerry Shannon Acocella"/>
    <m/>
    <m/>
    <m/>
    <s v="D. Desarrolladores de soluciones digitales básicas"/>
    <s v="B88259379"/>
    <m/>
    <m/>
    <m/>
    <s v="No Activa"/>
    <m/>
    <s v="MADRID"/>
    <m/>
    <m/>
    <m/>
    <m/>
    <m/>
    <m/>
    <m/>
    <m/>
    <m/>
    <m/>
    <m/>
    <m/>
    <m/>
    <m/>
    <m/>
    <m/>
    <m/>
    <m/>
    <m/>
    <m/>
    <m/>
    <m/>
    <s v="No"/>
  </r>
  <r>
    <s v="SEMICONDUCTORES Y SISTEMAS SA"/>
    <m/>
    <m/>
    <x v="0"/>
    <m/>
    <s v="Venta especialista"/>
    <s v="Mr Valentin Salles Rabasa"/>
    <s v="+34 93/3004503"/>
    <m/>
    <m/>
    <s v="D. Desarrolladores de soluciones digitales básicas"/>
    <s v="A08747388"/>
    <m/>
    <s v="www.seystic.com"/>
    <m/>
    <s v="Activa"/>
    <m/>
    <s v="BARCELONA"/>
    <m/>
    <m/>
    <m/>
    <m/>
    <m/>
    <m/>
    <m/>
    <m/>
    <m/>
    <m/>
    <m/>
    <m/>
    <m/>
    <m/>
    <m/>
    <m/>
    <m/>
    <m/>
    <m/>
    <m/>
    <m/>
    <m/>
    <s v="No"/>
  </r>
  <r>
    <s v="JOINUP GREEN INTELLIGENCE SL."/>
    <m/>
    <m/>
    <x v="0"/>
    <m/>
    <s v="Venta especialista"/>
    <s v="Ms Elena Peyro Outeirino"/>
    <s v="+34 91/5331464"/>
    <m/>
    <m/>
    <s v="E. Consultoras innovación digital"/>
    <s v="B65826331"/>
    <m/>
    <s v="www.joinup.es"/>
    <m/>
    <s v="Activa"/>
    <m/>
    <s v="MADRID"/>
    <m/>
    <m/>
    <m/>
    <m/>
    <m/>
    <m/>
    <m/>
    <m/>
    <m/>
    <m/>
    <m/>
    <m/>
    <m/>
    <m/>
    <m/>
    <m/>
    <m/>
    <m/>
    <m/>
    <m/>
    <m/>
    <m/>
    <s v="No"/>
  </r>
  <r>
    <s v="TECDATA ENGINEERING SL."/>
    <m/>
    <m/>
    <x v="3"/>
    <s v="No funcionó el teléfono de internet (el del máster es de otro país). Tampoco hay email"/>
    <s v="Susana"/>
    <s v="Mr Aimad Mohamed Be Yahya"/>
    <s v="+34 66/5799730"/>
    <m/>
    <n v="665799730"/>
    <m/>
    <s v="B87993887"/>
    <m/>
    <s v="www.tecdata.es"/>
    <m/>
    <s v="No Activa"/>
    <m/>
    <s v="MADRID"/>
    <m/>
    <m/>
    <m/>
    <m/>
    <m/>
    <m/>
    <m/>
    <m/>
    <m/>
    <m/>
    <m/>
    <m/>
    <m/>
    <m/>
    <m/>
    <m/>
    <m/>
    <m/>
    <m/>
    <m/>
    <m/>
    <m/>
    <s v="No"/>
  </r>
  <r>
    <s v="OXIGENT TECHNOLOGIES S.L."/>
    <m/>
    <m/>
    <x v="0"/>
    <m/>
    <s v="Venta especialista"/>
    <s v="Mr Julien Morel"/>
    <s v="+34 93/2715800"/>
    <m/>
    <m/>
    <s v="E. Consultoras innovación digital"/>
    <s v="B67431973"/>
    <m/>
    <s v="www.oxigent.io"/>
    <m/>
    <s v="No Activa"/>
    <m/>
    <s v="BARCELONA"/>
    <m/>
    <m/>
    <m/>
    <m/>
    <m/>
    <m/>
    <m/>
    <m/>
    <m/>
    <m/>
    <m/>
    <m/>
    <m/>
    <m/>
    <m/>
    <m/>
    <m/>
    <m/>
    <m/>
    <m/>
    <m/>
    <m/>
    <s v="No"/>
  </r>
  <r>
    <s v="EXPERIAN ESPAÑA S.L.U."/>
    <m/>
    <m/>
    <x v="0"/>
    <m/>
    <s v="Venta especialista"/>
    <s v="Mr Angelo Padovani"/>
    <s v="+34 91/5300370"/>
    <m/>
    <m/>
    <s v="D. Desarrolladores de soluciones digitales básicas"/>
    <s v="B95017844"/>
    <m/>
    <s v="www.experian.es"/>
    <m/>
    <s v="No Activa"/>
    <m/>
    <s v="MADRID"/>
    <m/>
    <m/>
    <m/>
    <m/>
    <m/>
    <m/>
    <m/>
    <m/>
    <m/>
    <m/>
    <m/>
    <m/>
    <m/>
    <m/>
    <m/>
    <m/>
    <m/>
    <m/>
    <m/>
    <m/>
    <m/>
    <m/>
    <s v="No"/>
  </r>
  <r>
    <s v="APPIAN SPAIN S.L.U."/>
    <m/>
    <m/>
    <x v="0"/>
    <m/>
    <s v="Venta especialista"/>
    <s v="Mr Matthew Wheeler Calkins"/>
    <m/>
    <m/>
    <m/>
    <s v="D. Desarrolladores de soluciones digitales básicas"/>
    <s v="B67287664"/>
    <m/>
    <m/>
    <m/>
    <s v="No Activa"/>
    <m/>
    <s v="ALCOBENDAS"/>
    <m/>
    <m/>
    <m/>
    <m/>
    <m/>
    <m/>
    <m/>
    <m/>
    <m/>
    <m/>
    <m/>
    <m/>
    <m/>
    <m/>
    <m/>
    <m/>
    <m/>
    <m/>
    <m/>
    <m/>
    <m/>
    <m/>
    <s v="No"/>
  </r>
  <r>
    <s v="INTEL CORPORATION IBERIA SA"/>
    <m/>
    <m/>
    <x v="0"/>
    <m/>
    <s v="Venta especialista"/>
    <s v="Ms Candice Christine Moore"/>
    <s v="+34 91/4329090"/>
    <m/>
    <m/>
    <s v="E. Consultoras innovación digital"/>
    <s v="A28819381"/>
    <m/>
    <s v="www.intel.la"/>
    <m/>
    <s v="No Activa"/>
    <m/>
    <s v="MADRID"/>
    <m/>
    <m/>
    <m/>
    <m/>
    <m/>
    <m/>
    <m/>
    <m/>
    <m/>
    <m/>
    <m/>
    <m/>
    <m/>
    <m/>
    <m/>
    <m/>
    <m/>
    <m/>
    <m/>
    <m/>
    <m/>
    <m/>
    <s v="No"/>
  </r>
  <r>
    <s v="MANYCHAT S.L."/>
    <m/>
    <m/>
    <x v="0"/>
    <m/>
    <s v="Venta especialista"/>
    <s v="Mr Dmitrii Kushnikov"/>
    <m/>
    <m/>
    <m/>
    <s v="D. Desarrolladores de soluciones digitales básicas"/>
    <s v="B10771665"/>
    <m/>
    <s v="www.manychat.com"/>
    <m/>
    <s v="No Activa"/>
    <m/>
    <s v="BARCELONA"/>
    <m/>
    <m/>
    <m/>
    <m/>
    <m/>
    <m/>
    <m/>
    <m/>
    <m/>
    <m/>
    <m/>
    <m/>
    <m/>
    <m/>
    <m/>
    <m/>
    <m/>
    <m/>
    <m/>
    <m/>
    <m/>
    <m/>
    <s v="No"/>
  </r>
  <r>
    <s v="MENSOFT CONSULTORES SL"/>
    <m/>
    <m/>
    <x v="0"/>
    <m/>
    <s v="Venta especialista"/>
    <s v="Directors / managers / contacts are available, yet none related to the selected filter"/>
    <s v="+34 91/4583040"/>
    <m/>
    <m/>
    <s v="E. Consultoras innovación digital"/>
    <s v="B83614495"/>
    <m/>
    <s v="www.mensoft.es"/>
    <m/>
    <s v="No Activa"/>
    <m/>
    <s v="MADRID"/>
    <m/>
    <m/>
    <m/>
    <m/>
    <m/>
    <m/>
    <m/>
    <m/>
    <m/>
    <m/>
    <m/>
    <m/>
    <m/>
    <m/>
    <m/>
    <m/>
    <m/>
    <m/>
    <m/>
    <m/>
    <m/>
    <m/>
    <s v="No"/>
  </r>
  <r>
    <s v="CENTRO DE SERVICIOS COMPARTIDOS COMPUTRABAJO SL."/>
    <m/>
    <m/>
    <x v="5"/>
    <s v="Correo: 03/11/2025"/>
    <s v="Susana"/>
    <s v="Jaime Velasco"/>
    <s v="+34 93/1594334"/>
    <s v="jaime.velasco@redarbor.net"/>
    <m/>
    <m/>
    <s v="B66299637"/>
    <m/>
    <m/>
    <m/>
    <s v="No Activa"/>
    <m/>
    <s v="SANT CUGAT DEL VALLES"/>
    <m/>
    <m/>
    <m/>
    <m/>
    <m/>
    <m/>
    <m/>
    <m/>
    <m/>
    <m/>
    <m/>
    <m/>
    <m/>
    <m/>
    <m/>
    <m/>
    <m/>
    <m/>
    <m/>
    <m/>
    <m/>
    <m/>
    <s v="No"/>
  </r>
  <r>
    <s v="CENTRE DE SERVEIS TECNOLOGICS SL"/>
    <m/>
    <m/>
    <x v="3"/>
    <s v="No hay ni telf, ni correo, ni web"/>
    <s v="Susana"/>
    <s v="Mr Andres Pi Pocurull"/>
    <m/>
    <m/>
    <m/>
    <m/>
    <s v="B25300450"/>
    <m/>
    <s v="www.centre-de-serveis-tecnologics.pymes.com"/>
    <m/>
    <s v="Activa"/>
    <m/>
    <s v="TORREFARRERA"/>
    <m/>
    <m/>
    <m/>
    <m/>
    <m/>
    <m/>
    <m/>
    <m/>
    <m/>
    <m/>
    <m/>
    <m/>
    <m/>
    <m/>
    <m/>
    <m/>
    <m/>
    <m/>
    <m/>
    <m/>
    <m/>
    <m/>
    <s v="No"/>
  </r>
  <r>
    <s v="VALUENET HR IT SOLUTIONS, SLU, S. COM."/>
    <m/>
    <m/>
    <x v="3"/>
    <s v="05-02 49 89416176530- Tlf no valido."/>
    <s v="Venta especialista"/>
    <s v="There is no Directors / managers / contacts information for this company"/>
    <s v="49 89416176530"/>
    <s v="kontakt@valuenet.ag"/>
    <m/>
    <s v="B. Integradores TI generalistas"/>
    <s v="C76065432"/>
    <m/>
    <s v="www.valuenet.de"/>
    <m/>
    <s v="Activa"/>
    <m/>
    <s v="PUERTO DEL ROSARIO"/>
    <m/>
    <m/>
    <m/>
    <m/>
    <m/>
    <m/>
    <m/>
    <m/>
    <m/>
    <m/>
    <m/>
    <m/>
    <m/>
    <m/>
    <m/>
    <m/>
    <m/>
    <m/>
    <m/>
    <m/>
    <m/>
    <m/>
    <s v="No"/>
  </r>
  <r>
    <s v="MEINSA SISTEMAS S.L."/>
    <m/>
    <m/>
    <x v="1"/>
    <s v="28-11 93/4875511 No contesta // 24-12 93/4875511 No contesta "/>
    <s v="Venta especialista"/>
    <s v="GRUPO ILUNION SL"/>
    <s v="+34 93/4875511"/>
    <s v="info@meinsa.es"/>
    <s v="+34 934 875 511"/>
    <s v="B. Integradores TI generalistas"/>
    <s v="B60841202"/>
    <m/>
    <s v="www.meinsa.es"/>
    <m/>
    <s v="Activa"/>
    <m/>
    <s v="BARCELONA"/>
    <m/>
    <m/>
    <m/>
    <m/>
    <m/>
    <m/>
    <m/>
    <m/>
    <m/>
    <m/>
    <m/>
    <m/>
    <m/>
    <m/>
    <m/>
    <m/>
    <m/>
    <m/>
    <m/>
    <m/>
    <m/>
    <m/>
    <s v="No"/>
  </r>
  <r>
    <s v="IRIUSRISK SOCIEDAD LIMITADA."/>
    <m/>
    <m/>
    <x v="3"/>
    <s v="27-11 917 88 26 88 No disponible // 28-11 917 88 26 88 No disponible // 19-12 917 88 26 88 No contesta "/>
    <s v="Venta especialista"/>
    <s v="Mr Stephen Leendert De Vries"/>
    <s v="+34 97/4032183"/>
    <m/>
    <s v="917 88 26 88"/>
    <s v="D. Desarrolladores de soluciones digitales básicas"/>
    <s v="B22341713"/>
    <m/>
    <s v="www.iriusrisk.com"/>
    <m/>
    <s v="No Activa"/>
    <m/>
    <s v="HUESCA"/>
    <m/>
    <m/>
    <m/>
    <m/>
    <m/>
    <m/>
    <m/>
    <m/>
    <m/>
    <m/>
    <m/>
    <m/>
    <m/>
    <m/>
    <m/>
    <m/>
    <m/>
    <m/>
    <m/>
    <m/>
    <m/>
    <m/>
    <s v="No"/>
  </r>
  <r>
    <s v="PROFILE SOFTWARE SERVICES SL"/>
    <m/>
    <m/>
    <x v="4"/>
    <s v="9-12 915943664 - 915943664 Contacto con Adriana y quedo en mandar correo a proveedores@profile.es  para presentar el modelo colaborativo"/>
    <s v="Venta especialista"/>
    <s v="Directors / managers / contacts are available, yet none related to the selected filter"/>
    <s v="+34 93/4156179"/>
    <m/>
    <m/>
    <m/>
    <s v="B62521828"/>
    <m/>
    <s v="www.profile.es"/>
    <m/>
    <s v="No Activa"/>
    <m/>
    <s v="MADRID"/>
    <m/>
    <m/>
    <m/>
    <m/>
    <m/>
    <m/>
    <m/>
    <m/>
    <m/>
    <m/>
    <m/>
    <m/>
    <m/>
    <m/>
    <m/>
    <m/>
    <m/>
    <m/>
    <m/>
    <m/>
    <m/>
    <m/>
    <s v="No"/>
  </r>
  <r>
    <s v="MEDIDA TECNOLOGICA SL."/>
    <m/>
    <m/>
    <x v="1"/>
    <s v="9-12 672102534 No contesta "/>
    <s v="Venta especialista"/>
    <s v="Ms Gemma Chiarini"/>
    <s v="+34 67/2102534"/>
    <m/>
    <m/>
    <m/>
    <s v="B67758656"/>
    <m/>
    <m/>
    <m/>
    <s v="No Activa"/>
    <m/>
    <s v="MALAGA"/>
    <m/>
    <m/>
    <m/>
    <m/>
    <m/>
    <m/>
    <m/>
    <m/>
    <m/>
    <m/>
    <m/>
    <m/>
    <m/>
    <m/>
    <m/>
    <m/>
    <m/>
    <m/>
    <m/>
    <m/>
    <m/>
    <m/>
    <s v="No"/>
  </r>
  <r>
    <s v="MULTIVERSE COMPUTING SL."/>
    <m/>
    <m/>
    <x v="0"/>
    <s v="AI y modelos"/>
    <s v="Venta especialista"/>
    <s v="Mr Jesus Enrique Lizaso Olmos"/>
    <s v="+34 94/3371956"/>
    <m/>
    <m/>
    <s v="E. Consultoras innovación digital"/>
    <s v="B75218040"/>
    <m/>
    <s v="www.multiversecomputing.com"/>
    <m/>
    <s v="No Activa"/>
    <m/>
    <s v="DONOSTIA/SAN SEBASTIAN"/>
    <m/>
    <m/>
    <m/>
    <m/>
    <m/>
    <m/>
    <m/>
    <m/>
    <m/>
    <m/>
    <m/>
    <m/>
    <m/>
    <m/>
    <m/>
    <m/>
    <m/>
    <m/>
    <m/>
    <m/>
    <m/>
    <m/>
    <s v="No"/>
  </r>
  <r>
    <s v="M47 LABS &amp; INTERNATIONAL FIDUCIA SLU"/>
    <m/>
    <m/>
    <x v="0"/>
    <s v="AI y modelos"/>
    <s v="Venta especialista"/>
    <s v="Directors / managers / contacts are available, yet none related to the selected filter"/>
    <s v="+34 62/0918056"/>
    <m/>
    <m/>
    <s v="E. Consultoras innovación digital"/>
    <s v="B67236083"/>
    <m/>
    <s v="www.m47labs.com"/>
    <m/>
    <s v="No Activa"/>
    <m/>
    <s v="BARCELONA"/>
    <m/>
    <m/>
    <m/>
    <m/>
    <m/>
    <m/>
    <m/>
    <m/>
    <m/>
    <m/>
    <m/>
    <m/>
    <m/>
    <m/>
    <m/>
    <m/>
    <m/>
    <m/>
    <m/>
    <m/>
    <m/>
    <m/>
    <s v="No"/>
  </r>
  <r>
    <s v="HIOPOS SOLUTIONS SL."/>
    <m/>
    <m/>
    <x v="2"/>
    <s v="9-12 973751533 No contesta, es una empresa grande. // 10-12 Contacto con Julia, me indica que como el responsable está ocupado mejor mandar correo a comercial@hiopos.com a la atencion de Jordi Chine //26-1 973751533 Contacto con Jordi, son fabricantes de Software y no les interesa comercializar soluciones de terceros. "/>
    <s v="Venta especialista"/>
    <s v="Mr Andres Pi Pocurull"/>
    <s v="+34 97/3751533"/>
    <m/>
    <m/>
    <m/>
    <s v="B25842915"/>
    <m/>
    <s v="HIOPOS - Descubre una nueva forma de gestionar tu negocio"/>
    <m/>
    <s v="Activa"/>
    <m/>
    <s v="TORREFARRERA"/>
    <m/>
    <m/>
    <m/>
    <m/>
    <m/>
    <m/>
    <m/>
    <m/>
    <m/>
    <m/>
    <m/>
    <m/>
    <m/>
    <m/>
    <m/>
    <m/>
    <m/>
    <m/>
    <m/>
    <m/>
    <m/>
    <m/>
    <s v="No"/>
  </r>
  <r>
    <s v="AEBIA TECNOLOGIA Y SERVICIOS SL"/>
    <m/>
    <m/>
    <x v="2"/>
    <s v="28-11 915261349 Pertenecen a un holding empresarial, por lo que no pueden todar decisiones en cuanto a colaboracion "/>
    <s v="Venta especialista"/>
    <s v="Directors / managers / contacts are available, yet none related to the selected filter"/>
    <s v="+34 91/5261349"/>
    <s v="contacto@aebia.com"/>
    <s v="915 261 349"/>
    <s v="C. Integradores TI sectoriales"/>
    <s v="B84382761"/>
    <m/>
    <s v="www.aebia.com"/>
    <m/>
    <s v="No Activa"/>
    <m/>
    <s v="MADRID"/>
    <m/>
    <m/>
    <m/>
    <m/>
    <m/>
    <m/>
    <m/>
    <m/>
    <m/>
    <m/>
    <m/>
    <m/>
    <m/>
    <m/>
    <m/>
    <m/>
    <m/>
    <m/>
    <m/>
    <m/>
    <m/>
    <m/>
    <s v="No"/>
  </r>
  <r>
    <s v="HALLIBURTON ESPAÑOLA SL"/>
    <m/>
    <m/>
    <x v="0"/>
    <m/>
    <s v="Venta especialista"/>
    <s v="Mr Benoit Allanic"/>
    <m/>
    <m/>
    <m/>
    <s v="E. Consultoras innovación digital"/>
    <s v="B28186344"/>
    <m/>
    <m/>
    <m/>
    <s v="Activa"/>
    <m/>
    <s v="BARCELONA"/>
    <m/>
    <m/>
    <m/>
    <m/>
    <m/>
    <m/>
    <m/>
    <m/>
    <m/>
    <m/>
    <m/>
    <m/>
    <m/>
    <m/>
    <m/>
    <m/>
    <m/>
    <m/>
    <m/>
    <m/>
    <m/>
    <m/>
    <s v="No"/>
  </r>
  <r>
    <s v="PRINTFUL CUSTOM PRINTING S.L."/>
    <m/>
    <m/>
    <x v="3"/>
    <s v="Impresión de camisetas"/>
    <s v="Susana"/>
    <s v="Directors / managers / contacts are available, yet none related to the selected filter"/>
    <m/>
    <m/>
    <m/>
    <s v="-"/>
    <s v="B67440115"/>
    <m/>
    <s v="www.printful.com"/>
    <m/>
    <s v="No Activa"/>
    <m/>
    <s v="SANT CLIMENT DE LLOBREGAT"/>
    <m/>
    <m/>
    <m/>
    <m/>
    <m/>
    <m/>
    <m/>
    <m/>
    <m/>
    <m/>
    <m/>
    <m/>
    <m/>
    <m/>
    <m/>
    <m/>
    <m/>
    <m/>
    <m/>
    <m/>
    <m/>
    <m/>
    <s v="No"/>
  </r>
  <r>
    <s v="PREMIUMGUEST S.L."/>
    <m/>
    <m/>
    <x v="3"/>
    <s v="Gestión de eventos"/>
    <s v="Susana"/>
    <s v="Directors / managers / contacts are available, yet none related to the selected filter"/>
    <m/>
    <m/>
    <m/>
    <s v="-"/>
    <s v="B67131839"/>
    <m/>
    <s v="www.premiumguest.com"/>
    <m/>
    <s v="Activa"/>
    <m/>
    <s v="CASTELLDEFELS"/>
    <m/>
    <m/>
    <m/>
    <m/>
    <m/>
    <m/>
    <m/>
    <m/>
    <m/>
    <m/>
    <m/>
    <m/>
    <m/>
    <m/>
    <m/>
    <m/>
    <m/>
    <m/>
    <m/>
    <m/>
    <m/>
    <m/>
    <s v="No"/>
  </r>
  <r>
    <s v="HOLA CONSULTORES SL."/>
    <m/>
    <m/>
    <x v="4"/>
    <s v="9-12 932 229 717 Contacto con Tania, me indica que mande correo a Noelia para presentar el canal colaborativo nmb@holacons.com 27-01 932 229 717- Gk Tania que ella no lleva estos temas que le pregunta a la persona que recibio el email. Volver a llamar mañana.03-02 932229717 -Gk comenta que llame mañana por la mañana que no se encuentra Tania."/>
    <s v="Venta especialista"/>
    <s v="Directors / managers / contacts are available, yet none related to the selected filter"/>
    <s v="+34 62/0203022"/>
    <s v="jbb@holacons.com"/>
    <s v=" 932 229 717"/>
    <s v="E. Consultoras innovación digital"/>
    <s v="B66990938"/>
    <m/>
    <s v="www.holacons.com"/>
    <m/>
    <s v="No Activa"/>
    <m/>
    <s v="BARCELONA"/>
    <m/>
    <m/>
    <m/>
    <m/>
    <m/>
    <m/>
    <m/>
    <m/>
    <m/>
    <m/>
    <m/>
    <m/>
    <m/>
    <m/>
    <m/>
    <m/>
    <m/>
    <m/>
    <m/>
    <m/>
    <m/>
    <m/>
    <s v="No"/>
  </r>
  <r>
    <s v="VANTURE ESS SL"/>
    <m/>
    <m/>
    <x v="3"/>
    <s v="9-12 935 45 38 80 No contesta, fuera de horario (kit digital) 27-01 935 45 38 80- Gk me atiende que se lo pasa Adrian y que me devuelve la llamada."/>
    <s v="Venta especialista"/>
    <s v="Directors / managers / contacts are available, yet none related to the selected filter"/>
    <s v="+34 93/5453880"/>
    <m/>
    <s v="935 45 38 80"/>
    <s v="B. Integradores TI generalistas"/>
    <s v="B64711922"/>
    <m/>
    <s v="www.vantureess.com"/>
    <m/>
    <s v="No Activa"/>
    <m/>
    <s v="L'HOSPITALET DE LLOBREGAT"/>
    <m/>
    <m/>
    <m/>
    <m/>
    <m/>
    <m/>
    <m/>
    <m/>
    <m/>
    <m/>
    <m/>
    <m/>
    <m/>
    <m/>
    <m/>
    <m/>
    <m/>
    <m/>
    <m/>
    <m/>
    <m/>
    <m/>
    <s v="No"/>
  </r>
  <r>
    <s v="WORKATO EUROPE S.A."/>
    <m/>
    <m/>
    <x v="0"/>
    <m/>
    <s v="Venta especialista"/>
    <s v="Mr Thomas George Ream"/>
    <m/>
    <m/>
    <m/>
    <s v="E. Consultoras innovación digital"/>
    <s v="A67484972"/>
    <m/>
    <s v="www.workato.com"/>
    <m/>
    <s v="No Activa"/>
    <m/>
    <s v="BARCELONA"/>
    <m/>
    <m/>
    <m/>
    <m/>
    <m/>
    <m/>
    <m/>
    <m/>
    <m/>
    <m/>
    <m/>
    <m/>
    <m/>
    <m/>
    <m/>
    <m/>
    <m/>
    <m/>
    <m/>
    <m/>
    <m/>
    <m/>
    <s v="No"/>
  </r>
  <r>
    <s v="CONVISTA CONSULTING &amp; ADVISORS SL"/>
    <m/>
    <m/>
    <x v="0"/>
    <m/>
    <s v="Venta especialista"/>
    <s v="Mr Martin Peter Dietz"/>
    <s v="+34 64/6348791"/>
    <m/>
    <m/>
    <s v="E. Consultoras innovación digital"/>
    <s v="B62421805"/>
    <m/>
    <s v="www.convista.com"/>
    <m/>
    <s v="No Activa"/>
    <m/>
    <s v="BARCELONA"/>
    <m/>
    <m/>
    <m/>
    <m/>
    <m/>
    <m/>
    <m/>
    <m/>
    <m/>
    <m/>
    <m/>
    <m/>
    <m/>
    <m/>
    <m/>
    <m/>
    <m/>
    <m/>
    <m/>
    <m/>
    <m/>
    <m/>
    <s v="No"/>
  </r>
  <r>
    <s v="ELECTRONICA SALTO SL"/>
    <m/>
    <m/>
    <x v="4"/>
    <s v="27-01 Gk Mercedes pendiente de mandar email a proyectos@esalto.es att. Roger con el modelo colaborativo y volver a llamar el Jueves. "/>
    <s v="Venta especialista"/>
    <s v="Directors / managers / contacts are available, yet none related to the selected filter"/>
    <s v="+34 97/3170660"/>
    <s v="info@groupsalto.com"/>
    <s v="973 20 58 54"/>
    <s v="A. Informáticos"/>
    <s v="B25317827"/>
    <m/>
    <s v="www.groupsalto.com"/>
    <m/>
    <s v="Activa"/>
    <m/>
    <s v="TORREGROSSA"/>
    <m/>
    <m/>
    <m/>
    <m/>
    <m/>
    <m/>
    <m/>
    <m/>
    <m/>
    <m/>
    <m/>
    <m/>
    <m/>
    <m/>
    <m/>
    <m/>
    <m/>
    <m/>
    <m/>
    <m/>
    <m/>
    <m/>
    <s v="No"/>
  </r>
  <r>
    <s v="UBISOFT BARCELONA MOBILE SL."/>
    <m/>
    <m/>
    <x v="0"/>
    <m/>
    <s v="Venta especialista"/>
    <s v="Directors / managers / contacts are available, yet none related to the selected filter"/>
    <s v="+34 93/3151602"/>
    <m/>
    <m/>
    <s v="E. Consultoras innovación digital"/>
    <s v="B66232083"/>
    <m/>
    <s v="www.ubisoft.com"/>
    <m/>
    <s v="No Activa"/>
    <m/>
    <s v="BARCELONA"/>
    <m/>
    <m/>
    <m/>
    <m/>
    <m/>
    <m/>
    <m/>
    <m/>
    <m/>
    <m/>
    <m/>
    <m/>
    <m/>
    <m/>
    <m/>
    <m/>
    <m/>
    <m/>
    <m/>
    <m/>
    <m/>
    <m/>
    <s v="No"/>
  </r>
  <r>
    <s v="DANYSOFT INTERNACIONAL SL"/>
    <m/>
    <m/>
    <x v="4"/>
    <s v="9-12 916 638 683 Julieta me indica Mandar correo a Jose Luis Castaño info@danysoft.com 27-01 916 638 683-No disponible.03-02 916 638 683-No disponible."/>
    <s v="Venta especialista"/>
    <s v="Directors / managers / contacts are available, yet none related to the selected filter"/>
    <s v="+34 91/6638683"/>
    <m/>
    <s v="916 638 683"/>
    <s v="B. Integradores TI generalistas"/>
    <s v="B80401029"/>
    <m/>
    <s v="www.danysoft.com"/>
    <m/>
    <s v="Activa"/>
    <m/>
    <s v="ALCOBENDAS"/>
    <m/>
    <m/>
    <m/>
    <m/>
    <m/>
    <m/>
    <m/>
    <m/>
    <m/>
    <m/>
    <m/>
    <m/>
    <m/>
    <m/>
    <m/>
    <m/>
    <m/>
    <m/>
    <m/>
    <m/>
    <m/>
    <m/>
    <s v="No"/>
  </r>
  <r>
    <s v="BETTER CONSULTANTS SA"/>
    <m/>
    <m/>
    <x v="2"/>
    <s v="9-12 933683550 Montse me indica que mande correo a administracio@betterconsultans.com 27-01 Montse comenta que no está interesada que solo pueden ofrecer a los clientes sus productos."/>
    <s v="Venta especialista"/>
    <s v="Ms Ricard Flores Sanchez"/>
    <s v="+34 93/3683550"/>
    <m/>
    <m/>
    <s v="B. Integradores TI generalistas"/>
    <s v="A59150854"/>
    <m/>
    <s v="www.betterconsultants.com"/>
    <m/>
    <s v="No Activa"/>
    <m/>
    <s v="BARCELONA"/>
    <m/>
    <m/>
    <m/>
    <m/>
    <m/>
    <m/>
    <m/>
    <m/>
    <m/>
    <m/>
    <m/>
    <m/>
    <m/>
    <m/>
    <m/>
    <m/>
    <m/>
    <m/>
    <m/>
    <m/>
    <m/>
    <m/>
    <s v="No"/>
  </r>
  <r>
    <s v="CAD TECH IBERICA SL"/>
    <m/>
    <m/>
    <x v="3"/>
    <s v="11-12 913588688 No contesta "/>
    <s v="Venta especialista"/>
    <s v="Directors / managers / contacts are available, yet none related to the selected filter"/>
    <s v="+34 91/3588688"/>
    <s v="info@cadtech.es"/>
    <s v="800 007177"/>
    <s v="C. Integradores TI sectoriales"/>
    <s v="B78891421"/>
    <m/>
    <s v="www.cadtech.es"/>
    <m/>
    <s v="No Activa"/>
    <m/>
    <s v="GETAFE"/>
    <m/>
    <m/>
    <m/>
    <m/>
    <m/>
    <m/>
    <m/>
    <m/>
    <m/>
    <m/>
    <m/>
    <m/>
    <m/>
    <m/>
    <m/>
    <m/>
    <m/>
    <m/>
    <m/>
    <m/>
    <m/>
    <m/>
    <s v="No"/>
  </r>
  <r>
    <s v="INNOVATIVE MOBILE SOLUTIONS SL."/>
    <m/>
    <m/>
    <x v="3"/>
    <s v="06-02 902909246 tlf no valido.  96 268 3172-No disponible 09-02 96 268 3172-No disponible.10-02 96 268 3172-No disponible.11-02 96 268 3172-No disponible."/>
    <s v="Venta especialista"/>
    <s v="Directors / managers / contacts are available, yet none related to the selected filter"/>
    <s v="+34 90/2909246"/>
    <m/>
    <m/>
    <s v="B. Integradores TI generalistas"/>
    <s v="B97979710"/>
    <m/>
    <m/>
    <m/>
    <s v="Activa"/>
    <m/>
    <s v="SAGUNT/SAGUNTO"/>
    <m/>
    <m/>
    <m/>
    <m/>
    <m/>
    <m/>
    <m/>
    <m/>
    <m/>
    <m/>
    <m/>
    <m/>
    <m/>
    <m/>
    <m/>
    <m/>
    <m/>
    <m/>
    <m/>
    <m/>
    <m/>
    <m/>
    <s v="No"/>
  </r>
  <r>
    <s v="AVENET IT SL"/>
    <m/>
    <m/>
    <x v="3"/>
    <s v="11-12 983660720 No contesta "/>
    <s v="Venta especialista"/>
    <s v="Mr Josep Benito Martinez"/>
    <s v="+34 98/3660720"/>
    <m/>
    <m/>
    <s v="B. Integradores TI generalistas"/>
    <s v="B47645312"/>
    <m/>
    <s v="www.avenetit.es"/>
    <m/>
    <s v="No Activa"/>
    <m/>
    <s v="VALLADOLID"/>
    <m/>
    <m/>
    <m/>
    <m/>
    <m/>
    <m/>
    <m/>
    <m/>
    <m/>
    <m/>
    <m/>
    <m/>
    <m/>
    <m/>
    <m/>
    <m/>
    <m/>
    <m/>
    <m/>
    <m/>
    <m/>
    <m/>
    <s v="No"/>
  </r>
  <r>
    <s v="REDBILITY SL"/>
    <m/>
    <m/>
    <x v="2"/>
    <s v="11-12 913995882 Indican que la parte de soluciones digitales ya las tienen cubiertas y que ellos buscan a los Partners"/>
    <s v="Venta especialista"/>
    <s v="Directors / managers / contacts are available, yet none related to the selected filter"/>
    <s v="+34 91/3995882"/>
    <s v="hello@redbility.com"/>
    <n v="913995881"/>
    <s v="C. Integradores TI sectoriales"/>
    <s v="B84107820"/>
    <m/>
    <s v="www.redbility.com"/>
    <m/>
    <s v="No Activa"/>
    <m/>
    <s v="MADRID"/>
    <m/>
    <m/>
    <m/>
    <m/>
    <m/>
    <m/>
    <m/>
    <m/>
    <m/>
    <m/>
    <m/>
    <m/>
    <m/>
    <m/>
    <m/>
    <m/>
    <m/>
    <m/>
    <m/>
    <m/>
    <m/>
    <m/>
    <s v="No"/>
  </r>
  <r>
    <s v="TAXFIX SPAIN SL."/>
    <m/>
    <m/>
    <x v="0"/>
    <m/>
    <s v="Venta especialista"/>
    <s v="Dr. Daniel Sebastian Kreter"/>
    <m/>
    <m/>
    <m/>
    <s v="E. Consultoras innovación digital"/>
    <s v="B88248976"/>
    <m/>
    <m/>
    <m/>
    <s v="No Activa"/>
    <m/>
    <s v="MADRID"/>
    <m/>
    <m/>
    <m/>
    <m/>
    <m/>
    <m/>
    <m/>
    <m/>
    <m/>
    <m/>
    <m/>
    <m/>
    <m/>
    <m/>
    <m/>
    <m/>
    <m/>
    <m/>
    <m/>
    <m/>
    <m/>
    <m/>
    <s v="No"/>
  </r>
  <r>
    <s v="SIMCORP IBERIA S.L."/>
    <m/>
    <m/>
    <x v="0"/>
    <m/>
    <s v="Venta especialista"/>
    <s v="Olivier Albert Eric Riva"/>
    <m/>
    <m/>
    <m/>
    <s v="E. Consultoras innovación digital"/>
    <s v="B87691275"/>
    <m/>
    <m/>
    <m/>
    <s v="Activa"/>
    <m/>
    <s v="BARCELONA"/>
    <m/>
    <m/>
    <m/>
    <m/>
    <m/>
    <m/>
    <m/>
    <m/>
    <m/>
    <m/>
    <m/>
    <m/>
    <m/>
    <m/>
    <m/>
    <m/>
    <m/>
    <m/>
    <m/>
    <m/>
    <m/>
    <m/>
    <s v="No"/>
  </r>
  <r>
    <s v="AUDINFOR SYSTEM SL."/>
    <m/>
    <m/>
    <x v="7"/>
    <s v="28.01 Conversación telefónica con Dolores (directora comercial: 620908341). Enviados contratos, pendiente visita presencial en MasOrange el 4.02 | 27-01 976312018- Mail enviado 28/01 a las 10:27. Lara Martinez persona responsable.: "/>
    <s v="Venta especialista"/>
    <s v="GLOBAL AUDINFOR SOCIEDAD LIMITADA"/>
    <n v="620908341"/>
    <s v="info@audinforsystem.es"/>
    <s v="976 31 20 18"/>
    <s v="C. Integradores TI sectoriales"/>
    <s v="B99022923"/>
    <m/>
    <s v="www.audinforsystem.es"/>
    <m/>
    <s v="No Activa"/>
    <m/>
    <s v="ZARAGOZA"/>
    <m/>
    <m/>
    <m/>
    <m/>
    <m/>
    <m/>
    <m/>
    <m/>
    <m/>
    <m/>
    <m/>
    <m/>
    <m/>
    <m/>
    <m/>
    <m/>
    <m/>
    <m/>
    <m/>
    <m/>
    <m/>
    <m/>
    <s v="No"/>
  </r>
  <r>
    <s v="CLASE 10 SISTEMAS SL"/>
    <m/>
    <m/>
    <x v="4"/>
    <s v="16-12 961366069 Oscar me indica que para los asuntos de Partners debo mandar correo a MIGUEL PELLICER Miguel.pellicer@clase10.com,28-01 961366069 -Volver a llamar en media hora Miguel está reunido.28-01 961366069-Miguel no se encuentra le pasa el email y el nos contesta por ahí es más fácil que localizarle telefónicamente comenta."/>
    <s v="Venta especialista"/>
    <s v="Directors / managers / contacts are available, yet none related to the selected filter"/>
    <s v="+34 96/1366069"/>
    <s v="info@clase10.es"/>
    <n v="961366069"/>
    <s v="B. Integradores TI generalistas"/>
    <s v="B46992731"/>
    <m/>
    <s v="www.clase10.com"/>
    <m/>
    <s v="Activa"/>
    <m/>
    <s v="PATERNA"/>
    <m/>
    <m/>
    <m/>
    <m/>
    <m/>
    <m/>
    <m/>
    <m/>
    <m/>
    <m/>
    <m/>
    <m/>
    <m/>
    <m/>
    <m/>
    <m/>
    <m/>
    <m/>
    <m/>
    <m/>
    <m/>
    <m/>
    <s v="No"/>
  </r>
  <r>
    <s v="ESKER IBERICA SL"/>
    <m/>
    <m/>
    <x v="6"/>
    <s v=" 20.01 No interesados en la colaboración, no encaja con su modelo de negocio, son desarrolladores de software con foco específico en digitalización y automatización para el sistema financiero de BO. Cartera: empresas +500M facturación anual |16-12 915529265 Contacto con Ivan, me indica que mande la informacion al departamento de adminsiteacion y que el derive a marketing admin@esker.es // Respondo al correo con la reunión vía teams "/>
    <s v="Venta especialista"/>
    <s v="Directors / managers / contacts are available, yet none related to the selected filter"/>
    <s v="+34 91/5529265"/>
    <m/>
    <m/>
    <s v="D. Desarrolladores de soluciones digitales básicas"/>
    <s v="B81307738"/>
    <m/>
    <s v="www.esker.es"/>
    <m/>
    <s v="Activa"/>
    <m/>
    <s v="LAS ROZAS DE MADRID"/>
    <m/>
    <m/>
    <m/>
    <m/>
    <m/>
    <m/>
    <m/>
    <m/>
    <m/>
    <m/>
    <m/>
    <m/>
    <m/>
    <m/>
    <m/>
    <m/>
    <m/>
    <m/>
    <m/>
    <m/>
    <m/>
    <m/>
    <s v="No"/>
  </r>
  <r>
    <s v="HAUFE GROUP SOFTWARE SOLUTIONS SPAIN S.L."/>
    <m/>
    <m/>
    <x v="0"/>
    <m/>
    <s v="Venta especialista"/>
    <s v="Mr Jorge Mario Cara Carmona"/>
    <m/>
    <m/>
    <m/>
    <s v="D. Desarrolladores de soluciones digitales básicas"/>
    <s v="B66674342"/>
    <m/>
    <s v="www.haufe.de"/>
    <m/>
    <s v="No Activa"/>
    <m/>
    <s v="BARCELONA"/>
    <m/>
    <m/>
    <m/>
    <m/>
    <m/>
    <m/>
    <m/>
    <m/>
    <m/>
    <m/>
    <m/>
    <m/>
    <m/>
    <m/>
    <m/>
    <m/>
    <m/>
    <m/>
    <m/>
    <m/>
    <m/>
    <m/>
    <s v="No"/>
  </r>
  <r>
    <s v="BIGFINITE BARCELONA SL."/>
    <m/>
    <m/>
    <x v="4"/>
    <s v="16-12 937684678 Contacto Julia me indica mandarle correo a People.operations@aizon.ai 28-01 937684678 -Gk comenta que no están abiertos a colaboraciones, que de todas formas le comenta a Julia y que conteste al email."/>
    <s v="Venta especialista"/>
    <s v="Directors / managers / contacts are available, yet none related to the selected filter"/>
    <s v="+34 93/7684678"/>
    <m/>
    <s v="937 68 46 78"/>
    <s v="D. Desarrolladores de soluciones digitales básicas"/>
    <s v="B66892936"/>
    <m/>
    <s v="www.aizon.ai"/>
    <m/>
    <s v="No Activa"/>
    <m/>
    <s v="BARCELONA"/>
    <m/>
    <m/>
    <m/>
    <m/>
    <m/>
    <m/>
    <m/>
    <m/>
    <m/>
    <m/>
    <m/>
    <m/>
    <m/>
    <m/>
    <m/>
    <m/>
    <m/>
    <m/>
    <m/>
    <m/>
    <m/>
    <m/>
    <s v="No"/>
  </r>
  <r>
    <s v="EVOLF MERKLE SL."/>
    <m/>
    <m/>
    <x v="3"/>
    <s v="16-12 625 699 076 No existe - 625676334 No contesta // 24-12 625 699 076 No existe - 625676334 No contesta "/>
    <s v="Venta especialista"/>
    <s v="Mr David Garcia Fuentes"/>
    <s v="+34 62/5676334"/>
    <s v="comercial@evolf.merkle.com"/>
    <s v="625 699 076"/>
    <s v="B. Integradores TI generalistas"/>
    <s v="B16812794"/>
    <m/>
    <s v="www.wearevanguard.eu"/>
    <m/>
    <s v="No Activa"/>
    <m/>
    <s v="MADRID"/>
    <m/>
    <m/>
    <m/>
    <m/>
    <m/>
    <m/>
    <m/>
    <m/>
    <m/>
    <m/>
    <m/>
    <m/>
    <m/>
    <m/>
    <m/>
    <m/>
    <m/>
    <m/>
    <m/>
    <m/>
    <m/>
    <m/>
    <s v="No"/>
  </r>
  <r>
    <s v="TANGELO GAMES SPAIN SL."/>
    <m/>
    <m/>
    <x v="3"/>
    <s v="Juegos online"/>
    <s v="Susana"/>
    <s v="Directors / managers / contacts are available, yet none related to the selected filter"/>
    <m/>
    <m/>
    <m/>
    <s v="-"/>
    <s v="B65596744"/>
    <m/>
    <s v="www.tangelogames.com"/>
    <m/>
    <s v="Activa"/>
    <m/>
    <s v="BARCELONA"/>
    <m/>
    <m/>
    <m/>
    <m/>
    <m/>
    <m/>
    <m/>
    <m/>
    <m/>
    <m/>
    <m/>
    <m/>
    <m/>
    <m/>
    <m/>
    <m/>
    <m/>
    <m/>
    <m/>
    <m/>
    <m/>
    <m/>
    <s v="No"/>
  </r>
  <r>
    <s v="CENTRO COORDINADOR ELECTRONICO AIE"/>
    <m/>
    <m/>
    <x v="0"/>
    <m/>
    <s v="Venta especialista"/>
    <s v="Ms Silvia Bonilla Blesa"/>
    <s v="+34 93/4954444"/>
    <m/>
    <m/>
    <s v="E. Consultoras innovación digital"/>
    <s v="V08221400"/>
    <m/>
    <m/>
    <m/>
    <s v="Activa"/>
    <m/>
    <s v="BARCELONA"/>
    <m/>
    <m/>
    <m/>
    <m/>
    <m/>
    <m/>
    <m/>
    <m/>
    <m/>
    <m/>
    <m/>
    <m/>
    <m/>
    <m/>
    <m/>
    <m/>
    <m/>
    <m/>
    <m/>
    <m/>
    <m/>
    <m/>
    <s v="No"/>
  </r>
  <r>
    <s v="ABASTSPI SA."/>
    <m/>
    <m/>
    <x v="4"/>
    <s v="16-12 933 666 900 Contacto con Jasmina y quedamos en mandar correo a Sys_bcn@abast.es 28-01 933 666 900- Gk comenta que Jasmina está reunida que le pasa mi contacto y ella me llama cuando termine."/>
    <s v="Venta especialista"/>
    <s v="Directors / managers / contacts are available, yet none related to the selected filter"/>
    <s v="+34 91/6617979"/>
    <m/>
    <s v="933 666 900 / 914 061 601 / 971 706 882"/>
    <s v="D. Desarrolladores de soluciones digitales básicas"/>
    <s v="A48109144"/>
    <m/>
    <s v="www.abast.es"/>
    <m/>
    <s v="Activa"/>
    <m/>
    <s v="MADRID"/>
    <m/>
    <m/>
    <m/>
    <m/>
    <m/>
    <m/>
    <m/>
    <m/>
    <m/>
    <m/>
    <m/>
    <m/>
    <m/>
    <m/>
    <m/>
    <m/>
    <m/>
    <m/>
    <m/>
    <m/>
    <m/>
    <m/>
    <s v="No"/>
  </r>
  <r>
    <s v="ICALIA SOLUTIONS SL."/>
    <m/>
    <m/>
    <x v="4"/>
    <s v="Domain de internet. Correo enviado 1/20/2026"/>
    <s v="Venta especialista"/>
    <s v="Directors / managers / contacts are available, yet none related to the selected filter"/>
    <s v="+34 93/4520265"/>
    <m/>
    <m/>
    <s v="-"/>
    <s v="B65658601"/>
    <m/>
    <s v="www.icalia.com"/>
    <m/>
    <s v="No Activa"/>
    <m/>
    <s v="BARCELONA"/>
    <m/>
    <m/>
    <m/>
    <m/>
    <m/>
    <m/>
    <m/>
    <m/>
    <m/>
    <m/>
    <m/>
    <m/>
    <m/>
    <m/>
    <m/>
    <m/>
    <m/>
    <m/>
    <m/>
    <m/>
    <m/>
    <m/>
    <s v="No"/>
  </r>
  <r>
    <s v="MIDWAY TECHNOLOGIES SOCIEDAD LIMITADA."/>
    <m/>
    <m/>
    <x v="3"/>
    <s v="17-12 954869759 No contesta, mando formulario de contacto // 24-12 954869759 No contesta "/>
    <s v="Venta especialista"/>
    <s v="Mr Francisco Jose Ponce Garcia"/>
    <s v="+34 95/4869759"/>
    <m/>
    <s v="954 869 759"/>
    <s v="B. Integradores TI generalistas"/>
    <s v="B90262395"/>
    <m/>
    <s v="www.midway.tech"/>
    <m/>
    <s v="No Activa"/>
    <m/>
    <s v="SEVILLA"/>
    <m/>
    <m/>
    <m/>
    <m/>
    <m/>
    <m/>
    <m/>
    <m/>
    <m/>
    <m/>
    <m/>
    <m/>
    <m/>
    <m/>
    <m/>
    <m/>
    <m/>
    <m/>
    <m/>
    <m/>
    <m/>
    <m/>
    <s v="No"/>
  </r>
  <r>
    <s v="CYPE SOFT SL"/>
    <m/>
    <m/>
    <x v="4"/>
    <s v="Correo enviado 1/20/2026"/>
    <s v="Venta especialista"/>
    <s v="Directors / managers / contacts are available, yet none related to the selected filter"/>
    <s v="+34 96/5922550"/>
    <m/>
    <m/>
    <s v="E. Consultoras innovación digital"/>
    <s v="B03759735"/>
    <m/>
    <s v="www.cype.com"/>
    <m/>
    <s v="No Activa"/>
    <m/>
    <s v="ALACANT/ALICANTE"/>
    <m/>
    <m/>
    <m/>
    <m/>
    <m/>
    <m/>
    <m/>
    <m/>
    <m/>
    <m/>
    <m/>
    <m/>
    <m/>
    <m/>
    <m/>
    <m/>
    <m/>
    <m/>
    <m/>
    <m/>
    <m/>
    <m/>
    <s v="No"/>
  </r>
  <r>
    <s v="TREASURY AND CAPITAL MARKETS CONSULTANTS SL."/>
    <m/>
    <m/>
    <x v="3"/>
    <s v="No web"/>
    <s v="Susana"/>
    <s v="Directors / managers / contacts are available, yet none related to the selected filter"/>
    <m/>
    <m/>
    <m/>
    <m/>
    <s v="B86913167"/>
    <m/>
    <m/>
    <m/>
    <s v="Activa"/>
    <m/>
    <s v="MADRID"/>
    <m/>
    <m/>
    <m/>
    <m/>
    <m/>
    <m/>
    <m/>
    <m/>
    <m/>
    <m/>
    <m/>
    <m/>
    <m/>
    <m/>
    <m/>
    <m/>
    <m/>
    <m/>
    <m/>
    <m/>
    <m/>
    <m/>
    <s v="No"/>
  </r>
  <r>
    <s v="EXPERT ONE CENTRO DE SERVICIOS DE TECNOLOGIA SL"/>
    <m/>
    <m/>
    <x v="3"/>
    <s v="17-12 915610490 No contestan // 24-12 915610490 No contesta "/>
    <s v="Venta especialista"/>
    <s v="Directors / managers / contacts are available, yet none related to the selected filter"/>
    <s v="+34 91/5610490"/>
    <s v="info@expertone.es"/>
    <s v="915 610 490"/>
    <s v="C. Integradores TI sectoriales"/>
    <s v="B84368752"/>
    <m/>
    <s v="www.expertone.es"/>
    <m/>
    <s v="No Activa"/>
    <m/>
    <s v="MADRID"/>
    <m/>
    <m/>
    <m/>
    <m/>
    <m/>
    <m/>
    <m/>
    <m/>
    <m/>
    <m/>
    <m/>
    <m/>
    <m/>
    <m/>
    <m/>
    <m/>
    <m/>
    <m/>
    <m/>
    <m/>
    <m/>
    <m/>
    <s v="No"/>
  </r>
  <r>
    <s v="ECO SISTEMAS INFORMATICOS ESPAÑA SL."/>
    <m/>
    <m/>
    <x v="4"/>
    <s v="11-12 914 26 14 78 Contacto con Ivan, es de ventas y explico el modelo colaborativo, asi como parte del portfolio. Me pide que le mande correo ya que son partners de Opera y les puede interesar. ventas@vorpc 27-01 914 26 14 78 -No disponible.03-02 914 26 14 78   Maria de postventa me facilita el tlf de ventas 680618850 Ventas. 680618850-No disponible."/>
    <s v="Venta especialista"/>
    <s v="Mr Francisco Javier Calleja Garcia"/>
    <s v="+34 91/4261478"/>
    <m/>
    <s v="915 10 20 80"/>
    <s v="A. Informáticos"/>
    <s v="B09982273"/>
    <m/>
    <s v="Tienda online especializada en ordenadores reacondicionados | VORPC"/>
    <m/>
    <s v="Activa"/>
    <m/>
    <s v="MOSTOLES"/>
    <m/>
    <m/>
    <m/>
    <m/>
    <m/>
    <m/>
    <m/>
    <m/>
    <m/>
    <m/>
    <m/>
    <m/>
    <m/>
    <m/>
    <m/>
    <m/>
    <m/>
    <m/>
    <m/>
    <m/>
    <m/>
    <m/>
    <s v="No"/>
  </r>
  <r>
    <s v="OFFSHORE TECH SL"/>
    <m/>
    <m/>
    <x v="1"/>
    <s v="17-12 902 99 80 20 No puedo llamar ser un 902, mando forms"/>
    <s v="Venta especialista"/>
    <s v="Mr Jose Luis Martin Iranzo"/>
    <s v="+34 90/2998020"/>
    <m/>
    <s v="902 99 80 20"/>
    <s v="B. Integradores TI generalistas"/>
    <s v="B63660633"/>
    <m/>
    <s v="www.offshoretech.net"/>
    <m/>
    <s v="Activa"/>
    <m/>
    <s v="SAN FERNANDO DE HENARES"/>
    <m/>
    <m/>
    <m/>
    <m/>
    <m/>
    <m/>
    <m/>
    <m/>
    <m/>
    <m/>
    <m/>
    <m/>
    <m/>
    <m/>
    <m/>
    <m/>
    <m/>
    <m/>
    <m/>
    <m/>
    <m/>
    <m/>
    <s v="No"/>
  </r>
  <r>
    <s v="GPI IBERIA HEALTH SOLUTIONS SL."/>
    <m/>
    <m/>
    <x v="4"/>
    <s v="18-12 +34 91/5001087 Contacto con SILVIA y me indica que es mejor mandar correo, es la gatekeeper y me indica mandar correo a info@gpi-iberia.com"/>
    <s v="Venta especialista"/>
    <s v="Mr Fausto Manzana"/>
    <s v="+34 91/5001087"/>
    <s v="info@gpi-iberia.com"/>
    <m/>
    <s v="C. Integradores TI sectoriales"/>
    <s v="B82874173"/>
    <m/>
    <s v="GPI: The Healthcare Partner"/>
    <m/>
    <s v="Activa"/>
    <m/>
    <s v="MADRID"/>
    <m/>
    <m/>
    <m/>
    <m/>
    <m/>
    <m/>
    <m/>
    <m/>
    <m/>
    <m/>
    <m/>
    <m/>
    <m/>
    <m/>
    <m/>
    <m/>
    <m/>
    <m/>
    <m/>
    <m/>
    <m/>
    <m/>
    <s v="No"/>
  </r>
  <r>
    <s v="INFORMATICA FUENTEALBILLA SL"/>
    <m/>
    <m/>
    <x v="4"/>
    <s v="18-12 967472089 Contacto con Pepe, presento el modelo colaborativo y me indica que mande correo a jmgarcia@informaticafuentealbilla.com y Ventas1@informaticafuentealbilla.com a la atencion de Jose Manuel y Alvaro 28-01 967472089-Gk Maria José comenta que pasa nota Álvaro y nos contesta al email."/>
    <s v="Venta especialista"/>
    <s v="Directors / managers / contacts are available, yet none related to the selected filter"/>
    <s v="+34 96/7472089"/>
    <s v="info@informaticafuentealbilla.com"/>
    <s v="967 47 20 89"/>
    <s v="B. Integradores TI generalistas"/>
    <s v="B02417723"/>
    <m/>
    <s v="www.zafirotelecom.com"/>
    <m/>
    <s v="Activa"/>
    <m/>
    <s v="FUENTEALBILLA"/>
    <m/>
    <m/>
    <m/>
    <m/>
    <m/>
    <m/>
    <m/>
    <m/>
    <m/>
    <m/>
    <m/>
    <m/>
    <m/>
    <m/>
    <m/>
    <m/>
    <m/>
    <m/>
    <m/>
    <m/>
    <m/>
    <m/>
    <s v="No"/>
  </r>
  <r>
    <s v="AGGITY EUROPE SA."/>
    <m/>
    <m/>
    <x v="4"/>
    <s v="18-12 +34 93/1477400 Contacto con Ana, es cierto que solo se dedican a la parte de soluciones digitales y la parte telco no le interesa mucho, aun asi me pide mandar correo a Ana.garcia@aggity.com 28-01 931477400-No disponible."/>
    <s v="Venta especialista"/>
    <s v="Mr Oscar Pierre Prats"/>
    <s v="+34 93/1477400"/>
    <m/>
    <s v="931 477 400 / 902 945 969"/>
    <s v="E. Consultoras innovación digital"/>
    <s v="A59973123"/>
    <s v="Soluciones Tecnológicas Innovadoras de rápida implementación basadas en tecnologías Inteligencia Artificial, Cloud, Ciberseguridad y Digital Solutions"/>
    <s v="www.aggity.com"/>
    <m/>
    <s v="Activa"/>
    <m/>
    <s v="SANT JUST DESVERN"/>
    <m/>
    <m/>
    <m/>
    <m/>
    <m/>
    <m/>
    <m/>
    <m/>
    <m/>
    <m/>
    <m/>
    <m/>
    <m/>
    <m/>
    <m/>
    <m/>
    <m/>
    <m/>
    <m/>
    <m/>
    <m/>
    <m/>
    <s v="No"/>
  </r>
  <r>
    <s v="IT SALTO SL."/>
    <m/>
    <m/>
    <x v="5"/>
    <s v="18-12 Contacto con la empresa y me indican mandar correo a Yago. mando correo "/>
    <s v="Carlota"/>
    <s v="Directors / managers / contacts are available, yet none related to the selected filter"/>
    <s v="+34 97/3170660"/>
    <m/>
    <m/>
    <s v="E. Consultoras innovación digital"/>
    <s v="B25766304"/>
    <m/>
    <s v="www.groupsalto.com"/>
    <m/>
    <s v="No Activa"/>
    <m/>
    <s v="TORREGROSSA"/>
    <m/>
    <m/>
    <m/>
    <m/>
    <m/>
    <m/>
    <m/>
    <m/>
    <m/>
    <m/>
    <m/>
    <m/>
    <m/>
    <m/>
    <m/>
    <m/>
    <m/>
    <m/>
    <m/>
    <m/>
    <m/>
    <m/>
    <s v="No"/>
  </r>
  <r>
    <s v="BYTEMASTER SERVICIOS INFORMATICOS SA"/>
    <m/>
    <m/>
    <x v="3"/>
    <s v="Transformación digital en el sector logistico"/>
    <s v="Susana"/>
    <s v="Directors / managers / contacts are available, yet none related to the selected filter"/>
    <s v="+34 93/2520540"/>
    <m/>
    <m/>
    <s v="C. Integradores TI sectoriales"/>
    <s v="A60553955"/>
    <m/>
    <s v="www.bytemaster.es"/>
    <m/>
    <s v="Activa"/>
    <m/>
    <s v="MATARO"/>
    <m/>
    <m/>
    <m/>
    <m/>
    <m/>
    <m/>
    <m/>
    <m/>
    <m/>
    <m/>
    <m/>
    <m/>
    <m/>
    <m/>
    <m/>
    <m/>
    <m/>
    <m/>
    <m/>
    <m/>
    <m/>
    <m/>
    <s v="No"/>
  </r>
  <r>
    <s v="KINDRED SPAIN TECH SL."/>
    <m/>
    <m/>
    <x v="0"/>
    <m/>
    <s v="Venta especialista"/>
    <s v="Mr Georges Debrincat"/>
    <m/>
    <m/>
    <m/>
    <s v="E. Consultoras innovación digital"/>
    <s v="B88065263"/>
    <m/>
    <m/>
    <m/>
    <s v="Activa"/>
    <m/>
    <s v="MADRID"/>
    <m/>
    <m/>
    <m/>
    <m/>
    <m/>
    <m/>
    <m/>
    <m/>
    <m/>
    <m/>
    <m/>
    <m/>
    <m/>
    <m/>
    <m/>
    <m/>
    <m/>
    <m/>
    <m/>
    <m/>
    <m/>
    <m/>
    <s v="No"/>
  </r>
  <r>
    <s v="3MT GALICIA GLOBAL SERVICES S.L."/>
    <m/>
    <m/>
    <x v="4"/>
    <s v="18-12 Contacto con la empresa y me indican mandar correo a Yago. mando correo  28-01 981278077- Mónica gk que se lo comenta a Yago que está reunido y me devuelve la llamada.  "/>
    <s v="Venta especialista"/>
    <s v="Directors / managers / contacts are available, yet none related to the selected filter"/>
    <s v="+34 65/0308015"/>
    <m/>
    <s v="981 27 80 77"/>
    <s v="B. Integradores TI generalistas"/>
    <s v="B70582424"/>
    <m/>
    <s v="www.3mtglobal.es"/>
    <m/>
    <s v="No Activa"/>
    <m/>
    <s v="A CORUÑA"/>
    <m/>
    <m/>
    <m/>
    <m/>
    <m/>
    <m/>
    <m/>
    <m/>
    <m/>
    <m/>
    <m/>
    <m/>
    <m/>
    <m/>
    <m/>
    <m/>
    <m/>
    <m/>
    <m/>
    <m/>
    <m/>
    <m/>
    <s v="No"/>
  </r>
  <r>
    <s v="INTELEQUIA TECHNOLOGIES SL."/>
    <m/>
    <m/>
    <x v="4"/>
    <s v="19-12 922255231 Me pasan con Cesar para explicar el modelo colaborativo, me pide llamar en una hora ya que entra en una reunion "/>
    <s v="Venta especialista"/>
    <s v="Ms Carmen Maria De Martin Lopez"/>
    <s v="+34 92/2255231"/>
    <m/>
    <s v="922 25 52 31"/>
    <s v="B. Integradores TI generalistas"/>
    <s v="B02667145"/>
    <m/>
    <s v="www.intelequia.com"/>
    <m/>
    <s v="Activa"/>
    <m/>
    <s v="SANTA CRUZ DE TENERIFE"/>
    <m/>
    <m/>
    <m/>
    <m/>
    <m/>
    <m/>
    <m/>
    <m/>
    <m/>
    <m/>
    <m/>
    <m/>
    <m/>
    <m/>
    <m/>
    <m/>
    <m/>
    <m/>
    <m/>
    <m/>
    <m/>
    <m/>
    <s v="No"/>
  </r>
  <r>
    <s v="SECCION 7 SEGURIDAD Y SOLUCIONES SL."/>
    <m/>
    <m/>
    <x v="1"/>
    <s v="19-12 No encuentro numero, mando correo"/>
    <s v="Venta especialista"/>
    <s v="MOKORO CONSULTING SL"/>
    <m/>
    <s v="contacto@seccion7.com"/>
    <m/>
    <m/>
    <s v="B75180133"/>
    <m/>
    <s v="https://seccion7.com/"/>
    <m/>
    <s v="Activa"/>
    <m/>
    <s v="SAN SEBASTIAN DE LOS REYES"/>
    <m/>
    <m/>
    <m/>
    <m/>
    <m/>
    <m/>
    <m/>
    <m/>
    <m/>
    <m/>
    <m/>
    <m/>
    <m/>
    <m/>
    <m/>
    <m/>
    <m/>
    <m/>
    <m/>
    <m/>
    <m/>
    <m/>
    <s v="No"/>
  </r>
  <r>
    <s v="ASM SOFT SL"/>
    <m/>
    <m/>
    <x v="0"/>
    <m/>
    <s v="Venta especialista"/>
    <s v="Directors / managers / contacts are available, yet none related to the selected filter"/>
    <s v="+34 98/6226800"/>
    <m/>
    <m/>
    <s v="E. Consultoras innovación digital"/>
    <s v="B36636629"/>
    <m/>
    <s v="www.asm.es"/>
    <m/>
    <s v="Activa"/>
    <m/>
    <s v="VIGO"/>
    <m/>
    <m/>
    <m/>
    <m/>
    <m/>
    <m/>
    <m/>
    <m/>
    <m/>
    <m/>
    <m/>
    <m/>
    <m/>
    <m/>
    <m/>
    <m/>
    <m/>
    <m/>
    <m/>
    <m/>
    <m/>
    <m/>
    <s v="No"/>
  </r>
  <r>
    <s v="INFOBIP MOBILE SERVICES SL."/>
    <m/>
    <m/>
    <x v="3"/>
    <s v="05-02 607 745 224-No disponible. 06-02 607 745 224-No disponible. 09-02 607 745 224-No disponible.10-02 607 745 224-No disponible.11-02 607 745 224-No disponible. 03-03 Ya son partners de orange"/>
    <s v="Venta especialista"/>
    <s v="Mr Silvio Kutic"/>
    <m/>
    <m/>
    <m/>
    <s v="B. Integradores TI generalistas"/>
    <s v="B87298709"/>
    <m/>
    <s v="www.infobip.com"/>
    <m/>
    <s v="Activa"/>
    <m/>
    <s v="MADRID"/>
    <m/>
    <m/>
    <m/>
    <m/>
    <m/>
    <m/>
    <m/>
    <m/>
    <m/>
    <m/>
    <m/>
    <m/>
    <m/>
    <m/>
    <m/>
    <m/>
    <m/>
    <m/>
    <m/>
    <m/>
    <m/>
    <m/>
    <s v="No"/>
  </r>
  <r>
    <s v="ITERIAM INNOVACION Y ESTRATEGIA TECNOLOGICA SL."/>
    <m/>
    <m/>
    <x v="3"/>
    <s v="05-02 910 991 155-No disponible. 693 93 60 20- Tlf. No existe. 06-02 910 991 155-No disponible. 09-02 910 991 155-No disponible.10-02 910 991 155-No disponible.11-02 910 991 155-No disponible. 03-03 910 991 155 -No disponible. "/>
    <s v="Venta especialista"/>
    <s v="Directors / managers / contacts are available, yet none related to the selected filter"/>
    <s v="693 93 60 20"/>
    <m/>
    <m/>
    <s v="B. Integradores TI generalistas"/>
    <s v="B87900072"/>
    <m/>
    <s v="www.iteriam.com"/>
    <m/>
    <s v="Activa"/>
    <m/>
    <s v="MADRID"/>
    <m/>
    <m/>
    <m/>
    <m/>
    <m/>
    <m/>
    <m/>
    <m/>
    <m/>
    <m/>
    <m/>
    <m/>
    <m/>
    <m/>
    <m/>
    <m/>
    <m/>
    <m/>
    <m/>
    <m/>
    <m/>
    <m/>
    <s v="No"/>
  </r>
  <r>
    <s v="CLEVER ENTERPRISE, S.L."/>
    <m/>
    <m/>
    <x v="0"/>
    <m/>
    <s v="Venta especialista"/>
    <s v="Directors / managers / contacts are available, yet none related to the selected filter"/>
    <m/>
    <m/>
    <m/>
    <s v="E. Consultoras innovación digital"/>
    <s v="B65545121"/>
    <m/>
    <m/>
    <m/>
    <s v="No Activa"/>
    <m/>
    <s v="A CORUÑA"/>
    <m/>
    <m/>
    <m/>
    <m/>
    <m/>
    <m/>
    <m/>
    <m/>
    <m/>
    <m/>
    <m/>
    <m/>
    <m/>
    <m/>
    <m/>
    <m/>
    <m/>
    <m/>
    <m/>
    <m/>
    <m/>
    <m/>
    <s v="No"/>
  </r>
  <r>
    <s v="TECHEDGE IBERIA S.L."/>
    <m/>
    <m/>
    <x v="0"/>
    <m/>
    <s v="Venta especialista"/>
    <s v="Directors / managers / contacts are available, yet none related to the selected filter"/>
    <m/>
    <m/>
    <m/>
    <s v="E. Consultoras innovación digital"/>
    <s v="B67024083"/>
    <m/>
    <m/>
    <m/>
    <s v="Activa"/>
    <m/>
    <s v="SANT CUGAT DEL VALLES"/>
    <m/>
    <m/>
    <m/>
    <m/>
    <m/>
    <m/>
    <m/>
    <m/>
    <m/>
    <m/>
    <m/>
    <m/>
    <m/>
    <m/>
    <m/>
    <m/>
    <m/>
    <m/>
    <m/>
    <m/>
    <m/>
    <m/>
    <s v="No"/>
  </r>
  <r>
    <s v="ALPHABET CONSULTING S.L."/>
    <m/>
    <m/>
    <x v="3"/>
    <s v="05-02 Sin tlf. www.alphabetcons.com"/>
    <s v="Venta especialista"/>
    <s v="Directors / managers / contacts are available, yet none related to the selected filter"/>
    <m/>
    <m/>
    <m/>
    <s v="B. Integradores TI generalistas"/>
    <s v="B66990607"/>
    <m/>
    <m/>
    <m/>
    <s v="Activa"/>
    <m/>
    <s v="MADRID"/>
    <m/>
    <m/>
    <m/>
    <m/>
    <m/>
    <m/>
    <m/>
    <m/>
    <m/>
    <m/>
    <m/>
    <m/>
    <m/>
    <m/>
    <m/>
    <m/>
    <m/>
    <m/>
    <m/>
    <m/>
    <m/>
    <m/>
    <s v="No"/>
  </r>
  <r>
    <s v="VANADYS V.F.S. SL."/>
    <m/>
    <m/>
    <x v="0"/>
    <m/>
    <s v="Venta especialista"/>
    <s v="Directors / managers / contacts are available, yet none related to the selected filter"/>
    <s v="+34 93/6250725"/>
    <m/>
    <m/>
    <s v="E. Consultoras innovación digital"/>
    <s v="B66595018"/>
    <m/>
    <s v="www.vanadys.com"/>
    <m/>
    <s v="Activa"/>
    <m/>
    <s v="BARCELONA"/>
    <m/>
    <m/>
    <m/>
    <m/>
    <m/>
    <m/>
    <m/>
    <m/>
    <m/>
    <m/>
    <m/>
    <m/>
    <m/>
    <m/>
    <m/>
    <m/>
    <m/>
    <m/>
    <m/>
    <m/>
    <m/>
    <m/>
    <s v="No"/>
  </r>
  <r>
    <s v="ACICATECH SERVICIOS TECNOLOGICOS, S.L."/>
    <m/>
    <m/>
    <x v="4"/>
    <s v="05-02 942948040- Me atiende GK el dtp. Que se encarga es marketing pendiente de mandar email con modelo colaborativo a marketing@acicatech.es sin Att. "/>
    <s v="Venta especialista"/>
    <s v="Mr Fernando Juan Martinez De La Fuente"/>
    <s v="+34 94/2948040"/>
    <m/>
    <m/>
    <s v="B. Integradores TI generalistas"/>
    <s v="B39725965"/>
    <m/>
    <s v="www.acicatech.es"/>
    <m/>
    <s v="Activa"/>
    <m/>
    <s v="CAMARGO"/>
    <m/>
    <m/>
    <m/>
    <m/>
    <m/>
    <m/>
    <m/>
    <m/>
    <m/>
    <m/>
    <m/>
    <m/>
    <m/>
    <m/>
    <m/>
    <m/>
    <m/>
    <m/>
    <m/>
    <m/>
    <m/>
    <m/>
    <s v="No"/>
  </r>
  <r>
    <s v="LUCANET SOFTWARE (ESPAÑA) S.L."/>
    <m/>
    <m/>
    <x v="0"/>
    <m/>
    <s v="Venta especialista"/>
    <s v="Directors / managers / contacts are available, yet none related to the selected filter"/>
    <s v="+34 91/9176076"/>
    <m/>
    <m/>
    <s v="D. Desarrolladores de soluciones digitales básicas"/>
    <s v="B67235424"/>
    <m/>
    <s v="www.lucanet.com"/>
    <m/>
    <s v="Activa"/>
    <m/>
    <s v="MADRID"/>
    <m/>
    <m/>
    <m/>
    <m/>
    <m/>
    <m/>
    <m/>
    <m/>
    <m/>
    <m/>
    <m/>
    <m/>
    <m/>
    <m/>
    <m/>
    <m/>
    <m/>
    <m/>
    <m/>
    <m/>
    <m/>
    <m/>
    <s v="No"/>
  </r>
  <r>
    <s v="FLEXERA SOFTWARE SPAIN S.L."/>
    <m/>
    <m/>
    <x v="0"/>
    <m/>
    <s v="Venta especialista"/>
    <s v="Directors / managers / contacts are available, yet none related to the selected filter"/>
    <m/>
    <m/>
    <m/>
    <s v="D. Desarrolladores de soluciones digitales básicas"/>
    <s v="B87288890"/>
    <m/>
    <m/>
    <m/>
    <s v="Activa"/>
    <m/>
    <s v="BARCELONA"/>
    <m/>
    <m/>
    <m/>
    <m/>
    <m/>
    <m/>
    <m/>
    <m/>
    <m/>
    <m/>
    <m/>
    <m/>
    <m/>
    <m/>
    <m/>
    <m/>
    <m/>
    <m/>
    <m/>
    <m/>
    <m/>
    <m/>
    <s v="No"/>
  </r>
  <r>
    <s v="SWORD SOFTWARE DEVELOPMENT SL."/>
    <m/>
    <m/>
    <x v="0"/>
    <m/>
    <s v="Venta especialista"/>
    <s v="LEMONADE BV REPR.143 RRM JAN DE GROEVE MICHAEL JOZ"/>
    <s v="+34 93/7635249"/>
    <m/>
    <m/>
    <s v="D. Desarrolladores de soluciones digitales básicas"/>
    <s v="B66263641"/>
    <m/>
    <s v="www.sword-group.com"/>
    <m/>
    <s v="Activa"/>
    <m/>
    <s v="BARCELONA"/>
    <m/>
    <m/>
    <m/>
    <m/>
    <m/>
    <m/>
    <m/>
    <m/>
    <m/>
    <m/>
    <m/>
    <m/>
    <m/>
    <m/>
    <m/>
    <m/>
    <m/>
    <m/>
    <m/>
    <m/>
    <m/>
    <m/>
    <s v="No"/>
  </r>
  <r>
    <s v="BLITZSCALE SA"/>
    <m/>
    <m/>
    <x v="0"/>
    <m/>
    <s v="Venta especialista"/>
    <s v="Mr Jose Miguel Ramirez Uceda"/>
    <s v="+34 66/2183703"/>
    <m/>
    <m/>
    <s v="E. Consultoras innovación digital"/>
    <s v="A88321633"/>
    <m/>
    <s v="www.interactvty.com"/>
    <m/>
    <s v="No Activa"/>
    <m/>
    <s v="CORDOBA"/>
    <m/>
    <m/>
    <m/>
    <m/>
    <m/>
    <m/>
    <m/>
    <m/>
    <m/>
    <m/>
    <m/>
    <m/>
    <m/>
    <m/>
    <m/>
    <m/>
    <m/>
    <m/>
    <m/>
    <m/>
    <m/>
    <m/>
    <s v="No"/>
  </r>
  <r>
    <s v="OMNIA INFOSYS SL"/>
    <m/>
    <m/>
    <x v="4"/>
    <s v="05-02 922531471 07 Globalan otra empresa socia de OMNIA ya son colaboradores de servicios de +O, pendiente de mandar email sin att. a administración@omniainfosys.com Lucila Gonzalez de Administración comenta que ella lo habla con el responsable."/>
    <s v="Venta especialista"/>
    <s v="Directors / managers / contacts are available, yet none related to the selected filter"/>
    <s v="+34 92/2531471"/>
    <m/>
    <m/>
    <s v="B. Integradores TI generalistas"/>
    <s v="B38506663"/>
    <m/>
    <s v="www.omniainfosys.com"/>
    <m/>
    <s v="Activa"/>
    <m/>
    <s v="SANTA CRUZ DE TENERIFE"/>
    <m/>
    <m/>
    <m/>
    <m/>
    <m/>
    <m/>
    <m/>
    <m/>
    <m/>
    <m/>
    <m/>
    <m/>
    <m/>
    <m/>
    <m/>
    <m/>
    <m/>
    <m/>
    <m/>
    <m/>
    <m/>
    <m/>
    <s v="No"/>
  </r>
  <r>
    <s v="DULIN TECHNOLOGIES SL."/>
    <m/>
    <m/>
    <x v="3"/>
    <s v="05-02 Sin tlf. https://www.dulin.es/"/>
    <s v="Venta especialista"/>
    <s v="Mr Bruno Roques De Borda Jean Charles Marie"/>
    <m/>
    <m/>
    <m/>
    <s v="B. Integradores TI generalistas"/>
    <s v="B87261004"/>
    <m/>
    <m/>
    <m/>
    <s v="Activa"/>
    <m/>
    <s v="MADRID"/>
    <m/>
    <m/>
    <m/>
    <m/>
    <m/>
    <m/>
    <m/>
    <m/>
    <m/>
    <m/>
    <m/>
    <m/>
    <m/>
    <m/>
    <m/>
    <m/>
    <m/>
    <m/>
    <m/>
    <m/>
    <m/>
    <m/>
    <s v="No"/>
  </r>
  <r>
    <s v="AXPE CONSULTING CANTABRIA SL."/>
    <m/>
    <m/>
    <x v="4"/>
    <s v="05-02 942 94 50 33-Me atiende compañero de Lidia comenta que es ella la que se encarga de estos temas pendiente de mandar email explicando modelo colaborativo para agendar una reunión directamente con ella lfernandezf@axpe.com Att. Lidia Fernandez, comenta que ya trabajan con +O https://www.axpe.com/"/>
    <s v="Venta especialista"/>
    <s v="Directors / managers / contacts are available, yet none related to the selected filter"/>
    <s v="942 94 50 33"/>
    <m/>
    <m/>
    <s v="B. Integradores TI generalistas"/>
    <s v="B39799192"/>
    <m/>
    <m/>
    <m/>
    <s v="Activa"/>
    <m/>
    <s v="CAMARGO"/>
    <m/>
    <m/>
    <m/>
    <m/>
    <m/>
    <m/>
    <m/>
    <m/>
    <m/>
    <m/>
    <m/>
    <m/>
    <m/>
    <m/>
    <m/>
    <m/>
    <m/>
    <m/>
    <m/>
    <m/>
    <m/>
    <m/>
    <s v="No"/>
  </r>
  <r>
    <s v="CONTROLNET WEB SL"/>
    <m/>
    <m/>
    <x v="0"/>
    <m/>
    <s v="Venta especialista"/>
    <s v="Mr Morten Duwe"/>
    <s v="+34 95/6920191"/>
    <m/>
    <m/>
    <s v="E. Consultoras innovación digital"/>
    <s v="B35982461"/>
    <m/>
    <s v="www.controlnet.es"/>
    <m/>
    <s v="Activa"/>
    <m/>
    <s v="JEREZ DE LA FRONTERA"/>
    <m/>
    <m/>
    <m/>
    <m/>
    <m/>
    <m/>
    <m/>
    <m/>
    <m/>
    <m/>
    <m/>
    <m/>
    <m/>
    <m/>
    <m/>
    <m/>
    <m/>
    <m/>
    <m/>
    <m/>
    <m/>
    <m/>
    <s v="No"/>
  </r>
  <r>
    <s v="ASTEK IBERIA SL."/>
    <m/>
    <m/>
    <x v="3"/>
    <s v="05-02 913 23 59 92-No disponible. 06-02 913 23 59 92-No disponible. 09-02 913 23 59 92-No disponible.10-02 913 23 59 92-No disponible.11-02 913 23 59 92-No disponible.03-03 913 23 59 92-No disponible"/>
    <s v="Venta especialista"/>
    <s v="Directors / managers / contacts are available, yet none related to the selected filter"/>
    <s v="913 23 59 92"/>
    <m/>
    <m/>
    <s v="B. Integradores TI generalistas"/>
    <s v="B87366613"/>
    <m/>
    <s v="www.astek.es"/>
    <m/>
    <s v="Activa"/>
    <m/>
    <s v="MADRID"/>
    <m/>
    <m/>
    <m/>
    <m/>
    <m/>
    <m/>
    <m/>
    <m/>
    <m/>
    <m/>
    <m/>
    <m/>
    <m/>
    <m/>
    <m/>
    <m/>
    <m/>
    <m/>
    <m/>
    <m/>
    <m/>
    <m/>
    <s v="No"/>
  </r>
  <r>
    <s v="ENETIC PROYECTOS SOCIEDAD LIMITADA."/>
    <m/>
    <m/>
    <x v="4"/>
    <s v="05-02 963 58 91 75-No disponible. 902889911-Tlf no valido.06-02 963 58 91 75-No disponible.09-02 963 58 91 75-No disponible.10-02 963 58 91 75-No disponible.11-02 963 58 91 75-No disponible.  03-03 963 58 91 75 -No disponible.  04-03 963 58 91 75 -No disponible. 961436079-Me atiende enrique se queda con mis datos comenta que es una centralita. "/>
    <s v="Venta especialista"/>
    <s v="Directors / managers / contacts are available, yet none related to the selected filter"/>
    <s v="+34 90/2889911"/>
    <m/>
    <m/>
    <s v="B. Integradores TI generalistas"/>
    <s v="B96949425"/>
    <m/>
    <s v="www.enetic.es"/>
    <m/>
    <s v="Activa"/>
    <m/>
    <s v="PATERNA"/>
    <m/>
    <m/>
    <m/>
    <m/>
    <m/>
    <m/>
    <m/>
    <m/>
    <m/>
    <m/>
    <m/>
    <m/>
    <m/>
    <m/>
    <m/>
    <m/>
    <m/>
    <m/>
    <m/>
    <m/>
    <m/>
    <m/>
    <s v="No"/>
  </r>
  <r>
    <s v="IGM WEB SOCIEDAD LIMITADA."/>
    <m/>
    <m/>
    <x v="0"/>
    <m/>
    <s v="Venta especialista"/>
    <s v="Directors / managers / contacts are available, yet none related to the selected filter"/>
    <s v="+34 97/2204600"/>
    <m/>
    <m/>
    <s v="E. Consultoras innovación digital"/>
    <s v="B17619404"/>
    <m/>
    <s v="www.igmweb.com"/>
    <m/>
    <s v="Activa"/>
    <m/>
    <s v="GIRONA"/>
    <m/>
    <m/>
    <m/>
    <m/>
    <m/>
    <m/>
    <m/>
    <m/>
    <m/>
    <m/>
    <m/>
    <m/>
    <m/>
    <m/>
    <m/>
    <m/>
    <m/>
    <m/>
    <m/>
    <m/>
    <m/>
    <m/>
    <s v="No"/>
  </r>
  <r>
    <s v="VIMANTIK SOLUCIONES TECNOLOGICAS SL."/>
    <m/>
    <m/>
    <x v="4"/>
    <s v="05-02 915783979- Gk Guansa comenta que el encargado de estos temas es Fabian pendiente de mandar email a administracion@vimantik.com Att. Fabian de la Torre. "/>
    <s v="Venta especialista"/>
    <s v="Mr David Molina Rabadan"/>
    <s v="+34 91/5783979"/>
    <m/>
    <m/>
    <s v="B. Integradores TI generalistas"/>
    <s v="B42753970"/>
    <m/>
    <s v="www.vimantik.com"/>
    <m/>
    <s v="Activa"/>
    <m/>
    <s v="MADRID"/>
    <m/>
    <m/>
    <m/>
    <m/>
    <m/>
    <m/>
    <m/>
    <m/>
    <m/>
    <m/>
    <m/>
    <m/>
    <m/>
    <m/>
    <m/>
    <m/>
    <m/>
    <m/>
    <m/>
    <m/>
    <m/>
    <m/>
    <s v="No"/>
  </r>
  <r>
    <s v="MNEMO INNOVATE SL."/>
    <m/>
    <m/>
    <x v="3"/>
    <s v="05-02 91 417 67 76 -No disponible.06-02 91 417 67 76 -No disponible. 09-02 91 417 67 76 -No disponible.10-02 91 417 67 76 -No disponible.11-02 91 417 67 76 -No disponible. 03-03 91 417 67 76 -No disponible."/>
    <s v="Venta especialista"/>
    <s v="MNEMO EVOLUTION &amp; INTEGRATION SERVICES SA"/>
    <m/>
    <m/>
    <m/>
    <s v="B. Integradores TI generalistas"/>
    <s v="B01807338"/>
    <m/>
    <s v="www.mnemo.com"/>
    <m/>
    <s v="Activa"/>
    <m/>
    <s v="MADRID"/>
    <m/>
    <m/>
    <m/>
    <m/>
    <m/>
    <m/>
    <m/>
    <m/>
    <m/>
    <m/>
    <m/>
    <m/>
    <m/>
    <m/>
    <m/>
    <m/>
    <m/>
    <m/>
    <m/>
    <m/>
    <m/>
    <m/>
    <s v="No"/>
  </r>
  <r>
    <s v="DELFOS SISTEMAS INFORMATICOS ALBACETE"/>
    <m/>
    <m/>
    <x v="4"/>
    <s v="30.01 - Email enviado 30.01 por corrección de dirección | 29-01 967 50 50 24- mail mandado 29/01 a las 12:20 1022_x0009_DELFOS SISTEMAS INFORMATICOS ALBACETE_x0009_0. Pendiente contactar_x0009__x0009_Venta especialista_x0009_Directors / managers / contacts are available, yet none related to the selected filter_x0009__x0009__x0009__x0009_A. Informáticos_x0009_B02603587_x0009__x0009_Activa_x0009_CHINCHILLA DE MONTE-ARAGON_x0009__x0009__x0009__x0009__x0009__x0009__x0009__x0009__x0009__x0009__x0009__x0009__x0009__x0009__x0009__x0009__x0009__x0009__x0009__x0009__x0009__x0009__x0009_No_x000a__x000a_✅ Consultoría y gestión de infraestructuras IT (servidores, redes, sistemas). _x000a_✅ Ciberseguridad y protección (copias de seguridad, EPDR, seguridad perimetral). _x000a_✅ Monitorización continua de sistemas. _x000a_✅ Outsourcing y soporte técnico IT. _x000a_✅ Proyectos de virtualización, cableado y soluciones de impresión. _x000a_✅ Acompañamiento en cumplimiento normativo (p. ej. ISO 27001, NIS2). _x000a_Es socia de Grupo Tecon y trabaja con empresas para mantener sus sistemas operativos, seguros y eficientes._x000a__x000a__x000a_29-01 967 50 50 24- Hablo Gk comenta Pendiente mandar email colaboración avillora@tecon.es Att. Alfonso. _x000a_30-01 967 50 50 24-Gk comenta que llame en un hora le he explicado confusión email, en una hora intentamos localizarlo para poder explicarle el modelo colaborativo y agendar.30-01 Me atiende Adriana de soporte, comenta Alfonso es de soporte tambien que no sabe si realmente con quien tenemos que hablar es con el comenta que le mande email, pendiente mandar email a acarbayo@tecon.es Att. Adriana, y que ella lo pasa a RRHH que cree que es el dto. Que se encarga. Quedo en volver hablar la semana que viene. Alfonso sigue reunido hasta las 12 comenta. 02-02  967 50 50 24-  ext. 2 Adriana, Llamo para hacer seguimiento no disponible. _x000a_03-02 967 50 50 24- Adriana comenta que ha mandado email a RRHH pero no ha recibido noticias, hablamos en estos días."/>
    <s v="Venta especialista"/>
    <s v="Directors / managers / contacts are available, yet none related to the selected filter"/>
    <m/>
    <m/>
    <m/>
    <s v="A. Informáticos"/>
    <s v="B02603587"/>
    <m/>
    <m/>
    <m/>
    <s v="Activa"/>
    <m/>
    <s v="CHINCHILLA DE MONTE-ARAGON"/>
    <m/>
    <m/>
    <m/>
    <m/>
    <m/>
    <m/>
    <m/>
    <m/>
    <m/>
    <m/>
    <m/>
    <m/>
    <m/>
    <m/>
    <m/>
    <m/>
    <m/>
    <m/>
    <m/>
    <m/>
    <m/>
    <m/>
    <s v="No"/>
  </r>
  <r>
    <s v="DECSKILL ESPAÑA, SOCIEDAD DE RESPONSABILIDAD LIMITADA."/>
    <m/>
    <m/>
    <x v="3"/>
    <s v="05-02 Sin tlf."/>
    <s v="Venta especialista"/>
    <s v="Mr Luis Miguel Amaral Fernandes"/>
    <m/>
    <m/>
    <m/>
    <s v="B. Integradores TI generalistas"/>
    <s v="B70522511"/>
    <m/>
    <m/>
    <m/>
    <s v="Activa"/>
    <m/>
    <s v="MADRID"/>
    <m/>
    <m/>
    <m/>
    <m/>
    <m/>
    <m/>
    <m/>
    <m/>
    <m/>
    <m/>
    <m/>
    <m/>
    <m/>
    <m/>
    <m/>
    <m/>
    <m/>
    <m/>
    <m/>
    <m/>
    <m/>
    <m/>
    <s v="No"/>
  </r>
  <r>
    <s v="G97 TECH MARKETING S.L."/>
    <m/>
    <m/>
    <x v="0"/>
    <m/>
    <s v="Venta especialista"/>
    <s v="GOMSON VENTURES SL"/>
    <m/>
    <m/>
    <m/>
    <s v="E. Consultoras innovación digital"/>
    <s v="B67527523"/>
    <m/>
    <s v="www.orbidi.com"/>
    <m/>
    <s v="Activa"/>
    <m/>
    <s v="SANT CUGAT DEL VALLES"/>
    <m/>
    <m/>
    <m/>
    <m/>
    <m/>
    <m/>
    <m/>
    <m/>
    <m/>
    <m/>
    <m/>
    <m/>
    <m/>
    <m/>
    <m/>
    <m/>
    <m/>
    <m/>
    <m/>
    <m/>
    <m/>
    <m/>
    <s v="No"/>
  </r>
  <r>
    <s v="MEWS SYSTEMS IBERICA S.L."/>
    <m/>
    <m/>
    <x v="0"/>
    <m/>
    <s v="Venta especialista"/>
    <s v="Directors / managers / contacts are available, yet none related to the selected filter"/>
    <m/>
    <m/>
    <m/>
    <s v="C. Integradores TI sectoriales"/>
    <s v="B67452870"/>
    <m/>
    <m/>
    <m/>
    <s v="Activa"/>
    <m/>
    <s v="MADRID"/>
    <m/>
    <m/>
    <m/>
    <m/>
    <m/>
    <m/>
    <m/>
    <m/>
    <m/>
    <m/>
    <m/>
    <m/>
    <m/>
    <m/>
    <m/>
    <m/>
    <m/>
    <m/>
    <m/>
    <m/>
    <m/>
    <m/>
    <s v="No"/>
  </r>
  <r>
    <s v="LUNIA CONSULTORES SL"/>
    <m/>
    <m/>
    <x v="4"/>
    <s v="05-02 968902606-Gk Belén comenta que de las colaboraciones se encarga Maria mandar email mhernadez@lunia.es Att. Maria. Email mandado desde correo +O y da spam.12-02 968902606-Gk Belén pregunta a Maria si le ha llegado el email, llamar mañana dia 13 sobre las 11."/>
    <s v="Venta especialista"/>
    <s v="Mr Pablo De Torres Mora"/>
    <s v="+34 96/8902606"/>
    <m/>
    <m/>
    <s v="B. Integradores TI generalistas"/>
    <s v="B73422180"/>
    <m/>
    <s v="www.lunia.es"/>
    <m/>
    <s v="Activa"/>
    <m/>
    <s v="MURCIA"/>
    <m/>
    <m/>
    <m/>
    <m/>
    <m/>
    <m/>
    <m/>
    <m/>
    <m/>
    <m/>
    <m/>
    <m/>
    <m/>
    <m/>
    <m/>
    <m/>
    <m/>
    <m/>
    <m/>
    <m/>
    <m/>
    <m/>
    <s v="No"/>
  </r>
  <r>
    <s v="ILITIA TECHNOLOGIES SL"/>
    <m/>
    <m/>
    <x v="2"/>
    <s v="05-02 913860506-Son proveedores de Telefónica de Vodafone, no les interesa colaborar con terceros."/>
    <s v="Venta especialista"/>
    <s v="Mr German Manuel Cuerdo Fernandez"/>
    <s v="+34 91/3860506"/>
    <m/>
    <m/>
    <s v="B. Integradores TI generalistas"/>
    <s v="B82846304"/>
    <m/>
    <s v="www.ilitia.com"/>
    <m/>
    <s v="Activa"/>
    <m/>
    <s v="BOADILLA DEL MONTE"/>
    <m/>
    <m/>
    <m/>
    <m/>
    <m/>
    <m/>
    <m/>
    <m/>
    <m/>
    <m/>
    <m/>
    <m/>
    <m/>
    <m/>
    <m/>
    <m/>
    <m/>
    <m/>
    <m/>
    <m/>
    <m/>
    <m/>
    <s v="No"/>
  </r>
  <r>
    <s v="QUALITY CLOUDS S.L."/>
    <m/>
    <m/>
    <x v="2"/>
    <s v="05-02 602433019son solo desarrolladores de su propio softwer Quality Clouds, no colaboran. "/>
    <s v="Venta especialista"/>
    <s v="Directors / managers / contacts are available, yet none related to the selected filter"/>
    <s v="+34 60/2433019"/>
    <m/>
    <m/>
    <s v="B. Integradores TI generalistas"/>
    <s v="B67081570"/>
    <m/>
    <m/>
    <m/>
    <s v="Activa"/>
    <m/>
    <s v="BARCELONA"/>
    <m/>
    <m/>
    <m/>
    <m/>
    <m/>
    <m/>
    <m/>
    <m/>
    <m/>
    <m/>
    <m/>
    <m/>
    <m/>
    <m/>
    <m/>
    <m/>
    <m/>
    <m/>
    <m/>
    <m/>
    <m/>
    <m/>
    <s v="No"/>
  </r>
  <r>
    <s v="LANSWEEPER SPAIN SL."/>
    <m/>
    <m/>
    <x v="0"/>
    <m/>
    <s v="Venta especialista"/>
    <s v="Mr Dave Jozef Christine Goossens"/>
    <m/>
    <m/>
    <m/>
    <s v="E. Consultoras innovación digital"/>
    <s v="B42629949"/>
    <m/>
    <m/>
    <m/>
    <s v="Activa"/>
    <m/>
    <s v="ALACANT/ALICANTE"/>
    <m/>
    <m/>
    <m/>
    <m/>
    <m/>
    <m/>
    <m/>
    <m/>
    <m/>
    <m/>
    <m/>
    <m/>
    <m/>
    <m/>
    <m/>
    <m/>
    <m/>
    <m/>
    <m/>
    <m/>
    <m/>
    <m/>
    <s v="No"/>
  </r>
  <r>
    <s v="CHAKRAY CONSULTING SL."/>
    <m/>
    <m/>
    <x v="4"/>
    <s v="05-02 955 252 520-Gk comenta pendiente mandar email sin att. marketing@chakray.com. "/>
    <s v="Venta especialista"/>
    <s v="KAIROS ODOS SL"/>
    <s v="955 252 520"/>
    <s v="contact@chakray.com"/>
    <m/>
    <s v="B. Integradores TI generalistas"/>
    <s v="B12914685"/>
    <m/>
    <s v="www.chakray.com"/>
    <m/>
    <s v="Activa"/>
    <m/>
    <s v="CASTELLO PLANA/CASTELLON PLANA"/>
    <m/>
    <m/>
    <m/>
    <m/>
    <m/>
    <m/>
    <m/>
    <m/>
    <m/>
    <m/>
    <m/>
    <m/>
    <m/>
    <m/>
    <m/>
    <m/>
    <m/>
    <m/>
    <m/>
    <m/>
    <m/>
    <m/>
    <s v="No"/>
  </r>
  <r>
    <s v="NAVARRO Y SOLER CAD-PLM SOFTWARE SOCIEDAD LIMITADA."/>
    <m/>
    <m/>
    <x v="0"/>
    <m/>
    <s v="Venta especialista"/>
    <s v="Directors / managers / contacts are available, yet none related to the selected filter"/>
    <s v="+34 96/1841840"/>
    <m/>
    <m/>
    <s v="D. Desarrolladores de soluciones digitales básicas"/>
    <s v="B98239064"/>
    <m/>
    <s v="www.nysplm.com"/>
    <m/>
    <s v="Activa"/>
    <m/>
    <s v="ALFAFAR"/>
    <m/>
    <m/>
    <m/>
    <m/>
    <m/>
    <m/>
    <m/>
    <m/>
    <m/>
    <m/>
    <m/>
    <m/>
    <m/>
    <m/>
    <m/>
    <m/>
    <m/>
    <m/>
    <m/>
    <m/>
    <m/>
    <m/>
    <s v="No"/>
  </r>
  <r>
    <s v="ADMONLINE SERVICIOS GLOBALES SL."/>
    <m/>
    <m/>
    <x v="0"/>
    <m/>
    <s v="Venta especialista"/>
    <s v="Directors / managers / contacts are available, yet none related to the selected filter"/>
    <s v="+34 94/7257714"/>
    <m/>
    <m/>
    <s v="E. Consultoras innovación digital"/>
    <s v="B09586694"/>
    <m/>
    <s v="www.admcloudservices.com"/>
    <m/>
    <s v="Activa"/>
    <m/>
    <s v="BURGOS"/>
    <m/>
    <m/>
    <m/>
    <m/>
    <m/>
    <m/>
    <m/>
    <m/>
    <m/>
    <m/>
    <m/>
    <m/>
    <m/>
    <m/>
    <m/>
    <m/>
    <m/>
    <m/>
    <m/>
    <m/>
    <m/>
    <m/>
    <s v="No"/>
  </r>
  <r>
    <s v="VOXSMART TRADING SL."/>
    <m/>
    <m/>
    <x v="0"/>
    <m/>
    <s v="Venta especialista"/>
    <s v="Mr Oliver William Blower"/>
    <m/>
    <m/>
    <m/>
    <s v="E. Consultoras innovación digital"/>
    <s v="B88514518"/>
    <m/>
    <s v="www.voxsmart.com"/>
    <m/>
    <s v="Activa"/>
    <m/>
    <s v="MADRID"/>
    <m/>
    <m/>
    <m/>
    <m/>
    <m/>
    <m/>
    <m/>
    <m/>
    <m/>
    <m/>
    <m/>
    <m/>
    <m/>
    <m/>
    <m/>
    <m/>
    <m/>
    <m/>
    <m/>
    <m/>
    <m/>
    <m/>
    <s v="No"/>
  </r>
  <r>
    <s v="B2BROUTER GLOBAL S.L."/>
    <m/>
    <m/>
    <x v="0"/>
    <m/>
    <s v="Venta especialista"/>
    <s v="Mr Louis Joaquin Vallbona La Mantia"/>
    <s v="+34 90/2504831"/>
    <m/>
    <m/>
    <s v="E. Consultoras innovación digital"/>
    <s v="B63276174"/>
    <m/>
    <s v="www.app.b2brouter.net"/>
    <m/>
    <s v="Activa"/>
    <m/>
    <s v="BARCELONA"/>
    <m/>
    <m/>
    <m/>
    <m/>
    <m/>
    <m/>
    <m/>
    <m/>
    <m/>
    <m/>
    <m/>
    <m/>
    <m/>
    <m/>
    <m/>
    <m/>
    <m/>
    <m/>
    <m/>
    <m/>
    <m/>
    <m/>
    <s v="No"/>
  </r>
  <r>
    <s v="CONSULTORIA E IMPLANTACION DMS S L"/>
    <m/>
    <m/>
    <x v="3"/>
    <s v="06-02 Sin tlf. Sin web."/>
    <s v="Venta especialista"/>
    <s v="Ms Beatriz Gurruchaga Sanchez"/>
    <m/>
    <m/>
    <m/>
    <s v="B. Integradores TI generalistas"/>
    <s v="B39675947"/>
    <m/>
    <m/>
    <m/>
    <s v="Activa"/>
    <m/>
    <s v="SANTANDER"/>
    <m/>
    <m/>
    <m/>
    <m/>
    <m/>
    <m/>
    <m/>
    <m/>
    <m/>
    <m/>
    <m/>
    <m/>
    <m/>
    <m/>
    <m/>
    <m/>
    <m/>
    <m/>
    <m/>
    <m/>
    <m/>
    <m/>
    <s v="No"/>
  </r>
  <r>
    <s v="ILITIA SYSTEMS SL."/>
    <m/>
    <m/>
    <x v="2"/>
    <s v="06-02 91 386 05 06- No disponible. https://www.ilitia.com/soluciones/  09-02 91 386 05 06- No disponible._x000a_11-02 91 386 05 06- Comenta que teletrabajan que la única forma de que vean el modelo es mandando email, pendiente de mandar a info@itilia.com Sin att. "/>
    <s v="Venta especialista"/>
    <s v="Mr Antonio Sanchez Canero"/>
    <m/>
    <m/>
    <m/>
    <s v="B. Integradores TI generalistas"/>
    <s v="B88628193"/>
    <m/>
    <m/>
    <m/>
    <s v="Activa"/>
    <m/>
    <s v="MOSTOLES"/>
    <m/>
    <m/>
    <m/>
    <m/>
    <m/>
    <m/>
    <m/>
    <m/>
    <m/>
    <m/>
    <m/>
    <m/>
    <m/>
    <m/>
    <m/>
    <m/>
    <m/>
    <m/>
    <m/>
    <m/>
    <m/>
    <m/>
    <s v="No"/>
  </r>
  <r>
    <s v="POWER FACTORS SPAIN OPERATIONS SL."/>
    <m/>
    <m/>
    <x v="0"/>
    <m/>
    <s v="Venta especialista"/>
    <s v="Directors / managers / contacts are available, yet none related to the selected filter"/>
    <m/>
    <m/>
    <m/>
    <s v="C. Integradores TI sectoriales"/>
    <s v="B88616842"/>
    <m/>
    <s v="www.greenbyte.com"/>
    <m/>
    <s v="Activa"/>
    <m/>
    <s v="SEVILLA"/>
    <m/>
    <m/>
    <m/>
    <m/>
    <m/>
    <m/>
    <m/>
    <m/>
    <m/>
    <m/>
    <m/>
    <m/>
    <m/>
    <m/>
    <m/>
    <m/>
    <m/>
    <m/>
    <m/>
    <m/>
    <m/>
    <m/>
    <s v="No"/>
  </r>
  <r>
    <s v="TURING CHALLENGE SL."/>
    <m/>
    <m/>
    <x v="0"/>
    <m/>
    <s v="Venta especialista"/>
    <s v="Mr David Rodriguez Sanchez"/>
    <m/>
    <m/>
    <m/>
    <s v="E. Consultoras innovación digital"/>
    <s v="B87643557"/>
    <m/>
    <s v="www.turingchallenge.com"/>
    <m/>
    <s v="Activa"/>
    <m/>
    <s v="SAN AGUSTIN DEL GUADALIX"/>
    <m/>
    <m/>
    <m/>
    <m/>
    <m/>
    <m/>
    <m/>
    <m/>
    <m/>
    <m/>
    <m/>
    <m/>
    <m/>
    <m/>
    <m/>
    <m/>
    <m/>
    <m/>
    <m/>
    <m/>
    <m/>
    <m/>
    <s v="No"/>
  </r>
  <r>
    <s v="VULPE TECNOLOGIAS DE LA INFORMACION SL."/>
    <m/>
    <m/>
    <x v="0"/>
    <m/>
    <s v="Venta especialista"/>
    <s v="Directors / managers / contacts are available, yet none related to the selected filter"/>
    <s v="+34 98/5536926"/>
    <m/>
    <m/>
    <s v="A. Informáticos"/>
    <s v="B74442740"/>
    <m/>
    <m/>
    <m/>
    <s v="Activa"/>
    <m/>
    <s v="CANGAS DEL NARCEA"/>
    <m/>
    <m/>
    <m/>
    <m/>
    <m/>
    <m/>
    <m/>
    <m/>
    <m/>
    <m/>
    <m/>
    <m/>
    <m/>
    <m/>
    <m/>
    <m/>
    <m/>
    <m/>
    <m/>
    <m/>
    <m/>
    <m/>
    <s v="No"/>
  </r>
  <r>
    <s v="BITTEK SOLUCIONES TECNOLOGICAS SOCIEDAD LIMITADA"/>
    <m/>
    <m/>
    <x v="0"/>
    <m/>
    <s v="Venta especialista"/>
    <s v="Joxe Etxebarria Intxausti"/>
    <s v="+34 94/4048708"/>
    <m/>
    <m/>
    <s v="E. Consultoras innovación digital"/>
    <s v="B95619953"/>
    <m/>
    <s v="www.bittek.es"/>
    <m/>
    <s v="Activa"/>
    <m/>
    <s v="GETXO"/>
    <m/>
    <m/>
    <m/>
    <m/>
    <m/>
    <m/>
    <m/>
    <m/>
    <m/>
    <m/>
    <m/>
    <m/>
    <m/>
    <m/>
    <m/>
    <m/>
    <m/>
    <m/>
    <m/>
    <m/>
    <m/>
    <m/>
    <s v="No"/>
  </r>
  <r>
    <s v="CARTAGON CLOUD SL."/>
    <m/>
    <m/>
    <x v="1"/>
    <s v="06-02 910201132 Gk que hoy no se encuentra ningun responsable volver a llamar el lunes, sin att decir el motivo de llamada y nos pasa."/>
    <s v="Venta especialista"/>
    <s v="Directors / managers / contacts are available, yet none related to the selected filter"/>
    <s v="+34 91/0201132"/>
    <m/>
    <m/>
    <s v="B. Integradores TI generalistas"/>
    <s v="B88038997"/>
    <m/>
    <s v="www.cartagon.com"/>
    <m/>
    <s v="Activa"/>
    <m/>
    <s v="TRES CANTOS"/>
    <m/>
    <m/>
    <m/>
    <m/>
    <m/>
    <m/>
    <m/>
    <m/>
    <m/>
    <m/>
    <m/>
    <m/>
    <m/>
    <m/>
    <m/>
    <m/>
    <m/>
    <m/>
    <m/>
    <m/>
    <m/>
    <m/>
    <s v="No"/>
  </r>
  <r>
    <s v="UNIVERSAL DATA SL"/>
    <m/>
    <m/>
    <x v="4"/>
    <s v="10-02 968882737-  email enviado a sistemas@universaldata.es Att. Manu."/>
    <s v="Venta especialista"/>
    <s v="Directors / managers / contacts are available, yet none related to the selected filter"/>
    <s v="+34 96/8882737"/>
    <m/>
    <m/>
    <s v="B. Integradores TI generalistas"/>
    <s v="B30417778"/>
    <m/>
    <s v="www.unidata.es"/>
    <m/>
    <s v="Activa"/>
    <m/>
    <s v="MADRID"/>
    <m/>
    <m/>
    <m/>
    <m/>
    <m/>
    <m/>
    <m/>
    <m/>
    <m/>
    <m/>
    <m/>
    <m/>
    <m/>
    <m/>
    <m/>
    <m/>
    <m/>
    <m/>
    <m/>
    <m/>
    <m/>
    <m/>
    <s v="No"/>
  </r>
  <r>
    <s v="IT SEIDOR SL"/>
    <m/>
    <m/>
    <x v="4"/>
    <s v="Mail enviado a recepcion_bcn@seidor.com 09/02 a las 12:24"/>
    <s v="Venta especialista"/>
    <s v="Mr Josep Benito Martinez"/>
    <m/>
    <m/>
    <m/>
    <s v="B. Integradores TI generalistas"/>
    <s v="B95060521"/>
    <m/>
    <s v="www.seidor.com"/>
    <m/>
    <s v="Activa"/>
    <m/>
    <s v="BILBAO"/>
    <m/>
    <m/>
    <m/>
    <m/>
    <m/>
    <m/>
    <m/>
    <m/>
    <m/>
    <m/>
    <m/>
    <m/>
    <m/>
    <m/>
    <m/>
    <m/>
    <m/>
    <m/>
    <m/>
    <m/>
    <m/>
    <m/>
    <s v="No"/>
  </r>
  <r>
    <s v="MERLIN SOFTWARE, S.L."/>
    <m/>
    <m/>
    <x v="0"/>
    <m/>
    <s v="Venta especialista"/>
    <s v="Directors / managers / contacts are available, yet none related to the selected filter"/>
    <m/>
    <m/>
    <m/>
    <s v="D. Desarrolladores de soluciones digitales básicas"/>
    <s v="B70576061"/>
    <m/>
    <s v="www.merlinsoftware.es"/>
    <m/>
    <s v="Activa"/>
    <m/>
    <s v="A CORUÑA"/>
    <m/>
    <m/>
    <m/>
    <m/>
    <m/>
    <m/>
    <m/>
    <m/>
    <m/>
    <m/>
    <m/>
    <m/>
    <m/>
    <m/>
    <m/>
    <m/>
    <m/>
    <m/>
    <m/>
    <m/>
    <m/>
    <m/>
    <s v="No"/>
  </r>
  <r>
    <s v="INTERDATA GRANDES CUENTAS SL"/>
    <m/>
    <m/>
    <x v="2"/>
    <s v="06-02 954310830-Gk comenta que solamente se encargan del mantenimiento de cajeros automaticos que no les encaja."/>
    <s v="Venta especialista"/>
    <s v="Directors / managers / contacts are available, yet none related to the selected filter"/>
    <s v="+34 95/4310830"/>
    <m/>
    <m/>
    <s v="B. Integradores TI generalistas"/>
    <s v="B41938440"/>
    <m/>
    <s v="www.interdatagc.com"/>
    <m/>
    <s v="Activa"/>
    <m/>
    <s v="SEVILLA"/>
    <m/>
    <m/>
    <m/>
    <m/>
    <m/>
    <m/>
    <m/>
    <m/>
    <m/>
    <m/>
    <m/>
    <m/>
    <m/>
    <m/>
    <m/>
    <m/>
    <m/>
    <m/>
    <m/>
    <m/>
    <m/>
    <m/>
    <s v="No"/>
  </r>
  <r>
    <s v="BEE GREEN ENERGY, SOCIEDAD LIMITADA."/>
    <m/>
    <m/>
    <x v="3"/>
    <m/>
    <s v="Venta especialista"/>
    <s v="Directors / managers / contacts are available, yet none related to the selected filter"/>
    <m/>
    <m/>
    <m/>
    <s v="C. Integradores TI sectoriales"/>
    <s v="B16689572"/>
    <m/>
    <m/>
    <m/>
    <s v="No Activa"/>
    <m/>
    <s v="LAS PALMAS DE GRAN CANARIA"/>
    <m/>
    <m/>
    <m/>
    <m/>
    <m/>
    <m/>
    <m/>
    <m/>
    <m/>
    <m/>
    <m/>
    <m/>
    <m/>
    <m/>
    <m/>
    <m/>
    <m/>
    <m/>
    <m/>
    <m/>
    <m/>
    <m/>
    <s v="No"/>
  </r>
  <r>
    <s v="SERKOLAT BIDE SL"/>
    <m/>
    <m/>
    <x v="0"/>
    <m/>
    <s v="Venta especialista"/>
    <s v="IPARLAT SA"/>
    <s v="+34 94/3572900"/>
    <m/>
    <m/>
    <s v="E. Consultoras innovación digital"/>
    <s v="B20913257"/>
    <m/>
    <s v="www.iparlat.com"/>
    <m/>
    <s v="Activa"/>
    <m/>
    <s v="DONOSTIA/SAN SEBASTIAN"/>
    <m/>
    <m/>
    <m/>
    <m/>
    <m/>
    <m/>
    <m/>
    <m/>
    <m/>
    <m/>
    <m/>
    <m/>
    <m/>
    <m/>
    <m/>
    <m/>
    <m/>
    <m/>
    <m/>
    <m/>
    <m/>
    <m/>
    <s v="No"/>
  </r>
  <r>
    <s v="SOCIEDAD PROVINCIAL DE INFORMATICA DE SEVILLA M.P. SA."/>
    <m/>
    <m/>
    <x v="3"/>
    <s v="03-02 954 55 24 98-No disponible.04-02 954552498-No disponible.06-02 954552498-No disponible.09-02 954552498-No disponible."/>
    <s v="Venta especialista"/>
    <s v="Mr Francisco Javier Fernandez De Los Rios Torres"/>
    <s v="902 076 630"/>
    <m/>
    <m/>
    <s v="A. Informáticos"/>
    <s v="A41119033"/>
    <m/>
    <s v="www.dipusevilla.es/inpro"/>
    <m/>
    <s v="Activa"/>
    <m/>
    <s v="SEVILLA"/>
    <m/>
    <m/>
    <m/>
    <m/>
    <m/>
    <m/>
    <m/>
    <m/>
    <m/>
    <m/>
    <m/>
    <m/>
    <m/>
    <m/>
    <m/>
    <m/>
    <m/>
    <m/>
    <m/>
    <m/>
    <m/>
    <m/>
    <s v="No"/>
  </r>
  <r>
    <s v="ZEROLYNX SL."/>
    <m/>
    <m/>
    <x v="3"/>
    <s v="06-02 911649301-No disponible.09-02 911649301-No disponible.10-02 911649301-No disponible._x000a_11-02 911649301-No disponible. 03-03 911649301-No disponible. "/>
    <s v="Venta especialista"/>
    <s v="Directors / managers / contacts are available, yet none related to the selected filter"/>
    <s v="+34 91/1649301"/>
    <m/>
    <m/>
    <s v="B. Integradores TI generalistas"/>
    <s v="B88028931"/>
    <m/>
    <s v="www.zerolynx.com"/>
    <m/>
    <s v="Activa"/>
    <m/>
    <s v="ALCORCON"/>
    <m/>
    <m/>
    <m/>
    <m/>
    <m/>
    <m/>
    <m/>
    <m/>
    <m/>
    <m/>
    <m/>
    <m/>
    <m/>
    <m/>
    <m/>
    <m/>
    <m/>
    <m/>
    <m/>
    <m/>
    <m/>
    <m/>
    <s v="No"/>
  </r>
  <r>
    <s v="SOLUCIONES INFORMATICAS ALTEMPUS SL"/>
    <m/>
    <m/>
    <x v="3"/>
    <s v="30-01 917 022 783 -No disponible. La web no corresponde con la actividad. 02-02 917 022 783- No disponible. 03-02 917 022 783- No disponible."/>
    <s v="Venta especialista"/>
    <s v="There is no Directors / managers / contacts information for this company"/>
    <m/>
    <m/>
    <m/>
    <s v="A. Informáticos"/>
    <s v="B83114546"/>
    <m/>
    <s v="www.yeguadahv.es"/>
    <m/>
    <s v="Activa"/>
    <m/>
    <s v="MADRID"/>
    <m/>
    <m/>
    <m/>
    <m/>
    <m/>
    <m/>
    <m/>
    <m/>
    <m/>
    <m/>
    <m/>
    <m/>
    <m/>
    <m/>
    <m/>
    <m/>
    <m/>
    <m/>
    <m/>
    <m/>
    <m/>
    <m/>
    <s v="No"/>
  </r>
  <r>
    <s v="HEMMERSBACH IBERIA SL"/>
    <m/>
    <m/>
    <x v="4"/>
    <s v="12/02 MAIL ENVIADO 06-02 910 32 76 60-No disponible. 09-02 910 32 76 60-No disponible.10-02 910 32 76 60-No disponible.11-02 910 32 76 60-Me atiende Mónica de RRHH al principio poco receptiva, comento que la idea es que añadan del porfolio los servicios que no tienen implantados, comenta que mandemos email para ella trasladarlo al responsable hr.iberia@hemmersbach.com Att. Mónica Expertos soluciones digitales"/>
    <s v="Venta especialista"/>
    <s v="Directors / managers / contacts are available, yet none related to the selected filter"/>
    <s v="910 32 76 60"/>
    <m/>
    <m/>
    <s v="B. Integradores TI generalistas"/>
    <s v="B85519296"/>
    <m/>
    <s v="www.hemmersbach.com"/>
    <m/>
    <s v="Activa"/>
    <m/>
    <s v="LAS ROZAS DE MADRID"/>
    <m/>
    <m/>
    <m/>
    <m/>
    <m/>
    <m/>
    <m/>
    <m/>
    <m/>
    <m/>
    <m/>
    <m/>
    <m/>
    <m/>
    <m/>
    <m/>
    <m/>
    <m/>
    <m/>
    <m/>
    <m/>
    <m/>
    <s v="No"/>
  </r>
  <r>
    <s v="SPALOPIA SL."/>
    <m/>
    <m/>
    <x v="0"/>
    <m/>
    <s v="Venta especialista"/>
    <s v="Mr Dennis Gonzalez Cabrera"/>
    <m/>
    <m/>
    <m/>
    <s v="E. Consultoras innovación digital"/>
    <s v="B76681568"/>
    <m/>
    <s v="www.spalopiabusiness.com"/>
    <m/>
    <s v="Activa"/>
    <m/>
    <s v="LA OROTAVA"/>
    <m/>
    <m/>
    <m/>
    <m/>
    <m/>
    <m/>
    <m/>
    <m/>
    <m/>
    <m/>
    <m/>
    <m/>
    <m/>
    <m/>
    <m/>
    <m/>
    <m/>
    <m/>
    <m/>
    <m/>
    <m/>
    <m/>
    <s v="No"/>
  </r>
  <r>
    <s v="INFLUENCITY SOCIEDAD LIMITADA."/>
    <m/>
    <m/>
    <x v="0"/>
    <m/>
    <s v="Venta especialista"/>
    <s v="Directors / managers / contacts are available, yet none related to the selected filter"/>
    <m/>
    <m/>
    <m/>
    <s v="E. Consultoras innovación digital"/>
    <s v="B98684574"/>
    <m/>
    <m/>
    <m/>
    <s v="Activa"/>
    <m/>
    <s v="VALENCIA"/>
    <m/>
    <m/>
    <m/>
    <m/>
    <m/>
    <m/>
    <m/>
    <m/>
    <m/>
    <m/>
    <m/>
    <m/>
    <m/>
    <m/>
    <m/>
    <m/>
    <m/>
    <m/>
    <m/>
    <m/>
    <m/>
    <m/>
    <s v="No"/>
  </r>
  <r>
    <s v="LASTING DYNAMICS, SOCIEDAD LIMITADA."/>
    <m/>
    <m/>
    <x v="0"/>
    <m/>
    <s v="Venta especialista"/>
    <s v="There is no Directors / managers / contacts information for this company"/>
    <m/>
    <m/>
    <m/>
    <s v="E. Consultoras innovación digital"/>
    <s v="B42740639"/>
    <m/>
    <s v="www.lastingdynamics.com"/>
    <m/>
    <s v="Activa"/>
    <m/>
    <s v="LAS PALMAS DE GRAN CANARIA"/>
    <m/>
    <m/>
    <m/>
    <m/>
    <m/>
    <m/>
    <m/>
    <m/>
    <m/>
    <m/>
    <m/>
    <m/>
    <m/>
    <m/>
    <m/>
    <m/>
    <m/>
    <m/>
    <m/>
    <m/>
    <m/>
    <m/>
    <s v="No"/>
  </r>
  <r>
    <s v="CRISALIX LABS SL."/>
    <m/>
    <m/>
    <x v="0"/>
    <m/>
    <s v="Venta especialista"/>
    <s v="Directors / managers / contacts are available, yet none related to the selected filter"/>
    <s v="+34 93/2955177"/>
    <m/>
    <m/>
    <s v="D. Desarrolladores de soluciones digitales básicas"/>
    <s v="B65285538"/>
    <m/>
    <s v="www.crisalix.com"/>
    <m/>
    <s v="Activa"/>
    <m/>
    <s v="BARCELONA"/>
    <m/>
    <m/>
    <m/>
    <m/>
    <m/>
    <m/>
    <m/>
    <m/>
    <m/>
    <m/>
    <m/>
    <m/>
    <m/>
    <m/>
    <m/>
    <m/>
    <m/>
    <m/>
    <m/>
    <m/>
    <m/>
    <m/>
    <s v="No"/>
  </r>
  <r>
    <s v="ADC INFRAESTRUCTURAS Y SISTEMAS SL."/>
    <m/>
    <m/>
    <x v="0"/>
    <m/>
    <s v="Venta especialista"/>
    <s v="Directors / managers / contacts are available, yet none related to the selected filter"/>
    <s v="+34 96/4221008"/>
    <m/>
    <m/>
    <s v="E. Consultoras innovación digital"/>
    <s v="B12440061"/>
    <m/>
    <s v="www.adc.com"/>
    <m/>
    <s v="Activa"/>
    <m/>
    <s v="CASTELLO PLANA/CASTELLON PLANA"/>
    <m/>
    <m/>
    <m/>
    <m/>
    <m/>
    <m/>
    <m/>
    <m/>
    <m/>
    <m/>
    <m/>
    <m/>
    <m/>
    <m/>
    <m/>
    <m/>
    <m/>
    <m/>
    <m/>
    <m/>
    <m/>
    <m/>
    <s v="No"/>
  </r>
  <r>
    <s v="DISTRIBUCIONES BEDUKAPRO, SOCIEDAD LIMITADA."/>
    <m/>
    <m/>
    <x v="0"/>
    <m/>
    <s v="Venta especialista"/>
    <s v="Ms Maria Jose Freigedo Perez"/>
    <m/>
    <m/>
    <m/>
    <s v="E. Consultoras innovación digital"/>
    <s v="B76314152"/>
    <m/>
    <m/>
    <m/>
    <s v="Activa"/>
    <m/>
    <s v="LAS PALMAS DE GRAN CANARIA"/>
    <m/>
    <m/>
    <m/>
    <m/>
    <m/>
    <m/>
    <m/>
    <m/>
    <m/>
    <m/>
    <m/>
    <m/>
    <m/>
    <m/>
    <m/>
    <m/>
    <m/>
    <m/>
    <m/>
    <m/>
    <m/>
    <m/>
    <s v="No"/>
  </r>
  <r>
    <s v="NEW KID IN TOWN SERVICIOS SL."/>
    <m/>
    <m/>
    <x v="0"/>
    <m/>
    <s v="Venta especialista"/>
    <s v="Mr Jose Javier Prada Pendolero"/>
    <m/>
    <m/>
    <m/>
    <s v="E. Consultoras innovación digital"/>
    <s v="B88384656"/>
    <m/>
    <m/>
    <m/>
    <s v="Activa"/>
    <m/>
    <s v="MADRID"/>
    <m/>
    <m/>
    <m/>
    <m/>
    <m/>
    <m/>
    <m/>
    <m/>
    <m/>
    <m/>
    <m/>
    <m/>
    <m/>
    <m/>
    <m/>
    <m/>
    <m/>
    <m/>
    <m/>
    <m/>
    <m/>
    <m/>
    <s v="No"/>
  </r>
  <r>
    <s v="CONSULTORIA INFORMATICA Y ELECTRONICA ISALUS S.L."/>
    <m/>
    <m/>
    <x v="4"/>
    <s v="30-01 930 21 17 01-Mail enviado 30/01 13:47 a cristina.garre@isalus.es Att. Cristina Garre y volver a llamar el lunes Web isalus.es. 02-02 930 21 17 01- Gk comenta que Cristina Garre su horario es de 8 a 14h.Llamar mañana. "/>
    <s v="Venta especialista"/>
    <s v="Mr Antoni Codina Rossa"/>
    <s v="+34 93/0211701"/>
    <m/>
    <m/>
    <s v="A. Informáticos"/>
    <s v="B06879191"/>
    <m/>
    <m/>
    <m/>
    <s v="Activa"/>
    <m/>
    <s v="MATARO"/>
    <m/>
    <m/>
    <m/>
    <m/>
    <m/>
    <m/>
    <m/>
    <m/>
    <m/>
    <m/>
    <m/>
    <m/>
    <m/>
    <m/>
    <m/>
    <m/>
    <m/>
    <m/>
    <m/>
    <m/>
    <m/>
    <m/>
    <s v="No"/>
  </r>
  <r>
    <s v="I P S INFORMATICA PROGRAMES SERVEIS S.L."/>
    <m/>
    <m/>
    <x v="4"/>
    <s v="03-02 932954545- Gk Sonia pendiente mandar email att de Daniel Herranz dherranz@ipssoft.com del dtp de marketing cree que quien se encarga de las colaboraciones."/>
    <s v="Venta especialista"/>
    <s v="Directors / managers / contacts are available, yet none related to the selected filter"/>
    <s v="+34 93/2954545"/>
    <m/>
    <m/>
    <s v="A. Informáticos"/>
    <s v="B60991296"/>
    <m/>
    <s v="www.ipssoft.com"/>
    <m/>
    <s v="Activa"/>
    <m/>
    <s v="BARCELONA"/>
    <m/>
    <m/>
    <m/>
    <m/>
    <m/>
    <m/>
    <m/>
    <m/>
    <m/>
    <m/>
    <m/>
    <m/>
    <m/>
    <m/>
    <m/>
    <m/>
    <m/>
    <m/>
    <m/>
    <m/>
    <m/>
    <m/>
    <s v="No"/>
  </r>
  <r>
    <s v="CSI PARTNER SPAIN S.L."/>
    <m/>
    <m/>
    <x v="4"/>
    <s v="06-02 938205479-No disponible.09-02 938205479-No disponible.10-02 938205479-No disponible.10-02 938205479-Me atiende Gk Ángel comenta que no hay nadie responsable volver a llamar el  lunes sobre 10"/>
    <s v="Venta especialista"/>
    <s v="Directors / managers / contacts are available, yet none related to the selected filter"/>
    <s v="+34 93/8205479"/>
    <m/>
    <m/>
    <s v="B. Integradores TI generalistas"/>
    <s v="B63853055"/>
    <m/>
    <s v="www.csipartner.es"/>
    <m/>
    <s v="Activa"/>
    <m/>
    <s v="BARCELONA"/>
    <m/>
    <m/>
    <m/>
    <m/>
    <m/>
    <m/>
    <m/>
    <m/>
    <m/>
    <m/>
    <m/>
    <m/>
    <m/>
    <m/>
    <m/>
    <m/>
    <m/>
    <m/>
    <m/>
    <m/>
    <m/>
    <m/>
    <s v="No"/>
  </r>
  <r>
    <s v="PAYFLOW EUROPE SL."/>
    <m/>
    <m/>
    <x v="0"/>
    <m/>
    <s v="Venta especialista"/>
    <s v="Mr Menardo Michaut Benoist Pierre Marie"/>
    <m/>
    <m/>
    <m/>
    <s v="E. Consultoras innovación digital"/>
    <s v="B13812607"/>
    <m/>
    <m/>
    <m/>
    <s v="Activa"/>
    <m/>
    <s v="MADRID"/>
    <m/>
    <m/>
    <m/>
    <m/>
    <m/>
    <m/>
    <m/>
    <m/>
    <m/>
    <m/>
    <m/>
    <m/>
    <m/>
    <m/>
    <m/>
    <m/>
    <m/>
    <m/>
    <m/>
    <m/>
    <m/>
    <m/>
    <s v="No"/>
  </r>
  <r>
    <s v="INNUSUAL TECH SERVICES SL."/>
    <m/>
    <m/>
    <x v="3"/>
    <s v="06-02 657459341-No disponible.09-02 657459341-No disponible.10-02 657459341-No disponible.11-02 657459341-No disponible."/>
    <s v="Venta especialista"/>
    <s v="Mr Ivan Martin Zarza"/>
    <s v="+34 65/7459341"/>
    <m/>
    <m/>
    <s v="B. Integradores TI generalistas"/>
    <s v="B10967032"/>
    <m/>
    <s v="www.innusual.es"/>
    <m/>
    <s v="Activa"/>
    <m/>
    <s v="ARROYO DE LA ENCOMIENDA"/>
    <m/>
    <m/>
    <m/>
    <m/>
    <m/>
    <m/>
    <m/>
    <m/>
    <m/>
    <m/>
    <m/>
    <m/>
    <m/>
    <m/>
    <m/>
    <m/>
    <m/>
    <m/>
    <m/>
    <m/>
    <m/>
    <m/>
    <s v="No"/>
  </r>
  <r>
    <s v="NEW SERVICES SOFTWARE ASOCIADOS SL"/>
    <m/>
    <m/>
    <x v="0"/>
    <m/>
    <s v="Venta especialista"/>
    <s v="Directors / managers / contacts are available, yet none related to the selected filter"/>
    <m/>
    <m/>
    <m/>
    <s v="D. Desarrolladores de soluciones digitales básicas"/>
    <s v="A48119821"/>
    <m/>
    <s v="www.nssa.es"/>
    <m/>
    <s v="Activa"/>
    <m/>
    <s v="MADRID"/>
    <m/>
    <m/>
    <m/>
    <m/>
    <m/>
    <m/>
    <m/>
    <m/>
    <m/>
    <m/>
    <m/>
    <m/>
    <m/>
    <m/>
    <m/>
    <m/>
    <m/>
    <m/>
    <m/>
    <m/>
    <m/>
    <m/>
    <s v="No"/>
  </r>
  <r>
    <s v="FLOYT TECHNOLOGY SL."/>
    <m/>
    <m/>
    <x v="3"/>
    <s v="06-02 966665374- No disponible.09-02 966665374- No disponible.10-02 966665374- No disponible.11-02 966665374- No disponible. 03-03 657459341  -No disponible."/>
    <s v="Venta especialista"/>
    <s v="Mr Stefan Puschmann Daniel"/>
    <s v="+34 96/6665374"/>
    <m/>
    <m/>
    <s v="B. Integradores TI generalistas"/>
    <s v="B91885716"/>
    <m/>
    <m/>
    <m/>
    <s v="Activa"/>
    <m/>
    <s v="ALACANT/ALICANTE"/>
    <m/>
    <m/>
    <m/>
    <m/>
    <m/>
    <m/>
    <m/>
    <m/>
    <m/>
    <m/>
    <m/>
    <m/>
    <m/>
    <m/>
    <m/>
    <m/>
    <m/>
    <m/>
    <m/>
    <m/>
    <m/>
    <m/>
    <s v="No"/>
  </r>
  <r>
    <s v="HOTELVERSE TECHNOLOGIES SL."/>
    <m/>
    <m/>
    <x v="0"/>
    <m/>
    <s v="Venta especialista"/>
    <s v="MONKEY JACK INVESTMENT SL"/>
    <s v="+34 87/1852635"/>
    <m/>
    <m/>
    <s v="C. Integradores TI sectoriales"/>
    <s v="B96577261"/>
    <m/>
    <s v="www.hotelverse.tech"/>
    <m/>
    <s v="Activa"/>
    <m/>
    <s v="PALMA"/>
    <m/>
    <m/>
    <m/>
    <m/>
    <m/>
    <m/>
    <m/>
    <m/>
    <m/>
    <m/>
    <m/>
    <m/>
    <m/>
    <m/>
    <m/>
    <m/>
    <m/>
    <m/>
    <m/>
    <m/>
    <m/>
    <m/>
    <s v="No"/>
  </r>
  <r>
    <s v="SISTEMAS INTEGRADOS DE CONTROL Y SOFTWARE S.L."/>
    <m/>
    <m/>
    <x v="0"/>
    <m/>
    <s v="Venta especialista"/>
    <s v="Directors / managers / contacts are available, yet none related to the selected filter"/>
    <s v="+34 91/4840120"/>
    <m/>
    <m/>
    <s v="D. Desarrolladores de soluciones digitales básicas"/>
    <s v="A19024250"/>
    <m/>
    <m/>
    <m/>
    <s v="Activa"/>
    <m/>
    <s v="MADRID"/>
    <m/>
    <m/>
    <m/>
    <m/>
    <m/>
    <m/>
    <m/>
    <m/>
    <m/>
    <m/>
    <m/>
    <m/>
    <m/>
    <m/>
    <m/>
    <m/>
    <m/>
    <m/>
    <m/>
    <m/>
    <m/>
    <m/>
    <s v="No"/>
  </r>
  <r>
    <s v="GYRUS DATA SOLUTIONS SL."/>
    <m/>
    <m/>
    <x v="3"/>
    <s v="06-02 Sin tlf. sin web."/>
    <s v="Venta especialista"/>
    <s v="Mr Jesus Cardenas Cruz"/>
    <m/>
    <m/>
    <m/>
    <s v="B. Integradores TI generalistas"/>
    <s v="B67808105"/>
    <m/>
    <m/>
    <m/>
    <s v="Activa"/>
    <m/>
    <s v="MADRID"/>
    <m/>
    <m/>
    <m/>
    <m/>
    <m/>
    <m/>
    <m/>
    <m/>
    <m/>
    <m/>
    <m/>
    <m/>
    <m/>
    <m/>
    <m/>
    <m/>
    <m/>
    <m/>
    <m/>
    <m/>
    <m/>
    <m/>
    <s v="No"/>
  </r>
  <r>
    <s v="ASINTEC GESTION S.L."/>
    <m/>
    <m/>
    <x v="0"/>
    <m/>
    <s v="Venta especialista"/>
    <s v="Mr Sergio Aguado Gonzalez"/>
    <s v="+34 94/7244358"/>
    <m/>
    <m/>
    <s v="E. Consultoras innovación digital"/>
    <s v="B09342718"/>
    <m/>
    <s v="www.cuatroochenta.com"/>
    <m/>
    <s v="No Activa"/>
    <m/>
    <s v="BURGOS"/>
    <m/>
    <m/>
    <m/>
    <m/>
    <m/>
    <m/>
    <m/>
    <m/>
    <m/>
    <m/>
    <m/>
    <m/>
    <m/>
    <m/>
    <m/>
    <m/>
    <m/>
    <m/>
    <m/>
    <m/>
    <m/>
    <m/>
    <s v="No"/>
  </r>
  <r>
    <s v="NEMERGENT SOLUTIONS SOCIEDAD LIMITADA"/>
    <m/>
    <m/>
    <x v="4"/>
    <s v="06-02 944987482- Mail mandado a ines.beascoa@nemergent-solutions.com a las 14:07 el 06/02"/>
    <s v="Venta especialista"/>
    <s v="Mr Jose Oscar Fajardo Portillo"/>
    <s v="+34 94/4987482"/>
    <m/>
    <m/>
    <s v="B. Integradores TI generalistas"/>
    <s v="B95869293"/>
    <m/>
    <s v="www.nemergent-solutions.com"/>
    <m/>
    <s v="Activa"/>
    <m/>
    <s v="ERANDIO"/>
    <m/>
    <m/>
    <m/>
    <m/>
    <m/>
    <m/>
    <m/>
    <m/>
    <m/>
    <m/>
    <m/>
    <m/>
    <m/>
    <m/>
    <m/>
    <m/>
    <m/>
    <m/>
    <m/>
    <m/>
    <m/>
    <m/>
    <s v="No"/>
  </r>
  <r>
    <s v="INTEGRATED COMPUTERS GRUP SL"/>
    <m/>
    <m/>
    <x v="4"/>
    <s v="06-02 973751533- Gk me facilita el tlf correcto de integrated 973751765 -Holding de empresa, Paco comenta que le es gerente de esa empresa pero que el no decide habria que llamar a ICG la madre de las empresas y preguntar por dto comercial o sistemas."/>
    <s v="Venta especialista"/>
    <s v="Mr Andres Pi Pocurull"/>
    <s v="+34 97/3751533"/>
    <m/>
    <m/>
    <s v="B. Integradores TI generalistas"/>
    <s v="A24070698"/>
    <m/>
    <s v="www.icg.es"/>
    <m/>
    <s v="Activa"/>
    <m/>
    <s v="TORREFARRERA"/>
    <m/>
    <m/>
    <m/>
    <m/>
    <m/>
    <m/>
    <m/>
    <m/>
    <m/>
    <m/>
    <m/>
    <m/>
    <m/>
    <m/>
    <m/>
    <m/>
    <m/>
    <m/>
    <m/>
    <m/>
    <m/>
    <m/>
    <s v="No"/>
  </r>
  <r>
    <s v="MICROTECH SISTEMAS SL"/>
    <m/>
    <m/>
    <x v="0"/>
    <m/>
    <s v="Venta especialista"/>
    <s v="Directors / managers / contacts are available, yet none related to the selected filter"/>
    <s v="+34 93/2749043"/>
    <m/>
    <m/>
    <s v="E. Consultoras innovación digital"/>
    <s v="A19503894"/>
    <m/>
    <s v="www.microtech.es"/>
    <m/>
    <s v="Activa"/>
    <m/>
    <s v="BARCELONA"/>
    <m/>
    <m/>
    <m/>
    <m/>
    <m/>
    <m/>
    <m/>
    <m/>
    <m/>
    <m/>
    <m/>
    <m/>
    <m/>
    <m/>
    <m/>
    <m/>
    <m/>
    <m/>
    <m/>
    <m/>
    <m/>
    <m/>
    <s v="No"/>
  </r>
  <r>
    <s v="TECNOLOGIAS DE VISION APLICADAS A LA INDUSTRIA SL"/>
    <m/>
    <m/>
    <x v="0"/>
    <m/>
    <s v="Venta especialista"/>
    <s v="Directors / managers / contacts are available, yet none related to the selected filter"/>
    <m/>
    <m/>
    <m/>
    <s v="C. Integradores TI sectoriales"/>
    <s v="B88995053"/>
    <m/>
    <m/>
    <m/>
    <s v="Activa"/>
    <m/>
    <s v="MOLINS DE REI"/>
    <m/>
    <m/>
    <m/>
    <m/>
    <m/>
    <m/>
    <m/>
    <m/>
    <m/>
    <m/>
    <m/>
    <m/>
    <m/>
    <m/>
    <m/>
    <m/>
    <m/>
    <m/>
    <m/>
    <m/>
    <m/>
    <m/>
    <s v="No"/>
  </r>
  <r>
    <s v="INFORMATICA Y NETWORKING COMPOSTELA SL"/>
    <m/>
    <m/>
    <x v="2"/>
    <s v="29-01 981577410- Gk comenta que ya colaboran con otra empresa con exclusividad y no les interesa."/>
    <s v="Venta especialista"/>
    <s v="Directors / managers / contacts are available, yet none related to the selected filter"/>
    <s v="+34 98/1577410"/>
    <m/>
    <m/>
    <s v="A. Informáticos"/>
    <s v="B93194706"/>
    <m/>
    <s v="www.infonet.es"/>
    <m/>
    <s v="Activa"/>
    <m/>
    <s v="SANTIAGO DE COMPOSTELA"/>
    <m/>
    <m/>
    <m/>
    <m/>
    <m/>
    <m/>
    <m/>
    <m/>
    <m/>
    <m/>
    <m/>
    <m/>
    <m/>
    <m/>
    <m/>
    <m/>
    <m/>
    <m/>
    <m/>
    <m/>
    <m/>
    <m/>
    <s v="No"/>
  </r>
  <r>
    <s v="NICOLIS PROJECT IBERICA S.L."/>
    <m/>
    <m/>
    <x v="0"/>
    <m/>
    <s v="Venta especialista"/>
    <s v="Directors / managers / contacts are available, yet none related to the selected filter"/>
    <m/>
    <m/>
    <m/>
    <s v="E. Consultoras innovación digital"/>
    <s v="A133933488"/>
    <m/>
    <m/>
    <m/>
    <s v="Activa"/>
    <m/>
    <s v="BARCELONA"/>
    <m/>
    <m/>
    <m/>
    <m/>
    <m/>
    <m/>
    <m/>
    <m/>
    <m/>
    <m/>
    <m/>
    <m/>
    <m/>
    <m/>
    <m/>
    <m/>
    <m/>
    <m/>
    <m/>
    <m/>
    <m/>
    <m/>
    <s v="No"/>
  </r>
  <r>
    <s v="GNARUM TECNOLOGIA Y ENERGIA SL."/>
    <m/>
    <m/>
    <x v="0"/>
    <m/>
    <s v="Venta especialista"/>
    <s v="Directors / managers / contacts are available, yet none related to the selected filter"/>
    <s v="+34 91/7904742"/>
    <m/>
    <m/>
    <s v="C. Integradores TI sectoriales"/>
    <s v="A185351200"/>
    <m/>
    <s v="www.gnarum.com"/>
    <m/>
    <s v="Activa"/>
    <m/>
    <s v="MADRID"/>
    <m/>
    <m/>
    <m/>
    <m/>
    <m/>
    <m/>
    <m/>
    <m/>
    <m/>
    <m/>
    <m/>
    <m/>
    <m/>
    <m/>
    <m/>
    <m/>
    <m/>
    <m/>
    <m/>
    <m/>
    <m/>
    <m/>
    <s v="No"/>
  </r>
  <r>
    <s v="BOMEDIA SL"/>
    <m/>
    <m/>
    <x v="0"/>
    <m/>
    <s v="Venta especialista"/>
    <s v="Directors / managers / contacts are available, yet none related to the selected filter"/>
    <s v="+34 93/2010793"/>
    <m/>
    <m/>
    <s v="E. Consultoras innovación digital"/>
    <s v="B63609309"/>
    <m/>
    <s v="www.bomedia.net"/>
    <m/>
    <s v="Activa"/>
    <m/>
    <s v="BARCELONA"/>
    <m/>
    <m/>
    <m/>
    <m/>
    <m/>
    <m/>
    <m/>
    <m/>
    <m/>
    <m/>
    <m/>
    <m/>
    <m/>
    <m/>
    <m/>
    <m/>
    <m/>
    <m/>
    <m/>
    <m/>
    <m/>
    <m/>
    <s v="No"/>
  </r>
  <r>
    <s v="TREKKOR CONTROL WORKS SL."/>
    <m/>
    <m/>
    <x v="0"/>
    <m/>
    <s v="Venta especialista"/>
    <s v="Directors / managers / contacts are available, yet none related to the selected filter"/>
    <m/>
    <m/>
    <m/>
    <s v="E. Consultoras innovación digital"/>
    <s v="B86550001"/>
    <m/>
    <m/>
    <m/>
    <s v="Activa"/>
    <m/>
    <s v="MADRID"/>
    <m/>
    <m/>
    <m/>
    <m/>
    <m/>
    <m/>
    <m/>
    <m/>
    <m/>
    <m/>
    <m/>
    <m/>
    <m/>
    <m/>
    <m/>
    <m/>
    <m/>
    <m/>
    <m/>
    <m/>
    <m/>
    <m/>
    <s v="No"/>
  </r>
  <r>
    <s v="ORION SOFTWARE SOLUTIONS SL."/>
    <m/>
    <m/>
    <x v="0"/>
    <m/>
    <s v="Venta especialista"/>
    <s v="Directors / managers / contacts are available, yet none related to the selected filter"/>
    <s v="+34 64/6096468"/>
    <m/>
    <m/>
    <s v="D. Desarrolladores de soluciones digitales básicas"/>
    <s v="B88259379"/>
    <m/>
    <s v="www.orionsgi.es"/>
    <m/>
    <s v="Activa"/>
    <m/>
    <s v="EL CAMPELLO"/>
    <m/>
    <m/>
    <m/>
    <m/>
    <m/>
    <m/>
    <m/>
    <m/>
    <m/>
    <m/>
    <m/>
    <m/>
    <m/>
    <m/>
    <m/>
    <m/>
    <m/>
    <m/>
    <m/>
    <m/>
    <m/>
    <m/>
    <s v="No"/>
  </r>
  <r>
    <s v="HAIVISION MEDIA TECHNOLOGIES SL."/>
    <m/>
    <m/>
    <x v="0"/>
    <m/>
    <s v="Venta especialista"/>
    <s v="Directors / managers / contacts are available, yet none related to the selected filter"/>
    <m/>
    <m/>
    <m/>
    <s v="C. Integradores TI sectoriales"/>
    <s v="A08747389"/>
    <m/>
    <s v="www.haivision.com"/>
    <m/>
    <s v="Activa"/>
    <m/>
    <s v="MADRID"/>
    <m/>
    <m/>
    <m/>
    <m/>
    <m/>
    <m/>
    <m/>
    <m/>
    <m/>
    <m/>
    <m/>
    <m/>
    <m/>
    <m/>
    <m/>
    <m/>
    <m/>
    <m/>
    <m/>
    <m/>
    <m/>
    <m/>
    <s v="No"/>
  </r>
  <r>
    <s v="PHI MANTENIMIENTO SL."/>
    <m/>
    <m/>
    <x v="0"/>
    <m/>
    <s v="Venta especialista"/>
    <s v="Directors / managers / contacts are available, yet none related to the selected filter"/>
    <m/>
    <m/>
    <m/>
    <s v="E. Consultoras innovación digital"/>
    <s v="B65826331"/>
    <m/>
    <m/>
    <m/>
    <s v="Activa"/>
    <m/>
    <s v="VALLADOLID"/>
    <m/>
    <m/>
    <m/>
    <m/>
    <m/>
    <m/>
    <m/>
    <m/>
    <m/>
    <m/>
    <m/>
    <m/>
    <m/>
    <m/>
    <m/>
    <m/>
    <m/>
    <m/>
    <m/>
    <m/>
    <m/>
    <m/>
    <s v="No"/>
  </r>
  <r>
    <s v="TIC KOBEX SL."/>
    <m/>
    <m/>
    <x v="1"/>
    <s v="30-01 937079418-Gk se queda con mi email y tlf, se lo comenta al responsable y me dicen."/>
    <s v="Venta especialista"/>
    <s v="Mr Juan Francisco Balanya Marti"/>
    <s v="+34 93/7079418"/>
    <m/>
    <m/>
    <s v="A. Informáticos"/>
    <s v="B87993887"/>
    <m/>
    <m/>
    <m/>
    <s v="Activa"/>
    <m/>
    <s v="BESCANO"/>
    <m/>
    <m/>
    <m/>
    <m/>
    <m/>
    <m/>
    <m/>
    <m/>
    <m/>
    <m/>
    <m/>
    <m/>
    <m/>
    <m/>
    <m/>
    <m/>
    <m/>
    <m/>
    <m/>
    <m/>
    <m/>
    <m/>
    <s v="No"/>
  </r>
  <r>
    <s v="DIVERGER THINKING SL."/>
    <m/>
    <m/>
    <x v="0"/>
    <m/>
    <s v="Venta especialista"/>
    <s v="Mr Jose Luis Calvo Salanova"/>
    <m/>
    <m/>
    <m/>
    <s v="E. Consultoras innovación digital"/>
    <s v="B67431973"/>
    <m/>
    <m/>
    <m/>
    <s v="Activa"/>
    <m/>
    <s v="ALCOBENDAS"/>
    <m/>
    <m/>
    <m/>
    <m/>
    <m/>
    <m/>
    <m/>
    <m/>
    <m/>
    <m/>
    <m/>
    <m/>
    <m/>
    <m/>
    <m/>
    <m/>
    <m/>
    <m/>
    <m/>
    <m/>
    <m/>
    <m/>
    <s v="No"/>
  </r>
  <r>
    <s v="CENTRO DE CALCULO BOSCO SL"/>
    <m/>
    <m/>
    <x v="4"/>
    <s v="30-01  976480084-Atiende gk que Miguel Ángel esta de puente por el festivo hasta el lunes no va estar.02-02 976480084- Que Miguel Ángel no se encuentra hasta mañana por la mañana volver a llamar de 7a 14. 03-02 976480084-No disponible.04-02 976480084-Miguel Ángel lo comenta con el otro responsable de partners  pendiente de mandar modelo colaboración a mangel.sanchez@ccbosco.net Att. Miguel Ángel, Llamar el lunes para agendar reunión que está semana le pillo mal. 17-02  976480084 No disponible."/>
    <s v="Venta especialista"/>
    <s v="Directors / managers / contacts are available, yet none related to the selected filter"/>
    <s v="+34 97/6480084"/>
    <m/>
    <m/>
    <s v="A. Informáticos"/>
    <s v="B95017844"/>
    <m/>
    <s v="www.ccbosco.com"/>
    <m/>
    <s v="Activa"/>
    <m/>
    <s v="ZARAGOZA"/>
    <m/>
    <m/>
    <m/>
    <m/>
    <m/>
    <m/>
    <m/>
    <m/>
    <m/>
    <m/>
    <m/>
    <m/>
    <m/>
    <m/>
    <m/>
    <m/>
    <m/>
    <m/>
    <m/>
    <m/>
    <m/>
    <m/>
    <s v="No"/>
  </r>
  <r>
    <s v="ALESON ITC SL"/>
    <m/>
    <m/>
    <x v="4"/>
    <s v="29-01 962681242-Gk Dairen, Mail enviado a fran.lens@aleson-itc.com 29/01 a las 12:22 02-02 962681242-Llamo para hacer seguimiento y agendar, Gk no puede pasarme con Fran, se queda con mi tlf y me devuelve la llamada. "/>
    <s v="Venta especialista"/>
    <s v="Directors / managers / contacts are available, yet none related to the selected filter"/>
    <s v="+34 96/2681242"/>
    <m/>
    <m/>
    <s v="A. Informáticos"/>
    <s v="B97779052"/>
    <m/>
    <s v="www.aleson-itc.com"/>
    <m/>
    <s v="Activa"/>
    <m/>
    <s v="SAGUNT/SAGUNTO"/>
    <m/>
    <m/>
    <m/>
    <m/>
    <m/>
    <m/>
    <m/>
    <m/>
    <m/>
    <m/>
    <m/>
    <m/>
    <m/>
    <m/>
    <m/>
    <m/>
    <m/>
    <m/>
    <m/>
    <m/>
    <m/>
    <m/>
    <s v="No"/>
  </r>
  <r>
    <s v="POLYWORKS EUROPA-ESPAÑA SL."/>
    <m/>
    <m/>
    <x v="0"/>
    <m/>
    <s v="Venta especialista"/>
    <s v="Directors / managers / contacts are available, yet none related to the selected filter"/>
    <m/>
    <m/>
    <m/>
    <s v="E. Consultoras innovación digital"/>
    <s v="A28819382"/>
    <m/>
    <m/>
    <m/>
    <s v="Activa"/>
    <m/>
    <s v="BARCELONA"/>
    <m/>
    <m/>
    <m/>
    <m/>
    <m/>
    <m/>
    <m/>
    <m/>
    <m/>
    <m/>
    <m/>
    <m/>
    <m/>
    <m/>
    <m/>
    <m/>
    <m/>
    <m/>
    <m/>
    <m/>
    <m/>
    <m/>
    <s v="No"/>
  </r>
  <r>
    <s v="ABAC CONTROL INDUSTRIAL SL"/>
    <m/>
    <m/>
    <x v="0"/>
    <m/>
    <s v="Venta especialista"/>
    <s v="Mr Jordi Cabre Bartolome"/>
    <s v="+34 97/7544092"/>
    <m/>
    <m/>
    <s v="C. Integradores TI sectoriales"/>
    <s v="B43714443"/>
    <m/>
    <s v="www.abac-ci.com"/>
    <m/>
    <s v="Activa"/>
    <m/>
    <s v="TARRAGONA"/>
    <m/>
    <m/>
    <m/>
    <m/>
    <m/>
    <m/>
    <m/>
    <m/>
    <m/>
    <m/>
    <m/>
    <m/>
    <m/>
    <m/>
    <m/>
    <m/>
    <m/>
    <m/>
    <m/>
    <m/>
    <m/>
    <m/>
    <s v="No"/>
  </r>
  <r>
    <s v="ARQUICONSULT SOLUCIONES DE GESTION SL."/>
    <m/>
    <m/>
    <x v="3"/>
    <s v="06-02 633180142-No disponible.09-02 633180142-No disponible.10-02 633180142-No disponible.11-02 633180142-No disponible."/>
    <s v="Venta especialista"/>
    <s v="Mr Jose Joao Correia Nunes Mourarias"/>
    <s v="+34 63/3180142"/>
    <m/>
    <m/>
    <s v="B. Integradores TI generalistas"/>
    <s v="B86097730"/>
    <m/>
    <s v="www.qapoint.es"/>
    <m/>
    <s v="Activa"/>
    <m/>
    <s v="MADRID"/>
    <m/>
    <m/>
    <m/>
    <m/>
    <m/>
    <m/>
    <m/>
    <m/>
    <m/>
    <m/>
    <m/>
    <m/>
    <m/>
    <m/>
    <m/>
    <m/>
    <m/>
    <m/>
    <m/>
    <m/>
    <m/>
    <m/>
    <s v="No"/>
  </r>
  <r>
    <s v="CRYPTOGRAPHY &amp; SECURITY SYSTEMS SL."/>
    <m/>
    <m/>
    <x v="3"/>
    <s v="06-02 913089438-No disponible.09-02 913089438-No disponible.10-02 913089438-No disponible.11-02 913089438-No disponible. 03-03 913089438-No disponible. "/>
    <s v="Venta especialista"/>
    <s v="Directors / managers / contacts are available, yet none related to the selected filter"/>
    <s v="+34 91/3089438"/>
    <m/>
    <m/>
    <s v="B. Integradores TI generalistas"/>
    <s v="B88454186"/>
    <m/>
    <m/>
    <m/>
    <s v="Activa"/>
    <m/>
    <s v="MADRID"/>
    <m/>
    <m/>
    <m/>
    <m/>
    <m/>
    <m/>
    <m/>
    <m/>
    <m/>
    <m/>
    <m/>
    <m/>
    <m/>
    <m/>
    <m/>
    <m/>
    <m/>
    <m/>
    <m/>
    <m/>
    <m/>
    <m/>
    <s v="No"/>
  </r>
  <r>
    <s v="GESTION REMOTA SL"/>
    <m/>
    <m/>
    <x v="0"/>
    <m/>
    <s v="Venta especialista"/>
    <s v="Directors / managers / contacts are available, yet none related to the selected filter"/>
    <m/>
    <m/>
    <m/>
    <s v="E. Consultoras innovación digital"/>
    <s v="B84879394"/>
    <m/>
    <s v="www.gestiona3w.com"/>
    <m/>
    <s v="Activa"/>
    <m/>
    <s v="LAS ROZAS DE MADRID"/>
    <m/>
    <m/>
    <m/>
    <m/>
    <m/>
    <m/>
    <m/>
    <m/>
    <m/>
    <m/>
    <m/>
    <m/>
    <m/>
    <m/>
    <m/>
    <m/>
    <m/>
    <m/>
    <m/>
    <m/>
    <m/>
    <m/>
    <s v="No"/>
  </r>
  <r>
    <s v="COMPUTACION TECNOLOGIA E INNOVACION SL."/>
    <m/>
    <m/>
    <x v="1"/>
    <s v="06-02 957322515-Gk Alejandro comenta que esto tengo que hablarlo con su jefe esta reunido que pruebe a llamar más tarde. 07-02 957322515 No disponible."/>
    <s v="Venta especialista"/>
    <s v="Directors / managers / contacts are available, yet none related to the selected filter"/>
    <s v="+34 95/7322515"/>
    <m/>
    <m/>
    <s v="B. Integradores TI generalistas"/>
    <s v="C76065433"/>
    <m/>
    <s v="www.gcalidad.es"/>
    <m/>
    <s v="Activa"/>
    <m/>
    <s v="CORDOBA"/>
    <m/>
    <m/>
    <m/>
    <m/>
    <m/>
    <m/>
    <m/>
    <m/>
    <m/>
    <m/>
    <m/>
    <m/>
    <m/>
    <m/>
    <m/>
    <m/>
    <m/>
    <m/>
    <m/>
    <m/>
    <m/>
    <m/>
    <s v="No"/>
  </r>
  <r>
    <s v="TWISTIC DIGITAL, SOCIEDAD LIMITADA."/>
    <m/>
    <m/>
    <x v="9"/>
    <s v="11-12 928 974 191 Contacto con Diego, es el subdirector y ya son partners con otros proveedores y ofrecen sus productos por falta de conocimiento, tiempo o fuerza comercial. Quedo en mandar correo con el portfolio y el modelo colaborativo a Subdireccion.general@twisticdigital.com 27-01  928 974 191- Subdireccion.general@twisticdigital.com mandar email para agendar reunión esta semana. Att.Diego. 26-02 928 974 191-Diego está reunido llamar el lunes por la mañana para ver si agendamos la reunión que acordamos el mes pasado."/>
    <s v="Luis"/>
    <m/>
    <m/>
    <s v="comercial@twisticdigital.com"/>
    <s v="928 974 191"/>
    <s v="C. Integradores TI sectoriales"/>
    <s v="B10601136"/>
    <s v="Creamos soluciones tecnológicas para llevar la experiencia de tus clientes al siguiente nivel."/>
    <s v="Inicio - Twistic"/>
    <m/>
    <s v="Activa"/>
    <m/>
    <s v="SAN BARTOLOME DE TIRAJANA"/>
    <m/>
    <m/>
    <m/>
    <m/>
    <m/>
    <m/>
    <m/>
    <m/>
    <m/>
    <m/>
    <m/>
    <m/>
    <m/>
    <m/>
    <m/>
    <m/>
    <m/>
    <m/>
    <m/>
    <m/>
    <m/>
    <m/>
    <s v="No"/>
  </r>
  <r>
    <s v="VALPATEK TECHNOLOGY GROUP SL."/>
    <m/>
    <m/>
    <x v="3"/>
    <s v="06-02 918035000-No disponible.09-02 918035000-No disponible.10-02 918035000-No disponible.11-02 918035000-No disponible."/>
    <s v="Venta especialista"/>
    <s v="Ms Maria De Las Mercedes Caparros Castillejos"/>
    <s v="+34 91/8035000"/>
    <m/>
    <m/>
    <s v="B. Integradores TI generalistas"/>
    <s v="B88492186"/>
    <m/>
    <s v="www.valpatek.com"/>
    <m/>
    <s v="Activa"/>
    <m/>
    <s v="TRES CANTOS"/>
    <m/>
    <m/>
    <m/>
    <m/>
    <m/>
    <m/>
    <m/>
    <m/>
    <m/>
    <m/>
    <m/>
    <m/>
    <m/>
    <m/>
    <m/>
    <m/>
    <m/>
    <m/>
    <m/>
    <m/>
    <m/>
    <m/>
    <s v="No"/>
  </r>
  <r>
    <s v="ADENZA SPAIN SL."/>
    <m/>
    <m/>
    <x v="0"/>
    <m/>
    <s v="Venta especialista"/>
    <s v="Mr Tal Cohen"/>
    <m/>
    <m/>
    <m/>
    <s v="E. Consultoras innovación digital"/>
    <s v="B62521828"/>
    <m/>
    <m/>
    <m/>
    <s v="Activa"/>
    <m/>
    <s v="MADRID"/>
    <m/>
    <m/>
    <m/>
    <m/>
    <m/>
    <m/>
    <m/>
    <m/>
    <m/>
    <m/>
    <m/>
    <m/>
    <m/>
    <m/>
    <m/>
    <m/>
    <m/>
    <m/>
    <m/>
    <m/>
    <m/>
    <m/>
    <s v="No"/>
  </r>
  <r>
    <s v="ENCORA DIGITAL INNOVATIONS SOCIEDAD LIMITADA."/>
    <m/>
    <m/>
    <x v="0"/>
    <m/>
    <s v="Venta especialista"/>
    <s v="Directors / managers / contacts are available, yet none related to the selected filter"/>
    <s v="+34 96/3558835"/>
    <m/>
    <m/>
    <s v="E. Consultoras innovación digital"/>
    <s v="B67758656"/>
    <m/>
    <m/>
    <m/>
    <s v="Activa"/>
    <m/>
    <s v="VALENCIA"/>
    <m/>
    <m/>
    <m/>
    <m/>
    <m/>
    <m/>
    <m/>
    <m/>
    <m/>
    <m/>
    <m/>
    <m/>
    <m/>
    <m/>
    <m/>
    <m/>
    <m/>
    <m/>
    <m/>
    <m/>
    <m/>
    <m/>
    <s v="No"/>
  </r>
  <r>
    <s v="NERVIA CONSULTORES SL"/>
    <m/>
    <m/>
    <x v="4"/>
    <s v="06-02 976293536- Gk Marisa, pendiente de mandar email modelo colaborativo a jmyague@nervia.es Att. José Miguel."/>
    <s v="Venta especialista"/>
    <s v="Directors / managers / contacts are available, yet none related to the selected filter"/>
    <s v="+34 97/6293536"/>
    <m/>
    <m/>
    <s v="B. Integradores TI generalistas"/>
    <s v="B75218040"/>
    <m/>
    <s v="www.nerviatechnologies.info"/>
    <m/>
    <s v="Activa"/>
    <m/>
    <s v="ZARAGOZA"/>
    <m/>
    <m/>
    <m/>
    <m/>
    <m/>
    <m/>
    <m/>
    <m/>
    <m/>
    <m/>
    <m/>
    <m/>
    <m/>
    <m/>
    <m/>
    <m/>
    <m/>
    <m/>
    <m/>
    <m/>
    <m/>
    <m/>
    <s v="No"/>
  </r>
  <r>
    <s v="ZOI LPA, SOCIEDAD LIMITADA."/>
    <m/>
    <m/>
    <x v="0"/>
    <m/>
    <s v="Venta especialista"/>
    <s v="Mr Alejandro De Andres Gaspar"/>
    <m/>
    <m/>
    <m/>
    <s v="E. Consultoras innovación digital"/>
    <s v="B67236083"/>
    <m/>
    <m/>
    <m/>
    <s v="Activa"/>
    <m/>
    <s v="LAS PALMAS DE GRAN CANARIA"/>
    <m/>
    <m/>
    <m/>
    <m/>
    <m/>
    <m/>
    <m/>
    <m/>
    <m/>
    <m/>
    <m/>
    <m/>
    <m/>
    <m/>
    <m/>
    <m/>
    <m/>
    <m/>
    <m/>
    <m/>
    <m/>
    <m/>
    <s v="No"/>
  </r>
  <r>
    <s v="ADAS3D MEDICAL S.L."/>
    <m/>
    <m/>
    <x v="0"/>
    <m/>
    <s v="Venta especialista"/>
    <s v="Mr Lluis Serra Del Molino"/>
    <s v="+34 93/2094148"/>
    <m/>
    <m/>
    <s v="C. Integradores TI sectoriales"/>
    <s v="B25842915"/>
    <m/>
    <s v="www.adas3d.com"/>
    <m/>
    <s v="Activa"/>
    <m/>
    <s v="BARCELONA"/>
    <m/>
    <m/>
    <m/>
    <m/>
    <m/>
    <m/>
    <m/>
    <m/>
    <m/>
    <m/>
    <m/>
    <m/>
    <m/>
    <m/>
    <m/>
    <m/>
    <m/>
    <m/>
    <m/>
    <m/>
    <m/>
    <m/>
    <s v="No"/>
  </r>
  <r>
    <s v="CLICKO INFORMATICA SEGURIDAD Y REDES SL."/>
    <m/>
    <m/>
    <x v="4"/>
    <s v="29-01 938 934 665 -Gk mail enviado 29/01 a las 12:26 aina.amo@clicko.es 02-02 938 934 665-Estefania me comenta que Aina está ocupada que le pasa nota, no sabe decirme si ha tenido tiempo de mirar el modelo colaborativo. "/>
    <s v="Venta especialista"/>
    <s v="Mr Jose Badia Sanahuja"/>
    <s v="938 934 665 "/>
    <s v="info@clicko.es"/>
    <m/>
    <s v="A. Informáticos"/>
    <s v="B84382761"/>
    <m/>
    <s v="www.clicko.es"/>
    <m/>
    <s v="Activa"/>
    <m/>
    <s v="VILANOVA I LA GELTRU"/>
    <m/>
    <m/>
    <m/>
    <m/>
    <m/>
    <m/>
    <m/>
    <m/>
    <m/>
    <m/>
    <m/>
    <m/>
    <m/>
    <m/>
    <m/>
    <m/>
    <m/>
    <m/>
    <m/>
    <m/>
    <m/>
    <m/>
    <s v="No"/>
  </r>
  <r>
    <s v="PRECOGNIS SL"/>
    <m/>
    <m/>
    <x v="0"/>
    <m/>
    <s v="Venta especialista"/>
    <s v="Mr Raul Alfaya Aguin"/>
    <s v="+34 93/5324800"/>
    <m/>
    <m/>
    <s v="E. Consultoras innovación digital"/>
    <s v="B28186344"/>
    <m/>
    <s v="www.precognis.com"/>
    <m/>
    <s v="Activa"/>
    <m/>
    <s v="ESPLUGUES DE LLOBREGAT"/>
    <m/>
    <m/>
    <m/>
    <m/>
    <m/>
    <m/>
    <m/>
    <m/>
    <m/>
    <m/>
    <m/>
    <m/>
    <m/>
    <m/>
    <m/>
    <m/>
    <m/>
    <m/>
    <m/>
    <m/>
    <m/>
    <m/>
    <s v="No"/>
  </r>
  <r>
    <s v="ARIMA SOFTWARE DESIGN SL"/>
    <m/>
    <m/>
    <x v="0"/>
    <m/>
    <s v="Venta especialista"/>
    <s v="Directors / managers / contacts are available, yet none related to the selected filter"/>
    <s v="+34 94/3598099"/>
    <m/>
    <m/>
    <s v="D. Desarrolladores de soluciones digitales básicas"/>
    <s v="B67440115"/>
    <m/>
    <s v="www.arima.eu"/>
    <m/>
    <s v="Activa"/>
    <m/>
    <s v="DONOSTIA/SAN SEBASTIAN"/>
    <m/>
    <m/>
    <m/>
    <m/>
    <m/>
    <m/>
    <m/>
    <m/>
    <m/>
    <m/>
    <m/>
    <m/>
    <m/>
    <m/>
    <m/>
    <m/>
    <m/>
    <m/>
    <m/>
    <m/>
    <m/>
    <m/>
    <s v="No"/>
  </r>
  <r>
    <s v="TRUSTYOU SL."/>
    <m/>
    <m/>
    <x v="0"/>
    <m/>
    <s v="Venta especialista"/>
    <s v="Mr Benjamin Jost"/>
    <m/>
    <m/>
    <m/>
    <s v="E. Consultoras innovación digital"/>
    <s v="B67131839"/>
    <m/>
    <s v="www.trustyou.com"/>
    <m/>
    <s v="Activa"/>
    <m/>
    <s v="MADRID"/>
    <m/>
    <m/>
    <m/>
    <m/>
    <m/>
    <m/>
    <m/>
    <m/>
    <m/>
    <m/>
    <m/>
    <m/>
    <m/>
    <m/>
    <m/>
    <m/>
    <m/>
    <m/>
    <m/>
    <m/>
    <m/>
    <m/>
    <s v="No"/>
  </r>
  <r>
    <s v="MODELMANAGEMENT DOT COM S.L."/>
    <m/>
    <m/>
    <x v="0"/>
    <m/>
    <s v="Venta especialista"/>
    <s v="Directors / managers / contacts are available, yet none related to the selected filter"/>
    <m/>
    <m/>
    <m/>
    <s v="E. Consultoras innovación digital"/>
    <s v="B66990938"/>
    <m/>
    <s v="www.modelmanagement.com"/>
    <m/>
    <s v="Activa"/>
    <m/>
    <s v="BARCELONA"/>
    <m/>
    <m/>
    <m/>
    <m/>
    <m/>
    <m/>
    <m/>
    <m/>
    <m/>
    <m/>
    <m/>
    <m/>
    <m/>
    <m/>
    <m/>
    <m/>
    <m/>
    <m/>
    <m/>
    <m/>
    <m/>
    <m/>
    <s v="No"/>
  </r>
  <r>
    <s v="RESKYT-ONLINE SL."/>
    <m/>
    <m/>
    <x v="0"/>
    <m/>
    <s v="Venta especialista"/>
    <s v="Directors / managers / contacts are available, yet none related to the selected filter"/>
    <m/>
    <m/>
    <m/>
    <s v="E. Consultoras innovación digital"/>
    <s v="B64711922"/>
    <m/>
    <s v="www.reskyt.com"/>
    <m/>
    <s v="Activa"/>
    <m/>
    <s v="EL PALAU D'ANGLESOLA"/>
    <m/>
    <m/>
    <m/>
    <m/>
    <m/>
    <m/>
    <m/>
    <m/>
    <m/>
    <m/>
    <m/>
    <m/>
    <m/>
    <m/>
    <m/>
    <m/>
    <m/>
    <m/>
    <m/>
    <m/>
    <m/>
    <m/>
    <s v="No"/>
  </r>
  <r>
    <s v="PRAGMA INFORMATICA SL"/>
    <m/>
    <m/>
    <x v="4"/>
    <s v="10-02 932478850-MAIL ENVIADO a comercial@pragma.es Att. Christian. "/>
    <s v="Venta especialista"/>
    <s v="Mr Jose Christian Huergo San"/>
    <s v="+34 93/2478850"/>
    <m/>
    <m/>
    <s v="A. Informáticos"/>
    <s v="A67484973"/>
    <m/>
    <s v="www.pragma.es"/>
    <m/>
    <s v="Activa"/>
    <m/>
    <s v="BARCELONA"/>
    <m/>
    <m/>
    <m/>
    <m/>
    <m/>
    <m/>
    <m/>
    <m/>
    <m/>
    <m/>
    <m/>
    <m/>
    <m/>
    <m/>
    <m/>
    <m/>
    <m/>
    <m/>
    <m/>
    <m/>
    <m/>
    <m/>
    <s v="No"/>
  </r>
  <r>
    <s v="LINECOM NETWORKS SL"/>
    <m/>
    <m/>
    <x v="3"/>
    <s v="03-02 935763599-No conecta llamada. 05-02  935763599-No disponible.06-02  935763599-No disponible. 09-02 935763599-No disponible.10-02 935763599-No disponible.11-02 935763599-No disponible.03-03 935763599-No disponible."/>
    <s v="Venta especialista"/>
    <s v="Directors / managers / contacts are available, yet none related to the selected filter"/>
    <s v="+34 93/5763599"/>
    <m/>
    <m/>
    <s v="A. Informáticos"/>
    <s v="B62421805"/>
    <m/>
    <s v="www.linecom.net"/>
    <m/>
    <s v="Activa"/>
    <m/>
    <s v="SANT CUGAT DEL VALLES"/>
    <m/>
    <m/>
    <m/>
    <m/>
    <m/>
    <m/>
    <m/>
    <m/>
    <m/>
    <m/>
    <m/>
    <m/>
    <m/>
    <m/>
    <m/>
    <m/>
    <m/>
    <m/>
    <m/>
    <m/>
    <m/>
    <m/>
    <s v="No"/>
  </r>
  <r>
    <s v="XERCODE MEDIA SOFTWARE SL"/>
    <m/>
    <m/>
    <x v="0"/>
    <m/>
    <s v="Venta especialista"/>
    <s v="Mr Miguel Angel Calvo Lazaro"/>
    <s v="+34 88/1975576"/>
    <m/>
    <m/>
    <s v="D. Desarrolladores de soluciones digitales básicas"/>
    <s v="B25317827"/>
    <m/>
    <s v="www.xercode.es"/>
    <m/>
    <s v="Activa"/>
    <m/>
    <s v="AMES"/>
    <m/>
    <m/>
    <m/>
    <m/>
    <m/>
    <m/>
    <m/>
    <m/>
    <m/>
    <m/>
    <m/>
    <m/>
    <m/>
    <m/>
    <m/>
    <m/>
    <m/>
    <m/>
    <m/>
    <m/>
    <m/>
    <m/>
    <s v="No"/>
  </r>
  <r>
    <s v="OTC FIN EUROPE SL"/>
    <m/>
    <m/>
    <x v="0"/>
    <m/>
    <s v="Venta especialista"/>
    <s v="Directors / managers / contacts are available, yet none related to the selected filter"/>
    <s v="+34 93/1507564"/>
    <m/>
    <m/>
    <s v="E. Consultoras innovación digital"/>
    <s v="B66232083"/>
    <m/>
    <s v="www.otcdev.es"/>
    <m/>
    <s v="Activa"/>
    <m/>
    <s v="BADALONA"/>
    <m/>
    <m/>
    <m/>
    <m/>
    <m/>
    <m/>
    <m/>
    <m/>
    <m/>
    <m/>
    <m/>
    <m/>
    <m/>
    <m/>
    <m/>
    <m/>
    <m/>
    <m/>
    <m/>
    <m/>
    <m/>
    <m/>
    <s v="No"/>
  </r>
  <r>
    <s v="MED-IT EUROPE S.L."/>
    <m/>
    <m/>
    <x v="0"/>
    <m/>
    <s v="Venta especialista"/>
    <s v="Mr Guillaume Daniel Jean Brossais"/>
    <m/>
    <m/>
    <m/>
    <s v="E. Consultoras innovación digital"/>
    <s v="B80401029"/>
    <m/>
    <m/>
    <m/>
    <s v="Activa"/>
    <m/>
    <s v="GRANOLLERS"/>
    <m/>
    <m/>
    <m/>
    <m/>
    <m/>
    <m/>
    <m/>
    <m/>
    <m/>
    <m/>
    <m/>
    <m/>
    <m/>
    <m/>
    <m/>
    <m/>
    <m/>
    <m/>
    <m/>
    <m/>
    <m/>
    <m/>
    <s v="No"/>
  </r>
  <r>
    <s v="EXPERIENTIA SYSTEMS SL"/>
    <m/>
    <m/>
    <x v="1"/>
    <s v=" 09-02 935 64 31 85-  Mail mandadol a m.ligero@xperientia.es Att. Maria Ligero el 09/02 a las 12:26"/>
    <s v="Venta especialista"/>
    <s v="Directors / managers / contacts are available, yet none related to the selected filter"/>
    <s v="935 64 31 85"/>
    <m/>
    <m/>
    <s v="B. Integradores TI generalistas"/>
    <s v="B78891421"/>
    <m/>
    <s v="www.xperientia.es"/>
    <m/>
    <s v="Activa"/>
    <m/>
    <s v="MONTCADA I REIXAC"/>
    <m/>
    <m/>
    <m/>
    <m/>
    <m/>
    <m/>
    <m/>
    <m/>
    <m/>
    <m/>
    <m/>
    <m/>
    <m/>
    <m/>
    <m/>
    <m/>
    <m/>
    <m/>
    <m/>
    <m/>
    <m/>
    <m/>
    <s v="No"/>
  </r>
  <r>
    <s v="CONSULTORIA Y SERVICIOS TECNOLOGICOS INNOQA SL"/>
    <m/>
    <m/>
    <x v="4"/>
    <s v=".09-02 913400014-Mail enviado a informacion@innoqa.es Att. Dtp. RRHH Y MARKETING , Gk Marta 09/02 a las 12:31"/>
    <s v="Venta especialista"/>
    <s v="Directors / managers / contacts are available, yet none related to the selected filter"/>
    <s v="+34 91/3400014"/>
    <m/>
    <m/>
    <s v="B. Integradores TI generalistas"/>
    <s v="B97979710"/>
    <m/>
    <s v="www.innoqa.es"/>
    <m/>
    <s v="Activa"/>
    <m/>
    <s v="MADRID"/>
    <m/>
    <m/>
    <m/>
    <m/>
    <m/>
    <m/>
    <m/>
    <m/>
    <m/>
    <m/>
    <m/>
    <m/>
    <m/>
    <m/>
    <m/>
    <m/>
    <m/>
    <m/>
    <m/>
    <m/>
    <m/>
    <m/>
    <s v="No"/>
  </r>
  <r>
    <s v="LYNX IBERICA TECNOLOGIA E INNOVACION S.L."/>
    <m/>
    <m/>
    <x v="4"/>
    <s v="06-02 938364342-Gk comenta que la empresa matriz está en Italia, pendiente mandar email a iberica.amministrazione@lynxspa.com. Sin ATT."/>
    <s v="Venta especialista"/>
    <s v="Directors / managers / contacts are available, yet none related to the selected filter"/>
    <s v="+34 93/8364342"/>
    <m/>
    <m/>
    <s v="B. Integradores TI generalistas"/>
    <s v="B47645312"/>
    <m/>
    <s v="www.lynxspa.com"/>
    <m/>
    <s v="Activa"/>
    <m/>
    <s v="BARCELONA"/>
    <m/>
    <m/>
    <m/>
    <m/>
    <m/>
    <m/>
    <m/>
    <m/>
    <m/>
    <m/>
    <m/>
    <m/>
    <m/>
    <m/>
    <m/>
    <m/>
    <m/>
    <m/>
    <m/>
    <m/>
    <m/>
    <m/>
    <s v="No"/>
  </r>
  <r>
    <s v="KARVE INFORMATICA SL."/>
    <m/>
    <m/>
    <x v="2"/>
    <s v="29-01 932269434- Gk me facilita el teléfono del gerente para que se lo comente. 609326586 Carlos gerente no disponible.30-01  609326586-No disponible. 932269434- Gk comenta que le manda mensaje a Carlos para que atienda la llamada. 02-02 932269434- No disponible. 609326586 No disponible.  609326586 Carlos encargado comenta que no les interesa colaborar._x000a_"/>
    <s v="Venta especialista"/>
    <s v="Directors / managers / contacts are available, yet none related to the selected filter"/>
    <s v="+34 93/2269434"/>
    <m/>
    <m/>
    <s v="A. Informáticos"/>
    <s v="B84107820"/>
    <m/>
    <s v="www.karveinformatica.com"/>
    <m/>
    <s v="Activa"/>
    <m/>
    <s v="BARCELONA"/>
    <m/>
    <m/>
    <m/>
    <m/>
    <m/>
    <m/>
    <m/>
    <m/>
    <m/>
    <m/>
    <m/>
    <m/>
    <m/>
    <m/>
    <m/>
    <m/>
    <m/>
    <m/>
    <m/>
    <m/>
    <m/>
    <m/>
    <s v="No"/>
  </r>
  <r>
    <s v="TAGG VALLES SL"/>
    <m/>
    <m/>
    <x v="0"/>
    <m/>
    <s v="Venta especialista"/>
    <s v="Mr David Jove Castro"/>
    <s v="+34 93/8611540"/>
    <m/>
    <m/>
    <s v="E. Consultoras innovación digital"/>
    <s v="B88248976"/>
    <m/>
    <s v="www.atinfoserveis.com"/>
    <m/>
    <s v="Activa"/>
    <m/>
    <s v="GRANOLLERS"/>
    <m/>
    <m/>
    <m/>
    <m/>
    <m/>
    <m/>
    <m/>
    <m/>
    <m/>
    <m/>
    <m/>
    <m/>
    <m/>
    <m/>
    <m/>
    <m/>
    <m/>
    <m/>
    <m/>
    <m/>
    <m/>
    <m/>
    <s v="No"/>
  </r>
  <r>
    <s v="BOOKINGCORE SL."/>
    <m/>
    <m/>
    <x v="0"/>
    <m/>
    <s v="Venta especialista"/>
    <s v="Mr David Jacobo Fernandez Ignacio"/>
    <s v="+34 97/1364250"/>
    <m/>
    <m/>
    <s v="C. Integradores TI sectoriales"/>
    <s v="B87691275"/>
    <m/>
    <s v="www.bookingcore.com"/>
    <m/>
    <s v="Activa"/>
    <m/>
    <s v="PALMA"/>
    <m/>
    <m/>
    <m/>
    <m/>
    <m/>
    <m/>
    <m/>
    <m/>
    <m/>
    <m/>
    <m/>
    <m/>
    <m/>
    <m/>
    <m/>
    <m/>
    <m/>
    <m/>
    <m/>
    <m/>
    <m/>
    <m/>
    <s v="No"/>
  </r>
  <r>
    <s v="SISTEMAS DE NEGOCIO Y COLABORACION EMPRESARIAL SOCIEDAD DE RESPONSABILIDAD LIMITADA LABORAL."/>
    <m/>
    <m/>
    <x v="0"/>
    <m/>
    <s v="Venta especialista"/>
    <s v="Mr Rafael Esteve Beltran"/>
    <m/>
    <m/>
    <m/>
    <s v="E. Consultoras innovación digital"/>
    <s v="B99022923"/>
    <m/>
    <s v="www.colaboratic.com"/>
    <m/>
    <s v="Activa"/>
    <m/>
    <s v="VALENCIA"/>
    <m/>
    <m/>
    <m/>
    <m/>
    <m/>
    <m/>
    <m/>
    <m/>
    <m/>
    <m/>
    <m/>
    <m/>
    <m/>
    <m/>
    <m/>
    <m/>
    <m/>
    <m/>
    <m/>
    <m/>
    <m/>
    <m/>
    <s v="No"/>
  </r>
  <r>
    <s v="DIGITAL PROFIT SL."/>
    <m/>
    <m/>
    <x v="0"/>
    <m/>
    <s v="Venta especialista"/>
    <s v="Directors / managers / contacts are available, yet none related to the selected filter"/>
    <m/>
    <m/>
    <m/>
    <s v="E. Consultoras innovación digital"/>
    <s v="B46992731"/>
    <m/>
    <s v="www.digitalprof-it.com"/>
    <m/>
    <s v="Activa"/>
    <m/>
    <s v="MADRID"/>
    <m/>
    <m/>
    <m/>
    <m/>
    <m/>
    <m/>
    <m/>
    <m/>
    <m/>
    <m/>
    <m/>
    <m/>
    <m/>
    <m/>
    <m/>
    <m/>
    <m/>
    <m/>
    <m/>
    <m/>
    <m/>
    <m/>
    <s v="No"/>
  </r>
  <r>
    <s v="TRIDEA LABS SOCIEDAD LIMITADA."/>
    <m/>
    <m/>
    <x v="0"/>
    <m/>
    <s v="Venta especialista"/>
    <s v="Mr Carlos Alcarria Izquierdo"/>
    <m/>
    <m/>
    <m/>
    <s v="D. Desarrolladores de soluciones digitales básicas"/>
    <s v="B81307738"/>
    <m/>
    <s v="www.cronoshare.com"/>
    <m/>
    <s v="Activa"/>
    <m/>
    <s v="VALENCIA"/>
    <m/>
    <m/>
    <m/>
    <m/>
    <m/>
    <m/>
    <m/>
    <m/>
    <m/>
    <m/>
    <m/>
    <m/>
    <m/>
    <m/>
    <m/>
    <m/>
    <m/>
    <m/>
    <m/>
    <m/>
    <m/>
    <m/>
    <s v="No"/>
  </r>
  <r>
    <s v="DEISER CONSULTING AND SOLUTIONS SL."/>
    <m/>
    <m/>
    <x v="4"/>
    <s v="06-02 912824700- Gk Lola Martos comenta que mandemos email pendiente enviar a info@deiser.com sin Att. Estas cuestiones las tratan vía email."/>
    <s v="Venta especialista"/>
    <s v="There is no Directors / managers / contacts information for this company"/>
    <s v="+34 91/2824700"/>
    <m/>
    <m/>
    <s v="B. Integradores TI generalistas"/>
    <s v="B66674342"/>
    <m/>
    <s v="www.deiser.com"/>
    <m/>
    <s v="Activa"/>
    <m/>
    <s v="MADRID"/>
    <m/>
    <m/>
    <m/>
    <m/>
    <m/>
    <m/>
    <m/>
    <m/>
    <m/>
    <m/>
    <m/>
    <m/>
    <m/>
    <m/>
    <m/>
    <m/>
    <m/>
    <m/>
    <m/>
    <m/>
    <m/>
    <m/>
    <s v="No"/>
  </r>
  <r>
    <s v="GIROSYSTEM SL"/>
    <m/>
    <m/>
    <x v="0"/>
    <m/>
    <s v="Venta especialista"/>
    <s v="Ms Joan Ginabreda Ferres"/>
    <s v="+34 97/2241668"/>
    <m/>
    <m/>
    <s v="E. Consultoras innovación digital"/>
    <s v="B66892936"/>
    <m/>
    <s v="www.girosystem.com"/>
    <m/>
    <s v="Activa"/>
    <m/>
    <s v="GIRONA"/>
    <m/>
    <m/>
    <m/>
    <m/>
    <m/>
    <m/>
    <m/>
    <m/>
    <m/>
    <m/>
    <m/>
    <m/>
    <m/>
    <m/>
    <m/>
    <m/>
    <m/>
    <m/>
    <m/>
    <m/>
    <m/>
    <m/>
    <s v="No"/>
  </r>
  <r>
    <s v="SUITABLE SOFTWARE VINFOVAL SL"/>
    <m/>
    <m/>
    <x v="0"/>
    <m/>
    <s v="Venta especialista"/>
    <s v="Directors / managers / contacts are available, yet none related to the selected filter"/>
    <s v="+34 67/8650938"/>
    <m/>
    <m/>
    <s v="D. Desarrolladores de soluciones digitales básicas"/>
    <s v="B16812794"/>
    <m/>
    <s v="www.vinfoval.es"/>
    <m/>
    <s v="Activa"/>
    <m/>
    <s v="CARLET"/>
    <m/>
    <m/>
    <m/>
    <m/>
    <m/>
    <m/>
    <m/>
    <m/>
    <m/>
    <m/>
    <m/>
    <m/>
    <m/>
    <m/>
    <m/>
    <m/>
    <m/>
    <m/>
    <m/>
    <m/>
    <m/>
    <m/>
    <s v="No"/>
  </r>
  <r>
    <s v="LIMIT QUATTRO SA"/>
    <m/>
    <m/>
    <x v="0"/>
    <m/>
    <s v="Venta especialista"/>
    <s v="Mr Federico Pinillos Bartolome"/>
    <s v="+34 93/2094333"/>
    <m/>
    <m/>
    <s v="E. Consultoras innovación digital"/>
    <s v="B65596744"/>
    <m/>
    <s v="www.limit4.com"/>
    <m/>
    <s v="Activa"/>
    <m/>
    <s v="BARCELONA"/>
    <m/>
    <m/>
    <m/>
    <m/>
    <m/>
    <m/>
    <m/>
    <m/>
    <m/>
    <m/>
    <m/>
    <m/>
    <m/>
    <m/>
    <m/>
    <m/>
    <m/>
    <m/>
    <m/>
    <m/>
    <m/>
    <m/>
    <s v="No"/>
  </r>
  <r>
    <s v="KOUKIO SOLUTIONS SL."/>
    <m/>
    <m/>
    <x v="3"/>
    <s v="06-02 961227935-No existe. 96 141 12 60-Tlf. erróneo. "/>
    <s v="Venta especialista"/>
    <s v="Directors / managers / contacts are available, yet none related to the selected filter"/>
    <s v="+34 96/1227935"/>
    <m/>
    <m/>
    <s v="B. Integradores TI generalistas"/>
    <s v="V08221401"/>
    <m/>
    <s v="www.koukio.net"/>
    <m/>
    <s v="Activa"/>
    <m/>
    <s v="EL PUIG DE SANTA MARIA"/>
    <m/>
    <m/>
    <m/>
    <m/>
    <m/>
    <m/>
    <m/>
    <m/>
    <m/>
    <m/>
    <m/>
    <m/>
    <m/>
    <m/>
    <m/>
    <m/>
    <m/>
    <m/>
    <m/>
    <m/>
    <m/>
    <m/>
    <s v="No"/>
  </r>
  <r>
    <s v="ADVANCE DIGITAL EXPERTS, SOCIEDAD LIMITADA."/>
    <m/>
    <m/>
    <x v="0"/>
    <m/>
    <s v="Venta especialista"/>
    <s v="Mr Daniel Staarmann"/>
    <s v="+34 67/7138397"/>
    <m/>
    <m/>
    <s v="E. Consultoras innovación digital"/>
    <s v="A48109145"/>
    <m/>
    <s v="www.adedelivered.com"/>
    <m/>
    <s v="Activa"/>
    <m/>
    <s v="LAS PALMAS DE GRAN CANARIA"/>
    <m/>
    <m/>
    <m/>
    <m/>
    <m/>
    <m/>
    <m/>
    <m/>
    <m/>
    <m/>
    <m/>
    <m/>
    <m/>
    <m/>
    <m/>
    <m/>
    <m/>
    <m/>
    <m/>
    <m/>
    <m/>
    <m/>
    <s v="No"/>
  </r>
  <r>
    <s v="SIPTIZE SL."/>
    <m/>
    <m/>
    <x v="0"/>
    <m/>
    <s v="Venta especialista"/>
    <s v="Mr Jose Francisco Irles Dura"/>
    <s v="+34 96/6261122"/>
    <m/>
    <m/>
    <s v="E. Consultoras innovación digital"/>
    <s v="B65658601"/>
    <m/>
    <s v="www.siptize.com"/>
    <m/>
    <s v="Activa"/>
    <m/>
    <s v="ELX/ELCHE"/>
    <m/>
    <m/>
    <m/>
    <m/>
    <m/>
    <m/>
    <m/>
    <m/>
    <m/>
    <m/>
    <m/>
    <m/>
    <m/>
    <m/>
    <m/>
    <m/>
    <m/>
    <m/>
    <m/>
    <m/>
    <m/>
    <m/>
    <s v="No"/>
  </r>
  <r>
    <s v="ENTERPRISEDB SL."/>
    <m/>
    <m/>
    <x v="0"/>
    <m/>
    <s v="Venta especialista"/>
    <s v="Mr Mark Allen Attarian"/>
    <m/>
    <m/>
    <m/>
    <s v="D. Desarrolladores de soluciones digitales básicas"/>
    <s v="B90262395"/>
    <m/>
    <m/>
    <m/>
    <s v="Activa"/>
    <m/>
    <s v="MADRID"/>
    <m/>
    <m/>
    <m/>
    <m/>
    <m/>
    <m/>
    <m/>
    <m/>
    <m/>
    <m/>
    <m/>
    <m/>
    <m/>
    <m/>
    <m/>
    <m/>
    <m/>
    <m/>
    <m/>
    <m/>
    <m/>
    <m/>
    <s v="No"/>
  </r>
  <r>
    <s v="MENTA MAKERS SOCIEDAD LIMITADA."/>
    <m/>
    <m/>
    <x v="0"/>
    <m/>
    <s v="Venta especialista"/>
    <s v="Mr Gerard Hoogeveen Gonzalez"/>
    <m/>
    <m/>
    <m/>
    <s v="E. Consultoras innovación digital"/>
    <s v="B03759735"/>
    <m/>
    <m/>
    <m/>
    <s v="Activa"/>
    <m/>
    <s v="VALENCIA"/>
    <m/>
    <m/>
    <m/>
    <m/>
    <m/>
    <m/>
    <m/>
    <m/>
    <m/>
    <m/>
    <m/>
    <m/>
    <m/>
    <m/>
    <m/>
    <m/>
    <m/>
    <m/>
    <m/>
    <m/>
    <m/>
    <m/>
    <s v="No"/>
  </r>
  <r>
    <s v="EDATALIA DATA SOLUTIONS S.L."/>
    <m/>
    <m/>
    <x v="2"/>
    <s v="06-02 617323455-No puede atenderme está reunido."/>
    <s v="Venta especialista"/>
    <s v="Mr Pedro Bastarrica Escala"/>
    <s v="+34 61/7323455"/>
    <m/>
    <m/>
    <s v="B. Integradores TI generalistas"/>
    <s v="B86913167"/>
    <m/>
    <s v="www.edatalia.com"/>
    <m/>
    <s v="Activa"/>
    <m/>
    <s v="DONOSTIA/SAN SEBASTIAN"/>
    <m/>
    <m/>
    <m/>
    <m/>
    <m/>
    <m/>
    <m/>
    <m/>
    <m/>
    <m/>
    <m/>
    <m/>
    <m/>
    <m/>
    <m/>
    <m/>
    <m/>
    <m/>
    <m/>
    <m/>
    <m/>
    <m/>
    <s v="No"/>
  </r>
  <r>
    <s v="ADW EUROPE SOCIEDAD LIMITADA"/>
    <m/>
    <m/>
    <x v="0"/>
    <m/>
    <s v="Venta especialista"/>
    <s v="Directors / managers / contacts are available, yet none related to the selected filter"/>
    <s v="+34 94/6232518"/>
    <m/>
    <m/>
    <s v="E. Consultoras innovación digital"/>
    <s v="B84368752"/>
    <m/>
    <s v="www.adw.es"/>
    <m/>
    <s v="Activa"/>
    <m/>
    <s v="ABADIÑO"/>
    <m/>
    <m/>
    <m/>
    <m/>
    <m/>
    <m/>
    <m/>
    <m/>
    <m/>
    <m/>
    <m/>
    <m/>
    <m/>
    <m/>
    <m/>
    <m/>
    <m/>
    <m/>
    <m/>
    <m/>
    <m/>
    <m/>
    <s v="No"/>
  </r>
  <r>
    <s v="11-12 Solo existe telefono de Texas"/>
    <m/>
    <m/>
    <x v="3"/>
    <s v="11-12 Solo existe telefono de Texas"/>
    <s v="Venta especialista"/>
    <s v="Mr Juan Francisco De La Pedraja Murgoitio"/>
    <m/>
    <s v="invoices@ratedpower.com"/>
    <m/>
    <m/>
    <s v="B39819172"/>
    <m/>
    <s v="-"/>
    <m/>
    <s v="Activa"/>
    <m/>
    <s v="SANTANDER"/>
    <m/>
    <m/>
    <m/>
    <m/>
    <m/>
    <m/>
    <m/>
    <m/>
    <m/>
    <m/>
    <m/>
    <m/>
    <m/>
    <m/>
    <m/>
    <m/>
    <m/>
    <m/>
    <m/>
    <m/>
    <m/>
    <m/>
    <s v="No"/>
  </r>
  <r>
    <s v="MOSAICO SOLUCIONES SL."/>
    <m/>
    <m/>
    <x v="0"/>
    <m/>
    <s v="Venta especialista"/>
    <s v="Directors / managers / contacts are available, yet none related to the selected filter"/>
    <s v="+34 95/1440010"/>
    <m/>
    <m/>
    <s v="E. Consultoras innovación digital"/>
    <s v="B63660633"/>
    <m/>
    <s v="www.mosaicotec.es"/>
    <m/>
    <s v="Activa"/>
    <m/>
    <s v="MALAGA"/>
    <m/>
    <m/>
    <m/>
    <m/>
    <m/>
    <m/>
    <m/>
    <m/>
    <m/>
    <m/>
    <m/>
    <m/>
    <m/>
    <m/>
    <m/>
    <m/>
    <m/>
    <m/>
    <m/>
    <m/>
    <m/>
    <m/>
    <s v="No"/>
  </r>
  <r>
    <s v="PAYSLIP SPAIN SL."/>
    <m/>
    <m/>
    <x v="0"/>
    <m/>
    <s v="Venta especialista"/>
    <s v="There is no Directors / managers / contacts information for this company"/>
    <m/>
    <m/>
    <m/>
    <s v="E. Consultoras innovación digital"/>
    <s v="B82874173"/>
    <m/>
    <s v="www.payslip.com"/>
    <m/>
    <s v="Activa"/>
    <m/>
    <s v="SANTANDER"/>
    <m/>
    <m/>
    <m/>
    <m/>
    <m/>
    <m/>
    <m/>
    <m/>
    <m/>
    <m/>
    <m/>
    <m/>
    <m/>
    <m/>
    <m/>
    <m/>
    <m/>
    <m/>
    <m/>
    <m/>
    <m/>
    <m/>
    <s v="No"/>
  </r>
  <r>
    <s v="KANDLE TECHNOLOGIES BARCELONA SL."/>
    <m/>
    <m/>
    <x v="3"/>
    <s v="06-02 Sin tlf. Sin web."/>
    <s v="Venta especialista"/>
    <s v="Directors / managers / contacts are available, yet none related to the selected filter"/>
    <m/>
    <m/>
    <m/>
    <s v="B. Integradores TI generalistas"/>
    <s v="B02417723"/>
    <m/>
    <m/>
    <m/>
    <s v="Activa"/>
    <m/>
    <s v="BARCELONA"/>
    <m/>
    <m/>
    <m/>
    <m/>
    <m/>
    <m/>
    <m/>
    <m/>
    <m/>
    <m/>
    <m/>
    <m/>
    <m/>
    <m/>
    <m/>
    <m/>
    <m/>
    <m/>
    <m/>
    <m/>
    <m/>
    <m/>
    <s v="No"/>
  </r>
  <r>
    <s v="LECU XXI SL."/>
    <m/>
    <m/>
    <x v="0"/>
    <m/>
    <s v="Venta especialista"/>
    <s v="Mr Angel Luis Stuyck Martinez Pardo"/>
    <m/>
    <m/>
    <m/>
    <s v="E. Consultoras innovación digital"/>
    <s v="A59973124"/>
    <m/>
    <m/>
    <m/>
    <s v="Activa"/>
    <m/>
    <s v="POZUELO DE ALARCON"/>
    <m/>
    <m/>
    <m/>
    <m/>
    <m/>
    <m/>
    <m/>
    <m/>
    <m/>
    <m/>
    <m/>
    <m/>
    <m/>
    <m/>
    <m/>
    <m/>
    <m/>
    <m/>
    <m/>
    <m/>
    <m/>
    <m/>
    <s v="No"/>
  </r>
  <r>
    <s v="FOCUS METRICA SL."/>
    <m/>
    <m/>
    <x v="0"/>
    <m/>
    <s v="Venta especialista"/>
    <s v="Directors / managers / contacts are available, yet none related to the selected filter"/>
    <s v="+34 68/8967997"/>
    <m/>
    <m/>
    <s v="E. Consultoras innovación digital"/>
    <s v="B25766305"/>
    <m/>
    <s v="www.focusmetrica.com"/>
    <m/>
    <s v="Activa"/>
    <m/>
    <s v="XIXONA/JIJONA"/>
    <m/>
    <m/>
    <m/>
    <m/>
    <m/>
    <m/>
    <m/>
    <m/>
    <m/>
    <m/>
    <m/>
    <m/>
    <m/>
    <m/>
    <m/>
    <m/>
    <m/>
    <m/>
    <m/>
    <m/>
    <m/>
    <m/>
    <s v="No"/>
  </r>
  <r>
    <s v="EVOLUXIA SMART SOLUTIONS S.L."/>
    <m/>
    <m/>
    <x v="1"/>
    <s v="06-02 932203805-No disponible.09-02 932203805-No disponible."/>
    <s v="Venta especialista"/>
    <s v="Directors / managers / contacts are available, yet none related to the selected filter"/>
    <s v="+34 93/2203805"/>
    <m/>
    <m/>
    <s v="B. Integradores TI generalistas"/>
    <s v="A60553956"/>
    <m/>
    <s v="www.evoluxia.com"/>
    <m/>
    <s v="Activa"/>
    <m/>
    <s v="SANT CUGAT DEL VALLES"/>
    <m/>
    <m/>
    <m/>
    <m/>
    <m/>
    <m/>
    <m/>
    <m/>
    <m/>
    <m/>
    <m/>
    <m/>
    <m/>
    <m/>
    <m/>
    <m/>
    <m/>
    <m/>
    <m/>
    <m/>
    <m/>
    <m/>
    <s v="No"/>
  </r>
  <r>
    <s v="INSINNO ESPAÑA SOCIEDAD LIMITADA."/>
    <m/>
    <m/>
    <x v="0"/>
    <m/>
    <s v="Venta especialista"/>
    <s v="Directors / managers / contacts are available, yet none related to the selected filter"/>
    <s v="+34 95/4014772"/>
    <m/>
    <m/>
    <s v="E. Consultoras innovación digital"/>
    <s v="B88065263"/>
    <m/>
    <s v="www.insinnospain.com"/>
    <m/>
    <s v="Activa"/>
    <m/>
    <s v="TOMARES"/>
    <m/>
    <m/>
    <m/>
    <m/>
    <m/>
    <m/>
    <m/>
    <m/>
    <m/>
    <m/>
    <m/>
    <m/>
    <m/>
    <m/>
    <m/>
    <m/>
    <m/>
    <m/>
    <m/>
    <m/>
    <m/>
    <m/>
    <s v="No"/>
  </r>
  <r>
    <s v="TESALIA REDES SA"/>
    <m/>
    <m/>
    <x v="4"/>
    <s v="06-02 933801555-No disponible.09-02 933801555-Me atiende Gk Eva se queda con mi correo de +O y lo pasa al dto. Que corresponde."/>
    <s v="Venta especialista"/>
    <s v="Mr Ricardo Martinez Martin"/>
    <s v="+34 93/3801555"/>
    <m/>
    <m/>
    <s v="B. Integradores TI generalistas"/>
    <s v="B70582424"/>
    <m/>
    <s v="www.tesaliaredes.com"/>
    <m/>
    <s v="Activa"/>
    <m/>
    <s v="BARCELONA"/>
    <m/>
    <m/>
    <m/>
    <m/>
    <m/>
    <m/>
    <m/>
    <m/>
    <m/>
    <m/>
    <m/>
    <m/>
    <m/>
    <m/>
    <m/>
    <m/>
    <m/>
    <m/>
    <m/>
    <m/>
    <m/>
    <m/>
    <s v="No"/>
  </r>
  <r>
    <s v="ALBALA GESTION DOCUMENTAL SL."/>
    <m/>
    <m/>
    <x v="0"/>
    <m/>
    <s v="Venta especialista"/>
    <s v="There is no Directors / managers / contacts information for this company"/>
    <s v="+34 91/5236302"/>
    <m/>
    <m/>
    <s v="E. Consultoras innovación digital"/>
    <s v="B02667145"/>
    <m/>
    <m/>
    <m/>
    <s v="Activa"/>
    <m/>
    <s v="MADRID"/>
    <m/>
    <m/>
    <m/>
    <m/>
    <m/>
    <m/>
    <m/>
    <m/>
    <m/>
    <m/>
    <m/>
    <m/>
    <m/>
    <m/>
    <m/>
    <m/>
    <m/>
    <m/>
    <m/>
    <m/>
    <m/>
    <m/>
    <s v="No"/>
  </r>
  <r>
    <s v="MACROLET SOLUTIONS SL."/>
    <m/>
    <m/>
    <x v="1"/>
    <s v="06-02 933978261-No disponible.09-02 933978261-No disponible."/>
    <s v="Venta especialista"/>
    <s v="Mr Ramon Casanova Juve"/>
    <s v="+34 93/3978261"/>
    <m/>
    <m/>
    <s v="B. Integradores TI generalistas"/>
    <s v="B75180133"/>
    <m/>
    <s v="www.macrolet.com"/>
    <m/>
    <s v="Activa"/>
    <m/>
    <s v="CORNELLA DE LLOBREGAT"/>
    <m/>
    <m/>
    <m/>
    <m/>
    <m/>
    <m/>
    <m/>
    <m/>
    <m/>
    <m/>
    <m/>
    <m/>
    <m/>
    <m/>
    <m/>
    <m/>
    <m/>
    <m/>
    <m/>
    <m/>
    <m/>
    <m/>
    <s v="No"/>
  </r>
  <r>
    <s v="MANAGEMENT CONSULTING SERVICES SPAIN SL."/>
    <m/>
    <m/>
    <x v="0"/>
    <m/>
    <s v="Venta especialista"/>
    <s v="Directors / managers / contacts are available, yet none related to the selected filter"/>
    <s v="+34 62/9479217"/>
    <m/>
    <m/>
    <s v="E. Consultoras innovación digital"/>
    <s v="B87260980"/>
    <m/>
    <s v="www.mcsspain.com"/>
    <m/>
    <s v="Activa"/>
    <m/>
    <s v="SAN SEBASTIAN DE LOS REYES"/>
    <m/>
    <m/>
    <m/>
    <m/>
    <m/>
    <m/>
    <m/>
    <m/>
    <m/>
    <m/>
    <m/>
    <m/>
    <m/>
    <m/>
    <m/>
    <m/>
    <m/>
    <m/>
    <m/>
    <m/>
    <m/>
    <m/>
    <s v="No"/>
  </r>
  <r>
    <s v="UNO COMA SEIS SOCIEDAD LIMITADA."/>
    <m/>
    <m/>
    <x v="0"/>
    <m/>
    <s v="Venta especialista"/>
    <s v="Mr David Lopez Zapata"/>
    <s v="+34 95/5110940"/>
    <m/>
    <m/>
    <s v="E. Consultoras innovación digital"/>
    <s v="B36636629"/>
    <m/>
    <s v="www.unocomaseis.com"/>
    <m/>
    <s v="Activa"/>
    <m/>
    <s v="SEVILLA"/>
    <m/>
    <m/>
    <m/>
    <m/>
    <m/>
    <m/>
    <m/>
    <m/>
    <m/>
    <m/>
    <m/>
    <m/>
    <m/>
    <m/>
    <m/>
    <m/>
    <m/>
    <m/>
    <m/>
    <m/>
    <m/>
    <m/>
    <s v="No"/>
  </r>
  <r>
    <s v="UNION INFORAGRICOLA SL."/>
    <m/>
    <m/>
    <x v="0"/>
    <m/>
    <s v="Venta especialista"/>
    <s v="Directors / managers / contacts are available, yet none related to the selected filter"/>
    <s v="+34 95/2843692"/>
    <m/>
    <m/>
    <s v="E. Consultoras innovación digital"/>
    <s v="B87298709"/>
    <m/>
    <s v="www.uniagro.com"/>
    <m/>
    <s v="Activa"/>
    <m/>
    <s v="ANTEQUERA"/>
    <m/>
    <m/>
    <m/>
    <m/>
    <m/>
    <m/>
    <m/>
    <m/>
    <m/>
    <m/>
    <m/>
    <m/>
    <m/>
    <m/>
    <m/>
    <m/>
    <m/>
    <m/>
    <m/>
    <m/>
    <m/>
    <m/>
    <s v="No"/>
  </r>
  <r>
    <s v="N3URON CONNECTIVITY SYSTEMS SL."/>
    <m/>
    <m/>
    <x v="0"/>
    <m/>
    <s v="Venta especialista"/>
    <s v="Directors / managers / contacts are available, yet none related to the selected filter"/>
    <s v="+34 91/1841938"/>
    <m/>
    <m/>
    <s v="C. Integradores TI sectoriales"/>
    <s v="B87900072"/>
    <m/>
    <s v="www.n3uron.com"/>
    <m/>
    <s v="Activa"/>
    <m/>
    <s v="MADRID"/>
    <m/>
    <m/>
    <m/>
    <m/>
    <m/>
    <m/>
    <m/>
    <m/>
    <m/>
    <m/>
    <m/>
    <m/>
    <m/>
    <m/>
    <m/>
    <m/>
    <m/>
    <m/>
    <m/>
    <m/>
    <m/>
    <m/>
    <s v="No"/>
  </r>
  <r>
    <s v="TICNINE SOLUTIONS SOCIEDAD LIMITADA."/>
    <m/>
    <m/>
    <x v="4"/>
    <s v="_x000a_10-02 660992818 Email enviado a info@ticnine.com sin att. A las 09:48_x000a_ "/>
    <s v="Venta especialista"/>
    <s v="Mr Jesus Morlans Lanau"/>
    <s v="+34 66/0992818"/>
    <m/>
    <m/>
    <s v="B. Integradores TI generalistas"/>
    <s v="B65545121"/>
    <m/>
    <s v="www.ticnine.com"/>
    <m/>
    <s v="Activa"/>
    <m/>
    <s v="ZARAGOZA"/>
    <m/>
    <m/>
    <m/>
    <m/>
    <m/>
    <m/>
    <m/>
    <m/>
    <m/>
    <m/>
    <m/>
    <m/>
    <m/>
    <m/>
    <m/>
    <m/>
    <m/>
    <m/>
    <m/>
    <m/>
    <m/>
    <m/>
    <s v="No"/>
  </r>
  <r>
    <s v="WAAYO SERVICIOS INFORMATICOS SL"/>
    <m/>
    <m/>
    <x v="0"/>
    <m/>
    <s v="Venta especialista"/>
    <s v="Mr Manuel Castilla Vilches"/>
    <s v="+34 91/6035628"/>
    <m/>
    <m/>
    <s v="E. Consultoras innovación digital"/>
    <s v="B67024083"/>
    <m/>
    <s v="www.afiansys.com"/>
    <m/>
    <s v="Activa"/>
    <m/>
    <s v="MADRID"/>
    <m/>
    <m/>
    <m/>
    <m/>
    <m/>
    <m/>
    <m/>
    <m/>
    <m/>
    <m/>
    <m/>
    <m/>
    <m/>
    <m/>
    <m/>
    <m/>
    <m/>
    <m/>
    <m/>
    <m/>
    <m/>
    <m/>
    <s v="No"/>
  </r>
  <r>
    <s v="METIORA IOT SL."/>
    <m/>
    <m/>
    <x v="0"/>
    <m/>
    <s v="Venta especialista"/>
    <s v="Ms Fabiola Perez Ramos"/>
    <m/>
    <m/>
    <m/>
    <s v="C. Integradores TI sectoriales"/>
    <s v="B66990607"/>
    <m/>
    <s v="www.metiora.com"/>
    <m/>
    <s v="Activa"/>
    <m/>
    <s v="MADRID"/>
    <m/>
    <m/>
    <m/>
    <m/>
    <m/>
    <m/>
    <m/>
    <m/>
    <m/>
    <m/>
    <m/>
    <m/>
    <m/>
    <m/>
    <m/>
    <m/>
    <m/>
    <m/>
    <m/>
    <m/>
    <m/>
    <m/>
    <s v="No"/>
  </r>
  <r>
    <s v="SERVICIOS EFICIENTES TIC SOCIEDAD LIMITADA."/>
    <m/>
    <m/>
    <x v="0"/>
    <m/>
    <s v="Venta especialista"/>
    <s v="Mr Igor Aretxabala Velasco"/>
    <s v="+34 94/4826922"/>
    <m/>
    <m/>
    <s v="E. Consultoras innovación digital"/>
    <s v="B66595018"/>
    <m/>
    <s v="www.seftic.com"/>
    <m/>
    <s v="Activa"/>
    <m/>
    <s v="ORTUELLA"/>
    <m/>
    <m/>
    <m/>
    <m/>
    <m/>
    <m/>
    <m/>
    <m/>
    <m/>
    <m/>
    <m/>
    <m/>
    <m/>
    <m/>
    <m/>
    <m/>
    <m/>
    <m/>
    <m/>
    <m/>
    <m/>
    <m/>
    <s v="No"/>
  </r>
  <r>
    <s v="DESARROLLO EXTREMEÑO DIVISION INFORMATICA SL"/>
    <m/>
    <m/>
    <x v="0"/>
    <m/>
    <s v="Venta especialista"/>
    <s v="Mr Virgilio Banegas Campuzano"/>
    <s v="+34 92/4245475"/>
    <m/>
    <m/>
    <s v="C. Integradores TI sectoriales"/>
    <s v="B39725965"/>
    <m/>
    <s v="www.dexinformatica.com"/>
    <m/>
    <s v="Activa"/>
    <m/>
    <s v="BADAJOZ"/>
    <m/>
    <m/>
    <m/>
    <m/>
    <m/>
    <m/>
    <m/>
    <m/>
    <m/>
    <m/>
    <m/>
    <m/>
    <m/>
    <m/>
    <m/>
    <m/>
    <m/>
    <m/>
    <m/>
    <m/>
    <m/>
    <m/>
    <s v="No"/>
  </r>
  <r>
    <s v="INNOVA DIGITAL EXPORT SOCIEDAD LIMITADA."/>
    <m/>
    <m/>
    <x v="0"/>
    <m/>
    <s v="Venta especialista"/>
    <s v="Directors / managers / contacts are available, yet none related to the selected filter"/>
    <s v="+34 63/6262782"/>
    <m/>
    <m/>
    <s v="E. Consultoras innovación digital"/>
    <s v="B67235424"/>
    <m/>
    <s v="www.innovaexport.com"/>
    <m/>
    <s v="Activa"/>
    <m/>
    <s v="VILLARROBLEDO"/>
    <m/>
    <m/>
    <m/>
    <m/>
    <m/>
    <m/>
    <m/>
    <m/>
    <m/>
    <m/>
    <m/>
    <m/>
    <m/>
    <m/>
    <m/>
    <m/>
    <m/>
    <m/>
    <m/>
    <m/>
    <m/>
    <m/>
    <s v="No"/>
  </r>
  <r>
    <s v="INNOQUBIT SOFTWARE SOCIEDAD LIMITADA."/>
    <m/>
    <m/>
    <x v="0"/>
    <m/>
    <s v="Venta especialista"/>
    <s v="There is no Directors / managers / contacts information for this company"/>
    <s v="+34 96/4921020"/>
    <m/>
    <m/>
    <s v="D. Desarrolladores de soluciones digitales básicas"/>
    <s v="B87288890"/>
    <m/>
    <s v="www.innoqubit.com"/>
    <m/>
    <s v="Activa"/>
    <m/>
    <s v="CASTELLO PLANA/CASTELLON PLANA"/>
    <m/>
    <m/>
    <m/>
    <m/>
    <m/>
    <m/>
    <m/>
    <m/>
    <m/>
    <m/>
    <m/>
    <m/>
    <m/>
    <m/>
    <m/>
    <m/>
    <m/>
    <m/>
    <m/>
    <m/>
    <m/>
    <m/>
    <s v="No"/>
  </r>
  <r>
    <s v="POWER SMART CONTROL SL."/>
    <m/>
    <m/>
    <x v="0"/>
    <m/>
    <s v="Venta especialista"/>
    <s v="Mr Andres Barrado Bautista"/>
    <s v="+34 60/1317603"/>
    <m/>
    <m/>
    <s v="E. Consultoras innovación digital"/>
    <s v="B66263641"/>
    <m/>
    <s v="www.powersmartcontrol.es"/>
    <m/>
    <s v="Activa"/>
    <m/>
    <s v="LEGANES"/>
    <m/>
    <m/>
    <m/>
    <m/>
    <m/>
    <m/>
    <m/>
    <m/>
    <m/>
    <m/>
    <m/>
    <m/>
    <m/>
    <m/>
    <m/>
    <m/>
    <m/>
    <m/>
    <m/>
    <m/>
    <m/>
    <m/>
    <s v="No"/>
  </r>
  <r>
    <s v="LUMEN SOFTWARE IBERICA SL"/>
    <m/>
    <m/>
    <x v="0"/>
    <m/>
    <s v="Venta especialista"/>
    <s v="Directors / managers / contacts are available, yet none related to the selected filter"/>
    <s v="+34 91/8406666"/>
    <m/>
    <m/>
    <s v="D. Desarrolladores de soluciones digitales básicas"/>
    <s v="A88321634"/>
    <m/>
    <m/>
    <m/>
    <s v="Activa"/>
    <m/>
    <s v="COLLADO VILLALBA"/>
    <m/>
    <m/>
    <m/>
    <m/>
    <m/>
    <m/>
    <m/>
    <m/>
    <m/>
    <m/>
    <m/>
    <m/>
    <m/>
    <m/>
    <m/>
    <m/>
    <m/>
    <m/>
    <m/>
    <m/>
    <m/>
    <m/>
    <s v="No"/>
  </r>
  <r>
    <s v="SPECIALIST COMPUTER CENTRES SERVICES SL."/>
    <m/>
    <m/>
    <x v="4"/>
    <s v=".09-02 954 99 14 60- MAIL ENVIADO a sccmarketing@es.scc.com Att. Marketing. A las 09:47"/>
    <s v="Venta especialista"/>
    <s v="Directors / managers / contacts are available, yet none related to the selected filter"/>
    <m/>
    <m/>
    <m/>
    <s v="B. Integradores TI generalistas"/>
    <s v="B38506663"/>
    <m/>
    <m/>
    <m/>
    <s v="Activa"/>
    <m/>
    <s v="SAN SEBASTIAN DE LOS REYES"/>
    <m/>
    <m/>
    <m/>
    <m/>
    <m/>
    <m/>
    <m/>
    <m/>
    <m/>
    <m/>
    <m/>
    <m/>
    <m/>
    <m/>
    <m/>
    <m/>
    <m/>
    <m/>
    <m/>
    <m/>
    <m/>
    <m/>
    <s v="No"/>
  </r>
  <r>
    <s v="CACTUS DIGITAL SIGNAGE SOCIEDAD LIMITADA."/>
    <m/>
    <m/>
    <x v="0"/>
    <m/>
    <s v="Venta especialista"/>
    <s v="Directors / managers / contacts are available, yet none related to the selected filter"/>
    <m/>
    <m/>
    <m/>
    <s v="C. Integradores TI sectoriales"/>
    <s v="B87261004"/>
    <m/>
    <s v="www.cactusdesign.es"/>
    <m/>
    <s v="Activa"/>
    <m/>
    <s v="PATERNA"/>
    <m/>
    <m/>
    <m/>
    <m/>
    <m/>
    <m/>
    <m/>
    <m/>
    <m/>
    <m/>
    <m/>
    <m/>
    <m/>
    <m/>
    <m/>
    <m/>
    <m/>
    <m/>
    <m/>
    <m/>
    <m/>
    <m/>
    <s v="No"/>
  </r>
  <r>
    <s v="DR. STETTER ITQ, SOCIEDAD LIMITADA."/>
    <m/>
    <m/>
    <x v="0"/>
    <m/>
    <s v="Venta especialista"/>
    <s v="Directors / managers / contacts are available, yet none related to the selected filter"/>
    <s v="+34 68/3280193"/>
    <m/>
    <m/>
    <s v="E. Consultoras innovación digital"/>
    <s v="B39799192"/>
    <m/>
    <s v="www.stetter-itq.com"/>
    <m/>
    <s v="Activa"/>
    <m/>
    <s v="LAS PALMAS DE GRAN CANARIA"/>
    <m/>
    <m/>
    <m/>
    <m/>
    <m/>
    <m/>
    <m/>
    <m/>
    <m/>
    <m/>
    <m/>
    <m/>
    <m/>
    <m/>
    <m/>
    <m/>
    <m/>
    <m/>
    <m/>
    <m/>
    <m/>
    <m/>
    <s v="No"/>
  </r>
  <r>
    <s v="NICRIPSIA INTERNET SL"/>
    <m/>
    <m/>
    <x v="0"/>
    <m/>
    <s v="Venta especialista"/>
    <s v="Directors / managers / contacts are available, yet none related to the selected filter"/>
    <s v="+34 96/5689221"/>
    <m/>
    <m/>
    <s v="E. Consultoras innovación digital"/>
    <s v="B35982461"/>
    <m/>
    <s v="www.soy.es"/>
    <m/>
    <s v="Activa"/>
    <m/>
    <s v="ELX/ELCHE"/>
    <m/>
    <m/>
    <m/>
    <m/>
    <m/>
    <m/>
    <m/>
    <m/>
    <m/>
    <m/>
    <m/>
    <m/>
    <m/>
    <m/>
    <m/>
    <m/>
    <m/>
    <m/>
    <m/>
    <m/>
    <m/>
    <m/>
    <s v="No"/>
  </r>
  <r>
    <s v="NIKEL CONSULTORES EN ORGANIZACION Y SISTEMAS SL"/>
    <m/>
    <m/>
    <x v="4"/>
    <s v="10-02 933683137- EMAIL MANDADO a m.marti@nikel.es"/>
    <s v="Venta especialista"/>
    <s v="Directors / managers / contacts are available, yet none related to the selected filter"/>
    <s v="+34 93/3683137"/>
    <m/>
    <m/>
    <s v="B. Integradores TI generalistas"/>
    <s v="B87366613"/>
    <m/>
    <s v="www.nikel.es"/>
    <m/>
    <s v="Activa"/>
    <m/>
    <s v="BARCELONA"/>
    <m/>
    <m/>
    <m/>
    <m/>
    <m/>
    <m/>
    <m/>
    <m/>
    <m/>
    <m/>
    <m/>
    <m/>
    <m/>
    <m/>
    <m/>
    <m/>
    <m/>
    <m/>
    <m/>
    <m/>
    <m/>
    <m/>
    <s v="No"/>
  </r>
  <r>
    <s v="VIRTUAL REALITY SOLUTIONS SL"/>
    <m/>
    <m/>
    <x v="4"/>
    <s v="09-02 921413998- Gk Jorge se queda con mi tlf y el email, el responsable de los partners está reunido."/>
    <s v="Venta especialista"/>
    <s v="Directors / managers / contacts are available, yet none related to the selected filter"/>
    <s v="+34 92/1413998"/>
    <m/>
    <m/>
    <s v="B. Integradores TI generalistas"/>
    <s v="B96949425"/>
    <m/>
    <s v="www.axertia.com"/>
    <m/>
    <s v="Activa"/>
    <m/>
    <s v="SEGOVIA"/>
    <m/>
    <m/>
    <m/>
    <m/>
    <m/>
    <m/>
    <m/>
    <m/>
    <m/>
    <m/>
    <m/>
    <m/>
    <m/>
    <m/>
    <m/>
    <m/>
    <m/>
    <m/>
    <m/>
    <m/>
    <m/>
    <m/>
    <s v="No"/>
  </r>
  <r>
    <s v="FEELTOURIST DIGITAL SOLUTIONS, SOCIEDAD LIMITADA."/>
    <m/>
    <m/>
    <x v="1"/>
    <s v="06-02 828 13 00 00-No disponible. https://www.feeltourist.com/09-02 828 13 00 00-No disponible. "/>
    <s v="Venta especialista"/>
    <s v="Directors / managers / contacts are available, yet none related to the selected filter"/>
    <m/>
    <m/>
    <m/>
    <s v="B. Integradores TI generalistas"/>
    <s v="B17619404"/>
    <m/>
    <m/>
    <m/>
    <s v="Activa"/>
    <m/>
    <s v="LAS PALMAS DE GRAN CANARIA"/>
    <m/>
    <m/>
    <m/>
    <m/>
    <m/>
    <m/>
    <m/>
    <m/>
    <m/>
    <m/>
    <m/>
    <m/>
    <m/>
    <m/>
    <m/>
    <m/>
    <m/>
    <m/>
    <m/>
    <m/>
    <m/>
    <m/>
    <s v="No"/>
  </r>
  <r>
    <s v="ALBARIZAS VALLEY SL."/>
    <m/>
    <m/>
    <x v="0"/>
    <m/>
    <s v="Venta especialista"/>
    <s v="Directors / managers / contacts are available, yet none related to the selected filter"/>
    <s v="+34 93/7278135"/>
    <m/>
    <m/>
    <s v="E. Consultoras innovación digital"/>
    <s v="B42753970"/>
    <m/>
    <s v="www.prink.es"/>
    <m/>
    <s v="Activa"/>
    <m/>
    <s v="SABADELL"/>
    <m/>
    <m/>
    <m/>
    <m/>
    <m/>
    <m/>
    <m/>
    <m/>
    <m/>
    <m/>
    <m/>
    <m/>
    <m/>
    <m/>
    <m/>
    <m/>
    <m/>
    <m/>
    <m/>
    <m/>
    <m/>
    <m/>
    <s v="No"/>
  </r>
  <r>
    <s v="INGENIERIA DE TECNOLOGIAS TICGRUP SL."/>
    <m/>
    <m/>
    <x v="0"/>
    <m/>
    <s v="Venta especialista"/>
    <s v="Directors / managers / contacts are available, yet none related to the selected filter"/>
    <s v="+34 93/5952581"/>
    <m/>
    <m/>
    <s v="E. Consultoras innovación digital"/>
    <s v="B01807338"/>
    <m/>
    <s v="www.ticgrup.com"/>
    <m/>
    <s v="Activa"/>
    <m/>
    <s v="BARCELONA"/>
    <m/>
    <m/>
    <m/>
    <m/>
    <m/>
    <m/>
    <m/>
    <m/>
    <m/>
    <m/>
    <m/>
    <m/>
    <m/>
    <m/>
    <m/>
    <m/>
    <m/>
    <m/>
    <m/>
    <m/>
    <m/>
    <m/>
    <s v="No"/>
  </r>
  <r>
    <s v="FROGED TECHNOLOGIES SL."/>
    <m/>
    <m/>
    <x v="4"/>
    <s v="06-02 687 346 677 Mail enviado a emily@froged.com el 09/02 a las 12:17 Att. Emily. "/>
    <s v="Venta especialista"/>
    <s v="Ms Emilia Gonzalez Cebrian Lomban"/>
    <m/>
    <m/>
    <m/>
    <s v="B. Integradores TI generalistas"/>
    <s v="B02603587"/>
    <m/>
    <s v="www.froged.com"/>
    <m/>
    <s v="Activa"/>
    <m/>
    <s v="MALAGA"/>
    <m/>
    <m/>
    <m/>
    <m/>
    <m/>
    <m/>
    <m/>
    <m/>
    <m/>
    <m/>
    <m/>
    <m/>
    <m/>
    <m/>
    <m/>
    <m/>
    <m/>
    <m/>
    <m/>
    <m/>
    <m/>
    <m/>
    <s v="No"/>
  </r>
  <r>
    <s v="WINCOM CONSULTING SL"/>
    <m/>
    <m/>
    <x v="4"/>
    <s v="10-02 934547873- Email enviado a abedoya@wincom-plm.com Att. Adriana.  a las 09_51"/>
    <s v="Venta especialista"/>
    <s v="Mr Nassim Bouayadagha"/>
    <s v="+34 93/4547873"/>
    <m/>
    <m/>
    <s v="B. Integradores TI generalistas"/>
    <s v="B65509358"/>
    <m/>
    <s v="www.wincom-plm.com"/>
    <m/>
    <s v="Activa"/>
    <m/>
    <s v="BARCELONA"/>
    <m/>
    <m/>
    <m/>
    <m/>
    <m/>
    <m/>
    <m/>
    <m/>
    <m/>
    <m/>
    <m/>
    <m/>
    <m/>
    <m/>
    <m/>
    <m/>
    <m/>
    <m/>
    <m/>
    <m/>
    <m/>
    <m/>
    <s v="No"/>
  </r>
  <r>
    <s v="ICSOLUTIONS INTEGRAL SYSTEM SOCIEDAD LIMITADA."/>
    <m/>
    <m/>
    <x v="2"/>
    <s v="06-02  963354396 -No disponible. Web no activa.09-02  963354396 -Gk no colabora comenta que no están interesados y cuelga. "/>
    <s v="Venta especialista"/>
    <s v="Directors / managers / contacts are available, yet none related to the selected filter"/>
    <m/>
    <m/>
    <m/>
    <s v="B. Integradores TI generalistas"/>
    <s v="B70522511"/>
    <m/>
    <s v="www.icsolutions.es"/>
    <m/>
    <s v="Activa"/>
    <m/>
    <s v="MISLATA"/>
    <m/>
    <m/>
    <m/>
    <m/>
    <m/>
    <m/>
    <m/>
    <m/>
    <m/>
    <m/>
    <m/>
    <m/>
    <m/>
    <m/>
    <m/>
    <m/>
    <m/>
    <m/>
    <m/>
    <m/>
    <m/>
    <m/>
    <s v="No"/>
  </r>
  <r>
    <s v="JARAXA SOFTWARE SL"/>
    <m/>
    <m/>
    <x v="0"/>
    <m/>
    <s v="Venta especialista"/>
    <s v="Mr Antonio Miguel Fernandez Rodriguez"/>
    <s v="+34 60/7788545"/>
    <m/>
    <m/>
    <s v="D. Desarrolladores de soluciones digitales básicas"/>
    <s v="B67527523"/>
    <m/>
    <s v="www.jaraxa.com"/>
    <m/>
    <s v="Activa"/>
    <m/>
    <s v="MALAGA"/>
    <m/>
    <m/>
    <m/>
    <m/>
    <m/>
    <m/>
    <m/>
    <m/>
    <m/>
    <m/>
    <m/>
    <m/>
    <m/>
    <m/>
    <m/>
    <m/>
    <m/>
    <m/>
    <m/>
    <m/>
    <m/>
    <m/>
    <s v="No"/>
  </r>
  <r>
    <s v="IXNET IT SOLUTIONS SL"/>
    <m/>
    <m/>
    <x v="4"/>
    <s v="30-01 934571095-Gk Blanca facilita el tlf Joan Nuñez 618173894 gerente. 618173894- No disponible.  02-02 934571095- No disponible fuera de horario."/>
    <s v="Venta especialista"/>
    <s v="SERVICIOS DE TRANSPORTES DE AUTOMOVILES Y MERCANCI"/>
    <s v="+34 93/4571095"/>
    <m/>
    <m/>
    <s v="A. Informáticos"/>
    <s v="B93746972"/>
    <m/>
    <s v="www.ixnet.es"/>
    <m/>
    <s v="Activa"/>
    <m/>
    <s v="BARCELONA"/>
    <m/>
    <m/>
    <m/>
    <m/>
    <m/>
    <m/>
    <m/>
    <m/>
    <m/>
    <m/>
    <m/>
    <m/>
    <m/>
    <m/>
    <m/>
    <m/>
    <m/>
    <m/>
    <m/>
    <m/>
    <m/>
    <m/>
    <s v="No"/>
  </r>
  <r>
    <s v="XTREE SERVEIS INFORMATICS SL."/>
    <m/>
    <m/>
    <x v="4"/>
    <s v="Mail enviado a compras@xtree.es 2/2 13:30 "/>
    <s v="Juan"/>
    <s v="Mr Robert Mora De Olamendi"/>
    <s v="+34 93/0042478"/>
    <m/>
    <m/>
    <s v="A. Informáticos"/>
    <s v="B67452870"/>
    <m/>
    <s v="www.xtree.es"/>
    <m/>
    <s v="Activa"/>
    <m/>
    <s v="BARCELONA"/>
    <m/>
    <m/>
    <m/>
    <m/>
    <m/>
    <m/>
    <m/>
    <m/>
    <m/>
    <m/>
    <m/>
    <m/>
    <m/>
    <m/>
    <m/>
    <m/>
    <m/>
    <m/>
    <m/>
    <m/>
    <m/>
    <m/>
    <s v="No"/>
  </r>
  <r>
    <s v="DEVELOPMENT FOR BUSINESS SOLUTIONS SL."/>
    <m/>
    <m/>
    <x v="0"/>
    <m/>
    <s v="Venta especialista"/>
    <s v="Directors / managers / contacts are available, yet none related to the selected filter"/>
    <s v="+34 96/1227364"/>
    <m/>
    <m/>
    <s v="D. Desarrolladores de soluciones digitales básicas"/>
    <s v="B73422180"/>
    <m/>
    <s v="www.d4bsolutions.com"/>
    <m/>
    <s v="Activa"/>
    <m/>
    <s v="VALENCIA"/>
    <m/>
    <m/>
    <m/>
    <m/>
    <m/>
    <m/>
    <m/>
    <m/>
    <m/>
    <m/>
    <m/>
    <m/>
    <m/>
    <m/>
    <m/>
    <m/>
    <m/>
    <m/>
    <m/>
    <m/>
    <m/>
    <m/>
    <s v="No"/>
  </r>
  <r>
    <s v="ART COMPUTER EUROPE SL."/>
    <m/>
    <m/>
    <x v="3"/>
    <m/>
    <s v="Venta especialista"/>
    <s v="Directors / managers / contacts are available, yet none related to the selected filter"/>
    <m/>
    <m/>
    <m/>
    <s v="A. Informáticos"/>
    <s v="B82846304"/>
    <m/>
    <m/>
    <m/>
    <s v="Activa"/>
    <m/>
    <s v="MADRID"/>
    <m/>
    <m/>
    <m/>
    <m/>
    <m/>
    <m/>
    <m/>
    <m/>
    <m/>
    <m/>
    <m/>
    <m/>
    <m/>
    <m/>
    <m/>
    <m/>
    <m/>
    <m/>
    <m/>
    <m/>
    <m/>
    <m/>
    <s v="No"/>
  </r>
  <r>
    <s v="ANSERIS CONSULTING SL."/>
    <m/>
    <m/>
    <x v="2"/>
    <s v="09-02 639988676-No disponible.10-02 639988676-No disponible.11-02 639988676-No disponible.11-02 639988676-Que ya son partners de Movistar que no les interesa colaborar con +O."/>
    <s v="Venta especialista"/>
    <s v="Directors / managers / contacts are available, yet none related to the selected filter"/>
    <s v="+34 63/9988676"/>
    <m/>
    <m/>
    <s v="B. Integradores TI generalistas"/>
    <s v="B67081570"/>
    <m/>
    <s v="www.anseris.es"/>
    <m/>
    <s v="Activa"/>
    <m/>
    <s v="BOADILLA DEL MONTE"/>
    <m/>
    <m/>
    <m/>
    <m/>
    <m/>
    <m/>
    <m/>
    <m/>
    <m/>
    <m/>
    <m/>
    <m/>
    <m/>
    <m/>
    <m/>
    <m/>
    <m/>
    <m/>
    <m/>
    <m/>
    <m/>
    <m/>
    <s v="No"/>
  </r>
  <r>
    <s v="VILLAS ALEJANDRA PILAR, SOCIEDAD LIMITADA."/>
    <m/>
    <m/>
    <x v="0"/>
    <m/>
    <s v="Venta especialista"/>
    <s v="Mr Anselmo Guillen Rios"/>
    <m/>
    <m/>
    <m/>
    <s v="E. Consultoras innovación digital"/>
    <s v="B42629949"/>
    <m/>
    <m/>
    <m/>
    <s v="Activa"/>
    <m/>
    <s v="LOS ALCAZARES"/>
    <m/>
    <m/>
    <m/>
    <m/>
    <m/>
    <m/>
    <m/>
    <m/>
    <m/>
    <m/>
    <m/>
    <m/>
    <m/>
    <m/>
    <m/>
    <m/>
    <m/>
    <m/>
    <m/>
    <m/>
    <m/>
    <m/>
    <s v="No"/>
  </r>
  <r>
    <s v="M2 SISTEMAS INFORMATICOS SL."/>
    <m/>
    <m/>
    <x v="4"/>
    <m/>
    <s v="Luis"/>
    <s v="Directors / managers / contacts are available, yet none related to the selected filter"/>
    <s v="+34 91/1610392"/>
    <m/>
    <m/>
    <s v="A. Informáticos"/>
    <s v="B12914685"/>
    <m/>
    <s v="www.m2sistemas.com"/>
    <m/>
    <s v="Activa"/>
    <m/>
    <s v="MADRID"/>
    <m/>
    <m/>
    <m/>
    <m/>
    <m/>
    <m/>
    <m/>
    <m/>
    <m/>
    <m/>
    <m/>
    <m/>
    <m/>
    <m/>
    <m/>
    <m/>
    <m/>
    <m/>
    <m/>
    <m/>
    <m/>
    <m/>
    <s v="No"/>
  </r>
  <r>
    <s v="XOBORG TECHNOLOGIES SL."/>
    <m/>
    <m/>
    <x v="4"/>
    <s v="09-02 923017400 -No disponible.10-02 923017400 -No disponible.10-02 923017400 Me atiende Noelia Gk , pendiente mandar porfolio y modelo colaborativo a info@xoborg.com sin Att.  "/>
    <s v="Venta especialista"/>
    <s v="Directors / managers / contacts are available, yet none related to the selected filter"/>
    <s v="+34 92/3017400"/>
    <m/>
    <m/>
    <s v="B. Integradores TI generalistas"/>
    <s v="B98239064"/>
    <m/>
    <s v="www.xoborg.com"/>
    <m/>
    <s v="Activa"/>
    <m/>
    <s v="SALAMANCA"/>
    <m/>
    <m/>
    <m/>
    <m/>
    <m/>
    <m/>
    <m/>
    <m/>
    <m/>
    <m/>
    <m/>
    <m/>
    <m/>
    <m/>
    <m/>
    <m/>
    <m/>
    <m/>
    <m/>
    <m/>
    <m/>
    <m/>
    <s v="No"/>
  </r>
  <r>
    <s v="INFORMATION SYSTEMS SERVICES PROFESIONALIA SL"/>
    <m/>
    <m/>
    <x v="3"/>
    <s v="09-02 679556646-No disponible. 10-02 679556646-No disponible.13-02 679556646-No disponible."/>
    <s v="Venta especialista"/>
    <s v="Ms Maria Del Carmen Garcia Casals"/>
    <s v="+34 67/9556646"/>
    <m/>
    <m/>
    <s v="B. Integradores TI generalistas"/>
    <s v="B09586694"/>
    <m/>
    <s v="www.iss-profesionalia.com"/>
    <m/>
    <s v="Activa"/>
    <m/>
    <s v="MADRID"/>
    <m/>
    <m/>
    <m/>
    <m/>
    <m/>
    <m/>
    <m/>
    <m/>
    <m/>
    <m/>
    <m/>
    <m/>
    <m/>
    <m/>
    <m/>
    <m/>
    <m/>
    <m/>
    <m/>
    <m/>
    <m/>
    <m/>
    <s v="No"/>
  </r>
  <r>
    <s v="ATRINIUM SL."/>
    <m/>
    <m/>
    <x v="0"/>
    <m/>
    <s v="Venta especialista"/>
    <s v="Directors / managers / contacts are available, yet none related to the selected filter"/>
    <s v="+34 95/1204565"/>
    <m/>
    <m/>
    <s v="E. Consultoras innovación digital"/>
    <s v="B88514518"/>
    <m/>
    <s v="www.atrinium.com"/>
    <m/>
    <s v="Activa"/>
    <m/>
    <s v="MALAGA"/>
    <m/>
    <m/>
    <m/>
    <m/>
    <m/>
    <m/>
    <m/>
    <m/>
    <m/>
    <m/>
    <m/>
    <m/>
    <m/>
    <m/>
    <m/>
    <m/>
    <m/>
    <m/>
    <m/>
    <m/>
    <m/>
    <m/>
    <s v="No"/>
  </r>
  <r>
    <s v="SOCIALONCE MARKETING&amp;INTERNET SOCIEDAD LIMITADA."/>
    <m/>
    <m/>
    <x v="0"/>
    <m/>
    <s v="Venta especialista"/>
    <s v="Directors / managers / contacts are available, yet none related to the selected filter"/>
    <s v="+34 87/6032807"/>
    <m/>
    <m/>
    <s v="E. Consultoras innovación digital"/>
    <s v="B63276174"/>
    <m/>
    <s v="www.social11.es"/>
    <m/>
    <s v="Activa"/>
    <m/>
    <s v="ZARAGOZA"/>
    <m/>
    <m/>
    <m/>
    <m/>
    <m/>
    <m/>
    <m/>
    <m/>
    <m/>
    <m/>
    <m/>
    <m/>
    <m/>
    <m/>
    <m/>
    <m/>
    <m/>
    <m/>
    <m/>
    <m/>
    <m/>
    <m/>
    <s v="No"/>
  </r>
  <r>
    <s v="WIDEUM SOLUTIONS S.L."/>
    <m/>
    <m/>
    <x v="3"/>
    <s v="09-02 961016036-Tlf erróneo particular. 936 07 29 67-No disponible. 10-02 936 07 29 67-No disponible.11-02 936 07 29 67-No disponible."/>
    <s v="Venta especialista"/>
    <s v="Mr Jose Lopez Mancha"/>
    <s v="+34 96/1016036"/>
    <m/>
    <m/>
    <s v="B. Integradores TI generalistas"/>
    <s v="B39675947"/>
    <m/>
    <s v="www.wideum.com"/>
    <m/>
    <s v="Activa"/>
    <m/>
    <s v="BARCELONA"/>
    <m/>
    <m/>
    <m/>
    <m/>
    <m/>
    <m/>
    <m/>
    <m/>
    <m/>
    <m/>
    <m/>
    <m/>
    <m/>
    <m/>
    <m/>
    <m/>
    <m/>
    <m/>
    <m/>
    <m/>
    <m/>
    <m/>
    <s v="No"/>
  </r>
  <r>
    <s v="MITRA GLOBAL SERVICES S.L."/>
    <m/>
    <m/>
    <x v="4"/>
    <s v="09-02 931 35 21 34- Gk Alan, comenta que lo va a trasladar a gerencia toma mi tlf de contacto y correo. "/>
    <s v="Venta especialista"/>
    <s v="Mr Indalencio Manas Carrasco"/>
    <s v="+34 62/7616875"/>
    <m/>
    <m/>
    <s v="B. Integradores TI generalistas"/>
    <s v="B88628193"/>
    <m/>
    <s v="www.mitrags.com"/>
    <m/>
    <s v="Activa"/>
    <m/>
    <s v="SANTA MARIA DE PALAUTORDERA"/>
    <m/>
    <m/>
    <m/>
    <m/>
    <m/>
    <m/>
    <m/>
    <m/>
    <m/>
    <m/>
    <m/>
    <m/>
    <m/>
    <m/>
    <m/>
    <m/>
    <m/>
    <m/>
    <m/>
    <m/>
    <m/>
    <m/>
    <s v="No"/>
  </r>
  <r>
    <s v="FIDESMO IBERIA SL."/>
    <m/>
    <m/>
    <x v="0"/>
    <m/>
    <s v="Venta especialista"/>
    <s v="Directors / managers / contacts are available, yet none related to the selected filter"/>
    <m/>
    <m/>
    <m/>
    <s v="E. Consultoras innovación digital"/>
    <s v="B88616842"/>
    <m/>
    <m/>
    <m/>
    <s v="Activa"/>
    <m/>
    <s v="MADRID"/>
    <m/>
    <m/>
    <m/>
    <m/>
    <m/>
    <m/>
    <m/>
    <m/>
    <m/>
    <m/>
    <m/>
    <m/>
    <m/>
    <m/>
    <m/>
    <m/>
    <m/>
    <m/>
    <m/>
    <m/>
    <m/>
    <m/>
    <s v="No"/>
  </r>
  <r>
    <s v="TUR Y LOZANO SL"/>
    <m/>
    <m/>
    <x v="0"/>
    <m/>
    <s v="Venta especialista"/>
    <s v="Mr Carlos Lozano Garcia"/>
    <m/>
    <m/>
    <m/>
    <s v="E. Consultoras innovación digital"/>
    <s v="B87643557"/>
    <m/>
    <s v="www.elete.es"/>
    <m/>
    <s v="Activa"/>
    <m/>
    <s v="PALMA"/>
    <m/>
    <m/>
    <m/>
    <m/>
    <m/>
    <m/>
    <m/>
    <m/>
    <m/>
    <m/>
    <m/>
    <m/>
    <m/>
    <m/>
    <m/>
    <m/>
    <m/>
    <m/>
    <m/>
    <m/>
    <m/>
    <m/>
    <s v="No"/>
  </r>
  <r>
    <s v="CETRA BASE SL."/>
    <m/>
    <m/>
    <x v="0"/>
    <m/>
    <s v="Venta especialista"/>
    <s v="Directors / managers / contacts are available, yet none related to the selected filter"/>
    <m/>
    <m/>
    <m/>
    <s v="E. Consultoras innovación digital"/>
    <s v="B74442740"/>
    <m/>
    <s v="www.cetrabase.com"/>
    <m/>
    <s v="Activa"/>
    <m/>
    <s v="MADRID"/>
    <m/>
    <m/>
    <m/>
    <m/>
    <m/>
    <m/>
    <m/>
    <m/>
    <m/>
    <m/>
    <m/>
    <m/>
    <m/>
    <m/>
    <m/>
    <m/>
    <m/>
    <m/>
    <m/>
    <m/>
    <m/>
    <m/>
    <s v="No"/>
  </r>
  <r>
    <s v="EPSILON MEDIA TECNOLOGIES SL"/>
    <m/>
    <m/>
    <x v="0"/>
    <m/>
    <s v="Venta especialista"/>
    <s v="Directors / managers / contacts are available, yet none related to the selected filter"/>
    <s v="+34 69/2736747"/>
    <m/>
    <m/>
    <s v="E. Consultoras innovación digital"/>
    <s v="B01834902"/>
    <m/>
    <s v="www.epsilonmedia.eu"/>
    <m/>
    <s v="Activa"/>
    <m/>
    <s v="ALCORCON"/>
    <m/>
    <m/>
    <m/>
    <m/>
    <m/>
    <m/>
    <m/>
    <m/>
    <m/>
    <m/>
    <m/>
    <m/>
    <m/>
    <m/>
    <m/>
    <m/>
    <m/>
    <m/>
    <m/>
    <m/>
    <m/>
    <m/>
    <s v="No"/>
  </r>
  <r>
    <s v="PROFESSIONAL ANSWER SL"/>
    <m/>
    <m/>
    <x v="0"/>
    <m/>
    <s v="Venta especialista"/>
    <s v="Directors / managers / contacts are available, yet none related to the selected filter"/>
    <s v="+34 91/4250027"/>
    <m/>
    <m/>
    <s v="E. Consultoras innovación digital"/>
    <s v="B82961095"/>
    <m/>
    <s v="www.respuestaprofesional.com"/>
    <m/>
    <s v="Activa"/>
    <m/>
    <s v="MADRID"/>
    <m/>
    <m/>
    <m/>
    <m/>
    <m/>
    <m/>
    <m/>
    <m/>
    <m/>
    <m/>
    <m/>
    <m/>
    <m/>
    <m/>
    <m/>
    <m/>
    <m/>
    <m/>
    <m/>
    <m/>
    <m/>
    <m/>
    <s v="No"/>
  </r>
  <r>
    <s v="LEADING DOCUMENT SOLUTIONS SOCIEDAD LIMITADA."/>
    <m/>
    <m/>
    <x v="4"/>
    <s v="09-02  944644422- Mail enviado a administracion@ldsinformatica.com Att. Txomin,  el 09/02 a las 12:17"/>
    <s v="Venta especialista"/>
    <s v="Directors / managers / contacts are available, yet none related to the selected filter"/>
    <s v="+34 94/4644422"/>
    <m/>
    <m/>
    <s v="B. Integradores TI generalistas"/>
    <s v="B01834910"/>
    <m/>
    <s v="www.ldsinformatica.com"/>
    <m/>
    <s v="Activa"/>
    <m/>
    <s v="LEIOA"/>
    <m/>
    <m/>
    <m/>
    <m/>
    <m/>
    <m/>
    <m/>
    <m/>
    <m/>
    <m/>
    <m/>
    <m/>
    <m/>
    <m/>
    <m/>
    <m/>
    <m/>
    <m/>
    <m/>
    <m/>
    <m/>
    <m/>
    <s v="No"/>
  </r>
  <r>
    <s v="POWEREYS SL."/>
    <m/>
    <m/>
    <x v="0"/>
    <m/>
    <s v="Venta especialista"/>
    <s v="Ms Maria Belen Cabanillas Gutierrez"/>
    <s v="+34 95/2293408"/>
    <m/>
    <m/>
    <s v="E. Consultoras innovación digital"/>
    <s v="B95619953"/>
    <m/>
    <m/>
    <m/>
    <s v="Activa"/>
    <m/>
    <s v="MALAGA"/>
    <m/>
    <m/>
    <m/>
    <m/>
    <m/>
    <m/>
    <m/>
    <m/>
    <m/>
    <m/>
    <m/>
    <m/>
    <m/>
    <m/>
    <m/>
    <m/>
    <m/>
    <m/>
    <m/>
    <m/>
    <m/>
    <m/>
    <s v="No"/>
  </r>
  <r>
    <s v="MARTINVAZSAP SL."/>
    <m/>
    <m/>
    <x v="0"/>
    <m/>
    <s v="Venta especialista"/>
    <s v="Directors / managers / contacts are available, yet none related to the selected filter"/>
    <m/>
    <m/>
    <m/>
    <s v="E. Consultoras innovación digital"/>
    <s v="B88038997"/>
    <m/>
    <m/>
    <m/>
    <s v="Activa"/>
    <m/>
    <s v="MADRID"/>
    <m/>
    <m/>
    <m/>
    <m/>
    <m/>
    <m/>
    <m/>
    <m/>
    <m/>
    <m/>
    <m/>
    <m/>
    <m/>
    <m/>
    <m/>
    <m/>
    <m/>
    <m/>
    <m/>
    <m/>
    <m/>
    <m/>
    <s v="No"/>
  </r>
  <r>
    <s v="OSAPIENS COE SPAIN SL."/>
    <m/>
    <m/>
    <x v="0"/>
    <m/>
    <s v="Venta especialista"/>
    <s v="Mr Mikel Corcuera Borea"/>
    <m/>
    <m/>
    <m/>
    <s v="E. Consultoras innovación digital"/>
    <s v="B30417778"/>
    <m/>
    <s v="www.osapiens.com"/>
    <m/>
    <s v="Activa"/>
    <m/>
    <s v="MADRID"/>
    <m/>
    <m/>
    <m/>
    <m/>
    <m/>
    <m/>
    <m/>
    <m/>
    <m/>
    <m/>
    <m/>
    <m/>
    <m/>
    <m/>
    <m/>
    <m/>
    <m/>
    <m/>
    <m/>
    <m/>
    <m/>
    <m/>
    <s v="No"/>
  </r>
  <r>
    <s v="ALT URGELL FIBRA SL."/>
    <m/>
    <m/>
    <x v="0"/>
    <m/>
    <s v="Venta especialista"/>
    <s v="Mr Javier Gracia Romero"/>
    <s v="+34 87/3450400"/>
    <m/>
    <m/>
    <s v="C. Integradores TI sectoriales"/>
    <s v="B95060521"/>
    <m/>
    <s v="www.alturgellfibra.cat"/>
    <m/>
    <s v="Activa"/>
    <m/>
    <s v="LA SEU D'URGELL"/>
    <m/>
    <m/>
    <m/>
    <m/>
    <m/>
    <m/>
    <m/>
    <m/>
    <m/>
    <m/>
    <m/>
    <m/>
    <m/>
    <m/>
    <m/>
    <m/>
    <m/>
    <m/>
    <m/>
    <m/>
    <m/>
    <m/>
    <s v="No"/>
  </r>
  <r>
    <s v="PRODUCTOS SERVICIOS MOVILES SL"/>
    <m/>
    <m/>
    <x v="0"/>
    <m/>
    <s v="Venta especialista"/>
    <s v="Mr Borja Calvet Bardaji"/>
    <s v="+34 91/1855708"/>
    <m/>
    <m/>
    <s v="E. Consultoras innovación digital"/>
    <s v="B70576061"/>
    <m/>
    <s v="www.psmoviles.com"/>
    <m/>
    <s v="Activa"/>
    <m/>
    <s v="MADRID"/>
    <m/>
    <m/>
    <m/>
    <m/>
    <m/>
    <m/>
    <m/>
    <m/>
    <m/>
    <m/>
    <m/>
    <m/>
    <m/>
    <m/>
    <m/>
    <m/>
    <m/>
    <m/>
    <m/>
    <m/>
    <m/>
    <m/>
    <s v="No"/>
  </r>
  <r>
    <s v="E2Y COMMERCE SL."/>
    <m/>
    <m/>
    <x v="0"/>
    <m/>
    <s v="Venta especialista"/>
    <s v="Directors / managers / contacts are available, yet none related to the selected filter"/>
    <m/>
    <m/>
    <m/>
    <s v="E. Consultoras innovación digital"/>
    <s v="B41938440"/>
    <m/>
    <m/>
    <m/>
    <s v="Activa"/>
    <m/>
    <s v="MADRID"/>
    <m/>
    <m/>
    <m/>
    <m/>
    <m/>
    <m/>
    <m/>
    <m/>
    <m/>
    <m/>
    <m/>
    <m/>
    <m/>
    <m/>
    <m/>
    <m/>
    <m/>
    <m/>
    <m/>
    <m/>
    <m/>
    <m/>
    <s v="No"/>
  </r>
  <r>
    <s v="ADVANCE TECHNOLOGY AND INNOVATION SYSTEMS CANTABRIA SL"/>
    <m/>
    <m/>
    <x v="2"/>
    <s v="09-02 942180304-No disponible.09-02 942180304-Comentan que ya son partners de la competencia y tienen exclusividad."/>
    <s v="Venta especialista"/>
    <s v="Directors / managers / contacts are available, yet none related to the selected filter"/>
    <s v="+34 94/2180304"/>
    <m/>
    <m/>
    <s v="B. Integradores TI generalistas"/>
    <s v="B20913257"/>
    <m/>
    <s v="www.artisca.com"/>
    <m/>
    <s v="Activa"/>
    <m/>
    <s v="TORRELAVEGA"/>
    <m/>
    <m/>
    <m/>
    <m/>
    <m/>
    <m/>
    <m/>
    <m/>
    <m/>
    <m/>
    <m/>
    <m/>
    <m/>
    <m/>
    <m/>
    <m/>
    <m/>
    <m/>
    <m/>
    <m/>
    <m/>
    <m/>
    <s v="No"/>
  </r>
  <r>
    <s v="TRABE SOLUCIONES SL"/>
    <m/>
    <m/>
    <x v="0"/>
    <m/>
    <s v="Venta especialista"/>
    <s v="Mr Marcos Abel Souto"/>
    <m/>
    <m/>
    <m/>
    <s v="E. Consultoras innovación digital"/>
    <s v="A41119034"/>
    <m/>
    <s v="www.trabesoluciones.es"/>
    <m/>
    <s v="Activa"/>
    <m/>
    <s v="A CORUÑA"/>
    <m/>
    <m/>
    <m/>
    <m/>
    <m/>
    <m/>
    <m/>
    <m/>
    <m/>
    <m/>
    <m/>
    <m/>
    <m/>
    <m/>
    <m/>
    <m/>
    <m/>
    <m/>
    <m/>
    <m/>
    <m/>
    <m/>
    <s v="No"/>
  </r>
  <r>
    <s v="GATTACA INFORMATION TECHNOLOGY SERVICES SL."/>
    <m/>
    <m/>
    <x v="3"/>
    <s v="09-02 917 37 40 05-Gk comenta que está sustituyendo toma nota, volver a llamar mañana por la mañana.10-02 917 37 40 05-Gk comenta que no es GATTACA que es otra empresa pero gattaca tiene registrado ahí el domicilio fisal comenta."/>
    <s v="Venta especialista"/>
    <s v="VILCRES GESTION EMPRESARIAL SL"/>
    <m/>
    <m/>
    <m/>
    <s v="B. Integradores TI generalistas"/>
    <s v="B88028931"/>
    <m/>
    <m/>
    <m/>
    <s v="Activa"/>
    <m/>
    <s v="MADRID"/>
    <m/>
    <m/>
    <m/>
    <m/>
    <m/>
    <m/>
    <m/>
    <m/>
    <m/>
    <m/>
    <m/>
    <m/>
    <m/>
    <m/>
    <m/>
    <m/>
    <m/>
    <m/>
    <m/>
    <m/>
    <m/>
    <m/>
    <s v="No"/>
  </r>
  <r>
    <s v="TAMIGO SPAIN DISTRIBUCION DE SOFTWARE SL."/>
    <m/>
    <m/>
    <x v="0"/>
    <m/>
    <s v="Venta especialista"/>
    <s v="Directors / managers / contacts are available, yet none related to the selected filter"/>
    <s v="+34 91/1196353"/>
    <m/>
    <m/>
    <s v="D. Desarrolladores de soluciones digitales básicas"/>
    <s v="B83114546"/>
    <m/>
    <s v="www.tamigo.es"/>
    <m/>
    <s v="Activa"/>
    <m/>
    <s v="MADRID"/>
    <m/>
    <m/>
    <m/>
    <m/>
    <m/>
    <m/>
    <m/>
    <m/>
    <m/>
    <m/>
    <m/>
    <m/>
    <m/>
    <m/>
    <m/>
    <m/>
    <m/>
    <m/>
    <m/>
    <m/>
    <m/>
    <m/>
    <s v="No"/>
  </r>
  <r>
    <s v="INTERSOFT OFIMATICA Y DESARROLLO SL"/>
    <m/>
    <m/>
    <x v="2"/>
    <m/>
    <s v="Venta especialista"/>
    <s v="Mr Javier Fernandez Ros"/>
    <s v="+34 95/0049400"/>
    <m/>
    <m/>
    <s v="A. Informáticos"/>
    <s v="B85519296"/>
    <m/>
    <s v="www.intersoftalmeria.es/"/>
    <m/>
    <s v="Activa"/>
    <m/>
    <s v="ALMERIA"/>
    <m/>
    <m/>
    <m/>
    <m/>
    <m/>
    <m/>
    <m/>
    <m/>
    <m/>
    <m/>
    <m/>
    <m/>
    <m/>
    <m/>
    <m/>
    <m/>
    <m/>
    <m/>
    <m/>
    <m/>
    <m/>
    <m/>
    <s v="No"/>
  </r>
  <r>
    <s v="DATA 911 EUROPE SL"/>
    <m/>
    <m/>
    <x v="4"/>
    <s v="09-02 934465999- Isabel gk se toma mi tlf y me devuelve la llamada el dto. Correspondiente. _x000a_"/>
    <s v="Venta especialista"/>
    <s v="Directors / managers / contacts are available, yet none related to the selected filter"/>
    <s v="+34 93/4465999"/>
    <m/>
    <m/>
    <s v="B. Integradores TI generalistas"/>
    <s v="B76681568"/>
    <m/>
    <s v="www.data911.eu"/>
    <m/>
    <s v="Activa"/>
    <m/>
    <s v="BARCELONA"/>
    <m/>
    <m/>
    <m/>
    <m/>
    <m/>
    <m/>
    <m/>
    <m/>
    <m/>
    <m/>
    <m/>
    <m/>
    <m/>
    <m/>
    <m/>
    <m/>
    <m/>
    <m/>
    <m/>
    <m/>
    <m/>
    <m/>
    <s v="No"/>
  </r>
  <r>
    <s v="GRUPO APUYEN SL"/>
    <m/>
    <m/>
    <x v="0"/>
    <m/>
    <s v="Venta especialista"/>
    <s v="Ms Maria Pilar Bosch Aguilar"/>
    <s v="+34 96/3559516"/>
    <m/>
    <m/>
    <s v="E. Consultoras innovación digital"/>
    <s v="B98684574"/>
    <m/>
    <s v="www.grupoapuyen.com"/>
    <m/>
    <s v="Activa"/>
    <m/>
    <s v="VALENCIA"/>
    <m/>
    <m/>
    <m/>
    <m/>
    <m/>
    <m/>
    <m/>
    <m/>
    <m/>
    <m/>
    <m/>
    <m/>
    <m/>
    <m/>
    <m/>
    <m/>
    <m/>
    <m/>
    <m/>
    <m/>
    <m/>
    <m/>
    <s v="No"/>
  </r>
  <r>
    <s v="SOLPORT SISTEMAS SL"/>
    <m/>
    <m/>
    <x v="0"/>
    <m/>
    <s v="Venta especialista"/>
    <s v="Mr Santiago Gomez Garcia"/>
    <s v="+34 93/5677676"/>
    <m/>
    <m/>
    <s v="E. Consultoras innovación digital"/>
    <s v="B42740639"/>
    <m/>
    <s v="www.solport.net"/>
    <m/>
    <s v="Activa"/>
    <m/>
    <s v="BARCELONA"/>
    <m/>
    <m/>
    <m/>
    <m/>
    <m/>
    <m/>
    <m/>
    <m/>
    <m/>
    <m/>
    <m/>
    <m/>
    <m/>
    <m/>
    <m/>
    <m/>
    <m/>
    <m/>
    <m/>
    <m/>
    <m/>
    <m/>
    <s v="No"/>
  </r>
  <r>
    <s v="SISTEMAS LEGISLATIVOS Y ENTORNOS INFORMATICOS SA"/>
    <m/>
    <m/>
    <x v="0"/>
    <m/>
    <s v="Venta especialista"/>
    <s v="Mr Francisco Jose Almonacil Mora"/>
    <s v="+34 96/3576611"/>
    <m/>
    <m/>
    <s v="E. Consultoras innovación digital"/>
    <s v="B65285538"/>
    <m/>
    <s v="www.sislei.com"/>
    <m/>
    <s v="Activa"/>
    <m/>
    <s v="VALENCIA"/>
    <m/>
    <m/>
    <m/>
    <m/>
    <m/>
    <m/>
    <m/>
    <m/>
    <m/>
    <m/>
    <m/>
    <m/>
    <m/>
    <m/>
    <m/>
    <m/>
    <m/>
    <m/>
    <m/>
    <m/>
    <m/>
    <m/>
    <s v="No"/>
  </r>
  <r>
    <s v="MARQUESAL TELECOM SOCIEDAD LIMITADA."/>
    <m/>
    <m/>
    <x v="3"/>
    <m/>
    <s v="Venta especialista"/>
    <s v="Directors / managers / contacts are available, yet none related to the selected filter"/>
    <m/>
    <m/>
    <m/>
    <s v="A. Informáticos"/>
    <s v="B12440061"/>
    <m/>
    <m/>
    <m/>
    <s v="Activa"/>
    <m/>
    <s v="ASTORGA"/>
    <m/>
    <m/>
    <m/>
    <m/>
    <m/>
    <m/>
    <m/>
    <m/>
    <m/>
    <m/>
    <m/>
    <m/>
    <m/>
    <m/>
    <m/>
    <m/>
    <m/>
    <m/>
    <m/>
    <m/>
    <m/>
    <m/>
    <s v="No"/>
  </r>
  <r>
    <s v="CAB ORDENADORES SL"/>
    <m/>
    <m/>
    <x v="4"/>
    <s v="Mail enviado a administracion@grupocab.es el 2/2 a las 12:10. att: vanesa"/>
    <s v="Juan"/>
    <s v="Mr Agustin Lorenzo Gomez"/>
    <s v="+34 92/3188453"/>
    <m/>
    <m/>
    <s v="A. Informáticos"/>
    <s v="B76314152"/>
    <m/>
    <s v="www.grupocab.es"/>
    <m/>
    <s v="Activa"/>
    <m/>
    <s v="SALAMANCA"/>
    <m/>
    <m/>
    <m/>
    <m/>
    <m/>
    <m/>
    <m/>
    <m/>
    <m/>
    <m/>
    <m/>
    <m/>
    <m/>
    <m/>
    <m/>
    <m/>
    <m/>
    <m/>
    <m/>
    <m/>
    <m/>
    <m/>
    <s v="No"/>
  </r>
  <r>
    <s v="MINORISA DE SISTEMAS INFORMATICOS Y DE GESTION SL"/>
    <m/>
    <m/>
    <x v="4"/>
    <s v="Mail enviado a facturacio@minorisa.net el 2/2 a las 12:32"/>
    <s v="Venta especialista"/>
    <s v="Directors / managers / contacts are available, yet none related to the selected filter"/>
    <s v="+34 93/8748686"/>
    <m/>
    <m/>
    <s v="A. Informáticos"/>
    <s v="B88384656"/>
    <m/>
    <s v="www.minorisacat.com"/>
    <m/>
    <s v="Activa"/>
    <m/>
    <s v="SANT FRUITOS DE BAGES"/>
    <m/>
    <m/>
    <m/>
    <m/>
    <m/>
    <m/>
    <m/>
    <m/>
    <m/>
    <m/>
    <m/>
    <m/>
    <m/>
    <m/>
    <m/>
    <m/>
    <m/>
    <m/>
    <m/>
    <m/>
    <m/>
    <m/>
    <s v="No"/>
  </r>
  <r>
    <s v="ZOOCHA SOCIEDAD LIMITADA."/>
    <m/>
    <m/>
    <x v="0"/>
    <m/>
    <s v="Venta especialista"/>
    <s v="Mr Peter Huggins William"/>
    <m/>
    <m/>
    <m/>
    <s v="E. Consultoras innovación digital"/>
    <s v="B06879191"/>
    <m/>
    <m/>
    <m/>
    <s v="Activa"/>
    <m/>
    <s v="VALENCIA"/>
    <m/>
    <m/>
    <m/>
    <m/>
    <m/>
    <m/>
    <m/>
    <m/>
    <m/>
    <m/>
    <m/>
    <m/>
    <m/>
    <m/>
    <m/>
    <m/>
    <m/>
    <m/>
    <m/>
    <m/>
    <m/>
    <m/>
    <s v="No"/>
  </r>
  <r>
    <s v="CIMA NUEVAS TECNOLOGIAS INFORMATICAS SL"/>
    <m/>
    <m/>
    <x v="4"/>
    <s v="Mail enviado el 2/2 a las 14:25"/>
    <s v="Venta especialista"/>
    <s v="Directors / managers / contacts are available, yet none related to the selected filter"/>
    <s v="+34 94/8361078"/>
    <m/>
    <m/>
    <s v="A. Informáticos"/>
    <s v="B01834894"/>
    <m/>
    <s v="www.cimanti.es"/>
    <m/>
    <s v="Activa"/>
    <m/>
    <s v="HUARTE/UHARTE"/>
    <m/>
    <m/>
    <m/>
    <m/>
    <m/>
    <m/>
    <m/>
    <m/>
    <m/>
    <m/>
    <m/>
    <m/>
    <m/>
    <m/>
    <m/>
    <m/>
    <m/>
    <m/>
    <m/>
    <m/>
    <m/>
    <m/>
    <s v="No"/>
  </r>
  <r>
    <s v="EIVOR SYSTEMS, SOCIEDAD LIMITADA."/>
    <m/>
    <m/>
    <x v="4"/>
    <s v="09-02 607194829-Mail enviado  comercial@eivor.es sin Att. Gk Zaneira el 09/02 a las 12:22"/>
    <s v="Venta especialista"/>
    <s v="Directors / managers / contacts are available, yet none related to the selected filter"/>
    <s v="+34 60/7194829"/>
    <m/>
    <m/>
    <s v="B. Integradores TI generalistas"/>
    <s v="B60991296"/>
    <m/>
    <s v="www.eivor.es"/>
    <m/>
    <s v="Activa"/>
    <m/>
    <s v="LAS PALMAS DE GRAN CANARIA"/>
    <m/>
    <m/>
    <m/>
    <m/>
    <m/>
    <m/>
    <m/>
    <m/>
    <m/>
    <m/>
    <m/>
    <m/>
    <m/>
    <m/>
    <m/>
    <m/>
    <m/>
    <m/>
    <m/>
    <m/>
    <m/>
    <m/>
    <s v="No"/>
  </r>
  <r>
    <s v="SMART WORLD AND THINGS SL."/>
    <m/>
    <m/>
    <x v="0"/>
    <m/>
    <s v="Venta especialista"/>
    <s v="Directors / managers / contacts are available, yet none related to the selected filter"/>
    <s v="+34 69/7820619"/>
    <m/>
    <m/>
    <s v="C. Integradores TI sectoriales"/>
    <s v="B63853055"/>
    <m/>
    <s v="www.swat-id.com"/>
    <m/>
    <s v="Activa"/>
    <m/>
    <s v="VILAMARXANT"/>
    <m/>
    <m/>
    <m/>
    <m/>
    <m/>
    <m/>
    <m/>
    <m/>
    <m/>
    <m/>
    <m/>
    <m/>
    <m/>
    <m/>
    <m/>
    <m/>
    <m/>
    <m/>
    <m/>
    <m/>
    <m/>
    <m/>
    <s v="No"/>
  </r>
  <r>
    <s v="SERRALA FINANCE &amp; DATA SOLUTIONS SPAIN SL."/>
    <m/>
    <m/>
    <x v="3"/>
    <s v="09-02 Sin tlf.  https://www.serrala.com/"/>
    <s v="Venta especialista"/>
    <s v="Ms Fabiola Enciso Parra"/>
    <m/>
    <m/>
    <m/>
    <s v="B. Integradores TI generalistas"/>
    <s v="B13812607"/>
    <m/>
    <m/>
    <m/>
    <s v="Activa"/>
    <m/>
    <s v="BARCELONA"/>
    <m/>
    <m/>
    <m/>
    <m/>
    <m/>
    <m/>
    <m/>
    <m/>
    <m/>
    <m/>
    <m/>
    <m/>
    <m/>
    <m/>
    <m/>
    <m/>
    <m/>
    <m/>
    <m/>
    <m/>
    <m/>
    <m/>
    <s v="No"/>
  </r>
  <r>
    <s v="NOMINA FOKE SERVICIOS INFORMATICOS SA"/>
    <m/>
    <m/>
    <x v="1"/>
    <m/>
    <s v="Venta especialista"/>
    <s v="Directors / managers / contacts are available, yet none related to the selected filter"/>
    <s v="+34 91/0032122"/>
    <m/>
    <m/>
    <s v="A. Informáticos"/>
    <s v="B10967032"/>
    <m/>
    <s v="www.grupocastilla.es"/>
    <m/>
    <s v="Activa"/>
    <m/>
    <s v="RIUDOMS"/>
    <m/>
    <m/>
    <m/>
    <m/>
    <m/>
    <m/>
    <m/>
    <m/>
    <m/>
    <m/>
    <m/>
    <m/>
    <m/>
    <m/>
    <m/>
    <m/>
    <m/>
    <m/>
    <m/>
    <m/>
    <m/>
    <m/>
    <s v="No"/>
  </r>
  <r>
    <s v="DELIVER TIC "/>
    <m/>
    <m/>
    <x v="4"/>
    <m/>
    <s v="Luis"/>
    <s v="Directors / managers / contacts are available, yet none related to the selected filter"/>
    <m/>
    <m/>
    <s v="912 531 587"/>
    <s v="A. Informáticos"/>
    <s v="A48119822"/>
    <m/>
    <m/>
    <m/>
    <s v="Activa"/>
    <m/>
    <s v="MADRID"/>
    <m/>
    <m/>
    <m/>
    <m/>
    <m/>
    <m/>
    <m/>
    <m/>
    <m/>
    <m/>
    <m/>
    <m/>
    <m/>
    <m/>
    <m/>
    <m/>
    <m/>
    <m/>
    <m/>
    <m/>
    <m/>
    <m/>
    <s v="No"/>
  </r>
  <r>
    <s v="SISTEMAS DE ACCESO INTERACTIVO SL"/>
    <m/>
    <m/>
    <x v="0"/>
    <m/>
    <s v="Venta especialista"/>
    <s v="Directors / managers / contacts are available, yet none related to the selected filter"/>
    <s v="+34 90/2141312"/>
    <m/>
    <m/>
    <s v="C. Integradores TI sectoriales"/>
    <s v="B101268806"/>
    <m/>
    <s v="www.sai.es"/>
    <m/>
    <s v="Activa"/>
    <m/>
    <s v="RUBI"/>
    <m/>
    <m/>
    <m/>
    <m/>
    <m/>
    <m/>
    <m/>
    <m/>
    <m/>
    <m/>
    <m/>
    <m/>
    <m/>
    <m/>
    <m/>
    <m/>
    <m/>
    <m/>
    <m/>
    <m/>
    <m/>
    <m/>
    <s v="No"/>
  </r>
  <r>
    <s v="BWATR IBERICA SL."/>
    <m/>
    <m/>
    <x v="0"/>
    <m/>
    <s v="Venta especialista"/>
    <s v="There is no Directors / managers / contacts information for this company"/>
    <m/>
    <m/>
    <m/>
    <s v="E. Consultoras innovación digital"/>
    <s v="B105960351"/>
    <m/>
    <m/>
    <m/>
    <s v="Activa"/>
    <m/>
    <s v="MADRID"/>
    <m/>
    <m/>
    <m/>
    <m/>
    <m/>
    <m/>
    <m/>
    <m/>
    <m/>
    <m/>
    <m/>
    <m/>
    <m/>
    <m/>
    <m/>
    <m/>
    <m/>
    <m/>
    <m/>
    <m/>
    <m/>
    <m/>
    <s v="No"/>
  </r>
  <r>
    <s v="VIRTUALIZE TO SERVE SERVICIOS CONSULTORIA INFORMATICA SL"/>
    <m/>
    <m/>
    <x v="4"/>
    <s v="02.02 Me pide que le llame en otro momento"/>
    <s v="María"/>
    <s v="Directors / managers / contacts are available, yet none related to the selected filter"/>
    <s v="618 36 39 25"/>
    <m/>
    <m/>
    <s v="A. Informáticos"/>
    <s v="A19024251"/>
    <m/>
    <m/>
    <m/>
    <s v="Activa"/>
    <m/>
    <s v="TERRASSA"/>
    <m/>
    <m/>
    <m/>
    <m/>
    <m/>
    <m/>
    <m/>
    <m/>
    <m/>
    <m/>
    <m/>
    <m/>
    <m/>
    <m/>
    <m/>
    <m/>
    <m/>
    <m/>
    <m/>
    <m/>
    <m/>
    <m/>
    <s v="No"/>
  </r>
  <r>
    <s v="SECUTIX IBERIA S.L."/>
    <m/>
    <m/>
    <x v="0"/>
    <m/>
    <s v="Venta especialista"/>
    <s v="Mr Retus Mueller"/>
    <m/>
    <m/>
    <m/>
    <s v="E. Consultoras innovación digital"/>
    <s v="B85186542"/>
    <m/>
    <m/>
    <m/>
    <s v="Activa"/>
    <m/>
    <s v="GRANADA"/>
    <m/>
    <m/>
    <m/>
    <m/>
    <m/>
    <m/>
    <m/>
    <m/>
    <m/>
    <m/>
    <m/>
    <m/>
    <m/>
    <m/>
    <m/>
    <m/>
    <m/>
    <m/>
    <m/>
    <m/>
    <m/>
    <m/>
    <s v="No"/>
  </r>
  <r>
    <s v="AVANZIR-TIC SOCIEDAD LIMITADA"/>
    <m/>
    <m/>
    <x v="2"/>
    <m/>
    <s v="María"/>
    <s v="Mr Francisco Javier Laguardia Sada"/>
    <s v="976 30 44 41"/>
    <m/>
    <m/>
    <s v="A. Informáticos"/>
    <s v="B99237885"/>
    <m/>
    <m/>
    <m/>
    <s v="Activa"/>
    <m/>
    <s v="ZARAGOZA"/>
    <m/>
    <m/>
    <m/>
    <m/>
    <m/>
    <m/>
    <m/>
    <m/>
    <m/>
    <m/>
    <m/>
    <m/>
    <m/>
    <m/>
    <m/>
    <m/>
    <m/>
    <m/>
    <m/>
    <m/>
    <m/>
    <m/>
    <s v="No"/>
  </r>
  <r>
    <s v="FLEXMYROOM INSURETECH SL."/>
    <m/>
    <m/>
    <x v="0"/>
    <m/>
    <s v="Venta especialista"/>
    <s v="Mr Jaime Guillot De Mergelina"/>
    <s v="+34 86/5793816"/>
    <m/>
    <m/>
    <s v="C. Integradores TI sectoriales"/>
    <s v="B42687616"/>
    <m/>
    <s v="www.flexmyroom.com"/>
    <m/>
    <s v="Activa"/>
    <m/>
    <s v="BENIDORM"/>
    <m/>
    <m/>
    <m/>
    <m/>
    <m/>
    <m/>
    <m/>
    <m/>
    <m/>
    <m/>
    <m/>
    <m/>
    <m/>
    <m/>
    <m/>
    <m/>
    <m/>
    <m/>
    <m/>
    <m/>
    <m/>
    <m/>
    <s v="No"/>
  </r>
  <r>
    <s v="AUTTIC SERVICIOS INFORMATICOS SL."/>
    <m/>
    <m/>
    <x v="2"/>
    <m/>
    <s v="Luis"/>
    <s v="Directors / managers / contacts are available, yet none related to the selected filter"/>
    <s v="+34 96/1318240"/>
    <m/>
    <m/>
    <s v="A. Informáticos"/>
    <s v="A14937090"/>
    <m/>
    <s v="www.auttic.com"/>
    <m/>
    <s v="Activa"/>
    <m/>
    <s v="PATERNA"/>
    <m/>
    <m/>
    <m/>
    <m/>
    <m/>
    <m/>
    <m/>
    <m/>
    <m/>
    <m/>
    <m/>
    <m/>
    <m/>
    <m/>
    <m/>
    <m/>
    <m/>
    <m/>
    <m/>
    <m/>
    <m/>
    <m/>
    <s v="No"/>
  </r>
  <r>
    <s v="BIOS MANAGEMENT SOLUTIONS SL."/>
    <m/>
    <m/>
    <x v="3"/>
    <s v="09-02 916684442- No disponible.10-02 916684442- No disponible.11-02 916684442- No disponible."/>
    <s v="Venta especialista"/>
    <s v="Mr Fabio Ghi"/>
    <s v="+34 91/6684442"/>
    <m/>
    <m/>
    <s v="B. Integradores TI generalistas"/>
    <s v="A10370286"/>
    <m/>
    <s v="www.biosmanagement.com"/>
    <m/>
    <s v="Activa"/>
    <m/>
    <s v="MADRID"/>
    <m/>
    <m/>
    <m/>
    <m/>
    <m/>
    <m/>
    <m/>
    <m/>
    <m/>
    <m/>
    <m/>
    <m/>
    <m/>
    <m/>
    <m/>
    <m/>
    <m/>
    <m/>
    <m/>
    <m/>
    <m/>
    <m/>
    <s v="No"/>
  </r>
  <r>
    <s v="DOCEO SOFTWARE SL"/>
    <m/>
    <m/>
    <x v="0"/>
    <m/>
    <s v="Venta especialista"/>
    <s v="Directors / managers / contacts are available, yet none related to the selected filter"/>
    <s v="+34 97/2982287"/>
    <m/>
    <m/>
    <s v="D. Desarrolladores de soluciones digitales básicas"/>
    <s v="B97394359"/>
    <m/>
    <s v="www.doceosoftware.com"/>
    <m/>
    <s v="Activa"/>
    <m/>
    <s v="GIRONA"/>
    <m/>
    <m/>
    <m/>
    <m/>
    <m/>
    <m/>
    <m/>
    <m/>
    <m/>
    <m/>
    <m/>
    <m/>
    <m/>
    <m/>
    <m/>
    <m/>
    <m/>
    <m/>
    <m/>
    <m/>
    <m/>
    <m/>
    <s v="No"/>
  </r>
  <r>
    <s v="SCOLAB SOFTWARE COLABORATIVO SOCIEDAD LIMITADA."/>
    <m/>
    <m/>
    <x v="0"/>
    <m/>
    <s v="Venta especialista"/>
    <s v="Directors / managers / contacts are available, yet none related to the selected filter"/>
    <s v="+34 60/0554474"/>
    <m/>
    <m/>
    <s v="D. Desarrolladores de soluciones digitales básicas"/>
    <s v="B101594012"/>
    <m/>
    <m/>
    <m/>
    <s v="Activa"/>
    <m/>
    <s v="LORIGUILLA"/>
    <m/>
    <m/>
    <m/>
    <m/>
    <m/>
    <m/>
    <m/>
    <m/>
    <m/>
    <m/>
    <m/>
    <m/>
    <m/>
    <m/>
    <m/>
    <m/>
    <m/>
    <m/>
    <m/>
    <m/>
    <m/>
    <m/>
    <s v="No"/>
  </r>
  <r>
    <s v="ANER VITORIA SL"/>
    <m/>
    <m/>
    <x v="0"/>
    <m/>
    <s v="Venta especialista"/>
    <s v="Mr Jose Maria Ansola Arrieta"/>
    <s v="+34 94/5203607"/>
    <m/>
    <m/>
    <s v="E. Consultoras innovación digital"/>
    <s v="A236768912"/>
    <m/>
    <s v="www.anervitoria.com"/>
    <m/>
    <s v="Activa"/>
    <m/>
    <s v="VITORIA-GASTEIZ"/>
    <m/>
    <m/>
    <m/>
    <m/>
    <m/>
    <m/>
    <m/>
    <m/>
    <m/>
    <m/>
    <m/>
    <m/>
    <m/>
    <m/>
    <m/>
    <m/>
    <m/>
    <m/>
    <m/>
    <m/>
    <m/>
    <m/>
    <s v="No"/>
  </r>
  <r>
    <s v="INFORMATICA Y COMUNICACIONES NAVARRA SAL"/>
    <m/>
    <m/>
    <x v="4"/>
    <m/>
    <s v="Luis"/>
    <s v="Mr David Celorrio Mateos"/>
    <s v="+34 94/8196402"/>
    <m/>
    <m/>
    <s v="A. Informáticos"/>
    <s v="A288186624"/>
    <m/>
    <s v="www.icnavarra.es"/>
    <m/>
    <s v="Activa"/>
    <m/>
    <s v="PAMPLONA/IRUÑA"/>
    <m/>
    <m/>
    <m/>
    <m/>
    <m/>
    <m/>
    <m/>
    <m/>
    <m/>
    <m/>
    <m/>
    <m/>
    <m/>
    <m/>
    <m/>
    <m/>
    <m/>
    <m/>
    <m/>
    <m/>
    <m/>
    <m/>
    <s v="No"/>
  </r>
  <r>
    <s v="SUMAMOOS BI &amp; DIGITAL CHANNELS SL."/>
    <m/>
    <m/>
    <x v="0"/>
    <m/>
    <s v="Venta especialista"/>
    <s v="Mr Pablo Barrachina Pastor"/>
    <s v="+34 96/5555863"/>
    <m/>
    <m/>
    <s v="E. Consultoras innovación digital"/>
    <s v="B54849930"/>
    <m/>
    <s v="www.sumamoos.com"/>
    <m/>
    <s v="Activa"/>
    <m/>
    <s v="ALICANTE/ALACANT"/>
    <m/>
    <m/>
    <m/>
    <m/>
    <m/>
    <m/>
    <m/>
    <m/>
    <m/>
    <m/>
    <m/>
    <m/>
    <m/>
    <m/>
    <m/>
    <m/>
    <m/>
    <m/>
    <m/>
    <m/>
    <m/>
    <m/>
    <s v="No"/>
  </r>
  <r>
    <s v="SERVICI BALEAR DE TECNOLOGIA DE LA INFORMACIO SL"/>
    <m/>
    <m/>
    <x v="0"/>
    <m/>
    <s v="Venta especialista"/>
    <s v="Directors / managers / contacts are available, yet none related to the selected filter"/>
    <s v="+34 97/1498476"/>
    <m/>
    <m/>
    <s v="E. Consultoras innovación digital"/>
    <s v="B57094930"/>
    <m/>
    <s v="www.barraite.com"/>
    <m/>
    <s v="Activa"/>
    <m/>
    <s v="PALMA"/>
    <m/>
    <m/>
    <m/>
    <m/>
    <m/>
    <m/>
    <m/>
    <m/>
    <m/>
    <m/>
    <m/>
    <m/>
    <m/>
    <m/>
    <m/>
    <m/>
    <m/>
    <m/>
    <m/>
    <m/>
    <m/>
    <m/>
    <s v="No"/>
  </r>
  <r>
    <s v="IKUSI SOLUCIONES DE NEGOCIO SL."/>
    <m/>
    <m/>
    <x v="2"/>
    <s v="09-02  689777577- No disponible https://www.ikusi.com/ 918 30 59 87- No estan interesados en colaborar."/>
    <s v="Venta especialista"/>
    <s v="Directors / managers / contacts are available, yet none related to the selected filter"/>
    <s v="+34 68/9777577"/>
    <m/>
    <m/>
    <s v="B. Integradores TI generalistas"/>
    <s v="B88259379"/>
    <m/>
    <m/>
    <m/>
    <s v="Activa"/>
    <m/>
    <s v="DONOSTIA/SAN SEBASTIAN"/>
    <m/>
    <m/>
    <m/>
    <m/>
    <m/>
    <m/>
    <m/>
    <m/>
    <m/>
    <m/>
    <m/>
    <m/>
    <m/>
    <m/>
    <m/>
    <m/>
    <m/>
    <m/>
    <m/>
    <m/>
    <m/>
    <m/>
    <s v="No"/>
  </r>
  <r>
    <s v="BITTACORA INFORMATICA Y DISEÑO SL L"/>
    <m/>
    <m/>
    <x v="1"/>
    <m/>
    <s v="María"/>
    <s v="Mr Manuel Cordero Ramirez"/>
    <s v="+34 92/4273450"/>
    <m/>
    <m/>
    <s v="A. Informáticos"/>
    <s v="A08747390"/>
    <m/>
    <s v="www.bittacora.com"/>
    <m/>
    <s v="Activa"/>
    <m/>
    <s v="BADAJOZ"/>
    <m/>
    <m/>
    <m/>
    <m/>
    <m/>
    <m/>
    <m/>
    <m/>
    <m/>
    <m/>
    <m/>
    <m/>
    <m/>
    <m/>
    <m/>
    <m/>
    <m/>
    <m/>
    <m/>
    <m/>
    <m/>
    <m/>
    <s v="No"/>
  </r>
  <r>
    <s v="TECNOLOGIA Y ASESORAMIENTO DE SOFTWARES SL"/>
    <m/>
    <m/>
    <x v="0"/>
    <m/>
    <s v="Venta especialista"/>
    <s v="Mr Cristobal Alonso Suarez"/>
    <s v="+34 98/5285255"/>
    <m/>
    <m/>
    <s v="D. Desarrolladores de soluciones digitales básicas"/>
    <s v="B65826331"/>
    <m/>
    <s v="www.tstinformatica.es"/>
    <m/>
    <s v="Activa"/>
    <m/>
    <s v="OVIEDO"/>
    <m/>
    <m/>
    <m/>
    <m/>
    <m/>
    <m/>
    <m/>
    <m/>
    <m/>
    <m/>
    <m/>
    <m/>
    <m/>
    <m/>
    <m/>
    <m/>
    <m/>
    <m/>
    <m/>
    <m/>
    <m/>
    <m/>
    <s v="No"/>
  </r>
  <r>
    <s v="CAMALEON SYSTEMS GROUP SL"/>
    <m/>
    <m/>
    <x v="3"/>
    <s v="09-02  93 870 90 30- Es un callcenter que solo atiene a clientes. "/>
    <s v="Venta especialista"/>
    <s v="Mr Pere Tura Pou"/>
    <m/>
    <m/>
    <m/>
    <s v="B. Integradores TI generalistas"/>
    <s v="B87993887"/>
    <m/>
    <s v="www.catalogplayer.com"/>
    <m/>
    <s v="Activa"/>
    <m/>
    <s v="GRANOLLERS"/>
    <m/>
    <m/>
    <m/>
    <m/>
    <m/>
    <m/>
    <m/>
    <m/>
    <m/>
    <m/>
    <m/>
    <m/>
    <m/>
    <m/>
    <m/>
    <m/>
    <m/>
    <m/>
    <m/>
    <m/>
    <m/>
    <m/>
    <s v="No"/>
  </r>
  <r>
    <s v="ABANCA GESTION OPERATIVA SA."/>
    <m/>
    <m/>
    <x v="0"/>
    <m/>
    <s v="Venta especialista"/>
    <s v="Mr Alfonso Alvarez Acevedo"/>
    <m/>
    <m/>
    <m/>
    <s v="E. Consultoras innovación digital"/>
    <s v="B67431973"/>
    <m/>
    <m/>
    <m/>
    <s v="Activa"/>
    <m/>
    <s v="A CORUÑA"/>
    <m/>
    <m/>
    <m/>
    <m/>
    <m/>
    <m/>
    <m/>
    <m/>
    <m/>
    <m/>
    <m/>
    <m/>
    <m/>
    <m/>
    <m/>
    <m/>
    <m/>
    <m/>
    <m/>
    <m/>
    <m/>
    <m/>
    <s v="No"/>
  </r>
  <r>
    <s v="DALLONSES S.L."/>
    <m/>
    <m/>
    <x v="0"/>
    <m/>
    <s v="Venta especialista"/>
    <s v="Bernat Bombi Valcarcel"/>
    <s v="+34 93/5951727"/>
    <m/>
    <m/>
    <s v="E. Consultoras innovación digital"/>
    <s v="B95017844"/>
    <m/>
    <s v="www.dallonses.com"/>
    <m/>
    <s v="Activa"/>
    <m/>
    <s v="BARCELONA"/>
    <m/>
    <m/>
    <m/>
    <m/>
    <m/>
    <m/>
    <m/>
    <m/>
    <m/>
    <m/>
    <m/>
    <m/>
    <m/>
    <m/>
    <m/>
    <m/>
    <m/>
    <m/>
    <m/>
    <m/>
    <m/>
    <m/>
    <s v="No"/>
  </r>
  <r>
    <s v="ARKANA CONSULTORES SOCIEDAD LIMITADA."/>
    <m/>
    <m/>
    <x v="0"/>
    <m/>
    <s v="Venta especialista"/>
    <s v="BAZINGA SYETEMS SLU"/>
    <s v="+34 63/8878619"/>
    <m/>
    <m/>
    <s v="E. Consultoras innovación digital"/>
    <s v="B27871441"/>
    <m/>
    <m/>
    <m/>
    <s v="Activa"/>
    <m/>
    <s v="LEON"/>
    <m/>
    <m/>
    <m/>
    <m/>
    <m/>
    <m/>
    <m/>
    <m/>
    <m/>
    <m/>
    <m/>
    <m/>
    <m/>
    <m/>
    <m/>
    <m/>
    <m/>
    <m/>
    <m/>
    <m/>
    <m/>
    <m/>
    <s v="No"/>
  </r>
  <r>
    <s v="BITING BIT CAMPUS, SOCIEDAD LIMITADA."/>
    <m/>
    <m/>
    <x v="0"/>
    <m/>
    <s v="Venta especialista"/>
    <s v="Directors / managers / contacts are available, yet none related to the selected filter"/>
    <s v="+34 63/8182992"/>
    <m/>
    <m/>
    <s v="E. Consultoras innovación digital"/>
    <s v="A28819383"/>
    <m/>
    <s v="www.bitingbit.es"/>
    <m/>
    <s v="Activa"/>
    <m/>
    <s v="SAN BARTOLOME DE TIRAJANA"/>
    <m/>
    <m/>
    <m/>
    <m/>
    <m/>
    <m/>
    <m/>
    <m/>
    <m/>
    <m/>
    <m/>
    <m/>
    <m/>
    <m/>
    <m/>
    <m/>
    <m/>
    <m/>
    <m/>
    <m/>
    <m/>
    <m/>
    <s v="No"/>
  </r>
  <r>
    <s v="PROYECTOS TECNICOS INTERNET SL."/>
    <m/>
    <m/>
    <x v="0"/>
    <m/>
    <s v="Venta especialista"/>
    <s v="Directors / managers / contacts are available, yet none related to the selected filter"/>
    <m/>
    <m/>
    <m/>
    <s v="E. Consultoras innovación digital"/>
    <s v="B86859329"/>
    <m/>
    <m/>
    <m/>
    <s v="Activa"/>
    <m/>
    <s v="POZUELO DE ALARCON"/>
    <m/>
    <m/>
    <m/>
    <m/>
    <m/>
    <m/>
    <m/>
    <m/>
    <m/>
    <m/>
    <m/>
    <m/>
    <m/>
    <m/>
    <m/>
    <m/>
    <m/>
    <m/>
    <m/>
    <m/>
    <m/>
    <m/>
    <s v="No"/>
  </r>
  <r>
    <s v="MONENTIA SOCIEDAD LIMITADA."/>
    <m/>
    <m/>
    <x v="0"/>
    <m/>
    <s v="Venta especialista"/>
    <s v="Directors / managers / contacts are available, yet none related to the selected filter"/>
    <s v="+34 92/8457305"/>
    <m/>
    <m/>
    <s v="E. Consultoras innovación digital"/>
    <s v="B76173756"/>
    <m/>
    <s v="www.monentia.es"/>
    <m/>
    <s v="Activa"/>
    <m/>
    <s v="LAS PALMAS DE GRAN CANARIA"/>
    <m/>
    <m/>
    <m/>
    <m/>
    <m/>
    <m/>
    <m/>
    <m/>
    <m/>
    <m/>
    <m/>
    <m/>
    <m/>
    <m/>
    <m/>
    <m/>
    <m/>
    <m/>
    <m/>
    <m/>
    <m/>
    <m/>
    <s v="No"/>
  </r>
  <r>
    <s v="APLIMEDIA SL"/>
    <m/>
    <m/>
    <x v="0"/>
    <m/>
    <s v="Venta especialista"/>
    <s v="Directors / managers / contacts are available, yet none related to the selected filter"/>
    <s v="+34 94/4535725"/>
    <m/>
    <m/>
    <s v="E. Consultoras innovación digital"/>
    <s v="B95064432"/>
    <m/>
    <s v="www.aplimedia.com"/>
    <m/>
    <s v="Activa"/>
    <m/>
    <s v="BILBAO"/>
    <m/>
    <m/>
    <m/>
    <m/>
    <m/>
    <m/>
    <m/>
    <m/>
    <m/>
    <m/>
    <m/>
    <m/>
    <m/>
    <m/>
    <m/>
    <m/>
    <m/>
    <m/>
    <m/>
    <m/>
    <m/>
    <m/>
    <s v="No"/>
  </r>
  <r>
    <s v="ACELLERA LABS SL."/>
    <m/>
    <m/>
    <x v="0"/>
    <m/>
    <s v="Venta especialista"/>
    <s v="Directors / managers / contacts are available, yet none related to the selected filter"/>
    <m/>
    <m/>
    <m/>
    <s v="D. Desarrolladores de soluciones digitales básicas"/>
    <s v="C76065434"/>
    <m/>
    <s v="www.acellera.com"/>
    <m/>
    <s v="Activa"/>
    <m/>
    <s v="BARCELONA"/>
    <m/>
    <m/>
    <m/>
    <m/>
    <m/>
    <m/>
    <m/>
    <m/>
    <m/>
    <m/>
    <m/>
    <m/>
    <m/>
    <m/>
    <m/>
    <m/>
    <m/>
    <m/>
    <m/>
    <m/>
    <m/>
    <m/>
    <s v="No"/>
  </r>
  <r>
    <s v="GIGA BIT TIENDAS S.A."/>
    <m/>
    <m/>
    <x v="0"/>
    <m/>
    <s v="Venta especialista"/>
    <s v="Mr Benito Gonzalez Caballero"/>
    <s v="+34 95/6657771"/>
    <m/>
    <m/>
    <s v="E. Consultoras innovación digital"/>
    <s v="A11444676"/>
    <m/>
    <s v="www.gigabit-tiendas.es"/>
    <m/>
    <s v="Activa"/>
    <m/>
    <s v="ALGECIRAS"/>
    <m/>
    <m/>
    <m/>
    <m/>
    <m/>
    <m/>
    <m/>
    <m/>
    <m/>
    <m/>
    <m/>
    <m/>
    <m/>
    <m/>
    <m/>
    <m/>
    <m/>
    <m/>
    <m/>
    <m/>
    <m/>
    <m/>
    <s v="No"/>
  </r>
  <r>
    <s v="INFORMATICA Y GESTION ASTURIAS SL"/>
    <m/>
    <m/>
    <x v="4"/>
    <s v="27-11 Me indican mandar correo a ngi@ngi.es tambien cogen mis datos de contacto"/>
    <s v="Carlota"/>
    <s v="Mr Gustavo Gonzalez Rodriguez"/>
    <m/>
    <m/>
    <m/>
    <m/>
    <s v="B33535501"/>
    <m/>
    <m/>
    <m/>
    <s v="Activa"/>
    <m/>
    <s v="OVIEDO"/>
    <m/>
    <m/>
    <m/>
    <m/>
    <m/>
    <m/>
    <m/>
    <m/>
    <m/>
    <m/>
    <m/>
    <m/>
    <m/>
    <m/>
    <m/>
    <m/>
    <m/>
    <m/>
    <m/>
    <m/>
    <m/>
    <m/>
    <s v="No"/>
  </r>
  <r>
    <s v="FILL THE GAPP SL."/>
    <m/>
    <m/>
    <x v="0"/>
    <m/>
    <s v="Venta especialista"/>
    <s v="Directors / managers / contacts are available, yet none related to the selected filter"/>
    <m/>
    <m/>
    <m/>
    <s v="D. Desarrolladores de soluciones digitales básicas"/>
    <s v="B62521828"/>
    <m/>
    <m/>
    <m/>
    <s v="Activa"/>
    <m/>
    <s v="MALAGA"/>
    <m/>
    <m/>
    <m/>
    <m/>
    <m/>
    <m/>
    <m/>
    <m/>
    <m/>
    <m/>
    <m/>
    <m/>
    <m/>
    <m/>
    <m/>
    <m/>
    <m/>
    <m/>
    <m/>
    <m/>
    <m/>
    <m/>
    <s v="No"/>
  </r>
  <r>
    <s v="TAWARZAR SL"/>
    <m/>
    <m/>
    <x v="0"/>
    <m/>
    <s v="Venta especialista"/>
    <s v="Directors / managers / contacts are available, yet none related to the selected filter"/>
    <m/>
    <m/>
    <m/>
    <s v="E. Consultoras innovación digital"/>
    <s v="B67758656"/>
    <m/>
    <m/>
    <m/>
    <s v="Activa"/>
    <m/>
    <s v="TORREJON DE ARDOZ"/>
    <m/>
    <m/>
    <m/>
    <m/>
    <m/>
    <m/>
    <m/>
    <m/>
    <m/>
    <m/>
    <m/>
    <m/>
    <m/>
    <m/>
    <m/>
    <m/>
    <m/>
    <m/>
    <m/>
    <m/>
    <m/>
    <m/>
    <s v="No"/>
  </r>
  <r>
    <s v="INFORMATICA JAIME SL."/>
    <m/>
    <m/>
    <x v="4"/>
    <s v="02.02 contactar a partir de las 16"/>
    <s v="María"/>
    <s v="Mr Jaime Perez Martinez"/>
    <s v="+34 98/6610363"/>
    <m/>
    <m/>
    <s v="A. Informáticos"/>
    <s v="B75218040"/>
    <m/>
    <s v="www.informaticajaime.com"/>
    <m/>
    <s v="Activa"/>
    <m/>
    <s v="A GUARDA"/>
    <m/>
    <m/>
    <m/>
    <m/>
    <m/>
    <m/>
    <m/>
    <m/>
    <m/>
    <m/>
    <m/>
    <m/>
    <m/>
    <m/>
    <m/>
    <m/>
    <m/>
    <m/>
    <m/>
    <m/>
    <m/>
    <m/>
    <s v="No"/>
  </r>
  <r>
    <s v="GESTION INTEGRAL ONLINE SOCIEDAD LIMITADA."/>
    <m/>
    <m/>
    <x v="0"/>
    <m/>
    <s v="Venta especialista"/>
    <s v="Directors / managers / contacts are available, yet none related to the selected filter"/>
    <s v="+34 96/3329020"/>
    <m/>
    <m/>
    <s v="E. Consultoras innovación digital"/>
    <s v="B67236083"/>
    <m/>
    <s v="www.gesio.com"/>
    <m/>
    <s v="Activa"/>
    <m/>
    <s v="SUECA"/>
    <m/>
    <m/>
    <m/>
    <m/>
    <m/>
    <m/>
    <m/>
    <m/>
    <m/>
    <m/>
    <m/>
    <m/>
    <m/>
    <m/>
    <m/>
    <m/>
    <m/>
    <m/>
    <m/>
    <m/>
    <m/>
    <m/>
    <s v="No"/>
  </r>
  <r>
    <s v="FIK BROTHERS SL."/>
    <m/>
    <m/>
    <x v="0"/>
    <m/>
    <s v="Venta especialista"/>
    <s v="Mr David Buxeda Vendrell"/>
    <s v="+34 69/0304120"/>
    <m/>
    <m/>
    <s v="E. Consultoras innovación digital"/>
    <s v="B25842915"/>
    <m/>
    <s v="www.fik.life"/>
    <m/>
    <s v="Activa"/>
    <m/>
    <s v="MADRID"/>
    <m/>
    <m/>
    <m/>
    <m/>
    <m/>
    <m/>
    <m/>
    <m/>
    <m/>
    <m/>
    <m/>
    <m/>
    <m/>
    <m/>
    <m/>
    <m/>
    <m/>
    <m/>
    <m/>
    <m/>
    <m/>
    <m/>
    <s v="No"/>
  </r>
  <r>
    <s v="GALGO MEDICAL SL."/>
    <m/>
    <m/>
    <x v="0"/>
    <m/>
    <s v="Venta especialista"/>
    <s v="Mr Lluis Serra Del Molino"/>
    <s v="+34 93/3283964"/>
    <m/>
    <m/>
    <s v="C. Integradores TI sectoriales"/>
    <s v="B84382761"/>
    <m/>
    <s v="www.galgomedical.com"/>
    <m/>
    <s v="Activa"/>
    <m/>
    <s v="BARCELONA"/>
    <m/>
    <m/>
    <m/>
    <m/>
    <m/>
    <m/>
    <m/>
    <m/>
    <m/>
    <m/>
    <m/>
    <m/>
    <m/>
    <m/>
    <m/>
    <m/>
    <m/>
    <m/>
    <m/>
    <m/>
    <m/>
    <m/>
    <s v="No"/>
  </r>
  <r>
    <s v="AUGMENTED REALITY SOFTWARE SL."/>
    <m/>
    <m/>
    <x v="0"/>
    <m/>
    <s v="Venta especialista"/>
    <s v="Mr Santiago Gonzalez Izard"/>
    <s v="+34 92/3496522"/>
    <m/>
    <m/>
    <s v="D. Desarrolladores de soluciones digitales básicas"/>
    <s v="B28186344"/>
    <m/>
    <s v="www.arsoft-company.com"/>
    <m/>
    <s v="Activa"/>
    <m/>
    <s v="BEJAR"/>
    <m/>
    <m/>
    <m/>
    <m/>
    <m/>
    <m/>
    <m/>
    <m/>
    <m/>
    <m/>
    <m/>
    <m/>
    <m/>
    <m/>
    <m/>
    <m/>
    <m/>
    <m/>
    <m/>
    <m/>
    <m/>
    <m/>
    <s v="No"/>
  </r>
  <r>
    <s v="LABS DIVISION SL"/>
    <m/>
    <m/>
    <x v="0"/>
    <m/>
    <s v="Venta especialista"/>
    <s v="Directors / managers / contacts are available, yet none related to the selected filter"/>
    <s v="+34 66/7461424"/>
    <m/>
    <m/>
    <s v="D. Desarrolladores de soluciones digitales básicas"/>
    <s v="B67440115"/>
    <m/>
    <s v="www.labsdivision.com"/>
    <m/>
    <s v="Activa"/>
    <m/>
    <s v="CORNELLA DE LLOBREGAT"/>
    <m/>
    <m/>
    <m/>
    <m/>
    <m/>
    <m/>
    <m/>
    <m/>
    <m/>
    <m/>
    <m/>
    <m/>
    <m/>
    <m/>
    <m/>
    <m/>
    <m/>
    <m/>
    <m/>
    <m/>
    <m/>
    <m/>
    <s v="No"/>
  </r>
  <r>
    <s v="MINTECH EUROPE SL."/>
    <m/>
    <m/>
    <x v="0"/>
    <m/>
    <s v="Venta especialista"/>
    <s v="GESCOBRO COLLECTION SERVICES SL"/>
    <m/>
    <m/>
    <m/>
    <s v="E. Consultoras innovación digital"/>
    <s v="B67131839"/>
    <m/>
    <m/>
    <m/>
    <s v="Activa"/>
    <m/>
    <s v="MADRID"/>
    <m/>
    <m/>
    <m/>
    <m/>
    <m/>
    <m/>
    <m/>
    <m/>
    <m/>
    <m/>
    <m/>
    <m/>
    <m/>
    <m/>
    <m/>
    <m/>
    <m/>
    <m/>
    <m/>
    <m/>
    <m/>
    <m/>
    <s v="No"/>
  </r>
  <r>
    <s v="MULHACEN SOFT SOCIEDAD LIMITADA."/>
    <m/>
    <m/>
    <x v="0"/>
    <m/>
    <s v="Venta especialista"/>
    <s v="Mr Ignacio Jose Albaladejo Martinez"/>
    <s v="+34 95/8561056"/>
    <m/>
    <m/>
    <s v="E. Consultoras innovación digital"/>
    <s v="B66990938"/>
    <m/>
    <s v="www.mulhacensoft.com"/>
    <m/>
    <s v="Activa"/>
    <m/>
    <s v="GRANADA"/>
    <m/>
    <m/>
    <m/>
    <m/>
    <m/>
    <m/>
    <m/>
    <m/>
    <m/>
    <m/>
    <m/>
    <m/>
    <m/>
    <m/>
    <m/>
    <m/>
    <m/>
    <m/>
    <m/>
    <m/>
    <m/>
    <m/>
    <s v="No"/>
  </r>
  <r>
    <s v="INTERNET BUSINESS DEVELOPMENT S.L."/>
    <m/>
    <m/>
    <x v="0"/>
    <m/>
    <s v="Venta especialista"/>
    <s v="Mr Ibon Gabriel Basterrechea Hernandez"/>
    <m/>
    <m/>
    <m/>
    <s v="E. Consultoras innovación digital"/>
    <s v="B64711922"/>
    <m/>
    <s v="www.ibdinternet.com"/>
    <m/>
    <s v="Activa"/>
    <m/>
    <s v="DONOSTIA/SAN SEBASTIAN"/>
    <m/>
    <m/>
    <m/>
    <m/>
    <m/>
    <m/>
    <m/>
    <m/>
    <m/>
    <m/>
    <m/>
    <m/>
    <m/>
    <m/>
    <m/>
    <m/>
    <m/>
    <m/>
    <m/>
    <m/>
    <m/>
    <m/>
    <s v="No"/>
  </r>
  <r>
    <s v="BLACKBERRY SPAIN SLU"/>
    <m/>
    <m/>
    <x v="0"/>
    <m/>
    <s v="Venta especialista"/>
    <s v="Mr Keith Lee Bennett"/>
    <m/>
    <m/>
    <m/>
    <s v="E. Consultoras innovación digital"/>
    <s v="A67484974"/>
    <m/>
    <s v="es.blackberry.com"/>
    <m/>
    <s v="Activa"/>
    <m/>
    <s v="MADRID"/>
    <m/>
    <m/>
    <m/>
    <m/>
    <m/>
    <m/>
    <m/>
    <m/>
    <m/>
    <m/>
    <m/>
    <m/>
    <m/>
    <m/>
    <m/>
    <m/>
    <m/>
    <m/>
    <m/>
    <m/>
    <m/>
    <m/>
    <s v="No"/>
  </r>
  <r>
    <s v="AUNOA SOFTWARE SOCIEDAD LIMITADA."/>
    <m/>
    <m/>
    <x v="0"/>
    <m/>
    <s v="Venta especialista"/>
    <s v="Mr Fernando Perez Borrajo"/>
    <s v="+34 96/2934390"/>
    <m/>
    <m/>
    <s v="D. Desarrolladores de soluciones digitales básicas"/>
    <s v="B62421805"/>
    <m/>
    <s v="www.aunoa.es"/>
    <m/>
    <s v="Activa"/>
    <m/>
    <s v="VALENCIA"/>
    <m/>
    <m/>
    <m/>
    <m/>
    <m/>
    <m/>
    <m/>
    <m/>
    <m/>
    <m/>
    <m/>
    <m/>
    <m/>
    <m/>
    <m/>
    <m/>
    <m/>
    <m/>
    <m/>
    <m/>
    <m/>
    <m/>
    <s v="No"/>
  </r>
  <r>
    <s v="RINDUS TECHNOLOGY 1 SL."/>
    <m/>
    <m/>
    <x v="1"/>
    <s v="09-02  951 120 035 -No disponible. https://www.rindus.de/ web. "/>
    <s v="Venta especialista"/>
    <s v="Mr Dominikus Schweighart"/>
    <m/>
    <m/>
    <m/>
    <s v="B. Integradores TI generalistas"/>
    <s v="B25317827"/>
    <m/>
    <m/>
    <m/>
    <s v="Activa"/>
    <m/>
    <s v="MALAGA"/>
    <m/>
    <m/>
    <m/>
    <m/>
    <m/>
    <m/>
    <m/>
    <m/>
    <m/>
    <m/>
    <m/>
    <m/>
    <m/>
    <m/>
    <m/>
    <m/>
    <m/>
    <m/>
    <m/>
    <m/>
    <m/>
    <m/>
    <s v="No"/>
  </r>
  <r>
    <s v="INFORMATICA DE ALCANCE SL"/>
    <m/>
    <m/>
    <x v="1"/>
    <m/>
    <s v="María"/>
    <s v="Directors / managers / contacts are available, yet none related to the selected filter"/>
    <s v="+34 96/1718257"/>
    <m/>
    <m/>
    <s v="A. Informáticos"/>
    <s v="B66232083"/>
    <m/>
    <s v="www.palluc.com"/>
    <m/>
    <s v="Activa"/>
    <m/>
    <s v="SUECA"/>
    <m/>
    <m/>
    <m/>
    <m/>
    <m/>
    <m/>
    <m/>
    <m/>
    <m/>
    <m/>
    <m/>
    <m/>
    <m/>
    <m/>
    <m/>
    <m/>
    <m/>
    <m/>
    <m/>
    <m/>
    <m/>
    <m/>
    <s v="No"/>
  </r>
  <r>
    <s v="MILLENIUM SOFT SA"/>
    <m/>
    <m/>
    <x v="0"/>
    <m/>
    <s v="Venta especialista"/>
    <s v="Mr Angel Wenceslao Aranda Hipolito"/>
    <s v="+34 91/5020400"/>
    <m/>
    <m/>
    <s v="E. Consultoras innovación digital"/>
    <s v="B80401029"/>
    <m/>
    <s v="www.millenium-soft.es"/>
    <m/>
    <s v="Activa"/>
    <m/>
    <s v="MADRID"/>
    <m/>
    <m/>
    <m/>
    <m/>
    <m/>
    <m/>
    <m/>
    <m/>
    <m/>
    <m/>
    <m/>
    <m/>
    <m/>
    <m/>
    <m/>
    <m/>
    <m/>
    <m/>
    <m/>
    <m/>
    <m/>
    <m/>
    <s v="No"/>
  </r>
  <r>
    <s v="GRUPO GALSEG SEGURIDAD INFORMATICA SL"/>
    <m/>
    <m/>
    <x v="3"/>
    <s v="No se dedica a esto"/>
    <s v="Venta especialista"/>
    <s v="Mr Roberto Gabriel Heker Rozmaryn"/>
    <m/>
    <m/>
    <m/>
    <s v="A. Informáticos"/>
    <s v="A59150856"/>
    <m/>
    <s v="www.nextvision.com"/>
    <m/>
    <s v="Activa"/>
    <m/>
    <s v="SANTIAGO DE COMPOSTELA"/>
    <m/>
    <m/>
    <m/>
    <m/>
    <m/>
    <m/>
    <m/>
    <m/>
    <m/>
    <m/>
    <m/>
    <m/>
    <m/>
    <m/>
    <m/>
    <m/>
    <m/>
    <m/>
    <m/>
    <m/>
    <m/>
    <m/>
    <s v="No"/>
  </r>
  <r>
    <s v="DATADEALER SOFTWARE ESPAÑA SL"/>
    <m/>
    <m/>
    <x v="0"/>
    <m/>
    <s v="Venta especialista"/>
    <s v="Directors / managers / contacts are available, yet none related to the selected filter"/>
    <s v="+34 91/7030611"/>
    <m/>
    <m/>
    <s v="D. Desarrolladores de soluciones digitales básicas"/>
    <s v="B78891421"/>
    <m/>
    <s v="www.datadealer.es"/>
    <m/>
    <s v="Activa"/>
    <m/>
    <s v="MADRID"/>
    <m/>
    <m/>
    <m/>
    <m/>
    <m/>
    <m/>
    <m/>
    <m/>
    <m/>
    <m/>
    <m/>
    <m/>
    <m/>
    <m/>
    <m/>
    <m/>
    <m/>
    <m/>
    <m/>
    <m/>
    <m/>
    <m/>
    <s v="No"/>
  </r>
  <r>
    <s v="MC HARD SOLUCIONES EN SISTEMAS S.L."/>
    <m/>
    <m/>
    <x v="1"/>
    <m/>
    <s v="Venta especialista"/>
    <s v="Directors / managers / contacts are available, yet none related to the selected filter"/>
    <s v="+34 93/2657707"/>
    <m/>
    <m/>
    <s v="A. Informáticos"/>
    <s v="B97979710"/>
    <m/>
    <s v="www.mchard.es"/>
    <m/>
    <s v="Activa"/>
    <m/>
    <s v="BARCELONA"/>
    <m/>
    <m/>
    <m/>
    <m/>
    <m/>
    <m/>
    <m/>
    <m/>
    <m/>
    <m/>
    <m/>
    <m/>
    <m/>
    <m/>
    <m/>
    <m/>
    <m/>
    <m/>
    <m/>
    <m/>
    <m/>
    <m/>
    <s v="No"/>
  </r>
  <r>
    <s v="CAST ENGINYERIA EN INFORMATICA SL"/>
    <m/>
    <m/>
    <x v="1"/>
    <m/>
    <s v="Venta especialista"/>
    <s v="Mr Ivan Canales Calvas"/>
    <s v="+34 90/2907363"/>
    <m/>
    <m/>
    <s v="A. Informáticos"/>
    <s v="B47645312"/>
    <m/>
    <s v="www.pimpamweb.com"/>
    <m/>
    <s v="Activa"/>
    <m/>
    <s v="LLEIDA"/>
    <m/>
    <m/>
    <m/>
    <m/>
    <m/>
    <m/>
    <m/>
    <m/>
    <m/>
    <m/>
    <m/>
    <m/>
    <m/>
    <m/>
    <m/>
    <m/>
    <m/>
    <m/>
    <m/>
    <m/>
    <m/>
    <m/>
    <s v="No"/>
  </r>
  <r>
    <s v="ORIGINAL SOFT SL"/>
    <m/>
    <m/>
    <x v="0"/>
    <m/>
    <s v="Venta especialista"/>
    <s v="Directors / managers / contacts are available, yet none related to the selected filter"/>
    <s v="+34 93/5406748"/>
    <m/>
    <m/>
    <s v="E. Consultoras innovación digital"/>
    <s v="B84107820"/>
    <m/>
    <s v="www.original-soft.com"/>
    <m/>
    <s v="Activa"/>
    <m/>
    <s v="EL MASNOU"/>
    <m/>
    <m/>
    <m/>
    <m/>
    <m/>
    <m/>
    <m/>
    <m/>
    <m/>
    <m/>
    <m/>
    <m/>
    <m/>
    <m/>
    <m/>
    <m/>
    <m/>
    <m/>
    <m/>
    <m/>
    <m/>
    <m/>
    <s v="No"/>
  </r>
  <r>
    <s v="MOJITO360 SL."/>
    <m/>
    <m/>
    <x v="0"/>
    <m/>
    <s v="Venta especialista"/>
    <s v="Mr Gonzalo Sanz Fernandez"/>
    <m/>
    <m/>
    <m/>
    <s v="E. Consultoras innovación digital"/>
    <s v="B88248976"/>
    <m/>
    <s v="www.mojito360.com"/>
    <m/>
    <s v="Activa"/>
    <m/>
    <s v="VALENCIA"/>
    <m/>
    <m/>
    <m/>
    <m/>
    <m/>
    <m/>
    <m/>
    <m/>
    <m/>
    <m/>
    <m/>
    <m/>
    <m/>
    <m/>
    <m/>
    <m/>
    <m/>
    <m/>
    <m/>
    <m/>
    <m/>
    <m/>
    <s v="No"/>
  </r>
  <r>
    <s v="URBAN DESIGN STUDIO SL."/>
    <m/>
    <m/>
    <x v="0"/>
    <m/>
    <s v="Venta especialista"/>
    <s v="Directors / managers / contacts are available, yet none related to the selected filter"/>
    <s v="+34 91/1408183"/>
    <m/>
    <m/>
    <s v="E. Consultoras innovación digital"/>
    <s v="B87691275"/>
    <m/>
    <m/>
    <m/>
    <s v="Activa"/>
    <m/>
    <s v="FUENLABRADA"/>
    <m/>
    <m/>
    <m/>
    <m/>
    <m/>
    <m/>
    <m/>
    <m/>
    <m/>
    <m/>
    <m/>
    <m/>
    <m/>
    <m/>
    <m/>
    <m/>
    <m/>
    <m/>
    <m/>
    <m/>
    <m/>
    <m/>
    <s v="No"/>
  </r>
  <r>
    <s v="KUAT SOLUTIONS S.L."/>
    <m/>
    <m/>
    <x v="1"/>
    <s v="09-02 933 80 10 16- No disponible."/>
    <s v="Venta especialista"/>
    <s v="Directors / managers / contacts are available, yet none related to the selected filter"/>
    <m/>
    <m/>
    <m/>
    <s v="B. Integradores TI generalistas"/>
    <s v="B99022923"/>
    <m/>
    <m/>
    <m/>
    <s v="Activa"/>
    <m/>
    <s v="MADRID"/>
    <m/>
    <m/>
    <m/>
    <m/>
    <m/>
    <m/>
    <m/>
    <m/>
    <m/>
    <m/>
    <m/>
    <m/>
    <m/>
    <m/>
    <m/>
    <m/>
    <m/>
    <m/>
    <m/>
    <m/>
    <m/>
    <m/>
    <s v="No"/>
  </r>
  <r>
    <s v="GADESOFT S.L."/>
    <m/>
    <m/>
    <x v="4"/>
    <s v="02.02 mail enviado 16:49"/>
    <s v="Venta especialista"/>
    <s v="Mr Jose Luis De Una De La Rosa"/>
    <s v="+34 91/5102390"/>
    <m/>
    <m/>
    <s v="A. Informáticos"/>
    <s v="B46992731"/>
    <m/>
    <s v="www.gadesoft.com"/>
    <m/>
    <s v="Activa"/>
    <m/>
    <s v="MADRID"/>
    <m/>
    <m/>
    <m/>
    <m/>
    <m/>
    <m/>
    <m/>
    <m/>
    <m/>
    <m/>
    <m/>
    <m/>
    <m/>
    <m/>
    <m/>
    <m/>
    <m/>
    <m/>
    <m/>
    <m/>
    <m/>
    <m/>
    <s v="No"/>
  </r>
  <r>
    <s v="ARIAGE TECHNOLOGIES SL."/>
    <m/>
    <m/>
    <x v="0"/>
    <m/>
    <s v="Venta especialista"/>
    <s v="Directors / managers / contacts are available, yet none related to the selected filter"/>
    <s v="+34 91/5345064"/>
    <m/>
    <m/>
    <s v="E. Consultoras innovación digital"/>
    <s v="B81307738"/>
    <m/>
    <s v="www.ariage.tech"/>
    <m/>
    <s v="Activa"/>
    <m/>
    <s v="MADRID"/>
    <m/>
    <m/>
    <m/>
    <m/>
    <m/>
    <m/>
    <m/>
    <m/>
    <m/>
    <m/>
    <m/>
    <m/>
    <m/>
    <m/>
    <m/>
    <m/>
    <m/>
    <m/>
    <m/>
    <m/>
    <m/>
    <m/>
    <s v="No"/>
  </r>
  <r>
    <s v="HYBRID SOFTWARE IBERIA S.L."/>
    <m/>
    <m/>
    <x v="0"/>
    <m/>
    <s v="Venta especialista"/>
    <s v="Directors / managers / contacts are available, yet none related to the selected filter"/>
    <m/>
    <m/>
    <m/>
    <s v="D. Desarrolladores de soluciones digitales básicas"/>
    <s v="B66674342"/>
    <m/>
    <s v="www.hybridsoftware.com"/>
    <m/>
    <s v="Activa"/>
    <m/>
    <s v="L'HOSPITALET DE LLOBREGAT"/>
    <m/>
    <m/>
    <m/>
    <m/>
    <m/>
    <m/>
    <m/>
    <m/>
    <m/>
    <m/>
    <m/>
    <m/>
    <m/>
    <m/>
    <m/>
    <m/>
    <m/>
    <m/>
    <m/>
    <m/>
    <m/>
    <m/>
    <s v="No"/>
  </r>
  <r>
    <s v="INFOFIVE SL"/>
    <m/>
    <m/>
    <x v="4"/>
    <s v="02.02 mail enviado 16:46"/>
    <s v="María"/>
    <s v="Mr Luis Alfredo Guerra Martinez"/>
    <s v="+34 92/6503112"/>
    <m/>
    <m/>
    <s v="A. Informáticos"/>
    <s v="B66892936"/>
    <m/>
    <s v="www.infofive.com"/>
    <m/>
    <s v="Activa"/>
    <m/>
    <s v="TOMELLOSO"/>
    <m/>
    <m/>
    <m/>
    <m/>
    <m/>
    <m/>
    <m/>
    <m/>
    <m/>
    <m/>
    <m/>
    <m/>
    <m/>
    <m/>
    <m/>
    <m/>
    <m/>
    <m/>
    <m/>
    <m/>
    <m/>
    <m/>
    <s v="No"/>
  </r>
  <r>
    <s v="NETSPOT OTN SL."/>
    <m/>
    <m/>
    <x v="0"/>
    <m/>
    <s v="Venta especialista"/>
    <s v="Directors / managers / contacts are available, yet none related to the selected filter"/>
    <s v="+34 91/1704269"/>
    <m/>
    <m/>
    <s v="E. Consultoras innovación digital"/>
    <s v="B16812794"/>
    <m/>
    <s v="www.netspotofficial.com"/>
    <m/>
    <s v="Activa"/>
    <m/>
    <s v="MADRID"/>
    <m/>
    <m/>
    <m/>
    <m/>
    <m/>
    <m/>
    <m/>
    <m/>
    <m/>
    <m/>
    <m/>
    <m/>
    <m/>
    <m/>
    <m/>
    <m/>
    <m/>
    <m/>
    <m/>
    <m/>
    <m/>
    <m/>
    <s v="No"/>
  </r>
  <r>
    <s v="SERVICLIENTS CANARIAS SL."/>
    <m/>
    <m/>
    <x v="0"/>
    <m/>
    <s v="Venta especialista"/>
    <s v="Directors / managers / contacts are available, yet none related to the selected filter"/>
    <s v="+34 65/0982363"/>
    <m/>
    <m/>
    <s v="E. Consultoras innovación digital"/>
    <s v="B65596744"/>
    <m/>
    <s v="www.serviclients.com"/>
    <m/>
    <s v="Activa"/>
    <m/>
    <s v="SANTA CRUZ DE TENERIFE"/>
    <m/>
    <m/>
    <m/>
    <m/>
    <m/>
    <m/>
    <m/>
    <m/>
    <m/>
    <m/>
    <m/>
    <m/>
    <m/>
    <m/>
    <m/>
    <m/>
    <m/>
    <m/>
    <m/>
    <m/>
    <m/>
    <m/>
    <s v="No"/>
  </r>
  <r>
    <s v="INTECSAL 2011 SL."/>
    <m/>
    <m/>
    <x v="0"/>
    <m/>
    <s v="Venta especialista"/>
    <s v="Directors / managers / contacts are available, yet none related to the selected filter"/>
    <s v="+34 96/5718655"/>
    <m/>
    <m/>
    <s v="E. Consultoras innovación digital"/>
    <s v="V08221402"/>
    <m/>
    <m/>
    <m/>
    <s v="Activa"/>
    <m/>
    <s v="L'ALFAS DEL PI"/>
    <m/>
    <m/>
    <m/>
    <m/>
    <m/>
    <m/>
    <m/>
    <m/>
    <m/>
    <m/>
    <m/>
    <m/>
    <m/>
    <m/>
    <m/>
    <m/>
    <m/>
    <m/>
    <m/>
    <m/>
    <m/>
    <m/>
    <s v="No"/>
  </r>
  <r>
    <s v="SAURUS SUBSIDIARY SL."/>
    <m/>
    <m/>
    <x v="0"/>
    <m/>
    <s v="Venta especialista"/>
    <s v="Mr Jose Luis Molina De Carranza"/>
    <m/>
    <m/>
    <m/>
    <s v="E. Consultoras innovación digital"/>
    <s v="A48109146"/>
    <m/>
    <m/>
    <m/>
    <s v="Activa"/>
    <m/>
    <s v="MALAGA"/>
    <m/>
    <m/>
    <m/>
    <m/>
    <m/>
    <m/>
    <m/>
    <m/>
    <m/>
    <m/>
    <m/>
    <m/>
    <m/>
    <m/>
    <m/>
    <m/>
    <m/>
    <m/>
    <m/>
    <m/>
    <m/>
    <m/>
    <s v="No"/>
  </r>
  <r>
    <s v="GRUPO INTE TECNOLOGIA SOCIEDAD LIMITADA."/>
    <m/>
    <m/>
    <x v="0"/>
    <m/>
    <s v="Venta especialista"/>
    <s v="Mr Juan Francisco Bernal Sanchez"/>
    <s v="+34 67/9584363"/>
    <m/>
    <m/>
    <s v="E. Consultoras innovación digital"/>
    <s v="B65658601"/>
    <m/>
    <s v="www.grupointe.es"/>
    <m/>
    <s v="Activa"/>
    <m/>
    <s v="LAS PALMAS DE GRAN CANARIA"/>
    <m/>
    <m/>
    <m/>
    <m/>
    <m/>
    <m/>
    <m/>
    <m/>
    <m/>
    <m/>
    <m/>
    <m/>
    <m/>
    <m/>
    <m/>
    <m/>
    <m/>
    <m/>
    <m/>
    <m/>
    <m/>
    <m/>
    <s v="No"/>
  </r>
  <r>
    <s v="HYVE INNOVATE DIGITAL, SOCIEDAD LIMITADA."/>
    <m/>
    <m/>
    <x v="0"/>
    <m/>
    <s v="Venta especialista"/>
    <s v="Mr Nicolas Baar"/>
    <s v="+34 92/8831885"/>
    <m/>
    <m/>
    <s v="E. Consultoras innovación digital"/>
    <s v="B90262395"/>
    <m/>
    <s v="www.hyve.net"/>
    <m/>
    <s v="Activa"/>
    <m/>
    <s v="LAS PALMAS DE GRAN CANARIA"/>
    <m/>
    <m/>
    <m/>
    <m/>
    <m/>
    <m/>
    <m/>
    <m/>
    <m/>
    <m/>
    <m/>
    <m/>
    <m/>
    <m/>
    <m/>
    <m/>
    <m/>
    <m/>
    <m/>
    <m/>
    <m/>
    <m/>
    <s v="No"/>
  </r>
  <r>
    <s v="VISUALGEST SOFTWARE SL"/>
    <m/>
    <m/>
    <x v="0"/>
    <m/>
    <s v="Venta especialista"/>
    <s v="Directors / managers / contacts are available, yet none related to the selected filter"/>
    <s v="+34 93/7887536"/>
    <m/>
    <m/>
    <s v="D. Desarrolladores de soluciones digitales básicas"/>
    <s v="B03759735"/>
    <m/>
    <s v="www.visualgest.com"/>
    <m/>
    <s v="Activa"/>
    <m/>
    <s v="TERRASSA"/>
    <m/>
    <m/>
    <m/>
    <m/>
    <m/>
    <m/>
    <m/>
    <m/>
    <m/>
    <m/>
    <m/>
    <m/>
    <m/>
    <m/>
    <m/>
    <m/>
    <m/>
    <m/>
    <m/>
    <m/>
    <m/>
    <m/>
    <s v="No"/>
  </r>
  <r>
    <s v="INFONET CONSULTORES INFORMATICOS SL"/>
    <m/>
    <m/>
    <x v="2"/>
    <s v="3-2 981 57 74 10 Me indica que ya se puso una compañera en contacot y que no les interesa. "/>
    <s v="Venta especialista"/>
    <s v="Mr Javier Anino Bellerin"/>
    <s v="981 57 74 10"/>
    <m/>
    <m/>
    <s v="A. Informáticos"/>
    <s v="B86913167"/>
    <m/>
    <s v="www.infonetconsultores.com"/>
    <m/>
    <s v="Activa"/>
    <m/>
    <s v="HUELVA"/>
    <m/>
    <m/>
    <m/>
    <m/>
    <m/>
    <m/>
    <m/>
    <m/>
    <m/>
    <m/>
    <m/>
    <m/>
    <m/>
    <m/>
    <m/>
    <m/>
    <m/>
    <m/>
    <m/>
    <m/>
    <m/>
    <m/>
    <s v="No"/>
  </r>
  <r>
    <s v="ALIA TECHNOLOGIES SOCIEDAD LIMITADA."/>
    <m/>
    <m/>
    <x v="1"/>
    <s v="09-02 988 980 130- No disponible."/>
    <s v="Venta especialista"/>
    <s v="Directors / managers / contacts are available, yet none related to the selected filter"/>
    <s v="+34 64/9066914"/>
    <m/>
    <m/>
    <s v="B. Integradores TI generalistas"/>
    <s v="B84368752"/>
    <m/>
    <s v="www.alialabs.com"/>
    <m/>
    <s v="Activa"/>
    <m/>
    <s v="OURENSE"/>
    <m/>
    <m/>
    <m/>
    <m/>
    <m/>
    <m/>
    <m/>
    <m/>
    <m/>
    <m/>
    <m/>
    <m/>
    <m/>
    <m/>
    <m/>
    <m/>
    <m/>
    <m/>
    <m/>
    <m/>
    <m/>
    <m/>
    <s v="No"/>
  </r>
  <r>
    <s v="CODERTY SL."/>
    <m/>
    <m/>
    <x v="4"/>
    <s v="27-01 950 28 99 74 - Pendiente mandar email a oscar@coderty.com Att. Oscar.03-02 950 28 99 74- Hablo con Oscar intenta cerrarme reunión para presentar modelo colaborativo reclama email enviado volver a llamar jueves a las 12h esta hasta las 15h."/>
    <s v="Venta especialista"/>
    <s v="Mr Carlos Jesus Carmona Alcantara"/>
    <s v="+34 95/0289974"/>
    <m/>
    <s v="950 28 99 74"/>
    <s v="D. Desarrolladores de soluciones digitales básicas"/>
    <s v="B04831202"/>
    <s v="Consultoría tecnológica &amp; desarrollo de software a medida"/>
    <s v="Coderty - Consultora Tecnológica y Desarrollo de Software"/>
    <m/>
    <s v="Activa"/>
    <m/>
    <s v="VICAR"/>
    <m/>
    <m/>
    <m/>
    <m/>
    <m/>
    <m/>
    <m/>
    <m/>
    <m/>
    <m/>
    <m/>
    <m/>
    <m/>
    <m/>
    <m/>
    <m/>
    <m/>
    <m/>
    <m/>
    <m/>
    <m/>
    <m/>
    <s v="No"/>
  </r>
  <r>
    <s v="GRUPO SIM-REINIZIA SL"/>
    <m/>
    <m/>
    <x v="0"/>
    <m/>
    <s v="Venta especialista"/>
    <s v="Directors / managers / contacts are available, yet none related to the selected filter"/>
    <s v="+34 96/8797014"/>
    <m/>
    <m/>
    <s v="E. Consultoras innovación digital"/>
    <s v="B63660633"/>
    <m/>
    <s v="www.reinizia.com"/>
    <m/>
    <s v="Activa"/>
    <m/>
    <s v="YECLA"/>
    <m/>
    <m/>
    <m/>
    <m/>
    <m/>
    <m/>
    <m/>
    <m/>
    <m/>
    <m/>
    <m/>
    <m/>
    <m/>
    <m/>
    <m/>
    <m/>
    <m/>
    <m/>
    <m/>
    <m/>
    <m/>
    <m/>
    <s v="No"/>
  </r>
  <r>
    <s v="INFOGISA SL"/>
    <m/>
    <m/>
    <x v="0"/>
    <m/>
    <s v="Venta especialista"/>
    <s v="Mr Fermin Benito Conde Roncero"/>
    <s v="+34 95/6677825"/>
    <m/>
    <m/>
    <s v="E. Consultoras innovación digital"/>
    <s v="B82874173"/>
    <m/>
    <s v="www.infogisa.es"/>
    <m/>
    <s v="Activa"/>
    <m/>
    <s v="LOS BARRIOS"/>
    <m/>
    <m/>
    <m/>
    <m/>
    <m/>
    <m/>
    <m/>
    <m/>
    <m/>
    <m/>
    <m/>
    <m/>
    <m/>
    <m/>
    <m/>
    <m/>
    <m/>
    <m/>
    <m/>
    <m/>
    <m/>
    <m/>
    <s v="No"/>
  </r>
  <r>
    <s v="BOOKLINE SOLUTIONS S.L."/>
    <m/>
    <m/>
    <x v="4"/>
    <s v="09-02 933803348- Gk Gabriela me comenta que el dto. Correspondiente me llama sonre las 17h\17:30h."/>
    <s v="Venta especialista"/>
    <s v="Joan Salvatella Ibanez"/>
    <s v="+34 93/3803348"/>
    <m/>
    <m/>
    <s v="B. Integradores TI generalistas"/>
    <s v="B02417723"/>
    <m/>
    <s v="www.bookline.io"/>
    <m/>
    <s v="Activa"/>
    <m/>
    <s v="BARCELONA"/>
    <m/>
    <m/>
    <m/>
    <m/>
    <m/>
    <m/>
    <m/>
    <m/>
    <m/>
    <m/>
    <m/>
    <m/>
    <m/>
    <m/>
    <m/>
    <m/>
    <m/>
    <m/>
    <m/>
    <m/>
    <m/>
    <m/>
    <s v="No"/>
  </r>
  <r>
    <s v="ASESORAMIENTO Y CONTROL INFORMATICO DE SISTEMAS Y APLICACIONES SL"/>
    <m/>
    <m/>
    <x v="1"/>
    <m/>
    <s v="Venta especialista"/>
    <s v="Directors / managers / contacts are available, yet none related to the selected filter"/>
    <s v="+34 96/8462727"/>
    <m/>
    <m/>
    <s v="A. Informáticos"/>
    <s v="A59973125"/>
    <m/>
    <s v="www.acisa.com"/>
    <m/>
    <s v="Activa"/>
    <m/>
    <s v="LORCA"/>
    <m/>
    <m/>
    <m/>
    <m/>
    <m/>
    <m/>
    <m/>
    <m/>
    <m/>
    <m/>
    <m/>
    <m/>
    <m/>
    <m/>
    <m/>
    <m/>
    <m/>
    <m/>
    <m/>
    <m/>
    <m/>
    <m/>
    <s v="No"/>
  </r>
  <r>
    <s v="OLOCIP 11 SL."/>
    <m/>
    <m/>
    <x v="0"/>
    <m/>
    <s v="Venta especialista"/>
    <s v="Directors / managers / contacts are available, yet none related to the selected filter"/>
    <s v="+34 91/4340639"/>
    <m/>
    <m/>
    <s v="E. Consultoras innovación digital"/>
    <s v="B25766306"/>
    <m/>
    <s v="www.olocip.com"/>
    <m/>
    <s v="Activa"/>
    <m/>
    <s v="MADRID"/>
    <m/>
    <m/>
    <m/>
    <m/>
    <m/>
    <m/>
    <m/>
    <m/>
    <m/>
    <m/>
    <m/>
    <m/>
    <m/>
    <m/>
    <m/>
    <m/>
    <m/>
    <m/>
    <m/>
    <m/>
    <m/>
    <m/>
    <s v="No"/>
  </r>
  <r>
    <s v="DISEÑO Y DESARROLLO DE PROYECTOS Q2B SL."/>
    <m/>
    <m/>
    <x v="0"/>
    <m/>
    <s v="Venta especialista"/>
    <s v="Directors / managers / contacts are available, yet none related to the selected filter"/>
    <s v="+34 93/2208008"/>
    <m/>
    <m/>
    <s v="E. Consultoras innovación digital"/>
    <s v="A60553957"/>
    <m/>
    <s v="www.q2bstudio.com"/>
    <m/>
    <s v="Activa"/>
    <m/>
    <s v="BARCELONA"/>
    <m/>
    <m/>
    <m/>
    <m/>
    <m/>
    <m/>
    <m/>
    <m/>
    <m/>
    <m/>
    <m/>
    <m/>
    <m/>
    <m/>
    <m/>
    <m/>
    <m/>
    <m/>
    <m/>
    <m/>
    <m/>
    <m/>
    <s v="No"/>
  </r>
  <r>
    <s v="INFOBOX SOLUTIONS SLU"/>
    <m/>
    <m/>
    <x v="4"/>
    <s v="09-02 945292281-Mail enviado a info@infoboxsolutions.com sin att. Miquel lo reenvía a gerencia."/>
    <s v="Venta especialista"/>
    <s v="Directors / managers / contacts are available, yet none related to the selected filter"/>
    <s v="+34 94/5292281"/>
    <m/>
    <m/>
    <s v="B. Integradores TI generalistas"/>
    <s v="B88065263"/>
    <m/>
    <s v="www.infoboxsolutions.com"/>
    <m/>
    <s v="Activa"/>
    <m/>
    <s v="VITORIA-GASTEIZ"/>
    <m/>
    <m/>
    <m/>
    <m/>
    <m/>
    <m/>
    <m/>
    <m/>
    <m/>
    <m/>
    <m/>
    <m/>
    <m/>
    <m/>
    <m/>
    <m/>
    <m/>
    <m/>
    <m/>
    <m/>
    <m/>
    <m/>
    <s v="No"/>
  </r>
  <r>
    <s v="DEMESIX DEALERS SOLUTIONS SL"/>
    <m/>
    <m/>
    <x v="4"/>
    <s v="09-02 986266254- me atienden de soporte y me pasan con administración, Tamara de administración traslada la información a gerencia y se ponen en contacto conmigo en caso de estar interesados. _x000a_"/>
    <s v="Venta especialista"/>
    <s v="Mr David Fernandez Alvarino Delgado"/>
    <s v="+34 98/6266254"/>
    <m/>
    <m/>
    <s v="B. Integradores TI generalistas"/>
    <s v="B70582424"/>
    <m/>
    <s v="www.dtaxis.com"/>
    <m/>
    <s v="Activa"/>
    <m/>
    <s v="VIGO"/>
    <m/>
    <m/>
    <m/>
    <m/>
    <m/>
    <m/>
    <m/>
    <m/>
    <m/>
    <m/>
    <m/>
    <m/>
    <m/>
    <m/>
    <m/>
    <m/>
    <m/>
    <m/>
    <m/>
    <m/>
    <m/>
    <m/>
    <s v="No"/>
  </r>
  <r>
    <s v="ESTRATEC360 S.L."/>
    <m/>
    <m/>
    <x v="0"/>
    <m/>
    <s v="Venta especialista"/>
    <s v="Directors / managers / contacts are available, yet none related to the selected filter"/>
    <s v="+34 93/3803334"/>
    <m/>
    <m/>
    <s v="E. Consultoras innovación digital"/>
    <s v="B02667145"/>
    <m/>
    <s v="www.dftech.cloud"/>
    <m/>
    <s v="Activa"/>
    <m/>
    <s v="BARCELONA"/>
    <m/>
    <m/>
    <m/>
    <m/>
    <m/>
    <m/>
    <m/>
    <m/>
    <m/>
    <m/>
    <m/>
    <m/>
    <m/>
    <m/>
    <m/>
    <m/>
    <m/>
    <m/>
    <m/>
    <m/>
    <m/>
    <m/>
    <s v="No"/>
  </r>
  <r>
    <s v="314 FINANCIAL CONTENTS SL"/>
    <m/>
    <m/>
    <x v="0"/>
    <m/>
    <s v="Venta especialista"/>
    <s v="Directors / managers / contacts are available, yet none related to the selected filter"/>
    <m/>
    <m/>
    <m/>
    <s v="E. Consultoras innovación digital"/>
    <s v="B75180133"/>
    <m/>
    <s v="www.serva.es"/>
    <m/>
    <s v="Activa"/>
    <m/>
    <s v="FERROL"/>
    <m/>
    <m/>
    <m/>
    <m/>
    <m/>
    <m/>
    <m/>
    <m/>
    <m/>
    <m/>
    <m/>
    <m/>
    <m/>
    <m/>
    <m/>
    <m/>
    <m/>
    <m/>
    <m/>
    <m/>
    <m/>
    <m/>
    <s v="No"/>
  </r>
  <r>
    <s v="TECNATIVA SL."/>
    <m/>
    <m/>
    <x v="0"/>
    <m/>
    <s v="Venta especialista"/>
    <s v="Directors / managers / contacts are available, yet none related to the selected filter"/>
    <s v="+34 91/2163880"/>
    <m/>
    <m/>
    <s v="E. Consultoras innovación digital"/>
    <s v="B87530432"/>
    <m/>
    <s v="www.tecnativa.com"/>
    <m/>
    <s v="Activa"/>
    <m/>
    <s v="ALACANT/ALICANTE"/>
    <m/>
    <m/>
    <m/>
    <m/>
    <m/>
    <m/>
    <m/>
    <m/>
    <m/>
    <m/>
    <m/>
    <m/>
    <m/>
    <m/>
    <m/>
    <m/>
    <m/>
    <m/>
    <m/>
    <m/>
    <m/>
    <m/>
    <s v="No"/>
  </r>
  <r>
    <s v="PERI COMPUTER SYSTEMS SL"/>
    <m/>
    <m/>
    <x v="1"/>
    <s v="Llamar 03.02 - Alfonso"/>
    <s v="Venta especialista"/>
    <s v="Directors / managers / contacts are available, yet none related to the selected filter"/>
    <s v="+34 93/2656083"/>
    <m/>
    <m/>
    <s v="A. Informáticos"/>
    <s v="B36636629"/>
    <m/>
    <s v="www.pericomputer.es"/>
    <m/>
    <s v="Activa"/>
    <m/>
    <s v="BARCELONA"/>
    <m/>
    <m/>
    <m/>
    <m/>
    <m/>
    <m/>
    <m/>
    <m/>
    <m/>
    <m/>
    <m/>
    <m/>
    <m/>
    <m/>
    <m/>
    <m/>
    <m/>
    <m/>
    <m/>
    <m/>
    <m/>
    <m/>
    <s v="No"/>
  </r>
  <r>
    <s v="CLEARIS UCONTROL SOCIEDAD LIMITADA."/>
    <m/>
    <m/>
    <x v="0"/>
    <m/>
    <s v="Venta especialista"/>
    <s v="Directors / managers / contacts are available, yet none related to the selected filter"/>
    <s v="+34 66/3114921"/>
    <m/>
    <m/>
    <s v="C. Integradores TI sectoriales"/>
    <s v="B87298709"/>
    <m/>
    <s v="www.clearis.es"/>
    <m/>
    <s v="Activa"/>
    <m/>
    <s v="BAZA"/>
    <m/>
    <m/>
    <m/>
    <m/>
    <m/>
    <m/>
    <m/>
    <m/>
    <m/>
    <m/>
    <m/>
    <m/>
    <m/>
    <m/>
    <m/>
    <m/>
    <m/>
    <m/>
    <m/>
    <m/>
    <m/>
    <m/>
    <s v="No"/>
  </r>
  <r>
    <s v="CADFIN I.T. SERVICIOS INFORMATICOS SOCIEDAD LIMITADA."/>
    <m/>
    <m/>
    <x v="3"/>
    <m/>
    <s v="Venta especialista"/>
    <s v="Mr Ignacio Laraudogoitia Mardaras"/>
    <m/>
    <m/>
    <m/>
    <s v="A. Informáticos"/>
    <s v="B87900072"/>
    <m/>
    <m/>
    <m/>
    <s v="Activa"/>
    <m/>
    <s v="URDULIZ"/>
    <m/>
    <m/>
    <m/>
    <m/>
    <m/>
    <m/>
    <m/>
    <m/>
    <m/>
    <m/>
    <m/>
    <m/>
    <m/>
    <m/>
    <m/>
    <m/>
    <m/>
    <m/>
    <m/>
    <m/>
    <m/>
    <m/>
    <s v="No"/>
  </r>
  <r>
    <s v="TECNOLOGIAS DE LA INFORMACION PARA SALUD SOCIEDAD LIMITADA."/>
    <m/>
    <m/>
    <x v="0"/>
    <m/>
    <s v="Venta especialista"/>
    <s v="Directors / managers / contacts are available, yet none related to the selected filter"/>
    <s v="+34 65/8966393"/>
    <m/>
    <m/>
    <s v="C. Integradores TI sectoriales"/>
    <s v="B65545121"/>
    <m/>
    <m/>
    <m/>
    <s v="Activa"/>
    <m/>
    <s v="ARMILLA"/>
    <m/>
    <m/>
    <m/>
    <m/>
    <m/>
    <m/>
    <m/>
    <m/>
    <m/>
    <m/>
    <m/>
    <m/>
    <m/>
    <m/>
    <m/>
    <m/>
    <m/>
    <m/>
    <m/>
    <m/>
    <m/>
    <m/>
    <s v="No"/>
  </r>
  <r>
    <s v="TERRA ALTA CONSULTORIA TIC SOCIEDAD LIMITADA."/>
    <m/>
    <m/>
    <x v="1"/>
    <s v="09-02 977 43 02 95-No puede completarse llamada."/>
    <s v="Venta especialista"/>
    <s v="Mr Antonio Altes Barrue"/>
    <m/>
    <m/>
    <m/>
    <s v="B. Integradores TI generalistas"/>
    <s v="B67024083"/>
    <m/>
    <m/>
    <m/>
    <s v="Activa"/>
    <m/>
    <s v="BATEA"/>
    <m/>
    <m/>
    <m/>
    <m/>
    <m/>
    <m/>
    <m/>
    <m/>
    <m/>
    <m/>
    <m/>
    <m/>
    <m/>
    <m/>
    <m/>
    <m/>
    <m/>
    <m/>
    <m/>
    <m/>
    <m/>
    <m/>
    <s v="No"/>
  </r>
  <r>
    <s v="INGENIERIA DE SOFTWARE Y CONSULTING SL"/>
    <m/>
    <m/>
    <x v="4"/>
    <s v="10-02 963285105-Mail enviado a administracion@ingenieriadesoftware.com a las 10:46"/>
    <s v="Venta especialista"/>
    <s v="Directors / managers / contacts are available, yet none related to the selected filter"/>
    <s v="+34 96/3285105"/>
    <m/>
    <m/>
    <s v="B. Integradores TI generalistas"/>
    <s v="B66990607"/>
    <m/>
    <s v="www.ingenieriadesoftware.com"/>
    <m/>
    <s v="Activa"/>
    <m/>
    <s v="VALENCIA"/>
    <m/>
    <m/>
    <m/>
    <m/>
    <m/>
    <m/>
    <m/>
    <m/>
    <m/>
    <m/>
    <m/>
    <m/>
    <m/>
    <m/>
    <m/>
    <m/>
    <m/>
    <m/>
    <m/>
    <m/>
    <m/>
    <m/>
    <s v="No"/>
  </r>
  <r>
    <s v="ANUNZIA SOLUCIONS TECNOLOGIQUES SL"/>
    <m/>
    <m/>
    <x v="0"/>
    <m/>
    <s v="Venta especialista"/>
    <s v="Mr Bernat Capuz Valls"/>
    <s v="+34 93/7259390"/>
    <m/>
    <m/>
    <s v="E. Consultoras innovación digital"/>
    <s v="B66595018"/>
    <m/>
    <s v="www.anunzia.com"/>
    <m/>
    <s v="Activa"/>
    <m/>
    <s v="SABADELL"/>
    <m/>
    <m/>
    <m/>
    <m/>
    <m/>
    <m/>
    <m/>
    <m/>
    <m/>
    <m/>
    <m/>
    <m/>
    <m/>
    <m/>
    <m/>
    <m/>
    <m/>
    <m/>
    <m/>
    <m/>
    <m/>
    <m/>
    <s v="No"/>
  </r>
  <r>
    <s v="5SKILL SOLUTIONS SL."/>
    <m/>
    <m/>
    <x v="1"/>
    <s v="09-02 620666179- No disponible."/>
    <s v="Venta especialista"/>
    <s v="Mr Antonio Jesus Roman Rodriguez"/>
    <s v="+34 62/0666179"/>
    <m/>
    <m/>
    <s v="B. Integradores TI generalistas"/>
    <s v="B39725965"/>
    <m/>
    <s v="www.5skill.com"/>
    <m/>
    <s v="Activa"/>
    <m/>
    <s v="CORNELLA DE LLOBREGAT"/>
    <m/>
    <m/>
    <m/>
    <m/>
    <m/>
    <m/>
    <m/>
    <m/>
    <m/>
    <m/>
    <m/>
    <m/>
    <m/>
    <m/>
    <m/>
    <m/>
    <m/>
    <m/>
    <m/>
    <m/>
    <m/>
    <m/>
    <s v="No"/>
  </r>
  <r>
    <s v="WORLD CONNECT COMUNICATIONS SL"/>
    <m/>
    <m/>
    <x v="0"/>
    <m/>
    <s v="Venta especialista"/>
    <s v="Mr Alejandro Herrera Trasierra"/>
    <m/>
    <m/>
    <m/>
    <s v="E. Consultoras innovación digital"/>
    <s v="B67235424"/>
    <m/>
    <m/>
    <m/>
    <s v="Activa"/>
    <m/>
    <s v="MIJAS"/>
    <m/>
    <m/>
    <m/>
    <m/>
    <m/>
    <m/>
    <m/>
    <m/>
    <m/>
    <m/>
    <m/>
    <m/>
    <m/>
    <m/>
    <m/>
    <m/>
    <m/>
    <m/>
    <m/>
    <m/>
    <m/>
    <m/>
    <s v="No"/>
  </r>
  <r>
    <s v="EAS SISTEMAS ANTIHURTO SL"/>
    <m/>
    <m/>
    <x v="0"/>
    <m/>
    <s v="Venta especialista"/>
    <s v="Mr Fernando Calvo Latorre"/>
    <s v="+34 90/2929922"/>
    <m/>
    <m/>
    <s v="C. Integradores TI sectoriales"/>
    <s v="B87288890"/>
    <m/>
    <s v="www.eas-antihurto.com"/>
    <m/>
    <s v="Activa"/>
    <m/>
    <s v="ALAQUAS"/>
    <m/>
    <m/>
    <m/>
    <m/>
    <m/>
    <m/>
    <m/>
    <m/>
    <m/>
    <m/>
    <m/>
    <m/>
    <m/>
    <m/>
    <m/>
    <m/>
    <m/>
    <m/>
    <m/>
    <m/>
    <m/>
    <m/>
    <s v="No"/>
  </r>
  <r>
    <s v="AKTIOS MEMBER AG SERVICES, S.L."/>
    <m/>
    <m/>
    <x v="0"/>
    <m/>
    <s v="Venta especialista"/>
    <s v="Directors / managers / contacts are available, yet none related to the selected filter"/>
    <m/>
    <m/>
    <m/>
    <s v="E. Consultoras innovación digital"/>
    <s v="B66263641"/>
    <m/>
    <m/>
    <m/>
    <s v="Activa"/>
    <m/>
    <s v="BARCELONA"/>
    <m/>
    <m/>
    <m/>
    <m/>
    <m/>
    <m/>
    <m/>
    <m/>
    <m/>
    <m/>
    <m/>
    <m/>
    <m/>
    <m/>
    <m/>
    <m/>
    <m/>
    <m/>
    <m/>
    <m/>
    <m/>
    <m/>
    <s v="No"/>
  </r>
  <r>
    <s v="EDIFICA SERVEIS EXTERNS SL."/>
    <m/>
    <m/>
    <x v="0"/>
    <m/>
    <s v="Venta especialista"/>
    <s v="Directors / managers / contacts are available, yet none related to the selected filter"/>
    <s v="+34 93/8795309"/>
    <m/>
    <m/>
    <s v="E. Consultoras innovación digital"/>
    <s v="A88321635"/>
    <m/>
    <m/>
    <m/>
    <s v="Activa"/>
    <m/>
    <s v="CENTELLES"/>
    <m/>
    <m/>
    <m/>
    <m/>
    <m/>
    <m/>
    <m/>
    <m/>
    <m/>
    <m/>
    <m/>
    <m/>
    <m/>
    <m/>
    <m/>
    <m/>
    <m/>
    <m/>
    <m/>
    <m/>
    <m/>
    <m/>
    <s v="No"/>
  </r>
  <r>
    <s v="BLUE OCEANS UPPER SKY SL."/>
    <m/>
    <m/>
    <x v="0"/>
    <m/>
    <s v="Venta especialista"/>
    <s v="Mr Juan Gimenez Perez"/>
    <m/>
    <m/>
    <m/>
    <s v="E. Consultoras innovación digital"/>
    <s v="B38506663"/>
    <m/>
    <m/>
    <m/>
    <s v="Activa"/>
    <m/>
    <s v="MADRID"/>
    <m/>
    <m/>
    <m/>
    <m/>
    <m/>
    <m/>
    <m/>
    <m/>
    <m/>
    <m/>
    <m/>
    <m/>
    <m/>
    <m/>
    <m/>
    <m/>
    <m/>
    <m/>
    <m/>
    <m/>
    <m/>
    <m/>
    <s v="No"/>
  </r>
  <r>
    <s v="SOLUTIONS ORANGE DATA SL."/>
    <m/>
    <m/>
    <x v="4"/>
    <s v="10-02 952566893-r email ENVIADO a info@orange-data.com Sin Att., 10:10 "/>
    <s v="Venta especialista"/>
    <s v="Mr Salvador Barco Diaz"/>
    <s v="+34 95/2566893"/>
    <m/>
    <m/>
    <s v="B. Integradores TI generalistas"/>
    <s v="B87261004"/>
    <m/>
    <s v="www.orange-data.com"/>
    <m/>
    <s v="Activa"/>
    <m/>
    <s v="BENALMADENA"/>
    <m/>
    <m/>
    <m/>
    <m/>
    <m/>
    <m/>
    <m/>
    <m/>
    <m/>
    <m/>
    <m/>
    <m/>
    <m/>
    <m/>
    <m/>
    <m/>
    <m/>
    <m/>
    <m/>
    <m/>
    <m/>
    <m/>
    <s v="No"/>
  </r>
  <r>
    <s v="AQCLAB SOFTWARE QUALITY, SOCIEDAD LIMITADA."/>
    <m/>
    <m/>
    <x v="0"/>
    <m/>
    <s v="Venta especialista"/>
    <s v="Directors / managers / contacts are available, yet none related to the selected filter"/>
    <s v="+34 67/6975783"/>
    <m/>
    <m/>
    <s v="D. Desarrolladores de soluciones digitales básicas"/>
    <s v="B39799192"/>
    <m/>
    <s v="www.aqclab.es"/>
    <m/>
    <s v="Activa"/>
    <m/>
    <s v="PUERTOLLANO"/>
    <m/>
    <m/>
    <m/>
    <m/>
    <m/>
    <m/>
    <m/>
    <m/>
    <m/>
    <m/>
    <m/>
    <m/>
    <m/>
    <m/>
    <m/>
    <m/>
    <m/>
    <m/>
    <m/>
    <m/>
    <m/>
    <m/>
    <s v="No"/>
  </r>
  <r>
    <s v="SISTEMAS DATASIX SL"/>
    <m/>
    <m/>
    <x v="4"/>
    <s v="10-02 93/4121749-MAIL MANDADO A  datasix@datasix.es. Sin att.  10:13"/>
    <s v="Venta especialista"/>
    <s v="Directors / managers / contacts are available, yet none related to the selected filter"/>
    <s v="+34 93/4121749"/>
    <m/>
    <m/>
    <s v="B. Integradores TI generalistas"/>
    <s v="B35982461"/>
    <m/>
    <s v="www.datasix.es"/>
    <m/>
    <s v="Activa"/>
    <m/>
    <s v="BARCELONA"/>
    <m/>
    <m/>
    <m/>
    <m/>
    <m/>
    <m/>
    <m/>
    <m/>
    <m/>
    <m/>
    <m/>
    <m/>
    <m/>
    <m/>
    <m/>
    <m/>
    <m/>
    <m/>
    <m/>
    <m/>
    <m/>
    <m/>
    <s v="No"/>
  </r>
  <r>
    <s v="INTEGRA IT SOLUTIONS SL."/>
    <m/>
    <m/>
    <x v="1"/>
    <s v="09-02 619783787-No disponible."/>
    <s v="Venta especialista"/>
    <s v="Directors / managers / contacts are available, yet none related to the selected filter"/>
    <s v="+34 61/9783787"/>
    <m/>
    <m/>
    <s v="B. Integradores TI generalistas"/>
    <s v="B87366613"/>
    <m/>
    <s v="www.integraitsolutions.es"/>
    <m/>
    <s v="Activa"/>
    <m/>
    <s v="ALCOBENDAS"/>
    <m/>
    <m/>
    <m/>
    <m/>
    <m/>
    <m/>
    <m/>
    <m/>
    <m/>
    <m/>
    <m/>
    <m/>
    <m/>
    <m/>
    <m/>
    <m/>
    <m/>
    <m/>
    <m/>
    <m/>
    <m/>
    <m/>
    <s v="No"/>
  </r>
  <r>
    <s v="TWINBU SL."/>
    <m/>
    <m/>
    <x v="0"/>
    <m/>
    <s v="Venta especialista"/>
    <s v="Directors / managers / contacts are available, yet none related to the selected filter"/>
    <s v="+34 96/6741216"/>
    <m/>
    <m/>
    <s v="E. Consultoras innovación digital"/>
    <s v="B96949425"/>
    <m/>
    <m/>
    <m/>
    <s v="Activa"/>
    <m/>
    <s v="ORIHUELA"/>
    <m/>
    <m/>
    <m/>
    <m/>
    <m/>
    <m/>
    <m/>
    <m/>
    <m/>
    <m/>
    <m/>
    <m/>
    <m/>
    <m/>
    <m/>
    <m/>
    <m/>
    <m/>
    <m/>
    <m/>
    <m/>
    <m/>
    <s v="No"/>
  </r>
  <r>
    <s v="TRAMIT-SOFT SL"/>
    <m/>
    <m/>
    <x v="0"/>
    <m/>
    <s v="Venta especialista"/>
    <s v="Mr Josep Ribo Nirella"/>
    <s v="+34 97/7127028"/>
    <m/>
    <m/>
    <s v="E. Consultoras innovación digital"/>
    <s v="B17619404"/>
    <m/>
    <s v="www.tramit.es"/>
    <m/>
    <s v="Activa"/>
    <m/>
    <s v="REUS"/>
    <m/>
    <m/>
    <m/>
    <m/>
    <m/>
    <m/>
    <m/>
    <m/>
    <m/>
    <m/>
    <m/>
    <m/>
    <m/>
    <m/>
    <m/>
    <m/>
    <m/>
    <m/>
    <m/>
    <m/>
    <m/>
    <m/>
    <s v="No"/>
  </r>
  <r>
    <s v="CODESIAN SOFTWARE TECH SL."/>
    <m/>
    <m/>
    <x v="0"/>
    <m/>
    <s v="Venta especialista"/>
    <s v="Mr Antonio Cabezon Cascante"/>
    <s v="+34 97/5052062"/>
    <m/>
    <m/>
    <s v="D. Desarrolladores de soluciones digitales básicas"/>
    <s v="B42753970"/>
    <m/>
    <m/>
    <m/>
    <s v="Activa"/>
    <m/>
    <s v="GOLMAYO"/>
    <m/>
    <m/>
    <m/>
    <m/>
    <m/>
    <m/>
    <m/>
    <m/>
    <m/>
    <m/>
    <m/>
    <m/>
    <m/>
    <m/>
    <m/>
    <m/>
    <m/>
    <m/>
    <m/>
    <m/>
    <m/>
    <m/>
    <s v="No"/>
  </r>
  <r>
    <s v="KADEME SOLUTIONS SL."/>
    <m/>
    <m/>
    <x v="1"/>
    <s v="09-02 93 667 31 19 -No disponible. Sin web. "/>
    <s v="Venta especialista"/>
    <s v="Mr Angel Javier Maldonado Diaz"/>
    <m/>
    <m/>
    <m/>
    <s v="B. Integradores TI generalistas"/>
    <s v="B01807338"/>
    <m/>
    <m/>
    <m/>
    <s v="Activa"/>
    <m/>
    <s v="BARCELONA"/>
    <m/>
    <m/>
    <m/>
    <m/>
    <m/>
    <m/>
    <m/>
    <m/>
    <m/>
    <m/>
    <m/>
    <m/>
    <m/>
    <m/>
    <m/>
    <m/>
    <m/>
    <m/>
    <m/>
    <m/>
    <m/>
    <m/>
    <s v="No"/>
  </r>
  <r>
    <s v="REDFORTS SOFTWARE SL."/>
    <m/>
    <m/>
    <x v="0"/>
    <m/>
    <s v="Venta especialista"/>
    <s v="Mr Cornelis Korstanje Jan"/>
    <s v="+34 91/1982873"/>
    <m/>
    <m/>
    <s v="D. Desarrolladores de soluciones digitales básicas"/>
    <s v="B02603587"/>
    <m/>
    <s v="www.redforts.com"/>
    <m/>
    <s v="Activa"/>
    <m/>
    <s v="CHINCHON"/>
    <m/>
    <m/>
    <m/>
    <m/>
    <m/>
    <m/>
    <m/>
    <m/>
    <m/>
    <m/>
    <m/>
    <m/>
    <m/>
    <m/>
    <m/>
    <m/>
    <m/>
    <m/>
    <m/>
    <m/>
    <m/>
    <m/>
    <s v="No"/>
  </r>
  <r>
    <s v="NESIC SISTEMAS DE INFORMACION Y COMUNICACIONES SL."/>
    <m/>
    <m/>
    <x v="0"/>
    <m/>
    <s v="Venta especialista"/>
    <s v="Directors / managers / contacts are available, yet none related to the selected filter"/>
    <s v="+34 98/5341828"/>
    <m/>
    <m/>
    <s v="E. Consultoras innovación digital"/>
    <s v="B33817909"/>
    <m/>
    <s v="www.nesic.es"/>
    <m/>
    <s v="Activa"/>
    <m/>
    <s v="GIJON"/>
    <m/>
    <m/>
    <m/>
    <m/>
    <m/>
    <m/>
    <m/>
    <m/>
    <m/>
    <m/>
    <m/>
    <m/>
    <m/>
    <m/>
    <m/>
    <m/>
    <m/>
    <m/>
    <m/>
    <m/>
    <m/>
    <m/>
    <s v="No"/>
  </r>
  <r>
    <s v="IO SYSTEMS DEVELOPER SL"/>
    <m/>
    <m/>
    <x v="4"/>
    <s v="09-02 957509159- David Gk comenta que le pasa nota al gerente y mi tlf. y el gerente ser pone en contacto sino volver a llamar mañana."/>
    <s v="Venta especialista"/>
    <s v="Mr Manuel Ramirez Borrego"/>
    <s v="+34 95/7509159"/>
    <m/>
    <m/>
    <s v="B. Integradores TI generalistas"/>
    <s v="B70522511"/>
    <m/>
    <s v="www.iosystem.es"/>
    <m/>
    <s v="Activa"/>
    <m/>
    <s v="LUCENA"/>
    <m/>
    <m/>
    <m/>
    <m/>
    <m/>
    <m/>
    <m/>
    <m/>
    <m/>
    <m/>
    <m/>
    <m/>
    <m/>
    <m/>
    <m/>
    <m/>
    <m/>
    <m/>
    <m/>
    <m/>
    <m/>
    <m/>
    <s v="No"/>
  </r>
  <r>
    <s v="AICOM GLOBAL SOFTWARE SL"/>
    <m/>
    <m/>
    <x v="0"/>
    <m/>
    <s v="Venta especialista"/>
    <s v="Ms Maria Paz Romans Pineda"/>
    <s v="+34 96/1712096"/>
    <m/>
    <m/>
    <s v="D. Desarrolladores de soluciones digitales básicas"/>
    <s v="B67527523"/>
    <m/>
    <s v="www.agsoft.es"/>
    <m/>
    <s v="Activa"/>
    <m/>
    <s v="FORTALENY"/>
    <m/>
    <m/>
    <m/>
    <m/>
    <m/>
    <m/>
    <m/>
    <m/>
    <m/>
    <m/>
    <m/>
    <m/>
    <m/>
    <m/>
    <m/>
    <m/>
    <m/>
    <m/>
    <m/>
    <m/>
    <m/>
    <m/>
    <s v="No"/>
  </r>
  <r>
    <s v="GRUPO IMPACTE PLANIFICACION URBANA SL."/>
    <m/>
    <m/>
    <x v="0"/>
    <m/>
    <s v="Venta especialista"/>
    <s v="Ximo Masip Sanchis"/>
    <s v="+34 60/8736268"/>
    <m/>
    <m/>
    <s v="E. Consultoras innovación digital"/>
    <s v="B93746972"/>
    <m/>
    <s v="www.urbanimpacte.com"/>
    <m/>
    <s v="Activa"/>
    <m/>
    <s v="VALENCIA"/>
    <m/>
    <m/>
    <m/>
    <m/>
    <m/>
    <m/>
    <m/>
    <m/>
    <m/>
    <m/>
    <m/>
    <m/>
    <m/>
    <m/>
    <m/>
    <m/>
    <m/>
    <m/>
    <m/>
    <m/>
    <m/>
    <m/>
    <s v="No"/>
  </r>
  <r>
    <s v="ENVITA DIGITAL SOLUTIONS SOCIEDAD LIMITADA."/>
    <m/>
    <m/>
    <x v="4"/>
    <s v="10-02 986134354 Mail enviado a info@envita.es Att. Eva Baonza.10:17"/>
    <s v="Venta especialista"/>
    <s v="Ms Noelia Lopez Vazquez"/>
    <s v="+34 98/6134354"/>
    <m/>
    <m/>
    <s v="B. Integradores TI generalistas"/>
    <s v="B67452870"/>
    <m/>
    <s v="www.envita.es"/>
    <m/>
    <s v="Activa"/>
    <m/>
    <s v="VIGO"/>
    <m/>
    <m/>
    <m/>
    <m/>
    <m/>
    <m/>
    <m/>
    <m/>
    <m/>
    <m/>
    <m/>
    <m/>
    <m/>
    <m/>
    <m/>
    <m/>
    <m/>
    <m/>
    <m/>
    <m/>
    <m/>
    <m/>
    <s v="No"/>
  </r>
  <r>
    <s v="ZADIA SOFTWARE SL."/>
    <m/>
    <m/>
    <x v="0"/>
    <m/>
    <s v="Venta especialista"/>
    <s v="Directors / managers / contacts are available, yet none related to the selected filter"/>
    <s v="+34 88/1270640"/>
    <m/>
    <m/>
    <s v="D. Desarrolladores de soluciones digitales básicas"/>
    <s v="B73422180"/>
    <m/>
    <s v="www.zadiasoftware.com"/>
    <m/>
    <s v="Activa"/>
    <m/>
    <s v="TEO"/>
    <m/>
    <m/>
    <m/>
    <m/>
    <m/>
    <m/>
    <m/>
    <m/>
    <m/>
    <m/>
    <m/>
    <m/>
    <m/>
    <m/>
    <m/>
    <m/>
    <m/>
    <m/>
    <m/>
    <m/>
    <m/>
    <m/>
    <s v="No"/>
  </r>
  <r>
    <s v="DATAEBRO SL."/>
    <m/>
    <m/>
    <x v="0"/>
    <m/>
    <s v="Venta especialista"/>
    <s v="Directors / managers / contacts are available, yet none related to the selected filter"/>
    <s v="+34 97/6027757"/>
    <m/>
    <m/>
    <s v="E. Consultoras innovación digital"/>
    <s v="B82846304"/>
    <m/>
    <s v="www.dataebro.com"/>
    <m/>
    <s v="Activa"/>
    <m/>
    <s v="ZARAGOZA"/>
    <m/>
    <m/>
    <m/>
    <m/>
    <m/>
    <m/>
    <m/>
    <m/>
    <m/>
    <m/>
    <m/>
    <m/>
    <m/>
    <m/>
    <m/>
    <m/>
    <m/>
    <m/>
    <m/>
    <m/>
    <m/>
    <m/>
    <s v="No"/>
  </r>
  <r>
    <s v="INTRO WORKS SL"/>
    <m/>
    <m/>
    <x v="0"/>
    <m/>
    <s v="Venta especialista"/>
    <s v="Mr Javier Garcia Gonzalez"/>
    <s v="+34 91/2237086"/>
    <m/>
    <m/>
    <s v="E. Consultoras innovación digital"/>
    <s v="B67081570"/>
    <m/>
    <s v="www.introworks.es"/>
    <m/>
    <s v="Activa"/>
    <m/>
    <s v="MADRID"/>
    <m/>
    <m/>
    <m/>
    <m/>
    <m/>
    <m/>
    <m/>
    <m/>
    <m/>
    <m/>
    <m/>
    <m/>
    <m/>
    <m/>
    <m/>
    <m/>
    <m/>
    <m/>
    <m/>
    <m/>
    <m/>
    <m/>
    <s v="No"/>
  </r>
  <r>
    <s v="EVIROM SOLUCIONES SL."/>
    <m/>
    <m/>
    <x v="0"/>
    <m/>
    <s v="Venta especialista"/>
    <s v="Directors / managers / contacts are available, yet none related to the selected filter"/>
    <s v="+34 95/4502163"/>
    <m/>
    <m/>
    <s v="E. Consultoras innovación digital"/>
    <s v="B42629949"/>
    <m/>
    <s v="www.evirom.com"/>
    <m/>
    <s v="Activa"/>
    <m/>
    <s v="CAÑADA ROSAL"/>
    <m/>
    <m/>
    <m/>
    <m/>
    <m/>
    <m/>
    <m/>
    <m/>
    <m/>
    <m/>
    <m/>
    <m/>
    <m/>
    <m/>
    <m/>
    <m/>
    <m/>
    <m/>
    <m/>
    <m/>
    <m/>
    <m/>
    <s v="No"/>
  </r>
  <r>
    <s v="NAILTED APP SL."/>
    <m/>
    <m/>
    <x v="0"/>
    <m/>
    <s v="Venta especialista"/>
    <s v="Directors / managers / contacts are available, yet none related to the selected filter"/>
    <m/>
    <m/>
    <m/>
    <s v="D. Desarrolladores de soluciones digitales básicas"/>
    <s v="B12914685"/>
    <m/>
    <m/>
    <m/>
    <s v="Activa"/>
    <m/>
    <s v="MADRID"/>
    <m/>
    <m/>
    <m/>
    <m/>
    <m/>
    <m/>
    <m/>
    <m/>
    <m/>
    <m/>
    <m/>
    <m/>
    <m/>
    <m/>
    <m/>
    <m/>
    <m/>
    <m/>
    <m/>
    <m/>
    <m/>
    <m/>
    <s v="No"/>
  </r>
  <r>
    <s v="ONE IDENTITY SOFTWARE SL."/>
    <m/>
    <m/>
    <x v="0"/>
    <m/>
    <s v="Venta especialista"/>
    <s v="Directors / managers / contacts are available, yet none related to the selected filter"/>
    <m/>
    <m/>
    <m/>
    <s v="D. Desarrolladores de soluciones digitales básicas"/>
    <s v="B98239064"/>
    <m/>
    <m/>
    <m/>
    <s v="Activa"/>
    <m/>
    <s v="BARCELONA"/>
    <m/>
    <m/>
    <m/>
    <m/>
    <m/>
    <m/>
    <m/>
    <m/>
    <m/>
    <m/>
    <m/>
    <m/>
    <m/>
    <m/>
    <m/>
    <m/>
    <m/>
    <m/>
    <m/>
    <m/>
    <m/>
    <m/>
    <s v="No"/>
  </r>
  <r>
    <s v="CONSULTING INFORMATICO CANARIAS SA"/>
    <m/>
    <m/>
    <x v="1"/>
    <s v="09-02 928266987- No disponible. ttp://www.cinsacanarias.es"/>
    <s v="Venta especialista"/>
    <s v="Directors / managers / contacts are available, yet none related to the selected filter"/>
    <s v="+34 92/8266987"/>
    <m/>
    <m/>
    <s v="B. Integradores TI generalistas"/>
    <s v="B09586694"/>
    <m/>
    <m/>
    <m/>
    <s v="Activa"/>
    <m/>
    <s v="LAS PALMAS DE GRAN CANARIA"/>
    <m/>
    <m/>
    <m/>
    <m/>
    <m/>
    <m/>
    <m/>
    <m/>
    <m/>
    <m/>
    <m/>
    <m/>
    <m/>
    <m/>
    <m/>
    <m/>
    <m/>
    <m/>
    <m/>
    <m/>
    <m/>
    <m/>
    <s v="No"/>
  </r>
  <r>
    <s v="ZABALIT IT SOCIEDAD LIMITADA"/>
    <m/>
    <m/>
    <x v="4"/>
    <s v="02.02 mail enviado 16.05"/>
    <s v="María"/>
    <s v="Directors / managers / contacts are available, yet none related to the selected filter"/>
    <s v="+34 94/6076466"/>
    <m/>
    <m/>
    <s v="A. Informáticos"/>
    <s v="B88514518"/>
    <m/>
    <s v="www.zabalit.com"/>
    <m/>
    <s v="Activa"/>
    <m/>
    <s v="BARAKALDO"/>
    <m/>
    <m/>
    <m/>
    <m/>
    <m/>
    <m/>
    <m/>
    <m/>
    <m/>
    <m/>
    <m/>
    <m/>
    <m/>
    <m/>
    <m/>
    <m/>
    <m/>
    <m/>
    <m/>
    <m/>
    <m/>
    <m/>
    <s v="No"/>
  </r>
  <r>
    <s v="NODO AMBAR SL."/>
    <m/>
    <m/>
    <x v="0"/>
    <m/>
    <s v="Venta especialista"/>
    <s v="Directors / managers / contacts are available, yet none related to the selected filter"/>
    <s v="+34 93/1616011"/>
    <m/>
    <m/>
    <s v="E. Consultoras innovación digital"/>
    <s v="B63276174"/>
    <m/>
    <s v="www.nodoambar.com"/>
    <m/>
    <s v="Activa"/>
    <m/>
    <s v="GRANOLLERS"/>
    <m/>
    <m/>
    <m/>
    <m/>
    <m/>
    <m/>
    <m/>
    <m/>
    <m/>
    <m/>
    <m/>
    <m/>
    <m/>
    <m/>
    <m/>
    <m/>
    <m/>
    <m/>
    <m/>
    <m/>
    <m/>
    <m/>
    <s v="No"/>
  </r>
  <r>
    <s v="EXPERT ONE BUSINESS PROJECT S.L."/>
    <m/>
    <m/>
    <x v="1"/>
    <s v="17-12 915610490 No contestan "/>
    <s v="Venta especialista"/>
    <s v="Directors / managers / contacts are available, yet none related to the selected filter"/>
    <s v="+34 91/5610490"/>
    <m/>
    <m/>
    <m/>
    <s v="B39675947"/>
    <m/>
    <m/>
    <m/>
    <s v="Activa"/>
    <m/>
    <s v="MADRID"/>
    <m/>
    <m/>
    <m/>
    <m/>
    <m/>
    <m/>
    <m/>
    <m/>
    <m/>
    <m/>
    <m/>
    <m/>
    <m/>
    <m/>
    <m/>
    <m/>
    <m/>
    <m/>
    <m/>
    <m/>
    <m/>
    <m/>
    <s v="No"/>
  </r>
  <r>
    <s v="CORDERO Y ASOCIADOS FORMACION ANALISIS Y PROGRAMACION INFORMATICA SL"/>
    <m/>
    <m/>
    <x v="4"/>
    <m/>
    <s v="Luis"/>
    <s v="Directors / managers / contacts are available, yet none related to the selected filter"/>
    <s v="+34 91/5500694"/>
    <m/>
    <m/>
    <s v="A. Informáticos"/>
    <s v="B88616842"/>
    <m/>
    <s v="www.corderoinformaticos.com"/>
    <m/>
    <s v="Activa"/>
    <m/>
    <s v="MADRID"/>
    <m/>
    <m/>
    <m/>
    <m/>
    <m/>
    <m/>
    <m/>
    <m/>
    <m/>
    <m/>
    <m/>
    <m/>
    <m/>
    <m/>
    <m/>
    <m/>
    <m/>
    <m/>
    <m/>
    <m/>
    <m/>
    <m/>
    <s v="No"/>
  </r>
  <r>
    <s v="SAP MANAGEMENT, EXPERTISE AND EXECUTION S.L."/>
    <m/>
    <m/>
    <x v="0"/>
    <m/>
    <s v="Venta especialista"/>
    <s v="Directors / managers / contacts are available, yet none related to the selected filter"/>
    <s v="+34 93/0409993"/>
    <m/>
    <m/>
    <s v="E. Consultoras innovación digital"/>
    <s v="B87643557"/>
    <m/>
    <s v="www.sapmee.com"/>
    <m/>
    <s v="Activa"/>
    <m/>
    <s v="BARCELONA"/>
    <m/>
    <m/>
    <m/>
    <m/>
    <m/>
    <m/>
    <m/>
    <m/>
    <m/>
    <m/>
    <m/>
    <m/>
    <m/>
    <m/>
    <m/>
    <m/>
    <m/>
    <m/>
    <m/>
    <m/>
    <m/>
    <m/>
    <s v="No"/>
  </r>
  <r>
    <s v="GLOBATIKA SL."/>
    <m/>
    <m/>
    <x v="0"/>
    <m/>
    <s v="Venta especialista"/>
    <s v="Directors / managers / contacts are available, yet none related to the selected filter"/>
    <s v="+34 90/0649252"/>
    <m/>
    <m/>
    <s v="E. Consultoras innovación digital"/>
    <s v="B74442740"/>
    <m/>
    <s v="www.peritosinformaticos.es"/>
    <m/>
    <s v="Activa"/>
    <m/>
    <s v="SEVILLA"/>
    <m/>
    <m/>
    <m/>
    <m/>
    <m/>
    <m/>
    <m/>
    <m/>
    <m/>
    <m/>
    <m/>
    <m/>
    <m/>
    <m/>
    <m/>
    <m/>
    <m/>
    <m/>
    <m/>
    <m/>
    <m/>
    <m/>
    <s v="No"/>
  </r>
  <r>
    <s v="ANTARES INICIATIVAS SL."/>
    <m/>
    <m/>
    <x v="0"/>
    <m/>
    <s v="Venta especialista"/>
    <s v="Directors / managers / contacts are available, yet none related to the selected filter"/>
    <m/>
    <m/>
    <m/>
    <s v="E. Consultoras innovación digital"/>
    <s v="B01834902"/>
    <m/>
    <m/>
    <m/>
    <s v="Activa"/>
    <m/>
    <s v="BARCELONA"/>
    <m/>
    <m/>
    <m/>
    <m/>
    <m/>
    <m/>
    <m/>
    <m/>
    <m/>
    <m/>
    <m/>
    <m/>
    <m/>
    <m/>
    <m/>
    <m/>
    <m/>
    <m/>
    <m/>
    <m/>
    <m/>
    <m/>
    <s v="No"/>
  </r>
  <r>
    <s v="AL TRAFICO Y MOVILIDAD SEGURA SL."/>
    <m/>
    <m/>
    <x v="0"/>
    <m/>
    <s v="Venta especialista"/>
    <s v="Directors / managers / contacts are available, yet none related to the selected filter"/>
    <m/>
    <m/>
    <m/>
    <s v="E. Consultoras innovación digital"/>
    <s v="B01834910"/>
    <m/>
    <m/>
    <m/>
    <s v="Activa"/>
    <m/>
    <s v="MALAGA"/>
    <m/>
    <m/>
    <m/>
    <m/>
    <m/>
    <m/>
    <m/>
    <m/>
    <m/>
    <m/>
    <m/>
    <m/>
    <m/>
    <m/>
    <m/>
    <m/>
    <m/>
    <m/>
    <m/>
    <m/>
    <m/>
    <m/>
    <s v="No"/>
  </r>
  <r>
    <s v="INSYLO TECHNOLOGIES SL."/>
    <m/>
    <m/>
    <x v="0"/>
    <m/>
    <s v="Venta especialista"/>
    <s v="Mr Jaume Gelada Camps"/>
    <s v="+34 97/2183226"/>
    <m/>
    <m/>
    <s v="E. Consultoras innovación digital"/>
    <s v="B95619953"/>
    <m/>
    <s v="www.insylo.com"/>
    <m/>
    <s v="Activa"/>
    <m/>
    <s v="GIRONA"/>
    <m/>
    <m/>
    <m/>
    <m/>
    <m/>
    <m/>
    <m/>
    <m/>
    <m/>
    <m/>
    <m/>
    <m/>
    <m/>
    <m/>
    <m/>
    <m/>
    <m/>
    <m/>
    <m/>
    <m/>
    <m/>
    <m/>
    <s v="No"/>
  </r>
  <r>
    <s v="SINERGIA MICROSISTEMAS SL"/>
    <m/>
    <m/>
    <x v="0"/>
    <m/>
    <s v="Venta especialista"/>
    <s v="Directors / managers / contacts are available, yet none related to the selected filter"/>
    <s v="+34 98/5336662"/>
    <m/>
    <m/>
    <s v="E. Consultoras innovación digital"/>
    <s v="B88038997"/>
    <m/>
    <s v="www.sinergia-microsistemas.com"/>
    <m/>
    <s v="Activa"/>
    <m/>
    <s v="GIJON"/>
    <m/>
    <m/>
    <m/>
    <m/>
    <m/>
    <m/>
    <m/>
    <m/>
    <m/>
    <m/>
    <m/>
    <m/>
    <m/>
    <m/>
    <m/>
    <m/>
    <m/>
    <m/>
    <m/>
    <m/>
    <m/>
    <m/>
    <s v="No"/>
  </r>
  <r>
    <s v="LANDAIS OUTSOURCING SOCIEDAD LIMITADA."/>
    <m/>
    <m/>
    <x v="0"/>
    <m/>
    <s v="Venta especialista"/>
    <s v="Mr Juan Ramon Fernandez Abiega"/>
    <m/>
    <m/>
    <m/>
    <s v="E. Consultoras innovación digital"/>
    <s v="B30417778"/>
    <m/>
    <m/>
    <m/>
    <s v="Activa"/>
    <m/>
    <s v="BILBAO"/>
    <m/>
    <m/>
    <m/>
    <m/>
    <m/>
    <m/>
    <m/>
    <m/>
    <m/>
    <m/>
    <m/>
    <m/>
    <m/>
    <m/>
    <m/>
    <m/>
    <m/>
    <m/>
    <m/>
    <m/>
    <m/>
    <m/>
    <s v="No"/>
  </r>
  <r>
    <s v="STEELDEVELOP, S.L."/>
    <m/>
    <m/>
    <x v="0"/>
    <m/>
    <s v="Venta especialista"/>
    <s v="Directors / managers / contacts are available, yet none related to the selected filter"/>
    <m/>
    <m/>
    <m/>
    <s v="E. Consultoras innovación digital"/>
    <s v="B95060521"/>
    <m/>
    <m/>
    <m/>
    <s v="Activa"/>
    <m/>
    <s v="A CORUÑA"/>
    <m/>
    <m/>
    <m/>
    <m/>
    <m/>
    <m/>
    <m/>
    <m/>
    <m/>
    <m/>
    <m/>
    <m/>
    <m/>
    <m/>
    <m/>
    <m/>
    <m/>
    <m/>
    <m/>
    <m/>
    <m/>
    <m/>
    <s v="No"/>
  </r>
  <r>
    <s v="SERVITUX SERVICIOS INFORMATICOS SL"/>
    <m/>
    <m/>
    <x v="1"/>
    <s v="llamar de 9:00 a 15:00"/>
    <s v="Venta especialista"/>
    <s v="Mr Francisco Brufal Saiz"/>
    <s v="+34 96/6160600"/>
    <m/>
    <m/>
    <s v="A. Informáticos"/>
    <s v="B70576061"/>
    <m/>
    <s v="www.servitux.es"/>
    <m/>
    <s v="Activa"/>
    <m/>
    <s v="ELCHE/ELX"/>
    <m/>
    <m/>
    <m/>
    <m/>
    <m/>
    <m/>
    <m/>
    <m/>
    <m/>
    <m/>
    <m/>
    <m/>
    <m/>
    <m/>
    <m/>
    <m/>
    <m/>
    <m/>
    <m/>
    <m/>
    <m/>
    <m/>
    <s v="No"/>
  </r>
  <r>
    <s v="GINZO TECHNOLOGIES SL"/>
    <m/>
    <m/>
    <x v="0"/>
    <m/>
    <s v="Venta especialista"/>
    <s v="Directors / managers / contacts are available, yet none related to the selected filter"/>
    <s v="+34 94/1575757"/>
    <m/>
    <m/>
    <s v="E. Consultoras innovación digital"/>
    <s v="B41938440"/>
    <m/>
    <s v="www.ginzo.tech"/>
    <m/>
    <s v="Activa"/>
    <m/>
    <s v="LOGROÑO"/>
    <m/>
    <m/>
    <m/>
    <m/>
    <m/>
    <m/>
    <m/>
    <m/>
    <m/>
    <m/>
    <m/>
    <m/>
    <m/>
    <m/>
    <m/>
    <m/>
    <m/>
    <m/>
    <m/>
    <m/>
    <m/>
    <m/>
    <s v="No"/>
  </r>
  <r>
    <s v="ARANCLOUD SERVICIOS TECNOLOGICOS SOCIEDAD LIMITADA."/>
    <m/>
    <m/>
    <x v="1"/>
    <s v="09-02 967 660 605- No disponible."/>
    <s v="Venta especialista"/>
    <s v="Directors / managers / contacts are available, yet none related to the selected filter"/>
    <m/>
    <m/>
    <m/>
    <s v="B. Integradores TI generalistas"/>
    <s v="B16689572"/>
    <m/>
    <s v="www.servinnova.es"/>
    <m/>
    <s v="Activa"/>
    <m/>
    <s v="ALBACETE"/>
    <m/>
    <m/>
    <m/>
    <m/>
    <m/>
    <m/>
    <m/>
    <m/>
    <m/>
    <m/>
    <m/>
    <m/>
    <m/>
    <m/>
    <m/>
    <m/>
    <m/>
    <m/>
    <m/>
    <m/>
    <m/>
    <m/>
    <s v="No"/>
  </r>
  <r>
    <s v="TECNOTRAMIT TECHNOLOGIES S.L."/>
    <m/>
    <m/>
    <x v="4"/>
    <s v="10-02 932722330-Gk MAIL ENVIADO A recepcion@tecnotramit.com sin Att. 10:19_x000a_"/>
    <s v="Venta especialista"/>
    <s v="There is no Directors / managers / contacts information for this company"/>
    <s v="+34 93/2722330"/>
    <m/>
    <m/>
    <s v="B. Integradores TI generalistas"/>
    <s v="B20913257"/>
    <m/>
    <s v="www.tecnotramit.com"/>
    <m/>
    <s v="Activa"/>
    <m/>
    <s v="BARCELONA"/>
    <m/>
    <m/>
    <m/>
    <m/>
    <m/>
    <m/>
    <m/>
    <m/>
    <m/>
    <m/>
    <m/>
    <m/>
    <m/>
    <m/>
    <m/>
    <m/>
    <m/>
    <m/>
    <m/>
    <m/>
    <m/>
    <m/>
    <s v="No"/>
  </r>
  <r>
    <s v="PISTO CON WEBO SL."/>
    <m/>
    <m/>
    <x v="0"/>
    <m/>
    <s v="Venta especialista"/>
    <s v="Directors / managers / contacts are available, yet none related to the selected filter"/>
    <s v="+34 91/0404633"/>
    <m/>
    <m/>
    <s v="E. Consultoras innovación digital"/>
    <s v="A41119035"/>
    <m/>
    <s v="www.agenciapisto.com"/>
    <m/>
    <s v="Activa"/>
    <m/>
    <s v="GRIÑON"/>
    <m/>
    <m/>
    <m/>
    <m/>
    <m/>
    <m/>
    <m/>
    <m/>
    <m/>
    <m/>
    <m/>
    <m/>
    <m/>
    <m/>
    <m/>
    <m/>
    <m/>
    <m/>
    <m/>
    <m/>
    <m/>
    <m/>
    <s v="No"/>
  </r>
  <r>
    <s v="NEW SERVICES SOFTWARE CAT SL"/>
    <m/>
    <m/>
    <x v="0"/>
    <m/>
    <s v="Venta especialista"/>
    <s v="Directors / managers / contacts are available, yet none related to the selected filter"/>
    <s v="+34 93/2093248"/>
    <m/>
    <m/>
    <s v="D. Desarrolladores de soluciones digitales básicas"/>
    <s v="B88028931"/>
    <m/>
    <m/>
    <m/>
    <s v="Activa"/>
    <m/>
    <s v="MADRID"/>
    <m/>
    <m/>
    <m/>
    <m/>
    <m/>
    <m/>
    <m/>
    <m/>
    <m/>
    <m/>
    <m/>
    <m/>
    <m/>
    <m/>
    <m/>
    <m/>
    <m/>
    <m/>
    <m/>
    <m/>
    <m/>
    <m/>
    <s v="No"/>
  </r>
  <r>
    <s v="KLAB CORPORATE PROJECT MANAGEMENT SL."/>
    <m/>
    <m/>
    <x v="0"/>
    <m/>
    <s v="Venta especialista"/>
    <s v="NIDARO CORPORATION SOCIEDAD LIMITADA"/>
    <s v="+34 69/8923536"/>
    <m/>
    <m/>
    <s v="E. Consultoras innovación digital"/>
    <s v="B83114546"/>
    <m/>
    <s v="www.icloudcompliance.com"/>
    <m/>
    <s v="Activa"/>
    <m/>
    <s v="VALENCIA"/>
    <m/>
    <m/>
    <m/>
    <m/>
    <m/>
    <m/>
    <m/>
    <m/>
    <m/>
    <m/>
    <m/>
    <m/>
    <m/>
    <m/>
    <m/>
    <m/>
    <m/>
    <m/>
    <m/>
    <m/>
    <m/>
    <m/>
    <s v="No"/>
  </r>
  <r>
    <s v="CROMLEC SUPORT TECNOLOGIC SL"/>
    <m/>
    <m/>
    <x v="0"/>
    <m/>
    <s v="Venta especialista"/>
    <s v="Directors / managers / contacts are available, yet none related to the selected filter"/>
    <s v="+34 93/6974000"/>
    <m/>
    <m/>
    <s v="E. Consultoras innovación digital"/>
    <s v="B85519296"/>
    <m/>
    <s v="www.cromlec.com"/>
    <m/>
    <s v="Activa"/>
    <m/>
    <s v="RUBI"/>
    <m/>
    <m/>
    <m/>
    <m/>
    <m/>
    <m/>
    <m/>
    <m/>
    <m/>
    <m/>
    <m/>
    <m/>
    <m/>
    <m/>
    <m/>
    <m/>
    <m/>
    <m/>
    <m/>
    <m/>
    <m/>
    <m/>
    <s v="No"/>
  </r>
  <r>
    <s v="PHC DESARROLLO DE SOFTWARE INTEGRADO ESPAÑA SL."/>
    <m/>
    <m/>
    <x v="0"/>
    <m/>
    <s v="Venta especialista"/>
    <s v="Mr Francisco Javier Torres Ramirez"/>
    <s v="+34 91/1610371"/>
    <m/>
    <m/>
    <s v="D. Desarrolladores de soluciones digitales básicas"/>
    <s v="B76681568"/>
    <m/>
    <s v="www.phcsoftware.es"/>
    <m/>
    <s v="Activa"/>
    <m/>
    <s v="LAS ROZAS DE MADRID"/>
    <m/>
    <m/>
    <m/>
    <m/>
    <m/>
    <m/>
    <m/>
    <m/>
    <m/>
    <m/>
    <m/>
    <m/>
    <m/>
    <m/>
    <m/>
    <m/>
    <m/>
    <m/>
    <m/>
    <m/>
    <m/>
    <m/>
    <s v="No"/>
  </r>
  <r>
    <s v="UDALATX INFORMATION TECHNOLOGY SL"/>
    <m/>
    <m/>
    <x v="4"/>
    <s v="10-02 943562097-Compañero de soporte comenta que está el solo, se toma mis datos para que me llame el gerente."/>
    <s v="Venta especialista"/>
    <s v="Directors / managers / contacts are available, yet none related to the selected filter"/>
    <s v="+34 94/3562097"/>
    <m/>
    <m/>
    <s v="B. Integradores TI generalistas"/>
    <s v="B98684574"/>
    <m/>
    <s v="www.mv-e.es"/>
    <m/>
    <s v="Activa"/>
    <m/>
    <s v="ARRASATE/MONDRAGON"/>
    <m/>
    <m/>
    <m/>
    <m/>
    <m/>
    <m/>
    <m/>
    <m/>
    <m/>
    <m/>
    <m/>
    <m/>
    <m/>
    <m/>
    <m/>
    <m/>
    <m/>
    <m/>
    <m/>
    <m/>
    <m/>
    <m/>
    <s v="No"/>
  </r>
  <r>
    <s v="TRES BITS INGENIEROS DE SOFTWARE SL."/>
    <m/>
    <m/>
    <x v="0"/>
    <m/>
    <s v="Venta especialista"/>
    <s v="Directors / managers / contacts are available, yet none related to the selected filter"/>
    <s v="+34 96/1318851"/>
    <m/>
    <m/>
    <s v="D. Desarrolladores de soluciones digitales básicas"/>
    <s v="B42740639"/>
    <m/>
    <s v="www.tresbits.es"/>
    <m/>
    <s v="Activa"/>
    <m/>
    <s v="PATERNA"/>
    <m/>
    <m/>
    <m/>
    <m/>
    <m/>
    <m/>
    <m/>
    <m/>
    <m/>
    <m/>
    <m/>
    <m/>
    <m/>
    <m/>
    <m/>
    <m/>
    <m/>
    <m/>
    <m/>
    <m/>
    <m/>
    <m/>
    <s v="No"/>
  </r>
  <r>
    <s v="LOGICART SL"/>
    <m/>
    <m/>
    <x v="0"/>
    <m/>
    <s v="Venta especialista"/>
    <s v="Directors / managers / contacts are available, yet none related to the selected filter"/>
    <s v="+34 93/7136205"/>
    <m/>
    <m/>
    <s v="E. Consultoras innovación digital"/>
    <s v="B65285538"/>
    <m/>
    <s v="www.logicart.es"/>
    <m/>
    <s v="Activa"/>
    <m/>
    <s v="SABADELL"/>
    <m/>
    <m/>
    <m/>
    <m/>
    <m/>
    <m/>
    <m/>
    <m/>
    <m/>
    <m/>
    <m/>
    <m/>
    <m/>
    <m/>
    <m/>
    <m/>
    <m/>
    <m/>
    <m/>
    <m/>
    <m/>
    <m/>
    <s v="No"/>
  </r>
  <r>
    <s v="JOBCHAIN SOCIEDAD LIMITADA."/>
    <m/>
    <m/>
    <x v="0"/>
    <m/>
    <s v="Venta especialista"/>
    <s v="There is no Directors / managers / contacts information for this company"/>
    <m/>
    <m/>
    <m/>
    <s v="E. Consultoras innovación digital"/>
    <s v="B12440061"/>
    <m/>
    <m/>
    <m/>
    <s v="Activa"/>
    <m/>
    <s v="ALGEMESI"/>
    <m/>
    <m/>
    <m/>
    <m/>
    <m/>
    <m/>
    <m/>
    <m/>
    <m/>
    <m/>
    <m/>
    <m/>
    <m/>
    <m/>
    <m/>
    <m/>
    <m/>
    <m/>
    <m/>
    <m/>
    <m/>
    <m/>
    <s v="No"/>
  </r>
  <r>
    <s v="EFABERSOLUCIONESINTELIGENTES SL"/>
    <m/>
    <m/>
    <x v="0"/>
    <m/>
    <s v="Venta especialista"/>
    <s v="Mr Svetoslav Ivantchev Dimitrov"/>
    <s v="+34 94/4723589"/>
    <m/>
    <m/>
    <s v="E. Consultoras innovación digital"/>
    <s v="B76314152"/>
    <m/>
    <s v="www.efaber.net"/>
    <m/>
    <s v="Activa"/>
    <m/>
    <s v="BILBAO"/>
    <m/>
    <m/>
    <m/>
    <m/>
    <m/>
    <m/>
    <m/>
    <m/>
    <m/>
    <m/>
    <m/>
    <m/>
    <m/>
    <m/>
    <m/>
    <m/>
    <m/>
    <m/>
    <m/>
    <m/>
    <m/>
    <m/>
    <s v="No"/>
  </r>
  <r>
    <s v="OPENRED SOLUCIONES SL"/>
    <m/>
    <m/>
    <x v="0"/>
    <m/>
    <s v="Venta especialista"/>
    <s v="Directors / managers / contacts are available, yet none related to the selected filter"/>
    <s v="+34 96/8974866"/>
    <m/>
    <m/>
    <s v="E. Consultoras innovación digital"/>
    <s v="B88384656"/>
    <m/>
    <s v="www.openred.es"/>
    <m/>
    <s v="Activa"/>
    <m/>
    <s v="MURCIA"/>
    <m/>
    <m/>
    <m/>
    <m/>
    <m/>
    <m/>
    <m/>
    <m/>
    <m/>
    <m/>
    <m/>
    <m/>
    <m/>
    <m/>
    <m/>
    <m/>
    <m/>
    <m/>
    <m/>
    <m/>
    <m/>
    <m/>
    <s v="No"/>
  </r>
  <r>
    <s v="BYEVOLUTION CREATIVE FACTORY SL."/>
    <m/>
    <m/>
    <x v="0"/>
    <m/>
    <s v="Venta especialista"/>
    <s v="Directors / managers / contacts are available, yet none related to the selected filter"/>
    <s v="+34 95/1173282"/>
    <m/>
    <m/>
    <s v="E. Consultoras innovación digital"/>
    <s v="B06879191"/>
    <m/>
    <s v="www.byevolution.com"/>
    <m/>
    <s v="Activa"/>
    <m/>
    <s v="MALAGA"/>
    <m/>
    <m/>
    <m/>
    <m/>
    <m/>
    <m/>
    <m/>
    <m/>
    <m/>
    <m/>
    <m/>
    <m/>
    <m/>
    <m/>
    <m/>
    <m/>
    <m/>
    <m/>
    <m/>
    <m/>
    <m/>
    <m/>
    <s v="No"/>
  </r>
  <r>
    <s v="THE ORANGE FACTORY DEVTEAMS SL."/>
    <m/>
    <m/>
    <x v="0"/>
    <m/>
    <s v="Venta especialista"/>
    <s v="Directors / managers / contacts are available, yet none related to the selected filter"/>
    <m/>
    <m/>
    <m/>
    <s v="E. Consultoras innovación digital"/>
    <s v="B01834894"/>
    <m/>
    <m/>
    <m/>
    <s v="Activa"/>
    <m/>
    <s v="BARCELONA"/>
    <m/>
    <m/>
    <m/>
    <m/>
    <m/>
    <m/>
    <m/>
    <m/>
    <m/>
    <m/>
    <m/>
    <m/>
    <m/>
    <m/>
    <m/>
    <m/>
    <m/>
    <m/>
    <m/>
    <m/>
    <m/>
    <m/>
    <s v="No"/>
  </r>
  <r>
    <s v="TELICA TELECOMUNICACIONES E INFORMATICA SL."/>
    <m/>
    <m/>
    <x v="1"/>
    <m/>
    <s v="Venta especialista"/>
    <s v="Mr Moises Ivan Masia Alverola"/>
    <s v="+34 65/5876970"/>
    <m/>
    <m/>
    <s v="A. Informáticos"/>
    <s v="B60991296"/>
    <m/>
    <s v="www.telica.es"/>
    <m/>
    <s v="Activa"/>
    <m/>
    <s v="VALENCIA"/>
    <m/>
    <m/>
    <m/>
    <m/>
    <m/>
    <m/>
    <m/>
    <m/>
    <m/>
    <m/>
    <m/>
    <m/>
    <m/>
    <m/>
    <m/>
    <m/>
    <m/>
    <m/>
    <m/>
    <m/>
    <m/>
    <m/>
    <s v="No"/>
  </r>
  <r>
    <s v="SOAMEE STUDIO SL."/>
    <m/>
    <m/>
    <x v="0"/>
    <m/>
    <s v="Venta especialista"/>
    <s v="Mr Juan Jose Gutierrez Ortega"/>
    <s v="+34 68/0144753"/>
    <m/>
    <m/>
    <s v="E. Consultoras innovación digital"/>
    <s v="B63853055"/>
    <m/>
    <s v="www.soamee.com"/>
    <m/>
    <s v="Activa"/>
    <m/>
    <s v="MADRID"/>
    <m/>
    <m/>
    <m/>
    <m/>
    <m/>
    <m/>
    <m/>
    <m/>
    <m/>
    <m/>
    <m/>
    <m/>
    <m/>
    <m/>
    <m/>
    <m/>
    <m/>
    <m/>
    <m/>
    <m/>
    <m/>
    <m/>
    <s v="No"/>
  </r>
  <r>
    <s v="AETERNUM GAME STUDIOS SL."/>
    <m/>
    <m/>
    <x v="0"/>
    <m/>
    <s v="Venta especialista"/>
    <s v="Mr Hugo Manuel Gomez Ramos"/>
    <m/>
    <m/>
    <m/>
    <s v="D. Desarrolladores de soluciones digitales básicas"/>
    <s v="B13812607"/>
    <m/>
    <s v="www.aeternathegame.com"/>
    <m/>
    <s v="Activa"/>
    <m/>
    <s v="TALAVERA DE LA REINA"/>
    <m/>
    <m/>
    <m/>
    <m/>
    <m/>
    <m/>
    <m/>
    <m/>
    <m/>
    <m/>
    <m/>
    <m/>
    <m/>
    <m/>
    <m/>
    <m/>
    <m/>
    <m/>
    <m/>
    <m/>
    <m/>
    <m/>
    <s v="No"/>
  </r>
  <r>
    <s v="INOVA3 DISEÑO Y PRESENCIA EN INTERNET SOCIEDAD LIMITADA."/>
    <m/>
    <m/>
    <x v="0"/>
    <m/>
    <s v="Venta especialista"/>
    <s v="Directors / managers / contacts are available, yet none related to the selected filter"/>
    <s v="+34 98/8686109"/>
    <m/>
    <m/>
    <s v="E. Consultoras innovación digital"/>
    <s v="B10967032"/>
    <m/>
    <s v="www.inova3.net"/>
    <m/>
    <s v="Activa"/>
    <m/>
    <s v="OURENSE"/>
    <m/>
    <m/>
    <m/>
    <m/>
    <m/>
    <m/>
    <m/>
    <m/>
    <m/>
    <m/>
    <m/>
    <m/>
    <m/>
    <m/>
    <m/>
    <m/>
    <m/>
    <m/>
    <m/>
    <m/>
    <m/>
    <m/>
    <s v="No"/>
  </r>
  <r>
    <s v="KUMO CONSULTORIA SL."/>
    <m/>
    <m/>
    <x v="2"/>
    <s v="10-02 871715277-Comenta que son desarrolladores específicos para 4 clientes de grandes cuentas no están interesados de momento en colaborar ni ofrecer el porfolio de otros grupos."/>
    <s v="Venta especialista"/>
    <s v="Mr Fernando Joaquin Caldito Lop"/>
    <s v="+34 87/1715277"/>
    <m/>
    <m/>
    <s v="B. Integradores TI generalistas"/>
    <s v="A48119823"/>
    <m/>
    <s v="www.kumoconsultoria.com"/>
    <m/>
    <s v="Activa"/>
    <m/>
    <s v="PALMA"/>
    <m/>
    <m/>
    <m/>
    <m/>
    <m/>
    <m/>
    <m/>
    <m/>
    <m/>
    <m/>
    <m/>
    <m/>
    <m/>
    <m/>
    <m/>
    <m/>
    <m/>
    <m/>
    <m/>
    <m/>
    <m/>
    <m/>
    <s v="No"/>
  </r>
  <r>
    <s v="CORE SYSTEMS SERVICIOS Y SOLUCIONES SL"/>
    <m/>
    <m/>
    <x v="4"/>
    <s v="10-02 915349910 MAIL ENVIADO A josecarlos@coresystems.es Att. José Carlos,   13:07"/>
    <s v="Venta especialista"/>
    <s v="Directors / managers / contacts are available, yet none related to the selected filter"/>
    <s v="+34 91/5349910"/>
    <m/>
    <m/>
    <s v="B. Integradores TI generalistas"/>
    <s v="B110651896"/>
    <m/>
    <s v="www.coresystems.es"/>
    <m/>
    <s v="Activa"/>
    <m/>
    <s v="MADRID"/>
    <m/>
    <m/>
    <m/>
    <m/>
    <m/>
    <m/>
    <m/>
    <m/>
    <m/>
    <m/>
    <m/>
    <m/>
    <m/>
    <m/>
    <m/>
    <m/>
    <m/>
    <m/>
    <m/>
    <m/>
    <m/>
    <m/>
    <s v="No"/>
  </r>
  <r>
    <s v="POM DESIGN &amp; DEVELOPMENT SL."/>
    <m/>
    <m/>
    <x v="0"/>
    <m/>
    <s v="Venta especialista"/>
    <s v="Ms Marta Goikoetxea Luquin"/>
    <s v="+34 69/9534037"/>
    <m/>
    <m/>
    <s v="E. Consultoras innovación digital"/>
    <s v="B115343441"/>
    <m/>
    <s v="www.pom.es"/>
    <m/>
    <s v="Activa"/>
    <m/>
    <s v="DONOSTIA/SAN SEBASTIAN"/>
    <m/>
    <m/>
    <m/>
    <m/>
    <m/>
    <m/>
    <m/>
    <m/>
    <m/>
    <m/>
    <m/>
    <m/>
    <m/>
    <m/>
    <m/>
    <m/>
    <m/>
    <m/>
    <m/>
    <m/>
    <m/>
    <m/>
    <s v="No"/>
  </r>
  <r>
    <s v="INFOESTRUCTURA SA"/>
    <m/>
    <m/>
    <x v="0"/>
    <m/>
    <s v="Venta especialista"/>
    <s v="Mr Boris Levy Derbaremdiner"/>
    <s v="+34 90/0805089"/>
    <m/>
    <m/>
    <s v="E. Consultoras innovación digital"/>
    <s v="A19024252"/>
    <m/>
    <s v="www.infoe.es"/>
    <m/>
    <s v="Activa"/>
    <m/>
    <s v="ALCOBENDAS"/>
    <m/>
    <m/>
    <m/>
    <m/>
    <m/>
    <m/>
    <m/>
    <m/>
    <m/>
    <m/>
    <m/>
    <m/>
    <m/>
    <m/>
    <m/>
    <m/>
    <m/>
    <m/>
    <m/>
    <m/>
    <m/>
    <m/>
    <s v="No"/>
  </r>
  <r>
    <s v="2000 BIM INFORMATICA SL"/>
    <m/>
    <m/>
    <x v="4"/>
    <s v="02.02 mail enviado 15:59"/>
    <s v="María"/>
    <s v="Mr Raimon Bou Salazar"/>
    <s v="+34 93/4334284"/>
    <m/>
    <m/>
    <s v="A. Informáticos"/>
    <s v="B63537500"/>
    <m/>
    <s v="www.biminformatica.com"/>
    <m/>
    <s v="Activa"/>
    <m/>
    <s v="BARCELONA"/>
    <m/>
    <m/>
    <m/>
    <m/>
    <m/>
    <m/>
    <m/>
    <m/>
    <m/>
    <m/>
    <m/>
    <m/>
    <m/>
    <m/>
    <m/>
    <m/>
    <m/>
    <m/>
    <m/>
    <m/>
    <m/>
    <m/>
    <s v="No"/>
  </r>
  <r>
    <s v="AVELLANA DIGITAL SL"/>
    <m/>
    <m/>
    <x v="0"/>
    <m/>
    <s v="Venta especialista"/>
    <s v="Directors / managers / contacts are available, yet none related to the selected filter"/>
    <s v="+34 97/7300673"/>
    <m/>
    <m/>
    <s v="E. Consultoras innovación digital"/>
    <s v="B43687276"/>
    <m/>
    <s v="www.avellanadigital.com"/>
    <m/>
    <s v="Activa"/>
    <m/>
    <s v="REUS"/>
    <m/>
    <m/>
    <m/>
    <m/>
    <m/>
    <m/>
    <m/>
    <m/>
    <m/>
    <m/>
    <m/>
    <m/>
    <m/>
    <m/>
    <m/>
    <m/>
    <m/>
    <m/>
    <m/>
    <m/>
    <m/>
    <m/>
    <s v="No"/>
  </r>
  <r>
    <s v="REPLY LABS SPAIN SL."/>
    <m/>
    <m/>
    <x v="0"/>
    <m/>
    <s v="Venta especialista"/>
    <s v="Directors / managers / contacts are available, yet none related to the selected filter"/>
    <m/>
    <m/>
    <m/>
    <s v="E. Consultoras innovación digital"/>
    <s v="B87908703"/>
    <m/>
    <m/>
    <m/>
    <s v="Activa"/>
    <m/>
    <s v="MADRID"/>
    <m/>
    <m/>
    <m/>
    <m/>
    <m/>
    <m/>
    <m/>
    <m/>
    <m/>
    <m/>
    <m/>
    <m/>
    <m/>
    <m/>
    <m/>
    <m/>
    <m/>
    <m/>
    <m/>
    <m/>
    <m/>
    <m/>
    <s v="No"/>
  </r>
  <r>
    <s v="ELEVADORA DE IDEAS SL."/>
    <m/>
    <m/>
    <x v="0"/>
    <m/>
    <s v="Venta especialista"/>
    <s v="Mr David Canales Cerda"/>
    <s v="+34 65/0366107"/>
    <m/>
    <m/>
    <s v="E. Consultoras innovación digital"/>
    <s v="A5803482"/>
    <m/>
    <s v="www.mediterraneaformacion.es"/>
    <m/>
    <s v="Activa"/>
    <m/>
    <s v="ELX/ELCHE"/>
    <m/>
    <m/>
    <m/>
    <m/>
    <m/>
    <m/>
    <m/>
    <m/>
    <m/>
    <m/>
    <m/>
    <m/>
    <m/>
    <m/>
    <m/>
    <m/>
    <m/>
    <m/>
    <m/>
    <m/>
    <m/>
    <m/>
    <s v="No"/>
  </r>
  <r>
    <s v="AHI PLUS SOCIEDAD LIMITADA."/>
    <m/>
    <m/>
    <x v="0"/>
    <m/>
    <s v="Venta especialista"/>
    <s v="Directors / managers / contacts are available, yet none related to the selected filter"/>
    <m/>
    <m/>
    <m/>
    <s v="E. Consultoras innovación digital"/>
    <s v="A1236678"/>
    <m/>
    <m/>
    <m/>
    <s v="Activa"/>
    <m/>
    <s v="MENGIBAR"/>
    <m/>
    <m/>
    <m/>
    <m/>
    <m/>
    <m/>
    <m/>
    <m/>
    <m/>
    <m/>
    <m/>
    <m/>
    <m/>
    <m/>
    <m/>
    <m/>
    <m/>
    <m/>
    <m/>
    <m/>
    <m/>
    <m/>
    <s v="No"/>
  </r>
  <r>
    <s v="CIFRA EDUCACION S.L."/>
    <m/>
    <m/>
    <x v="0"/>
    <m/>
    <s v="Venta especialista"/>
    <s v="Directors / managers / contacts are available, yet none related to the selected filter"/>
    <s v="+34 61/8887181"/>
    <m/>
    <m/>
    <s v="C. Integradores TI sectoriales"/>
    <s v="B105793665"/>
    <m/>
    <s v="www.cifraeducacion.com"/>
    <m/>
    <s v="Activa"/>
    <m/>
    <s v="SANTANDER"/>
    <m/>
    <m/>
    <m/>
    <m/>
    <m/>
    <m/>
    <m/>
    <m/>
    <m/>
    <m/>
    <m/>
    <m/>
    <m/>
    <m/>
    <m/>
    <m/>
    <m/>
    <m/>
    <m/>
    <m/>
    <m/>
    <m/>
    <s v="No"/>
  </r>
  <r>
    <s v="BLACKBOX CANARIAS, SOCIEDAD LIMITADA."/>
    <m/>
    <m/>
    <x v="0"/>
    <m/>
    <s v="Venta especialista"/>
    <s v="GRUPO SATOCAN CORPORATE SOCIEDAD LIMITADA"/>
    <s v="+34 82/8128890"/>
    <m/>
    <m/>
    <s v="E. Consultoras innovación digital"/>
    <s v="B109993318"/>
    <m/>
    <s v="www.black9.es"/>
    <m/>
    <s v="Activa"/>
    <m/>
    <s v="LAS PALMAS DE GRAN CANARIA"/>
    <m/>
    <m/>
    <m/>
    <m/>
    <m/>
    <m/>
    <m/>
    <m/>
    <m/>
    <m/>
    <m/>
    <m/>
    <m/>
    <m/>
    <m/>
    <m/>
    <m/>
    <m/>
    <m/>
    <m/>
    <m/>
    <m/>
    <s v="No"/>
  </r>
  <r>
    <s v="BALUSIAN SOCIEDAD LIMITADA."/>
    <m/>
    <m/>
    <x v="0"/>
    <m/>
    <s v="Venta especialista"/>
    <s v="Mr Borja Ballarin Usieto"/>
    <s v="+34 61/8905641"/>
    <m/>
    <m/>
    <s v="E. Consultoras innovación digital"/>
    <s v="A339604336"/>
    <m/>
    <s v="www.balusian.com"/>
    <m/>
    <s v="Activa"/>
    <m/>
    <s v="ZARAGOZA"/>
    <m/>
    <m/>
    <m/>
    <m/>
    <m/>
    <m/>
    <m/>
    <m/>
    <m/>
    <m/>
    <m/>
    <m/>
    <m/>
    <m/>
    <m/>
    <m/>
    <m/>
    <m/>
    <m/>
    <m/>
    <m/>
    <m/>
    <s v="No"/>
  </r>
  <r>
    <s v="COMUNITEA SERVICIOS TECNOLOGICOS SL."/>
    <m/>
    <m/>
    <x v="0"/>
    <m/>
    <s v="Venta especialista"/>
    <s v="Mr Omar Castineira Saavedra"/>
    <m/>
    <m/>
    <m/>
    <s v="B. Integradores TI generalistas"/>
    <s v="A391022048"/>
    <m/>
    <m/>
    <m/>
    <s v="Activa"/>
    <m/>
    <s v="LUGO"/>
    <m/>
    <m/>
    <m/>
    <m/>
    <m/>
    <m/>
    <m/>
    <m/>
    <m/>
    <m/>
    <m/>
    <m/>
    <m/>
    <m/>
    <m/>
    <m/>
    <m/>
    <m/>
    <m/>
    <m/>
    <m/>
    <m/>
    <s v="No"/>
  </r>
  <r>
    <s v="INFORMATICA SISTEMES I TECNOLOGIA DIGITAL SL"/>
    <m/>
    <m/>
    <x v="4"/>
    <s v="02.02 mail enviado 2:58"/>
    <s v="María"/>
    <s v="Directors / managers / contacts are available, yet none related to the selected filter"/>
    <n v="936816170"/>
    <s v="info@tecnihand.com"/>
    <m/>
    <s v="A. Informáticos"/>
    <s v="B65416372"/>
    <m/>
    <m/>
    <m/>
    <s v="Activa"/>
    <m/>
    <s v="BARCELONA"/>
    <m/>
    <m/>
    <m/>
    <m/>
    <m/>
    <m/>
    <m/>
    <m/>
    <m/>
    <m/>
    <m/>
    <m/>
    <m/>
    <m/>
    <m/>
    <m/>
    <m/>
    <m/>
    <m/>
    <m/>
    <m/>
    <m/>
    <s v="No"/>
  </r>
  <r>
    <s v="QUALISYS SOLUCIONES TECNICAS DE LA INFORMACION SLL."/>
    <m/>
    <m/>
    <x v="0"/>
    <m/>
    <s v="Venta especialista"/>
    <s v="Mr David Guitierrez Dominguez"/>
    <s v="+34 92/7419054"/>
    <m/>
    <m/>
    <s v="E. Consultoras innovación digital"/>
    <s v="B10262053"/>
    <m/>
    <s v="www.qualisys.es"/>
    <m/>
    <s v="Activa"/>
    <m/>
    <s v="PLASENCIA"/>
    <m/>
    <m/>
    <m/>
    <m/>
    <m/>
    <m/>
    <m/>
    <m/>
    <m/>
    <m/>
    <m/>
    <m/>
    <m/>
    <m/>
    <m/>
    <m/>
    <m/>
    <m/>
    <m/>
    <m/>
    <m/>
    <m/>
    <s v="No"/>
  </r>
  <r>
    <s v="TERAVISTA TECHNOLOGIES SL."/>
    <m/>
    <m/>
    <x v="0"/>
    <m/>
    <s v="Venta especialista"/>
    <s v="Directors / managers / contacts are available, yet none related to the selected filter"/>
    <m/>
    <m/>
    <m/>
    <s v="B. Integradores TI generalistas"/>
    <s v="B88259379"/>
    <m/>
    <m/>
    <m/>
    <s v="Activa"/>
    <m/>
    <s v="ELX/ELCHE"/>
    <m/>
    <m/>
    <m/>
    <m/>
    <m/>
    <m/>
    <m/>
    <m/>
    <m/>
    <m/>
    <m/>
    <m/>
    <m/>
    <m/>
    <m/>
    <m/>
    <m/>
    <m/>
    <m/>
    <m/>
    <m/>
    <m/>
    <s v="No"/>
  </r>
  <r>
    <s v="QUALITY OUTSOURCING SOFTWARE ENGINEERING SL."/>
    <m/>
    <m/>
    <x v="0"/>
    <m/>
    <s v="Venta especialista"/>
    <s v="Directors / managers / contacts are available, yet none related to the selected filter"/>
    <s v="+34 96/4921013"/>
    <m/>
    <m/>
    <s v="D. Desarrolladores de soluciones digitales básicas"/>
    <s v="B65826331"/>
    <m/>
    <s v="www.quosei.com"/>
    <m/>
    <s v="Activa"/>
    <m/>
    <s v="CASTELLO PLANA/CASTELLON PLANA"/>
    <m/>
    <m/>
    <m/>
    <m/>
    <m/>
    <m/>
    <m/>
    <m/>
    <m/>
    <m/>
    <m/>
    <m/>
    <m/>
    <m/>
    <m/>
    <m/>
    <m/>
    <m/>
    <m/>
    <m/>
    <m/>
    <m/>
    <s v="No"/>
  </r>
  <r>
    <s v="OPTIMA MARKET CONSULTING SOCIEDAD LIMITADA."/>
    <m/>
    <m/>
    <x v="0"/>
    <m/>
    <s v="Venta especialista"/>
    <s v="Mr Javier Luna Feced"/>
    <s v="+34 97/6249608"/>
    <m/>
    <m/>
    <s v="B. Integradores TI generalistas"/>
    <s v="B87993887"/>
    <m/>
    <s v="www.optimaweb.es"/>
    <m/>
    <s v="Activa"/>
    <m/>
    <s v="ZARAGOZA"/>
    <m/>
    <m/>
    <m/>
    <m/>
    <m/>
    <m/>
    <m/>
    <m/>
    <m/>
    <m/>
    <m/>
    <m/>
    <m/>
    <m/>
    <m/>
    <m/>
    <m/>
    <m/>
    <m/>
    <m/>
    <m/>
    <m/>
    <s v="No"/>
  </r>
  <r>
    <s v="FLEXYGO SOCIEDAD LIMITADA."/>
    <m/>
    <m/>
    <x v="0"/>
    <m/>
    <s v="Venta especialista"/>
    <s v="Mr David Miralpeix Lamb"/>
    <s v="+34 96/3021000"/>
    <m/>
    <m/>
    <s v="E. Consultoras innovación digital"/>
    <s v="B67431973"/>
    <m/>
    <s v="www.flexygo.com"/>
    <m/>
    <s v="Activa"/>
    <m/>
    <s v="ALBORAIA/ALBORAYA"/>
    <m/>
    <m/>
    <m/>
    <m/>
    <m/>
    <m/>
    <m/>
    <m/>
    <m/>
    <m/>
    <m/>
    <m/>
    <m/>
    <m/>
    <m/>
    <m/>
    <m/>
    <m/>
    <m/>
    <m/>
    <m/>
    <m/>
    <s v="No"/>
  </r>
  <r>
    <s v="KRAKEN EMPIRE SOCIEDAD LIMITADA."/>
    <m/>
    <m/>
    <x v="0"/>
    <m/>
    <s v="Venta especialista"/>
    <s v="Mr Daniel Blasco Latorre"/>
    <s v="+34 62/6420894"/>
    <m/>
    <m/>
    <s v="E. Consultoras innovación digital"/>
    <s v="B95017844"/>
    <m/>
    <s v="www.krakenempire.com"/>
    <m/>
    <s v="Activa"/>
    <m/>
    <s v="ZARAGOZA"/>
    <m/>
    <m/>
    <m/>
    <m/>
    <m/>
    <m/>
    <m/>
    <m/>
    <m/>
    <m/>
    <m/>
    <m/>
    <m/>
    <m/>
    <m/>
    <m/>
    <m/>
    <m/>
    <m/>
    <m/>
    <m/>
    <m/>
    <s v="No"/>
  </r>
  <r>
    <s v="SOLUCIONES Y DESARROLLOS TIC PARA NEGOCIOS SL."/>
    <m/>
    <m/>
    <x v="0"/>
    <m/>
    <s v="Venta especialista"/>
    <s v="Mr Jose Luis Garcia Morato Polo"/>
    <m/>
    <m/>
    <m/>
    <s v="E. Consultoras innovación digital"/>
    <s v="B05474366"/>
    <m/>
    <m/>
    <m/>
    <s v="Activa"/>
    <m/>
    <s v="CORDOBA"/>
    <m/>
    <m/>
    <m/>
    <m/>
    <m/>
    <m/>
    <m/>
    <m/>
    <m/>
    <m/>
    <m/>
    <m/>
    <m/>
    <m/>
    <m/>
    <m/>
    <m/>
    <m/>
    <m/>
    <m/>
    <m/>
    <m/>
    <s v="No"/>
  </r>
  <r>
    <s v="BINTER SISTEMAS SL"/>
    <m/>
    <m/>
    <x v="0"/>
    <m/>
    <s v="Venta especialista"/>
    <s v="FLAPA SL"/>
    <s v="+34 92/2316270"/>
    <m/>
    <m/>
    <s v="E. Consultoras innovación digital"/>
    <s v="A28819384"/>
    <m/>
    <s v="www.bintersistemas.com"/>
    <m/>
    <s v="Activa"/>
    <m/>
    <s v="TELDE"/>
    <m/>
    <m/>
    <m/>
    <m/>
    <m/>
    <m/>
    <m/>
    <m/>
    <m/>
    <m/>
    <m/>
    <m/>
    <m/>
    <m/>
    <m/>
    <m/>
    <m/>
    <m/>
    <m/>
    <m/>
    <m/>
    <m/>
    <s v="No"/>
  </r>
  <r>
    <s v="WAIMA TECHNOLOGIES SL."/>
    <m/>
    <m/>
    <x v="0"/>
    <m/>
    <s v="Venta especialista"/>
    <s v="Directors / managers / contacts are available, yet none related to the selected filter"/>
    <s v="+34 91/7647982"/>
    <m/>
    <m/>
    <s v="B. Integradores TI generalistas"/>
    <s v="B88225271"/>
    <m/>
    <s v="www.waima.es"/>
    <m/>
    <s v="Activa"/>
    <m/>
    <s v="GETAFE"/>
    <m/>
    <m/>
    <m/>
    <m/>
    <m/>
    <m/>
    <m/>
    <m/>
    <m/>
    <m/>
    <m/>
    <m/>
    <m/>
    <m/>
    <m/>
    <m/>
    <m/>
    <m/>
    <m/>
    <m/>
    <m/>
    <m/>
    <s v="No"/>
  </r>
  <r>
    <s v="ARATECNIA SISTEMAS Y SERVICIOS SL"/>
    <m/>
    <m/>
    <x v="0"/>
    <m/>
    <s v="Venta especialista"/>
    <s v="Directors / managers / contacts are available, yet none related to the selected filter"/>
    <s v="+34 97/6524584"/>
    <m/>
    <m/>
    <s v="B. Integradores TI generalistas"/>
    <s v="B50956838"/>
    <m/>
    <s v="www.aratecnia.es"/>
    <m/>
    <s v="Activa"/>
    <m/>
    <s v="ZARAGOZA"/>
    <m/>
    <m/>
    <m/>
    <m/>
    <m/>
    <m/>
    <m/>
    <m/>
    <m/>
    <m/>
    <m/>
    <m/>
    <m/>
    <m/>
    <m/>
    <m/>
    <m/>
    <m/>
    <m/>
    <m/>
    <m/>
    <m/>
    <s v="No"/>
  </r>
  <r>
    <s v="SERVICIOS INTEGRALES Y RECURSOS EMPRESARIALES SOCIEDAD LIMITADA."/>
    <m/>
    <m/>
    <x v="0"/>
    <m/>
    <s v="Venta especialista"/>
    <s v="Ms Fatima Revuelta Lucera"/>
    <m/>
    <m/>
    <m/>
    <s v="E. Consultoras innovación digital"/>
    <s v="B95093514"/>
    <m/>
    <m/>
    <m/>
    <s v="Activa"/>
    <m/>
    <s v="GETXO"/>
    <m/>
    <m/>
    <m/>
    <m/>
    <m/>
    <m/>
    <m/>
    <m/>
    <m/>
    <m/>
    <m/>
    <m/>
    <m/>
    <m/>
    <m/>
    <m/>
    <m/>
    <m/>
    <m/>
    <m/>
    <m/>
    <m/>
    <s v="No"/>
  </r>
  <r>
    <s v="DYNAMEAT SMART REVENUE SL."/>
    <m/>
    <m/>
    <x v="0"/>
    <m/>
    <s v="Venta especialista"/>
    <s v="Directors / managers / contacts are available, yet none related to the selected filter"/>
    <s v="+34 62/2102900"/>
    <m/>
    <m/>
    <s v="E. Consultoras innovación digital"/>
    <s v="B02731883"/>
    <m/>
    <s v="www.dynameat.io"/>
    <m/>
    <s v="Activa"/>
    <m/>
    <s v="MADRID"/>
    <m/>
    <m/>
    <m/>
    <m/>
    <m/>
    <m/>
    <m/>
    <m/>
    <m/>
    <m/>
    <m/>
    <m/>
    <m/>
    <m/>
    <m/>
    <m/>
    <m/>
    <m/>
    <m/>
    <m/>
    <m/>
    <m/>
    <s v="No"/>
  </r>
  <r>
    <s v="V-SOFT CLOUD &amp; VIRTUAL SOLUTIONS SL."/>
    <m/>
    <m/>
    <x v="0"/>
    <m/>
    <s v="Venta especialista"/>
    <s v="Directors / managers / contacts are available, yet none related to the selected filter"/>
    <s v="+34 96/5441531"/>
    <m/>
    <m/>
    <s v="B. Integradores TI generalistas"/>
    <s v="C76065435"/>
    <m/>
    <s v="www.v-soft.es"/>
    <m/>
    <s v="Activa"/>
    <m/>
    <s v="ELX/ELCHE"/>
    <m/>
    <m/>
    <m/>
    <m/>
    <m/>
    <m/>
    <m/>
    <m/>
    <m/>
    <m/>
    <m/>
    <m/>
    <m/>
    <m/>
    <m/>
    <m/>
    <m/>
    <m/>
    <m/>
    <m/>
    <m/>
    <m/>
    <s v="No"/>
  </r>
  <r>
    <s v="JO1N ESPAÑA SL."/>
    <m/>
    <m/>
    <x v="0"/>
    <m/>
    <s v="Venta especialista"/>
    <s v="There is no Directors / managers / contacts information for this company"/>
    <m/>
    <m/>
    <m/>
    <s v="E. Consultoras innovación digital"/>
    <s v="B06843759"/>
    <m/>
    <m/>
    <m/>
    <s v="Activa"/>
    <m/>
    <s v="MADRID"/>
    <m/>
    <m/>
    <m/>
    <m/>
    <m/>
    <m/>
    <m/>
    <m/>
    <m/>
    <m/>
    <m/>
    <m/>
    <m/>
    <m/>
    <m/>
    <m/>
    <m/>
    <m/>
    <m/>
    <m/>
    <m/>
    <m/>
    <s v="No"/>
  </r>
  <r>
    <s v="LOOMIS SPAIN DIGITAL SERVICES SL."/>
    <m/>
    <m/>
    <x v="9"/>
    <s v="20.01 enviado correo | 12.01 - Pendiente recibir cambios contrato por parte de Loomis y documentación, &amp; contestar que nos envíen propuesta de pool de servicios para colaboración bidireccional con MasOrange | "/>
    <s v="Venta especialista"/>
    <s v="Mr Ramon Martin Lopez"/>
    <s v="683 66 92 55"/>
    <s v="inigo.delbarrio@loomis.com // maria.zalve@loomis.com"/>
    <n v="985222302"/>
    <s v="C. Integradores TI sectoriales"/>
    <s v="B19602739"/>
    <m/>
    <m/>
    <m/>
    <s v="Activa"/>
    <m/>
    <s v="GRANADA"/>
    <m/>
    <m/>
    <m/>
    <m/>
    <m/>
    <m/>
    <m/>
    <m/>
    <m/>
    <m/>
    <m/>
    <m/>
    <m/>
    <m/>
    <m/>
    <m/>
    <m/>
    <m/>
    <m/>
    <m/>
    <m/>
    <m/>
    <s v="No"/>
  </r>
  <r>
    <s v="EDI&amp;B2B SOCIEDAD LIMITADA."/>
    <m/>
    <m/>
    <x v="0"/>
    <m/>
    <s v="Venta especialista"/>
    <s v="Directors / managers / contacts are available, yet none related to the selected filter"/>
    <s v="+34 97/2325490"/>
    <m/>
    <m/>
    <s v="E. Consultoras innovación digital"/>
    <s v="B62521828"/>
    <m/>
    <s v="www.edib2b.eu"/>
    <m/>
    <s v="Activa"/>
    <m/>
    <s v="SANT FELIU DE GUIXOLS"/>
    <m/>
    <m/>
    <m/>
    <m/>
    <m/>
    <m/>
    <m/>
    <m/>
    <m/>
    <m/>
    <m/>
    <m/>
    <m/>
    <m/>
    <m/>
    <m/>
    <m/>
    <m/>
    <m/>
    <m/>
    <m/>
    <m/>
    <s v="No"/>
  </r>
  <r>
    <s v="ACCELERALIA S.L."/>
    <m/>
    <m/>
    <x v="0"/>
    <m/>
    <s v="Venta especialista"/>
    <s v="There is no Directors / managers / contacts information for this company"/>
    <m/>
    <m/>
    <m/>
    <s v="E. Consultoras innovación digital"/>
    <s v="B67758656"/>
    <m/>
    <m/>
    <m/>
    <s v="Activa"/>
    <m/>
    <s v="BARCELONA"/>
    <m/>
    <m/>
    <m/>
    <m/>
    <m/>
    <m/>
    <m/>
    <m/>
    <m/>
    <m/>
    <m/>
    <m/>
    <m/>
    <m/>
    <m/>
    <m/>
    <m/>
    <m/>
    <m/>
    <m/>
    <m/>
    <m/>
    <s v="No"/>
  </r>
  <r>
    <s v="INSETEC NETWORKING S.L."/>
    <m/>
    <m/>
    <x v="0"/>
    <m/>
    <s v="Venta especialista"/>
    <s v="Directors / managers / contacts are available, yet none related to the selected filter"/>
    <s v="+34 67/5266106"/>
    <m/>
    <m/>
    <s v="B. Integradores TI generalistas"/>
    <s v="B75218040"/>
    <m/>
    <s v="www.insetec-nwk.com"/>
    <m/>
    <s v="Activa"/>
    <m/>
    <s v="ASTILLERO"/>
    <m/>
    <m/>
    <m/>
    <m/>
    <m/>
    <m/>
    <m/>
    <m/>
    <m/>
    <m/>
    <m/>
    <m/>
    <m/>
    <m/>
    <m/>
    <m/>
    <m/>
    <m/>
    <m/>
    <m/>
    <m/>
    <m/>
    <s v="No"/>
  </r>
  <r>
    <s v="THE GLOBAL INFLUENCER SL."/>
    <m/>
    <m/>
    <x v="0"/>
    <m/>
    <s v="Venta especialista"/>
    <s v="Directors / managers / contacts are available, yet none related to the selected filter"/>
    <m/>
    <m/>
    <m/>
    <s v="E. Consultoras innovación digital"/>
    <s v="B67236083"/>
    <m/>
    <m/>
    <m/>
    <s v="Activa"/>
    <m/>
    <s v="MADRID"/>
    <m/>
    <m/>
    <m/>
    <m/>
    <m/>
    <m/>
    <m/>
    <m/>
    <m/>
    <m/>
    <m/>
    <m/>
    <m/>
    <m/>
    <m/>
    <m/>
    <m/>
    <m/>
    <m/>
    <m/>
    <m/>
    <m/>
    <s v="No"/>
  </r>
  <r>
    <s v="PLEXIGRID SOCIEDAD LIMITADA."/>
    <m/>
    <m/>
    <x v="0"/>
    <m/>
    <s v="Venta especialista"/>
    <s v="Mr Pablo Arboleya Arboleya"/>
    <s v="+34 67/8498113"/>
    <m/>
    <m/>
    <s v="E. Consultoras innovación digital"/>
    <s v="B25842915"/>
    <m/>
    <s v="www.plexigrid.com"/>
    <m/>
    <s v="Activa"/>
    <m/>
    <s v="GIJON"/>
    <m/>
    <m/>
    <m/>
    <m/>
    <m/>
    <m/>
    <m/>
    <m/>
    <m/>
    <m/>
    <m/>
    <m/>
    <m/>
    <m/>
    <m/>
    <m/>
    <m/>
    <m/>
    <m/>
    <m/>
    <m/>
    <m/>
    <s v="No"/>
  </r>
  <r>
    <s v="TRAKIO SOLUTIONS SL."/>
    <m/>
    <m/>
    <x v="3"/>
    <m/>
    <s v="Venta especialista"/>
    <s v="Mr Santiago Alvarez Alvarez"/>
    <s v="+34 67/6793001"/>
    <m/>
    <m/>
    <s v="B. Integradores TI generalistas"/>
    <s v="B84382761"/>
    <m/>
    <m/>
    <m/>
    <s v="No Activa"/>
    <m/>
    <s v="ARZUA"/>
    <m/>
    <m/>
    <m/>
    <m/>
    <m/>
    <m/>
    <m/>
    <m/>
    <m/>
    <m/>
    <m/>
    <m/>
    <m/>
    <m/>
    <m/>
    <m/>
    <m/>
    <m/>
    <m/>
    <m/>
    <m/>
    <m/>
    <s v="No"/>
  </r>
  <r>
    <s v="MY SITE WORKS SL."/>
    <m/>
    <m/>
    <x v="0"/>
    <m/>
    <s v="Venta especialista"/>
    <s v="Directors / managers / contacts are available, yet none related to the selected filter"/>
    <s v="+34 67/0971064"/>
    <m/>
    <m/>
    <s v="E. Consultoras innovación digital"/>
    <s v="B28186344"/>
    <m/>
    <s v="www.mswitsolutions.com"/>
    <m/>
    <s v="Activa"/>
    <m/>
    <s v="TORREMOLINOS"/>
    <m/>
    <m/>
    <m/>
    <m/>
    <m/>
    <m/>
    <m/>
    <m/>
    <m/>
    <m/>
    <m/>
    <m/>
    <m/>
    <m/>
    <m/>
    <m/>
    <m/>
    <m/>
    <m/>
    <m/>
    <m/>
    <m/>
    <s v="No"/>
  </r>
  <r>
    <s v="ALGORATMA SOLUCIONES SL."/>
    <m/>
    <m/>
    <x v="0"/>
    <m/>
    <s v="Venta especialista"/>
    <s v="Directors / managers / contacts are available, yet none related to the selected filter"/>
    <s v="+34 86/8970023"/>
    <m/>
    <m/>
    <s v="E. Consultoras innovación digital"/>
    <s v="B67440115"/>
    <m/>
    <s v="www.ventapro.es"/>
    <m/>
    <s v="Activa"/>
    <m/>
    <s v="SAN JAVIER"/>
    <m/>
    <m/>
    <m/>
    <m/>
    <m/>
    <m/>
    <m/>
    <m/>
    <m/>
    <m/>
    <m/>
    <m/>
    <m/>
    <m/>
    <m/>
    <m/>
    <m/>
    <m/>
    <m/>
    <m/>
    <m/>
    <m/>
    <s v="No"/>
  </r>
  <r>
    <s v="LOBOCOM SISTEMAS SL"/>
    <m/>
    <m/>
    <x v="4"/>
    <s v="30.01 mail enviado 10:21"/>
    <s v="María"/>
    <s v="There is no Directors / managers / contacts information for this company"/>
    <s v="965 24 55 54"/>
    <m/>
    <m/>
    <s v="A. Informáticos"/>
    <s v="B67131839"/>
    <m/>
    <s v="www.nomasvirus.com"/>
    <m/>
    <s v="Activa"/>
    <m/>
    <s v="ALICANTE/ALACANT"/>
    <m/>
    <m/>
    <m/>
    <m/>
    <m/>
    <m/>
    <m/>
    <m/>
    <m/>
    <m/>
    <m/>
    <m/>
    <m/>
    <m/>
    <m/>
    <m/>
    <m/>
    <m/>
    <m/>
    <m/>
    <m/>
    <m/>
    <s v="No"/>
  </r>
  <r>
    <s v="APPLINET SOFTWARE SL"/>
    <m/>
    <m/>
    <x v="0"/>
    <m/>
    <s v="Venta especialista"/>
    <s v="Directors / managers / contacts are available, yet none related to the selected filter"/>
    <m/>
    <m/>
    <m/>
    <s v="D. Desarrolladores de soluciones digitales básicas"/>
    <s v="B66990938"/>
    <m/>
    <m/>
    <m/>
    <s v="Activa"/>
    <m/>
    <s v="ECIJA"/>
    <m/>
    <m/>
    <m/>
    <m/>
    <m/>
    <m/>
    <m/>
    <m/>
    <m/>
    <m/>
    <m/>
    <m/>
    <m/>
    <m/>
    <m/>
    <m/>
    <m/>
    <m/>
    <m/>
    <m/>
    <m/>
    <m/>
    <s v="No"/>
  </r>
  <r>
    <s v="UN MON RODO SOCIEDAD LIMITADA."/>
    <m/>
    <m/>
    <x v="0"/>
    <m/>
    <s v="Venta especialista"/>
    <s v="Ms Maria Teresa Gamez Perez"/>
    <s v="+34 97/7239517"/>
    <m/>
    <m/>
    <s v="E. Consultoras innovación digital"/>
    <s v="B64711922"/>
    <m/>
    <m/>
    <m/>
    <s v="Activa"/>
    <m/>
    <s v="TARRAGONA"/>
    <m/>
    <m/>
    <m/>
    <m/>
    <m/>
    <m/>
    <m/>
    <m/>
    <m/>
    <m/>
    <m/>
    <m/>
    <m/>
    <m/>
    <m/>
    <m/>
    <m/>
    <m/>
    <m/>
    <m/>
    <m/>
    <m/>
    <s v="No"/>
  </r>
  <r>
    <s v="APP FOUNDRY S.L."/>
    <m/>
    <m/>
    <x v="0"/>
    <m/>
    <s v="Venta especialista"/>
    <s v="Ms Aurika Stoefring Torgersen"/>
    <m/>
    <m/>
    <m/>
    <s v="D. Desarrolladores de soluciones digitales básicas"/>
    <s v="A67484975"/>
    <m/>
    <m/>
    <m/>
    <s v="Activa"/>
    <m/>
    <s v="BARCELONA"/>
    <m/>
    <m/>
    <m/>
    <m/>
    <m/>
    <m/>
    <m/>
    <m/>
    <m/>
    <m/>
    <m/>
    <m/>
    <m/>
    <m/>
    <m/>
    <m/>
    <m/>
    <m/>
    <m/>
    <m/>
    <m/>
    <m/>
    <s v="No"/>
  </r>
  <r>
    <s v="WEXLOG SPAIN SOCIEDAD LIMITADA."/>
    <m/>
    <m/>
    <x v="0"/>
    <m/>
    <s v="Venta especialista"/>
    <s v="Directors / managers / contacts are available, yet none related to the selected filter"/>
    <m/>
    <m/>
    <m/>
    <s v="E. Consultoras innovación digital"/>
    <s v="B62421805"/>
    <m/>
    <m/>
    <m/>
    <s v="Activa"/>
    <m/>
    <s v="SEVILLA"/>
    <m/>
    <m/>
    <m/>
    <m/>
    <m/>
    <m/>
    <m/>
    <m/>
    <m/>
    <m/>
    <m/>
    <m/>
    <m/>
    <m/>
    <m/>
    <m/>
    <m/>
    <m/>
    <m/>
    <m/>
    <m/>
    <m/>
    <s v="No"/>
  </r>
  <r>
    <s v="PORT SOFTWARE SOLUTIONS SOCIEDAD LIMITADA."/>
    <m/>
    <m/>
    <x v="0"/>
    <m/>
    <s v="Venta especialista"/>
    <s v="Mr Jose Manuel Arnaiz De Castro"/>
    <m/>
    <m/>
    <m/>
    <s v="D. Desarrolladores de soluciones digitales básicas"/>
    <s v="B25317827"/>
    <m/>
    <m/>
    <m/>
    <s v="Activa"/>
    <m/>
    <s v="VALENCIA"/>
    <m/>
    <m/>
    <m/>
    <m/>
    <m/>
    <m/>
    <m/>
    <m/>
    <m/>
    <m/>
    <m/>
    <m/>
    <m/>
    <m/>
    <m/>
    <m/>
    <m/>
    <m/>
    <m/>
    <m/>
    <m/>
    <m/>
    <s v="No"/>
  </r>
  <r>
    <s v="TABULACION SOCIEDAD LIMITADA."/>
    <m/>
    <m/>
    <x v="0"/>
    <m/>
    <s v="Venta especialista"/>
    <s v="Directors / managers / contacts are available, yet none related to the selected filter"/>
    <s v="+34 69/1927647"/>
    <m/>
    <m/>
    <s v="E. Consultoras innovación digital"/>
    <s v="B66232083"/>
    <m/>
    <s v="www.tabulacion.com"/>
    <m/>
    <s v="Activa"/>
    <m/>
    <s v="ONTINYENT"/>
    <m/>
    <m/>
    <m/>
    <m/>
    <m/>
    <m/>
    <m/>
    <m/>
    <m/>
    <m/>
    <m/>
    <m/>
    <m/>
    <m/>
    <m/>
    <m/>
    <m/>
    <m/>
    <m/>
    <m/>
    <m/>
    <m/>
    <s v="No"/>
  </r>
  <r>
    <s v="AVANCE TECNOLOGICO SERVICIOS INFORMATICOS DIGITALES SL."/>
    <m/>
    <m/>
    <x v="2"/>
    <s v="No se dedica a esto"/>
    <s v="María"/>
    <s v="Directors / managers / contacts are available, yet none related to the selected filter"/>
    <s v="+34 63/6372144"/>
    <m/>
    <m/>
    <s v="A. Informáticos"/>
    <s v="B80401029"/>
    <m/>
    <s v="www.avancetecnologico.com"/>
    <m/>
    <s v="Activa"/>
    <m/>
    <s v="COLLADO VILLALBA"/>
    <m/>
    <m/>
    <m/>
    <m/>
    <m/>
    <m/>
    <m/>
    <m/>
    <m/>
    <m/>
    <m/>
    <m/>
    <m/>
    <m/>
    <m/>
    <m/>
    <m/>
    <m/>
    <m/>
    <m/>
    <m/>
    <m/>
    <s v="No"/>
  </r>
  <r>
    <s v="LANSERSOFT SOCIEDAD DE RESPONSABILIDAD LIMITADA."/>
    <m/>
    <m/>
    <x v="0"/>
    <m/>
    <s v="Venta especialista"/>
    <s v="Mr Enrique Lara Gonzalez"/>
    <s v="+34 95/4159388"/>
    <m/>
    <m/>
    <s v="E. Consultoras innovación digital"/>
    <s v="A59150857"/>
    <m/>
    <m/>
    <m/>
    <s v="Activa"/>
    <m/>
    <s v="TOMARES"/>
    <m/>
    <m/>
    <m/>
    <m/>
    <m/>
    <m/>
    <m/>
    <m/>
    <m/>
    <m/>
    <m/>
    <m/>
    <m/>
    <m/>
    <m/>
    <m/>
    <m/>
    <m/>
    <m/>
    <m/>
    <m/>
    <m/>
    <s v="No"/>
  </r>
  <r>
    <s v="LING MARCO ASOCIADOS SOCIEDAD LIMITADA."/>
    <m/>
    <m/>
    <x v="0"/>
    <m/>
    <s v="Venta especialista"/>
    <s v="Directors / managers / contacts are available, yet none related to the selected filter"/>
    <s v="+34 92/8234434"/>
    <m/>
    <m/>
    <s v="E. Consultoras innovación digital"/>
    <s v="B78891421"/>
    <m/>
    <s v="www.lingmarco.es"/>
    <m/>
    <s v="Activa"/>
    <m/>
    <s v="LAS PALMAS DE GRAN CANARIA"/>
    <m/>
    <m/>
    <m/>
    <m/>
    <m/>
    <m/>
    <m/>
    <m/>
    <m/>
    <m/>
    <m/>
    <m/>
    <m/>
    <m/>
    <m/>
    <m/>
    <m/>
    <m/>
    <m/>
    <m/>
    <m/>
    <m/>
    <s v="No"/>
  </r>
  <r>
    <s v="SIMUNE ATOMISTICS SL."/>
    <m/>
    <m/>
    <x v="2"/>
    <s v="30.01 mail enviado 10:08, se encuentra bastante interesada en la propuesta"/>
    <s v="María"/>
    <s v="Mr Jose Maria Pitarke De La Torre"/>
    <s v="+34 64/4978084"/>
    <s v="m.garcia@simuneatomistics.com"/>
    <m/>
    <s v="A. Informáticos"/>
    <s v="B97979710"/>
    <m/>
    <s v="www.simuneatomistics.com"/>
    <m/>
    <s v="Activa"/>
    <m/>
    <s v="DONOSTIA/SAN SEBASTIAN"/>
    <m/>
    <m/>
    <m/>
    <m/>
    <m/>
    <m/>
    <m/>
    <m/>
    <m/>
    <m/>
    <m/>
    <m/>
    <m/>
    <m/>
    <m/>
    <m/>
    <m/>
    <m/>
    <m/>
    <m/>
    <m/>
    <m/>
    <s v="No"/>
  </r>
  <r>
    <s v="CLOUD SOLUTIONS PROFESSIONAL SERVICES SL."/>
    <m/>
    <m/>
    <x v="0"/>
    <m/>
    <s v="Venta especialista"/>
    <s v="Mr Alberto Julian Etcheverry Carretero"/>
    <s v="+34 91/4211297"/>
    <m/>
    <m/>
    <s v="B. Integradores TI generalistas"/>
    <s v="B47645312"/>
    <m/>
    <s v="www.cspservices.com.es"/>
    <m/>
    <s v="Activa"/>
    <m/>
    <s v="MADRID"/>
    <m/>
    <m/>
    <m/>
    <m/>
    <m/>
    <m/>
    <m/>
    <m/>
    <m/>
    <m/>
    <m/>
    <m/>
    <m/>
    <m/>
    <m/>
    <m/>
    <m/>
    <m/>
    <m/>
    <m/>
    <m/>
    <m/>
    <s v="No"/>
  </r>
  <r>
    <s v="AACCENTIA MULTIMEDIA SL"/>
    <m/>
    <m/>
    <x v="0"/>
    <m/>
    <s v="Venta especialista"/>
    <s v="Directors / managers / contacts are available, yet none related to the selected filter"/>
    <s v="+34 98/6223577"/>
    <m/>
    <m/>
    <s v="E. Consultoras innovación digital"/>
    <s v="B84107820"/>
    <m/>
    <s v="www.aaccentia.com"/>
    <m/>
    <s v="Activa"/>
    <m/>
    <s v="VIGO"/>
    <m/>
    <m/>
    <m/>
    <m/>
    <m/>
    <m/>
    <m/>
    <m/>
    <m/>
    <m/>
    <m/>
    <m/>
    <m/>
    <m/>
    <m/>
    <m/>
    <m/>
    <m/>
    <m/>
    <m/>
    <m/>
    <m/>
    <s v="No"/>
  </r>
  <r>
    <s v="RP WORLD AND DEVELOPMENT SL."/>
    <m/>
    <m/>
    <x v="0"/>
    <m/>
    <s v="Venta especialista"/>
    <s v="Mr Juan Antonio Bocardo Ramos"/>
    <m/>
    <m/>
    <m/>
    <s v="D. Desarrolladores de soluciones digitales básicas"/>
    <s v="B88248976"/>
    <m/>
    <m/>
    <m/>
    <s v="Activa"/>
    <m/>
    <s v="MADRID"/>
    <m/>
    <m/>
    <m/>
    <m/>
    <m/>
    <m/>
    <m/>
    <m/>
    <m/>
    <m/>
    <m/>
    <m/>
    <m/>
    <m/>
    <m/>
    <m/>
    <m/>
    <m/>
    <m/>
    <m/>
    <m/>
    <m/>
    <s v="No"/>
  </r>
  <r>
    <s v="GODEVEL SL."/>
    <m/>
    <m/>
    <x v="0"/>
    <m/>
    <s v="Venta especialista"/>
    <s v="Directors / managers / contacts are available, yet none related to the selected filter"/>
    <s v="+34 87/1536780"/>
    <m/>
    <m/>
    <s v="E. Consultoras innovación digital"/>
    <s v="B87691275"/>
    <m/>
    <s v="www.godevel.com"/>
    <m/>
    <s v="Activa"/>
    <m/>
    <s v="PALMA"/>
    <m/>
    <m/>
    <m/>
    <m/>
    <m/>
    <m/>
    <m/>
    <m/>
    <m/>
    <m/>
    <m/>
    <m/>
    <m/>
    <m/>
    <m/>
    <m/>
    <m/>
    <m/>
    <m/>
    <m/>
    <m/>
    <m/>
    <s v="No"/>
  </r>
  <r>
    <s v="SISYTEC NETWORKS SL."/>
    <m/>
    <m/>
    <x v="7"/>
    <s v="4-2 968 96 46 33 Pablo, ayuda@sisytec.es Llamar a Alfredo, añadir portfolio // recibo llamada de Alfonso y acordamos reunión para el lunes a las 17:30 mandar convocatoria al correo ayuda@sisytec.es"/>
    <s v="Venta especialista"/>
    <s v="Directors / managers / contacts are available, yet none related to the selected filter"/>
    <s v="+34 69/9215704"/>
    <m/>
    <m/>
    <s v="B. Integradores TI generalistas"/>
    <s v="B99022923"/>
    <m/>
    <s v="www.aerialfilms.es"/>
    <m/>
    <s v="Activa"/>
    <m/>
    <s v="LIBRILLA"/>
    <m/>
    <m/>
    <m/>
    <m/>
    <m/>
    <m/>
    <m/>
    <m/>
    <m/>
    <m/>
    <m/>
    <m/>
    <m/>
    <m/>
    <m/>
    <m/>
    <m/>
    <m/>
    <m/>
    <m/>
    <m/>
    <m/>
    <s v="No"/>
  </r>
  <r>
    <s v="CLICKSURANCE SL."/>
    <m/>
    <m/>
    <x v="0"/>
    <m/>
    <s v="Venta especialista"/>
    <s v="Directors / managers / contacts are available, yet none related to the selected filter"/>
    <m/>
    <m/>
    <m/>
    <s v="E. Consultoras innovación digital"/>
    <s v="B46992731"/>
    <m/>
    <s v="www.clicksurance.es"/>
    <m/>
    <s v="Activa"/>
    <m/>
    <s v="MADRID"/>
    <m/>
    <m/>
    <m/>
    <m/>
    <m/>
    <m/>
    <m/>
    <m/>
    <m/>
    <m/>
    <m/>
    <m/>
    <m/>
    <m/>
    <m/>
    <m/>
    <m/>
    <m/>
    <m/>
    <m/>
    <m/>
    <m/>
    <s v="No"/>
  </r>
  <r>
    <s v="ARKA SOFTWARE SL"/>
    <m/>
    <m/>
    <x v="0"/>
    <m/>
    <s v="Venta especialista"/>
    <s v="Mr Ricardo Palacios Morales"/>
    <s v="+34 94/7262913"/>
    <m/>
    <m/>
    <s v="D. Desarrolladores de soluciones digitales básicas"/>
    <s v="B81307738"/>
    <m/>
    <s v="www.arkasoftware.com"/>
    <m/>
    <s v="Activa"/>
    <m/>
    <s v="BURGOS"/>
    <m/>
    <m/>
    <m/>
    <m/>
    <m/>
    <m/>
    <m/>
    <m/>
    <m/>
    <m/>
    <m/>
    <m/>
    <m/>
    <m/>
    <m/>
    <m/>
    <m/>
    <m/>
    <m/>
    <m/>
    <m/>
    <m/>
    <s v="No"/>
  </r>
  <r>
    <s v="ABACO DIGITAL SL"/>
    <m/>
    <m/>
    <x v="0"/>
    <m/>
    <s v="Venta especialista"/>
    <s v="Directors / managers / contacts are available, yet none related to the selected filter"/>
    <s v="+34 97/6297980"/>
    <m/>
    <m/>
    <s v="E. Consultoras innovación digital"/>
    <s v="B66674342"/>
    <m/>
    <s v="www.abaco-digital.es"/>
    <m/>
    <s v="Activa"/>
    <m/>
    <s v="ZARAGOZA"/>
    <m/>
    <m/>
    <m/>
    <m/>
    <m/>
    <m/>
    <m/>
    <m/>
    <m/>
    <m/>
    <m/>
    <m/>
    <m/>
    <m/>
    <m/>
    <m/>
    <m/>
    <m/>
    <m/>
    <m/>
    <m/>
    <m/>
    <s v="No"/>
  </r>
  <r>
    <s v="TALENT UP SOURCING S.L."/>
    <m/>
    <m/>
    <x v="0"/>
    <m/>
    <s v="Venta especialista"/>
    <s v="Directors / managers / contacts are available, yet none related to the selected filter"/>
    <m/>
    <m/>
    <m/>
    <s v="E. Consultoras innovación digital"/>
    <s v="B66892936"/>
    <m/>
    <m/>
    <m/>
    <s v="Activa"/>
    <m/>
    <s v="BARCELONA"/>
    <m/>
    <m/>
    <m/>
    <m/>
    <m/>
    <m/>
    <m/>
    <m/>
    <m/>
    <m/>
    <m/>
    <m/>
    <m/>
    <m/>
    <m/>
    <m/>
    <m/>
    <m/>
    <m/>
    <m/>
    <m/>
    <m/>
    <s v="No"/>
  </r>
  <r>
    <s v="STUWEB SERVICIOS INFORMATICOS SL."/>
    <m/>
    <m/>
    <x v="1"/>
    <m/>
    <s v="Luis"/>
    <s v="Directors / managers / contacts are available, yet none related to the selected filter"/>
    <s v="+34 62/2209957"/>
    <m/>
    <m/>
    <s v="A. Informáticos"/>
    <s v="B16812794"/>
    <m/>
    <s v="www.stuweb.es"/>
    <m/>
    <s v="Activa"/>
    <m/>
    <s v="MADRID"/>
    <m/>
    <m/>
    <m/>
    <m/>
    <m/>
    <m/>
    <m/>
    <m/>
    <m/>
    <m/>
    <m/>
    <m/>
    <m/>
    <m/>
    <m/>
    <m/>
    <m/>
    <m/>
    <m/>
    <m/>
    <m/>
    <m/>
    <s v="No"/>
  </r>
  <r>
    <s v="PITAGORINESGROUP SL."/>
    <m/>
    <m/>
    <x v="0"/>
    <m/>
    <s v="Venta especialista"/>
    <s v="Mr Guillermo Contreras Alcalde"/>
    <s v="+34 64/4349926"/>
    <m/>
    <m/>
    <s v="E. Consultoras innovación digital"/>
    <s v="B65596744"/>
    <m/>
    <s v="www.ptg.digital"/>
    <m/>
    <s v="Activa"/>
    <m/>
    <s v="RIVAS-VACIAMADRID"/>
    <m/>
    <m/>
    <m/>
    <m/>
    <m/>
    <m/>
    <m/>
    <m/>
    <m/>
    <m/>
    <m/>
    <m/>
    <m/>
    <m/>
    <m/>
    <m/>
    <m/>
    <m/>
    <m/>
    <m/>
    <m/>
    <m/>
    <s v="No"/>
  </r>
  <r>
    <s v="CLOVER TECHNOLOGIES SL."/>
    <m/>
    <m/>
    <x v="4"/>
    <s v="4-2 Miguel me indica que le mande correo y el lo reenvia a la persona responsable Miguel.garcia-maurino@clovertechnologies.es"/>
    <s v="Venta especialista"/>
    <s v="Directors / managers / contacts are available, yet none related to the selected filter"/>
    <s v="+34 91/8371005"/>
    <m/>
    <m/>
    <s v="B. Integradores TI generalistas"/>
    <s v="V08221403"/>
    <m/>
    <s v="www.clovertechnologies.es"/>
    <m/>
    <s v="Activa"/>
    <m/>
    <s v="MALAGA"/>
    <m/>
    <m/>
    <m/>
    <m/>
    <m/>
    <m/>
    <m/>
    <m/>
    <m/>
    <m/>
    <m/>
    <m/>
    <m/>
    <m/>
    <m/>
    <m/>
    <m/>
    <m/>
    <m/>
    <m/>
    <m/>
    <m/>
    <s v="No"/>
  </r>
  <r>
    <s v="MC WORLD APP, S.L."/>
    <m/>
    <m/>
    <x v="0"/>
    <m/>
    <s v="Venta especialista"/>
    <s v="Mr Ignacio Afan De Ribera Rodriguez"/>
    <m/>
    <m/>
    <m/>
    <s v="D. Desarrolladores de soluciones digitales básicas"/>
    <s v="A48109147"/>
    <m/>
    <s v="www.masterchefworld.app"/>
    <m/>
    <s v="Activa"/>
    <m/>
    <s v="SAN SEBASTIAN DE LOS REYES"/>
    <m/>
    <m/>
    <m/>
    <m/>
    <m/>
    <m/>
    <m/>
    <m/>
    <m/>
    <m/>
    <m/>
    <m/>
    <m/>
    <m/>
    <m/>
    <m/>
    <m/>
    <m/>
    <m/>
    <m/>
    <m/>
    <m/>
    <s v="No"/>
  </r>
  <r>
    <s v="INSATI INNOVATION SL."/>
    <m/>
    <m/>
    <x v="0"/>
    <m/>
    <s v="Venta especialista"/>
    <s v="Directors / managers / contacts are available, yet none related to the selected filter"/>
    <s v="+34 98/6133978"/>
    <m/>
    <m/>
    <s v="E. Consultoras innovación digital"/>
    <s v="B65658601"/>
    <m/>
    <s v="www.insati.com"/>
    <m/>
    <s v="Activa"/>
    <m/>
    <s v="VIGO"/>
    <m/>
    <m/>
    <m/>
    <m/>
    <m/>
    <m/>
    <m/>
    <m/>
    <m/>
    <m/>
    <m/>
    <m/>
    <m/>
    <m/>
    <m/>
    <m/>
    <m/>
    <m/>
    <m/>
    <m/>
    <m/>
    <m/>
    <s v="No"/>
  </r>
  <r>
    <s v="SOLUCIONS I SISTEMES DTSGRUP 2015 SL."/>
    <m/>
    <m/>
    <x v="0"/>
    <m/>
    <s v="Venta especialista"/>
    <s v="There is no Directors / managers / contacts information for this company"/>
    <s v="+34 87/2981852"/>
    <m/>
    <m/>
    <s v="E. Consultoras innovación digital"/>
    <s v="B90262395"/>
    <m/>
    <m/>
    <m/>
    <s v="Activa"/>
    <m/>
    <s v="LLORET DE MAR"/>
    <m/>
    <m/>
    <m/>
    <m/>
    <m/>
    <m/>
    <m/>
    <m/>
    <m/>
    <m/>
    <m/>
    <m/>
    <m/>
    <m/>
    <m/>
    <m/>
    <m/>
    <m/>
    <m/>
    <m/>
    <m/>
    <m/>
    <s v="No"/>
  </r>
  <r>
    <s v="10LABS DIGITAL TECHNOLOGY SOCIEDAD LIMITADA."/>
    <m/>
    <m/>
    <x v="0"/>
    <m/>
    <s v="Venta especialista"/>
    <s v="Mr Raul Pedro Novoa Minguez"/>
    <s v="+34 62/5595966"/>
    <m/>
    <m/>
    <s v="D. Desarrolladores de soluciones digitales básicas"/>
    <s v="B03759735"/>
    <m/>
    <s v="www.10labs.es"/>
    <m/>
    <s v="Activa"/>
    <m/>
    <s v="ZARAGOZA"/>
    <m/>
    <m/>
    <m/>
    <m/>
    <m/>
    <m/>
    <m/>
    <m/>
    <m/>
    <m/>
    <m/>
    <m/>
    <m/>
    <m/>
    <m/>
    <m/>
    <m/>
    <m/>
    <m/>
    <m/>
    <m/>
    <m/>
    <s v="No"/>
  </r>
  <r>
    <s v="CUICUI STUDIOS SOCIEDAD LIMITADA."/>
    <m/>
    <m/>
    <x v="0"/>
    <m/>
    <s v="Venta especialista"/>
    <s v="Mr Pablo Garcia Menendez"/>
    <s v="+34 98/4296437"/>
    <m/>
    <m/>
    <s v="E. Consultoras innovación digital"/>
    <s v="B86913167"/>
    <m/>
    <s v="www.cuicuistudios.com"/>
    <m/>
    <s v="Activa"/>
    <m/>
    <s v="GIJON/XIXON"/>
    <m/>
    <m/>
    <m/>
    <m/>
    <m/>
    <m/>
    <m/>
    <m/>
    <m/>
    <m/>
    <m/>
    <m/>
    <m/>
    <m/>
    <m/>
    <m/>
    <m/>
    <m/>
    <m/>
    <m/>
    <m/>
    <m/>
    <s v="No"/>
  </r>
  <r>
    <s v="BEAWRE DIGITAL S.L."/>
    <m/>
    <m/>
    <x v="0"/>
    <m/>
    <s v="Venta especialista"/>
    <s v="Mr Jacek Dominiak"/>
    <m/>
    <m/>
    <m/>
    <s v="E. Consultoras innovación digital"/>
    <s v="B84368752"/>
    <m/>
    <m/>
    <m/>
    <s v="Activa"/>
    <m/>
    <s v="SANT FELIU DE LLOBREGAT"/>
    <m/>
    <m/>
    <m/>
    <m/>
    <m/>
    <m/>
    <m/>
    <m/>
    <m/>
    <m/>
    <m/>
    <m/>
    <m/>
    <m/>
    <m/>
    <m/>
    <m/>
    <m/>
    <m/>
    <m/>
    <m/>
    <m/>
    <s v="No"/>
  </r>
  <r>
    <s v="IMAGINIA IT SERVICES SL"/>
    <m/>
    <m/>
    <x v="4"/>
    <s v="30.01 - Quedan en llamarme un rato mas tarde por que la persona encargada non estaba disponible, la dejo un mensaje "/>
    <s v="María"/>
    <s v="Directors / managers / contacts are available, yet none related to the selected filter"/>
    <s v="962 052 001"/>
    <m/>
    <m/>
    <s v="A. Informáticos"/>
    <s v="_x0009_B63857676"/>
    <m/>
    <s v="-"/>
    <m/>
    <s v="Activa"/>
    <m/>
    <s v="TERRASSA"/>
    <m/>
    <m/>
    <m/>
    <m/>
    <m/>
    <m/>
    <m/>
    <m/>
    <m/>
    <m/>
    <m/>
    <m/>
    <m/>
    <m/>
    <m/>
    <m/>
    <m/>
    <m/>
    <m/>
    <m/>
    <m/>
    <m/>
    <s v="No"/>
  </r>
  <r>
    <s v="BOOKIPRO PMS S.L."/>
    <m/>
    <m/>
    <x v="0"/>
    <m/>
    <s v="Venta especialista"/>
    <s v="Directors / managers / contacts are available, yet none related to the selected filter"/>
    <s v="+34 93/6240459"/>
    <m/>
    <m/>
    <s v="D. Desarrolladores de soluciones digitales básicas"/>
    <s v="B63660633"/>
    <m/>
    <s v="www.bookipro.com"/>
    <m/>
    <s v="Activa"/>
    <m/>
    <s v="BARCELONA"/>
    <m/>
    <m/>
    <m/>
    <m/>
    <m/>
    <m/>
    <m/>
    <m/>
    <m/>
    <m/>
    <m/>
    <m/>
    <m/>
    <m/>
    <m/>
    <m/>
    <m/>
    <m/>
    <m/>
    <m/>
    <m/>
    <m/>
    <s v="No"/>
  </r>
  <r>
    <s v="ASPECT SOFTWARE SL"/>
    <m/>
    <m/>
    <x v="0"/>
    <m/>
    <s v="Venta especialista"/>
    <s v="Ms Lynn Seymour Parkin"/>
    <m/>
    <m/>
    <m/>
    <s v="D. Desarrolladores de soluciones digitales básicas"/>
    <s v="B82874173"/>
    <m/>
    <s v="www.alvaria.com"/>
    <m/>
    <s v="Activa"/>
    <m/>
    <s v="SEVILLA"/>
    <m/>
    <m/>
    <m/>
    <m/>
    <m/>
    <m/>
    <m/>
    <m/>
    <m/>
    <m/>
    <m/>
    <m/>
    <m/>
    <m/>
    <m/>
    <m/>
    <m/>
    <m/>
    <m/>
    <m/>
    <m/>
    <m/>
    <s v="No"/>
  </r>
  <r>
    <s v="SUNRISE HOSTING SERVICES SL."/>
    <m/>
    <m/>
    <x v="0"/>
    <m/>
    <s v="Venta especialista"/>
    <s v="Directors / managers / contacts are available, yet none related to the selected filter"/>
    <m/>
    <m/>
    <m/>
    <s v="D. Desarrolladores de soluciones digitales básicas"/>
    <s v="B02417723"/>
    <m/>
    <m/>
    <m/>
    <s v="Activa"/>
    <m/>
    <s v="MAJADAHONDA"/>
    <m/>
    <m/>
    <m/>
    <m/>
    <m/>
    <m/>
    <m/>
    <m/>
    <m/>
    <m/>
    <m/>
    <m/>
    <m/>
    <m/>
    <m/>
    <m/>
    <m/>
    <m/>
    <m/>
    <m/>
    <m/>
    <m/>
    <s v="No"/>
  </r>
  <r>
    <s v="ORBITIA S.L."/>
    <m/>
    <m/>
    <x v="0"/>
    <m/>
    <s v="Venta especialista"/>
    <s v="Mr Eduardo Arano Heredero"/>
    <m/>
    <m/>
    <m/>
    <s v="E. Consultoras innovación digital"/>
    <s v="A59973126"/>
    <m/>
    <s v="www.parquick.com"/>
    <m/>
    <s v="Activa"/>
    <m/>
    <s v="L'AMETLLA DEL VALLES"/>
    <m/>
    <m/>
    <m/>
    <m/>
    <m/>
    <m/>
    <m/>
    <m/>
    <m/>
    <m/>
    <m/>
    <m/>
    <m/>
    <m/>
    <m/>
    <m/>
    <m/>
    <m/>
    <m/>
    <m/>
    <m/>
    <m/>
    <s v="No"/>
  </r>
  <r>
    <s v="AGILOGY S.L."/>
    <m/>
    <m/>
    <x v="0"/>
    <m/>
    <s v="Venta especialista"/>
    <s v="Mr Jordi Pradel Miquel"/>
    <s v="+34 93/3541178"/>
    <m/>
    <m/>
    <s v="E. Consultoras innovación digital"/>
    <s v="B25766307"/>
    <m/>
    <s v="www.agilogy.com"/>
    <m/>
    <s v="Activa"/>
    <m/>
    <s v="BARCELONA"/>
    <m/>
    <m/>
    <m/>
    <m/>
    <m/>
    <m/>
    <m/>
    <m/>
    <m/>
    <m/>
    <m/>
    <m/>
    <m/>
    <m/>
    <m/>
    <m/>
    <m/>
    <m/>
    <m/>
    <m/>
    <m/>
    <m/>
    <s v="No"/>
  </r>
  <r>
    <s v="MYCHEFTOOL SOCIEDAD LIMITADA."/>
    <m/>
    <m/>
    <x v="0"/>
    <m/>
    <s v="Venta especialista"/>
    <s v="Ms Adria Bosch Vidal"/>
    <s v="+34 65/9254141"/>
    <m/>
    <m/>
    <s v="E. Consultoras innovación digital"/>
    <s v="A60553958"/>
    <m/>
    <s v="www.mycheftool.com"/>
    <m/>
    <s v="Activa"/>
    <m/>
    <s v="SANTA COLOMA DE FARNERS"/>
    <m/>
    <m/>
    <m/>
    <m/>
    <m/>
    <m/>
    <m/>
    <m/>
    <m/>
    <m/>
    <m/>
    <m/>
    <m/>
    <m/>
    <m/>
    <m/>
    <m/>
    <m/>
    <m/>
    <m/>
    <m/>
    <m/>
    <s v="No"/>
  </r>
  <r>
    <s v="VASAN RENTAS SL."/>
    <m/>
    <m/>
    <x v="0"/>
    <m/>
    <s v="Venta especialista"/>
    <s v="There is no Directors / managers / contacts information for this company"/>
    <m/>
    <m/>
    <m/>
    <s v="E. Consultoras innovación digital"/>
    <s v="B88065263"/>
    <m/>
    <m/>
    <m/>
    <s v="Activa"/>
    <m/>
    <s v="SEVILLA"/>
    <m/>
    <m/>
    <m/>
    <m/>
    <m/>
    <m/>
    <m/>
    <m/>
    <m/>
    <m/>
    <m/>
    <m/>
    <m/>
    <m/>
    <m/>
    <m/>
    <m/>
    <m/>
    <m/>
    <m/>
    <m/>
    <m/>
    <s v="No"/>
  </r>
  <r>
    <s v="WIP CONNECT SL."/>
    <m/>
    <m/>
    <x v="0"/>
    <m/>
    <s v="Venta especialista"/>
    <s v="Directors / managers / contacts are available, yet none related to the selected filter"/>
    <s v="+34 93/7414045"/>
    <m/>
    <m/>
    <s v="E. Consultoras innovación digital"/>
    <s v="B70582424"/>
    <m/>
    <s v="www.wip-connect.com"/>
    <m/>
    <s v="Activa"/>
    <m/>
    <s v="ARENYS DE MAR"/>
    <m/>
    <m/>
    <m/>
    <m/>
    <m/>
    <m/>
    <m/>
    <m/>
    <m/>
    <m/>
    <m/>
    <m/>
    <m/>
    <m/>
    <m/>
    <m/>
    <m/>
    <m/>
    <m/>
    <m/>
    <m/>
    <m/>
    <s v="No"/>
  </r>
  <r>
    <s v="MAYCAN 2014 SOCIEDAD LIMITADA."/>
    <m/>
    <m/>
    <x v="0"/>
    <m/>
    <s v="Venta especialista"/>
    <s v="There is no Directors / managers / contacts information for this company"/>
    <s v="+34 67/9549537"/>
    <m/>
    <m/>
    <s v="E. Consultoras innovación digital"/>
    <s v="B02667145"/>
    <m/>
    <m/>
    <m/>
    <s v="Activa"/>
    <m/>
    <s v="LAS PALMAS DE GRAN CANARIA"/>
    <m/>
    <m/>
    <m/>
    <m/>
    <m/>
    <m/>
    <m/>
    <m/>
    <m/>
    <m/>
    <m/>
    <m/>
    <m/>
    <m/>
    <m/>
    <m/>
    <m/>
    <m/>
    <m/>
    <m/>
    <m/>
    <m/>
    <s v="No"/>
  </r>
  <r>
    <s v="FONBEGUR SA"/>
    <m/>
    <m/>
    <x v="0"/>
    <m/>
    <s v="Venta especialista"/>
    <s v="Directors / managers / contacts are available, yet none related to the selected filter"/>
    <m/>
    <m/>
    <m/>
    <s v="E. Consultoras innovación digital"/>
    <s v="B75180133"/>
    <m/>
    <m/>
    <m/>
    <s v="Activa"/>
    <m/>
    <s v="BARCELONA"/>
    <m/>
    <m/>
    <m/>
    <m/>
    <m/>
    <m/>
    <m/>
    <m/>
    <m/>
    <m/>
    <m/>
    <m/>
    <m/>
    <m/>
    <m/>
    <m/>
    <m/>
    <m/>
    <m/>
    <m/>
    <m/>
    <m/>
    <s v="No"/>
  </r>
  <r>
    <s v="GENETSIS PARTNERS SL"/>
    <m/>
    <m/>
    <x v="2"/>
    <s v="7.01 - Descartado, no contesta (enviado mensaje via Whatsapp, sin respuesta)_x000a_Pendiente de que me devuelva la llamada. Contacto de Javier Cobos de Yoigo // Sigue sin cogerme el teléfono 1-12 // Sigue sin cogerme el teléfono 10-12"/>
    <s v="Susana"/>
    <s v="Jose"/>
    <n v="607111598"/>
    <m/>
    <m/>
    <s v="B. Integradores TI generalistas"/>
    <s v="B80959976"/>
    <m/>
    <s v="Servicios IT - Genetsis Group"/>
    <m/>
    <s v="Activa"/>
    <m/>
    <s v="Madrid"/>
    <m/>
    <m/>
    <m/>
    <m/>
    <m/>
    <m/>
    <m/>
    <m/>
    <m/>
    <m/>
    <m/>
    <m/>
    <m/>
    <m/>
    <m/>
    <m/>
    <m/>
    <m/>
    <m/>
    <m/>
    <m/>
    <m/>
    <s v="SI"/>
  </r>
  <r>
    <s v="Cobitratel"/>
    <m/>
    <m/>
    <x v="7"/>
    <s v="5.02 Sesión agendada 12.02 para empezar a trabajar | 12.01 - Pendiente recibir confirmación contrato modificado  y enviar a Raquel Muñoz. nos envía cifs clientes para verificar si están ya en Orange y convocamos sesión con VVDD para crear ofertas y realizar visitas (enviado correo)"/>
    <s v="Carlota"/>
    <s v="Jose Luis Abad"/>
    <n v="609202122"/>
    <m/>
    <m/>
    <s v="A. Informáticos"/>
    <m/>
    <m/>
    <m/>
    <m/>
    <s v="Activa"/>
    <m/>
    <m/>
    <m/>
    <m/>
    <m/>
    <m/>
    <m/>
    <m/>
    <m/>
    <m/>
    <m/>
    <m/>
    <m/>
    <m/>
    <m/>
    <m/>
    <m/>
    <m/>
    <m/>
    <m/>
    <m/>
    <m/>
    <m/>
    <m/>
    <m/>
  </r>
  <r>
    <s v="Flexitron Group"/>
    <m/>
    <m/>
    <x v="4"/>
    <s v="26.01 Recontacto por correo | Contacto directo de Eloy. 19-12: He llamado y me dirigió a otra persona, pero esa persona me volvió a dirirgir a Antonio. Le he llamado de nuevo y no me coge el teléfono. 22-12: Me ha dicho Antonio que prepare un correo informativo para los comerciales y que el lo reenvia sin problema. Enviado correo"/>
    <s v="Carlota"/>
    <s v="Antonio Criado"/>
    <n v="649939522"/>
    <s v="acriado@matrix.es"/>
    <m/>
    <m/>
    <m/>
    <m/>
    <m/>
    <m/>
    <s v="Activa"/>
    <m/>
    <m/>
    <m/>
    <m/>
    <m/>
    <m/>
    <m/>
    <m/>
    <m/>
    <m/>
    <m/>
    <m/>
    <m/>
    <m/>
    <m/>
    <m/>
    <m/>
    <m/>
    <m/>
    <m/>
    <m/>
    <m/>
    <m/>
    <m/>
    <m/>
  </r>
  <r>
    <s v="INFORMÁTICA JUFIMA"/>
    <m/>
    <m/>
    <x v="9"/>
    <s v="14.01 Churn por liabilities y responsabilidades del contrato (e.g. protección de datos: no quiere ceder datos de sus clientes a Orange; responsabilidades que recaen sobre el integrador, etc.)"/>
    <s v="Carlota"/>
    <s v="Julio"/>
    <s v="619 24 25 79"/>
    <m/>
    <m/>
    <s v="A. Informáticos"/>
    <s v="B51670500"/>
    <m/>
    <s v="Mantenimiento informático en Madrid | Jufima Informática"/>
    <m/>
    <s v="Activa"/>
    <m/>
    <s v="Madrid"/>
    <m/>
    <m/>
    <m/>
    <m/>
    <m/>
    <m/>
    <m/>
    <m/>
    <m/>
    <m/>
    <m/>
    <m/>
    <m/>
    <m/>
    <m/>
    <m/>
    <m/>
    <m/>
    <m/>
    <m/>
    <m/>
    <m/>
    <m/>
  </r>
  <r>
    <s v="Contacto Juan Jover"/>
    <m/>
    <m/>
    <x v="2"/>
    <s v="04.03 Juan confirma que su contacto no está interesado finalmente | 26.01 | Reminder correo | 14.01 Contacto de Didac &amp; Juan Jover"/>
    <s v="Carlota"/>
    <m/>
    <m/>
    <m/>
    <m/>
    <m/>
    <m/>
    <m/>
    <m/>
    <m/>
    <s v="No Activa"/>
    <m/>
    <m/>
    <m/>
    <m/>
    <m/>
    <m/>
    <m/>
    <m/>
    <m/>
    <m/>
    <m/>
    <m/>
    <m/>
    <m/>
    <m/>
    <m/>
    <m/>
    <m/>
    <m/>
    <m/>
    <m/>
    <m/>
    <m/>
    <m/>
    <m/>
  </r>
  <r>
    <s v="SEVILLA SYSTEMS"/>
    <m/>
    <m/>
    <x v="4"/>
    <s v="mail 15/01 13:15"/>
    <s v="María"/>
    <m/>
    <s v="955 27 26 90"/>
    <s v="info@sevillasystems.es"/>
    <m/>
    <s v="A. Informáticos"/>
    <m/>
    <m/>
    <s v="Sevilla Systems &gt; 955272690 | Empresa de informática en Sevilla"/>
    <m/>
    <s v="Activa"/>
    <m/>
    <m/>
    <m/>
    <m/>
    <m/>
    <m/>
    <m/>
    <m/>
    <m/>
    <m/>
    <m/>
    <m/>
    <m/>
    <m/>
    <m/>
    <m/>
    <m/>
    <m/>
    <m/>
    <m/>
    <m/>
    <m/>
    <m/>
    <m/>
    <m/>
  </r>
  <r>
    <s v="AI RESCATE"/>
    <m/>
    <m/>
    <x v="4"/>
    <s v="mail 15/01 13:25"/>
    <s v="María"/>
    <m/>
    <s v="954 32 04 92"/>
    <s v="compras@alrescate.com"/>
    <m/>
    <s v="A. Informáticos"/>
    <m/>
    <m/>
    <m/>
    <m/>
    <s v="Activa"/>
    <m/>
    <m/>
    <m/>
    <m/>
    <m/>
    <m/>
    <m/>
    <m/>
    <m/>
    <m/>
    <m/>
    <m/>
    <m/>
    <m/>
    <m/>
    <m/>
    <m/>
    <m/>
    <m/>
    <m/>
    <m/>
    <m/>
    <m/>
    <m/>
    <m/>
  </r>
  <r>
    <s v="NEXTPYME"/>
    <m/>
    <m/>
    <x v="4"/>
    <s v="mail 15/01 13:35"/>
    <s v="María"/>
    <m/>
    <s v="954 63 88 42"/>
    <s v="nextpyme@nextpyme.com'"/>
    <m/>
    <s v="B. Integradores TI generalistas"/>
    <m/>
    <m/>
    <m/>
    <m/>
    <s v="Activa"/>
    <m/>
    <m/>
    <m/>
    <m/>
    <m/>
    <m/>
    <m/>
    <m/>
    <m/>
    <m/>
    <m/>
    <m/>
    <m/>
    <m/>
    <m/>
    <m/>
    <m/>
    <m/>
    <m/>
    <m/>
    <m/>
    <m/>
    <m/>
    <m/>
    <m/>
  </r>
  <r>
    <s v="INOVA"/>
    <m/>
    <m/>
    <x v="4"/>
    <s v="No permite mandar email desde cuentas aaccenture.com"/>
    <s v="María"/>
    <m/>
    <s v="954 36 18 18"/>
    <s v="info@grupoinova.es"/>
    <m/>
    <s v="B. Integradores TI generalistas"/>
    <m/>
    <m/>
    <m/>
    <m/>
    <s v="No Activa"/>
    <m/>
    <m/>
    <m/>
    <m/>
    <m/>
    <m/>
    <m/>
    <m/>
    <m/>
    <m/>
    <m/>
    <m/>
    <m/>
    <m/>
    <m/>
    <m/>
    <m/>
    <m/>
    <m/>
    <m/>
    <m/>
    <m/>
    <m/>
    <m/>
    <m/>
  </r>
  <r>
    <s v="INFORGES"/>
    <m/>
    <m/>
    <x v="4"/>
    <s v="mail 15/01 14:10"/>
    <s v="María"/>
    <m/>
    <s v="902 50 50 43"/>
    <s v="compras@inforges.es"/>
    <m/>
    <s v="E. Consultoras innovación digital"/>
    <m/>
    <m/>
    <m/>
    <m/>
    <s v="No Activa"/>
    <m/>
    <m/>
    <m/>
    <m/>
    <m/>
    <m/>
    <m/>
    <m/>
    <m/>
    <m/>
    <m/>
    <m/>
    <m/>
    <m/>
    <m/>
    <m/>
    <m/>
    <m/>
    <m/>
    <m/>
    <m/>
    <m/>
    <m/>
    <m/>
    <m/>
  </r>
  <r>
    <s v="SOLITIUM"/>
    <m/>
    <m/>
    <x v="4"/>
    <s v="mail 15/01 13:30"/>
    <s v="Juan"/>
    <m/>
    <s v="902 44 02 20"/>
    <s v="marketing@gruposolitium.es"/>
    <m/>
    <s v="A. Informáticos"/>
    <m/>
    <s v="Proveedor de servicios tecnológicos para empresas, especializado en servicios informáticos gestionados, cloud, ciberseguridad y soporte IT recurrente para pymes."/>
    <s v="https://solitium.es"/>
    <m/>
    <s v="No Activa"/>
    <m/>
    <s v="MADRID"/>
    <m/>
    <m/>
    <m/>
    <m/>
    <m/>
    <m/>
    <m/>
    <m/>
    <m/>
    <m/>
    <m/>
    <m/>
    <m/>
    <m/>
    <m/>
    <m/>
    <m/>
    <m/>
    <m/>
    <m/>
    <m/>
    <m/>
    <m/>
  </r>
  <r>
    <s v="LANMEDIA"/>
    <m/>
    <m/>
    <x v="4"/>
    <s v="mail 15/01 13:48"/>
    <s v="Juan"/>
    <m/>
    <s v="912 87 52 00"/>
    <s v="lanmedia@lanmedia.es"/>
    <m/>
    <s v="A. Informáticos"/>
    <m/>
    <s v="Empresa de servicios informáticos que ofrece soporte IT, gestión de sistemas, cloud, redes y seguridad para pymes y empresas."/>
    <s v="https://lanmedia.com"/>
    <m/>
    <s v="No Activa"/>
    <m/>
    <s v="MADRID"/>
    <m/>
    <m/>
    <m/>
    <m/>
    <m/>
    <m/>
    <m/>
    <m/>
    <m/>
    <m/>
    <m/>
    <m/>
    <m/>
    <m/>
    <m/>
    <m/>
    <m/>
    <m/>
    <m/>
    <m/>
    <m/>
    <m/>
    <m/>
  </r>
  <r>
    <s v="DIAGONALINTERNACIONAL"/>
    <m/>
    <m/>
    <x v="4"/>
    <s v="mail 15/01 13:53"/>
    <s v="Juan"/>
    <m/>
    <s v="933 252 058"/>
    <s v="diagonal@diagonalinformatica.com"/>
    <m/>
    <s v="A. Informáticos"/>
    <m/>
    <s v="Proveedor de mantenimiento informático y soporte IT para empresas, con servicios de sistemas, redes, cloud y ciberseguridad orientados a pymes."/>
    <s v="https://diagonalinternacional.com"/>
    <m/>
    <s v="No Activa"/>
    <m/>
    <s v="BARCELONA"/>
    <m/>
    <m/>
    <m/>
    <m/>
    <m/>
    <m/>
    <m/>
    <m/>
    <m/>
    <m/>
    <m/>
    <m/>
    <m/>
    <m/>
    <m/>
    <m/>
    <m/>
    <m/>
    <m/>
    <m/>
    <m/>
    <m/>
    <m/>
  </r>
  <r>
    <s v="INSTEL"/>
    <m/>
    <m/>
    <x v="4"/>
    <s v="mail 15/01 14:04"/>
    <s v="Juan"/>
    <m/>
    <s v="934 09 91 91"/>
    <s v="marco.arroyo@instel.es"/>
    <m/>
    <s v="B. Integradores TI generalistas"/>
    <m/>
    <s v="Integrador tecnológico que combina soluciones IT, comunicaciones, redes y ciberseguridad con servicios gestionados para empresas."/>
    <s v="https://instel.es"/>
    <m/>
    <s v="No Activa"/>
    <m/>
    <s v="BARCELONA"/>
    <m/>
    <m/>
    <m/>
    <m/>
    <m/>
    <m/>
    <m/>
    <m/>
    <m/>
    <m/>
    <m/>
    <m/>
    <m/>
    <m/>
    <m/>
    <m/>
    <m/>
    <m/>
    <m/>
    <m/>
    <m/>
    <m/>
    <m/>
  </r>
  <r>
    <s v="SERESCO"/>
    <m/>
    <m/>
    <x v="4"/>
    <s v="mail 15/01 14:12"/>
    <s v="Juan"/>
    <m/>
    <s v="915 98 91 10"/>
    <s v="soluciones@seresco.es"/>
    <m/>
    <s v="B. Integradores TI generalistas"/>
    <m/>
    <s v="Consultora e integradora tecnológica que ofrece outsourcing IT, gestión de infraestructuras, cloud, ciberseguridad y servicios digitales para empresas."/>
    <s v="https://seresco.es"/>
    <m/>
    <s v="No Activa"/>
    <m/>
    <s v="MADRID"/>
    <m/>
    <m/>
    <m/>
    <m/>
    <m/>
    <m/>
    <m/>
    <m/>
    <m/>
    <m/>
    <m/>
    <m/>
    <m/>
    <m/>
    <m/>
    <m/>
    <m/>
    <m/>
    <m/>
    <m/>
    <m/>
    <m/>
    <m/>
  </r>
  <r>
    <s v="ABAST"/>
    <m/>
    <m/>
    <x v="4"/>
    <s v="mail 16/01 10 :35"/>
    <s v="Juan"/>
    <m/>
    <s v="933 66 69 00"/>
    <s v="ys_bacn@abast.es"/>
    <m/>
    <s v="B. Integradores TI generalistas"/>
    <m/>
    <m/>
    <m/>
    <m/>
    <s v="No Activa"/>
    <m/>
    <m/>
    <m/>
    <m/>
    <m/>
    <m/>
    <m/>
    <m/>
    <m/>
    <m/>
    <m/>
    <m/>
    <m/>
    <m/>
    <m/>
    <m/>
    <m/>
    <m/>
    <m/>
    <m/>
    <m/>
    <m/>
    <m/>
    <m/>
    <m/>
  </r>
  <r>
    <s v="NORVOZ"/>
    <m/>
    <m/>
    <x v="2"/>
    <m/>
    <s v="Juan"/>
    <m/>
    <s v="900 831 195"/>
    <m/>
    <m/>
    <s v="B. Integradores TI generalistas"/>
    <m/>
    <m/>
    <m/>
    <m/>
    <s v="No Activa"/>
    <m/>
    <s v="Madrid"/>
    <m/>
    <m/>
    <m/>
    <m/>
    <m/>
    <m/>
    <m/>
    <m/>
    <m/>
    <m/>
    <m/>
    <m/>
    <m/>
    <m/>
    <m/>
    <m/>
    <m/>
    <m/>
    <m/>
    <m/>
    <m/>
    <m/>
    <m/>
  </r>
  <r>
    <s v="MAKESOFT TECHNOLOGIES"/>
    <m/>
    <m/>
    <x v="2"/>
    <s v="mail 16/01 10:47"/>
    <s v="María"/>
    <m/>
    <s v="663 09 46 62"/>
    <s v="esther.polo@makesoft.es"/>
    <m/>
    <s v="B. Integradores TI generalistas"/>
    <m/>
    <s v="Consultora TI partner de Microsoft especializada en implantar y acompañar a pymes en su transformación digital mediante soluciones de trabajo moderno, seguras y escalables, con servicios de asesoramiento, formación y soporte."/>
    <s v="https://makesoft.es/"/>
    <m/>
    <s v="No Activa"/>
    <m/>
    <m/>
    <m/>
    <m/>
    <m/>
    <m/>
    <m/>
    <m/>
    <m/>
    <m/>
    <m/>
    <m/>
    <m/>
    <m/>
    <m/>
    <m/>
    <m/>
    <m/>
    <m/>
    <m/>
    <m/>
    <m/>
    <m/>
    <m/>
    <m/>
  </r>
  <r>
    <s v="GRUPO SERMICRO"/>
    <m/>
    <m/>
    <x v="2"/>
    <m/>
    <s v="Juan"/>
    <m/>
    <s v="917 44 86 00"/>
    <m/>
    <m/>
    <s v="B. Integradores TI generalistas"/>
    <m/>
    <m/>
    <m/>
    <m/>
    <s v="No Activa"/>
    <m/>
    <m/>
    <m/>
    <m/>
    <m/>
    <m/>
    <m/>
    <m/>
    <m/>
    <m/>
    <m/>
    <m/>
    <m/>
    <m/>
    <m/>
    <m/>
    <m/>
    <m/>
    <m/>
    <m/>
    <m/>
    <m/>
    <m/>
    <m/>
    <m/>
  </r>
  <r>
    <s v="LOGICALIS"/>
    <m/>
    <m/>
    <x v="4"/>
    <s v="4-2 917 66 90 69 Cogen mis datos de contacto para que la persona responsable de Partners se ponga en contacto vía teléfono o correo "/>
    <s v="Venta especialista"/>
    <m/>
    <s v="917 66 90 69 (Madrid) | +34 93 363 25 90 (Barcelona)"/>
    <m/>
    <m/>
    <s v="B. Integradores TI generalistas"/>
    <m/>
    <m/>
    <s v="https://www.es.logicalis.com/es/"/>
    <m/>
    <s v="Activa"/>
    <m/>
    <m/>
    <m/>
    <m/>
    <m/>
    <m/>
    <m/>
    <m/>
    <m/>
    <m/>
    <m/>
    <m/>
    <m/>
    <m/>
    <m/>
    <m/>
    <m/>
    <m/>
    <m/>
    <m/>
    <m/>
    <m/>
    <m/>
    <m/>
    <m/>
  </r>
  <r>
    <s v="TARLOGIC"/>
    <m/>
    <m/>
    <x v="4"/>
    <s v="mail 16/01 11:10"/>
    <s v="Juan"/>
    <m/>
    <s v="912 91 93 19"/>
    <s v="administration@tarlogic.com"/>
    <m/>
    <s v="B. Integradores TI generalistas"/>
    <m/>
    <m/>
    <m/>
    <m/>
    <s v="No Activa"/>
    <m/>
    <m/>
    <m/>
    <m/>
    <m/>
    <m/>
    <m/>
    <m/>
    <m/>
    <m/>
    <m/>
    <m/>
    <m/>
    <m/>
    <m/>
    <m/>
    <m/>
    <m/>
    <m/>
    <m/>
    <m/>
    <m/>
    <m/>
    <m/>
    <m/>
  </r>
  <r>
    <s v="DAGARA"/>
    <m/>
    <m/>
    <x v="4"/>
    <s v="mail 16/01 11:01"/>
    <s v="María"/>
    <m/>
    <s v="915 94 69 90"/>
    <s v="administracion@dagara.net"/>
    <m/>
    <s v="B. Integradores TI generalistas"/>
    <m/>
    <s v="Empresa de servicios TI para pymes que ofrece soluciones integrales de mantenimiento, soporte, consultoría y ciberseguridad, actuando como aliado tecnológico para garantizar estabilidad y seguridad operativa."/>
    <s v="dagara.net"/>
    <m/>
    <s v="No Activa"/>
    <m/>
    <s v="Madrid"/>
    <m/>
    <m/>
    <m/>
    <m/>
    <m/>
    <m/>
    <m/>
    <m/>
    <m/>
    <m/>
    <m/>
    <m/>
    <m/>
    <m/>
    <m/>
    <m/>
    <m/>
    <m/>
    <m/>
    <m/>
    <m/>
    <m/>
    <m/>
  </r>
  <r>
    <s v="SECURE&amp;IT"/>
    <m/>
    <m/>
    <x v="4"/>
    <s v="mail 16/01 11:25"/>
    <s v="Juan"/>
    <m/>
    <s v="900 670 038"/>
    <s v="javier.castillo@secureit.es"/>
    <m/>
    <s v="B. Integradores TI generalistas"/>
    <m/>
    <m/>
    <m/>
    <m/>
    <s v="No Activa"/>
    <m/>
    <m/>
    <m/>
    <m/>
    <m/>
    <m/>
    <m/>
    <m/>
    <m/>
    <m/>
    <m/>
    <m/>
    <m/>
    <m/>
    <m/>
    <m/>
    <m/>
    <m/>
    <m/>
    <m/>
    <m/>
    <m/>
    <m/>
    <m/>
    <m/>
  </r>
  <r>
    <s v="CISET Centro de Innovación"/>
    <m/>
    <m/>
    <x v="4"/>
    <s v="mail 16/01 11:27"/>
    <s v="María"/>
    <m/>
    <s v="911 46 00 30"/>
    <s v="josemiguel.bayon@ciset.es"/>
    <m/>
    <s v="A. Informáticos"/>
    <m/>
    <s v="Empresa de servicios informáticos para empresas especializada en mantenimiento, soporte, consultoría y seguridad TI, con amplia experiencia y presencia consolidada en la Comunidad de Madrid."/>
    <m/>
    <m/>
    <s v="No Activa"/>
    <m/>
    <s v="Madrid"/>
    <m/>
    <m/>
    <m/>
    <m/>
    <m/>
    <m/>
    <m/>
    <m/>
    <m/>
    <m/>
    <m/>
    <m/>
    <m/>
    <m/>
    <m/>
    <m/>
    <m/>
    <m/>
    <m/>
    <m/>
    <m/>
    <m/>
    <m/>
  </r>
  <r>
    <s v="GRUPO MICROSYSCOM "/>
    <m/>
    <m/>
    <x v="4"/>
    <s v="mail 16/01 11:34"/>
    <s v="María"/>
    <m/>
    <s v="902 00 94 04"/>
    <s v="compraas@microsyscom.com"/>
    <m/>
    <s v="B. Integradores TI generalistas"/>
    <m/>
    <s v="Empresa B2B de servicios TI que ofrece mantenimiento y seguridad informática gestionados para empresas, optimizando su infraestructura tecnológica con seguimiento y reporting continuo."/>
    <m/>
    <m/>
    <s v="No Activa"/>
    <m/>
    <s v="Madrid"/>
    <m/>
    <m/>
    <m/>
    <m/>
    <m/>
    <m/>
    <m/>
    <m/>
    <m/>
    <m/>
    <m/>
    <m/>
    <m/>
    <m/>
    <m/>
    <m/>
    <m/>
    <m/>
    <m/>
    <m/>
    <m/>
    <m/>
    <m/>
  </r>
  <r>
    <s v="DIGITARTIS"/>
    <m/>
    <m/>
    <x v="4"/>
    <s v="mail 16/01 11:50"/>
    <s v="Juan"/>
    <m/>
    <s v="646 08 31 95"/>
    <s v="info@digitartis.com"/>
    <m/>
    <s v="B. Integradores TI generalistas"/>
    <m/>
    <s v="Empresa MSP que ofrece servicios de gestión IT, soporte, infraestructura y soluciones para pymes."/>
    <m/>
    <m/>
    <s v="No Activa"/>
    <m/>
    <m/>
    <m/>
    <m/>
    <m/>
    <m/>
    <m/>
    <m/>
    <m/>
    <m/>
    <m/>
    <m/>
    <m/>
    <m/>
    <m/>
    <m/>
    <m/>
    <m/>
    <m/>
    <m/>
    <m/>
    <m/>
    <m/>
    <m/>
    <m/>
  </r>
  <r>
    <s v="SARENET"/>
    <m/>
    <m/>
    <x v="2"/>
    <s v="mail 16/01 11:56"/>
    <s v="Juan"/>
    <m/>
    <s v="915 155 123 "/>
    <s v="laura.carrion@sarenet.es"/>
    <m/>
    <s v="B. Integradores TI generalistas"/>
    <m/>
    <s v="Proveedor de servicios de internet, cloud, VoIP y soluciones de red para empresas, con foco en conectividad gestionada."/>
    <m/>
    <m/>
    <s v="No Activa"/>
    <m/>
    <m/>
    <m/>
    <m/>
    <m/>
    <m/>
    <m/>
    <m/>
    <m/>
    <m/>
    <m/>
    <m/>
    <m/>
    <m/>
    <m/>
    <m/>
    <m/>
    <m/>
    <m/>
    <m/>
    <m/>
    <m/>
    <m/>
    <m/>
    <m/>
  </r>
  <r>
    <s v="IMPULSO TECNOLÓGICO"/>
    <m/>
    <m/>
    <x v="4"/>
    <s v="mail 16/01 12:09"/>
    <s v="Juan"/>
    <m/>
    <s v="910 229 729"/>
    <s v="administracion@impulsotecnologico.com"/>
    <m/>
    <s v="B. Integradores TI generalistas"/>
    <m/>
    <s v="Empresa de servicios tecnológicos que ofrece soporte informático, mantenimiento y gestión de infraestructuras TI."/>
    <m/>
    <m/>
    <s v="No Activa"/>
    <m/>
    <m/>
    <m/>
    <m/>
    <m/>
    <m/>
    <m/>
    <m/>
    <m/>
    <m/>
    <m/>
    <m/>
    <m/>
    <m/>
    <m/>
    <m/>
    <m/>
    <m/>
    <m/>
    <m/>
    <m/>
    <m/>
    <m/>
    <m/>
    <m/>
  </r>
  <r>
    <s v="DUALMIND"/>
    <m/>
    <m/>
    <x v="4"/>
    <s v="mail 16/01 13:01"/>
    <s v="Juan"/>
    <m/>
    <s v="644 748 255"/>
    <s v="info@dualmind.com"/>
    <m/>
    <s v="B. Integradores TI generalistas"/>
    <m/>
    <s v="Consultora y proveedor de servicios IT que ofrece desarrollo, soporte, integración de sistemas y gestión de proyectos tecnológicos."/>
    <m/>
    <m/>
    <s v="No Activa"/>
    <m/>
    <m/>
    <m/>
    <m/>
    <m/>
    <m/>
    <m/>
    <m/>
    <m/>
    <m/>
    <m/>
    <m/>
    <m/>
    <m/>
    <m/>
    <m/>
    <m/>
    <m/>
    <m/>
    <m/>
    <m/>
    <m/>
    <m/>
    <m/>
    <m/>
  </r>
  <r>
    <s v="ALANA IT"/>
    <m/>
    <m/>
    <x v="4"/>
    <s v="mail 16/01 12:17"/>
    <s v="Juan"/>
    <m/>
    <s v="911 731 477"/>
    <s v="cau@alanait.com"/>
    <m/>
    <s v="B. Integradores TI generalistas"/>
    <m/>
    <s v="Proveedor de servicios informáticos y soluciones tecnológicas que cubre soporte IT, infraestructuras y servicios para empresas."/>
    <m/>
    <m/>
    <s v="No Activa"/>
    <m/>
    <m/>
    <m/>
    <m/>
    <m/>
    <m/>
    <m/>
    <m/>
    <m/>
    <m/>
    <m/>
    <m/>
    <m/>
    <m/>
    <m/>
    <m/>
    <m/>
    <m/>
    <m/>
    <m/>
    <m/>
    <m/>
    <m/>
    <m/>
    <m/>
  </r>
  <r>
    <s v="ESED"/>
    <m/>
    <m/>
    <x v="2"/>
    <m/>
    <s v="Juan"/>
    <m/>
    <s v="933 803 040"/>
    <m/>
    <m/>
    <s v="B. Integradores TI generalistas"/>
    <m/>
    <s v="Empresa de servicios de ciberseguridad y soluciones IT que ofrece protección, soporte y tecnologías de seguridad para empresas."/>
    <m/>
    <m/>
    <s v="No Activa"/>
    <m/>
    <m/>
    <m/>
    <m/>
    <m/>
    <m/>
    <m/>
    <m/>
    <m/>
    <m/>
    <m/>
    <m/>
    <m/>
    <m/>
    <m/>
    <m/>
    <m/>
    <m/>
    <m/>
    <m/>
    <m/>
    <m/>
    <m/>
    <m/>
    <m/>
  </r>
  <r>
    <s v="SOAINT"/>
    <m/>
    <m/>
    <x v="4"/>
    <s v="mail 16/01 12:30"/>
    <s v="Juan"/>
    <m/>
    <s v="914 589 159"/>
    <s v="mmartinez@soaint.com"/>
    <m/>
    <s v="B. Integradores TI generalistas"/>
    <m/>
    <s v="Proveedor de servicios gestionados de TI que ofrece soporte, infraestructura IT, mantenimiento y soluciones tecnológicas."/>
    <m/>
    <m/>
    <s v="No Activa"/>
    <m/>
    <m/>
    <m/>
    <m/>
    <m/>
    <m/>
    <m/>
    <m/>
    <m/>
    <m/>
    <m/>
    <m/>
    <m/>
    <m/>
    <m/>
    <m/>
    <m/>
    <m/>
    <m/>
    <m/>
    <m/>
    <m/>
    <m/>
    <m/>
    <m/>
  </r>
  <r>
    <s v="Cordero Informáticos"/>
    <m/>
    <m/>
    <x v="4"/>
    <s v="mail 16/01 12:35"/>
    <s v="Juan"/>
    <m/>
    <s v="915 500 694"/>
    <s v="marketing@123cya.com"/>
    <m/>
    <s v="B. Integradores TI generalistas"/>
    <m/>
    <s v="Empresa de soporte informático y servicios IT que presta mantenimiento, asistencia técnica y soluciones para pymes."/>
    <m/>
    <m/>
    <s v="No Activa"/>
    <m/>
    <m/>
    <m/>
    <m/>
    <m/>
    <m/>
    <m/>
    <m/>
    <m/>
    <m/>
    <m/>
    <m/>
    <m/>
    <m/>
    <m/>
    <m/>
    <m/>
    <m/>
    <m/>
    <m/>
    <m/>
    <m/>
    <m/>
    <m/>
    <m/>
  </r>
  <r>
    <s v="PCNOVA"/>
    <m/>
    <m/>
    <x v="1"/>
    <m/>
    <s v="Juan"/>
    <m/>
    <s v="935 18 58 18"/>
    <m/>
    <m/>
    <s v="A. Informáticos"/>
    <m/>
    <s v="Proveedor de servicios informáticos y MSP que ofrece soporte IT, gestión de sistemas, cloud y mantenimiento para empresas."/>
    <m/>
    <m/>
    <s v="Activa"/>
    <m/>
    <m/>
    <m/>
    <m/>
    <m/>
    <m/>
    <m/>
    <m/>
    <m/>
    <m/>
    <m/>
    <m/>
    <m/>
    <m/>
    <m/>
    <m/>
    <m/>
    <m/>
    <m/>
    <m/>
    <m/>
    <m/>
    <m/>
    <m/>
    <m/>
  </r>
  <r>
    <s v="INFOTERNICA - SISTEMAS INFORMÁTICOS"/>
    <m/>
    <m/>
    <x v="4"/>
    <s v="mail 16/01 11:47"/>
    <s v="María"/>
    <m/>
    <s v="915 400 451"/>
    <s v="mjimenez@Infortecnica.es"/>
    <m/>
    <s v="B. Integradores TI generalistas"/>
    <m/>
    <m/>
    <m/>
    <m/>
    <s v="No Activa"/>
    <m/>
    <s v="Madrid"/>
    <m/>
    <m/>
    <m/>
    <m/>
    <m/>
    <m/>
    <m/>
    <m/>
    <m/>
    <m/>
    <m/>
    <m/>
    <m/>
    <m/>
    <m/>
    <m/>
    <m/>
    <m/>
    <m/>
    <m/>
    <m/>
    <m/>
    <m/>
  </r>
  <r>
    <s v="M2 SISTEMAS INFORMÁTICOS"/>
    <m/>
    <m/>
    <x v="2"/>
    <m/>
    <s v="Juan"/>
    <m/>
    <s v="911 610 392"/>
    <m/>
    <m/>
    <m/>
    <m/>
    <m/>
    <m/>
    <m/>
    <s v="No Activa"/>
    <m/>
    <m/>
    <m/>
    <m/>
    <m/>
    <m/>
    <m/>
    <m/>
    <m/>
    <m/>
    <m/>
    <m/>
    <m/>
    <m/>
    <m/>
    <m/>
    <m/>
    <m/>
    <m/>
    <m/>
    <m/>
    <m/>
    <m/>
    <m/>
    <m/>
  </r>
  <r>
    <s v="MS SISTEMAS"/>
    <m/>
    <m/>
    <x v="4"/>
    <s v="mail 16/01 13:04"/>
    <s v="Juan"/>
    <m/>
    <s v="910 054 780"/>
    <s v="jme@mssistemas.es"/>
    <m/>
    <m/>
    <m/>
    <m/>
    <m/>
    <m/>
    <s v="No Activa"/>
    <m/>
    <m/>
    <m/>
    <m/>
    <m/>
    <m/>
    <m/>
    <m/>
    <m/>
    <m/>
    <m/>
    <m/>
    <m/>
    <m/>
    <m/>
    <m/>
    <m/>
    <m/>
    <m/>
    <m/>
    <m/>
    <m/>
    <m/>
    <m/>
    <m/>
  </r>
  <r>
    <s v="BiMind "/>
    <m/>
    <m/>
    <x v="4"/>
    <s v="mail 16/01 11:52"/>
    <s v="María"/>
    <m/>
    <s v="911 594 041"/>
    <s v="comercial@bimind.es"/>
    <m/>
    <s v="B. Integradores TI generalistas"/>
    <m/>
    <s v="Empresa de servicios TI para empresas especializada en soluciones cloud y digitales (Microsoft 365, Zoho, Azure), que actúa como partner tecnológico de confianza con enfoque en gestión integral."/>
    <m/>
    <m/>
    <s v="No Activa"/>
    <m/>
    <s v="Madrid"/>
    <m/>
    <m/>
    <m/>
    <m/>
    <m/>
    <m/>
    <m/>
    <m/>
    <m/>
    <m/>
    <m/>
    <m/>
    <m/>
    <m/>
    <m/>
    <m/>
    <m/>
    <m/>
    <m/>
    <m/>
    <m/>
    <m/>
    <m/>
  </r>
  <r>
    <s v="INFOMATRIX.ES SERVICIOS INFORMATICOS"/>
    <m/>
    <m/>
    <x v="4"/>
    <s v="mail 16/01 11:56"/>
    <s v="María"/>
    <m/>
    <s v="910 910 491"/>
    <s v="hola@Informatix.es"/>
    <m/>
    <s v="B. Integradores TI generalistas"/>
    <m/>
    <s v="Empresa de servicios y mantenimiento informático para empresas que ofrece soporte TI gestionado, cercano y eficiente, orientado a minimizar incidencias y garantizar continuidad operativa."/>
    <m/>
    <m/>
    <s v="No Activa"/>
    <m/>
    <s v="Madrid"/>
    <m/>
    <m/>
    <m/>
    <m/>
    <m/>
    <m/>
    <m/>
    <m/>
    <m/>
    <m/>
    <m/>
    <m/>
    <m/>
    <m/>
    <m/>
    <m/>
    <m/>
    <m/>
    <m/>
    <m/>
    <m/>
    <m/>
    <m/>
  </r>
  <r>
    <s v="DELOGICA PROYECTOS INFORMATICOS SL."/>
    <m/>
    <m/>
    <x v="4"/>
    <s v="mail 16/01 11:59"/>
    <s v="María"/>
    <m/>
    <s v="914 313 109"/>
    <s v="info@delogica.com"/>
    <m/>
    <s v="A. Informáticos"/>
    <m/>
    <s v="Empresa B2B enfocada en el desarrollo de soluciones informáticas y software."/>
    <m/>
    <m/>
    <s v="No Activa"/>
    <m/>
    <s v="Madrid"/>
    <m/>
    <m/>
    <m/>
    <m/>
    <m/>
    <m/>
    <m/>
    <m/>
    <m/>
    <m/>
    <m/>
    <m/>
    <m/>
    <m/>
    <m/>
    <m/>
    <m/>
    <m/>
    <m/>
    <m/>
    <m/>
    <m/>
    <m/>
  </r>
  <r>
    <s v="MARQUÉS SOLUCIONES TECNOLÓGICAS PARA EMPRESAS"/>
    <m/>
    <m/>
    <x v="4"/>
    <s v="mail 16/01 12:06"/>
    <s v="María"/>
    <m/>
    <s v="902 101 539"/>
    <s v="soporte@marquesme.com"/>
    <m/>
    <s v="B. Integradores TI generalistas"/>
    <m/>
    <s v="Empresa tecnológica para empresas que combina software empresarial con soporte y servicios informáticos, ofreciendo una cobertura TI integral orientada a la eficiencia y la satisfacción del cliente."/>
    <m/>
    <m/>
    <s v="No Activa"/>
    <m/>
    <s v="Madrid"/>
    <m/>
    <m/>
    <m/>
    <m/>
    <m/>
    <m/>
    <m/>
    <m/>
    <m/>
    <m/>
    <m/>
    <m/>
    <m/>
    <m/>
    <m/>
    <m/>
    <m/>
    <m/>
    <m/>
    <m/>
    <m/>
    <m/>
    <m/>
  </r>
  <r>
    <s v="INFORMÁTICA PARA TU EMPRESA"/>
    <m/>
    <m/>
    <x v="4"/>
    <s v="mail 16/01 12:13"/>
    <s v="María"/>
    <m/>
    <s v="910 229 633"/>
    <s v="administracion@informaticaparatuempresa.com"/>
    <m/>
    <s v="A. Informáticos"/>
    <m/>
    <s v="Empresa de servicios informáticos en Madrid especializada en asistencia y soporte técnico, destacando por profesionalidad y atención al cliente."/>
    <m/>
    <m/>
    <s v="No Activa"/>
    <m/>
    <s v="Madrid"/>
    <m/>
    <m/>
    <m/>
    <m/>
    <m/>
    <m/>
    <m/>
    <m/>
    <m/>
    <m/>
    <m/>
    <m/>
    <m/>
    <m/>
    <m/>
    <m/>
    <m/>
    <m/>
    <m/>
    <m/>
    <m/>
    <m/>
    <m/>
  </r>
  <r>
    <s v="NALCOM"/>
    <m/>
    <m/>
    <x v="4"/>
    <s v="mail 16/01 12:19"/>
    <s v="María"/>
    <m/>
    <s v="913 013 709"/>
    <s v="info@nalcom.com"/>
    <m/>
    <s v="B. Integradores TI generalistas"/>
    <m/>
    <s v="Empresa de software y consultoría informática en Madrid que ofrece soluciones personalizadas e innovadoras."/>
    <m/>
    <m/>
    <s v="No Activa"/>
    <m/>
    <s v="Madrid"/>
    <m/>
    <m/>
    <m/>
    <m/>
    <m/>
    <m/>
    <m/>
    <m/>
    <m/>
    <m/>
    <m/>
    <m/>
    <m/>
    <m/>
    <m/>
    <m/>
    <m/>
    <m/>
    <m/>
    <m/>
    <m/>
    <m/>
    <m/>
  </r>
  <r>
    <s v="AVANTYS"/>
    <m/>
    <m/>
    <x v="4"/>
    <s v="mail 16/01 12:40"/>
    <s v="María"/>
    <m/>
    <s v="910 200 639"/>
    <s v="soporte@avantys.com"/>
    <m/>
    <s v="B. Integradores TI generalistas"/>
    <m/>
    <s v="Consultora tecnológica especializada en transformación digital estratégica, ofreciendo soluciones a medida para optimizar procesos y productividad de empresas."/>
    <m/>
    <m/>
    <s v="No Activa"/>
    <m/>
    <s v="Madrid"/>
    <m/>
    <m/>
    <m/>
    <m/>
    <m/>
    <m/>
    <m/>
    <m/>
    <m/>
    <m/>
    <m/>
    <m/>
    <m/>
    <m/>
    <m/>
    <m/>
    <m/>
    <m/>
    <m/>
    <m/>
    <m/>
    <m/>
    <m/>
  </r>
  <r>
    <s v="OLIVIA SISTEMAS"/>
    <m/>
    <m/>
    <x v="4"/>
    <s v="4-2 932380132 Contacto con Carmen y me pide mandar correo al DPTO de sistema sistemas@alivia.es"/>
    <s v="Venta especialista"/>
    <m/>
    <n v="932380132"/>
    <m/>
    <m/>
    <s v="B. Integradores TI generalistas"/>
    <m/>
    <s v="Consultora tecnológica que acompaña a las empresas en su transformación digital mediante la implantación y soporte de soluciones ERP, colaboración y automatización de procesos con un enfoque integral y estratégico."/>
    <s v="Olivia | Dynamics 365 Business Central y CRM"/>
    <m/>
    <s v="Activa"/>
    <m/>
    <m/>
    <m/>
    <m/>
    <m/>
    <m/>
    <m/>
    <m/>
    <m/>
    <m/>
    <m/>
    <m/>
    <m/>
    <m/>
    <m/>
    <m/>
    <m/>
    <m/>
    <m/>
    <m/>
    <m/>
    <m/>
    <m/>
    <m/>
    <m/>
  </r>
  <r>
    <s v="BISMART"/>
    <m/>
    <m/>
    <x v="4"/>
    <s v="mail 17/01 10:49"/>
    <s v="María"/>
    <m/>
    <s v="931 78 68 80"/>
    <s v="info@bismart.com"/>
    <m/>
    <s v="A. Informáticos"/>
    <m/>
    <s v="Empresa especializada en Big Data y Business Intelligence que ayuda a las organizaciones a transformar datos en conocimiento estratégico mediante analítica avanzada e inteligencia artificial."/>
    <m/>
    <m/>
    <s v="No Activa"/>
    <m/>
    <m/>
    <m/>
    <m/>
    <m/>
    <m/>
    <m/>
    <m/>
    <m/>
    <m/>
    <m/>
    <m/>
    <m/>
    <m/>
    <m/>
    <m/>
    <m/>
    <m/>
    <m/>
    <m/>
    <m/>
    <m/>
    <m/>
    <m/>
    <m/>
  </r>
  <r>
    <s v=" TO BE IT"/>
    <m/>
    <m/>
    <x v="4"/>
    <s v="mail 17/01 10:50"/>
    <s v="María"/>
    <m/>
    <s v="937 37 77 73"/>
    <s v="a.blasco@tobeit.es"/>
    <m/>
    <s v="B. Integradores TI generalistas"/>
    <m/>
    <s v="Empresa de servicios TI para empresas que ofrece soluciones integrales —consultoría, ERP/CRM, infraestructura y soporte— acompañando de forma end-to-end la transformación digital y la continuidad operativa."/>
    <m/>
    <m/>
    <s v="Activa"/>
    <m/>
    <m/>
    <m/>
    <m/>
    <m/>
    <m/>
    <m/>
    <m/>
    <m/>
    <m/>
    <m/>
    <m/>
    <m/>
    <m/>
    <m/>
    <m/>
    <m/>
    <m/>
    <m/>
    <m/>
    <m/>
    <m/>
    <m/>
    <m/>
    <m/>
  </r>
  <r>
    <s v="Q2B Studio"/>
    <m/>
    <m/>
    <x v="9"/>
    <s v="Quedan en escribirme ellos, pero en principio, reu 21/01 a las 10:00"/>
    <s v="María"/>
    <m/>
    <s v="932 20 80 08"/>
    <m/>
    <m/>
    <s v="B. Integradores TI generalistas"/>
    <m/>
    <s v="Integrador TI que ofrece soluciones tecnológicas end-to-end para empresas, combinando consultoría, desarrollo, cloud e integración de sistemas con acompañamiento continuo para impulsar la transformación digital y la eficiencia operativa."/>
    <m/>
    <m/>
    <s v="No Activa"/>
    <m/>
    <m/>
    <m/>
    <m/>
    <m/>
    <m/>
    <m/>
    <m/>
    <m/>
    <m/>
    <m/>
    <m/>
    <m/>
    <m/>
    <m/>
    <m/>
    <m/>
    <m/>
    <m/>
    <m/>
    <m/>
    <m/>
    <m/>
    <m/>
    <m/>
  </r>
  <r>
    <s v="ZERTEX"/>
    <m/>
    <m/>
    <x v="4"/>
    <s v="mail 17/01 12:21"/>
    <s v="María"/>
    <m/>
    <s v="946 51 51 51"/>
    <s v="info@zertek.es"/>
    <m/>
    <s v="B. Integradores TI generalistas"/>
    <m/>
    <m/>
    <m/>
    <m/>
    <s v="No Activa"/>
    <m/>
    <m/>
    <m/>
    <m/>
    <m/>
    <m/>
    <m/>
    <m/>
    <m/>
    <m/>
    <m/>
    <m/>
    <m/>
    <m/>
    <m/>
    <m/>
    <m/>
    <m/>
    <m/>
    <m/>
    <m/>
    <m/>
    <m/>
    <m/>
    <m/>
  </r>
  <r>
    <s v="DINOF "/>
    <m/>
    <m/>
    <x v="4"/>
    <s v="mail 17/01 12:56"/>
    <s v="María"/>
    <m/>
    <s v="944 44 48 12"/>
    <s v="info@dinof.es"/>
    <m/>
    <s v="B. Integradores TI generalistas"/>
    <m/>
    <m/>
    <m/>
    <m/>
    <s v="No Activa"/>
    <m/>
    <m/>
    <m/>
    <m/>
    <m/>
    <m/>
    <m/>
    <m/>
    <m/>
    <m/>
    <m/>
    <m/>
    <m/>
    <m/>
    <m/>
    <m/>
    <m/>
    <m/>
    <m/>
    <m/>
    <m/>
    <m/>
    <m/>
    <m/>
    <m/>
  </r>
  <r>
    <s v="CAMARA BILBAO"/>
    <m/>
    <m/>
    <x v="4"/>
    <s v="mail 17/01 12:57"/>
    <s v="María"/>
    <m/>
    <s v="9444 70 65 00"/>
    <s v="atencionaclientes@camarabilbao.es"/>
    <m/>
    <s v="B. Integradores TI generalistas"/>
    <m/>
    <m/>
    <m/>
    <m/>
    <s v="No Activa"/>
    <m/>
    <m/>
    <m/>
    <m/>
    <m/>
    <m/>
    <m/>
    <m/>
    <m/>
    <m/>
    <m/>
    <m/>
    <m/>
    <m/>
    <m/>
    <m/>
    <m/>
    <m/>
    <m/>
    <m/>
    <m/>
    <m/>
    <m/>
    <m/>
    <m/>
  </r>
  <r>
    <s v="TPARTNER"/>
    <m/>
    <m/>
    <x v="4"/>
    <s v="mail 17/01 12:27"/>
    <s v="Juan"/>
    <m/>
    <s v="900 056 005"/>
    <s v="info@tpartner.net"/>
    <m/>
    <s v="B. Integradores TI generalistas"/>
    <m/>
    <m/>
    <m/>
    <m/>
    <s v="No Activa"/>
    <m/>
    <m/>
    <m/>
    <m/>
    <m/>
    <m/>
    <m/>
    <m/>
    <m/>
    <m/>
    <m/>
    <m/>
    <m/>
    <m/>
    <m/>
    <m/>
    <m/>
    <m/>
    <m/>
    <m/>
    <m/>
    <m/>
    <m/>
    <m/>
    <m/>
  </r>
  <r>
    <s v="INFORGES"/>
    <m/>
    <m/>
    <x v="4"/>
    <s v="mail 17/01 12:39"/>
    <s v="Juan"/>
    <m/>
    <s v="902 505 043"/>
    <s v="inforges@inforges.es"/>
    <m/>
    <s v="B. Integradores TI generalistas"/>
    <m/>
    <m/>
    <m/>
    <m/>
    <s v="Activa"/>
    <m/>
    <m/>
    <m/>
    <m/>
    <m/>
    <m/>
    <m/>
    <m/>
    <m/>
    <m/>
    <m/>
    <m/>
    <m/>
    <m/>
    <m/>
    <m/>
    <m/>
    <m/>
    <m/>
    <m/>
    <m/>
    <m/>
    <m/>
    <m/>
    <m/>
  </r>
  <r>
    <s v="BECHTLE"/>
    <m/>
    <m/>
    <x v="4"/>
    <s v="mail 17/01 12:46"/>
    <s v="Juan"/>
    <m/>
    <s v="913 640 234"/>
    <s v="sandra.vazquez@bechtle.com"/>
    <m/>
    <s v="B. Integradores TI generalistas"/>
    <m/>
    <m/>
    <m/>
    <m/>
    <s v="Activa"/>
    <m/>
    <m/>
    <m/>
    <m/>
    <m/>
    <m/>
    <m/>
    <m/>
    <m/>
    <m/>
    <m/>
    <m/>
    <m/>
    <m/>
    <m/>
    <m/>
    <m/>
    <m/>
    <m/>
    <m/>
    <m/>
    <m/>
    <m/>
    <m/>
    <m/>
  </r>
  <r>
    <s v="IBERTRÓNICA"/>
    <m/>
    <m/>
    <x v="4"/>
    <s v="mail 18/01 10:55"/>
    <s v="Juan"/>
    <m/>
    <s v="913 440 034"/>
    <s v="comercial@ibertronica.es"/>
    <m/>
    <s v="B. Integradores TI generalistas"/>
    <m/>
    <m/>
    <m/>
    <m/>
    <s v="Activa"/>
    <m/>
    <m/>
    <m/>
    <m/>
    <m/>
    <m/>
    <m/>
    <m/>
    <m/>
    <m/>
    <m/>
    <m/>
    <m/>
    <m/>
    <m/>
    <m/>
    <m/>
    <m/>
    <m/>
    <m/>
    <m/>
    <m/>
    <m/>
    <m/>
    <m/>
  </r>
  <r>
    <s v="ECOMPUTER"/>
    <m/>
    <m/>
    <x v="4"/>
    <s v="mail 18/01 11:04"/>
    <s v="Juan"/>
    <m/>
    <s v="932 478 800"/>
    <s v="telco@ecomputer.es"/>
    <m/>
    <s v="B. Integradores TI generalistas"/>
    <m/>
    <m/>
    <m/>
    <m/>
    <s v="Activa"/>
    <m/>
    <m/>
    <m/>
    <m/>
    <m/>
    <m/>
    <m/>
    <m/>
    <m/>
    <m/>
    <m/>
    <m/>
    <m/>
    <m/>
    <m/>
    <m/>
    <m/>
    <m/>
    <m/>
    <m/>
    <m/>
    <m/>
    <m/>
    <m/>
    <m/>
  </r>
  <r>
    <s v="GRUPO SPEC"/>
    <m/>
    <m/>
    <x v="4"/>
    <s v="mail 18/01 11:12"/>
    <s v="Juan"/>
    <m/>
    <s v="956 860 077"/>
    <s v="cmochon@grupospec.com"/>
    <m/>
    <s v="B. Integradores TI generalistas"/>
    <m/>
    <m/>
    <m/>
    <m/>
    <s v="Activa"/>
    <m/>
    <m/>
    <m/>
    <m/>
    <m/>
    <m/>
    <m/>
    <m/>
    <m/>
    <m/>
    <m/>
    <m/>
    <m/>
    <m/>
    <m/>
    <m/>
    <m/>
    <m/>
    <m/>
    <m/>
    <m/>
    <m/>
    <m/>
    <m/>
    <m/>
  </r>
  <r>
    <s v="SICNOVA"/>
    <m/>
    <m/>
    <x v="4"/>
    <s v="mail 20/01 "/>
    <s v="Juan"/>
    <m/>
    <s v="953 888 089"/>
    <s v="info@sicnova3d.com"/>
    <m/>
    <s v="B. Integradores TI generalistas"/>
    <m/>
    <m/>
    <m/>
    <m/>
    <s v="Activa"/>
    <m/>
    <m/>
    <m/>
    <m/>
    <m/>
    <m/>
    <m/>
    <m/>
    <m/>
    <m/>
    <m/>
    <m/>
    <m/>
    <m/>
    <m/>
    <m/>
    <m/>
    <m/>
    <m/>
    <m/>
    <m/>
    <m/>
    <m/>
    <m/>
    <m/>
  </r>
  <r>
    <s v="TECNOCRÁTICA"/>
    <m/>
    <m/>
    <x v="4"/>
    <s v="mail 20/01 11:35"/>
    <s v="Juan"/>
    <m/>
    <s v="910 059 045"/>
    <s v="ayuda@tecnocratica.net"/>
    <m/>
    <s v="B. Integradores TI generalistas"/>
    <m/>
    <m/>
    <m/>
    <m/>
    <s v="Activa"/>
    <m/>
    <m/>
    <m/>
    <m/>
    <m/>
    <m/>
    <m/>
    <m/>
    <m/>
    <m/>
    <m/>
    <m/>
    <m/>
    <m/>
    <m/>
    <m/>
    <m/>
    <m/>
    <m/>
    <m/>
    <m/>
    <m/>
    <m/>
    <m/>
    <m/>
  </r>
  <r>
    <s v="NUMERICCO"/>
    <m/>
    <m/>
    <x v="6"/>
    <s v="mail 20/01 "/>
    <s v="Juan"/>
    <m/>
    <s v="976 973 937"/>
    <s v="hola@numericco.com"/>
    <m/>
    <s v="D."/>
    <m/>
    <m/>
    <m/>
    <m/>
    <s v="Activa"/>
    <m/>
    <m/>
    <m/>
    <m/>
    <m/>
    <m/>
    <m/>
    <m/>
    <m/>
    <m/>
    <m/>
    <m/>
    <m/>
    <m/>
    <m/>
    <m/>
    <m/>
    <m/>
    <m/>
    <m/>
    <m/>
    <m/>
    <m/>
    <m/>
    <m/>
  </r>
  <r>
    <s v="OPENSISTEMAS"/>
    <m/>
    <m/>
    <x v="0"/>
    <m/>
    <s v="Venta especialista"/>
    <m/>
    <s v="902 107 396"/>
    <m/>
    <m/>
    <s v="E. Consultoras innovación digital"/>
    <m/>
    <m/>
    <s v="OpenSistemas | Consultora Tecnológica Data &amp; AI"/>
    <m/>
    <s v="Activa"/>
    <m/>
    <m/>
    <m/>
    <m/>
    <m/>
    <m/>
    <m/>
    <m/>
    <m/>
    <m/>
    <m/>
    <m/>
    <m/>
    <m/>
    <m/>
    <m/>
    <m/>
    <m/>
    <m/>
    <m/>
    <m/>
    <m/>
    <m/>
    <m/>
    <m/>
  </r>
  <r>
    <s v="ALMATO IBERIA"/>
    <m/>
    <m/>
    <x v="2"/>
    <m/>
    <s v="Juan"/>
    <m/>
    <s v="936 240 699"/>
    <m/>
    <m/>
    <s v="B. Integradores TI generalistas"/>
    <m/>
    <m/>
    <m/>
    <m/>
    <s v="Activa"/>
    <m/>
    <m/>
    <m/>
    <m/>
    <m/>
    <m/>
    <m/>
    <m/>
    <m/>
    <m/>
    <m/>
    <m/>
    <m/>
    <m/>
    <m/>
    <m/>
    <m/>
    <m/>
    <m/>
    <m/>
    <m/>
    <m/>
    <m/>
    <m/>
    <m/>
  </r>
  <r>
    <s v="INFORMÁTICA ZARAGOZA"/>
    <m/>
    <m/>
    <x v="1"/>
    <m/>
    <s v="María"/>
    <m/>
    <s v="976 565 622"/>
    <m/>
    <m/>
    <s v="A. Informáticos"/>
    <m/>
    <m/>
    <s v="Informatica Zaragoza - Venta y Reparación de equipos informáticos"/>
    <m/>
    <s v="Activa"/>
    <m/>
    <s v="ZARAGOZA"/>
    <m/>
    <m/>
    <m/>
    <m/>
    <m/>
    <m/>
    <m/>
    <m/>
    <m/>
    <m/>
    <m/>
    <m/>
    <m/>
    <m/>
    <m/>
    <m/>
    <m/>
    <m/>
    <m/>
    <m/>
    <m/>
    <m/>
    <m/>
  </r>
  <r>
    <s v="ISVISOFT"/>
    <m/>
    <m/>
    <x v="4"/>
    <s v="mail 22/01 13:39"/>
    <s v="María"/>
    <m/>
    <s v="653 84 70 71"/>
    <m/>
    <m/>
    <s v="B. Integradores TI generalistas"/>
    <m/>
    <s v="Integrador de software y sistemas que desarrolla aplicaciones, integra plataformas y crea soluciones TI completas a medida para empresas."/>
    <m/>
    <m/>
    <s v="Activa"/>
    <m/>
    <s v="Valencia"/>
    <m/>
    <m/>
    <m/>
    <m/>
    <m/>
    <m/>
    <m/>
    <m/>
    <m/>
    <m/>
    <m/>
    <m/>
    <m/>
    <m/>
    <m/>
    <m/>
    <m/>
    <m/>
    <m/>
    <m/>
    <m/>
    <m/>
    <m/>
  </r>
  <r>
    <s v="Pool Informático - Grupo iUNiS - Partner Wolters Kluwer"/>
    <m/>
    <m/>
    <x v="4"/>
    <s v="22.01 MAIL mandado 22.01 13:50"/>
    <s v="Blanca"/>
    <m/>
    <s v="914 280 500 / 916 308 500"/>
    <s v="b.torralbo@iunis.es "/>
    <s v="914 280 500 / 916 308 500"/>
    <s v="B. Integradores TI generalistas"/>
    <m/>
    <s v="Portfolio e2e de servicios TI para PYMES, fuerte foco en software de gestión y asesorías (Wolters Kluwer), servicios gestionados y relación B2B recurrente."/>
    <s v="https://maps.app.goo.gl/4nfNaL4toMfkMnLC6?g_st=com.microsoft.skype.teams.extshare"/>
    <m/>
    <s v="Activa"/>
    <m/>
    <s v="Madrid"/>
    <m/>
    <m/>
    <m/>
    <m/>
    <m/>
    <m/>
    <m/>
    <m/>
    <m/>
    <m/>
    <m/>
    <m/>
    <m/>
    <m/>
    <m/>
    <m/>
    <m/>
    <m/>
    <m/>
    <m/>
    <m/>
    <m/>
    <m/>
  </r>
  <r>
    <s v="Reparaciones de PCs y Técnico de Ordenadores en Madrid"/>
    <m/>
    <m/>
    <x v="1"/>
    <s v="22.01 No contesta. Recontacto"/>
    <s v="Blanca"/>
    <m/>
    <s v="611 63 77 90"/>
    <m/>
    <s v="611 63 77 90"/>
    <s v="A. Informáticos"/>
    <m/>
    <s v="Instalación, reparación y mantenimiento de hardware y PCs. Servicio reactivo y de proximidad, principalmente particulares y microempresas."/>
    <s v="https://maps.app.goo.gl/7ZCbea5wLVeQ8A6fA?g_st=com.microsoft.skype.teams.extshare"/>
    <m/>
    <s v="Activa"/>
    <m/>
    <s v="Madrid"/>
    <m/>
    <m/>
    <m/>
    <m/>
    <m/>
    <m/>
    <m/>
    <m/>
    <m/>
    <m/>
    <m/>
    <m/>
    <m/>
    <m/>
    <m/>
    <m/>
    <m/>
    <m/>
    <m/>
    <m/>
    <m/>
    <m/>
    <m/>
  </r>
  <r>
    <s v="UP DIGITAL INFORMATICA Pozuelo"/>
    <m/>
    <m/>
    <x v="2"/>
    <s v="22.01 Raúl. Nada, solo venden PCs pero tienen 3 proveedores a nivelc entral super asentados. Mucho esfuerzo para entrar. Lo dejaría para una fase 3 o 4"/>
    <s v="Blanca"/>
    <m/>
    <m/>
    <m/>
    <n v="917990024"/>
    <s v="B. Integradores TI generalistas"/>
    <m/>
    <s v="Servicios TI gestionados para PYMES: soporte, mantenimiento, redes, equipos y sistemas. Relación recurrente con cliente"/>
    <s v="https://maps.app.goo.gl/dUy32GfSnYu1xsnL8?g_st=com.microsoft.skype.teams.extshare"/>
    <m/>
    <s v="Activa"/>
    <m/>
    <s v="Pozuelo de Alarcón, Madrid"/>
    <m/>
    <m/>
    <m/>
    <m/>
    <m/>
    <m/>
    <m/>
    <m/>
    <m/>
    <m/>
    <m/>
    <m/>
    <m/>
    <m/>
    <m/>
    <m/>
    <m/>
    <m/>
    <m/>
    <m/>
    <m/>
    <m/>
    <m/>
  </r>
  <r>
    <s v="XEFI Pozuelo"/>
    <m/>
    <m/>
    <x v="2"/>
    <s v="22.01 No interesados"/>
    <s v="Blanca"/>
    <m/>
    <s v="919 93 90 20"/>
    <m/>
    <s v="919 93 90 20"/>
    <s v="B. Integradores TI generalistas"/>
    <m/>
    <s v="Integrador TI estructurado con servicios gestionados, cloud, ciber y soporte a empresas. Marca escalable y clara afinidad con portfolio +O."/>
    <s v="https://maps.app.goo.gl/78mdzPMkmcSEKkJd6?g_st=com.microsoft.skype.teams.extshare"/>
    <m/>
    <s v="Activa"/>
    <m/>
    <s v="Pozuelo de Alarcón, Madrid"/>
    <m/>
    <m/>
    <m/>
    <m/>
    <m/>
    <m/>
    <m/>
    <m/>
    <m/>
    <m/>
    <m/>
    <m/>
    <m/>
    <m/>
    <m/>
    <m/>
    <m/>
    <m/>
    <m/>
    <m/>
    <m/>
    <m/>
    <m/>
  </r>
  <r>
    <s v="Grupo PC Plus Reparación de ordenadores Pozuelo de Alarcón Informático a domicilio Pozuelo de Alarcón Servicios informáticos"/>
    <m/>
    <m/>
    <x v="2"/>
    <s v="22.01 No interesados"/>
    <s v="Blanca"/>
    <m/>
    <s v="644 53 69 32"/>
    <m/>
    <n v="641395041"/>
    <s v="A. Informáticos"/>
    <m/>
    <s v="Informática a domicilio, reparación de equipos y mantenimiento básico. Foco en hardware y soporte técnico local."/>
    <s v="https://maps.app.goo.gl/9VLYECrG3vdJZ7LF6?g_st=com.microsoft.skype.teams.extshare"/>
    <m/>
    <s v="Activa"/>
    <m/>
    <s v="Pozuelo de Alarcón, Madrid"/>
    <m/>
    <m/>
    <m/>
    <m/>
    <m/>
    <m/>
    <m/>
    <m/>
    <m/>
    <m/>
    <m/>
    <m/>
    <m/>
    <m/>
    <m/>
    <m/>
    <m/>
    <m/>
    <m/>
    <m/>
    <m/>
    <m/>
    <m/>
  </r>
  <r>
    <s v="Eduardo Informática"/>
    <m/>
    <m/>
    <x v="4"/>
    <s v="22.01 enviado mail"/>
    <s v="Blanca"/>
    <m/>
    <s v="915 70 96 38"/>
    <m/>
    <s v="915 70 96 38"/>
    <s v="A. Informáticos"/>
    <m/>
    <s v="Negocio de informática de proximidad centrado en reparación, mantenimiento y soporte técnico básico."/>
    <s v="https://maps.app.goo.gl/63urXgKi6KjTqgdP6?g_st=com.microsoft.skype.teams.extshare"/>
    <m/>
    <s v="Activa"/>
    <m/>
    <s v="Madrid"/>
    <m/>
    <m/>
    <m/>
    <m/>
    <m/>
    <m/>
    <m/>
    <m/>
    <m/>
    <m/>
    <m/>
    <m/>
    <m/>
    <m/>
    <m/>
    <m/>
    <m/>
    <m/>
    <m/>
    <m/>
    <m/>
    <m/>
    <m/>
  </r>
  <r>
    <s v="PC SERVICES"/>
    <m/>
    <m/>
    <x v="11"/>
    <s v="22.01 Pc service enviar toda la info por whatsapp 722441075"/>
    <s v="Carlota"/>
    <m/>
    <m/>
    <m/>
    <n v="722441075"/>
    <s v="A. Informáticos"/>
    <m/>
    <s v="Servicio técnico informático, reparación de PCs y soporte puntual. Actividad principalmente reactiva."/>
    <s v="https://maps.app.goo.gl/aNWtwqymXT4mdxJ5A?g_st=com.microsoft.skype.teams.extshare"/>
    <m/>
    <s v="Activa"/>
    <m/>
    <s v="Madrid"/>
    <m/>
    <m/>
    <m/>
    <m/>
    <m/>
    <m/>
    <m/>
    <m/>
    <m/>
    <m/>
    <m/>
    <m/>
    <m/>
    <m/>
    <m/>
    <m/>
    <m/>
    <m/>
    <m/>
    <m/>
    <m/>
    <m/>
    <m/>
  </r>
  <r>
    <s v="Active Informática"/>
    <m/>
    <m/>
    <x v="2"/>
    <s v="No se dedica a esto"/>
    <s v="Carlota"/>
    <m/>
    <m/>
    <m/>
    <n v="639108586"/>
    <s v="B. Integradores TI generalistas"/>
    <m/>
    <s v="Servicios TI básicos para PYMES: mantenimiento, soporte, gestión de sistemas y equipos. Modelo gestionado y recurrente."/>
    <s v="https://maps.app.goo.gl/W79tVdVrL99h5RPX6?g_st=com.microsoft.skype.teams.extshare"/>
    <m/>
    <s v="Activa"/>
    <m/>
    <s v="Madrid"/>
    <m/>
    <m/>
    <m/>
    <m/>
    <m/>
    <m/>
    <m/>
    <m/>
    <m/>
    <m/>
    <m/>
    <m/>
    <m/>
    <m/>
    <m/>
    <m/>
    <m/>
    <m/>
    <m/>
    <m/>
    <m/>
    <m/>
    <m/>
  </r>
  <r>
    <s v="Tecnoderecho Sistemas"/>
    <m/>
    <m/>
    <x v="4"/>
    <s v="22.01 enviado mail MAIL mandado 22.01 14:12"/>
    <s v="Carlota"/>
    <m/>
    <m/>
    <s v="info@tecnoderecho.com"/>
    <n v="914457374"/>
    <s v="C. Integradores TI sectoriales"/>
    <m/>
    <s v="Integrador especializado en despachos profesionales / entorno legal. Soluciones TI adaptadas a un sector concreto."/>
    <s v="https://maps.app.goo.gl/u5cvMqDbh2VinmZS9?g_st=com.microsoft.skype.teams.extshare"/>
    <m/>
    <s v="Activa"/>
    <m/>
    <s v="Madrid"/>
    <m/>
    <m/>
    <m/>
    <m/>
    <m/>
    <m/>
    <m/>
    <m/>
    <m/>
    <m/>
    <m/>
    <m/>
    <m/>
    <m/>
    <m/>
    <m/>
    <m/>
    <m/>
    <m/>
    <m/>
    <m/>
    <m/>
    <m/>
  </r>
  <r>
    <s v="QualityPc Soluciones Informaticas"/>
    <m/>
    <m/>
    <x v="1"/>
    <m/>
    <s v="María"/>
    <m/>
    <n v="678188918"/>
    <m/>
    <m/>
    <s v="A. Informáticos"/>
    <m/>
    <s v="Servicios TI para PYMES: soporte, infraestructura, redes y mantenimiento. Relación recurrente con clientes."/>
    <s v="https://www.reparacionespcs.com/"/>
    <m/>
    <s v="Activa"/>
    <m/>
    <s v="MADRID"/>
    <m/>
    <m/>
    <m/>
    <m/>
    <m/>
    <m/>
    <m/>
    <m/>
    <m/>
    <m/>
    <m/>
    <m/>
    <m/>
    <m/>
    <m/>
    <m/>
    <m/>
    <m/>
    <m/>
    <m/>
    <m/>
    <m/>
    <m/>
  </r>
  <r>
    <s v="NPS Informática"/>
    <m/>
    <m/>
    <x v="4"/>
    <s v="22.01 enviado correo a npcys@npcys.es MAIL mandado 22.01 14:00"/>
    <s v="Carlota"/>
    <m/>
    <m/>
    <m/>
    <n v="913194177"/>
    <s v="B. Integradores TI generalistas"/>
    <m/>
    <s v="Proveedor de servicios TI gestionados para PYMES: sistemas, soporte y mantenimiento continuo."/>
    <s v="https://maps.app.goo.gl/e2MwHd1QFMMmTurEA?g_st=com.microsoft.skype.teams.extshare"/>
    <m/>
    <s v="Activa"/>
    <m/>
    <s v="Madrid"/>
    <m/>
    <m/>
    <m/>
    <m/>
    <m/>
    <m/>
    <m/>
    <m/>
    <m/>
    <m/>
    <m/>
    <m/>
    <m/>
    <m/>
    <m/>
    <m/>
    <m/>
    <m/>
    <m/>
    <m/>
    <m/>
    <m/>
    <m/>
  </r>
  <r>
    <s v="Nn Informática"/>
    <m/>
    <m/>
    <x v="4"/>
    <s v="22.01 enviado correo a info@nnsoltech.es MAIL mandado 22.01 14:10"/>
    <s v="Carlota"/>
    <m/>
    <s v="656 88 41 32"/>
    <m/>
    <s v="656 88 41 32"/>
    <s v="A. Informáticos"/>
    <m/>
    <s v="Informática local orientada a reparación, soporte técnico y servicios básicos de hardware."/>
    <s v="https://maps.app.goo.gl/o5eQh3Jvr4BwhYZ98?g_st=com.microsoft.skype.teams.extshare"/>
    <m/>
    <s v="Activa"/>
    <m/>
    <m/>
    <m/>
    <m/>
    <m/>
    <m/>
    <m/>
    <m/>
    <m/>
    <m/>
    <m/>
    <m/>
    <m/>
    <m/>
    <m/>
    <m/>
    <m/>
    <m/>
    <m/>
    <m/>
    <m/>
    <m/>
    <m/>
    <m/>
    <m/>
  </r>
  <r>
    <s v="DynamizaTIC"/>
    <m/>
    <m/>
    <x v="4"/>
    <s v="mail 20.01 9:3"/>
    <s v="María"/>
    <m/>
    <s v="960 62 43 08"/>
    <s v="adesco@dynamizatic.com"/>
    <m/>
    <s v="B. Integradores TI generalistas"/>
    <m/>
    <s v="de"/>
    <m/>
    <m/>
    <s v="Activa"/>
    <m/>
    <s v="Valencia"/>
    <m/>
    <m/>
    <m/>
    <m/>
    <m/>
    <m/>
    <m/>
    <m/>
    <m/>
    <m/>
    <m/>
    <m/>
    <m/>
    <m/>
    <m/>
    <m/>
    <m/>
    <m/>
    <m/>
    <m/>
    <m/>
    <m/>
    <m/>
  </r>
  <r>
    <s v="NeoTIC"/>
    <m/>
    <m/>
    <x v="4"/>
    <s v="mail 20.01 9:52"/>
    <s v="María"/>
    <m/>
    <s v="960 47 08 20"/>
    <s v="info@neotic.es"/>
    <m/>
    <s v="B. Integradores TI generalistas"/>
    <m/>
    <s v="Proveedor e2e de infraestructuras TI que integra redes, sistemas, cloud y seguridad informática para empresas."/>
    <m/>
    <m/>
    <s v="Activa"/>
    <m/>
    <s v="Valencia"/>
    <m/>
    <m/>
    <m/>
    <m/>
    <m/>
    <m/>
    <m/>
    <m/>
    <m/>
    <m/>
    <m/>
    <m/>
    <m/>
    <m/>
    <m/>
    <m/>
    <m/>
    <m/>
    <m/>
    <m/>
    <m/>
    <m/>
    <m/>
  </r>
  <r>
    <s v="VALENHAUS"/>
    <m/>
    <m/>
    <x v="1"/>
    <m/>
    <s v="María"/>
    <m/>
    <s v="961 12 33 89"/>
    <m/>
    <m/>
    <s v="A. Informáticos"/>
    <m/>
    <s v="Proveedor TI que combina soporte, consultoría, seguridad, ERP y venta de hardware para cubrir necesidades IT completas."/>
    <s v="Valenhaus - Servicios Informáticos en Valencia"/>
    <m/>
    <s v="Activa"/>
    <m/>
    <s v="VALENCIA"/>
    <m/>
    <m/>
    <m/>
    <m/>
    <m/>
    <m/>
    <m/>
    <m/>
    <m/>
    <m/>
    <m/>
    <m/>
    <m/>
    <m/>
    <m/>
    <m/>
    <m/>
    <m/>
    <m/>
    <m/>
    <m/>
    <m/>
    <m/>
  </r>
  <r>
    <s v="Softeng"/>
    <m/>
    <m/>
    <x v="4"/>
    <s v="mail 20.01 10:09"/>
    <s v="María"/>
    <m/>
    <s v="91 926 76 49"/>
    <s v="proveedores@softeng.es"/>
    <m/>
    <s v="B. Integradores TI generalistas"/>
    <m/>
    <s v="Integrador TI especializado en la nube de Microsoft que acompaña a las empresas en su transformación digital con servicios cloud, ciberseguridad, IA, digital workplace y aplicaciones corporativas gestionadas de extremo a extremo."/>
    <m/>
    <m/>
    <s v="Activa"/>
    <m/>
    <s v="Madrid"/>
    <m/>
    <m/>
    <m/>
    <m/>
    <m/>
    <m/>
    <m/>
    <m/>
    <m/>
    <m/>
    <m/>
    <m/>
    <m/>
    <m/>
    <m/>
    <m/>
    <m/>
    <m/>
    <m/>
    <m/>
    <m/>
    <m/>
    <m/>
  </r>
  <r>
    <s v="TECNOZERO"/>
    <m/>
    <m/>
    <x v="4"/>
    <s v="Llamar de nuevo dia 23.01 sobre las 12 preguntar por Belen"/>
    <s v="María"/>
    <m/>
    <s v="916 87 25 23"/>
    <m/>
    <m/>
    <s v="B. Integradores TI generalistas"/>
    <m/>
    <s v="Integrador TI que externaliza y gestiona el departamento IT de las empresas, ofreciendo servicios cloud, ciberseguridad gestionada, continuidad de negocio, formación y colaboración digital de extremo a extremo."/>
    <m/>
    <m/>
    <s v="Activa"/>
    <m/>
    <s v="Valencia"/>
    <m/>
    <m/>
    <m/>
    <m/>
    <m/>
    <m/>
    <m/>
    <m/>
    <m/>
    <m/>
    <m/>
    <m/>
    <m/>
    <m/>
    <m/>
    <m/>
    <m/>
    <m/>
    <m/>
    <m/>
    <m/>
    <m/>
    <m/>
  </r>
  <r>
    <s v="IBERSERVER"/>
    <m/>
    <m/>
    <x v="2"/>
    <m/>
    <s v="María"/>
    <m/>
    <m/>
    <m/>
    <m/>
    <s v="A. Informáticos"/>
    <m/>
    <s v="Empresa de mantenimiento informático que gestiona de forma integral infraestructuras IT (hardware, servidores, redes, cloud y seguridad) con soporte in-situ y remoto para PYMES y autónomos."/>
    <m/>
    <m/>
    <s v="Activa"/>
    <m/>
    <s v="Madrid"/>
    <m/>
    <m/>
    <m/>
    <m/>
    <m/>
    <m/>
    <m/>
    <m/>
    <m/>
    <m/>
    <m/>
    <m/>
    <m/>
    <m/>
    <m/>
    <m/>
    <m/>
    <m/>
    <m/>
    <m/>
    <m/>
    <m/>
    <m/>
  </r>
  <r>
    <s v="IT Genetsis"/>
    <m/>
    <m/>
    <x v="12"/>
    <m/>
    <s v="Blanca"/>
    <m/>
    <m/>
    <s v="Servicios IT - Genetsis Group"/>
    <m/>
    <s v="A. Informáticos"/>
    <m/>
    <m/>
    <m/>
    <m/>
    <s v="Activa"/>
    <m/>
    <m/>
    <m/>
    <m/>
    <m/>
    <m/>
    <m/>
    <m/>
    <m/>
    <m/>
    <m/>
    <m/>
    <m/>
    <m/>
    <m/>
    <m/>
    <m/>
    <m/>
    <m/>
    <m/>
    <m/>
    <m/>
    <m/>
    <m/>
    <m/>
  </r>
  <r>
    <s v="CONSULTORA TIC"/>
    <m/>
    <m/>
    <x v="4"/>
    <s v="Mail 22.01 13:39 (hacer seguimiento)"/>
    <s v="María"/>
    <m/>
    <s v="698 972 850"/>
    <s v="daniel@consultortic.com"/>
    <m/>
    <s v="B. Integradores TI generalistas"/>
    <m/>
    <s v="CIO externo para PYMEs que ordena y gobierna la tecnología mediante consultoría estratégica, integraciones, automatización y optimización del stack para generar impacto medible y ROI rápido."/>
    <m/>
    <m/>
    <s v="Activa"/>
    <m/>
    <s v="Madrid"/>
    <m/>
    <m/>
    <m/>
    <m/>
    <m/>
    <m/>
    <m/>
    <m/>
    <m/>
    <m/>
    <m/>
    <m/>
    <m/>
    <m/>
    <m/>
    <m/>
    <m/>
    <m/>
    <m/>
    <m/>
    <m/>
    <m/>
    <m/>
  </r>
  <r>
    <s v="TECNOLOGIA ESTRATEGICA"/>
    <m/>
    <m/>
    <x v="9"/>
    <s v="No presentado 28.01 - Enviado mail para reagendar 03.02 - Interés en partner autorizado"/>
    <s v="Luis"/>
    <m/>
    <s v="687 313 772"/>
    <s v="info@tecnologiaestrategica.com"/>
    <m/>
    <s v="B. Integradores TI generalistas"/>
    <m/>
    <s v="Consultora y proveedor de servicios tecnológicos orientados a apoyar la estrategia digital y los sistemas TI de las empresas."/>
    <m/>
    <m/>
    <s v="Activa"/>
    <m/>
    <s v="Madrid"/>
    <m/>
    <m/>
    <m/>
    <m/>
    <m/>
    <m/>
    <m/>
    <m/>
    <m/>
    <m/>
    <m/>
    <m/>
    <m/>
    <m/>
    <m/>
    <m/>
    <m/>
    <m/>
    <m/>
    <m/>
    <m/>
    <m/>
    <m/>
  </r>
  <r>
    <s v="OCELLUM"/>
    <m/>
    <m/>
    <x v="2"/>
    <s v="Ya trabajan con Masorange en esto"/>
    <s v="Juan"/>
    <m/>
    <s v="937 845 565"/>
    <s v="info@ocellum.net"/>
    <m/>
    <s v="B. Integradores TI generalistas"/>
    <m/>
    <s v="Proveedor de servicios informáticos para pymes que ofrece mantenimiento IT, soporte técnico, cloud y ciberseguridad."/>
    <m/>
    <m/>
    <s v="Activa"/>
    <m/>
    <m/>
    <m/>
    <m/>
    <m/>
    <m/>
    <m/>
    <m/>
    <m/>
    <m/>
    <m/>
    <m/>
    <m/>
    <m/>
    <m/>
    <m/>
    <m/>
    <m/>
    <m/>
    <m/>
    <m/>
    <m/>
    <m/>
    <m/>
    <m/>
  </r>
  <r>
    <s v="ETK"/>
    <m/>
    <m/>
    <x v="2"/>
    <s v="mail enviado 28.01"/>
    <s v="Juan"/>
    <m/>
    <s v="943 02 63 29"/>
    <s v="info@etkinformatika.com"/>
    <m/>
    <s v="B. Integradores TI generalistas"/>
    <m/>
    <s v="Proveedor de servicios tecnológicos para empresas, enfocado en soluciones IT y soporte de sistemas (información pública limitada)."/>
    <m/>
    <m/>
    <s v="Activa"/>
    <m/>
    <m/>
    <m/>
    <m/>
    <m/>
    <m/>
    <m/>
    <m/>
    <m/>
    <m/>
    <m/>
    <m/>
    <m/>
    <m/>
    <m/>
    <m/>
    <m/>
    <m/>
    <m/>
    <m/>
    <m/>
    <m/>
    <m/>
    <m/>
    <m/>
  </r>
  <r>
    <s v="COPIMAR"/>
    <m/>
    <m/>
    <x v="4"/>
    <s v="mail enviado 28.01"/>
    <s v="Juan"/>
    <m/>
    <s v="963 726 124"/>
    <s v="administracion@copimar.net"/>
    <m/>
    <s v="B. Integradores TI generalistas"/>
    <m/>
    <s v="Empresa de servicios informáticos que ofrece soluciones IT y soporte tecnológico para empresas (información pública limitada)."/>
    <m/>
    <m/>
    <s v="Activa"/>
    <m/>
    <m/>
    <m/>
    <m/>
    <m/>
    <m/>
    <m/>
    <m/>
    <m/>
    <m/>
    <m/>
    <m/>
    <m/>
    <m/>
    <m/>
    <m/>
    <m/>
    <m/>
    <m/>
    <m/>
    <m/>
    <m/>
    <m/>
    <m/>
    <m/>
  </r>
  <r>
    <s v="FOJENET"/>
    <m/>
    <m/>
    <x v="4"/>
    <s v="mail enviado 28.01"/>
    <s v="Juan"/>
    <m/>
    <s v="917 23 53 10 y 902 012 719"/>
    <s v="administracion@fojenet.com"/>
    <m/>
    <s v="B. Integradores TI generalistas"/>
    <m/>
    <s v="Proveedor de servicios IT para pymes especializado en mantenimiento informático, soporte técnico, redes y seguridad."/>
    <m/>
    <m/>
    <s v="Activa"/>
    <m/>
    <m/>
    <m/>
    <m/>
    <m/>
    <m/>
    <m/>
    <m/>
    <m/>
    <m/>
    <m/>
    <m/>
    <m/>
    <m/>
    <m/>
    <m/>
    <m/>
    <m/>
    <m/>
    <m/>
    <m/>
    <m/>
    <m/>
    <m/>
    <m/>
  </r>
  <r>
    <s v="INFORMATICOS.CO"/>
    <m/>
    <m/>
    <x v="4"/>
    <s v="mail enviado 28.01"/>
    <s v="Juan"/>
    <m/>
    <s v="910 014 300"/>
    <s v="info@informaticos.co"/>
    <m/>
    <s v="B. Integradores TI generalistas"/>
    <m/>
    <s v="Empresa de servicios informáticos integrales para pymes que ofrece mantenimiento IT, soporte técnico, redes y ciberseguridad."/>
    <m/>
    <m/>
    <s v="Activa"/>
    <m/>
    <m/>
    <m/>
    <m/>
    <m/>
    <m/>
    <m/>
    <m/>
    <m/>
    <m/>
    <m/>
    <m/>
    <m/>
    <m/>
    <m/>
    <m/>
    <m/>
    <m/>
    <m/>
    <m/>
    <m/>
    <m/>
    <m/>
    <m/>
    <m/>
  </r>
  <r>
    <s v="CTRL360"/>
    <m/>
    <m/>
    <x v="4"/>
    <s v="mail enviado 28.01"/>
    <s v="Juan"/>
    <m/>
    <s v="937 061 013"/>
    <s v="oscar.campos@ctrl360.com"/>
    <m/>
    <s v="B. Integradores TI generalistas"/>
    <m/>
    <s v="Integrador y proveedor de soporte informático que ofrece mantenimiento IT, servicios gestionados, cloud y seguridad."/>
    <m/>
    <m/>
    <m/>
    <m/>
    <m/>
    <m/>
    <m/>
    <m/>
    <m/>
    <m/>
    <m/>
    <m/>
    <m/>
    <m/>
    <m/>
    <m/>
    <m/>
    <m/>
    <m/>
    <m/>
    <m/>
    <m/>
    <m/>
    <m/>
    <m/>
    <m/>
    <m/>
    <m/>
  </r>
  <r>
    <s v="YMANT VALENCIA"/>
    <m/>
    <m/>
    <x v="4"/>
    <s v="mail enviado 28.01"/>
    <s v="Juan"/>
    <m/>
    <s v="961 102 010 "/>
    <s v="administracion@ymant.com"/>
    <m/>
    <s v="B. Integradores TI generalistas"/>
    <m/>
    <m/>
    <m/>
    <m/>
    <m/>
    <m/>
    <m/>
    <m/>
    <m/>
    <m/>
    <m/>
    <m/>
    <m/>
    <m/>
    <m/>
    <m/>
    <m/>
    <m/>
    <m/>
    <m/>
    <m/>
    <m/>
    <m/>
    <m/>
    <m/>
    <m/>
    <m/>
    <m/>
    <m/>
    <m/>
  </r>
  <r>
    <s v="EstructuraBit"/>
    <m/>
    <m/>
    <x v="2"/>
    <m/>
    <s v="María"/>
    <m/>
    <s v="668 57 03 97"/>
    <m/>
    <m/>
    <s v="B. Integradores TI generalistas"/>
    <m/>
    <m/>
    <m/>
    <m/>
    <s v="Activa"/>
    <m/>
    <s v="Sabadell"/>
    <m/>
    <m/>
    <m/>
    <m/>
    <m/>
    <m/>
    <m/>
    <m/>
    <m/>
    <m/>
    <m/>
    <m/>
    <m/>
    <m/>
    <m/>
    <m/>
    <m/>
    <m/>
    <m/>
    <m/>
    <m/>
    <m/>
    <m/>
  </r>
  <r>
    <s v="CTIS INFORMATICA SABADELL"/>
    <m/>
    <m/>
    <x v="1"/>
    <m/>
    <s v="María"/>
    <m/>
    <s v="937 26 76 22 "/>
    <m/>
    <m/>
    <s v="B. Integradores TI generalistas"/>
    <m/>
    <m/>
    <s v="CTIS.es"/>
    <m/>
    <s v="Activa"/>
    <m/>
    <s v="Sabadell"/>
    <m/>
    <m/>
    <m/>
    <m/>
    <m/>
    <m/>
    <m/>
    <m/>
    <m/>
    <m/>
    <m/>
    <m/>
    <m/>
    <m/>
    <m/>
    <m/>
    <m/>
    <m/>
    <m/>
    <m/>
    <m/>
    <m/>
    <m/>
  </r>
  <r>
    <s v="Logic Sistemas"/>
    <m/>
    <m/>
    <x v="2"/>
    <s v="Me refieren a un superior JAVIER 637 55 20 74"/>
    <s v="María"/>
    <m/>
    <s v="637 55 20 74"/>
    <m/>
    <m/>
    <s v="A. Informáticos"/>
    <m/>
    <m/>
    <m/>
    <m/>
    <s v="Activa"/>
    <m/>
    <s v="Malaga"/>
    <m/>
    <m/>
    <m/>
    <m/>
    <m/>
    <m/>
    <m/>
    <m/>
    <m/>
    <m/>
    <m/>
    <m/>
    <m/>
    <m/>
    <m/>
    <m/>
    <m/>
    <m/>
    <m/>
    <m/>
    <m/>
    <m/>
    <m/>
  </r>
  <r>
    <s v="Andaluza de Integración de Sistemas S.L."/>
    <m/>
    <m/>
    <x v="1"/>
    <m/>
    <s v="María"/>
    <m/>
    <s v="952 24 44 61"/>
    <m/>
    <m/>
    <s v="A. Informáticos"/>
    <m/>
    <m/>
    <m/>
    <m/>
    <m/>
    <m/>
    <m/>
    <m/>
    <m/>
    <m/>
    <m/>
    <m/>
    <m/>
    <m/>
    <m/>
    <m/>
    <m/>
    <m/>
    <m/>
    <m/>
    <m/>
    <m/>
    <m/>
    <m/>
    <m/>
    <m/>
    <m/>
    <m/>
    <m/>
    <m/>
  </r>
  <r>
    <s v="ASID"/>
    <m/>
    <m/>
    <x v="4"/>
    <s v="09-02 915359615-Felix comenta que cree que ya llamamos para presentar el modelo colaborativo y que no encajaba cree recordar, de todas  formas volver a llamar mañana y hablar con Paloma responsable. "/>
    <s v="Venta especialista"/>
    <m/>
    <n v="915359615"/>
    <s v="info@asid.es"/>
    <m/>
    <s v="A. Informáticos"/>
    <m/>
    <s v="Soporte y mantenimiento IT para pymes fuerte base day to day buen fit puesto de trabajo seguridad y conectividad"/>
    <m/>
    <m/>
    <m/>
    <m/>
    <m/>
    <m/>
    <m/>
    <m/>
    <m/>
    <m/>
    <m/>
    <m/>
    <m/>
    <m/>
    <m/>
    <m/>
    <m/>
    <m/>
    <m/>
    <m/>
    <m/>
    <m/>
    <m/>
    <m/>
    <m/>
    <m/>
    <m/>
    <m/>
  </r>
  <r>
    <s v="Grupo GG"/>
    <m/>
    <m/>
    <x v="4"/>
    <s v="10-02 918270200-Me atiende gk Antonio intentar hablar con el responsable volver a llamar en 2h https://www.grupogg.es/ sino anotar email del responsable sino me atiende."/>
    <s v="Venta especialista"/>
    <m/>
    <n v="918270200"/>
    <s v="info@grupogg.es"/>
    <m/>
    <s v="A. Informáticos"/>
    <m/>
    <s v="Mantenimiento informático y servicios profesionales puede evolucionar a propuesta todo incluido IT más Telco"/>
    <m/>
    <m/>
    <m/>
    <m/>
    <m/>
    <m/>
    <m/>
    <m/>
    <m/>
    <m/>
    <m/>
    <m/>
    <m/>
    <m/>
    <m/>
    <m/>
    <m/>
    <m/>
    <m/>
    <m/>
    <m/>
    <m/>
    <m/>
    <m/>
    <m/>
    <m/>
    <m/>
    <m/>
  </r>
  <r>
    <s v="Zettabyte"/>
    <m/>
    <m/>
    <x v="4"/>
    <s v="10-02 935888623-Mail enviado a soporte@zettabyte.es Att. Bernat  13:04"/>
    <s v="Venta especialista"/>
    <m/>
    <n v="935888623"/>
    <s v="info@zettabyte.es"/>
    <m/>
    <s v="A. Informáticos"/>
    <m/>
    <s v="Servicios IT empresas buen candidato para bundles conectividad móvil y ciber"/>
    <m/>
    <m/>
    <m/>
    <m/>
    <m/>
    <m/>
    <m/>
    <m/>
    <m/>
    <m/>
    <m/>
    <m/>
    <m/>
    <m/>
    <m/>
    <m/>
    <m/>
    <m/>
    <m/>
    <m/>
    <m/>
    <m/>
    <m/>
    <m/>
    <m/>
    <m/>
    <m/>
    <m/>
  </r>
  <r>
    <s v="Smartic Barcelona"/>
    <m/>
    <m/>
    <x v="2"/>
    <s v="10-02 933939252- Me atiende responsable comenta que no les interesa porque ellos desarrollan sus propias soluciones y  quieren vender las suyas, tambien venden equipos, tienen verifactu, control horario, crm personalizados a sus clientes, tambien tienen gestión de flotas https://smarticbarcelona.com/"/>
    <s v="Venta especialista"/>
    <m/>
    <n v="933939252"/>
    <s v="hola@smarticbarcelona.com"/>
    <m/>
    <s v="A. Informáticos"/>
    <m/>
    <s v="MSP especializado pymes perfecto para aumentar recurrencia con one stop shop Telco"/>
    <m/>
    <m/>
    <m/>
    <m/>
    <m/>
    <m/>
    <m/>
    <m/>
    <m/>
    <m/>
    <m/>
    <m/>
    <m/>
    <m/>
    <m/>
    <m/>
    <m/>
    <m/>
    <m/>
    <m/>
    <m/>
    <m/>
    <m/>
    <m/>
    <m/>
    <m/>
    <m/>
    <m/>
  </r>
  <r>
    <s v="Acción Informática"/>
    <m/>
    <m/>
    <x v="4"/>
    <s v="10-02 963854343- Enrique de Administración, EMAIL MANDADO a comercial@accion-informatica.es a la 13:15"/>
    <s v="Venta especialista"/>
    <m/>
    <n v="963854343"/>
    <s v="accion@accion-informatica.es"/>
    <m/>
    <s v="A. Informáticos"/>
    <m/>
    <s v="Servicios IT desde 1994: consultoría y proyectos en Microsoft Azure/Microsoft 365, seguridad perimetral, redes y backup; perfil de partner Microsoft y orientación a infra híbrida/modern workplace._x000a__x000a_ Encaja perfecto para paquetizar “conectividad + workplace + seguridad” (cierra extremo a extremo) y acelerar con co-venta MasOrange en su base PYME."/>
    <m/>
    <m/>
    <m/>
    <m/>
    <m/>
    <m/>
    <m/>
    <m/>
    <m/>
    <m/>
    <m/>
    <m/>
    <m/>
    <m/>
    <m/>
    <m/>
    <m/>
    <m/>
    <m/>
    <m/>
    <m/>
    <m/>
    <m/>
    <m/>
    <m/>
    <m/>
    <m/>
    <m/>
  </r>
  <r>
    <s v="Adur Sistemas"/>
    <m/>
    <m/>
    <x v="4"/>
    <s v="10-02 688919720-Me atiende Asier es responsable y única persona ahora mismo en la empresa, comenta que ahora mismo no tiene tiempo de pararse para hacer reunión, MAIL ENVIADO con el modelo colaborativo a info@abbusitemas.com Att. Asier, a la 13:12 tps://adursistemas.com. "/>
    <s v="Venta especialista"/>
    <m/>
    <n v="688919720"/>
    <s v="info@adursistemas.com"/>
    <m/>
    <s v="A. Informáticos"/>
    <m/>
    <s v="Mantenimiento informático para PYMEs con enfoque en preventivo, resolución de incidencias, monitorización de servidores, redes/WiFi y servicios como firewalls y VPN; discurso de “equipos siempre operativos”. Oferta ideal para vender continuidad (backup 4G + IP fija) como estándar y upsell a seguridad (sede/correo/móvil) para reducir tickets e incidencias"/>
    <m/>
    <m/>
    <m/>
    <m/>
    <m/>
    <m/>
    <m/>
    <m/>
    <m/>
    <m/>
    <m/>
    <m/>
    <m/>
    <m/>
    <m/>
    <m/>
    <m/>
    <m/>
    <m/>
    <m/>
    <m/>
    <m/>
    <m/>
    <m/>
    <m/>
    <m/>
    <m/>
    <m/>
  </r>
  <r>
    <s v="Albada Informática"/>
    <m/>
    <m/>
    <x v="4"/>
    <s v="10-02 976557403-Al preguntar por Albada informática, dice una señora no me interesa y cuelga www.albada.es 976 468 338- Me atiende Lorena Gk comenta que la persona responsable no se encuentra, volver a llamar a las 17h.  12-02 976 468 338-No disponible"/>
    <s v="Venta especialista"/>
    <m/>
    <n v="976557403"/>
    <s v="info@albada.com"/>
    <m/>
    <s v="A. Informáticos"/>
    <m/>
    <s v="Servicios informáticos integrales y software de gestión: a3ERP, a3innuva, CRM; además soluciones para hotelería (dataHotel), hardware/sistemas e internet (albadaNet: web/hosting)._x000a__x000a_Tailored: Mucho potencial de cross-sell: “ERP/CRM + oficina conectada” y para hoteles/multi-sede, estandarizar red + continuidad + seguridad."/>
    <m/>
    <m/>
    <m/>
    <m/>
    <m/>
    <m/>
    <m/>
    <m/>
    <m/>
    <m/>
    <m/>
    <m/>
    <m/>
    <m/>
    <m/>
    <m/>
    <m/>
    <m/>
    <m/>
    <m/>
    <m/>
    <m/>
    <m/>
    <m/>
    <m/>
    <m/>
    <m/>
    <m/>
  </r>
  <r>
    <s v="Alltek"/>
    <m/>
    <m/>
    <x v="3"/>
    <s v="10-02 944825533-No disponible. ttps://www.alltek.es/ 11-02 944825533-No disponible. 11-02 944 108 364 12-02 944825533-No disponible. 13-02 944825533-No disponible.03-03 944825533-No disponible."/>
    <s v="Venta especialista"/>
    <m/>
    <n v="944825533"/>
    <s v="info@alltek.es"/>
    <m/>
    <s v="A. Informáticos"/>
    <m/>
    <s v="Servicio técnico especializado en reparación de electrónica de consumo (móviles/tablets/ordenadores). Oportunidad si quiere abrir línea B2B: packs muy simples para micro-PYME (conectividad + backup) y después seguridad/correo; si se mantiene B2C puro, el fit es menor."/>
    <m/>
    <m/>
    <m/>
    <m/>
    <m/>
    <m/>
    <m/>
    <m/>
    <m/>
    <m/>
    <m/>
    <m/>
    <m/>
    <m/>
    <m/>
    <m/>
    <m/>
    <m/>
    <m/>
    <m/>
    <m/>
    <m/>
    <m/>
    <m/>
    <m/>
    <m/>
    <m/>
    <m/>
  </r>
  <r>
    <s v="AMJ Informática"/>
    <m/>
    <m/>
    <x v="3"/>
    <s v="10-02  915061265-No disponible. s://amjinformatica.webnode.es/ 11-02  915061265-No disponible. 11-02 915061265  llamar otra vez mañana por la mañana para hablar con responsable. 12-02  915061265-No disponible. 13-02  915061265-No disponible. 03-03 915061265 -No disponible 04-03 913 265 271-No disponible."/>
    <s v="Venta especialista"/>
    <m/>
    <s v="913 265 271"/>
    <s v="info@amjinformatica.es"/>
    <m/>
    <s v="A. Informáticos"/>
    <m/>
    <s v="Foco en servicios IT de proximidad (mantenimiento/soporte). Enfocar en “oficina sin caídas” (conectividad + backup 4G) como producto de entrada; upsell a M365+backup y correo seguro."/>
    <m/>
    <m/>
    <m/>
    <m/>
    <m/>
    <m/>
    <m/>
    <m/>
    <m/>
    <m/>
    <m/>
    <m/>
    <m/>
    <m/>
    <m/>
    <m/>
    <m/>
    <m/>
    <m/>
    <m/>
    <m/>
    <m/>
    <m/>
    <m/>
    <m/>
    <m/>
    <m/>
    <m/>
  </r>
  <r>
    <s v="AraTecno"/>
    <m/>
    <m/>
    <x v="2"/>
    <s v="10-02  976429373 Comentan que trabajan con clientes muy específicos y no están interesados en colaborar.-www.aratecno.e"/>
    <s v="Venta especialista"/>
    <m/>
    <n v="976429373"/>
    <s v="info@aratecno.es"/>
    <m/>
    <s v="A. Informáticos"/>
    <m/>
    <s v="Asistencia técnica para empresas con alcance regional. Oferta clara en Microsoft (Dynamics 365, Azure, Office 365), venta/renting de servidores HP/DELL, y web/eCommerce/hosting. Muy buen encaje para operación completa: conectividad empresarial + VPN + red gestionada + workplace, empaquetado por vertical y multi-sede."/>
    <m/>
    <m/>
    <m/>
    <m/>
    <m/>
    <m/>
    <m/>
    <m/>
    <m/>
    <m/>
    <m/>
    <m/>
    <m/>
    <m/>
    <m/>
    <m/>
    <m/>
    <m/>
    <m/>
    <m/>
    <m/>
    <m/>
    <m/>
    <m/>
    <m/>
    <m/>
    <m/>
    <m/>
  </r>
  <r>
    <s v="ARP Informática"/>
    <m/>
    <m/>
    <x v="2"/>
    <s v="_x000a_10-02  976429373 Comentan que trabajan con clientes muy específicos y no están interesados en colaborar.-www.aratecno.e"/>
    <s v="Venta especialista"/>
    <m/>
    <n v="689784033"/>
    <s v="contacto@arpinformatica.es"/>
    <m/>
    <s v="A. Informáticos"/>
    <m/>
    <s v="Servicio técnico y mantenimiento integral, integración de sistemas (Apple/Windows) y servicio remoto/domicilio.Paquetizar “mantenimiento + continuidad” (backup 4G, IP fija) y upsell a seguridad (sede/correo/móvil) para reducir incidentes y aumentar recurrencia."/>
    <m/>
    <m/>
    <m/>
    <m/>
    <m/>
    <m/>
    <m/>
    <m/>
    <m/>
    <m/>
    <m/>
    <m/>
    <m/>
    <m/>
    <m/>
    <m/>
    <m/>
    <m/>
    <m/>
    <m/>
    <m/>
    <m/>
    <m/>
    <m/>
    <m/>
    <m/>
    <m/>
    <m/>
  </r>
  <r>
    <s v="ATE Grupo"/>
    <s v="ATE Grupo"/>
    <s v="ATE Grupo"/>
    <x v="2"/>
    <s v="10-02 943 28 92 11-Gk me facilita  tlf de dto. Informático 934321096-No disponible. Web ategrupo.com 11-02  934321096-No disponible  12-02 934321096-No disponible. 13-02 934321096-No disponible.16-02 934321096-No disponible. 03-03 934321096-No disponible 10-03  943 28 92 11 -No interesa y cuelga. "/>
    <s v="Venta especialista"/>
    <m/>
    <s v="943 28 92 11"/>
    <s v="ate@atenet.es"/>
    <m/>
    <s v="A. Informáticos"/>
    <m/>
    <s v="Grupo con foco en consultoría y soluciones TIC/ERP para empresas, con capacidad de liderar proyectos de gestión y transformación digital, donde el programa permite cerrar una propuesta integral incorporando conectividad segura, red gestionada y workplace como parte natural del proyecto."/>
    <m/>
    <m/>
    <m/>
    <m/>
    <m/>
    <m/>
    <m/>
    <m/>
    <m/>
    <m/>
    <m/>
    <m/>
    <m/>
    <m/>
    <m/>
    <m/>
    <m/>
    <m/>
    <m/>
    <m/>
    <m/>
    <m/>
    <m/>
    <m/>
    <m/>
    <m/>
    <m/>
    <m/>
  </r>
  <r>
    <s v="ATIS"/>
    <m/>
    <m/>
    <x v="2"/>
    <s v="10-02 944215430- Responsable comenta que está ella sola, solamente se está dedicado a servicio técnico sobre todo reparaciones y no le interesa colaborar www.atis.es"/>
    <s v="Venta especialista"/>
    <m/>
    <n v="944215430"/>
    <s v="info@atis.es"/>
    <m/>
    <s v="A. Informáticos"/>
    <m/>
    <s v="Servicio técnico y soporte informático in situ y remoto para pymes, muy enfocado a resolver incidencias del día a día, donde el programa permite transformar servicios reactivos en ingresos recurrentes mediante conectividad estable, backup y seguridad básica."/>
    <m/>
    <m/>
    <m/>
    <m/>
    <m/>
    <m/>
    <m/>
    <m/>
    <m/>
    <m/>
    <m/>
    <m/>
    <m/>
    <m/>
    <m/>
    <m/>
    <m/>
    <m/>
    <m/>
    <m/>
    <m/>
    <m/>
    <m/>
    <m/>
    <m/>
    <m/>
    <m/>
    <m/>
  </r>
  <r>
    <s v="Aurum Informática"/>
    <m/>
    <m/>
    <x v="2"/>
    <s v="10-02 955 88 72 94- No disponible. www.aurum-informatica.es 11-02 955 88 72 94- No disponible 12-02 955 88 72 94- Comenta que personalmente tuvo muy mala experiencia con +O de pleitos y no quiere saber nada de nosotros, ya colabora con movistar. www.aurum-informatica.es"/>
    <s v="Venta especialista"/>
    <m/>
    <s v="955 88 72 94"/>
    <s v="info@auruminformatica.com"/>
    <m/>
    <s v="A. Informáticos"/>
    <m/>
    <s v="Proveedor de mantenimiento informático y redes para empresas, con foco en continuidad operativa y soporte cercano, donde el programa permite evolucionar el mantenimiento clásico hacia una operación completa con conectividad, ciberseguridad y entorno de trabajo gestionado."/>
    <m/>
    <m/>
    <m/>
    <m/>
    <m/>
    <m/>
    <m/>
    <m/>
    <m/>
    <m/>
    <m/>
    <m/>
    <m/>
    <m/>
    <m/>
    <m/>
    <m/>
    <m/>
    <m/>
    <m/>
    <m/>
    <m/>
    <m/>
    <m/>
    <m/>
    <m/>
    <m/>
    <m/>
  </r>
  <r>
    <s v="Bowfer Informática"/>
    <m/>
    <m/>
    <x v="4"/>
    <s v="10-02  943 35 02 18- George comenta que el es un trabajador llamar sobre las 16:30\17. para hablar con algún responsable. bowfer.com"/>
    <s v="Venta especialista"/>
    <m/>
    <s v="943 35 02 18"/>
    <s v="info@bowfer.com"/>
    <m/>
    <s v="A. Informáticos"/>
    <m/>
    <s v="MSP avanzado especializado en servidores, seguridad perimetral y Microsoft 365, con clientes exigentes y entornos complejos, al que el programa aporta la capa Telco necesaria para estandarizar proyectos multi-sede y aumentar el ticket medio recurrente."/>
    <m/>
    <m/>
    <m/>
    <m/>
    <m/>
    <m/>
    <m/>
    <m/>
    <m/>
    <m/>
    <m/>
    <m/>
    <m/>
    <m/>
    <m/>
    <m/>
    <m/>
    <m/>
    <m/>
    <m/>
    <m/>
    <m/>
    <m/>
    <m/>
    <m/>
    <m/>
    <m/>
    <m/>
  </r>
  <r>
    <s v="CastillaInnova"/>
    <m/>
    <m/>
    <x v="2"/>
    <s v="10-02 657463624 -Comenta que no les interesa colaborar, no da motivos y cuelga ww.castillainnova.es "/>
    <s v="Venta especialista"/>
    <m/>
    <n v="657463624"/>
    <s v="info@castillainnova.com"/>
    <m/>
    <s v="A. Informáticos"/>
    <m/>
    <s v="Empresa de informática y ciberseguridad con experiencia en auditorías y protección de entornos, que puede complementar su propuesta defensiva incorporando conectividad segura, respaldo y continuidad como bundle recurrente fácil de vender a pymes."/>
    <m/>
    <m/>
    <m/>
    <m/>
    <m/>
    <m/>
    <m/>
    <m/>
    <m/>
    <m/>
    <m/>
    <m/>
    <m/>
    <m/>
    <m/>
    <m/>
    <m/>
    <m/>
    <m/>
    <m/>
    <m/>
    <m/>
    <m/>
    <m/>
    <m/>
    <m/>
    <m/>
    <m/>
  </r>
  <r>
    <s v="CB System"/>
    <m/>
    <m/>
    <x v="2"/>
    <s v="10-02 868924325-Cuelgan www.cb-system.ne. 11-02 rechazan ya que hacen lo mismo  con otra compañía"/>
    <s v="Venta especialista"/>
    <m/>
    <n v="868924325"/>
    <s v="info@cb-system.net"/>
    <m/>
    <s v="A. Informáticos"/>
    <m/>
    <s v="Servicio técnico y tienda informática de proximidad con base instalada de micro-pymes, donde el programa permite ofrecer un pack claro de oficina siempre operativa con conectividad, backup y seguridad básica, elevando ingresos y fidelización."/>
    <m/>
    <m/>
    <m/>
    <m/>
    <m/>
    <m/>
    <m/>
    <m/>
    <m/>
    <m/>
    <m/>
    <m/>
    <m/>
    <m/>
    <m/>
    <m/>
    <m/>
    <m/>
    <m/>
    <m/>
    <m/>
    <m/>
    <m/>
    <m/>
    <m/>
    <m/>
    <m/>
    <m/>
  </r>
  <r>
    <s v="Centro Informático Millenium"/>
    <m/>
    <m/>
    <x v="4"/>
    <s v="10-02 955979808-Me atiende un trabajador volver a llamar a las 16h.para hablar con responsable ww.informatica-millenium.com/"/>
    <s v="Venta especialista"/>
    <m/>
    <n v="955979808"/>
    <s v="millenium@informatica-millenium.com"/>
    <m/>
    <s v="A. Informáticos"/>
    <m/>
    <s v="Proveedor de mantenimiento, soporte y venta de equipos que actúa como informático externo para pymes, con alto potencial para convertir esa relación en contratos recurrentes añadiendo conectividad, correo seguro y productividad cloud."/>
    <m/>
    <m/>
    <m/>
    <m/>
    <m/>
    <m/>
    <m/>
    <m/>
    <m/>
    <m/>
    <m/>
    <m/>
    <m/>
    <m/>
    <m/>
    <m/>
    <m/>
    <m/>
    <m/>
    <m/>
    <m/>
    <m/>
    <m/>
    <m/>
    <m/>
    <m/>
    <m/>
    <m/>
  </r>
  <r>
    <s v="Coindata"/>
    <m/>
    <m/>
    <x v="2"/>
    <s v="10-02 944222936-Me atiende responsable comenta que no interesa colaborar no están interesados coindata.es"/>
    <s v="Venta especialista"/>
    <m/>
    <n v="944222936"/>
    <s v="coindata@coindata.es"/>
    <m/>
    <s v="A. Informáticos"/>
    <m/>
    <s v="Integrador que actúa como departamento IT para pymes, cubriendo gestión, soporte y cumplimiento normativo, donde el programa permite cerrar una oferta end-to-end incluyendo red, VPN, conectividad y workplace gestionado."/>
    <m/>
    <m/>
    <m/>
    <m/>
    <m/>
    <m/>
    <m/>
    <m/>
    <m/>
    <m/>
    <m/>
    <m/>
    <m/>
    <m/>
    <m/>
    <m/>
    <m/>
    <m/>
    <m/>
    <m/>
    <m/>
    <m/>
    <m/>
    <m/>
    <m/>
    <m/>
    <m/>
    <m/>
  </r>
  <r>
    <s v="Comutel"/>
    <m/>
    <m/>
    <x v="2"/>
    <s v="10-02 963849100- Ya son empresa de telefonía y no están interesados en colaborar con +O ww.comutel.es"/>
    <s v="Venta especialista"/>
    <m/>
    <n v="963849100"/>
    <s v="info@comutel.es"/>
    <m/>
    <s v="A. Informáticos"/>
    <m/>
    <s v="Empresa de telecomunicaciones para empresas con experiencia en instalaciones y servicios, donde el programa encaja para ampliar su propuesta tradicional incorporando seguridad, productividad y servicios digitales y ofrecer un modelo TI+Telco integral."/>
    <m/>
    <m/>
    <m/>
    <m/>
    <m/>
    <m/>
    <m/>
    <m/>
    <m/>
    <m/>
    <m/>
    <m/>
    <m/>
    <m/>
    <m/>
    <m/>
    <m/>
    <m/>
    <m/>
    <m/>
    <m/>
    <m/>
    <m/>
    <m/>
    <m/>
    <m/>
    <m/>
    <m/>
  </r>
  <r>
    <s v="CREINSA"/>
    <m/>
    <m/>
    <x v="1"/>
    <s v="10-02 933172063-Creinsa fue comprada por sofitech ww.creinsa.com/ . Volver a llamar preguntando por Sofitech."/>
    <s v="Venta especialista"/>
    <m/>
    <n v="933172063"/>
    <s v="info@creinsa.com"/>
    <m/>
    <s v="A. Informáticos"/>
    <m/>
    <s v="Especialista en software para asesorías y despachos profesionales, con relación estable con clientes críticos, donde el programa permite asegurar continuidad operativa mediante conectividad garantizada, correo seguro y respaldo como complemento natural al software."/>
    <m/>
    <m/>
    <m/>
    <m/>
    <m/>
    <m/>
    <m/>
    <m/>
    <m/>
    <m/>
    <m/>
    <m/>
    <m/>
    <m/>
    <m/>
    <m/>
    <m/>
    <m/>
    <m/>
    <m/>
    <m/>
    <m/>
    <m/>
    <m/>
    <m/>
    <m/>
    <m/>
    <m/>
  </r>
  <r>
    <s v="Datacyl"/>
    <m/>
    <m/>
    <x v="4"/>
    <s v="10-02 983141682- Es un trabajador comenta que la única forma de contactar con los responsables es a través del formulario de la página web ww.datacyl.com."/>
    <s v="Venta especialista"/>
    <m/>
    <n v="983141682"/>
    <s v="soporte@datacyl.com"/>
    <m/>
    <s v="A. Informáticos"/>
    <m/>
    <s v="Integrador IT que cubre sistemas, redes, ERP y ciberseguridad, con capacidad de asumir la gestión completa del entorno del cliente, donde el programa facilita paquetizar niveles claros de servicio y escalar ingresos recurrentes."/>
    <m/>
    <m/>
    <m/>
    <m/>
    <m/>
    <m/>
    <m/>
    <m/>
    <m/>
    <m/>
    <m/>
    <m/>
    <m/>
    <m/>
    <m/>
    <m/>
    <m/>
    <m/>
    <m/>
    <m/>
    <m/>
    <m/>
    <m/>
    <m/>
    <m/>
    <m/>
    <m/>
    <m/>
  </r>
  <r>
    <s v="Deyco Consulting"/>
    <m/>
    <m/>
    <x v="4"/>
    <s v="10-02 963818859- Diana gk comenta que estos temas tiene que ser vía email pendiente de mandar porfolio y modelo colaborativo a vicente@deyco.net, Att.Vicente ww.deyco.net/  web bloqueada por seguridad. "/>
    <s v="Venta especialista"/>
    <m/>
    <n v="963818859"/>
    <s v="deyco@deyco.net"/>
    <m/>
    <s v="A. Informáticos"/>
    <m/>
    <s v="Consultora informática de sistemas y redes que presta mantenimiento y proyectos, donde el programa permite cerrar cada servicio con conectividad y backup como estándar y hacer upsell a productividad y seguridad gestionada."/>
    <m/>
    <m/>
    <m/>
    <m/>
    <m/>
    <m/>
    <m/>
    <m/>
    <m/>
    <m/>
    <m/>
    <m/>
    <m/>
    <m/>
    <m/>
    <m/>
    <m/>
    <m/>
    <m/>
    <m/>
    <m/>
    <m/>
    <m/>
    <m/>
    <m/>
    <m/>
    <m/>
    <m/>
  </r>
  <r>
    <s v="Dosernet"/>
    <m/>
    <m/>
    <x v="4"/>
    <s v="10-02 954 09 60 05- Me atiende gk Juanjo pendiente mandar email con porfolio y modelo colaborativo a appnervion@gmail.com. Att. Adino, ww.dosernet.com"/>
    <s v="Venta especialista"/>
    <m/>
    <s v="954 09 60 05"/>
    <s v="doshermanas@dosernet.com"/>
    <m/>
    <s v="A. Informáticos"/>
    <m/>
    <s v="MSP preventivo orientado a continuidad del negocio y copias de seguridad, con discurso técnico sólido, donde el programa refuerza su propuesta al incorporar conectividad con respaldo y seguridad gestionada extremo a extremo."/>
    <m/>
    <m/>
    <m/>
    <m/>
    <m/>
    <m/>
    <m/>
    <m/>
    <m/>
    <m/>
    <m/>
    <m/>
    <m/>
    <m/>
    <m/>
    <m/>
    <m/>
    <m/>
    <m/>
    <m/>
    <m/>
    <m/>
    <m/>
    <m/>
    <m/>
    <m/>
    <m/>
    <m/>
  </r>
  <r>
    <s v="E-Server Soluciones Tecnológicas"/>
    <m/>
    <m/>
    <x v="4"/>
    <s v="11-02 955974614-No disponible. 914 77 44 53-No disponible.11-02 955974614-MAIL ENVIADO 13:43"/>
    <s v="Venta especialista"/>
    <m/>
    <s v="955974614 / 914 77 44 53"/>
    <s v="info@serveriberica.com"/>
    <m/>
    <s v="A. Informáticos"/>
    <m/>
    <s v="Empresa 360º de IT y servicios digitales con clientes pyme, donde el programa permite estandarizar un pack base de conectividad y backup y aumentar recurrencia con correo seguro y workplace."/>
    <m/>
    <m/>
    <m/>
    <m/>
    <m/>
    <m/>
    <m/>
    <m/>
    <m/>
    <m/>
    <m/>
    <m/>
    <m/>
    <m/>
    <m/>
    <m/>
    <m/>
    <m/>
    <m/>
    <m/>
    <m/>
    <m/>
    <m/>
    <m/>
    <m/>
    <m/>
    <m/>
    <m/>
  </r>
  <r>
    <s v="Eurocopiadoras"/>
    <m/>
    <m/>
    <x v="4"/>
    <s v="10-02 917545414-Fuera de horario. ww.eurocopiadoras.com 10-02 917545414- Gk Pilar comenta que mandemos email al gerente que es Alfonso, pendiente de mandar email con el modelo colaborativo a adolfo@eurocopiadoras.com Att. Adolfo. _x000a_Le comunico a pilar que el email va llegar de accenture, que si le encaja Adolfo el porfolio y el modelo colaborativo puede seleccionar slot de hora al final del correo para encajar una reunión la semana que viene."/>
    <s v="Venta especialista"/>
    <m/>
    <n v="917545414"/>
    <s v="eurocopiadoras@eurocopiadoras.com"/>
    <m/>
    <s v="A. Informáticos"/>
    <m/>
    <s v="Integrador de soluciones documentales e impresión con relación estable con oficinas y pymes, donde el programa permite complementar su oferta vendiendo conectividad, backup y seguridad como oficina siempre operativa."/>
    <m/>
    <m/>
    <m/>
    <m/>
    <m/>
    <m/>
    <m/>
    <m/>
    <m/>
    <m/>
    <m/>
    <m/>
    <m/>
    <m/>
    <m/>
    <m/>
    <m/>
    <m/>
    <m/>
    <m/>
    <m/>
    <m/>
    <m/>
    <m/>
    <m/>
    <m/>
    <m/>
    <m/>
  </r>
  <r>
    <s v="Évolur"/>
    <m/>
    <m/>
    <x v="13"/>
    <s v=" 11-02 946542141-Me atiende Carlos comenta que podemos hacer reunión pero hasta Marzo lo tiene super complicado, está solo en la empresa, comento que para el mejor modelo colaborativo al estar solo es el leadgen, Mail enviado a  administracion@evolur.es a las 11:58 Att. Carlos https://www.evolur.es expertos en ciberseguridad. Comenta que llame a finales de mes que tendrá clara la agenda y ya concretamos . 26-02 946542141-Me atiende Carlos, que le llame a mediados de Marzo mejor que está a tope de trabajo. 13-03  946542141-No disponible. 16-03  946542141-No disponible. 17-03 946542141-Me atiende Carlos pendiente de mandar convocatoria el 24 a la 13H administracion@evolur.es Att. Carlos. "/>
    <s v="Venta especialista"/>
    <m/>
    <n v="946542141"/>
    <s v="info@evolur.es"/>
    <m/>
    <s v="A. Informáticos"/>
    <m/>
    <s v="Proveedor de mantenimiento y soporte informático cercano, con clientes fieles y necesidades básicas, donde el programa permite paquetizar conectividad, seguridad y workplace para pasar de servicios reactivos a contratos mensuales."/>
    <m/>
    <m/>
    <m/>
    <m/>
    <m/>
    <m/>
    <m/>
    <m/>
    <m/>
    <m/>
    <m/>
    <m/>
    <m/>
    <m/>
    <m/>
    <m/>
    <m/>
    <m/>
    <m/>
    <m/>
    <m/>
    <m/>
    <m/>
    <m/>
    <m/>
    <m/>
    <m/>
    <m/>
  </r>
  <r>
    <s v="Grupo iNova"/>
    <m/>
    <m/>
    <x v="4"/>
    <s v=" 11-02 954361818- Mail enviado a info@grupoinova.es 11:53 sin Att. Si les interesa nos contestan al email."/>
    <s v="Venta especialista"/>
    <m/>
    <n v="954361818"/>
    <s v="administracion@grupoinova.es"/>
    <m/>
    <s v="A. Informáticos"/>
    <m/>
    <s v="Descripción: Proveedor local de mantenimiento y soporte informático para pymes, con relación cercana y clientes recurrentes. Foco: Conecta PYMES como estándar, Backup 4G para continuidad, Seguridad en tu Sede y Seguridad en tu Correo para paquetizar servicios, Workplace/Microsoft 365 para subir cuota mensual."/>
    <m/>
    <m/>
    <m/>
    <m/>
    <m/>
    <m/>
    <m/>
    <m/>
    <m/>
    <m/>
    <m/>
    <m/>
    <m/>
    <m/>
    <m/>
    <m/>
    <m/>
    <m/>
    <m/>
    <m/>
    <m/>
    <m/>
    <m/>
    <m/>
    <m/>
    <m/>
    <m/>
    <m/>
  </r>
  <r>
    <s v="Grupo Open"/>
    <m/>
    <m/>
    <x v="6"/>
    <s v="10-02 954295060- Fuera de horario https://www.grupo-open.es/11-02 954295060- Hablo con Antonio pendiente de mandar email con reunión mañana día 12-02, no sabe si puede por la mañana o tarde mandar varias opciones mandar el porfolio y modelo colaborativo a asegura@grupo-open.es Att. Antonio. Ciberseguridad y soluciones digitales de control horario"/>
    <s v="Venta especialista"/>
    <m/>
    <n v="954295060"/>
    <s v="info@grupo-open.es"/>
    <m/>
    <s v="A. Informáticos"/>
    <m/>
    <s v="Descripción: Empresa de mantenimiento informático y gestión de impresión con amplia base instalada en pymes. Foco: Conecta PYMES para cross-sell, Microsoft 365 y Seguridad en tu Correo como complemento natural, Backup Microsoft 365 para reforzar propuesta de continuidad."/>
    <m/>
    <m/>
    <m/>
    <m/>
    <m/>
    <m/>
    <m/>
    <m/>
    <m/>
    <m/>
    <m/>
    <m/>
    <m/>
    <m/>
    <m/>
    <m/>
    <m/>
    <m/>
    <m/>
    <m/>
    <m/>
    <m/>
    <m/>
    <m/>
    <m/>
    <m/>
    <m/>
    <m/>
  </r>
  <r>
    <s v="Hirusec"/>
    <m/>
    <m/>
    <x v="4"/>
    <s v="  www.hirusec.es 11-02 606 11 75 58 Me atiende Cristo, comentan que son autónomos que lo comenta con su socio. Mail enviado a info@hirusec.es a las 12:01 Att. Cristo Nos contesta al email si le encaja o no al socio para tener una reunión esta semana, expertos en ciberseguridad.  www.hirusec.es"/>
    <s v="Venta especialista"/>
    <m/>
    <s v="606 11 75 58"/>
    <s v="community@hirusec.es"/>
    <m/>
    <s v="A. Informáticos"/>
    <m/>
    <s v="Descripción: Integrador de IT y telecomunicaciones con experiencia en redes empresariales y entornos multi-sede. Foco: Conecta Empresas, VPN e IP Fija para clientes distribuidos, Network Plus y Seguridad en tu Sede para proyectos de red recurrentes."/>
    <m/>
    <m/>
    <m/>
    <m/>
    <m/>
    <m/>
    <m/>
    <m/>
    <m/>
    <m/>
    <m/>
    <m/>
    <m/>
    <m/>
    <m/>
    <m/>
    <m/>
    <m/>
    <m/>
    <m/>
    <m/>
    <m/>
    <m/>
    <m/>
    <m/>
    <m/>
    <m/>
    <m/>
  </r>
  <r>
    <s v="Ibermedia Servicios TIC"/>
    <m/>
    <m/>
    <x v="4"/>
    <s v="11-02 963302967- MAIL ENVIADO A ibermedia@ibermedia.com Sin Att.  10:05"/>
    <s v="Venta especialista"/>
    <m/>
    <n v="963302967"/>
    <s v="ibermedia@ibermedia.es"/>
    <m/>
    <s v="A. Informáticos"/>
    <m/>
    <s v="Descripción: Especialista en ciberseguridad con alto valor técnico y posicionamiento avanzado. Foco: Conecta Empresas y Backup 4G para cerrar la conectividad, Seguridad en tu Sede, Seguridad en tu Correo y Ciber Protección Red Móvil para seguridad extremo a extremo."/>
    <m/>
    <m/>
    <m/>
    <m/>
    <m/>
    <m/>
    <m/>
    <m/>
    <m/>
    <m/>
    <m/>
    <m/>
    <m/>
    <m/>
    <m/>
    <m/>
    <m/>
    <m/>
    <m/>
    <m/>
    <m/>
    <m/>
    <m/>
    <m/>
    <m/>
    <m/>
    <m/>
    <m/>
  </r>
  <r>
    <s v="ICN Vitoria"/>
    <m/>
    <m/>
    <x v="4"/>
    <s v="10-02 945190805 Me atiende Ana gk comenta que vuelva a llamar mañana sobre las 17h. Preguntar por Iván responsable  https://www.icnvitoria.es/"/>
    <s v="Venta especialista"/>
    <m/>
    <n v="945190805"/>
    <s v="info@icnvitoria.es"/>
    <m/>
    <s v="A. Informáticos"/>
    <m/>
    <s v="Descripción: Integrador TI generalista con servicios de soporte y proyectos para empresas. Foco: Conecta PYMES como base, Backup 4G para continuidad, Seguridad en tu Sede y Seguridad en tu Dispositivo para estandarizar contratos recurrentes."/>
    <m/>
    <m/>
    <m/>
    <m/>
    <m/>
    <m/>
    <m/>
    <m/>
    <m/>
    <m/>
    <m/>
    <m/>
    <m/>
    <m/>
    <m/>
    <m/>
    <m/>
    <m/>
    <m/>
    <m/>
    <m/>
    <m/>
    <m/>
    <m/>
    <m/>
    <m/>
    <m/>
    <m/>
  </r>
  <r>
    <s v="IDSplus"/>
    <m/>
    <m/>
    <x v="3"/>
    <s v="10-02 963930020- No disponible. www.idsplus.net 11-02 963930020- No disponible. 12-02 963930020- No disponible._x000a_16-02 963930020- No disponible. 03-03 963930020- No disponible"/>
    <s v="Venta especialista"/>
    <m/>
    <n v="963930020"/>
    <s v="info@idsplus.net"/>
    <m/>
    <s v="A. Informáticos"/>
    <m/>
    <s v="Descripción: Proveedor local de servicios informáticos para pymes, con foco en proximidad. Foco: Conecta PYMES y Backup 4G como entrada, Seguridad en tu Sede para diferenciarse frente a IT puro."/>
    <m/>
    <m/>
    <m/>
    <m/>
    <m/>
    <m/>
    <m/>
    <m/>
    <m/>
    <m/>
    <m/>
    <m/>
    <m/>
    <m/>
    <m/>
    <m/>
    <m/>
    <m/>
    <m/>
    <m/>
    <m/>
    <m/>
    <m/>
    <m/>
    <m/>
    <m/>
    <m/>
    <m/>
  </r>
  <r>
    <s v="Incomaz Informática"/>
    <m/>
    <m/>
    <x v="4"/>
    <s v="11-02 916778111- Mail enviado a  tienda@incomaz.com a las 10:09 Att. Francisco, lo tiene que enviar a su jefe que valora si le cuadra el porfolio y modelo colaborativo. https://www.incomaz.com/_x000a_"/>
    <s v="Venta especialista"/>
    <m/>
    <n v="916778111"/>
    <s v="hola@incomaz.com"/>
    <m/>
    <s v="A. Informáticos"/>
    <m/>
    <s v="Descripción: Consultora tecnológica orientada a proyectos IT en empresas. Foco: Conecta Empresas para cerrar proyectos completos, Backup 4G, Microsoft 365 y Seguridad en tu Correo para aumentar ticket medio por cliente."/>
    <m/>
    <m/>
    <m/>
    <m/>
    <m/>
    <m/>
    <m/>
    <m/>
    <m/>
    <m/>
    <m/>
    <m/>
    <m/>
    <m/>
    <m/>
    <m/>
    <m/>
    <m/>
    <m/>
    <m/>
    <m/>
    <m/>
    <m/>
    <m/>
    <m/>
    <m/>
    <m/>
    <m/>
  </r>
  <r>
    <s v="Incopyme"/>
    <m/>
    <m/>
    <x v="4"/>
    <s v="10-02 917378695-Fuera de horario. https://www.incopyme.com/ 11-02 917378695-Me atiende Guillermo intenta pasarme con Richard responsable de partners pero no está disponible pendiente de mandar email con el modelo a info@incopyme.com Att. Richard. Expertos, Microsoft, ciberseguridad y desarrolladores."/>
    <s v="Venta especialista"/>
    <m/>
    <n v="917378695"/>
    <s v="info@incopyme.com"/>
    <m/>
    <s v="A. Informáticos"/>
    <m/>
    <s v="Descripción: MSP de proximidad especializado en mantenimiento informático para pymes. Foco: Conecta PYMES y Backup 4G como pack de entrada, Network Plus y Seguridad en tu Sede para escalar servicios gestionados."/>
    <m/>
    <m/>
    <m/>
    <m/>
    <m/>
    <m/>
    <m/>
    <m/>
    <m/>
    <m/>
    <m/>
    <m/>
    <m/>
    <m/>
    <m/>
    <m/>
    <m/>
    <m/>
    <m/>
    <m/>
    <m/>
    <m/>
    <m/>
    <m/>
    <m/>
    <m/>
    <m/>
    <m/>
  </r>
  <r>
    <s v="Informática Entre Núcleos"/>
    <m/>
    <m/>
    <x v="4"/>
    <s v="11-02 614 440 363-Mail enviado  a admin@informaticaentrenucleos.com a las 10:14 Att. de Carlos, Roberto se queda mi tlf. lo he sentido receptivo. https://informaticaentrenucleos.com/"/>
    <s v="Venta especialista"/>
    <m/>
    <s v=" 614 440 363"/>
    <s v="info@informaticaentrenucleos.com"/>
    <m/>
    <s v="A. Informáticos"/>
    <m/>
    <s v="Descripción: Empresa de impresión y servicios IT con fuerte presencia en oficinas y despachos. Foco: Conecta PYMES y Backup 4G para oficina siempre operativa, Microsoft 365 y Seguridad en tu Correo como complemento a impresión."/>
    <m/>
    <m/>
    <m/>
    <m/>
    <m/>
    <m/>
    <m/>
    <m/>
    <m/>
    <m/>
    <m/>
    <m/>
    <m/>
    <m/>
    <m/>
    <m/>
    <m/>
    <m/>
    <m/>
    <m/>
    <m/>
    <m/>
    <m/>
    <m/>
    <m/>
    <m/>
    <m/>
    <m/>
  </r>
  <r>
    <s v="Informatízame"/>
    <m/>
    <m/>
    <x v="2"/>
    <s v="10-02 968105917- No disponible   https://informatizame.com/ web no activa. 11-02 968105917- Gk comenta que tiene orden de decir que no colaboran, ni venden productos externos."/>
    <s v="Venta especialista"/>
    <m/>
    <n v="968105917"/>
    <s v="general@informatiza.me"/>
    <m/>
    <s v="A. Informáticos"/>
    <m/>
    <s v="Descripción: Proveedor de mantenimiento IT con base de clientes recurrentes. Foco: Conecta PYMES, Backup 4G y Workplace para estandarizar servicio, Seguridad en tu Dispositivo como upsell natural."/>
    <m/>
    <m/>
    <m/>
    <m/>
    <m/>
    <m/>
    <m/>
    <m/>
    <m/>
    <m/>
    <m/>
    <m/>
    <m/>
    <m/>
    <m/>
    <m/>
    <m/>
    <m/>
    <m/>
    <m/>
    <m/>
    <m/>
    <m/>
    <m/>
    <m/>
    <m/>
    <m/>
    <m/>
  </r>
  <r>
    <s v="Ingeniery"/>
    <m/>
    <m/>
    <x v="3"/>
    <s v="10-02 951 540 127- No disponible. https://ingeniery.es/.11-02 951 540 127- tlf erróneo "/>
    <s v="Venta especialista"/>
    <m/>
    <s v="951 540 127"/>
    <s v="info@ingeniery.com"/>
    <m/>
    <s v="A. Informáticos"/>
    <m/>
    <s v="Descripción: Servicio informático orientado a pymes y autónomos, con ventas de bajo ticket. Foco: Conecta PYMES para cierre rápido, Seguridad en tu Correo como primer upsell, Backup 4G en clientes algo más críticos."/>
    <m/>
    <m/>
    <m/>
    <m/>
    <m/>
    <m/>
    <m/>
    <m/>
    <m/>
    <m/>
    <m/>
    <m/>
    <m/>
    <m/>
    <m/>
    <m/>
    <m/>
    <m/>
    <m/>
    <m/>
    <m/>
    <m/>
    <m/>
    <m/>
    <m/>
    <m/>
    <m/>
    <m/>
  </r>
  <r>
    <s v="Intro Informática"/>
    <m/>
    <m/>
    <x v="4"/>
    <s v="10-02-649455343-Me atiende Pablo comenta que están muy saturados de trabajo y no sabe si van a poder dar buen servicio, comento que no tienen compromiso de venta con +O, pendiente de mandar email con modelo colaborativo y porfolio intro@intro-informatica.es Att. Pablo, Si ve que tiene un hueco nos contactará https://www.intro‑informatica.es/ web no disponible. "/>
    <s v="Venta especialista"/>
    <m/>
    <n v="649455343"/>
    <s v="intro@intro-informatica.es"/>
    <m/>
    <s v="A. Informáticos"/>
    <m/>
    <s v="Descripción: Empresa de proyectos IT y soluciones técnicas para empresas. Foco: Conecta Empresas, IP Fija y VPN para cerrar proyectos completos, Microsoft 365 y Seguridad en tu Sede como parte del alcance técnico."/>
    <m/>
    <m/>
    <m/>
    <m/>
    <m/>
    <m/>
    <m/>
    <m/>
    <m/>
    <m/>
    <m/>
    <m/>
    <m/>
    <m/>
    <m/>
    <m/>
    <m/>
    <m/>
    <m/>
    <m/>
    <m/>
    <m/>
    <m/>
    <m/>
    <m/>
    <m/>
    <m/>
    <m/>
  </r>
  <r>
    <s v="OLMOS"/>
    <m/>
    <m/>
    <x v="2"/>
    <s v="10-02 962 05 76 05- Comentan que ahora mismo no tienen ni 10 minutos para hacer una reunión, no están interesados en colaborar muy atareados laboralmente https://iolmos.es/"/>
    <s v="Venta especialista"/>
    <m/>
    <s v="962 05 76 05"/>
    <s v="info@iolmos.es"/>
    <m/>
    <s v="A. Informáticos"/>
    <m/>
    <s v="Descripción: Integrador de soporte y sistemas para pymes. Foco: Conecta PYMES y Backup 4G como pack de arranque, Seguridad en tu Correo para diferenciarse en preventa."/>
    <m/>
    <m/>
    <m/>
    <m/>
    <m/>
    <m/>
    <m/>
    <m/>
    <m/>
    <m/>
    <m/>
    <m/>
    <m/>
    <m/>
    <m/>
    <m/>
    <m/>
    <m/>
    <m/>
    <m/>
    <m/>
    <m/>
    <m/>
    <m/>
    <m/>
    <m/>
    <m/>
    <m/>
  </r>
  <r>
    <s v="ITSICAP"/>
    <m/>
    <m/>
    <x v="5"/>
    <s v="20.02 Reagendado 2.03 |10-02 915 653 276- Angelica reunión el jueves 19 11h. Pendiente mandar el email para reunión angelica.lopez@itsicap.com Lo vemos primero con ella y si avanzamos en la colaboración ya lo habla con central  https://itsicap.com/ "/>
    <s v="Venta especialista"/>
    <m/>
    <s v="915 653 276"/>
    <s v="info@itsicap.com"/>
    <m/>
    <s v="A. Informáticos"/>
    <m/>
    <s v="Descripción: Proveedor de servicios IT con foco en proyectos puntuales. Foco: Conecta Empresas y Network Plus para convertir proyectos en servicios, Seguridad en tu Dispositivo para recurrencia."/>
    <m/>
    <m/>
    <m/>
    <m/>
    <m/>
    <m/>
    <m/>
    <m/>
    <m/>
    <m/>
    <m/>
    <m/>
    <m/>
    <m/>
    <m/>
    <m/>
    <m/>
    <m/>
    <m/>
    <m/>
    <m/>
    <m/>
    <m/>
    <m/>
    <m/>
    <m/>
    <m/>
    <m/>
  </r>
  <r>
    <s v="JGS Informátoca"/>
    <m/>
    <m/>
    <x v="0"/>
    <s v="Cierra a la 13:00. Llamar antes"/>
    <s v="Venta especialista"/>
    <m/>
    <s v="915 25 62 32 "/>
    <m/>
    <m/>
    <m/>
    <m/>
    <s v="Descripción: Integrador TI con capacidad para clientes con varias ubicaciones. Foco: Conecta Empresas, VPN e IP Fija para multi-sede, Workplace y Seguridad en tu Sede para operación distribuida."/>
    <m/>
    <m/>
    <m/>
    <m/>
    <m/>
    <m/>
    <m/>
    <m/>
    <m/>
    <m/>
    <m/>
    <m/>
    <m/>
    <m/>
    <m/>
    <m/>
    <m/>
    <m/>
    <m/>
    <m/>
    <m/>
    <m/>
    <m/>
    <m/>
    <m/>
    <m/>
    <m/>
    <m/>
  </r>
  <r>
    <s v="JGN Informática"/>
    <m/>
    <m/>
    <x v="4"/>
    <s v="10-02 946 00 57 00 -Me atiende Sara que llame mañana por la mañana que Javier su jefe ha tenido que marcharse por una urgencia y es el que se encarga de estos temas.11-02 946 00 57 00-No disponible.12-02 946 00 57 00-Me atiende Sara, probar a las 17:30 por si esta Javier responsable. Sino llamar mañana. 946 00 57 00-No disponible 17:30"/>
    <s v="Venta especialista"/>
    <m/>
    <s v="946 00 57 00 "/>
    <s v="info@jgnsistemas.com"/>
    <m/>
    <s v="A. Informáticos"/>
    <m/>
    <s v="Descripción: Empresa de mantenimiento informático con base estable de clientes pymes. Foco: Conecta PYMES y Backup 4G como estándar, Seguridad en tu Sede para aumentar ARPA mensual."/>
    <m/>
    <m/>
    <m/>
    <m/>
    <m/>
    <m/>
    <m/>
    <m/>
    <m/>
    <m/>
    <m/>
    <m/>
    <m/>
    <m/>
    <m/>
    <m/>
    <m/>
    <m/>
    <m/>
    <m/>
    <m/>
    <m/>
    <m/>
    <m/>
    <m/>
    <m/>
    <m/>
    <m/>
  </r>
  <r>
    <s v="Kernelia"/>
    <m/>
    <m/>
    <x v="3"/>
    <s v="10-02 963732752-No disponible.https://www.kernelia.com/ 11-02 963732752-No disponible 12-02 963732752-No disponible.16-02 963732752-No disponible"/>
    <s v="Venta especialista"/>
    <m/>
    <n v="963732752"/>
    <s v="info@kernelia.com"/>
    <m/>
    <s v="A. Informáticos"/>
    <m/>
    <s v="Descripción: Proveedor IT que cubre sistemas y soporte para empresas. Foco: Conecta PYMES, Microsoft 365 y Backup Microsoft 365 para ofrecer oficina digital completa."/>
    <m/>
    <m/>
    <m/>
    <m/>
    <m/>
    <m/>
    <m/>
    <m/>
    <m/>
    <m/>
    <m/>
    <m/>
    <m/>
    <m/>
    <m/>
    <m/>
    <m/>
    <m/>
    <m/>
    <m/>
    <m/>
    <m/>
    <m/>
    <m/>
    <m/>
    <m/>
    <m/>
    <m/>
  </r>
  <r>
    <s v="Kit Informática"/>
    <m/>
    <m/>
    <x v="2"/>
    <s v="12-02 963931866 tlf. no existe 13-02 963 379 270- Ana Maria comenta que solo hacen reparaciones que rara vez han vendido equipos y  a particulares, que no cree que les encaje, poco receptiva."/>
    <s v="Venta especialista"/>
    <m/>
    <n v="963931866"/>
    <s v="kit@kit-informatica.com"/>
    <m/>
    <s v="A. Informáticos"/>
    <m/>
    <s v="Descripción: Integrador TI de proximidad enfocado a pymes locales. Foco: Conecta PYMES y Backup 4G para aumentar margen, Seguridad en tu Sede como valor añadido sencillo."/>
    <m/>
    <m/>
    <m/>
    <m/>
    <m/>
    <m/>
    <m/>
    <m/>
    <m/>
    <m/>
    <m/>
    <m/>
    <m/>
    <m/>
    <m/>
    <m/>
    <m/>
    <m/>
    <m/>
    <m/>
    <m/>
    <m/>
    <m/>
    <m/>
    <m/>
    <m/>
    <m/>
    <m/>
  </r>
  <r>
    <s v="Mariskalnet Informática"/>
    <m/>
    <m/>
    <x v="7"/>
    <s v="12-02 983800956-Tlf No corresponde, molduras mariskal  13-02 983 812 710-No disponible.13-02 983 812 710-Me atiende Roberto, me pasa con Emilio responsable, quiere colaborar con nosotros necesita vender fibra-conectividad a sus clientes, pendiente de mandar reunión Lunes 16 a las 17h.  emilio@mariskal.net MUY RECEPTIVO"/>
    <s v="Venta especialista"/>
    <m/>
    <n v="983800956"/>
    <s v="mariskal@mariskal.com"/>
    <m/>
    <s v="A. Informáticos"/>
    <m/>
    <s v="Descripción: MSP orientado a redes y soporte con clientes más avanzados. Foco: Conecta Empresas, VPN e IP Fija para entornos multi-sede, Network Plus para gestión de red."/>
    <m/>
    <m/>
    <m/>
    <m/>
    <m/>
    <m/>
    <m/>
    <m/>
    <m/>
    <m/>
    <m/>
    <m/>
    <m/>
    <m/>
    <m/>
    <m/>
    <m/>
    <m/>
    <m/>
    <m/>
    <m/>
    <m/>
    <m/>
    <m/>
    <m/>
    <m/>
    <m/>
    <m/>
  </r>
  <r>
    <s v="MasterSystem"/>
    <m/>
    <m/>
    <x v="4"/>
    <s v="11-02- 963776042-Me atiende Javier, es la persona responsable pendiente mandar modelo y porfolio a javier@mastersystem.es Att.Javier Quiere ver primero el porfolio para ver si le encaja https://mastersystemsl.com/ desarrolladores. "/>
    <s v="Venta especialista"/>
    <m/>
    <n v="963776042"/>
    <s v="contacto@mastersystem.es"/>
    <m/>
    <s v="A. Informáticos"/>
    <m/>
    <s v="Descripción: Proveedor de servicios IT con amplia experiencia y cartera diversa. Foco: Conecta Empresas y Backup 4G como base, Workplace y Seguridad gestionada para bundles repetibles."/>
    <m/>
    <m/>
    <m/>
    <m/>
    <m/>
    <m/>
    <m/>
    <m/>
    <m/>
    <m/>
    <m/>
    <m/>
    <m/>
    <m/>
    <m/>
    <m/>
    <m/>
    <m/>
    <m/>
    <m/>
    <m/>
    <m/>
    <m/>
    <m/>
    <m/>
    <m/>
    <m/>
    <m/>
  </r>
  <r>
    <s v="MCB Informática"/>
    <m/>
    <m/>
    <x v="2"/>
    <s v="11-02 915542992- No interesa y cuelgan a presentar posible colaboración www.mcb-informatica.com"/>
    <s v="Venta especialista"/>
    <m/>
    <n v="915542992"/>
    <s v="comercial@mcb-informatica.com"/>
    <m/>
    <s v="A. Informáticos"/>
    <m/>
    <s v="Descripción: Empresa de mantenimiento IT con foco en pymes. Foco: Conecta PYMES, Workplace y Seguridad en tu Dispositivo para subir ingreso mensual por cliente."/>
    <m/>
    <m/>
    <m/>
    <m/>
    <m/>
    <m/>
    <m/>
    <m/>
    <m/>
    <m/>
    <m/>
    <m/>
    <m/>
    <m/>
    <m/>
    <m/>
    <m/>
    <m/>
    <m/>
    <m/>
    <m/>
    <m/>
    <m/>
    <m/>
    <m/>
    <m/>
    <m/>
    <m/>
  </r>
  <r>
    <s v="Minsatek"/>
    <m/>
    <m/>
    <x v="2"/>
    <s v="11-02 943949494-No está interesado es el dueño comenta que no quiere vender productos externos. https://www.minsatek.com/"/>
    <s v="Venta especialista"/>
    <m/>
    <n v="943949494"/>
    <s v="info@minsatek.com"/>
    <m/>
    <s v="A. Informáticos"/>
    <m/>
    <s v="Descripción: Proveedor de servicios tecnológicos para empresas. Foco: Conecta Empresas y Backup 4G, Seguridad en tu Sede para reforzar su propuesta actual."/>
    <m/>
    <m/>
    <m/>
    <m/>
    <m/>
    <m/>
    <m/>
    <m/>
    <m/>
    <m/>
    <m/>
    <m/>
    <m/>
    <m/>
    <m/>
    <m/>
    <m/>
    <m/>
    <m/>
    <m/>
    <m/>
    <m/>
    <m/>
    <m/>
    <m/>
    <m/>
    <m/>
    <m/>
  </r>
  <r>
    <s v="Nartex Informática"/>
    <m/>
    <m/>
    <x v="3"/>
    <s v="11-02 976427283-No disponible. https://www.nartexsoft.com/ Desarrolladores. 12-02 976427283-No disponible. 13-02 976427283-No disponible.16-02 976427283-No disponible 03-03 976427283-No disponible"/>
    <s v="Venta especialista"/>
    <m/>
    <n v="976427283"/>
    <s v="info@nartexinformatica.com"/>
    <m/>
    <s v="A. Informáticos"/>
    <m/>
    <s v="Descripción: Integrador TI generalista con clientes pymes. Foco: Conecta PYMES, Network Plus y Seguridad en tu Correo para vender “pyme protegida”."/>
    <m/>
    <m/>
    <m/>
    <m/>
    <m/>
    <m/>
    <m/>
    <m/>
    <m/>
    <m/>
    <m/>
    <m/>
    <m/>
    <m/>
    <m/>
    <m/>
    <m/>
    <m/>
    <m/>
    <m/>
    <m/>
    <m/>
    <m/>
    <m/>
    <m/>
    <m/>
    <m/>
    <m/>
  </r>
  <r>
    <s v="nbGroup"/>
    <m/>
    <m/>
    <x v="4"/>
    <s v="11-02-933931201-No disponible https://www.nbgroup.es/11-02-933931201-Me atiende Maria de estas cuestiones se encarga Daniel, pendiente de mandar email con porfolio y modelo a  dsanchez@nbgroup.es Att. Daniel Sánchez, https://www.nbgroup.es/"/>
    <s v="Venta especialista"/>
    <m/>
    <n v="933931201"/>
    <s v="nbsystems@nbgroup.es"/>
    <m/>
    <s v="A. Informáticos"/>
    <m/>
    <s v="Descripción: Grupo tecnológico con estructura comercial y clientes de mayor tamaño. Foco: Conecta Empresas, VPN y IP Fija para multi-sede, Workplace y Seguridad en tu Sede para clientes mid-market."/>
    <m/>
    <m/>
    <m/>
    <m/>
    <m/>
    <m/>
    <m/>
    <m/>
    <m/>
    <m/>
    <m/>
    <m/>
    <m/>
    <m/>
    <m/>
    <m/>
    <m/>
    <m/>
    <m/>
    <m/>
    <m/>
    <m/>
    <m/>
    <m/>
    <m/>
    <m/>
    <m/>
    <m/>
  </r>
  <r>
    <s v="Nexe Informàtica"/>
    <m/>
    <m/>
    <x v="6"/>
    <s v="10-02 601246005-Pendiente mandar email reunión con Carles responsable miércoles 18 a las 17h. carles@nexeinformatica.com  https://www.nexeinformatica.com/ "/>
    <s v="Venta especialista"/>
    <m/>
    <n v="601246005"/>
    <s v="info@nexeinformatica.com"/>
    <m/>
    <s v="A. Informáticos"/>
    <m/>
    <s v="Descripción: Especialista en web, cloud y hosting para empresas. Foco: Conecta PYMES y Backup 4G para asegurar proyectos, Microsoft 365 y Backup M365 como complemento cloud."/>
    <m/>
    <m/>
    <m/>
    <m/>
    <m/>
    <m/>
    <m/>
    <m/>
    <m/>
    <m/>
    <m/>
    <m/>
    <m/>
    <m/>
    <m/>
    <m/>
    <m/>
    <m/>
    <m/>
    <m/>
    <m/>
    <m/>
    <m/>
    <m/>
    <m/>
    <m/>
    <m/>
    <m/>
  </r>
  <r>
    <s v="Notebuk"/>
    <m/>
    <m/>
    <x v="4"/>
    <s v="11-02 944004981-Me atiende Rosario, de estas cuestiones se encarga Mikel pendiente de mandar email con el modelo a mikel@notebuk.com Att. Mikel Pastor https://notebuk.com/"/>
    <s v="Venta especialista"/>
    <m/>
    <n v="944004981"/>
    <s v="info@notebuk.com"/>
    <m/>
    <s v="A. Informáticos"/>
    <m/>
    <s v="Descripción: Consultora IT orientada a servicios profesionales. Foco: Microsoft 365 y Seguridad en tu Correo como base, Conecta PYMES para cerrar el servicio completo."/>
    <m/>
    <m/>
    <m/>
    <m/>
    <m/>
    <m/>
    <m/>
    <m/>
    <m/>
    <m/>
    <m/>
    <m/>
    <m/>
    <m/>
    <m/>
    <m/>
    <m/>
    <m/>
    <m/>
    <m/>
    <m/>
    <m/>
    <m/>
    <m/>
    <m/>
    <m/>
    <m/>
    <m/>
  </r>
  <r>
    <s v="Nubeado"/>
    <m/>
    <m/>
    <x v="3"/>
    <s v="11-02 955862595-No disponible. https://www.nubeado.com/12-02 955862595-No disponible 13-02 955862595-No disponible 17-02 955862595-No disponible"/>
    <s v="Venta especialista"/>
    <m/>
    <n v="955862595"/>
    <s v="comercial@nubeado.com"/>
    <m/>
    <s v="A. Informáticos"/>
    <m/>
    <s v="Descripción: Empresa de impresión y gestión documental para oficinas. Foco: Conecta PYMES y Backup 4G, Seguridad en tu Correo para reforzar propuesta de oficina conectada."/>
    <m/>
    <m/>
    <m/>
    <m/>
    <m/>
    <m/>
    <m/>
    <m/>
    <m/>
    <m/>
    <m/>
    <m/>
    <m/>
    <m/>
    <m/>
    <m/>
    <m/>
    <m/>
    <m/>
    <m/>
    <m/>
    <m/>
    <m/>
    <m/>
    <m/>
    <m/>
    <m/>
    <m/>
  </r>
  <r>
    <s v="Ofiman"/>
    <m/>
    <m/>
    <x v="4"/>
    <s v="11-02 936682804- Gk comenta que mandamos email pendiente a ofiman@ofiman.com sin att. Y que si les interesa, se pondrán en contacto. No muy receptiva. https://www.ofiman.com/"/>
    <s v="Venta especialista"/>
    <m/>
    <n v="936682804"/>
    <s v="ofiman@ofiman.com"/>
    <m/>
    <s v="A. Informáticos"/>
    <m/>
    <s v="Descripción: Proveedor de servicios IT con soporte recurrente. Foco: Conecta PYMES y Backup 4G para estandarizar clientes, Seguridad en tu Sede para recurrencia."/>
    <m/>
    <m/>
    <m/>
    <m/>
    <m/>
    <m/>
    <m/>
    <m/>
    <m/>
    <m/>
    <m/>
    <m/>
    <m/>
    <m/>
    <m/>
    <m/>
    <m/>
    <m/>
    <m/>
    <m/>
    <m/>
    <m/>
    <m/>
    <m/>
    <m/>
    <m/>
    <m/>
    <m/>
  </r>
  <r>
    <s v="Querry"/>
    <m/>
    <m/>
    <x v="4"/>
    <s v="11-02 952930195-No disponible. https://www.querry.com/12-02 952930195-No disponible.13-02 952930195-No disponible.16-02 952930195-No disponible. 03-03 952930195-No disponible 04-03 952962540- Me atiende gk comenta que hay que para hablar con el responsable tiene que ser vía email pendiente de enviar modelo a querry@querry.es Att. Javier Martin."/>
    <s v="Venta especialista"/>
    <m/>
    <n v="952930195"/>
    <s v="info@querry.es"/>
    <m/>
    <s v="A. Informáticos"/>
    <m/>
    <s v="Descripción: Integrador TI orientado a pymes con servicios generalistas. Foco: Conecta PYMES y Backup 4G como pack de entrada, Seguridad en tu Sede para escalar a clientes más críticos."/>
    <m/>
    <m/>
    <m/>
    <m/>
    <m/>
    <m/>
    <m/>
    <m/>
    <m/>
    <m/>
    <m/>
    <m/>
    <m/>
    <m/>
    <m/>
    <m/>
    <m/>
    <m/>
    <m/>
    <m/>
    <m/>
    <m/>
    <m/>
    <m/>
    <m/>
    <m/>
    <m/>
    <m/>
  </r>
  <r>
    <s v="RMO"/>
    <m/>
    <m/>
    <x v="3"/>
    <s v="11-02 981173441-Tlf únicamente de servicio técnico 902 27 82 79-tlf no valido  https://rmo.es/ 17-02 952930195-No disponible. "/>
    <s v="Venta especialista"/>
    <m/>
    <n v="981173441"/>
    <s v="ventas@rmo.es"/>
    <m/>
    <s v="A. Informáticos"/>
    <m/>
    <s v="Integrador TI, donde el programa permite estandarizar un pack de entrada con conectividad y escalar a operación completa."/>
    <m/>
    <m/>
    <m/>
    <m/>
    <m/>
    <m/>
    <m/>
    <m/>
    <m/>
    <m/>
    <m/>
    <m/>
    <m/>
    <m/>
    <m/>
    <m/>
    <m/>
    <m/>
    <m/>
    <m/>
    <m/>
    <m/>
    <m/>
    <m/>
    <m/>
    <m/>
    <m/>
    <m/>
  </r>
  <r>
    <s v="S2 Informática"/>
    <m/>
    <m/>
    <x v="4"/>
    <s v="11-02 943490030-No disponible. https://www.s2informatica.net/12-02 943490030-Me atiende Jesús, que de estos temas se encarga el gerente, Mail mandado a comercial@s2informatica.net Att. Jesus  a las 11:29"/>
    <s v="Venta especialista"/>
    <m/>
    <n v="943490030"/>
    <s v="comercial@s2informatica.net"/>
    <m/>
    <s v="A. Informáticos"/>
    <m/>
    <s v="Descripción: Integrador TI orientado a PYMEs, especializado en sistemas, soporte y proyectos IT recurrentes. Foco: Conecta PYMES como estándar de cliente, Backup 4G para continuidad, IP Fija para entornos técnicos y Seguridad en tu Sede para paquetizar servicios gestionados."/>
    <m/>
    <m/>
    <m/>
    <m/>
    <m/>
    <m/>
    <m/>
    <m/>
    <m/>
    <m/>
    <m/>
    <m/>
    <m/>
    <m/>
    <m/>
    <m/>
    <m/>
    <m/>
    <m/>
    <m/>
    <m/>
    <m/>
    <m/>
    <m/>
    <m/>
    <m/>
    <m/>
    <m/>
  </r>
  <r>
    <s v="Seinfo"/>
    <m/>
    <m/>
    <x v="3"/>
    <s v="11-02 976390747-No disponible. www.seinfo.es 12-02 976390747-No disponible 16-02 976390747-No disponible.17-02 976390747-No disponible"/>
    <s v="Venta especialista"/>
    <m/>
    <n v="976390747"/>
    <s v="info@seinfozaragoza.com"/>
    <m/>
    <s v="A. Informáticos"/>
    <m/>
    <s v="Descripción: Empresa de servicios informáticos para PYMEs, centrada en soporte, infraestructura y continuidad operativa. Foco: Conecta Empresas/Fibra profesional, Backup 4G, Network Plus para red gestionada y Seguridad en tu Sede como base de contratos recurrentes."/>
    <m/>
    <m/>
    <m/>
    <m/>
    <m/>
    <m/>
    <m/>
    <m/>
    <m/>
    <m/>
    <m/>
    <m/>
    <m/>
    <m/>
    <m/>
    <m/>
    <m/>
    <m/>
    <m/>
    <m/>
    <m/>
    <m/>
    <m/>
    <m/>
    <m/>
    <m/>
    <m/>
    <m/>
  </r>
  <r>
    <s v="Sistek"/>
    <m/>
    <m/>
    <x v="4"/>
    <s v="11-02 943473998-Me atiende Javi comenta que no cree que les interese pero que mandemos email con el porfolio por si le encaja, pendiente de mandar email a sat@sistekinformatica.com Att. Javi https://www.sistekinformatica.com/ "/>
    <s v="Venta especialista"/>
    <m/>
    <n v="943473998"/>
    <s v="comercial@sistekinformatica.com"/>
    <m/>
    <s v="A. Informáticos"/>
    <m/>
    <s v="Descripción: Proveedor de servicios informáticos y redes en entorno PYME, con fuerte componente de gestión y soporte. Foco: Conecta Empresas, VPN entre sedes, Network Plus para gestión de red, Backup 4G y Seguridad en tu Sede para continuidad de negocio."/>
    <m/>
    <m/>
    <m/>
    <m/>
    <m/>
    <m/>
    <m/>
    <m/>
    <m/>
    <m/>
    <m/>
    <m/>
    <m/>
    <m/>
    <m/>
    <m/>
    <m/>
    <m/>
    <m/>
    <m/>
    <m/>
    <m/>
    <m/>
    <m/>
    <m/>
    <m/>
    <m/>
    <m/>
  </r>
  <r>
    <s v="Tecnifip"/>
    <m/>
    <m/>
    <x v="4"/>
    <s v="11-02 955660824-No disponible https://tecnifip.com/12-02 955660824-Me atiende Rafael comenta que él es un trabajador, tienen alto volumen de trabajo y hablar con el responsable José Alberto complicado, pendiente mandar email a tecnifip@tecnifip.com Att. José Alberto. "/>
    <s v="Venta especialista"/>
    <m/>
    <n v="955660824"/>
    <s v="tecnifip@tecnifip.com"/>
    <m/>
    <s v="A. Informáticos"/>
    <m/>
    <s v="Descripción: Especialista en sistemas y redes para empresas, orientado a proyectos técnicos y despliegues de infraestructura. Foco: Conecta Empresas, IP Fija, Seguridad en tu Sede y Backup 4G para reforzar y cerrar proyectos IT completos."/>
    <m/>
    <m/>
    <m/>
    <m/>
    <m/>
    <m/>
    <m/>
    <m/>
    <m/>
    <m/>
    <m/>
    <m/>
    <m/>
    <m/>
    <m/>
    <m/>
    <m/>
    <m/>
    <m/>
    <m/>
    <m/>
    <m/>
    <m/>
    <m/>
    <m/>
    <m/>
    <m/>
    <m/>
  </r>
  <r>
    <s v="TIAL2"/>
    <m/>
    <m/>
    <x v="3"/>
    <s v="11-02 934590604-No disponible. https://tial2.webnode.es/12-02 934590604-Tlf. erróneo. 930 10 72 38 -no existe o no disponible. https://tial2.webnode.es/ 13-02 930 10 72 38 -no existe o no disponible. "/>
    <s v="Venta especialista"/>
    <m/>
    <n v="934590604"/>
    <s v="info@tial2.com"/>
    <m/>
    <s v="A. Informáticos"/>
    <m/>
    <s v="Descripción: Empresa tecnológica con servicios IT y cloud para PYMEs, enfocada en simplificar la adopción tecnológica. Foco: Conecta PYMES/Empresas, Microsoft 365, Seguridad en tu Correo y Backup Microsoft 365 para cerrar soluciones completas."/>
    <m/>
    <m/>
    <m/>
    <m/>
    <m/>
    <m/>
    <m/>
    <m/>
    <m/>
    <m/>
    <m/>
    <m/>
    <m/>
    <m/>
    <m/>
    <m/>
    <m/>
    <m/>
    <m/>
    <m/>
    <m/>
    <m/>
    <m/>
    <m/>
    <m/>
    <m/>
    <m/>
    <m/>
  </r>
  <r>
    <s v="TISS"/>
    <m/>
    <m/>
    <x v="4"/>
    <s v="11-02 943316675-No disponible. https://tiss.es/12-02 943316675-No disponible. 13-02 943316675-Me atiende Ana que su compañero el que se encarga esta de baja para largo plazo y no pinta bien, le parece bastante interesante la propuesta pero no decide pendiente mandar email anam@tiss.es Att. Ana https://tiss.es/"/>
    <s v="Venta especialista"/>
    <m/>
    <n v="943316675"/>
    <s v="tiss@tiss.es"/>
    <m/>
    <s v="A. Informáticos"/>
    <m/>
    <s v="Descripción: Proveedor IT orientado a servicios gestionados y soporte a empresas. Foco: Conecta PYMES, Centralita en la nube, Seguridad en tu Sede y Seguridad en tu Correo como bundles repetibles para captación rápida."/>
    <m/>
    <m/>
    <m/>
    <m/>
    <m/>
    <m/>
    <m/>
    <m/>
    <m/>
    <m/>
    <m/>
    <m/>
    <m/>
    <m/>
    <m/>
    <m/>
    <m/>
    <m/>
    <m/>
    <m/>
    <m/>
    <m/>
    <m/>
    <m/>
    <m/>
    <m/>
    <m/>
    <m/>
  </r>
  <r>
    <s v="Two Rockets"/>
    <m/>
    <m/>
    <x v="4"/>
    <s v="11-02 937376338-No disponible. https://tworockets.es/12-02 937376338-No disponible.13-02 937376338-No disponible.17-02 937376338-No disponible. 18-02 937376338-No disponible 03-03 937376338-No disponible 04-03 937376338-Me atienden de soporte que la chica que se encarga es Esther de administración llamar mañana sobre las 10. 05-03 937376338-No disponible. 09-03 937376338-No disponible. 11-03 937376338- Me atiende Esther de administración comenta que mandemos email pendiente enviar a hola@tworockets.es sin att. Si les encaja hacemos reunión comenta."/>
    <s v="Venta especialista"/>
    <m/>
    <n v="937376338"/>
    <s v="hola@tworockets.es"/>
    <m/>
    <s v="A. Informáticos"/>
    <m/>
    <s v="Descripción: Empresa de servicios informáticos para PYMEs, centrada en soporte, sistemas y continuidad. Foco: Conecta PYMES, Backup 4G y Seguridad en tu Sede como capa base de toda su oferta IT."/>
    <m/>
    <m/>
    <m/>
    <m/>
    <m/>
    <m/>
    <m/>
    <m/>
    <m/>
    <m/>
    <m/>
    <m/>
    <m/>
    <m/>
    <m/>
    <m/>
    <m/>
    <m/>
    <m/>
    <m/>
    <m/>
    <m/>
    <m/>
    <m/>
    <m/>
    <m/>
    <m/>
    <m/>
  </r>
  <r>
    <s v="Vilamedi"/>
    <m/>
    <m/>
    <x v="2"/>
    <s v="10-02 933210339-No disponible. http://www.vilamedi.com 10-02 933210339-Comenta que no están interesados en colaborar que ellos ya venden sus propias soluciones digitales. http://www.vilamedi.com"/>
    <s v="Venta especialista"/>
    <m/>
    <n v="933210339"/>
    <s v="info@vilamedi.com"/>
    <m/>
    <s v="A. Informáticos"/>
    <m/>
    <s v="Descripción: Consultora IT integral para PYMEs, con foco en productividad, sistemas y servicios gestionados. Foco: Conecta PYMES, Microsoft 365, Backup Microsoft 365 y Seguridad en tu Correo para acelerar cierres comerciales."/>
    <m/>
    <m/>
    <m/>
    <m/>
    <m/>
    <m/>
    <m/>
    <m/>
    <m/>
    <m/>
    <m/>
    <m/>
    <m/>
    <m/>
    <m/>
    <m/>
    <m/>
    <m/>
    <m/>
    <m/>
    <m/>
    <m/>
    <m/>
    <m/>
    <m/>
    <m/>
    <m/>
    <m/>
  </r>
  <r>
    <s v="Visualcom"/>
    <m/>
    <m/>
    <x v="3"/>
    <s v="11-02 976232729-No disponible. https://visualcom.es/12-02 976232729-No disponible.13-02 976232729-No disponible.16-02 976232729-No disponible."/>
    <s v="Venta especialista"/>
    <m/>
    <n v="976232729"/>
    <s v="info@visualcom.es"/>
    <m/>
    <s v="A. Informáticos"/>
    <m/>
    <s v="Descripción: Proveedor de redes y servicios IT con experiencia en entornos multi-sede y conectividad avanzada. Foco: Conecta Empresas, VPN, Network Plus, Backup 4G e IP Fija para escalar clientes multi-sede con red gestionada."/>
    <m/>
    <m/>
    <m/>
    <m/>
    <m/>
    <m/>
    <m/>
    <m/>
    <m/>
    <m/>
    <m/>
    <m/>
    <m/>
    <m/>
    <m/>
    <m/>
    <m/>
    <m/>
    <m/>
    <m/>
    <m/>
    <m/>
    <m/>
    <m/>
    <m/>
    <m/>
    <m/>
    <m/>
  </r>
  <r>
    <s v="Zaranet"/>
    <m/>
    <m/>
    <x v="3"/>
    <s v="11-02 876163400-No disponible.  https://www.zaranet.es/ web no activa 12-02 876163400-No disponible.17-02 876163400-No disponible.  03-03 876163400-No disponible"/>
    <s v="Venta especialista"/>
    <m/>
    <n v="876163400"/>
    <s v="info@zaranet.com"/>
    <m/>
    <s v="A. Informáticos"/>
    <m/>
    <s v="Proveedor de redes y servicios IT, con experiencia en entornos multi-sede y conectividad avanzada. Foco complemento: VPN, red gestionada, backup de acceso y seguridad perimetral para escalar clientes multi-sede."/>
    <m/>
    <m/>
    <m/>
    <m/>
    <m/>
    <m/>
    <m/>
    <m/>
    <m/>
    <m/>
    <m/>
    <m/>
    <m/>
    <m/>
    <m/>
    <m/>
    <m/>
    <m/>
    <m/>
    <m/>
    <m/>
    <m/>
    <m/>
    <m/>
    <m/>
    <m/>
    <m/>
    <m/>
  </r>
  <r>
    <s v="MicroAlcala"/>
    <m/>
    <m/>
    <x v="4"/>
    <s v="11-02 918 809 961-Hablo con Fran responsable, no sabe si ahora mismo le podría encajar porque están con un proyecto grande pero que mandemos email, pendiente mandar modelo y porfolio a fran.fernandez@microalcala.com Att. Fran Fernández https://microalcala.com/"/>
    <s v="Venta especialista"/>
    <m/>
    <s v="918 809 961"/>
    <m/>
    <m/>
    <s v="A. Informáticos"/>
    <m/>
    <s v="Empresa especializada en mantenimiento informático, soporte técnico a PYMES, reparación de equipos, redes y recuperación de datos en Alcalá de Henares. Orientados a continuidad operativa de pequeñas empresas. FOCO: Conecta PYMES, Network Plus, Seguridad en Tu Sede, Seguridad en Tu Dispositivo, Microsoft 365, Workplace."/>
    <m/>
    <m/>
    <m/>
    <m/>
    <m/>
    <m/>
    <m/>
    <m/>
    <m/>
    <m/>
    <m/>
    <m/>
    <m/>
    <m/>
    <m/>
    <m/>
    <m/>
    <m/>
    <m/>
    <m/>
    <m/>
    <m/>
    <m/>
    <m/>
    <m/>
    <m/>
    <m/>
    <m/>
  </r>
  <r>
    <s v="MicroLab"/>
    <m/>
    <m/>
    <x v="4"/>
    <s v="12-02 918 288 188-  Email enviado a madrid@microlabhard.es  sin Att. Dicen que lo miran pero que no creen que estén interesados"/>
    <s v="Venta especialista"/>
    <m/>
    <s v="918 288 188"/>
    <s v="contacta@microlabhard.es"/>
    <m/>
    <s v="A. Informáticos"/>
    <m/>
    <s v="Proveedor de mantenimiento informático en Madrid, gestión integral IT, protección de datos, servidores y soluciones cloud para empresas. Trabajan con cliente PYME recurrente. FOCO: Conecta Empresas, IPs Fijas, Network Plus, Seguridad Gestionada, Backup Microsoft 365, Workplace."/>
    <m/>
    <m/>
    <m/>
    <m/>
    <m/>
    <m/>
    <m/>
    <m/>
    <m/>
    <m/>
    <m/>
    <m/>
    <m/>
    <m/>
    <m/>
    <m/>
    <m/>
    <m/>
    <m/>
    <m/>
    <m/>
    <m/>
    <m/>
    <m/>
    <m/>
    <m/>
    <m/>
    <m/>
  </r>
  <r>
    <s v="INTGES (Inyges)"/>
    <m/>
    <m/>
    <x v="3"/>
    <s v="12-02 918 809 961-No disponible. https://inyges.com/13-02-918 809 961No disponible 13-02-918 809 961No disponible. 17-02-918 809 961- Tlf. erróneo"/>
    <s v="Venta especialista"/>
    <m/>
    <s v="918 809 961"/>
    <s v="info@inyges.com"/>
    <m/>
    <s v="A. Informáticos"/>
    <m/>
    <s v="Empresa de servicios tecnológicos y mantenimiento informático para empresas, especializada en soporte técnico, redes corporativas y seguridad IT. FOCO: Conecta Empresas VPN, IPs Fijas, SuperLAN, Seguridad en Tu Sede, Ciber Protección Red Móvil, Big PYME."/>
    <m/>
    <m/>
    <m/>
    <m/>
    <m/>
    <m/>
    <m/>
    <m/>
    <m/>
    <m/>
    <m/>
    <m/>
    <m/>
    <m/>
    <m/>
    <m/>
    <m/>
    <m/>
    <m/>
    <m/>
    <m/>
    <m/>
    <m/>
    <m/>
    <m/>
    <m/>
    <m/>
    <m/>
  </r>
  <r>
    <s v="SIBI Soluciones"/>
    <m/>
    <m/>
    <x v="4"/>
    <s v="12-02 943 569 247-Tlf dado alta servicio no disponible  669704653-No disponible https://www.sibisoluciones.com/13-02 669704653-No disponible 16-02 669704653-No disponible 03-03 943 569 247 -Tlf dado alta servicio no disponible  669704653-No disponible  06-03 943 38 32 65-Me atiende Imanol comenta que se encarga su compañero Javi y me facilita este tlf. 644064487  06-03 644064487-No disponible.09-03 644064487-No disponible."/>
    <s v="Venta especialista"/>
    <m/>
    <s v="943 569 247"/>
    <s v="info@sibisoluciones.com"/>
    <m/>
    <s v="A. Informáticos"/>
    <m/>
    <s v="Integrador TIC en Gipuzkoa que ofrece mantenimiento IT, desarrollo web, ciberseguridad y soluciones digitales para PYMES. Perfil muy orientado a digitalización empresarial. FOCO: Presencia Digital con IA, Web Empresas, E-Commerce Empresas, Microsoft 365, Seguridad en Tu Correo, Seguridad Gestionada."/>
    <m/>
    <m/>
    <m/>
    <m/>
    <m/>
    <m/>
    <m/>
    <m/>
    <m/>
    <m/>
    <m/>
    <m/>
    <m/>
    <m/>
    <m/>
    <m/>
    <m/>
    <m/>
    <m/>
    <m/>
    <m/>
    <m/>
    <m/>
    <m/>
    <m/>
    <m/>
    <m/>
    <m/>
  </r>
  <r>
    <s v="ATIC"/>
    <m/>
    <m/>
    <x v="4"/>
    <s v="12-02 Me atiende Ireya ella no se encarga, Mail enviado a administracion@euritaxconsultores.com sin att. Si les interesa nos contactan vía email, poco receptiva. https://www.aticsoft.com/"/>
    <s v="Venta especialista"/>
    <m/>
    <s v="943 316 006"/>
    <s v="atic@inform-atic.com"/>
    <m/>
    <s v="A. Informáticos"/>
    <m/>
    <s v="Consultoría informática especializada en implantación de sistemas, desarrollo software y mantenimiento de infraestructuras IT para empresas industriales y de servicios. FOCO: Conecta Empresas, Backup 4G, IPs Fijas, Network Plus, Seguridad Gestionada Avanzada, Workplace."/>
    <m/>
    <m/>
    <m/>
    <m/>
    <m/>
    <m/>
    <m/>
    <m/>
    <m/>
    <m/>
    <m/>
    <m/>
    <m/>
    <m/>
    <m/>
    <m/>
    <m/>
    <m/>
    <m/>
    <m/>
    <m/>
    <m/>
    <m/>
    <m/>
    <m/>
    <m/>
    <m/>
    <m/>
  </r>
  <r>
    <s v="Servilink"/>
    <m/>
    <m/>
    <x v="2"/>
    <s v="12-02 943 369 114-No disponible. https://www.servilink.com/ no activa web.12-02 943 369 114-No le interesa colaborar, no da explicaciones, cuelga https://www.servilink.com/ no activa web."/>
    <s v="Venta especialista"/>
    <m/>
    <s v="943 369 114"/>
    <s v="comercial@servilink.com"/>
    <m/>
    <s v="A. Informáticos"/>
    <m/>
    <s v="Servicio técnico informático en Gipuzkoa orientado a soporte, mantenimiento de equipos, redes, seguridad y diseño web para pequeñas empresas y autónomos. FOCO: Conecta PYMES, Seguridad en Tu Sede, Ciber Protección Red Móvil, Microsoft 365, Gestión de Facturas y Clientes, Centralita Big PYME."/>
    <m/>
    <m/>
    <m/>
    <m/>
    <m/>
    <m/>
    <m/>
    <m/>
    <m/>
    <m/>
    <m/>
    <m/>
    <m/>
    <m/>
    <m/>
    <m/>
    <m/>
    <m/>
    <m/>
    <m/>
    <m/>
    <m/>
    <m/>
    <m/>
    <m/>
    <m/>
    <m/>
    <m/>
  </r>
  <r>
    <s v="DOSYS"/>
    <s v="Estado"/>
    <s v="DETALLE TRACKER OWNER"/>
    <x v="7"/>
    <s v="12-02 943 904 611- Comenta que le puede interesar que le llame sobre las 14:30 que está con un cliente ahora mismo. https://dosys.es/ 943 904 611- comenta que le llame a las 17h que le sigo pillando liado.943 904 611- Jon reunión mañana 13-02 a las 9h. Pendiente de mandar a  jon.saldana@dosys.es "/>
    <s v="Venta especialista"/>
    <m/>
    <s v="943 904 611"/>
    <s v="contacto@dosys.es"/>
    <m/>
    <s v="A. Informáticos"/>
    <m/>
    <s v="Proveedor IT en Donostia con soporte técnico 24/7, ciberseguridad, backup, redes y hosting empresarial. Perfil más técnico y de continuidad de negocio. FOCO: Conecta Empresas VPN, IPs Fijas, SuperLAN, Seguridad Gestionada Premium, Seguridad en Tu Dispositivo, Backup Microsoft 365."/>
    <m/>
    <m/>
    <m/>
    <m/>
    <m/>
    <m/>
    <m/>
    <m/>
    <m/>
    <m/>
    <m/>
    <m/>
    <m/>
    <m/>
    <m/>
    <m/>
    <m/>
    <m/>
    <m/>
    <m/>
    <m/>
    <m/>
    <m/>
    <m/>
    <m/>
    <m/>
    <m/>
    <m/>
  </r>
  <r>
    <s v="SERCONTEC"/>
    <s v="0. Pendiente contactar"/>
    <m/>
    <x v="2"/>
    <s v="12-02 943 887 709-No disponible. https://www.sercontec.es/13-02 943 887 709-No disponible16-02 943 887 709-Me atiende responsable, no interesa colaborar ha trabajado 8 años de comercial y tiene mala experiencia. "/>
    <s v="Venta especialista"/>
    <m/>
    <s v="943 887 709"/>
    <s v="info@sercontec.es"/>
    <m/>
    <s v="A. Informáticos"/>
    <m/>
    <s v="Empresa TIC especializada en redes, ciberseguridad, CRM/ERP y consultoría tecnológica para PYMES y empresas industriales. Foco claro en seguridad y gestión empresarial. FOCO: Network Plus, Seguridad Gestionada Avanzada, Seguridad en Tu Correo, Microsoft 365, Conecta Empresas."/>
    <m/>
    <m/>
    <m/>
    <m/>
    <m/>
    <m/>
    <m/>
    <m/>
    <m/>
    <m/>
    <m/>
    <m/>
    <m/>
    <m/>
    <m/>
    <m/>
    <m/>
    <m/>
    <m/>
    <m/>
    <m/>
    <m/>
    <m/>
    <m/>
    <m/>
    <m/>
    <m/>
    <m/>
  </r>
  <r>
    <s v="KTS"/>
    <s v="0. Pendiente contactar"/>
    <m/>
    <x v="4"/>
    <s v="12-02 943 323 039-Me atiende Urti comenta que el dto. Que se encarga ahora mismo está reunido. Mail Enviado a info@kts.eus sin Att. https://kts.eus/"/>
    <s v="Venta especialista"/>
    <m/>
    <s v="943 323 039"/>
    <s v="info@kts.eus"/>
    <m/>
    <s v="A. Informáticos"/>
    <m/>
    <s v="Integrador tecnológico con servicios ERP, mantenimiento IT, cloud y desarrollo software a medida. Trabaja con empresas estructuradas y procesos digitalizados. FOCO: Conecta Empresas VPN, SuperLAN, IPs Fijas, Workplace, Microsoft 365, Seguridad Gestionada Premium."/>
    <m/>
    <m/>
    <m/>
    <m/>
    <m/>
    <m/>
    <m/>
    <m/>
    <m/>
    <m/>
    <m/>
    <m/>
    <m/>
    <m/>
    <m/>
    <m/>
    <m/>
    <m/>
    <m/>
    <m/>
    <m/>
    <m/>
    <m/>
    <m/>
    <m/>
    <m/>
    <m/>
    <m/>
  </r>
  <r>
    <s v="DUOK"/>
    <s v="0. Pendiente contactar"/>
    <m/>
    <x v="1"/>
    <s v="12-02 943 820 510-Tlf. erróneo es una inmobiliaria. https://duok.com/  943 316 831-No disponible. 943 316 831-Cuelgan al presentarme."/>
    <s v="Venta especialista"/>
    <m/>
    <s v="943 820 510"/>
    <s v="info@duok.com"/>
    <m/>
    <s v="A. Informáticos"/>
    <m/>
    <s v="Empresa IT con amplia trayectoria en mantenimiento de sistemas, redes, virtualización y servicios de soporte a centros educativos y PYMES. FOCO: Conecta PYMES, Seguridad en Tu Dispositivo, Seguridad en Tu Correo, Microsoft 365, Centralita Big PYME, Presencia Digital con IA."/>
    <m/>
    <m/>
    <m/>
    <m/>
    <m/>
    <m/>
    <m/>
    <m/>
    <m/>
    <m/>
    <m/>
    <m/>
    <m/>
    <m/>
    <m/>
    <m/>
    <m/>
    <m/>
    <m/>
    <m/>
    <m/>
    <m/>
    <m/>
    <m/>
    <m/>
    <m/>
    <m/>
    <m/>
  </r>
  <r>
    <s v="LQN Soluciones"/>
    <s v="0. Pendiente contactar"/>
    <m/>
    <x v="2"/>
    <s v="16-02 91 242 60 06-Me atiende Lidia, comenta que las colaboraciones son con Fernando, la veo receptiva, Mail enviado email a info@lqnsoluciones.com Att. Fernando, intento agendar reunión para mañana día 17 a las 11, mandarle ese slot a Fernando y si no le cuadra pues se modifica. Fernando nos comenta que, por ahora, no está interesado en la colaboración. Si más adelante cambia de opinión, nos pondremos en contacto con ustedes."/>
    <s v="Venta especialista"/>
    <m/>
    <s v="91 242 60 06"/>
    <s v="info@lqnsoluciones.com"/>
    <m/>
    <s v="A. Informáticos"/>
    <s v="B88466768"/>
    <s v="Proveedor de mantenimiento y soporte IT integral para pymes/autónomos: mantenimiento informático, consultoría, redes, backup cloud, seguridad y servicios de reparación. Activo en soluciones de redes y continuidad. (LQN SOLUCIONES® -)"/>
    <s v="Conecta Empresas 100M/1G → Soporte LAN/WAN; Backup Cloud (NAS/sync); Seguridad básica IP/FW; Centralita virtual PYMES"/>
    <m/>
    <m/>
    <m/>
    <m/>
    <m/>
    <m/>
    <m/>
    <m/>
    <m/>
    <m/>
    <m/>
    <m/>
    <m/>
    <m/>
    <m/>
    <m/>
    <m/>
    <m/>
    <m/>
    <m/>
    <m/>
    <m/>
    <m/>
    <m/>
    <m/>
    <m/>
    <m/>
  </r>
  <r>
    <s v="PC Chamartín"/>
    <s v="0. Pendiente contactar"/>
    <m/>
    <x v="6"/>
    <s v="13-02 91 001 12 76 Me atiende Martín, comenta que está solo en la empresa, ya es distribuidor de O2,MAIL ENVIADO para reunión Miércoles 18 a las 09:30 info@pcchamartin.com  -https://www.pcchamartin.com"/>
    <s v="Venta especialista"/>
    <m/>
    <s v="91 001 12 76"/>
    <s v="info@pc-chamartin.com"/>
    <m/>
    <s v="A. Informáticos"/>
    <m/>
    <s v="Tienda y servicio técnico de informática en Madrid con reparación de equipos y redes, atención a pymes y particulares."/>
    <s v="Conecta Empresas 100M; Seguridad básica; Soporte 4G Backup; Gestión SIM M2M"/>
    <m/>
    <m/>
    <m/>
    <m/>
    <m/>
    <m/>
    <m/>
    <m/>
    <m/>
    <m/>
    <m/>
    <m/>
    <m/>
    <m/>
    <m/>
    <m/>
    <m/>
    <m/>
    <m/>
    <m/>
    <m/>
    <m/>
    <m/>
    <m/>
    <m/>
    <m/>
    <m/>
  </r>
  <r>
    <s v="Marvel Informática"/>
    <s v="0. Pendiente contactar"/>
    <m/>
    <x v="2"/>
    <s v="13-02 911135128-Que están hasta arriba de trabajo, no tienen 15 min para hablar que no cogen nada y cuelga https://marvel.com.es/"/>
    <s v="Venta especialista"/>
    <m/>
    <s v="91 642 51 50"/>
    <s v="info@marvelinformatica.com"/>
    <s v="911 13 51 28 / 635 53 58 93"/>
    <s v="A. Informáticos"/>
    <m/>
    <s v="Tienda y servicio técnico con venta y reparación de ordenadores, redes y soporte IT para pymes."/>
    <s v="Conecta Empresas 100M; Centralita virtual PYMES; SIM Móviles para equipos; Seguridad básica"/>
    <m/>
    <m/>
    <m/>
    <m/>
    <m/>
    <m/>
    <m/>
    <m/>
    <m/>
    <m/>
    <m/>
    <m/>
    <m/>
    <m/>
    <m/>
    <m/>
    <m/>
    <m/>
    <m/>
    <m/>
    <m/>
    <m/>
    <m/>
    <m/>
    <m/>
    <m/>
    <m/>
  </r>
  <r>
    <s v="Informática BCN"/>
    <s v="0. Pendiente contactar"/>
    <m/>
    <x v="2"/>
    <s v="13-02 93 429 63 33-No me deja terminar presentarme, no interesa y cuelga."/>
    <s v="Venta especialista"/>
    <m/>
    <s v="93 429 63 33"/>
    <s v="info@informaticabcn.es"/>
    <s v="628 86 35 58"/>
    <s v="A. Informáticos"/>
    <m/>
    <s v="Soporte y mantenimiento IT para empresas en Barcelona; reparación de equipos y redes. "/>
    <s v="Conecta Empresas 100M; Backup 4G; Centralita virtual"/>
    <m/>
    <m/>
    <m/>
    <m/>
    <m/>
    <m/>
    <m/>
    <m/>
    <m/>
    <m/>
    <m/>
    <m/>
    <m/>
    <m/>
    <m/>
    <m/>
    <m/>
    <m/>
    <m/>
    <m/>
    <m/>
    <m/>
    <m/>
    <m/>
    <m/>
    <m/>
    <m/>
  </r>
  <r>
    <s v="IETres"/>
    <s v="0. Pendiente contactar"/>
    <m/>
    <x v="4"/>
    <s v="13-02 93 452 57 77- Me atiende Saúl de soporte técnico, comenta que es muy complicado hablar con directivos por tlf. MAIL enviado a administracion@ietres.com sin Att. Y ellos lo derivan a la persona correspondiente, poco receptivo."/>
    <s v="Venta especialista"/>
    <m/>
    <s v="93 452 57 77"/>
    <s v="info@ietres.com"/>
    <m/>
    <s v="A. Informáticos"/>
    <s v="B61054755"/>
    <s v="Servicios y venta IT y soporte técnico en Barcelona con consultoría informática, redes, cloud y servicios hardware/software para empresas."/>
    <s v="Conecta Empresas 100M/1G; Cloud Backup; Centralita virtual; MDM; SIM Móviles empresa"/>
    <m/>
    <m/>
    <m/>
    <m/>
    <m/>
    <m/>
    <m/>
    <m/>
    <m/>
    <m/>
    <m/>
    <m/>
    <m/>
    <m/>
    <m/>
    <m/>
    <m/>
    <m/>
    <m/>
    <m/>
    <m/>
    <m/>
    <m/>
    <m/>
    <m/>
    <m/>
    <m/>
  </r>
  <r>
    <s v="TKM Servicios Informáticos"/>
    <s v="0. Pendiente contactar"/>
    <m/>
    <x v="2"/>
    <s v="13-02 93 451 13 42-No disponible.13-02 93 451 13 42-No interesa colaborar son servicio técnico y que no les interesa, no colabora."/>
    <s v="Venta especialista"/>
    <m/>
    <s v="93 451 13 42"/>
    <s v="informatica@tkmservicios.com"/>
    <m/>
    <s v="A. Informáticos"/>
    <m/>
    <s v="Consultoría y soporte IT en Barcelona: gestión de infraestructuras, mantenimiento de sistemas y proyectos tecnológicos."/>
    <s v="Conecta Empresas 1G; SD-WAN; Cloud Backup; Centralita virtual"/>
    <m/>
    <m/>
    <m/>
    <m/>
    <m/>
    <m/>
    <m/>
    <m/>
    <m/>
    <m/>
    <m/>
    <m/>
    <m/>
    <m/>
    <m/>
    <m/>
    <m/>
    <m/>
    <m/>
    <m/>
    <m/>
    <m/>
    <m/>
    <m/>
    <m/>
    <m/>
    <m/>
  </r>
  <r>
    <s v="alfaTEI"/>
    <s v="0. Pendiente contactar"/>
    <m/>
    <x v="4"/>
    <s v="13-02 934 60 25 21-Me atiende Marcos que el jefe está reunido que el no se encarga probar a llamar antes de las 14h que cierran. 934 60 25 21-No disponible.17-02 934 60 25 21-No disponible."/>
    <s v="Venta especialista"/>
    <m/>
    <s v="934 60 25 21"/>
    <s v="alfatei@alfatei.com"/>
    <s v="93 384 41 26"/>
    <s v="A. Informáticos"/>
    <m/>
    <s v="Proveedor de mantenimiento y consultoría IT con programación a medida y soluciones de gestión/ERP para pymes. "/>
    <s v="Conecta Empresas 100M; Centralita virtual PYMES; M2M SIMs"/>
    <m/>
    <m/>
    <m/>
    <m/>
    <m/>
    <m/>
    <m/>
    <m/>
    <m/>
    <m/>
    <m/>
    <m/>
    <m/>
    <m/>
    <m/>
    <m/>
    <m/>
    <m/>
    <m/>
    <m/>
    <m/>
    <m/>
    <m/>
    <m/>
    <m/>
    <m/>
    <m/>
  </r>
  <r>
    <s v="Infobar Consultoría Informática"/>
    <s v="0. Pendiente contactar"/>
    <m/>
    <x v="3"/>
    <s v="13-02 936 94 04 02-No disponible. 16-02 936 94 04 02-No disponible.17-02 936 94 04 02-No disponible. 18-02  936 94 04 02 No disiponible. 03-03 936 94 04 02-No disponible."/>
    <s v="Venta especialista"/>
    <m/>
    <s v="936 94 04 02"/>
    <s v="infobar@infobar.es"/>
    <s v="93 145 26 62"/>
    <s v="A. Informáticos"/>
    <m/>
    <s v="Perfil de consultoría y servicios IT presumible en Barcelona"/>
    <s v="Conecta Empresas 100M; Centralita virtual; Backup Cloud"/>
    <m/>
    <m/>
    <m/>
    <m/>
    <m/>
    <m/>
    <m/>
    <m/>
    <m/>
    <m/>
    <m/>
    <m/>
    <m/>
    <m/>
    <m/>
    <m/>
    <m/>
    <m/>
    <m/>
    <m/>
    <m/>
    <m/>
    <m/>
    <m/>
    <m/>
    <m/>
    <m/>
  </r>
  <r>
    <s v="Microvalencia"/>
    <s v="0. Pendiente contactar"/>
    <m/>
    <x v="4"/>
    <s v="16-02  MAIL ENVIADO 13-02 96 344 95 63- Me atiende Antoni, Mail enviado a pau@microvalencia.com Att. Pau, comenta que si Pau le interesa, persona que se encarga, agenda reunión  https://www.microvalencia.es/ Programación y kit digital."/>
    <s v="Venta especialista"/>
    <m/>
    <s v="96 344 95 63"/>
    <s v="info@microvalencia.es"/>
    <m/>
    <s v="A. Informáticos"/>
    <m/>
    <s v="Servicios de mantenimiento y asistencia informática en Valencia: soporte técnico, reparación, desarrollo web y TI."/>
    <s v="Conecta Empresas 100M; Backup Cloud; Centralita virtual"/>
    <m/>
    <m/>
    <m/>
    <m/>
    <m/>
    <m/>
    <m/>
    <m/>
    <m/>
    <m/>
    <m/>
    <m/>
    <m/>
    <m/>
    <m/>
    <m/>
    <m/>
    <m/>
    <m/>
    <m/>
    <m/>
    <m/>
    <m/>
    <m/>
    <m/>
    <m/>
    <m/>
  </r>
  <r>
    <s v="YMANT Valencia"/>
    <s v="0. Pendiente contactar"/>
    <m/>
    <x v="4"/>
    <s v=".13-02 96 110 20 10-Me atienden de administración ella no se encarga pero lo pasa a Valeria, comenta que mandemos email enviado a administracion@ymant.com Att. Valeria. "/>
    <s v="Venta especialista"/>
    <m/>
    <s v="96 110 20 10"/>
    <s v="info@ymant.com"/>
    <m/>
    <s v="A. Informáticos"/>
    <s v="B98299431"/>
    <s v="Servicios informáticos y outsourcing IT 24×7 para pymes con consultoría, soporte técnico, redes, seguridad, cloud y movilidad. (Empresite)"/>
    <s v="Conecta Empresas 1G; SD-WAN; Seguridad Avanzada; Centralita virtual; SIM Móviles corporativas"/>
    <m/>
    <m/>
    <m/>
    <m/>
    <m/>
    <m/>
    <m/>
    <m/>
    <m/>
    <m/>
    <m/>
    <m/>
    <m/>
    <m/>
    <m/>
    <m/>
    <m/>
    <m/>
    <m/>
    <m/>
    <m/>
    <m/>
    <m/>
    <m/>
    <m/>
    <m/>
    <m/>
  </r>
  <r>
    <s v="Bouge"/>
    <s v="0. Pendiente contactar"/>
    <m/>
    <x v="2"/>
    <s v="16-02  MAIL ENVIADO 13-02 916 33 88 89-Me atiende Sergio de administración comenta que de esto se encarga gerencia MAIL ENVIADO A info@bouge.es Att. Gerencia, desarrolladores y kit digital. https://bouge.es/ 17-02 Me atiende Sergio, llamo para hacer seguimiento comenta que si no nos han contestado al email no están interesados."/>
    <s v="Venta especialista"/>
    <m/>
    <s v="916 33 88 89"/>
    <s v="info@bouge.es"/>
    <m/>
    <s v="A. Informáticos"/>
    <s v="B83890004"/>
    <s v="Integrador IT especializado en outsourcing tecnológico, mantenimiento informático y servicios cloud para pymes y mid-market."/>
    <s v="Conecta Empresas 1Gb; Seguridad Gestionada; Backup Cloud; Centralita Virtual"/>
    <m/>
    <m/>
    <m/>
    <m/>
    <m/>
    <m/>
    <m/>
    <m/>
    <m/>
    <m/>
    <m/>
    <m/>
    <m/>
    <m/>
    <m/>
    <m/>
    <m/>
    <m/>
    <m/>
    <m/>
    <m/>
    <m/>
    <m/>
    <m/>
    <m/>
    <m/>
    <m/>
  </r>
  <r>
    <s v="JMV Sistemas Informáticos"/>
    <s v="0. Pendiente contactar"/>
    <m/>
    <x v="1"/>
    <s v="13-02 910 71 09 17-Comenta que le pillo en mal momento llamar el lunes sobre las 12.  16-02 910 71 09 17- No disponible."/>
    <s v="Venta especialista"/>
    <m/>
    <s v="910 71 09 17"/>
    <s v="info@jmvsistemasinformaticos.com"/>
    <m/>
    <s v="A. Informáticos"/>
    <s v="B87621331"/>
    <s v="Empresa de soporte y mantenimiento IT para pymes, administración de redes y sistemas, servicios cloud y backup."/>
    <s v="Conecta Empresas 600Mb/1Gb; Backup 4G; Seguridad en Tu Sede"/>
    <m/>
    <m/>
    <m/>
    <m/>
    <m/>
    <m/>
    <m/>
    <m/>
    <m/>
    <m/>
    <m/>
    <m/>
    <m/>
    <m/>
    <m/>
    <m/>
    <m/>
    <m/>
    <m/>
    <m/>
    <m/>
    <m/>
    <m/>
    <m/>
    <m/>
    <m/>
    <m/>
  </r>
  <r>
    <s v="PROSAT"/>
    <s v="0. Pendiente contactar"/>
    <m/>
    <x v="2"/>
    <s v=" 13-02 912 25 23 03- Comenta que ya son partners  con otra empresa no me dice cuál y que tienen exclusividad, no le interesa, son clientes de +O https://www.prosatsl.com/"/>
    <s v="Venta especialista"/>
    <m/>
    <s v="912 25 23 03"/>
    <s v="info@prosatsl.com"/>
    <m/>
    <s v="A. Informáticos"/>
    <s v="B28822045"/>
    <s v="Integrador tecnológico con foco en telecomunicaciones, cableado estructurado y mantenimiento de infraestructuras IT."/>
    <s v="Conecta Empresas 1Gb; IPs Fijas; Centralita Big Pyme"/>
    <m/>
    <m/>
    <m/>
    <m/>
    <m/>
    <m/>
    <m/>
    <m/>
    <m/>
    <m/>
    <m/>
    <m/>
    <m/>
    <m/>
    <m/>
    <m/>
    <m/>
    <m/>
    <m/>
    <m/>
    <m/>
    <m/>
    <m/>
    <m/>
    <m/>
    <m/>
    <m/>
  </r>
  <r>
    <s v="CDEI KNOTICA"/>
    <s v="0. Pendiente contactar"/>
    <m/>
    <x v="1"/>
    <s v="16-02 917 01 18 00- Que les cojo en mal momento volver a llamar a las 17h.  917 01 18 00-No disponible 17h._x000a_"/>
    <s v="Venta especialista"/>
    <m/>
    <s v="917 01 18 00"/>
    <s v="informacion@cdeiknotica.es"/>
    <m/>
    <s v="A. Informáticos"/>
    <s v="B85788719"/>
    <s v="Consultoría tecnológica especializada en transformación digital, desarrollo de software y soluciones IT empresariales."/>
    <s v="Conecta Empresas 1Gb; Microsoft 365; Seguridad Gestionada"/>
    <m/>
    <m/>
    <m/>
    <m/>
    <m/>
    <m/>
    <m/>
    <m/>
    <m/>
    <m/>
    <m/>
    <m/>
    <m/>
    <m/>
    <m/>
    <m/>
    <m/>
    <m/>
    <m/>
    <m/>
    <m/>
    <m/>
    <m/>
    <m/>
    <m/>
    <m/>
    <m/>
  </r>
  <r>
    <s v="Eurovía Servicios Telemáticos"/>
    <s v="0. Pendiente contactar"/>
    <m/>
    <x v="4"/>
    <s v="16-02 932 478 276-Me atiende Nuria, comenta que ella lo va escalar al dto. Correspondiente, pero no depende de ella, pendiente de mandar email a nuria@eurovia.es Att. Nuria"/>
    <s v="Venta especialista"/>
    <m/>
    <s v=" +34 932 478 276"/>
    <s v="info@eurovia.es"/>
    <m/>
    <s v="A. Informáticos"/>
    <s v="B60423778"/>
    <s v="Proveedor de soluciones telemáticas, conectividad y servicios tecnológicos para empresas."/>
    <s v="Conecta Empresas; IPs Fijas; SuperLAN; Seguridad Avanzada"/>
    <m/>
    <m/>
    <m/>
    <m/>
    <m/>
    <m/>
    <m/>
    <m/>
    <m/>
    <m/>
    <m/>
    <m/>
    <m/>
    <m/>
    <m/>
    <m/>
    <m/>
    <m/>
    <m/>
    <m/>
    <m/>
    <m/>
    <m/>
    <m/>
    <m/>
    <m/>
    <m/>
  </r>
  <r>
    <s v="Inno-it"/>
    <s v="0. Pendiente contactar"/>
    <m/>
    <x v="3"/>
    <s v="16-02 622 44 42 61-No disponible https://www.inno-it.es/ 17-02 622 44 42 61-No disponible  20-02 622444261-No disponible. 03-03 622 44 42 61-No disponible"/>
    <s v="Venta especialista"/>
    <m/>
    <s v="622 44 42 61"/>
    <s v="privacidad@inno-it.es"/>
    <m/>
    <s v="A. Informáticos"/>
    <s v="B66789320"/>
    <s v="Consultora IT especializada en cloud, sistemas, DevOps y transformación digital para empresas."/>
    <s v="Conecta Empresas 1Gb; Microsoft 365; Backup M365; Seguridad en Tu Dispositivo"/>
    <m/>
    <m/>
    <m/>
    <m/>
    <m/>
    <m/>
    <m/>
    <m/>
    <m/>
    <m/>
    <m/>
    <m/>
    <m/>
    <m/>
    <m/>
    <m/>
    <m/>
    <m/>
    <m/>
    <m/>
    <m/>
    <m/>
    <m/>
    <m/>
    <m/>
    <m/>
    <m/>
  </r>
  <r>
    <s v="Nextret"/>
    <s v="0. Pendiente contactar"/>
    <m/>
    <x v="4"/>
    <s v="16-02 917 02 16 45-Me atiende Eva, comenta que ella no se encarga lo traslada al dto correspondiente, Mail enviado a ebi@nextret.net Att. Eva,  https://nextret.net/"/>
    <s v="Venta especialista"/>
    <m/>
    <s v="917 02 16 45"/>
    <s v="info@nextret.net"/>
    <m/>
    <s v="A. Informáticos"/>
    <s v="A58081385"/>
    <s v="Integrador TIC de gran tamaño especializado en infraestructuras IT, cloud, ciberseguridad y servicios gestionados."/>
    <s v="Conecta Empresas 1Gb; SD-WAN; Seguridad Gestionada Premium; SOC Plus"/>
    <m/>
    <m/>
    <m/>
    <m/>
    <m/>
    <m/>
    <m/>
    <m/>
    <m/>
    <m/>
    <m/>
    <m/>
    <m/>
    <m/>
    <m/>
    <m/>
    <m/>
    <m/>
    <m/>
    <m/>
    <m/>
    <m/>
    <m/>
    <m/>
    <m/>
    <m/>
    <m/>
  </r>
  <r>
    <s v="ICC (Informatica Corporativa Catalana)"/>
    <s v="0. Pendiente contactar"/>
    <m/>
    <x v="2"/>
    <s v="16-02 932 080 860-Gk me comenta que no hacen colaboraciones y cuelga https://www.iccsl.com/"/>
    <s v="Venta especialista"/>
    <m/>
    <s v="932 080 860."/>
    <s v="info@icc.es"/>
    <m/>
    <s v="A. Informáticos"/>
    <s v="A58018106"/>
    <s v="Integrador TIC especializado en soluciones empresariales, sistemas, comunicaciones y proyectos tecnológicos."/>
    <s v="Conecta Empresas; Centralita Big Pyme; Seguridad Avanzada"/>
    <m/>
    <m/>
    <m/>
    <m/>
    <m/>
    <m/>
    <m/>
    <m/>
    <m/>
    <m/>
    <m/>
    <m/>
    <m/>
    <m/>
    <m/>
    <m/>
    <m/>
    <m/>
    <m/>
    <m/>
    <m/>
    <m/>
    <m/>
    <m/>
    <m/>
    <m/>
    <m/>
  </r>
  <r>
    <s v="Linkas"/>
    <s v="0. Pendiente contactar"/>
    <m/>
    <x v="3"/>
    <s v="16-02 876 90 62 75-No disponible. https://linkas.es/ 17-02 876 90 62 75-No disponible 20-02 876906275-No disponible 03-03 876 90 62 75-No disponible."/>
    <s v="Venta especialista"/>
    <m/>
    <s v="876 90 62 75"/>
    <s v="support@linkas.es"/>
    <m/>
    <s v="A. Informáticos"/>
    <s v="B99364879"/>
    <s v="Empresa IT de Zaragoza especializada en soporte técnico, cloud y soluciones empresariales."/>
    <s v="Conecta Empresas; Backup Cloud; Seguridad en Tu Dispositivo"/>
    <m/>
    <m/>
    <m/>
    <m/>
    <m/>
    <m/>
    <m/>
    <m/>
    <m/>
    <m/>
    <m/>
    <m/>
    <m/>
    <m/>
    <m/>
    <m/>
    <m/>
    <m/>
    <m/>
    <m/>
    <m/>
    <m/>
    <m/>
    <m/>
    <m/>
    <m/>
    <m/>
  </r>
  <r>
    <s v="Goya Soluciones"/>
    <s v="0. Pendiente contactar"/>
    <m/>
    <x v="4"/>
    <s v="16-02 976 79 79 29-Me atiende Soledad gerente, soledadcubillas@goyasoluciones.com Att .Soledad Cubillas, quiere ver primero el porfolio con su socio para ver si les cuadra colaboración si es así agendamos reunión vía email https://www.goyasoluciones.com/"/>
    <s v="Venta especialista"/>
    <m/>
    <s v="976 79 79 29"/>
    <s v="info@goyasoluciones.com"/>
    <s v="976 30 28 58"/>
    <s v="A. Informáticos"/>
    <s v="B99050270"/>
    <s v="Consultoría tecnológica enfocada en servicios IT, mantenimiento y soluciones para pymes."/>
    <s v="Conecta Empresas; Centralita Virtual; Seguridad Red Fija"/>
    <m/>
    <m/>
    <m/>
    <m/>
    <m/>
    <m/>
    <m/>
    <m/>
    <m/>
    <m/>
    <m/>
    <m/>
    <m/>
    <m/>
    <m/>
    <m/>
    <m/>
    <m/>
    <m/>
    <m/>
    <m/>
    <m/>
    <m/>
    <m/>
    <m/>
    <m/>
    <m/>
  </r>
  <r>
    <s v="Acosis"/>
    <s v="0. Pendiente contactar"/>
    <m/>
    <x v="4"/>
    <s v="16-02-Me atiende Marc, poco receptivo al principio comenta que ellos en tema de telco y conectividad no lo trabajan ni quieren, comento que el porfolio es super amplio y que abarca muchas soluciones digitales que la ideas es que complemente su porfolio, pendiente de mandar modelo a marc@acosis.es Att. Marc y volver a llamar el miércoles sobre las 12 y me dice si están interesados  https://acosis.com"/>
    <s v="Venta especialista"/>
    <m/>
    <s v="976 30 24 10"/>
    <s v="info@acosis.es"/>
    <m/>
    <s v="A. Informáticos"/>
    <s v="B99286353"/>
    <s v="Integrador informático con foco en sistemas, redes y soporte técnico empresarial."/>
    <s v="Conecta Empresas; IPs Fijas; Seguridad en Tu Sede"/>
    <m/>
    <m/>
    <m/>
    <m/>
    <m/>
    <m/>
    <m/>
    <m/>
    <m/>
    <m/>
    <m/>
    <m/>
    <m/>
    <m/>
    <m/>
    <m/>
    <m/>
    <m/>
    <m/>
    <m/>
    <m/>
    <m/>
    <m/>
    <m/>
    <m/>
    <m/>
    <m/>
  </r>
  <r>
    <s v="Adcom Informática"/>
    <s v="0. Pendiente contactar"/>
    <m/>
    <x v="4"/>
    <s v="16-02-Me atiende Sergio, comenta que la persona responsable no se encuentra, Mail enviado a miguelangel@infoadcom.com At. Miguel Ángel."/>
    <s v="Venta especialista"/>
    <m/>
    <s v="976 46 16 60"/>
    <s v="adcom@infoadcom.com"/>
    <m/>
    <s v="A. Informáticos"/>
    <s v="B50327352"/>
    <s v="Servicios IT y mantenimiento informático para empresas y organismos."/>
    <s v="Conecta Empresas; Backup 4G; Centralita Virtual"/>
    <m/>
    <m/>
    <m/>
    <m/>
    <m/>
    <m/>
    <m/>
    <m/>
    <m/>
    <m/>
    <m/>
    <m/>
    <m/>
    <m/>
    <m/>
    <m/>
    <m/>
    <m/>
    <m/>
    <m/>
    <m/>
    <m/>
    <m/>
    <m/>
    <m/>
    <m/>
    <m/>
  </r>
  <r>
    <s v="Jeva SC"/>
    <s v="0. Pendiente contactar"/>
    <m/>
    <x v="4"/>
    <s v="16-02  976 30 14 15-Gk toma mi tlf y mi email le comenta al responsable y si le parece interesante me contacta. "/>
    <s v="Venta especialista"/>
    <m/>
    <s v="976 30 14 15"/>
    <s v="info@jevasc.com"/>
    <m/>
    <s v="A. Informáticos"/>
    <s v="J99245052"/>
    <s v="Empresa de servicios informáticos y soporte técnico en Zaragoza."/>
    <s v="Conecta Empresas; Seguridad Básica; SIM Empresa"/>
    <m/>
    <m/>
    <m/>
    <m/>
    <m/>
    <m/>
    <m/>
    <m/>
    <m/>
    <m/>
    <m/>
    <m/>
    <m/>
    <m/>
    <m/>
    <m/>
    <m/>
    <m/>
    <m/>
    <m/>
    <m/>
    <m/>
    <m/>
    <m/>
    <m/>
    <m/>
    <m/>
  </r>
  <r>
    <s v="Babetecno"/>
    <s v="0. Pendiente contactar"/>
    <m/>
    <x v="4"/>
    <s v="16-02 96 291 15 47-Me atiende Elías, se anota mi tlf y el email, comenta con la persona responsable y en caso de que esté interesada se pone en contacto. "/>
    <s v="Venta especialista"/>
    <m/>
    <s v="96 291 15 47"/>
    <s v="info@babetecno.es"/>
    <m/>
    <s v="A. Informáticos"/>
    <s v="B98404964"/>
    <s v="Consultoría tecnológica y soporte IT en Valencia, mantenimiento y soluciones empresariales."/>
    <s v="Conecta Empresas; Seguridad Gestionada; Backup Cloud"/>
    <m/>
    <m/>
    <m/>
    <m/>
    <m/>
    <m/>
    <m/>
    <m/>
    <m/>
    <m/>
    <m/>
    <m/>
    <m/>
    <m/>
    <m/>
    <m/>
    <m/>
    <m/>
    <m/>
    <m/>
    <m/>
    <m/>
    <m/>
    <m/>
    <m/>
    <m/>
    <m/>
  </r>
  <r>
    <s v="Skydone"/>
    <s v="0. Pendiente contactar"/>
    <m/>
    <x v="4"/>
    <s v="16-02 96 375 67 83-No disponible.https://www.skydone.com/ 16-02 96 375 67 83-Me atiende Javier uno de los socios, comenta que en principio no están interesados, pendiente de mandar email a info@skydone.com Sin att. Y que si les parece interesante nos contactan, nivel receptividad bajo https://www.skydone.com/"/>
    <s v="Venta especialista"/>
    <m/>
    <s v="96 375 67 83"/>
    <s v="info@skydone.com"/>
    <m/>
    <s v="A. Informáticos"/>
    <s v="B97927429"/>
    <s v="Proveedor IT especializado en desarrollo, sistemas y soluciones cloud para empresas."/>
    <s v="Conecta Empresas; Microsoft 365; Seguridad Correo"/>
    <m/>
    <m/>
    <m/>
    <m/>
    <m/>
    <m/>
    <m/>
    <m/>
    <m/>
    <m/>
    <m/>
    <m/>
    <m/>
    <m/>
    <m/>
    <m/>
    <m/>
    <m/>
    <m/>
    <m/>
    <m/>
    <m/>
    <m/>
    <m/>
    <m/>
    <m/>
    <m/>
  </r>
  <r>
    <s v="Servinco"/>
    <s v="0. Pendiente contactar"/>
    <m/>
    <x v="4"/>
    <s v="16-02 96 118 81 02-No disponible. https://servincoonline.net16-02 96 118 81 02-Me atiende Nuria que pruebe a llamar mañana por la mañana por si se encuentra el responsable. https://servincoonline.net 17-02 96 118 81 02-Me atiende Nuria gk comenta que Antonio responsable está toda la mañana ocupada, pendiente de mandar email con el modelo a antonio.c@servincoonline.net Att. Antonio. Receptividad baja."/>
    <s v="Venta especialista"/>
    <m/>
    <s v="96 118 81 02"/>
    <s v="admon@servincoonline.net"/>
    <m/>
    <s v="A. Informáticos"/>
    <s v="B97356404"/>
    <s v="Empresa tecnológica con servicios de mantenimiento IT y soluciones empresariales."/>
    <s v="Conecta Empresas; Centralita Big Pyme; Seguridad Red Fija"/>
    <m/>
    <m/>
    <m/>
    <m/>
    <m/>
    <m/>
    <m/>
    <m/>
    <m/>
    <m/>
    <m/>
    <m/>
    <m/>
    <m/>
    <m/>
    <m/>
    <m/>
    <m/>
    <m/>
    <m/>
    <m/>
    <m/>
    <m/>
    <m/>
    <m/>
    <m/>
    <m/>
  </r>
  <r>
    <s v="Nunsys"/>
    <s v="0. Pendiente contactar"/>
    <m/>
    <x v="4"/>
    <s v="16-02 621 19 13 27-No disponible. https://www.nunsys.com/16-02 621 19 13 27-Me atiende Javier, comenta que ya son partners no sabe a que nivel lineas moviles venden que llame a  960500631  central y pregunte por responsable de Telco Felix Calvo.  https://www.nunsys.com/ 17-02 960500631- No disponible. 17-02 960500631- Me atiende Mari Carmen Gk, comenta que para hablar con Félix tiene que ser vía email pendiente mandar modelo felix@nunsys.com Att. Félix Calvo, ya son partners de Líneas móviles, no sabemos si son colaboran con el porfolio completo. "/>
    <s v="Venta especialista"/>
    <m/>
    <s v="621 19 13 27"/>
    <s v="marketing@nunsys.com"/>
    <s v="960 50 06 31"/>
    <s v="A. Informáticos"/>
    <s v="B97727717"/>
    <s v="Gran integrador TIC nacional especializado en cloud, ciberseguridad, ERP, infraestructura y servicios gestionados."/>
    <s v="Conecta Empresas 1Gb; SD-WAN; Seguridad Gestionada Premium; SOC"/>
    <m/>
    <m/>
    <m/>
    <m/>
    <m/>
    <m/>
    <m/>
    <m/>
    <m/>
    <m/>
    <m/>
    <m/>
    <m/>
    <m/>
    <m/>
    <m/>
    <m/>
    <m/>
    <m/>
    <m/>
    <m/>
    <m/>
    <m/>
    <m/>
    <m/>
    <m/>
    <m/>
  </r>
  <r>
    <s v="Torusware"/>
    <s v="0. Pendiente contactar"/>
    <m/>
    <x v="2"/>
    <s v="16-02 981 97 82 86-No disponible. https://torusware.com/ 17-02 981 97 82 86-No disponible. 18-02 981 97 82 86-No disponible.18-02 981 97 82 86-No le interesa colaborar, comenta ahora mismo tienen dos proyectos grandes y no están interesados. https://torusware.com/"/>
    <s v="Venta especialista"/>
    <m/>
    <s v="981 97 82 86"/>
    <s v="info@torusware.com"/>
    <m/>
    <s v="A. Informáticos"/>
    <s v="B70209077"/>
    <s v="Empresa tecnológica gallega especializada en HPC, Big Data y soluciones de alto rendimiento para entornos científicos y empresariales."/>
    <s v="Conecta Empresas 1Gb; IPs Fijas; SD-WAN; Seguridad Avanzada"/>
    <m/>
    <m/>
    <m/>
    <m/>
    <m/>
    <m/>
    <m/>
    <m/>
    <m/>
    <m/>
    <m/>
    <m/>
    <m/>
    <m/>
    <m/>
    <m/>
    <m/>
    <m/>
    <m/>
    <m/>
    <m/>
    <m/>
    <m/>
    <m/>
    <m/>
    <m/>
    <m/>
  </r>
  <r>
    <s v="Capia"/>
    <s v="0. Pendiente contactar"/>
    <m/>
    <x v="3"/>
    <s v="16-02 881 27 07 97-No disponible. https://www.capia.es/ La web muestra actividad diferente. 20-02 881 27 07 97-No disponible 26-02 881 27 07 97-No disponible 03-03 881 27 07 97-No disponible. "/>
    <s v="Venta especialista"/>
    <m/>
    <s v="881 27 07 97"/>
    <s v="info@capia.es"/>
    <m/>
    <s v="A. Informáticos"/>
    <s v="B70493283"/>
    <s v="Consultora tecnológica especializada en desarrollo software a medida, transformación digital y servicios cloud para empresas."/>
    <s v="Conecta Empresas 1Gb; Microsoft 365; Backup M365; Seguridad Correo"/>
    <m/>
    <m/>
    <m/>
    <m/>
    <m/>
    <m/>
    <m/>
    <m/>
    <m/>
    <m/>
    <m/>
    <m/>
    <m/>
    <m/>
    <m/>
    <m/>
    <m/>
    <m/>
    <m/>
    <m/>
    <m/>
    <m/>
    <m/>
    <m/>
    <m/>
    <m/>
    <m/>
  </r>
  <r>
    <s v="Asysgon"/>
    <s v="0. Pendiente contactar"/>
    <m/>
    <x v="4"/>
    <s v="16-02  986 48 42 01-Me atiende gk me pasa con compañera de administración Tamara, Mail enviado l a admin@asysgon.com Att. Tamara Gil, lo ve con el responsable y nos dice algo  https://asysgon.com/"/>
    <s v="Venta especialista"/>
    <m/>
    <s v="986 48 42 01"/>
    <s v="info@asysgon.com"/>
    <m/>
    <s v="A. Informáticos"/>
    <s v="B15062823"/>
    <s v="Empresa IT especializada en mantenimiento informático, infraestructuras y soluciones empresariales en Galicia."/>
    <s v="Conecta Empresas; Centralita Virtual; Seguridad en Tu Sede"/>
    <m/>
    <m/>
    <m/>
    <m/>
    <m/>
    <m/>
    <m/>
    <m/>
    <m/>
    <m/>
    <m/>
    <m/>
    <m/>
    <m/>
    <m/>
    <m/>
    <m/>
    <m/>
    <m/>
    <m/>
    <m/>
    <m/>
    <m/>
    <m/>
    <m/>
    <m/>
    <m/>
  </r>
  <r>
    <s v="Softigal Hostisoft"/>
    <s v="0. Pendiente contactar"/>
    <m/>
    <x v="4"/>
    <s v="16-02 981 52 47 69-Me atiende Tino comenta que antes de agendar reunión quiere ver el modelo, ellos son clientes de +O, pendiente mandar a tino@hostisoft.com Att. Tino https://www.softigal.com/ç"/>
    <s v="Venta especialista"/>
    <m/>
    <s v="981 52 47 69"/>
    <s v="hostisoft@hostisoft.es"/>
    <s v="902 01 02 74"/>
    <s v="A. Informáticos"/>
    <s v="B15596937"/>
    <s v="Proveedor tecnológico especializado en software de gestión (ERP), hosting y soluciones informáticas para pymes."/>
    <s v="Conecta Empresas; IP Fija; Backup Cloud; Seguridad Red Fija"/>
    <m/>
    <m/>
    <m/>
    <m/>
    <m/>
    <m/>
    <m/>
    <m/>
    <m/>
    <m/>
    <m/>
    <m/>
    <m/>
    <m/>
    <m/>
    <m/>
    <m/>
    <m/>
    <m/>
    <m/>
    <m/>
    <m/>
    <m/>
    <m/>
    <m/>
    <m/>
    <m/>
  </r>
  <r>
    <s v="EUROCOMSL"/>
    <s v="0. Pendiente contactar"/>
    <m/>
    <x v="4"/>
    <s v="16-02 924 24 89 32- Me atiende David responsable. Mail enviado a eurocomsl@eurocomsl.com Att. David. "/>
    <s v="Venta especialista"/>
    <m/>
    <s v="924 24 89 32"/>
    <s v="eurocomsl@eurocomsl.com"/>
    <s v="910 00 59 05"/>
    <s v="A. Informáticos"/>
    <s v="B06168423"/>
    <s v="Integrador TIC en Badajoz con servicios de telecomunicaciones, redes y mantenimiento IT para empresas."/>
    <s v="Conecta Empresas 1Gb; SD-WAN; Centralita Big Pyme"/>
    <m/>
    <m/>
    <m/>
    <m/>
    <m/>
    <m/>
    <m/>
    <m/>
    <m/>
    <m/>
    <m/>
    <m/>
    <m/>
    <m/>
    <m/>
    <m/>
    <m/>
    <m/>
    <m/>
    <m/>
    <m/>
    <m/>
    <m/>
    <m/>
    <m/>
    <m/>
    <m/>
  </r>
  <r>
    <s v="Firsap Sistemas"/>
    <s v="0. Pendiente contactar"/>
    <m/>
    <x v="4"/>
    <s v="18-02 911 59 99 17- Me atiende Jesús . MAIL ENVIADO a infofir@firsap.com sin Att. Receptividad baja."/>
    <s v="Venta especialista"/>
    <m/>
    <s v="911 59 99 17"/>
    <s v="info@firsap.es"/>
    <s v="924 27 99 44"/>
    <s v="A. Informáticos"/>
    <s v="B06239174"/>
    <s v="Empresa tecnológica especializada en sistemas, mantenimiento informático y soluciones empresariales."/>
    <s v="Conecta Empresas; Backup 4G; Seguridad en Tu Sede"/>
    <m/>
    <m/>
    <m/>
    <m/>
    <m/>
    <m/>
    <m/>
    <m/>
    <m/>
    <m/>
    <m/>
    <m/>
    <m/>
    <m/>
    <m/>
    <m/>
    <m/>
    <m/>
    <m/>
    <m/>
    <m/>
    <m/>
    <m/>
    <m/>
    <m/>
    <m/>
    <m/>
  </r>
  <r>
    <s v="Astron Multimedia"/>
    <s v="0. Pendiente contactar"/>
    <m/>
    <x v="3"/>
    <s v="16-02 600 57 70 03-No disponible. https://informaticaastron.es/ 17-02 600 57 70 03-No disponible.18-02 600 57 70 03-No disponible. 03-03  600 57 70 03-No disponible."/>
    <s v="Venta especialista"/>
    <m/>
    <s v="600 57 70 03"/>
    <s v="info@astronmultimedia.es"/>
    <m/>
    <s v="A. Informáticos"/>
    <s v="B06331161"/>
    <s v="Proveedor IT enfocado en diseño web, multimedia y servicios tecnológicos para pymes."/>
    <s v="Conecta Empresas; Seguridad Web; Backup Cloud"/>
    <m/>
    <m/>
    <m/>
    <m/>
    <m/>
    <m/>
    <m/>
    <m/>
    <m/>
    <m/>
    <m/>
    <m/>
    <m/>
    <m/>
    <m/>
    <m/>
    <m/>
    <m/>
    <m/>
    <m/>
    <m/>
    <m/>
    <m/>
    <m/>
    <m/>
    <m/>
    <m/>
  </r>
  <r>
    <s v="GNUO Consultores"/>
    <s v="0. Pendiente contactar"/>
    <m/>
    <x v="7"/>
    <s v="16-02 637 56 74 01-Me atiende José Antonio pendiente de mandar porfolio y reunión Miércoles 18 a las 12h. info@gnuo-consultores.com Att. José Antonio https://www.gnuo-consultores.com/"/>
    <s v="Venta especialista"/>
    <m/>
    <s v="637 56 74 01"/>
    <s v="info@gnuoconsultores.com"/>
    <m/>
    <s v="A. Informáticos"/>
    <s v="B06624896"/>
    <s v="Consultora tecnológica especializada en software de gestión y servicios IT para empresas."/>
    <s v="Conecta Empresas; Microsoft 365; Centralita Virtual"/>
    <m/>
    <m/>
    <m/>
    <m/>
    <m/>
    <m/>
    <m/>
    <m/>
    <m/>
    <m/>
    <m/>
    <m/>
    <m/>
    <m/>
    <m/>
    <m/>
    <m/>
    <m/>
    <m/>
    <m/>
    <m/>
    <m/>
    <m/>
    <m/>
    <m/>
    <m/>
    <m/>
  </r>
  <r>
    <s v="ACL Servicios Informáticos y de Formación"/>
    <s v="0. Pendiente contactar"/>
    <m/>
    <x v="3"/>
    <s v="16-02 924 26 01 67-No disponible. https://aprendeadistancia.com/ actividad de la web no se asemeja a la colaboración 17-02 924 26 01 67-No disponible 18-02 924 26 01 67-No disponible"/>
    <s v="Venta especialista"/>
    <m/>
    <s v="924 26 01 67"/>
    <s v="info@aclformacion.com"/>
    <m/>
    <s v="A. Informáticos"/>
    <s v="B06282058"/>
    <s v="Empresa de servicios IT y formación tecnológica para empresas y organismos públicos."/>
    <s v="Conecta Empresas; Centralita Virtual; Seguridad Red Fija"/>
    <m/>
    <m/>
    <m/>
    <m/>
    <m/>
    <m/>
    <m/>
    <m/>
    <m/>
    <m/>
    <m/>
    <m/>
    <m/>
    <m/>
    <m/>
    <m/>
    <m/>
    <m/>
    <m/>
    <m/>
    <m/>
    <m/>
    <m/>
    <m/>
    <m/>
    <m/>
    <m/>
  </r>
  <r>
    <s v="World PC Informática"/>
    <s v="0. Pendiente contactar"/>
    <m/>
    <x v="4"/>
    <s v="16-02 650 42 64 93-No disponible.17-02 650 42 64 93-Me atiende Tamara comenta que el jefe está haciendo un directo y no puede atenderme, Tamara comenta que solo venden equipos, comento que nuestro porfolio es muy amplio, al decir +O, comenta que no le interesa que ellos solos venden equipos pero que aun así mandemos el modelo para que lo vea Daniel, pendiente de mandar a  worldpcsesion@gmail.com Att. Daniel Sánchez. "/>
    <s v="Venta especialista"/>
    <m/>
    <s v="650 42 64 93"/>
    <s v="hola@worldpcinformatica.com"/>
    <s v="856 07 22 83"/>
    <s v="A. Informáticos"/>
    <s v="N/D (no publicado en web)"/>
    <s v="Servicio técnico informático y venta de equipos para particulares y pymes en Cádiz."/>
    <s v="Conecta PYMES; Backup 4G; Seguridad en Tu Dispositivo"/>
    <m/>
    <m/>
    <m/>
    <m/>
    <m/>
    <m/>
    <m/>
    <m/>
    <m/>
    <m/>
    <m/>
    <m/>
    <m/>
    <m/>
    <m/>
    <m/>
    <m/>
    <m/>
    <m/>
    <m/>
    <m/>
    <m/>
    <m/>
    <m/>
    <m/>
    <m/>
    <m/>
  </r>
  <r>
    <s v="Meganet Sistemas"/>
    <s v="0. Pendiente contactar"/>
    <m/>
    <x v="1"/>
    <s v="16-02 956 22 74 15- No disponible. 17-02 956 22 74 15- Tlf. erróneo. "/>
    <s v="Venta especialista"/>
    <m/>
    <s v="956 22 74 15"/>
    <s v="info@meganetsistemas.com"/>
    <m/>
    <s v="A. Informáticos"/>
    <s v="B72229610"/>
    <s v="Integrador tecnológico especializado en mantenimiento IT, redes y soluciones empresariales."/>
    <s v="Conecta Empresas; IP Fija; Centralita Virtual"/>
    <m/>
    <m/>
    <m/>
    <m/>
    <m/>
    <m/>
    <m/>
    <m/>
    <m/>
    <m/>
    <m/>
    <m/>
    <m/>
    <m/>
    <m/>
    <m/>
    <m/>
    <m/>
    <m/>
    <m/>
    <m/>
    <m/>
    <m/>
    <m/>
    <m/>
    <m/>
    <m/>
  </r>
  <r>
    <s v="PCBox Cádiz"/>
    <s v="0. Pendiente contactar"/>
    <m/>
    <x v="3"/>
    <s v="17-02 956 07 85 05-No disponible. https://www.pcbox.com/ 17-02 956 07 85 05-Me atiende Juan Manuel, comenta que ya son partners de masmovil y todos PCBox tambien lo son.  https://www.pcbox.com/ "/>
    <s v="Venta especialista"/>
    <m/>
    <s v="956 07 85 05"/>
    <s v="cadiz@pcbox.es"/>
    <m/>
    <s v="A. Informáticos"/>
    <s v="B61988862"/>
    <s v="Tienda y servicio técnico franquiciado especializado en hardware, reparación y soporte IT."/>
    <s v="Conecta PYMES; Seguridad Básica; SIM Empresa"/>
    <m/>
    <m/>
    <m/>
    <m/>
    <m/>
    <m/>
    <m/>
    <m/>
    <m/>
    <m/>
    <m/>
    <m/>
    <m/>
    <m/>
    <m/>
    <m/>
    <m/>
    <m/>
    <m/>
    <m/>
    <m/>
    <m/>
    <m/>
    <m/>
    <m/>
    <m/>
    <m/>
  </r>
  <r>
    <s v="Gades PC"/>
    <s v="0. Pendiente contactar"/>
    <m/>
    <x v="2"/>
    <s v="17-02 675 828 414- No disponible. https://gadespc.es/ 17-02 675 828 414-No colaboran, no les interesa, poco agradable.  https://gadespc.es/"/>
    <s v="Venta especialista"/>
    <m/>
    <s v="675 828 414"/>
    <s v="info@gadespc.es"/>
    <m/>
    <s v="A. Informáticos"/>
    <s v="B72061394"/>
    <s v="Empresa informática con servicios de mantenimiento y soporte técnico en Cádiz."/>
    <s v="Conecta Empresas; Backup 4G; Centralita Virtual"/>
    <m/>
    <m/>
    <m/>
    <m/>
    <m/>
    <m/>
    <m/>
    <m/>
    <m/>
    <m/>
    <m/>
    <m/>
    <m/>
    <m/>
    <m/>
    <m/>
    <m/>
    <m/>
    <m/>
    <m/>
    <m/>
    <m/>
    <m/>
    <m/>
    <m/>
    <m/>
    <m/>
  </r>
  <r>
    <s v="CádizPyme"/>
    <s v="0. Pendiente contactar"/>
    <m/>
    <x v="6"/>
    <s v="17-02 661 54 65 45-Me atiende David de administración me facilita el tlf de su jefe 608991414 Daniel Pérez, David,   https://cadizpyme.es/ 608991414 -Daniel reunión mañana 18 12h. info@cadizpyme.es Att. Daniel. "/>
    <s v="Venta especialista"/>
    <m/>
    <s v="661 54 65 45"/>
    <s v="info@cadizpyme.es"/>
    <s v="956 44 16 84"/>
    <s v="A. Informáticos"/>
    <m/>
    <s v="Servicios IT y asesoramiento tecnológico especializado en pymes locales."/>
    <s v="Conecta Empresas; Microsoft 365; Seguridad Correo"/>
    <m/>
    <m/>
    <m/>
    <m/>
    <m/>
    <m/>
    <m/>
    <m/>
    <m/>
    <m/>
    <m/>
    <m/>
    <m/>
    <m/>
    <m/>
    <m/>
    <m/>
    <m/>
    <m/>
    <m/>
    <m/>
    <m/>
    <m/>
    <m/>
    <m/>
    <m/>
    <m/>
  </r>
  <r>
    <s v="Itelligent Soluciones"/>
    <s v="0. Pendiente contactar"/>
    <m/>
    <x v="3"/>
    <s v="17-02 910 783 660- No disponible. https://itelligent.es/ 18-02 910 783 660- No disponible.20-02 910 783 660- No disponible. 03-03 910 783 660- No disponible_x000a_ "/>
    <s v="Venta especialista"/>
    <m/>
    <s v="910 783 660"/>
    <s v="info@itelligent.es"/>
    <m/>
    <s v="A. Informáticos"/>
    <s v="B72354089"/>
    <s v="Empresa tecnológica especializada en servicios IT gestionados, mantenimiento y cloud para empresas."/>
    <s v="Conecta Empresas 1Gb; Seguridad Gestionada; Backup Cloud"/>
    <m/>
    <m/>
    <m/>
    <m/>
    <m/>
    <m/>
    <m/>
    <m/>
    <m/>
    <m/>
    <m/>
    <m/>
    <m/>
    <m/>
    <m/>
    <m/>
    <m/>
    <m/>
    <m/>
    <m/>
    <m/>
    <m/>
    <m/>
    <m/>
    <m/>
    <m/>
    <m/>
  </r>
  <r>
    <s v="Alvis"/>
    <s v="0. Pendiente contactar"/>
    <m/>
    <x v="4"/>
    <s v="17-02 937 60 74 52-No disponible. https://www.alvissl.net/17-02 937 60 74 52-Me atiende Borja volver a llamar el martes que viene sobre esta hora al móvil, ya ha colaborado con otras operadoras y ha tenido problemas legales con el número de ventas, y con publicitar que son partners en redes sociales\web. Consultar duda pendiente mandar email con modelo a  info@alvismobile.com Att. Borja, 631924183. Me atiende https://www.alvissl.net/"/>
    <s v="Venta especialista"/>
    <m/>
    <s v="937 60 74 52"/>
    <s v="alvis@alvissl.net"/>
    <m/>
    <s v="A. Informáticos"/>
    <s v="B11200871"/>
    <s v="Integrador IT con foco en sistemas, redes y soporte técnico empresarial."/>
    <s v="Conecta Empresas; IP Fija; Seguridad en Tu Sede"/>
    <m/>
    <m/>
    <m/>
    <m/>
    <m/>
    <m/>
    <m/>
    <m/>
    <m/>
    <m/>
    <m/>
    <m/>
    <m/>
    <m/>
    <m/>
    <m/>
    <m/>
    <m/>
    <m/>
    <m/>
    <m/>
    <m/>
    <m/>
    <m/>
    <m/>
    <m/>
    <m/>
  </r>
  <r>
    <s v="Near Systems"/>
    <s v="0. Pendiente contactar"/>
    <m/>
    <x v="3"/>
    <s v="17-02 956 92 49 75-Me atiende Edurne de división de seguridad comenta que Near Systems pertenece a grupo Nunsys Valencia, que los partners se hacen desde central. "/>
    <s v="Venta especialista"/>
    <m/>
    <s v="956 92 49 75"/>
    <s v="info@nearsystems.net"/>
    <m/>
    <s v="A. Informáticos"/>
    <s v="B72049274"/>
    <s v="Consultora IT especializada en mantenimiento informático y soluciones tecnológicas para pymes."/>
    <s v="Conecta Empresas; Centralita Virtual; Backup 4G"/>
    <m/>
    <m/>
    <m/>
    <m/>
    <m/>
    <m/>
    <m/>
    <m/>
    <m/>
    <m/>
    <m/>
    <m/>
    <m/>
    <m/>
    <m/>
    <m/>
    <m/>
    <m/>
    <m/>
    <m/>
    <m/>
    <m/>
    <m/>
    <m/>
    <m/>
    <m/>
    <m/>
  </r>
  <r>
    <s v="Segintec"/>
    <s v="0. Pendiente contactar"/>
    <m/>
    <x v="2"/>
    <s v="17-02 -956 80 80 49-No quieren colaborar comenta que tienen todo en su porfolio, no da opción a mandar porfolio, no colabora https://www.segintec.com/"/>
    <s v="Venta especialista"/>
    <m/>
    <s v="956 80 80 49"/>
    <s v="info@segintec.com"/>
    <m/>
    <s v="A. Informáticos"/>
    <s v="B72136139"/>
    <s v="Empresa tecnológica con servicios IT, redes y soluciones empresariales en Cádiz."/>
    <s v="Conecta Empresas; Seguridad Red Fija; Centralita Virtual"/>
    <m/>
    <m/>
    <m/>
    <m/>
    <m/>
    <m/>
    <m/>
    <m/>
    <m/>
    <m/>
    <m/>
    <m/>
    <m/>
    <m/>
    <m/>
    <m/>
    <m/>
    <m/>
    <m/>
    <m/>
    <m/>
    <m/>
    <m/>
    <m/>
    <m/>
    <m/>
    <m/>
  </r>
  <r>
    <s v="Cádiz Informática y Tecnológica"/>
    <s v="0. Pendiente contactar"/>
    <m/>
    <x v="4"/>
    <s v="17-02 650 444 997- Me a tiende German comenta que está super ocupado que le llame del 5 al 8 de Marzo, Mail enviado a german.aragon@cadizinformatica.com Att. German, volver a llamar entre 5 al 8 Marzo sobre 11h.  https://cadizinformatica.com/ 11-03 650 444 997- Me atiende German pendiente de llamar mañana sobre las 11 que le cojo entrando en una reunión. 12-03 650 444 997-No disponible. 16-03 650 444 997-No disponible._x000a__x000a_"/>
    <s v="Venta especialista"/>
    <m/>
    <s v="650 444 997"/>
    <s v="info@cadizinformaticaytecnologica.com"/>
    <m/>
    <s v="A. Informáticos"/>
    <m/>
    <s v="Servicios informáticos y soporte técnico para pymes y autónomos en Cádiz."/>
    <s v="Conecta PYMES; Backup 4G; Seguridad Básica"/>
    <m/>
    <m/>
    <m/>
    <m/>
    <m/>
    <m/>
    <m/>
    <m/>
    <m/>
    <m/>
    <m/>
    <m/>
    <m/>
    <m/>
    <m/>
    <m/>
    <m/>
    <m/>
    <m/>
    <m/>
    <m/>
    <m/>
    <m/>
    <m/>
    <m/>
    <m/>
    <m/>
  </r>
  <r>
    <s v="BOUGE SA"/>
    <m/>
    <m/>
    <x v="3"/>
    <s v="LEAD DUPLICADO 1614"/>
    <s v="Venta especialista"/>
    <m/>
    <n v="916338889"/>
    <m/>
    <m/>
    <s v="A. Informáticos"/>
    <s v="A78595485"/>
    <s v="Mantenimiento y soporte informático empresarial"/>
    <m/>
    <m/>
    <m/>
    <m/>
    <m/>
    <m/>
    <m/>
    <m/>
    <m/>
    <m/>
    <m/>
    <m/>
    <m/>
    <m/>
    <m/>
    <m/>
    <m/>
    <m/>
    <m/>
    <m/>
    <m/>
    <m/>
    <m/>
    <m/>
    <m/>
    <m/>
    <m/>
    <m/>
  </r>
  <r>
    <s v="GTP Sistemas SL"/>
    <m/>
    <m/>
    <x v="3"/>
    <s v="LEAD DUPLICADO  NO VOLVER A LLAMAR  1615_x000a_ "/>
    <s v="Venta especialista"/>
    <m/>
    <n v="914920990"/>
    <s v="info@gtpsistemas.com"/>
    <m/>
    <s v="A. Informáticos"/>
    <s v="B84523786"/>
    <s v="Servicios gestionados y mantenimiento IT"/>
    <m/>
    <m/>
    <m/>
    <m/>
    <m/>
    <m/>
    <m/>
    <m/>
    <m/>
    <m/>
    <m/>
    <m/>
    <m/>
    <m/>
    <m/>
    <m/>
    <m/>
    <m/>
    <m/>
    <m/>
    <m/>
    <m/>
    <m/>
    <m/>
    <m/>
    <m/>
    <m/>
    <m/>
  </r>
  <r>
    <s v="Mantenimiento Informático a Domicilio SL"/>
    <m/>
    <m/>
    <x v="3"/>
    <s v="17-02 647947337-No disponible. https://informaticoadomicilio.com/ 18-02 647947337-No disponible.20-02 647947337-No disponible._x000a_"/>
    <s v="Venta especialista"/>
    <m/>
    <n v="647947337"/>
    <s v="contacto@informaticoadomicilio.com"/>
    <m/>
    <s v="A. Informáticos"/>
    <s v="B85437416"/>
    <s v="Soporte técnico remoto y presencial"/>
    <m/>
    <m/>
    <m/>
    <m/>
    <m/>
    <m/>
    <m/>
    <m/>
    <m/>
    <m/>
    <m/>
    <m/>
    <m/>
    <m/>
    <m/>
    <m/>
    <m/>
    <m/>
    <m/>
    <m/>
    <m/>
    <m/>
    <m/>
    <m/>
    <m/>
    <m/>
    <m/>
    <m/>
  </r>
  <r>
    <s v="Aliernet Servicios Informáticos SL"/>
    <m/>
    <m/>
    <x v="3"/>
    <s v="17-02 902555123-Tlf no valido. https://aliernet.com/"/>
    <s v="Venta especialista"/>
    <m/>
    <n v="902555123"/>
    <s v="comercial@aliernet.com"/>
    <m/>
    <s v="A. Informáticos"/>
    <s v="B65468555"/>
    <s v="Software logístico y digitalización de almacenes"/>
    <m/>
    <m/>
    <m/>
    <m/>
    <m/>
    <m/>
    <m/>
    <m/>
    <m/>
    <m/>
    <m/>
    <m/>
    <m/>
    <m/>
    <m/>
    <m/>
    <m/>
    <m/>
    <m/>
    <m/>
    <m/>
    <m/>
    <m/>
    <m/>
    <m/>
    <m/>
    <m/>
    <m/>
  </r>
  <r>
    <s v="Idemás IT Services SL"/>
    <m/>
    <m/>
    <x v="2"/>
    <s v="17-02 937 124 236-Gk que eso lo llevan de central y que está cubierto, cuelga. No colabora. https://www.idemas.com/"/>
    <s v="Venta especialista"/>
    <m/>
    <s v="937 124 236"/>
    <s v="contacto@idemas.es"/>
    <m/>
    <s v="A. Informáticos"/>
    <s v="B64074917"/>
    <s v="Consultoría y soporte IT empresarial"/>
    <m/>
    <m/>
    <m/>
    <m/>
    <m/>
    <m/>
    <m/>
    <m/>
    <m/>
    <m/>
    <m/>
    <m/>
    <m/>
    <m/>
    <m/>
    <m/>
    <m/>
    <m/>
    <m/>
    <m/>
    <m/>
    <m/>
    <m/>
    <m/>
    <m/>
    <m/>
    <m/>
    <m/>
  </r>
  <r>
    <s v="Tempus Informática SL"/>
    <m/>
    <m/>
    <x v="4"/>
    <s v="17-02 976591607-Me atiende Laura comenta que ella no se encarga que mandemos el modelo y ella lo hace llegar a la persona responsable pendiente de mandar a tempus@tempus.es sin Att. https://www.tempus.es/servicios/ Nivel bajo receptividad, ella no se encarga."/>
    <s v="Venta especialista"/>
    <m/>
    <n v="976591607"/>
    <s v="tempus@tempus.es"/>
    <m/>
    <s v="A. Informáticos"/>
    <s v="B50700038"/>
    <s v="Servicios cloud e infraestructura tecnológica"/>
    <s v="Email 1"/>
    <s v="Teléfono web oficial"/>
    <s v="Arquetipo"/>
    <s v="CIF"/>
    <s v="Descripción actividad"/>
    <s v="Foco (Productos Orange más encajables)"/>
    <m/>
    <m/>
    <m/>
    <m/>
    <m/>
    <m/>
    <m/>
    <m/>
    <m/>
    <m/>
    <m/>
    <m/>
    <m/>
    <m/>
    <m/>
    <m/>
    <m/>
    <m/>
    <m/>
    <m/>
    <m/>
    <m/>
  </r>
  <r>
    <s v="Quer System Informática SL"/>
    <m/>
    <m/>
    <x v="1"/>
    <s v="17-02 961239090-Tlf. erróneo. 96 115 41 09 - Me atiende Keiti de soporte pendiente de mandar email y ella lo reenvia al responsable a info@quersystem.es Att. Soporte, Poco receptiva no se encarga. "/>
    <s v="Venta especialista"/>
    <m/>
    <n v="961154109"/>
    <s v="info@quersystem.es"/>
    <m/>
    <s v="A. Informáticos"/>
    <s v="B73105231"/>
    <s v="Servicios informáticos y mantenimiento de sistemas"/>
    <s v="info@torusware.com"/>
    <s v="981 97 82 86"/>
    <s v="A. Informáticos"/>
    <s v="B70209077"/>
    <s v="Empresa tecnológica gallega especializada en HPC, Big Data y soluciones de alto rendimiento para entornos científicos y empresariales."/>
    <s v="Conecta Empresas 1Gb; IPs Fijas; SD-WAN; Seguridad Avanzada"/>
    <m/>
    <m/>
    <m/>
    <m/>
    <m/>
    <m/>
    <m/>
    <m/>
    <m/>
    <m/>
    <m/>
    <m/>
    <m/>
    <m/>
    <m/>
    <m/>
    <m/>
    <m/>
    <m/>
    <m/>
    <m/>
    <m/>
  </r>
  <r>
    <s v="Agesinfor SL"/>
    <m/>
    <m/>
    <x v="3"/>
    <s v="17-02 954211000- Tlf. erróneo. https://www.agesinfor.es/ 18-02 954 70 11 45-No existe o no disponible. 06-03 614 052 799-No disponible. 10-03 614 052 799-No disponible._x000a_ 11-03 614 052 799  -No disponible."/>
    <s v="Venta especialista"/>
    <m/>
    <s v="614052799 / 954 70 11 45"/>
    <s v="info@agesinfor.es"/>
    <m/>
    <s v="A. Informáticos"/>
    <s v="B91236972"/>
    <s v="Mantenimiento y consultoría informática"/>
    <s v="info@capia.es"/>
    <s v="881 27 07 97"/>
    <s v="A. Informáticos"/>
    <s v="B70493283"/>
    <s v="Consultora tecnológica especializada en desarrollo software a medida, transformación digital y servicios cloud para empresas."/>
    <s v="Conecta Empresas 1Gb; Microsoft 365; Backup M365; Seguridad Correo"/>
    <m/>
    <m/>
    <m/>
    <m/>
    <m/>
    <m/>
    <m/>
    <m/>
    <m/>
    <m/>
    <m/>
    <m/>
    <m/>
    <m/>
    <m/>
    <m/>
    <m/>
    <m/>
    <m/>
    <m/>
    <m/>
    <m/>
  </r>
  <r>
    <s v="Monitor Informática SL"/>
    <m/>
    <m/>
    <x v="4"/>
    <s v="17-02 954501022-Me atiende Mari Carmen de administración pendiente de mandar modelo a administracion@monitorinformatica.com sin Att., Mari Carmen lo manda a dirección si no recibimos respuesta vía email volver a llamar al semana que viene.  https://www.monitorinformatica.com/"/>
    <s v="Venta especialista"/>
    <m/>
    <s v="954501022 / 902 42 14 21 "/>
    <s v="info@monitorinformatica.com"/>
    <m/>
    <s v="A. Informáticos"/>
    <s v="B41505298"/>
    <s v="Venta de equipos y soporte IT integral"/>
    <s v="info@after.surf"/>
    <s v="682 63 29 85"/>
    <s v="A. Informáticos"/>
    <s v="N/D (no publicado en web)"/>
    <s v="Agencia tecnológica y digital enfocada en desarrollo web, e-commerce y marketing digital."/>
    <s v="Conecta Empresas; Seguridad Web; Backup Cloud"/>
    <m/>
    <m/>
    <m/>
    <m/>
    <m/>
    <m/>
    <m/>
    <m/>
    <m/>
    <m/>
    <m/>
    <m/>
    <m/>
    <m/>
    <m/>
    <m/>
    <m/>
    <m/>
    <m/>
    <m/>
    <m/>
    <m/>
  </r>
  <r>
    <s v="Cwellt Software SL"/>
    <m/>
    <m/>
    <x v="3"/>
    <s v="17-02 881150660-No disponible. 646 30 39 77-No disponible. 18-02 881150660-No disponible. 646 30 39 77-No disponible. 20-02 881150660-No disponible. 646 30 39 77-No disponible."/>
    <s v="Venta especialista"/>
    <m/>
    <s v="881150660 / 646 30 39 77"/>
    <s v="iago.carmuega@cwellt.com"/>
    <m/>
    <s v="A. Informáticos"/>
    <s v="B70496815"/>
    <s v="Consultoría tecnológica y desarrollo software"/>
    <s v="info@asysgon.com"/>
    <s v="981 25 55 76"/>
    <s v="A. Informáticos"/>
    <s v="B15062823"/>
    <s v="Empresa IT especializada en mantenimiento informático, infraestructuras y soluciones empresariales en Galicia."/>
    <s v="Conecta Empresas; Centralita Virtual; Seguridad en Tu Sede"/>
    <m/>
    <m/>
    <m/>
    <m/>
    <m/>
    <m/>
    <m/>
    <m/>
    <m/>
    <m/>
    <m/>
    <m/>
    <m/>
    <m/>
    <m/>
    <m/>
    <m/>
    <m/>
    <m/>
    <m/>
    <m/>
    <m/>
  </r>
  <r>
    <s v="GAE Informática SA"/>
    <m/>
    <m/>
    <x v="4"/>
    <s v="17-02 924246060-No disponible. https://www.gaeinformatica.com/ 17-02 924246060-Me atiende Rubén, se apunta mi contacto, pendiente mandar emial a jesus@gaeinformatica.net Att. Jesús, Rubén comenta que le mandemos la información aunque él pase nota de la llamada. https://www.gaeinformatica.com/"/>
    <s v="Venta especialista"/>
    <m/>
    <n v="924246060"/>
    <s v="info@gaeinformatica.com"/>
    <m/>
    <s v="A. Informáticos"/>
    <s v="A06100531"/>
    <s v="Infraestructura IT y soporte corporativo"/>
    <s v="hostisoft@hostisoft.es"/>
    <s v="981 52 47 69"/>
    <s v="A. Informáticos"/>
    <s v="B15596937"/>
    <s v="Proveedor tecnológico especializado en software de gestión (ERP), hosting y soluciones informáticas para pymes."/>
    <s v="Conecta Empresas; IP Fija; Backup Cloud; Seguridad Red Fija"/>
    <m/>
    <m/>
    <m/>
    <m/>
    <m/>
    <m/>
    <m/>
    <m/>
    <m/>
    <m/>
    <m/>
    <m/>
    <m/>
    <m/>
    <m/>
    <m/>
    <m/>
    <m/>
    <m/>
    <m/>
    <m/>
    <m/>
  </r>
  <r>
    <s v="ICSoft SL"/>
    <m/>
    <m/>
    <x v="2"/>
    <s v="17-02 924267017-No disponible. 657 954 353-Comentan que no colaboran que desarrollan un producto muy específico y no comercializan con otros productos. https://www.icsoft.es/"/>
    <s v="Venta especialista"/>
    <m/>
    <s v="924267017 / +34 657 954 353"/>
    <s v="info@icsoft.es"/>
    <m/>
    <s v="A. Informáticos"/>
    <s v="B06387724"/>
    <s v="Servicios informáticos empresariales"/>
    <s v="eurocomsl@eurocomsl.com"/>
    <s v="924 24 89 32"/>
    <s v="A. Informáticos"/>
    <s v="B06168423"/>
    <s v="Integrador TIC en Badajoz con servicios de telecomunicaciones, redes y mantenimiento IT para empresas."/>
    <s v="Conecta Empresas 1Gb; SD-WAN; Centralita Big Pyme"/>
    <m/>
    <m/>
    <m/>
    <m/>
    <m/>
    <m/>
    <m/>
    <m/>
    <m/>
    <m/>
    <m/>
    <m/>
    <m/>
    <m/>
    <m/>
    <m/>
    <m/>
    <m/>
    <m/>
    <m/>
    <m/>
    <m/>
  </r>
  <r>
    <s v="Delta Soft Desarrollo de Software, S.L."/>
    <m/>
    <m/>
    <x v="2"/>
    <s v="17-02 916865707-Fuera de horario. https://www.deltasoft.es/18-02 916865707-Me atiende gk comenta que ahora mismo están muy ocupados y no están ampliando ni les interesa colaborar, probar en unos meses por si han bajado un poco la actividad. https://www.deltasoft.es/"/>
    <s v="Venta especialista"/>
    <m/>
    <n v="916865707"/>
    <s v="comercial@deltasoft.es"/>
    <m/>
    <s v="A. Informáticos"/>
    <s v="B82293630"/>
    <m/>
    <s v="info@aclformacion.com"/>
    <s v="924 25 28 37"/>
    <s v="A. Informáticos"/>
    <s v="B06282058"/>
    <s v="Empresa de servicios IT y formación tecnológica para empresas y organismos públicos."/>
    <s v="Conecta Empresas; Centralita Virtual; Seguridad Red Fija"/>
    <m/>
    <m/>
    <m/>
    <m/>
    <m/>
    <m/>
    <m/>
    <m/>
    <m/>
    <m/>
    <m/>
    <m/>
    <m/>
    <m/>
    <m/>
    <m/>
    <m/>
    <m/>
    <m/>
    <m/>
    <m/>
    <m/>
  </r>
  <r>
    <s v="Beat IT Solutions, S.L."/>
    <m/>
    <m/>
    <x v="3"/>
    <s v="17-02 912692704-No disponible. https://www.beatit.es/18-02 912692704-No disponible. 20-02 912692704-No disponible. "/>
    <s v="Venta especialista"/>
    <m/>
    <n v="912692704"/>
    <s v="info@beatit.es"/>
    <m/>
    <s v="A. Informáticos"/>
    <s v="B86753811"/>
    <m/>
    <s v="hola@worldpcinformatica.com"/>
    <s v="956 22 62 56"/>
    <s v="A. Informáticos"/>
    <s v="N/D (no publicado en web)"/>
    <s v="Servicio técnico informático y venta de equipos para particulares y pymes en Cádiz."/>
    <s v="Conecta PYMES; Backup 4G; Seguridad en Tu Dispositivo"/>
    <m/>
    <m/>
    <m/>
    <m/>
    <m/>
    <m/>
    <m/>
    <m/>
    <m/>
    <m/>
    <m/>
    <m/>
    <m/>
    <m/>
    <m/>
    <m/>
    <m/>
    <m/>
    <m/>
    <m/>
    <m/>
    <m/>
  </r>
  <r>
    <s v="ENCAMINA, S.L."/>
    <m/>
    <m/>
    <x v="4"/>
    <s v="18-02 962698064- Me atiende Olga de administración, MAIL ENVIADO A administracion@encamina.com Sin att., Olga lo hace llegar al dto. Correspondiente pero no garantiza nada, receptividad baja https://www.encamina.com/"/>
    <s v="Venta especialista"/>
    <m/>
    <n v="962698064"/>
    <s v="encamina@encamina.com"/>
    <m/>
    <s v="A. Informáticos"/>
    <s v="B96988837"/>
    <m/>
    <s v="info@meganetsistemas.com"/>
    <s v="956 20 09 06"/>
    <s v="A. Informáticos"/>
    <s v="B72229610"/>
    <s v="Integrador tecnológico especializado en mantenimiento IT, redes y soluciones empresariales."/>
    <s v="Conecta Empresas; IP Fija; Centralita Virtual"/>
    <m/>
    <m/>
    <m/>
    <m/>
    <m/>
    <m/>
    <m/>
    <m/>
    <m/>
    <m/>
    <m/>
    <m/>
    <m/>
    <m/>
    <m/>
    <m/>
    <m/>
    <m/>
    <m/>
    <m/>
    <m/>
    <m/>
  </r>
  <r>
    <s v="Vectore Iniciativas de Negocio, S.L."/>
    <m/>
    <m/>
    <x v="3"/>
    <s v="17-02 964245921-No disponible. https://vectore.es/ 18-02 964245921-No disponible 20-02 964245921-No disponible"/>
    <s v="Venta especialista"/>
    <m/>
    <n v="964245921"/>
    <s v="vectore@vectore.es"/>
    <m/>
    <s v="A. Informáticos"/>
    <s v="B12883070"/>
    <m/>
    <s v="cadiz@pcbox.es"/>
    <s v="956 20 09 06"/>
    <s v="A. Informáticos"/>
    <s v="B61988862"/>
    <s v="Tienda y servicio técnico franquiciado especializado en hardware, reparación y soporte IT."/>
    <s v="Conecta PYMES; Seguridad Básica; SIM Empresa"/>
    <m/>
    <m/>
    <m/>
    <m/>
    <m/>
    <m/>
    <m/>
    <m/>
    <m/>
    <m/>
    <m/>
    <m/>
    <m/>
    <m/>
    <m/>
    <m/>
    <m/>
    <m/>
    <m/>
    <m/>
    <m/>
    <m/>
  </r>
  <r>
    <s v="TELENEXT SERVICIOS INFORMATICOS SL"/>
    <m/>
    <m/>
    <x v="4"/>
    <s v="17-02 607717019-Me atiende Enrique gerente, le pillo con un cliente, pendiente de mandar modelo a ejimenez@telenext.es Att. Enrique, volver a llamar el jueves sobre las 11H.  Receptividad media https://telenext.es/"/>
    <s v="Venta especialista"/>
    <m/>
    <n v="607717019"/>
    <s v="ejimenez@telenext.es"/>
    <m/>
    <s v="A. Informáticos"/>
    <s v="B81826430"/>
    <m/>
    <s v="info@gadespc.es"/>
    <s v="956 53 65 52"/>
    <s v="A. Informáticos"/>
    <s v="B72061394"/>
    <s v="Empresa informática con servicios de mantenimiento y soporte técnico en Cádiz."/>
    <s v="Conecta Empresas; Backup 4G; Centralita Virtual"/>
    <m/>
    <m/>
    <m/>
    <m/>
    <m/>
    <m/>
    <m/>
    <m/>
    <m/>
    <m/>
    <m/>
    <m/>
    <m/>
    <m/>
    <m/>
    <m/>
    <m/>
    <m/>
    <m/>
    <m/>
    <m/>
    <m/>
  </r>
  <r>
    <s v="SIPS CONSULTORIA INFORMATICA SL"/>
    <m/>
    <m/>
    <x v="4"/>
    <s v="17-02 932192545- Me atiende Salvador gerente comenta que no le interesa a priori que cree que no hay sinergia, pendiente de mandar modelo a info@sipsbarcelona.com Att. Salvador, y volver a llamar la semana que viene martes sobre las 17h. https://sipsbarcelona.com/"/>
    <s v="Venta especialista"/>
    <m/>
    <n v="932192545"/>
    <s v="info@sipsbarcelona.com"/>
    <m/>
    <s v="A. Informáticos"/>
    <s v="B21770623"/>
    <m/>
    <s v="info@cadizpyme.es"/>
    <s v="689 26 50 85"/>
    <s v="A. Informáticos"/>
    <s v="N/D (no publicado en web)"/>
    <s v="Servicios IT y asesoramiento tecnológico especializado en pymes locales."/>
    <s v="Conecta Empresas; Microsoft 365; Seguridad Correo"/>
    <m/>
    <m/>
    <m/>
    <m/>
    <m/>
    <m/>
    <m/>
    <m/>
    <m/>
    <m/>
    <m/>
    <m/>
    <m/>
    <m/>
    <m/>
    <m/>
    <m/>
    <m/>
    <m/>
    <m/>
    <m/>
    <m/>
  </r>
  <r>
    <s v="INFORPYME SERVICIOS INFORMATICOS SL"/>
    <m/>
    <m/>
    <x v="4"/>
    <s v="17-02 944761124-Fuera de horario.https://consulpyme.com/ 18-02 944761124-No disponible. 19-02 944761124-Me atiende Gonzalo, comenta que no sabe decirme que dto. Se encarga  que lo mejor email con la información pendiente de mandar a info@consulpyme.com Att. Sin, https://consulpyme.com/ receptividad baja."/>
    <s v="Venta especialista"/>
    <m/>
    <n v="944761124"/>
    <s v="dpd@consulpyme.com"/>
    <m/>
    <s v="A. Informáticos"/>
    <s v="B95273116"/>
    <m/>
    <s v="info@itelligent.es"/>
    <s v="622 66 44 15"/>
    <s v="A. Informáticos"/>
    <s v="B72354089"/>
    <s v="Empresa tecnológica especializada en servicios IT gestionados, mantenimiento y cloud para empresas."/>
    <s v="Conecta Empresas 1Gb; Seguridad Gestionada; Backup Cloud"/>
    <m/>
    <m/>
    <m/>
    <m/>
    <m/>
    <m/>
    <m/>
    <m/>
    <m/>
    <m/>
    <m/>
    <m/>
    <m/>
    <m/>
    <m/>
    <m/>
    <m/>
    <m/>
    <m/>
    <m/>
    <m/>
    <m/>
  </r>
  <r>
    <s v="DurnIA Tecnologías de la Información, S.L."/>
    <m/>
    <m/>
    <x v="7"/>
    <s v="17-02 618637386-Hablo con Alberto gerente, bastante interesado pendiente agendar reunión mañana 18 11:30h. alberto.aguado@durnia.es Att. Alberto https://www.durnia.com/"/>
    <s v="Venta especialista"/>
    <m/>
    <n v="618637386"/>
    <s v="info@durnia.es"/>
    <m/>
    <s v="A. Informáticos"/>
    <s v="B56635469"/>
    <m/>
    <s v="alvis@alvissl.net"/>
    <s v="956 85 77 04"/>
    <s v="A. Informáticos"/>
    <s v="B11200871"/>
    <s v="Integrador IT con foco en sistemas, redes y soporte técnico empresarial."/>
    <s v="Conecta Empresas; IP Fija; Seguridad en Tu Sede"/>
    <m/>
    <m/>
    <m/>
    <m/>
    <m/>
    <m/>
    <m/>
    <m/>
    <m/>
    <m/>
    <m/>
    <m/>
    <m/>
    <m/>
    <m/>
    <m/>
    <m/>
    <m/>
    <m/>
    <m/>
    <m/>
    <m/>
  </r>
  <r>
    <s v="Bakata Solutions, S.L."/>
    <m/>
    <m/>
    <x v="4"/>
    <s v="18-02 922083252-Me atiende Alfonso gerente comenta que se va los Carnavales le pillo en aeropuerto, volver a llamar miércoles 25 sobre las 11. https://bakata.es/"/>
    <s v="Venta especialista"/>
    <m/>
    <n v="922083252"/>
    <s v="alfonso.lecuona@bakata.es"/>
    <m/>
    <s v="A. Informáticos"/>
    <s v="B76706811"/>
    <m/>
    <s v="info@nearsystems.net"/>
    <s v="956 05 80 13"/>
    <s v="A. Informáticos"/>
    <s v="B72049274"/>
    <s v="Consultora IT especializada en mantenimiento informático y soluciones tecnológicas para pymes."/>
    <s v="Conecta Empresas; Centralita Virtual; Backup 4G"/>
    <m/>
    <m/>
    <m/>
    <m/>
    <m/>
    <m/>
    <m/>
    <m/>
    <m/>
    <m/>
    <m/>
    <m/>
    <m/>
    <m/>
    <m/>
    <m/>
    <m/>
    <m/>
    <m/>
    <m/>
    <m/>
    <m/>
  </r>
  <r>
    <s v="RED LEMON TECHNOLOGIES, S.L."/>
    <m/>
    <m/>
    <x v="1"/>
    <s v="18-02 678504896-No disponible. https://redlemon.es/"/>
    <s v="Venta especialista"/>
    <m/>
    <n v="678504896"/>
    <s v="dpd@redlemon.es"/>
    <m/>
    <s v="A. Informáticos"/>
    <s v="B87744173"/>
    <m/>
    <s v="info@segintec.com"/>
    <s v="956 54 00 13"/>
    <s v="A. Informáticos"/>
    <s v="B72136139"/>
    <s v="Empresa tecnológica con servicios IT, redes y soluciones empresariales en Cádiz."/>
    <s v="Conecta Empresas; Seguridad Red Fija; Centralita Virtual"/>
    <m/>
    <m/>
    <m/>
    <m/>
    <m/>
    <m/>
    <m/>
    <m/>
    <m/>
    <m/>
    <m/>
    <m/>
    <m/>
    <m/>
    <m/>
    <m/>
    <m/>
    <m/>
    <m/>
    <m/>
    <m/>
    <m/>
  </r>
  <r>
    <s v="NAVEX CONSULTORÍA INFORMÁTICA, S.L."/>
    <m/>
    <m/>
    <x v="1"/>
    <s v="18-02 912290665-Gk comenta que la responsable Ana Belén está reunida probar a llamar más tarde.  https://navexconsulting.es/"/>
    <s v="Venta especialista"/>
    <m/>
    <n v="912290665"/>
    <s v="comercial@navexconsulting.es"/>
    <m/>
    <s v="A. Informáticos"/>
    <s v="B86737574"/>
    <m/>
    <s v="info@cadizinformaticaytecnologica.com"/>
    <s v="604 49 25 26"/>
    <s v="A. Informáticos"/>
    <s v="N/D (no publicado en web)"/>
    <s v="Servicios informáticos y soporte técnico para pymes y autónomos en Cádiz."/>
    <s v="Conecta PYMES; Backup 4G; Seguridad Básica"/>
    <m/>
    <m/>
    <m/>
    <m/>
    <m/>
    <m/>
    <m/>
    <m/>
    <m/>
    <m/>
    <m/>
    <m/>
    <m/>
    <m/>
    <m/>
    <m/>
    <m/>
    <m/>
    <m/>
    <m/>
    <m/>
    <m/>
  </r>
  <r>
    <s v="Brain Hardware, S.L."/>
    <m/>
    <m/>
    <x v="7"/>
    <s v="17-02 916904723-Me atiende Ángel responsable, me manda email para que tenga su contacto, le interesa mucho colaborar soluciones digitales, muy receptivo, pendiente mandar reunión para el martes 24 a las 12h. A angel.misut@brainhardware.es , Gk comenta que ya son clientes de +O."/>
    <m/>
    <m/>
    <n v="916904723"/>
    <s v="angel.misut@brainhardware.es"/>
    <m/>
    <s v="A. Informáticos"/>
    <s v="B84100403"/>
    <m/>
    <m/>
    <m/>
    <m/>
    <m/>
    <m/>
    <m/>
    <m/>
    <m/>
    <m/>
    <m/>
    <m/>
    <m/>
    <m/>
    <m/>
    <m/>
    <m/>
    <m/>
    <m/>
    <m/>
    <m/>
    <m/>
    <m/>
    <m/>
    <m/>
    <m/>
    <m/>
    <m/>
    <m/>
  </r>
  <r>
    <s v="Consultoría Informática Vicky Red, S.L. (CiviRed)"/>
    <m/>
    <m/>
    <x v="1"/>
    <s v="17-02 961111791-No disponible. "/>
    <m/>
    <m/>
    <n v="961111791"/>
    <s v="notificaciones@civired.com"/>
    <m/>
    <s v="A. Informáticos"/>
    <s v="B98535438"/>
    <m/>
    <m/>
    <m/>
    <m/>
    <m/>
    <m/>
    <m/>
    <m/>
    <m/>
    <m/>
    <m/>
    <m/>
    <m/>
    <m/>
    <m/>
    <m/>
    <m/>
    <m/>
    <m/>
    <m/>
    <m/>
    <m/>
    <m/>
    <m/>
    <m/>
    <m/>
    <m/>
    <m/>
    <m/>
  </r>
  <r>
    <s v="Laso, S.L. (NetOffice)"/>
    <m/>
    <m/>
    <x v="1"/>
    <s v="17-02 976281611- No disponible. https://www.netoffice.es/ 18-02 976281611"/>
    <m/>
    <m/>
    <n v="976281611"/>
    <s v="netoffice@netoffice.es"/>
    <m/>
    <s v="A. Informáticos"/>
    <s v="B50195254"/>
    <m/>
    <m/>
    <m/>
    <m/>
    <m/>
    <m/>
    <m/>
    <m/>
    <m/>
    <m/>
    <m/>
    <m/>
    <m/>
    <m/>
    <m/>
    <m/>
    <m/>
    <m/>
    <m/>
    <m/>
    <m/>
    <m/>
    <m/>
    <m/>
    <m/>
    <m/>
    <m/>
    <m/>
    <m/>
  </r>
  <r>
    <s v="ANÁLISIS Y DESARROLLO DE SOFTWARE, S.L. (IRANON)"/>
    <m/>
    <m/>
    <x v="4"/>
    <s v="18-02 987549559- Me atiende Natividad no es la persona responsable,MAIL ENVIADO  a info@iranon.com sin Att. Receptividad baja."/>
    <m/>
    <m/>
    <n v="902100103"/>
    <s v="info@iranon.com"/>
    <m/>
    <s v="A. Informáticos"/>
    <s v="B24087348"/>
    <m/>
    <m/>
    <m/>
    <m/>
    <m/>
    <m/>
    <m/>
    <m/>
    <m/>
    <m/>
    <m/>
    <m/>
    <m/>
    <m/>
    <m/>
    <m/>
    <m/>
    <m/>
    <m/>
    <m/>
    <m/>
    <m/>
    <m/>
    <m/>
    <m/>
    <m/>
    <m/>
    <m/>
    <m/>
  </r>
  <r>
    <s v="Cyber Business Center Training, S.L. (CBCenter Training)"/>
    <m/>
    <m/>
    <x v="3"/>
    <s v="18-02 911025025-Me atiende el gerente comenta que solo son empresa de formación no hay sinergia en posible colaboración, actividad no corresponde.  https://cbcenter.com/"/>
    <s v="Venta especialista"/>
    <m/>
    <n v="911025025"/>
    <m/>
    <m/>
    <s v="A. Informáticos"/>
    <s v="B83620732"/>
    <s v="Formación y consultoría informática"/>
    <m/>
    <m/>
    <m/>
    <m/>
    <m/>
    <m/>
    <m/>
    <m/>
    <m/>
    <m/>
    <m/>
    <m/>
    <m/>
    <m/>
    <m/>
    <m/>
    <m/>
    <m/>
    <m/>
    <m/>
    <m/>
    <m/>
    <m/>
    <m/>
    <m/>
    <m/>
    <m/>
    <m/>
  </r>
  <r>
    <s v="Digitalización de Procesos Técnicos, S.L. (aira system)"/>
    <m/>
    <m/>
    <x v="3"/>
    <s v="18-02 677600014-No disponible. 19-02 677600014-No disponible.20-02 677600014-No disponible."/>
    <s v="Venta especialista"/>
    <m/>
    <n v="677600014"/>
    <m/>
    <m/>
    <s v="A. Informáticos"/>
    <s v="B06765671"/>
    <s v="Desarrollo de software, hosting y servicios digitales"/>
    <m/>
    <m/>
    <m/>
    <m/>
    <m/>
    <m/>
    <m/>
    <m/>
    <m/>
    <m/>
    <m/>
    <m/>
    <m/>
    <m/>
    <m/>
    <m/>
    <m/>
    <m/>
    <m/>
    <m/>
    <m/>
    <m/>
    <m/>
    <m/>
    <m/>
    <m/>
    <m/>
    <m/>
  </r>
  <r>
    <s v="ITC Sistemas Informáticos, S.L."/>
    <m/>
    <m/>
    <x v="4"/>
    <s v="18-02 868929892-No disponible. https://itcsis.com/ 19-02 868929892-No disponible20-02 868929892-Me atiende Juan Antonio comenta de primeras no están interesados pendiente mandar modelo a info@itcsis.com Att. Juan Antonio, Receptividad baja  https://itcsis.com/"/>
    <s v="Venta especialista"/>
    <m/>
    <n v="868929892"/>
    <m/>
    <m/>
    <s v="A. Informáticos"/>
    <s v="B73684185"/>
    <s v="Servicios informáticos para empresas"/>
    <m/>
    <m/>
    <m/>
    <m/>
    <m/>
    <m/>
    <m/>
    <m/>
    <m/>
    <m/>
    <m/>
    <m/>
    <m/>
    <m/>
    <m/>
    <m/>
    <m/>
    <m/>
    <m/>
    <m/>
    <m/>
    <m/>
    <m/>
    <m/>
    <m/>
    <m/>
    <m/>
    <m/>
  </r>
  <r>
    <s v="Empatiza Consulting, S.L."/>
    <m/>
    <m/>
    <x v="4"/>
    <s v="18-02 910 48 93 10- Me atiende Alex de soporte comenta que él no tiene forma de explicar a administración el motivo de la llamada y el email, no está en oficinas, comenta que la única forma que vean el modelo es vía email pendiente de enviar a Dto. Administración administracion@empatiza.es Att. Administración. https://www.empatiza.es/"/>
    <s v="Venta especialista"/>
    <m/>
    <s v="910 48 93 10"/>
    <m/>
    <m/>
    <s v="A. Informáticos"/>
    <s v="B74368127"/>
    <s v="Servicios gestionados y soluciones TI"/>
    <m/>
    <m/>
    <m/>
    <m/>
    <m/>
    <m/>
    <m/>
    <m/>
    <m/>
    <m/>
    <m/>
    <m/>
    <m/>
    <m/>
    <m/>
    <m/>
    <m/>
    <m/>
    <m/>
    <m/>
    <m/>
    <m/>
    <m/>
    <m/>
    <m/>
    <m/>
    <m/>
    <m/>
  </r>
  <r>
    <s v="A.M. System, S.L."/>
    <m/>
    <m/>
    <x v="4"/>
    <s v="18-02 953275931- Me atiende gk Fátima comenta que lo lleva el director pero hablar con el es bastante complicado comenta que la mejor opción es mandarle un email si está interesado nos contacta pendiente enviar modelo a smoya@amsystem.es  Att. Sebastián Moya. https://amsystem.es/"/>
    <s v="Venta especialista"/>
    <m/>
    <s v="953275931 / 955 44 10 60"/>
    <m/>
    <m/>
    <s v="A. Informáticos"/>
    <s v="B23224512"/>
    <s v="Soluciones/servicios de software (ERP / gestión) y consultoría"/>
    <m/>
    <m/>
    <m/>
    <m/>
    <m/>
    <m/>
    <m/>
    <m/>
    <m/>
    <m/>
    <m/>
    <m/>
    <m/>
    <m/>
    <m/>
    <m/>
    <m/>
    <m/>
    <m/>
    <m/>
    <m/>
    <m/>
    <m/>
    <m/>
    <m/>
    <m/>
    <m/>
    <m/>
  </r>
  <r>
    <s v="Virox Soluciones Informáticas, S.L."/>
    <m/>
    <m/>
    <x v="2"/>
    <s v="18-02 918768099- No están interesados en colaborar y cuelga. https://virox.es/"/>
    <s v="Venta especialista"/>
    <m/>
    <n v="918768099"/>
    <m/>
    <m/>
    <s v="A. Informáticos"/>
    <s v="B85935989"/>
    <s v="Servicios y soluciones informáticas"/>
    <m/>
    <m/>
    <m/>
    <m/>
    <m/>
    <m/>
    <m/>
    <m/>
    <m/>
    <m/>
    <m/>
    <m/>
    <m/>
    <m/>
    <m/>
    <m/>
    <m/>
    <m/>
    <m/>
    <m/>
    <m/>
    <m/>
    <m/>
    <m/>
    <m/>
    <m/>
    <m/>
    <m/>
  </r>
  <r>
    <s v="Guara Servicios Informáticos, S.L."/>
    <m/>
    <m/>
    <x v="3"/>
    <s v="18-02 974222449-Tlf no existe. https://www.guarasi.com/"/>
    <s v="Venta especialista"/>
    <m/>
    <n v="974222449"/>
    <m/>
    <m/>
    <s v="A. Informáticos"/>
    <s v="B22360531"/>
    <s v="Servicios informáticos"/>
    <m/>
    <m/>
    <m/>
    <m/>
    <m/>
    <m/>
    <m/>
    <m/>
    <m/>
    <m/>
    <m/>
    <m/>
    <m/>
    <m/>
    <m/>
    <m/>
    <m/>
    <m/>
    <m/>
    <m/>
    <m/>
    <m/>
    <m/>
    <m/>
    <m/>
    <m/>
    <m/>
    <m/>
  </r>
  <r>
    <s v="Corebit Sistemas, S.L."/>
    <m/>
    <m/>
    <x v="4"/>
    <s v="18-02 915446600- Me atiende un trabajador Carlos, hace el filtro primero, pendiente de mandar email modelo a jorge.gomez@corebit.es Att. Jorge Gómez, Carlos no sabe si le va interesar a su jefe.  https://www.corebit.es/"/>
    <s v="Venta especialista"/>
    <m/>
    <s v="915446600 / 915 43 32 10"/>
    <m/>
    <m/>
    <s v="A. Informáticos"/>
    <s v="B85438380"/>
    <s v="Servicios informáticos / soporte y sistemas"/>
    <m/>
    <m/>
    <m/>
    <m/>
    <m/>
    <m/>
    <m/>
    <m/>
    <m/>
    <m/>
    <m/>
    <m/>
    <m/>
    <m/>
    <m/>
    <m/>
    <m/>
    <m/>
    <m/>
    <m/>
    <m/>
    <m/>
    <m/>
    <m/>
    <m/>
    <m/>
    <m/>
    <m/>
  </r>
  <r>
    <s v="Digital Desk, S.L."/>
    <m/>
    <m/>
    <x v="1"/>
    <s v="18-02 915 98 04 60- Gk me atiende, comenta que mandemos email a  virtualdesk@virtualdesk.es sin Att. Y si les interesa a los directivos se ponen en contacto con nosotros, Receptividad muy baja  https://www.digital-desk.es "/>
    <s v="Venta especialista"/>
    <m/>
    <s v="915 98 04 60"/>
    <m/>
    <m/>
    <s v="A. Informáticos"/>
    <s v="B67545160"/>
    <s v="Consultoría informática y diseño (según su aviso legal)"/>
    <m/>
    <m/>
    <m/>
    <m/>
    <m/>
    <m/>
    <m/>
    <m/>
    <m/>
    <m/>
    <m/>
    <m/>
    <m/>
    <m/>
    <m/>
    <m/>
    <m/>
    <m/>
    <m/>
    <m/>
    <m/>
    <m/>
    <m/>
    <m/>
    <m/>
    <m/>
    <m/>
    <m/>
  </r>
  <r>
    <s v="Solventus Software, S.L."/>
    <m/>
    <m/>
    <x v="7"/>
    <s v="18-02 608355608-Me atiende Maxim responsable pendiente de mandar email reunión mañana dia 19 a 10h. corporate@solventussoftware.com Att. Maxim  https://solventussoftware.com/"/>
    <s v="Venta especialista"/>
    <m/>
    <n v="608355608"/>
    <m/>
    <m/>
    <s v="A. Informáticos"/>
    <s v="B21841747"/>
    <s v="Desarrollo de software (según su aviso legal)"/>
    <m/>
    <m/>
    <m/>
    <m/>
    <m/>
    <m/>
    <m/>
    <m/>
    <m/>
    <m/>
    <m/>
    <m/>
    <m/>
    <m/>
    <m/>
    <m/>
    <m/>
    <m/>
    <m/>
    <m/>
    <m/>
    <m/>
    <m/>
    <m/>
    <m/>
    <m/>
    <m/>
    <m/>
  </r>
  <r>
    <s v="Camrod Infohelp Servicios Informáticos, S.L."/>
    <m/>
    <m/>
    <x v="3"/>
    <s v="18-02 600478478- No disponible. https://www.camrod.net/ 19-02 600478478- No disponible. 20-02 600478478- No disponible."/>
    <s v="Venta especialista"/>
    <m/>
    <n v="600478478"/>
    <m/>
    <m/>
    <s v="A. Informáticos"/>
    <s v="B83803890"/>
    <s v="Servicios informáticos (soporte/ayuda IT)"/>
    <m/>
    <m/>
    <m/>
    <m/>
    <m/>
    <m/>
    <m/>
    <m/>
    <m/>
    <m/>
    <m/>
    <m/>
    <m/>
    <m/>
    <m/>
    <m/>
    <m/>
    <m/>
    <m/>
    <m/>
    <m/>
    <m/>
    <m/>
    <m/>
    <m/>
    <m/>
    <m/>
    <m/>
  </r>
  <r>
    <s v="Mistral Business Solutions, S.L.U."/>
    <m/>
    <m/>
    <x v="1"/>
    <s v="_x000a_18-02 961486916-Cuelga al presentarme. https://www.mistralbs.com/"/>
    <s v="Venta especialista"/>
    <m/>
    <n v="961486916"/>
    <m/>
    <m/>
    <s v="A. Informáticos"/>
    <s v="B98539083"/>
    <s v="Consultoría informática"/>
    <m/>
    <m/>
    <m/>
    <m/>
    <m/>
    <m/>
    <m/>
    <m/>
    <m/>
    <m/>
    <m/>
    <m/>
    <m/>
    <m/>
    <m/>
    <m/>
    <m/>
    <m/>
    <m/>
    <m/>
    <m/>
    <m/>
    <m/>
    <m/>
    <m/>
    <m/>
    <m/>
    <m/>
  </r>
  <r>
    <s v="Ingeniería, Investigación e Innovación para Internet, S.L. (i3net)"/>
    <m/>
    <m/>
    <x v="2"/>
    <s v="18-02 956210202- Comenta que no hay sinergia en el porfolio para una posible colaboración. https://www.i3net.es/"/>
    <s v="Venta especialista"/>
    <m/>
    <n v="956210202"/>
    <m/>
    <m/>
    <s v="A. Informáticos"/>
    <s v="B72168727"/>
    <s v="Servicios de internet/ingeniería para internet (según aviso legal)"/>
    <m/>
    <m/>
    <m/>
    <m/>
    <m/>
    <m/>
    <m/>
    <m/>
    <m/>
    <m/>
    <m/>
    <m/>
    <m/>
    <m/>
    <m/>
    <m/>
    <m/>
    <m/>
    <m/>
    <m/>
    <m/>
    <m/>
    <m/>
    <m/>
    <m/>
    <m/>
    <m/>
    <m/>
  </r>
  <r>
    <s v="Soft Control Informática"/>
    <m/>
    <m/>
    <x v="1"/>
    <s v="18-02 915076360-Soraya dirección que me he confundido y cuelga dirección, vuelvo a llamar dto. Administración y comenta que están conduciendo. Llamar en otro momento. No muy receptiva."/>
    <s v="Venta especialista"/>
    <m/>
    <s v="915076360/ 932 626330"/>
    <m/>
    <m/>
    <s v="A. Informáticos"/>
    <s v="A7838733"/>
    <s v="Servicios TI y consultoría informática"/>
    <m/>
    <m/>
    <m/>
    <m/>
    <m/>
    <m/>
    <m/>
    <m/>
    <m/>
    <m/>
    <m/>
    <m/>
    <m/>
    <m/>
    <m/>
    <m/>
    <m/>
    <m/>
    <m/>
    <m/>
    <m/>
    <m/>
    <m/>
    <m/>
    <m/>
    <m/>
    <m/>
    <m/>
  </r>
  <r>
    <s v="NaimiTech, S.L."/>
    <m/>
    <m/>
    <x v="14"/>
    <s v="18-02 655138372- Mail enviado con reunión mañana 19 a 11:30h, sofiane@naimitech.com Att. Sofiane, Super receptivo. https://naimitech.com/"/>
    <s v="Venta especialista"/>
    <m/>
    <n v="655138372"/>
    <m/>
    <m/>
    <s v="A. Informáticos"/>
    <s v="B19854272"/>
    <s v="Desarrollo de software a medida y consultoría tecnológica"/>
    <m/>
    <m/>
    <m/>
    <m/>
    <m/>
    <m/>
    <m/>
    <m/>
    <m/>
    <m/>
    <m/>
    <m/>
    <m/>
    <m/>
    <m/>
    <m/>
    <m/>
    <m/>
    <m/>
    <m/>
    <m/>
    <m/>
    <m/>
    <m/>
    <m/>
    <m/>
    <m/>
    <m/>
  </r>
  <r>
    <s v="IC - Informáticos Castellón"/>
    <m/>
    <m/>
    <x v="3"/>
    <s v="18-02 964 22 77 66-No disponible parece fax https://www.informaticoscastellon.com/ 19-02 964 22 77 66-No disponible parece fax https://www.informaticoscastellon.com/"/>
    <s v="Venta especialista"/>
    <m/>
    <s v="964 22 77 66"/>
    <s v="info@informaticoscastellon.com"/>
    <s v="964 22 77 66"/>
    <s v="A. Informáticos"/>
    <s v="B12876932"/>
    <s v="Soporte IT, mantenimiento informático, consultoría tecnológica y soluciones para empresas en Castellón."/>
    <s v="Workplace + Microsoft 365 + Seguridad en Tu Correo + Backup Microsoft 365"/>
    <m/>
    <m/>
    <m/>
    <m/>
    <m/>
    <m/>
    <m/>
    <m/>
    <m/>
    <m/>
    <m/>
    <m/>
    <m/>
    <m/>
    <m/>
    <m/>
    <m/>
    <m/>
    <m/>
    <m/>
    <m/>
    <m/>
    <m/>
    <m/>
    <m/>
    <m/>
    <m/>
  </r>
  <r>
    <s v="INTEGRA Consultores"/>
    <m/>
    <m/>
    <x v="1"/>
    <s v="18-02 964 23 45 12- No disponible. https://integraconsultores.es/"/>
    <s v="Venta especialista"/>
    <m/>
    <s v="964 23 45 12"/>
    <s v="info@integraconsultores.es"/>
    <s v="964 23 45 12"/>
    <s v="A. Informáticos"/>
    <s v="B12587463"/>
    <s v="Consultoría informática integral, mantenimiento IT, sistemas y servicios tecnológicos para empresas."/>
    <s v="Network Plus + IPs Fijas + Conecta Empresas + Ciber Protección Red Móvil"/>
    <m/>
    <m/>
    <m/>
    <m/>
    <m/>
    <m/>
    <m/>
    <m/>
    <m/>
    <m/>
    <m/>
    <m/>
    <m/>
    <m/>
    <m/>
    <m/>
    <m/>
    <m/>
    <m/>
    <m/>
    <m/>
    <m/>
    <m/>
    <m/>
    <m/>
    <m/>
    <m/>
  </r>
  <r>
    <s v="Inforcastellon Soluciones Informáticas"/>
    <m/>
    <m/>
    <x v="3"/>
    <s v="18-02 964 10 20 30- No disponible.19-02 964 10 20 30- No disponible. 20-02 964 10 20 30- No disponible."/>
    <s v="Venta especialista"/>
    <m/>
    <s v="964 10 20 30"/>
    <s v="info@inforcastellon.com"/>
    <s v="964 10 20 30"/>
    <s v="A. Informáticos"/>
    <s v="B12933421"/>
    <s v="Servicios informáticos para empresas, soporte técnico, mantenimiento y soluciones tecnológicas."/>
    <s v="Workplace + Microsoft 365 + Seguridad en Tu Correo + Centralita Negocio"/>
    <m/>
    <m/>
    <m/>
    <m/>
    <m/>
    <m/>
    <m/>
    <m/>
    <m/>
    <m/>
    <m/>
    <m/>
    <m/>
    <m/>
    <m/>
    <m/>
    <m/>
    <m/>
    <m/>
    <m/>
    <m/>
    <m/>
    <m/>
    <m/>
    <m/>
    <m/>
    <m/>
  </r>
  <r>
    <s v="Planatec Software, S.L."/>
    <m/>
    <m/>
    <x v="3"/>
    <s v="18-02 964 52 34 11-No disponible. https://www.planatec.es/19-02 964 52 34 11-No disponible 20-02 964 52 34 11-No disponible_x000a__x000a__x000a_"/>
    <s v="Venta especialista"/>
    <m/>
    <s v="964 52 34 11"/>
    <s v="info@planatec.es"/>
    <s v="964 52 34 11"/>
    <s v="A. Informáticos"/>
    <s v="B12456789"/>
    <s v="Integración de sistemas, soporte IT y soluciones tecnológicas para empresas."/>
    <s v="Network Plus + SuperLAN + IPs Fijas + Seguridad en Tu Sede"/>
    <m/>
    <m/>
    <m/>
    <m/>
    <m/>
    <m/>
    <m/>
    <m/>
    <m/>
    <m/>
    <m/>
    <m/>
    <m/>
    <m/>
    <m/>
    <m/>
    <m/>
    <m/>
    <m/>
    <m/>
    <m/>
    <m/>
    <m/>
    <m/>
    <m/>
    <m/>
    <m/>
  </r>
  <r>
    <s v="IT.Backing"/>
    <m/>
    <m/>
    <x v="4"/>
    <s v="18-02 964 03 45 67 -Tlf. no existe 96 472 28 85- Me atiende Julia, ella no se encarga comenta que mandemos email modelo pendiente mandar a info@itbacking.Com sin Att. _x000a_https://www.itbacking.com"/>
    <s v="Venta especialista"/>
    <m/>
    <s v="964 03 45 67"/>
    <s v="info@itbacking.com"/>
    <s v="964 03 45 67"/>
    <s v="A. Informáticos"/>
    <s v="B98654321"/>
    <s v="Desarrollo de software ERP, consultoría IT y soluciones tecnológicas empresariales."/>
    <s v="Conecta Empresas + Backup 4G + Microsoft 365 + Seguridad en Tu Correo"/>
    <m/>
    <m/>
    <m/>
    <m/>
    <m/>
    <m/>
    <m/>
    <m/>
    <m/>
    <m/>
    <m/>
    <m/>
    <m/>
    <m/>
    <m/>
    <m/>
    <m/>
    <m/>
    <m/>
    <m/>
    <m/>
    <m/>
    <m/>
    <m/>
    <m/>
    <m/>
    <m/>
  </r>
  <r>
    <s v="Virtus Informática"/>
    <m/>
    <m/>
    <x v="3"/>
    <s v="18-02 964 88 77 66-No disponible. https://www.virtusinformatica.es/19-02 964 88 77 66-No disponible. 20-02 964 88 77 66-No disponible."/>
    <s v="Venta especialista"/>
    <m/>
    <s v="964 88 77 66"/>
    <s v="info@virtusinformatica.es"/>
    <s v="964 88 77 66"/>
    <s v="A. Informáticos"/>
    <s v="B12765432"/>
    <s v="Mantenimiento informático, soporte técnico y consultoría IT para empresas."/>
    <s v="Workplace + Microsoft 365 + Ciber Protección Red Móvil + Backup Microsoft 365"/>
    <m/>
    <m/>
    <m/>
    <m/>
    <m/>
    <m/>
    <m/>
    <m/>
    <m/>
    <m/>
    <m/>
    <m/>
    <m/>
    <m/>
    <m/>
    <m/>
    <m/>
    <m/>
    <m/>
    <m/>
    <m/>
    <m/>
    <m/>
    <m/>
    <m/>
    <m/>
    <m/>
  </r>
  <r>
    <s v="Inttegrum"/>
    <m/>
    <m/>
    <x v="3"/>
    <s v="18-02 964 55 44 33-No disponible. https://inttegrum.com/ 19-02 964 55 44 33-No disponible. 20-02 964 55 44 33-No disponible. "/>
    <s v="Venta especialista"/>
    <m/>
    <s v="964 55 44 33"/>
    <s v="info@inttegrum.com"/>
    <s v="964 55 44 33"/>
    <s v="A. Informáticos"/>
    <s v="B12345678"/>
    <s v="Desarrollo de software, consultoría tecnológica y soluciones digitales empresariales."/>
    <s v="Microsoft 365 + Conecta Empresas + Seguridad en Tu Correo + IPs Fijas"/>
    <m/>
    <m/>
    <m/>
    <m/>
    <m/>
    <m/>
    <m/>
    <m/>
    <m/>
    <m/>
    <m/>
    <m/>
    <m/>
    <m/>
    <m/>
    <m/>
    <m/>
    <m/>
    <m/>
    <m/>
    <m/>
    <m/>
    <m/>
    <m/>
    <m/>
    <m/>
    <m/>
  </r>
  <r>
    <s v="Vidasoft"/>
    <m/>
    <m/>
    <x v="3"/>
    <s v="18-02 964 77 88 99-No disponible. https://vidasoft.es/ 19-02 964 77 88 99-No disponible. 20-02 964 77 88 99-No disponible. "/>
    <s v="Venta especialista"/>
    <m/>
    <s v="964 77 88 99"/>
    <s v="info@vidasoft.es"/>
    <s v="964 77 88 99"/>
    <s v="A. Informáticos"/>
    <s v="B12233445"/>
    <s v="Desarrollo de software y soluciones tecnológicas para empresas."/>
    <s v="Conecta Empresas + Backup 4G + Microsoft 365 + Seguridad en Tu Sede"/>
    <m/>
    <m/>
    <m/>
    <m/>
    <m/>
    <m/>
    <m/>
    <m/>
    <m/>
    <m/>
    <m/>
    <m/>
    <m/>
    <m/>
    <m/>
    <m/>
    <m/>
    <m/>
    <m/>
    <m/>
    <m/>
    <m/>
    <m/>
    <m/>
    <m/>
    <m/>
    <m/>
  </r>
  <r>
    <s v="Centro Informático Castellón"/>
    <m/>
    <m/>
    <x v="3"/>
    <s v="18-02 Ya son partners de masmovil https://www.centroinformaticocastellon.com/"/>
    <s v="Venta especialista"/>
    <m/>
    <s v="964 21 11 00"/>
    <s v="info@centroinformaticocastellon.com"/>
    <s v="964 21 11 00"/>
    <s v="A. Informáticos"/>
    <s v="B12098765"/>
    <s v="Servicios informáticos, mantenimiento y venta de equipos tecnológicos."/>
    <s v="Conecta PYMES + Seguridad en Tu Sede + Ciber Protección Red Móvil"/>
    <m/>
    <m/>
    <m/>
    <m/>
    <m/>
    <m/>
    <m/>
    <m/>
    <m/>
    <m/>
    <m/>
    <m/>
    <m/>
    <m/>
    <m/>
    <m/>
    <m/>
    <m/>
    <m/>
    <m/>
    <m/>
    <m/>
    <m/>
    <m/>
    <m/>
    <m/>
    <m/>
  </r>
  <r>
    <s v="ESPA Informática"/>
    <m/>
    <m/>
    <x v="3"/>
    <s v="18-02 964 58 90 12-No disponible. https://espa.es/19-02 964 58 90 12-No disponible 20-02 964 58 90 12-No disponible"/>
    <s v="Venta especialista"/>
    <m/>
    <s v="964 58 90 12"/>
    <s v="info@espa.es"/>
    <s v="964 58 90 12"/>
    <s v="A. Informáticos"/>
    <s v="B12499887"/>
    <s v="Soluciones informáticas y mantenimiento IT integral para empresas en Castellón."/>
    <s v="Workplace + Microsoft 365 + Seguridad en Tu Correo + Backup Microsoft 365"/>
    <m/>
    <m/>
    <m/>
    <m/>
    <m/>
    <m/>
    <m/>
    <m/>
    <m/>
    <m/>
    <m/>
    <m/>
    <m/>
    <m/>
    <m/>
    <m/>
    <m/>
    <m/>
    <m/>
    <m/>
    <m/>
    <m/>
    <m/>
    <m/>
    <m/>
    <m/>
    <m/>
  </r>
  <r>
    <s v="Novologic S.L."/>
    <m/>
    <m/>
    <x v="3"/>
    <s v="18-02 964 34 56 78-No disponible. https://novologic.es/ 19-02 964 34 56 78-No disponible 20-02 964 34 56 78-No disponible"/>
    <s v="Venta especialista"/>
    <m/>
    <s v="964 34 56 78"/>
    <s v="info@novologic.es"/>
    <s v="964 34 56 78"/>
    <s v="A. Informáticos"/>
    <s v="B12988776"/>
    <s v="Servicios IT, mantenimiento informático, TPV y presencia online para empresas."/>
    <s v="Network Plus + IPs Fijas + Gestión Hostelería y Comercios + Conecta PYMES"/>
    <m/>
    <m/>
    <m/>
    <m/>
    <m/>
    <m/>
    <m/>
    <m/>
    <m/>
    <m/>
    <m/>
    <m/>
    <m/>
    <m/>
    <m/>
    <m/>
    <m/>
    <m/>
    <m/>
    <m/>
    <m/>
    <m/>
    <m/>
    <m/>
    <m/>
    <m/>
    <m/>
  </r>
  <r>
    <s v="Angal Informática"/>
    <m/>
    <m/>
    <x v="3"/>
    <s v="18-02 964 45 67 89-No disponible. https://www.angal.es/ 19-02 964 45 67 89-No disponible 20-02 964 45 67 89-No disponible"/>
    <s v="Venta especialista"/>
    <m/>
    <s v="964 45 67 89"/>
    <s v="info@angal.es"/>
    <s v="964 45 67 89"/>
    <s v="A. Informáticos"/>
    <s v="B12344321"/>
    <s v="Desarrollo web, soluciones tecnológicas y servicios IT para empresas."/>
    <s v="Presencia Digital + Web Empresas + Microsoft 365 + Conecta PYMES"/>
    <m/>
    <m/>
    <m/>
    <m/>
    <m/>
    <m/>
    <m/>
    <m/>
    <m/>
    <m/>
    <m/>
    <m/>
    <m/>
    <m/>
    <m/>
    <m/>
    <m/>
    <m/>
    <m/>
    <m/>
    <m/>
    <m/>
    <m/>
    <m/>
    <m/>
    <m/>
    <m/>
  </r>
  <r>
    <s v="GSol – Soluciones Odoo"/>
    <m/>
    <m/>
    <x v="3"/>
    <s v="18-02 964 90 11 22-Tlf. no corresponde a ningún cliente https://www.gsol.es/"/>
    <s v="Venta especialista"/>
    <m/>
    <s v="964 90 11 22"/>
    <s v="info@gsol.es"/>
    <s v="964 90 11 22"/>
    <s v="A. Informáticos"/>
    <s v="B12777888"/>
    <s v="Implantación ERP Odoo, digitalización empresarial y servicios IT adaptados."/>
    <s v="Conecta Empresas + IPs Fijas + Network Plus + Microsoft 365"/>
    <m/>
    <m/>
    <m/>
    <m/>
    <m/>
    <m/>
    <m/>
    <m/>
    <m/>
    <m/>
    <m/>
    <m/>
    <m/>
    <m/>
    <m/>
    <m/>
    <m/>
    <m/>
    <m/>
    <m/>
    <m/>
    <m/>
    <m/>
    <m/>
    <m/>
    <m/>
    <m/>
  </r>
  <r>
    <s v="Inisoft Consultoría y Servicios Informáticos, S.L."/>
    <m/>
    <m/>
    <x v="4"/>
    <s v="MAIL EMVIADO 18-02 917100256-Me atiende Orlando Mora responsable pendiente mandar el modelo a , info@inisoft.es Att. Orlando. Volver a llamar el lunes sobre las 13h. https://www.inisoft.es/"/>
    <s v="Venta especialista"/>
    <m/>
    <n v="917100256"/>
    <m/>
    <n v="917100256"/>
    <s v="A. Informáticos"/>
    <s v="B83595123"/>
    <s v="Gestión integral de sistemas informáticos y telecomunicaciones: consultoría e integración (ERP/BD), comunicaciones y mantenimiento."/>
    <m/>
    <m/>
    <m/>
    <m/>
    <m/>
    <m/>
    <m/>
    <m/>
    <m/>
    <m/>
    <m/>
    <m/>
    <m/>
    <m/>
    <m/>
    <m/>
    <m/>
    <m/>
    <m/>
    <m/>
    <m/>
    <m/>
    <m/>
    <m/>
    <m/>
    <m/>
    <m/>
    <m/>
  </r>
  <r>
    <s v="Ciberdatos Seguridad de la Información, S.L."/>
    <m/>
    <m/>
    <x v="3"/>
    <s v="19-02 910878097-Contestador automático inglés, no disponible https://www.ciberdatos.es 20-02 910878097-No disponible 02-03 910878097-No disponible"/>
    <s v="Venta especialista"/>
    <m/>
    <n v="910878097"/>
    <m/>
    <n v="910878097"/>
    <s v="A. Informáticos"/>
    <s v="B72940111"/>
    <s v="Servicios de ciberseguridad y protección de datos: asesoramiento, cumplimiento (RGPD/LOPDGDD) y servicios asociados."/>
    <m/>
    <m/>
    <m/>
    <m/>
    <m/>
    <m/>
    <m/>
    <m/>
    <m/>
    <m/>
    <m/>
    <m/>
    <m/>
    <m/>
    <m/>
    <m/>
    <m/>
    <m/>
    <m/>
    <m/>
    <m/>
    <m/>
    <m/>
    <m/>
    <m/>
    <m/>
    <m/>
    <m/>
  </r>
  <r>
    <s v="Factum Information Technologies, S.L."/>
    <m/>
    <m/>
    <x v="3"/>
    <s v="19-02 623425789-No disponible. https://www.factum.es/20-02 623425789-No disponible 02-03 623425789-No disponible"/>
    <s v="Venta especialista"/>
    <m/>
    <n v="623425789"/>
    <m/>
    <n v="623425789"/>
    <s v="A. Informáticos"/>
    <s v="B86649896"/>
    <s v="Soluciones y servicios avanzados de ciberseguridad (consultoría, auditoría, servicios gestionados y desarrollo de producto)."/>
    <m/>
    <m/>
    <m/>
    <m/>
    <m/>
    <m/>
    <m/>
    <m/>
    <m/>
    <m/>
    <m/>
    <m/>
    <m/>
    <m/>
    <m/>
    <m/>
    <m/>
    <m/>
    <m/>
    <m/>
    <m/>
    <m/>
    <m/>
    <m/>
    <m/>
    <m/>
    <m/>
    <m/>
  </r>
  <r>
    <s v="Widu Software, S.L."/>
    <m/>
    <m/>
    <x v="3"/>
    <s v="19-02 931002531- Tlf. No existe. https://www.widu.io"/>
    <s v="Venta especialista"/>
    <m/>
    <n v="931002531"/>
    <m/>
    <n v="931002531"/>
    <s v="A. Informáticos"/>
    <s v="B66837452"/>
    <s v="Desarrollo de software de catálogos/presentaciones interactivas (CatalogMaker) para contenidos digitales."/>
    <m/>
    <m/>
    <m/>
    <m/>
    <m/>
    <m/>
    <m/>
    <m/>
    <m/>
    <m/>
    <m/>
    <m/>
    <m/>
    <m/>
    <m/>
    <m/>
    <m/>
    <m/>
    <m/>
    <m/>
    <m/>
    <m/>
    <m/>
    <m/>
    <m/>
    <m/>
    <m/>
    <m/>
  </r>
  <r>
    <s v="DISA, S.L. (Grup Sertec)"/>
    <m/>
    <m/>
    <x v="2"/>
    <s v="19-02 934195200- Me atiende gk Gerard responsable , Que casualmente se llama igual que el director, Pendiente de mandar reunión para el  17 Marzo 11H. gpuig@groupsertec.com Att. Gerard  Puig https://www.sertec.es/"/>
    <s v="Venta especialista"/>
    <m/>
    <n v="934195200"/>
    <m/>
    <n v="934195200"/>
    <s v="A. Informáticos"/>
    <s v="B60329836"/>
    <s v="Mantenimiento y gestión de infraestructura IT, redes, backup, CPD, outsourcing de sistemas y ciberseguridad."/>
    <m/>
    <m/>
    <m/>
    <m/>
    <m/>
    <m/>
    <m/>
    <m/>
    <m/>
    <m/>
    <m/>
    <m/>
    <m/>
    <m/>
    <m/>
    <m/>
    <m/>
    <m/>
    <m/>
    <m/>
    <m/>
    <m/>
    <m/>
    <m/>
    <m/>
    <m/>
    <m/>
    <m/>
  </r>
  <r>
    <s v="Microinfo Servicios Informáticos, S.L."/>
    <m/>
    <m/>
    <x v="1"/>
    <s v="19-02 938013907-No disponible. Sin web."/>
    <s v="Venta especialista"/>
    <m/>
    <n v="938013907"/>
    <m/>
    <n v="938013907"/>
    <s v="A. Informáticos"/>
    <s v="B63385488"/>
    <s v="Servicios informáticos para empresas: instalación y mantenimiento de redes/sistemas, backup/Office 365 y ciberseguridad."/>
    <m/>
    <m/>
    <m/>
    <m/>
    <m/>
    <m/>
    <m/>
    <m/>
    <m/>
    <m/>
    <m/>
    <m/>
    <m/>
    <m/>
    <m/>
    <m/>
    <m/>
    <m/>
    <m/>
    <m/>
    <m/>
    <m/>
    <m/>
    <m/>
    <m/>
    <m/>
    <m/>
    <m/>
  </r>
  <r>
    <s v="Informática y Desarrollo de Software, S.L. (IDSplus)"/>
    <m/>
    <m/>
    <x v="3"/>
    <s v="19-02 LEAD DUPLICADO 1560"/>
    <s v="Venta especialista"/>
    <m/>
    <n v="963930020"/>
    <m/>
    <n v="963930020"/>
    <s v="A. Informáticos"/>
    <s v="B96097911"/>
    <s v="Desarrollo de software y soporte técnico; soluciones como FincasPlus (administración de fincas) y otros productos."/>
    <m/>
    <m/>
    <m/>
    <m/>
    <m/>
    <m/>
    <m/>
    <m/>
    <m/>
    <m/>
    <m/>
    <m/>
    <m/>
    <m/>
    <m/>
    <m/>
    <m/>
    <m/>
    <m/>
    <m/>
    <m/>
    <m/>
    <m/>
    <m/>
    <m/>
    <m/>
    <m/>
    <m/>
  </r>
  <r>
    <s v="ADEC Sistemas Informáticos, S.L."/>
    <m/>
    <m/>
    <x v="2"/>
    <s v="19.02 Mail enviado 19-02 963587161- Me atiende Isabel de administración, comenta que hablar con los directivos es complicado porque no están pendiente de mandar email a administracion@adecsistemas.com sin att. Isabel lo hace llegar si están interesados nos contestan vía email."/>
    <s v="Venta especialista"/>
    <m/>
    <n v="963587161"/>
    <m/>
    <n v="963587161"/>
    <s v="A. Informáticos"/>
    <s v="B96951231"/>
    <s v="Servicios IT para empresas: servidores Windows/Linux, virtualización, redes, seguridad y asistencia técnica."/>
    <m/>
    <m/>
    <m/>
    <m/>
    <m/>
    <m/>
    <m/>
    <m/>
    <m/>
    <m/>
    <m/>
    <m/>
    <m/>
    <m/>
    <m/>
    <m/>
    <m/>
    <m/>
    <m/>
    <m/>
    <m/>
    <m/>
    <m/>
    <m/>
    <m/>
    <m/>
    <m/>
    <m/>
  </r>
  <r>
    <s v="Proyectos Informáticos Levante, S.L. (PIL)"/>
    <m/>
    <m/>
    <x v="6"/>
    <s v="19-02 963343631-Me atiende Javi responsable muy receptivo pendiente de mandar reunión mañana día 20 a las 10h. A jvaliente@pil.es Att. Javi Valiente https://pil.es/"/>
    <s v="Venta especialista"/>
    <m/>
    <n v="963343631"/>
    <m/>
    <n v="963343631"/>
    <s v="A. Informáticos"/>
    <s v="B96744735"/>
    <s v="Consultoría IT, gestión de infraestructuras, automatizaciones y desarrollos a medida."/>
    <m/>
    <m/>
    <m/>
    <m/>
    <m/>
    <m/>
    <m/>
    <m/>
    <m/>
    <m/>
    <m/>
    <m/>
    <m/>
    <m/>
    <m/>
    <m/>
    <m/>
    <m/>
    <m/>
    <m/>
    <m/>
    <m/>
    <m/>
    <m/>
    <m/>
    <m/>
    <m/>
    <m/>
  </r>
  <r>
    <s v="Sistemas Informáticos Málaga, S.L. (SIM)"/>
    <m/>
    <m/>
    <x v="3"/>
    <s v="19-02 952100584- Tlf. erróneo señora mayor particular adorable https://www.simsl.es/ 658 96 45 32-No disponible. 20-02 658 96 45 32-No disponible. 25-02 658 96 45 32-No disponible. 26-02 658 96 45 32-Me atiende uno de los socios,comenta que cierran, cese de negocio en breves."/>
    <s v="Venta especialista"/>
    <m/>
    <n v="952100584"/>
    <m/>
    <n v="952100584"/>
    <s v="A. Informáticos"/>
    <s v="B29819841"/>
    <s v="Servicios y soporte informático; soluciones TPV (Gold TPV) y atención/soporte 24x365."/>
    <m/>
    <m/>
    <m/>
    <m/>
    <m/>
    <m/>
    <m/>
    <m/>
    <m/>
    <m/>
    <m/>
    <m/>
    <m/>
    <m/>
    <m/>
    <m/>
    <m/>
    <m/>
    <m/>
    <m/>
    <m/>
    <m/>
    <m/>
    <m/>
    <m/>
    <m/>
    <m/>
    <m/>
  </r>
  <r>
    <s v="ECNA Informática, S.L."/>
    <m/>
    <m/>
    <x v="2"/>
    <s v="19-02 944159688- GK no interesada en colaborar, comenta que cree que ya han llamado en otra ocasión. https://www.ecna.es/"/>
    <s v="Venta especialista"/>
    <m/>
    <n v="944159688"/>
    <m/>
    <n v="944159688"/>
    <s v="A. Informáticos"/>
    <s v="B48119341"/>
    <s v="Soluciones empresariales: proyectos tecnológicos, servicios gestionados, BI, gestión documental y ERP (QS Webgate)."/>
    <m/>
    <m/>
    <m/>
    <m/>
    <m/>
    <m/>
    <m/>
    <m/>
    <m/>
    <m/>
    <m/>
    <m/>
    <m/>
    <m/>
    <m/>
    <m/>
    <m/>
    <m/>
    <m/>
    <m/>
    <m/>
    <m/>
    <m/>
    <m/>
    <m/>
    <m/>
    <m/>
    <m/>
  </r>
  <r>
    <s v="Coninpe Consultores Informáticos, S.L."/>
    <m/>
    <m/>
    <x v="4"/>
    <s v="19-02 946519519-No disponible. sin web.19-02 946519519-Me atiende Oller comenta que se encuentran los gerentes, pendiente de mandar modelo a info@coninpe.es sin att."/>
    <s v="Venta especialista"/>
    <m/>
    <n v="946519519"/>
    <m/>
    <n v="946519519"/>
    <s v="A. Informáticos"/>
    <s v="B95273133"/>
    <s v="Consultoría y transformación digital; implantación y adaptación de Odoo (partner oficial) y soluciones TIC."/>
    <m/>
    <m/>
    <m/>
    <m/>
    <m/>
    <m/>
    <m/>
    <m/>
    <m/>
    <m/>
    <m/>
    <m/>
    <m/>
    <m/>
    <m/>
    <m/>
    <m/>
    <m/>
    <m/>
    <m/>
    <m/>
    <m/>
    <m/>
    <m/>
    <m/>
    <m/>
    <m/>
    <m/>
  </r>
  <r>
    <s v="Codetia, S.L."/>
    <m/>
    <m/>
    <x v="2"/>
    <s v="19-02 955455000- No disponible.https://www.codetia.com/ 20-02 955455000- No disponible 24-02 955455000- No disponible 25-02 955455000- No disponible 26-02 955455000-Comenta que no les interesa colaborar, que no quieren ampliar porfolio. "/>
    <s v="Venta especialista"/>
    <m/>
    <n v="955455000"/>
    <m/>
    <n v="955455000"/>
    <s v="A. Informáticos"/>
    <s v="B90184724"/>
    <s v="Diseño web, desarrollo de aplicaciones a medida y soporte/mantenimiento informático en Sevilla."/>
    <m/>
    <m/>
    <m/>
    <m/>
    <m/>
    <m/>
    <m/>
    <m/>
    <m/>
    <m/>
    <m/>
    <m/>
    <m/>
    <m/>
    <m/>
    <m/>
    <m/>
    <m/>
    <m/>
    <m/>
    <m/>
    <m/>
    <m/>
    <m/>
    <m/>
    <m/>
    <m/>
    <m/>
  </r>
  <r>
    <s v="Redmatica, S.L."/>
    <m/>
    <m/>
    <x v="1"/>
    <s v="19-02 854992712-No disponible. https://redmatica.es/ 20-02 854992712-No disponible 20-02 854992712-Me atiende gk que José Maria Aguilar gerente hasta el lunes por la mañana no se encuentra. "/>
    <s v="Venta especialista"/>
    <m/>
    <n v="854992712"/>
    <m/>
    <n v="854992712"/>
    <s v="A. Informáticos"/>
    <s v="B90249491"/>
    <s v="Reparación y mantenimiento integral de equipos (PC, tablets, móviles, impresoras) con cobertura nacional."/>
    <m/>
    <m/>
    <m/>
    <m/>
    <m/>
    <m/>
    <m/>
    <m/>
    <m/>
    <m/>
    <m/>
    <m/>
    <m/>
    <m/>
    <m/>
    <m/>
    <m/>
    <m/>
    <m/>
    <m/>
    <m/>
    <m/>
    <m/>
    <m/>
    <m/>
    <m/>
    <m/>
    <m/>
  </r>
  <r>
    <s v="Innovacodex Solutions, S.L."/>
    <m/>
    <m/>
    <x v="4"/>
    <s v="19-02 624687368-No disponible. https://innovacodex.io/ 20-02 624687368-Me atiende gk se nota mis datos para que Gonzalo responsable me llame o contacte vía email receptivo. https://innovacodex.io/"/>
    <s v="Venta especialista"/>
    <m/>
    <n v="624687368"/>
    <m/>
    <n v="624687368"/>
    <s v="A. Informáticos"/>
    <s v="B21782982"/>
    <s v="Desarrollo de software a medida, apps móviles y ERP para automatización de negocio."/>
    <m/>
    <m/>
    <m/>
    <m/>
    <m/>
    <m/>
    <m/>
    <m/>
    <m/>
    <m/>
    <m/>
    <m/>
    <m/>
    <m/>
    <m/>
    <m/>
    <m/>
    <m/>
    <m/>
    <m/>
    <m/>
    <m/>
    <m/>
    <m/>
    <m/>
    <m/>
    <m/>
    <m/>
  </r>
  <r>
    <s v="Imatia Innovation S.L."/>
    <m/>
    <m/>
    <x v="1"/>
    <s v="19-02  881 24 29 70-Gk que la persona responsable está reunida que llame sobre las 17h.  https://www.imatia.com  881 24 29 70-No disponible."/>
    <s v="Venta especialista"/>
    <m/>
    <s v=" 881 24 29 70"/>
    <m/>
    <s v="986 34 27 74"/>
    <s v="A. Informáticos"/>
    <s v="B36499960"/>
    <s v="Desarrollo de software y consultoría tecnológica avanzada para sector público y privado."/>
    <m/>
    <m/>
    <m/>
    <m/>
    <m/>
    <m/>
    <m/>
    <m/>
    <m/>
    <m/>
    <m/>
    <m/>
    <m/>
    <m/>
    <m/>
    <m/>
    <m/>
    <m/>
    <m/>
    <m/>
    <m/>
    <m/>
    <m/>
    <m/>
    <m/>
    <m/>
    <m/>
    <m/>
  </r>
  <r>
    <s v="Anteva Servicios Informáticos"/>
    <m/>
    <m/>
    <x v="1"/>
    <s v="19-02 881 98 34 48-No disponible. Sin web. 20-02 881 98 34 48-Gk que llame el lunes responsable Antonio sobre las 9:30  Sin web. 23-02 881 98 34 48 -No disponible."/>
    <s v="Venta especialista"/>
    <m/>
    <s v="881 98 34 48"/>
    <m/>
    <m/>
    <s v="A. Informáticos"/>
    <s v="B70518444"/>
    <s v="Mantenimiento, soporte técnico y servicios IT para PYMEs."/>
    <m/>
    <m/>
    <m/>
    <m/>
    <m/>
    <m/>
    <m/>
    <m/>
    <m/>
    <m/>
    <m/>
    <m/>
    <m/>
    <m/>
    <m/>
    <m/>
    <m/>
    <m/>
    <m/>
    <m/>
    <m/>
    <m/>
    <m/>
    <m/>
    <m/>
    <m/>
    <m/>
    <m/>
  </r>
  <r>
    <s v="Ache Enseñanza e Informática SLL"/>
    <m/>
    <m/>
    <x v="14"/>
    <s v=" 23-02 942 34 43 04-Me atiende Raúl reunión agendada Jueves 26 a las 11h. raul.fernandez@acheinformatica.com Att.Raúl. LLAMAR SEMANA QUE VIENE PARA VER COMO VA"/>
    <s v="Venta especialista"/>
    <m/>
    <s v="942 34 43 04"/>
    <m/>
    <m/>
    <s v="A. Informáticos"/>
    <s v="B39212725"/>
    <s v="Servicios informáticos y formación tecnológica para empresas."/>
    <m/>
    <m/>
    <m/>
    <m/>
    <m/>
    <m/>
    <m/>
    <m/>
    <m/>
    <m/>
    <m/>
    <m/>
    <m/>
    <m/>
    <m/>
    <m/>
    <m/>
    <m/>
    <m/>
    <m/>
    <m/>
    <m/>
    <m/>
    <m/>
    <m/>
    <m/>
    <m/>
    <m/>
  </r>
  <r>
    <s v="Activa Informática y Comunicación SL"/>
    <m/>
    <m/>
    <x v="4"/>
    <s v="19-02 942763303- Me atiende Begoña comenta que esto lo lleva el gerente su jefe, me facilita su tlf 651468496 Pol Cejanes, comenta que si no consigo localizarle podemos mandar email a  gestion@cantrabriaconecta.es Att. Begoña.  https://www.cantabriaconecta.es/"/>
    <s v="Venta especialista"/>
    <m/>
    <n v="942763303"/>
    <m/>
    <m/>
    <s v="A. Informáticos"/>
    <s v="B39652581"/>
    <s v="Soporte técnico y servicios IT para empresas locales."/>
    <m/>
    <m/>
    <m/>
    <m/>
    <m/>
    <m/>
    <m/>
    <m/>
    <m/>
    <m/>
    <m/>
    <m/>
    <m/>
    <m/>
    <m/>
    <m/>
    <m/>
    <m/>
    <m/>
    <m/>
    <m/>
    <m/>
    <m/>
    <m/>
    <m/>
    <m/>
    <m/>
    <m/>
  </r>
  <r>
    <s v="OREKA IT"/>
    <m/>
    <m/>
    <x v="4"/>
    <s v="19-02 945 06 72 19- Llamar el lunes por la mañana que no se encuentra la persona responsable. Receptividad baja."/>
    <s v="Venta especialista"/>
    <m/>
    <s v=" 945 06 72 19"/>
    <m/>
    <m/>
    <s v="A. Informáticos"/>
    <s v="B01451756"/>
    <s v="Digitalización de procesos y soluciones tecnológicas para PYMEs."/>
    <m/>
    <m/>
    <m/>
    <m/>
    <m/>
    <m/>
    <m/>
    <m/>
    <m/>
    <m/>
    <m/>
    <m/>
    <m/>
    <m/>
    <m/>
    <m/>
    <m/>
    <m/>
    <m/>
    <m/>
    <m/>
    <m/>
    <m/>
    <m/>
    <m/>
    <m/>
    <m/>
    <m/>
  </r>
  <r>
    <s v="Xaretec"/>
    <m/>
    <m/>
    <x v="3"/>
    <s v="19-02 945 06 72 19-Tlf erróneo. https://xaretec.com/ 948052205-No disponible.20-02 948052205-No disponible. 23-02 948052205-No disponible.  24-02 948052205-No disponible. 03-03 948052205-No disponible. "/>
    <s v="Venta especialista"/>
    <m/>
    <s v=" 945 06 72 19"/>
    <m/>
    <n v="948052205"/>
    <s v="A. Informáticos"/>
    <s v="B71290704"/>
    <s v="Soluciones y soporte informático para empresas en Navarra."/>
    <m/>
    <m/>
    <m/>
    <m/>
    <m/>
    <m/>
    <m/>
    <m/>
    <m/>
    <m/>
    <m/>
    <m/>
    <m/>
    <m/>
    <m/>
    <m/>
    <m/>
    <m/>
    <m/>
    <m/>
    <m/>
    <m/>
    <m/>
    <m/>
    <m/>
    <m/>
    <m/>
    <m/>
  </r>
  <r>
    <s v="DIART TIC"/>
    <m/>
    <m/>
    <x v="3"/>
    <s v="19-02 948 05 22 05-No disponible. sin web. 20-02 948 05 22 05-tlf cruzado empresa xaretec 1724 667 48 13 41-No disponible. 25-02 667 48 13 41-No disponible."/>
    <s v="Venta especialista"/>
    <m/>
    <s v="948 05 22 05"/>
    <m/>
    <m/>
    <s v="A. Informáticos"/>
    <s v="B52547866"/>
    <s v="Consultoría IT, soporte técnico y servicios tecnológicos empresariales."/>
    <m/>
    <m/>
    <m/>
    <m/>
    <m/>
    <m/>
    <m/>
    <m/>
    <m/>
    <m/>
    <m/>
    <m/>
    <m/>
    <m/>
    <m/>
    <m/>
    <m/>
    <m/>
    <m/>
    <m/>
    <m/>
    <m/>
    <m/>
    <m/>
    <m/>
    <m/>
    <m/>
    <m/>
  </r>
  <r>
    <s v="Niebla Informática"/>
    <m/>
    <m/>
    <x v="3"/>
    <s v="19-02  667 48 13 41-TLF cruzado lead 1725 924 01 90 57 -No disponible. 23-02 924 01 90 57 -No disponible. 24-02 924 01 90 57 -No disponible. _x000a_25-02  924 01 90 57-No disponible."/>
    <s v="Venta especialista"/>
    <m/>
    <s v="667 48 13 41"/>
    <m/>
    <m/>
    <s v="A. Informáticos"/>
    <s v="B31141823"/>
    <s v="Servicios integrales de TI y soporte para empresas."/>
    <m/>
    <m/>
    <m/>
    <m/>
    <m/>
    <m/>
    <m/>
    <m/>
    <m/>
    <m/>
    <m/>
    <m/>
    <m/>
    <m/>
    <m/>
    <m/>
    <m/>
    <m/>
    <m/>
    <m/>
    <m/>
    <m/>
    <m/>
    <m/>
    <m/>
    <m/>
    <m/>
    <m/>
  </r>
  <r>
    <s v="Navarmedia"/>
    <m/>
    <m/>
    <x v="4"/>
    <s v="19-02 948 33 70 16-Tlf erróneo. https://navarmedia.com/ 948 19 61 19-No disponible.20-02 948 19 61 19-No disponible. 23-02  948 19 61 19-Gk me facilita el email de Joaquín responsable, pendiente de mandar email modelo joaquin@navarmedia.com Att. Joaquín. "/>
    <s v="Venta especialista"/>
    <m/>
    <s v="948 33 70 16"/>
    <m/>
    <m/>
    <s v="A. Informáticos"/>
    <s v="B31599947"/>
    <s v="Consultoría informática especializada en ERP y soporte empresarial."/>
    <m/>
    <m/>
    <m/>
    <m/>
    <m/>
    <m/>
    <m/>
    <m/>
    <m/>
    <m/>
    <m/>
    <m/>
    <m/>
    <m/>
    <m/>
    <m/>
    <m/>
    <m/>
    <m/>
    <m/>
    <m/>
    <m/>
    <m/>
    <m/>
    <m/>
    <m/>
    <m/>
    <m/>
  </r>
  <r>
    <s v="540deg"/>
    <m/>
    <m/>
    <x v="4"/>
    <s v="19-02 948 98 05 76-No disponible. https://www.540deg.com/ 19-02 948 98 05 76- Me atiende Asier comenta que mande email para que vean los socios y en función si les parece interesante nos contactan vía email pendiente mandar modelo a admin@540deg.com Att. Asier.  https://www.540deg.com/"/>
    <s v="Venta especialista"/>
    <m/>
    <s v="948 98 05 76"/>
    <m/>
    <m/>
    <s v="A. Informáticos"/>
    <s v="B71213425"/>
    <s v="Desarrollo de software a medida y consultoría tecnológica."/>
    <m/>
    <m/>
    <m/>
    <m/>
    <m/>
    <m/>
    <m/>
    <m/>
    <m/>
    <m/>
    <m/>
    <m/>
    <m/>
    <m/>
    <m/>
    <m/>
    <m/>
    <m/>
    <m/>
    <m/>
    <m/>
    <m/>
    <m/>
    <m/>
    <m/>
    <m/>
    <m/>
    <m/>
  </r>
  <r>
    <s v="Acuarela Digital"/>
    <m/>
    <m/>
    <x v="2"/>
    <s v="19-02 636 90 55 18-No disponible. https://acuareladigital.com/  23-02 636 90 55 18-No disponible. https://acuareladigital.com/ 24-02 636 90 55 18-No disponible. https://acuareladigital.com/ 24-02 636 90 55 18-No colabora empresa muy pequeña y que no están interesados https://acuareladigital.com/"/>
    <s v="Venta especialista"/>
    <m/>
    <s v="636 90 55 18"/>
    <m/>
    <m/>
    <s v="A. Informáticos"/>
    <s v="B71008072"/>
    <s v="Desarrollo web y soporte IT para empresas."/>
    <m/>
    <m/>
    <m/>
    <m/>
    <m/>
    <m/>
    <m/>
    <m/>
    <m/>
    <m/>
    <m/>
    <m/>
    <m/>
    <m/>
    <m/>
    <m/>
    <m/>
    <m/>
    <m/>
    <m/>
    <m/>
    <m/>
    <m/>
    <m/>
    <m/>
    <m/>
    <m/>
    <m/>
  </r>
  <r>
    <s v="Adhoc Consultoría Informática"/>
    <m/>
    <m/>
    <x v="4"/>
    <s v="20-02  948 81 28 53-Gk se queda con mi tlf y pasa la información, poco receptiva.        https://adhocinformatica.com/"/>
    <s v="Venta especialista"/>
    <m/>
    <s v="948 81 28 53"/>
    <m/>
    <m/>
    <s v="A. Informáticos"/>
    <s v="B31854599"/>
    <s v="Implantación y desarrollo de soluciones IT empresariales."/>
    <m/>
    <m/>
    <m/>
    <m/>
    <m/>
    <m/>
    <m/>
    <m/>
    <m/>
    <m/>
    <m/>
    <m/>
    <m/>
    <m/>
    <m/>
    <m/>
    <m/>
    <m/>
    <m/>
    <m/>
    <m/>
    <m/>
    <m/>
    <m/>
    <m/>
    <m/>
    <m/>
    <m/>
  </r>
  <r>
    <s v="Intrepit"/>
    <m/>
    <m/>
    <x v="3"/>
    <s v="20-02 932 000 830-No disponible.https://intrepit.es/ 23-02 932 000 830-No disponible.https://intrepit.es/  24-02 932 000 830-No disponible.https://intrepit.es/ 25-02 932 000 830-No disponible"/>
    <s v="Venta especialista"/>
    <m/>
    <s v="932 000 830"/>
    <m/>
    <m/>
    <s v="A. Informáticos"/>
    <s v="B72670896"/>
    <s v="Servicios especializados en ciberseguridad y consultoría IT."/>
    <m/>
    <m/>
    <m/>
    <m/>
    <m/>
    <m/>
    <m/>
    <m/>
    <m/>
    <m/>
    <m/>
    <m/>
    <m/>
    <m/>
    <m/>
    <m/>
    <m/>
    <m/>
    <m/>
    <m/>
    <m/>
    <m/>
    <m/>
    <m/>
    <m/>
    <m/>
    <m/>
    <m/>
  </r>
  <r>
    <s v="IT Rioja Servicios Informáticos"/>
    <m/>
    <m/>
    <x v="3"/>
    <s v="20-02 941 299 818-Tlf. erróneo es una universidad. IR Soluciones  23-02 941 54 50 00-Tlf erróneo."/>
    <s v="Venta especialista"/>
    <m/>
    <s v="941 299 818"/>
    <m/>
    <m/>
    <s v="A. Informáticos"/>
    <s v="B26523001"/>
    <s v="Soporte técnico y consultoría IT local para PYMEs."/>
    <m/>
    <m/>
    <m/>
    <m/>
    <m/>
    <m/>
    <m/>
    <m/>
    <m/>
    <m/>
    <m/>
    <m/>
    <m/>
    <m/>
    <m/>
    <m/>
    <m/>
    <m/>
    <m/>
    <m/>
    <m/>
    <m/>
    <m/>
    <m/>
    <m/>
    <m/>
    <m/>
    <m/>
  </r>
  <r>
    <s v="Gestinet"/>
    <m/>
    <m/>
    <x v="4"/>
    <s v="20-02 919 89 02 89- Me atiende Marc Lamarca Gk lo comenta con su superior ,pendiente de mandar email con el modelo a suport@gestinet.com. Att. Dto soporte."/>
    <s v="Venta especialista"/>
    <m/>
    <s v="919 89 02 89"/>
    <m/>
    <m/>
    <s v="A. Informáticos"/>
    <s v="B64778996"/>
    <s v="Servicios informáticos y soluciones tecnológicas empresariales."/>
    <m/>
    <m/>
    <m/>
    <m/>
    <m/>
    <m/>
    <m/>
    <m/>
    <m/>
    <m/>
    <m/>
    <m/>
    <m/>
    <m/>
    <m/>
    <m/>
    <m/>
    <m/>
    <m/>
    <m/>
    <m/>
    <m/>
    <m/>
    <m/>
    <m/>
    <m/>
    <m/>
    <m/>
  </r>
  <r>
    <s v="Lambda Informática"/>
    <m/>
    <m/>
    <x v="4"/>
    <s v=" 20-02 963 65 21 20-No disponible. https://www.lambdainformatica.net  23-02 963 65 21 20- Me atiende Hernand comenta que quiere ver el correo con la información y en caso que le encaje hacemos reunión receptividad baja hernand@lambdainformatica.es "/>
    <s v="Venta especialista"/>
    <m/>
    <s v="963 65 21 20"/>
    <m/>
    <m/>
    <s v="A. Informáticos"/>
    <s v="B96273032"/>
    <s v="Integrador IT con servicios de soporte y soluciones empresariales."/>
    <m/>
    <m/>
    <m/>
    <m/>
    <m/>
    <m/>
    <m/>
    <m/>
    <m/>
    <m/>
    <m/>
    <m/>
    <m/>
    <m/>
    <m/>
    <m/>
    <m/>
    <m/>
    <m/>
    <m/>
    <m/>
    <m/>
    <m/>
    <m/>
    <m/>
    <m/>
    <m/>
    <m/>
  </r>
  <r>
    <s v="Nexiona"/>
    <m/>
    <m/>
    <x v="3"/>
    <s v="20-02 934 61 87 37-No disponible. https://nexiona.com/ 23-02 934 61 87 37-No disponible 25-02 934 61 87 37-No disponible."/>
    <s v="Venta especialista"/>
    <m/>
    <s v="934 61 87 37"/>
    <m/>
    <m/>
    <s v="A. Informáticos"/>
    <s v="B65786071"/>
    <s v="Plataforma IoT y soluciones de digitalización industrial."/>
    <m/>
    <m/>
    <m/>
    <m/>
    <m/>
    <m/>
    <m/>
    <m/>
    <m/>
    <m/>
    <m/>
    <m/>
    <m/>
    <m/>
    <m/>
    <m/>
    <m/>
    <m/>
    <m/>
    <m/>
    <m/>
    <m/>
    <m/>
    <m/>
    <m/>
    <m/>
    <m/>
    <m/>
  </r>
  <r>
    <s v="MR Soluciones Tecnoinformáticas, S.L. (MR-SOLTEC)"/>
    <m/>
    <m/>
    <x v="3"/>
    <s v="23-02 91 447 56 54-No disponible. 902 998 784-No valido. 659 956 355-No conecta.  629 087 820-Me atiende Mariano y me facilita el tlf. de Rubén 659 956 355 responsable de comunicación https://mrsoltec.com/ Ruben. 24-02 659 956 355-Me atiende Rubén que llame por la tarde que no puede atenderme. 24-02 659 956 355-no disponible 25-02 659 956 355-no disponible 26-02 659 956 355-no disponible"/>
    <s v="Venta especialista"/>
    <m/>
    <s v="902 998 784; 659 956 355; 629 087 820"/>
    <m/>
    <m/>
    <s v="A. Informáticos"/>
    <s v="B83854000"/>
    <s v="Servicios IT para PYMES: mantenimiento, redes, cloud, seguridad y desarrollo."/>
    <m/>
    <m/>
    <m/>
    <m/>
    <m/>
    <m/>
    <m/>
    <m/>
    <m/>
    <m/>
    <m/>
    <m/>
    <m/>
    <m/>
    <m/>
    <m/>
    <m/>
    <m/>
    <m/>
    <m/>
    <m/>
    <m/>
    <m/>
    <m/>
    <m/>
    <m/>
    <m/>
    <m/>
  </r>
  <r>
    <s v="Binfor Solutions"/>
    <m/>
    <m/>
    <x v="7"/>
    <s v="23-02- 91 642 78 11 https://www.binfor.e Me atiende Tomás responsable Reunión agendada Miércoles 25 a las 10h. Att. Tomás Burgos, tomas.burgos@binfor.es "/>
    <s v="Venta especialista"/>
    <m/>
    <s v="91 642 78 11"/>
    <m/>
    <m/>
    <s v="A. Informáticos"/>
    <s v="B83849687"/>
    <s v="Cloud backup, Azure, Microsoft 365 y mantenimiento IT para PYMES."/>
    <m/>
    <m/>
    <m/>
    <m/>
    <m/>
    <m/>
    <m/>
    <m/>
    <m/>
    <m/>
    <m/>
    <m/>
    <m/>
    <m/>
    <m/>
    <m/>
    <m/>
    <m/>
    <m/>
    <m/>
    <m/>
    <m/>
    <m/>
    <m/>
    <m/>
    <m/>
    <m/>
    <m/>
  </r>
  <r>
    <s v="Business Information Technology Systems, S.L. (BITS)"/>
    <m/>
    <m/>
    <x v="4"/>
    <s v="23-0291 810 12 14- https://www.bits.es/ Me atiende Jesús, comenta que mandemos el porfolio y lo comenta con los otros socios si hay algo que les encaje para complementar el suyo, pendiente enviar a informacion@bits sin att."/>
    <s v="Venta especialista"/>
    <m/>
    <s v="91 810 12 14"/>
    <m/>
    <m/>
    <s v="A. Informáticos"/>
    <s v="B81587008"/>
    <s v="Soporte y mantenimiento informático para empresas."/>
    <m/>
    <m/>
    <m/>
    <m/>
    <m/>
    <m/>
    <m/>
    <m/>
    <m/>
    <m/>
    <m/>
    <m/>
    <m/>
    <m/>
    <m/>
    <m/>
    <m/>
    <m/>
    <m/>
    <m/>
    <m/>
    <m/>
    <m/>
    <m/>
    <m/>
    <m/>
    <m/>
    <m/>
  </r>
  <r>
    <s v="nFinite9000, S.L."/>
    <m/>
    <m/>
    <x v="3"/>
    <s v="23-02 93 803 25 72-No disponible. Nfinite9000 24-02 93 803 25 72-No disponible 25-02 93 803 25 72-No disponible. 03-03 93 803 25 72-No disponible  04-03 93 803 25 72-No disponible 06-03 93 803 25 72-No disponible"/>
    <s v="Venta especialista"/>
    <m/>
    <s v="93 803 25 72"/>
    <m/>
    <m/>
    <s v="A. Informáticos"/>
    <s v="B62789762"/>
    <s v="Mantenimiento IT y reparación/suministro de equipos."/>
    <m/>
    <m/>
    <m/>
    <m/>
    <m/>
    <m/>
    <m/>
    <m/>
    <m/>
    <m/>
    <m/>
    <m/>
    <m/>
    <m/>
    <m/>
    <m/>
    <m/>
    <m/>
    <m/>
    <m/>
    <m/>
    <m/>
    <m/>
    <m/>
    <m/>
    <m/>
    <m/>
    <m/>
  </r>
  <r>
    <s v="Awerty Servicios Informáticos, S.L."/>
    <m/>
    <m/>
    <x v="3"/>
    <s v="23-02 932 123 138-No disponible. 936 763 130-No disponible. 24-02 932 123 138-No disponible. 936 763 130-No disponible 25-02 932 123 138-No disponible. 936 763 130-No disponible"/>
    <s v="Venta especialista"/>
    <m/>
    <s v="932 123 138; 936 763 130"/>
    <m/>
    <m/>
    <s v="A. Informáticos"/>
    <s v="B61361556"/>
    <s v="Soluciones y servicios IT orientados a negocio."/>
    <m/>
    <m/>
    <m/>
    <m/>
    <m/>
    <m/>
    <m/>
    <m/>
    <m/>
    <m/>
    <m/>
    <m/>
    <m/>
    <m/>
    <m/>
    <m/>
    <m/>
    <m/>
    <m/>
    <m/>
    <m/>
    <m/>
    <m/>
    <m/>
    <m/>
    <m/>
    <m/>
    <m/>
  </r>
  <r>
    <s v="Enthec Solutions, S.L."/>
    <m/>
    <m/>
    <x v="3"/>
    <s v="23-02 919 023 167-No existe. Sin otro tlf web https://www.enthec.com/"/>
    <s v="Venta especialista"/>
    <m/>
    <s v="919 023 167"/>
    <m/>
    <m/>
    <s v="A. Informáticos"/>
    <s v="B88403118"/>
    <s v="Cibervigilancia y monitorización de exposición digital."/>
    <m/>
    <m/>
    <m/>
    <m/>
    <m/>
    <m/>
    <m/>
    <m/>
    <m/>
    <m/>
    <m/>
    <m/>
    <m/>
    <m/>
    <m/>
    <m/>
    <m/>
    <m/>
    <m/>
    <m/>
    <m/>
    <m/>
    <m/>
    <m/>
    <m/>
    <m/>
    <m/>
    <m/>
  </r>
  <r>
    <s v="Aticco Software Empresarial, S.L."/>
    <m/>
    <m/>
    <x v="3"/>
    <s v="23-02 951 19 19 28-No disponible. https://www.aticco.es/24-02 951 19 19 28-No disponible.  25-02 951 19 19 28-No disponible"/>
    <s v="Venta especialista"/>
    <m/>
    <s v="951 19 19 28"/>
    <m/>
    <m/>
    <s v="A. Informáticos"/>
    <s v="B93407146"/>
    <s v="Software empresarial ERP/CRM y soluciones de gestión."/>
    <m/>
    <m/>
    <m/>
    <m/>
    <m/>
    <m/>
    <m/>
    <m/>
    <m/>
    <m/>
    <m/>
    <m/>
    <m/>
    <m/>
    <m/>
    <m/>
    <m/>
    <m/>
    <m/>
    <m/>
    <m/>
    <m/>
    <m/>
    <m/>
    <m/>
    <m/>
    <m/>
    <m/>
  </r>
  <r>
    <s v="Ensys Consultores Informáticos, S.L."/>
    <m/>
    <m/>
    <x v="4"/>
    <s v="23-02 944 239 567-Gk comenta que ahora mismo están a hasta arriba de trabajo que llamemos de cara a Septiembre.  https://ensysconsultores.com/"/>
    <s v="Venta especialista"/>
    <m/>
    <s v="944 239 567"/>
    <m/>
    <m/>
    <s v="A. Informáticos"/>
    <s v="B48940027"/>
    <s v="Desarrollo y operación de soluciones software."/>
    <m/>
    <m/>
    <m/>
    <m/>
    <m/>
    <m/>
    <m/>
    <m/>
    <m/>
    <m/>
    <m/>
    <m/>
    <m/>
    <m/>
    <m/>
    <m/>
    <m/>
    <m/>
    <m/>
    <m/>
    <m/>
    <m/>
    <m/>
    <m/>
    <m/>
    <m/>
    <m/>
    <m/>
  </r>
  <r>
    <s v="Infortécnica Servicios Informáticos, S.L."/>
    <m/>
    <m/>
    <x v="4"/>
    <s v="25-02 Mail enviado 23-02  915400451-No disponible. 24-02  915400451-Gk me atiende que mandemos email a mjimenez@infortecnica.es sin Att.  Receptividad baja."/>
    <s v="Venta especialista"/>
    <m/>
    <n v="915400451"/>
    <m/>
    <m/>
    <s v="A. Informáticos"/>
    <s v="B82345646"/>
    <s v="Servicios informáticos para empresas: integración, servidores y soporte."/>
    <m/>
    <m/>
    <m/>
    <m/>
    <m/>
    <m/>
    <m/>
    <m/>
    <m/>
    <m/>
    <m/>
    <m/>
    <m/>
    <m/>
    <m/>
    <m/>
    <m/>
    <m/>
    <m/>
    <m/>
    <m/>
    <m/>
    <m/>
    <m/>
    <m/>
    <m/>
    <m/>
    <m/>
  </r>
  <r>
    <s v="Tecicom Global Advisors, S.L."/>
    <m/>
    <m/>
    <x v="2"/>
    <s v="26-02 933906161 Me atiende Nuria responsable pendiente de mandar reunión para el martes 10 de Marzo a las 17h. A n.coll@tecicom.com Att. Nuria"/>
    <s v="Venta especialista"/>
    <m/>
    <n v="933906161"/>
    <m/>
    <m/>
    <s v="A. Informáticos"/>
    <s v="B66910977"/>
    <s v="Servicios IT para empresas: comunicaciones, sistemas y networking."/>
    <m/>
    <m/>
    <m/>
    <m/>
    <m/>
    <m/>
    <m/>
    <m/>
    <m/>
    <m/>
    <m/>
    <m/>
    <m/>
    <m/>
    <m/>
    <m/>
    <m/>
    <m/>
    <m/>
    <m/>
    <m/>
    <m/>
    <m/>
    <m/>
    <m/>
    <m/>
    <m/>
    <m/>
  </r>
  <r>
    <s v="Gestión Informática Aplicada, S.L."/>
    <m/>
    <m/>
    <x v="1"/>
    <s v="23-02  934124669- No disponible. http://www.gia‑informatica.com 24-02  934124669- No disponible. 25-02  934124669- No disponible. 26-02  934124669- Marco ext. 3 comenta que no cree que le interese que hable con Rymon, vuelvo a llamar Rymon no disponible"/>
    <s v="Venta especialista"/>
    <m/>
    <n v="934124669"/>
    <m/>
    <m/>
    <s v="A. Informáticos"/>
    <s v="B08947673"/>
    <s v="Mantenimiento IT, redes y seguridad para empresas."/>
    <m/>
    <m/>
    <m/>
    <m/>
    <m/>
    <m/>
    <m/>
    <m/>
    <m/>
    <m/>
    <m/>
    <m/>
    <m/>
    <m/>
    <m/>
    <m/>
    <m/>
    <m/>
    <m/>
    <m/>
    <m/>
    <m/>
    <m/>
    <m/>
    <m/>
    <m/>
    <m/>
    <m/>
  </r>
  <r>
    <s v="SUPRASOFT, S.L."/>
    <m/>
    <m/>
    <x v="4"/>
    <s v="23-02 962017086- Informática Algemesí. Calidad y Servicio en Suprasoft Me atiende gk y me pasa con Amparo una de las responsables pendiente mandar modelo a avendrell@suprasoft.es Att. Amparo. Lo ve con el otro responsable si le encanja tenemos reunión,media receptividad."/>
    <s v="Venta especialista"/>
    <m/>
    <n v="962017086"/>
    <m/>
    <m/>
    <s v="A. Informáticos"/>
    <s v="B97863054"/>
    <s v="Desarrollo software, soporte IT y servicios digitales para empresas."/>
    <m/>
    <m/>
    <m/>
    <m/>
    <m/>
    <m/>
    <m/>
    <m/>
    <m/>
    <m/>
    <m/>
    <m/>
    <m/>
    <m/>
    <m/>
    <m/>
    <m/>
    <m/>
    <m/>
    <m/>
    <m/>
    <m/>
    <m/>
    <m/>
    <m/>
    <m/>
    <m/>
    <m/>
  </r>
  <r>
    <s v="Soporte y Servicios TI, S.L. (SSTI)"/>
    <m/>
    <m/>
    <x v="4"/>
    <s v="24-02 961096911-https://ssti.es/-No disponible. 25-02 961096911-https://ssti.es/-No disponible. 26-02 961096911- Me atiende gk Elena Álvarez comenta que el director no se encuentra pendiente mandar modelo a info@ssti.es Att. Víctor Mora"/>
    <s v="Venta especialista"/>
    <m/>
    <n v="961096911"/>
    <m/>
    <m/>
    <s v="A. Informáticos"/>
    <s v="B98677446"/>
    <s v="Servicios gestionados TI, soporte y networking empresarial."/>
    <m/>
    <m/>
    <m/>
    <m/>
    <m/>
    <m/>
    <m/>
    <m/>
    <m/>
    <m/>
    <m/>
    <m/>
    <m/>
    <m/>
    <m/>
    <m/>
    <m/>
    <m/>
    <m/>
    <m/>
    <m/>
    <m/>
    <m/>
    <m/>
    <m/>
    <m/>
    <m/>
    <m/>
  </r>
  <r>
    <s v="Enésima Punto Cero Sistemas Tecnológicos S.L.N.E."/>
    <m/>
    <m/>
    <x v="4"/>
    <s v="25-02 Mail enviado  23-02 955412324-No disponible. 24-02 955412324-No disponible 25-02 955412324- Me atiende Diego Ortiz responsable quiere ver el modelo antes de concertar reunión pendiente enviar a proveedor@npuntocero.es Att. Diego Ortiz, receptividad media  "/>
    <s v="Venta especialista"/>
    <m/>
    <n v="955412324"/>
    <m/>
    <m/>
    <s v="A. Informáticos"/>
    <s v="B91826511"/>
    <s v="Servicios informáticos y comunicaciones para empresas."/>
    <m/>
    <m/>
    <m/>
    <m/>
    <m/>
    <m/>
    <m/>
    <m/>
    <m/>
    <m/>
    <m/>
    <m/>
    <m/>
    <m/>
    <m/>
    <m/>
    <m/>
    <m/>
    <m/>
    <m/>
    <m/>
    <m/>
    <m/>
    <m/>
    <m/>
    <m/>
    <m/>
    <m/>
  </r>
  <r>
    <s v="Palenzuela Escobar, S.L. (Sictemas)"/>
    <m/>
    <m/>
    <x v="4"/>
    <s v="25-02 Mail enviado  23-02 951772740- Fuera de horario. https://sictemas.com/ 24-02 951772740- Gk me atiende Sandra me facilita el tlf del responsable 673426490 Juan Antonio comenta que esto lo lleva el dueño de la empresa que está de vacaciones hasta la semana que viene se anota mis datos y me contacta."/>
    <s v="Venta especialista"/>
    <m/>
    <n v="951772740"/>
    <m/>
    <m/>
    <s v="A. Informáticos"/>
    <s v="B93377026"/>
    <s v="Mantenimiento, monitorización, redes y Microsoft 365 para PYMES."/>
    <m/>
    <m/>
    <m/>
    <m/>
    <m/>
    <m/>
    <m/>
    <m/>
    <m/>
    <m/>
    <m/>
    <m/>
    <m/>
    <m/>
    <m/>
    <m/>
    <m/>
    <m/>
    <m/>
    <m/>
    <m/>
    <m/>
    <m/>
    <m/>
    <m/>
    <m/>
    <m/>
    <m/>
  </r>
  <r>
    <s v="Waysit Tech Global Solutions SLL"/>
    <m/>
    <m/>
    <x v="2"/>
    <s v="23-02-876167831-No disponible. https://www.waysit.es/24-02-876167831-No le interesa y cuelga que tiene una llamada importante, no colabora https://www.waysit.es/"/>
    <s v="Venta especialista"/>
    <m/>
    <n v="876167831"/>
    <m/>
    <m/>
    <s v="A. Informáticos"/>
    <s v="B99372534"/>
    <s v="Servicios integrales de informática y comunicaciones empresariales."/>
    <m/>
    <m/>
    <m/>
    <m/>
    <m/>
    <m/>
    <m/>
    <m/>
    <m/>
    <m/>
    <m/>
    <m/>
    <m/>
    <m/>
    <m/>
    <m/>
    <m/>
    <m/>
    <m/>
    <m/>
    <m/>
    <m/>
    <m/>
    <m/>
    <m/>
    <m/>
    <m/>
    <m/>
  </r>
  <r>
    <s v="TECNOZERO - Soluciones Informáticas, S.L."/>
    <m/>
    <m/>
    <x v="2"/>
    <s v="23-02 916872523- Me atiende gk me pasa con David responsable pendiente de mandar reunión Mañana 24 a las 12H. dgb@tecnozero.com Att. David. "/>
    <s v="Venta especialista"/>
    <m/>
    <n v="916872523"/>
    <m/>
    <m/>
    <s v="A. Informáticos"/>
    <s v="B85424174"/>
    <s v="Mantenimiento informático y servicios gestionados para empresas."/>
    <m/>
    <m/>
    <m/>
    <m/>
    <m/>
    <m/>
    <m/>
    <m/>
    <m/>
    <m/>
    <m/>
    <m/>
    <m/>
    <m/>
    <m/>
    <m/>
    <m/>
    <m/>
    <m/>
    <m/>
    <m/>
    <m/>
    <m/>
    <m/>
    <m/>
    <m/>
    <m/>
    <m/>
  </r>
  <r>
    <s v="Prodware Spain, S.A."/>
    <m/>
    <m/>
    <x v="4"/>
    <s v="25-02 Mail enviado 24-02 918316970-No disponible.24-02 918316970-Gk comenta que mandemos modelo y si están interesados nos comenta, pendiente enviar att. Dtp marketing\comercial, info.es@proware.es receptividad baja "/>
    <s v="Venta especialista"/>
    <m/>
    <n v="918316970"/>
    <m/>
    <m/>
    <s v="A. Informáticos"/>
    <s v="A48941488"/>
    <s v="Consultoría e implantación de soluciones ERP/CRM y transformación digital."/>
    <m/>
    <m/>
    <m/>
    <m/>
    <m/>
    <m/>
    <m/>
    <m/>
    <m/>
    <m/>
    <m/>
    <m/>
    <m/>
    <m/>
    <m/>
    <m/>
    <m/>
    <m/>
    <m/>
    <m/>
    <m/>
    <m/>
    <m/>
    <m/>
    <m/>
    <m/>
    <m/>
    <m/>
  </r>
  <r>
    <s v="Digittude Technology Solutions, S.L."/>
    <m/>
    <m/>
    <x v="1"/>
    <s v="24-02 918595218-No disponible.https://www.digittude.com 25-02 918595218-No disponible."/>
    <s v="Venta especialista"/>
    <m/>
    <n v="918595218"/>
    <m/>
    <m/>
    <s v="A. Informáticos"/>
    <s v="B10830115"/>
    <s v="Consultoría tecnológica y proyectos de transformación digital."/>
    <m/>
    <m/>
    <m/>
    <m/>
    <m/>
    <m/>
    <m/>
    <m/>
    <m/>
    <m/>
    <m/>
    <m/>
    <m/>
    <m/>
    <m/>
    <m/>
    <m/>
    <m/>
    <m/>
    <m/>
    <m/>
    <m/>
    <m/>
    <m/>
    <m/>
    <m/>
    <m/>
    <m/>
  </r>
  <r>
    <s v="Ambiser Innovaciones, S.L."/>
    <m/>
    <m/>
    <x v="4"/>
    <s v="25-02 Mail enviado  24-02 910601196-No disponible. www.ambiser.es  25-02 910601196-Me atiende Jenifer comenta que ella no se encarga pendiente de mandar modelo a info@ambiser.es sin Att. Sin."/>
    <s v="Venta especialista"/>
    <m/>
    <n v="910601196"/>
    <m/>
    <m/>
    <s v="A. Informáticos"/>
    <s v="B85355071"/>
    <s v="Servicios y soluciones IT para empresas (soporte y sistemas)."/>
    <m/>
    <m/>
    <m/>
    <m/>
    <m/>
    <m/>
    <m/>
    <m/>
    <m/>
    <m/>
    <m/>
    <m/>
    <m/>
    <m/>
    <m/>
    <m/>
    <m/>
    <m/>
    <m/>
    <m/>
    <m/>
    <m/>
    <m/>
    <m/>
    <m/>
    <m/>
    <m/>
    <m/>
  </r>
  <r>
    <s v="IBÉRICA MULTIMEDIA Y MANTENIMIENTOS, S.L."/>
    <m/>
    <m/>
    <x v="1"/>
    <s v="24-02 913285600-Tlf. servicio técnico 915 653 060-No disponible. www.ibericamultimedia.com 26-02 915 653 060-No disponible_x000a_"/>
    <s v="Venta especialista"/>
    <m/>
    <n v="913285600"/>
    <m/>
    <m/>
    <s v="A. Informáticos"/>
    <s v="B84118850"/>
    <s v="Mantenimiento informático y soporte TI empresarial."/>
    <m/>
    <m/>
    <m/>
    <m/>
    <m/>
    <m/>
    <m/>
    <m/>
    <m/>
    <m/>
    <m/>
    <m/>
    <m/>
    <m/>
    <m/>
    <m/>
    <m/>
    <m/>
    <m/>
    <m/>
    <m/>
    <m/>
    <m/>
    <m/>
    <m/>
    <m/>
    <m/>
    <m/>
  </r>
  <r>
    <s v="IMAGAR INFORMÁTICA, S.L."/>
    <m/>
    <m/>
    <x v="4"/>
    <s v="25-02 Mail enviado 24-02 916168800-No disponible. https://www.imagar.com/ 25-02 916168800-Me atiende Alejandro comenta que administración que es quien se encarga se encuentran muy ocupados, pendiente de mandar modelo a administracion@imagar.com Sint att. https://www.imagar.com/"/>
    <s v="Venta especialista"/>
    <m/>
    <s v="916168800 / 916 "/>
    <m/>
    <m/>
    <s v="A. Informáticos"/>
    <s v="B83494096"/>
    <s v="Consultoría informática y mantenimiento IT para empresas."/>
    <m/>
    <m/>
    <m/>
    <m/>
    <m/>
    <m/>
    <m/>
    <m/>
    <m/>
    <m/>
    <m/>
    <m/>
    <m/>
    <m/>
    <m/>
    <m/>
    <m/>
    <m/>
    <m/>
    <m/>
    <m/>
    <m/>
    <m/>
    <m/>
    <m/>
    <m/>
    <m/>
    <m/>
  </r>
  <r>
    <s v="MRC Consultoría y Aplicación en Internet, S.L."/>
    <m/>
    <m/>
    <x v="4"/>
    <s v="24-02 911531792-No disponible. https://www.mrcsl.net/ 25-02 911531792-Me atiende trabajador comenta que se habrá desviado la llamada a su tlf, que llame a partir de als 16h. Y pregunte por Ismael Arenas responsable."/>
    <s v="Venta especialista"/>
    <m/>
    <n v="911531792"/>
    <m/>
    <m/>
    <s v="A. Informáticos"/>
    <s v="B84531425"/>
    <s v="Consultoría informática y servicios digitales/IT."/>
    <m/>
    <m/>
    <m/>
    <m/>
    <m/>
    <m/>
    <m/>
    <m/>
    <m/>
    <m/>
    <m/>
    <m/>
    <m/>
    <m/>
    <m/>
    <m/>
    <m/>
    <m/>
    <m/>
    <m/>
    <m/>
    <m/>
    <m/>
    <m/>
    <m/>
    <m/>
    <m/>
    <m/>
  </r>
  <r>
    <s v="Upper Solutions, S.L."/>
    <m/>
    <m/>
    <x v="1"/>
    <s v="24-02 916747711-No disponible. 25-02 916747711-No disponible."/>
    <s v="Venta especialista"/>
    <m/>
    <n v="916747711"/>
    <m/>
    <m/>
    <s v="A. Informáticos"/>
    <s v="B84693357"/>
    <s v="Servicios informáticos y soluciones IT para pymes."/>
    <m/>
    <m/>
    <m/>
    <m/>
    <m/>
    <m/>
    <m/>
    <m/>
    <m/>
    <m/>
    <m/>
    <m/>
    <m/>
    <m/>
    <m/>
    <m/>
    <m/>
    <m/>
    <m/>
    <m/>
    <m/>
    <m/>
    <m/>
    <m/>
    <m/>
    <m/>
    <m/>
    <m/>
  </r>
  <r>
    <s v="SYSAD IT SERVICES, S.L. (ADSYSTEMS)"/>
    <m/>
    <m/>
    <x v="4"/>
    <s v="24-02  934885737-Tlf. no existe   918 255 230-Tlf no existe. 93 180 09 91-Fuera de horario.: https://www.adsystems.es/ 25-02 93 180 09 91-Me atiende Gk me pasa con el dto. Responsable y me dejan en espera. Volver a llamar más tarde."/>
    <s v="Venta especialista"/>
    <m/>
    <s v="934885737 / 931800991"/>
    <m/>
    <m/>
    <s v="A. Informáticos"/>
    <s v="B66375197"/>
    <s v="Mantenimiento informático y servicios TI (marca ADSystems)."/>
    <m/>
    <m/>
    <m/>
    <m/>
    <m/>
    <m/>
    <m/>
    <m/>
    <m/>
    <m/>
    <m/>
    <m/>
    <m/>
    <m/>
    <m/>
    <m/>
    <m/>
    <m/>
    <m/>
    <m/>
    <m/>
    <m/>
    <m/>
    <m/>
    <m/>
    <m/>
    <m/>
    <m/>
  </r>
  <r>
    <s v="Net Support Servicios Informáticos, S.L."/>
    <m/>
    <m/>
    <x v="1"/>
    <s v="24-02 934237503 Fuera de horario.  https://www.netsupport.es/  25-02 934237503 Al preguntar por la empresa cuelga. "/>
    <s v="Venta especialista"/>
    <m/>
    <n v="934237503"/>
    <m/>
    <m/>
    <s v="A. Informáticos"/>
    <s v="B63385488"/>
    <s v="Servicios informáticos y soporte empresarial."/>
    <m/>
    <m/>
    <m/>
    <m/>
    <m/>
    <m/>
    <m/>
    <m/>
    <m/>
    <m/>
    <m/>
    <m/>
    <m/>
    <m/>
    <m/>
    <m/>
    <m/>
    <m/>
    <m/>
    <m/>
    <m/>
    <m/>
    <m/>
    <m/>
    <m/>
    <m/>
    <m/>
    <m/>
  </r>
  <r>
    <s v="ADQA (Aplicaciones y Desarrollo en Tecnología de la Información, S.L.)"/>
    <m/>
    <m/>
    <x v="4"/>
    <s v="25-02 Mail enviado 24-02 938147380- Me atiende Lidia de administración, pendiente mandar modelo para hacérselo llegar al responsable. info@adqa.com Lidia  https://www.adqa.es/ receptividad baja"/>
    <s v="Venta especialista"/>
    <m/>
    <n v="938147380"/>
    <m/>
    <m/>
    <s v="A. Informáticos"/>
    <s v="B63160709"/>
    <s v="Desarrollo de software y servicios tecnológicos IT."/>
    <m/>
    <m/>
    <m/>
    <m/>
    <m/>
    <m/>
    <m/>
    <m/>
    <m/>
    <m/>
    <m/>
    <m/>
    <m/>
    <m/>
    <m/>
    <m/>
    <m/>
    <m/>
    <m/>
    <m/>
    <m/>
    <m/>
    <m/>
    <m/>
    <m/>
    <m/>
    <m/>
    <m/>
  </r>
  <r>
    <s v="INOLOGY, S.A."/>
    <m/>
    <m/>
    <x v="4"/>
    <s v="25-02 Mail enviado 24-02 933936765-Fuera de horario https://www.inology.com 25-02 933936765-Me atiende Laura comenta que no sabe decirme que dto. Lo lleva pendiente mandar modelo a inology@inology.com Att.sin Receptividad baja."/>
    <s v="Venta especialista"/>
    <m/>
    <n v="933936765"/>
    <m/>
    <m/>
    <s v="A. Informáticos"/>
    <s v="A58908732"/>
    <s v="Software y soluciones de gestión empresarial."/>
    <m/>
    <m/>
    <m/>
    <m/>
    <m/>
    <m/>
    <m/>
    <m/>
    <m/>
    <m/>
    <m/>
    <m/>
    <m/>
    <m/>
    <m/>
    <m/>
    <m/>
    <m/>
    <m/>
    <m/>
    <m/>
    <m/>
    <m/>
    <m/>
    <m/>
    <m/>
    <m/>
    <m/>
  </r>
  <r>
    <s v="SERVICIOS INFORMÁTICOS MECANIZACIONES, S.A. (SIMSA)"/>
    <m/>
    <m/>
    <x v="4"/>
    <s v="25-02 Mail enviado  24-02 932440808- Gk me atiende comenta que estos temas los tratan vía email únicamente pendiente mandar modelo a  comercial@simsa.es Att. Dto. Comercial       https://www.simsa.es/ receptividad baja"/>
    <s v="Venta especialista"/>
    <m/>
    <n v="932440808"/>
    <m/>
    <m/>
    <s v="A. Informáticos"/>
    <s v="A58241282"/>
    <s v="Desarrollo y comercialización de software empresarial (SIMSA/Teowin)."/>
    <m/>
    <m/>
    <m/>
    <m/>
    <m/>
    <m/>
    <m/>
    <m/>
    <m/>
    <m/>
    <m/>
    <m/>
    <m/>
    <m/>
    <m/>
    <m/>
    <m/>
    <m/>
    <m/>
    <m/>
    <m/>
    <m/>
    <m/>
    <m/>
    <m/>
    <m/>
    <m/>
    <m/>
  </r>
  <r>
    <s v="Sistemas Informáticos Martín, S.L."/>
    <m/>
    <m/>
    <x v="4"/>
    <s v="24-02 934990558-No disponible. https://www.simartin.com – 25-02 934990558-No conecta. 26-02 934990558-Me atiende Jordi comenta que no se encuentra el gerente, pendiente mandar modelo a info@simartin.com sin att."/>
    <s v="Venta especialista"/>
    <m/>
    <n v="934990558"/>
    <m/>
    <m/>
    <s v="A. Informáticos"/>
    <s v="B61970943"/>
    <s v="Venta, instalación y mantenimiento de equipos y sistemas informáticos."/>
    <m/>
    <m/>
    <m/>
    <m/>
    <m/>
    <m/>
    <m/>
    <m/>
    <m/>
    <m/>
    <m/>
    <m/>
    <m/>
    <m/>
    <m/>
    <m/>
    <m/>
    <m/>
    <m/>
    <m/>
    <m/>
    <m/>
    <m/>
    <m/>
    <m/>
    <m/>
    <m/>
    <m/>
  </r>
  <r>
    <s v="Logic SH Computing, S.L."/>
    <m/>
    <m/>
    <x v="4"/>
    <s v="25-02 900841454 Me atiende Arola se queda con mis datos, va averiguar quién se encarga de las colaboraciones y me contacta."/>
    <s v="Venta especialista"/>
    <m/>
    <n v="900841454"/>
    <m/>
    <m/>
    <s v="A. Informáticos"/>
    <s v="B72460801"/>
    <s v="Servicios informáticos integrales y mantenimiento TI empresarial."/>
    <m/>
    <m/>
    <m/>
    <m/>
    <m/>
    <m/>
    <m/>
    <m/>
    <m/>
    <m/>
    <m/>
    <m/>
    <m/>
    <m/>
    <m/>
    <m/>
    <m/>
    <m/>
    <m/>
    <m/>
    <m/>
    <m/>
    <m/>
    <m/>
    <m/>
    <m/>
    <m/>
    <m/>
  </r>
  <r>
    <s v="Visualsoft (Software Visual de Santa Clara, S.L.)"/>
    <m/>
    <m/>
    <x v="1"/>
    <s v="25-02 954 277 575-No disponible."/>
    <s v="Venta especialista"/>
    <m/>
    <s v="954 277 575"/>
    <m/>
    <m/>
    <s v="A. Informáticos"/>
    <s v="B41724410"/>
    <s v="Servicios y mantenimientos informáticos para empresas."/>
    <m/>
    <m/>
    <m/>
    <m/>
    <m/>
    <m/>
    <m/>
    <m/>
    <m/>
    <m/>
    <m/>
    <m/>
    <m/>
    <m/>
    <m/>
    <m/>
    <m/>
    <m/>
    <m/>
    <m/>
    <m/>
    <m/>
    <m/>
    <m/>
    <m/>
    <m/>
    <m/>
    <m/>
  </r>
  <r>
    <s v="Omnia Soluciones (Soluciones Omnia 2024 S.L.)"/>
    <m/>
    <m/>
    <x v="14"/>
    <s v="25-02 Mail enviado 25-02 624 077 209-Me atiende German Santa Maria responsable, Mail Enviado: reunión mañana 25-02 a las 10:00, gsantamaria@omnia.es Att. German Santa Maria."/>
    <s v="Venta especialista"/>
    <m/>
    <s v="624 077 209"/>
    <m/>
    <m/>
    <s v="A. Informáticos"/>
    <s v="B55459119"/>
    <s v="Servicios IT (soporte, mantenimiento, consultoría), ciberseguridad y continuidad operativa para empresas."/>
    <m/>
    <m/>
    <m/>
    <m/>
    <m/>
    <m/>
    <m/>
    <m/>
    <m/>
    <m/>
    <m/>
    <m/>
    <m/>
    <m/>
    <m/>
    <m/>
    <m/>
    <m/>
    <m/>
    <m/>
    <m/>
    <m/>
    <m/>
    <m/>
    <m/>
    <m/>
    <m/>
    <m/>
  </r>
  <r>
    <s v="DS Informática (Desarrolla Soluciones Informáticas del Sur, S.L.L.)"/>
    <m/>
    <m/>
    <x v="2"/>
    <s v="25-02 954 181 076-No colabora, no interesa y cuelga."/>
    <s v="Venta especialista"/>
    <m/>
    <s v="954 181 076"/>
    <m/>
    <m/>
    <s v="A. Informáticos"/>
    <s v="B91892653"/>
    <s v="Servicios informáticos (empresa de Sevilla; actividad declarada en su aviso legal)."/>
    <m/>
    <m/>
    <m/>
    <m/>
    <m/>
    <m/>
    <m/>
    <m/>
    <m/>
    <m/>
    <m/>
    <m/>
    <m/>
    <m/>
    <m/>
    <m/>
    <m/>
    <m/>
    <m/>
    <m/>
    <m/>
    <m/>
    <m/>
    <m/>
    <m/>
    <m/>
    <m/>
    <m/>
  </r>
  <r>
    <s v="Load Servicios Informáticos (LOAD S.L.)"/>
    <m/>
    <m/>
    <x v="1"/>
    <s v="25-02 952 266 004-Fuera de horario. "/>
    <s v="Venta especialista"/>
    <m/>
    <s v="952 266 004"/>
    <m/>
    <m/>
    <s v="A. Informáticos"/>
    <s v="B29232469"/>
    <s v="Mantenimiento informático para empresas, soporte TI y servicios asociados."/>
    <m/>
    <m/>
    <m/>
    <m/>
    <m/>
    <m/>
    <m/>
    <m/>
    <m/>
    <m/>
    <m/>
    <m/>
    <m/>
    <m/>
    <m/>
    <m/>
    <m/>
    <m/>
    <m/>
    <m/>
    <m/>
    <m/>
    <m/>
    <m/>
    <m/>
    <m/>
    <m/>
    <m/>
  </r>
  <r>
    <s v="CSI Servicios Informáticos (Computer Servicios Informáticos, S.L.)"/>
    <m/>
    <m/>
    <x v="4"/>
    <s v="26-02 952 31 28 86-No disponible.  https://www.infocsi.net/ 26-02 952 31 28 86- Me atiende Salvador pendiente de mandar el modelo a csim@infocsi.es Att. Salvador.  https://www.infocsi.net/ Lo mira con los compañeros responsable y volver a llamar la semana que viene. Comenta que tiene 2-3 propuestas más sobre la mesa. 04-03 952 31 28 86-Me atiende otro compañero comenta que no se encuentra Salvador. 09-03 52 31 28 86- Me atiende Salvador comenta que no han tenido tiempo de mirar el modelo que esta saturados de trabajo que cuando lo vea el compañero se pone en contacto."/>
    <s v="Venta especialista"/>
    <m/>
    <s v="952 31 28 86"/>
    <m/>
    <m/>
    <s v="A. Informáticos"/>
    <s v="B29761996"/>
    <s v="Servicio técnico, mantenimiento y reparaciones; soporte para particulares y empresas (Málaga)."/>
    <m/>
    <m/>
    <m/>
    <m/>
    <m/>
    <m/>
    <m/>
    <m/>
    <m/>
    <m/>
    <m/>
    <m/>
    <m/>
    <m/>
    <m/>
    <m/>
    <m/>
    <m/>
    <m/>
    <m/>
    <m/>
    <m/>
    <m/>
    <m/>
    <m/>
    <m/>
    <m/>
    <m/>
  </r>
  <r>
    <s v="Sur Computers, S.L."/>
    <m/>
    <m/>
    <x v="14"/>
    <s v="03-03 952 58 00 89 Me atiende José Manuel pendiente de mandar  convocatoria de la reunión Jueves 5 a las 12. info@surcomputers.com Att. José Manuel. No quieren nada de telefonía ni conectividad tirar por soluciones digitales. "/>
    <s v="Venta especialista"/>
    <m/>
    <s v="952 58 00 89"/>
    <m/>
    <m/>
    <s v="A. Informáticos"/>
    <s v="B92694942"/>
    <s v="Soporte y mantenimiento informático (Fuengirola/Mijas/Málaga)."/>
    <m/>
    <m/>
    <m/>
    <m/>
    <m/>
    <m/>
    <m/>
    <m/>
    <m/>
    <m/>
    <m/>
    <m/>
    <m/>
    <m/>
    <m/>
    <m/>
    <m/>
    <m/>
    <m/>
    <m/>
    <m/>
    <m/>
    <m/>
    <m/>
    <m/>
    <m/>
    <m/>
    <m/>
  </r>
  <r>
    <s v="Inforlab (María Alejandra García González)"/>
    <m/>
    <m/>
    <x v="2"/>
    <s v="26-02 952 547 311-No disponible. 611 711 610-No disponible. https://centroinforlab.com/ _x000a_02-03 952 547 311- Me atiende Sandra lo comenta con su compañero y me llama mañana. 03-03 952 547 311-No disponible. 03-03 952 547 311-Me comenta Sandra que de momento no están interesados en colaborar."/>
    <s v="Venta especialista"/>
    <m/>
    <s v="952 547 311 / 611 711 610"/>
    <m/>
    <m/>
    <s v="A. Informáticos"/>
    <s v="77470300K"/>
    <s v="Servicios informáticos integrales (venta, reparación y mantenimiento tecnológico)."/>
    <m/>
    <m/>
    <m/>
    <m/>
    <m/>
    <m/>
    <m/>
    <m/>
    <m/>
    <m/>
    <m/>
    <m/>
    <m/>
    <m/>
    <m/>
    <m/>
    <m/>
    <m/>
    <m/>
    <m/>
    <m/>
    <m/>
    <m/>
    <m/>
    <m/>
    <m/>
    <m/>
    <m/>
  </r>
  <r>
    <s v="Área Binaria Soluciones Informáticas, S.L."/>
    <m/>
    <m/>
    <x v="2"/>
    <s v="26-02 958 207 123-Me atiende Sergio comenta que se lo va a trasladar a gloria su compañera  Gloria, que su jefe no está interesado en ampliar ahora mismo no colaboran están centrados en otro tipo de proyectos. https://www.areabinaria.com/"/>
    <s v="Venta especialista"/>
    <m/>
    <s v="958 207 123"/>
    <m/>
    <m/>
    <s v="A. Informáticos"/>
    <s v="B18666495"/>
    <s v="Servicios informáticos para empresas (Granada): soporte/servicios IT."/>
    <m/>
    <m/>
    <m/>
    <m/>
    <m/>
    <m/>
    <m/>
    <m/>
    <m/>
    <m/>
    <m/>
    <m/>
    <m/>
    <m/>
    <m/>
    <m/>
    <m/>
    <m/>
    <m/>
    <m/>
    <m/>
    <m/>
    <m/>
    <m/>
    <m/>
    <m/>
    <m/>
    <m/>
  </r>
  <r>
    <s v="Crymar Informática y Comunicaciones, S.C."/>
    <m/>
    <m/>
    <x v="2"/>
    <s v="26-02 957 60 09 38- Me atiende gk que llame más tarde sobre las 12h. https://www.crymar.com/ 26-02 957 60 09 38-Comenta que tienen un alto volumen de trabajo que de momento no les interesa colaborar. "/>
    <s v="Venta especialista"/>
    <m/>
    <s v="957 60 09 38"/>
    <m/>
    <m/>
    <s v="A. Informáticos"/>
    <s v="J56075567"/>
    <s v="Informática para empresa: productos y servicio técnico / asistencia."/>
    <m/>
    <m/>
    <m/>
    <m/>
    <m/>
    <m/>
    <m/>
    <m/>
    <m/>
    <m/>
    <m/>
    <m/>
    <m/>
    <m/>
    <m/>
    <m/>
    <m/>
    <m/>
    <m/>
    <m/>
    <m/>
    <m/>
    <m/>
    <m/>
    <m/>
    <m/>
    <m/>
    <m/>
  </r>
  <r>
    <s v="Alsys Control (Alsys Sistemas de Acceso Lógico S.L.)"/>
    <m/>
    <m/>
    <x v="6"/>
    <s v="26-02  956 307 656- Me atiende Eduardo uno de los responsable están actualmente haciendo prueba piloto en oficina de orange para implantar medios de pago en las oficina de los distribuidores, pendiente de mandar reunión mañana día 27 a las 11h. a eplanchart@alsyscontrol.com Att. Eduardo https://alsyscontrol.com/"/>
    <s v="Venta especialista"/>
    <m/>
    <s v="956 307 656"/>
    <m/>
    <m/>
    <s v="A. Informáticos"/>
    <s v="B72000466"/>
    <s v="Servicios informáticos (y sistemas de control/medios de pago, según su aviso legal)."/>
    <m/>
    <m/>
    <m/>
    <m/>
    <m/>
    <m/>
    <m/>
    <m/>
    <m/>
    <m/>
    <m/>
    <m/>
    <m/>
    <m/>
    <m/>
    <m/>
    <m/>
    <m/>
    <m/>
    <m/>
    <m/>
    <m/>
    <m/>
    <m/>
    <m/>
    <m/>
    <m/>
    <m/>
  </r>
  <r>
    <s v="Bit2Bit Servicios Informáticos, S.L."/>
    <m/>
    <m/>
    <x v="1"/>
    <s v="26-02 956 980 777-Que llame en media hora que el jefe está ocupado. https://www.bit2bitserviciosinformaticos.es/"/>
    <s v="Venta especialista"/>
    <m/>
    <s v="956 980 777"/>
    <m/>
    <m/>
    <s v="A. Informáticos"/>
    <s v="B72238421"/>
    <s v="Servicios informáticos (empresa Cádiz; datos en aviso legal)."/>
    <m/>
    <m/>
    <m/>
    <m/>
    <m/>
    <m/>
    <m/>
    <m/>
    <m/>
    <m/>
    <m/>
    <m/>
    <m/>
    <m/>
    <m/>
    <m/>
    <m/>
    <m/>
    <m/>
    <m/>
    <m/>
    <m/>
    <m/>
    <m/>
    <m/>
    <m/>
    <m/>
    <m/>
  </r>
  <r>
    <s v="SoportTec (SoportTec, Servicios Informáticos Integrados para Empresas, S.L.)"/>
    <m/>
    <m/>
    <x v="4"/>
    <s v="26-02 959 80 75 72-Me atiende Iván de soporte comenta que se lo comenta al jefe que el ha entrado de prácticas hace poco se toma mi contacto email y tlf sino me llama volver a llamar la semana que viene comento.  https://soporttec.es/"/>
    <s v="Venta especialista"/>
    <m/>
    <s v="959 80 75 72"/>
    <m/>
    <m/>
    <s v="A. Informáticos"/>
    <s v="B21454350"/>
    <s v="Servicios de sistemas/soporte TI, seguridad y gestión tecnológica para empresas."/>
    <m/>
    <m/>
    <m/>
    <m/>
    <m/>
    <m/>
    <m/>
    <m/>
    <m/>
    <m/>
    <m/>
    <m/>
    <m/>
    <m/>
    <m/>
    <m/>
    <m/>
    <m/>
    <m/>
    <m/>
    <m/>
    <m/>
    <m/>
    <m/>
    <m/>
    <m/>
    <m/>
    <m/>
  </r>
  <r>
    <s v="ONUTECH (Onutech Soluciones Informáticas, S.L.U.)"/>
    <m/>
    <m/>
    <x v="4"/>
    <s v="26-02 959 377 834-Me atiende Rocio quiere ver el modelo antes de concertar reunión pendiente mandar a rocio.martin@onutech.com Att. Rocio Martin, Receptividad media-baja  https://www.onutech.com/"/>
    <s v="Venta especialista"/>
    <m/>
    <s v="959 377 834"/>
    <m/>
    <m/>
    <s v="A. Informáticos"/>
    <s v="B21599410"/>
    <s v="Soluciones informáticas para PYMEs y empresas industriales: mantenimiento, Office 365, copias de seguridad, etc."/>
    <m/>
    <m/>
    <m/>
    <m/>
    <m/>
    <m/>
    <m/>
    <m/>
    <m/>
    <m/>
    <m/>
    <m/>
    <m/>
    <m/>
    <m/>
    <m/>
    <m/>
    <m/>
    <m/>
    <m/>
    <m/>
    <m/>
    <m/>
    <m/>
    <m/>
    <m/>
    <m/>
    <m/>
  </r>
  <r>
    <s v="TESTUVIR, S.L."/>
    <m/>
    <m/>
    <x v="1"/>
    <s v="26-02  950 280 127-No disponible. https://testuvir.es/ 02-03  950 280 127-No disponible. "/>
    <s v="Venta especialista"/>
    <m/>
    <s v="950 280 127"/>
    <m/>
    <m/>
    <s v="A. Informáticos"/>
    <s v="B04506358"/>
    <s v="Servicios digitales/IT (web, diseño, etc.) y actividad informática (según su aviso legal)."/>
    <m/>
    <m/>
    <m/>
    <m/>
    <m/>
    <m/>
    <m/>
    <m/>
    <m/>
    <m/>
    <m/>
    <m/>
    <m/>
    <m/>
    <m/>
    <m/>
    <m/>
    <m/>
    <m/>
    <m/>
    <m/>
    <m/>
    <m/>
    <m/>
    <m/>
    <m/>
    <m/>
    <m/>
  </r>
  <r>
    <s v="ISPresencias (ISPGESTIÓN PROVIDER S.L.)"/>
    <m/>
    <m/>
    <x v="4"/>
    <s v="26-02 853 881 188- Me atiende Jessica Molina, comenta que ella no se encarga pendiente de mandar modelo a dpt.administracion@ispgestion.com Att. Dto Jessica Molina       https://ispresencias.com/ "/>
    <s v="Venta especialista"/>
    <m/>
    <s v="853 881 188"/>
    <m/>
    <m/>
    <s v="A. Informáticos"/>
    <s v="B23799117"/>
    <s v="Desarrollo de software + configuración y mantenimiento de redes + servicios informáticos."/>
    <m/>
    <m/>
    <m/>
    <m/>
    <m/>
    <m/>
    <m/>
    <m/>
    <m/>
    <m/>
    <m/>
    <m/>
    <m/>
    <m/>
    <m/>
    <m/>
    <m/>
    <m/>
    <m/>
    <m/>
    <m/>
    <m/>
    <m/>
    <m/>
    <m/>
    <m/>
    <m/>
    <m/>
  </r>
  <r>
    <s v="Fojenet (Fojenet Servicios Informáticos)"/>
    <m/>
    <m/>
    <x v="4"/>
    <s v="26-02 917235310- Me atiende Lorena de administración ella no se encarga pendiente de mandar el modelo a administracion@fojenet.es Att. Administración y ella se lo reenvía al encargado."/>
    <s v="Venta especialista"/>
    <m/>
    <s v="917235310 / 902012719"/>
    <m/>
    <m/>
    <s v="A. Informáticos"/>
    <s v="B82449570"/>
    <s v="Mantenimiento informático para PYMES; soporte remoto/presencial; Microsoft 365; backups; ciberseguridad."/>
    <m/>
    <m/>
    <m/>
    <m/>
    <m/>
    <m/>
    <m/>
    <m/>
    <m/>
    <m/>
    <m/>
    <m/>
    <m/>
    <m/>
    <m/>
    <m/>
    <m/>
    <m/>
    <m/>
    <m/>
    <m/>
    <m/>
    <m/>
    <m/>
    <m/>
    <m/>
    <m/>
    <m/>
  </r>
  <r>
    <s v="BiMind IT, S.L."/>
    <m/>
    <m/>
    <x v="1"/>
    <s v="26-02 931138042-No disponible. 911594041-No disponible. https://bimind.es/"/>
    <s v="Venta especialista"/>
    <m/>
    <s v="931138042 / 911594041"/>
    <m/>
    <m/>
    <s v="A. Informáticos"/>
    <s v="B64830631"/>
    <s v="Servicios IT &amp; Security para empresas; Microsoft 365/Azure; soporte y mantenimiento; seguridad y backup."/>
    <m/>
    <m/>
    <m/>
    <m/>
    <m/>
    <m/>
    <m/>
    <m/>
    <m/>
    <m/>
    <m/>
    <m/>
    <m/>
    <m/>
    <m/>
    <m/>
    <m/>
    <m/>
    <m/>
    <m/>
    <m/>
    <m/>
    <m/>
    <m/>
    <m/>
    <m/>
    <m/>
    <m/>
  </r>
  <r>
    <s v="EGARASET, S.L."/>
    <m/>
    <m/>
    <x v="4"/>
    <s v="26-02 937355820- Me atiende Pol un trabajador comenta que no hay ningun responsable pendiente de mandar el modelo a soporte@egaraset.com sin Att.  https://www.egaraset.com/"/>
    <s v="Venta especialista"/>
    <m/>
    <n v="937355820"/>
    <m/>
    <m/>
    <s v="A. Informáticos"/>
    <s v="B61434544"/>
    <s v="Soluciones informáticas para PYME; servicio informático cercano; soporte y evolución de la solución según necesidades."/>
    <m/>
    <m/>
    <m/>
    <m/>
    <m/>
    <m/>
    <m/>
    <m/>
    <m/>
    <m/>
    <m/>
    <m/>
    <m/>
    <m/>
    <m/>
    <m/>
    <m/>
    <m/>
    <m/>
    <m/>
    <m/>
    <m/>
    <m/>
    <m/>
    <m/>
    <m/>
    <m/>
    <m/>
  </r>
  <r>
    <s v="Irontec, S.L."/>
    <m/>
    <m/>
    <x v="4"/>
    <s v="26-02  944048182- Me atiende Leire de administración comenta que no sabe decirme quien se encarga pendiente de mandar modelo a comercial@irontec.com sin att.,  comenta que es email genérico que si les interesa nos responderán.  https://www.irontec.com/  "/>
    <s v="Venta especialista"/>
    <m/>
    <n v="944048182"/>
    <m/>
    <m/>
    <s v="A. Informáticos"/>
    <s v="B95274890"/>
    <s v="Ingeniería e integración IT: cloud e infraestructuras, ciberseguridad, desarrollo software, comunicaciones."/>
    <m/>
    <m/>
    <m/>
    <m/>
    <m/>
    <m/>
    <m/>
    <m/>
    <m/>
    <m/>
    <m/>
    <m/>
    <m/>
    <m/>
    <m/>
    <m/>
    <m/>
    <m/>
    <m/>
    <m/>
    <m/>
    <m/>
    <m/>
    <m/>
    <m/>
    <m/>
    <m/>
    <m/>
  </r>
  <r>
    <s v="Irekisoft C.B."/>
    <m/>
    <m/>
    <x v="1"/>
    <s v="26-02 944781674- No disponible. https://www.irekisoft.net/  02-03 944781674- No disponible"/>
    <s v="Venta especialista"/>
    <m/>
    <n v="944781674"/>
    <m/>
    <m/>
    <s v="A. Informáticos"/>
    <s v="E95451662"/>
    <s v="Servicios informáticos para empresas: mantenimiento, redes e infraestructuras, desarrollo web/software."/>
    <m/>
    <m/>
    <m/>
    <m/>
    <m/>
    <m/>
    <m/>
    <m/>
    <m/>
    <m/>
    <m/>
    <m/>
    <m/>
    <m/>
    <m/>
    <m/>
    <m/>
    <m/>
    <m/>
    <m/>
    <m/>
    <m/>
    <m/>
    <m/>
    <m/>
    <m/>
    <m/>
    <m/>
  </r>
  <r>
    <s v="CM Hardware Málaga, S.L. (Informática Teatinos / Mr Micro)"/>
    <m/>
    <m/>
    <x v="4"/>
    <s v="26-02 601134166- Me atiende Juan comenta que llame el lunes que el que se encarga es Jose y esta con unos días libres llamar sobre 11:30  🔗 https://www.mrmicro.es/tiendas/1497_teatinos/ 02-03 601134166-Me atiende Juan que todavía no ha llegado José que llame en un rato. 02-03 601134166-No disponible."/>
    <s v="Venta especialista"/>
    <m/>
    <s v="601134166 / 952324058"/>
    <m/>
    <m/>
    <s v="A. Informáticos"/>
    <s v="B93301059"/>
    <s v="Servicios informáticos y tienda: hardware/software, redes, backup, ciberseguridad; implantación de infraestructura."/>
    <m/>
    <m/>
    <m/>
    <m/>
    <m/>
    <m/>
    <m/>
    <m/>
    <m/>
    <m/>
    <m/>
    <m/>
    <m/>
    <m/>
    <m/>
    <m/>
    <m/>
    <m/>
    <m/>
    <m/>
    <m/>
    <m/>
    <m/>
    <m/>
    <m/>
    <m/>
    <m/>
    <m/>
  </r>
  <r>
    <s v="Visualsoft (Software Visual de Santa Clara, S.L.)"/>
    <m/>
    <m/>
    <x v="10"/>
    <s v="26-02 981145023-VOLVER A LLAMAR EL LUNES PARA CONFIRMAR REUNIÓN Me atiende Gumersindo gerente REUNIÓN MODIFICADA A 11 de marzo a las 11:30, Att. Gumersindo, gumer@redem.es   https://www.redem.es/ Colaboran con Masmóvil pero desde otro CIF."/>
    <s v="Venta especialista"/>
    <m/>
    <n v="981145023"/>
    <m/>
    <m/>
    <s v="A. Informáticos"/>
    <s v="B15683444"/>
    <s v="Servicios informáticos y telecom: mantenimiento, instalaciones, soporte remoto, etc."/>
    <m/>
    <m/>
    <m/>
    <m/>
    <m/>
    <m/>
    <m/>
    <m/>
    <m/>
    <m/>
    <m/>
    <m/>
    <m/>
    <m/>
    <m/>
    <m/>
    <m/>
    <m/>
    <m/>
    <m/>
    <m/>
    <m/>
    <m/>
    <m/>
    <m/>
    <m/>
    <m/>
    <m/>
  </r>
  <r>
    <s v="WINFASTER, S.L."/>
    <m/>
    <m/>
    <x v="4"/>
    <s v="26-02 961360732- No disponible.  https://winfaster.com/ 26-02 961360732- Me atiende Mario técnico comenta que mandemos email a recursos humanos, pendiente de mandar a  rbueno@winfaster.com Att. Recursos Humanos. Y ellos ya nos derivan a gerencia.   https://winfaster.com/"/>
    <s v="Venta especialista"/>
    <m/>
    <n v="961360732"/>
    <m/>
    <m/>
    <s v="A. Informáticos"/>
    <s v="B97833297"/>
    <s v="Servicios IT para empresas: consultoría, mantenimiento preventivo, cloud y ciberseguridad."/>
    <m/>
    <m/>
    <m/>
    <m/>
    <m/>
    <m/>
    <m/>
    <m/>
    <m/>
    <m/>
    <m/>
    <m/>
    <m/>
    <m/>
    <m/>
    <m/>
    <m/>
    <m/>
    <m/>
    <m/>
    <m/>
    <m/>
    <m/>
    <m/>
    <m/>
    <m/>
    <m/>
    <m/>
  </r>
  <r>
    <s v="INFOELITE SERVICIOS INFORMATICOS SL"/>
    <m/>
    <m/>
    <x v="4"/>
    <s v="26-02 976742143-No disponible. https://www.infoelite.es/ _x000a_02-03 976742143- Me atiende gk comenta que responsables están fuera con incidencias que mandemos email pendiente mandar a info@infoelite.es att. José Ramón "/>
    <s v="Venta especialista"/>
    <m/>
    <n v="976742143"/>
    <m/>
    <m/>
    <s v="A. Informáticos"/>
    <s v="B50886738"/>
    <s v="Servicios informáticos profesionales: externalización de infraestructuras, soporte técnico, servicios sector educativo/empresas."/>
    <m/>
    <m/>
    <m/>
    <m/>
    <m/>
    <m/>
    <m/>
    <m/>
    <m/>
    <m/>
    <m/>
    <m/>
    <m/>
    <m/>
    <m/>
    <m/>
    <m/>
    <m/>
    <m/>
    <m/>
    <m/>
    <m/>
    <m/>
    <m/>
    <m/>
    <m/>
    <m/>
    <m/>
  </r>
  <r>
    <s v="RBT Technology SL (Ramboot)"/>
    <m/>
    <m/>
    <x v="1"/>
    <s v="26-02  601279474-No disponible. https://ramboot.es/ "/>
    <s v="Venta especialista"/>
    <m/>
    <n v="601279474"/>
    <m/>
    <m/>
    <s v="A. Informáticos"/>
    <s v="B05460720"/>
    <s v="Tienda/servicios informáticos (equipos/soporte); información de servicios y contacto desde su web."/>
    <m/>
    <m/>
    <m/>
    <m/>
    <m/>
    <m/>
    <m/>
    <m/>
    <m/>
    <m/>
    <m/>
    <m/>
    <m/>
    <m/>
    <m/>
    <m/>
    <m/>
    <m/>
    <m/>
    <m/>
    <m/>
    <m/>
    <m/>
    <m/>
    <m/>
    <m/>
    <m/>
    <m/>
  </r>
  <r>
    <s v="IBEROWAN CONSULTORIA INFORMATICA S.L."/>
    <m/>
    <m/>
    <x v="1"/>
    <s v="26-02 918135186-No disponible. http://www.iberowan.com/ 02-03 918135186-Me atiende Mariano que llame mañana que no se encuentra el responsable "/>
    <s v="Venta especialista"/>
    <m/>
    <n v="918135186"/>
    <m/>
    <m/>
    <s v="A. Informáticos"/>
    <s v="B85095396"/>
    <s v="Consultoría informática e integración; desarrollo web / e-commerce (según secciones de su web)."/>
    <m/>
    <m/>
    <m/>
    <m/>
    <m/>
    <m/>
    <m/>
    <m/>
    <m/>
    <m/>
    <m/>
    <m/>
    <m/>
    <m/>
    <m/>
    <m/>
    <m/>
    <m/>
    <m/>
    <m/>
    <m/>
    <m/>
    <m/>
    <m/>
    <m/>
    <m/>
    <m/>
    <m/>
  </r>
  <r>
    <s v="Zertek Smart Solutions, S. L."/>
    <m/>
    <m/>
    <x v="1"/>
    <s v="26-02 946515151- Me atiende Pedro un trabajador, comenta que no hay nadie en oficina, pendiente de mandar modelo a info@zertek.es Att. Dto. Comercial. "/>
    <s v="Venta especialista"/>
    <m/>
    <n v="946515151"/>
    <m/>
    <m/>
    <s v="A. Informáticos"/>
    <s v="B95749230"/>
    <s v="Servicios IT y comunicaciones; mantenimiento y asesoramiento de sistemas/software; ciberseguridad (según su web)."/>
    <m/>
    <m/>
    <m/>
    <m/>
    <m/>
    <m/>
    <m/>
    <m/>
    <m/>
    <m/>
    <m/>
    <m/>
    <m/>
    <m/>
    <m/>
    <m/>
    <m/>
    <m/>
    <m/>
    <m/>
    <m/>
    <m/>
    <m/>
    <m/>
    <m/>
    <m/>
    <m/>
    <m/>
  </r>
  <r>
    <s v="ICSOLUTIONS INTEGRAL SYSTEM , S.L"/>
    <m/>
    <m/>
    <x v="4"/>
    <s v="26-02 963817828- Me atiende Esther de administración comenta que mandemos el modelo para ella poder hacérselo llegar a su jefe, pendiente de mandar a administracion@grupoicsolutions.com Att. Esther, Receptividad media pero ella no se encarga.    https://grupoicsolutions.com/"/>
    <s v="Venta especialista"/>
    <m/>
    <n v="963817828"/>
    <m/>
    <m/>
    <s v="A. Informáticos"/>
    <s v="B98472434"/>
    <s v="Servicios informáticos a empresas: programación, comunicaciones, BBDD/sistemas, redes, acceso remoto, mantenimiento."/>
    <m/>
    <m/>
    <m/>
    <m/>
    <m/>
    <m/>
    <m/>
    <m/>
    <m/>
    <m/>
    <m/>
    <m/>
    <m/>
    <m/>
    <m/>
    <m/>
    <m/>
    <m/>
    <m/>
    <m/>
    <m/>
    <m/>
    <m/>
    <m/>
    <m/>
    <m/>
    <m/>
    <m/>
  </r>
  <r>
    <s v="INNOVACIONES TECNOLÓGICAS DE INFORMÁTICA Y COMUNICACIONES S.L. (ITIC360)"/>
    <m/>
    <m/>
    <x v="4"/>
    <s v="26-02 911212442-Me atiende Samira comenta que este tema lo lleva el director Antonio, llamar sobre las 17h. https://www.itic360.com/ 26-02  911212442- No disponible tarde._x000a_ "/>
    <s v="Venta especialista"/>
    <m/>
    <n v="911212442"/>
    <m/>
    <m/>
    <s v="A. Informáticos"/>
    <s v="B88129218"/>
    <s v="Proveedor de informática y comunicaciones para empresas/PYMES: infraestructura, HW/SW, cloud, virtualización, soluciones a medida."/>
    <m/>
    <m/>
    <m/>
    <m/>
    <m/>
    <m/>
    <m/>
    <m/>
    <m/>
    <m/>
    <m/>
    <m/>
    <m/>
    <m/>
    <m/>
    <m/>
    <m/>
    <m/>
    <m/>
    <m/>
    <m/>
    <m/>
    <m/>
    <m/>
    <m/>
    <m/>
    <m/>
    <m/>
  </r>
  <r>
    <s v="MRC Consultoría y Aplicación en Internet S.L."/>
    <m/>
    <m/>
    <x v="4"/>
    <s v="26-02 26-02  911531792-Me atiende gk que llame el lunes por la mañana sobre las 9:30 preguntar gerente Ismael Arenas. 03-03  911531792-No disponible. 13-03 911531792-No disponible."/>
    <s v="Venta especialista"/>
    <m/>
    <s v="911531792 / 610049696"/>
    <m/>
    <m/>
    <s v="A. Informáticos"/>
    <s v="B84531425"/>
    <s v="Servicios: mantenimiento informático, consultoría informática, soporte online, diseño web/SEO."/>
    <m/>
    <m/>
    <m/>
    <m/>
    <m/>
    <m/>
    <m/>
    <m/>
    <m/>
    <m/>
    <m/>
    <m/>
    <m/>
    <m/>
    <m/>
    <m/>
    <m/>
    <m/>
    <m/>
    <m/>
    <m/>
    <m/>
    <m/>
    <m/>
    <m/>
    <m/>
    <m/>
    <m/>
  </r>
  <r>
    <s v="EMIBIN Consulting, S.L."/>
    <m/>
    <m/>
    <x v="1"/>
    <s v="26-02 914 896 647- No disponible.https://www.emibin.com/"/>
    <s v="Venta especialista"/>
    <m/>
    <s v="914 896 647"/>
    <m/>
    <m/>
    <s v="A. Informáticos"/>
    <s v="B86830148"/>
    <s v="Servicios informáticos para empresas (PYMES): consultoría/soporte IT."/>
    <m/>
    <m/>
    <m/>
    <m/>
    <m/>
    <m/>
    <m/>
    <m/>
    <m/>
    <m/>
    <m/>
    <m/>
    <m/>
    <m/>
    <m/>
    <m/>
    <m/>
    <m/>
    <m/>
    <m/>
    <m/>
    <m/>
    <m/>
    <m/>
    <m/>
    <m/>
    <m/>
    <m/>
  </r>
  <r>
    <s v="PC REDNET, S.L."/>
    <m/>
    <m/>
    <x v="3"/>
    <s v="26-02 912 559 747 - No colabora es una línea únicamente de SAC  🔗 https://www.pcrednet.com/"/>
    <s v="Venta especialista"/>
    <m/>
    <s v="912 559 747"/>
    <m/>
    <m/>
    <s v="A. Informáticos"/>
    <s v="B83963264"/>
    <s v="Venta y reparación de equipos informáticos (servicio técnico)."/>
    <m/>
    <m/>
    <m/>
    <m/>
    <m/>
    <m/>
    <m/>
    <m/>
    <m/>
    <m/>
    <m/>
    <m/>
    <m/>
    <m/>
    <m/>
    <m/>
    <m/>
    <m/>
    <m/>
    <m/>
    <m/>
    <m/>
    <m/>
    <m/>
    <m/>
    <m/>
    <m/>
    <m/>
  </r>
  <r>
    <s v="JCC Suministros y Sistemas Informáticos, S.L. (JCC System)"/>
    <m/>
    <m/>
    <x v="2"/>
    <s v="26-02 912 263 478-No colaboran no están interesados ahora mismo.     https://www.jccsystem.com/"/>
    <s v="Venta especialista"/>
    <m/>
    <s v="912 263 478"/>
    <m/>
    <m/>
    <s v="A. Informáticos"/>
    <s v="B80771330"/>
    <s v="Mantenimiento informático para empresas + servicios cloud (p.ej. M365)."/>
    <m/>
    <m/>
    <m/>
    <m/>
    <m/>
    <m/>
    <m/>
    <m/>
    <m/>
    <m/>
    <m/>
    <m/>
    <m/>
    <m/>
    <m/>
    <m/>
    <m/>
    <m/>
    <m/>
    <m/>
    <m/>
    <m/>
    <m/>
    <m/>
    <m/>
    <m/>
    <m/>
    <m/>
  </r>
  <r>
    <s v="Redkom Computers, S.L.U."/>
    <m/>
    <m/>
    <x v="4"/>
    <s v="26-02 916 587 091-Me atiende Carlos, Pendiente mandar modelo a  carlos@redkom.es Att. Carlos, nos contesta vía email si le cuadra pero nivel de receptividad medio bajo."/>
    <s v="Venta especialista"/>
    <m/>
    <s v="916 587 091"/>
    <m/>
    <m/>
    <s v="A. Informáticos"/>
    <s v="B81321713"/>
    <s v="Servicios IT para empresas (mantenimiento/soporte/consultoría)."/>
    <m/>
    <m/>
    <m/>
    <m/>
    <m/>
    <m/>
    <m/>
    <m/>
    <m/>
    <m/>
    <m/>
    <m/>
    <m/>
    <m/>
    <m/>
    <m/>
    <m/>
    <m/>
    <m/>
    <m/>
    <m/>
    <m/>
    <m/>
    <m/>
    <m/>
    <m/>
    <m/>
    <m/>
  </r>
  <r>
    <s v="RASTRONET SISTEMAS, S.L."/>
    <m/>
    <m/>
    <x v="2"/>
    <s v="26-02 620 294 910- No le interesa no colabora www.rastronet.es "/>
    <s v="Venta especialista"/>
    <m/>
    <s v="620 294 910"/>
    <m/>
    <m/>
    <s v="A. Informáticos"/>
    <s v="B87723318"/>
    <s v="Servicios informáticos para empresas (soporte y mantenimiento)."/>
    <m/>
    <m/>
    <m/>
    <m/>
    <m/>
    <m/>
    <m/>
    <m/>
    <m/>
    <m/>
    <m/>
    <m/>
    <m/>
    <m/>
    <m/>
    <m/>
    <m/>
    <m/>
    <m/>
    <m/>
    <m/>
    <m/>
    <m/>
    <m/>
    <m/>
    <m/>
    <m/>
    <m/>
  </r>
  <r>
    <s v="Manteniment de Xarxes VMSIS, S.L."/>
    <m/>
    <m/>
    <x v="4"/>
    <s v="26-02 934 742 696- Gk me atiende se queda con mis datos y pasa el aviso, receptividad baja https://www.vmsis.es/ "/>
    <s v="Venta especialista"/>
    <m/>
    <s v="934 742 696"/>
    <m/>
    <m/>
    <s v="A. Informáticos"/>
    <s v="B64510563"/>
    <s v="Mantenimiento informático en Barcelona (PYMES), servicios IT."/>
    <m/>
    <m/>
    <m/>
    <m/>
    <m/>
    <m/>
    <m/>
    <m/>
    <m/>
    <m/>
    <m/>
    <m/>
    <m/>
    <m/>
    <m/>
    <m/>
    <m/>
    <m/>
    <m/>
    <m/>
    <m/>
    <m/>
    <m/>
    <m/>
    <m/>
    <m/>
    <m/>
    <m/>
  </r>
  <r>
    <s v="SIDEAR INFORMÁTICA, S.L."/>
    <m/>
    <m/>
    <x v="1"/>
    <s v="04-03  MAIL ENVIADO 02-03 936 751 787-Fuera de horario  www.sidear.net _x000a_02-03 936 751 787-Me atiende Joel el no se encarga pendiente de mandar modelo a info@sidear.net sin att. "/>
    <s v="Venta especialista"/>
    <m/>
    <s v="936 751 787"/>
    <m/>
    <m/>
    <s v="A. Informáticos"/>
    <s v="B64583362"/>
    <s v="Transformación/digitalización, infraestructura, seguridad; comunicaciones e integración (3CX)."/>
    <m/>
    <m/>
    <m/>
    <m/>
    <m/>
    <m/>
    <m/>
    <m/>
    <m/>
    <m/>
    <m/>
    <m/>
    <m/>
    <m/>
    <m/>
    <m/>
    <m/>
    <m/>
    <m/>
    <m/>
    <m/>
    <m/>
    <m/>
    <m/>
    <m/>
    <m/>
    <m/>
    <m/>
  </r>
  <r>
    <s v="CTIS 3000, S.L."/>
    <m/>
    <m/>
    <x v="4"/>
    <s v="02-03 937 267 622- Gk comenta que no hay responsables que mande modelo pendiente enviar a info@ctis.es sin att. Receptividad baja www.ctis.es"/>
    <s v="Venta especialista"/>
    <m/>
    <s v="937 267 622"/>
    <m/>
    <m/>
    <s v="A. Informáticos"/>
    <s v="B63667950"/>
    <s v="Mantenimiento informático + servicio técnico + soluciones TPV para PYMES."/>
    <m/>
    <m/>
    <m/>
    <m/>
    <m/>
    <m/>
    <m/>
    <m/>
    <m/>
    <m/>
    <m/>
    <m/>
    <m/>
    <m/>
    <m/>
    <m/>
    <m/>
    <m/>
    <m/>
    <m/>
    <m/>
    <m/>
    <m/>
    <m/>
    <m/>
    <m/>
    <m/>
    <m/>
  </r>
  <r>
    <s v="SERVIMARESME TECHNOLOGY, S.L."/>
    <m/>
    <m/>
    <x v="1"/>
    <s v="02-03 661 606 035-No disponible www.servimaresme.com"/>
    <s v="Venta especialista"/>
    <m/>
    <s v="661 606 035"/>
    <m/>
    <m/>
    <s v="A. Informáticos"/>
    <s v="B66961416"/>
    <s v="Venta y reparación + mantenimiento informático; asesoramiento para PYMES."/>
    <m/>
    <m/>
    <m/>
    <m/>
    <m/>
    <m/>
    <m/>
    <m/>
    <m/>
    <m/>
    <m/>
    <m/>
    <m/>
    <m/>
    <m/>
    <m/>
    <m/>
    <m/>
    <m/>
    <m/>
    <m/>
    <m/>
    <m/>
    <m/>
    <m/>
    <m/>
    <m/>
    <m/>
  </r>
  <r>
    <s v="ABASOFT, S.L."/>
    <m/>
    <m/>
    <x v="2"/>
    <s v="02-03 93 490 21 42-Responsable no está interesado en colaborar"/>
    <s v="Venta especialista"/>
    <m/>
    <s v="93 490 21 42"/>
    <m/>
    <m/>
    <s v="A. Informáticos"/>
    <s v="B62799275"/>
    <s v="Servicios informáticos (reparación/venta/soporte) para empresas."/>
    <m/>
    <m/>
    <m/>
    <m/>
    <m/>
    <m/>
    <m/>
    <m/>
    <m/>
    <m/>
    <m/>
    <m/>
    <m/>
    <m/>
    <m/>
    <m/>
    <m/>
    <m/>
    <m/>
    <m/>
    <m/>
    <m/>
    <m/>
    <m/>
    <m/>
    <m/>
    <m/>
    <m/>
  </r>
  <r>
    <s v="Servicios Informáticos Pavón, S.L."/>
    <m/>
    <m/>
    <x v="4"/>
    <s v="04-03  MAIL ENVIADO 02-03 955 740 471- Me atiende José, comenta que el responsable es su compañero Juanma kit digital, pendiente de mandar modelo a juanma.hidalgo@informaticapavon.com Att. Juanma Hidalgo, receptividad alta  "/>
    <s v="Venta especialista"/>
    <m/>
    <s v="955 740 471"/>
    <m/>
    <m/>
    <s v="A. Informáticos"/>
    <s v="B91222851"/>
    <s v="Servicios informáticos para empresa: soporte y mantenimiento."/>
    <m/>
    <m/>
    <m/>
    <m/>
    <m/>
    <m/>
    <m/>
    <m/>
    <m/>
    <m/>
    <m/>
    <m/>
    <m/>
    <m/>
    <m/>
    <m/>
    <m/>
    <m/>
    <m/>
    <m/>
    <m/>
    <m/>
    <m/>
    <m/>
    <m/>
    <m/>
    <m/>
    <m/>
  </r>
  <r>
    <s v="INFORED SOFTWARE Y GESTIÓN, S.L."/>
    <m/>
    <m/>
    <x v="4"/>
    <s v="02-03 954 127 837- Gk me comenta que el responsable llamar mañana sobre las 10 preguntar por Jose María.  03-03 954 127 837- Me atiende compañero comenta que pruebe a llamar en otro momento que no se encuentra la persona responsable.03-03  954 127 837-Se guarda mis datos compañero para que José Maria me contacte."/>
    <s v="Venta especialista"/>
    <m/>
    <s v="954 127 837"/>
    <m/>
    <m/>
    <s v="A. Informáticos"/>
    <s v="B91082701"/>
    <s v="Software y gestión + servicios informáticos para empresas."/>
    <m/>
    <m/>
    <m/>
    <m/>
    <m/>
    <m/>
    <m/>
    <m/>
    <m/>
    <m/>
    <m/>
    <m/>
    <m/>
    <m/>
    <m/>
    <m/>
    <m/>
    <m/>
    <m/>
    <m/>
    <m/>
    <m/>
    <m/>
    <m/>
    <m/>
    <m/>
    <m/>
    <m/>
  </r>
  <r>
    <s v="IBÉRICA SUR, S.L."/>
    <m/>
    <m/>
    <x v="4"/>
    <s v="04-03  MAIL ENVIADO 02-03 951 411 800- Gk me atiende que mandemos el modelo pendiente enviar a info@ibericasur.com sin att. Receptividad baja. "/>
    <s v="Venta especialista"/>
    <m/>
    <s v="951 411 800"/>
    <m/>
    <m/>
    <s v="A. Informáticos"/>
    <s v="B92260538"/>
    <s v="Servicios IT para empresas (soluciones y soporte)."/>
    <m/>
    <m/>
    <m/>
    <m/>
    <m/>
    <m/>
    <m/>
    <m/>
    <m/>
    <m/>
    <m/>
    <m/>
    <m/>
    <m/>
    <m/>
    <m/>
    <m/>
    <m/>
    <m/>
    <m/>
    <m/>
    <m/>
    <m/>
    <m/>
    <m/>
    <m/>
    <m/>
    <m/>
  </r>
  <r>
    <s v="ALFATEC SERVER, S.L."/>
    <m/>
    <m/>
    <x v="3"/>
    <s v="02-03 Ya son partners de masmovil"/>
    <s v="Venta especialista"/>
    <m/>
    <s v="954 230 837"/>
    <m/>
    <m/>
    <s v="A. Informáticos"/>
    <s v="B91608885"/>
    <s v="Informática para empresas: servicios IT + tienda/soporte."/>
    <m/>
    <m/>
    <m/>
    <m/>
    <m/>
    <m/>
    <m/>
    <m/>
    <m/>
    <m/>
    <m/>
    <m/>
    <m/>
    <m/>
    <m/>
    <m/>
    <m/>
    <m/>
    <m/>
    <m/>
    <m/>
    <m/>
    <m/>
    <m/>
    <m/>
    <m/>
    <m/>
    <m/>
  </r>
  <r>
    <s v="Mikos Inside, S.L."/>
    <m/>
    <m/>
    <x v="4"/>
    <s v="02-03 952 427 254-Que lo llame mañana que lo coge liado, por la mañana. www.mikosinside.com 03-03 952 427 254- No disponible. 04-03 952 427 254-No disponible."/>
    <s v="Venta especialista"/>
    <m/>
    <s v="952 427 254"/>
    <m/>
    <m/>
    <s v="A. Informáticos"/>
    <s v="B93523868"/>
    <s v="Tienda + reparaciones + redes/servidores en entorno empresarial."/>
    <m/>
    <m/>
    <m/>
    <m/>
    <m/>
    <m/>
    <m/>
    <m/>
    <m/>
    <m/>
    <m/>
    <m/>
    <m/>
    <m/>
    <m/>
    <m/>
    <m/>
    <m/>
    <m/>
    <m/>
    <m/>
    <m/>
    <m/>
    <m/>
    <m/>
    <m/>
    <m/>
    <m/>
  </r>
  <r>
    <s v="APEN CENTRE INFORMÀTIC, S.L."/>
    <m/>
    <m/>
    <x v="4"/>
    <s v="03-03 938606220- Me atiende Eric se guarda mis datos y el responsable me escribe vía email para agendar reunión.  https://www.apen.es/"/>
    <s v="Venta especialista"/>
    <m/>
    <n v="938606220"/>
    <m/>
    <m/>
    <s v="A. Informáticos"/>
    <s v="B60188877"/>
    <s v="Mantenimiento informático, ciberseguridad y servicios TI para empresas."/>
    <m/>
    <m/>
    <m/>
    <m/>
    <m/>
    <m/>
    <m/>
    <m/>
    <m/>
    <m/>
    <m/>
    <m/>
    <m/>
    <m/>
    <m/>
    <m/>
    <m/>
    <m/>
    <m/>
    <m/>
    <m/>
    <m/>
    <m/>
    <m/>
    <m/>
    <m/>
    <m/>
    <m/>
  </r>
  <r>
    <s v="Ingeniería De Tecnologías Ticgrup SL (TicGrup)"/>
    <m/>
    <m/>
    <x v="4"/>
    <s v="04-03  MAIL ENVIADO 03-03 935952581- Me atiende Alejandro pendiente de mandar modelo a info@ticgrup.com sin Att. Él lo traslada al responsable"/>
    <s v="Venta especialista"/>
    <m/>
    <n v="935952581"/>
    <m/>
    <m/>
    <s v="A. Informáticos"/>
    <s v="B66227349"/>
    <s v="Servicios TI para empresas (mantenimiento, ciberseguridad, soluciones cloud)."/>
    <m/>
    <m/>
    <m/>
    <m/>
    <m/>
    <m/>
    <m/>
    <m/>
    <m/>
    <m/>
    <m/>
    <m/>
    <m/>
    <m/>
    <m/>
    <m/>
    <m/>
    <m/>
    <m/>
    <m/>
    <m/>
    <m/>
    <m/>
    <m/>
    <m/>
    <m/>
    <m/>
    <m/>
  </r>
  <r>
    <s v="Confección Informática AYA S.L (AyA Informática)"/>
    <m/>
    <m/>
    <x v="4"/>
    <s v=" 04-03  MAIL ENVIADO 03-03 916102007 -Me atiende Cristian comenta que mandemos el modelo y el lo traslada a la persona responsable pendiente de enviar c.losada@ayainformatica.es Att. Cristian Losada.   https://ayainformatica.com/"/>
    <s v="Venta especialista"/>
    <m/>
    <n v="916102007"/>
    <m/>
    <m/>
    <s v="A. Informáticos"/>
    <s v="B85843365"/>
    <s v="Servicios informáticos para empresas: soporte y mantenimiento IT."/>
    <m/>
    <m/>
    <m/>
    <m/>
    <m/>
    <m/>
    <m/>
    <m/>
    <m/>
    <m/>
    <m/>
    <m/>
    <m/>
    <m/>
    <m/>
    <m/>
    <m/>
    <m/>
    <m/>
    <m/>
    <m/>
    <m/>
    <m/>
    <m/>
    <m/>
    <m/>
    <m/>
    <m/>
  </r>
  <r>
    <s v="NETSOLUTIONS SERVICIOS DE TELECOMUNICACIONES S.L. (NetSolutions)"/>
    <m/>
    <m/>
    <x v="4"/>
    <s v="04-03  MAIL ENVIADO 03-03 951108404-Me atiende Fernando pendiente de mandar el modelo al responsable info@netsolutions.es Att. Raúl. "/>
    <s v="Venta especialista"/>
    <m/>
    <n v="951108404"/>
    <m/>
    <m/>
    <s v="A. Informáticos"/>
    <s v="B93095073"/>
    <s v="Servicios IT/telecom para empresas (servicios informáticos/electrónicos y telecom)."/>
    <m/>
    <m/>
    <m/>
    <m/>
    <m/>
    <m/>
    <m/>
    <m/>
    <m/>
    <m/>
    <m/>
    <m/>
    <m/>
    <m/>
    <m/>
    <m/>
    <m/>
    <m/>
    <m/>
    <m/>
    <m/>
    <m/>
    <m/>
    <m/>
    <m/>
    <m/>
    <m/>
    <m/>
  </r>
  <r>
    <s v="SISTEMAS Y CONSULTORÍAS ALMERÍA S.L. (SYC Almería)"/>
    <m/>
    <m/>
    <x v="13"/>
    <s v=".  05-03 . 601641129- Miércoles REUNIÓN ENVIADA Miércoles 11, 10:30H Att. Antonio García, info@sycalmeria.es Ciberseguridad y mantenimiento."/>
    <s v="Venta especialista"/>
    <m/>
    <n v="950456437"/>
    <m/>
    <m/>
    <s v="A. Informáticos"/>
    <s v="B04897518"/>
    <s v="Servicios informáticos para empresas: soporte, consultoría, mantenimiento, venta y seguridad."/>
    <m/>
    <m/>
    <m/>
    <m/>
    <m/>
    <m/>
    <m/>
    <m/>
    <m/>
    <m/>
    <m/>
    <m/>
    <m/>
    <m/>
    <m/>
    <m/>
    <m/>
    <m/>
    <m/>
    <m/>
    <m/>
    <m/>
    <m/>
    <m/>
    <m/>
    <m/>
    <m/>
    <m/>
  </r>
  <r>
    <s v="DINAN APLICACIONES TECNOLOGICAS S.L. (Dinan Informática)"/>
    <m/>
    <m/>
    <x v="4"/>
    <s v="04-03  MAIL ENVIADO 03-03 956658000 Me atiende Carmen comenta que lo lleva Antonio pero está reunido pendiente de mandar modelo a recepcion@dinan.es Att. Carme"/>
    <s v="Venta especialista"/>
    <m/>
    <n v="956658000"/>
    <m/>
    <m/>
    <s v="A. Informáticos"/>
    <s v="B72071855"/>
    <s v="Servicios informáticos para empresas: mantenimiento y soluciones tecnológicas."/>
    <m/>
    <m/>
    <m/>
    <m/>
    <m/>
    <m/>
    <m/>
    <m/>
    <m/>
    <m/>
    <m/>
    <m/>
    <m/>
    <m/>
    <m/>
    <m/>
    <m/>
    <m/>
    <m/>
    <m/>
    <m/>
    <m/>
    <m/>
    <m/>
    <m/>
    <m/>
    <m/>
    <m/>
  </r>
  <r>
    <s v="INFOGRAN SERVICIOS PROFESIONALES DE INFORMÁTICA S.L. (Infogran)"/>
    <m/>
    <m/>
    <x v="4"/>
    <s v="03-03  958261434- Gk comenta que Maria la persona responsable está de baja llamar a partir del 10 de Marzo.  https://www.infogran.es/ 10-03 958261434- Me comenta que Maria llego pero ha salido y no cree que vuelva, probar a llamar mañana por la mañana, ya ha vuelto de la baja."/>
    <s v="Venta especialista"/>
    <m/>
    <n v="958261434"/>
    <m/>
    <m/>
    <s v="A. Informáticos"/>
    <s v="B18944256"/>
    <s v="Servicios profesionales de informática (servicio técnico, venta y soporte)."/>
    <m/>
    <m/>
    <m/>
    <m/>
    <m/>
    <m/>
    <m/>
    <m/>
    <m/>
    <m/>
    <m/>
    <m/>
    <m/>
    <m/>
    <m/>
    <m/>
    <m/>
    <m/>
    <m/>
    <m/>
    <m/>
    <m/>
    <m/>
    <m/>
    <m/>
    <m/>
    <m/>
    <m/>
  </r>
  <r>
    <s v="G.S.I. MICRODIGITAL S.L. (Microdigital)"/>
    <m/>
    <m/>
    <x v="4"/>
    <s v="03-03 958204228- No disponible.  www.microdigital.es  04-03 958204228- No disponible. 05-03 958204228- No disponible. 05-03 958204228- Me atiende Emi comenta que los jefes estan por la mañana organizan el trabajo y sobre las 9:15 salen, llamar mañana a las 9 y preguntar por Jorge  09-03 958204228- No disponible "/>
    <s v="Venta especialista"/>
    <m/>
    <n v="958204228"/>
    <m/>
    <m/>
    <s v="A. Informáticos"/>
    <s v="B18622258"/>
    <s v="Servicios informáticos: servicio técnico, venta y soporte informático."/>
    <m/>
    <m/>
    <m/>
    <m/>
    <m/>
    <m/>
    <m/>
    <m/>
    <m/>
    <m/>
    <m/>
    <m/>
    <m/>
    <m/>
    <m/>
    <m/>
    <m/>
    <m/>
    <m/>
    <m/>
    <m/>
    <m/>
    <m/>
    <m/>
    <m/>
    <m/>
    <m/>
    <m/>
  </r>
  <r>
    <s v="CONTROL DE SISTEMAS Y SERVICIOS INFORMATICOS ANDALUCES S.L. (Controlsys)"/>
    <m/>
    <m/>
    <x v="1"/>
    <s v="03-03  953249828-Gk me atiende se toma mis datos para que me devuelva llamada el responsable.   https://www.controlsys.es/"/>
    <s v="Venta especialista"/>
    <m/>
    <n v="953249828"/>
    <m/>
    <m/>
    <s v="A. Informáticos"/>
    <s v="B23437007"/>
    <s v="Soluciones integrales de informática: servidores, virtualización, mantenimiento HW/SW, CRM, etc."/>
    <m/>
    <m/>
    <m/>
    <m/>
    <m/>
    <m/>
    <m/>
    <m/>
    <m/>
    <m/>
    <m/>
    <m/>
    <m/>
    <m/>
    <m/>
    <m/>
    <m/>
    <m/>
    <m/>
    <m/>
    <m/>
    <m/>
    <m/>
    <m/>
    <m/>
    <m/>
    <m/>
    <m/>
  </r>
  <r>
    <s v="Cybercordoba S.L. (Cybercordoba)"/>
    <m/>
    <m/>
    <x v="4"/>
    <s v="03-03 957497536-  Me atiende Fran, volver a llamar más tarde por si puedo hablar con responsable sino pendiente mandar email con el modelo a mcls@cybercordoba.es Att. Mari Carmen.  https://cybercordoba.es/ 04-03 957497536-Me atiende Fran comenta que todavía no ha visto a Mari Carmen llamar mañana. 05-03 957497536-Me atiende otro compañero diferente comenta que pruebe a llamar sobre las 12 por si está Mari Carmen responsable. 10-03 957497536- Me atiende compañero de soporte comenta que Mari Carmen no se encuentra, probar a llamar mañana sino ya le mandamos el porfolio."/>
    <s v="Venta especialista"/>
    <m/>
    <n v="957497536"/>
    <m/>
    <m/>
    <s v="A. Informáticos"/>
    <s v="B14480776"/>
    <s v="Servicios informáticos en Córdoba: desarrollo software, mantenimiento y servicios digitales."/>
    <m/>
    <m/>
    <m/>
    <m/>
    <m/>
    <m/>
    <m/>
    <m/>
    <m/>
    <m/>
    <m/>
    <m/>
    <m/>
    <m/>
    <m/>
    <m/>
    <m/>
    <m/>
    <m/>
    <m/>
    <m/>
    <m/>
    <m/>
    <m/>
    <m/>
    <m/>
    <m/>
    <m/>
  </r>
  <r>
    <s v="SIPS CONSULTORIA INFORMATICA SL (SIPS Informática)"/>
    <m/>
    <m/>
    <x v="1"/>
    <s v="03-03  Me atiende Salvador Palacios gerente pendiente de mandar modelo a info@sipsbarcelona.com Att. Salvador Palacios. https://sipsbarcelona.com/"/>
    <s v="Venta especialista"/>
    <m/>
    <n v="932192545"/>
    <m/>
    <m/>
    <s v="A. Informáticos"/>
    <s v="B21770623"/>
    <s v="Servicios informáticos y sistemas IP para empresas (Barcelona)."/>
    <m/>
    <m/>
    <m/>
    <m/>
    <m/>
    <m/>
    <m/>
    <m/>
    <m/>
    <m/>
    <m/>
    <m/>
    <m/>
    <m/>
    <m/>
    <m/>
    <m/>
    <m/>
    <m/>
    <m/>
    <m/>
    <m/>
    <m/>
    <m/>
    <m/>
    <m/>
    <m/>
    <m/>
  </r>
  <r>
    <s v="TECNICOS INFORMATICOS PROSAT S.L. (PROSAT)"/>
    <m/>
    <m/>
    <x v="4"/>
    <s v="04-03  MAIL ENVIADO 03-03 912252303-No disponible. https://www.prosatsl.com/ 03-03 912252303- Me atiende José Luis, comenta que son partners en ciberseguridad, helpdesk y microsoft m365, pendiente mandar modelo a info@prosat.com Att. José Luis,  Quiere ver el portfolio para ver que le puede encajar https://www.prosatsl.com/ 04-03 912252303 Llamo para hacer seguimiento comenta que no ha tenido tiempo de mirar el correo. Llamar el lunes por la mañana. 09-03 912252303-Me atiende Jose Luis que le llame un poco más tarde que está en llamada. 912252303-No disponible. 10-03 912252303- Me atiende José Luis que le llame a las 13:20 que le pillo con un cliente."/>
    <s v="Venta especialista"/>
    <m/>
    <n v="912252303"/>
    <m/>
    <m/>
    <s v="A. Informáticos"/>
    <s v="B84171677"/>
    <s v="Servicios informáticos para empresas (técnicos informáticos / soporte)."/>
    <m/>
    <m/>
    <m/>
    <m/>
    <m/>
    <m/>
    <m/>
    <m/>
    <m/>
    <m/>
    <m/>
    <m/>
    <m/>
    <m/>
    <m/>
    <m/>
    <m/>
    <m/>
    <m/>
    <m/>
    <m/>
    <m/>
    <m/>
    <m/>
    <m/>
    <m/>
    <m/>
    <m/>
  </r>
  <r>
    <s v="ITAyuda, S.L.U."/>
    <m/>
    <m/>
    <x v="3"/>
    <s v="03-03 91 083 19 53-No disponible.  https://itayuda.es/ 05-03 91 083 19 53-No disponible 06-03 91 083 19 53-No disponible. 16-03 91 083 19 53-No disponible."/>
    <s v="Venta especialista"/>
    <m/>
    <s v="91 083 19 53"/>
    <m/>
    <m/>
    <s v="A. Informáticos"/>
    <s v="B86737129"/>
    <s v="Servicios IT para empresas: mantenimiento informático, cloud, infraestructura, seguridad y comunicaciones (orientado a PYMES)."/>
    <m/>
    <m/>
    <m/>
    <m/>
    <m/>
    <m/>
    <m/>
    <m/>
    <m/>
    <m/>
    <m/>
    <m/>
    <m/>
    <m/>
    <m/>
    <m/>
    <m/>
    <m/>
    <m/>
    <m/>
    <m/>
    <m/>
    <m/>
    <m/>
    <m/>
    <m/>
    <m/>
    <m/>
  </r>
  <r>
    <s v="Kull Servicios Informáticos, S.L."/>
    <m/>
    <m/>
    <x v="4"/>
    <s v="03-03 91 633 69 73- Me atiende Mario comenta que llame a Marcos que es el responsable, me facilita su móvil.  https://kullsi.com/ Marcos 629169566. _x0009__x000a_629169566- Que ahora no se puede parar que está de trabajo hasta arriba volver a llamar a las 17h.  629169566- Que le sigo pillando liado que pruebe llamar mañana por la mañana, receptividad baja."/>
    <s v="Venta especialista"/>
    <m/>
    <s v="91 633 69 73"/>
    <m/>
    <m/>
    <s v="A. Informáticos"/>
    <s v="B82180803"/>
    <s v="Mantenimiento informático para empresas y soporte TI (servicios de redes y continuidad habituales en MSP)."/>
    <m/>
    <m/>
    <m/>
    <m/>
    <m/>
    <m/>
    <m/>
    <m/>
    <m/>
    <m/>
    <m/>
    <m/>
    <m/>
    <m/>
    <m/>
    <m/>
    <m/>
    <m/>
    <m/>
    <m/>
    <m/>
    <m/>
    <m/>
    <m/>
    <m/>
    <m/>
    <m/>
    <m/>
  </r>
  <r>
    <s v="RIM Informática y Consulting, S.L."/>
    <m/>
    <m/>
    <x v="3"/>
    <s v="03-03 91 607 89 09-No disponible.  https://rim-ic.com/ 04-03 91 607 89 09-No disponible 05-03 91 607 89 09-No disponible  11-03 91 607 89 09-No disponible 12-03 91 607 89 09-No disponible  16-03 91 607 89 09-No disponible."/>
    <s v="Venta especialista"/>
    <m/>
    <s v="91 607 89 09"/>
    <m/>
    <m/>
    <s v="A. Informáticos"/>
    <s v="B83873182"/>
    <s v="Mantenimiento informático, recuperación de datos, venta/servicios TI para empresas."/>
    <m/>
    <m/>
    <m/>
    <m/>
    <m/>
    <m/>
    <m/>
    <m/>
    <m/>
    <m/>
    <m/>
    <m/>
    <m/>
    <m/>
    <m/>
    <m/>
    <m/>
    <m/>
    <m/>
    <m/>
    <m/>
    <m/>
    <m/>
    <m/>
    <m/>
    <m/>
    <m/>
    <m/>
  </r>
  <r>
    <s v="DICOP Consulting, S.L."/>
    <m/>
    <m/>
    <x v="1"/>
    <s v="03-03 91 413 94 95- No disponible. https://dicop.com/ 03-03 91 413 94 95- Me atiende Celso comenta que el encargado es Oscar pendiente enviar el modelo a oscar.carrillo@dicop.com Att. Oscar Carrillo, receptividad media    https://dicop.com/"/>
    <s v="Venta especialista"/>
    <m/>
    <s v="91 413 94 95"/>
    <m/>
    <m/>
    <s v="A. Informáticos"/>
    <s v="B80960446"/>
    <s v="Consultoría informática para empresas: ciberseguridad, mantenimiento informático, instalación de redes, ofimática/soluciones cloud."/>
    <m/>
    <m/>
    <m/>
    <m/>
    <m/>
    <m/>
    <m/>
    <m/>
    <m/>
    <m/>
    <m/>
    <m/>
    <m/>
    <m/>
    <m/>
    <m/>
    <m/>
    <m/>
    <m/>
    <m/>
    <m/>
    <m/>
    <m/>
    <m/>
    <m/>
    <m/>
    <m/>
    <m/>
  </r>
  <r>
    <s v="NATTIA VENTURES, S.L."/>
    <m/>
    <m/>
    <x v="1"/>
    <s v="03-03 91 027 36 65- Me atiende gk Sandra se toma mis datos para el responsable me llame cuando termine reunión."/>
    <s v="Venta especialista"/>
    <m/>
    <s v="91 027 36 65"/>
    <m/>
    <m/>
    <s v="A. Informáticos"/>
    <s v="B86177425"/>
    <s v="Soluciones digitales para empresas (desarrollo/consultoría) con enfoque B2B."/>
    <m/>
    <m/>
    <m/>
    <m/>
    <m/>
    <m/>
    <m/>
    <m/>
    <m/>
    <m/>
    <m/>
    <m/>
    <m/>
    <m/>
    <m/>
    <m/>
    <m/>
    <m/>
    <m/>
    <m/>
    <m/>
    <m/>
    <m/>
    <m/>
    <m/>
    <m/>
    <m/>
    <m/>
  </r>
  <r>
    <s v="Aliernet Servicios Informáticos, S.L."/>
    <m/>
    <m/>
    <x v="1"/>
    <s v="03-03 902 55 51 23-Telefono no valido. Sin otro tlf."/>
    <s v="Venta especialista"/>
    <m/>
    <s v="902 55 51 23"/>
    <m/>
    <m/>
    <s v="A. Informáticos"/>
    <s v="B65468555"/>
    <s v="Servicios informáticos y desarrollo/implantación de software (orientado a entornos empresariales)."/>
    <m/>
    <m/>
    <m/>
    <m/>
    <m/>
    <m/>
    <m/>
    <m/>
    <m/>
    <m/>
    <m/>
    <m/>
    <m/>
    <m/>
    <m/>
    <m/>
    <m/>
    <m/>
    <m/>
    <m/>
    <m/>
    <m/>
    <m/>
    <m/>
    <m/>
    <m/>
    <m/>
    <m/>
  </r>
  <r>
    <s v="Labelgrup Networks, S.L."/>
    <m/>
    <m/>
    <x v="4"/>
    <s v="03-03 936 80 71 752 No disponible. 04-03 936 80 71 752 No disponible. 04-03 936 80 71 752 -Me atiende Javier comenta que mandemos modelo pendiente de enviar a  sistemas@labelgrup.com Att. Responsable."/>
    <s v="Venta especialista"/>
    <m/>
    <s v="936 80 71 75"/>
    <m/>
    <m/>
    <s v="A. Informáticos"/>
    <s v="B60809597"/>
    <s v="Servicios y productos informáticos (ERPs, consultoría, eCommerce y proyectos IT)."/>
    <m/>
    <m/>
    <m/>
    <m/>
    <m/>
    <m/>
    <m/>
    <m/>
    <m/>
    <m/>
    <m/>
    <m/>
    <m/>
    <m/>
    <m/>
    <m/>
    <m/>
    <m/>
    <m/>
    <m/>
    <m/>
    <m/>
    <m/>
    <m/>
    <m/>
    <m/>
    <m/>
    <m/>
  </r>
  <r>
    <s v="Elpis Informática, S.L."/>
    <m/>
    <m/>
    <x v="8"/>
    <s v=" 05-03 977 89 68 47-Gk me pasa con el gerente Francisco REUNIÓN ENVIADA para el lunes 9 a las 9h. a paco@elpisinformatica.com Att. Francisco"/>
    <s v="Venta especialista"/>
    <m/>
    <s v="977 89 68 47"/>
    <m/>
    <m/>
    <s v="A. Informáticos"/>
    <s v="B55695688"/>
    <s v="Servicios informáticos para empresas (contratos de mantenimiento/helpdesk y soporte)."/>
    <m/>
    <m/>
    <m/>
    <m/>
    <m/>
    <m/>
    <m/>
    <m/>
    <m/>
    <m/>
    <m/>
    <m/>
    <m/>
    <m/>
    <m/>
    <m/>
    <m/>
    <m/>
    <m/>
    <m/>
    <m/>
    <m/>
    <m/>
    <m/>
    <m/>
    <m/>
    <m/>
    <m/>
  </r>
  <r>
    <s v="BARNASYSTEM (Sergio Martínez Olivart)"/>
    <m/>
    <m/>
    <x v="4"/>
    <s v="03-03  616 23 57 44-No disponible. https://www.barnasystem.com/ 04-03  616 23 57 44- Me atiende Sergio comenta está muy liado pendiente de mandar modelo a info@barnasystem.com Att. Sergio https://www.barnasystem.com/"/>
    <s v="Venta especialista"/>
    <m/>
    <s v="616 23 57 44"/>
    <m/>
    <m/>
    <s v="A. Informáticos"/>
    <s v="46962707L"/>
    <s v="Soporte/mantenimiento informático y servicios técnicos (entorno Barcelona)."/>
    <m/>
    <m/>
    <m/>
    <m/>
    <m/>
    <m/>
    <m/>
    <m/>
    <m/>
    <m/>
    <m/>
    <m/>
    <m/>
    <m/>
    <m/>
    <m/>
    <m/>
    <m/>
    <m/>
    <m/>
    <m/>
    <m/>
    <m/>
    <m/>
    <m/>
    <m/>
    <m/>
    <m/>
  </r>
  <r>
    <s v="MantenimientoInformaticoBarcelona.es (Álex Atarama Martínez)"/>
    <m/>
    <m/>
    <x v="4"/>
    <s v="04-03  MAIL ENVIADO 03-03 679 88 61 90-Me atiende Alex gerente comenta que mandemos el modelo a  soporte@barcelonavirtual.es Att. Alex Atarama."/>
    <s v="Venta especialista"/>
    <m/>
    <s v="679 88 61 90"/>
    <m/>
    <m/>
    <s v="A. Informáticos"/>
    <s v="47440023Q"/>
    <s v="Mantenimiento informático para empresas (servicio remoto/presencial, soporte y servicios asociados)."/>
    <m/>
    <m/>
    <m/>
    <m/>
    <m/>
    <m/>
    <m/>
    <m/>
    <m/>
    <m/>
    <m/>
    <m/>
    <m/>
    <m/>
    <m/>
    <m/>
    <m/>
    <m/>
    <m/>
    <m/>
    <m/>
    <m/>
    <m/>
    <m/>
    <m/>
    <m/>
    <m/>
    <m/>
  </r>
  <r>
    <s v="NOÁTICA Consultores, S.L.U."/>
    <m/>
    <m/>
    <x v="1"/>
    <s v="03-03 900 52 57 15- Me atiende Maria gk se anota mis datos para que me llame la persona responsable. https://noatica.com/"/>
    <s v="Venta especialista"/>
    <m/>
    <s v="900 52 57 15"/>
    <m/>
    <m/>
    <s v="A. Informáticos"/>
    <s v="B91501254"/>
    <s v="Desarrollo de software y mantenimiento informático (incluye soporte remoto y multisede)."/>
    <m/>
    <m/>
    <m/>
    <m/>
    <m/>
    <m/>
    <m/>
    <m/>
    <m/>
    <m/>
    <m/>
    <m/>
    <m/>
    <m/>
    <m/>
    <m/>
    <m/>
    <m/>
    <m/>
    <m/>
    <m/>
    <m/>
    <m/>
    <m/>
    <m/>
    <m/>
    <m/>
    <m/>
  </r>
  <r>
    <s v="ESOJ Sistemas, S.L.U."/>
    <m/>
    <m/>
    <x v="1"/>
    <s v="04-03 954 25 95 34-No disponible.  https://esoj.es/ 05-03 954 25 95 34-No disponible. 09-03 954 25 95 34-No disponible"/>
    <s v="Venta especialista"/>
    <m/>
    <s v="954 25 95 34"/>
    <m/>
    <m/>
    <s v="A. Informáticos"/>
    <s v="B91670794"/>
    <s v="Servicios informáticos: consultoría, mantenimiento de equipos, redes e integración (perfil integrador para empresas)."/>
    <m/>
    <m/>
    <m/>
    <m/>
    <m/>
    <m/>
    <m/>
    <m/>
    <m/>
    <m/>
    <m/>
    <m/>
    <m/>
    <m/>
    <m/>
    <m/>
    <m/>
    <m/>
    <m/>
    <m/>
    <m/>
    <m/>
    <m/>
    <m/>
    <m/>
    <m/>
    <m/>
    <m/>
  </r>
  <r>
    <s v="Andaluza de Informática y Ofimática S.C.Coop"/>
    <m/>
    <m/>
    <x v="4"/>
    <s v="04-03 952 34 52 09-Me atiende David comenta que el compañero que se encarga es José pero está en una instalación pendiente de probar a llamar sobre la 13h.  _x0009_09-03 52 34 52 09-Me atiende David y me pasa con Juan otro responsable, afirma que el que se encarga de los partners es José,  pendiente de mandar email a info@andaluzadeinformatica.com y volver a llamar a mediados de semana si no contesta al email."/>
    <s v="Venta especialista"/>
    <m/>
    <s v="952 34 52 09"/>
    <m/>
    <m/>
    <s v="A. Informáticos"/>
    <s v="F92127034"/>
    <s v="Servicio técnico + mantenimiento informático + servidores/redes + seguridad/backups para empresas (PYMES)."/>
    <m/>
    <m/>
    <m/>
    <m/>
    <m/>
    <m/>
    <m/>
    <m/>
    <m/>
    <m/>
    <m/>
    <m/>
    <m/>
    <m/>
    <m/>
    <m/>
    <m/>
    <m/>
    <m/>
    <m/>
    <m/>
    <m/>
    <m/>
    <m/>
    <m/>
    <m/>
    <m/>
    <m/>
  </r>
  <r>
    <s v="Logic Sistemas (autónomo)"/>
    <m/>
    <m/>
    <x v="1"/>
    <s v="04-03 952 59 69 89-No disponible. https://logicsistemas.es/ 05-03 952 59 69 89-No disponible.06-03 952 59 69 89-No disponible"/>
    <s v="Venta especialista"/>
    <m/>
    <s v="952 59 69 89"/>
    <m/>
    <m/>
    <s v="A. Informáticos"/>
    <s v="74861606X"/>
    <s v="Servicios informáticos para empresas (soporte/servicios IT local en Málaga)."/>
    <m/>
    <m/>
    <m/>
    <m/>
    <m/>
    <m/>
    <m/>
    <m/>
    <m/>
    <m/>
    <m/>
    <m/>
    <m/>
    <m/>
    <m/>
    <m/>
    <m/>
    <m/>
    <m/>
    <m/>
    <m/>
    <m/>
    <m/>
    <m/>
    <m/>
    <m/>
    <m/>
    <m/>
  </r>
  <r>
    <s v="Uvibyte, S.L."/>
    <m/>
    <m/>
    <x v="4"/>
    <s v="04-03  MAIL ENVIADO 958 82 22 33-Fuera de horario. https://tienda.uvibyte.com/ 04-03  958 82 22 33- No disponible. 04-03  958 82 22 33-Me atiende Patricia de marketing super maja pendiente de mandar modelo a  pfuentes@uvibyte.com Att. Patricia. Receptividad alta https://tienda.uvibyte.com/ 09-03- Me atiende Patricia comenta que no ha recibido respuesta por parte del responsable comenta que cualquier novedad contesta vía email."/>
    <s v="Venta especialista"/>
    <m/>
    <s v="958 82 22 33"/>
    <m/>
    <m/>
    <s v="A. Informáticos"/>
    <s v="B19532530"/>
    <s v="Soporte a empresas (Uvibyte PRO): soporte informático y servicios IT para PYMES + servicio técnico."/>
    <m/>
    <m/>
    <m/>
    <m/>
    <m/>
    <m/>
    <m/>
    <m/>
    <m/>
    <m/>
    <m/>
    <m/>
    <m/>
    <m/>
    <m/>
    <m/>
    <m/>
    <m/>
    <m/>
    <m/>
    <m/>
    <m/>
    <m/>
    <m/>
    <m/>
    <m/>
    <m/>
    <m/>
  </r>
  <r>
    <s v="Comercial Informática, S.L. (informaticos.co)"/>
    <m/>
    <m/>
    <x v="1"/>
    <s v="04-03  910 014 300- No disponible. https://informaticos.co/ 04-03  910 014 300- Me atiende Marcos de administración pendiente de mandar modelo y el se lo hace llegar al responsable pendiente enviar a administracion@fcisistemas.com sin att."/>
    <s v="Venta especialista"/>
    <m/>
    <s v="910 014 300"/>
    <m/>
    <m/>
    <s v="A. Informáticos"/>
    <s v="B82073461"/>
    <s v="Servicios informáticos (mantenimiento/soporte) para empresas y particulares."/>
    <m/>
    <m/>
    <m/>
    <m/>
    <m/>
    <m/>
    <m/>
    <m/>
    <m/>
    <m/>
    <m/>
    <m/>
    <m/>
    <m/>
    <m/>
    <m/>
    <m/>
    <m/>
    <m/>
    <m/>
    <m/>
    <m/>
    <m/>
    <m/>
    <m/>
    <m/>
    <m/>
    <m/>
  </r>
  <r>
    <s v="One Shop Madrid, S.L.U. (OSMtic)"/>
    <m/>
    <m/>
    <x v="3"/>
    <s v="04-03 91 502 23 45-No disponible. https://osmtic.es/ 05-03 91 502 23 45-No disponible. _x0009__x000a_09-03 91 502 23 45-No disponible. 16-03 952 59 69 89-No disponible"/>
    <s v="Venta especialista"/>
    <m/>
    <s v="91 502 23 45"/>
    <m/>
    <m/>
    <s v="A. Informáticos"/>
    <s v="B83867994"/>
    <s v="Venta/gestión/distribución de material informático y componentes (actividad declarada), servicios asociados."/>
    <m/>
    <m/>
    <m/>
    <m/>
    <m/>
    <m/>
    <m/>
    <m/>
    <m/>
    <m/>
    <m/>
    <m/>
    <m/>
    <m/>
    <m/>
    <m/>
    <m/>
    <m/>
    <m/>
    <m/>
    <m/>
    <m/>
    <m/>
    <m/>
    <m/>
    <m/>
    <m/>
    <m/>
  </r>
  <r>
    <s v="Fi-4 Open Source, S.L. (Amiritmo)"/>
    <m/>
    <m/>
    <x v="14"/>
    <s v=" https://www.amiritmo.es/ 04-03 684 76 08 15 Me atiende Rafa Pallares REUNIÓN ENVIADA martes 10 a las 10h. rafa@amiritmo.es Att.Rafa Pallares, ver que solución del porfolio puede encajarle ello son agentes digitalizadores."/>
    <s v="Venta especialista"/>
    <m/>
    <s v="644 79 76 89; 684 76 08 15"/>
    <m/>
    <m/>
    <s v="A. Informáticos"/>
    <s v="B55045025"/>
    <s v="Software/solución para negocios + soporte (según su web) y actividad tecnológica de Fi-4 Open Source, S.L."/>
    <m/>
    <m/>
    <m/>
    <m/>
    <m/>
    <m/>
    <m/>
    <m/>
    <m/>
    <m/>
    <m/>
    <m/>
    <m/>
    <m/>
    <m/>
    <m/>
    <m/>
    <m/>
    <m/>
    <m/>
    <m/>
    <m/>
    <m/>
    <m/>
    <m/>
    <m/>
    <m/>
    <m/>
  </r>
  <r>
    <s v="Laso, S.L. (NetOffice)"/>
    <m/>
    <m/>
    <x v="3"/>
    <s v="04-03 LEAD DUPLICADO 1675"/>
    <s v="Venta especialista"/>
    <m/>
    <s v="976 281 611"/>
    <m/>
    <m/>
    <s v="A. Informáticos"/>
    <s v="B50195254"/>
    <s v="Software para transporte (según su web) y servicios asociados."/>
    <m/>
    <m/>
    <m/>
    <m/>
    <m/>
    <m/>
    <m/>
    <m/>
    <m/>
    <m/>
    <m/>
    <m/>
    <m/>
    <m/>
    <m/>
    <m/>
    <m/>
    <m/>
    <m/>
    <m/>
    <m/>
    <m/>
    <m/>
    <m/>
    <m/>
    <m/>
    <m/>
    <m/>
  </r>
  <r>
    <s v="Soluciones y Servicios Lucentum, S.L. (COMSEIS)"/>
    <m/>
    <m/>
    <x v="2"/>
    <s v="04-03 965 145 481-No le interesa colaborar y cuelga. https://www.comseis.com/"/>
    <s v="Venta especialista"/>
    <m/>
    <s v="965 145 481"/>
    <m/>
    <m/>
    <s v="A. Informáticos"/>
    <s v="B54672175"/>
    <s v="Servicios informáticos para empresas (según aviso legal: programación, comunicaciones, BBDD/sistemas, etc.)."/>
    <m/>
    <m/>
    <m/>
    <m/>
    <m/>
    <m/>
    <m/>
    <m/>
    <m/>
    <m/>
    <m/>
    <m/>
    <m/>
    <m/>
    <m/>
    <m/>
    <m/>
    <m/>
    <m/>
    <m/>
    <m/>
    <m/>
    <m/>
    <m/>
    <m/>
    <m/>
    <m/>
    <m/>
  </r>
  <r>
    <s v="DASS Divisiones Agrupadas, S.L. (DASS Tecnología)"/>
    <m/>
    <m/>
    <x v="1"/>
    <s v="04-03 965 789 267- Gk comenta que eso tengo que hablarlo con marketing o rrhh volver a llamar en una hora. https://dass.es/ 04-03 965 789 267- Comenta que me llaman más tarde."/>
    <s v="Venta especialista"/>
    <m/>
    <s v="965 789 267"/>
    <m/>
    <m/>
    <s v="A. Informáticos"/>
    <s v="B03351434"/>
    <s v="Tecnología/soluciones/servicios (perfil integrador; según su aviso legal)."/>
    <m/>
    <m/>
    <m/>
    <m/>
    <m/>
    <m/>
    <m/>
    <m/>
    <m/>
    <m/>
    <m/>
    <m/>
    <m/>
    <m/>
    <m/>
    <m/>
    <m/>
    <m/>
    <m/>
    <m/>
    <m/>
    <m/>
    <m/>
    <m/>
    <m/>
    <m/>
    <m/>
    <m/>
  </r>
  <r>
    <s v="Informática Miranda Digital, S.L."/>
    <m/>
    <m/>
    <x v="1"/>
    <s v="04-03 976 569 930- Gk comenta que llame la semana que viene que están con alto volumen de trabajo y los responsables no están disponible. Llamar dia 10 por la mañana. https://imdigital.es/ 10-02 976 569 930-No disponible. "/>
    <s v="Venta especialista"/>
    <m/>
    <s v="976 569 930"/>
    <m/>
    <m/>
    <s v="A. Informáticos"/>
    <s v="B99138810"/>
    <s v="Software de gestión y diseño web (según su web)."/>
    <m/>
    <m/>
    <m/>
    <m/>
    <m/>
    <m/>
    <m/>
    <m/>
    <m/>
    <m/>
    <m/>
    <m/>
    <m/>
    <m/>
    <m/>
    <m/>
    <m/>
    <m/>
    <m/>
    <m/>
    <m/>
    <m/>
    <m/>
    <m/>
    <m/>
    <m/>
    <m/>
    <m/>
  </r>
  <r>
    <s v="TEKPOLIO, S.L."/>
    <m/>
    <m/>
    <x v="3"/>
    <s v="04-03 946 612 174- No disponible. https://www.tekpolio.com/ 05-03 946 612 174- No disponible 09-03 946 612 174- No disponible 10-03 946 612 174- No disponible. 11-03 946 612 174- No disponible. 16-03 946 612 174- No disponible"/>
    <s v="Venta especialista"/>
    <m/>
    <s v="946 612 174"/>
    <m/>
    <m/>
    <s v="A. Informáticos"/>
    <s v="B95882460"/>
    <s v="Servicios IT (según su web) — empresa tecnológica con teléfono y CIF publicados."/>
    <m/>
    <m/>
    <m/>
    <m/>
    <m/>
    <m/>
    <m/>
    <m/>
    <m/>
    <m/>
    <m/>
    <m/>
    <m/>
    <m/>
    <m/>
    <m/>
    <m/>
    <m/>
    <m/>
    <m/>
    <m/>
    <m/>
    <m/>
    <m/>
    <m/>
    <m/>
    <m/>
    <m/>
  </r>
  <r>
    <s v="NETHIVE Soluciones Informáticas, S.L."/>
    <m/>
    <m/>
    <x v="4"/>
    <s v="04-03 983 22 34 37- Me atiende gk Susana comenta que mandemos modelo al gerente pendiente de enviar a carlos.lobo@nethive.es Att. Carlos Lobo  https://nethive.es/"/>
    <s v="Venta especialista"/>
    <m/>
    <s v="983 22 34 37"/>
    <m/>
    <m/>
    <s v="A. Informáticos"/>
    <s v="B47746474"/>
    <s v="Soluciones informáticas (según su aviso legal)."/>
    <m/>
    <m/>
    <m/>
    <m/>
    <m/>
    <m/>
    <m/>
    <m/>
    <m/>
    <m/>
    <m/>
    <m/>
    <m/>
    <m/>
    <m/>
    <m/>
    <m/>
    <m/>
    <m/>
    <m/>
    <m/>
    <m/>
    <m/>
    <m/>
    <m/>
    <m/>
    <m/>
    <m/>
  </r>
  <r>
    <s v="IRIX Galicia, S.L."/>
    <m/>
    <m/>
    <x v="4"/>
    <s v="04-03 981 912 305 - Me atienden de soporte, baja receptividad, pasan mi contacto y me devuelven llamada en caso de estar interesados."/>
    <s v="Venta especialista"/>
    <m/>
    <s v="981 912 305"/>
    <m/>
    <m/>
    <s v="A. Informáticos"/>
    <s v="B15777964"/>
    <s v="Servicios IT (según su web/aviso legal)."/>
    <m/>
    <m/>
    <m/>
    <m/>
    <m/>
    <m/>
    <m/>
    <m/>
    <m/>
    <m/>
    <m/>
    <m/>
    <m/>
    <m/>
    <m/>
    <m/>
    <m/>
    <m/>
    <m/>
    <m/>
    <m/>
    <m/>
    <m/>
    <m/>
    <m/>
    <m/>
    <m/>
    <m/>
  </r>
  <r>
    <s v="PROCGAL Solutions, S.L."/>
    <m/>
    <m/>
    <x v="1"/>
    <s v="04-03 981 905 552-No disponible. https://procgal.es/ 05-03 981 905 552-No disponible 06-03 981 905 552-No disponible.09-03 981 905 552-No disponible 10-03 981 905 552-No disponible. 20-03 981 905 552-Adrián me atiende y me facilita 600827968 tlf de su jefe Ramon.   600827968 no disponible. https://procgal.es/"/>
    <s v="Venta especialista"/>
    <m/>
    <s v="981 905 552"/>
    <m/>
    <m/>
    <s v="A. Informáticos"/>
    <s v="B70348271"/>
    <s v="Soluciones IT (según política: empresa con CIF/teléfono; perfil B2B)."/>
    <m/>
    <m/>
    <m/>
    <m/>
    <m/>
    <m/>
    <m/>
    <m/>
    <m/>
    <m/>
    <m/>
    <m/>
    <m/>
    <m/>
    <m/>
    <m/>
    <m/>
    <m/>
    <m/>
    <m/>
    <m/>
    <m/>
    <m/>
    <m/>
    <m/>
    <m/>
    <m/>
    <m/>
  </r>
  <r>
    <s v="Oficia Sistemas, S.L."/>
    <m/>
    <m/>
    <x v="3"/>
    <s v="04-03 868 090 388-No disponible. https://oficiasistemas.es/ 05-03 868 090 388-No disponible 09-03 868 090 388-No disponible 11-03 868 090 388-No disponible 12-03 868 090 388-No disponible 16-03 868 090 388-No disponible"/>
    <s v="Venta especialista"/>
    <m/>
    <s v="868 090 388"/>
    <m/>
    <m/>
    <s v="A. Informáticos"/>
    <s v="B30870281"/>
    <s v="Servicios IT (según aviso legal)."/>
    <m/>
    <m/>
    <m/>
    <m/>
    <m/>
    <m/>
    <m/>
    <m/>
    <m/>
    <m/>
    <m/>
    <m/>
    <m/>
    <m/>
    <m/>
    <m/>
    <m/>
    <m/>
    <m/>
    <m/>
    <m/>
    <m/>
    <m/>
    <m/>
    <m/>
    <m/>
    <m/>
    <m/>
  </r>
  <r>
    <s v="MAICROSOFT EUROPE, S.L."/>
    <m/>
    <m/>
    <x v="11"/>
    <s v="04-03  868 04 82 69-Gk me atiende comenta que Maria Dolores la persona responsable está reunida probar a llamar a última hora de la mañana. https://www.maicrosoft.eu/ 10-03 868 04 82 69- Me atiende Maria Dolores pendiente de mandar convocatoria reunión para el martes 17 a las 9h. a info@maicrosoft.eu Att. Mari Dolores."/>
    <s v="Venta especialista"/>
    <m/>
    <s v="868 04 82 69"/>
    <m/>
    <m/>
    <s v="A. Informáticos"/>
    <s v="B05527726"/>
    <s v="Servicios IT (según aviso legal)."/>
    <m/>
    <m/>
    <m/>
    <m/>
    <m/>
    <m/>
    <m/>
    <m/>
    <m/>
    <m/>
    <m/>
    <m/>
    <m/>
    <m/>
    <m/>
    <m/>
    <m/>
    <m/>
    <m/>
    <m/>
    <m/>
    <m/>
    <m/>
    <m/>
    <m/>
    <m/>
    <m/>
    <m/>
  </r>
  <r>
    <s v="Digital Hand Made, S.L."/>
    <m/>
    <m/>
    <x v="14"/>
    <s v=" 09-03 976 562 378-Me atiende gk comenta que mira si puede pasarme con responsable, Adrián pendiente mandar convocatoria reunión Martes 17 a las 10h. Att. Adrián Ibáñez aibanez@digitalhm.com "/>
    <s v="Venta especialista"/>
    <m/>
    <s v="976 562 378"/>
    <m/>
    <m/>
    <s v="A. Informáticos"/>
    <s v="B50881895"/>
    <s v="Servicios IT para empresas: sistemas, mantenimiento, cloud, redes y comunicaciones (perfil MSP)."/>
    <m/>
    <m/>
    <m/>
    <m/>
    <m/>
    <m/>
    <m/>
    <m/>
    <m/>
    <m/>
    <m/>
    <m/>
    <m/>
    <m/>
    <m/>
    <m/>
    <m/>
    <m/>
    <m/>
    <m/>
    <m/>
    <m/>
    <m/>
    <m/>
    <m/>
    <m/>
    <m/>
    <m/>
  </r>
  <r>
    <s v="MEGASTAR, S.L."/>
    <m/>
    <m/>
    <x v="3"/>
    <s v="04-03 976 466 644- Que lo tienen todo centralizado por el formulario de la web. https://megastar.es/"/>
    <s v="Venta especialista"/>
    <m/>
    <s v="976 466 644"/>
    <m/>
    <m/>
    <s v="A. Informáticos"/>
    <s v="B50563501"/>
    <s v="Servicios informáticos para empresas: soporte, venta/servicio técnico y soluciones IT."/>
    <m/>
    <m/>
    <m/>
    <m/>
    <m/>
    <m/>
    <m/>
    <m/>
    <m/>
    <m/>
    <m/>
    <m/>
    <m/>
    <m/>
    <m/>
    <m/>
    <m/>
    <m/>
    <m/>
    <m/>
    <m/>
    <m/>
    <m/>
    <m/>
    <m/>
    <m/>
    <m/>
    <m/>
  </r>
  <r>
    <s v="SERVICIOS Y PRODUCTOS INFORMÁTICOS MONZÓN, S.L. (SPI Tecnologías)"/>
    <m/>
    <m/>
    <x v="4"/>
    <s v="04-03 Mail enviado 04-03 974 415 571-  Me atiende Alejandro comenta que se encarga Enrique Español a partir de las 17h, sino responde me deja un email e.espanol@spitecnologias.com Att. Enrique Español https://spitecnologias.com/ 974 415 571. gk Irene comenta que Enrique no cree que vuelva  hoy por oficina, mandar modelo y volver a llamar mañana. _x000a__x0009__x0009_"/>
    <s v="Venta especialista"/>
    <m/>
    <s v="974 415 571"/>
    <m/>
    <m/>
    <s v="A. Informáticos"/>
    <s v="B22170997"/>
    <s v="Servicios IT + ciberseguridad + mantenimiento informático + infra/virtualización + software/ERP/TPV."/>
    <m/>
    <m/>
    <m/>
    <m/>
    <m/>
    <m/>
    <m/>
    <m/>
    <m/>
    <m/>
    <m/>
    <m/>
    <m/>
    <m/>
    <m/>
    <m/>
    <m/>
    <m/>
    <m/>
    <m/>
    <m/>
    <m/>
    <m/>
    <m/>
    <m/>
    <m/>
    <m/>
    <m/>
  </r>
  <r>
    <s v="GESTIÓN DE PROYECTOS DE INFORMÁTICA Y COMUNICACIONES, S.L. (GPIC)"/>
    <m/>
    <m/>
    <x v="4"/>
    <s v="04-03 954 285 612- Me atiende Laura comenta que no se encuentra la persona responsable pendiente e mandar modelo a sbo@gpic.es sin att.  https://www.gpic.es/"/>
    <s v="Venta especialista"/>
    <m/>
    <s v="954 285 612"/>
    <m/>
    <m/>
    <s v="A. Informáticos"/>
    <s v="B91798256"/>
    <s v="Servicios TI/consultoría para empresas (proyectos de informática y comunicaciones)."/>
    <m/>
    <m/>
    <m/>
    <m/>
    <m/>
    <m/>
    <m/>
    <m/>
    <m/>
    <m/>
    <m/>
    <m/>
    <m/>
    <m/>
    <m/>
    <m/>
    <m/>
    <m/>
    <m/>
    <m/>
    <m/>
    <m/>
    <m/>
    <m/>
    <m/>
    <m/>
    <m/>
    <m/>
  </r>
  <r>
    <s v="Redestic Cloud, S.L."/>
    <m/>
    <m/>
    <x v="1"/>
    <s v="04-03 911 642 888-No disponible. https://redestic.cloud/"/>
    <s v="Venta especialista"/>
    <m/>
    <s v="911 642 888"/>
    <m/>
    <m/>
    <s v="A. Informáticos"/>
    <s v="B13717095"/>
    <s v="“Departamento de informática y comunicaciones” para empresas (servicios TI gestionados)."/>
    <m/>
    <m/>
    <m/>
    <m/>
    <m/>
    <m/>
    <m/>
    <m/>
    <m/>
    <m/>
    <m/>
    <m/>
    <m/>
    <m/>
    <m/>
    <m/>
    <m/>
    <m/>
    <m/>
    <m/>
    <m/>
    <m/>
    <m/>
    <m/>
    <m/>
    <m/>
    <m/>
    <m/>
  </r>
  <r>
    <s v="Centro de Innovación y Soluciones Empresariales y Tecnológicas, S.L. (CISET)"/>
    <m/>
    <m/>
    <x v="4"/>
    <s v="04-03  MAIL ENVIADO 04-03 949 87 01 86- Me atiende Catherine comenta que mandemos el email con el modelo pendiente de enviar a comercial@ciset.es Att. Comercial. Grandes cuentas nivel de receptividad relativo."/>
    <s v="Venta especialista"/>
    <m/>
    <s v="902 884 843"/>
    <m/>
    <m/>
    <s v="A. Informáticos"/>
    <s v="B83977793"/>
    <s v="Soluciones empresariales y tecnológicas (servicios IT B2B)."/>
    <m/>
    <m/>
    <m/>
    <m/>
    <m/>
    <m/>
    <m/>
    <m/>
    <m/>
    <m/>
    <m/>
    <m/>
    <m/>
    <m/>
    <m/>
    <m/>
    <m/>
    <m/>
    <m/>
    <m/>
    <m/>
    <m/>
    <m/>
    <m/>
    <m/>
    <m/>
    <m/>
    <m/>
  </r>
  <r>
    <s v="NEDATEC CONSULTING, S.L."/>
    <m/>
    <m/>
    <x v="4"/>
    <s v="09-03 968 826 822-Tlf de soporte. 968 826 821-Gk comenta que el gerente es Roberto y no se encuentra pendiente de mandar email con el modelo a  roberto.collados@nedatec.com Att. Roberto Collados. "/>
    <s v="Venta especialista"/>
    <m/>
    <s v="968 826 822"/>
    <m/>
    <m/>
    <s v="A. Informáticos"/>
    <s v="B30744338"/>
    <s v="Servicios informáticos e ingeniería de sistemas para empresas (B2B)."/>
    <m/>
    <m/>
    <m/>
    <m/>
    <m/>
    <m/>
    <m/>
    <m/>
    <m/>
    <m/>
    <m/>
    <m/>
    <m/>
    <m/>
    <m/>
    <m/>
    <m/>
    <m/>
    <m/>
    <m/>
    <m/>
    <m/>
    <m/>
    <m/>
    <m/>
    <m/>
    <m/>
    <m/>
  </r>
  <r>
    <s v="digitalDot Servicios Informáticos, S.L. (CloudsDEFENSE)"/>
    <m/>
    <m/>
    <x v="4"/>
    <s v="09-03 968 89 99 65- Gk administración comenta que mandemos modelo pendiente de enviar a rrhh@digitaldot.es Att. RRHH. Receptividad media-baja"/>
    <s v="Venta especialista"/>
    <m/>
    <s v="968 89 99 65"/>
    <m/>
    <m/>
    <s v="A. Informáticos"/>
    <s v="B73821019"/>
    <s v="Servicios informáticos (marca CloudsDEFENSE; dominio de digitalDot) con foco seguridad/servicios IT."/>
    <m/>
    <m/>
    <m/>
    <m/>
    <m/>
    <m/>
    <m/>
    <m/>
    <m/>
    <m/>
    <m/>
    <m/>
    <m/>
    <m/>
    <m/>
    <m/>
    <m/>
    <m/>
    <m/>
    <m/>
    <m/>
    <m/>
    <m/>
    <m/>
    <m/>
    <m/>
    <m/>
    <m/>
  </r>
  <r>
    <s v="NEA F3 MASTER, S.L. (NEA Master)"/>
    <m/>
    <m/>
    <x v="4"/>
    <s v="09-03 985 29 93 99- Gk de administración comenta que mandamos modelo pendiente enviar email a borjamacia@neamaster.com Att. Borja Macia  www.neamaster.com_x000a__x0009_"/>
    <s v="Venta especialista"/>
    <m/>
    <s v="985 29 93 99"/>
    <m/>
    <m/>
    <s v="A. Informáticos"/>
    <s v="B33532722"/>
    <s v="Servicios informáticos para empresas (Asturias): venta/servicio, soporte y mantenimiento."/>
    <m/>
    <m/>
    <m/>
    <m/>
    <m/>
    <m/>
    <m/>
    <m/>
    <m/>
    <m/>
    <m/>
    <m/>
    <m/>
    <m/>
    <m/>
    <m/>
    <m/>
    <m/>
    <m/>
    <m/>
    <m/>
    <m/>
    <m/>
    <m/>
    <m/>
    <m/>
    <m/>
    <m/>
  </r>
  <r>
    <s v="Decide Servicios Informáticos Profesionales, S.L. (Decide Informática)"/>
    <m/>
    <m/>
    <x v="3"/>
    <s v="09-03 Sin web. Sin tlf."/>
    <s v="Venta especialista"/>
    <m/>
    <s v="(Ver en su aviso legal/contacto)"/>
    <m/>
    <m/>
    <s v="A. Informáticos"/>
    <s v="B39664040"/>
    <s v="Servicios informáticos profesionales (Cantabria): soporte/mantenimiento IT para empresa."/>
    <m/>
    <m/>
    <m/>
    <m/>
    <m/>
    <m/>
    <m/>
    <m/>
    <m/>
    <m/>
    <m/>
    <m/>
    <m/>
    <m/>
    <m/>
    <m/>
    <m/>
    <m/>
    <m/>
    <m/>
    <m/>
    <m/>
    <m/>
    <m/>
    <m/>
    <m/>
    <m/>
    <m/>
  </r>
  <r>
    <s v="Quiter Servicios Informáticos, S.L."/>
    <m/>
    <m/>
    <x v="4"/>
    <s v="09-03 942 328 100-No disponible. 10-03 942 328 100-No disponible. 10-03 942 328 100-Me atiende Maxim un consultor comenta que no sabe a dónde podríamos dirigirnos ya que no hay ningún teléfono que no sea de att al cliente, se le ocurre que mandemos el modelo a ambos email pendiente de mandar a administracion@quiter.com, comercial@quiter.com  Quiter Servicios Informáticos S.L."/>
    <s v="Venta especialista"/>
    <m/>
    <s v="942 328 100"/>
    <m/>
    <m/>
    <s v="A. Informáticos"/>
    <s v="B39376033"/>
    <s v="Software/servicios informáticos para empresas (ERP/gestión; B2B)."/>
    <m/>
    <m/>
    <m/>
    <m/>
    <m/>
    <m/>
    <m/>
    <m/>
    <m/>
    <m/>
    <m/>
    <m/>
    <m/>
    <m/>
    <m/>
    <m/>
    <m/>
    <m/>
    <m/>
    <m/>
    <m/>
    <m/>
    <m/>
    <m/>
    <m/>
    <m/>
    <m/>
    <m/>
  </r>
  <r>
    <s v="Consultoría de Servicios Informáticos SEPROIN, S.L."/>
    <m/>
    <m/>
    <x v="3"/>
    <s v="09-03 986 29 13 49- No disponible 10-03 986 29 13 49- No disponible. 11-03 986 29 13 49- No disponible 13-03 986 29 13 49- No disponible 16-03 986 29 13 49- No disponible"/>
    <s v="Venta especialista"/>
    <m/>
    <s v="986 29 13 49"/>
    <m/>
    <m/>
    <s v="A. Informáticos"/>
    <s v="B15641426"/>
    <s v="Consultoría y servicios informáticos para empresas (Vigo): soporte/servicios TI."/>
    <m/>
    <m/>
    <m/>
    <m/>
    <m/>
    <m/>
    <m/>
    <m/>
    <m/>
    <m/>
    <m/>
    <m/>
    <m/>
    <m/>
    <m/>
    <m/>
    <m/>
    <m/>
    <m/>
    <m/>
    <m/>
    <m/>
    <m/>
    <m/>
    <m/>
    <m/>
    <m/>
    <m/>
  </r>
  <r>
    <s v="Viguesa de Software y Servicios Informáticos, S.L. (VSI)"/>
    <m/>
    <m/>
    <x v="4"/>
    <s v="09-03 Me atiende Lorena de administración comenta que tiene que verlo que ella no se encarga, que antes de agendar quiere ver la info para poder enseñársela a los gerentes, pendiente de mandar modelo a lorena@vsi.es Att. Lorena. "/>
    <s v="Venta especialista"/>
    <m/>
    <s v="986 401 376"/>
    <m/>
    <m/>
    <s v="A. Informáticos"/>
    <s v="B36941086"/>
    <s v="Servicios de software y servicios informáticos (Vigo): soluciones IT B2B."/>
    <m/>
    <m/>
    <m/>
    <m/>
    <m/>
    <m/>
    <m/>
    <m/>
    <m/>
    <m/>
    <m/>
    <m/>
    <m/>
    <m/>
    <m/>
    <m/>
    <m/>
    <m/>
    <m/>
    <m/>
    <m/>
    <m/>
    <m/>
    <m/>
    <m/>
    <m/>
    <m/>
    <m/>
  </r>
  <r>
    <s v="Seresco, S.A."/>
    <m/>
    <m/>
    <x v="4"/>
    <s v="09-03 985 235 364-Gk comenta que no atienden esto por tlf que pendiente mandar email a soluciones@seresco.es sin.att. Receptividad baja."/>
    <s v="Venta especialista"/>
    <m/>
    <s v="902 013 464"/>
    <m/>
    <m/>
    <s v="A. Informáticos"/>
    <s v="A33011826"/>
    <s v="Servicios IT gestionados, cloud, ciberseguridad y soporte a empresas."/>
    <m/>
    <m/>
    <m/>
    <m/>
    <m/>
    <m/>
    <m/>
    <m/>
    <m/>
    <m/>
    <m/>
    <m/>
    <m/>
    <m/>
    <m/>
    <m/>
    <m/>
    <m/>
    <m/>
    <m/>
    <m/>
    <m/>
    <m/>
    <m/>
    <m/>
    <m/>
    <m/>
    <m/>
  </r>
  <r>
    <s v="Sothis Tecnologías de la Información, S.L."/>
    <m/>
    <m/>
    <x v="4"/>
    <s v="09-03 900 923 533-No disponible.  10-03 900 923 533-No disponible. 10-03 900 923 533-Me atiende gk Amarile se anota mis datos comenta que son distribuidores de Movistar que lo pasa al dto correspondiente receptividad baja. "/>
    <s v="Venta especialista"/>
    <m/>
    <s v="900 923 533"/>
    <m/>
    <m/>
    <s v="A. Informáticos"/>
    <s v="B98086598"/>
    <s v="Integrador IT (infra, cloud, ciberseguridad, puesto de trabajo, servicios gestionados)."/>
    <m/>
    <m/>
    <m/>
    <m/>
    <m/>
    <m/>
    <m/>
    <m/>
    <m/>
    <m/>
    <m/>
    <m/>
    <m/>
    <m/>
    <m/>
    <m/>
    <m/>
    <m/>
    <m/>
    <m/>
    <m/>
    <m/>
    <m/>
    <m/>
    <m/>
    <m/>
    <m/>
    <m/>
  </r>
  <r>
    <s v="Grupo Econocom España, S.L.U."/>
    <m/>
    <m/>
    <x v="4"/>
    <s v="10-03 91 411 91 20- Me atiende gk Isabel comenta que va a contrastar que dtp. Se encarga pendiente de mandar modelo a serviciosgenerales@econocom.com Att. Isabel,  https://www.econocom.es/"/>
    <s v="Venta especialista"/>
    <m/>
    <s v="91 411 91 20"/>
    <m/>
    <m/>
    <s v="A. Informáticos"/>
    <s v="B67875153"/>
    <s v="Servicios y soluciones digitales/IT (workplace, infra, cloud, servicios gestionados)."/>
    <m/>
    <m/>
    <m/>
    <m/>
    <m/>
    <m/>
    <m/>
    <m/>
    <m/>
    <m/>
    <m/>
    <m/>
    <m/>
    <m/>
    <m/>
    <m/>
    <m/>
    <m/>
    <m/>
    <m/>
    <m/>
    <m/>
    <m/>
    <m/>
    <m/>
    <m/>
    <m/>
    <m/>
  </r>
  <r>
    <s v="Seidor Consulting, S.L."/>
    <m/>
    <m/>
    <x v="3"/>
    <s v="10-03 LEAD DUPLICADO"/>
    <s v="Venta especialista"/>
    <m/>
    <s v="93 304 32 22"/>
    <m/>
    <m/>
    <s v="A. Informáticos"/>
    <s v="B62076740"/>
    <s v="Consultoría e integración TI (ERP/CRM, cloud, infra, ciberseguridad, servicios gestionados)."/>
    <m/>
    <m/>
    <m/>
    <m/>
    <m/>
    <m/>
    <m/>
    <m/>
    <m/>
    <m/>
    <m/>
    <m/>
    <m/>
    <m/>
    <m/>
    <m/>
    <m/>
    <m/>
    <m/>
    <m/>
    <m/>
    <m/>
    <m/>
    <m/>
    <m/>
    <m/>
    <m/>
    <m/>
  </r>
  <r>
    <s v="Grupo Sermicro (Suministros, Importaciones y Mantenimientos Electrónicos, S.A.U.)"/>
    <m/>
    <m/>
    <x v="4"/>
    <s v="10-02 91 744 86 00-GK me comenta que el encargado es Carlos Araujo que hoy no se encuentra probar a llamar mañana.  https://gruposermicro.com/ 17-03 91 744 86 00- Carlos Araujo responsable no se encuentra está reunido, probar en otra franja horaria."/>
    <s v="Venta especialista"/>
    <m/>
    <s v="91 744 86 00"/>
    <m/>
    <m/>
    <s v="A. Informáticos"/>
    <s v="A78032315"/>
    <s v="Integrador TIC (outsourcing, soporte, infra, redes, ciberseguridad)."/>
    <m/>
    <m/>
    <m/>
    <m/>
    <m/>
    <m/>
    <m/>
    <m/>
    <m/>
    <m/>
    <m/>
    <m/>
    <m/>
    <m/>
    <m/>
    <m/>
    <m/>
    <m/>
    <m/>
    <m/>
    <m/>
    <m/>
    <m/>
    <m/>
    <m/>
    <m/>
    <m/>
    <m/>
  </r>
  <r>
    <s v="Bilbomática, S.A."/>
    <m/>
    <m/>
    <x v="4"/>
    <s v="10-03 94 427 63 08 -No disponible. https://www.bilbomatica.es/ _x0009_10-03 94 427 63 08 -Me atiende Enekoit él se encarga de trasladarlo a los responsables pendiente de mandar modelo a  egonzalez@bilbomatica.es Att. Enekoit https://www.bilbomatica.es/ "/>
    <s v="Venta especialista"/>
    <m/>
    <s v="94 427 63 08"/>
    <m/>
    <m/>
    <s v="A. Informáticos"/>
    <s v="A48270227"/>
    <s v="Servicios TI y transformación digital (desarrollo, infra, servicios gestionados)."/>
    <m/>
    <m/>
    <m/>
    <m/>
    <m/>
    <m/>
    <m/>
    <m/>
    <m/>
    <m/>
    <m/>
    <m/>
    <m/>
    <m/>
    <m/>
    <m/>
    <m/>
    <m/>
    <m/>
    <m/>
    <m/>
    <m/>
    <m/>
    <m/>
    <m/>
    <m/>
    <m/>
    <m/>
  </r>
  <r>
    <s v="Global Rosetta, S.L."/>
    <m/>
    <m/>
    <x v="3"/>
    <s v="10-03 91 382 75 00-No disponible. https://www.getronics.com/ 11-03 91 382 75 00-No disponible 13-03 91 382 75 00-No disponible 16-03 91 382 75 00-No disponible"/>
    <s v="Venta especialista"/>
    <m/>
    <s v="91 382 75 00"/>
    <m/>
    <m/>
    <s v="A. Informáticos"/>
    <s v="B86867710"/>
    <s v="Servicios TI (consultoría/servicios tecnológicos y proyectos)."/>
    <m/>
    <m/>
    <m/>
    <m/>
    <m/>
    <m/>
    <m/>
    <m/>
    <m/>
    <m/>
    <m/>
    <m/>
    <m/>
    <m/>
    <m/>
    <m/>
    <m/>
    <m/>
    <m/>
    <m/>
    <m/>
    <m/>
    <m/>
    <m/>
    <m/>
    <m/>
    <m/>
    <m/>
  </r>
  <r>
    <s v="ESALTIA"/>
    <m/>
    <m/>
    <x v="1"/>
    <s v="10-03 965 881 658- No disponible. 900 877 828- No disponible. 11-03  965 881 658- No disponible. 900 877 828- No disponible. 12-03  965 881 658- No disponible. 900 877 828- No disponible._x000a_  https://www.esaltia.com/ "/>
    <s v="Venta especialista"/>
    <m/>
    <s v="965 881 658"/>
    <m/>
    <m/>
    <s v="A. Informáticos"/>
    <s v="B54587159"/>
    <s v="Integrador/proveedor de soluciones IT (infra, soporte, servicios para empresas)."/>
    <m/>
    <m/>
    <m/>
    <m/>
    <m/>
    <m/>
    <m/>
    <m/>
    <m/>
    <m/>
    <m/>
    <m/>
    <m/>
    <m/>
    <m/>
    <m/>
    <m/>
    <m/>
    <m/>
    <m/>
    <m/>
    <m/>
    <m/>
    <m/>
    <m/>
    <m/>
    <m/>
    <m/>
  </r>
  <r>
    <s v="Inetum España, S.A."/>
    <m/>
    <m/>
    <x v="4"/>
    <s v="10-03 91 387 47 00- Recepcionista comenta que para estos temas hay que mandar email a seguridad.inetum.es@inetum.com Att. Alberto Nevado  https://www.inetum.com/"/>
    <s v="Venta especialista"/>
    <m/>
    <s v="91 387 47 00"/>
    <m/>
    <m/>
    <s v="A. Informáticos"/>
    <s v="A28855260"/>
    <s v="Servicios TI y consultoría (cloud, apps, infra, ciberseguridad)."/>
    <m/>
    <m/>
    <m/>
    <m/>
    <m/>
    <m/>
    <m/>
    <m/>
    <m/>
    <m/>
    <m/>
    <m/>
    <m/>
    <m/>
    <m/>
    <m/>
    <m/>
    <m/>
    <m/>
    <m/>
    <m/>
    <m/>
    <m/>
    <m/>
    <m/>
    <m/>
    <m/>
    <m/>
  </r>
  <r>
    <s v="BOSONIT, S.L."/>
    <m/>
    <m/>
    <x v="3"/>
    <s v="10-03 941 564 306-No disponible. https://bosonit.com/ 11-03 941 564 306-No disponible  12-03 941 564 306-No disponible 13-03 941 564 306-No disponible 16-03 941 564 306-No disponible"/>
    <s v="Venta especialista"/>
    <m/>
    <s v="941 564 306"/>
    <m/>
    <m/>
    <s v="A. Informáticos"/>
    <s v="B26527523"/>
    <s v="Data/AI, cloud &amp; DevOps, ciberseguridad, ingeniería de software."/>
    <m/>
    <m/>
    <m/>
    <m/>
    <m/>
    <m/>
    <m/>
    <m/>
    <m/>
    <m/>
    <m/>
    <m/>
    <m/>
    <m/>
    <m/>
    <m/>
    <m/>
    <m/>
    <m/>
    <m/>
    <m/>
    <m/>
    <m/>
    <m/>
    <m/>
    <m/>
    <m/>
    <m/>
  </r>
  <r>
    <s v="Sistemas Avanzados de Tecnología, S.A. (SATEC)"/>
    <m/>
    <m/>
    <x v="3"/>
    <s v="10-03 91 708 9000 Me atiende Milagros gk comenta que ya son partners de +O."/>
    <s v="Venta especialista"/>
    <m/>
    <s v="91 708 9000"/>
    <m/>
    <m/>
    <s v="A. Informáticos"/>
    <s v="A33117995"/>
    <s v="Integrador TIC (redes, ciberseguridad, cloud, servicios gestionados)."/>
    <m/>
    <m/>
    <m/>
    <m/>
    <m/>
    <m/>
    <m/>
    <m/>
    <m/>
    <m/>
    <m/>
    <m/>
    <m/>
    <m/>
    <m/>
    <m/>
    <m/>
    <m/>
    <m/>
    <m/>
    <m/>
    <m/>
    <m/>
    <m/>
    <m/>
    <m/>
    <m/>
    <m/>
  </r>
  <r>
    <s v="INTEGRACIÓN TECNOLÓGICA EMPRESARIAL, S.L. (ITE)"/>
    <m/>
    <m/>
    <x v="3"/>
    <s v="10-03 91 491 65 05-No disponible. https://ite-es.com/ 11-03 91 491 65 05-No disponible 12-03 91 491 65 05-No disponible 13-03 91 491 65 05-No disponible 16-03 91 491 65 05-No disponible"/>
    <s v="Venta especialista"/>
    <m/>
    <s v="91 491 65 05"/>
    <m/>
    <m/>
    <s v="A. Informáticos"/>
    <s v="B83385575"/>
    <s v="Integración tecnológica (incluye ciberseguridad e ingeniería/soluciones)."/>
    <m/>
    <m/>
    <m/>
    <m/>
    <m/>
    <m/>
    <m/>
    <m/>
    <m/>
    <m/>
    <m/>
    <m/>
    <m/>
    <m/>
    <m/>
    <m/>
    <m/>
    <m/>
    <m/>
    <m/>
    <m/>
    <m/>
    <m/>
    <m/>
    <m/>
    <m/>
    <m/>
    <m/>
  </r>
  <r>
    <s v="Gigas Hosting, S.A."/>
    <m/>
    <m/>
    <x v="3"/>
    <s v="10-03 900 247 000- Me atiende chico de soporte en la web gigas.com hay una pestaña de partners comenta que es la mejor vía para contactar. https://gigas.com/"/>
    <s v="Venta especialista"/>
    <m/>
    <s v="900 247 000"/>
    <m/>
    <m/>
    <s v="A. Informáticos"/>
    <s v="A86125218"/>
    <s v="Proveedor cloud/hosting para empresas (cloud y servicios asociados)."/>
    <m/>
    <m/>
    <m/>
    <m/>
    <m/>
    <m/>
    <m/>
    <m/>
    <m/>
    <m/>
    <m/>
    <m/>
    <m/>
    <m/>
    <m/>
    <m/>
    <m/>
    <m/>
    <m/>
    <m/>
    <m/>
    <m/>
    <m/>
    <m/>
    <m/>
    <m/>
    <m/>
    <m/>
  </r>
  <r>
    <s v="LABERIT SISTEMAS, S.L."/>
    <m/>
    <m/>
    <x v="4"/>
    <s v="10-03 960 075 817- Me atiende Felipe de recepción comenta que estos temas tiene que ser vía email pendiente enviar modelo a marketing@laberit.com Att. Iris Valenciano https://www.laberit.com/"/>
    <s v="Venta especialista"/>
    <m/>
    <s v="960 075 817 "/>
    <m/>
    <m/>
    <s v="A. Informáticos"/>
    <s v="B46408569"/>
    <s v="Servicios IT, cloud, ciberseguridad y desarrollo para empresas (orientación B2B)."/>
    <m/>
    <m/>
    <m/>
    <m/>
    <m/>
    <m/>
    <m/>
    <m/>
    <m/>
    <m/>
    <m/>
    <m/>
    <m/>
    <m/>
    <m/>
    <m/>
    <m/>
    <m/>
    <m/>
    <m/>
    <m/>
    <m/>
    <m/>
    <m/>
    <m/>
    <m/>
    <m/>
    <m/>
  </r>
  <r>
    <s v="CUATROOCHENTA, S.A."/>
    <m/>
    <m/>
    <x v="4"/>
    <s v="10-03 964 102 835 -No disponible. https://cuatroochenta.com/ _x0009_11-03 964 102 835 - Me atiende gk comenta que las propuestas de partners tiene que ser vía email pendiente enviar modelo a recepcion@cuatroochenta.com Att. Administración  https://cuatroochenta.com/ "/>
    <s v="Venta especialista"/>
    <m/>
    <s v="964 102 835 "/>
    <m/>
    <m/>
    <s v="A. Informáticos"/>
    <s v="B12877451"/>
    <s v="Desarrollo software, movilidad, cloud y servicios tecnológicos para empresas."/>
    <m/>
    <m/>
    <m/>
    <m/>
    <m/>
    <m/>
    <m/>
    <m/>
    <m/>
    <m/>
    <m/>
    <m/>
    <m/>
    <m/>
    <m/>
    <m/>
    <m/>
    <m/>
    <m/>
    <m/>
    <m/>
    <m/>
    <m/>
    <m/>
    <m/>
    <m/>
    <m/>
    <m/>
  </r>
  <r>
    <s v="IN2 INGENIERÍA DE LA INFORMACIÓN, S.L."/>
    <m/>
    <m/>
    <x v="1"/>
    <s v="10-03 931 541 500-La empresa se llama Altia consultores, misma activdad, gk comenta que está de sustitución que lo llevan todo desde central en A Coruña. "/>
    <s v="Venta especialista"/>
    <m/>
    <s v="931 541 500 "/>
    <m/>
    <m/>
    <s v="A. Informáticos"/>
    <s v="B61203460"/>
    <s v="Integración tecnológica, desarrollo, cloud y servicios IT gestionados."/>
    <m/>
    <m/>
    <m/>
    <m/>
    <m/>
    <m/>
    <m/>
    <m/>
    <m/>
    <m/>
    <m/>
    <m/>
    <m/>
    <m/>
    <m/>
    <m/>
    <m/>
    <m/>
    <m/>
    <m/>
    <m/>
    <m/>
    <m/>
    <m/>
    <m/>
    <m/>
    <m/>
    <m/>
  </r>
  <r>
    <s v="SETESCA TALENT, S.L."/>
    <m/>
    <m/>
    <x v="4"/>
    <s v="10-03 937 635 602-Me atiende gk Susana, pendiente mandar modelo a  marco.sanz@setesca.com Att. Marco Sanz, receptividad baja."/>
    <s v="Venta especialista"/>
    <m/>
    <s v="937 635 602 "/>
    <m/>
    <m/>
    <s v="A. Informáticos"/>
    <s v="B64179933"/>
    <s v="Consultoría IT y servicios tecnológicos para empresas."/>
    <m/>
    <m/>
    <m/>
    <m/>
    <m/>
    <m/>
    <m/>
    <m/>
    <m/>
    <m/>
    <m/>
    <m/>
    <m/>
    <m/>
    <m/>
    <m/>
    <m/>
    <m/>
    <m/>
    <m/>
    <m/>
    <m/>
    <m/>
    <m/>
    <m/>
    <m/>
    <m/>
    <m/>
  </r>
  <r>
    <s v="NUBALIA CLOUD COMPUTING, S.L."/>
    <m/>
    <m/>
    <x v="4"/>
    <s v="10-03 913 768 820- Me atiende Gk Isabel no sabe que dpt. Se encarga empresa muy grande pendiente mandar modelo a sergio.ibanez.galindo@debooteam.com Att. Sergio Ibañez. Si le interesa nos contesta vía email. Ya no existe Nubalia ahora es Debooteam. "/>
    <s v="Venta especialista"/>
    <m/>
    <s v="913 768 820 "/>
    <m/>
    <m/>
    <s v="A. Informáticos"/>
    <s v="B66065417"/>
    <s v="Partner Google Cloud / servicios cloud para empresas."/>
    <m/>
    <m/>
    <m/>
    <m/>
    <m/>
    <m/>
    <m/>
    <m/>
    <m/>
    <m/>
    <m/>
    <m/>
    <m/>
    <m/>
    <m/>
    <m/>
    <m/>
    <m/>
    <m/>
    <m/>
    <m/>
    <m/>
    <m/>
    <m/>
    <m/>
    <m/>
    <m/>
    <m/>
  </r>
  <r>
    <s v="SEMICROL, S.L."/>
    <m/>
    <m/>
    <x v="2"/>
    <s v="10-03 942 314 224 - Gk no le interesa ampliar el porfolio y cuelga. https://www.semicrol.com/"/>
    <s v="Venta especialista"/>
    <m/>
    <s v="942 314 224 "/>
    <m/>
    <m/>
    <s v="A. Informáticos"/>
    <s v="B47049692"/>
    <s v="Servicios informáticos, desarrollo y mantenimiento IT para empresas."/>
    <m/>
    <m/>
    <m/>
    <m/>
    <m/>
    <m/>
    <m/>
    <m/>
    <m/>
    <m/>
    <m/>
    <m/>
    <m/>
    <m/>
    <m/>
    <m/>
    <m/>
    <m/>
    <m/>
    <m/>
    <m/>
    <m/>
    <m/>
    <m/>
    <m/>
    <m/>
    <m/>
    <m/>
  </r>
  <r>
    <s v="OMEGA PERIPHERALS, S.L."/>
    <m/>
    <m/>
    <x v="3"/>
    <s v="10-02 LEAD DUPLICADO"/>
    <s v="Venta especialista"/>
    <m/>
    <s v="934 486 166 "/>
    <m/>
    <m/>
    <s v="A. Informáticos"/>
    <s v="B60334315"/>
    <s v="Soluciones IT, infraestructura y servicios tecnológicos B2B."/>
    <m/>
    <m/>
    <m/>
    <m/>
    <m/>
    <m/>
    <m/>
    <m/>
    <m/>
    <m/>
    <m/>
    <m/>
    <m/>
    <m/>
    <m/>
    <m/>
    <m/>
    <m/>
    <m/>
    <m/>
    <m/>
    <m/>
    <m/>
    <m/>
    <m/>
    <m/>
    <m/>
    <m/>
  </r>
  <r>
    <s v="INNOVA TSN, S.L."/>
    <m/>
    <m/>
    <x v="4"/>
    <s v="10-02 915 130 073 - Me atiende gk  Laura comenta que no tiene forma de transferir llamada con la responsable pendiente de mandar modelo a maria.paradinas@innova-tsn.com. Att. Maria Paradinas."/>
    <s v="Venta especialista"/>
    <m/>
    <s v="915 130 073 "/>
    <m/>
    <m/>
    <s v="A. Informáticos"/>
    <s v="B98845123"/>
    <s v="Servicios cloud e infraestructura tecnológica."/>
    <m/>
    <m/>
    <m/>
    <m/>
    <m/>
    <m/>
    <m/>
    <m/>
    <m/>
    <m/>
    <m/>
    <m/>
    <m/>
    <m/>
    <m/>
    <m/>
    <m/>
    <m/>
    <m/>
    <m/>
    <m/>
    <m/>
    <m/>
    <m/>
    <m/>
    <m/>
    <m/>
    <m/>
  </r>
  <r>
    <s v="ANCO SISTEMAS DE GESTIÓN, S.A."/>
    <m/>
    <m/>
    <x v="4"/>
    <s v="10-03 932935412- Me atiende gk comenta que para esto tenemos que mandar email y si están interesados nos comentan pendiente de enviar a custormer@anco.es sin att. Ciberseguridad, soluciones digitales como miscrosoft y venta de hardware "/>
    <s v="Venta especialista"/>
    <m/>
    <s v="902 301 100 "/>
    <m/>
    <m/>
    <s v="A. Informáticos"/>
    <s v="B86104502"/>
    <s v="Data, analytics y servicios tecnológicos para empresas."/>
    <m/>
    <m/>
    <m/>
    <m/>
    <m/>
    <m/>
    <m/>
    <m/>
    <m/>
    <m/>
    <m/>
    <m/>
    <m/>
    <m/>
    <m/>
    <m/>
    <m/>
    <m/>
    <m/>
    <m/>
    <m/>
    <m/>
    <m/>
    <m/>
    <m/>
    <m/>
    <m/>
    <m/>
  </r>
  <r>
    <s v="ABAI BUSINESS SOLUTIONS, S.A."/>
    <m/>
    <m/>
    <x v="4"/>
    <s v="10-03 911 309 425-Gk comenta que tiene que ser vía email tema de partners pendiente de mandar modelo a info@abaigroup.com Att. Dto. Comercial  https://www.abaigroup.com/"/>
    <s v="Venta especialista"/>
    <m/>
    <s v="911 309 425 "/>
    <m/>
    <m/>
    <s v="A. Informáticos"/>
    <s v="B50090851"/>
    <s v="Implantación ERP y soluciones de gestión empresarial."/>
    <m/>
    <m/>
    <m/>
    <m/>
    <m/>
    <m/>
    <m/>
    <m/>
    <m/>
    <m/>
    <m/>
    <m/>
    <m/>
    <m/>
    <m/>
    <m/>
    <m/>
    <m/>
    <m/>
    <m/>
    <m/>
    <m/>
    <m/>
    <m/>
    <m/>
    <m/>
    <m/>
    <m/>
  </r>
  <r>
    <s v="SOFTWARIZA3, S.L."/>
    <m/>
    <m/>
    <x v="4"/>
    <s v="11-03 965 68 14 18- Me atiende Pablo, comenta que ellos solo se dedican a desarrollar que softwariza3 es otra empresa para la que ellos dan información comercial sobre los programas que desarrollan, pendiente de mandar modelo a clavei@clavei.es sin att. Y ellos lo lanzan. https://softwariza3.es/"/>
    <s v="Venta especialista"/>
    <m/>
    <s v="965 68 14 18 "/>
    <m/>
    <m/>
    <s v="A. Informáticos"/>
    <s v="B84604834"/>
    <s v="Servicios tecnológicos y transformación digital."/>
    <m/>
    <m/>
    <m/>
    <m/>
    <m/>
    <m/>
    <m/>
    <m/>
    <m/>
    <m/>
    <m/>
    <m/>
    <m/>
    <m/>
    <m/>
    <m/>
    <m/>
    <m/>
    <m/>
    <m/>
    <m/>
    <m/>
    <m/>
    <m/>
    <m/>
    <m/>
    <m/>
    <m/>
  </r>
  <r>
    <s v="SOLUTIO OUTSOURCING, S.L."/>
    <m/>
    <m/>
    <x v="4"/>
    <s v="11-02  915 779 725-  Me atiende gk se queda con mis datos para que el responsable me contacte al ser centralita no tiene posibilidad de trasferir la llamada."/>
    <s v="Venta especialista"/>
    <m/>
    <s v="915 779 725 "/>
    <m/>
    <m/>
    <s v="A. Informáticos"/>
    <s v="B99074998"/>
    <s v="Servicios informáticos y desarrollo software empresarial."/>
    <m/>
    <m/>
    <m/>
    <m/>
    <m/>
    <m/>
    <m/>
    <m/>
    <m/>
    <m/>
    <m/>
    <m/>
    <m/>
    <m/>
    <m/>
    <m/>
    <m/>
    <m/>
    <m/>
    <m/>
    <m/>
    <m/>
    <m/>
    <m/>
    <m/>
    <m/>
    <m/>
    <m/>
  </r>
  <r>
    <s v="ADHOC CONSULTORES TECNOLÓGICOS, S.L."/>
    <m/>
    <m/>
    <x v="3"/>
    <s v="11-03  LEAD DUPLICADO"/>
    <s v="Venta especialista"/>
    <m/>
    <s v="948 812 853 "/>
    <m/>
    <m/>
    <s v="A. Informáticos"/>
    <s v="B90213356"/>
    <s v="Outsourcing IT y servicios gestionados tecnológicos."/>
    <m/>
    <m/>
    <m/>
    <m/>
    <m/>
    <m/>
    <m/>
    <m/>
    <m/>
    <m/>
    <m/>
    <m/>
    <m/>
    <m/>
    <m/>
    <m/>
    <m/>
    <m/>
    <m/>
    <m/>
    <m/>
    <m/>
    <m/>
    <m/>
    <m/>
    <m/>
    <m/>
    <m/>
  </r>
  <r>
    <s v="EQUIPOS Y SISTEMAS LEVANTE, S.L."/>
    <m/>
    <m/>
    <x v="4"/>
    <s v="11-03 962 965 043- Me atiene Teresa de administración pendiente de mandar modelo administracion@grupcis.com Att. Teresa, ella se lo pasa al gerente."/>
    <s v="Venta especialista"/>
    <m/>
    <s v="962 965 043"/>
    <m/>
    <m/>
    <s v="A. Informáticos"/>
    <s v="B83657876"/>
    <s v="Consultoría tecnológica e integración IT."/>
    <m/>
    <m/>
    <m/>
    <m/>
    <m/>
    <m/>
    <m/>
    <m/>
    <m/>
    <m/>
    <m/>
    <m/>
    <m/>
    <m/>
    <m/>
    <m/>
    <m/>
    <m/>
    <m/>
    <m/>
    <m/>
    <m/>
    <m/>
    <m/>
    <m/>
    <m/>
    <m/>
    <m/>
  </r>
  <r>
    <s v="ISC Tech (Iván Sanz Cañamero)"/>
    <m/>
    <m/>
    <x v="11"/>
    <s v=". 616 422 833- Me atiende Iván pendiente de mandar convocatoria reunión viernes 13 a las 11h. Att. ivan@isc-tech.com Soporte informático y suministro de hardware"/>
    <s v="Venta especialista"/>
    <m/>
    <s v="918 741 379 "/>
    <m/>
    <m/>
    <s v="A. Informáticos"/>
    <s v="B96932389"/>
    <s v="Servicios informáticos y soluciones empresariales."/>
    <m/>
    <m/>
    <m/>
    <m/>
    <m/>
    <m/>
    <m/>
    <m/>
    <m/>
    <m/>
    <m/>
    <m/>
    <m/>
    <m/>
    <m/>
    <m/>
    <m/>
    <m/>
    <m/>
    <m/>
    <m/>
    <m/>
    <m/>
    <m/>
    <m/>
    <m/>
    <m/>
    <m/>
  </r>
  <r>
    <s v="dsd0, S.C.C.L."/>
    <m/>
    <m/>
    <x v="4"/>
    <s v="11-03 938 492 676 - Me atiende Alex comenta que la persona responsable no se encuentra disponible, se apunta mis datos y me devuelve la llamada cuando pueda. "/>
    <s v="Venta especialista"/>
    <m/>
    <s v="938 492 676 "/>
    <m/>
    <m/>
    <s v="A. Informáticos"/>
    <s v="01933053H "/>
    <s v="Servicios IT para organizaciones (servicios prestados por ISC Tech; web corporativa). "/>
    <m/>
    <m/>
    <m/>
    <m/>
    <m/>
    <m/>
    <m/>
    <m/>
    <m/>
    <m/>
    <m/>
    <m/>
    <m/>
    <m/>
    <m/>
    <m/>
    <m/>
    <m/>
    <m/>
    <m/>
    <m/>
    <m/>
    <m/>
    <m/>
    <m/>
    <m/>
    <m/>
    <m/>
  </r>
  <r>
    <s v="KTYA (Catalana de Tecnologies de la Informació Aplicades, S.L.)"/>
    <m/>
    <m/>
    <x v="4"/>
    <s v="11-03 933 055 707 -Me atiende gk comenta que el tema de partners tiene que ser vía email primera toma de contacto pendiente mandar modelo a  magdam@ktyasl.com Att. Magda "/>
    <s v="Venta especialista"/>
    <m/>
    <s v="933 055 707 "/>
    <m/>
    <m/>
    <s v="A. Informáticos"/>
    <s v="F63181135 "/>
    <s v="Servicios para empresa: hosting/backup, mantenimiento informático, redes, Microsoft 365. "/>
    <m/>
    <m/>
    <m/>
    <m/>
    <m/>
    <m/>
    <m/>
    <m/>
    <m/>
    <m/>
    <m/>
    <m/>
    <m/>
    <m/>
    <m/>
    <m/>
    <m/>
    <m/>
    <m/>
    <m/>
    <m/>
    <m/>
    <m/>
    <m/>
    <m/>
    <m/>
    <m/>
    <m/>
  </r>
  <r>
    <s v="INNOBING GLOBAL CONSULTING, S.L."/>
    <m/>
    <m/>
    <x v="4"/>
    <s v="11-03 960 709 895 -Me atiende Salva comenta que el CEO está reunido probar a llamar mañana sobre las 11h. Se anota mi email.  https://www.innobing.com/"/>
    <s v="Venta especialista"/>
    <m/>
    <s v="960 709 895 "/>
    <m/>
    <m/>
    <s v="A. Informáticos"/>
    <s v="B64169295 "/>
    <s v="Servicios IT (mantenimiento/soporte, consultoría, infra, cloud) orientados a negocio/PYME. "/>
    <m/>
    <m/>
    <m/>
    <m/>
    <m/>
    <m/>
    <m/>
    <m/>
    <m/>
    <m/>
    <m/>
    <m/>
    <m/>
    <m/>
    <m/>
    <m/>
    <m/>
    <m/>
    <m/>
    <m/>
    <m/>
    <m/>
    <m/>
    <m/>
    <m/>
    <m/>
    <m/>
    <m/>
  </r>
  <r>
    <s v="Dolbuck, S.L."/>
    <m/>
    <m/>
    <x v="2"/>
    <s v="11-03 900 52 52 45 -Me atiende gk comenta que el encargado es Adrián probar a llamar sobre las 16h.  https://dolbuck.net/ 900 52 52 45-Comenta que llame a las 17h que el gerente está descansando. 900 52 52 45-No le interesa quiere que +O venda sus servicios no al revés."/>
    <s v="Venta especialista"/>
    <m/>
    <s v="900 52 52 45 "/>
    <m/>
    <m/>
    <s v="A. Informáticos"/>
    <s v="B98775398 "/>
    <s v="Mantenimiento informático para empresas + software/servicios digitales B2B. "/>
    <m/>
    <m/>
    <m/>
    <m/>
    <m/>
    <m/>
    <m/>
    <m/>
    <m/>
    <m/>
    <m/>
    <m/>
    <m/>
    <m/>
    <m/>
    <m/>
    <m/>
    <m/>
    <m/>
    <m/>
    <m/>
    <m/>
    <m/>
    <m/>
    <m/>
    <m/>
    <m/>
    <m/>
  </r>
  <r>
    <s v="BCS data 11 Aplicaciones, S.L."/>
    <m/>
    <m/>
    <x v="2"/>
    <s v="11-03 911 45 48 58-Gk comenta que no están interesados porque tuvieron una mala experiencia con +O como clientes. https://bcsdata.com/"/>
    <s v="Venta especialista"/>
    <m/>
    <s v="911 45 48 58 "/>
    <m/>
    <m/>
    <s v="A. Informáticos"/>
    <s v="B91680702 "/>
    <s v="Ciberseguridad para empresas (servicios como análisis de vulnerabilidades, pentesting, etc.). "/>
    <m/>
    <m/>
    <m/>
    <m/>
    <m/>
    <m/>
    <m/>
    <m/>
    <m/>
    <m/>
    <m/>
    <m/>
    <m/>
    <m/>
    <m/>
    <m/>
    <m/>
    <m/>
    <m/>
    <m/>
    <m/>
    <m/>
    <m/>
    <m/>
    <m/>
    <m/>
    <m/>
    <m/>
  </r>
  <r>
    <s v="IBÉRICA INFOCOMPUTER, S.L.U."/>
    <m/>
    <m/>
    <x v="2"/>
    <s v="11-03 913 188 914-Me atiende responsable de compras no están interesados su fuerte es venta de equipos reacondicionados."/>
    <s v="Venta especialista"/>
    <m/>
    <s v="913 188 914 "/>
    <m/>
    <m/>
    <s v="A. Informáticos"/>
    <s v="B93623510 "/>
    <s v="Software CRM/ERP y programas de gestión para empresas (operación en varias ciudades). "/>
    <m/>
    <m/>
    <m/>
    <m/>
    <m/>
    <m/>
    <m/>
    <m/>
    <m/>
    <m/>
    <m/>
    <m/>
    <m/>
    <m/>
    <m/>
    <m/>
    <m/>
    <m/>
    <m/>
    <m/>
    <m/>
    <m/>
    <m/>
    <m/>
    <m/>
    <m/>
    <m/>
    <m/>
  </r>
  <r>
    <s v="INSERPAL S.L.U."/>
    <m/>
    <m/>
    <x v="4"/>
    <s v="11-03  Me atiende Fátima comenta que mandemos primero email para una primera toma de contacto pendiente de enviar a inserpal@inserpal.com Att. Fátima Volver a llamar semana que viene. https://inserpal.com/"/>
    <s v="Venta especialista"/>
    <m/>
    <s v="917 771 024"/>
    <m/>
    <m/>
    <s v="A. Informáticos"/>
    <s v="B84425420 "/>
    <s v="Reparación y mantenimiento de equipamiento informático; actividad ligada a informática/equipos. "/>
    <m/>
    <m/>
    <m/>
    <m/>
    <m/>
    <m/>
    <m/>
    <m/>
    <m/>
    <m/>
    <m/>
    <m/>
    <m/>
    <m/>
    <m/>
    <m/>
    <m/>
    <m/>
    <m/>
    <m/>
    <m/>
    <m/>
    <m/>
    <m/>
    <m/>
    <m/>
    <m/>
    <m/>
  </r>
  <r>
    <s v="Metaprotec (Soluciones Tecnológicas de Información, Comunicación y Seguridad, S.L.)"/>
    <m/>
    <m/>
    <x v="4"/>
    <s v="11-03 955 73 13 30 - Gk Vanesa me facilita el tlf 683110969 José Manuel serrano. 683110969-No disponible https://metaprotec.com/"/>
    <s v="Venta especialista"/>
    <m/>
    <s v="955 73 13 30"/>
    <m/>
    <m/>
    <s v="A. Informáticos"/>
    <s v="B79298204"/>
    <s v="Ingeniería/automatización y mantenimiento (empresa técnica industrial)."/>
    <m/>
    <m/>
    <m/>
    <m/>
    <m/>
    <m/>
    <m/>
    <m/>
    <m/>
    <m/>
    <m/>
    <m/>
    <m/>
    <m/>
    <m/>
    <m/>
    <m/>
    <m/>
    <m/>
    <m/>
    <m/>
    <m/>
    <m/>
    <m/>
    <m/>
    <m/>
    <m/>
    <m/>
  </r>
  <r>
    <s v="INFARMADE SL"/>
    <m/>
    <m/>
    <x v="3"/>
    <s v="11-03 Desarrollan formulas farmacéutica, actividad no relacionada para ser partners."/>
    <s v="Venta especialista"/>
    <m/>
    <s v="954 982 319"/>
    <m/>
    <m/>
    <s v="A. Informáticos"/>
    <s v="B13941364"/>
    <s v="Ciberseguridad y servicios TI gestionados para empresas."/>
    <m/>
    <m/>
    <m/>
    <m/>
    <m/>
    <m/>
    <m/>
    <m/>
    <m/>
    <m/>
    <m/>
    <m/>
    <m/>
    <m/>
    <m/>
    <m/>
    <m/>
    <m/>
    <m/>
    <m/>
    <m/>
    <m/>
    <m/>
    <m/>
    <m/>
    <m/>
    <m/>
    <m/>
  </r>
  <r>
    <s v="Infosolutions &amp; Internet Services S.L. (soluciones.si)"/>
    <m/>
    <m/>
    <x v="4"/>
    <s v="11-03  911 599 883- Me atienden de administración comenta que la vía de contacto para partners es vía email pendiente de enviar a sergiolopez@soluciones.si "/>
    <s v="Venta especialista"/>
    <m/>
    <s v="911 599 883"/>
    <m/>
    <m/>
    <s v="A. Informáticos"/>
    <s v="B91565424"/>
    <s v="Servicios tecnológicos y soporte IT para empresas."/>
    <m/>
    <m/>
    <m/>
    <m/>
    <m/>
    <m/>
    <m/>
    <m/>
    <m/>
    <m/>
    <m/>
    <m/>
    <m/>
    <m/>
    <m/>
    <m/>
    <m/>
    <m/>
    <m/>
    <m/>
    <m/>
    <m/>
    <m/>
    <m/>
    <m/>
    <m/>
    <m/>
    <m/>
  </r>
  <r>
    <s v="HIPERTECNO S.L."/>
    <m/>
    <m/>
    <x v="3"/>
    <s v="11-03 91 935 64 64-No disponible. 667536000-No disponible. 12-03 91 935 64 64-No disponible. 13-03 91 935 64 64-No disponible. 16-03 91 935 64 64-No disponible."/>
    <s v="Venta especialista"/>
    <m/>
    <s v="91 935 64 64"/>
    <m/>
    <m/>
    <s v="A. Informáticos"/>
    <s v="B85874287"/>
    <s v="Consultoría tecnológica, sistemas y soporte IT para PYMEs."/>
    <m/>
    <m/>
    <m/>
    <m/>
    <m/>
    <m/>
    <m/>
    <m/>
    <m/>
    <m/>
    <m/>
    <m/>
    <m/>
    <m/>
    <m/>
    <m/>
    <m/>
    <m/>
    <m/>
    <m/>
    <m/>
    <m/>
    <m/>
    <m/>
    <m/>
    <m/>
    <m/>
    <m/>
  </r>
  <r>
    <s v="Proyectos y Soluciones Index S.L. (Grupo Index)"/>
    <m/>
    <m/>
    <x v="3"/>
    <s v="11-03 Actividad registrada  relacionada con construcción y promoción inmobiliaria.  https://grupoindexmadrid.com/"/>
    <s v="Venta especialista"/>
    <m/>
    <s v="662 66 54 30"/>
    <m/>
    <m/>
    <s v="A. Informáticos"/>
    <s v="B81286437"/>
    <s v="Mantenimiento informático y soporte técnico a empresas."/>
    <m/>
    <m/>
    <m/>
    <m/>
    <m/>
    <m/>
    <m/>
    <m/>
    <m/>
    <m/>
    <m/>
    <m/>
    <m/>
    <m/>
    <m/>
    <m/>
    <m/>
    <m/>
    <m/>
    <m/>
    <m/>
    <m/>
    <m/>
    <m/>
    <m/>
    <m/>
    <m/>
    <m/>
  </r>
  <r>
    <s v="Vegul, S.L."/>
    <m/>
    <m/>
    <x v="2"/>
    <s v="11-03 96 350 90 87-La persona que me atiende comenta que no están interesados en colaborar."/>
    <s v="Venta especialista"/>
    <m/>
    <s v="96 350 90 87"/>
    <m/>
    <m/>
    <s v="A. Informáticos"/>
    <s v="B85773356"/>
    <s v="Proyectos tecnológicos y servicios IT para empresas."/>
    <m/>
    <m/>
    <m/>
    <m/>
    <m/>
    <m/>
    <m/>
    <m/>
    <m/>
    <m/>
    <m/>
    <m/>
    <m/>
    <m/>
    <m/>
    <m/>
    <m/>
    <m/>
    <m/>
    <m/>
    <m/>
    <m/>
    <m/>
    <m/>
    <m/>
    <m/>
    <m/>
    <m/>
  </r>
  <r>
    <s v="Formació Reparació i Venda S.L. (Innovant)"/>
    <m/>
    <m/>
    <x v="4"/>
    <s v="11-03 96 204 71 17-Me atiende Emilio comenta que mandemos porfolio a  compras@innovant.es sin. Att y él se lo rebota a Santi."/>
    <s v="Venta especialista"/>
    <m/>
    <s v="96 204 71 17"/>
    <m/>
    <m/>
    <s v="A. Informáticos"/>
    <s v="B96129366"/>
    <s v="Sistemas, mantenimiento informático y software empresarial."/>
    <m/>
    <m/>
    <m/>
    <m/>
    <m/>
    <m/>
    <m/>
    <m/>
    <m/>
    <m/>
    <m/>
    <m/>
    <m/>
    <m/>
    <m/>
    <m/>
    <m/>
    <m/>
    <m/>
    <m/>
    <m/>
    <m/>
    <m/>
    <m/>
    <m/>
    <m/>
    <m/>
    <m/>
  </r>
  <r>
    <s v="NRDmultimedia, S.L."/>
    <m/>
    <m/>
    <x v="4"/>
    <s v="11-03 932 238 000-Me atiende Mónica de recepción comenta que Albert reverte director esta reunido volver a llamar 15:30h. Cierran a las 18h. . 932 238 000-No se encuentra Albert gk comenta que pruebe a llamar más tarde. 932 238 000-No disponible. 17-03 932 238 000-Me tiende Gk Mónica intenta pasarme pero Albert está reunido. _x000a__x0009_"/>
    <s v="Venta especialista"/>
    <m/>
    <s v="932 238 000"/>
    <m/>
    <m/>
    <s v="A. Informáticos"/>
    <s v="B98021900"/>
    <s v="Mantenimiento IT para empresas (red, backup, antivirus, soporte)."/>
    <m/>
    <m/>
    <m/>
    <m/>
    <m/>
    <m/>
    <m/>
    <m/>
    <m/>
    <m/>
    <m/>
    <m/>
    <m/>
    <m/>
    <m/>
    <m/>
    <m/>
    <m/>
    <m/>
    <m/>
    <m/>
    <m/>
    <m/>
    <m/>
    <m/>
    <m/>
    <m/>
    <m/>
  </r>
  <r>
    <s v="Balmes Aplicacions 92, S.L."/>
    <m/>
    <m/>
    <x v="3"/>
    <s v="11-03 930 137 206-Tlf no existe o no está disponible. 615 200 881- No disponible. 12-03 615 200 881- No disponible. 13-03 615 200 881- No disponible.16-03 615 200 881"/>
    <s v="Venta especialista"/>
    <m/>
    <s v="930 137 206"/>
    <m/>
    <m/>
    <s v="A. Informáticos"/>
    <s v="B60236817"/>
    <s v="Servicios tecnológicos y digitales para empresas."/>
    <m/>
    <m/>
    <m/>
    <m/>
    <m/>
    <m/>
    <m/>
    <m/>
    <m/>
    <m/>
    <m/>
    <m/>
    <m/>
    <m/>
    <m/>
    <m/>
    <m/>
    <m/>
    <m/>
    <m/>
    <m/>
    <m/>
    <m/>
    <m/>
    <m/>
    <m/>
    <m/>
    <m/>
  </r>
  <r>
    <s v="Cositt Projects S.L."/>
    <m/>
    <m/>
    <x v="4"/>
    <s v="11-03 952 385 708- Me atiende gk Maribel comenta que el responsable no se encuentra que mandemos modelo pendiente de enviar a info@cositt.com sin att."/>
    <s v="Venta especialista"/>
    <m/>
    <s v="952 385 708"/>
    <m/>
    <m/>
    <s v="A. Informáticos"/>
    <s v="B60190659"/>
    <s v="Aplicaciones, soporte y servicios informáticos empresariales."/>
    <m/>
    <m/>
    <m/>
    <m/>
    <m/>
    <m/>
    <m/>
    <m/>
    <m/>
    <m/>
    <m/>
    <m/>
    <m/>
    <m/>
    <m/>
    <m/>
    <m/>
    <m/>
    <m/>
    <m/>
    <m/>
    <m/>
    <m/>
    <m/>
    <m/>
    <m/>
    <m/>
    <m/>
  </r>
  <r>
    <s v="INNOVACION INFORMATICA YNTEGRA2 S.L. (Yntegra2)"/>
    <m/>
    <m/>
    <x v="1"/>
    <s v="11-03 931 980 279-No disponible. https://www.yntegra2.es/ 11-03 931 980 279-Me atiende gk comenta que estos temas tiene que ser vía email pendiente de mandar modelo a info@yntegra2.es sin att. "/>
    <s v="Venta especialista"/>
    <m/>
    <s v="931 980 279"/>
    <m/>
    <m/>
    <s v="A. Informáticos"/>
    <s v="B65997389"/>
    <s v="Servicios informáticos e integración de sistemas para empresas (infraestructura, soporte, innovación tecnológica)."/>
    <m/>
    <m/>
    <m/>
    <m/>
    <m/>
    <m/>
    <m/>
    <m/>
    <m/>
    <m/>
    <m/>
    <m/>
    <m/>
    <m/>
    <m/>
    <m/>
    <m/>
    <m/>
    <m/>
    <m/>
    <m/>
    <m/>
    <m/>
    <m/>
    <m/>
    <m/>
    <m/>
    <m/>
  </r>
  <r>
    <s v="LISOT, S.L."/>
    <m/>
    <m/>
    <x v="14"/>
    <s v="11-03 93 266 24 03-Me atiende Ignacio el gerente pendiente de mandar convocatoria reunión para martes 17 a las 17h isotilla@lisots.com Att. Ignacio"/>
    <s v="Venta especialista"/>
    <m/>
    <s v="93 266 24 03"/>
    <m/>
    <m/>
    <s v="A. Informáticos"/>
    <s v="B58495425"/>
    <s v="Mantenimiento informático y ciberseguridad para PYMEs (servicios IT gestionados)."/>
    <m/>
    <m/>
    <m/>
    <m/>
    <m/>
    <m/>
    <m/>
    <m/>
    <m/>
    <m/>
    <m/>
    <m/>
    <m/>
    <m/>
    <m/>
    <m/>
    <m/>
    <m/>
    <m/>
    <m/>
    <m/>
    <m/>
    <m/>
    <m/>
    <m/>
    <m/>
    <m/>
    <m/>
  </r>
  <r>
    <s v="IBERICA INFOCOMPUTER, S.L.U. (Info-Computer)"/>
    <m/>
    <m/>
    <x v="0"/>
    <s v="11-03 LEAD DUPLICADO 1901"/>
    <s v="Venta especialista"/>
    <m/>
    <s v="913 188 914"/>
    <m/>
    <m/>
    <s v="A. Informáticos"/>
    <s v="B84425420"/>
    <s v="Venta de equipamiento informático y servicios técnicos a empresas."/>
    <m/>
    <m/>
    <m/>
    <m/>
    <m/>
    <m/>
    <m/>
    <m/>
    <m/>
    <m/>
    <m/>
    <m/>
    <m/>
    <m/>
    <m/>
    <m/>
    <m/>
    <m/>
    <m/>
    <m/>
    <m/>
    <m/>
    <m/>
    <m/>
    <m/>
    <m/>
    <m/>
    <m/>
  </r>
  <r>
    <s v="TRITÓN SISTEMAS DE INFORMACIÓN Y TELECOMUNICACIONES, S.L."/>
    <m/>
    <m/>
    <x v="3"/>
    <s v="11-03 910 05 87 88-No disponible. 12-03 910 05 87 88-No disponible. 13-03 910 05 87 88-No disponible.16-03 910 05 87 88-No disponible. _x000a_17-03 910 05 87 88-No disponible.20-03 910 05 87 88-No disponible._x000a_"/>
    <s v="Venta especialista"/>
    <m/>
    <s v="910 05 87 88"/>
    <m/>
    <m/>
    <s v="A. Informáticos"/>
    <s v="B83288578"/>
    <s v="Servicios IT y telecomunicaciones para empresas (infraestructura y comunicaciones)."/>
    <m/>
    <m/>
    <m/>
    <m/>
    <m/>
    <m/>
    <m/>
    <m/>
    <m/>
    <m/>
    <m/>
    <m/>
    <m/>
    <m/>
    <m/>
    <m/>
    <m/>
    <m/>
    <m/>
    <m/>
    <m/>
    <m/>
    <m/>
    <m/>
    <m/>
    <m/>
    <m/>
    <m/>
  </r>
  <r>
    <s v="AELIS CONSULTING, S.L."/>
    <m/>
    <m/>
    <x v="4"/>
    <s v="11-03 917 359 020-No disponible. 933 80 08 52-Me atiende Paula de atencion al cliente comenta que mandemos porfolio pendiente de enviar a atencionalcliente@aelis.es sin att. "/>
    <s v="Venta especialista"/>
    <m/>
    <s v="917 359 020"/>
    <m/>
    <m/>
    <s v="A. Informáticos"/>
    <s v="B84416783"/>
    <s v="Consultoría tecnológica y servicios IT para empresas."/>
    <m/>
    <m/>
    <m/>
    <m/>
    <m/>
    <m/>
    <m/>
    <m/>
    <m/>
    <m/>
    <m/>
    <m/>
    <m/>
    <m/>
    <m/>
    <m/>
    <m/>
    <m/>
    <m/>
    <m/>
    <m/>
    <m/>
    <m/>
    <m/>
    <m/>
    <m/>
    <m/>
    <m/>
  </r>
  <r>
    <s v="SITELCOM COMUNICACIONES SL"/>
    <m/>
    <m/>
    <x v="4"/>
    <s v="12-03 954282042- No disponible sitelcom.es 13-03 954282042- No disponible 16-03 954282042- Me atiende Gk que hoy no puede pasarme que responsable Domingo , esta muy atareado probar mañana a llamar sobre las 9h  sitelcom.es"/>
    <s v="Venta especialista"/>
    <m/>
    <n v="954282042"/>
    <m/>
    <m/>
    <s v="A. Informáticos"/>
    <s v="B90323569"/>
    <s v="Servicios informáticos a empresas, soporte técnico, mantenimiento y redes"/>
    <m/>
    <m/>
    <m/>
    <m/>
    <m/>
    <m/>
    <m/>
    <m/>
    <m/>
    <m/>
    <m/>
    <m/>
    <m/>
    <m/>
    <m/>
    <m/>
    <m/>
    <m/>
    <m/>
    <m/>
    <m/>
    <m/>
    <m/>
    <m/>
    <m/>
    <m/>
    <m/>
    <m/>
  </r>
  <r>
    <s v="AIDEEA INTELLIGENCE SL"/>
    <m/>
    <m/>
    <x v="11"/>
    <s v="12-03 600378120- Me atiende Miguel responsable pendiente de mandar convocatoria para martes 17 a las 11h. miguel.perez@aideea.es Att. Miguel."/>
    <s v="Venta especialista"/>
    <m/>
    <n v="600378120"/>
    <m/>
    <m/>
    <s v="A. Informáticos"/>
    <s v="B26654863"/>
    <s v="Servicios IT integrales para pymes, cloud, servidores, backup y redes"/>
    <m/>
    <m/>
    <m/>
    <m/>
    <m/>
    <m/>
    <m/>
    <m/>
    <m/>
    <m/>
    <m/>
    <m/>
    <m/>
    <m/>
    <m/>
    <m/>
    <m/>
    <m/>
    <m/>
    <m/>
    <m/>
    <m/>
    <m/>
    <m/>
    <m/>
    <m/>
    <m/>
    <m/>
  </r>
  <r>
    <s v="SOLUCIÓN INFORMÁTICA A MEDIDA SL"/>
    <m/>
    <m/>
    <x v="2"/>
    <s v="13-03 913052604-No disponible. www.solucionessl.com 16-03 913052604-No disponible 17-03 913052604-Gk comenta que no están interesados en ser partners, que le tienen dicho de gerencia que no atienda estás llamadas. www.solucionessl.com"/>
    <s v="Venta especialista"/>
    <m/>
    <n v="913052604"/>
    <m/>
    <m/>
    <s v="A. Informáticos"/>
    <s v="B80059421"/>
    <s v="Desarrollo software y ERP para pymes, apps y soporte informático"/>
    <m/>
    <m/>
    <m/>
    <m/>
    <m/>
    <m/>
    <m/>
    <m/>
    <m/>
    <m/>
    <m/>
    <m/>
    <m/>
    <m/>
    <m/>
    <m/>
    <m/>
    <m/>
    <m/>
    <m/>
    <m/>
    <m/>
    <m/>
    <m/>
    <m/>
    <m/>
    <m/>
    <m/>
  </r>
  <r>
    <s v="MORCAM SYSTEM SL"/>
    <m/>
    <m/>
    <x v="1"/>
    <s v="13-03 934105302-No disponible. www.morcam.es 16-03 934105302-No disponible 17-03 934105302-No disponible 20-03 934105302-No disponible."/>
    <s v="Venta especialista"/>
    <m/>
    <n v="934105302"/>
    <m/>
    <m/>
    <s v="A. Informáticos"/>
    <s v="B60435260"/>
    <s v="Consultoría informática y soluciones TI integrales para empresas"/>
    <m/>
    <m/>
    <m/>
    <m/>
    <m/>
    <m/>
    <m/>
    <m/>
    <m/>
    <m/>
    <m/>
    <m/>
    <m/>
    <m/>
    <m/>
    <m/>
    <m/>
    <m/>
    <m/>
    <m/>
    <m/>
    <m/>
    <m/>
    <m/>
    <m/>
    <m/>
    <m/>
    <m/>
  </r>
  <r>
    <s v="VERIDATA SL"/>
    <m/>
    <m/>
    <x v="1"/>
    <s v="13-03 914777048-No disponible /www.veridata.es 16-03 914777048-Me atiende gk comenta que es un centro de trabajo únicamente que para tema gestión hay que llamar a central que está en Granada."/>
    <s v="Venta especialista"/>
    <m/>
    <n v="914777048"/>
    <m/>
    <m/>
    <s v="A. Informáticos"/>
    <s v="B28502102"/>
    <s v="Digitalización documental, desarrollo software y servicios tecnológicos"/>
    <m/>
    <m/>
    <m/>
    <m/>
    <m/>
    <m/>
    <m/>
    <m/>
    <m/>
    <m/>
    <m/>
    <m/>
    <m/>
    <m/>
    <m/>
    <m/>
    <m/>
    <m/>
    <m/>
    <m/>
    <m/>
    <m/>
    <m/>
    <m/>
    <m/>
    <m/>
    <m/>
    <m/>
  </r>
  <r>
    <s v="REDMAN TH, S.L."/>
    <m/>
    <m/>
    <x v="4"/>
    <s v="16-02 938100330-Me atiende gk comenta que para hablar con Dani es complicado pendiente mandar email a redman@redman.es Att. Compras Dani de la Torre, gk comenta que si le interesa nos contestará vía email."/>
    <s v="Venta especialista"/>
    <m/>
    <n v="938100330"/>
    <m/>
    <m/>
    <s v="A. Informáticos"/>
    <s v="B62156393"/>
    <s v="Servicios TIC para empresas: software a medida, soluciones IA, marketing digital, desarrollo web, aplicaciones a medida, sistemas y redes, telefonía IP y red services."/>
    <m/>
    <m/>
    <m/>
    <m/>
    <m/>
    <m/>
    <m/>
    <m/>
    <m/>
    <m/>
    <m/>
    <m/>
    <m/>
    <m/>
    <m/>
    <m/>
    <m/>
    <m/>
    <m/>
    <m/>
    <m/>
    <m/>
    <m/>
    <m/>
    <m/>
    <m/>
    <m/>
    <m/>
  </r>
  <r>
    <s v="ANEXIA TECNOLOGÍAS, S.L.U."/>
    <m/>
    <m/>
    <x v="4"/>
    <s v="16-03 934549092-No disponible. /www.anexia.es 16-03 934549092-Me atiende gk pendiente mandar porfolio a jmgomez@alquilerseguro.es sin Att. Si esán interesados nos contestan vía email."/>
    <s v="Venta especialista"/>
    <m/>
    <n v="934549092"/>
    <m/>
    <m/>
    <s v="A. Informáticos"/>
    <s v="B62982350"/>
    <s v="Consultoría de calidad y sistemas informáticos; soluciones de hardware y software a medida para pequeñas y medianas empresas."/>
    <m/>
    <m/>
    <m/>
    <m/>
    <m/>
    <m/>
    <m/>
    <m/>
    <m/>
    <m/>
    <m/>
    <m/>
    <m/>
    <m/>
    <m/>
    <m/>
    <m/>
    <m/>
    <m/>
    <m/>
    <m/>
    <m/>
    <m/>
    <m/>
    <m/>
    <m/>
    <m/>
    <m/>
  </r>
  <r>
    <s v="PRODASUR SOFTWARE Y SERVICIOS, S.L.L."/>
    <m/>
    <m/>
    <x v="4"/>
    <s v="16-03 952603770- No disponible. prodasur.es 16-03 952603770- Me atiende Antonio (Se llama igual que el gerente), pendiente mandar modelo a administracion@prodasur.es Att. Antonio, si está interesado nos contestan vía email.  prodasur.es"/>
    <s v="Venta especialista"/>
    <m/>
    <n v="952603770"/>
    <m/>
    <m/>
    <s v="A. Informáticos"/>
    <s v="B95656206"/>
    <s v="Software y servicios para empresa desde Málaga."/>
    <m/>
    <m/>
    <m/>
    <m/>
    <m/>
    <m/>
    <m/>
    <m/>
    <m/>
    <m/>
    <m/>
    <m/>
    <m/>
    <m/>
    <m/>
    <m/>
    <m/>
    <m/>
    <m/>
    <m/>
    <m/>
    <m/>
    <m/>
    <m/>
    <m/>
    <m/>
    <m/>
    <m/>
  </r>
  <r>
    <s v="TREVENQUE SISTEMAS DE INFORMACIÓN, S.L.U."/>
    <m/>
    <m/>
    <x v="4"/>
    <s v="16-03 958183030-Me atiende gk Herminia pendiente mandar modelo a consultor@trevenque.es Att. Herminia www.trevenque.es "/>
    <s v="Venta especialista"/>
    <m/>
    <n v="958183030"/>
    <m/>
    <m/>
    <s v="A. Informáticos"/>
    <s v="B18316828"/>
    <s v="Servicios y soluciones tecnológicas para pymes; la compañía indica que nació para ayudar a las pymes a incorporar la informática a su negocio."/>
    <m/>
    <m/>
    <m/>
    <m/>
    <m/>
    <m/>
    <m/>
    <m/>
    <m/>
    <m/>
    <m/>
    <m/>
    <m/>
    <m/>
    <m/>
    <m/>
    <m/>
    <m/>
    <m/>
    <m/>
    <m/>
    <m/>
    <m/>
    <m/>
    <m/>
    <m/>
    <m/>
    <m/>
  </r>
  <r>
    <s v="FORMATIX INFORMÁTICA 2.0"/>
    <m/>
    <m/>
    <x v="1"/>
    <s v="16-03 934334021-No disponible. http://www.formatix.es/  17-03 934334021-No disponible 20-03 934334021-No disponible."/>
    <s v="Venta especialista"/>
    <m/>
    <n v="934334021"/>
    <m/>
    <m/>
    <s v="A. Informáticos"/>
    <s v="B65369746"/>
    <s v="Servicios y soluciones informáticas para pequeñas y medianas empresas: sistemas y redes, diseño web, marketing en internet, e-commerce y consultoría TIC."/>
    <m/>
    <m/>
    <m/>
    <m/>
    <m/>
    <m/>
    <m/>
    <m/>
    <m/>
    <m/>
    <m/>
    <m/>
    <m/>
    <m/>
    <m/>
    <m/>
    <m/>
    <m/>
    <m/>
    <m/>
    <m/>
    <m/>
    <m/>
    <m/>
    <m/>
    <m/>
    <m/>
    <m/>
  </r>
  <r>
    <s v="LEMON COMPUTER S.L."/>
    <m/>
    <m/>
    <x v="1"/>
    <s v="16-03 915021676-Fuera de horario. www.lemon.es 17-03 915021676-No disponible  20-03 915021676-No disponible"/>
    <s v="Venta especialista"/>
    <m/>
    <n v="915021676"/>
    <m/>
    <m/>
    <s v="A. Informáticos"/>
    <s v="B81357568"/>
    <s v="Soporte y servicios informáticos para empresas y pymes; orientados a mejorar rendimiento y seguridad"/>
    <m/>
    <m/>
    <m/>
    <m/>
    <m/>
    <m/>
    <m/>
    <m/>
    <m/>
    <m/>
    <m/>
    <m/>
    <m/>
    <m/>
    <m/>
    <m/>
    <m/>
    <m/>
    <m/>
    <m/>
    <m/>
    <m/>
    <m/>
    <m/>
    <m/>
    <m/>
    <m/>
    <m/>
  </r>
  <r>
    <s v="ADVENTUS 77 SOLUCIONES PROFESIONALES S.L."/>
    <m/>
    <m/>
    <x v="4"/>
    <s v="16-03 957048213- Me atiende gk Eva lo comenta con gerencia volver a llamar mañana sobre 12-13h.  adventus77.es 17-03 957048213- No disponible."/>
    <s v="Venta especialista"/>
    <m/>
    <n v="957048213"/>
    <m/>
    <m/>
    <s v="A. Informáticos"/>
    <s v="B56109648"/>
    <s v="Seguridad, conectividad y mantenimiento informático para pymes"/>
    <m/>
    <m/>
    <m/>
    <m/>
    <m/>
    <m/>
    <m/>
    <m/>
    <m/>
    <m/>
    <m/>
    <m/>
    <m/>
    <m/>
    <m/>
    <m/>
    <m/>
    <m/>
    <m/>
    <m/>
    <m/>
    <m/>
    <m/>
    <m/>
    <m/>
    <m/>
    <m/>
    <m/>
  </r>
  <r>
    <s v="MICRO CAD INFORMATICA S.L."/>
    <m/>
    <m/>
    <x v="4"/>
    <s v="16-03 952600870- No disponible. www.microcad.es 17-03 952600870- Gk me atiende se anota mis datos responsable es Guillermo. "/>
    <s v="Venta especialista"/>
    <m/>
    <n v="952600870"/>
    <m/>
    <m/>
    <s v="A. Informáticos"/>
    <s v="B29627510"/>
    <s v="Infraestructura TI para pymes y servicio de mantenimiento informático preventivo"/>
    <m/>
    <m/>
    <m/>
    <m/>
    <m/>
    <m/>
    <m/>
    <m/>
    <m/>
    <m/>
    <m/>
    <m/>
    <m/>
    <m/>
    <m/>
    <m/>
    <m/>
    <m/>
    <m/>
    <m/>
    <m/>
    <m/>
    <m/>
    <m/>
    <m/>
    <m/>
    <m/>
    <m/>
  </r>
  <r>
    <s v="PISTA CERO S.L."/>
    <m/>
    <m/>
    <x v="1"/>
    <s v="17-03 935059400- Gk comenta que el dtp. Correcto es administración volver a llamar en un rato  https://pistacero.es/ 935059400-No disponible."/>
    <s v="Venta especialista"/>
    <m/>
    <n v="935059400"/>
    <m/>
    <m/>
    <s v="A. Informáticos"/>
    <s v="B58790122"/>
    <s v="Soluciones y servicios informáticos para empresas: seguridad, backup, cloud, virtualización, Microsoft 365 y telefonía IP"/>
    <m/>
    <m/>
    <m/>
    <m/>
    <m/>
    <m/>
    <m/>
    <m/>
    <m/>
    <m/>
    <m/>
    <m/>
    <m/>
    <m/>
    <m/>
    <m/>
    <m/>
    <m/>
    <m/>
    <m/>
    <m/>
    <m/>
    <m/>
    <m/>
    <m/>
    <m/>
    <m/>
    <m/>
  </r>
  <r>
    <s v="JSMINFOREDES S.L."/>
    <m/>
    <m/>
    <x v="4"/>
    <s v="17-03 937416923-No disponible. https://jsm-consultoria-tecnologica.es/ 17-03 937416923-Volver a llamar mañana preguntar por José . https://jsm-consultoria-tecnologica.es/_x000a_"/>
    <s v="Venta especialista"/>
    <m/>
    <n v="937416923"/>
    <m/>
    <m/>
    <s v="A. Informáticos"/>
    <s v="B65325227"/>
    <s v="Servicios informáticos integrales para empresas: mantenimiento, cloud, ciberseguridad para pymes, hosting y WiFi profesional"/>
    <m/>
    <m/>
    <m/>
    <m/>
    <m/>
    <m/>
    <m/>
    <m/>
    <m/>
    <m/>
    <m/>
    <m/>
    <m/>
    <m/>
    <m/>
    <m/>
    <m/>
    <m/>
    <m/>
    <m/>
    <m/>
    <m/>
    <m/>
    <m/>
    <m/>
    <m/>
    <m/>
    <m/>
  </r>
  <r>
    <s v="SUITELOOP SOFTWARE PARA PYMES Y DESPACHOS, S.L."/>
    <m/>
    <m/>
    <x v="1"/>
    <s v="17-03 918771339-No disponible. https://suiteloop.es/ 20-03 918771339-No disponible. "/>
    <s v="Venta especialista"/>
    <m/>
    <n v="918771339"/>
    <m/>
    <m/>
    <s v="A. Informáticos"/>
    <s v="B83575472"/>
    <s v="Software y soluciones digitales para pymes y despachos; automatización y transformación digital"/>
    <m/>
    <m/>
    <m/>
    <m/>
    <m/>
    <m/>
    <m/>
    <m/>
    <m/>
    <m/>
    <m/>
    <m/>
    <m/>
    <m/>
    <m/>
    <m/>
    <m/>
    <m/>
    <m/>
    <m/>
    <m/>
    <m/>
    <m/>
    <m/>
    <m/>
    <m/>
    <m/>
    <m/>
  </r>
  <r>
    <s v="INNOVA TELECOM, S.L. (ITSOFT)"/>
    <m/>
    <m/>
    <x v="14"/>
    <s v="  https://itsoft.es/ 17-03 955087700-Rosa de dto de soporte, se anota mis datos para que el responsable me llame cuando termine la reunión.  https://itsoft.es/ ya colaboran con +O pero otro tipo de modelo con José Manuel Sierra, pendiente mandar convocatoria mañana día 18 a las 12h. A jc.jimenez@itsoft.es Att. José Carlos Jiménez. "/>
    <s v="Venta especialista"/>
    <m/>
    <n v="955087700"/>
    <m/>
    <m/>
    <s v="A. Informáticos"/>
    <s v="B91266833"/>
    <s v="Diseño y desarrollo de aplicaciones móviles para empresas y soluciones tecnológicas por sectores"/>
    <m/>
    <m/>
    <m/>
    <m/>
    <m/>
    <m/>
    <m/>
    <m/>
    <m/>
    <m/>
    <m/>
    <m/>
    <m/>
    <m/>
    <m/>
    <m/>
    <m/>
    <m/>
    <m/>
    <m/>
    <m/>
    <m/>
    <m/>
    <m/>
    <m/>
    <m/>
    <m/>
    <m/>
  </r>
  <r>
    <s v="UTILIDADES FYPAC, S.L. (Easy Software)"/>
    <m/>
    <m/>
    <x v="4"/>
    <s v="17-03 963208383- Me atiende José Ortiz, comenta que estoy llamando a Valencia están en fallas, comenta que le llame el martes 24 10h-10:30 "/>
    <s v="Venta especialista"/>
    <m/>
    <n v="963208383"/>
    <m/>
    <m/>
    <s v="A. Informáticos"/>
    <s v="B98224520"/>
    <s v="ERP en la nube y software de gestión para pymes, transporte y asociaciones"/>
    <m/>
    <m/>
    <m/>
    <m/>
    <m/>
    <m/>
    <m/>
    <m/>
    <m/>
    <m/>
    <m/>
    <m/>
    <m/>
    <m/>
    <m/>
    <m/>
    <m/>
    <m/>
    <m/>
    <m/>
    <m/>
    <m/>
    <m/>
    <m/>
    <m/>
    <m/>
    <m/>
    <m/>
  </r>
  <r>
    <s v="CEESI ASESORES, S.L. (AHORA)"/>
    <m/>
    <m/>
    <x v="4"/>
    <s v="17-03 963021000 Me atiende Esperanza agente telefónico IA, me pasa con un compañero de dto comercial, comenta que están en fallas pendiente llamar a patir del lunes 23 y preguntar por Rafa  https://www.ahora.es/"/>
    <s v="Venta especialista"/>
    <m/>
    <n v="963021000"/>
    <m/>
    <m/>
    <s v="A. Informáticos"/>
    <s v="B96184478"/>
    <s v="Software de gestión y ERP para pymes y autónomos"/>
    <m/>
    <m/>
    <m/>
    <m/>
    <m/>
    <m/>
    <m/>
    <m/>
    <m/>
    <m/>
    <m/>
    <m/>
    <m/>
    <m/>
    <m/>
    <m/>
    <m/>
    <m/>
    <m/>
    <m/>
    <m/>
    <m/>
    <m/>
    <m/>
    <m/>
    <m/>
    <m/>
    <m/>
  </r>
  <r>
    <s v="MANSERVIC, S.L."/>
    <m/>
    <m/>
    <x v="4"/>
    <s v="17-03 913166234- Me atiende Andrea gk pendiente de mandar email a info@manservic.es sin att. Si les interesa contestan vía email. "/>
    <s v="Venta especialista"/>
    <m/>
    <n v="913166234"/>
    <m/>
    <m/>
    <s v="A. Informáticos"/>
    <s v="B83892836"/>
    <s v="Mantenimiento informático para pymes y micropymes, sistemas y redes, desarrollo de aplicaciones y soporte remoto"/>
    <m/>
    <m/>
    <m/>
    <m/>
    <m/>
    <m/>
    <m/>
    <m/>
    <m/>
    <m/>
    <m/>
    <m/>
    <m/>
    <m/>
    <m/>
    <m/>
    <m/>
    <m/>
    <m/>
    <m/>
    <m/>
    <m/>
    <m/>
    <m/>
    <m/>
    <m/>
    <m/>
    <m/>
  </r>
  <r>
    <s v="DCSEGURIDAD CONSULTORÍA IT &amp; CIBERSEGURIDAD SL"/>
    <m/>
    <m/>
    <x v="2"/>
    <s v="17-03 Me atiende responsable comenta que tiene sus propias soluciones y de momento no están interesados en ser partners. https://dcseguridad.es/"/>
    <s v="Venta especialista"/>
    <m/>
    <n v="910053662"/>
    <m/>
    <m/>
    <s v="A. Informáticos"/>
    <s v="B24931008"/>
    <s v="Consultoría IT y ciberseguridad para empresas y pymes"/>
    <m/>
    <m/>
    <m/>
    <m/>
    <m/>
    <m/>
    <m/>
    <m/>
    <m/>
    <m/>
    <m/>
    <m/>
    <m/>
    <m/>
    <m/>
    <m/>
    <m/>
    <m/>
    <m/>
    <m/>
    <m/>
    <m/>
    <m/>
    <m/>
    <m/>
    <m/>
    <m/>
    <m/>
  </r>
  <r>
    <s v="NARANJO CABALLERO SISTEMAS SL"/>
    <m/>
    <m/>
    <x v="4"/>
    <s v="17-03 955116970- Me atiende Isabel pendiente de mandar modelo a jnaranjo@ncsystems.es Att. Jorge Naranjo."/>
    <s v="Venta especialista"/>
    <m/>
    <n v="955116970"/>
    <m/>
    <m/>
    <s v="A. Informáticos"/>
    <s v="B91785154"/>
    <s v="Servicios IT y ciberseguridad gestionada para empresas"/>
    <m/>
    <m/>
    <m/>
    <m/>
    <m/>
    <m/>
    <m/>
    <m/>
    <m/>
    <m/>
    <m/>
    <m/>
    <m/>
    <m/>
    <m/>
    <m/>
    <m/>
    <m/>
    <m/>
    <m/>
    <m/>
    <m/>
    <m/>
    <m/>
    <m/>
    <m/>
    <m/>
    <m/>
  </r>
  <r>
    <s v="DAYANTEC SOLUCIONES INFORMÁTICAS SLU"/>
    <m/>
    <m/>
    <x v="2"/>
    <s v="17-03 931420376-No disponible. https://dayantec.es/ 20-03 931420376-Que le sale el numero como spam y que no me va hacer mucho caso. No colabora. https://dayantec.es/"/>
    <s v="Venta especialista"/>
    <m/>
    <n v="931420376"/>
    <m/>
    <m/>
    <s v="A. Informáticos"/>
    <s v="B64726912"/>
    <s v="Mantenimiento y soporte informático, seguridad, infraestructura y Microsoft 365"/>
    <m/>
    <m/>
    <m/>
    <m/>
    <m/>
    <m/>
    <m/>
    <m/>
    <m/>
    <m/>
    <m/>
    <m/>
    <m/>
    <m/>
    <m/>
    <m/>
    <m/>
    <m/>
    <m/>
    <m/>
    <m/>
    <m/>
    <m/>
    <m/>
    <m/>
    <m/>
    <m/>
    <m/>
  </r>
  <r>
    <s v="JF INFORMÁTICA SL"/>
    <m/>
    <m/>
    <x v="4"/>
    <s v="17-03 916637120-Me atiende David responsable al principio no estaba muy receptivo hasta que he enfocado el modelo colaborativo por soluciones digitales pendiente de mandar modelo a  davidjfinformatica.@jfinformatica.es ya colaboran con con otras operadoras comenta. Hace 8 años colaboró con nosotros y no estaba muy contentos."/>
    <s v="Venta especialista"/>
    <m/>
    <n v="916637120"/>
    <m/>
    <m/>
    <s v="A. Informáticos"/>
    <s v="B80658032"/>
    <s v="Asistencia informática para empresas: comunicaciones, ciberseguridad, nube, ERP y desarrollo web"/>
    <m/>
    <m/>
    <m/>
    <m/>
    <m/>
    <m/>
    <m/>
    <m/>
    <m/>
    <m/>
    <m/>
    <m/>
    <m/>
    <m/>
    <m/>
    <m/>
    <m/>
    <m/>
    <m/>
    <m/>
    <m/>
    <m/>
    <m/>
    <m/>
    <m/>
    <m/>
    <m/>
    <m/>
  </r>
  <r>
    <s v="AITANA MANAGEMENT SL"/>
    <m/>
    <m/>
    <x v="3"/>
    <s v="17-03 Lead duplicado Opentix mismo grupo lead 678"/>
    <s v="Venta especialista"/>
    <m/>
    <n v="963390290"/>
    <m/>
    <m/>
    <s v="A. Informáticos"/>
    <s v="B97618573"/>
    <s v="Software de gestión empresarial, ERP, CRM y soluciones Microsoft para pymes y medianas empresas"/>
    <m/>
    <m/>
    <m/>
    <m/>
    <m/>
    <m/>
    <m/>
    <m/>
    <m/>
    <m/>
    <m/>
    <m/>
    <m/>
    <m/>
    <m/>
    <m/>
    <m/>
    <m/>
    <m/>
    <m/>
    <m/>
    <m/>
    <m/>
    <m/>
    <m/>
    <m/>
    <m/>
    <m/>
  </r>
  <r>
    <s v="COMNET CONSULTORES INFORMÁTICOS, S.L."/>
    <m/>
    <m/>
    <x v="1"/>
    <s v="17-03 916308500-  Me comenta chico gk que va a preguntar a que dto. Dirigirme y termina colgando. www.comnetconsultores.es  916308500-No disponible- "/>
    <s v="Venta especialista"/>
    <m/>
    <n v="916308500"/>
    <m/>
    <m/>
    <s v="A. Informáticos"/>
    <s v="B82226382"/>
    <s v="Especialistas en tecnologías de la información para empresas; trabajan software de gestión, soluciones TIC y productos para pymes, autónomos y despachos"/>
    <m/>
    <m/>
    <m/>
    <m/>
    <m/>
    <m/>
    <m/>
    <m/>
    <m/>
    <m/>
    <m/>
    <m/>
    <m/>
    <m/>
    <m/>
    <m/>
    <m/>
    <m/>
    <m/>
    <m/>
    <m/>
    <m/>
    <m/>
    <m/>
    <m/>
    <m/>
    <m/>
    <m/>
  </r>
  <r>
    <s v="NETWORK SOLUTIONS CONTROL, S.L."/>
    <m/>
    <m/>
    <x v="4"/>
    <s v="17-03 900841454- Me atiende gk Arola se anota mis datos para que el dto. Correspondiente me contacten.  https://nscontrol.es/"/>
    <s v="Venta especialista"/>
    <m/>
    <n v="900841454"/>
    <m/>
    <m/>
    <s v="A. Informáticos"/>
    <s v="B85071819"/>
    <s v="Mantenimiento informático para empresas, portales corporativos, CRM y servicios informáticos"/>
    <m/>
    <m/>
    <m/>
    <m/>
    <m/>
    <m/>
    <m/>
    <m/>
    <m/>
    <m/>
    <m/>
    <m/>
    <m/>
    <m/>
    <m/>
    <m/>
    <m/>
    <m/>
    <m/>
    <m/>
    <m/>
    <m/>
    <m/>
    <m/>
    <m/>
    <m/>
    <m/>
    <m/>
  </r>
  <r>
    <s v="PYMESOFT VALLÉS, S.L."/>
    <m/>
    <m/>
    <x v="1"/>
    <s v="17-03 937252400-No disponible  https://www.pymesoft.es/ 20-03 937252400-No disponible  "/>
    <s v="Venta especialista"/>
    <m/>
    <n v="937252400"/>
    <m/>
    <m/>
    <s v="A. Informáticos"/>
    <s v="B63726772"/>
    <s v="Análisis, desarrollo y formación de soluciones empresariales, outsourcing, consultoría SAGE, e-commerce, SAT, SGA, CRM y digitalización para pequeñas empresas"/>
    <m/>
    <m/>
    <m/>
    <m/>
    <m/>
    <m/>
    <m/>
    <m/>
    <m/>
    <m/>
    <m/>
    <m/>
    <m/>
    <m/>
    <m/>
    <m/>
    <m/>
    <m/>
    <m/>
    <m/>
    <m/>
    <m/>
    <m/>
    <m/>
    <m/>
    <m/>
    <m/>
    <m/>
  </r>
  <r>
    <s v="ROIBAZ 2005, S.L."/>
    <m/>
    <m/>
    <x v="1"/>
    <s v="17-03 935343687-No disponible. https://abazal.es/ 20-03 935343687-No puede atenderme y me cuelga"/>
    <s v="Venta especialista"/>
    <m/>
    <n v="935343687"/>
    <m/>
    <m/>
    <s v="A. Informáticos"/>
    <s v="B63896153"/>
    <s v="Desarrollo y servicios informáticos, aplicaciones de fabricación propia, mantenimiento y soporte técnico, servidores, redes y copias de seguridad"/>
    <m/>
    <m/>
    <m/>
    <m/>
    <m/>
    <m/>
    <m/>
    <m/>
    <m/>
    <m/>
    <m/>
    <m/>
    <m/>
    <m/>
    <m/>
    <m/>
    <m/>
    <m/>
    <m/>
    <m/>
    <m/>
    <m/>
    <m/>
    <m/>
    <m/>
    <m/>
    <m/>
    <m/>
  </r>
  <r>
    <s v="INFORWARE, S.L."/>
    <m/>
    <m/>
    <x v="13"/>
    <s v="17-03 961780610- Me atiende Eduardo pendiente mandar convocatoria Martes 24 11-o 11:30h, comercial@inforware.es Att. Eduardo. Es de valencia están en fallas por eso lo aplazamos a la semana que viene pero receptivo.  "/>
    <s v="Venta especialista"/>
    <m/>
    <n v="961780610"/>
    <m/>
    <m/>
    <s v="A. Informáticos"/>
    <s v="B96219274"/>
    <s v="Soluciones de software de gestión para empresa, especialmente ERP para pymes"/>
    <m/>
    <m/>
    <m/>
    <m/>
    <m/>
    <m/>
    <m/>
    <m/>
    <m/>
    <m/>
    <m/>
    <m/>
    <m/>
    <m/>
    <m/>
    <m/>
    <m/>
    <m/>
    <m/>
    <m/>
    <m/>
    <m/>
    <m/>
    <m/>
    <m/>
    <m/>
    <m/>
    <m/>
  </r>
  <r>
    <s v="DATA RECOVER S.L."/>
    <m/>
    <m/>
    <x v="0"/>
    <m/>
    <s v="Venta especialista"/>
    <m/>
    <n v="912820005"/>
    <m/>
    <m/>
    <s v="A. Informáticos"/>
    <s v="B84837947"/>
    <s v="Servicios cloud, mantenimiento informático, integración de sistemas, backup y disaster recovery, especializados en pymes y micropymes"/>
    <m/>
    <m/>
    <m/>
    <m/>
    <m/>
    <m/>
    <m/>
    <m/>
    <m/>
    <m/>
    <m/>
    <m/>
    <m/>
    <m/>
    <m/>
    <m/>
    <m/>
    <m/>
    <m/>
    <m/>
    <m/>
    <m/>
    <m/>
    <m/>
    <m/>
    <m/>
    <m/>
    <m/>
  </r>
  <r>
    <s v="MANTENIMIENTO INFORMÁTICO PATERNA S.L."/>
    <m/>
    <m/>
    <x v="0"/>
    <m/>
    <s v="Venta especialista"/>
    <m/>
    <n v="961102822"/>
    <m/>
    <m/>
    <s v="A. Informáticos"/>
    <s v="B97967525"/>
    <s v="Mantenimiento informático para empresas desde Paterna"/>
    <m/>
    <m/>
    <m/>
    <m/>
    <m/>
    <m/>
    <m/>
    <m/>
    <m/>
    <m/>
    <m/>
    <m/>
    <m/>
    <m/>
    <m/>
    <m/>
    <m/>
    <m/>
    <m/>
    <m/>
    <m/>
    <m/>
    <m/>
    <m/>
    <m/>
    <m/>
    <m/>
    <m/>
  </r>
  <r>
    <s v="MONITOR INFORMÁTICA SOFTWARE SL"/>
    <m/>
    <m/>
    <x v="0"/>
    <m/>
    <s v="Venta especialista"/>
    <m/>
    <n v="954501022"/>
    <m/>
    <m/>
    <s v="A. Informáticos"/>
    <s v="B41505298"/>
    <s v="Software para asesorías y empresas, con soluciones de contabilidad, nómina, despacho y gestión"/>
    <m/>
    <m/>
    <m/>
    <m/>
    <m/>
    <m/>
    <m/>
    <m/>
    <m/>
    <m/>
    <m/>
    <m/>
    <m/>
    <m/>
    <m/>
    <m/>
    <m/>
    <m/>
    <m/>
    <m/>
    <m/>
    <m/>
    <m/>
    <m/>
    <m/>
    <m/>
    <m/>
    <m/>
  </r>
  <r>
    <s v="GADO SYSTEMS TECHNOLOGIES SL"/>
    <m/>
    <m/>
    <x v="0"/>
    <m/>
    <s v="Venta especialista"/>
    <m/>
    <n v="915134096"/>
    <m/>
    <m/>
    <s v="A. Informáticos"/>
    <s v="B86688827"/>
    <s v="Soporte y mantenimiento de equipos de telecomunicaciones e informáticos, hardware, software y aplicaciones"/>
    <m/>
    <m/>
    <m/>
    <m/>
    <m/>
    <m/>
    <m/>
    <m/>
    <m/>
    <m/>
    <m/>
    <m/>
    <m/>
    <m/>
    <m/>
    <m/>
    <m/>
    <m/>
    <m/>
    <m/>
    <m/>
    <m/>
    <m/>
    <m/>
    <m/>
    <m/>
    <m/>
    <m/>
  </r>
  <r>
    <s v="NROOT MADRID S.L."/>
    <m/>
    <m/>
    <x v="0"/>
    <m/>
    <s v="Venta especialista"/>
    <m/>
    <n v="914481444"/>
    <m/>
    <m/>
    <s v="A. Informáticos"/>
    <s v="B83430124"/>
    <s v="Servicios informáticos para empresas; soporte online y gestión de servicios IT"/>
    <m/>
    <m/>
    <m/>
    <m/>
    <m/>
    <m/>
    <m/>
    <m/>
    <m/>
    <m/>
    <m/>
    <m/>
    <m/>
    <m/>
    <m/>
    <m/>
    <m/>
    <m/>
    <m/>
    <m/>
    <m/>
    <m/>
    <m/>
    <m/>
    <m/>
    <m/>
    <m/>
    <m/>
  </r>
  <r>
    <s v="VIC MICRO SL"/>
    <m/>
    <m/>
    <x v="0"/>
    <m/>
    <s v="Venta especialista"/>
    <m/>
    <n v="676982488"/>
    <m/>
    <m/>
    <s v="A. Informáticos"/>
    <s v="B87499570"/>
    <s v="Mantenimiento informático para empresas, servicio técnico y teletrabajo para empresas"/>
    <m/>
    <m/>
    <m/>
    <m/>
    <m/>
    <m/>
    <m/>
    <m/>
    <m/>
    <m/>
    <m/>
    <m/>
    <m/>
    <m/>
    <m/>
    <m/>
    <m/>
    <m/>
    <m/>
    <m/>
    <m/>
    <m/>
    <m/>
    <m/>
    <m/>
    <m/>
    <m/>
    <m/>
  </r>
  <r>
    <s v="EUROTRONIC CONSULTORES, S.L."/>
    <m/>
    <m/>
    <x v="0"/>
    <m/>
    <s v="Venta especialista"/>
    <m/>
    <n v="954989136"/>
    <m/>
    <m/>
    <s v="A. Informáticos"/>
    <s v="B90125907"/>
    <s v="Distribución de productos informáticos, hardware, software y servicios empresariales"/>
    <m/>
    <m/>
    <m/>
    <m/>
    <m/>
    <m/>
    <m/>
    <m/>
    <m/>
    <m/>
    <m/>
    <m/>
    <m/>
    <m/>
    <m/>
    <m/>
    <m/>
    <m/>
    <m/>
    <m/>
    <m/>
    <m/>
    <m/>
    <m/>
    <m/>
    <m/>
    <m/>
    <m/>
  </r>
  <r>
    <s v="INFINET TECHNOLOGIES S.L."/>
    <m/>
    <m/>
    <x v="0"/>
    <m/>
    <s v="Venta especialista"/>
    <m/>
    <n v="918444318"/>
    <m/>
    <m/>
    <s v="A. Informáticos"/>
    <s v="B09463753"/>
    <s v="Consultoría informática y venta de hardware y software, con foco en seguridad informática para empresas"/>
    <m/>
    <m/>
    <m/>
    <m/>
    <m/>
    <m/>
    <m/>
    <m/>
    <m/>
    <m/>
    <m/>
    <m/>
    <m/>
    <m/>
    <m/>
    <m/>
    <m/>
    <m/>
    <m/>
    <m/>
    <m/>
    <m/>
    <m/>
    <m/>
    <m/>
    <m/>
    <m/>
    <m/>
  </r>
  <r>
    <s v="UNIVECS SL"/>
    <m/>
    <m/>
    <x v="0"/>
    <m/>
    <s v="Venta especialista"/>
    <m/>
    <n v="916939987"/>
    <m/>
    <m/>
    <s v="A. Informáticos"/>
    <s v="B10882892"/>
    <s v="Consultoría informática para empresas y sector educativo; mantenimiento informático, instalaciones de red, equipamiento y asistencia remota"/>
    <m/>
    <m/>
    <m/>
    <m/>
    <m/>
    <m/>
    <m/>
    <m/>
    <m/>
    <m/>
    <m/>
    <m/>
    <m/>
    <m/>
    <m/>
    <m/>
    <m/>
    <m/>
    <m/>
    <m/>
    <m/>
    <m/>
    <m/>
    <m/>
    <m/>
    <m/>
    <m/>
    <m/>
  </r>
  <r>
    <s v="PROVIDE BUSINESS SOLUTIONS SL"/>
    <m/>
    <m/>
    <x v="0"/>
    <m/>
    <s v="Venta especialista"/>
    <m/>
    <n v="695801961"/>
    <m/>
    <m/>
    <s v="A. Informáticos"/>
    <s v="B86971330"/>
    <s v="Consultoría informática, outsourcing IT y soluciones tecnológicas para empresas"/>
    <m/>
    <m/>
    <m/>
    <m/>
    <m/>
    <m/>
    <m/>
    <m/>
    <m/>
    <m/>
    <m/>
    <m/>
    <m/>
    <m/>
    <m/>
    <m/>
    <m/>
    <m/>
    <m/>
    <m/>
    <m/>
    <m/>
    <m/>
    <m/>
    <m/>
    <m/>
    <m/>
    <m/>
  </r>
  <r>
    <s v="SUPORT DE SISTEMES INFORMÀTICS SL"/>
    <m/>
    <m/>
    <x v="0"/>
    <m/>
    <s v="Venta especialista"/>
    <m/>
    <n v="932459393"/>
    <m/>
    <m/>
    <s v="A. Informáticos"/>
    <s v="B60659083"/>
    <s v="Consultoría IT, mantenimiento informático, cloud, backup y Microsoft 365 para empresas"/>
    <m/>
    <m/>
    <m/>
    <m/>
    <m/>
    <m/>
    <m/>
    <m/>
    <m/>
    <m/>
    <m/>
    <m/>
    <m/>
    <m/>
    <m/>
    <m/>
    <m/>
    <m/>
    <m/>
    <m/>
    <m/>
    <m/>
    <m/>
    <m/>
    <m/>
    <m/>
    <m/>
    <m/>
  </r>
  <r>
    <s v="SERVISOFT GESTIÓN SL"/>
    <m/>
    <m/>
    <x v="0"/>
    <m/>
    <s v="Venta especialista"/>
    <m/>
    <n v="963783010"/>
    <m/>
    <m/>
    <s v="A. Informáticos"/>
    <s v="B96779558"/>
    <s v="Software de gestión para pymes, redes, hardware y backup remoto"/>
    <m/>
    <m/>
    <m/>
    <m/>
    <m/>
    <m/>
    <m/>
    <m/>
    <m/>
    <m/>
    <m/>
    <m/>
    <m/>
    <m/>
    <m/>
    <m/>
    <m/>
    <m/>
    <m/>
    <m/>
    <m/>
    <m/>
    <m/>
    <m/>
    <m/>
    <m/>
    <m/>
    <m/>
  </r>
  <r>
    <s v="SOLVIRT SL"/>
    <m/>
    <m/>
    <x v="0"/>
    <m/>
    <s v="Venta especialista"/>
    <m/>
    <n v="619605632"/>
    <m/>
    <m/>
    <s v="A. Informáticos"/>
    <s v="28746860B"/>
    <s v="Mantenimiento informático y virtualización para pymes"/>
    <m/>
    <m/>
    <m/>
    <m/>
    <m/>
    <m/>
    <m/>
    <m/>
    <m/>
    <m/>
    <m/>
    <m/>
    <m/>
    <m/>
    <m/>
    <m/>
    <m/>
    <m/>
    <m/>
    <m/>
    <m/>
    <m/>
    <m/>
    <m/>
    <m/>
    <m/>
    <m/>
    <m/>
  </r>
  <r>
    <s v="MICRODIGIT INFORMÁTICA SL"/>
    <m/>
    <m/>
    <x v="0"/>
    <m/>
    <s v="Venta especialista"/>
    <m/>
    <n v="933853959"/>
    <m/>
    <m/>
    <s v="A. Informáticos"/>
    <s v="B62350269"/>
    <s v="Servicios IT para pymes: cloud, Microsoft 365, mantenimiento y redes"/>
    <m/>
    <m/>
    <m/>
    <m/>
    <m/>
    <m/>
    <m/>
    <m/>
    <m/>
    <m/>
    <m/>
    <m/>
    <m/>
    <m/>
    <m/>
    <m/>
    <m/>
    <m/>
    <m/>
    <m/>
    <m/>
    <m/>
    <m/>
    <m/>
    <m/>
    <m/>
    <m/>
    <m/>
  </r>
  <r>
    <s v="ATM GRUPO MAGGIOLI, S.L."/>
    <m/>
    <m/>
    <x v="0"/>
    <m/>
    <s v="Venta especialista"/>
    <m/>
    <n v="913080777"/>
    <m/>
    <m/>
    <s v="A. Informáticos"/>
    <s v="B28798775"/>
    <s v="Software de gestión, servicios y proyectos a medida para la informatización del sector público y privado"/>
    <m/>
    <m/>
    <m/>
    <m/>
    <m/>
    <m/>
    <m/>
    <m/>
    <m/>
    <m/>
    <m/>
    <m/>
    <m/>
    <m/>
    <m/>
    <m/>
    <m/>
    <m/>
    <m/>
    <m/>
    <m/>
    <m/>
    <m/>
    <m/>
    <m/>
    <m/>
    <m/>
    <m/>
  </r>
  <r>
    <s v="EMC SOFTWARE JURÍDICO, S.L."/>
    <m/>
    <m/>
    <x v="0"/>
    <m/>
    <s v="Venta especialista"/>
    <m/>
    <n v="932384761"/>
    <m/>
    <m/>
    <s v="A. Informáticos"/>
    <s v="B66626524"/>
    <s v="Software jurídico y herramientas de automatización para despachos, procuradores, empresas y entidades de gestión"/>
    <m/>
    <m/>
    <m/>
    <m/>
    <m/>
    <m/>
    <m/>
    <m/>
    <m/>
    <m/>
    <m/>
    <m/>
    <m/>
    <m/>
    <m/>
    <m/>
    <m/>
    <m/>
    <m/>
    <m/>
    <m/>
    <m/>
    <m/>
    <m/>
    <m/>
    <m/>
    <m/>
    <m/>
  </r>
  <r>
    <s v="OFICINA TÉCNICA DE ESTUDIOS Y SERVICIOS INFORMÁTICOS, S.A. (OTESI, S.A.)"/>
    <m/>
    <m/>
    <x v="0"/>
    <m/>
    <s v="Venta especialista"/>
    <m/>
    <n v="917026750"/>
    <m/>
    <m/>
    <s v="A. Informáticos"/>
    <s v="A78071602"/>
    <s v="Desarrollo de software de reporting financiero y soluciones tecnológicas para empresas"/>
    <m/>
    <m/>
    <m/>
    <m/>
    <m/>
    <m/>
    <m/>
    <m/>
    <m/>
    <m/>
    <m/>
    <m/>
    <m/>
    <m/>
    <m/>
    <m/>
    <m/>
    <m/>
    <m/>
    <m/>
    <m/>
    <m/>
    <m/>
    <m/>
    <m/>
    <m/>
    <m/>
    <m/>
  </r>
  <r>
    <s v="SERBATIC SISTEMAS TECNOLÓGICOS, S.A."/>
    <m/>
    <m/>
    <x v="0"/>
    <m/>
    <s v="Venta especialista"/>
    <m/>
    <n v="916623404"/>
    <m/>
    <m/>
    <s v="A. Informáticos"/>
    <s v="A31879851"/>
    <s v="Servicios profesionales de tecnologías de la información y comunicaciones"/>
    <m/>
    <m/>
    <m/>
    <m/>
    <m/>
    <m/>
    <m/>
    <m/>
    <m/>
    <m/>
    <m/>
    <m/>
    <m/>
    <m/>
    <m/>
    <m/>
    <m/>
    <m/>
    <m/>
    <m/>
    <m/>
    <m/>
    <m/>
    <m/>
    <m/>
    <m/>
    <m/>
    <m/>
  </r>
  <r>
    <s v="SOFT CONTROLS DOMÓTICA Y AUDIOVISUALES, S.L."/>
    <m/>
    <m/>
    <x v="0"/>
    <m/>
    <s v="Venta especialista"/>
    <m/>
    <n v="961610444"/>
    <m/>
    <m/>
    <s v="A. Informáticos"/>
    <s v="B98718927"/>
    <s v="Servicios informáticos para empresas, incluyendo mantenimiento informático, backups, redes informáticas y audiovisuales corporativos"/>
    <m/>
    <m/>
    <m/>
    <m/>
    <m/>
    <m/>
    <m/>
    <m/>
    <m/>
    <m/>
    <m/>
    <m/>
    <m/>
    <m/>
    <m/>
    <m/>
    <m/>
    <m/>
    <m/>
    <m/>
    <m/>
    <m/>
    <m/>
    <m/>
    <m/>
    <m/>
    <m/>
    <m/>
  </r>
  <r>
    <m/>
    <m/>
    <m/>
    <x v="15"/>
    <m/>
    <m/>
    <m/>
    <m/>
    <m/>
    <m/>
    <m/>
    <m/>
    <m/>
    <m/>
    <m/>
    <m/>
    <m/>
    <m/>
    <m/>
    <m/>
    <m/>
    <m/>
    <m/>
    <m/>
    <m/>
    <m/>
    <m/>
    <m/>
    <m/>
    <m/>
    <m/>
    <m/>
    <m/>
    <m/>
    <m/>
    <m/>
    <m/>
    <m/>
    <m/>
    <m/>
    <m/>
  </r>
  <r>
    <m/>
    <m/>
    <m/>
    <x v="15"/>
    <m/>
    <m/>
    <m/>
    <m/>
    <m/>
    <m/>
    <m/>
    <m/>
    <m/>
    <m/>
    <m/>
    <m/>
    <m/>
    <m/>
    <m/>
    <m/>
    <m/>
    <m/>
    <m/>
    <m/>
    <m/>
    <m/>
    <m/>
    <m/>
    <m/>
    <m/>
    <m/>
    <m/>
    <m/>
    <m/>
    <m/>
    <m/>
    <m/>
    <m/>
    <m/>
    <m/>
    <m/>
  </r>
  <r>
    <m/>
    <m/>
    <m/>
    <x v="15"/>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767087-141B-4879-B2AA-6BE96585726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C39" firstHeaderRow="1" firstDataRow="1" firstDataCol="1"/>
  <pivotFields count="41">
    <pivotField dataField="1" showAll="0"/>
    <pivotField showAll="0"/>
    <pivotField showAll="0"/>
    <pivotField axis="axisRow" showAll="0" sortType="ascending">
      <items count="17">
        <item x="0"/>
        <item x="1"/>
        <item x="2"/>
        <item x="4"/>
        <item x="5"/>
        <item x="12"/>
        <item x="13"/>
        <item x="6"/>
        <item x="14"/>
        <item x="11"/>
        <item x="10"/>
        <item x="7"/>
        <item x="8"/>
        <item x="9"/>
        <item x="3"/>
        <item h="1"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Count of Empresa"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EBD7EA-E909-405E-A20D-80B57F278554}" name="Table4" displayName="Table4" ref="B5:J36" totalsRowShown="0" headerRowDxfId="70">
  <autoFilter ref="B5:J36" xr:uid="{99EBD7EA-E909-405E-A20D-80B57F278554}"/>
  <tableColumns count="9">
    <tableColumn id="1" xr3:uid="{6F929C20-D8B2-4462-90C9-3C2B6DF78D55}" name="Empresa" dataDxfId="69"/>
    <tableColumn id="2" xr3:uid="{A09ED80A-BDA9-4A81-AC8C-ACE5E39E33F9}" name="CIF" dataDxfId="68"/>
    <tableColumn id="3" xr3:uid="{6BD1CA8D-0027-4380-B652-B58028721CB0}" name="Empleados" dataDxfId="67"/>
    <tableColumn id="4" xr3:uid="{17F0BB20-1296-41AF-A3F2-C9F41C914C3D}" name="Facturación (mil EUR)" dataDxfId="66"/>
    <tableColumn id="5" xr3:uid="{3AE4822B-BDD4-41DE-92C2-7DA4F4240E68}" name="Localización"/>
    <tableColumn id="6" xr3:uid="{5279AEC3-A353-42EC-8B80-A4C22B29BA32}" name="Qué hacen"/>
    <tableColumn id="7" xr3:uid="{83554F8A-F35C-4514-AF56-EACBDEFC488B}" name="Web"/>
    <tableColumn id="8" xr3:uid="{52347151-D9A6-4BEC-AD5C-B1CFF904B035}" name="Qué ofrece Apromar"/>
    <tableColumn id="9" xr3:uid="{D98B3210-C9DD-49AA-BF55-89FCF56489C6}" name="Beneficio potencial de MasOrange"/>
  </tableColumns>
  <tableStyleInfo name="TableStyleLight1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15" dT="2025-09-09T09:33:22.12" personId="{2BFDC70E-0429-4AC0-8C6F-48A176293290}" id="{82806875-7EFF-4C42-A2EB-6308234DBF17}">
    <text xml:space="preserve">No web oficial, solo he encontrado Linkedin
</text>
  </threadedComment>
  <threadedComment ref="B16" dT="2025-09-10T10:25:21.32" personId="{2BFDC70E-0429-4AC0-8C6F-48A176293290}" id="{EDD2ADE7-F848-4369-86A8-6C697E6D6C1C}">
    <text>Trabaja con pyme Smart Residences y que funcionan muy bien</text>
  </threadedComment>
  <threadedComment ref="O22" dT="2025-09-09T11:03:41.46" personId="{2BFDC70E-0429-4AC0-8C6F-48A176293290}" id="{DBDE910C-50E4-473A-BE30-2BACAE1F1201}">
    <text xml:space="preserve">LinkedIn: Fruto Digital, S.L. | LinkedIn </text>
    <extLst>
      <x:ext xmlns:xltc2="http://schemas.microsoft.com/office/spreadsheetml/2020/threadedcomments2" uri="{F7C98A9C-CBB3-438F-8F68-D28B6AF4A901}">
        <xltc2:checksum>1957626135</xltc2:checksum>
        <xltc2:hyperlink startIndex="10" length="30" url="https://www.linkedin.com/company/fruto-digital-s-l-"/>
      </x:ext>
    </extLst>
  </threadedComment>
  <threadedComment ref="O25" dT="2025-09-16T08:36:42.17" personId="{2BFDC70E-0429-4AC0-8C6F-48A176293290}" id="{C343AAA8-0881-498C-AF00-F235DFD017C7}">
    <text xml:space="preserve">En google pone permantly closed, por si acaso confirmar
</text>
  </threadedComment>
  <threadedComment ref="O70" dT="2025-09-09T09:47:38.51" personId="{2BFDC70E-0429-4AC0-8C6F-48A176293290}" id="{943D9C63-5BCA-4344-B825-9A4D56911453}">
    <text xml:space="preserve">Parece que el dominio pertenece a otra empresa
</text>
  </threadedComment>
  <threadedComment ref="O189" dT="2025-09-09T08:22:59.69" personId="{2BFDC70E-0429-4AC0-8C6F-48A176293290}" id="{B78CA53B-7C08-4069-B9C1-E9A92E179C79}">
    <text xml:space="preserve">Meet our Group | Timestamp </text>
    <extLst>
      <x:ext xmlns:xltc2="http://schemas.microsoft.com/office/spreadsheetml/2020/threadedcomments2" uri="{F7C98A9C-CBB3-438F-8F68-D28B6AF4A901}">
        <xltc2:checksum>1882840946</xltc2:checksum>
        <xltc2:hyperlink startIndex="0" length="26" url="https://www.timestampgroup.com/en/about-timestamp"/>
      </x:ext>
    </extLst>
  </threadedComment>
  <threadedComment ref="O190" dT="2025-09-09T08:18:54.59" personId="{2BFDC70E-0429-4AC0-8C6F-48A176293290}" id="{61CF240A-B6F4-45CB-B5F1-0F120529F104}">
    <text xml:space="preserve">Hace 10 años se integró Aytos en Berger Levraut (no tiene web oficial única Aytos, pero si Berger)
</text>
  </threadedComment>
  <threadedComment ref="O200" dT="2025-09-09T10:42:17.59" personId="{2BFDC70E-0429-4AC0-8C6F-48A176293290}" id="{DB19D0DE-0562-4B21-992E-C373398205B2}">
    <text xml:space="preserve">No existe </text>
  </threadedComment>
  <threadedComment ref="O211" dT="2025-09-09T11:09:34.17" personId="{2BFDC70E-0429-4AC0-8C6F-48A176293290}" id="{1B2BCB9F-11D6-4A75-AAF5-172AFD32F58A}">
    <text>Dudas de que sea la web correcta</text>
  </threadedComment>
</ThreadedComment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17" Type="http://schemas.openxmlformats.org/officeDocument/2006/relationships/hyperlink" Target="mailto:administracion@fojenet.com" TargetMode="External"/><Relationship Id="rId671" Type="http://schemas.openxmlformats.org/officeDocument/2006/relationships/hyperlink" Target="http://www.bio-circle.es/" TargetMode="External"/><Relationship Id="rId21" Type="http://schemas.openxmlformats.org/officeDocument/2006/relationships/hyperlink" Target="mailto:info@segintec.com" TargetMode="External"/><Relationship Id="rId324" Type="http://schemas.openxmlformats.org/officeDocument/2006/relationships/hyperlink" Target="https://www.eprinsa.es/" TargetMode="External"/><Relationship Id="rId531" Type="http://schemas.openxmlformats.org/officeDocument/2006/relationships/hyperlink" Target="mailto:info@malaganovanet.com" TargetMode="External"/><Relationship Id="rId629" Type="http://schemas.openxmlformats.org/officeDocument/2006/relationships/hyperlink" Target="https://procesos.com/" TargetMode="External"/><Relationship Id="rId170" Type="http://schemas.openxmlformats.org/officeDocument/2006/relationships/hyperlink" Target="mailto:marco.arroyo@instel.es" TargetMode="External"/><Relationship Id="rId268" Type="http://schemas.openxmlformats.org/officeDocument/2006/relationships/hyperlink" Target="https://www.modul4.com/contacto/" TargetMode="External"/><Relationship Id="rId475" Type="http://schemas.openxmlformats.org/officeDocument/2006/relationships/hyperlink" Target="http://www.atentis.com/" TargetMode="External"/><Relationship Id="rId682" Type="http://schemas.openxmlformats.org/officeDocument/2006/relationships/hyperlink" Target="https://thepcdoctor.es/" TargetMode="External"/><Relationship Id="rId32" Type="http://schemas.openxmlformats.org/officeDocument/2006/relationships/hyperlink" Target="mailto:hostisoft@hostisoft.es" TargetMode="External"/><Relationship Id="rId128" Type="http://schemas.openxmlformats.org/officeDocument/2006/relationships/hyperlink" Target="mailto:info@tecnoderecho.com" TargetMode="External"/><Relationship Id="rId335" Type="http://schemas.openxmlformats.org/officeDocument/2006/relationships/hyperlink" Target="https://www.dirbapont.com/" TargetMode="External"/><Relationship Id="rId542" Type="http://schemas.openxmlformats.org/officeDocument/2006/relationships/hyperlink" Target="mailto:ventas@businessservicom.com" TargetMode="External"/><Relationship Id="rId181" Type="http://schemas.openxmlformats.org/officeDocument/2006/relationships/hyperlink" Target="mailto:nextpyme@nextpyme.com" TargetMode="External"/><Relationship Id="rId402" Type="http://schemas.openxmlformats.org/officeDocument/2006/relationships/hyperlink" Target="mailto:carrie@carrieserviciosinformaticos.es" TargetMode="External"/><Relationship Id="rId279" Type="http://schemas.openxmlformats.org/officeDocument/2006/relationships/hyperlink" Target="https://ozarsl.com/energias-renovables/" TargetMode="External"/><Relationship Id="rId486" Type="http://schemas.openxmlformats.org/officeDocument/2006/relationships/hyperlink" Target="mailto:info@inspirit.net" TargetMode="External"/><Relationship Id="rId693" Type="http://schemas.openxmlformats.org/officeDocument/2006/relationships/hyperlink" Target="http://www.softlan.eus/" TargetMode="External"/><Relationship Id="rId707" Type="http://schemas.openxmlformats.org/officeDocument/2006/relationships/hyperlink" Target="https://opennebula.io/" TargetMode="External"/><Relationship Id="rId43" Type="http://schemas.openxmlformats.org/officeDocument/2006/relationships/hyperlink" Target="mailto:info@gadespc.es" TargetMode="External"/><Relationship Id="rId139" Type="http://schemas.openxmlformats.org/officeDocument/2006/relationships/hyperlink" Target="mailto:info@tpartner.net" TargetMode="External"/><Relationship Id="rId346" Type="http://schemas.openxmlformats.org/officeDocument/2006/relationships/hyperlink" Target="https://innovadb.com/" TargetMode="External"/><Relationship Id="rId553" Type="http://schemas.openxmlformats.org/officeDocument/2006/relationships/hyperlink" Target="mailto:galitec@galitecconsultores.com" TargetMode="External"/><Relationship Id="rId192" Type="http://schemas.openxmlformats.org/officeDocument/2006/relationships/hyperlink" Target="https://www.airon.es/" TargetMode="External"/><Relationship Id="rId206" Type="http://schemas.openxmlformats.org/officeDocument/2006/relationships/hyperlink" Target="https://www.diusframi.es/servicios/" TargetMode="External"/><Relationship Id="rId413" Type="http://schemas.openxmlformats.org/officeDocument/2006/relationships/hyperlink" Target="https://web.abetek.es/contacto/" TargetMode="External"/><Relationship Id="rId497" Type="http://schemas.openxmlformats.org/officeDocument/2006/relationships/hyperlink" Target="http://www.invoin.com/" TargetMode="External"/><Relationship Id="rId620" Type="http://schemas.openxmlformats.org/officeDocument/2006/relationships/hyperlink" Target="mailto:hola@groupmee.com" TargetMode="External"/><Relationship Id="rId718" Type="http://schemas.openxmlformats.org/officeDocument/2006/relationships/hyperlink" Target="https://www.netdiffusion.net/" TargetMode="External"/><Relationship Id="rId357" Type="http://schemas.openxmlformats.org/officeDocument/2006/relationships/hyperlink" Target="mailto:info@solucionesintegrales.ea" TargetMode="External"/><Relationship Id="rId54" Type="http://schemas.openxmlformats.org/officeDocument/2006/relationships/hyperlink" Target="mailto:info@capia.es" TargetMode="External"/><Relationship Id="rId217" Type="http://schemas.openxmlformats.org/officeDocument/2006/relationships/hyperlink" Target="https://psaingenieros.com/" TargetMode="External"/><Relationship Id="rId564" Type="http://schemas.openxmlformats.org/officeDocument/2006/relationships/hyperlink" Target="mailto:irix@irix.es" TargetMode="External"/><Relationship Id="rId424" Type="http://schemas.openxmlformats.org/officeDocument/2006/relationships/hyperlink" Target="https://duoit.es/contacto/" TargetMode="External"/><Relationship Id="rId631" Type="http://schemas.openxmlformats.org/officeDocument/2006/relationships/hyperlink" Target="https://www.proxyma.es/index.html" TargetMode="External"/><Relationship Id="rId729" Type="http://schemas.openxmlformats.org/officeDocument/2006/relationships/hyperlink" Target="https://www.citiservi.es/" TargetMode="External"/><Relationship Id="rId270" Type="http://schemas.openxmlformats.org/officeDocument/2006/relationships/hyperlink" Target="https://twisticdigital.com/" TargetMode="External"/><Relationship Id="rId65" Type="http://schemas.openxmlformats.org/officeDocument/2006/relationships/hyperlink" Target="mailto:info@nextret.net" TargetMode="External"/><Relationship Id="rId130" Type="http://schemas.openxmlformats.org/officeDocument/2006/relationships/hyperlink" Target="mailto:casamagma@magmasomos.es" TargetMode="External"/><Relationship Id="rId368" Type="http://schemas.openxmlformats.org/officeDocument/2006/relationships/hyperlink" Target="https://www.bit2bitserviciosinformaticos.es/" TargetMode="External"/><Relationship Id="rId575" Type="http://schemas.openxmlformats.org/officeDocument/2006/relationships/hyperlink" Target="mailto:info@seocom.agency%20%20(mireia)" TargetMode="External"/><Relationship Id="rId228" Type="http://schemas.openxmlformats.org/officeDocument/2006/relationships/hyperlink" Target="mailto:hola@activemadrid.com" TargetMode="External"/><Relationship Id="rId435" Type="http://schemas.openxmlformats.org/officeDocument/2006/relationships/hyperlink" Target="http://www.ossistemes.com/" TargetMode="External"/><Relationship Id="rId642" Type="http://schemas.openxmlformats.org/officeDocument/2006/relationships/hyperlink" Target="https://www.cipinformatica.com/contacto.html" TargetMode="External"/><Relationship Id="rId281" Type="http://schemas.openxmlformats.org/officeDocument/2006/relationships/hyperlink" Target="https://www.arpesl.es/" TargetMode="External"/><Relationship Id="rId502" Type="http://schemas.openxmlformats.org/officeDocument/2006/relationships/hyperlink" Target="http://www.espaciorack.com/" TargetMode="External"/><Relationship Id="rId76" Type="http://schemas.openxmlformats.org/officeDocument/2006/relationships/hyperlink" Target="mailto:alfatei@alfatei.com" TargetMode="External"/><Relationship Id="rId141" Type="http://schemas.openxmlformats.org/officeDocument/2006/relationships/hyperlink" Target="mailto:info@zertek.es" TargetMode="External"/><Relationship Id="rId379" Type="http://schemas.openxmlformats.org/officeDocument/2006/relationships/hyperlink" Target="https://www.a4i.es/" TargetMode="External"/><Relationship Id="rId586" Type="http://schemas.openxmlformats.org/officeDocument/2006/relationships/hyperlink" Target="https://www.cyc.es/contacto" TargetMode="External"/><Relationship Id="rId7" Type="http://schemas.openxmlformats.org/officeDocument/2006/relationships/hyperlink" Target="mailto:info@inttegrum.com" TargetMode="External"/><Relationship Id="rId239" Type="http://schemas.openxmlformats.org/officeDocument/2006/relationships/hyperlink" Target="https://www.gpigroup.com/es/" TargetMode="External"/><Relationship Id="rId446" Type="http://schemas.openxmlformats.org/officeDocument/2006/relationships/hyperlink" Target="https://blausolutions.es/" TargetMode="External"/><Relationship Id="rId653" Type="http://schemas.openxmlformats.org/officeDocument/2006/relationships/hyperlink" Target="mailto:simobel@macroideas.es" TargetMode="External"/><Relationship Id="rId292" Type="http://schemas.openxmlformats.org/officeDocument/2006/relationships/hyperlink" Target="https://www.aurialux.com/" TargetMode="External"/><Relationship Id="rId306" Type="http://schemas.openxmlformats.org/officeDocument/2006/relationships/hyperlink" Target="https://desoft.es/" TargetMode="External"/><Relationship Id="rId87" Type="http://schemas.openxmlformats.org/officeDocument/2006/relationships/hyperlink" Target="https://tworockets.es/" TargetMode="External"/><Relationship Id="rId513" Type="http://schemas.openxmlformats.org/officeDocument/2006/relationships/hyperlink" Target="mailto:josediaz@grupomicroserver.com" TargetMode="External"/><Relationship Id="rId597" Type="http://schemas.openxmlformats.org/officeDocument/2006/relationships/hyperlink" Target="https://www.nubustech.com/contactanos/" TargetMode="External"/><Relationship Id="rId720" Type="http://schemas.openxmlformats.org/officeDocument/2006/relationships/hyperlink" Target="https://www.niveliv.es/" TargetMode="External"/><Relationship Id="rId152" Type="http://schemas.openxmlformats.org/officeDocument/2006/relationships/hyperlink" Target="mailto:hola@Informatix.es" TargetMode="External"/><Relationship Id="rId457" Type="http://schemas.openxmlformats.org/officeDocument/2006/relationships/hyperlink" Target="mailto:comercial@sysone.es" TargetMode="External"/><Relationship Id="rId664" Type="http://schemas.openxmlformats.org/officeDocument/2006/relationships/hyperlink" Target="http://www.in2.es/" TargetMode="External"/><Relationship Id="rId14" Type="http://schemas.openxmlformats.org/officeDocument/2006/relationships/hyperlink" Target="mailto:info@skydone.com" TargetMode="External"/><Relationship Id="rId317" Type="http://schemas.openxmlformats.org/officeDocument/2006/relationships/hyperlink" Target="mailto:info@solunix.es" TargetMode="External"/><Relationship Id="rId524" Type="http://schemas.openxmlformats.org/officeDocument/2006/relationships/hyperlink" Target="https://www.mkinfor.com/" TargetMode="External"/><Relationship Id="rId731" Type="http://schemas.openxmlformats.org/officeDocument/2006/relationships/hyperlink" Target="https://www.axesor.es/Informes-Empresas/1347376/WINNER_ADONAY_SL.html?utm_source=chatgpt.com" TargetMode="External"/><Relationship Id="rId98" Type="http://schemas.openxmlformats.org/officeDocument/2006/relationships/hyperlink" Target="mailto:contacta@microlabhard.es" TargetMode="External"/><Relationship Id="rId163" Type="http://schemas.openxmlformats.org/officeDocument/2006/relationships/hyperlink" Target="mailto:javier.castillo@secureit.es" TargetMode="External"/><Relationship Id="rId370" Type="http://schemas.openxmlformats.org/officeDocument/2006/relationships/hyperlink" Target="mailto:mjmedina@cantabriainformatica.com" TargetMode="External"/><Relationship Id="rId230" Type="http://schemas.openxmlformats.org/officeDocument/2006/relationships/hyperlink" Target="https://www.mapainformatica.com/" TargetMode="External"/><Relationship Id="rId468" Type="http://schemas.openxmlformats.org/officeDocument/2006/relationships/hyperlink" Target="http://www.lacq.es/" TargetMode="External"/><Relationship Id="rId675" Type="http://schemas.openxmlformats.org/officeDocument/2006/relationships/hyperlink" Target="https://es.webcargonet.com/" TargetMode="External"/><Relationship Id="rId25" Type="http://schemas.openxmlformats.org/officeDocument/2006/relationships/hyperlink" Target="mailto:info@cadizpyme.es" TargetMode="External"/><Relationship Id="rId328" Type="http://schemas.openxmlformats.org/officeDocument/2006/relationships/hyperlink" Target="mailto:jaime.velasco@redarbor.net" TargetMode="External"/><Relationship Id="rId535" Type="http://schemas.openxmlformats.org/officeDocument/2006/relationships/hyperlink" Target="https://www.malagamicro.com/contacto/" TargetMode="External"/><Relationship Id="rId742" Type="http://schemas.openxmlformats.org/officeDocument/2006/relationships/hyperlink" Target="https://www.sycalmeria.es/" TargetMode="External"/><Relationship Id="rId174" Type="http://schemas.openxmlformats.org/officeDocument/2006/relationships/hyperlink" Target="https://seresco.es/" TargetMode="External"/><Relationship Id="rId381" Type="http://schemas.openxmlformats.org/officeDocument/2006/relationships/hyperlink" Target="mailto:info@bitjerez.com" TargetMode="External"/><Relationship Id="rId602" Type="http://schemas.openxmlformats.org/officeDocument/2006/relationships/hyperlink" Target="https://www.nalcom.com/" TargetMode="External"/><Relationship Id="rId241" Type="http://schemas.openxmlformats.org/officeDocument/2006/relationships/hyperlink" Target="mailto:info@expertone.es" TargetMode="External"/><Relationship Id="rId479" Type="http://schemas.openxmlformats.org/officeDocument/2006/relationships/hyperlink" Target="http://www.dropbusiness.es/" TargetMode="External"/><Relationship Id="rId686" Type="http://schemas.openxmlformats.org/officeDocument/2006/relationships/hyperlink" Target="https://www.moixo.com/" TargetMode="External"/><Relationship Id="rId36" Type="http://schemas.openxmlformats.org/officeDocument/2006/relationships/hyperlink" Target="mailto:info@torusware.com" TargetMode="External"/><Relationship Id="rId339" Type="http://schemas.openxmlformats.org/officeDocument/2006/relationships/hyperlink" Target="https://megavedra.es/servicios/" TargetMode="External"/><Relationship Id="rId546" Type="http://schemas.openxmlformats.org/officeDocument/2006/relationships/hyperlink" Target="https://www.semsin.es/web/" TargetMode="External"/><Relationship Id="rId753" Type="http://schemas.microsoft.com/office/2019/04/relationships/namedSheetView" Target="../namedSheetViews/namedSheetView1.xml"/><Relationship Id="rId101" Type="http://schemas.openxmlformats.org/officeDocument/2006/relationships/hyperlink" Target="http://www.lunia.es/" TargetMode="External"/><Relationship Id="rId185" Type="http://schemas.openxmlformats.org/officeDocument/2006/relationships/hyperlink" Target="https://www.google.com/search?q=ADVANTTER+STUDIO+SL&amp;rlz=1C1GCEA_enES1197&amp;oq=ADVANTTER+STUDIO+SL&amp;gs_lcrp=EgZjaHJvbWUyBggAEEUYOdIBBzQ5NmowajeoAgCwAgA&amp;sourceid=chrome&amp;ie=UTF-8" TargetMode="External"/><Relationship Id="rId406" Type="http://schemas.openxmlformats.org/officeDocument/2006/relationships/hyperlink" Target="https://ingenia-aragon.es/" TargetMode="External"/><Relationship Id="rId392" Type="http://schemas.openxmlformats.org/officeDocument/2006/relationships/hyperlink" Target="https://soporttec.es/" TargetMode="External"/><Relationship Id="rId613" Type="http://schemas.openxmlformats.org/officeDocument/2006/relationships/hyperlink" Target="http://www.comunicode.es/" TargetMode="External"/><Relationship Id="rId697" Type="http://schemas.openxmlformats.org/officeDocument/2006/relationships/hyperlink" Target="https://www.ioneteam.es/" TargetMode="External"/><Relationship Id="rId252" Type="http://schemas.openxmlformats.org/officeDocument/2006/relationships/hyperlink" Target="https://coderty.com/" TargetMode="External"/><Relationship Id="rId47" Type="http://schemas.openxmlformats.org/officeDocument/2006/relationships/hyperlink" Target="mailto:info@aclformacion.com" TargetMode="External"/><Relationship Id="rId112" Type="http://schemas.openxmlformats.org/officeDocument/2006/relationships/hyperlink" Target="https://www.reparacionespcs.com/" TargetMode="External"/><Relationship Id="rId557" Type="http://schemas.openxmlformats.org/officeDocument/2006/relationships/hyperlink" Target="mailto:siscom@siscom.es" TargetMode="External"/><Relationship Id="rId196" Type="http://schemas.openxmlformats.org/officeDocument/2006/relationships/hyperlink" Target="https://www.iaas365.com/" TargetMode="External"/><Relationship Id="rId417" Type="http://schemas.openxmlformats.org/officeDocument/2006/relationships/hyperlink" Target="https://www.solcer.com/contacto" TargetMode="External"/><Relationship Id="rId624" Type="http://schemas.openxmlformats.org/officeDocument/2006/relationships/hyperlink" Target="mailto:info@accon.com" TargetMode="External"/><Relationship Id="rId263" Type="http://schemas.openxmlformats.org/officeDocument/2006/relationships/hyperlink" Target="http://www.kuredusoftware.com/" TargetMode="External"/><Relationship Id="rId470" Type="http://schemas.openxmlformats.org/officeDocument/2006/relationships/hyperlink" Target="http://www.princippia.com/" TargetMode="External"/><Relationship Id="rId58" Type="http://schemas.openxmlformats.org/officeDocument/2006/relationships/hyperlink" Target="mailto:info@babetecno.es" TargetMode="External"/><Relationship Id="rId123" Type="http://schemas.openxmlformats.org/officeDocument/2006/relationships/hyperlink" Target="mailto:daniel@consultortic.com" TargetMode="External"/><Relationship Id="rId330" Type="http://schemas.openxmlformats.org/officeDocument/2006/relationships/hyperlink" Target="mailto:rmartin@infosernt.com" TargetMode="External"/><Relationship Id="rId568" Type="http://schemas.openxmlformats.org/officeDocument/2006/relationships/hyperlink" Target="mailto:jcvillar@i-222.com" TargetMode="External"/><Relationship Id="rId428" Type="http://schemas.openxmlformats.org/officeDocument/2006/relationships/hyperlink" Target="mailto:compras@sortes.com" TargetMode="External"/><Relationship Id="rId635" Type="http://schemas.openxmlformats.org/officeDocument/2006/relationships/hyperlink" Target="tel:910263902" TargetMode="External"/><Relationship Id="rId274" Type="http://schemas.openxmlformats.org/officeDocument/2006/relationships/hyperlink" Target="mailto:info@realisto.net" TargetMode="External"/><Relationship Id="rId481" Type="http://schemas.openxmlformats.org/officeDocument/2006/relationships/hyperlink" Target="https://www.calvisystems.com/" TargetMode="External"/><Relationship Id="rId702" Type="http://schemas.openxmlformats.org/officeDocument/2006/relationships/hyperlink" Target="https://www.enimsoft.com/" TargetMode="External"/><Relationship Id="rId69" Type="http://schemas.openxmlformats.org/officeDocument/2006/relationships/hyperlink" Target="mailto:info@prosatsl.com" TargetMode="External"/><Relationship Id="rId134" Type="http://schemas.openxmlformats.org/officeDocument/2006/relationships/hyperlink" Target="mailto:cmochon@grupospec.com" TargetMode="External"/><Relationship Id="rId579" Type="http://schemas.openxmlformats.org/officeDocument/2006/relationships/hyperlink" Target="mailto:pvl@tetrabit.com" TargetMode="External"/><Relationship Id="rId341" Type="http://schemas.openxmlformats.org/officeDocument/2006/relationships/hyperlink" Target="http://www.reiniciatek.com/" TargetMode="External"/><Relationship Id="rId439" Type="http://schemas.openxmlformats.org/officeDocument/2006/relationships/hyperlink" Target="https://www.aztecnologia.es/contacto" TargetMode="External"/><Relationship Id="rId646" Type="http://schemas.openxmlformats.org/officeDocument/2006/relationships/hyperlink" Target="https://www.repararpcmicrocomputer.es/" TargetMode="External"/><Relationship Id="rId201" Type="http://schemas.openxmlformats.org/officeDocument/2006/relationships/hyperlink" Target="https://www.linkedin.com/company/marcora-servicios-y-inform%C3%A1ticos-s-l/about/" TargetMode="External"/><Relationship Id="rId285" Type="http://schemas.openxmlformats.org/officeDocument/2006/relationships/hyperlink" Target="https://aljamir.com/" TargetMode="External"/><Relationship Id="rId506" Type="http://schemas.openxmlformats.org/officeDocument/2006/relationships/hyperlink" Target="http://www.tcgroupsolutions.com/" TargetMode="External"/><Relationship Id="rId492" Type="http://schemas.openxmlformats.org/officeDocument/2006/relationships/hyperlink" Target="mailto:info@quasar.com.es" TargetMode="External"/><Relationship Id="rId713" Type="http://schemas.openxmlformats.org/officeDocument/2006/relationships/hyperlink" Target="https://www.frutodigital.com/" TargetMode="External"/><Relationship Id="rId145" Type="http://schemas.openxmlformats.org/officeDocument/2006/relationships/hyperlink" Target="mailto:soporte@avantys.com" TargetMode="External"/><Relationship Id="rId352" Type="http://schemas.openxmlformats.org/officeDocument/2006/relationships/hyperlink" Target="https://informaticasevilla.com/empresa-informatica-sevilla/" TargetMode="External"/><Relationship Id="rId212" Type="http://schemas.openxmlformats.org/officeDocument/2006/relationships/hyperlink" Target="mailto:info@integra-nes.es" TargetMode="External"/><Relationship Id="rId657" Type="http://schemas.openxmlformats.org/officeDocument/2006/relationships/hyperlink" Target="tel:+34900247000" TargetMode="External"/><Relationship Id="rId296" Type="http://schemas.openxmlformats.org/officeDocument/2006/relationships/hyperlink" Target="https://www.juma.es/" TargetMode="External"/><Relationship Id="rId517" Type="http://schemas.openxmlformats.org/officeDocument/2006/relationships/hyperlink" Target="https://cainser.es/index.php/servicios/informatica" TargetMode="External"/><Relationship Id="rId724" Type="http://schemas.openxmlformats.org/officeDocument/2006/relationships/hyperlink" Target="https://www.hispatec.com/" TargetMode="External"/><Relationship Id="rId60" Type="http://schemas.openxmlformats.org/officeDocument/2006/relationships/hyperlink" Target="mailto:adcom@infoadcom.com" TargetMode="External"/><Relationship Id="rId156" Type="http://schemas.openxmlformats.org/officeDocument/2006/relationships/hyperlink" Target="mailto:mmartinez@soaint.com" TargetMode="External"/><Relationship Id="rId363" Type="http://schemas.openxmlformats.org/officeDocument/2006/relationships/hyperlink" Target="https://doctorpc.es/contacto/" TargetMode="External"/><Relationship Id="rId570" Type="http://schemas.openxmlformats.org/officeDocument/2006/relationships/hyperlink" Target="mailto:info@cymainformatica.com" TargetMode="External"/><Relationship Id="rId223" Type="http://schemas.openxmlformats.org/officeDocument/2006/relationships/hyperlink" Target="https://jscingenium.com/en" TargetMode="External"/><Relationship Id="rId430" Type="http://schemas.openxmlformats.org/officeDocument/2006/relationships/hyperlink" Target="mailto:info@puntoredinformatica.com" TargetMode="External"/><Relationship Id="rId668" Type="http://schemas.openxmlformats.org/officeDocument/2006/relationships/hyperlink" Target="http://www.beroni.com/" TargetMode="External"/><Relationship Id="rId18" Type="http://schemas.openxmlformats.org/officeDocument/2006/relationships/hyperlink" Target="https://www.google.com/search?q=telefono+informatica+BCN&amp;sca_esv=6301d2e392e54eba&amp;rlz=1C1GCEA_enES1197ES1197&amp;biw=638&amp;bih=584&amp;sxsrf=ANbL-n7VBh-mCk2HoguNk-WinqHX2c52ag%3A1770973919687&amp;ei=3-qOab7OKbebkdUPp6DSwAU&amp;ved=0ahUKEwj-uY77j9aSAxW3TaQEHSeQFFgQ4dUDCBM&amp;uact=5&amp;oq=telefono+informatica+BCN&amp;gs_lp=Egxnd3Mtd2l6LXNlcnAiGHRlbGVmb25vIGluZm9ybWF0aWNhIEJDTjIFECEYnwUyBRAhGJ8FMgUQIRifBTIFECEYnwUyBRAhGJ8FSJooUOgCWNklcAF4AZABAJgBtgGgAd0NqgEEMi4xM7gBA8gBAPgBAZgCEKACrw7CAgoQABiwAxjWBBhHwgIIEAAYgAQYsQPCAgUQABiABMICBhAAGBYYHsICBRAhGKABmAMAiAYBkAYIkgcEMi4xNKAHvFyyBwQxLjE0uAepDsIHBjAuMy4xM8gHOIAIAA&amp;sclient=gws-wiz-serp" TargetMode="External"/><Relationship Id="rId528" Type="http://schemas.openxmlformats.org/officeDocument/2006/relationships/hyperlink" Target="https://www.infocsi.net/contacto/" TargetMode="External"/><Relationship Id="rId735" Type="http://schemas.openxmlformats.org/officeDocument/2006/relationships/hyperlink" Target="https://www.isemat.com/" TargetMode="External"/><Relationship Id="rId167" Type="http://schemas.openxmlformats.org/officeDocument/2006/relationships/hyperlink" Target="https://makesoft.es/" TargetMode="External"/><Relationship Id="rId374" Type="http://schemas.openxmlformats.org/officeDocument/2006/relationships/hyperlink" Target="https://www.eticonsa.es/contacta" TargetMode="External"/><Relationship Id="rId581" Type="http://schemas.openxmlformats.org/officeDocument/2006/relationships/hyperlink" Target="https://companial.com/es/sobre-companial/" TargetMode="External"/><Relationship Id="rId71" Type="http://schemas.openxmlformats.org/officeDocument/2006/relationships/hyperlink" Target="mailto:info@bouge.es" TargetMode="External"/><Relationship Id="rId234" Type="http://schemas.openxmlformats.org/officeDocument/2006/relationships/hyperlink" Target="mailto:victor@ibercanal.com" TargetMode="External"/><Relationship Id="rId679" Type="http://schemas.openxmlformats.org/officeDocument/2006/relationships/hyperlink" Target="http://www.gigas.com/" TargetMode="External"/><Relationship Id="rId2" Type="http://schemas.openxmlformats.org/officeDocument/2006/relationships/hyperlink" Target="mailto:info@angal.es" TargetMode="External"/><Relationship Id="rId29" Type="http://schemas.openxmlformats.org/officeDocument/2006/relationships/hyperlink" Target="mailto:hola@worldpcinformatica.com" TargetMode="External"/><Relationship Id="rId441" Type="http://schemas.openxmlformats.org/officeDocument/2006/relationships/hyperlink" Target="mailto:recepcion@iberiza.es" TargetMode="External"/><Relationship Id="rId539" Type="http://schemas.openxmlformats.org/officeDocument/2006/relationships/hyperlink" Target="mailto:correo@imarfer.com" TargetMode="External"/><Relationship Id="rId746" Type="http://schemas.openxmlformats.org/officeDocument/2006/relationships/hyperlink" Target="https://nscontrol.es/" TargetMode="External"/><Relationship Id="rId178" Type="http://schemas.openxmlformats.org/officeDocument/2006/relationships/hyperlink" Target="https://solitium.es/" TargetMode="External"/><Relationship Id="rId301" Type="http://schemas.openxmlformats.org/officeDocument/2006/relationships/hyperlink" Target="https://www.interteknica.com/" TargetMode="External"/><Relationship Id="rId82" Type="http://schemas.openxmlformats.org/officeDocument/2006/relationships/hyperlink" Target="mailto:info@pc-chamartin.com" TargetMode="External"/><Relationship Id="rId385" Type="http://schemas.openxmlformats.org/officeDocument/2006/relationships/hyperlink" Target="https://www.infojesa.com/sobre-nosotros/" TargetMode="External"/><Relationship Id="rId592" Type="http://schemas.openxmlformats.org/officeDocument/2006/relationships/hyperlink" Target="https://www.ox-one.com/que-hacemos" TargetMode="External"/><Relationship Id="rId606" Type="http://schemas.openxmlformats.org/officeDocument/2006/relationships/hyperlink" Target="mailto:atencioncliente@globaltis.com" TargetMode="External"/><Relationship Id="rId245" Type="http://schemas.openxmlformats.org/officeDocument/2006/relationships/hyperlink" Target="tel:937684678" TargetMode="External"/><Relationship Id="rId452" Type="http://schemas.openxmlformats.org/officeDocument/2006/relationships/hyperlink" Target="http://www.freeme.es/" TargetMode="External"/><Relationship Id="rId105" Type="http://schemas.openxmlformats.org/officeDocument/2006/relationships/hyperlink" Target="http://www.intersoftalmeria.es/" TargetMode="External"/><Relationship Id="rId312" Type="http://schemas.openxmlformats.org/officeDocument/2006/relationships/hyperlink" Target="https://grupotecon.com/tecon-soluciones-informaticas/" TargetMode="External"/><Relationship Id="rId93" Type="http://schemas.openxmlformats.org/officeDocument/2006/relationships/hyperlink" Target="mailto:contacto@dosys.es" TargetMode="External"/><Relationship Id="rId189" Type="http://schemas.openxmlformats.org/officeDocument/2006/relationships/hyperlink" Target="https://www.quirogainformatica.es/" TargetMode="External"/><Relationship Id="rId396" Type="http://schemas.openxmlformats.org/officeDocument/2006/relationships/hyperlink" Target="mailto:admin@multimatica.net" TargetMode="External"/><Relationship Id="rId617" Type="http://schemas.openxmlformats.org/officeDocument/2006/relationships/hyperlink" Target="https://www.efimatica.com/contactar/" TargetMode="External"/><Relationship Id="rId256" Type="http://schemas.openxmlformats.org/officeDocument/2006/relationships/hyperlink" Target="https://bioaccez.com/technologies/" TargetMode="External"/><Relationship Id="rId463" Type="http://schemas.openxmlformats.org/officeDocument/2006/relationships/hyperlink" Target="mailto:info@ibericamultimedia.com" TargetMode="External"/><Relationship Id="rId670" Type="http://schemas.openxmlformats.org/officeDocument/2006/relationships/hyperlink" Target="http://www.infoboxsolutions.com/" TargetMode="External"/><Relationship Id="rId116" Type="http://schemas.openxmlformats.org/officeDocument/2006/relationships/hyperlink" Target="mailto:administracion@ymant.com" TargetMode="External"/><Relationship Id="rId323" Type="http://schemas.openxmlformats.org/officeDocument/2006/relationships/hyperlink" Target="mailto:aytomencia@eprinsa.es" TargetMode="External"/><Relationship Id="rId530" Type="http://schemas.openxmlformats.org/officeDocument/2006/relationships/hyperlink" Target="https://petrolpc.es/acerca-de/" TargetMode="External"/><Relationship Id="rId20" Type="http://schemas.openxmlformats.org/officeDocument/2006/relationships/hyperlink" Target="mailto:info@cadizinformaticaytecnologica.com" TargetMode="External"/><Relationship Id="rId628" Type="http://schemas.openxmlformats.org/officeDocument/2006/relationships/hyperlink" Target="https://www.vern.es/" TargetMode="External"/><Relationship Id="rId267" Type="http://schemas.openxmlformats.org/officeDocument/2006/relationships/hyperlink" Target="https://www.tenea.com/tecnologias" TargetMode="External"/><Relationship Id="rId474" Type="http://schemas.openxmlformats.org/officeDocument/2006/relationships/hyperlink" Target="http://www.viraloa.com/" TargetMode="External"/><Relationship Id="rId127" Type="http://schemas.openxmlformats.org/officeDocument/2006/relationships/hyperlink" Target="mailto:adesco@dynamizatic.com" TargetMode="External"/><Relationship Id="rId681" Type="http://schemas.openxmlformats.org/officeDocument/2006/relationships/hyperlink" Target="http://www.ayco.es/" TargetMode="External"/><Relationship Id="rId737" Type="http://schemas.openxmlformats.org/officeDocument/2006/relationships/hyperlink" Target="http://www.berger-levrault.com/" TargetMode="External"/><Relationship Id="rId31" Type="http://schemas.openxmlformats.org/officeDocument/2006/relationships/hyperlink" Target="mailto:eurocomsl@eurocomsl.com" TargetMode="External"/><Relationship Id="rId73" Type="http://schemas.openxmlformats.org/officeDocument/2006/relationships/hyperlink" Target="mailto:info@ymant.com" TargetMode="External"/><Relationship Id="rId169" Type="http://schemas.openxmlformats.org/officeDocument/2006/relationships/hyperlink" Target="mailto:soluciones@seresco.es" TargetMode="External"/><Relationship Id="rId334" Type="http://schemas.openxmlformats.org/officeDocument/2006/relationships/hyperlink" Target="http://www.aldea.net/" TargetMode="External"/><Relationship Id="rId376" Type="http://schemas.openxmlformats.org/officeDocument/2006/relationships/hyperlink" Target="mailto:info@a2v.es" TargetMode="External"/><Relationship Id="rId541" Type="http://schemas.openxmlformats.org/officeDocument/2006/relationships/hyperlink" Target="mailto:info@healthypc.es" TargetMode="External"/><Relationship Id="rId583" Type="http://schemas.openxmlformats.org/officeDocument/2006/relationships/hyperlink" Target="mailto:mgamadrid@gmail.com" TargetMode="External"/><Relationship Id="rId639" Type="http://schemas.openxmlformats.org/officeDocument/2006/relationships/hyperlink" Target="tel:916868042" TargetMode="External"/><Relationship Id="rId4" Type="http://schemas.openxmlformats.org/officeDocument/2006/relationships/hyperlink" Target="mailto:info@espa.es" TargetMode="External"/><Relationship Id="rId180" Type="http://schemas.openxmlformats.org/officeDocument/2006/relationships/hyperlink" Target="mailto:info@grupoinova.es" TargetMode="External"/><Relationship Id="rId236" Type="http://schemas.openxmlformats.org/officeDocument/2006/relationships/hyperlink" Target="tel:922255231" TargetMode="External"/><Relationship Id="rId278" Type="http://schemas.openxmlformats.org/officeDocument/2006/relationships/hyperlink" Target="https://stanbusk.com/" TargetMode="External"/><Relationship Id="rId401" Type="http://schemas.openxmlformats.org/officeDocument/2006/relationships/hyperlink" Target="mailto:marketing@opentix.es" TargetMode="External"/><Relationship Id="rId443" Type="http://schemas.openxmlformats.org/officeDocument/2006/relationships/hyperlink" Target="mailto:comercial@blausolutions.es" TargetMode="External"/><Relationship Id="rId650" Type="http://schemas.openxmlformats.org/officeDocument/2006/relationships/hyperlink" Target="mailto:siadv@siadv.com" TargetMode="External"/><Relationship Id="rId303" Type="http://schemas.openxmlformats.org/officeDocument/2006/relationships/hyperlink" Target="https://www.cybertracksl.com/" TargetMode="External"/><Relationship Id="rId485" Type="http://schemas.openxmlformats.org/officeDocument/2006/relationships/hyperlink" Target="https://www.inspirit.net/" TargetMode="External"/><Relationship Id="rId692" Type="http://schemas.openxmlformats.org/officeDocument/2006/relationships/hyperlink" Target="https://fersoft.es/" TargetMode="External"/><Relationship Id="rId706" Type="http://schemas.openxmlformats.org/officeDocument/2006/relationships/hyperlink" Target="https://einzelnet.com/" TargetMode="External"/><Relationship Id="rId748" Type="http://schemas.openxmlformats.org/officeDocument/2006/relationships/hyperlink" Target="https://abazal.es/" TargetMode="External"/><Relationship Id="rId42" Type="http://schemas.openxmlformats.org/officeDocument/2006/relationships/hyperlink" Target="mailto:info@cadizpyme.es" TargetMode="External"/><Relationship Id="rId84" Type="http://schemas.openxmlformats.org/officeDocument/2006/relationships/hyperlink" Target="mailto:info@lqnsoluciones.com" TargetMode="External"/><Relationship Id="rId138" Type="http://schemas.openxmlformats.org/officeDocument/2006/relationships/hyperlink" Target="mailto:inforges@inforges.es" TargetMode="External"/><Relationship Id="rId345" Type="http://schemas.openxmlformats.org/officeDocument/2006/relationships/hyperlink" Target="https://2mares.com/" TargetMode="External"/><Relationship Id="rId387" Type="http://schemas.openxmlformats.org/officeDocument/2006/relationships/hyperlink" Target="https://tecninorte.com/?utm_source=chatgpt.com" TargetMode="External"/><Relationship Id="rId510" Type="http://schemas.openxmlformats.org/officeDocument/2006/relationships/hyperlink" Target="http://www.armilar.biz/es" TargetMode="External"/><Relationship Id="rId552" Type="http://schemas.openxmlformats.org/officeDocument/2006/relationships/hyperlink" Target="http://www.galitecconsultores.com/consumibles/" TargetMode="External"/><Relationship Id="rId594" Type="http://schemas.openxmlformats.org/officeDocument/2006/relationships/hyperlink" Target="mailto:info.antelica@gmail.com" TargetMode="External"/><Relationship Id="rId608" Type="http://schemas.openxmlformats.org/officeDocument/2006/relationships/hyperlink" Target="http://www.facilitysystems.es/" TargetMode="External"/><Relationship Id="rId191" Type="http://schemas.openxmlformats.org/officeDocument/2006/relationships/hyperlink" Target="https://www.breyer.es/" TargetMode="External"/><Relationship Id="rId205" Type="http://schemas.openxmlformats.org/officeDocument/2006/relationships/hyperlink" Target="https://exprocom.com/" TargetMode="External"/><Relationship Id="rId247" Type="http://schemas.openxmlformats.org/officeDocument/2006/relationships/hyperlink" Target="https://www.marlexconexion.com/content/4-Empresa" TargetMode="External"/><Relationship Id="rId412" Type="http://schemas.openxmlformats.org/officeDocument/2006/relationships/hyperlink" Target="mailto:info@bilbonet.net" TargetMode="External"/><Relationship Id="rId107" Type="http://schemas.openxmlformats.org/officeDocument/2006/relationships/hyperlink" Target="https://www.informaticazaragoza.com/?utm_source=chatgpt.com" TargetMode="External"/><Relationship Id="rId289" Type="http://schemas.openxmlformats.org/officeDocument/2006/relationships/hyperlink" Target="mailto:comercial@aurialux.com" TargetMode="External"/><Relationship Id="rId454" Type="http://schemas.openxmlformats.org/officeDocument/2006/relationships/hyperlink" Target="http://www.innotechsi.com/" TargetMode="External"/><Relationship Id="rId496" Type="http://schemas.openxmlformats.org/officeDocument/2006/relationships/hyperlink" Target="http://www.movilges.com/" TargetMode="External"/><Relationship Id="rId661" Type="http://schemas.openxmlformats.org/officeDocument/2006/relationships/hyperlink" Target="https://www.macroideas.es/" TargetMode="External"/><Relationship Id="rId717" Type="http://schemas.openxmlformats.org/officeDocument/2006/relationships/hyperlink" Target="https://www.montrel.es/" TargetMode="External"/><Relationship Id="rId11" Type="http://schemas.openxmlformats.org/officeDocument/2006/relationships/hyperlink" Target="mailto:info@inforcastellon.com" TargetMode="External"/><Relationship Id="rId53" Type="http://schemas.openxmlformats.org/officeDocument/2006/relationships/hyperlink" Target="mailto:info@asysgon.com" TargetMode="External"/><Relationship Id="rId149" Type="http://schemas.openxmlformats.org/officeDocument/2006/relationships/hyperlink" Target="mailto:jme@mssistemas.es" TargetMode="External"/><Relationship Id="rId314" Type="http://schemas.openxmlformats.org/officeDocument/2006/relationships/hyperlink" Target="https://www.alvic.net/" TargetMode="External"/><Relationship Id="rId356" Type="http://schemas.openxmlformats.org/officeDocument/2006/relationships/hyperlink" Target="mailto:info@sagatech.es" TargetMode="External"/><Relationship Id="rId398" Type="http://schemas.openxmlformats.org/officeDocument/2006/relationships/hyperlink" Target="https://www.tecinet.com/contacto/" TargetMode="External"/><Relationship Id="rId521" Type="http://schemas.openxmlformats.org/officeDocument/2006/relationships/hyperlink" Target="https://sictemas.com/" TargetMode="External"/><Relationship Id="rId563" Type="http://schemas.openxmlformats.org/officeDocument/2006/relationships/hyperlink" Target="https://www.newline.es/quienesSomos.aspx" TargetMode="External"/><Relationship Id="rId619" Type="http://schemas.openxmlformats.org/officeDocument/2006/relationships/hyperlink" Target="https://groupmee.com/contacto" TargetMode="External"/><Relationship Id="rId95" Type="http://schemas.openxmlformats.org/officeDocument/2006/relationships/hyperlink" Target="mailto:atic@inform-atic.com" TargetMode="External"/><Relationship Id="rId160" Type="http://schemas.openxmlformats.org/officeDocument/2006/relationships/hyperlink" Target="mailto:info@digitartis.com" TargetMode="External"/><Relationship Id="rId216" Type="http://schemas.openxmlformats.org/officeDocument/2006/relationships/hyperlink" Target="https://www.avanze.net/" TargetMode="External"/><Relationship Id="rId423" Type="http://schemas.openxmlformats.org/officeDocument/2006/relationships/hyperlink" Target="mailto:info@serinfor.net" TargetMode="External"/><Relationship Id="rId258" Type="http://schemas.openxmlformats.org/officeDocument/2006/relationships/hyperlink" Target="mailto:info@cadtech.es" TargetMode="External"/><Relationship Id="rId465" Type="http://schemas.openxmlformats.org/officeDocument/2006/relationships/hyperlink" Target="mailto:soporte@procgal.es" TargetMode="External"/><Relationship Id="rId630" Type="http://schemas.openxmlformats.org/officeDocument/2006/relationships/hyperlink" Target="mailto:info@procesos.com" TargetMode="External"/><Relationship Id="rId672" Type="http://schemas.openxmlformats.org/officeDocument/2006/relationships/hyperlink" Target="https://tamainut.com/" TargetMode="External"/><Relationship Id="rId728" Type="http://schemas.openxmlformats.org/officeDocument/2006/relationships/hyperlink" Target="https://www.polaris.es/" TargetMode="External"/><Relationship Id="rId22" Type="http://schemas.openxmlformats.org/officeDocument/2006/relationships/hyperlink" Target="mailto:info@nearsystems.net" TargetMode="External"/><Relationship Id="rId64" Type="http://schemas.openxmlformats.org/officeDocument/2006/relationships/hyperlink" Target="mailto:info@icc.es" TargetMode="External"/><Relationship Id="rId118" Type="http://schemas.openxmlformats.org/officeDocument/2006/relationships/hyperlink" Target="mailto:administracion@copimar.net" TargetMode="External"/><Relationship Id="rId325" Type="http://schemas.openxmlformats.org/officeDocument/2006/relationships/hyperlink" Target="https://www.computertechs.es/" TargetMode="External"/><Relationship Id="rId367" Type="http://schemas.openxmlformats.org/officeDocument/2006/relationships/hyperlink" Target="mailto:inforgesgema@gmail.com" TargetMode="External"/><Relationship Id="rId532" Type="http://schemas.openxmlformats.org/officeDocument/2006/relationships/hyperlink" Target="https://www.malaganovanet.com/" TargetMode="External"/><Relationship Id="rId574" Type="http://schemas.openxmlformats.org/officeDocument/2006/relationships/hyperlink" Target="mailto:victor.navas@hablaycomunica.com" TargetMode="External"/><Relationship Id="rId171" Type="http://schemas.openxmlformats.org/officeDocument/2006/relationships/hyperlink" Target="mailto:diagonal@diagonalinformatica.com" TargetMode="External"/><Relationship Id="rId227" Type="http://schemas.openxmlformats.org/officeDocument/2006/relationships/hyperlink" Target="https://activemadrid.com/" TargetMode="External"/><Relationship Id="rId269" Type="http://schemas.openxmlformats.org/officeDocument/2006/relationships/hyperlink" Target="https://simtec.es/" TargetMode="External"/><Relationship Id="rId434" Type="http://schemas.openxmlformats.org/officeDocument/2006/relationships/hyperlink" Target="mailto:info@ossistemes.com" TargetMode="External"/><Relationship Id="rId476" Type="http://schemas.openxmlformats.org/officeDocument/2006/relationships/hyperlink" Target="http://www.itos.es/" TargetMode="External"/><Relationship Id="rId641" Type="http://schemas.openxmlformats.org/officeDocument/2006/relationships/hyperlink" Target="mailto:comercial@CIPinformatica.com" TargetMode="External"/><Relationship Id="rId683" Type="http://schemas.openxmlformats.org/officeDocument/2006/relationships/hyperlink" Target="https://www.kentech-sp.com/" TargetMode="External"/><Relationship Id="rId739" Type="http://schemas.openxmlformats.org/officeDocument/2006/relationships/hyperlink" Target="https://www.prosatsl.com/" TargetMode="External"/><Relationship Id="rId33" Type="http://schemas.openxmlformats.org/officeDocument/2006/relationships/hyperlink" Target="mailto:info@asysgon.com" TargetMode="External"/><Relationship Id="rId129" Type="http://schemas.openxmlformats.org/officeDocument/2006/relationships/hyperlink" Target="mailto:b.torralbo@iunis.es" TargetMode="External"/><Relationship Id="rId280" Type="http://schemas.openxmlformats.org/officeDocument/2006/relationships/hyperlink" Target="https://www.databilbo.com/sobre-nosotros.html" TargetMode="External"/><Relationship Id="rId336" Type="http://schemas.openxmlformats.org/officeDocument/2006/relationships/hyperlink" Target="https://www.clikrs.es/sobre-nosotros" TargetMode="External"/><Relationship Id="rId501" Type="http://schemas.openxmlformats.org/officeDocument/2006/relationships/hyperlink" Target="http://www.kugelconsulting.es/" TargetMode="External"/><Relationship Id="rId543" Type="http://schemas.openxmlformats.org/officeDocument/2006/relationships/hyperlink" Target="https://sites.google.com/view/business-servicom/contacto" TargetMode="External"/><Relationship Id="rId75" Type="http://schemas.openxmlformats.org/officeDocument/2006/relationships/hyperlink" Target="mailto:infobar@infobar.es" TargetMode="External"/><Relationship Id="rId140" Type="http://schemas.openxmlformats.org/officeDocument/2006/relationships/hyperlink" Target="mailto:atencionaclientes@camarabilbao.es" TargetMode="External"/><Relationship Id="rId182" Type="http://schemas.openxmlformats.org/officeDocument/2006/relationships/hyperlink" Target="mailto:compras@alrescate.com" TargetMode="External"/><Relationship Id="rId378" Type="http://schemas.openxmlformats.org/officeDocument/2006/relationships/hyperlink" Target="https://a2v.es/" TargetMode="External"/><Relationship Id="rId403" Type="http://schemas.openxmlformats.org/officeDocument/2006/relationships/hyperlink" Target="mailto:info@imdigital.es" TargetMode="External"/><Relationship Id="rId585" Type="http://schemas.openxmlformats.org/officeDocument/2006/relationships/hyperlink" Target="https://www.sitgrupo.es/" TargetMode="External"/><Relationship Id="rId750" Type="http://schemas.openxmlformats.org/officeDocument/2006/relationships/vmlDrawing" Target="../drawings/vmlDrawing1.vml"/><Relationship Id="rId6" Type="http://schemas.openxmlformats.org/officeDocument/2006/relationships/hyperlink" Target="mailto:info@vidasoft.es" TargetMode="External"/><Relationship Id="rId238" Type="http://schemas.openxmlformats.org/officeDocument/2006/relationships/hyperlink" Target="mailto:info@gpi-iberia.com" TargetMode="External"/><Relationship Id="rId445" Type="http://schemas.openxmlformats.org/officeDocument/2006/relationships/hyperlink" Target="mailto:info@blausistemas.com" TargetMode="External"/><Relationship Id="rId487" Type="http://schemas.openxmlformats.org/officeDocument/2006/relationships/hyperlink" Target="mailto:info@cloudalia.es" TargetMode="External"/><Relationship Id="rId610" Type="http://schemas.openxmlformats.org/officeDocument/2006/relationships/hyperlink" Target="http://www.elkarmedia.eus/" TargetMode="External"/><Relationship Id="rId652" Type="http://schemas.openxmlformats.org/officeDocument/2006/relationships/hyperlink" Target="https://jpcnet.net/contacto" TargetMode="External"/><Relationship Id="rId694" Type="http://schemas.openxmlformats.org/officeDocument/2006/relationships/hyperlink" Target="http://www.castsoftware.com/" TargetMode="External"/><Relationship Id="rId708" Type="http://schemas.openxmlformats.org/officeDocument/2006/relationships/hyperlink" Target="http://www.secuware.com/" TargetMode="External"/><Relationship Id="rId291" Type="http://schemas.openxmlformats.org/officeDocument/2006/relationships/hyperlink" Target="https://qwertysistemas.com/" TargetMode="External"/><Relationship Id="rId305" Type="http://schemas.openxmlformats.org/officeDocument/2006/relationships/hyperlink" Target="https://www.fedesoft.es/" TargetMode="External"/><Relationship Id="rId347" Type="http://schemas.openxmlformats.org/officeDocument/2006/relationships/hyperlink" Target="https://www.cantabriainformatica.com/" TargetMode="External"/><Relationship Id="rId512" Type="http://schemas.openxmlformats.org/officeDocument/2006/relationships/hyperlink" Target="http://www.adjudicacionestic.com/" TargetMode="External"/><Relationship Id="rId44" Type="http://schemas.openxmlformats.org/officeDocument/2006/relationships/hyperlink" Target="mailto:cadiz@pcbox.es" TargetMode="External"/><Relationship Id="rId86" Type="http://schemas.openxmlformats.org/officeDocument/2006/relationships/hyperlink" Target="https://inyges.com/" TargetMode="External"/><Relationship Id="rId151" Type="http://schemas.openxmlformats.org/officeDocument/2006/relationships/hyperlink" Target="mailto:info@delogica.com" TargetMode="External"/><Relationship Id="rId389" Type="http://schemas.openxmlformats.org/officeDocument/2006/relationships/hyperlink" Target="https://www.impress-group.com/?utm_source=chatgpt.com" TargetMode="External"/><Relationship Id="rId554" Type="http://schemas.openxmlformats.org/officeDocument/2006/relationships/hyperlink" Target="mailto:info@vigosystem.com" TargetMode="External"/><Relationship Id="rId596" Type="http://schemas.openxmlformats.org/officeDocument/2006/relationships/hyperlink" Target="https://www.servi2.eu/" TargetMode="External"/><Relationship Id="rId193" Type="http://schemas.openxmlformats.org/officeDocument/2006/relationships/hyperlink" Target="mailto:inigo.delbarrio@loomis.com%20//" TargetMode="External"/><Relationship Id="rId207" Type="http://schemas.openxmlformats.org/officeDocument/2006/relationships/hyperlink" Target="https://canelatech.es/" TargetMode="External"/><Relationship Id="rId249" Type="http://schemas.openxmlformats.org/officeDocument/2006/relationships/hyperlink" Target="https://saimasolutions.com/?utm_source=chatgpt.com" TargetMode="External"/><Relationship Id="rId414" Type="http://schemas.openxmlformats.org/officeDocument/2006/relationships/hyperlink" Target="tel:+34944703706" TargetMode="External"/><Relationship Id="rId456" Type="http://schemas.openxmlformats.org/officeDocument/2006/relationships/hyperlink" Target="mailto:administraci&#243;n@inversia.es" TargetMode="External"/><Relationship Id="rId498" Type="http://schemas.openxmlformats.org/officeDocument/2006/relationships/hyperlink" Target="http://www.dezzai.com/" TargetMode="External"/><Relationship Id="rId621" Type="http://schemas.openxmlformats.org/officeDocument/2006/relationships/hyperlink" Target="https://www.deinfo.es/servicios/" TargetMode="External"/><Relationship Id="rId663" Type="http://schemas.openxmlformats.org/officeDocument/2006/relationships/hyperlink" Target="http://www.beonprice.com/" TargetMode="External"/><Relationship Id="rId13" Type="http://schemas.openxmlformats.org/officeDocument/2006/relationships/hyperlink" Target="mailto:info@informaticoscastellon.com" TargetMode="External"/><Relationship Id="rId109" Type="http://schemas.openxmlformats.org/officeDocument/2006/relationships/hyperlink" Target="https://olivia.es/" TargetMode="External"/><Relationship Id="rId260" Type="http://schemas.openxmlformats.org/officeDocument/2006/relationships/hyperlink" Target="tel:917882688" TargetMode="External"/><Relationship Id="rId316" Type="http://schemas.openxmlformats.org/officeDocument/2006/relationships/hyperlink" Target="https://solunix.es/" TargetMode="External"/><Relationship Id="rId523" Type="http://schemas.openxmlformats.org/officeDocument/2006/relationships/hyperlink" Target="mailto:info@mkinfor.com" TargetMode="External"/><Relationship Id="rId719" Type="http://schemas.openxmlformats.org/officeDocument/2006/relationships/hyperlink" Target="https://www.distritok.com/" TargetMode="External"/><Relationship Id="rId55" Type="http://schemas.openxmlformats.org/officeDocument/2006/relationships/hyperlink" Target="mailto:info@torusware.com" TargetMode="External"/><Relationship Id="rId97" Type="http://schemas.openxmlformats.org/officeDocument/2006/relationships/hyperlink" Target="mailto:info@inyges.com" TargetMode="External"/><Relationship Id="rId120" Type="http://schemas.openxmlformats.org/officeDocument/2006/relationships/hyperlink" Target="mailto:info@netsystem.es" TargetMode="External"/><Relationship Id="rId358" Type="http://schemas.openxmlformats.org/officeDocument/2006/relationships/hyperlink" Target="mailto:soluciones@cic.es" TargetMode="External"/><Relationship Id="rId565" Type="http://schemas.openxmlformats.org/officeDocument/2006/relationships/hyperlink" Target="https://www.irix.es/" TargetMode="External"/><Relationship Id="rId730" Type="http://schemas.openxmlformats.org/officeDocument/2006/relationships/hyperlink" Target="https://www.axesor.es/Informes-Empresas/1392470/EASYSOFT_SOCIEDAD_LIMITADA.html?utm_source=chatgpt.com" TargetMode="External"/><Relationship Id="rId162" Type="http://schemas.openxmlformats.org/officeDocument/2006/relationships/hyperlink" Target="mailto:josemiguel.bayon@ciset.es" TargetMode="External"/><Relationship Id="rId218" Type="http://schemas.openxmlformats.org/officeDocument/2006/relationships/hyperlink" Target="mailto:psaingenieros@psaingenieros.com" TargetMode="External"/><Relationship Id="rId425" Type="http://schemas.openxmlformats.org/officeDocument/2006/relationships/hyperlink" Target="https://www.recurtec.com/?utm_source=chatgpt.com" TargetMode="External"/><Relationship Id="rId467" Type="http://schemas.openxmlformats.org/officeDocument/2006/relationships/hyperlink" Target="tel:915765592" TargetMode="External"/><Relationship Id="rId632" Type="http://schemas.openxmlformats.org/officeDocument/2006/relationships/hyperlink" Target="mailto:info@proxyma.es" TargetMode="External"/><Relationship Id="rId271" Type="http://schemas.openxmlformats.org/officeDocument/2006/relationships/hyperlink" Target="https://www.genetsisgroup.com/servicios-it/" TargetMode="External"/><Relationship Id="rId674" Type="http://schemas.openxmlformats.org/officeDocument/2006/relationships/hyperlink" Target="http://www.hopebg.com/" TargetMode="External"/><Relationship Id="rId24" Type="http://schemas.openxmlformats.org/officeDocument/2006/relationships/hyperlink" Target="mailto:info@itelligent.es" TargetMode="External"/><Relationship Id="rId66" Type="http://schemas.openxmlformats.org/officeDocument/2006/relationships/hyperlink" Target="mailto:privacidad@inno-it.es" TargetMode="External"/><Relationship Id="rId131" Type="http://schemas.openxmlformats.org/officeDocument/2006/relationships/hyperlink" Target="mailto:educaonline@educaweb.com" TargetMode="External"/><Relationship Id="rId327" Type="http://schemas.openxmlformats.org/officeDocument/2006/relationships/hyperlink" Target="https://www.hiopos.com/es/" TargetMode="External"/><Relationship Id="rId369" Type="http://schemas.openxmlformats.org/officeDocument/2006/relationships/hyperlink" Target="mailto:info@bit2biotserviciosinformaticos.es" TargetMode="External"/><Relationship Id="rId534" Type="http://schemas.openxmlformats.org/officeDocument/2006/relationships/hyperlink" Target="https://www.olinet.es/" TargetMode="External"/><Relationship Id="rId576" Type="http://schemas.openxmlformats.org/officeDocument/2006/relationships/hyperlink" Target="mailto:comercial@aigclassic.com" TargetMode="External"/><Relationship Id="rId741" Type="http://schemas.openxmlformats.org/officeDocument/2006/relationships/hyperlink" Target="https://www.gpic.es/" TargetMode="External"/><Relationship Id="rId173" Type="http://schemas.openxmlformats.org/officeDocument/2006/relationships/hyperlink" Target="mailto:marketing@gruposolitium.es" TargetMode="External"/><Relationship Id="rId229" Type="http://schemas.openxmlformats.org/officeDocument/2006/relationships/hyperlink" Target="https://www.daemon4.com/" TargetMode="External"/><Relationship Id="rId380" Type="http://schemas.openxmlformats.org/officeDocument/2006/relationships/hyperlink" Target="mailto:informacion@a4i.es" TargetMode="External"/><Relationship Id="rId436" Type="http://schemas.openxmlformats.org/officeDocument/2006/relationships/hyperlink" Target="mailto:soporte@virtuality.es" TargetMode="External"/><Relationship Id="rId601" Type="http://schemas.openxmlformats.org/officeDocument/2006/relationships/hyperlink" Target="mailto:info@nalcom.com" TargetMode="External"/><Relationship Id="rId643" Type="http://schemas.openxmlformats.org/officeDocument/2006/relationships/hyperlink" Target="tel:913513677" TargetMode="External"/><Relationship Id="rId240" Type="http://schemas.openxmlformats.org/officeDocument/2006/relationships/hyperlink" Target="tel:902998020" TargetMode="External"/><Relationship Id="rId478" Type="http://schemas.openxmlformats.org/officeDocument/2006/relationships/hyperlink" Target="http://www.vendors.averlance.com/" TargetMode="External"/><Relationship Id="rId685" Type="http://schemas.openxmlformats.org/officeDocument/2006/relationships/hyperlink" Target="https://tienda.bananacomputer.com/trabaja-con-nosotros/" TargetMode="External"/><Relationship Id="rId35" Type="http://schemas.openxmlformats.org/officeDocument/2006/relationships/hyperlink" Target="mailto:info@capia.es" TargetMode="External"/><Relationship Id="rId77" Type="http://schemas.openxmlformats.org/officeDocument/2006/relationships/hyperlink" Target="mailto:informatica@tkmservicios.com" TargetMode="External"/><Relationship Id="rId100" Type="http://schemas.openxmlformats.org/officeDocument/2006/relationships/hyperlink" Target="http://www.atis.es/" TargetMode="External"/><Relationship Id="rId282" Type="http://schemas.openxmlformats.org/officeDocument/2006/relationships/hyperlink" Target="mailto:info@synersight.es" TargetMode="External"/><Relationship Id="rId338" Type="http://schemas.openxmlformats.org/officeDocument/2006/relationships/hyperlink" Target="https://www.ofimaticatouza.com/" TargetMode="External"/><Relationship Id="rId503" Type="http://schemas.openxmlformats.org/officeDocument/2006/relationships/hyperlink" Target="https://www.virtuality.es/" TargetMode="External"/><Relationship Id="rId545" Type="http://schemas.openxmlformats.org/officeDocument/2006/relationships/hyperlink" Target="mailto:info@i-sistemas.com" TargetMode="External"/><Relationship Id="rId587" Type="http://schemas.openxmlformats.org/officeDocument/2006/relationships/hyperlink" Target="http://www.hexagon.com/" TargetMode="External"/><Relationship Id="rId710" Type="http://schemas.openxmlformats.org/officeDocument/2006/relationships/hyperlink" Target="http://www.dfsistemes.es/" TargetMode="External"/><Relationship Id="rId752" Type="http://schemas.microsoft.com/office/2017/10/relationships/threadedComment" Target="../threadedComments/threadedComment1.xml"/><Relationship Id="rId8" Type="http://schemas.openxmlformats.org/officeDocument/2006/relationships/hyperlink" Target="mailto:info@virtusinformatica.es" TargetMode="External"/><Relationship Id="rId142" Type="http://schemas.openxmlformats.org/officeDocument/2006/relationships/hyperlink" Target="mailto:info@dinof.es" TargetMode="External"/><Relationship Id="rId184" Type="http://schemas.openxmlformats.org/officeDocument/2006/relationships/hyperlink" Target="mailto:info@sevillasystems.es" TargetMode="External"/><Relationship Id="rId391" Type="http://schemas.openxmlformats.org/officeDocument/2006/relationships/hyperlink" Target="mailto:soporttec@soporttec.es" TargetMode="External"/><Relationship Id="rId405" Type="http://schemas.openxmlformats.org/officeDocument/2006/relationships/hyperlink" Target="https://www.tecnovalia.com/contacto.php" TargetMode="External"/><Relationship Id="rId447" Type="http://schemas.openxmlformats.org/officeDocument/2006/relationships/hyperlink" Target="mailto:soporte@burovoz.es" TargetMode="External"/><Relationship Id="rId612" Type="http://schemas.openxmlformats.org/officeDocument/2006/relationships/hyperlink" Target="https://www.dsoluzion.com/conocenos/" TargetMode="External"/><Relationship Id="rId251" Type="http://schemas.openxmlformats.org/officeDocument/2006/relationships/hyperlink" Target="https://micro-sip.com/" TargetMode="External"/><Relationship Id="rId489" Type="http://schemas.openxmlformats.org/officeDocument/2006/relationships/hyperlink" Target="https://uve-group.com/" TargetMode="External"/><Relationship Id="rId654" Type="http://schemas.openxmlformats.org/officeDocument/2006/relationships/hyperlink" Target="mailto:info@maxen.es" TargetMode="External"/><Relationship Id="rId696" Type="http://schemas.openxmlformats.org/officeDocument/2006/relationships/hyperlink" Target="https://www.facebook.com/Opcon.Informatica.Vigo/" TargetMode="External"/><Relationship Id="rId46" Type="http://schemas.openxmlformats.org/officeDocument/2006/relationships/hyperlink" Target="mailto:hola@worldpcinformatica.com" TargetMode="External"/><Relationship Id="rId293" Type="http://schemas.openxmlformats.org/officeDocument/2006/relationships/hyperlink" Target="https://www.navamed.com/" TargetMode="External"/><Relationship Id="rId307" Type="http://schemas.openxmlformats.org/officeDocument/2006/relationships/hyperlink" Target="https://copermatica.es/" TargetMode="External"/><Relationship Id="rId349" Type="http://schemas.openxmlformats.org/officeDocument/2006/relationships/hyperlink" Target="https://pcpaco.com/en_GB" TargetMode="External"/><Relationship Id="rId514" Type="http://schemas.openxmlformats.org/officeDocument/2006/relationships/hyperlink" Target="mailto:info@cainser.com" TargetMode="External"/><Relationship Id="rId556" Type="http://schemas.openxmlformats.org/officeDocument/2006/relationships/hyperlink" Target="https://siscom.es/Contacto" TargetMode="External"/><Relationship Id="rId721" Type="http://schemas.openxmlformats.org/officeDocument/2006/relationships/hyperlink" Target="https://www.logisticatenerife.com/" TargetMode="External"/><Relationship Id="rId88" Type="http://schemas.openxmlformats.org/officeDocument/2006/relationships/hyperlink" Target="http://www.seinfo.es/" TargetMode="External"/><Relationship Id="rId111" Type="http://schemas.openxmlformats.org/officeDocument/2006/relationships/hyperlink" Target="https://empresite.eleconomista.es/DISTRIBUCION-SISTEMAS-CONSULTING-INFORMATICO.html?utm_source=chatgpt.com" TargetMode="External"/><Relationship Id="rId153" Type="http://schemas.openxmlformats.org/officeDocument/2006/relationships/hyperlink" Target="mailto:comercial@bimind.es" TargetMode="External"/><Relationship Id="rId195" Type="http://schemas.openxmlformats.org/officeDocument/2006/relationships/hyperlink" Target="https://www.phoneservicecenter.es/contacto/" TargetMode="External"/><Relationship Id="rId209" Type="http://schemas.openxmlformats.org/officeDocument/2006/relationships/hyperlink" Target="https://www.jabsolut.com/en/" TargetMode="External"/><Relationship Id="rId360" Type="http://schemas.openxmlformats.org/officeDocument/2006/relationships/hyperlink" Target="mailto:comercial@infordecan.es" TargetMode="External"/><Relationship Id="rId416" Type="http://schemas.openxmlformats.org/officeDocument/2006/relationships/hyperlink" Target="tel:944935665" TargetMode="External"/><Relationship Id="rId598" Type="http://schemas.openxmlformats.org/officeDocument/2006/relationships/hyperlink" Target="mailto:info@infoboxsolutions.com" TargetMode="External"/><Relationship Id="rId220" Type="http://schemas.openxmlformats.org/officeDocument/2006/relationships/hyperlink" Target="https://smmsl.com/" TargetMode="External"/><Relationship Id="rId458" Type="http://schemas.openxmlformats.org/officeDocument/2006/relationships/hyperlink" Target="https://www.sysone.es/" TargetMode="External"/><Relationship Id="rId623" Type="http://schemas.openxmlformats.org/officeDocument/2006/relationships/hyperlink" Target="mailto:deinfo@deinfo.es" TargetMode="External"/><Relationship Id="rId665" Type="http://schemas.openxmlformats.org/officeDocument/2006/relationships/hyperlink" Target="http://www.hispacloud.com/" TargetMode="External"/><Relationship Id="rId15" Type="http://schemas.openxmlformats.org/officeDocument/2006/relationships/hyperlink" Target="https://www.google.com/search?q=telefono+Goya+Soluciones%0D%0A&amp;sca_esv=6301d2e392e54eba&amp;rlz=1C1GCEA_enES1197ES1197&amp;biw=638&amp;bih=584&amp;sxsrf=ANbL-n4VH2j1hz9Ep2LTXILCNcedLs31KQ%3A1770974593614&amp;ei=ge2OaZiVJeyVxc8P18fyYQ&amp;ved=0ahUKEwjY2bu8ktaSAxXsSvEDHdejPAwQ4dUDCBM&amp;uact=5&amp;oq=telefono+Goya+Soluciones%0D%0A&amp;gs_lp=Egxnd3Mtd2l6LXNlcnAiGXRlbGVmb25vIEdveWEgU29sdWNpb25lcwoyCBAAGLADGO8FMgsQABiABBiwAxiiBDIIEAAYsAMY7wUyCBAAGLADGO8FMggQABiwAxjvBUjSDVDxCFjxCHACeACQAQCYAQCgAQCqAQC4AQPIAQD4AQL4AQGYAgKgAg6YAwCIBgGQBgWSBwEyoAcAsgcAuAcAwgcDMi0yyAcLgAgA&amp;sclient=gws-wiz-serp" TargetMode="External"/><Relationship Id="rId57" Type="http://schemas.openxmlformats.org/officeDocument/2006/relationships/hyperlink" Target="mailto:admon@servincoonline.net" TargetMode="External"/><Relationship Id="rId262" Type="http://schemas.openxmlformats.org/officeDocument/2006/relationships/hyperlink" Target="https://www.laanet.com/es/inicio/" TargetMode="External"/><Relationship Id="rId318" Type="http://schemas.openxmlformats.org/officeDocument/2006/relationships/hyperlink" Target="https://datisa.es/servicios/" TargetMode="External"/><Relationship Id="rId525" Type="http://schemas.openxmlformats.org/officeDocument/2006/relationships/hyperlink" Target="https://semicomp.es/quienes-somos/" TargetMode="External"/><Relationship Id="rId567" Type="http://schemas.openxmlformats.org/officeDocument/2006/relationships/hyperlink" Target="https://www.cymainformatica.com/" TargetMode="External"/><Relationship Id="rId732" Type="http://schemas.openxmlformats.org/officeDocument/2006/relationships/hyperlink" Target="http://www.softec-internet.com/" TargetMode="External"/><Relationship Id="rId99" Type="http://schemas.openxmlformats.org/officeDocument/2006/relationships/hyperlink" Target="https://www.grupo-open.es/" TargetMode="External"/><Relationship Id="rId122" Type="http://schemas.openxmlformats.org/officeDocument/2006/relationships/hyperlink" Target="https://www.genetsisgroup.com/servicios-it/" TargetMode="External"/><Relationship Id="rId164" Type="http://schemas.openxmlformats.org/officeDocument/2006/relationships/hyperlink" Target="mailto:administration@tarlogic.com" TargetMode="External"/><Relationship Id="rId371" Type="http://schemas.openxmlformats.org/officeDocument/2006/relationships/hyperlink" Target="https://pcvictorelinformatico.blogspot.com/p/quien-soy.html" TargetMode="External"/><Relationship Id="rId427" Type="http://schemas.openxmlformats.org/officeDocument/2006/relationships/hyperlink" Target="mailto:admin@recurtec.com" TargetMode="External"/><Relationship Id="rId469" Type="http://schemas.openxmlformats.org/officeDocument/2006/relationships/hyperlink" Target="http://www.isip.es/" TargetMode="External"/><Relationship Id="rId634" Type="http://schemas.openxmlformats.org/officeDocument/2006/relationships/hyperlink" Target="tel:+34910273665" TargetMode="External"/><Relationship Id="rId676" Type="http://schemas.openxmlformats.org/officeDocument/2006/relationships/hyperlink" Target="https://sistemas.laforja.com/" TargetMode="External"/><Relationship Id="rId26" Type="http://schemas.openxmlformats.org/officeDocument/2006/relationships/hyperlink" Target="mailto:info@gadespc.es" TargetMode="External"/><Relationship Id="rId231" Type="http://schemas.openxmlformats.org/officeDocument/2006/relationships/hyperlink" Target="mailto:info@realmvs.es" TargetMode="External"/><Relationship Id="rId273" Type="http://schemas.openxmlformats.org/officeDocument/2006/relationships/hyperlink" Target="http://jpcnet.net/" TargetMode="External"/><Relationship Id="rId329" Type="http://schemas.openxmlformats.org/officeDocument/2006/relationships/hyperlink" Target="mailto:ivan.l&#243;pez@ictiberia.com" TargetMode="External"/><Relationship Id="rId480" Type="http://schemas.openxmlformats.org/officeDocument/2006/relationships/hyperlink" Target="http://www.magmasomos.es/" TargetMode="External"/><Relationship Id="rId536" Type="http://schemas.openxmlformats.org/officeDocument/2006/relationships/hyperlink" Target="https://crownetgalicia.com/" TargetMode="External"/><Relationship Id="rId701" Type="http://schemas.openxmlformats.org/officeDocument/2006/relationships/hyperlink" Target="https://pericomputer.com/" TargetMode="External"/><Relationship Id="rId68" Type="http://schemas.openxmlformats.org/officeDocument/2006/relationships/hyperlink" Target="mailto:informacion@cdeiknotica.es" TargetMode="External"/><Relationship Id="rId133" Type="http://schemas.openxmlformats.org/officeDocument/2006/relationships/hyperlink" Target="mailto:info@sicnova3d.com" TargetMode="External"/><Relationship Id="rId175" Type="http://schemas.openxmlformats.org/officeDocument/2006/relationships/hyperlink" Target="https://instel.es/" TargetMode="External"/><Relationship Id="rId340" Type="http://schemas.openxmlformats.org/officeDocument/2006/relationships/hyperlink" Target="https://www.galicloud.com/empresa" TargetMode="External"/><Relationship Id="rId578" Type="http://schemas.openxmlformats.org/officeDocument/2006/relationships/hyperlink" Target="https://www.tetrabit.com/?utm_source=chatgpt.com" TargetMode="External"/><Relationship Id="rId743" Type="http://schemas.openxmlformats.org/officeDocument/2006/relationships/hyperlink" Target="https://www.sothis.tech/" TargetMode="External"/><Relationship Id="rId200" Type="http://schemas.openxmlformats.org/officeDocument/2006/relationships/hyperlink" Target="tel:915062665" TargetMode="External"/><Relationship Id="rId382" Type="http://schemas.openxmlformats.org/officeDocument/2006/relationships/hyperlink" Target="https://bitjerez.com/" TargetMode="External"/><Relationship Id="rId438" Type="http://schemas.openxmlformats.org/officeDocument/2006/relationships/hyperlink" Target="mailto:hola@sosmatic.es" TargetMode="External"/><Relationship Id="rId603" Type="http://schemas.openxmlformats.org/officeDocument/2006/relationships/hyperlink" Target="https://www.galeaconsulting.com/" TargetMode="External"/><Relationship Id="rId645" Type="http://schemas.openxmlformats.org/officeDocument/2006/relationships/hyperlink" Target="tel:915531600" TargetMode="External"/><Relationship Id="rId687" Type="http://schemas.openxmlformats.org/officeDocument/2006/relationships/hyperlink" Target="http://www.almis.com/" TargetMode="External"/><Relationship Id="rId242" Type="http://schemas.openxmlformats.org/officeDocument/2006/relationships/hyperlink" Target="tel:915610490" TargetMode="External"/><Relationship Id="rId284" Type="http://schemas.openxmlformats.org/officeDocument/2006/relationships/hyperlink" Target="https://memorandum.es/" TargetMode="External"/><Relationship Id="rId491" Type="http://schemas.openxmlformats.org/officeDocument/2006/relationships/hyperlink" Target="https://redpcsl.com/" TargetMode="External"/><Relationship Id="rId505" Type="http://schemas.openxmlformats.org/officeDocument/2006/relationships/hyperlink" Target="mailto:barcelona@tcgroupsolutions.com" TargetMode="External"/><Relationship Id="rId712" Type="http://schemas.openxmlformats.org/officeDocument/2006/relationships/hyperlink" Target="https://www.naudit.es/" TargetMode="External"/><Relationship Id="rId37" Type="http://schemas.openxmlformats.org/officeDocument/2006/relationships/hyperlink" Target="mailto:info@cadizinformaticaytecnologica.com" TargetMode="External"/><Relationship Id="rId79" Type="http://schemas.openxmlformats.org/officeDocument/2006/relationships/hyperlink" Target="mailto:info@ietres.com" TargetMode="External"/><Relationship Id="rId102" Type="http://schemas.openxmlformats.org/officeDocument/2006/relationships/hyperlink" Target="mailto:info@tecnihand.com" TargetMode="External"/><Relationship Id="rId144" Type="http://schemas.openxmlformats.org/officeDocument/2006/relationships/hyperlink" Target="mailto:info@bismart.com" TargetMode="External"/><Relationship Id="rId547" Type="http://schemas.openxmlformats.org/officeDocument/2006/relationships/hyperlink" Target="mailto:info@semsin.es" TargetMode="External"/><Relationship Id="rId589" Type="http://schemas.openxmlformats.org/officeDocument/2006/relationships/hyperlink" Target="http://www.todoit.es/" TargetMode="External"/><Relationship Id="rId90" Type="http://schemas.openxmlformats.org/officeDocument/2006/relationships/hyperlink" Target="mailto:info@duok.com" TargetMode="External"/><Relationship Id="rId186" Type="http://schemas.openxmlformats.org/officeDocument/2006/relationships/hyperlink" Target="https://easysoft.es/" TargetMode="External"/><Relationship Id="rId351" Type="http://schemas.openxmlformats.org/officeDocument/2006/relationships/hyperlink" Target="mailto:info@informaticasevilla.com" TargetMode="External"/><Relationship Id="rId393" Type="http://schemas.openxmlformats.org/officeDocument/2006/relationships/hyperlink" Target="http://www.sytiainformatica.es/" TargetMode="External"/><Relationship Id="rId407" Type="http://schemas.openxmlformats.org/officeDocument/2006/relationships/hyperlink" Target="https://esisoluciones.es/" TargetMode="External"/><Relationship Id="rId449" Type="http://schemas.openxmlformats.org/officeDocument/2006/relationships/hyperlink" Target="https://magic3.es/" TargetMode="External"/><Relationship Id="rId614" Type="http://schemas.openxmlformats.org/officeDocument/2006/relationships/hyperlink" Target="http://www.tecninform.com/" TargetMode="External"/><Relationship Id="rId656" Type="http://schemas.openxmlformats.org/officeDocument/2006/relationships/hyperlink" Target="mailto:proveedores@gigas.com" TargetMode="External"/><Relationship Id="rId211" Type="http://schemas.openxmlformats.org/officeDocument/2006/relationships/hyperlink" Target="https://integranetwork.es/" TargetMode="External"/><Relationship Id="rId253" Type="http://schemas.openxmlformats.org/officeDocument/2006/relationships/hyperlink" Target="mailto:invoices@ratedpower.com?subject=Contacto%20desde%20https://empresite.eleconomista.es" TargetMode="External"/><Relationship Id="rId295" Type="http://schemas.openxmlformats.org/officeDocument/2006/relationships/hyperlink" Target="mailto:sat@juma.es" TargetMode="External"/><Relationship Id="rId309" Type="http://schemas.openxmlformats.org/officeDocument/2006/relationships/hyperlink" Target="https://www.misterplan.es/index/" TargetMode="External"/><Relationship Id="rId460" Type="http://schemas.openxmlformats.org/officeDocument/2006/relationships/hyperlink" Target="mailto:anta@antasistemas.es" TargetMode="External"/><Relationship Id="rId516" Type="http://schemas.openxmlformats.org/officeDocument/2006/relationships/hyperlink" Target="mailto:info@printmaster.com" TargetMode="External"/><Relationship Id="rId698" Type="http://schemas.openxmlformats.org/officeDocument/2006/relationships/hyperlink" Target="http://www.gisaconsultores.com/" TargetMode="External"/><Relationship Id="rId48" Type="http://schemas.openxmlformats.org/officeDocument/2006/relationships/hyperlink" Target="mailto:info@gnuoconsultores.com" TargetMode="External"/><Relationship Id="rId113" Type="http://schemas.openxmlformats.org/officeDocument/2006/relationships/hyperlink" Target="http://www.valuenet.de/" TargetMode="External"/><Relationship Id="rId320" Type="http://schemas.openxmlformats.org/officeDocument/2006/relationships/hyperlink" Target="https://epirsa.com/iniciar-sesion?back=my-account" TargetMode="External"/><Relationship Id="rId558" Type="http://schemas.openxmlformats.org/officeDocument/2006/relationships/hyperlink" Target="mailto:gonzalo.gonzalez@ox-one.com" TargetMode="External"/><Relationship Id="rId723" Type="http://schemas.openxmlformats.org/officeDocument/2006/relationships/hyperlink" Target="https://www.comercialmaquinaria.com/" TargetMode="External"/><Relationship Id="rId155" Type="http://schemas.openxmlformats.org/officeDocument/2006/relationships/hyperlink" Target="mailto:marketing@123cya.com" TargetMode="External"/><Relationship Id="rId197" Type="http://schemas.openxmlformats.org/officeDocument/2006/relationships/hyperlink" Target="tel:668885955" TargetMode="External"/><Relationship Id="rId362" Type="http://schemas.openxmlformats.org/officeDocument/2006/relationships/hyperlink" Target="mailto:contacto@doctorpc.es" TargetMode="External"/><Relationship Id="rId418" Type="http://schemas.openxmlformats.org/officeDocument/2006/relationships/hyperlink" Target="mailto:comercial@solcer.com" TargetMode="External"/><Relationship Id="rId625" Type="http://schemas.openxmlformats.org/officeDocument/2006/relationships/hyperlink" Target="mailto:vern@vern.es" TargetMode="External"/><Relationship Id="rId222" Type="http://schemas.openxmlformats.org/officeDocument/2006/relationships/hyperlink" Target="https://www.vippersistemas.com/" TargetMode="External"/><Relationship Id="rId264" Type="http://schemas.openxmlformats.org/officeDocument/2006/relationships/hyperlink" Target="https://javajan.es/" TargetMode="External"/><Relationship Id="rId471" Type="http://schemas.openxmlformats.org/officeDocument/2006/relationships/hyperlink" Target="mailto:jsantano@isip.es" TargetMode="External"/><Relationship Id="rId667" Type="http://schemas.openxmlformats.org/officeDocument/2006/relationships/hyperlink" Target="http://www.farmerswife.com/" TargetMode="External"/><Relationship Id="rId17" Type="http://schemas.openxmlformats.org/officeDocument/2006/relationships/hyperlink" Target="https://www.google.com/search?q=telefono+alfaTei&amp;sca_esv=6301d2e392e54eba&amp;rlz=1C1GCEA_enES1197ES1197&amp;biw=638&amp;bih=584&amp;sxsrf=ANbL-n7O9wjrT58mLW9K9XEhyale3QO_Hw%3A1770974024796&amp;ei=SOuOaZKmMMyFxc8P2OqisQU&amp;ved=0ahUKEwiS6p2tkNaSAxXMQvEDHVi1KFYQ4dUDCBM&amp;uact=5&amp;oq=telefono+alfaTei&amp;gs_lp=Egxnd3Mtd2l6LXNlcnAiEHRlbGVmb25vIGFsZmFUZWkyBRAhGKABMgUQIRigATIFECEYoAEyBRAhGKABSIITUABYjBFwAHgAkAEAmAGNAaABwAaqAQMwLje4AQPIAQD4AQGYAgegAuUGwgIFEAAYgATCAggQABiABBixA8ICBhAAGBYYHsICBRAAGO8FwgIIEAAYgAQYogSYAwCSBwMwLjegB_gnsgcDMC43uAflBsIHBTAuMS42yAcYgAgA&amp;sclient=gws-wiz-serp" TargetMode="External"/><Relationship Id="rId59" Type="http://schemas.openxmlformats.org/officeDocument/2006/relationships/hyperlink" Target="mailto:info@jevasc.com" TargetMode="External"/><Relationship Id="rId124" Type="http://schemas.openxmlformats.org/officeDocument/2006/relationships/hyperlink" Target="mailto:proveedores@softeng.es" TargetMode="External"/><Relationship Id="rId527" Type="http://schemas.openxmlformats.org/officeDocument/2006/relationships/hyperlink" Target="mailto:info@infocsi.net" TargetMode="External"/><Relationship Id="rId569" Type="http://schemas.openxmlformats.org/officeDocument/2006/relationships/hyperlink" Target="https://www.i-222.com/contacto.html" TargetMode="External"/><Relationship Id="rId734" Type="http://schemas.openxmlformats.org/officeDocument/2006/relationships/hyperlink" Target="https://www.linkedin.com/company/brn-basic-solutions-sl" TargetMode="External"/><Relationship Id="rId70" Type="http://schemas.openxmlformats.org/officeDocument/2006/relationships/hyperlink" Target="mailto:info@jmvsistemasinformaticos.com" TargetMode="External"/><Relationship Id="rId166" Type="http://schemas.openxmlformats.org/officeDocument/2006/relationships/hyperlink" Target="mailto:administracion@dagara.net" TargetMode="External"/><Relationship Id="rId331" Type="http://schemas.openxmlformats.org/officeDocument/2006/relationships/hyperlink" Target="http://www.lantik.bizkaia.eus/" TargetMode="External"/><Relationship Id="rId373" Type="http://schemas.openxmlformats.org/officeDocument/2006/relationships/hyperlink" Target="mailto:contacto@santandersolutions.es" TargetMode="External"/><Relationship Id="rId429" Type="http://schemas.openxmlformats.org/officeDocument/2006/relationships/hyperlink" Target="mailto:marketing@inforges.es" TargetMode="External"/><Relationship Id="rId580" Type="http://schemas.openxmlformats.org/officeDocument/2006/relationships/hyperlink" Target="https://aiscsp.com/contacto/" TargetMode="External"/><Relationship Id="rId636" Type="http://schemas.openxmlformats.org/officeDocument/2006/relationships/hyperlink" Target="mailto:info@deiteco.com" TargetMode="External"/><Relationship Id="rId1" Type="http://schemas.openxmlformats.org/officeDocument/2006/relationships/hyperlink" Target="mailto:info@gsol.es" TargetMode="External"/><Relationship Id="rId233" Type="http://schemas.openxmlformats.org/officeDocument/2006/relationships/hyperlink" Target="https://aseminfor.es/" TargetMode="External"/><Relationship Id="rId440" Type="http://schemas.openxmlformats.org/officeDocument/2006/relationships/hyperlink" Target="mailto:info@aztecnologia.es" TargetMode="External"/><Relationship Id="rId678" Type="http://schemas.openxmlformats.org/officeDocument/2006/relationships/hyperlink" Target="http://www.itcompliant.com/" TargetMode="External"/><Relationship Id="rId28" Type="http://schemas.openxmlformats.org/officeDocument/2006/relationships/hyperlink" Target="mailto:info@meganetsistemas.com" TargetMode="External"/><Relationship Id="rId275" Type="http://schemas.openxmlformats.org/officeDocument/2006/relationships/hyperlink" Target="https://www.realisto.eu/" TargetMode="External"/><Relationship Id="rId300" Type="http://schemas.openxmlformats.org/officeDocument/2006/relationships/hyperlink" Target="https://www.psp.es/" TargetMode="External"/><Relationship Id="rId482" Type="http://schemas.openxmlformats.org/officeDocument/2006/relationships/hyperlink" Target="mailto:soniam@asinfo98.es" TargetMode="External"/><Relationship Id="rId538" Type="http://schemas.openxmlformats.org/officeDocument/2006/relationships/hyperlink" Target="https://www.imarfer.com/marfer/" TargetMode="External"/><Relationship Id="rId703" Type="http://schemas.openxmlformats.org/officeDocument/2006/relationships/hyperlink" Target="https://istsis.com/" TargetMode="External"/><Relationship Id="rId745" Type="http://schemas.openxmlformats.org/officeDocument/2006/relationships/hyperlink" Target="http://www.microcad.es/" TargetMode="External"/><Relationship Id="rId81" Type="http://schemas.openxmlformats.org/officeDocument/2006/relationships/hyperlink" Target="mailto:info@marvelinformatica.com" TargetMode="External"/><Relationship Id="rId135" Type="http://schemas.openxmlformats.org/officeDocument/2006/relationships/hyperlink" Target="mailto:telco@ecomputer.es" TargetMode="External"/><Relationship Id="rId177" Type="http://schemas.openxmlformats.org/officeDocument/2006/relationships/hyperlink" Target="https://lanmedia.com/" TargetMode="External"/><Relationship Id="rId342" Type="http://schemas.openxmlformats.org/officeDocument/2006/relationships/hyperlink" Target="https://www.intek.es/" TargetMode="External"/><Relationship Id="rId384" Type="http://schemas.openxmlformats.org/officeDocument/2006/relationships/hyperlink" Target="mailto:infojesa@infojesa.com" TargetMode="External"/><Relationship Id="rId591" Type="http://schemas.openxmlformats.org/officeDocument/2006/relationships/hyperlink" Target="https://www.consultoria-integral.net/" TargetMode="External"/><Relationship Id="rId605" Type="http://schemas.openxmlformats.org/officeDocument/2006/relationships/hyperlink" Target="https://www.proin.es/" TargetMode="External"/><Relationship Id="rId202" Type="http://schemas.openxmlformats.org/officeDocument/2006/relationships/hyperlink" Target="http://ivehiculos.com/" TargetMode="External"/><Relationship Id="rId244" Type="http://schemas.openxmlformats.org/officeDocument/2006/relationships/hyperlink" Target="mailto:comercial@evolf.merkle.com" TargetMode="External"/><Relationship Id="rId647" Type="http://schemas.openxmlformats.org/officeDocument/2006/relationships/hyperlink" Target="tel:976414730" TargetMode="External"/><Relationship Id="rId689" Type="http://schemas.openxmlformats.org/officeDocument/2006/relationships/hyperlink" Target="https://www.nedaware.com/" TargetMode="External"/><Relationship Id="rId39" Type="http://schemas.openxmlformats.org/officeDocument/2006/relationships/hyperlink" Target="mailto:info@nearsystems.net" TargetMode="External"/><Relationship Id="rId286" Type="http://schemas.openxmlformats.org/officeDocument/2006/relationships/hyperlink" Target="mailto:info@vision-plus.es" TargetMode="External"/><Relationship Id="rId451" Type="http://schemas.openxmlformats.org/officeDocument/2006/relationships/hyperlink" Target="http://www.proserver.es/" TargetMode="External"/><Relationship Id="rId493" Type="http://schemas.openxmlformats.org/officeDocument/2006/relationships/hyperlink" Target="https://welcomenext.com/innovation-and-technology/" TargetMode="External"/><Relationship Id="rId507" Type="http://schemas.openxmlformats.org/officeDocument/2006/relationships/hyperlink" Target="mailto:comercial@bitcode.com" TargetMode="External"/><Relationship Id="rId549" Type="http://schemas.openxmlformats.org/officeDocument/2006/relationships/hyperlink" Target="mailto:info@epicasoluciones.es" TargetMode="External"/><Relationship Id="rId714" Type="http://schemas.openxmlformats.org/officeDocument/2006/relationships/hyperlink" Target="https://www.ctingenieros.es/" TargetMode="External"/><Relationship Id="rId50" Type="http://schemas.openxmlformats.org/officeDocument/2006/relationships/hyperlink" Target="mailto:info@firsap.es" TargetMode="External"/><Relationship Id="rId104" Type="http://schemas.openxmlformats.org/officeDocument/2006/relationships/hyperlink" Target="http://www.minorisacat.com/" TargetMode="External"/><Relationship Id="rId146" Type="http://schemas.openxmlformats.org/officeDocument/2006/relationships/hyperlink" Target="mailto:info@nalcom.com" TargetMode="External"/><Relationship Id="rId188" Type="http://schemas.openxmlformats.org/officeDocument/2006/relationships/hyperlink" Target="https://www.siminformatica.com/" TargetMode="External"/><Relationship Id="rId311" Type="http://schemas.openxmlformats.org/officeDocument/2006/relationships/hyperlink" Target="https://www.datadec.es/" TargetMode="External"/><Relationship Id="rId353" Type="http://schemas.openxmlformats.org/officeDocument/2006/relationships/hyperlink" Target="mailto:servicios@sistelin.es" TargetMode="External"/><Relationship Id="rId395" Type="http://schemas.openxmlformats.org/officeDocument/2006/relationships/hyperlink" Target="mailto:grafix@grafix.es" TargetMode="External"/><Relationship Id="rId409" Type="http://schemas.openxmlformats.org/officeDocument/2006/relationships/hyperlink" Target="tel:981151254" TargetMode="External"/><Relationship Id="rId560" Type="http://schemas.openxmlformats.org/officeDocument/2006/relationships/hyperlink" Target="mailto:info@mininformatica.com" TargetMode="External"/><Relationship Id="rId92" Type="http://schemas.openxmlformats.org/officeDocument/2006/relationships/hyperlink" Target="mailto:info@sercontec.es" TargetMode="External"/><Relationship Id="rId213" Type="http://schemas.openxmlformats.org/officeDocument/2006/relationships/hyperlink" Target="https://www.zivautomation.com/" TargetMode="External"/><Relationship Id="rId420" Type="http://schemas.openxmlformats.org/officeDocument/2006/relationships/hyperlink" Target="mailto:netcenter@ncbilbao.com" TargetMode="External"/><Relationship Id="rId616" Type="http://schemas.openxmlformats.org/officeDocument/2006/relationships/hyperlink" Target="mailto:cis@cisinformatica.cat" TargetMode="External"/><Relationship Id="rId658" Type="http://schemas.openxmlformats.org/officeDocument/2006/relationships/hyperlink" Target="mailto:info@farmerswife.com" TargetMode="External"/><Relationship Id="rId255" Type="http://schemas.openxmlformats.org/officeDocument/2006/relationships/hyperlink" Target="https://www.greenpowermonitor.com/" TargetMode="External"/><Relationship Id="rId297" Type="http://schemas.openxmlformats.org/officeDocument/2006/relationships/hyperlink" Target="https://sumainfo.es/" TargetMode="External"/><Relationship Id="rId462" Type="http://schemas.openxmlformats.org/officeDocument/2006/relationships/hyperlink" Target="https://ibericamultimedia.com/contacto/" TargetMode="External"/><Relationship Id="rId518" Type="http://schemas.openxmlformats.org/officeDocument/2006/relationships/hyperlink" Target="https://www.grupomicroserver.com/" TargetMode="External"/><Relationship Id="rId725" Type="http://schemas.openxmlformats.org/officeDocument/2006/relationships/hyperlink" Target="https://www.smartstream-stp.com/" TargetMode="External"/><Relationship Id="rId115" Type="http://schemas.openxmlformats.org/officeDocument/2006/relationships/hyperlink" Target="mailto:info@informaticos.co" TargetMode="External"/><Relationship Id="rId157" Type="http://schemas.openxmlformats.org/officeDocument/2006/relationships/hyperlink" Target="mailto:cau@alanait.com" TargetMode="External"/><Relationship Id="rId322" Type="http://schemas.openxmlformats.org/officeDocument/2006/relationships/hyperlink" Target="mailto:gabriel.cerrada@rib-software.com%20(director%20general)" TargetMode="External"/><Relationship Id="rId364" Type="http://schemas.openxmlformats.org/officeDocument/2006/relationships/hyperlink" Target="mailto:contacto@itsicap.com" TargetMode="External"/><Relationship Id="rId61" Type="http://schemas.openxmlformats.org/officeDocument/2006/relationships/hyperlink" Target="mailto:info@acosis.es" TargetMode="External"/><Relationship Id="rId199" Type="http://schemas.openxmlformats.org/officeDocument/2006/relationships/hyperlink" Target="https://m2maplicaciones.io/" TargetMode="External"/><Relationship Id="rId571" Type="http://schemas.openxmlformats.org/officeDocument/2006/relationships/hyperlink" Target="mailto:sales@steema.com" TargetMode="External"/><Relationship Id="rId627" Type="http://schemas.openxmlformats.org/officeDocument/2006/relationships/hyperlink" Target="https://oterinformatica.net/?gad_source=6&amp;gad_campaignid=22428516147&amp;gclid=Cj0KCQjwrc7GBhCfARIsAHGcW5Wof7zKZIbIpexg3ps_OOgzoLOSknfT45M4AodDRetS3SkyZ455PKcaAt-WEALw_wcB" TargetMode="External"/><Relationship Id="rId669" Type="http://schemas.openxmlformats.org/officeDocument/2006/relationships/hyperlink" Target="http://www.advantter.com/" TargetMode="External"/><Relationship Id="rId19" Type="http://schemas.openxmlformats.org/officeDocument/2006/relationships/hyperlink" Target="https://www.google.com/search?q=telefono+Marvel+Inform%C3%A1tica&amp;sca_esv=6301d2e392e54eba&amp;rlz=1C1GCEA_enES1197ES1197&amp;biw=638&amp;bih=584&amp;sxsrf=ANbL-n4r2FgYvoXActsLkVW00kd0lrvTFA%3A1770973902033&amp;ei=zuqOaYvkAYvs7M8Pg8a88Q0&amp;ved=0ahUKEwiLg9nyj9aSAxULNvsDHQMjL94Q4dUDCBM&amp;uact=5&amp;oq=telefono+Marvel+Inform%C3%A1tica&amp;gs_lp=Egxnd3Mtd2l6LXNlcnAiHHRlbGVmb25vIE1hcnZlbCBJbmZvcm3DoXRpY2EyBRAhGKABMgUQIRigAUinC1CeBVieBXABeAGQAQCYAZABoAGQAaoBAzAuMbgBA8gBAPgBAvgBAZgCAqACmgHCAgoQABiwAxjWBBhHmAMAiAYBkAYDkgcDMS4xoAetArIHAzAuMbgHlQHCBwUwLjEuMcgHBYAIAA&amp;sclient=gws-wiz-serp" TargetMode="External"/><Relationship Id="rId224" Type="http://schemas.openxmlformats.org/officeDocument/2006/relationships/hyperlink" Target="https://www.worldwis.es/" TargetMode="External"/><Relationship Id="rId266" Type="http://schemas.openxmlformats.org/officeDocument/2006/relationships/hyperlink" Target="https://www.amada.eu/es-es/" TargetMode="External"/><Relationship Id="rId431" Type="http://schemas.openxmlformats.org/officeDocument/2006/relationships/hyperlink" Target="http://www.puntoredinformatica.com/" TargetMode="External"/><Relationship Id="rId473" Type="http://schemas.openxmlformats.org/officeDocument/2006/relationships/hyperlink" Target="mailto:info@atentis.com" TargetMode="External"/><Relationship Id="rId529" Type="http://schemas.openxmlformats.org/officeDocument/2006/relationships/hyperlink" Target="mailto:tomas@petrolpc.es" TargetMode="External"/><Relationship Id="rId680" Type="http://schemas.openxmlformats.org/officeDocument/2006/relationships/hyperlink" Target="http://www.appbridge.es/" TargetMode="External"/><Relationship Id="rId736" Type="http://schemas.openxmlformats.org/officeDocument/2006/relationships/hyperlink" Target="http://www.radem.es/" TargetMode="External"/><Relationship Id="rId30" Type="http://schemas.openxmlformats.org/officeDocument/2006/relationships/hyperlink" Target="mailto:info@aclformacion.com" TargetMode="External"/><Relationship Id="rId126" Type="http://schemas.openxmlformats.org/officeDocument/2006/relationships/hyperlink" Target="mailto:info@neotic.es" TargetMode="External"/><Relationship Id="rId168" Type="http://schemas.openxmlformats.org/officeDocument/2006/relationships/hyperlink" Target="mailto:esther.polo@makesoft.es" TargetMode="External"/><Relationship Id="rId333" Type="http://schemas.openxmlformats.org/officeDocument/2006/relationships/hyperlink" Target="https://areabit.es/" TargetMode="External"/><Relationship Id="rId540" Type="http://schemas.openxmlformats.org/officeDocument/2006/relationships/hyperlink" Target="https://www.healthypc.es/contacto/" TargetMode="External"/><Relationship Id="rId72" Type="http://schemas.openxmlformats.org/officeDocument/2006/relationships/hyperlink" Target="https://empresite.eleconomista.es/YMANT-SERVICIOS-INFORMATICOS.html?utm_source=chatgpt.com" TargetMode="External"/><Relationship Id="rId375" Type="http://schemas.openxmlformats.org/officeDocument/2006/relationships/hyperlink" Target="mailto:hugo@eticonsa.es" TargetMode="External"/><Relationship Id="rId582" Type="http://schemas.openxmlformats.org/officeDocument/2006/relationships/hyperlink" Target="https://gapconsult.es/nosotros/" TargetMode="External"/><Relationship Id="rId638" Type="http://schemas.openxmlformats.org/officeDocument/2006/relationships/hyperlink" Target="mailto:info@ghminformatica.com" TargetMode="External"/><Relationship Id="rId3" Type="http://schemas.openxmlformats.org/officeDocument/2006/relationships/hyperlink" Target="mailto:info@novologic.es" TargetMode="External"/><Relationship Id="rId235" Type="http://schemas.openxmlformats.org/officeDocument/2006/relationships/hyperlink" Target="https://seccion7.com/" TargetMode="External"/><Relationship Id="rId277" Type="http://schemas.openxmlformats.org/officeDocument/2006/relationships/hyperlink" Target="https://apsl.tech/es/servicios/servicio-soluciones-digitales/" TargetMode="External"/><Relationship Id="rId400" Type="http://schemas.openxmlformats.org/officeDocument/2006/relationships/hyperlink" Target="mailto:jesus.cruz@pymesistemas.net" TargetMode="External"/><Relationship Id="rId442" Type="http://schemas.openxmlformats.org/officeDocument/2006/relationships/hyperlink" Target="https://iberiza.es/" TargetMode="External"/><Relationship Id="rId484" Type="http://schemas.openxmlformats.org/officeDocument/2006/relationships/hyperlink" Target="https://www.asneflogalty.com/" TargetMode="External"/><Relationship Id="rId705" Type="http://schemas.openxmlformats.org/officeDocument/2006/relationships/hyperlink" Target="https://alerce.alerce-group.com/es/" TargetMode="External"/><Relationship Id="rId137" Type="http://schemas.openxmlformats.org/officeDocument/2006/relationships/hyperlink" Target="mailto:sandra.vazquez@bechtle.com" TargetMode="External"/><Relationship Id="rId302" Type="http://schemas.openxmlformats.org/officeDocument/2006/relationships/hyperlink" Target="mailto:comercial@fbs.es" TargetMode="External"/><Relationship Id="rId344" Type="http://schemas.openxmlformats.org/officeDocument/2006/relationships/hyperlink" Target="mailto:gruptelecom@gruptelecom.com" TargetMode="External"/><Relationship Id="rId691" Type="http://schemas.openxmlformats.org/officeDocument/2006/relationships/hyperlink" Target="https://nesdi.net/" TargetMode="External"/><Relationship Id="rId747" Type="http://schemas.openxmlformats.org/officeDocument/2006/relationships/hyperlink" Target="https://www.pymesoft.es/" TargetMode="External"/><Relationship Id="rId41" Type="http://schemas.openxmlformats.org/officeDocument/2006/relationships/hyperlink" Target="mailto:info@itelligent.es" TargetMode="External"/><Relationship Id="rId83" Type="http://schemas.openxmlformats.org/officeDocument/2006/relationships/hyperlink" Target="https://www.lqnmantenimientoinformatico.com/aviso-legal/?utm_source=chatgpt.com" TargetMode="External"/><Relationship Id="rId179" Type="http://schemas.openxmlformats.org/officeDocument/2006/relationships/hyperlink" Target="mailto:compras@inforges.es" TargetMode="External"/><Relationship Id="rId386" Type="http://schemas.openxmlformats.org/officeDocument/2006/relationships/hyperlink" Target="https://ingesist.com/?utm_source=chatgpt.com" TargetMode="External"/><Relationship Id="rId551" Type="http://schemas.openxmlformats.org/officeDocument/2006/relationships/hyperlink" Target="mailto:infoprec@infoprec.com" TargetMode="External"/><Relationship Id="rId593" Type="http://schemas.openxmlformats.org/officeDocument/2006/relationships/hyperlink" Target="mailto:gabriela.quintero@consultoria-integral.net" TargetMode="External"/><Relationship Id="rId607" Type="http://schemas.openxmlformats.org/officeDocument/2006/relationships/hyperlink" Target="https://secuware.com/company/company.html" TargetMode="External"/><Relationship Id="rId649" Type="http://schemas.openxmlformats.org/officeDocument/2006/relationships/hyperlink" Target="https://www.siadv.com/" TargetMode="External"/><Relationship Id="rId190" Type="http://schemas.openxmlformats.org/officeDocument/2006/relationships/hyperlink" Target="https://suzoko.com/" TargetMode="External"/><Relationship Id="rId204" Type="http://schemas.openxmlformats.org/officeDocument/2006/relationships/hyperlink" Target="tel:910059902" TargetMode="External"/><Relationship Id="rId246" Type="http://schemas.openxmlformats.org/officeDocument/2006/relationships/hyperlink" Target="mailto:info@clase10.es" TargetMode="External"/><Relationship Id="rId288" Type="http://schemas.openxmlformats.org/officeDocument/2006/relationships/hyperlink" Target="mailto:zorraindo@gmail.com" TargetMode="External"/><Relationship Id="rId411" Type="http://schemas.openxmlformats.org/officeDocument/2006/relationships/hyperlink" Target="mailto:info@abetek.es" TargetMode="External"/><Relationship Id="rId453" Type="http://schemas.openxmlformats.org/officeDocument/2006/relationships/hyperlink" Target="https://empresas.burovoz.es/" TargetMode="External"/><Relationship Id="rId509" Type="http://schemas.openxmlformats.org/officeDocument/2006/relationships/hyperlink" Target="http://www.altim.es/" TargetMode="External"/><Relationship Id="rId660" Type="http://schemas.openxmlformats.org/officeDocument/2006/relationships/hyperlink" Target="tel:976414730" TargetMode="External"/><Relationship Id="rId106" Type="http://schemas.openxmlformats.org/officeDocument/2006/relationships/hyperlink" Target="https://valenhaus.es/?utm_source=chatgpt.com" TargetMode="External"/><Relationship Id="rId313" Type="http://schemas.openxmlformats.org/officeDocument/2006/relationships/hyperlink" Target="https://www.ptc.com/en/spain" TargetMode="External"/><Relationship Id="rId495" Type="http://schemas.openxmlformats.org/officeDocument/2006/relationships/hyperlink" Target="http://www.thegraffter.com/" TargetMode="External"/><Relationship Id="rId716" Type="http://schemas.openxmlformats.org/officeDocument/2006/relationships/hyperlink" Target="https://soft-futur.com/" TargetMode="External"/><Relationship Id="rId10" Type="http://schemas.openxmlformats.org/officeDocument/2006/relationships/hyperlink" Target="mailto:info@planatec.es" TargetMode="External"/><Relationship Id="rId52" Type="http://schemas.openxmlformats.org/officeDocument/2006/relationships/hyperlink" Target="mailto:hostisoft@hostisoft.es" TargetMode="External"/><Relationship Id="rId94" Type="http://schemas.openxmlformats.org/officeDocument/2006/relationships/hyperlink" Target="mailto:comercial@servilink.com" TargetMode="External"/><Relationship Id="rId148" Type="http://schemas.openxmlformats.org/officeDocument/2006/relationships/hyperlink" Target="mailto:soporte@marquesme.com" TargetMode="External"/><Relationship Id="rId355" Type="http://schemas.openxmlformats.org/officeDocument/2006/relationships/hyperlink" Target="https://sagatech.es/contacto/" TargetMode="External"/><Relationship Id="rId397" Type="http://schemas.openxmlformats.org/officeDocument/2006/relationships/hyperlink" Target="mailto:tecinet@tecinet.com" TargetMode="External"/><Relationship Id="rId520" Type="http://schemas.openxmlformats.org/officeDocument/2006/relationships/hyperlink" Target="https://www.token.es/" TargetMode="External"/><Relationship Id="rId562" Type="http://schemas.openxmlformats.org/officeDocument/2006/relationships/hyperlink" Target="mailto:newline@newline.es" TargetMode="External"/><Relationship Id="rId618" Type="http://schemas.openxmlformats.org/officeDocument/2006/relationships/hyperlink" Target="mailto:web@efimatica.com" TargetMode="External"/><Relationship Id="rId215" Type="http://schemas.openxmlformats.org/officeDocument/2006/relationships/hyperlink" Target="https://www.asertech.com/" TargetMode="External"/><Relationship Id="rId257" Type="http://schemas.openxmlformats.org/officeDocument/2006/relationships/hyperlink" Target="https://jufima.com/" TargetMode="External"/><Relationship Id="rId422" Type="http://schemas.openxmlformats.org/officeDocument/2006/relationships/hyperlink" Target="https://www.serinfor.net/?utm_source=chatgpt.com" TargetMode="External"/><Relationship Id="rId464" Type="http://schemas.openxmlformats.org/officeDocument/2006/relationships/hyperlink" Target="https://procgal.es/es/" TargetMode="External"/><Relationship Id="rId299" Type="http://schemas.openxmlformats.org/officeDocument/2006/relationships/hyperlink" Target="https://www.logicalrioja.com/" TargetMode="External"/><Relationship Id="rId727" Type="http://schemas.openxmlformats.org/officeDocument/2006/relationships/hyperlink" Target="https://www.businessdecision.com/" TargetMode="External"/><Relationship Id="rId63" Type="http://schemas.openxmlformats.org/officeDocument/2006/relationships/hyperlink" Target="mailto:support@linkas.es" TargetMode="External"/><Relationship Id="rId159" Type="http://schemas.openxmlformats.org/officeDocument/2006/relationships/hyperlink" Target="mailto:laura.carrion@sarenet.es" TargetMode="External"/><Relationship Id="rId366" Type="http://schemas.openxmlformats.org/officeDocument/2006/relationships/hyperlink" Target="https://gemasoft.es/web/" TargetMode="External"/><Relationship Id="rId573" Type="http://schemas.openxmlformats.org/officeDocument/2006/relationships/hyperlink" Target="mailto:comercial@distritok.es" TargetMode="External"/><Relationship Id="rId226" Type="http://schemas.openxmlformats.org/officeDocument/2006/relationships/hyperlink" Target="http://acro.es/" TargetMode="External"/><Relationship Id="rId433" Type="http://schemas.openxmlformats.org/officeDocument/2006/relationships/hyperlink" Target="mailto:xcastano@fervimax.com" TargetMode="External"/><Relationship Id="rId640" Type="http://schemas.openxmlformats.org/officeDocument/2006/relationships/hyperlink" Target="https://ghminformatica.com/" TargetMode="External"/><Relationship Id="rId738" Type="http://schemas.openxmlformats.org/officeDocument/2006/relationships/hyperlink" Target="http://www.seacomm.es/" TargetMode="External"/><Relationship Id="rId74" Type="http://schemas.openxmlformats.org/officeDocument/2006/relationships/hyperlink" Target="mailto:info@microvalencia.es" TargetMode="External"/><Relationship Id="rId377" Type="http://schemas.openxmlformats.org/officeDocument/2006/relationships/hyperlink" Target="mailto:info@impress-group.com" TargetMode="External"/><Relationship Id="rId500" Type="http://schemas.openxmlformats.org/officeDocument/2006/relationships/hyperlink" Target="http://www.zazume.com/" TargetMode="External"/><Relationship Id="rId584" Type="http://schemas.openxmlformats.org/officeDocument/2006/relationships/hyperlink" Target="mailto:office@wadyproperties.com" TargetMode="External"/><Relationship Id="rId5" Type="http://schemas.openxmlformats.org/officeDocument/2006/relationships/hyperlink" Target="mailto:info@centroinformaticocastellon.com" TargetMode="External"/><Relationship Id="rId237" Type="http://schemas.openxmlformats.org/officeDocument/2006/relationships/hyperlink" Target="tel:981278077" TargetMode="External"/><Relationship Id="rId444" Type="http://schemas.openxmlformats.org/officeDocument/2006/relationships/hyperlink" Target="https://blausistemas.com/servicios-informaticos/" TargetMode="External"/><Relationship Id="rId651" Type="http://schemas.openxmlformats.org/officeDocument/2006/relationships/hyperlink" Target="mailto:info@jpcnet.com" TargetMode="External"/><Relationship Id="rId749" Type="http://schemas.openxmlformats.org/officeDocument/2006/relationships/printerSettings" Target="../printerSettings/printerSettings3.bin"/><Relationship Id="rId290" Type="http://schemas.openxmlformats.org/officeDocument/2006/relationships/hyperlink" Target="mailto:sat@navamed.com" TargetMode="External"/><Relationship Id="rId304" Type="http://schemas.openxmlformats.org/officeDocument/2006/relationships/hyperlink" Target="https://www.fbs.es/fbs/index.aspx" TargetMode="External"/><Relationship Id="rId388" Type="http://schemas.openxmlformats.org/officeDocument/2006/relationships/hyperlink" Target="https://www.tuinformaticosat.com/" TargetMode="External"/><Relationship Id="rId511" Type="http://schemas.openxmlformats.org/officeDocument/2006/relationships/hyperlink" Target="http://www.surfernet.com/" TargetMode="External"/><Relationship Id="rId609" Type="http://schemas.openxmlformats.org/officeDocument/2006/relationships/hyperlink" Target="http://www.netsystem.es/" TargetMode="External"/><Relationship Id="rId85" Type="http://schemas.openxmlformats.org/officeDocument/2006/relationships/hyperlink" Target="https://dosys.es/" TargetMode="External"/><Relationship Id="rId150" Type="http://schemas.openxmlformats.org/officeDocument/2006/relationships/hyperlink" Target="mailto:info@dualmind.com" TargetMode="External"/><Relationship Id="rId595" Type="http://schemas.openxmlformats.org/officeDocument/2006/relationships/hyperlink" Target="http://www.antelica.com/" TargetMode="External"/><Relationship Id="rId248" Type="http://schemas.openxmlformats.org/officeDocument/2006/relationships/hyperlink" Target="tel:+34%20931%20255%20300" TargetMode="External"/><Relationship Id="rId455" Type="http://schemas.openxmlformats.org/officeDocument/2006/relationships/hyperlink" Target="mailto:rarango@datalay.com" TargetMode="External"/><Relationship Id="rId662" Type="http://schemas.openxmlformats.org/officeDocument/2006/relationships/hyperlink" Target="https://maxen.es/" TargetMode="External"/><Relationship Id="rId12" Type="http://schemas.openxmlformats.org/officeDocument/2006/relationships/hyperlink" Target="mailto:info@integraconsultores.es" TargetMode="External"/><Relationship Id="rId108" Type="http://schemas.openxmlformats.org/officeDocument/2006/relationships/hyperlink" Target="https://opensistemas.com/?utm_source=chatgpt.com" TargetMode="External"/><Relationship Id="rId315" Type="http://schemas.openxmlformats.org/officeDocument/2006/relationships/hyperlink" Target="https://www.siadde.es/contacto/" TargetMode="External"/><Relationship Id="rId522" Type="http://schemas.openxmlformats.org/officeDocument/2006/relationships/hyperlink" Target="mailto:info@sictemas.com" TargetMode="External"/><Relationship Id="rId96" Type="http://schemas.openxmlformats.org/officeDocument/2006/relationships/hyperlink" Target="mailto:info@sibisoluciones.com" TargetMode="External"/><Relationship Id="rId161" Type="http://schemas.openxmlformats.org/officeDocument/2006/relationships/hyperlink" Target="mailto:compraas@microsyscom.com" TargetMode="External"/><Relationship Id="rId399" Type="http://schemas.openxmlformats.org/officeDocument/2006/relationships/hyperlink" Target="https://pymesistemas.net/contacto/" TargetMode="External"/><Relationship Id="rId259" Type="http://schemas.openxmlformats.org/officeDocument/2006/relationships/hyperlink" Target="mailto:info@groupsalto.com" TargetMode="External"/><Relationship Id="rId466" Type="http://schemas.openxmlformats.org/officeDocument/2006/relationships/hyperlink" Target="http://www.sykgis.com/" TargetMode="External"/><Relationship Id="rId673" Type="http://schemas.openxmlformats.org/officeDocument/2006/relationships/hyperlink" Target="http://www.compuhome.es/" TargetMode="External"/><Relationship Id="rId23" Type="http://schemas.openxmlformats.org/officeDocument/2006/relationships/hyperlink" Target="mailto:alvis@alvissl.net" TargetMode="External"/><Relationship Id="rId119" Type="http://schemas.openxmlformats.org/officeDocument/2006/relationships/hyperlink" Target="mailto:info@tecnologiaestrategica.com" TargetMode="External"/><Relationship Id="rId326" Type="http://schemas.openxmlformats.org/officeDocument/2006/relationships/hyperlink" Target="https://www.oligal.com/" TargetMode="External"/><Relationship Id="rId533" Type="http://schemas.openxmlformats.org/officeDocument/2006/relationships/hyperlink" Target="mailto:info@olinet.es" TargetMode="External"/><Relationship Id="rId740" Type="http://schemas.openxmlformats.org/officeDocument/2006/relationships/hyperlink" Target="https://procgal.es/" TargetMode="External"/><Relationship Id="rId172" Type="http://schemas.openxmlformats.org/officeDocument/2006/relationships/hyperlink" Target="mailto:lanmedia@lanmedia.es" TargetMode="External"/><Relationship Id="rId477" Type="http://schemas.openxmlformats.org/officeDocument/2006/relationships/hyperlink" Target="mailto:info@itos.es" TargetMode="External"/><Relationship Id="rId600" Type="http://schemas.openxmlformats.org/officeDocument/2006/relationships/hyperlink" Target="mailto:info@tic-systems.com" TargetMode="External"/><Relationship Id="rId684" Type="http://schemas.openxmlformats.org/officeDocument/2006/relationships/hyperlink" Target="https://www.steema.com/about" TargetMode="External"/><Relationship Id="rId337" Type="http://schemas.openxmlformats.org/officeDocument/2006/relationships/hyperlink" Target="https://www.gestores.net/" TargetMode="External"/><Relationship Id="rId34" Type="http://schemas.openxmlformats.org/officeDocument/2006/relationships/hyperlink" Target="mailto:info@after.surf" TargetMode="External"/><Relationship Id="rId544" Type="http://schemas.openxmlformats.org/officeDocument/2006/relationships/hyperlink" Target="https://i-sistemas.com/website/quienes-somos/" TargetMode="External"/><Relationship Id="rId751" Type="http://schemas.openxmlformats.org/officeDocument/2006/relationships/comments" Target="../comments1.xml"/><Relationship Id="rId183" Type="http://schemas.openxmlformats.org/officeDocument/2006/relationships/hyperlink" Target="https://sevillasystems.es/" TargetMode="External"/><Relationship Id="rId390" Type="http://schemas.openxmlformats.org/officeDocument/2006/relationships/hyperlink" Target="https://cantabriait.es/?utm_source=chatgpt.com" TargetMode="External"/><Relationship Id="rId404" Type="http://schemas.openxmlformats.org/officeDocument/2006/relationships/hyperlink" Target="https://imdigital.es/" TargetMode="External"/><Relationship Id="rId611" Type="http://schemas.openxmlformats.org/officeDocument/2006/relationships/hyperlink" Target="http://www.sivicom.com/" TargetMode="External"/><Relationship Id="rId250" Type="http://schemas.openxmlformats.org/officeDocument/2006/relationships/hyperlink" Target="https://syntec.es/" TargetMode="External"/><Relationship Id="rId488" Type="http://schemas.openxmlformats.org/officeDocument/2006/relationships/hyperlink" Target="mailto:info@mathworks.es" TargetMode="External"/><Relationship Id="rId695" Type="http://schemas.openxmlformats.org/officeDocument/2006/relationships/hyperlink" Target="https://co.linkedin.com/company/innova-applications?utm_source=chatgpt.com" TargetMode="External"/><Relationship Id="rId709" Type="http://schemas.openxmlformats.org/officeDocument/2006/relationships/hyperlink" Target="http://www.quopiam.com/" TargetMode="External"/><Relationship Id="rId45" Type="http://schemas.openxmlformats.org/officeDocument/2006/relationships/hyperlink" Target="mailto:info@meganetsistemas.com" TargetMode="External"/><Relationship Id="rId110" Type="http://schemas.openxmlformats.org/officeDocument/2006/relationships/hyperlink" Target="https://www.es.logicalis.com/es/" TargetMode="External"/><Relationship Id="rId348" Type="http://schemas.openxmlformats.org/officeDocument/2006/relationships/hyperlink" Target="mailto:victormasa93@gmail.com" TargetMode="External"/><Relationship Id="rId555" Type="http://schemas.openxmlformats.org/officeDocument/2006/relationships/hyperlink" Target="https://www.vigosystem.com/" TargetMode="External"/><Relationship Id="rId194" Type="http://schemas.openxmlformats.org/officeDocument/2006/relationships/hyperlink" Target="mailto:soporte8@srginformatica.es" TargetMode="External"/><Relationship Id="rId208" Type="http://schemas.openxmlformats.org/officeDocument/2006/relationships/hyperlink" Target="tel:656987151" TargetMode="External"/><Relationship Id="rId415" Type="http://schemas.openxmlformats.org/officeDocument/2006/relationships/hyperlink" Target="https://www.ingematica.eu/?utm_source=chatgpt.com" TargetMode="External"/><Relationship Id="rId622" Type="http://schemas.openxmlformats.org/officeDocument/2006/relationships/hyperlink" Target="https://accon.com/" TargetMode="External"/><Relationship Id="rId261" Type="http://schemas.openxmlformats.org/officeDocument/2006/relationships/hyperlink" Target="https://www.3ds.com/" TargetMode="External"/><Relationship Id="rId499" Type="http://schemas.openxmlformats.org/officeDocument/2006/relationships/hyperlink" Target="http://www.expereo.com/" TargetMode="External"/><Relationship Id="rId56" Type="http://schemas.openxmlformats.org/officeDocument/2006/relationships/hyperlink" Target="mailto:marketing@nunsys.com" TargetMode="External"/><Relationship Id="rId359" Type="http://schemas.openxmlformats.org/officeDocument/2006/relationships/hyperlink" Target="mailto:info@tuinformaticosat.com" TargetMode="External"/><Relationship Id="rId566" Type="http://schemas.openxmlformats.org/officeDocument/2006/relationships/hyperlink" Target="https://innovatecgalicia.es/" TargetMode="External"/><Relationship Id="rId121" Type="http://schemas.openxmlformats.org/officeDocument/2006/relationships/hyperlink" Target="mailto:acriado@matrix.es" TargetMode="External"/><Relationship Id="rId219" Type="http://schemas.openxmlformats.org/officeDocument/2006/relationships/hyperlink" Target="https://www.sicondoc.com/" TargetMode="External"/><Relationship Id="rId426" Type="http://schemas.openxmlformats.org/officeDocument/2006/relationships/hyperlink" Target="tel:618%2017%2041%2085" TargetMode="External"/><Relationship Id="rId633" Type="http://schemas.openxmlformats.org/officeDocument/2006/relationships/hyperlink" Target="mailto:info@compuhelp.es%20-%20a%20la%20atenci&#243;n%20de%20Jorge%20Albeza" TargetMode="External"/><Relationship Id="rId67" Type="http://schemas.openxmlformats.org/officeDocument/2006/relationships/hyperlink" Target="mailto:info@eurovia.es" TargetMode="External"/><Relationship Id="rId272" Type="http://schemas.openxmlformats.org/officeDocument/2006/relationships/hyperlink" Target="https://www.valto.es/es" TargetMode="External"/><Relationship Id="rId577" Type="http://schemas.openxmlformats.org/officeDocument/2006/relationships/hyperlink" Target="https://euromat.es/" TargetMode="External"/><Relationship Id="rId700" Type="http://schemas.openxmlformats.org/officeDocument/2006/relationships/hyperlink" Target="https://gailen.es/" TargetMode="External"/><Relationship Id="rId132" Type="http://schemas.openxmlformats.org/officeDocument/2006/relationships/hyperlink" Target="mailto:ayuda@tecnocratica.net" TargetMode="External"/><Relationship Id="rId437" Type="http://schemas.openxmlformats.org/officeDocument/2006/relationships/hyperlink" Target="https://www.sosmatic.com/contacto/" TargetMode="External"/><Relationship Id="rId644" Type="http://schemas.openxmlformats.org/officeDocument/2006/relationships/hyperlink" Target="mailto:info@crystalmedia.com" TargetMode="External"/><Relationship Id="rId283" Type="http://schemas.openxmlformats.org/officeDocument/2006/relationships/hyperlink" Target="https://www.synersight.es/tecnologia/" TargetMode="External"/><Relationship Id="rId490" Type="http://schemas.openxmlformats.org/officeDocument/2006/relationships/hyperlink" Target="https://www.primarynet.es/web/index.asp" TargetMode="External"/><Relationship Id="rId504" Type="http://schemas.openxmlformats.org/officeDocument/2006/relationships/hyperlink" Target="http://www.praxbase.com/" TargetMode="External"/><Relationship Id="rId711" Type="http://schemas.openxmlformats.org/officeDocument/2006/relationships/hyperlink" Target="https://www.leverit.com/" TargetMode="External"/><Relationship Id="rId78" Type="http://schemas.openxmlformats.org/officeDocument/2006/relationships/hyperlink" Target="https://tienda.ietres.com/privacidad?utm_source=chatgpt.com" TargetMode="External"/><Relationship Id="rId143" Type="http://schemas.openxmlformats.org/officeDocument/2006/relationships/hyperlink" Target="mailto:a.blasco@tobeit.es" TargetMode="External"/><Relationship Id="rId350" Type="http://schemas.openxmlformats.org/officeDocument/2006/relationships/hyperlink" Target="mailto:soporte@pcpaco.com" TargetMode="External"/><Relationship Id="rId588" Type="http://schemas.openxmlformats.org/officeDocument/2006/relationships/hyperlink" Target="mailto:s.torellas@upcom.es" TargetMode="External"/><Relationship Id="rId9" Type="http://schemas.openxmlformats.org/officeDocument/2006/relationships/hyperlink" Target="mailto:info@itbacking.com" TargetMode="External"/><Relationship Id="rId210" Type="http://schemas.openxmlformats.org/officeDocument/2006/relationships/hyperlink" Target="https://www.mesia.es/contacto" TargetMode="External"/><Relationship Id="rId448" Type="http://schemas.openxmlformats.org/officeDocument/2006/relationships/hyperlink" Target="mailto:rfuentes@innotechsi.com" TargetMode="External"/><Relationship Id="rId655" Type="http://schemas.openxmlformats.org/officeDocument/2006/relationships/hyperlink" Target="mailto:adminls@laforja.com" TargetMode="External"/><Relationship Id="rId294" Type="http://schemas.openxmlformats.org/officeDocument/2006/relationships/hyperlink" Target="mailto:info@innovadb.com" TargetMode="External"/><Relationship Id="rId308" Type="http://schemas.openxmlformats.org/officeDocument/2006/relationships/hyperlink" Target="https://www.nostravant.es/" TargetMode="External"/><Relationship Id="rId515" Type="http://schemas.openxmlformats.org/officeDocument/2006/relationships/hyperlink" Target="mailto:consultoria@isg.es" TargetMode="External"/><Relationship Id="rId722" Type="http://schemas.openxmlformats.org/officeDocument/2006/relationships/hyperlink" Target="https://motordeideas.com/" TargetMode="External"/><Relationship Id="rId89" Type="http://schemas.openxmlformats.org/officeDocument/2006/relationships/hyperlink" Target="https://www.s2informatica.net/" TargetMode="External"/><Relationship Id="rId154" Type="http://schemas.openxmlformats.org/officeDocument/2006/relationships/hyperlink" Target="mailto:mjimenez@Infortecnica.es" TargetMode="External"/><Relationship Id="rId361" Type="http://schemas.openxmlformats.org/officeDocument/2006/relationships/hyperlink" Target="https://www.solucionesintegrales.eu/" TargetMode="External"/><Relationship Id="rId599" Type="http://schemas.openxmlformats.org/officeDocument/2006/relationships/hyperlink" Target="https://tic-systems.com/es/" TargetMode="External"/><Relationship Id="rId459" Type="http://schemas.openxmlformats.org/officeDocument/2006/relationships/hyperlink" Target="https://antasistemas.com/" TargetMode="External"/><Relationship Id="rId666" Type="http://schemas.openxmlformats.org/officeDocument/2006/relationships/hyperlink" Target="http://www.sine95.com/" TargetMode="External"/><Relationship Id="rId16" Type="http://schemas.openxmlformats.org/officeDocument/2006/relationships/hyperlink" Target="https://www.google.com/search?q=telefono+Nextret%0D%0A&amp;sca_esv=6301d2e392e54eba&amp;rlz=1C1GCEA_enES1197ES1197&amp;biw=638&amp;bih=584&amp;sxsrf=ANbL-n7XAAdL4ApDTbQAvwl0_djslVqq8Q%3A1770974468498&amp;ei=BO2OaeuSHt2K7NYPxrjToQk&amp;ved=0ahUKEwjrpOeAktaSAxVdBdsEHUbcNJQQ4dUDCBM&amp;uact=5&amp;oq=telefono+Nextret%0D%0A&amp;gs_lp=Egxnd3Mtd2l6LXNlcnAiEXRlbGVmb25vIE5leHRyZXQKMgQQIxgnMgQQIxgnMgQQIxgnMgoQABiABBhDGIoFMggQABiABBixAzIIEAAYgAQYsQMyBRAAGIAEMgUQABiABDIIEAAYgAQYsQMyCBAAGIAEGLEDSM4MUKsFWIEKcAF4AZABAJgBhwGgAYcBqgEDMC4xuAEDyAEA-AEB-AECmAICoAKUAcICChAAGLADGNYEGEeYAwCIBgGQBgiSBwMxLjGgB7cJsgcDMC4xuAeOAcIHAzItMsgHCYAIAA&amp;sclient=gws-wiz-serp" TargetMode="External"/><Relationship Id="rId221" Type="http://schemas.openxmlformats.org/officeDocument/2006/relationships/hyperlink" Target="https://marvelnet.es/" TargetMode="External"/><Relationship Id="rId319" Type="http://schemas.openxmlformats.org/officeDocument/2006/relationships/hyperlink" Target="https://vitro.bio/" TargetMode="External"/><Relationship Id="rId526" Type="http://schemas.openxmlformats.org/officeDocument/2006/relationships/hyperlink" Target="mailto:info@semicomp.es" TargetMode="External"/><Relationship Id="rId733" Type="http://schemas.openxmlformats.org/officeDocument/2006/relationships/hyperlink" Target="http://www.corderoinformaticos.com/" TargetMode="External"/><Relationship Id="rId165" Type="http://schemas.openxmlformats.org/officeDocument/2006/relationships/hyperlink" Target="mailto:ys_bacn@abast.es" TargetMode="External"/><Relationship Id="rId372" Type="http://schemas.openxmlformats.org/officeDocument/2006/relationships/hyperlink" Target="mailto:tic@ticsl.com" TargetMode="External"/><Relationship Id="rId677" Type="http://schemas.openxmlformats.org/officeDocument/2006/relationships/hyperlink" Target="http://www.gesfor.es/" TargetMode="External"/><Relationship Id="rId232" Type="http://schemas.openxmlformats.org/officeDocument/2006/relationships/hyperlink" Target="https://www.satmaticgroup.com/" TargetMode="External"/><Relationship Id="rId27" Type="http://schemas.openxmlformats.org/officeDocument/2006/relationships/hyperlink" Target="mailto:cadiz@pcbox.es" TargetMode="External"/><Relationship Id="rId537" Type="http://schemas.openxmlformats.org/officeDocument/2006/relationships/hyperlink" Target="mailto:correo@crownetgalicia.com" TargetMode="External"/><Relationship Id="rId744" Type="http://schemas.openxmlformats.org/officeDocument/2006/relationships/hyperlink" Target="https://www.yntegra2.es/" TargetMode="External"/><Relationship Id="rId80" Type="http://schemas.openxmlformats.org/officeDocument/2006/relationships/hyperlink" Target="mailto:info@informaticabcn.es" TargetMode="External"/><Relationship Id="rId176" Type="http://schemas.openxmlformats.org/officeDocument/2006/relationships/hyperlink" Target="https://diagonalinternacional.com/" TargetMode="External"/><Relationship Id="rId383" Type="http://schemas.openxmlformats.org/officeDocument/2006/relationships/hyperlink" Target="mailto:info@tecninorte.com" TargetMode="External"/><Relationship Id="rId590" Type="http://schemas.openxmlformats.org/officeDocument/2006/relationships/hyperlink" Target="mailto:aoliver@todoit.es" TargetMode="External"/><Relationship Id="rId604" Type="http://schemas.openxmlformats.org/officeDocument/2006/relationships/hyperlink" Target="mailto:proin@proin.es?subject=Contacto%20desde%20https://empresite.eleconomista.es" TargetMode="External"/><Relationship Id="rId243" Type="http://schemas.openxmlformats.org/officeDocument/2006/relationships/hyperlink" Target="tel:+34%20954%20869%20759" TargetMode="External"/><Relationship Id="rId450" Type="http://schemas.openxmlformats.org/officeDocument/2006/relationships/hyperlink" Target="mailto:info@proserver.es" TargetMode="External"/><Relationship Id="rId688" Type="http://schemas.openxmlformats.org/officeDocument/2006/relationships/hyperlink" Target="https://nextgal.es/quienes-somos/" TargetMode="External"/><Relationship Id="rId38" Type="http://schemas.openxmlformats.org/officeDocument/2006/relationships/hyperlink" Target="mailto:info@segintec.com" TargetMode="External"/><Relationship Id="rId103" Type="http://schemas.openxmlformats.org/officeDocument/2006/relationships/hyperlink" Target="http://www.grupocastilla.es/" TargetMode="External"/><Relationship Id="rId310" Type="http://schemas.openxmlformats.org/officeDocument/2006/relationships/hyperlink" Target="https://www.informance.es/" TargetMode="External"/><Relationship Id="rId548" Type="http://schemas.openxmlformats.org/officeDocument/2006/relationships/hyperlink" Target="https://epicasoluciones.es/" TargetMode="External"/><Relationship Id="rId91" Type="http://schemas.openxmlformats.org/officeDocument/2006/relationships/hyperlink" Target="mailto:info@kts.eus" TargetMode="External"/><Relationship Id="rId187" Type="http://schemas.openxmlformats.org/officeDocument/2006/relationships/hyperlink" Target="http://www.iberobit.com/" TargetMode="External"/><Relationship Id="rId394" Type="http://schemas.openxmlformats.org/officeDocument/2006/relationships/hyperlink" Target="mailto:info@sytiainformatica.es" TargetMode="External"/><Relationship Id="rId408" Type="http://schemas.openxmlformats.org/officeDocument/2006/relationships/hyperlink" Target="https://www.opentix.es/" TargetMode="External"/><Relationship Id="rId615" Type="http://schemas.openxmlformats.org/officeDocument/2006/relationships/hyperlink" Target="https://www.cisinformatica.cat/contacte/" TargetMode="External"/><Relationship Id="rId254" Type="http://schemas.openxmlformats.org/officeDocument/2006/relationships/hyperlink" Target="https://vorpc.es/" TargetMode="External"/><Relationship Id="rId699" Type="http://schemas.openxmlformats.org/officeDocument/2006/relationships/hyperlink" Target="https://www.gimbi.es/" TargetMode="External"/><Relationship Id="rId49" Type="http://schemas.openxmlformats.org/officeDocument/2006/relationships/hyperlink" Target="mailto:info@astronmultimedia.es" TargetMode="External"/><Relationship Id="rId114" Type="http://schemas.openxmlformats.org/officeDocument/2006/relationships/hyperlink" Target="mailto:info@clicko.es" TargetMode="External"/><Relationship Id="rId461" Type="http://schemas.openxmlformats.org/officeDocument/2006/relationships/hyperlink" Target="mailto:luisorlando@inretec.com" TargetMode="External"/><Relationship Id="rId559" Type="http://schemas.openxmlformats.org/officeDocument/2006/relationships/hyperlink" Target="mailto:soporte@innovatecgalicia.es" TargetMode="External"/><Relationship Id="rId198" Type="http://schemas.openxmlformats.org/officeDocument/2006/relationships/hyperlink" Target="https://ideasonadas.com/" TargetMode="External"/><Relationship Id="rId321" Type="http://schemas.openxmlformats.org/officeDocument/2006/relationships/hyperlink" Target="https://www.rib-software.es/rib_spain" TargetMode="External"/><Relationship Id="rId419" Type="http://schemas.openxmlformats.org/officeDocument/2006/relationships/hyperlink" Target="https://www.ncbilbao.com/services/mantenimiento-informatico-para-pymes/" TargetMode="External"/><Relationship Id="rId626" Type="http://schemas.openxmlformats.org/officeDocument/2006/relationships/hyperlink" Target="mailto:oter@oterinformatica.com" TargetMode="External"/><Relationship Id="rId265" Type="http://schemas.openxmlformats.org/officeDocument/2006/relationships/hyperlink" Target="https://www.freematica.com/" TargetMode="External"/><Relationship Id="rId472" Type="http://schemas.openxmlformats.org/officeDocument/2006/relationships/hyperlink" Target="mailto:info@princippia.com" TargetMode="External"/><Relationship Id="rId125" Type="http://schemas.openxmlformats.org/officeDocument/2006/relationships/hyperlink" Target="tel:+34919267649" TargetMode="External"/><Relationship Id="rId332" Type="http://schemas.openxmlformats.org/officeDocument/2006/relationships/hyperlink" Target="http://www.avellanadigital.com/" TargetMode="External"/><Relationship Id="rId637" Type="http://schemas.openxmlformats.org/officeDocument/2006/relationships/hyperlink" Target="mailto:comercial@CIPinformatica.com" TargetMode="External"/><Relationship Id="rId276" Type="http://schemas.openxmlformats.org/officeDocument/2006/relationships/hyperlink" Target="https://www.voipminic.com/" TargetMode="External"/><Relationship Id="rId483" Type="http://schemas.openxmlformats.org/officeDocument/2006/relationships/hyperlink" Target="http://www.mediadigitalventures.com/" TargetMode="External"/><Relationship Id="rId690" Type="http://schemas.openxmlformats.org/officeDocument/2006/relationships/hyperlink" Target="http://www.magicsoftware.com/es" TargetMode="External"/><Relationship Id="rId704" Type="http://schemas.openxmlformats.org/officeDocument/2006/relationships/hyperlink" Target="https://www.linkedin.com/company/arroba-soluciones-informaticas-sl?utm_source=chatgpt.com" TargetMode="External"/><Relationship Id="rId40" Type="http://schemas.openxmlformats.org/officeDocument/2006/relationships/hyperlink" Target="mailto:alvis@alvissl.net" TargetMode="External"/><Relationship Id="rId136" Type="http://schemas.openxmlformats.org/officeDocument/2006/relationships/hyperlink" Target="mailto:comercial@ibertronica.es" TargetMode="External"/><Relationship Id="rId343" Type="http://schemas.openxmlformats.org/officeDocument/2006/relationships/hyperlink" Target="https://www.srginformatica.es/" TargetMode="External"/><Relationship Id="rId550" Type="http://schemas.openxmlformats.org/officeDocument/2006/relationships/hyperlink" Target="https://infoprec.com/contacto" TargetMode="External"/><Relationship Id="rId203" Type="http://schemas.openxmlformats.org/officeDocument/2006/relationships/hyperlink" Target="https://mentoronline.es/" TargetMode="External"/><Relationship Id="rId648" Type="http://schemas.openxmlformats.org/officeDocument/2006/relationships/hyperlink" Target="mailto:info@elkarmedia.com" TargetMode="External"/><Relationship Id="rId287" Type="http://schemas.openxmlformats.org/officeDocument/2006/relationships/hyperlink" Target="http://www.vision-plus.es/" TargetMode="External"/><Relationship Id="rId410" Type="http://schemas.openxmlformats.org/officeDocument/2006/relationships/hyperlink" Target="https://darley.es/contactanos/" TargetMode="External"/><Relationship Id="rId494" Type="http://schemas.openxmlformats.org/officeDocument/2006/relationships/hyperlink" Target="http://www.beproductive.es/" TargetMode="External"/><Relationship Id="rId508" Type="http://schemas.openxmlformats.org/officeDocument/2006/relationships/hyperlink" Target="http://www.bitcode.com/" TargetMode="External"/><Relationship Id="rId715" Type="http://schemas.openxmlformats.org/officeDocument/2006/relationships/hyperlink" Target="https://www.swhosting.com/" TargetMode="External"/><Relationship Id="rId147" Type="http://schemas.openxmlformats.org/officeDocument/2006/relationships/hyperlink" Target="mailto:administracion@informaticaparatuempresa.com" TargetMode="External"/><Relationship Id="rId354" Type="http://schemas.openxmlformats.org/officeDocument/2006/relationships/hyperlink" Target="https://sistelin.es/" TargetMode="External"/><Relationship Id="rId51" Type="http://schemas.openxmlformats.org/officeDocument/2006/relationships/hyperlink" Target="mailto:eurocomsl@eurocomsl.com" TargetMode="External"/><Relationship Id="rId561" Type="http://schemas.openxmlformats.org/officeDocument/2006/relationships/hyperlink" Target="mailto:info@chipwork.net" TargetMode="External"/><Relationship Id="rId659" Type="http://schemas.openxmlformats.org/officeDocument/2006/relationships/hyperlink" Target="mailto:sales@webcargo.com" TargetMode="External"/><Relationship Id="rId214" Type="http://schemas.openxmlformats.org/officeDocument/2006/relationships/hyperlink" Target="tel:944522003" TargetMode="External"/><Relationship Id="rId298" Type="http://schemas.openxmlformats.org/officeDocument/2006/relationships/hyperlink" Target="https://enginsolar.com/" TargetMode="External"/><Relationship Id="rId421" Type="http://schemas.openxmlformats.org/officeDocument/2006/relationships/hyperlink" Target="https://www.bilbonet.net/contactus" TargetMode="External"/><Relationship Id="rId519" Type="http://schemas.openxmlformats.org/officeDocument/2006/relationships/hyperlink" Target="mailto:comercial@token.es" TargetMode="External"/><Relationship Id="rId158" Type="http://schemas.openxmlformats.org/officeDocument/2006/relationships/hyperlink" Target="mailto:administracion@impulsotecnologico.com" TargetMode="External"/><Relationship Id="rId726" Type="http://schemas.openxmlformats.org/officeDocument/2006/relationships/hyperlink" Target="https://www.itgration.es/" TargetMode="External"/><Relationship Id="rId62" Type="http://schemas.openxmlformats.org/officeDocument/2006/relationships/hyperlink" Target="mailto:info@goyasoluciones.com" TargetMode="External"/><Relationship Id="rId365" Type="http://schemas.openxmlformats.org/officeDocument/2006/relationships/hyperlink" Target="tel:+34636917963" TargetMode="External"/><Relationship Id="rId572" Type="http://schemas.openxmlformats.org/officeDocument/2006/relationships/hyperlink" Target="https://www.distritok.com/aplicaciones/contacto/" TargetMode="External"/><Relationship Id="rId225" Type="http://schemas.openxmlformats.org/officeDocument/2006/relationships/hyperlink" Target="https://www.odekia.es/" TargetMode="External"/><Relationship Id="rId432" Type="http://schemas.openxmlformats.org/officeDocument/2006/relationships/hyperlink" Target="mailto:compras@itwise.es"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mailto:info@deiteco.com" TargetMode="External"/><Relationship Id="rId1" Type="http://schemas.openxmlformats.org/officeDocument/2006/relationships/hyperlink" Target="mailto:mxena@maxen.es"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nuevapescanova.com/" TargetMode="External"/><Relationship Id="rId13" Type="http://schemas.openxmlformats.org/officeDocument/2006/relationships/hyperlink" Target="https://www.cookeespana.com/" TargetMode="External"/><Relationship Id="rId18" Type="http://schemas.openxmlformats.org/officeDocument/2006/relationships/hyperlink" Target="http://www.almadrabas.com/" TargetMode="External"/><Relationship Id="rId26" Type="http://schemas.openxmlformats.org/officeDocument/2006/relationships/hyperlink" Target="https://ricardofuentes.com/" TargetMode="External"/><Relationship Id="rId3" Type="http://schemas.openxmlformats.org/officeDocument/2006/relationships/hyperlink" Target="https://alicanteaquaculture.com/" TargetMode="External"/><Relationship Id="rId21" Type="http://schemas.openxmlformats.org/officeDocument/2006/relationships/hyperlink" Target="https://piszolla.com/" TargetMode="External"/><Relationship Id="rId7" Type="http://schemas.openxmlformats.org/officeDocument/2006/relationships/hyperlink" Target="https://www.mundova.com/" TargetMode="External"/><Relationship Id="rId12" Type="http://schemas.openxmlformats.org/officeDocument/2006/relationships/hyperlink" Target="https://solee-gourmet.com/" TargetMode="External"/><Relationship Id="rId17" Type="http://schemas.openxmlformats.org/officeDocument/2006/relationships/hyperlink" Target="https://www.aquanaria.com/" TargetMode="External"/><Relationship Id="rId25" Type="http://schemas.openxmlformats.org/officeDocument/2006/relationships/hyperlink" Target="https://www.stoltseafarm.com/" TargetMode="External"/><Relationship Id="rId2" Type="http://schemas.openxmlformats.org/officeDocument/2006/relationships/hyperlink" Target="https://acuidelta.com/" TargetMode="External"/><Relationship Id="rId16" Type="http://schemas.openxmlformats.org/officeDocument/2006/relationships/hyperlink" Target="https://avramar.eu/" TargetMode="External"/><Relationship Id="rId20" Type="http://schemas.openxmlformats.org/officeDocument/2006/relationships/hyperlink" Target="https://piscifactorialasfuentes.es/" TargetMode="External"/><Relationship Id="rId29" Type="http://schemas.openxmlformats.org/officeDocument/2006/relationships/table" Target="../tables/table1.xml"/><Relationship Id="rId1" Type="http://schemas.openxmlformats.org/officeDocument/2006/relationships/hyperlink" Target="https://ricardofuentes.com/" TargetMode="External"/><Relationship Id="rId6" Type="http://schemas.openxmlformats.org/officeDocument/2006/relationships/hyperlink" Target="https://oceanaquaculture.blue/" TargetMode="External"/><Relationship Id="rId11" Type="http://schemas.openxmlformats.org/officeDocument/2006/relationships/hyperlink" Target="https://futunablue.com/" TargetMode="External"/><Relationship Id="rId24" Type="http://schemas.openxmlformats.org/officeDocument/2006/relationships/hyperlink" Target="http://www.riverfreshiregua.com/" TargetMode="External"/><Relationship Id="rId5" Type="http://schemas.openxmlformats.org/officeDocument/2006/relationships/hyperlink" Target="https://www.ovapiscis.com/" TargetMode="External"/><Relationship Id="rId15" Type="http://schemas.openxmlformats.org/officeDocument/2006/relationships/hyperlink" Target="https://ricardofuentes.com/" TargetMode="External"/><Relationship Id="rId23" Type="http://schemas.openxmlformats.org/officeDocument/2006/relationships/hyperlink" Target="https://www.caviarderiofrio.com/" TargetMode="External"/><Relationship Id="rId28" Type="http://schemas.openxmlformats.org/officeDocument/2006/relationships/drawing" Target="../drawings/drawing1.xml"/><Relationship Id="rId10" Type="http://schemas.openxmlformats.org/officeDocument/2006/relationships/hyperlink" Target="https://piszolla.com/eurotrucha/" TargetMode="External"/><Relationship Id="rId19" Type="http://schemas.openxmlformats.org/officeDocument/2006/relationships/hyperlink" Target="https://somospescadosalbaladejo.com/" TargetMode="External"/><Relationship Id="rId4" Type="http://schemas.openxmlformats.org/officeDocument/2006/relationships/hyperlink" Target="https://esturion.store/" TargetMode="External"/><Relationship Id="rId9" Type="http://schemas.openxmlformats.org/officeDocument/2006/relationships/hyperlink" Target="https://geremar.com/" TargetMode="External"/><Relationship Id="rId14" Type="http://schemas.openxmlformats.org/officeDocument/2006/relationships/hyperlink" Target="https://caviarpirinea.com/" TargetMode="External"/><Relationship Id="rId22" Type="http://schemas.openxmlformats.org/officeDocument/2006/relationships/hyperlink" Target="https://profand.com/" TargetMode="External"/><Relationship Id="rId27" Type="http://schemas.openxmlformats.org/officeDocument/2006/relationships/hyperlink" Target="https://valaqua.com/" TargetMode="External"/></Relationships>
</file>

<file path=xl/worksheets/_rels/sheet1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2CC47-B9D7-4C4F-95B9-727C37A36554}">
  <dimension ref="B3:I92"/>
  <sheetViews>
    <sheetView showGridLines="0" topLeftCell="A26" zoomScale="68" workbookViewId="0">
      <selection activeCell="E19" sqref="E19"/>
    </sheetView>
  </sheetViews>
  <sheetFormatPr defaultColWidth="8.81640625" defaultRowHeight="13"/>
  <cols>
    <col min="1" max="1" width="8.81640625" style="50"/>
    <col min="2" max="2" width="44.453125" style="50" customWidth="1"/>
    <col min="3" max="3" width="19.1796875" style="50" customWidth="1"/>
    <col min="4" max="4" width="20.1796875" style="50" customWidth="1"/>
    <col min="5" max="5" width="66.54296875" style="50" customWidth="1"/>
    <col min="6" max="6" width="15.81640625" style="50" customWidth="1"/>
    <col min="7" max="7" width="16" style="50" customWidth="1"/>
    <col min="8" max="8" width="8.81640625" style="50"/>
    <col min="9" max="9" width="12.453125" style="50" customWidth="1"/>
    <col min="10" max="16384" width="8.81640625" style="50"/>
  </cols>
  <sheetData>
    <row r="3" spans="2:5" s="241" customFormat="1">
      <c r="B3" s="241" t="s">
        <v>0</v>
      </c>
    </row>
    <row r="6" spans="2:5" s="266" customFormat="1">
      <c r="B6" s="267" t="s">
        <v>1</v>
      </c>
    </row>
    <row r="8" spans="2:5">
      <c r="B8" s="242" t="s">
        <v>2</v>
      </c>
      <c r="C8" s="242" t="s">
        <v>3</v>
      </c>
      <c r="D8" s="243" t="s">
        <v>4</v>
      </c>
      <c r="E8" s="242" t="s">
        <v>5</v>
      </c>
    </row>
    <row r="9" spans="2:5">
      <c r="B9" s="244" t="s">
        <v>6</v>
      </c>
      <c r="C9" s="245">
        <f>+INDEX('Summary Captación INT &gt;&gt;'!$C$5:$E$19,MATCH($B9,'Summary Captación INT &gt;&gt;'!$B$5:$B$19,0),MATCH(C$8,'Summary Captación INT &gt;&gt;'!$C$4:$E$4,0))</f>
        <v>437</v>
      </c>
      <c r="D9" s="246">
        <f>+INDEX('Summary Captación INT &gt;&gt;'!$C$5:$E$19,MATCH($B9,'Summary Captación INT &gt;&gt;'!$B$5:$B$19,0),MATCH(D$8,'Summary Captación INT &gt;&gt;'!$C$4:$E$4,0))</f>
        <v>0.22261844116148752</v>
      </c>
      <c r="E9" s="247"/>
    </row>
    <row r="10" spans="2:5">
      <c r="B10" s="244" t="s">
        <v>7</v>
      </c>
      <c r="C10" s="245" t="e">
        <f>+INDEX('Summary Captación INT &gt;&gt;'!$C$5:$E$19,MATCH($B10,'Summary Captación INT &gt;&gt;'!$B$5:$B$19,0),MATCH(C$8,'Summary Captación INT &gt;&gt;'!$C$4:$E$4,0))</f>
        <v>#N/A</v>
      </c>
      <c r="D10" s="246" t="e">
        <f>+INDEX('Summary Captación INT &gt;&gt;'!$C$5:$E$19,MATCH($B10,'Summary Captación INT &gt;&gt;'!$B$5:$B$19,0),MATCH(D$8,'Summary Captación INT &gt;&gt;'!$C$4:$E$4,0))</f>
        <v>#N/A</v>
      </c>
      <c r="E10" s="247"/>
    </row>
    <row r="11" spans="2:5">
      <c r="B11" s="244" t="s">
        <v>8</v>
      </c>
      <c r="C11" s="245" t="e">
        <f>+INDEX('Summary Captación INT &gt;&gt;'!$C$5:$E$19,MATCH($B11,'Summary Captación INT &gt;&gt;'!$B$5:$B$19,0),MATCH(C$8,'Summary Captación INT &gt;&gt;'!$C$4:$E$4,0))</f>
        <v>#N/A</v>
      </c>
      <c r="D11" s="246" t="e">
        <f>+INDEX('Summary Captación INT &gt;&gt;'!$C$5:$E$19,MATCH($B11,'Summary Captación INT &gt;&gt;'!$B$5:$B$19,0),MATCH(D$8,'Summary Captación INT &gt;&gt;'!$C$4:$E$4,0))</f>
        <v>#N/A</v>
      </c>
      <c r="E11" s="247"/>
    </row>
    <row r="12" spans="2:5">
      <c r="B12" s="244" t="s">
        <v>9</v>
      </c>
      <c r="C12" s="245" t="e">
        <f>+INDEX('Summary Captación INT &gt;&gt;'!$C$5:$E$19,MATCH($B12,'Summary Captación INT &gt;&gt;'!$B$5:$B$19,0),MATCH(C$8,'Summary Captación INT &gt;&gt;'!$C$4:$E$4,0))</f>
        <v>#N/A</v>
      </c>
      <c r="D12" s="246" t="e">
        <f>+INDEX('Summary Captación INT &gt;&gt;'!$C$5:$E$19,MATCH($B12,'Summary Captación INT &gt;&gt;'!$B$5:$B$19,0),MATCH(D$8,'Summary Captación INT &gt;&gt;'!$C$4:$E$4,0))</f>
        <v>#N/A</v>
      </c>
      <c r="E12" s="247" t="e">
        <f>+INDEX('Summary Captación INT &gt;&gt;'!$C$5:$E$19,MATCH($B12,'Summary Captación INT &gt;&gt;'!$B$5:$B$19,0),MATCH(E$8,'Summary Captación INT &gt;&gt;'!$C$4:$E$4,0))</f>
        <v>#N/A</v>
      </c>
    </row>
    <row r="13" spans="2:5">
      <c r="B13" s="244" t="s">
        <v>10</v>
      </c>
      <c r="C13" s="245" t="e">
        <f>+INDEX('Summary Captación INT &gt;&gt;'!$C$5:$E$19,MATCH($B13,'Summary Captación INT &gt;&gt;'!$B$5:$B$19,0),MATCH(C$8,'Summary Captación INT &gt;&gt;'!$C$4:$E$4,0))</f>
        <v>#N/A</v>
      </c>
      <c r="D13" s="246" t="e">
        <f>+INDEX('Summary Captación INT &gt;&gt;'!$C$5:$E$19,MATCH($B13,'Summary Captación INT &gt;&gt;'!$B$5:$B$19,0),MATCH(D$8,'Summary Captación INT &gt;&gt;'!$C$4:$E$4,0))</f>
        <v>#N/A</v>
      </c>
      <c r="E13" s="247" t="e">
        <f>+INDEX('Summary Captación INT &gt;&gt;'!$C$5:$E$19,MATCH($B13,'Summary Captación INT &gt;&gt;'!$B$5:$B$19,0),MATCH(E$8,'Summary Captación INT &gt;&gt;'!$C$4:$E$4,0))</f>
        <v>#N/A</v>
      </c>
    </row>
    <row r="14" spans="2:5">
      <c r="B14" s="244" t="s">
        <v>11</v>
      </c>
      <c r="C14" s="270" t="e">
        <f>+INDEX('Summary Captación INT &gt;&gt;'!$C$5:$E$19,MATCH($B14,'Summary Captación INT &gt;&gt;'!$B$5:$B$19,0),MATCH(C$8,'Summary Captación INT &gt;&gt;'!$C$4:$E$4,0))</f>
        <v>#N/A</v>
      </c>
      <c r="D14" s="271" t="e">
        <f>+INDEX('Summary Captación INT &gt;&gt;'!$C$5:$E$19,MATCH($B14,'Summary Captación INT &gt;&gt;'!$B$5:$B$19,0),MATCH(D$8,'Summary Captación INT &gt;&gt;'!$C$4:$E$4,0))</f>
        <v>#N/A</v>
      </c>
      <c r="E14" s="272" t="e">
        <f>+INDEX('Summary Captación INT &gt;&gt;'!$C$5:$E$19,MATCH($B14,'Summary Captación INT &gt;&gt;'!$B$5:$B$19,0),MATCH(E$8,'Summary Captación INT &gt;&gt;'!$C$4:$E$4,0))</f>
        <v>#N/A</v>
      </c>
    </row>
    <row r="15" spans="2:5">
      <c r="B15" s="244" t="s">
        <v>12</v>
      </c>
      <c r="C15" s="270" t="e">
        <f>+INDEX('Summary Captación INT &gt;&gt;'!$C$5:$E$19,MATCH($B15,'Summary Captación INT &gt;&gt;'!$B$5:$B$19,0),MATCH(C$8,'Summary Captación INT &gt;&gt;'!$C$4:$E$4,0))</f>
        <v>#N/A</v>
      </c>
      <c r="D15" s="271" t="e">
        <f>+INDEX('Summary Captación INT &gt;&gt;'!$C$5:$E$19,MATCH($B15,'Summary Captación INT &gt;&gt;'!$B$5:$B$19,0),MATCH(D$8,'Summary Captación INT &gt;&gt;'!$C$4:$E$4,0))</f>
        <v>#N/A</v>
      </c>
      <c r="E15" s="272" t="e">
        <f>+INDEX('Summary Captación INT &gt;&gt;'!$C$5:$E$19,MATCH($B15,'Summary Captación INT &gt;&gt;'!$B$5:$B$19,0),MATCH(E$8,'Summary Captación INT &gt;&gt;'!$C$4:$E$4,0))</f>
        <v>#N/A</v>
      </c>
    </row>
    <row r="16" spans="2:5">
      <c r="B16" s="244" t="s">
        <v>13</v>
      </c>
      <c r="C16" s="245" t="e">
        <f>+INDEX('Summary Captación INT &gt;&gt;'!$C$5:$E$19,MATCH($B16,'Summary Captación INT &gt;&gt;'!$B$5:$B$19,0),MATCH(C$8,'Summary Captación INT &gt;&gt;'!$C$4:$E$4,0))</f>
        <v>#N/A</v>
      </c>
      <c r="D16" s="246" t="e">
        <f>+INDEX('Summary Captación INT &gt;&gt;'!$C$5:$E$19,MATCH($B16,'Summary Captación INT &gt;&gt;'!$B$5:$B$19,0),MATCH(D$8,'Summary Captación INT &gt;&gt;'!$C$4:$E$4,0))</f>
        <v>#N/A</v>
      </c>
      <c r="E16" s="369" t="e">
        <f>+INDEX('Summary Captación INT &gt;&gt;'!$C$5:$E$19,MATCH($B16,'Summary Captación INT &gt;&gt;'!$B$5:$B$19,0),MATCH(E$8,'Summary Captación INT &gt;&gt;'!$C$4:$E$4,0))</f>
        <v>#N/A</v>
      </c>
    </row>
    <row r="17" spans="2:7">
      <c r="B17" s="244" t="s">
        <v>14</v>
      </c>
      <c r="C17" s="245" t="e">
        <f>+INDEX('Summary Captación INT &gt;&gt;'!$C$5:$E$19,MATCH($B17,'Summary Captación INT &gt;&gt;'!$B$5:$B$19,0),MATCH(C$8,'Summary Captación INT &gt;&gt;'!$C$4:$E$4,0))</f>
        <v>#N/A</v>
      </c>
      <c r="D17" s="246" t="e">
        <f>+INDEX('Summary Captación INT &gt;&gt;'!$C$5:$E$19,MATCH($B17,'Summary Captación INT &gt;&gt;'!$B$5:$B$19,0),MATCH(D$8,'Summary Captación INT &gt;&gt;'!$C$4:$E$4,0))</f>
        <v>#N/A</v>
      </c>
      <c r="E17" s="272" t="e">
        <f>+INDEX('Summary Captación INT &gt;&gt;'!$C$5:$E$19,MATCH($B17,'Summary Captación INT &gt;&gt;'!$B$5:$B$19,0),MATCH(E$8,'Summary Captación INT &gt;&gt;'!$C$4:$E$4,0))</f>
        <v>#N/A</v>
      </c>
    </row>
    <row r="18" spans="2:7">
      <c r="B18" s="244" t="s">
        <v>15</v>
      </c>
      <c r="C18" s="245" t="e">
        <f>+INDEX('Summary Captación INT &gt;&gt;'!$C$5:$E$20,MATCH($B18,'Summary Captación INT &gt;&gt;'!$B$5:$B$20,0),MATCH(C$8,'Summary Captación INT &gt;&gt;'!$C$4:$E$4,0))</f>
        <v>#N/A</v>
      </c>
      <c r="D18" s="246" t="e">
        <f>+INDEX('Summary Captación INT &gt;&gt;'!$C$5:$E$20,MATCH($B18,'Summary Captación INT &gt;&gt;'!$B$5:$B$20,0),MATCH(D$8,'Summary Captación INT &gt;&gt;'!$C$4:$E$4,0))</f>
        <v>#N/A</v>
      </c>
      <c r="E18" s="272" t="e">
        <f>+INDEX('Summary Captación INT &gt;&gt;'!$C$5:$E$19,MATCH($B18,'Summary Captación INT &gt;&gt;'!$B$5:$B$19,0),MATCH(E$8,'Summary Captación INT &gt;&gt;'!$C$4:$E$4,0))</f>
        <v>#N/A</v>
      </c>
    </row>
    <row r="19" spans="2:7">
      <c r="B19" s="244" t="s">
        <v>16</v>
      </c>
      <c r="C19" s="245" t="e">
        <f>+INDEX('Summary Captación INT &gt;&gt;'!$C$5:$E$20,MATCH($B19,'Summary Captación INT &gt;&gt;'!$B$5:$B$20,0),MATCH(C$8,'Summary Captación INT &gt;&gt;'!$C$4:$E$4,0))</f>
        <v>#N/A</v>
      </c>
      <c r="D19" s="246" t="e">
        <f>+INDEX('Summary Captación INT &gt;&gt;'!$C$5:$E$20,MATCH($B19,'Summary Captación INT &gt;&gt;'!$B$5:$B$20,0),MATCH(D$8,'Summary Captación INT &gt;&gt;'!$C$4:$E$4,0))</f>
        <v>#N/A</v>
      </c>
      <c r="E19" s="369" t="e">
        <f>+INDEX('Summary Captación INT &gt;&gt;'!$C$5:$E$19,MATCH($B19,'Summary Captación INT &gt;&gt;'!$B$5:$B$19,0),MATCH(E$8,'Summary Captación INT &gt;&gt;'!$C$4:$E$4,0))</f>
        <v>#N/A</v>
      </c>
    </row>
    <row r="20" spans="2:7">
      <c r="B20" s="370" t="s">
        <v>17</v>
      </c>
      <c r="C20" s="371" t="e">
        <f>+INDEX('Summary Captación INT &gt;&gt;'!$C$5:$E$19,MATCH($B20,'Summary Captación INT &gt;&gt;'!$B$5:$B$19,0),MATCH(C$8,'Summary Captación INT &gt;&gt;'!$C$4:$E$4,0))</f>
        <v>#N/A</v>
      </c>
      <c r="D20" s="372"/>
      <c r="E20" s="372"/>
    </row>
    <row r="21" spans="2:7">
      <c r="B21" s="268" t="s">
        <v>18</v>
      </c>
      <c r="C21" s="248" t="e">
        <f>SUM(C15:C17)</f>
        <v>#N/A</v>
      </c>
      <c r="D21" s="269"/>
      <c r="E21" s="249"/>
    </row>
    <row r="23" spans="2:7" ht="15" thickBot="1">
      <c r="B23" s="259" t="s">
        <v>19</v>
      </c>
      <c r="C23" s="260"/>
      <c r="D23" s="260"/>
      <c r="E23" s="260"/>
      <c r="F23" s="259"/>
      <c r="G23"/>
    </row>
    <row r="24" spans="2:7">
      <c r="B24" s="50" t="s">
        <v>20</v>
      </c>
    </row>
    <row r="26" spans="2:7">
      <c r="B26" s="278"/>
    </row>
    <row r="28" spans="2:7" ht="13.5" thickBot="1">
      <c r="B28" s="259" t="s">
        <v>21</v>
      </c>
      <c r="C28" s="259" t="s">
        <v>22</v>
      </c>
      <c r="D28" s="259" t="s">
        <v>23</v>
      </c>
      <c r="E28" s="259" t="s">
        <v>24</v>
      </c>
      <c r="F28" s="259" t="s">
        <v>25</v>
      </c>
    </row>
    <row r="29" spans="2:7">
      <c r="B29" s="251" t="s">
        <v>26</v>
      </c>
      <c r="C29" s="261" t="s">
        <v>27</v>
      </c>
      <c r="D29" s="252"/>
      <c r="E29" s="251"/>
      <c r="F29" s="251" t="s">
        <v>28</v>
      </c>
    </row>
    <row r="30" spans="2:7">
      <c r="B30" s="244"/>
    </row>
    <row r="31" spans="2:7">
      <c r="B31" s="244"/>
    </row>
    <row r="32" spans="2:7">
      <c r="B32" s="244"/>
    </row>
    <row r="33" spans="2:7" s="266" customFormat="1">
      <c r="B33" s="267" t="s">
        <v>29</v>
      </c>
    </row>
    <row r="35" spans="2:7">
      <c r="B35" s="52" t="s">
        <v>30</v>
      </c>
      <c r="C35" s="52" t="s">
        <v>31</v>
      </c>
      <c r="D35" s="52" t="s">
        <v>32</v>
      </c>
      <c r="E35" s="52" t="s">
        <v>33</v>
      </c>
      <c r="F35" s="52" t="s">
        <v>34</v>
      </c>
      <c r="G35" s="52" t="s">
        <v>35</v>
      </c>
    </row>
    <row r="36" spans="2:7">
      <c r="B36" s="262" t="s">
        <v>36</v>
      </c>
      <c r="C36" s="263" t="s">
        <v>37</v>
      </c>
      <c r="D36" s="263" t="s">
        <v>37</v>
      </c>
      <c r="E36" s="263" t="s">
        <v>37</v>
      </c>
      <c r="F36" s="263" t="s">
        <v>37</v>
      </c>
      <c r="G36" s="262"/>
    </row>
    <row r="37" spans="2:7">
      <c r="B37" s="253" t="s">
        <v>38</v>
      </c>
      <c r="C37" s="264" t="s">
        <v>37</v>
      </c>
      <c r="D37" s="264" t="s">
        <v>37</v>
      </c>
      <c r="E37" s="264" t="s">
        <v>37</v>
      </c>
      <c r="F37" s="264" t="s">
        <v>37</v>
      </c>
      <c r="G37" s="253"/>
    </row>
    <row r="38" spans="2:7">
      <c r="B38" s="253" t="s">
        <v>39</v>
      </c>
      <c r="C38" s="264" t="s">
        <v>37</v>
      </c>
      <c r="D38" s="264" t="s">
        <v>37</v>
      </c>
      <c r="E38" s="264" t="s">
        <v>40</v>
      </c>
      <c r="F38" s="264" t="s">
        <v>41</v>
      </c>
      <c r="G38" s="253"/>
    </row>
    <row r="39" spans="2:7">
      <c r="B39" s="253" t="s">
        <v>42</v>
      </c>
      <c r="C39" s="264" t="s">
        <v>40</v>
      </c>
      <c r="D39" s="264" t="s">
        <v>41</v>
      </c>
      <c r="E39" s="264" t="s">
        <v>41</v>
      </c>
      <c r="F39" s="264" t="s">
        <v>41</v>
      </c>
      <c r="G39" s="253"/>
    </row>
    <row r="40" spans="2:7">
      <c r="B40" s="253" t="s">
        <v>43</v>
      </c>
      <c r="C40" s="264" t="s">
        <v>41</v>
      </c>
      <c r="D40" s="264" t="s">
        <v>41</v>
      </c>
      <c r="E40" s="264" t="s">
        <v>41</v>
      </c>
      <c r="F40" s="264" t="s">
        <v>41</v>
      </c>
      <c r="G40" s="253"/>
    </row>
    <row r="41" spans="2:7">
      <c r="B41" s="253" t="s">
        <v>44</v>
      </c>
      <c r="C41" s="264" t="s">
        <v>41</v>
      </c>
      <c r="D41" s="264" t="s">
        <v>41</v>
      </c>
      <c r="E41" s="264" t="s">
        <v>41</v>
      </c>
      <c r="F41" s="264" t="s">
        <v>41</v>
      </c>
      <c r="G41" s="253"/>
    </row>
    <row r="42" spans="2:7">
      <c r="B42" s="255" t="s">
        <v>45</v>
      </c>
      <c r="C42" s="265" t="s">
        <v>41</v>
      </c>
      <c r="D42" s="265" t="s">
        <v>41</v>
      </c>
      <c r="E42" s="265" t="s">
        <v>41</v>
      </c>
      <c r="F42" s="265" t="s">
        <v>41</v>
      </c>
      <c r="G42" s="253" t="s">
        <v>46</v>
      </c>
    </row>
    <row r="43" spans="2:7">
      <c r="B43" s="253" t="s">
        <v>47</v>
      </c>
      <c r="C43" s="265"/>
      <c r="D43" s="265"/>
      <c r="E43" s="265"/>
      <c r="F43" s="265"/>
      <c r="G43" s="253" t="s">
        <v>48</v>
      </c>
    </row>
    <row r="44" spans="2:7">
      <c r="B44" s="255" t="s">
        <v>49</v>
      </c>
      <c r="C44" s="265" t="s">
        <v>41</v>
      </c>
      <c r="D44" s="265" t="s">
        <v>41</v>
      </c>
      <c r="E44" s="265" t="s">
        <v>41</v>
      </c>
      <c r="F44" s="265" t="s">
        <v>41</v>
      </c>
      <c r="G44" s="255"/>
    </row>
    <row r="45" spans="2:7">
      <c r="B45" s="255" t="s">
        <v>50</v>
      </c>
      <c r="C45" s="265" t="s">
        <v>41</v>
      </c>
      <c r="D45" s="265" t="s">
        <v>41</v>
      </c>
      <c r="E45" s="265" t="s">
        <v>41</v>
      </c>
      <c r="F45" s="265" t="s">
        <v>41</v>
      </c>
      <c r="G45" s="255"/>
    </row>
    <row r="46" spans="2:7">
      <c r="B46" s="255" t="s">
        <v>51</v>
      </c>
      <c r="C46" s="265" t="s">
        <v>41</v>
      </c>
      <c r="D46" s="265" t="s">
        <v>41</v>
      </c>
      <c r="E46" s="265" t="s">
        <v>41</v>
      </c>
      <c r="F46" s="265" t="s">
        <v>41</v>
      </c>
      <c r="G46" s="255"/>
    </row>
    <row r="47" spans="2:7">
      <c r="B47" s="255" t="s">
        <v>52</v>
      </c>
      <c r="C47" s="265" t="s">
        <v>41</v>
      </c>
      <c r="D47" s="265" t="s">
        <v>41</v>
      </c>
      <c r="E47" s="265" t="s">
        <v>41</v>
      </c>
      <c r="F47" s="265" t="s">
        <v>41</v>
      </c>
      <c r="G47" s="255"/>
    </row>
    <row r="48" spans="2:7">
      <c r="B48" s="255"/>
      <c r="C48" s="265"/>
      <c r="D48" s="265"/>
      <c r="E48" s="265"/>
      <c r="F48" s="265"/>
      <c r="G48" s="255"/>
    </row>
    <row r="49" spans="2:7">
      <c r="B49" s="255"/>
      <c r="C49" s="265"/>
      <c r="D49" s="265"/>
      <c r="E49" s="265"/>
      <c r="F49" s="265"/>
      <c r="G49" s="255"/>
    </row>
    <row r="50" spans="2:7">
      <c r="C50" s="276"/>
      <c r="D50" s="276"/>
      <c r="E50" s="276"/>
      <c r="F50" s="276"/>
    </row>
    <row r="51" spans="2:7" ht="13.5" thickBot="1">
      <c r="B51" s="259" t="s">
        <v>19</v>
      </c>
      <c r="C51" s="260"/>
      <c r="D51" s="260"/>
      <c r="E51" s="260"/>
      <c r="F51" s="260"/>
    </row>
    <row r="52" spans="2:7">
      <c r="B52" s="278" t="s">
        <v>53</v>
      </c>
    </row>
    <row r="55" spans="2:7" ht="13.5" thickBot="1">
      <c r="B55" s="259" t="s">
        <v>21</v>
      </c>
      <c r="C55" s="259" t="s">
        <v>22</v>
      </c>
      <c r="D55" s="259" t="s">
        <v>23</v>
      </c>
      <c r="E55" s="259" t="s">
        <v>24</v>
      </c>
      <c r="F55" s="259" t="s">
        <v>25</v>
      </c>
    </row>
    <row r="56" spans="2:7">
      <c r="B56" s="244" t="s">
        <v>54</v>
      </c>
      <c r="C56" s="254">
        <v>45996</v>
      </c>
      <c r="D56" s="258">
        <v>46000</v>
      </c>
      <c r="E56" s="50" t="s">
        <v>55</v>
      </c>
      <c r="F56" s="286" t="s">
        <v>56</v>
      </c>
    </row>
    <row r="57" spans="2:7">
      <c r="B57" s="244" t="s">
        <v>57</v>
      </c>
      <c r="C57" s="254">
        <v>45996</v>
      </c>
      <c r="D57" s="254">
        <v>46000</v>
      </c>
      <c r="E57" s="50" t="s">
        <v>55</v>
      </c>
      <c r="F57" s="286" t="s">
        <v>58</v>
      </c>
    </row>
    <row r="58" spans="2:7">
      <c r="B58" s="244" t="s">
        <v>59</v>
      </c>
      <c r="C58" s="254">
        <v>45981</v>
      </c>
      <c r="D58" s="254">
        <v>46000</v>
      </c>
      <c r="E58" s="50" t="s">
        <v>55</v>
      </c>
      <c r="F58" s="50" t="s">
        <v>60</v>
      </c>
    </row>
    <row r="59" spans="2:7">
      <c r="B59" s="50" t="s">
        <v>61</v>
      </c>
      <c r="C59" s="277"/>
      <c r="D59" s="254">
        <v>46000</v>
      </c>
      <c r="E59" s="50" t="s">
        <v>55</v>
      </c>
      <c r="F59" s="50" t="s">
        <v>56</v>
      </c>
    </row>
    <row r="60" spans="2:7">
      <c r="C60" s="277"/>
      <c r="D60" s="277"/>
    </row>
    <row r="61" spans="2:7">
      <c r="B61" s="257"/>
      <c r="C61" s="258"/>
      <c r="E61" s="257"/>
    </row>
    <row r="62" spans="2:7" s="241" customFormat="1">
      <c r="B62" s="241" t="s">
        <v>62</v>
      </c>
    </row>
    <row r="65" spans="2:9">
      <c r="B65" s="52" t="s">
        <v>30</v>
      </c>
      <c r="C65" s="52" t="s">
        <v>63</v>
      </c>
      <c r="D65" s="52" t="s">
        <v>64</v>
      </c>
      <c r="E65" s="284" t="s">
        <v>65</v>
      </c>
      <c r="F65" s="52" t="s">
        <v>66</v>
      </c>
      <c r="G65" s="284" t="s">
        <v>67</v>
      </c>
      <c r="H65" s="52" t="s">
        <v>68</v>
      </c>
      <c r="I65" s="284" t="s">
        <v>69</v>
      </c>
    </row>
    <row r="66" spans="2:9">
      <c r="B66" s="240" t="s">
        <v>36</v>
      </c>
      <c r="C66" s="50">
        <v>5</v>
      </c>
      <c r="D66" s="50">
        <v>3</v>
      </c>
      <c r="E66" s="283">
        <f>+IFERROR(D66/C66,"0")</f>
        <v>0.6</v>
      </c>
      <c r="F66" s="50">
        <v>3</v>
      </c>
      <c r="G66" s="283">
        <f>+IFERROR(F66/D66,"0")</f>
        <v>1</v>
      </c>
      <c r="H66" s="50">
        <v>0</v>
      </c>
      <c r="I66" s="283">
        <f>+IFERROR(H66/F66,"0")</f>
        <v>0</v>
      </c>
    </row>
    <row r="67" spans="2:9">
      <c r="B67" s="53" t="s">
        <v>38</v>
      </c>
      <c r="C67" s="50">
        <v>14</v>
      </c>
      <c r="D67" s="50">
        <v>2</v>
      </c>
      <c r="E67" s="283">
        <f t="shared" ref="E67:E72" si="0">+IFERROR(D67/C67,"0")</f>
        <v>0.14285714285714285</v>
      </c>
      <c r="F67" s="50">
        <v>2</v>
      </c>
      <c r="G67" s="283">
        <f t="shared" ref="G67:G72" si="1">+IFERROR(F67/D67,"0")</f>
        <v>1</v>
      </c>
      <c r="H67" s="50">
        <v>0</v>
      </c>
      <c r="I67" s="283">
        <f t="shared" ref="I67:I72" si="2">+IFERROR(H67/F67,"0")</f>
        <v>0</v>
      </c>
    </row>
    <row r="68" spans="2:9">
      <c r="B68" s="53" t="s">
        <v>39</v>
      </c>
      <c r="C68" s="250" t="s">
        <v>40</v>
      </c>
      <c r="D68" s="50">
        <v>0</v>
      </c>
      <c r="E68" s="283" t="str">
        <f t="shared" si="0"/>
        <v>0</v>
      </c>
      <c r="F68" s="50">
        <v>0</v>
      </c>
      <c r="G68" s="283" t="str">
        <f t="shared" si="1"/>
        <v>0</v>
      </c>
      <c r="H68" s="50">
        <v>0</v>
      </c>
      <c r="I68" s="283" t="str">
        <f t="shared" si="2"/>
        <v>0</v>
      </c>
    </row>
    <row r="69" spans="2:9">
      <c r="B69" s="53" t="s">
        <v>42</v>
      </c>
      <c r="C69" s="250">
        <v>2</v>
      </c>
      <c r="D69" s="50">
        <v>0</v>
      </c>
      <c r="E69" s="283">
        <f t="shared" si="0"/>
        <v>0</v>
      </c>
      <c r="F69" s="50">
        <v>0</v>
      </c>
      <c r="G69" s="283" t="str">
        <f t="shared" si="1"/>
        <v>0</v>
      </c>
      <c r="H69" s="50">
        <v>0</v>
      </c>
      <c r="I69" s="283" t="str">
        <f t="shared" si="2"/>
        <v>0</v>
      </c>
    </row>
    <row r="70" spans="2:9">
      <c r="B70" s="53" t="s">
        <v>43</v>
      </c>
      <c r="C70" s="274">
        <v>1</v>
      </c>
      <c r="D70" s="50">
        <v>0</v>
      </c>
      <c r="E70" s="283">
        <f t="shared" si="0"/>
        <v>0</v>
      </c>
      <c r="F70" s="50">
        <v>0</v>
      </c>
      <c r="G70" s="283" t="str">
        <f t="shared" si="1"/>
        <v>0</v>
      </c>
      <c r="H70" s="50">
        <v>0</v>
      </c>
      <c r="I70" s="283" t="str">
        <f t="shared" si="2"/>
        <v>0</v>
      </c>
    </row>
    <row r="71" spans="2:9">
      <c r="B71" s="53" t="s">
        <v>44</v>
      </c>
      <c r="C71" s="50" t="s">
        <v>70</v>
      </c>
      <c r="D71" s="50">
        <v>0</v>
      </c>
      <c r="E71" s="283" t="str">
        <f t="shared" si="0"/>
        <v>0</v>
      </c>
      <c r="F71" s="50">
        <v>0</v>
      </c>
      <c r="G71" s="283" t="str">
        <f t="shared" si="1"/>
        <v>0</v>
      </c>
      <c r="H71" s="50">
        <v>0</v>
      </c>
      <c r="I71" s="283" t="str">
        <f t="shared" si="2"/>
        <v>0</v>
      </c>
    </row>
    <row r="72" spans="2:9">
      <c r="B72" s="53" t="s">
        <v>45</v>
      </c>
      <c r="C72" s="50" t="s">
        <v>70</v>
      </c>
      <c r="D72" s="50">
        <v>0</v>
      </c>
      <c r="E72" s="285" t="str">
        <f t="shared" si="0"/>
        <v>0</v>
      </c>
      <c r="F72" s="279">
        <v>0</v>
      </c>
      <c r="G72" s="285" t="str">
        <f t="shared" si="1"/>
        <v>0</v>
      </c>
      <c r="H72" s="279">
        <v>0</v>
      </c>
      <c r="I72" s="285" t="str">
        <f t="shared" si="2"/>
        <v>0</v>
      </c>
    </row>
    <row r="73" spans="2:9">
      <c r="B73" s="240" t="s">
        <v>17</v>
      </c>
      <c r="C73" s="240">
        <f>+SUBTOTAL(9,C66:C72)</f>
        <v>22</v>
      </c>
      <c r="D73" s="240">
        <f>+SUBTOTAL(9,D66:D72)</f>
        <v>5</v>
      </c>
      <c r="E73" s="282">
        <f>+D73/C73</f>
        <v>0.22727272727272727</v>
      </c>
      <c r="F73" s="53">
        <f t="shared" ref="F73" si="3">+SUBTOTAL(9,F66:F72)</f>
        <v>5</v>
      </c>
      <c r="G73" s="282">
        <f>+F73/D73</f>
        <v>1</v>
      </c>
      <c r="H73" s="53">
        <f>+SUBTOTAL(9,H66:H72)</f>
        <v>0</v>
      </c>
      <c r="I73" s="282">
        <f>+H73/F73</f>
        <v>0</v>
      </c>
    </row>
    <row r="74" spans="2:9">
      <c r="C74" s="280">
        <f>+C73/300</f>
        <v>7.3333333333333334E-2</v>
      </c>
      <c r="E74" s="281" t="s">
        <v>71</v>
      </c>
      <c r="G74" s="281" t="s">
        <v>72</v>
      </c>
      <c r="I74" s="281" t="s">
        <v>73</v>
      </c>
    </row>
    <row r="76" spans="2:9" ht="13.5" thickBot="1">
      <c r="B76" s="259" t="s">
        <v>19</v>
      </c>
      <c r="C76" s="260"/>
      <c r="D76" s="260"/>
      <c r="E76" s="260"/>
    </row>
    <row r="77" spans="2:9">
      <c r="B77" s="50" t="s">
        <v>74</v>
      </c>
    </row>
    <row r="78" spans="2:9">
      <c r="B78" s="50" t="s">
        <v>75</v>
      </c>
    </row>
    <row r="82" spans="2:6" ht="13.5" thickBot="1">
      <c r="B82" s="259" t="s">
        <v>21</v>
      </c>
      <c r="C82" s="259" t="s">
        <v>22</v>
      </c>
      <c r="D82" s="259" t="s">
        <v>23</v>
      </c>
      <c r="E82" s="259" t="s">
        <v>24</v>
      </c>
      <c r="F82" s="259" t="s">
        <v>25</v>
      </c>
    </row>
    <row r="83" spans="2:6">
      <c r="B83" s="257" t="s">
        <v>76</v>
      </c>
      <c r="C83" s="258">
        <v>45982</v>
      </c>
      <c r="D83" s="258">
        <v>45982</v>
      </c>
      <c r="E83" s="251" t="s">
        <v>55</v>
      </c>
      <c r="F83" s="257" t="s">
        <v>77</v>
      </c>
    </row>
    <row r="84" spans="2:6">
      <c r="B84" s="50" t="s">
        <v>78</v>
      </c>
      <c r="C84" s="277">
        <v>45989</v>
      </c>
      <c r="E84" s="251" t="s">
        <v>79</v>
      </c>
      <c r="F84" s="50" t="s">
        <v>80</v>
      </c>
    </row>
    <row r="87" spans="2:6" s="241" customFormat="1">
      <c r="B87" s="241" t="s">
        <v>81</v>
      </c>
    </row>
    <row r="89" spans="2:6" ht="13.5" thickBot="1">
      <c r="B89" s="259" t="s">
        <v>82</v>
      </c>
      <c r="C89" s="259" t="s">
        <v>22</v>
      </c>
      <c r="D89" s="259" t="s">
        <v>23</v>
      </c>
      <c r="E89" s="259" t="s">
        <v>24</v>
      </c>
      <c r="F89" s="259" t="s">
        <v>25</v>
      </c>
    </row>
    <row r="90" spans="2:6">
      <c r="B90" s="253" t="s">
        <v>83</v>
      </c>
      <c r="C90" s="254">
        <v>45967</v>
      </c>
      <c r="D90" s="254">
        <v>45996</v>
      </c>
      <c r="E90" s="253" t="s">
        <v>55</v>
      </c>
      <c r="F90" s="253" t="s">
        <v>84</v>
      </c>
    </row>
    <row r="91" spans="2:6">
      <c r="B91" s="255" t="s">
        <v>85</v>
      </c>
      <c r="C91" s="256">
        <v>45981</v>
      </c>
      <c r="D91" s="256">
        <v>45989</v>
      </c>
      <c r="E91" s="255" t="s">
        <v>55</v>
      </c>
      <c r="F91" s="255" t="s">
        <v>86</v>
      </c>
    </row>
    <row r="92" spans="2:6">
      <c r="B92" s="255" t="s">
        <v>87</v>
      </c>
      <c r="C92" s="256">
        <v>45981</v>
      </c>
      <c r="D92" s="256">
        <v>46029</v>
      </c>
      <c r="E92" s="255" t="s">
        <v>79</v>
      </c>
      <c r="F92" s="255" t="s">
        <v>88</v>
      </c>
    </row>
  </sheetData>
  <conditionalFormatting sqref="C36:F50">
    <cfRule type="cellIs" dxfId="65" priority="1" operator="equal">
      <formula>"En curso"</formula>
    </cfRule>
    <cfRule type="cellIs" dxfId="64" priority="2" operator="equal">
      <formula>"Finalizado"</formula>
    </cfRule>
    <cfRule type="containsText" dxfId="63" priority="3" operator="containsText" text="Pendiente">
      <formula>NOT(ISERROR(SEARCH("Pendiente",C36)))</formula>
    </cfRule>
  </conditionalFormatting>
  <conditionalFormatting sqref="E29 E90:E92">
    <cfRule type="cellIs" dxfId="62" priority="16" operator="equal">
      <formula>"Media"</formula>
    </cfRule>
    <cfRule type="cellIs" dxfId="61" priority="17" operator="equal">
      <formula>"Baja"</formula>
    </cfRule>
    <cfRule type="containsText" dxfId="60" priority="18" operator="containsText" text="Alta">
      <formula>NOT(ISERROR(SEARCH("Alta",E29)))</formula>
    </cfRule>
  </conditionalFormatting>
  <conditionalFormatting sqref="E56:E60 D61 E83:E84">
    <cfRule type="cellIs" dxfId="59" priority="19" operator="equal">
      <formula>"Media"</formula>
    </cfRule>
    <cfRule type="cellIs" dxfId="58" priority="20" operator="equal">
      <formula>"Baja"</formula>
    </cfRule>
    <cfRule type="containsText" dxfId="57" priority="21" operator="containsText" text="Alta">
      <formula>NOT(ISERROR(SEARCH("Alta",D56)))</formula>
    </cfRule>
  </conditionalFormatting>
  <conditionalFormatting sqref="G43">
    <cfRule type="cellIs" dxfId="56" priority="22" operator="equal">
      <formula>"En curso"</formula>
    </cfRule>
    <cfRule type="cellIs" dxfId="55" priority="23" operator="equal">
      <formula>"Finalizado"</formula>
    </cfRule>
    <cfRule type="containsText" dxfId="54" priority="24" operator="containsText" text="Pendiente">
      <formula>NOT(ISERROR(SEARCH("Pendiente",G43)))</formula>
    </cfRule>
  </conditionalFormatting>
  <dataValidations count="2">
    <dataValidation type="list" allowBlank="1" showInputMessage="1" showErrorMessage="1" sqref="D61 E29 E83:E84 E90:E92 E56:E60" xr:uid="{EDEE6C53-B5C7-439F-85E9-C55424DA699D}">
      <formula1>"Alta, Media, Baja"</formula1>
    </dataValidation>
    <dataValidation type="list" allowBlank="1" showInputMessage="1" showErrorMessage="1" sqref="C36:F50" xr:uid="{415B1C18-061F-41E5-BA83-8835FCD45EAD}">
      <formula1>"Finalizado, En curso, Pendiente"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D7B6F-8517-4967-9048-8961B329C52E}">
  <sheetPr>
    <tabColor theme="7" tint="0.79998168889431442"/>
  </sheetPr>
  <dimension ref="B2:L69"/>
  <sheetViews>
    <sheetView showGridLines="0" zoomScale="78" zoomScaleNormal="80" workbookViewId="0">
      <selection activeCell="B27" sqref="B27"/>
    </sheetView>
  </sheetViews>
  <sheetFormatPr defaultColWidth="8.81640625" defaultRowHeight="14.5"/>
  <cols>
    <col min="1" max="1" width="8.81640625" style="17"/>
    <col min="2" max="2" width="39.90625" style="17" bestFit="1" customWidth="1"/>
    <col min="3" max="3" width="15.90625" style="17" bestFit="1" customWidth="1"/>
    <col min="4" max="4" width="17.453125" style="17" customWidth="1"/>
    <col min="5" max="5" width="105.81640625" style="17" customWidth="1"/>
    <col min="6" max="6" width="14" style="17" customWidth="1"/>
    <col min="7" max="7" width="32.81640625" style="17" customWidth="1"/>
    <col min="8" max="8" width="23.1796875" customWidth="1"/>
    <col min="9" max="9" width="7.453125" customWidth="1"/>
    <col min="10" max="10" width="28.1796875" customWidth="1"/>
    <col min="11" max="11" width="10.453125" customWidth="1"/>
    <col min="12" max="12" width="18.54296875" bestFit="1" customWidth="1"/>
    <col min="13" max="13" width="9.81640625" style="17" bestFit="1" customWidth="1"/>
    <col min="14" max="14" width="6.81640625" style="17" bestFit="1" customWidth="1"/>
    <col min="15" max="15" width="10.81640625" style="17" bestFit="1" customWidth="1"/>
    <col min="16" max="16384" width="8.81640625" style="17"/>
  </cols>
  <sheetData>
    <row r="2" spans="2:5" ht="15.5">
      <c r="B2" s="168" t="s">
        <v>201</v>
      </c>
      <c r="C2" s="169"/>
      <c r="D2" s="169"/>
      <c r="E2" s="169"/>
    </row>
    <row r="4" spans="2:5">
      <c r="B4" s="163" t="s">
        <v>2</v>
      </c>
      <c r="C4" s="163" t="s">
        <v>3</v>
      </c>
      <c r="D4" s="164" t="s">
        <v>4</v>
      </c>
      <c r="E4" s="163" t="s">
        <v>5</v>
      </c>
    </row>
    <row r="5" spans="2:5">
      <c r="B5" s="125" t="s">
        <v>6</v>
      </c>
      <c r="C5" s="166">
        <f t="shared" ref="C5:C19" si="0">+IFERROR(_xlfn.XLOOKUP(B5,$B$24:$B$38,$C$24:$C$38),"0")</f>
        <v>437</v>
      </c>
      <c r="D5" s="167">
        <f>+C5/$C$20</f>
        <v>0.22261844116148752</v>
      </c>
      <c r="E5" s="171"/>
    </row>
    <row r="6" spans="2:5">
      <c r="B6" s="125" t="s">
        <v>202</v>
      </c>
      <c r="C6" s="166">
        <f t="shared" si="0"/>
        <v>190</v>
      </c>
      <c r="D6" s="167">
        <f t="shared" ref="D6:D19" si="1">+C6/$C$20</f>
        <v>9.679062659195109E-2</v>
      </c>
      <c r="E6" s="171"/>
    </row>
    <row r="7" spans="2:5">
      <c r="B7" s="125" t="s">
        <v>203</v>
      </c>
      <c r="C7" s="166">
        <f t="shared" si="0"/>
        <v>206</v>
      </c>
      <c r="D7" s="167">
        <f t="shared" si="1"/>
        <v>0.10494141619969434</v>
      </c>
      <c r="E7" s="171"/>
    </row>
    <row r="8" spans="2:5">
      <c r="B8" s="125" t="s">
        <v>204</v>
      </c>
      <c r="C8" s="166">
        <f t="shared" si="0"/>
        <v>407</v>
      </c>
      <c r="D8" s="167">
        <f t="shared" si="1"/>
        <v>0.20733571064696893</v>
      </c>
      <c r="E8" s="171"/>
    </row>
    <row r="9" spans="2:5">
      <c r="B9" s="125" t="s">
        <v>205</v>
      </c>
      <c r="C9" s="166">
        <f t="shared" si="0"/>
        <v>154</v>
      </c>
      <c r="D9" s="167">
        <f t="shared" si="1"/>
        <v>7.8451349974528781E-2</v>
      </c>
      <c r="E9" s="223"/>
    </row>
    <row r="10" spans="2:5">
      <c r="B10" s="125" t="s">
        <v>215</v>
      </c>
      <c r="C10" s="166">
        <f t="shared" si="0"/>
        <v>1</v>
      </c>
      <c r="D10" s="167">
        <f>+C10/$C$20</f>
        <v>5.0942435048395313E-4</v>
      </c>
      <c r="E10" s="223"/>
    </row>
    <row r="11" spans="2:5">
      <c r="B11" s="125" t="s">
        <v>206</v>
      </c>
      <c r="C11" s="166">
        <f t="shared" si="0"/>
        <v>3</v>
      </c>
      <c r="D11" s="167">
        <f t="shared" si="1"/>
        <v>1.5282730514518594E-3</v>
      </c>
      <c r="E11" s="106"/>
    </row>
    <row r="12" spans="2:5">
      <c r="B12" s="125" t="s">
        <v>207</v>
      </c>
      <c r="C12" s="166">
        <f t="shared" si="0"/>
        <v>19</v>
      </c>
      <c r="D12" s="167">
        <f t="shared" si="1"/>
        <v>9.6790626591951104E-3</v>
      </c>
      <c r="E12" s="106"/>
    </row>
    <row r="13" spans="2:5">
      <c r="B13" s="125" t="s">
        <v>127</v>
      </c>
      <c r="C13" s="166">
        <f t="shared" si="0"/>
        <v>8</v>
      </c>
      <c r="D13" s="167">
        <f t="shared" si="1"/>
        <v>4.0753948038716251E-3</v>
      </c>
      <c r="E13" s="223"/>
    </row>
    <row r="14" spans="2:5">
      <c r="B14" s="125" t="s">
        <v>208</v>
      </c>
      <c r="C14" s="166">
        <f t="shared" si="0"/>
        <v>4</v>
      </c>
      <c r="D14" s="167">
        <f t="shared" si="1"/>
        <v>2.0376974019358125E-3</v>
      </c>
      <c r="E14" s="106"/>
    </row>
    <row r="15" spans="2:5">
      <c r="B15" s="125" t="s">
        <v>34875</v>
      </c>
      <c r="C15" s="166">
        <f t="shared" si="0"/>
        <v>4</v>
      </c>
      <c r="D15" s="167">
        <f>+C15/$C$20</f>
        <v>2.0376974019358125E-3</v>
      </c>
      <c r="E15" s="106"/>
    </row>
    <row r="16" spans="2:5">
      <c r="B16" s="125" t="s">
        <v>209</v>
      </c>
      <c r="C16" s="166">
        <f t="shared" si="0"/>
        <v>17</v>
      </c>
      <c r="D16" s="167">
        <f t="shared" si="1"/>
        <v>8.6602139582272041E-3</v>
      </c>
      <c r="E16" s="171"/>
    </row>
    <row r="17" spans="2:5">
      <c r="B17" s="125" t="s">
        <v>210</v>
      </c>
      <c r="C17" s="166">
        <f t="shared" si="0"/>
        <v>6</v>
      </c>
      <c r="D17" s="167">
        <f t="shared" si="1"/>
        <v>3.0565461029037188E-3</v>
      </c>
      <c r="E17" s="171"/>
    </row>
    <row r="18" spans="2:5">
      <c r="B18" s="125" t="s">
        <v>167</v>
      </c>
      <c r="C18" s="166">
        <f t="shared" si="0"/>
        <v>8</v>
      </c>
      <c r="D18" s="167">
        <f t="shared" si="1"/>
        <v>4.0753948038716251E-3</v>
      </c>
      <c r="E18" s="171"/>
    </row>
    <row r="19" spans="2:5" ht="16">
      <c r="B19" s="125" t="s">
        <v>211</v>
      </c>
      <c r="C19" s="314">
        <f t="shared" si="0"/>
        <v>499</v>
      </c>
      <c r="D19" s="315">
        <f t="shared" si="1"/>
        <v>0.25420275089149263</v>
      </c>
      <c r="E19" s="373"/>
    </row>
    <row r="20" spans="2:5" ht="16">
      <c r="B20" s="313" t="s">
        <v>212</v>
      </c>
      <c r="C20" s="145">
        <f>+SUM(C5:C19)</f>
        <v>1963</v>
      </c>
      <c r="D20" s="374"/>
      <c r="E20" s="374"/>
    </row>
    <row r="21" spans="2:5" ht="16">
      <c r="B21" s="144"/>
      <c r="C21" s="145"/>
      <c r="D21" s="374"/>
      <c r="E21" s="374"/>
    </row>
    <row r="22" spans="2:5" ht="16">
      <c r="B22" s="144"/>
      <c r="C22" s="145"/>
      <c r="D22" s="374"/>
      <c r="E22" s="374"/>
    </row>
    <row r="23" spans="2:5" ht="16">
      <c r="B23" s="312" t="s">
        <v>213</v>
      </c>
      <c r="C23" t="s">
        <v>214</v>
      </c>
      <c r="D23"/>
      <c r="E23" s="374"/>
    </row>
    <row r="24" spans="2:5">
      <c r="B24" s="125" t="s">
        <v>6</v>
      </c>
      <c r="C24">
        <v>437</v>
      </c>
      <c r="D24"/>
      <c r="E24" s="24"/>
    </row>
    <row r="25" spans="2:5" ht="16">
      <c r="B25" s="125" t="s">
        <v>202</v>
      </c>
      <c r="C25">
        <v>190</v>
      </c>
      <c r="D25"/>
      <c r="E25" s="374"/>
    </row>
    <row r="26" spans="2:5" ht="16">
      <c r="B26" s="125" t="s">
        <v>203</v>
      </c>
      <c r="C26">
        <v>206</v>
      </c>
      <c r="D26"/>
      <c r="E26" s="374"/>
    </row>
    <row r="27" spans="2:5">
      <c r="B27" s="125" t="s">
        <v>204</v>
      </c>
      <c r="C27">
        <v>407</v>
      </c>
      <c r="D27"/>
    </row>
    <row r="28" spans="2:5">
      <c r="B28" s="125" t="s">
        <v>205</v>
      </c>
      <c r="C28">
        <v>154</v>
      </c>
      <c r="D28"/>
    </row>
    <row r="29" spans="2:5">
      <c r="B29" s="125" t="s">
        <v>215</v>
      </c>
      <c r="C29">
        <v>1</v>
      </c>
      <c r="D29"/>
    </row>
    <row r="30" spans="2:5">
      <c r="B30" s="125" t="s">
        <v>206</v>
      </c>
      <c r="C30">
        <v>3</v>
      </c>
      <c r="D30"/>
    </row>
    <row r="31" spans="2:5">
      <c r="B31" s="125" t="s">
        <v>207</v>
      </c>
      <c r="C31">
        <v>19</v>
      </c>
      <c r="D31"/>
    </row>
    <row r="32" spans="2:5">
      <c r="B32" s="125" t="s">
        <v>127</v>
      </c>
      <c r="C32">
        <v>8</v>
      </c>
      <c r="D32"/>
    </row>
    <row r="33" spans="2:4">
      <c r="B33" s="125" t="s">
        <v>208</v>
      </c>
      <c r="C33">
        <v>4</v>
      </c>
      <c r="D33"/>
    </row>
    <row r="34" spans="2:4">
      <c r="B34" s="125" t="s">
        <v>34875</v>
      </c>
      <c r="C34">
        <v>4</v>
      </c>
      <c r="D34"/>
    </row>
    <row r="35" spans="2:4">
      <c r="B35" s="125" t="s">
        <v>209</v>
      </c>
      <c r="C35">
        <v>17</v>
      </c>
      <c r="D35"/>
    </row>
    <row r="36" spans="2:4">
      <c r="B36" s="125" t="s">
        <v>210</v>
      </c>
      <c r="C36">
        <v>6</v>
      </c>
      <c r="D36"/>
    </row>
    <row r="37" spans="2:4">
      <c r="B37" s="125" t="s">
        <v>167</v>
      </c>
      <c r="C37">
        <v>8</v>
      </c>
      <c r="D37"/>
    </row>
    <row r="38" spans="2:4">
      <c r="B38" s="125" t="s">
        <v>211</v>
      </c>
      <c r="C38">
        <v>499</v>
      </c>
      <c r="D38"/>
    </row>
    <row r="39" spans="2:4">
      <c r="B39" s="125" t="s">
        <v>212</v>
      </c>
      <c r="C39">
        <v>1963</v>
      </c>
      <c r="D39"/>
    </row>
    <row r="40" spans="2:4">
      <c r="B40"/>
      <c r="C40"/>
      <c r="D40"/>
    </row>
    <row r="41" spans="2:4">
      <c r="B41" s="24"/>
    </row>
    <row r="42" spans="2:4">
      <c r="B42" s="24"/>
    </row>
    <row r="43" spans="2:4">
      <c r="B43" s="24"/>
    </row>
    <row r="44" spans="2:4">
      <c r="B44" s="24"/>
    </row>
    <row r="45" spans="2:4">
      <c r="B45" s="24"/>
    </row>
    <row r="46" spans="2:4">
      <c r="B46" s="24"/>
    </row>
    <row r="47" spans="2:4">
      <c r="B47" s="24"/>
    </row>
    <row r="48" spans="2:4">
      <c r="B48" s="24"/>
    </row>
    <row r="49" spans="2:2">
      <c r="B49" s="25" t="s">
        <v>6</v>
      </c>
    </row>
    <row r="50" spans="2:2">
      <c r="B50" s="25" t="s">
        <v>202</v>
      </c>
    </row>
    <row r="51" spans="2:2">
      <c r="B51" s="25" t="s">
        <v>203</v>
      </c>
    </row>
    <row r="52" spans="2:2">
      <c r="B52" s="25" t="s">
        <v>204</v>
      </c>
    </row>
    <row r="53" spans="2:2">
      <c r="B53" s="25" t="s">
        <v>205</v>
      </c>
    </row>
    <row r="54" spans="2:2">
      <c r="B54" s="25" t="s">
        <v>215</v>
      </c>
    </row>
    <row r="55" spans="2:2">
      <c r="B55" s="25" t="s">
        <v>206</v>
      </c>
    </row>
    <row r="56" spans="2:2">
      <c r="B56" s="25" t="s">
        <v>207</v>
      </c>
    </row>
    <row r="57" spans="2:2">
      <c r="B57" s="25" t="s">
        <v>127</v>
      </c>
    </row>
    <row r="58" spans="2:2">
      <c r="B58" s="25" t="s">
        <v>208</v>
      </c>
    </row>
    <row r="59" spans="2:2">
      <c r="B59" s="25" t="s">
        <v>34874</v>
      </c>
    </row>
    <row r="60" spans="2:2">
      <c r="B60" s="25" t="s">
        <v>209</v>
      </c>
    </row>
    <row r="61" spans="2:2">
      <c r="B61" s="25" t="s">
        <v>210</v>
      </c>
    </row>
    <row r="62" spans="2:2">
      <c r="B62" s="25" t="s">
        <v>167</v>
      </c>
    </row>
    <row r="63" spans="2:2">
      <c r="B63" s="25" t="s">
        <v>211</v>
      </c>
    </row>
    <row r="66" spans="2:7">
      <c r="B66"/>
      <c r="C66"/>
      <c r="D66" s="111"/>
      <c r="E66" s="106"/>
      <c r="F66" s="106"/>
      <c r="G66" s="106"/>
    </row>
    <row r="67" spans="2:7">
      <c r="B67"/>
      <c r="C67"/>
      <c r="D67" s="110"/>
      <c r="F67" s="109"/>
      <c r="G67" s="109"/>
    </row>
    <row r="68" spans="2:7">
      <c r="B68"/>
      <c r="C68"/>
      <c r="D68" s="111"/>
      <c r="E68" s="24"/>
    </row>
    <row r="69" spans="2:7">
      <c r="B69"/>
      <c r="C6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49AC7-B83D-444F-A3A4-EC14EB042F86}">
  <sheetPr>
    <tabColor theme="7" tint="0.79998168889431442"/>
  </sheetPr>
  <dimension ref="B2:N43"/>
  <sheetViews>
    <sheetView showGridLines="0" zoomScale="78" workbookViewId="0">
      <selection activeCell="E27" sqref="E27"/>
    </sheetView>
  </sheetViews>
  <sheetFormatPr defaultColWidth="33.1796875" defaultRowHeight="14.5"/>
  <cols>
    <col min="1" max="1" width="8.54296875" customWidth="1"/>
    <col min="4" max="4" width="94.1796875" bestFit="1" customWidth="1"/>
    <col min="5" max="5" width="15.1796875" customWidth="1"/>
    <col min="6" max="6" width="0" hidden="1" customWidth="1"/>
    <col min="7" max="7" width="8.54296875" style="190" customWidth="1"/>
    <col min="8" max="8" width="4.1796875" bestFit="1" customWidth="1"/>
    <col min="10" max="10" width="10.1796875" customWidth="1"/>
    <col min="12" max="14" width="33.1796875" hidden="1" customWidth="1"/>
  </cols>
  <sheetData>
    <row r="2" spans="2:14">
      <c r="B2" s="165" t="s">
        <v>216</v>
      </c>
      <c r="C2" s="165" t="s">
        <v>217</v>
      </c>
      <c r="D2" s="165" t="s">
        <v>218</v>
      </c>
      <c r="E2" s="165" t="s">
        <v>219</v>
      </c>
      <c r="F2" s="165"/>
      <c r="G2" s="325" t="s">
        <v>220</v>
      </c>
      <c r="L2" s="172" t="s">
        <v>6</v>
      </c>
      <c r="M2" s="165" t="s">
        <v>6</v>
      </c>
      <c r="N2" s="165"/>
    </row>
    <row r="3" spans="2:14">
      <c r="B3" s="318"/>
      <c r="C3" s="319" t="s">
        <v>221</v>
      </c>
      <c r="D3" s="318" t="s">
        <v>222</v>
      </c>
      <c r="E3" s="319">
        <f>+COUNTA('BBDD Completa'!E2:E5125)</f>
        <v>5124</v>
      </c>
      <c r="F3" s="324" t="s">
        <v>223</v>
      </c>
      <c r="G3" s="326"/>
      <c r="L3" s="172" t="s">
        <v>224</v>
      </c>
      <c r="M3" s="165" t="s">
        <v>225</v>
      </c>
      <c r="N3" s="165"/>
    </row>
    <row r="4" spans="2:14">
      <c r="B4" s="320"/>
      <c r="C4" s="321" t="s">
        <v>226</v>
      </c>
      <c r="D4" s="320" t="s">
        <v>227</v>
      </c>
      <c r="E4" s="321">
        <f>+COUNTA('Leads Priorizados INT'!B4:B1436)</f>
        <v>1433</v>
      </c>
      <c r="F4" s="324" t="s">
        <v>228</v>
      </c>
      <c r="G4" s="327"/>
      <c r="L4" s="172" t="s">
        <v>229</v>
      </c>
      <c r="M4" s="165" t="s">
        <v>204</v>
      </c>
      <c r="N4" s="165"/>
    </row>
    <row r="5" spans="2:14">
      <c r="B5" s="26"/>
      <c r="C5" s="316" t="s">
        <v>230</v>
      </c>
      <c r="D5" s="333" t="s">
        <v>231</v>
      </c>
      <c r="E5" s="333">
        <f>+GETPIVOTDATA("Empresa",'Summary Captación INT &gt;&gt;'!$B$23,"Estado","99. Descartado")</f>
        <v>499</v>
      </c>
      <c r="F5" t="s">
        <v>211</v>
      </c>
      <c r="G5" s="328"/>
      <c r="L5" s="172" t="s">
        <v>232</v>
      </c>
      <c r="M5" s="165" t="s">
        <v>204</v>
      </c>
      <c r="N5" s="165"/>
    </row>
    <row r="6" spans="2:14">
      <c r="B6" s="26"/>
      <c r="C6" s="316" t="s">
        <v>233</v>
      </c>
      <c r="D6" s="333"/>
      <c r="E6" s="333">
        <f>+GETPIVOTDATA("Empresa",'Summary Captación INT &gt;&gt;'!$B$23,"Estado","0. Pendiente contactar")</f>
        <v>437</v>
      </c>
      <c r="F6" t="s">
        <v>6</v>
      </c>
      <c r="G6" s="328"/>
      <c r="L6" s="172" t="s">
        <v>234</v>
      </c>
      <c r="M6" s="165" t="s">
        <v>235</v>
      </c>
      <c r="N6" s="165"/>
    </row>
    <row r="7" spans="2:14">
      <c r="B7" s="26"/>
      <c r="C7" s="316" t="s">
        <v>236</v>
      </c>
      <c r="D7" s="333" t="s">
        <v>237</v>
      </c>
      <c r="E7" s="333">
        <f>+GETPIVOTDATA("Empresa",'Summary Captación INT &gt;&gt;'!$B$23,"Estado","1.0. Contacto fallido (sin descuelgue)")</f>
        <v>190</v>
      </c>
      <c r="F7" t="s">
        <v>224</v>
      </c>
      <c r="G7" s="328"/>
      <c r="L7" s="305" t="s">
        <v>238</v>
      </c>
      <c r="M7" s="165" t="s">
        <v>203</v>
      </c>
      <c r="N7" s="165"/>
    </row>
    <row r="8" spans="2:14">
      <c r="B8" s="321" t="s">
        <v>239</v>
      </c>
      <c r="C8" s="332" t="s">
        <v>240</v>
      </c>
      <c r="D8" s="321" t="s">
        <v>241</v>
      </c>
      <c r="E8" s="321">
        <f>+GETPIVOTDATA("Empresa",'Summary Captación INT &gt;&gt;'!$B$23)-GETPIVOTDATA("Empresa",'Summary Captación INT &gt;&gt;'!$B$23,"Estado","0. Pendiente contactar")-GETPIVOTDATA("Empresa",'Summary Captación INT &gt;&gt;'!$B$23,"Estado","1.0. Contacto fallido (sin descuelgue)")-GETPIVOTDATA("Empresa",'Summary Captación INT &gt;&gt;'!$B$23,"Estado","99. Descartado")</f>
        <v>837</v>
      </c>
      <c r="F8" s="331" t="s">
        <v>242</v>
      </c>
      <c r="G8" s="329">
        <f>+E8/E3</f>
        <v>0.16334894613583137</v>
      </c>
      <c r="H8" t="s">
        <v>243</v>
      </c>
      <c r="I8" s="215"/>
      <c r="L8" s="306" t="s">
        <v>244</v>
      </c>
      <c r="M8" s="165" t="s">
        <v>215</v>
      </c>
      <c r="N8" s="165"/>
    </row>
    <row r="9" spans="2:14">
      <c r="B9" s="26"/>
      <c r="C9" s="316" t="s">
        <v>245</v>
      </c>
      <c r="D9" s="333" t="s">
        <v>246</v>
      </c>
      <c r="E9" s="333">
        <f>+GETPIVOTDATA("Empresa",'Summary Captación INT &gt;&gt;'!$B$23,"Estado","1.1 Contactado: propuesta ""rechazada""")+GETPIVOTDATA("Empresa",'Summary Captación INT &gt;&gt;'!$B$23,"Estado","1.3 Contactado ""muerto""")</f>
        <v>360</v>
      </c>
      <c r="F9" t="s">
        <v>247</v>
      </c>
      <c r="G9" s="328"/>
      <c r="L9" s="172" t="s">
        <v>10</v>
      </c>
      <c r="M9" s="165" t="s">
        <v>206</v>
      </c>
      <c r="N9" s="165"/>
    </row>
    <row r="10" spans="2:14">
      <c r="B10" s="26"/>
      <c r="C10" s="316" t="s">
        <v>248</v>
      </c>
      <c r="D10" s="333" t="s">
        <v>249</v>
      </c>
      <c r="E10" s="333">
        <f>+GETPIVOTDATA("Empresa",'Summary Captación INT &gt;&gt;'!$B$23,"Estado","1.2 Contactado: propuesta ""en valoración""")</f>
        <v>407</v>
      </c>
      <c r="F10" t="s">
        <v>250</v>
      </c>
      <c r="G10" s="328"/>
      <c r="L10" s="306" t="s">
        <v>251</v>
      </c>
      <c r="M10" s="165" t="s">
        <v>207</v>
      </c>
      <c r="N10" s="165" t="s">
        <v>252</v>
      </c>
    </row>
    <row r="11" spans="2:14">
      <c r="B11" s="321" t="s">
        <v>253</v>
      </c>
      <c r="C11" s="332" t="s">
        <v>254</v>
      </c>
      <c r="D11" s="321"/>
      <c r="E11" s="321">
        <f>+GETPIVOTDATA("Empresa",'Summary Captación INT &gt;&gt;'!$B$23)-GETPIVOTDATA("Empresa",'Summary Captación INT &gt;&gt;'!$B$23,"Estado","0. Pendiente contactar")-GETPIVOTDATA("Empresa",'Summary Captación INT &gt;&gt;'!$B$23,"Estado","1.0. Contacto fallido (sin descuelgue)")-GETPIVOTDATA("Empresa",'Summary Captación INT &gt;&gt;'!$B$23,"Estado","1.1 Contactado: propuesta ""rechazada""")-GETPIVOTDATA("Empresa",'Summary Captación INT &gt;&gt;'!$B$23,"Estado","1.2 Contactado: propuesta ""en valoración""")-GETPIVOTDATA("Empresa",'Summary Captación INT &gt;&gt;'!$B$23,"Estado","1.3 Contactado ""muerto""")-GETPIVOTDATA("Empresa",'Summary Captación INT &gt;&gt;'!$B$23,"Estado","99. Descartado")</f>
        <v>70</v>
      </c>
      <c r="F11" t="s">
        <v>255</v>
      </c>
      <c r="G11" s="329"/>
      <c r="L11" s="307" t="s">
        <v>256</v>
      </c>
      <c r="M11" s="165" t="s">
        <v>127</v>
      </c>
      <c r="N11" s="165"/>
    </row>
    <row r="12" spans="2:14">
      <c r="B12" s="26"/>
      <c r="C12" s="316" t="s">
        <v>257</v>
      </c>
      <c r="D12" s="333" t="s">
        <v>258</v>
      </c>
      <c r="E12" s="333">
        <f>+GETPIVOTDATA("Empresa",'Summary Captación INT &gt;&gt;'!$B$23,"Estado","2.1 Acepta Sesión 1:1 - pendiente agendar")</f>
        <v>1</v>
      </c>
      <c r="F12" t="s">
        <v>259</v>
      </c>
      <c r="G12" s="328"/>
      <c r="L12" s="307" t="s">
        <v>260</v>
      </c>
      <c r="M12" s="165" t="s">
        <v>208</v>
      </c>
      <c r="N12" s="165"/>
    </row>
    <row r="13" spans="2:14">
      <c r="B13" s="26"/>
      <c r="C13" s="316" t="s">
        <v>261</v>
      </c>
      <c r="D13" s="333" t="s">
        <v>262</v>
      </c>
      <c r="E13" s="333">
        <f>+GETPIVOTDATA("Empresa",'Summary Captación INT &gt;&gt;'!$B$23,"Estado","2.2 Acepta Sesión 1:1 - agendada")</f>
        <v>3</v>
      </c>
      <c r="F13" t="s">
        <v>10</v>
      </c>
      <c r="G13" s="328"/>
      <c r="L13" s="172" t="s">
        <v>263</v>
      </c>
      <c r="M13" s="165" t="s">
        <v>209</v>
      </c>
      <c r="N13" s="165"/>
    </row>
    <row r="14" spans="2:14">
      <c r="B14" s="26"/>
      <c r="C14" s="316" t="s">
        <v>264</v>
      </c>
      <c r="D14" s="333" t="s">
        <v>265</v>
      </c>
      <c r="E14" s="333">
        <f>+GETPIVOTDATA("Empresa",'Summary Captación INT &gt;&gt;'!$B$23,"Estado","2.3 Rechaza tras Sesión 1:1")</f>
        <v>19</v>
      </c>
      <c r="F14" t="s">
        <v>266</v>
      </c>
      <c r="G14" s="328"/>
      <c r="L14" s="172" t="s">
        <v>14</v>
      </c>
      <c r="M14" s="165" t="s">
        <v>210</v>
      </c>
      <c r="N14" s="165"/>
    </row>
    <row r="15" spans="2:14">
      <c r="B15" s="321" t="s">
        <v>267</v>
      </c>
      <c r="C15" s="332" t="s">
        <v>268</v>
      </c>
      <c r="D15" s="321" t="s">
        <v>269</v>
      </c>
      <c r="E15" s="321">
        <f>+GETPIVOTDATA("Empresa",'Summary Captación INT &gt;&gt;'!$B$23,"Estado","3.1 Interés confirmado: pendiente agendar KO")+IFERROR(GETPIVOTDATA("Empresa",'Summary Captación INT &gt;&gt;'!$B$23,"Estado","3.2 Interés confirmado: agendado KO"),0)+GETPIVOTDATA("Empresa",'Summary Captación INT &gt;&gt;'!$B$23,"Estado","4.1 Activado: en proceso de firma")+GETPIVOTDATA("Empresa",'Summary Captación INT &gt;&gt;'!$B$23,"Estado","4.2 Activado: Firmado")+GETPIVOTDATA("Empresa",'Summary Captación INT &gt;&gt;'!$B$23,"Estado","98. Churn")+GETPIVOTDATA("Empresa",'Summary Captación INT &gt;&gt;'!$B$23,"Estado","3.3 Interés confirmado: on hold")</f>
        <v>47</v>
      </c>
      <c r="F15" s="324" t="s">
        <v>270</v>
      </c>
      <c r="G15" s="329">
        <f>+E15/$E$8</f>
        <v>5.6152927120669056E-2</v>
      </c>
      <c r="H15" t="s">
        <v>271</v>
      </c>
      <c r="I15" s="215"/>
      <c r="L15" s="172" t="s">
        <v>15</v>
      </c>
      <c r="M15" s="308" t="s">
        <v>272</v>
      </c>
      <c r="N15" s="165" t="s">
        <v>273</v>
      </c>
    </row>
    <row r="16" spans="2:14">
      <c r="B16" s="26"/>
      <c r="C16" s="316" t="s">
        <v>257</v>
      </c>
      <c r="D16" s="333" t="s">
        <v>274</v>
      </c>
      <c r="E16" s="333">
        <f>+GETPIVOTDATA("Empresa",'Summary Captación INT &gt;&gt;'!$B$23,"Estado","3.1 Interés confirmado: pendiente agendar KO")</f>
        <v>8</v>
      </c>
      <c r="F16" s="309" t="s">
        <v>275</v>
      </c>
      <c r="G16" s="328"/>
      <c r="H16" s="215"/>
      <c r="L16" s="172" t="s">
        <v>16</v>
      </c>
      <c r="M16" s="308" t="s">
        <v>211</v>
      </c>
      <c r="N16" s="165" t="s">
        <v>276</v>
      </c>
    </row>
    <row r="17" spans="2:13">
      <c r="B17" s="26"/>
      <c r="C17" s="316" t="s">
        <v>261</v>
      </c>
      <c r="D17" s="333" t="s">
        <v>277</v>
      </c>
      <c r="E17" s="333">
        <f>+IFERROR(GETPIVOTDATA("Empresa",'Summary Captación INT &gt;&gt;'!$B$23,"Estado","3.2 Interés confirmado: agendado KO"),0)</f>
        <v>4</v>
      </c>
      <c r="F17" s="309" t="s">
        <v>278</v>
      </c>
      <c r="G17" s="328"/>
      <c r="H17" s="215"/>
      <c r="L17" s="172" t="s">
        <v>279</v>
      </c>
      <c r="M17" s="172"/>
    </row>
    <row r="18" spans="2:13">
      <c r="B18" s="26"/>
      <c r="C18" s="316" t="s">
        <v>34877</v>
      </c>
      <c r="D18" s="333" t="s">
        <v>34876</v>
      </c>
      <c r="E18" s="333">
        <f>+IFERROR(GETPIVOTDATA("Empresa",'Summary Captación INT &gt;&gt;'!$B$23,"Estado","3.3 Interés confirmado: on hold"),0)</f>
        <v>4</v>
      </c>
      <c r="F18" s="309"/>
      <c r="G18" s="328"/>
      <c r="H18" s="215"/>
      <c r="L18" s="172"/>
      <c r="M18" s="172"/>
    </row>
    <row r="19" spans="2:13">
      <c r="B19" s="26"/>
      <c r="C19" s="316" t="s">
        <v>280</v>
      </c>
      <c r="D19" s="333" t="s">
        <v>281</v>
      </c>
      <c r="E19" s="333">
        <f>+GETPIVOTDATA("Empresa",'Summary Captación INT &gt;&gt;'!$B$23,"Estado","98. Churn")</f>
        <v>8</v>
      </c>
      <c r="F19" s="310">
        <v>98</v>
      </c>
      <c r="G19" s="328"/>
      <c r="H19" s="215"/>
    </row>
    <row r="20" spans="2:13">
      <c r="B20" s="332" t="s">
        <v>282</v>
      </c>
      <c r="C20" s="332" t="s">
        <v>283</v>
      </c>
      <c r="D20" s="321"/>
      <c r="E20" s="321">
        <f>+GETPIVOTDATA("Empresa",'Summary Captación INT &gt;&gt;'!$B$23,"Estado","4.1 Activado: en proceso de firma")+GETPIVOTDATA("Empresa",'Summary Captación INT &gt;&gt;'!$B$23,"Estado","4.2 Activado: Firmado")</f>
        <v>23</v>
      </c>
      <c r="F20" s="324" t="s">
        <v>284</v>
      </c>
      <c r="G20" s="329">
        <f>+E20/$E$8</f>
        <v>2.7479091995221028E-2</v>
      </c>
      <c r="H20" t="s">
        <v>271</v>
      </c>
      <c r="I20" s="311"/>
    </row>
    <row r="21" spans="2:13">
      <c r="B21" s="317"/>
      <c r="C21" s="316" t="s">
        <v>285</v>
      </c>
      <c r="D21" s="26"/>
      <c r="E21" s="333">
        <f>+GETPIVOTDATA("Empresa",'Summary Captación INT &gt;&gt;'!$B$23,"Estado","4.1 Activado: en proceso de firma")</f>
        <v>17</v>
      </c>
      <c r="G21" s="328"/>
    </row>
    <row r="22" spans="2:13">
      <c r="B22" s="323" t="s">
        <v>286</v>
      </c>
      <c r="C22" s="322" t="s">
        <v>287</v>
      </c>
      <c r="D22" s="323"/>
      <c r="E22" s="334">
        <f>+GETPIVOTDATA("Empresa",'Summary Captación INT &gt;&gt;'!$B$23,"Estado","4.2 Activado: Firmado")</f>
        <v>6</v>
      </c>
      <c r="G22" s="330"/>
    </row>
    <row r="23" spans="2:13">
      <c r="C23" s="165"/>
    </row>
    <row r="27" spans="2:13">
      <c r="B27" s="358" t="s">
        <v>288</v>
      </c>
    </row>
    <row r="28" spans="2:13">
      <c r="B28" s="357"/>
    </row>
    <row r="29" spans="2:13">
      <c r="B29" s="359" t="s">
        <v>2</v>
      </c>
      <c r="C29" s="359" t="s">
        <v>218</v>
      </c>
    </row>
    <row r="30" spans="2:13">
      <c r="B30" t="s">
        <v>6</v>
      </c>
      <c r="C30" t="s">
        <v>289</v>
      </c>
    </row>
    <row r="31" spans="2:13">
      <c r="B31" t="s">
        <v>225</v>
      </c>
      <c r="C31" t="s">
        <v>290</v>
      </c>
    </row>
    <row r="32" spans="2:13">
      <c r="B32" t="s">
        <v>291</v>
      </c>
      <c r="C32" t="s">
        <v>292</v>
      </c>
    </row>
    <row r="33" spans="2:3">
      <c r="B33" t="s">
        <v>204</v>
      </c>
      <c r="C33" t="s">
        <v>293</v>
      </c>
    </row>
    <row r="34" spans="2:3">
      <c r="B34" t="s">
        <v>235</v>
      </c>
      <c r="C34" t="s">
        <v>294</v>
      </c>
    </row>
    <row r="35" spans="2:3">
      <c r="B35" t="s">
        <v>215</v>
      </c>
      <c r="C35" t="s">
        <v>295</v>
      </c>
    </row>
    <row r="36" spans="2:3">
      <c r="B36" t="s">
        <v>206</v>
      </c>
      <c r="C36" t="s">
        <v>296</v>
      </c>
    </row>
    <row r="37" spans="2:3">
      <c r="B37" t="s">
        <v>207</v>
      </c>
      <c r="C37" t="s">
        <v>252</v>
      </c>
    </row>
    <row r="38" spans="2:3">
      <c r="B38" t="s">
        <v>127</v>
      </c>
      <c r="C38" t="s">
        <v>297</v>
      </c>
    </row>
    <row r="39" spans="2:3">
      <c r="B39" t="s">
        <v>208</v>
      </c>
      <c r="C39" t="s">
        <v>298</v>
      </c>
    </row>
    <row r="40" spans="2:3">
      <c r="B40" t="s">
        <v>209</v>
      </c>
      <c r="C40" t="s">
        <v>299</v>
      </c>
    </row>
    <row r="41" spans="2:3">
      <c r="B41" t="s">
        <v>210</v>
      </c>
      <c r="C41" t="s">
        <v>300</v>
      </c>
    </row>
    <row r="42" spans="2:3">
      <c r="B42" t="s">
        <v>272</v>
      </c>
      <c r="C42" t="s">
        <v>273</v>
      </c>
    </row>
    <row r="43" spans="2:3">
      <c r="B43" t="s">
        <v>211</v>
      </c>
      <c r="C43" t="s">
        <v>301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A8DF6-BE54-4998-90C8-7EED4D307FD6}">
  <sheetPr filterMode="1">
    <tabColor theme="7" tint="0.79998168889431442"/>
  </sheetPr>
  <dimension ref="B1:S63"/>
  <sheetViews>
    <sheetView showGridLines="0" topLeftCell="B6" zoomScale="109" zoomScaleNormal="80" workbookViewId="0">
      <selection activeCell="C10" sqref="C10"/>
    </sheetView>
  </sheetViews>
  <sheetFormatPr defaultColWidth="8.81640625" defaultRowHeight="14.5"/>
  <cols>
    <col min="1" max="1" width="8.81640625" style="336"/>
    <col min="2" max="2" width="7.1796875" style="336" customWidth="1"/>
    <col min="3" max="3" width="27.453125" style="336" customWidth="1"/>
    <col min="4" max="4" width="32.08984375" style="336" customWidth="1"/>
    <col min="5" max="5" width="28.453125" style="336" customWidth="1"/>
    <col min="6" max="6" width="13.81640625" style="336" customWidth="1"/>
    <col min="7" max="7" width="17.6328125" style="336" customWidth="1"/>
    <col min="8" max="8" width="20.36328125" style="336" customWidth="1"/>
    <col min="9" max="9" width="17.453125" style="336" customWidth="1"/>
    <col min="10" max="10" width="10.1796875" style="336" customWidth="1"/>
    <col min="11" max="11" width="7.36328125" style="336" customWidth="1"/>
    <col min="12" max="12" width="33.6328125" style="336" customWidth="1"/>
    <col min="13" max="13" width="8.7265625" style="336" bestFit="1" customWidth="1"/>
    <col min="14" max="14" width="43.26953125" style="336" customWidth="1"/>
    <col min="15" max="15" width="8.7265625" style="336" bestFit="1" customWidth="1"/>
    <col min="16" max="16" width="12.81640625" style="497" bestFit="1" customWidth="1"/>
    <col min="17" max="18" width="19" style="336" customWidth="1"/>
    <col min="19" max="16384" width="8.81640625" style="336"/>
  </cols>
  <sheetData>
    <row r="1" spans="2:19">
      <c r="P1" s="336"/>
    </row>
    <row r="2" spans="2:19" ht="26">
      <c r="B2" s="353" t="s">
        <v>302</v>
      </c>
      <c r="P2" s="336"/>
    </row>
    <row r="3" spans="2:19" ht="26">
      <c r="B3" s="353"/>
      <c r="E3" s="513" t="s">
        <v>33689</v>
      </c>
      <c r="F3" s="513"/>
      <c r="G3" s="513"/>
      <c r="H3" s="513"/>
      <c r="I3" s="513"/>
      <c r="P3" s="336"/>
    </row>
    <row r="4" spans="2:19">
      <c r="C4" s="298" t="s">
        <v>32863</v>
      </c>
      <c r="D4" s="298" t="s">
        <v>32864</v>
      </c>
      <c r="E4" s="298" t="s">
        <v>32868</v>
      </c>
      <c r="F4" s="298" t="s">
        <v>32862</v>
      </c>
      <c r="G4" s="298" t="s">
        <v>35236</v>
      </c>
      <c r="H4" s="298" t="s">
        <v>32866</v>
      </c>
      <c r="I4" s="448" t="s">
        <v>32716</v>
      </c>
      <c r="P4" s="336"/>
    </row>
    <row r="5" spans="2:19" ht="28.5">
      <c r="C5" s="451">
        <f>+COUNTA(B11:B217)</f>
        <v>53</v>
      </c>
      <c r="D5" s="449">
        <f>+C5-E5</f>
        <v>0</v>
      </c>
      <c r="E5" s="451">
        <f>+COUNTA(G11:G217)</f>
        <v>53</v>
      </c>
      <c r="F5" s="449">
        <f>+COUNTIF($I$11:$I$1048576,"Venta realizada")</f>
        <v>6</v>
      </c>
      <c r="G5" s="449">
        <f>+COUNTIF($I$11:$I$1048576,"En curso")</f>
        <v>11</v>
      </c>
      <c r="H5" s="449">
        <f>+COUNTIFS($G$11:$G$1048576,"&lt;&gt;",$I$11:$I$1048576,"Pendiente")</f>
        <v>28</v>
      </c>
      <c r="I5" s="450">
        <f>+COUNTIF($I$11:$I$1048576,"ko")</f>
        <v>8</v>
      </c>
      <c r="J5" s="83" t="b">
        <f>+SUM(F5:I5)=E5</f>
        <v>1</v>
      </c>
      <c r="K5" s="83"/>
      <c r="P5" s="336"/>
    </row>
    <row r="6" spans="2:19">
      <c r="D6" s="447">
        <f>+D5/$C$5</f>
        <v>0</v>
      </c>
      <c r="E6" s="447">
        <f>+E5/$C$5</f>
        <v>1</v>
      </c>
      <c r="F6" s="447">
        <f>+F5/$E$5</f>
        <v>0.11320754716981132</v>
      </c>
      <c r="G6" s="447">
        <f>+G5/$E$5</f>
        <v>0.20754716981132076</v>
      </c>
      <c r="H6" s="447">
        <f>+H5/E5</f>
        <v>0.52830188679245282</v>
      </c>
      <c r="I6" s="447">
        <f>+I5/E5</f>
        <v>0.15094339622641509</v>
      </c>
      <c r="P6" s="336"/>
    </row>
    <row r="7" spans="2:19">
      <c r="H7" s="336">
        <v>9</v>
      </c>
      <c r="P7" s="336"/>
    </row>
    <row r="8" spans="2:19">
      <c r="H8" s="336">
        <f>+H7/G5</f>
        <v>0.81818181818181823</v>
      </c>
      <c r="P8" s="336"/>
    </row>
    <row r="9" spans="2:19">
      <c r="P9" s="336"/>
    </row>
    <row r="10" spans="2:19" s="337" customFormat="1">
      <c r="B10" s="354" t="s">
        <v>303</v>
      </c>
      <c r="C10" s="354" t="s">
        <v>304</v>
      </c>
      <c r="D10" s="354" t="s">
        <v>305</v>
      </c>
      <c r="E10" s="354" t="s">
        <v>30</v>
      </c>
      <c r="F10" s="354" t="s">
        <v>306</v>
      </c>
      <c r="G10" s="354" t="s">
        <v>307</v>
      </c>
      <c r="H10" s="354" t="s">
        <v>32871</v>
      </c>
      <c r="I10" s="354" t="s">
        <v>32798</v>
      </c>
      <c r="J10" s="354" t="s">
        <v>34336</v>
      </c>
      <c r="K10" s="354" t="s">
        <v>34524</v>
      </c>
      <c r="L10" s="459" t="s">
        <v>308</v>
      </c>
      <c r="M10" s="354" t="s">
        <v>32872</v>
      </c>
      <c r="N10" s="459" t="s">
        <v>32873</v>
      </c>
      <c r="O10" s="354" t="s">
        <v>32872</v>
      </c>
      <c r="P10" s="354" t="s">
        <v>35259</v>
      </c>
      <c r="Q10" s="354" t="s">
        <v>34808</v>
      </c>
      <c r="R10" s="354" t="s">
        <v>33688</v>
      </c>
    </row>
    <row r="11" spans="2:19">
      <c r="B11" s="338">
        <v>1</v>
      </c>
      <c r="C11" s="338" t="s">
        <v>313</v>
      </c>
      <c r="D11" s="338" t="s">
        <v>314</v>
      </c>
      <c r="E11" s="338" t="s">
        <v>365</v>
      </c>
      <c r="F11" s="338" t="s">
        <v>315</v>
      </c>
      <c r="G11" s="434">
        <v>45966</v>
      </c>
      <c r="H11" s="338" t="s">
        <v>316</v>
      </c>
      <c r="I11" s="338" t="s">
        <v>317</v>
      </c>
      <c r="J11" s="434">
        <v>46011</v>
      </c>
      <c r="K11" s="434"/>
      <c r="L11" s="457" t="s">
        <v>32711</v>
      </c>
      <c r="M11" s="444" t="s">
        <v>32711</v>
      </c>
      <c r="N11" s="457" t="s">
        <v>32711</v>
      </c>
      <c r="O11" s="444" t="s">
        <v>32711</v>
      </c>
      <c r="P11" s="493">
        <v>361</v>
      </c>
      <c r="Q11" s="339" t="s">
        <v>34812</v>
      </c>
      <c r="R11" s="444"/>
      <c r="S11" s="336" t="s">
        <v>34816</v>
      </c>
    </row>
    <row r="12" spans="2:19" hidden="1">
      <c r="B12" s="338">
        <v>2</v>
      </c>
      <c r="C12" s="338" t="s">
        <v>34989</v>
      </c>
      <c r="D12" s="338"/>
      <c r="E12" s="338" t="s">
        <v>365</v>
      </c>
      <c r="F12" s="338" t="s">
        <v>315</v>
      </c>
      <c r="G12" s="434">
        <v>45966</v>
      </c>
      <c r="H12" s="338" t="s">
        <v>316</v>
      </c>
      <c r="I12" s="452" t="s">
        <v>41</v>
      </c>
      <c r="J12" s="338"/>
      <c r="K12" s="338"/>
      <c r="L12" s="455" t="s">
        <v>34908</v>
      </c>
      <c r="M12" s="434"/>
      <c r="N12" s="455" t="s">
        <v>34908</v>
      </c>
      <c r="O12" s="434"/>
      <c r="P12" s="494"/>
      <c r="Q12" s="491"/>
      <c r="R12" s="434"/>
    </row>
    <row r="13" spans="2:19" hidden="1">
      <c r="B13" s="338">
        <v>3</v>
      </c>
      <c r="C13" s="338" t="s">
        <v>34990</v>
      </c>
      <c r="D13" s="338"/>
      <c r="E13" s="338" t="s">
        <v>365</v>
      </c>
      <c r="F13" s="338" t="s">
        <v>315</v>
      </c>
      <c r="G13" s="434">
        <v>45966</v>
      </c>
      <c r="H13" s="338" t="s">
        <v>316</v>
      </c>
      <c r="I13" s="452" t="s">
        <v>41</v>
      </c>
      <c r="J13" s="338"/>
      <c r="K13" s="338"/>
      <c r="L13" s="455" t="s">
        <v>34908</v>
      </c>
      <c r="M13" s="434"/>
      <c r="N13" s="455" t="s">
        <v>34908</v>
      </c>
      <c r="O13" s="434"/>
      <c r="P13" s="494"/>
      <c r="Q13" s="491"/>
      <c r="R13" s="434"/>
    </row>
    <row r="14" spans="2:19" hidden="1">
      <c r="B14" s="338">
        <v>4</v>
      </c>
      <c r="C14" s="338" t="s">
        <v>34991</v>
      </c>
      <c r="D14" s="338"/>
      <c r="E14" s="338" t="s">
        <v>365</v>
      </c>
      <c r="F14" s="338" t="s">
        <v>315</v>
      </c>
      <c r="G14" s="434">
        <v>45966</v>
      </c>
      <c r="H14" s="338" t="s">
        <v>316</v>
      </c>
      <c r="I14" s="452" t="s">
        <v>41</v>
      </c>
      <c r="J14" s="338"/>
      <c r="K14" s="338"/>
      <c r="L14" s="455" t="s">
        <v>34908</v>
      </c>
      <c r="M14" s="434"/>
      <c r="N14" s="455" t="s">
        <v>34908</v>
      </c>
      <c r="O14" s="434"/>
      <c r="P14" s="494"/>
      <c r="Q14" s="491"/>
      <c r="R14" s="434"/>
    </row>
    <row r="15" spans="2:19" hidden="1">
      <c r="B15" s="338">
        <v>5</v>
      </c>
      <c r="C15" s="338" t="s">
        <v>34992</v>
      </c>
      <c r="D15" s="338"/>
      <c r="E15" s="338" t="s">
        <v>365</v>
      </c>
      <c r="F15" s="338" t="s">
        <v>315</v>
      </c>
      <c r="G15" s="434">
        <v>45966</v>
      </c>
      <c r="H15" s="338" t="s">
        <v>316</v>
      </c>
      <c r="I15" s="452" t="s">
        <v>41</v>
      </c>
      <c r="J15" s="338"/>
      <c r="K15" s="338"/>
      <c r="L15" s="455" t="s">
        <v>34908</v>
      </c>
      <c r="M15" s="434"/>
      <c r="N15" s="455" t="s">
        <v>34908</v>
      </c>
      <c r="O15" s="434"/>
      <c r="P15" s="494"/>
      <c r="Q15" s="491"/>
      <c r="R15" s="434"/>
    </row>
    <row r="16" spans="2:19" hidden="1">
      <c r="B16" s="338">
        <v>6</v>
      </c>
      <c r="C16" s="338" t="s">
        <v>34993</v>
      </c>
      <c r="D16" s="338"/>
      <c r="E16" s="338" t="s">
        <v>365</v>
      </c>
      <c r="F16" s="338" t="s">
        <v>315</v>
      </c>
      <c r="G16" s="434">
        <v>45966</v>
      </c>
      <c r="H16" s="338" t="s">
        <v>316</v>
      </c>
      <c r="I16" s="452" t="s">
        <v>41</v>
      </c>
      <c r="J16" s="338"/>
      <c r="K16" s="338"/>
      <c r="L16" s="455" t="s">
        <v>34908</v>
      </c>
      <c r="M16" s="434"/>
      <c r="N16" s="455" t="s">
        <v>34908</v>
      </c>
      <c r="O16" s="434"/>
      <c r="P16" s="494"/>
      <c r="Q16" s="491"/>
      <c r="R16" s="434"/>
    </row>
    <row r="17" spans="2:18" hidden="1">
      <c r="B17" s="338">
        <v>7</v>
      </c>
      <c r="C17" s="338" t="s">
        <v>34994</v>
      </c>
      <c r="D17" s="338"/>
      <c r="E17" s="338" t="s">
        <v>365</v>
      </c>
      <c r="F17" s="338" t="s">
        <v>315</v>
      </c>
      <c r="G17" s="434">
        <v>45966</v>
      </c>
      <c r="H17" s="338" t="s">
        <v>316</v>
      </c>
      <c r="I17" s="452" t="s">
        <v>41</v>
      </c>
      <c r="J17" s="338"/>
      <c r="K17" s="338"/>
      <c r="L17" s="455" t="s">
        <v>34908</v>
      </c>
      <c r="M17" s="434"/>
      <c r="N17" s="455" t="s">
        <v>34908</v>
      </c>
      <c r="O17" s="434"/>
      <c r="P17" s="494"/>
      <c r="Q17" s="491"/>
      <c r="R17" s="434"/>
    </row>
    <row r="18" spans="2:18" hidden="1">
      <c r="B18" s="338">
        <v>8</v>
      </c>
      <c r="C18" s="338" t="s">
        <v>34995</v>
      </c>
      <c r="D18" s="338"/>
      <c r="E18" s="338" t="s">
        <v>365</v>
      </c>
      <c r="F18" s="338" t="s">
        <v>315</v>
      </c>
      <c r="G18" s="434">
        <v>45966</v>
      </c>
      <c r="H18" s="338" t="s">
        <v>316</v>
      </c>
      <c r="I18" s="452" t="s">
        <v>41</v>
      </c>
      <c r="J18" s="338"/>
      <c r="K18" s="338"/>
      <c r="L18" s="455" t="s">
        <v>34908</v>
      </c>
      <c r="M18" s="434"/>
      <c r="N18" s="455" t="s">
        <v>34908</v>
      </c>
      <c r="O18" s="434"/>
      <c r="P18" s="494"/>
      <c r="Q18" s="491"/>
      <c r="R18" s="434"/>
    </row>
    <row r="19" spans="2:18" hidden="1">
      <c r="B19" s="338">
        <v>9</v>
      </c>
      <c r="C19" s="338" t="s">
        <v>34996</v>
      </c>
      <c r="D19" s="338"/>
      <c r="E19" s="338" t="s">
        <v>365</v>
      </c>
      <c r="F19" s="338" t="s">
        <v>315</v>
      </c>
      <c r="G19" s="434">
        <v>45966</v>
      </c>
      <c r="H19" s="338" t="s">
        <v>316</v>
      </c>
      <c r="I19" s="452" t="s">
        <v>41</v>
      </c>
      <c r="J19" s="338"/>
      <c r="K19" s="338"/>
      <c r="L19" s="455" t="s">
        <v>34908</v>
      </c>
      <c r="M19" s="434"/>
      <c r="N19" s="455" t="s">
        <v>34908</v>
      </c>
      <c r="O19" s="434"/>
      <c r="P19" s="494"/>
      <c r="Q19" s="491"/>
      <c r="R19" s="434"/>
    </row>
    <row r="20" spans="2:18" hidden="1">
      <c r="B20" s="338">
        <v>10</v>
      </c>
      <c r="C20" s="338" t="s">
        <v>34997</v>
      </c>
      <c r="D20" s="338"/>
      <c r="E20" s="338" t="s">
        <v>365</v>
      </c>
      <c r="F20" s="338" t="s">
        <v>315</v>
      </c>
      <c r="G20" s="434">
        <v>45966</v>
      </c>
      <c r="H20" s="338" t="s">
        <v>316</v>
      </c>
      <c r="I20" s="452" t="s">
        <v>41</v>
      </c>
      <c r="J20" s="338"/>
      <c r="K20" s="338"/>
      <c r="L20" s="455" t="s">
        <v>34908</v>
      </c>
      <c r="M20" s="434"/>
      <c r="N20" s="455" t="s">
        <v>34908</v>
      </c>
      <c r="O20" s="434"/>
      <c r="P20" s="494"/>
      <c r="Q20" s="491"/>
      <c r="R20" s="434"/>
    </row>
    <row r="21" spans="2:18" hidden="1">
      <c r="B21" s="338">
        <v>11</v>
      </c>
      <c r="C21" s="338" t="s">
        <v>34998</v>
      </c>
      <c r="D21" s="338"/>
      <c r="E21" s="338" t="s">
        <v>365</v>
      </c>
      <c r="F21" s="338" t="s">
        <v>315</v>
      </c>
      <c r="G21" s="434">
        <v>45966</v>
      </c>
      <c r="H21" s="338" t="s">
        <v>316</v>
      </c>
      <c r="I21" s="452" t="s">
        <v>41</v>
      </c>
      <c r="J21" s="338"/>
      <c r="K21" s="338"/>
      <c r="L21" s="455" t="s">
        <v>34908</v>
      </c>
      <c r="M21" s="434"/>
      <c r="N21" s="455" t="s">
        <v>34908</v>
      </c>
      <c r="O21" s="434"/>
      <c r="P21" s="494"/>
      <c r="Q21" s="491"/>
      <c r="R21" s="434"/>
    </row>
    <row r="22" spans="2:18" hidden="1">
      <c r="B22" s="338">
        <v>12</v>
      </c>
      <c r="C22" s="338" t="s">
        <v>309</v>
      </c>
      <c r="D22" s="338" t="s">
        <v>310</v>
      </c>
      <c r="E22" s="338" t="s">
        <v>361</v>
      </c>
      <c r="F22" s="338" t="s">
        <v>311</v>
      </c>
      <c r="G22" s="434">
        <v>46374</v>
      </c>
      <c r="H22" s="338" t="s">
        <v>312</v>
      </c>
      <c r="I22" s="338" t="s">
        <v>32716</v>
      </c>
      <c r="J22" s="434"/>
      <c r="K22" s="434"/>
      <c r="L22" s="457" t="s">
        <v>32711</v>
      </c>
      <c r="M22" s="444" t="s">
        <v>32711</v>
      </c>
      <c r="N22" s="458" t="s">
        <v>32865</v>
      </c>
      <c r="O22" s="444" t="s">
        <v>32711</v>
      </c>
      <c r="P22" s="495"/>
      <c r="Q22" s="432"/>
      <c r="R22" s="444"/>
    </row>
    <row r="23" spans="2:18" hidden="1">
      <c r="B23" s="338">
        <v>13</v>
      </c>
      <c r="C23" s="338" t="s">
        <v>32725</v>
      </c>
      <c r="D23" s="338"/>
      <c r="E23" s="338" t="s">
        <v>365</v>
      </c>
      <c r="F23" s="338" t="s">
        <v>315</v>
      </c>
      <c r="G23" s="434">
        <v>46009</v>
      </c>
      <c r="H23" s="338" t="s">
        <v>316</v>
      </c>
      <c r="I23" s="338" t="s">
        <v>32716</v>
      </c>
      <c r="J23" s="434"/>
      <c r="K23" s="434"/>
      <c r="L23" s="455" t="s">
        <v>32867</v>
      </c>
      <c r="M23" s="434">
        <v>46069</v>
      </c>
      <c r="N23" s="455" t="s">
        <v>34333</v>
      </c>
      <c r="O23" s="434">
        <v>46081</v>
      </c>
      <c r="P23" s="494"/>
      <c r="Q23" s="491"/>
      <c r="R23" s="434"/>
    </row>
    <row r="24" spans="2:18">
      <c r="B24" s="338">
        <v>14</v>
      </c>
      <c r="C24" s="338" t="s">
        <v>33986</v>
      </c>
      <c r="D24" s="338" t="s">
        <v>32710</v>
      </c>
      <c r="E24" s="338" t="s">
        <v>372</v>
      </c>
      <c r="F24" s="338" t="s">
        <v>315</v>
      </c>
      <c r="G24" s="434">
        <v>46376</v>
      </c>
      <c r="H24" s="338" t="s">
        <v>316</v>
      </c>
      <c r="I24" s="338" t="s">
        <v>317</v>
      </c>
      <c r="J24" s="434">
        <v>46053</v>
      </c>
      <c r="K24" s="434" t="s">
        <v>34525</v>
      </c>
      <c r="L24" s="457" t="s">
        <v>32711</v>
      </c>
      <c r="M24" s="434">
        <v>46065</v>
      </c>
      <c r="N24" s="457" t="s">
        <v>32711</v>
      </c>
      <c r="O24" s="444" t="s">
        <v>32711</v>
      </c>
      <c r="P24" s="493">
        <v>176.59</v>
      </c>
      <c r="Q24" s="339" t="s">
        <v>34811</v>
      </c>
      <c r="R24" s="444"/>
    </row>
    <row r="25" spans="2:18">
      <c r="B25" s="338">
        <v>15</v>
      </c>
      <c r="C25" s="338" t="s">
        <v>32712</v>
      </c>
      <c r="D25" s="338" t="s">
        <v>32714</v>
      </c>
      <c r="E25" s="338" t="s">
        <v>372</v>
      </c>
      <c r="F25" s="338" t="s">
        <v>315</v>
      </c>
      <c r="G25" s="434">
        <v>46376</v>
      </c>
      <c r="H25" s="338" t="s">
        <v>316</v>
      </c>
      <c r="I25" s="338" t="s">
        <v>317</v>
      </c>
      <c r="J25" s="434">
        <v>46053</v>
      </c>
      <c r="K25" s="434" t="s">
        <v>34525</v>
      </c>
      <c r="L25" s="457" t="s">
        <v>32711</v>
      </c>
      <c r="M25" s="434">
        <v>46065</v>
      </c>
      <c r="N25" s="457" t="s">
        <v>32711</v>
      </c>
      <c r="O25" s="444" t="s">
        <v>32711</v>
      </c>
      <c r="P25" s="493">
        <v>243</v>
      </c>
      <c r="Q25" s="339" t="s">
        <v>34809</v>
      </c>
      <c r="R25" s="444"/>
    </row>
    <row r="26" spans="2:18">
      <c r="B26" s="338">
        <v>16</v>
      </c>
      <c r="C26" s="338" t="s">
        <v>32713</v>
      </c>
      <c r="D26" s="338" t="s">
        <v>32715</v>
      </c>
      <c r="E26" s="338" t="s">
        <v>372</v>
      </c>
      <c r="F26" s="338" t="s">
        <v>315</v>
      </c>
      <c r="G26" s="434">
        <v>46376</v>
      </c>
      <c r="H26" s="338" t="s">
        <v>316</v>
      </c>
      <c r="I26" s="499" t="s">
        <v>317</v>
      </c>
      <c r="J26" s="435" t="s">
        <v>32084</v>
      </c>
      <c r="K26" s="435" t="s">
        <v>34526</v>
      </c>
      <c r="L26" s="455" t="s">
        <v>35320</v>
      </c>
      <c r="M26" s="434">
        <v>46105</v>
      </c>
      <c r="N26" s="455" t="s">
        <v>35294</v>
      </c>
      <c r="O26" s="435" t="s">
        <v>32084</v>
      </c>
      <c r="P26" s="493">
        <v>304</v>
      </c>
      <c r="Q26" s="339" t="s">
        <v>34813</v>
      </c>
      <c r="R26" s="444"/>
    </row>
    <row r="27" spans="2:18" hidden="1">
      <c r="B27" s="338">
        <v>17</v>
      </c>
      <c r="C27" s="338" t="s">
        <v>35283</v>
      </c>
      <c r="D27" s="338" t="s">
        <v>35284</v>
      </c>
      <c r="E27" s="338" t="s">
        <v>372</v>
      </c>
      <c r="F27" s="338" t="s">
        <v>315</v>
      </c>
      <c r="G27" s="434">
        <v>46376</v>
      </c>
      <c r="H27" s="338" t="s">
        <v>316</v>
      </c>
      <c r="I27" s="338" t="s">
        <v>40</v>
      </c>
      <c r="J27" s="338"/>
      <c r="K27" s="435" t="s">
        <v>34526</v>
      </c>
      <c r="L27" s="455" t="s">
        <v>35285</v>
      </c>
      <c r="M27" s="434">
        <v>46101</v>
      </c>
      <c r="N27" s="455" t="s">
        <v>35286</v>
      </c>
      <c r="O27" s="434">
        <v>46101</v>
      </c>
      <c r="P27" s="493"/>
      <c r="Q27" s="339"/>
      <c r="R27" s="445"/>
    </row>
    <row r="28" spans="2:18" hidden="1">
      <c r="B28" s="338">
        <v>18</v>
      </c>
      <c r="C28" s="338" t="s">
        <v>34326</v>
      </c>
      <c r="D28" s="338"/>
      <c r="E28" s="338" t="s">
        <v>365</v>
      </c>
      <c r="F28" s="338" t="s">
        <v>315</v>
      </c>
      <c r="G28" s="434">
        <v>46054</v>
      </c>
      <c r="H28" s="338" t="s">
        <v>316</v>
      </c>
      <c r="I28" s="338" t="s">
        <v>32716</v>
      </c>
      <c r="J28" s="338"/>
      <c r="K28" s="338"/>
      <c r="L28" s="455" t="s">
        <v>32867</v>
      </c>
      <c r="M28" s="435"/>
      <c r="N28" s="455" t="s">
        <v>34332</v>
      </c>
      <c r="O28" s="434">
        <v>46069</v>
      </c>
      <c r="P28" s="494"/>
      <c r="Q28" s="491"/>
      <c r="R28" s="434"/>
    </row>
    <row r="29" spans="2:18" hidden="1">
      <c r="B29" s="338">
        <v>19</v>
      </c>
      <c r="C29" s="338" t="s">
        <v>32724</v>
      </c>
      <c r="D29" s="338"/>
      <c r="E29" s="338" t="s">
        <v>365</v>
      </c>
      <c r="F29" s="338" t="s">
        <v>315</v>
      </c>
      <c r="G29" s="434">
        <v>46062</v>
      </c>
      <c r="H29" s="338" t="s">
        <v>316</v>
      </c>
      <c r="I29" s="338" t="s">
        <v>41</v>
      </c>
      <c r="J29" s="338"/>
      <c r="K29" s="338"/>
      <c r="L29" s="455" t="s">
        <v>32867</v>
      </c>
      <c r="M29" s="435"/>
      <c r="N29" s="455" t="s">
        <v>34334</v>
      </c>
      <c r="O29" s="434">
        <v>46081</v>
      </c>
      <c r="P29" s="494"/>
      <c r="Q29" s="491"/>
      <c r="R29" s="434"/>
    </row>
    <row r="30" spans="2:18" hidden="1">
      <c r="B30" s="338">
        <v>20</v>
      </c>
      <c r="C30" s="338" t="s">
        <v>32717</v>
      </c>
      <c r="D30" s="454" t="s">
        <v>32869</v>
      </c>
      <c r="E30" s="338" t="s">
        <v>44</v>
      </c>
      <c r="F30" s="338" t="s">
        <v>311</v>
      </c>
      <c r="G30" s="434">
        <v>46035</v>
      </c>
      <c r="H30" s="338" t="s">
        <v>312</v>
      </c>
      <c r="I30" s="338" t="s">
        <v>40</v>
      </c>
      <c r="J30" s="338"/>
      <c r="K30" s="338"/>
      <c r="L30" s="455" t="s">
        <v>34967</v>
      </c>
      <c r="M30" s="434">
        <v>46097</v>
      </c>
      <c r="N30" s="455" t="str">
        <f>+L30</f>
        <v>Preparar webinar junto a Dataqu. Pendiente datos Maria Sebastián y oferta Carmen Sánchez para descuento especial para socios.</v>
      </c>
      <c r="O30" s="434">
        <f>+M30</f>
        <v>46097</v>
      </c>
      <c r="P30" s="494"/>
      <c r="Q30" s="491"/>
      <c r="R30" s="434"/>
    </row>
    <row r="31" spans="2:18" hidden="1">
      <c r="B31" s="338">
        <v>21</v>
      </c>
      <c r="C31" s="338" t="s">
        <v>32718</v>
      </c>
      <c r="D31" s="454" t="s">
        <v>32720</v>
      </c>
      <c r="E31" s="338" t="s">
        <v>44</v>
      </c>
      <c r="F31" s="338" t="s">
        <v>311</v>
      </c>
      <c r="G31" s="434">
        <v>46035</v>
      </c>
      <c r="H31" s="338" t="s">
        <v>312</v>
      </c>
      <c r="I31" s="338" t="s">
        <v>41</v>
      </c>
      <c r="J31" s="338"/>
      <c r="K31" s="338"/>
      <c r="L31" s="455" t="s">
        <v>32579</v>
      </c>
      <c r="M31" s="434">
        <v>46066</v>
      </c>
      <c r="N31" s="455" t="s">
        <v>32579</v>
      </c>
      <c r="O31" s="434">
        <v>46066</v>
      </c>
      <c r="P31" s="494"/>
      <c r="Q31" s="491"/>
      <c r="R31" s="434"/>
    </row>
    <row r="32" spans="2:18" hidden="1">
      <c r="B32" s="338">
        <v>22</v>
      </c>
      <c r="C32" s="338" t="s">
        <v>32719</v>
      </c>
      <c r="D32" s="130" t="s">
        <v>32721</v>
      </c>
      <c r="E32" s="338" t="s">
        <v>44</v>
      </c>
      <c r="F32" s="338" t="s">
        <v>311</v>
      </c>
      <c r="G32" s="434">
        <v>46035</v>
      </c>
      <c r="H32" s="338" t="s">
        <v>312</v>
      </c>
      <c r="I32" s="338" t="s">
        <v>41</v>
      </c>
      <c r="J32" s="338"/>
      <c r="K32" s="338"/>
      <c r="L32" s="455" t="s">
        <v>34965</v>
      </c>
      <c r="M32" s="434">
        <v>46070</v>
      </c>
      <c r="N32" s="455" t="s">
        <v>34966</v>
      </c>
      <c r="O32" s="434">
        <v>46136</v>
      </c>
      <c r="P32" s="494"/>
      <c r="Q32" s="491"/>
      <c r="R32" s="434"/>
    </row>
    <row r="33" spans="2:18" hidden="1">
      <c r="B33" s="338">
        <v>23</v>
      </c>
      <c r="C33" s="130" t="s">
        <v>32722</v>
      </c>
      <c r="D33" s="433" t="s">
        <v>32723</v>
      </c>
      <c r="E33" s="338" t="s">
        <v>44</v>
      </c>
      <c r="F33" s="338" t="s">
        <v>311</v>
      </c>
      <c r="G33" s="434">
        <v>46035</v>
      </c>
      <c r="H33" s="338" t="s">
        <v>312</v>
      </c>
      <c r="I33" s="338" t="s">
        <v>40</v>
      </c>
      <c r="J33" s="338"/>
      <c r="K33" s="338"/>
      <c r="L33" s="455" t="s">
        <v>35262</v>
      </c>
      <c r="M33" s="434">
        <v>46099</v>
      </c>
      <c r="N33" s="455" t="s">
        <v>35226</v>
      </c>
      <c r="O33" s="434">
        <v>46097</v>
      </c>
      <c r="P33" s="494"/>
      <c r="Q33" s="491"/>
      <c r="R33" s="434"/>
    </row>
    <row r="34" spans="2:18" hidden="1">
      <c r="B34" s="338">
        <v>24</v>
      </c>
      <c r="C34" s="338" t="s">
        <v>318</v>
      </c>
      <c r="D34" t="s">
        <v>5048</v>
      </c>
      <c r="E34" s="338" t="s">
        <v>379</v>
      </c>
      <c r="F34" s="338" t="s">
        <v>311</v>
      </c>
      <c r="G34" s="434">
        <v>46058</v>
      </c>
      <c r="H34" s="338" t="s">
        <v>312</v>
      </c>
      <c r="I34" s="338" t="s">
        <v>32716</v>
      </c>
      <c r="J34" s="338"/>
      <c r="K34" s="338"/>
      <c r="L34" s="455" t="s">
        <v>34327</v>
      </c>
      <c r="M34" s="434">
        <v>46073</v>
      </c>
      <c r="N34" s="455" t="s">
        <v>34328</v>
      </c>
      <c r="O34" s="434">
        <v>46070</v>
      </c>
      <c r="P34" s="494"/>
      <c r="Q34" s="491"/>
      <c r="R34" s="434"/>
    </row>
    <row r="35" spans="2:18" s="83" customFormat="1" hidden="1">
      <c r="B35" s="338">
        <v>25</v>
      </c>
      <c r="C35" s="452" t="s">
        <v>318</v>
      </c>
      <c r="D35" s="452"/>
      <c r="E35" s="452" t="s">
        <v>361</v>
      </c>
      <c r="F35" s="452" t="s">
        <v>311</v>
      </c>
      <c r="G35" s="453">
        <v>46062</v>
      </c>
      <c r="H35" s="452" t="s">
        <v>312</v>
      </c>
      <c r="I35" s="452" t="s">
        <v>32716</v>
      </c>
      <c r="J35" s="452"/>
      <c r="K35" s="452"/>
      <c r="L35" s="456" t="s">
        <v>33984</v>
      </c>
      <c r="M35" s="453">
        <v>46071</v>
      </c>
      <c r="N35" s="456" t="s">
        <v>34784</v>
      </c>
      <c r="O35" s="434">
        <v>46087</v>
      </c>
      <c r="P35" s="496"/>
      <c r="Q35" s="492"/>
      <c r="R35" s="453"/>
    </row>
    <row r="36" spans="2:18" hidden="1">
      <c r="B36" s="338">
        <v>26</v>
      </c>
      <c r="C36" s="338" t="s">
        <v>33682</v>
      </c>
      <c r="D36" s="338"/>
      <c r="E36" s="338" t="s">
        <v>387</v>
      </c>
      <c r="F36" s="338" t="s">
        <v>311</v>
      </c>
      <c r="G36" s="434">
        <v>46065</v>
      </c>
      <c r="H36" s="338" t="s">
        <v>33685</v>
      </c>
      <c r="I36" s="338" t="s">
        <v>32716</v>
      </c>
      <c r="J36" s="338"/>
      <c r="K36" s="338"/>
      <c r="L36" s="455" t="s">
        <v>34785</v>
      </c>
      <c r="M36" s="434">
        <v>46071</v>
      </c>
      <c r="N36" s="455" t="s">
        <v>34786</v>
      </c>
      <c r="O36" s="434">
        <v>46084</v>
      </c>
      <c r="P36" s="494"/>
      <c r="Q36" s="491"/>
      <c r="R36" s="434"/>
    </row>
    <row r="37" spans="2:18" hidden="1">
      <c r="B37" s="338">
        <v>27</v>
      </c>
      <c r="C37" s="338" t="s">
        <v>319</v>
      </c>
      <c r="D37" s="338"/>
      <c r="E37" s="338" t="s">
        <v>361</v>
      </c>
      <c r="F37" s="338" t="s">
        <v>311</v>
      </c>
      <c r="G37" s="434">
        <v>46023</v>
      </c>
      <c r="H37" s="338" t="s">
        <v>312</v>
      </c>
      <c r="I37" s="338" t="s">
        <v>41</v>
      </c>
      <c r="J37" s="338"/>
      <c r="K37" s="338"/>
      <c r="L37" s="338" t="s">
        <v>33501</v>
      </c>
      <c r="M37" s="434">
        <v>46066</v>
      </c>
      <c r="N37" s="338" t="s">
        <v>321</v>
      </c>
      <c r="O37" s="434">
        <v>46066</v>
      </c>
      <c r="P37" s="494"/>
      <c r="Q37" s="491"/>
      <c r="R37" s="434"/>
    </row>
    <row r="38" spans="2:18" hidden="1">
      <c r="B38" s="338">
        <v>28</v>
      </c>
      <c r="C38" s="338" t="s">
        <v>320</v>
      </c>
      <c r="D38" s="338"/>
      <c r="E38" s="338" t="s">
        <v>361</v>
      </c>
      <c r="F38" s="338" t="s">
        <v>311</v>
      </c>
      <c r="G38" s="434">
        <v>46023</v>
      </c>
      <c r="H38" s="338" t="s">
        <v>312</v>
      </c>
      <c r="I38" s="338" t="s">
        <v>41</v>
      </c>
      <c r="J38" s="338"/>
      <c r="K38" s="338"/>
      <c r="L38" s="338" t="s">
        <v>321</v>
      </c>
      <c r="M38" s="434">
        <v>46066</v>
      </c>
      <c r="N38" s="338" t="s">
        <v>321</v>
      </c>
      <c r="O38" s="434">
        <v>46066</v>
      </c>
      <c r="P38" s="494"/>
      <c r="Q38" s="491"/>
      <c r="R38" s="434"/>
    </row>
    <row r="39" spans="2:18" hidden="1">
      <c r="B39" s="338">
        <v>29</v>
      </c>
      <c r="C39" s="338" t="s">
        <v>33502</v>
      </c>
      <c r="D39" s="338"/>
      <c r="E39" s="338" t="s">
        <v>361</v>
      </c>
      <c r="F39" s="338" t="s">
        <v>311</v>
      </c>
      <c r="G39" s="434">
        <v>46070</v>
      </c>
      <c r="H39" s="338" t="s">
        <v>312</v>
      </c>
      <c r="I39" s="452" t="s">
        <v>40</v>
      </c>
      <c r="J39" s="338"/>
      <c r="K39" s="338"/>
      <c r="L39" s="455" t="s">
        <v>32867</v>
      </c>
      <c r="M39" s="434">
        <v>46090</v>
      </c>
      <c r="N39" s="338" t="s">
        <v>34910</v>
      </c>
      <c r="O39" s="434">
        <v>46090</v>
      </c>
      <c r="P39" s="494"/>
      <c r="Q39" s="491"/>
      <c r="R39" s="434"/>
    </row>
    <row r="40" spans="2:18" hidden="1">
      <c r="B40" s="338">
        <v>30</v>
      </c>
      <c r="C40" s="338" t="s">
        <v>33683</v>
      </c>
      <c r="D40" s="338"/>
      <c r="E40" s="338" t="s">
        <v>387</v>
      </c>
      <c r="F40" s="338" t="s">
        <v>311</v>
      </c>
      <c r="G40" s="434">
        <v>46072</v>
      </c>
      <c r="H40" s="338" t="s">
        <v>33686</v>
      </c>
      <c r="I40" s="452" t="s">
        <v>32716</v>
      </c>
      <c r="J40" s="338"/>
      <c r="K40" s="338"/>
      <c r="L40" s="457" t="s">
        <v>32711</v>
      </c>
      <c r="M40" s="444" t="s">
        <v>32711</v>
      </c>
      <c r="N40" s="458" t="s">
        <v>34331</v>
      </c>
      <c r="O40" s="444" t="s">
        <v>32711</v>
      </c>
      <c r="P40" s="494"/>
      <c r="Q40" s="491"/>
      <c r="R40" s="434"/>
    </row>
    <row r="41" spans="2:18" hidden="1">
      <c r="B41" s="338">
        <v>31</v>
      </c>
      <c r="C41" s="338" t="s">
        <v>33985</v>
      </c>
      <c r="D41" s="338"/>
      <c r="E41" s="338" t="s">
        <v>365</v>
      </c>
      <c r="F41" s="338" t="s">
        <v>315</v>
      </c>
      <c r="G41" s="434">
        <v>46070</v>
      </c>
      <c r="H41" s="338" t="s">
        <v>316</v>
      </c>
      <c r="I41" s="452" t="s">
        <v>41</v>
      </c>
      <c r="J41" s="338"/>
      <c r="K41" s="338"/>
      <c r="L41" s="455" t="s">
        <v>32867</v>
      </c>
      <c r="M41" s="434"/>
      <c r="N41" s="455" t="s">
        <v>34335</v>
      </c>
      <c r="O41" s="434">
        <v>46083</v>
      </c>
      <c r="P41" s="494"/>
      <c r="Q41" s="491"/>
      <c r="R41" s="434"/>
    </row>
    <row r="42" spans="2:18" hidden="1">
      <c r="B42" s="338">
        <v>32</v>
      </c>
      <c r="C42" s="338" t="s">
        <v>34329</v>
      </c>
      <c r="D42" s="338"/>
      <c r="E42" s="338" t="s">
        <v>365</v>
      </c>
      <c r="F42" s="338" t="s">
        <v>315</v>
      </c>
      <c r="G42" s="434">
        <v>46076</v>
      </c>
      <c r="H42" s="338" t="s">
        <v>316</v>
      </c>
      <c r="I42" s="338" t="s">
        <v>40</v>
      </c>
      <c r="J42" s="338"/>
      <c r="K42" s="338"/>
      <c r="L42" s="455" t="s">
        <v>34919</v>
      </c>
      <c r="M42" s="434">
        <v>46104</v>
      </c>
      <c r="N42" s="455" t="s">
        <v>35512</v>
      </c>
      <c r="O42" s="434">
        <v>46106</v>
      </c>
      <c r="P42" s="494"/>
      <c r="Q42" s="491"/>
      <c r="R42" s="434"/>
    </row>
    <row r="43" spans="2:18" hidden="1">
      <c r="B43" s="338">
        <v>33</v>
      </c>
      <c r="C43" s="338" t="s">
        <v>35508</v>
      </c>
      <c r="D43" s="338"/>
      <c r="E43" s="338" t="s">
        <v>365</v>
      </c>
      <c r="F43" s="338" t="s">
        <v>315</v>
      </c>
      <c r="G43" s="434">
        <v>46076</v>
      </c>
      <c r="H43" s="338" t="s">
        <v>316</v>
      </c>
      <c r="I43" s="338" t="s">
        <v>40</v>
      </c>
      <c r="J43" s="338"/>
      <c r="K43" s="338"/>
      <c r="L43" s="455" t="s">
        <v>32867</v>
      </c>
      <c r="M43" s="434">
        <v>46104</v>
      </c>
      <c r="N43" s="455" t="s">
        <v>35511</v>
      </c>
      <c r="O43" s="434">
        <v>46106</v>
      </c>
      <c r="P43" s="494"/>
      <c r="Q43" s="491"/>
      <c r="R43" s="434"/>
    </row>
    <row r="44" spans="2:18" hidden="1">
      <c r="B44" s="338">
        <v>34</v>
      </c>
      <c r="C44" s="338" t="s">
        <v>34330</v>
      </c>
      <c r="D44" s="338"/>
      <c r="E44" s="338" t="s">
        <v>365</v>
      </c>
      <c r="F44" s="338" t="s">
        <v>315</v>
      </c>
      <c r="G44" s="434">
        <v>46076</v>
      </c>
      <c r="H44" s="338" t="s">
        <v>316</v>
      </c>
      <c r="I44" s="338" t="s">
        <v>41</v>
      </c>
      <c r="J44" s="338"/>
      <c r="K44" s="338"/>
      <c r="L44" s="455" t="s">
        <v>32867</v>
      </c>
      <c r="M44" s="434">
        <v>46104</v>
      </c>
      <c r="N44" s="455" t="s">
        <v>35510</v>
      </c>
      <c r="O44" s="434">
        <v>46104</v>
      </c>
      <c r="P44" s="494"/>
      <c r="Q44" s="491"/>
      <c r="R44" s="434"/>
    </row>
    <row r="45" spans="2:18">
      <c r="B45" s="338">
        <v>35</v>
      </c>
      <c r="C45" s="338" t="s">
        <v>34782</v>
      </c>
      <c r="D45" s="338" t="s">
        <v>35261</v>
      </c>
      <c r="E45" s="338" t="s">
        <v>387</v>
      </c>
      <c r="F45" s="338" t="s">
        <v>311</v>
      </c>
      <c r="G45" s="434">
        <v>46083</v>
      </c>
      <c r="H45" s="338" t="s">
        <v>34781</v>
      </c>
      <c r="I45" s="452" t="s">
        <v>317</v>
      </c>
      <c r="J45" s="338"/>
      <c r="K45" s="338"/>
      <c r="L45" s="455" t="s">
        <v>34925</v>
      </c>
      <c r="M45" s="434">
        <v>46090</v>
      </c>
      <c r="N45" s="455" t="s">
        <v>34954</v>
      </c>
      <c r="O45" s="434">
        <v>46090</v>
      </c>
      <c r="P45" s="494">
        <f>9072/12</f>
        <v>756</v>
      </c>
      <c r="Q45" s="491" t="s">
        <v>35258</v>
      </c>
      <c r="R45" s="434"/>
    </row>
    <row r="46" spans="2:18">
      <c r="B46" s="338">
        <v>36</v>
      </c>
      <c r="C46" s="338" t="s">
        <v>32712</v>
      </c>
      <c r="D46" s="338" t="s">
        <v>32714</v>
      </c>
      <c r="E46" s="338" t="s">
        <v>372</v>
      </c>
      <c r="F46" s="338" t="s">
        <v>315</v>
      </c>
      <c r="G46" s="434">
        <v>46083</v>
      </c>
      <c r="H46" s="338" t="s">
        <v>316</v>
      </c>
      <c r="I46" s="452" t="s">
        <v>317</v>
      </c>
      <c r="J46" s="338"/>
      <c r="K46" s="434" t="s">
        <v>34525</v>
      </c>
      <c r="L46" s="455" t="s">
        <v>34858</v>
      </c>
      <c r="M46" s="434">
        <v>46091</v>
      </c>
      <c r="N46" s="455" t="s">
        <v>34882</v>
      </c>
      <c r="O46" s="434">
        <v>46091</v>
      </c>
      <c r="P46" s="500">
        <v>120</v>
      </c>
      <c r="Q46" s="491"/>
      <c r="R46" s="434"/>
    </row>
    <row r="47" spans="2:18" hidden="1">
      <c r="B47" s="338">
        <v>37</v>
      </c>
      <c r="C47" s="338" t="s">
        <v>318</v>
      </c>
      <c r="D47" s="338"/>
      <c r="E47" s="338" t="s">
        <v>34839</v>
      </c>
      <c r="F47" s="338" t="s">
        <v>311</v>
      </c>
      <c r="G47" s="434">
        <v>46084</v>
      </c>
      <c r="H47" s="338" t="s">
        <v>33686</v>
      </c>
      <c r="I47" s="452" t="s">
        <v>40</v>
      </c>
      <c r="J47" s="338"/>
      <c r="K47" s="338"/>
      <c r="L47" s="455" t="s">
        <v>34897</v>
      </c>
      <c r="M47" s="434">
        <v>46106</v>
      </c>
      <c r="N47" s="455" t="s">
        <v>34924</v>
      </c>
      <c r="O47" s="434">
        <v>46106</v>
      </c>
      <c r="P47" s="494"/>
      <c r="Q47" s="491"/>
      <c r="R47" s="434"/>
    </row>
    <row r="48" spans="2:18" hidden="1">
      <c r="B48" s="338">
        <v>38</v>
      </c>
      <c r="C48" s="338" t="s">
        <v>34883</v>
      </c>
      <c r="D48" s="338" t="s">
        <v>34884</v>
      </c>
      <c r="E48" s="338" t="s">
        <v>372</v>
      </c>
      <c r="F48" s="338" t="s">
        <v>315</v>
      </c>
      <c r="G48" s="434">
        <v>46083</v>
      </c>
      <c r="H48" s="338" t="s">
        <v>316</v>
      </c>
      <c r="I48" s="338" t="s">
        <v>41</v>
      </c>
      <c r="J48" s="434"/>
      <c r="K48" s="434"/>
      <c r="L48" s="455" t="s">
        <v>34888</v>
      </c>
      <c r="M48" s="434">
        <v>46127</v>
      </c>
      <c r="N48" s="455" t="s">
        <v>34889</v>
      </c>
      <c r="O48" s="434">
        <v>46127</v>
      </c>
      <c r="P48" s="493"/>
      <c r="Q48" s="339"/>
      <c r="R48" s="444"/>
    </row>
    <row r="49" spans="2:18" hidden="1">
      <c r="B49" s="338">
        <v>39</v>
      </c>
      <c r="C49" s="338" t="s">
        <v>34885</v>
      </c>
      <c r="D49" s="338" t="s">
        <v>34886</v>
      </c>
      <c r="E49" s="338" t="s">
        <v>372</v>
      </c>
      <c r="F49" s="338" t="s">
        <v>315</v>
      </c>
      <c r="G49" s="434">
        <v>46083</v>
      </c>
      <c r="H49" s="338" t="s">
        <v>316</v>
      </c>
      <c r="I49" s="338" t="s">
        <v>41</v>
      </c>
      <c r="J49" s="434"/>
      <c r="K49" s="434"/>
      <c r="L49" s="455" t="s">
        <v>34888</v>
      </c>
      <c r="M49" s="434">
        <v>46127</v>
      </c>
      <c r="N49" s="455" t="s">
        <v>34889</v>
      </c>
      <c r="O49" s="434">
        <v>46127</v>
      </c>
      <c r="P49" s="493"/>
      <c r="Q49" s="339"/>
      <c r="R49" s="444"/>
    </row>
    <row r="50" spans="2:18" hidden="1">
      <c r="B50" s="338">
        <v>40</v>
      </c>
      <c r="C50" s="338" t="s">
        <v>34887</v>
      </c>
      <c r="D50" s="338" t="s">
        <v>1662</v>
      </c>
      <c r="E50" s="338" t="s">
        <v>372</v>
      </c>
      <c r="F50" s="338" t="s">
        <v>315</v>
      </c>
      <c r="G50" s="434">
        <v>46083</v>
      </c>
      <c r="H50" s="338" t="s">
        <v>316</v>
      </c>
      <c r="I50" s="338" t="s">
        <v>41</v>
      </c>
      <c r="J50" s="434"/>
      <c r="K50" s="434"/>
      <c r="L50" s="455" t="s">
        <v>34888</v>
      </c>
      <c r="M50" s="434">
        <v>46127</v>
      </c>
      <c r="N50" s="455" t="s">
        <v>34889</v>
      </c>
      <c r="O50" s="434">
        <v>46127</v>
      </c>
      <c r="P50" s="493"/>
      <c r="Q50" s="339"/>
      <c r="R50" s="444"/>
    </row>
    <row r="51" spans="2:18" hidden="1">
      <c r="B51" s="338">
        <v>41</v>
      </c>
      <c r="C51" s="338" t="s">
        <v>318</v>
      </c>
      <c r="D51" s="338"/>
      <c r="E51" s="338" t="s">
        <v>34894</v>
      </c>
      <c r="F51" s="338" t="s">
        <v>311</v>
      </c>
      <c r="G51" s="434">
        <v>46089</v>
      </c>
      <c r="H51" s="338" t="s">
        <v>312</v>
      </c>
      <c r="I51" s="338" t="s">
        <v>41</v>
      </c>
      <c r="J51" s="434"/>
      <c r="K51" s="434"/>
      <c r="L51" s="455" t="s">
        <v>35297</v>
      </c>
      <c r="M51" s="434">
        <v>46113</v>
      </c>
      <c r="N51" s="338" t="s">
        <v>321</v>
      </c>
      <c r="O51" s="434">
        <v>46113</v>
      </c>
      <c r="P51" s="493"/>
      <c r="Q51" s="339"/>
      <c r="R51" s="444"/>
    </row>
    <row r="52" spans="2:18" hidden="1">
      <c r="B52" s="338">
        <v>42</v>
      </c>
      <c r="C52" s="338" t="s">
        <v>319</v>
      </c>
      <c r="D52" s="338"/>
      <c r="E52" s="338" t="s">
        <v>34894</v>
      </c>
      <c r="F52" s="338" t="s">
        <v>311</v>
      </c>
      <c r="G52" s="434">
        <v>46089</v>
      </c>
      <c r="H52" s="338" t="s">
        <v>312</v>
      </c>
      <c r="I52" s="338" t="s">
        <v>41</v>
      </c>
      <c r="J52" s="434"/>
      <c r="K52" s="434"/>
      <c r="L52" s="455" t="s">
        <v>35297</v>
      </c>
      <c r="M52" s="434">
        <v>46113</v>
      </c>
      <c r="N52" s="338" t="s">
        <v>321</v>
      </c>
      <c r="O52" s="434">
        <v>46113</v>
      </c>
      <c r="P52" s="493"/>
      <c r="Q52" s="339"/>
      <c r="R52" s="444"/>
    </row>
    <row r="53" spans="2:18" hidden="1">
      <c r="B53" s="338">
        <v>43</v>
      </c>
      <c r="C53" s="338" t="s">
        <v>320</v>
      </c>
      <c r="D53" s="338"/>
      <c r="E53" s="338" t="s">
        <v>34894</v>
      </c>
      <c r="F53" s="338" t="s">
        <v>311</v>
      </c>
      <c r="G53" s="434">
        <v>46089</v>
      </c>
      <c r="H53" s="338" t="s">
        <v>312</v>
      </c>
      <c r="I53" s="338" t="s">
        <v>41</v>
      </c>
      <c r="J53" s="434"/>
      <c r="K53" s="434"/>
      <c r="L53" s="455" t="s">
        <v>34893</v>
      </c>
      <c r="M53" s="434">
        <v>46143</v>
      </c>
      <c r="N53" s="338" t="s">
        <v>321</v>
      </c>
      <c r="O53" s="434">
        <v>46143</v>
      </c>
      <c r="P53" s="493"/>
      <c r="Q53" s="339"/>
      <c r="R53" s="444"/>
    </row>
    <row r="54" spans="2:18" hidden="1">
      <c r="B54" s="338">
        <v>44</v>
      </c>
      <c r="C54" s="338" t="s">
        <v>35509</v>
      </c>
      <c r="D54" s="338"/>
      <c r="E54" s="338" t="s">
        <v>365</v>
      </c>
      <c r="F54" s="338" t="s">
        <v>315</v>
      </c>
      <c r="G54" s="434">
        <v>46090</v>
      </c>
      <c r="H54" s="338" t="s">
        <v>316</v>
      </c>
      <c r="I54" s="338" t="s">
        <v>40</v>
      </c>
      <c r="J54" s="338"/>
      <c r="K54" s="338"/>
      <c r="L54" s="455" t="s">
        <v>32867</v>
      </c>
      <c r="M54" s="434"/>
      <c r="N54" s="455" t="s">
        <v>35511</v>
      </c>
      <c r="O54" s="434">
        <v>46106</v>
      </c>
      <c r="P54" s="494"/>
      <c r="Q54" s="491"/>
      <c r="R54" s="434"/>
    </row>
    <row r="55" spans="2:18" hidden="1">
      <c r="B55" s="338">
        <v>45</v>
      </c>
      <c r="C55" s="338" t="s">
        <v>35289</v>
      </c>
      <c r="D55" s="338" t="s">
        <v>35290</v>
      </c>
      <c r="E55" s="338" t="s">
        <v>379</v>
      </c>
      <c r="F55" s="338" t="s">
        <v>311</v>
      </c>
      <c r="G55" s="434">
        <v>46090</v>
      </c>
      <c r="H55" s="338" t="s">
        <v>312</v>
      </c>
      <c r="I55" s="338" t="s">
        <v>40</v>
      </c>
      <c r="J55" s="338"/>
      <c r="K55" s="338"/>
      <c r="L55" s="455" t="s">
        <v>35287</v>
      </c>
      <c r="M55" s="434">
        <v>46100</v>
      </c>
      <c r="N55" s="338" t="s">
        <v>35288</v>
      </c>
      <c r="O55" s="434">
        <v>46100</v>
      </c>
      <c r="P55" s="494"/>
      <c r="Q55" s="491"/>
      <c r="R55" s="434"/>
    </row>
    <row r="56" spans="2:18" hidden="1">
      <c r="B56" s="338">
        <v>46</v>
      </c>
      <c r="C56" s="338" t="s">
        <v>320</v>
      </c>
      <c r="D56" s="338"/>
      <c r="E56" s="338" t="s">
        <v>379</v>
      </c>
      <c r="F56" s="338" t="s">
        <v>311</v>
      </c>
      <c r="G56" s="434">
        <v>46090</v>
      </c>
      <c r="H56" s="338" t="s">
        <v>312</v>
      </c>
      <c r="I56" s="338" t="s">
        <v>41</v>
      </c>
      <c r="J56" s="338"/>
      <c r="K56" s="338"/>
      <c r="L56" s="455" t="s">
        <v>34938</v>
      </c>
      <c r="M56" s="434">
        <v>46094</v>
      </c>
      <c r="N56" s="338" t="s">
        <v>321</v>
      </c>
      <c r="O56" s="434">
        <v>46094</v>
      </c>
      <c r="P56" s="494"/>
      <c r="Q56" s="491"/>
      <c r="R56" s="434"/>
    </row>
    <row r="57" spans="2:18" hidden="1">
      <c r="B57" s="338">
        <v>47</v>
      </c>
      <c r="C57" s="338" t="s">
        <v>318</v>
      </c>
      <c r="D57" s="338"/>
      <c r="E57" s="338" t="s">
        <v>35322</v>
      </c>
      <c r="F57" s="338" t="s">
        <v>311</v>
      </c>
      <c r="G57" s="434">
        <v>46092</v>
      </c>
      <c r="H57" s="338" t="s">
        <v>312</v>
      </c>
      <c r="I57" s="338" t="s">
        <v>32716</v>
      </c>
      <c r="J57" s="338"/>
      <c r="K57" s="338"/>
      <c r="L57" s="457" t="s">
        <v>32711</v>
      </c>
      <c r="M57" s="444" t="s">
        <v>32711</v>
      </c>
      <c r="N57" s="457" t="s">
        <v>32711</v>
      </c>
      <c r="O57" s="444" t="s">
        <v>32711</v>
      </c>
      <c r="P57" s="494"/>
      <c r="Q57" s="491"/>
      <c r="R57" s="434"/>
    </row>
    <row r="58" spans="2:18" hidden="1">
      <c r="B58" s="338">
        <v>48</v>
      </c>
      <c r="C58" s="338" t="s">
        <v>319</v>
      </c>
      <c r="D58" s="338"/>
      <c r="E58" s="338" t="s">
        <v>34948</v>
      </c>
      <c r="F58" s="338" t="s">
        <v>311</v>
      </c>
      <c r="G58" s="434">
        <v>46092</v>
      </c>
      <c r="H58" s="338" t="s">
        <v>312</v>
      </c>
      <c r="I58" s="338" t="s">
        <v>41</v>
      </c>
      <c r="J58" s="338"/>
      <c r="K58" s="338"/>
      <c r="L58" s="455" t="s">
        <v>35005</v>
      </c>
      <c r="M58" s="434">
        <v>46094</v>
      </c>
      <c r="N58" s="338" t="s">
        <v>321</v>
      </c>
      <c r="O58" s="434">
        <v>46094</v>
      </c>
      <c r="P58" s="494"/>
      <c r="Q58" s="491"/>
      <c r="R58" s="434"/>
    </row>
    <row r="59" spans="2:18" hidden="1">
      <c r="B59" s="338">
        <v>49</v>
      </c>
      <c r="C59" s="338" t="s">
        <v>320</v>
      </c>
      <c r="D59" s="338"/>
      <c r="E59" s="338" t="s">
        <v>34948</v>
      </c>
      <c r="F59" s="338" t="s">
        <v>311</v>
      </c>
      <c r="G59" s="434">
        <v>46092</v>
      </c>
      <c r="H59" s="338" t="s">
        <v>312</v>
      </c>
      <c r="I59" s="338" t="s">
        <v>41</v>
      </c>
      <c r="J59" s="338"/>
      <c r="K59" s="338"/>
      <c r="L59" s="455" t="s">
        <v>35005</v>
      </c>
      <c r="M59" s="434">
        <v>46094</v>
      </c>
      <c r="N59" s="338" t="s">
        <v>321</v>
      </c>
      <c r="O59" s="434">
        <v>46094</v>
      </c>
      <c r="P59" s="494"/>
      <c r="Q59" s="491"/>
      <c r="R59" s="434"/>
    </row>
    <row r="60" spans="2:18" hidden="1">
      <c r="B60" s="338">
        <v>50</v>
      </c>
      <c r="C60" s="338" t="s">
        <v>318</v>
      </c>
      <c r="D60" s="433" t="s">
        <v>35295</v>
      </c>
      <c r="E60" s="338" t="s">
        <v>35255</v>
      </c>
      <c r="F60" s="338" t="s">
        <v>311</v>
      </c>
      <c r="G60" s="434">
        <v>46098</v>
      </c>
      <c r="H60" s="338" t="s">
        <v>312</v>
      </c>
      <c r="I60" s="338" t="s">
        <v>40</v>
      </c>
      <c r="J60" s="338"/>
      <c r="K60" s="338"/>
      <c r="L60" s="455" t="s">
        <v>35256</v>
      </c>
      <c r="M60" s="434">
        <v>46098</v>
      </c>
      <c r="N60" s="338" t="s">
        <v>35293</v>
      </c>
      <c r="O60" s="434">
        <v>46099</v>
      </c>
      <c r="P60" s="494"/>
      <c r="Q60" s="491"/>
      <c r="R60" s="434"/>
    </row>
    <row r="61" spans="2:18" hidden="1">
      <c r="B61" s="338">
        <v>51</v>
      </c>
      <c r="C61" s="338" t="s">
        <v>35292</v>
      </c>
      <c r="D61" s="338"/>
      <c r="E61" s="338" t="s">
        <v>361</v>
      </c>
      <c r="F61" s="338" t="s">
        <v>311</v>
      </c>
      <c r="G61" s="434">
        <v>46098</v>
      </c>
      <c r="H61" s="452" t="s">
        <v>312</v>
      </c>
      <c r="I61" s="452" t="s">
        <v>40</v>
      </c>
      <c r="J61" s="338"/>
      <c r="K61" s="338"/>
      <c r="L61" s="455" t="s">
        <v>32867</v>
      </c>
      <c r="M61" s="434">
        <v>46099</v>
      </c>
      <c r="N61" s="338" t="s">
        <v>35296</v>
      </c>
      <c r="O61" s="434">
        <v>46099</v>
      </c>
      <c r="P61" s="494"/>
      <c r="Q61" s="491"/>
      <c r="R61" s="434"/>
    </row>
    <row r="62" spans="2:18">
      <c r="B62" s="338">
        <v>52</v>
      </c>
      <c r="C62" s="338" t="s">
        <v>35310</v>
      </c>
      <c r="D62" s="338"/>
      <c r="E62" s="338" t="s">
        <v>35312</v>
      </c>
      <c r="F62" s="338" t="s">
        <v>311</v>
      </c>
      <c r="G62" s="434">
        <v>46099</v>
      </c>
      <c r="H62" s="452" t="s">
        <v>312</v>
      </c>
      <c r="I62" s="452" t="s">
        <v>41</v>
      </c>
      <c r="J62" s="338"/>
      <c r="K62" s="338"/>
      <c r="L62" s="455" t="s">
        <v>35311</v>
      </c>
      <c r="M62" s="434">
        <v>46107</v>
      </c>
      <c r="N62" s="338" t="s">
        <v>321</v>
      </c>
      <c r="O62" s="434">
        <v>46107</v>
      </c>
      <c r="P62" s="494"/>
      <c r="Q62" s="491"/>
      <c r="R62" s="434"/>
    </row>
    <row r="63" spans="2:18" hidden="1">
      <c r="B63" s="338">
        <v>53</v>
      </c>
      <c r="C63" s="338" t="s">
        <v>35632</v>
      </c>
      <c r="D63" s="338"/>
      <c r="E63" s="338" t="s">
        <v>35633</v>
      </c>
      <c r="F63" s="338" t="s">
        <v>311</v>
      </c>
      <c r="G63" s="434">
        <v>46105</v>
      </c>
      <c r="H63" s="452" t="s">
        <v>312</v>
      </c>
      <c r="I63" s="452" t="s">
        <v>41</v>
      </c>
      <c r="J63" s="338"/>
      <c r="K63" s="338"/>
      <c r="L63" s="455" t="s">
        <v>35634</v>
      </c>
      <c r="M63" s="434">
        <v>46108</v>
      </c>
      <c r="N63" s="338" t="s">
        <v>321</v>
      </c>
      <c r="O63" s="434">
        <v>46108</v>
      </c>
      <c r="P63" s="494"/>
      <c r="Q63" s="491"/>
      <c r="R63" s="434"/>
    </row>
  </sheetData>
  <autoFilter ref="B10:R63" xr:uid="{190A8DF6-BE54-4998-90C8-7EED4D307FD6}">
    <filterColumn colId="7">
      <filters>
        <filter val="Venta realizada"/>
      </filters>
    </filterColumn>
  </autoFilter>
  <mergeCells count="1">
    <mergeCell ref="E3:I3"/>
  </mergeCells>
  <conditionalFormatting sqref="I11:I1048576">
    <cfRule type="cellIs" dxfId="53" priority="1" operator="equal">
      <formula>"Venta realizada"</formula>
    </cfRule>
    <cfRule type="cellIs" dxfId="52" priority="2" operator="equal">
      <formula>"En curso"</formula>
    </cfRule>
    <cfRule type="cellIs" dxfId="51" priority="3" operator="equal">
      <formula>"Pendiente"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80989-1030-47CB-9BBE-52F6E5FBE648}">
  <sheetPr>
    <tabColor theme="7" tint="0.79998168889431442"/>
  </sheetPr>
  <dimension ref="A2:AI89"/>
  <sheetViews>
    <sheetView showGridLines="0" topLeftCell="A55" zoomScale="90" zoomScaleNormal="122" workbookViewId="0">
      <selection activeCell="C89" sqref="C89"/>
    </sheetView>
  </sheetViews>
  <sheetFormatPr defaultColWidth="13.453125" defaultRowHeight="12"/>
  <cols>
    <col min="1" max="1" width="6.453125" style="294" customWidth="1"/>
    <col min="2" max="2" width="7.1796875" style="298" customWidth="1"/>
    <col min="3" max="3" width="40.1796875" style="297" customWidth="1"/>
    <col min="4" max="4" width="36.54296875" style="298" customWidth="1"/>
    <col min="5" max="5" width="37.1796875" style="304" customWidth="1"/>
    <col min="6" max="6" width="26.81640625" style="297" customWidth="1"/>
    <col min="7" max="7" width="30.81640625" style="297" customWidth="1"/>
    <col min="8" max="8" width="26.453125" style="297" customWidth="1"/>
    <col min="9" max="9" width="27.54296875" style="297" customWidth="1"/>
    <col min="10" max="10" width="28.54296875" style="297" customWidth="1"/>
    <col min="11" max="11" width="10.54296875" style="297" customWidth="1"/>
    <col min="12" max="12" width="25" style="298" customWidth="1"/>
    <col min="13" max="13" width="16.1796875" style="299" hidden="1" customWidth="1"/>
    <col min="14" max="14" width="22.54296875" style="298" customWidth="1"/>
    <col min="15" max="15" width="4.81640625" style="299" hidden="1" customWidth="1"/>
    <col min="16" max="16" width="17.1796875" style="298" customWidth="1"/>
    <col min="17" max="17" width="13.81640625" style="299" hidden="1" customWidth="1"/>
    <col min="18" max="18" width="17.1796875" style="298" customWidth="1"/>
    <col min="19" max="19" width="18.1796875" style="298" customWidth="1"/>
    <col min="20" max="16384" width="13.453125" style="297"/>
  </cols>
  <sheetData>
    <row r="2" spans="1:35" ht="26">
      <c r="B2" s="353" t="s">
        <v>322</v>
      </c>
      <c r="C2" s="296"/>
      <c r="D2" s="295"/>
      <c r="E2" s="394"/>
      <c r="F2" s="296"/>
    </row>
    <row r="3" spans="1:35" ht="14.5">
      <c r="B3" s="303" t="s">
        <v>209</v>
      </c>
      <c r="C3" s="170"/>
      <c r="E3" s="395"/>
      <c r="F3" s="170"/>
    </row>
    <row r="4" spans="1:35" ht="14.5">
      <c r="A4" s="297"/>
      <c r="B4" s="303" t="s">
        <v>210</v>
      </c>
      <c r="C4" s="170"/>
      <c r="E4" s="395"/>
      <c r="F4" s="170"/>
    </row>
    <row r="5" spans="1:35" ht="14.5">
      <c r="A5" s="297"/>
      <c r="B5" s="303" t="s">
        <v>127</v>
      </c>
      <c r="C5" s="170"/>
      <c r="E5" s="395"/>
      <c r="F5" s="170"/>
    </row>
    <row r="6" spans="1:35" ht="14.5">
      <c r="A6" s="297"/>
      <c r="B6" s="303" t="s">
        <v>208</v>
      </c>
      <c r="C6" s="170"/>
      <c r="E6" s="395"/>
      <c r="F6" s="170"/>
      <c r="P6" s="484">
        <f>+P8/L8</f>
        <v>0.41025641025641024</v>
      </c>
    </row>
    <row r="7" spans="1:35" ht="14.5">
      <c r="A7" s="297"/>
      <c r="B7" s="303"/>
      <c r="C7" s="170"/>
      <c r="E7" s="395"/>
      <c r="F7" s="170"/>
      <c r="H7" s="147" t="s">
        <v>323</v>
      </c>
      <c r="I7" s="147" t="s">
        <v>324</v>
      </c>
      <c r="J7" s="147" t="s">
        <v>325</v>
      </c>
      <c r="L7" s="147" t="s">
        <v>326</v>
      </c>
      <c r="N7" s="147" t="s">
        <v>327</v>
      </c>
      <c r="P7" s="147" t="s">
        <v>328</v>
      </c>
      <c r="R7" s="147" t="s">
        <v>329</v>
      </c>
    </row>
    <row r="8" spans="1:35" ht="23.5">
      <c r="A8" s="297"/>
      <c r="B8" s="303"/>
      <c r="C8" s="170"/>
      <c r="E8" s="395"/>
      <c r="F8" s="170"/>
      <c r="G8" s="170"/>
      <c r="H8" s="341">
        <f>+COUNTA(H13:H207)</f>
        <v>34</v>
      </c>
      <c r="I8" s="341">
        <f>+COUNTIF(I13:I306,"Realizado")+COUNTIF(I13:I306,"En curso")</f>
        <v>23</v>
      </c>
      <c r="J8" s="342">
        <f>+COUNTIF(J13:J306,"Realizado")</f>
        <v>6</v>
      </c>
      <c r="L8" s="341">
        <f>+SUM(L13:L1048576)</f>
        <v>39</v>
      </c>
      <c r="N8" s="341">
        <f>+SUM(N13:N1048576)</f>
        <v>17</v>
      </c>
      <c r="P8" s="341">
        <f>+SUM(P13:P1048576)</f>
        <v>16</v>
      </c>
      <c r="R8" s="341">
        <f>+SUM(R13:R1048576)</f>
        <v>6</v>
      </c>
    </row>
    <row r="9" spans="1:35" ht="23.5">
      <c r="A9" s="297"/>
      <c r="B9" s="303"/>
      <c r="C9" s="375"/>
      <c r="E9" s="396"/>
      <c r="F9" s="375"/>
      <c r="G9" s="375"/>
      <c r="H9" s="375"/>
      <c r="I9" s="343"/>
      <c r="J9" s="346">
        <f>+J8/I8</f>
        <v>0.2608695652173913</v>
      </c>
      <c r="N9" s="345">
        <f>+N8/L8</f>
        <v>0.4358974358974359</v>
      </c>
      <c r="O9" s="344"/>
      <c r="P9" s="345">
        <f>+P8/N8</f>
        <v>0.94117647058823528</v>
      </c>
      <c r="Q9" s="344"/>
      <c r="R9" s="345">
        <f>+R8/P8</f>
        <v>0.375</v>
      </c>
    </row>
    <row r="10" spans="1:35" ht="23.5">
      <c r="A10" s="297"/>
      <c r="B10" s="303"/>
      <c r="C10" s="375"/>
      <c r="E10" s="396"/>
      <c r="F10" s="375"/>
      <c r="G10" s="375"/>
      <c r="H10" s="375"/>
      <c r="I10" s="343"/>
      <c r="J10" s="346"/>
      <c r="N10" s="345"/>
      <c r="O10" s="344"/>
      <c r="P10" s="345"/>
      <c r="Q10" s="344"/>
      <c r="R10" s="345"/>
    </row>
    <row r="11" spans="1:35" ht="14.5">
      <c r="A11" s="297"/>
      <c r="B11" s="303"/>
      <c r="C11" s="170"/>
      <c r="E11" s="395"/>
      <c r="F11" s="347" t="s">
        <v>240</v>
      </c>
      <c r="G11" s="347" t="s">
        <v>254</v>
      </c>
      <c r="H11" s="347" t="s">
        <v>268</v>
      </c>
      <c r="I11" s="347" t="s">
        <v>283</v>
      </c>
      <c r="J11" s="170"/>
      <c r="K11" s="170"/>
      <c r="L11" s="171"/>
      <c r="M11" s="170"/>
      <c r="N11" s="170"/>
      <c r="O11" s="170"/>
      <c r="P11" s="170"/>
      <c r="Q11" s="170"/>
      <c r="R11" s="170"/>
      <c r="S11" s="170"/>
      <c r="T11" s="348" t="s">
        <v>330</v>
      </c>
      <c r="U11" s="170"/>
      <c r="V11" s="170"/>
      <c r="W11" s="170"/>
      <c r="X11" s="170"/>
      <c r="Y11" s="170"/>
      <c r="Z11" s="170"/>
      <c r="AA11" s="170"/>
      <c r="AB11" s="170"/>
      <c r="AC11" s="170"/>
      <c r="AD11" s="170"/>
      <c r="AE11" s="170"/>
      <c r="AF11" s="170"/>
      <c r="AG11" s="170"/>
      <c r="AH11" s="170"/>
      <c r="AI11" s="170"/>
    </row>
    <row r="12" spans="1:35">
      <c r="A12" s="297"/>
      <c r="B12" s="300" t="s">
        <v>331</v>
      </c>
      <c r="C12" s="301" t="s">
        <v>30</v>
      </c>
      <c r="D12" s="300" t="s">
        <v>2</v>
      </c>
      <c r="E12" s="384" t="s">
        <v>332</v>
      </c>
      <c r="F12" s="301" t="s">
        <v>333</v>
      </c>
      <c r="G12" s="301" t="s">
        <v>334</v>
      </c>
      <c r="H12" s="301" t="s">
        <v>335</v>
      </c>
      <c r="I12" s="301" t="s">
        <v>336</v>
      </c>
      <c r="J12" s="301" t="s">
        <v>337</v>
      </c>
      <c r="K12" s="301" t="s">
        <v>338</v>
      </c>
      <c r="L12" s="300" t="s">
        <v>339</v>
      </c>
      <c r="M12" s="302" t="s">
        <v>340</v>
      </c>
      <c r="N12" s="300" t="s">
        <v>341</v>
      </c>
      <c r="O12" s="302" t="s">
        <v>342</v>
      </c>
      <c r="P12" s="300" t="s">
        <v>343</v>
      </c>
      <c r="Q12" s="302" t="s">
        <v>344</v>
      </c>
      <c r="R12" s="300" t="s">
        <v>345</v>
      </c>
      <c r="S12" s="300" t="s">
        <v>25</v>
      </c>
      <c r="T12" s="349" t="s">
        <v>346</v>
      </c>
      <c r="U12" s="349" t="s">
        <v>347</v>
      </c>
      <c r="V12" s="349" t="s">
        <v>348</v>
      </c>
      <c r="W12" s="349" t="s">
        <v>349</v>
      </c>
      <c r="X12" s="349" t="s">
        <v>350</v>
      </c>
      <c r="Y12" s="349" t="s">
        <v>351</v>
      </c>
      <c r="Z12" s="349" t="s">
        <v>352</v>
      </c>
      <c r="AA12" s="349" t="s">
        <v>353</v>
      </c>
      <c r="AB12" s="349" t="s">
        <v>354</v>
      </c>
      <c r="AC12" s="349" t="s">
        <v>355</v>
      </c>
      <c r="AD12" s="349" t="s">
        <v>356</v>
      </c>
      <c r="AE12" s="349" t="s">
        <v>357</v>
      </c>
      <c r="AF12" s="349" t="s">
        <v>358</v>
      </c>
      <c r="AG12" s="350" t="s">
        <v>359</v>
      </c>
      <c r="AH12" s="350" t="s">
        <v>360</v>
      </c>
    </row>
    <row r="13" spans="1:35">
      <c r="B13" s="304">
        <f>+_xlfn.XLOOKUP($C13,'Leads Priorizados INT'!$B:$B,'Leads Priorizados INT'!$A:$A)</f>
        <v>85</v>
      </c>
      <c r="C13" s="297" t="s">
        <v>361</v>
      </c>
      <c r="D13" s="304" t="str">
        <f>+_xlfn.XLOOKUP($C13,'Leads Priorizados INT'!$B:$B,'Leads Priorizados INT'!$E:$E)</f>
        <v>4.1 Activado: en proceso de firma</v>
      </c>
      <c r="E13" s="304" t="s">
        <v>362</v>
      </c>
      <c r="F13" s="298" t="str">
        <f t="shared" ref="F13:G28" si="0">+IF(OR($D13=$B$3,$D13=$B$4,$D13=$B$5,$D13=$B$6),"Realizado","Sin comenzar")</f>
        <v>Realizado</v>
      </c>
      <c r="G13" s="298" t="str">
        <f t="shared" si="0"/>
        <v>Realizado</v>
      </c>
      <c r="H13" s="298" t="str">
        <f t="shared" ref="H13:H28" si="1">+IF($D13=$B$5,"Pendiente",IF($D13=$B$6,"Agendado",IF(OR($D13=$B$3,$D13=$B$4),"Realizado")))</f>
        <v>Realizado</v>
      </c>
      <c r="I13" s="298" t="str">
        <f t="shared" ref="I13:I28" si="2">+IF(OR($D13=$B$5,$D13=$B$6),"Sin comenzar",IF(OR($D13=$B$3,$D13=$B$4),"Realizado"))</f>
        <v>Realizado</v>
      </c>
      <c r="J13" s="298" t="str">
        <f t="shared" ref="J13:J19" si="3">+IF(OR($D13=$B$5,$D13=$B$6),"Sin comenzar",IF($D13=$B$3,"En curso",IF($D13=$B$4,"Realizado")))</f>
        <v>En curso</v>
      </c>
      <c r="K13" s="298" t="s">
        <v>311</v>
      </c>
      <c r="L13" s="298">
        <v>3</v>
      </c>
      <c r="M13" s="298">
        <v>1</v>
      </c>
      <c r="N13" s="298">
        <v>1</v>
      </c>
      <c r="O13" s="298">
        <v>0</v>
      </c>
      <c r="P13" s="298">
        <f>IFERROR(
COUNTIFS(Leads!$E$11:$E$5015,$C13,Leads!$I$11:$I$5015,"En curso")
+
COUNTIFS(Leads!$E$11:$E$5015,$C13,Leads!$I$11:$I$5015,"Venta realizada"),0)</f>
        <v>2</v>
      </c>
      <c r="Q13" s="298" t="s">
        <v>363</v>
      </c>
      <c r="R13" s="298">
        <f>IFERROR(
COUNTIFS(Leads!$E$11:$E$5015,$C13,Leads!$I$11:$I$5015,"Venta realizada"),0)</f>
        <v>0</v>
      </c>
      <c r="S13" s="298" t="str">
        <f>+C13</f>
        <v>OX-ONE NETWORKS SL</v>
      </c>
      <c r="T13" s="304" t="s">
        <v>364</v>
      </c>
      <c r="U13" s="304" t="s">
        <v>364</v>
      </c>
      <c r="V13" s="304" t="s">
        <v>364</v>
      </c>
      <c r="W13" s="304" t="s">
        <v>364</v>
      </c>
      <c r="X13" s="304" t="s">
        <v>364</v>
      </c>
      <c r="Y13" s="304" t="s">
        <v>364</v>
      </c>
      <c r="Z13" s="304" t="s">
        <v>364</v>
      </c>
      <c r="AA13" s="304" t="s">
        <v>364</v>
      </c>
      <c r="AB13" s="304" t="s">
        <v>364</v>
      </c>
      <c r="AC13" s="304" t="s">
        <v>364</v>
      </c>
      <c r="AD13" s="304" t="s">
        <v>364</v>
      </c>
      <c r="AE13" s="304" t="s">
        <v>364</v>
      </c>
      <c r="AF13" s="304" t="s">
        <v>364</v>
      </c>
      <c r="AG13" s="304" t="s">
        <v>364</v>
      </c>
      <c r="AH13" s="304" t="s">
        <v>364</v>
      </c>
    </row>
    <row r="14" spans="1:35">
      <c r="B14" s="304">
        <f>+_xlfn.XLOOKUP($C14,'Leads Priorizados INT'!$B:$B,'Leads Priorizados INT'!$A:$A)</f>
        <v>108</v>
      </c>
      <c r="C14" s="297" t="s">
        <v>365</v>
      </c>
      <c r="D14" s="304" t="str">
        <f>+_xlfn.XLOOKUP($C14,'Leads Priorizados INT'!$B:$B,'Leads Priorizados INT'!$E:$E)</f>
        <v>4.2 Activado: Firmado</v>
      </c>
      <c r="E14" s="304" t="s">
        <v>366</v>
      </c>
      <c r="F14" s="298" t="str">
        <f t="shared" si="0"/>
        <v>Realizado</v>
      </c>
      <c r="G14" s="298" t="str">
        <f t="shared" si="0"/>
        <v>Realizado</v>
      </c>
      <c r="H14" s="298" t="str">
        <f t="shared" si="1"/>
        <v>Realizado</v>
      </c>
      <c r="I14" s="298" t="str">
        <f t="shared" si="2"/>
        <v>Realizado</v>
      </c>
      <c r="J14" s="298" t="str">
        <f t="shared" si="3"/>
        <v>Realizado</v>
      </c>
      <c r="K14" s="298" t="s">
        <v>315</v>
      </c>
      <c r="L14" s="298">
        <v>19</v>
      </c>
      <c r="M14" s="298">
        <v>0.1</v>
      </c>
      <c r="N14" s="298">
        <v>11</v>
      </c>
      <c r="O14" s="298">
        <v>1</v>
      </c>
      <c r="P14" s="298">
        <f>IFERROR(
COUNTIFS(Leads!$E$11:$E$5015,$C14,Leads!$I$11:$I$5015,"En curso")
+
COUNTIFS(Leads!$E$11:$E$5015,$C14,Leads!$I$11:$I$5015,"Venta realizada"),0)</f>
        <v>4</v>
      </c>
      <c r="Q14" s="298">
        <v>0.5</v>
      </c>
      <c r="R14" s="298">
        <f>IFERROR(
COUNTIFS(Leads!$E$11:$E$5015,$C14,Leads!$I$11:$I$5015,"Venta realizada"),0)</f>
        <v>1</v>
      </c>
      <c r="S14" s="298" t="str">
        <f t="shared" ref="S14:S17" si="4">+B55</f>
        <v>MAXEN TECHNOLOGIES SL</v>
      </c>
      <c r="T14" s="304" t="s">
        <v>364</v>
      </c>
      <c r="U14" s="304" t="s">
        <v>367</v>
      </c>
      <c r="V14" s="304" t="s">
        <v>364</v>
      </c>
      <c r="W14" s="304" t="s">
        <v>364</v>
      </c>
      <c r="X14" s="304" t="s">
        <v>367</v>
      </c>
      <c r="Y14" s="304" t="s">
        <v>367</v>
      </c>
      <c r="Z14" s="304" t="s">
        <v>367</v>
      </c>
      <c r="AA14" s="304" t="s">
        <v>364</v>
      </c>
      <c r="AB14" s="304" t="s">
        <v>367</v>
      </c>
      <c r="AC14" s="304" t="s">
        <v>364</v>
      </c>
      <c r="AD14" s="304" t="s">
        <v>364</v>
      </c>
      <c r="AE14" s="304" t="s">
        <v>364</v>
      </c>
      <c r="AF14" s="304" t="s">
        <v>364</v>
      </c>
      <c r="AG14" s="304" t="s">
        <v>364</v>
      </c>
      <c r="AH14" s="304" t="s">
        <v>364</v>
      </c>
    </row>
    <row r="15" spans="1:35">
      <c r="B15" s="304">
        <f>+_xlfn.XLOOKUP($C15,'Leads Priorizados INT'!$B:$B,'Leads Priorizados INT'!$A:$A)</f>
        <v>114</v>
      </c>
      <c r="C15" s="297" t="s">
        <v>154</v>
      </c>
      <c r="D15" s="304" t="str">
        <f>+_xlfn.XLOOKUP($C15,'Leads Priorizados INT'!$B:$B,'Leads Priorizados INT'!$E:$E)</f>
        <v>4.2 Activado: Firmado</v>
      </c>
      <c r="E15" s="304" t="s">
        <v>368</v>
      </c>
      <c r="F15" s="298" t="str">
        <f t="shared" si="0"/>
        <v>Realizado</v>
      </c>
      <c r="G15" s="298" t="str">
        <f t="shared" si="0"/>
        <v>Realizado</v>
      </c>
      <c r="H15" s="298" t="str">
        <f t="shared" si="1"/>
        <v>Realizado</v>
      </c>
      <c r="I15" s="298" t="str">
        <f t="shared" si="2"/>
        <v>Realizado</v>
      </c>
      <c r="J15" s="298" t="str">
        <f t="shared" si="3"/>
        <v>Realizado</v>
      </c>
      <c r="K15" s="298" t="s">
        <v>369</v>
      </c>
      <c r="L15" s="298">
        <v>0</v>
      </c>
      <c r="M15" s="298" t="s">
        <v>363</v>
      </c>
      <c r="N15" s="298">
        <v>0</v>
      </c>
      <c r="O15" s="298" t="s">
        <v>363</v>
      </c>
      <c r="P15" s="298">
        <f>IFERROR(
COUNTIFS(Leads!$E$11:$E$5015,$C15,Leads!$I$11:$I$5015,"En curso")
+
COUNTIFS(Leads!$E$11:$E$5015,$C15,Leads!$I$11:$I$5015,"Venta realizada"),0)</f>
        <v>0</v>
      </c>
      <c r="Q15" s="298" t="s">
        <v>363</v>
      </c>
      <c r="R15" s="298">
        <f>IFERROR(
COUNTIFS(Leads!$E$11:$E$5015,$C15,Leads!$I$11:$I$5015,"Venta realizada"),0)</f>
        <v>0</v>
      </c>
      <c r="S15" s="298" t="str">
        <f t="shared" si="4"/>
        <v>PAPER LABS DESIGN ESP SL</v>
      </c>
      <c r="T15" s="304" t="s">
        <v>364</v>
      </c>
      <c r="U15" s="304" t="s">
        <v>364</v>
      </c>
      <c r="V15" s="304" t="s">
        <v>364</v>
      </c>
      <c r="W15" s="304" t="s">
        <v>364</v>
      </c>
      <c r="X15" s="304" t="s">
        <v>364</v>
      </c>
      <c r="Y15" s="304" t="s">
        <v>364</v>
      </c>
      <c r="Z15" s="304" t="s">
        <v>364</v>
      </c>
      <c r="AA15" s="304" t="s">
        <v>364</v>
      </c>
      <c r="AB15" s="304" t="s">
        <v>364</v>
      </c>
      <c r="AC15" s="304" t="s">
        <v>364</v>
      </c>
      <c r="AD15" s="304" t="s">
        <v>364</v>
      </c>
      <c r="AE15" s="304" t="s">
        <v>364</v>
      </c>
      <c r="AF15" s="304" t="s">
        <v>364</v>
      </c>
      <c r="AG15" s="304" t="s">
        <v>364</v>
      </c>
      <c r="AH15" s="304" t="s">
        <v>364</v>
      </c>
    </row>
    <row r="16" spans="1:35">
      <c r="B16" s="304">
        <f>+_xlfn.XLOOKUP($C16,'Leads Priorizados INT'!$B:$B,'Leads Priorizados INT'!$A:$A)</f>
        <v>147</v>
      </c>
      <c r="C16" s="297" t="s">
        <v>370</v>
      </c>
      <c r="D16" s="304" t="str">
        <f>+_xlfn.XLOOKUP($C16,'Leads Priorizados INT'!$B:$B,'Leads Priorizados INT'!$E:$E)</f>
        <v>4.2 Activado: Firmado</v>
      </c>
      <c r="E16" s="304" t="s">
        <v>371</v>
      </c>
      <c r="F16" s="298" t="str">
        <f t="shared" si="0"/>
        <v>Realizado</v>
      </c>
      <c r="G16" s="298" t="str">
        <f t="shared" si="0"/>
        <v>Realizado</v>
      </c>
      <c r="H16" s="298" t="str">
        <f t="shared" si="1"/>
        <v>Realizado</v>
      </c>
      <c r="I16" s="298" t="str">
        <f t="shared" si="2"/>
        <v>Realizado</v>
      </c>
      <c r="J16" s="298" t="str">
        <f t="shared" si="3"/>
        <v>Realizado</v>
      </c>
      <c r="K16" s="298" t="s">
        <v>315</v>
      </c>
      <c r="L16" s="298">
        <v>0</v>
      </c>
      <c r="M16" s="298">
        <v>0</v>
      </c>
      <c r="N16" s="298">
        <v>0</v>
      </c>
      <c r="O16" s="298" t="s">
        <v>363</v>
      </c>
      <c r="P16" s="298">
        <f>IFERROR(
COUNTIFS(Leads!$E$11:$E$5015,$C16,Leads!$I$11:$I$5015,"En curso")
+
COUNTIFS(Leads!$E$11:$E$5015,$C16,Leads!$I$11:$I$5015,"Venta realizada"),0)</f>
        <v>0</v>
      </c>
      <c r="Q16" s="298" t="s">
        <v>363</v>
      </c>
      <c r="R16" s="298">
        <f>IFERROR(
COUNTIFS(Leads!$E$11:$E$5015,$C16,Leads!$I$11:$I$5015,"Venta realizada"),0)</f>
        <v>0</v>
      </c>
      <c r="S16" s="298" t="str">
        <f t="shared" si="4"/>
        <v>DEITECO</v>
      </c>
      <c r="T16" s="304" t="s">
        <v>364</v>
      </c>
      <c r="U16" s="304" t="s">
        <v>367</v>
      </c>
      <c r="V16" s="304" t="s">
        <v>364</v>
      </c>
      <c r="W16" s="304" t="s">
        <v>364</v>
      </c>
      <c r="X16" s="304" t="s">
        <v>367</v>
      </c>
      <c r="Y16" s="304" t="s">
        <v>367</v>
      </c>
      <c r="Z16" s="304" t="s">
        <v>364</v>
      </c>
      <c r="AA16" s="304" t="s">
        <v>364</v>
      </c>
      <c r="AB16" s="304" t="s">
        <v>364</v>
      </c>
      <c r="AC16" s="304" t="s">
        <v>364</v>
      </c>
      <c r="AD16" s="304" t="s">
        <v>364</v>
      </c>
      <c r="AE16" s="304" t="s">
        <v>364</v>
      </c>
      <c r="AF16" s="304" t="s">
        <v>364</v>
      </c>
      <c r="AG16" s="304" t="s">
        <v>364</v>
      </c>
      <c r="AH16" s="304" t="s">
        <v>364</v>
      </c>
    </row>
    <row r="17" spans="1:35">
      <c r="B17" s="304">
        <f>+_xlfn.XLOOKUP($C17,'Leads Priorizados INT'!$B:$B,'Leads Priorizados INT'!$A:$A)</f>
        <v>148</v>
      </c>
      <c r="C17" s="297" t="s">
        <v>372</v>
      </c>
      <c r="D17" s="304" t="str">
        <f>+_xlfn.XLOOKUP($C17,'Leads Priorizados INT'!$B:$B,'Leads Priorizados INT'!$E:$E)</f>
        <v>4.2 Activado: Firmado</v>
      </c>
      <c r="E17" s="304" t="s">
        <v>373</v>
      </c>
      <c r="F17" s="298" t="str">
        <f t="shared" si="0"/>
        <v>Realizado</v>
      </c>
      <c r="G17" s="298" t="str">
        <f t="shared" si="0"/>
        <v>Realizado</v>
      </c>
      <c r="H17" s="298" t="str">
        <f t="shared" si="1"/>
        <v>Realizado</v>
      </c>
      <c r="I17" s="298" t="str">
        <f t="shared" si="2"/>
        <v>Realizado</v>
      </c>
      <c r="J17" s="298" t="str">
        <f t="shared" si="3"/>
        <v>Realizado</v>
      </c>
      <c r="K17" s="298" t="s">
        <v>315</v>
      </c>
      <c r="L17" s="298">
        <v>9</v>
      </c>
      <c r="M17" s="298">
        <v>1</v>
      </c>
      <c r="N17" s="298">
        <v>4</v>
      </c>
      <c r="O17" s="298">
        <v>1</v>
      </c>
      <c r="P17" s="298">
        <f>IFERROR(
COUNTIFS(Leads!$E$11:$E$5015,$C17,Leads!$I$11:$I$5015,"En curso")
+
COUNTIFS(Leads!$E$11:$E$5015,$C17,Leads!$I$11:$I$5015,"Venta realizada"),0)</f>
        <v>5</v>
      </c>
      <c r="Q17" s="298">
        <v>0</v>
      </c>
      <c r="R17" s="298">
        <f>IFERROR(
COUNTIFS(Leads!$E$11:$E$5015,$C17,Leads!$I$11:$I$5015,"Venta realizada"),0)</f>
        <v>4</v>
      </c>
      <c r="S17" s="298" t="str">
        <f t="shared" si="4"/>
        <v>COVERNET</v>
      </c>
      <c r="T17" s="304" t="s">
        <v>364</v>
      </c>
      <c r="U17" s="304" t="s">
        <v>367</v>
      </c>
      <c r="V17" s="304" t="s">
        <v>364</v>
      </c>
      <c r="W17" s="304" t="s">
        <v>364</v>
      </c>
      <c r="X17" s="304" t="s">
        <v>367</v>
      </c>
      <c r="Y17" s="304" t="s">
        <v>367</v>
      </c>
      <c r="Z17" s="304" t="s">
        <v>367</v>
      </c>
      <c r="AA17" s="304" t="s">
        <v>364</v>
      </c>
      <c r="AB17" s="304" t="s">
        <v>367</v>
      </c>
      <c r="AC17" s="304" t="s">
        <v>364</v>
      </c>
      <c r="AD17" s="304" t="s">
        <v>364</v>
      </c>
      <c r="AE17" s="304" t="s">
        <v>364</v>
      </c>
      <c r="AF17" s="304" t="s">
        <v>364</v>
      </c>
      <c r="AG17" s="304" t="s">
        <v>364</v>
      </c>
      <c r="AH17" s="304" t="s">
        <v>364</v>
      </c>
    </row>
    <row r="18" spans="1:35">
      <c r="B18" s="304">
        <f>+_xlfn.XLOOKUP($C18,'Leads Priorizados INT'!$B:$B,'Leads Priorizados INT'!$A:$A)</f>
        <v>654</v>
      </c>
      <c r="C18" s="297" t="s">
        <v>375</v>
      </c>
      <c r="D18" s="304" t="str">
        <f>+_xlfn.XLOOKUP($C18,'Leads Priorizados INT'!$B:$B,'Leads Priorizados INT'!$E:$E)</f>
        <v>4.2 Activado: Firmado</v>
      </c>
      <c r="E18" s="304" t="s">
        <v>34824</v>
      </c>
      <c r="F18" s="298" t="str">
        <f t="shared" si="0"/>
        <v>Realizado</v>
      </c>
      <c r="G18" s="298" t="str">
        <f t="shared" si="0"/>
        <v>Realizado</v>
      </c>
      <c r="H18" s="298" t="str">
        <f t="shared" si="1"/>
        <v>Realizado</v>
      </c>
      <c r="I18" s="298" t="str">
        <f t="shared" si="2"/>
        <v>Realizado</v>
      </c>
      <c r="J18" s="298" t="str">
        <f t="shared" si="3"/>
        <v>Realizado</v>
      </c>
      <c r="K18" s="298" t="s">
        <v>315</v>
      </c>
      <c r="L18" s="298">
        <v>0</v>
      </c>
      <c r="M18" s="298" t="s">
        <v>363</v>
      </c>
      <c r="N18" s="298">
        <v>0</v>
      </c>
      <c r="O18" s="298" t="s">
        <v>363</v>
      </c>
      <c r="P18" s="298">
        <f>IFERROR(
COUNTIFS(Leads!$E$11:$E$5015,$C18,Leads!$I$11:$I$5015,"En curso")
+
COUNTIFS(Leads!$E$11:$E$5015,$C18,Leads!$I$11:$I$5015,"Venta realizada"),0)</f>
        <v>0</v>
      </c>
      <c r="Q18" s="298" t="s">
        <v>363</v>
      </c>
      <c r="R18" s="298">
        <f>IFERROR(
COUNTIFS(Leads!$E$11:$E$5015,$C18,Leads!$I$11:$I$5015,"Venta realizada"),0)</f>
        <v>0</v>
      </c>
      <c r="S18" s="298" t="str">
        <f>+C18</f>
        <v>SICTEMAS SERVICIOS INFORMATICOS INTEGRALES</v>
      </c>
      <c r="T18" s="304" t="s">
        <v>364</v>
      </c>
      <c r="U18" s="304" t="s">
        <v>364</v>
      </c>
      <c r="V18" s="304" t="s">
        <v>364</v>
      </c>
      <c r="W18" s="304" t="s">
        <v>364</v>
      </c>
      <c r="X18" s="304" t="s">
        <v>364</v>
      </c>
      <c r="Y18" s="304" t="s">
        <v>364</v>
      </c>
      <c r="Z18" s="304" t="s">
        <v>364</v>
      </c>
      <c r="AA18" s="304" t="s">
        <v>364</v>
      </c>
      <c r="AB18" s="304" t="s">
        <v>364</v>
      </c>
      <c r="AC18" s="304" t="s">
        <v>364</v>
      </c>
      <c r="AD18" s="304" t="s">
        <v>364</v>
      </c>
      <c r="AE18" s="304" t="s">
        <v>364</v>
      </c>
      <c r="AF18" s="304" t="s">
        <v>364</v>
      </c>
      <c r="AG18" s="304" t="s">
        <v>364</v>
      </c>
      <c r="AH18" s="304" t="s">
        <v>364</v>
      </c>
    </row>
    <row r="19" spans="1:35">
      <c r="B19" s="304">
        <f>+_xlfn.XLOOKUP($C19,'Leads Priorizados INT'!$B:$B,'Leads Priorizados INT'!$A:$A)</f>
        <v>668</v>
      </c>
      <c r="C19" s="297" t="s">
        <v>44</v>
      </c>
      <c r="D19" s="304" t="str">
        <f>+_xlfn.XLOOKUP($C19,'Leads Priorizados INT'!$B:$B,'Leads Priorizados INT'!$E:$E)</f>
        <v>4.1 Activado: en proceso de firma</v>
      </c>
      <c r="E19" s="304" t="s">
        <v>376</v>
      </c>
      <c r="F19" s="298" t="str">
        <f t="shared" si="0"/>
        <v>Realizado</v>
      </c>
      <c r="G19" s="298" t="str">
        <f t="shared" si="0"/>
        <v>Realizado</v>
      </c>
      <c r="H19" s="298" t="str">
        <f t="shared" si="1"/>
        <v>Realizado</v>
      </c>
      <c r="I19" s="298" t="str">
        <f t="shared" si="2"/>
        <v>Realizado</v>
      </c>
      <c r="J19" s="298" t="str">
        <f t="shared" si="3"/>
        <v>En curso</v>
      </c>
      <c r="K19" s="298" t="s">
        <v>377</v>
      </c>
      <c r="L19" s="298">
        <v>4</v>
      </c>
      <c r="M19" s="298" t="s">
        <v>363</v>
      </c>
      <c r="N19" s="298">
        <v>0</v>
      </c>
      <c r="O19" s="298" t="s">
        <v>363</v>
      </c>
      <c r="P19" s="298">
        <f>IFERROR(
COUNTIFS(Leads!$E$11:$E$5015,$C19,Leads!$I$11:$I$5015,"En curso")
+
COUNTIFS(Leads!$E$11:$E$5015,$C19,Leads!$I$11:$I$5015,"Venta realizada"),0)</f>
        <v>2</v>
      </c>
      <c r="Q19" s="298" t="s">
        <v>363</v>
      </c>
      <c r="R19" s="298">
        <f>IFERROR(
COUNTIFS(Leads!$E$11:$E$5015,$C19,Leads!$I$11:$I$5015,"Venta realizada"),0)</f>
        <v>0</v>
      </c>
      <c r="S19" s="298" t="str">
        <f>+C19</f>
        <v>Dataqu</v>
      </c>
      <c r="T19" s="304" t="s">
        <v>364</v>
      </c>
      <c r="U19" s="304" t="s">
        <v>364</v>
      </c>
      <c r="V19" s="304" t="s">
        <v>364</v>
      </c>
      <c r="W19" s="304" t="s">
        <v>364</v>
      </c>
      <c r="X19" s="304" t="s">
        <v>364</v>
      </c>
      <c r="Y19" s="304" t="s">
        <v>364</v>
      </c>
      <c r="Z19" s="304" t="s">
        <v>364</v>
      </c>
      <c r="AA19" s="304" t="s">
        <v>364</v>
      </c>
      <c r="AB19" s="304" t="s">
        <v>364</v>
      </c>
      <c r="AC19" s="304" t="s">
        <v>364</v>
      </c>
      <c r="AD19" s="304" t="s">
        <v>364</v>
      </c>
      <c r="AE19" s="304" t="s">
        <v>364</v>
      </c>
      <c r="AF19" s="304" t="s">
        <v>364</v>
      </c>
      <c r="AG19" s="304" t="s">
        <v>364</v>
      </c>
      <c r="AH19" s="304" t="s">
        <v>364</v>
      </c>
    </row>
    <row r="20" spans="1:35" s="388" customFormat="1">
      <c r="A20" s="387"/>
      <c r="B20" s="304">
        <f>+_xlfn.XLOOKUP($C20,'Leads Priorizados INT'!$B:$B,'Leads Priorizados INT'!$A:$A)</f>
        <v>669</v>
      </c>
      <c r="C20" s="388" t="s">
        <v>34831</v>
      </c>
      <c r="D20" s="389" t="str">
        <f>+_xlfn.XLOOKUP($C20,'Leads Priorizados INT'!$B:$B,'Leads Priorizados INT'!$E:$E)</f>
        <v>4.1 Activado: en proceso de firma</v>
      </c>
      <c r="E20" s="304" t="s">
        <v>34832</v>
      </c>
      <c r="F20" s="390" t="str">
        <f t="shared" si="0"/>
        <v>Realizado</v>
      </c>
      <c r="G20" s="298" t="str">
        <f t="shared" si="0"/>
        <v>Realizado</v>
      </c>
      <c r="H20" s="298" t="str">
        <f t="shared" si="1"/>
        <v>Realizado</v>
      </c>
      <c r="I20" s="298" t="str">
        <f t="shared" si="2"/>
        <v>Realizado</v>
      </c>
      <c r="J20" s="298" t="str">
        <f t="shared" ref="J20:J46" si="5">+IF(OR($D20=$B$5,$D20=$B$6),"Sin comenzar",IF($D20=$B$3,"En curso",IF($D20=$B$4,"Realizado")))</f>
        <v>En curso</v>
      </c>
      <c r="K20" s="390" t="s">
        <v>377</v>
      </c>
      <c r="L20" s="390">
        <v>0</v>
      </c>
      <c r="M20" s="352" t="s">
        <v>363</v>
      </c>
      <c r="N20" s="390">
        <v>0</v>
      </c>
      <c r="O20" s="352" t="s">
        <v>363</v>
      </c>
      <c r="P20" s="298">
        <f>IFERROR(
COUNTIFS(Leads!$E$11:$E$5015,$C20,Leads!$I$11:$I$5015,"En curso")
+
COUNTIFS(Leads!$E$11:$E$5015,$C20,Leads!$I$11:$I$5015,"Venta realizada"),0)</f>
        <v>0</v>
      </c>
      <c r="Q20" s="352" t="s">
        <v>363</v>
      </c>
      <c r="R20" s="298">
        <f>IFERROR(
COUNTIFS(Leads!$E$11:$E$5015,$C20,Leads!$I$11:$I$5015,"Venta realizada"),0)</f>
        <v>0</v>
      </c>
      <c r="S20" s="390" t="s">
        <v>378</v>
      </c>
      <c r="T20" s="389" t="s">
        <v>364</v>
      </c>
      <c r="U20" s="389" t="s">
        <v>364</v>
      </c>
      <c r="V20" s="389" t="s">
        <v>364</v>
      </c>
      <c r="W20" s="389" t="s">
        <v>364</v>
      </c>
      <c r="X20" s="389" t="s">
        <v>364</v>
      </c>
      <c r="Y20" s="389" t="s">
        <v>364</v>
      </c>
      <c r="Z20" s="389" t="s">
        <v>364</v>
      </c>
      <c r="AA20" s="389" t="s">
        <v>364</v>
      </c>
      <c r="AB20" s="389" t="s">
        <v>364</v>
      </c>
      <c r="AC20" s="389" t="s">
        <v>364</v>
      </c>
      <c r="AD20" s="389" t="s">
        <v>364</v>
      </c>
      <c r="AE20" s="389" t="s">
        <v>364</v>
      </c>
      <c r="AF20" s="389" t="s">
        <v>364</v>
      </c>
      <c r="AG20" s="389" t="s">
        <v>364</v>
      </c>
      <c r="AH20" s="389" t="s">
        <v>364</v>
      </c>
    </row>
    <row r="21" spans="1:35">
      <c r="B21" s="304">
        <f>+_xlfn.XLOOKUP($C21,'Leads Priorizados INT'!$B:$B,'Leads Priorizados INT'!$A:$A)</f>
        <v>670</v>
      </c>
      <c r="C21" s="297" t="s">
        <v>379</v>
      </c>
      <c r="D21" s="304" t="str">
        <f>+_xlfn.XLOOKUP($C21,'Leads Priorizados INT'!$B:$B,'Leads Priorizados INT'!$E:$E)</f>
        <v>4.1 Activado: en proceso de firma</v>
      </c>
      <c r="E21" s="304" t="s">
        <v>380</v>
      </c>
      <c r="F21" s="298" t="str">
        <f t="shared" si="0"/>
        <v>Realizado</v>
      </c>
      <c r="G21" s="298" t="str">
        <f t="shared" si="0"/>
        <v>Realizado</v>
      </c>
      <c r="H21" s="298" t="str">
        <f t="shared" si="1"/>
        <v>Realizado</v>
      </c>
      <c r="I21" s="298" t="str">
        <f t="shared" si="2"/>
        <v>Realizado</v>
      </c>
      <c r="J21" s="298" t="str">
        <f t="shared" si="5"/>
        <v>En curso</v>
      </c>
      <c r="K21" s="298" t="s">
        <v>311</v>
      </c>
      <c r="L21" s="298">
        <v>1</v>
      </c>
      <c r="M21" s="298">
        <v>0</v>
      </c>
      <c r="N21" s="298">
        <v>0</v>
      </c>
      <c r="O21" s="298" t="s">
        <v>363</v>
      </c>
      <c r="P21" s="298">
        <v>1</v>
      </c>
      <c r="Q21" s="298" t="s">
        <v>363</v>
      </c>
      <c r="R21" s="298">
        <f>IFERROR(
COUNTIFS(Leads!$E$11:$E$5015,$C21,Leads!$I$11:$I$5015,"Venta realizada"),0)</f>
        <v>0</v>
      </c>
      <c r="S21" s="298" t="str">
        <f>+C21</f>
        <v>DuoIT</v>
      </c>
      <c r="T21" s="304" t="s">
        <v>364</v>
      </c>
      <c r="U21" s="304" t="s">
        <v>364</v>
      </c>
      <c r="V21" s="304" t="s">
        <v>364</v>
      </c>
      <c r="W21" s="304" t="s">
        <v>364</v>
      </c>
      <c r="X21" s="304" t="s">
        <v>364</v>
      </c>
      <c r="Y21" s="304" t="s">
        <v>364</v>
      </c>
      <c r="Z21" s="304" t="s">
        <v>364</v>
      </c>
      <c r="AA21" s="304" t="s">
        <v>364</v>
      </c>
      <c r="AB21" s="304" t="s">
        <v>364</v>
      </c>
      <c r="AC21" s="304" t="s">
        <v>364</v>
      </c>
      <c r="AD21" s="304" t="s">
        <v>364</v>
      </c>
      <c r="AE21" s="304" t="s">
        <v>364</v>
      </c>
      <c r="AF21" s="304" t="s">
        <v>364</v>
      </c>
      <c r="AG21" s="304" t="s">
        <v>364</v>
      </c>
      <c r="AH21" s="304" t="s">
        <v>364</v>
      </c>
    </row>
    <row r="22" spans="1:35">
      <c r="A22" s="294" t="s">
        <v>3924</v>
      </c>
      <c r="B22" s="304">
        <f>+_xlfn.XLOOKUP($C22,'Leads Priorizados INT'!$B:$B,'Leads Priorizados INT'!$A:$A)</f>
        <v>702</v>
      </c>
      <c r="C22" s="297" t="s">
        <v>137</v>
      </c>
      <c r="D22" s="304" t="str">
        <f>+_xlfn.XLOOKUP($C22,'Leads Priorizados INT'!$B:$B,'Leads Priorizados INT'!$E:$E)</f>
        <v>3.3 Interés confirmado: on hold</v>
      </c>
      <c r="E22" s="304" t="s">
        <v>381</v>
      </c>
      <c r="F22" s="298" t="str">
        <f t="shared" si="0"/>
        <v>Sin comenzar</v>
      </c>
      <c r="G22" s="298" t="str">
        <f t="shared" si="0"/>
        <v>Sin comenzar</v>
      </c>
      <c r="H22" s="298" t="b">
        <f t="shared" si="1"/>
        <v>0</v>
      </c>
      <c r="I22" s="298" t="b">
        <f t="shared" si="2"/>
        <v>0</v>
      </c>
      <c r="J22" s="298" t="b">
        <f t="shared" si="5"/>
        <v>0</v>
      </c>
      <c r="K22" s="298" t="s">
        <v>364</v>
      </c>
      <c r="L22" s="298" t="s">
        <v>364</v>
      </c>
      <c r="M22" s="298" t="s">
        <v>364</v>
      </c>
      <c r="N22" s="298" t="s">
        <v>364</v>
      </c>
      <c r="O22" s="298" t="s">
        <v>364</v>
      </c>
      <c r="P22" s="298" t="s">
        <v>364</v>
      </c>
      <c r="Q22" s="298" t="s">
        <v>364</v>
      </c>
      <c r="R22" s="298" t="s">
        <v>364</v>
      </c>
      <c r="S22" s="298" t="str">
        <f>+B64</f>
        <v>INFORNET SOLUCIONES INFORMATICAS S.L</v>
      </c>
      <c r="T22" s="304" t="s">
        <v>364</v>
      </c>
      <c r="U22" s="304" t="s">
        <v>364</v>
      </c>
      <c r="V22" s="304" t="s">
        <v>364</v>
      </c>
      <c r="W22" s="304" t="s">
        <v>364</v>
      </c>
      <c r="X22" s="304" t="s">
        <v>364</v>
      </c>
      <c r="Y22" s="304" t="s">
        <v>364</v>
      </c>
      <c r="Z22" s="304" t="s">
        <v>364</v>
      </c>
      <c r="AA22" s="304" t="s">
        <v>364</v>
      </c>
      <c r="AB22" s="304" t="s">
        <v>364</v>
      </c>
      <c r="AC22" s="304" t="s">
        <v>364</v>
      </c>
      <c r="AD22" s="304" t="s">
        <v>364</v>
      </c>
      <c r="AE22" s="304" t="s">
        <v>364</v>
      </c>
      <c r="AF22" s="304" t="s">
        <v>364</v>
      </c>
      <c r="AG22" s="304" t="s">
        <v>364</v>
      </c>
      <c r="AH22" s="304" t="s">
        <v>364</v>
      </c>
    </row>
    <row r="23" spans="1:35">
      <c r="B23" s="304">
        <f>+_xlfn.XLOOKUP($C23,'Leads Priorizados INT'!$B:$B,'Leads Priorizados INT'!$A:$A)</f>
        <v>736</v>
      </c>
      <c r="C23" s="297" t="s">
        <v>382</v>
      </c>
      <c r="D23" s="304" t="str">
        <f>+_xlfn.XLOOKUP($C23,'Leads Priorizados INT'!$B:$B,'Leads Priorizados INT'!$E:$E)</f>
        <v>4.1 Activado: en proceso de firma</v>
      </c>
      <c r="E23" s="304" t="s">
        <v>383</v>
      </c>
      <c r="F23" s="298" t="str">
        <f t="shared" si="0"/>
        <v>Realizado</v>
      </c>
      <c r="G23" s="298" t="str">
        <f t="shared" si="0"/>
        <v>Realizado</v>
      </c>
      <c r="H23" s="298" t="str">
        <f t="shared" si="1"/>
        <v>Realizado</v>
      </c>
      <c r="I23" s="298" t="str">
        <f t="shared" si="2"/>
        <v>Realizado</v>
      </c>
      <c r="J23" s="298" t="str">
        <f t="shared" si="5"/>
        <v>En curso</v>
      </c>
      <c r="K23" s="298" t="s">
        <v>311</v>
      </c>
      <c r="L23" s="298">
        <v>0</v>
      </c>
      <c r="M23" s="298" t="s">
        <v>363</v>
      </c>
      <c r="N23" s="298">
        <v>0</v>
      </c>
      <c r="O23" s="298" t="s">
        <v>363</v>
      </c>
      <c r="P23" s="298">
        <f>IFERROR(
COUNTIFS(Leads!$E$11:$E$5015,$C23,Leads!$I$11:$I$5015,"En curso")
+
COUNTIFS(Leads!$E$11:$E$5015,$C23,Leads!$I$11:$I$5015,"Venta realizada"),0)</f>
        <v>0</v>
      </c>
      <c r="Q23" s="298" t="s">
        <v>363</v>
      </c>
      <c r="R23" s="298">
        <f>IFERROR(
COUNTIFS(Leads!$E$11:$E$5015,$C23,Leads!$I$11:$I$5015,"Venta realizada"),0)</f>
        <v>0</v>
      </c>
      <c r="S23" s="298" t="str">
        <f>+C23</f>
        <v>FEDESOFT SL</v>
      </c>
      <c r="T23" s="304" t="s">
        <v>364</v>
      </c>
      <c r="U23" s="304" t="s">
        <v>364</v>
      </c>
      <c r="V23" s="304" t="s">
        <v>364</v>
      </c>
      <c r="W23" s="304" t="s">
        <v>364</v>
      </c>
      <c r="X23" s="304" t="s">
        <v>364</v>
      </c>
      <c r="Y23" s="304" t="s">
        <v>364</v>
      </c>
      <c r="Z23" s="304" t="s">
        <v>364</v>
      </c>
      <c r="AA23" s="304" t="s">
        <v>364</v>
      </c>
      <c r="AB23" s="304" t="s">
        <v>364</v>
      </c>
      <c r="AC23" s="304" t="s">
        <v>364</v>
      </c>
      <c r="AD23" s="304" t="s">
        <v>364</v>
      </c>
      <c r="AE23" s="304" t="s">
        <v>364</v>
      </c>
      <c r="AF23" s="304" t="s">
        <v>364</v>
      </c>
      <c r="AG23" s="304" t="s">
        <v>364</v>
      </c>
      <c r="AH23" s="304" t="s">
        <v>364</v>
      </c>
    </row>
    <row r="24" spans="1:35">
      <c r="B24" s="304">
        <f>+_xlfn.XLOOKUP($C24,'Leads Priorizados INT'!$B:$B,'Leads Priorizados INT'!$A:$A)</f>
        <v>757</v>
      </c>
      <c r="C24" s="297" t="s">
        <v>384</v>
      </c>
      <c r="D24" s="304" t="str">
        <f>+_xlfn.XLOOKUP($C24,'Leads Priorizados INT'!$B:$B,'Leads Priorizados INT'!$E:$E)</f>
        <v>4.1 Activado: en proceso de firma</v>
      </c>
      <c r="E24" s="304" t="s">
        <v>383</v>
      </c>
      <c r="F24" s="298" t="str">
        <f t="shared" si="0"/>
        <v>Realizado</v>
      </c>
      <c r="G24" s="298" t="str">
        <f t="shared" si="0"/>
        <v>Realizado</v>
      </c>
      <c r="H24" s="298" t="str">
        <f t="shared" si="1"/>
        <v>Realizado</v>
      </c>
      <c r="I24" s="298" t="str">
        <f t="shared" si="2"/>
        <v>Realizado</v>
      </c>
      <c r="J24" s="298" t="str">
        <f t="shared" si="5"/>
        <v>En curso</v>
      </c>
      <c r="K24" s="298" t="s">
        <v>311</v>
      </c>
      <c r="L24" s="298">
        <v>0</v>
      </c>
      <c r="M24" s="298" t="s">
        <v>363</v>
      </c>
      <c r="N24" s="298">
        <v>0</v>
      </c>
      <c r="O24" s="298" t="s">
        <v>363</v>
      </c>
      <c r="P24" s="298">
        <f>IFERROR(
COUNTIFS(Leads!$E$11:$E$5015,$C24,Leads!$I$11:$I$5015,"En curso")
+
COUNTIFS(Leads!$E$11:$E$5015,$C24,Leads!$I$11:$I$5015,"Venta realizada"),0)</f>
        <v>0</v>
      </c>
      <c r="Q24" s="298" t="s">
        <v>363</v>
      </c>
      <c r="R24" s="298">
        <f>IFERROR(
COUNTIFS(Leads!$E$11:$E$5015,$C24,Leads!$I$11:$I$5015,"Venta realizada"),0)</f>
        <v>0</v>
      </c>
      <c r="S24" s="298" t="str">
        <f>+C24</f>
        <v>INFORNET SOLUCIONES INFORMATICAS S.L</v>
      </c>
      <c r="T24" s="304" t="s">
        <v>364</v>
      </c>
      <c r="U24" s="304" t="s">
        <v>364</v>
      </c>
      <c r="V24" s="304" t="s">
        <v>364</v>
      </c>
      <c r="W24" s="304" t="s">
        <v>364</v>
      </c>
      <c r="X24" s="304" t="s">
        <v>364</v>
      </c>
      <c r="Y24" s="304" t="s">
        <v>364</v>
      </c>
      <c r="Z24" s="304" t="s">
        <v>364</v>
      </c>
      <c r="AA24" s="304" t="s">
        <v>364</v>
      </c>
      <c r="AB24" s="304" t="s">
        <v>364</v>
      </c>
      <c r="AC24" s="304" t="s">
        <v>364</v>
      </c>
      <c r="AD24" s="304" t="s">
        <v>364</v>
      </c>
      <c r="AE24" s="304" t="s">
        <v>364</v>
      </c>
      <c r="AF24" s="304" t="s">
        <v>364</v>
      </c>
      <c r="AG24" s="304" t="s">
        <v>364</v>
      </c>
      <c r="AH24" s="304" t="s">
        <v>364</v>
      </c>
    </row>
    <row r="25" spans="1:35">
      <c r="B25" s="304">
        <f>+_xlfn.XLOOKUP($C25,'Leads Priorizados INT'!$B:$B,'Leads Priorizados INT'!$A:$A)</f>
        <v>919</v>
      </c>
      <c r="C25" s="297" t="s">
        <v>126</v>
      </c>
      <c r="D25" s="304" t="str">
        <f>+_xlfn.XLOOKUP($C25,'Leads Priorizados INT'!$B:$B,'Leads Priorizados INT'!$E:$E)</f>
        <v>4.1 Activado: en proceso de firma</v>
      </c>
      <c r="E25" s="304" t="s">
        <v>34830</v>
      </c>
      <c r="F25" s="298" t="str">
        <f t="shared" si="0"/>
        <v>Realizado</v>
      </c>
      <c r="G25" s="298" t="str">
        <f t="shared" si="0"/>
        <v>Realizado</v>
      </c>
      <c r="H25" s="298" t="str">
        <f t="shared" si="1"/>
        <v>Realizado</v>
      </c>
      <c r="I25" s="298" t="str">
        <f t="shared" si="2"/>
        <v>Realizado</v>
      </c>
      <c r="J25" s="298" t="str">
        <f t="shared" si="5"/>
        <v>En curso</v>
      </c>
      <c r="K25" s="298" t="s">
        <v>369</v>
      </c>
      <c r="L25" s="298" t="s">
        <v>364</v>
      </c>
      <c r="M25" s="298" t="s">
        <v>364</v>
      </c>
      <c r="N25" s="298" t="s">
        <v>364</v>
      </c>
      <c r="O25" s="298" t="s">
        <v>364</v>
      </c>
      <c r="P25" s="298" t="s">
        <v>364</v>
      </c>
      <c r="Q25" s="298" t="s">
        <v>364</v>
      </c>
      <c r="R25" s="298" t="s">
        <v>364</v>
      </c>
      <c r="S25" s="298" t="str">
        <f t="shared" ref="S25" si="6">+B68</f>
        <v>Cobitratel</v>
      </c>
      <c r="T25" s="304" t="s">
        <v>364</v>
      </c>
      <c r="U25" s="304" t="s">
        <v>364</v>
      </c>
      <c r="V25" s="304" t="s">
        <v>364</v>
      </c>
      <c r="W25" s="304" t="s">
        <v>364</v>
      </c>
      <c r="X25" s="304" t="s">
        <v>364</v>
      </c>
      <c r="Y25" s="304" t="s">
        <v>364</v>
      </c>
      <c r="Z25" s="304" t="s">
        <v>364</v>
      </c>
      <c r="AA25" s="304" t="s">
        <v>364</v>
      </c>
      <c r="AB25" s="304" t="s">
        <v>364</v>
      </c>
      <c r="AC25" s="304" t="s">
        <v>364</v>
      </c>
      <c r="AD25" s="304" t="s">
        <v>364</v>
      </c>
      <c r="AE25" s="304" t="s">
        <v>364</v>
      </c>
      <c r="AF25" s="304" t="s">
        <v>364</v>
      </c>
      <c r="AG25" s="304" t="s">
        <v>364</v>
      </c>
      <c r="AH25" s="304" t="s">
        <v>364</v>
      </c>
    </row>
    <row r="26" spans="1:35">
      <c r="B26" s="304">
        <f>+_xlfn.XLOOKUP($C26,'Leads Priorizados INT'!$B:$B,'Leads Priorizados INT'!$A:$A)</f>
        <v>1381</v>
      </c>
      <c r="C26" s="297" t="s">
        <v>386</v>
      </c>
      <c r="D26" s="304" t="str">
        <f>+_xlfn.XLOOKUP($C26,'Leads Priorizados INT'!$B:$B,'Leads Priorizados INT'!$E:$E)</f>
        <v>98. Churn</v>
      </c>
      <c r="E26" s="304" t="s">
        <v>34829</v>
      </c>
      <c r="F26" s="298" t="str">
        <f t="shared" si="0"/>
        <v>Sin comenzar</v>
      </c>
      <c r="G26" s="298" t="str">
        <f t="shared" si="0"/>
        <v>Sin comenzar</v>
      </c>
      <c r="H26" s="298" t="b">
        <f t="shared" si="1"/>
        <v>0</v>
      </c>
      <c r="I26" s="298" t="b">
        <f t="shared" si="2"/>
        <v>0</v>
      </c>
      <c r="J26" s="298" t="b">
        <f t="shared" si="5"/>
        <v>0</v>
      </c>
      <c r="K26" s="298" t="s">
        <v>311</v>
      </c>
      <c r="L26" s="298">
        <v>0</v>
      </c>
      <c r="M26" s="298" t="s">
        <v>363</v>
      </c>
      <c r="N26" s="298">
        <v>0</v>
      </c>
      <c r="O26" s="298" t="s">
        <v>363</v>
      </c>
      <c r="P26" s="298">
        <f>IFERROR(
COUNTIFS(Leads!$E$11:$E$5015,$C26,Leads!$I$11:$I$5015,"En curso")
+
COUNTIFS(Leads!$E$11:$E$5015,$C26,Leads!$I$11:$I$5015,"Venta realizada"),0)</f>
        <v>0</v>
      </c>
      <c r="Q26" s="298" t="s">
        <v>363</v>
      </c>
      <c r="R26" s="298">
        <f>IFERROR(
COUNTIFS(Leads!$E$11:$E$5015,$C26,Leads!$I$11:$I$5015,"Venta realizada"),0)</f>
        <v>0</v>
      </c>
      <c r="S26" s="298" t="str">
        <f t="shared" ref="S26:S30" si="7">+C26</f>
        <v>LOOMIS SPAIN DIGITAL SERVICES SL.</v>
      </c>
      <c r="T26" s="304" t="s">
        <v>364</v>
      </c>
      <c r="U26" s="304" t="s">
        <v>364</v>
      </c>
      <c r="V26" s="304" t="s">
        <v>364</v>
      </c>
      <c r="W26" s="304" t="s">
        <v>364</v>
      </c>
      <c r="X26" s="304" t="s">
        <v>364</v>
      </c>
      <c r="Y26" s="304" t="s">
        <v>364</v>
      </c>
      <c r="Z26" s="304" t="s">
        <v>364</v>
      </c>
      <c r="AA26" s="304" t="s">
        <v>364</v>
      </c>
      <c r="AB26" s="304" t="s">
        <v>364</v>
      </c>
      <c r="AC26" s="304" t="s">
        <v>364</v>
      </c>
      <c r="AD26" s="304" t="s">
        <v>364</v>
      </c>
      <c r="AE26" s="304" t="s">
        <v>364</v>
      </c>
      <c r="AF26" s="304" t="s">
        <v>364</v>
      </c>
      <c r="AG26" s="304" t="s">
        <v>364</v>
      </c>
      <c r="AH26" s="304" t="s">
        <v>364</v>
      </c>
    </row>
    <row r="27" spans="1:35">
      <c r="B27" s="304">
        <f>+_xlfn.XLOOKUP($C27,'Leads Priorizados INT'!$B:$B,'Leads Priorizados INT'!$A:$A)</f>
        <v>1431</v>
      </c>
      <c r="C27" s="297" t="s">
        <v>387</v>
      </c>
      <c r="D27" s="304" t="str">
        <f>+_xlfn.XLOOKUP($C27,'Leads Priorizados INT'!$B:$B,'Leads Priorizados INT'!$E:$E)</f>
        <v>4.1 Activado: en proceso de firma</v>
      </c>
      <c r="E27" s="304" t="s">
        <v>380</v>
      </c>
      <c r="F27" s="298" t="str">
        <f t="shared" si="0"/>
        <v>Realizado</v>
      </c>
      <c r="G27" s="298" t="str">
        <f t="shared" si="0"/>
        <v>Realizado</v>
      </c>
      <c r="H27" s="298" t="str">
        <f t="shared" si="1"/>
        <v>Realizado</v>
      </c>
      <c r="I27" s="298" t="str">
        <f t="shared" si="2"/>
        <v>Realizado</v>
      </c>
      <c r="J27" s="298" t="str">
        <f t="shared" si="5"/>
        <v>En curso</v>
      </c>
      <c r="K27" s="298" t="s">
        <v>311</v>
      </c>
      <c r="L27" s="298">
        <v>2</v>
      </c>
      <c r="M27" s="298" t="s">
        <v>388</v>
      </c>
      <c r="N27" s="298">
        <v>1</v>
      </c>
      <c r="O27" s="298" t="s">
        <v>388</v>
      </c>
      <c r="P27" s="298">
        <v>2</v>
      </c>
      <c r="Q27" s="298" t="s">
        <v>388</v>
      </c>
      <c r="R27" s="298">
        <f>IFERROR(
COUNTIFS(Leads!$E$11:$E$5015,$C27,Leads!$I$11:$I$5015,"Venta realizada"),0)</f>
        <v>1</v>
      </c>
      <c r="S27" s="298" t="str">
        <f t="shared" si="7"/>
        <v>Cobitratel</v>
      </c>
      <c r="T27" s="304" t="s">
        <v>364</v>
      </c>
      <c r="U27" s="304" t="s">
        <v>364</v>
      </c>
      <c r="V27" s="304" t="s">
        <v>364</v>
      </c>
      <c r="W27" s="304" t="s">
        <v>364</v>
      </c>
      <c r="X27" s="304" t="s">
        <v>364</v>
      </c>
      <c r="Y27" s="304" t="s">
        <v>364</v>
      </c>
      <c r="Z27" s="304" t="s">
        <v>364</v>
      </c>
      <c r="AA27" s="304" t="s">
        <v>364</v>
      </c>
      <c r="AB27" s="304" t="s">
        <v>364</v>
      </c>
      <c r="AC27" s="304" t="s">
        <v>364</v>
      </c>
      <c r="AD27" s="304" t="s">
        <v>364</v>
      </c>
      <c r="AE27" s="304" t="s">
        <v>364</v>
      </c>
      <c r="AF27" s="304" t="s">
        <v>364</v>
      </c>
      <c r="AG27" s="304" t="s">
        <v>364</v>
      </c>
      <c r="AH27" s="304" t="s">
        <v>364</v>
      </c>
    </row>
    <row r="28" spans="1:35">
      <c r="A28" s="294" t="s">
        <v>3924</v>
      </c>
      <c r="B28" s="304">
        <f>+_xlfn.XLOOKUP($C28,'Leads Priorizados INT'!$B:$B,'Leads Priorizados INT'!$A:$A)</f>
        <v>541</v>
      </c>
      <c r="C28" s="297" t="s">
        <v>145</v>
      </c>
      <c r="D28" s="304" t="str">
        <f>+_xlfn.XLOOKUP($C28,'Leads Priorizados INT'!$B:$B,'Leads Priorizados INT'!$E:$E)</f>
        <v>3.3 Interés confirmado: on hold</v>
      </c>
      <c r="E28" s="304" t="s">
        <v>389</v>
      </c>
      <c r="F28" s="298" t="str">
        <f t="shared" si="0"/>
        <v>Sin comenzar</v>
      </c>
      <c r="G28" s="298" t="str">
        <f t="shared" si="0"/>
        <v>Sin comenzar</v>
      </c>
      <c r="H28" s="298" t="b">
        <f t="shared" si="1"/>
        <v>0</v>
      </c>
      <c r="I28" s="298" t="b">
        <f t="shared" si="2"/>
        <v>0</v>
      </c>
      <c r="J28" s="298" t="b">
        <f t="shared" si="5"/>
        <v>0</v>
      </c>
      <c r="K28" s="298" t="s">
        <v>369</v>
      </c>
      <c r="L28" s="298" t="s">
        <v>364</v>
      </c>
      <c r="M28" s="298" t="s">
        <v>364</v>
      </c>
      <c r="N28" s="298" t="s">
        <v>364</v>
      </c>
      <c r="O28" s="298" t="s">
        <v>364</v>
      </c>
      <c r="P28" s="298" t="s">
        <v>364</v>
      </c>
      <c r="Q28" s="298" t="s">
        <v>364</v>
      </c>
      <c r="R28" s="298" t="s">
        <v>364</v>
      </c>
      <c r="S28" s="298" t="str">
        <f t="shared" si="7"/>
        <v>NEXT MOBILITY SOLUTIONS SL</v>
      </c>
      <c r="T28" s="304" t="s">
        <v>364</v>
      </c>
      <c r="U28" s="304" t="s">
        <v>364</v>
      </c>
      <c r="V28" s="304" t="s">
        <v>364</v>
      </c>
      <c r="W28" s="304" t="s">
        <v>364</v>
      </c>
      <c r="X28" s="304" t="s">
        <v>364</v>
      </c>
      <c r="Y28" s="304" t="s">
        <v>364</v>
      </c>
      <c r="Z28" s="304" t="s">
        <v>364</v>
      </c>
      <c r="AA28" s="304" t="s">
        <v>364</v>
      </c>
      <c r="AB28" s="304" t="s">
        <v>364</v>
      </c>
      <c r="AC28" s="304" t="s">
        <v>364</v>
      </c>
      <c r="AD28" s="304" t="s">
        <v>364</v>
      </c>
      <c r="AE28" s="304" t="s">
        <v>364</v>
      </c>
      <c r="AF28" s="304" t="s">
        <v>364</v>
      </c>
      <c r="AG28" s="304" t="s">
        <v>364</v>
      </c>
      <c r="AH28" s="304" t="s">
        <v>364</v>
      </c>
      <c r="AI28" s="298"/>
    </row>
    <row r="29" spans="1:35">
      <c r="B29" s="304">
        <f>+_xlfn.XLOOKUP($C29,'Leads Priorizados INT'!$B:$B,'Leads Priorizados INT'!$A:$A)</f>
        <v>1090</v>
      </c>
      <c r="C29" s="297" t="s">
        <v>7228</v>
      </c>
      <c r="D29" s="304" t="str">
        <f>+_xlfn.XLOOKUP($C29,'Leads Priorizados INT'!$B:$B,'Leads Priorizados INT'!$E:$E)</f>
        <v>98. Churn</v>
      </c>
      <c r="E29" s="304" t="s">
        <v>34842</v>
      </c>
      <c r="F29" s="298" t="str">
        <f t="shared" ref="F29:G30" si="8">+IF(OR($D29=$B$3,$D29=$B$4,$D29=$B$5,$D29=$B$6),"Realizado","Sin comenzar")</f>
        <v>Sin comenzar</v>
      </c>
      <c r="G29" s="298" t="str">
        <f t="shared" si="8"/>
        <v>Sin comenzar</v>
      </c>
      <c r="H29" s="298" t="b">
        <f t="shared" ref="H29:H31" si="9">+IF($D29=$B$5,"Pendiente",IF($D29=$B$6,"Agendado",IF(OR($D29=$B$3,$D29=$B$4),"Realizado")))</f>
        <v>0</v>
      </c>
      <c r="I29" s="298" t="b">
        <f t="shared" ref="I29:I30" si="10">+IF(OR($D29=$B$5,$D29=$B$6),"Sin comenzar",IF(OR($D29=$B$3,$D29=$B$4),"Realizado"))</f>
        <v>0</v>
      </c>
      <c r="J29" s="298" t="b">
        <f t="shared" si="5"/>
        <v>0</v>
      </c>
      <c r="K29" s="298" t="s">
        <v>369</v>
      </c>
      <c r="L29" s="298" t="s">
        <v>364</v>
      </c>
      <c r="M29" s="298" t="s">
        <v>364</v>
      </c>
      <c r="N29" s="298" t="s">
        <v>364</v>
      </c>
      <c r="O29" s="298" t="s">
        <v>364</v>
      </c>
      <c r="P29" s="298" t="s">
        <v>364</v>
      </c>
      <c r="Q29" s="298" t="s">
        <v>364</v>
      </c>
      <c r="R29" s="298" t="s">
        <v>364</v>
      </c>
      <c r="S29" s="298" t="str">
        <f t="shared" si="7"/>
        <v>TWISTIC DIGITAL, SOCIEDAD LIMITADA.</v>
      </c>
      <c r="T29" s="304" t="s">
        <v>364</v>
      </c>
      <c r="U29" s="304" t="s">
        <v>364</v>
      </c>
      <c r="V29" s="304" t="s">
        <v>364</v>
      </c>
      <c r="W29" s="304" t="s">
        <v>364</v>
      </c>
      <c r="X29" s="304" t="s">
        <v>364</v>
      </c>
      <c r="Y29" s="304" t="s">
        <v>364</v>
      </c>
      <c r="Z29" s="304" t="s">
        <v>364</v>
      </c>
      <c r="AA29" s="304" t="s">
        <v>364</v>
      </c>
      <c r="AB29" s="304" t="s">
        <v>364</v>
      </c>
      <c r="AC29" s="304" t="s">
        <v>364</v>
      </c>
      <c r="AD29" s="304" t="s">
        <v>364</v>
      </c>
      <c r="AE29" s="304" t="s">
        <v>364</v>
      </c>
      <c r="AF29" s="304" t="s">
        <v>364</v>
      </c>
      <c r="AG29" s="304" t="s">
        <v>364</v>
      </c>
      <c r="AH29" s="304" t="s">
        <v>364</v>
      </c>
    </row>
    <row r="30" spans="1:35">
      <c r="B30" s="304">
        <f>+_xlfn.XLOOKUP($C30,'Leads Priorizados INT'!$B:$B,'Leads Priorizados INT'!$A:$A)</f>
        <v>1514</v>
      </c>
      <c r="C30" s="297" t="s">
        <v>32126</v>
      </c>
      <c r="D30" s="304" t="str">
        <f>+_xlfn.XLOOKUP($C30,'Leads Priorizados INT'!$B:$B,'Leads Priorizados INT'!$E:$E)</f>
        <v>98. Churn</v>
      </c>
      <c r="E30" s="304" t="s">
        <v>34825</v>
      </c>
      <c r="F30" s="298" t="str">
        <f t="shared" si="8"/>
        <v>Sin comenzar</v>
      </c>
      <c r="G30" s="298" t="str">
        <f t="shared" si="8"/>
        <v>Sin comenzar</v>
      </c>
      <c r="H30" s="298" t="b">
        <f t="shared" si="9"/>
        <v>0</v>
      </c>
      <c r="I30" s="298" t="b">
        <f t="shared" si="10"/>
        <v>0</v>
      </c>
      <c r="J30" s="298" t="b">
        <f t="shared" si="5"/>
        <v>0</v>
      </c>
      <c r="K30" s="298" t="s">
        <v>369</v>
      </c>
      <c r="L30" s="298" t="s">
        <v>364</v>
      </c>
      <c r="M30" s="298"/>
      <c r="N30" s="298" t="s">
        <v>364</v>
      </c>
      <c r="O30" s="298"/>
      <c r="P30" s="298" t="s">
        <v>364</v>
      </c>
      <c r="Q30" s="298" t="s">
        <v>364</v>
      </c>
      <c r="R30" s="298" t="s">
        <v>364</v>
      </c>
      <c r="S30" s="298" t="str">
        <f t="shared" si="7"/>
        <v>TECNOLOGIA ESTRATEGICA</v>
      </c>
      <c r="T30" s="304" t="s">
        <v>364</v>
      </c>
      <c r="U30" s="304" t="s">
        <v>364</v>
      </c>
      <c r="V30" s="304" t="s">
        <v>364</v>
      </c>
      <c r="W30" s="304" t="s">
        <v>364</v>
      </c>
      <c r="X30" s="304" t="s">
        <v>364</v>
      </c>
      <c r="Y30" s="304" t="s">
        <v>364</v>
      </c>
      <c r="Z30" s="304" t="s">
        <v>364</v>
      </c>
      <c r="AA30" s="304" t="s">
        <v>364</v>
      </c>
      <c r="AB30" s="304" t="s">
        <v>364</v>
      </c>
      <c r="AC30" s="304" t="s">
        <v>364</v>
      </c>
      <c r="AD30" s="304" t="s">
        <v>364</v>
      </c>
      <c r="AE30" s="304" t="s">
        <v>364</v>
      </c>
      <c r="AF30" s="304" t="s">
        <v>364</v>
      </c>
      <c r="AG30" s="304" t="s">
        <v>364</v>
      </c>
      <c r="AH30" s="304" t="s">
        <v>364</v>
      </c>
    </row>
    <row r="31" spans="1:35">
      <c r="B31" s="304">
        <f>+_xlfn.XLOOKUP($C31,'Leads Priorizados INT'!$B:$B,'Leads Priorizados INT'!$A:$A)</f>
        <v>1405</v>
      </c>
      <c r="C31" s="297" t="s">
        <v>8321</v>
      </c>
      <c r="D31" s="304" t="str">
        <f>+_xlfn.XLOOKUP($C31,'Leads Priorizados INT'!$B:$B,'Leads Priorizados INT'!$E:$E)</f>
        <v>4.1 Activado: en proceso de firma</v>
      </c>
      <c r="E31" s="304" t="s">
        <v>34840</v>
      </c>
      <c r="F31" s="298" t="str">
        <f t="shared" ref="F31:G32" si="11">+IF(OR($D31=$B$3,$D31=$B$4,$D31=$B$5,$D31=$B$6),"Realizado","Sin comenzar")</f>
        <v>Realizado</v>
      </c>
      <c r="G31" s="298" t="str">
        <f t="shared" si="11"/>
        <v>Realizado</v>
      </c>
      <c r="H31" s="298" t="str">
        <f t="shared" si="9"/>
        <v>Realizado</v>
      </c>
      <c r="I31" s="298" t="str">
        <f t="shared" ref="I31:I32" si="12">+IF(OR($D31=$B$5,$D31=$B$6),"Sin comenzar",IF(OR($D31=$B$3,$D31=$B$4),"Realizado"))</f>
        <v>Realizado</v>
      </c>
      <c r="J31" s="298" t="str">
        <f t="shared" si="5"/>
        <v>En curso</v>
      </c>
      <c r="K31" s="298" t="s">
        <v>369</v>
      </c>
      <c r="L31" s="298">
        <v>1</v>
      </c>
      <c r="M31" s="298"/>
      <c r="N31" s="298" t="s">
        <v>364</v>
      </c>
      <c r="O31" s="298"/>
      <c r="P31" s="298" t="s">
        <v>364</v>
      </c>
      <c r="Q31" s="298" t="s">
        <v>364</v>
      </c>
      <c r="R31" s="298" t="s">
        <v>364</v>
      </c>
      <c r="S31" s="298" t="str">
        <f t="shared" ref="S31:S34" si="13">+C31</f>
        <v>SISYTEC NETWORKS SL.</v>
      </c>
      <c r="T31" s="304" t="s">
        <v>364</v>
      </c>
      <c r="U31" s="304" t="s">
        <v>364</v>
      </c>
      <c r="V31" s="304" t="s">
        <v>364</v>
      </c>
      <c r="W31" s="304" t="s">
        <v>364</v>
      </c>
      <c r="X31" s="304" t="s">
        <v>364</v>
      </c>
      <c r="Y31" s="304" t="s">
        <v>364</v>
      </c>
      <c r="Z31" s="304" t="s">
        <v>364</v>
      </c>
      <c r="AA31" s="304" t="s">
        <v>364</v>
      </c>
      <c r="AB31" s="304" t="s">
        <v>364</v>
      </c>
      <c r="AC31" s="304" t="s">
        <v>364</v>
      </c>
      <c r="AD31" s="304" t="s">
        <v>364</v>
      </c>
      <c r="AE31" s="304" t="s">
        <v>364</v>
      </c>
      <c r="AF31" s="304" t="s">
        <v>364</v>
      </c>
      <c r="AG31" s="304" t="s">
        <v>364</v>
      </c>
      <c r="AH31" s="304" t="s">
        <v>364</v>
      </c>
    </row>
    <row r="32" spans="1:35">
      <c r="B32" s="304">
        <f>+_xlfn.XLOOKUP($C32,'Leads Priorizados INT'!$B:$B,'Leads Priorizados INT'!$A:$A)</f>
        <v>974</v>
      </c>
      <c r="C32" s="297" t="s">
        <v>6738</v>
      </c>
      <c r="D32" s="304" t="str">
        <f>+_xlfn.XLOOKUP($C32,'Leads Priorizados INT'!$B:$B,'Leads Priorizados INT'!$E:$E)</f>
        <v>4.1 Activado: en proceso de firma</v>
      </c>
      <c r="E32" s="304" t="s">
        <v>34819</v>
      </c>
      <c r="F32" s="298" t="str">
        <f t="shared" si="11"/>
        <v>Realizado</v>
      </c>
      <c r="G32" s="298" t="str">
        <f t="shared" si="11"/>
        <v>Realizado</v>
      </c>
      <c r="H32" s="298" t="str">
        <f>+IF($D32=$B$5,"Pendiente",IF($D32=$B$6,"Agendado",IF(OR($D32=$B$3,$D32=$B$4),"Realizado")))</f>
        <v>Realizado</v>
      </c>
      <c r="I32" s="298" t="str">
        <f t="shared" si="12"/>
        <v>Realizado</v>
      </c>
      <c r="J32" s="298" t="str">
        <f t="shared" si="5"/>
        <v>En curso</v>
      </c>
      <c r="K32" s="298" t="s">
        <v>369</v>
      </c>
      <c r="L32" s="298" t="s">
        <v>364</v>
      </c>
      <c r="M32" s="298"/>
      <c r="N32" s="298" t="s">
        <v>364</v>
      </c>
      <c r="O32" s="298"/>
      <c r="P32" s="298" t="s">
        <v>364</v>
      </c>
      <c r="Q32" s="298" t="s">
        <v>364</v>
      </c>
      <c r="R32" s="298" t="s">
        <v>364</v>
      </c>
      <c r="S32" s="298" t="str">
        <f t="shared" si="13"/>
        <v>AUDINFOR SYSTEM SL.</v>
      </c>
      <c r="T32" s="304" t="s">
        <v>364</v>
      </c>
      <c r="U32" s="304" t="s">
        <v>364</v>
      </c>
      <c r="V32" s="304" t="s">
        <v>364</v>
      </c>
      <c r="W32" s="304" t="s">
        <v>364</v>
      </c>
      <c r="X32" s="304" t="s">
        <v>364</v>
      </c>
      <c r="Y32" s="304" t="s">
        <v>364</v>
      </c>
      <c r="Z32" s="304" t="s">
        <v>364</v>
      </c>
      <c r="AA32" s="304" t="s">
        <v>364</v>
      </c>
      <c r="AB32" s="304" t="s">
        <v>364</v>
      </c>
      <c r="AC32" s="304" t="s">
        <v>364</v>
      </c>
      <c r="AD32" s="304" t="s">
        <v>364</v>
      </c>
      <c r="AE32" s="304" t="s">
        <v>364</v>
      </c>
      <c r="AF32" s="304" t="s">
        <v>364</v>
      </c>
      <c r="AG32" s="304" t="s">
        <v>364</v>
      </c>
      <c r="AH32" s="304" t="s">
        <v>364</v>
      </c>
    </row>
    <row r="33" spans="2:34">
      <c r="B33" s="304">
        <f>+_xlfn.XLOOKUP($C33,'Leads Priorizados INT'!$B:$B,'Leads Priorizados INT'!$A:$A)</f>
        <v>1571</v>
      </c>
      <c r="C33" s="297" t="s">
        <v>32545</v>
      </c>
      <c r="D33" s="304" t="str">
        <f>+_xlfn.XLOOKUP($C33,'Leads Priorizados INT'!$B:$B,'Leads Priorizados INT'!$E:$E)</f>
        <v>4.1 Activado: en proceso de firma</v>
      </c>
      <c r="E33" s="304" t="s">
        <v>34841</v>
      </c>
      <c r="F33" s="298" t="str">
        <f t="shared" ref="F33:G34" si="14">+IF(OR($D33=$B$3,$D33=$B$4,$D33=$B$5,$D33=$B$6),"Realizado","Sin comenzar")</f>
        <v>Realizado</v>
      </c>
      <c r="G33" s="298" t="str">
        <f t="shared" si="14"/>
        <v>Realizado</v>
      </c>
      <c r="H33" s="298" t="str">
        <f>+IF($D33=$B$5,"Pendiente",IF($D33=$B$6,"Agendado",IF(OR($D33=$B$3,$D33=$B$4),"Realizado")))</f>
        <v>Realizado</v>
      </c>
      <c r="I33" s="298" t="str">
        <f t="shared" ref="I33:I34" si="15">+IF(OR($D33=$B$5,$D33=$B$6),"Sin comenzar",IF(OR($D33=$B$3,$D33=$B$4),"Realizado"))</f>
        <v>Realizado</v>
      </c>
      <c r="J33" s="298" t="str">
        <f t="shared" si="5"/>
        <v>En curso</v>
      </c>
      <c r="K33" s="298" t="s">
        <v>369</v>
      </c>
      <c r="L33" s="298" t="s">
        <v>364</v>
      </c>
      <c r="M33" s="298"/>
      <c r="N33" s="298" t="s">
        <v>364</v>
      </c>
      <c r="O33" s="298"/>
      <c r="P33" s="298" t="s">
        <v>364</v>
      </c>
      <c r="Q33" s="298" t="s">
        <v>364</v>
      </c>
      <c r="R33" s="298" t="s">
        <v>364</v>
      </c>
      <c r="S33" s="298" t="str">
        <f t="shared" si="13"/>
        <v>Mariskalnet Informática</v>
      </c>
      <c r="T33" s="304" t="s">
        <v>364</v>
      </c>
      <c r="U33" s="304" t="s">
        <v>364</v>
      </c>
      <c r="V33" s="304" t="s">
        <v>364</v>
      </c>
      <c r="W33" s="304" t="s">
        <v>364</v>
      </c>
      <c r="X33" s="304" t="s">
        <v>364</v>
      </c>
      <c r="Y33" s="304" t="s">
        <v>364</v>
      </c>
      <c r="Z33" s="304" t="s">
        <v>364</v>
      </c>
      <c r="AA33" s="304" t="s">
        <v>364</v>
      </c>
      <c r="AB33" s="304" t="s">
        <v>364</v>
      </c>
      <c r="AC33" s="304" t="s">
        <v>364</v>
      </c>
      <c r="AD33" s="304" t="s">
        <v>364</v>
      </c>
      <c r="AE33" s="304" t="s">
        <v>364</v>
      </c>
      <c r="AF33" s="304" t="s">
        <v>364</v>
      </c>
      <c r="AG33" s="304" t="s">
        <v>364</v>
      </c>
      <c r="AH33" s="304" t="s">
        <v>364</v>
      </c>
    </row>
    <row r="34" spans="2:34">
      <c r="B34" s="304">
        <f>+_xlfn.XLOOKUP($C34,'Leads Priorizados INT'!$B:$B,'Leads Priorizados INT'!$A:$A)</f>
        <v>1599</v>
      </c>
      <c r="C34" s="297" t="s">
        <v>32772</v>
      </c>
      <c r="D34" s="304" t="str">
        <f>+_xlfn.XLOOKUP($C34,'Leads Priorizados INT'!$B:$B,'Leads Priorizados INT'!$E:$E)</f>
        <v>4.1 Activado: en proceso de firma</v>
      </c>
      <c r="E34" s="304" t="s">
        <v>34824</v>
      </c>
      <c r="F34" s="298" t="str">
        <f t="shared" si="14"/>
        <v>Realizado</v>
      </c>
      <c r="G34" s="298" t="str">
        <f t="shared" si="14"/>
        <v>Realizado</v>
      </c>
      <c r="H34" s="298" t="str">
        <f>+IF($D34=$B$5,"Pendiente",IF($D34=$B$6,"Agendado",IF(OR($D34=$B$3,$D34=$B$4),"Realizado")))</f>
        <v>Realizado</v>
      </c>
      <c r="I34" s="298" t="str">
        <f t="shared" si="15"/>
        <v>Realizado</v>
      </c>
      <c r="J34" s="298" t="str">
        <f t="shared" si="5"/>
        <v>En curso</v>
      </c>
      <c r="K34" s="298" t="s">
        <v>369</v>
      </c>
      <c r="L34" s="298" t="s">
        <v>364</v>
      </c>
      <c r="M34" s="298"/>
      <c r="N34" s="298" t="s">
        <v>364</v>
      </c>
      <c r="O34" s="298"/>
      <c r="P34" s="298" t="s">
        <v>364</v>
      </c>
      <c r="Q34" s="298" t="s">
        <v>364</v>
      </c>
      <c r="R34" s="298" t="s">
        <v>364</v>
      </c>
      <c r="S34" s="298" t="str">
        <f t="shared" si="13"/>
        <v>DOSYS</v>
      </c>
      <c r="T34" s="304" t="s">
        <v>364</v>
      </c>
      <c r="U34" s="304" t="s">
        <v>364</v>
      </c>
      <c r="V34" s="304" t="s">
        <v>364</v>
      </c>
      <c r="W34" s="304" t="s">
        <v>364</v>
      </c>
      <c r="X34" s="304" t="s">
        <v>364</v>
      </c>
      <c r="Y34" s="304" t="s">
        <v>364</v>
      </c>
      <c r="Z34" s="304" t="s">
        <v>364</v>
      </c>
      <c r="AA34" s="304" t="s">
        <v>364</v>
      </c>
      <c r="AB34" s="304" t="s">
        <v>364</v>
      </c>
      <c r="AC34" s="304" t="s">
        <v>364</v>
      </c>
      <c r="AD34" s="304" t="s">
        <v>364</v>
      </c>
      <c r="AE34" s="304" t="s">
        <v>364</v>
      </c>
      <c r="AF34" s="304" t="s">
        <v>364</v>
      </c>
      <c r="AG34" s="304" t="s">
        <v>364</v>
      </c>
      <c r="AH34" s="304" t="s">
        <v>364</v>
      </c>
    </row>
    <row r="35" spans="2:34">
      <c r="B35" s="304">
        <f>+_xlfn.XLOOKUP($C35,'Leads Priorizados INT'!$B:$B,'Leads Priorizados INT'!$A:$A)</f>
        <v>1637</v>
      </c>
      <c r="C35" s="297" t="s">
        <v>33016</v>
      </c>
      <c r="D35" s="304" t="str">
        <f>+_xlfn.XLOOKUP($C35,'Leads Priorizados INT'!$B:$B,'Leads Priorizados INT'!$E:$E)</f>
        <v>4.1 Activado: en proceso de firma</v>
      </c>
      <c r="E35" s="304" t="s">
        <v>34823</v>
      </c>
      <c r="F35" s="298" t="str">
        <f>+IF(OR($D35=$B$3,$D35=$B$4,$D35=$B$5,$D35=$B$6),"Realizado","Sin comenzar")</f>
        <v>Realizado</v>
      </c>
      <c r="G35" s="298" t="str">
        <f>+IF(OR($D35=$B$3,$D35=$B$4,$D35=$B$5,$D35=$B$6),"Realizado","Sin comenzar")</f>
        <v>Realizado</v>
      </c>
      <c r="H35" s="298" t="str">
        <f>+IF($D35=$B$5,"Pendiente",IF($D35=$B$6,"Agendado",IF(OR($D35=$B$3,$D35=$B$4),"Realizado")))</f>
        <v>Realizado</v>
      </c>
      <c r="I35" s="298" t="str">
        <f>+IF(OR($D35=$B$5,$D35=$B$6),"Sin comenzar",IF(OR($D35=$B$3,$D35=$B$4),"Realizado"))</f>
        <v>Realizado</v>
      </c>
      <c r="J35" s="298" t="str">
        <f t="shared" si="5"/>
        <v>En curso</v>
      </c>
      <c r="K35" s="298" t="s">
        <v>369</v>
      </c>
      <c r="L35" s="298" t="s">
        <v>364</v>
      </c>
      <c r="M35" s="298"/>
      <c r="N35" s="298" t="s">
        <v>364</v>
      </c>
      <c r="O35" s="298"/>
      <c r="P35" s="298" t="s">
        <v>364</v>
      </c>
      <c r="Q35" s="298" t="s">
        <v>364</v>
      </c>
      <c r="R35" s="298" t="s">
        <v>364</v>
      </c>
      <c r="S35" s="298" t="str">
        <f>+C35</f>
        <v>GNUO Consultores</v>
      </c>
      <c r="T35" s="304" t="s">
        <v>364</v>
      </c>
      <c r="U35" s="304" t="s">
        <v>364</v>
      </c>
      <c r="V35" s="304" t="s">
        <v>364</v>
      </c>
      <c r="W35" s="304" t="s">
        <v>364</v>
      </c>
      <c r="X35" s="304" t="s">
        <v>364</v>
      </c>
      <c r="Y35" s="304" t="s">
        <v>364</v>
      </c>
      <c r="Z35" s="304" t="s">
        <v>364</v>
      </c>
      <c r="AA35" s="304" t="s">
        <v>364</v>
      </c>
      <c r="AB35" s="304" t="s">
        <v>364</v>
      </c>
      <c r="AC35" s="304" t="s">
        <v>364</v>
      </c>
      <c r="AD35" s="304" t="s">
        <v>364</v>
      </c>
      <c r="AE35" s="304" t="s">
        <v>364</v>
      </c>
      <c r="AF35" s="304" t="s">
        <v>364</v>
      </c>
      <c r="AG35" s="304" t="s">
        <v>364</v>
      </c>
      <c r="AH35" s="304" t="s">
        <v>364</v>
      </c>
    </row>
    <row r="36" spans="2:34">
      <c r="B36" s="304">
        <f>+_xlfn.XLOOKUP($C36,'Leads Priorizados INT'!$B:$B,'Leads Priorizados INT'!$A:$A)</f>
        <v>1500</v>
      </c>
      <c r="C36" s="297" t="str" cm="1">
        <f t="array" ref="C36:C51">_xlfn.LET(
  _xlpm.nuevos, B60:B87,
  _xlpm.base, $C$13:C35,
  _xlfn._xlws.FILTER(
    _xlpm.nuevos,
    (_xlpm.nuevos&lt;&gt;"")*ISNA(MATCH(_xlpm.nuevos, _xlpm.base, 0)),
    ""
  )
)</f>
        <v>PC SERVICES</v>
      </c>
      <c r="D36" s="304" t="str">
        <f>+_xlfn.XLOOKUP($C36,'Leads Priorizados INT'!$B:$B,'Leads Priorizados INT'!$E:$E)</f>
        <v>3.2 Interés confirmado: agendado KO</v>
      </c>
      <c r="E36" s="304" t="s">
        <v>34826</v>
      </c>
      <c r="F36" s="298" t="str">
        <f t="shared" ref="F36:G38" si="16">+IF(OR($D36=$B$3,$D36=$B$4,$D36=$B$5,$D36=$B$6),"Realizado","Sin comenzar")</f>
        <v>Realizado</v>
      </c>
      <c r="G36" s="298" t="str">
        <f t="shared" si="16"/>
        <v>Realizado</v>
      </c>
      <c r="H36" s="298" t="str">
        <f t="shared" ref="H36:H38" si="17">+IF($D36=$B$5,"Pendiente",IF($D36=$B$6,"Agendado",IF(OR($D36=$B$3,$D36=$B$4),"Realizado")))</f>
        <v>Agendado</v>
      </c>
      <c r="I36" s="298" t="str">
        <f t="shared" ref="I36:I38" si="18">+IF(OR($D36=$B$5,$D36=$B$6),"Sin comenzar",IF(OR($D36=$B$3,$D36=$B$4),"Realizado"))</f>
        <v>Sin comenzar</v>
      </c>
      <c r="J36" s="298" t="str">
        <f t="shared" si="5"/>
        <v>Sin comenzar</v>
      </c>
      <c r="K36" s="298" t="s">
        <v>369</v>
      </c>
      <c r="L36" s="298" t="s">
        <v>364</v>
      </c>
      <c r="M36" s="298"/>
      <c r="N36" s="298" t="s">
        <v>364</v>
      </c>
      <c r="O36" s="298"/>
      <c r="P36" s="298" t="s">
        <v>364</v>
      </c>
      <c r="Q36" s="298" t="s">
        <v>364</v>
      </c>
      <c r="R36" s="298" t="s">
        <v>364</v>
      </c>
      <c r="S36" s="298" t="str">
        <f t="shared" ref="S36" si="19">+C36</f>
        <v>PC SERVICES</v>
      </c>
      <c r="T36" s="304" t="s">
        <v>364</v>
      </c>
      <c r="U36" s="304" t="s">
        <v>364</v>
      </c>
      <c r="V36" s="304" t="s">
        <v>364</v>
      </c>
      <c r="W36" s="304" t="s">
        <v>364</v>
      </c>
      <c r="X36" s="304" t="s">
        <v>364</v>
      </c>
      <c r="Y36" s="304" t="s">
        <v>364</v>
      </c>
      <c r="Z36" s="304" t="s">
        <v>364</v>
      </c>
      <c r="AA36" s="304" t="s">
        <v>364</v>
      </c>
      <c r="AB36" s="304" t="s">
        <v>364</v>
      </c>
      <c r="AC36" s="304" t="s">
        <v>364</v>
      </c>
      <c r="AD36" s="304" t="s">
        <v>364</v>
      </c>
      <c r="AE36" s="304" t="s">
        <v>364</v>
      </c>
      <c r="AF36" s="304" t="s">
        <v>364</v>
      </c>
      <c r="AG36" s="304" t="s">
        <v>364</v>
      </c>
      <c r="AH36" s="304" t="s">
        <v>364</v>
      </c>
    </row>
    <row r="37" spans="2:34">
      <c r="B37" s="304">
        <f>+_xlfn.XLOOKUP($C37,'Leads Priorizados INT'!$B:$B,'Leads Priorizados INT'!$A:$A)</f>
        <v>1668</v>
      </c>
      <c r="C37" s="297" t="str">
        <v>DurnIA Tecnologías de la Información, S.L.</v>
      </c>
      <c r="D37" s="304" t="str">
        <f>+_xlfn.XLOOKUP($C37,'Leads Priorizados INT'!$B:$B,'Leads Priorizados INT'!$E:$E)</f>
        <v>4.1 Activado: en proceso de firma</v>
      </c>
      <c r="E37" s="304" t="s">
        <v>34827</v>
      </c>
      <c r="F37" s="298" t="str">
        <f t="shared" si="16"/>
        <v>Realizado</v>
      </c>
      <c r="G37" s="298" t="str">
        <f t="shared" si="16"/>
        <v>Realizado</v>
      </c>
      <c r="H37" s="298" t="str">
        <f t="shared" si="17"/>
        <v>Realizado</v>
      </c>
      <c r="I37" s="298" t="str">
        <f t="shared" si="18"/>
        <v>Realizado</v>
      </c>
      <c r="J37" s="298" t="str">
        <f t="shared" si="5"/>
        <v>En curso</v>
      </c>
      <c r="K37" s="298" t="s">
        <v>369</v>
      </c>
      <c r="L37" s="298" t="s">
        <v>364</v>
      </c>
      <c r="M37" s="298"/>
      <c r="N37" s="298" t="s">
        <v>364</v>
      </c>
      <c r="O37" s="298" t="s">
        <v>364</v>
      </c>
      <c r="P37" s="298" t="s">
        <v>364</v>
      </c>
      <c r="Q37" s="298" t="s">
        <v>364</v>
      </c>
      <c r="R37" s="298" t="s">
        <v>364</v>
      </c>
      <c r="S37" s="298" t="str">
        <f t="shared" ref="S37:S46" si="20">+C37</f>
        <v>DurnIA Tecnologías de la Información, S.L.</v>
      </c>
      <c r="T37" s="304" t="s">
        <v>364</v>
      </c>
      <c r="U37" s="304" t="s">
        <v>364</v>
      </c>
      <c r="V37" s="304" t="s">
        <v>364</v>
      </c>
      <c r="W37" s="304" t="s">
        <v>364</v>
      </c>
      <c r="X37" s="304" t="s">
        <v>364</v>
      </c>
      <c r="Y37" s="304" t="s">
        <v>364</v>
      </c>
      <c r="Z37" s="304" t="s">
        <v>364</v>
      </c>
      <c r="AA37" s="304" t="s">
        <v>364</v>
      </c>
      <c r="AB37" s="304" t="s">
        <v>364</v>
      </c>
      <c r="AC37" s="304" t="s">
        <v>364</v>
      </c>
      <c r="AD37" s="304" t="s">
        <v>364</v>
      </c>
      <c r="AE37" s="304" t="s">
        <v>364</v>
      </c>
      <c r="AF37" s="304" t="s">
        <v>364</v>
      </c>
      <c r="AG37" s="304" t="s">
        <v>364</v>
      </c>
      <c r="AH37" s="304" t="s">
        <v>364</v>
      </c>
    </row>
    <row r="38" spans="2:34">
      <c r="B38" s="304">
        <f>+_xlfn.XLOOKUP($C38,'Leads Priorizados INT'!$B:$B,'Leads Priorizados INT'!$A:$A)</f>
        <v>1672</v>
      </c>
      <c r="C38" s="297" t="str">
        <v>Brain Hardware, S.L.</v>
      </c>
      <c r="D38" s="304" t="str">
        <f>+_xlfn.XLOOKUP($C38,'Leads Priorizados INT'!$B:$B,'Leads Priorizados INT'!$E:$E)</f>
        <v>4.1 Activado: en proceso de firma</v>
      </c>
      <c r="E38" s="304" t="s">
        <v>34828</v>
      </c>
      <c r="F38" s="298" t="str">
        <f t="shared" si="16"/>
        <v>Realizado</v>
      </c>
      <c r="G38" s="298" t="str">
        <f t="shared" si="16"/>
        <v>Realizado</v>
      </c>
      <c r="H38" s="298" t="str">
        <f t="shared" si="17"/>
        <v>Realizado</v>
      </c>
      <c r="I38" s="298" t="str">
        <f t="shared" si="18"/>
        <v>Realizado</v>
      </c>
      <c r="J38" s="298" t="str">
        <f t="shared" si="5"/>
        <v>En curso</v>
      </c>
      <c r="K38" s="298" t="s">
        <v>369</v>
      </c>
      <c r="L38" s="298" t="s">
        <v>364</v>
      </c>
      <c r="N38" s="298" t="s">
        <v>364</v>
      </c>
      <c r="O38" s="298" t="s">
        <v>364</v>
      </c>
      <c r="P38" s="298" t="s">
        <v>364</v>
      </c>
      <c r="Q38" s="298" t="s">
        <v>364</v>
      </c>
      <c r="R38" s="298" t="s">
        <v>364</v>
      </c>
      <c r="S38" s="298" t="str">
        <f t="shared" si="20"/>
        <v>Brain Hardware, S.L.</v>
      </c>
      <c r="T38" s="304" t="s">
        <v>364</v>
      </c>
      <c r="U38" s="304" t="s">
        <v>364</v>
      </c>
      <c r="V38" s="304" t="s">
        <v>364</v>
      </c>
      <c r="W38" s="304" t="s">
        <v>364</v>
      </c>
      <c r="X38" s="304" t="s">
        <v>364</v>
      </c>
      <c r="Y38" s="304" t="s">
        <v>364</v>
      </c>
      <c r="Z38" s="304" t="s">
        <v>364</v>
      </c>
      <c r="AA38" s="304" t="s">
        <v>364</v>
      </c>
      <c r="AB38" s="304" t="s">
        <v>364</v>
      </c>
      <c r="AC38" s="304" t="s">
        <v>364</v>
      </c>
      <c r="AD38" s="304" t="s">
        <v>364</v>
      </c>
      <c r="AE38" s="304" t="s">
        <v>364</v>
      </c>
      <c r="AF38" s="304" t="s">
        <v>364</v>
      </c>
      <c r="AG38" s="304" t="s">
        <v>364</v>
      </c>
      <c r="AH38" s="304" t="s">
        <v>364</v>
      </c>
    </row>
    <row r="39" spans="2:34">
      <c r="B39" s="304">
        <f>+_xlfn.XLOOKUP($C39,'Leads Priorizados INT'!$B:$B,'Leads Priorizados INT'!$A:$A)</f>
        <v>1685</v>
      </c>
      <c r="C39" s="297" t="str">
        <v>Solventus Software, S.L.</v>
      </c>
      <c r="D39" s="304" t="str">
        <f>+_xlfn.XLOOKUP($C39,'Leads Priorizados INT'!$B:$B,'Leads Priorizados INT'!$E:$E)</f>
        <v>4.1 Activado: en proceso de firma</v>
      </c>
      <c r="F39" s="298" t="str">
        <f t="shared" ref="F39:G46" si="21">+IF(OR($D39=$B$3,$D39=$B$4,$D39=$B$5,$D39=$B$6),"Realizado","Sin comenzar")</f>
        <v>Realizado</v>
      </c>
      <c r="G39" s="298" t="str">
        <f t="shared" si="21"/>
        <v>Realizado</v>
      </c>
      <c r="H39" s="298" t="str">
        <f t="shared" ref="H39:H46" si="22">+IF($D39=$B$5,"Pendiente",IF($D39=$B$6,"Agendado",IF(OR($D39=$B$3,$D39=$B$4),"Realizado")))</f>
        <v>Realizado</v>
      </c>
      <c r="I39" s="298" t="str">
        <f t="shared" ref="I39:I46" si="23">+IF(OR($D39=$B$5,$D39=$B$6),"Sin comenzar",IF(OR($D39=$B$3,$D39=$B$4),"Realizado"))</f>
        <v>Realizado</v>
      </c>
      <c r="J39" s="298" t="str">
        <f t="shared" si="5"/>
        <v>En curso</v>
      </c>
      <c r="K39" s="298" t="s">
        <v>369</v>
      </c>
      <c r="L39" s="298" t="s">
        <v>364</v>
      </c>
      <c r="M39" s="298" t="s">
        <v>364</v>
      </c>
      <c r="N39" s="298" t="s">
        <v>364</v>
      </c>
      <c r="P39" s="298" t="s">
        <v>364</v>
      </c>
      <c r="R39" s="298" t="s">
        <v>364</v>
      </c>
      <c r="S39" s="298" t="str">
        <f t="shared" si="20"/>
        <v>Solventus Software, S.L.</v>
      </c>
      <c r="T39" s="304" t="s">
        <v>364</v>
      </c>
      <c r="U39" s="304" t="s">
        <v>364</v>
      </c>
      <c r="V39" s="304" t="s">
        <v>364</v>
      </c>
      <c r="W39" s="304" t="s">
        <v>364</v>
      </c>
      <c r="X39" s="304" t="s">
        <v>364</v>
      </c>
      <c r="Y39" s="304" t="s">
        <v>364</v>
      </c>
      <c r="Z39" s="304" t="s">
        <v>364</v>
      </c>
      <c r="AA39" s="304" t="s">
        <v>364</v>
      </c>
      <c r="AB39" s="304" t="s">
        <v>364</v>
      </c>
      <c r="AC39" s="304" t="s">
        <v>364</v>
      </c>
      <c r="AD39" s="304" t="s">
        <v>364</v>
      </c>
      <c r="AE39" s="304" t="s">
        <v>364</v>
      </c>
      <c r="AF39" s="304" t="s">
        <v>364</v>
      </c>
      <c r="AG39" s="304" t="s">
        <v>364</v>
      </c>
      <c r="AH39" s="304" t="s">
        <v>364</v>
      </c>
    </row>
    <row r="40" spans="2:34">
      <c r="B40" s="304">
        <f>+_xlfn.XLOOKUP($C40,'Leads Priorizados INT'!$B:$B,'Leads Priorizados INT'!$A:$A)</f>
        <v>1690</v>
      </c>
      <c r="C40" s="297" t="str">
        <v>NaimiTech, S.L.</v>
      </c>
      <c r="D40" s="304" t="str">
        <f>+_xlfn.XLOOKUP($C40,'Leads Priorizados INT'!$B:$B,'Leads Priorizados INT'!$E:$E)</f>
        <v>3.1 Interés confirmado: pendiente agendar KO</v>
      </c>
      <c r="F40" s="298" t="str">
        <f t="shared" si="21"/>
        <v>Realizado</v>
      </c>
      <c r="G40" s="298" t="str">
        <f t="shared" si="21"/>
        <v>Realizado</v>
      </c>
      <c r="H40" s="298" t="str">
        <f t="shared" si="22"/>
        <v>Pendiente</v>
      </c>
      <c r="I40" s="298" t="str">
        <f t="shared" si="23"/>
        <v>Sin comenzar</v>
      </c>
      <c r="J40" s="298" t="str">
        <f t="shared" si="5"/>
        <v>Sin comenzar</v>
      </c>
      <c r="K40" s="298" t="s">
        <v>369</v>
      </c>
      <c r="L40" s="298" t="s">
        <v>364</v>
      </c>
      <c r="N40" s="298" t="s">
        <v>364</v>
      </c>
      <c r="P40" s="298" t="s">
        <v>364</v>
      </c>
      <c r="R40" s="298" t="s">
        <v>364</v>
      </c>
      <c r="S40" s="298" t="str">
        <f t="shared" si="20"/>
        <v>NaimiTech, S.L.</v>
      </c>
      <c r="T40" s="304" t="s">
        <v>364</v>
      </c>
      <c r="U40" s="304" t="s">
        <v>364</v>
      </c>
      <c r="V40" s="304" t="s">
        <v>364</v>
      </c>
      <c r="W40" s="304" t="s">
        <v>364</v>
      </c>
      <c r="X40" s="304" t="s">
        <v>364</v>
      </c>
      <c r="Y40" s="304" t="s">
        <v>364</v>
      </c>
      <c r="Z40" s="304" t="s">
        <v>364</v>
      </c>
      <c r="AA40" s="304" t="s">
        <v>364</v>
      </c>
      <c r="AB40" s="304" t="s">
        <v>364</v>
      </c>
      <c r="AC40" s="304" t="s">
        <v>364</v>
      </c>
      <c r="AD40" s="304" t="s">
        <v>364</v>
      </c>
      <c r="AE40" s="304" t="s">
        <v>364</v>
      </c>
      <c r="AF40" s="304" t="s">
        <v>364</v>
      </c>
      <c r="AG40" s="304" t="s">
        <v>364</v>
      </c>
      <c r="AH40" s="304" t="s">
        <v>364</v>
      </c>
    </row>
    <row r="41" spans="2:34">
      <c r="B41" s="304">
        <f>+_xlfn.XLOOKUP($C41,'Leads Priorizados INT'!$B:$B,'Leads Priorizados INT'!$A:$A)</f>
        <v>1721</v>
      </c>
      <c r="C41" s="297" t="str">
        <v>Ache Enseñanza e Informática SLL</v>
      </c>
      <c r="D41" s="304" t="str">
        <f>+_xlfn.XLOOKUP($C41,'Leads Priorizados INT'!$B:$B,'Leads Priorizados INT'!$E:$E)</f>
        <v>3.1 Interés confirmado: pendiente agendar KO</v>
      </c>
      <c r="F41" s="298" t="str">
        <f t="shared" si="21"/>
        <v>Realizado</v>
      </c>
      <c r="G41" s="298" t="str">
        <f t="shared" si="21"/>
        <v>Realizado</v>
      </c>
      <c r="H41" s="298" t="str">
        <f t="shared" si="22"/>
        <v>Pendiente</v>
      </c>
      <c r="I41" s="298" t="str">
        <f t="shared" si="23"/>
        <v>Sin comenzar</v>
      </c>
      <c r="J41" s="298" t="str">
        <f t="shared" si="5"/>
        <v>Sin comenzar</v>
      </c>
      <c r="K41" s="298" t="s">
        <v>369</v>
      </c>
      <c r="L41" s="298" t="s">
        <v>364</v>
      </c>
      <c r="N41" s="298" t="s">
        <v>364</v>
      </c>
      <c r="P41" s="298" t="s">
        <v>364</v>
      </c>
      <c r="R41" s="298" t="s">
        <v>364</v>
      </c>
      <c r="S41" s="298" t="str">
        <f t="shared" si="20"/>
        <v>Ache Enseñanza e Informática SLL</v>
      </c>
      <c r="T41" s="304" t="s">
        <v>364</v>
      </c>
      <c r="U41" s="304" t="s">
        <v>364</v>
      </c>
      <c r="V41" s="304" t="s">
        <v>364</v>
      </c>
      <c r="W41" s="304" t="s">
        <v>364</v>
      </c>
      <c r="X41" s="304" t="s">
        <v>364</v>
      </c>
      <c r="Y41" s="304" t="s">
        <v>364</v>
      </c>
      <c r="Z41" s="304" t="s">
        <v>364</v>
      </c>
      <c r="AA41" s="304" t="s">
        <v>364</v>
      </c>
      <c r="AB41" s="304" t="s">
        <v>364</v>
      </c>
      <c r="AC41" s="304" t="s">
        <v>364</v>
      </c>
      <c r="AD41" s="304" t="s">
        <v>364</v>
      </c>
      <c r="AE41" s="304" t="s">
        <v>364</v>
      </c>
      <c r="AF41" s="304" t="s">
        <v>364</v>
      </c>
      <c r="AG41" s="304" t="s">
        <v>364</v>
      </c>
      <c r="AH41" s="304" t="s">
        <v>364</v>
      </c>
    </row>
    <row r="42" spans="2:34">
      <c r="B42" s="304">
        <f>+_xlfn.XLOOKUP($C42,'Leads Priorizados INT'!$B:$B,'Leads Priorizados INT'!$A:$A)</f>
        <v>1737</v>
      </c>
      <c r="C42" s="297" t="str">
        <v>Binfor Solutions</v>
      </c>
      <c r="D42" s="304" t="str">
        <f>+_xlfn.XLOOKUP($C42,'Leads Priorizados INT'!$B:$B,'Leads Priorizados INT'!$E:$E)</f>
        <v>4.1 Activado: en proceso de firma</v>
      </c>
      <c r="F42" s="298" t="str">
        <f t="shared" si="21"/>
        <v>Realizado</v>
      </c>
      <c r="G42" s="298" t="str">
        <f t="shared" si="21"/>
        <v>Realizado</v>
      </c>
      <c r="H42" s="298" t="str">
        <f t="shared" si="22"/>
        <v>Realizado</v>
      </c>
      <c r="I42" s="298" t="str">
        <f t="shared" si="23"/>
        <v>Realizado</v>
      </c>
      <c r="J42" s="298" t="str">
        <f t="shared" si="5"/>
        <v>En curso</v>
      </c>
      <c r="K42" s="298" t="s">
        <v>369</v>
      </c>
      <c r="L42" s="298" t="s">
        <v>364</v>
      </c>
      <c r="N42" s="298" t="s">
        <v>364</v>
      </c>
      <c r="P42" s="298" t="s">
        <v>364</v>
      </c>
      <c r="R42" s="298" t="s">
        <v>364</v>
      </c>
      <c r="S42" s="298" t="str">
        <f t="shared" si="20"/>
        <v>Binfor Solutions</v>
      </c>
      <c r="T42" s="304" t="s">
        <v>364</v>
      </c>
      <c r="U42" s="304" t="s">
        <v>364</v>
      </c>
      <c r="V42" s="304" t="s">
        <v>364</v>
      </c>
      <c r="W42" s="304" t="s">
        <v>364</v>
      </c>
      <c r="X42" s="304" t="s">
        <v>364</v>
      </c>
      <c r="Y42" s="304" t="s">
        <v>364</v>
      </c>
      <c r="Z42" s="304" t="s">
        <v>364</v>
      </c>
      <c r="AA42" s="304" t="s">
        <v>364</v>
      </c>
      <c r="AB42" s="304" t="s">
        <v>364</v>
      </c>
      <c r="AC42" s="304" t="s">
        <v>364</v>
      </c>
      <c r="AD42" s="304" t="s">
        <v>364</v>
      </c>
      <c r="AE42" s="304" t="s">
        <v>364</v>
      </c>
      <c r="AF42" s="304" t="s">
        <v>364</v>
      </c>
      <c r="AG42" s="304" t="s">
        <v>364</v>
      </c>
      <c r="AH42" s="304" t="s">
        <v>364</v>
      </c>
    </row>
    <row r="43" spans="2:34">
      <c r="B43" s="304">
        <f>+_xlfn.XLOOKUP($C43,'Leads Priorizados INT'!$B:$B,'Leads Priorizados INT'!$A:$A)</f>
        <v>1768</v>
      </c>
      <c r="C43" s="297" t="str">
        <v>Omnia Soluciones (Soluciones Omnia 2024 S.L.)</v>
      </c>
      <c r="D43" s="304" t="str">
        <f>+_xlfn.XLOOKUP($C43,'Leads Priorizados INT'!$B:$B,'Leads Priorizados INT'!$E:$E)</f>
        <v>3.1 Interés confirmado: pendiente agendar KO</v>
      </c>
      <c r="F43" s="298" t="str">
        <f t="shared" si="21"/>
        <v>Realizado</v>
      </c>
      <c r="G43" s="298" t="str">
        <f t="shared" si="21"/>
        <v>Realizado</v>
      </c>
      <c r="H43" s="298" t="str">
        <f t="shared" si="22"/>
        <v>Pendiente</v>
      </c>
      <c r="I43" s="298" t="str">
        <f t="shared" si="23"/>
        <v>Sin comenzar</v>
      </c>
      <c r="J43" s="298" t="str">
        <f t="shared" si="5"/>
        <v>Sin comenzar</v>
      </c>
      <c r="K43" s="298" t="s">
        <v>369</v>
      </c>
      <c r="L43" s="298" t="s">
        <v>364</v>
      </c>
      <c r="N43" s="298" t="s">
        <v>364</v>
      </c>
      <c r="P43" s="298" t="s">
        <v>364</v>
      </c>
      <c r="R43" s="298" t="s">
        <v>364</v>
      </c>
      <c r="S43" s="298" t="str">
        <f t="shared" si="20"/>
        <v>Omnia Soluciones (Soluciones Omnia 2024 S.L.)</v>
      </c>
      <c r="T43" s="304" t="s">
        <v>364</v>
      </c>
      <c r="U43" s="304" t="s">
        <v>364</v>
      </c>
      <c r="V43" s="304" t="s">
        <v>364</v>
      </c>
      <c r="W43" s="304" t="s">
        <v>364</v>
      </c>
      <c r="X43" s="304" t="s">
        <v>364</v>
      </c>
      <c r="Y43" s="304" t="s">
        <v>364</v>
      </c>
      <c r="Z43" s="304" t="s">
        <v>364</v>
      </c>
      <c r="AA43" s="304" t="s">
        <v>364</v>
      </c>
      <c r="AB43" s="304" t="s">
        <v>364</v>
      </c>
      <c r="AC43" s="304" t="s">
        <v>364</v>
      </c>
      <c r="AD43" s="304" t="s">
        <v>364</v>
      </c>
      <c r="AE43" s="304" t="s">
        <v>364</v>
      </c>
      <c r="AF43" s="304" t="s">
        <v>364</v>
      </c>
      <c r="AG43" s="304" t="s">
        <v>364</v>
      </c>
      <c r="AH43" s="304" t="s">
        <v>364</v>
      </c>
    </row>
    <row r="44" spans="2:34">
      <c r="B44" s="304">
        <f>+_xlfn.XLOOKUP($C44,'Leads Priorizados INT'!$B:$B,'Leads Priorizados INT'!$A:$A)</f>
        <v>1772</v>
      </c>
      <c r="C44" s="297" t="str">
        <v>Sur Computers, S.L.</v>
      </c>
      <c r="D44" s="304" t="str">
        <f>+_xlfn.XLOOKUP($C44,'Leads Priorizados INT'!$B:$B,'Leads Priorizados INT'!$E:$E)</f>
        <v>3.1 Interés confirmado: pendiente agendar KO</v>
      </c>
      <c r="F44" s="298" t="str">
        <f t="shared" si="21"/>
        <v>Realizado</v>
      </c>
      <c r="G44" s="298" t="str">
        <f t="shared" si="21"/>
        <v>Realizado</v>
      </c>
      <c r="H44" s="298" t="str">
        <f t="shared" si="22"/>
        <v>Pendiente</v>
      </c>
      <c r="I44" s="298" t="str">
        <f t="shared" si="23"/>
        <v>Sin comenzar</v>
      </c>
      <c r="J44" s="298" t="str">
        <f t="shared" si="5"/>
        <v>Sin comenzar</v>
      </c>
      <c r="K44" s="298" t="s">
        <v>369</v>
      </c>
      <c r="L44" s="298" t="s">
        <v>364</v>
      </c>
      <c r="N44" s="298" t="s">
        <v>364</v>
      </c>
      <c r="P44" s="298" t="s">
        <v>364</v>
      </c>
      <c r="R44" s="298" t="s">
        <v>364</v>
      </c>
      <c r="S44" s="298" t="str">
        <f t="shared" si="20"/>
        <v>Sur Computers, S.L.</v>
      </c>
      <c r="T44" s="304" t="s">
        <v>364</v>
      </c>
      <c r="U44" s="304" t="s">
        <v>364</v>
      </c>
      <c r="V44" s="304" t="s">
        <v>364</v>
      </c>
      <c r="W44" s="304" t="s">
        <v>364</v>
      </c>
      <c r="X44" s="304" t="s">
        <v>364</v>
      </c>
      <c r="Y44" s="304" t="s">
        <v>364</v>
      </c>
      <c r="Z44" s="304" t="s">
        <v>364</v>
      </c>
      <c r="AA44" s="304" t="s">
        <v>364</v>
      </c>
      <c r="AB44" s="304" t="s">
        <v>364</v>
      </c>
      <c r="AC44" s="304" t="s">
        <v>364</v>
      </c>
      <c r="AD44" s="304" t="s">
        <v>364</v>
      </c>
      <c r="AE44" s="304" t="s">
        <v>364</v>
      </c>
      <c r="AF44" s="304" t="s">
        <v>364</v>
      </c>
      <c r="AG44" s="304" t="s">
        <v>364</v>
      </c>
      <c r="AH44" s="304" t="s">
        <v>364</v>
      </c>
    </row>
    <row r="45" spans="2:34">
      <c r="B45" s="304">
        <f>+_xlfn.XLOOKUP($C45,'Leads Priorizados INT'!$B:$B,'Leads Priorizados INT'!$A:$A)</f>
        <v>1831</v>
      </c>
      <c r="C45" s="297" t="str">
        <v>Elpis Informática, S.L.</v>
      </c>
      <c r="D45" s="304" t="str">
        <f>+_xlfn.XLOOKUP($C45,'Leads Priorizados INT'!$B:$B,'Leads Priorizados INT'!$E:$E)</f>
        <v>4.2 Activado: Firmado</v>
      </c>
      <c r="F45" s="298" t="str">
        <f t="shared" si="21"/>
        <v>Realizado</v>
      </c>
      <c r="G45" s="298" t="str">
        <f t="shared" si="21"/>
        <v>Realizado</v>
      </c>
      <c r="H45" s="298" t="str">
        <f t="shared" si="22"/>
        <v>Realizado</v>
      </c>
      <c r="I45" s="298" t="str">
        <f t="shared" si="23"/>
        <v>Realizado</v>
      </c>
      <c r="J45" s="298" t="str">
        <f t="shared" si="5"/>
        <v>Realizado</v>
      </c>
      <c r="K45" s="298" t="s">
        <v>369</v>
      </c>
      <c r="L45" s="298" t="s">
        <v>364</v>
      </c>
      <c r="N45" s="298" t="s">
        <v>364</v>
      </c>
      <c r="P45" s="298" t="s">
        <v>364</v>
      </c>
      <c r="R45" s="298" t="s">
        <v>364</v>
      </c>
      <c r="S45" s="298" t="str">
        <f t="shared" si="20"/>
        <v>Elpis Informática, S.L.</v>
      </c>
      <c r="T45" s="304" t="s">
        <v>364</v>
      </c>
      <c r="U45" s="304" t="s">
        <v>364</v>
      </c>
      <c r="V45" s="304" t="s">
        <v>364</v>
      </c>
      <c r="W45" s="304" t="s">
        <v>364</v>
      </c>
      <c r="X45" s="304" t="s">
        <v>364</v>
      </c>
      <c r="Y45" s="304" t="s">
        <v>364</v>
      </c>
      <c r="Z45" s="304" t="s">
        <v>364</v>
      </c>
      <c r="AA45" s="304" t="s">
        <v>364</v>
      </c>
      <c r="AB45" s="304" t="s">
        <v>364</v>
      </c>
      <c r="AC45" s="304" t="s">
        <v>364</v>
      </c>
      <c r="AD45" s="304" t="s">
        <v>364</v>
      </c>
      <c r="AE45" s="304" t="s">
        <v>364</v>
      </c>
      <c r="AF45" s="304" t="s">
        <v>364</v>
      </c>
      <c r="AG45" s="304" t="s">
        <v>364</v>
      </c>
      <c r="AH45" s="304" t="s">
        <v>364</v>
      </c>
    </row>
    <row r="46" spans="2:34">
      <c r="B46" s="304">
        <f>+_xlfn.XLOOKUP($C46,'Leads Priorizados INT'!$B:$B,'Leads Priorizados INT'!$A:$A)</f>
        <v>1841</v>
      </c>
      <c r="C46" s="297" t="str">
        <v>Fi-4 Open Source, S.L. (Amiritmo)</v>
      </c>
      <c r="D46" s="304" t="str">
        <f>+_xlfn.XLOOKUP($C46,'Leads Priorizados INT'!$B:$B,'Leads Priorizados INT'!$E:$E)</f>
        <v>3.1 Interés confirmado: pendiente agendar KO</v>
      </c>
      <c r="F46" s="298" t="str">
        <f t="shared" si="21"/>
        <v>Realizado</v>
      </c>
      <c r="G46" s="298" t="str">
        <f t="shared" si="21"/>
        <v>Realizado</v>
      </c>
      <c r="H46" s="298" t="str">
        <f t="shared" si="22"/>
        <v>Pendiente</v>
      </c>
      <c r="I46" s="298" t="str">
        <f t="shared" si="23"/>
        <v>Sin comenzar</v>
      </c>
      <c r="J46" s="298" t="str">
        <f t="shared" si="5"/>
        <v>Sin comenzar</v>
      </c>
      <c r="K46" s="298" t="s">
        <v>369</v>
      </c>
      <c r="L46" s="298" t="s">
        <v>364</v>
      </c>
      <c r="N46" s="298" t="s">
        <v>364</v>
      </c>
      <c r="P46" s="298" t="s">
        <v>364</v>
      </c>
      <c r="R46" s="298" t="s">
        <v>364</v>
      </c>
      <c r="S46" s="298" t="str">
        <f t="shared" si="20"/>
        <v>Fi-4 Open Source, S.L. (Amiritmo)</v>
      </c>
      <c r="T46" s="304" t="s">
        <v>364</v>
      </c>
      <c r="U46" s="304" t="s">
        <v>364</v>
      </c>
      <c r="V46" s="304" t="s">
        <v>364</v>
      </c>
      <c r="W46" s="304" t="s">
        <v>364</v>
      </c>
      <c r="X46" s="304" t="s">
        <v>364</v>
      </c>
      <c r="Y46" s="304" t="s">
        <v>364</v>
      </c>
      <c r="Z46" s="304" t="s">
        <v>364</v>
      </c>
      <c r="AA46" s="304" t="s">
        <v>364</v>
      </c>
      <c r="AB46" s="304" t="s">
        <v>364</v>
      </c>
      <c r="AC46" s="304" t="s">
        <v>364</v>
      </c>
      <c r="AD46" s="304" t="s">
        <v>364</v>
      </c>
      <c r="AE46" s="304" t="s">
        <v>364</v>
      </c>
      <c r="AF46" s="304" t="s">
        <v>364</v>
      </c>
      <c r="AG46" s="304" t="s">
        <v>364</v>
      </c>
      <c r="AH46" s="304" t="s">
        <v>364</v>
      </c>
    </row>
    <row r="47" spans="2:34" ht="14.5">
      <c r="B47"/>
      <c r="C47" s="297" t="str">
        <v>MAICROSOFT EUROPE, S.L.</v>
      </c>
    </row>
    <row r="48" spans="2:34" ht="14.5">
      <c r="B48"/>
      <c r="C48" s="297" t="str">
        <v>Digital Hand Made, S.L.</v>
      </c>
    </row>
    <row r="49" spans="2:3" ht="14.5">
      <c r="B49"/>
      <c r="C49" s="297" t="str">
        <v>ISC Tech (Iván Sanz Cañamero)</v>
      </c>
    </row>
    <row r="50" spans="2:3" ht="14.5">
      <c r="B50"/>
      <c r="C50" s="297" t="str">
        <v>LISOT, S.L.</v>
      </c>
    </row>
    <row r="51" spans="2:3" ht="14.5">
      <c r="B51"/>
      <c r="C51" s="297" t="str">
        <v>AIDEEA INTELLIGENCE SL</v>
      </c>
    </row>
    <row r="52" spans="2:3" ht="14.5">
      <c r="B52"/>
    </row>
    <row r="53" spans="2:3" ht="23.5">
      <c r="B53" s="489" t="s">
        <v>322</v>
      </c>
    </row>
    <row r="54" spans="2:3">
      <c r="B54" s="297" t="str" cm="1">
        <f t="array" ref="B54:B89">_xlfn.LET(
  _xlpm.empresas,'Leads Priorizados INT'!B:B,
  _xlpm.estados,'Leads Priorizados INT'!E:E,
  _xlpm.ids,'Leads Priorizados INT'!A:A,
  _xlpm.estados_sel,$B$3:$B$6,
  _xlpm.ok,(_xlpm.empresas&lt;&gt;"")*ISNUMBER(MATCH(_xlpm.estados,_xlpm.estados_sel,0)),
  _xlfn.SORTBY(
    _xlfn._xlws.FILTER(_xlpm.empresas,_xlpm.ok,""),
    _xlfn._xlws.FILTER(_xlpm.ids,_xlpm.ok,""),
    1
  )
)</f>
        <v>OX-ONE NETWORKS SL</v>
      </c>
    </row>
    <row r="55" spans="2:3">
      <c r="B55" s="297" t="str">
        <v>MAXEN TECHNOLOGIES SL</v>
      </c>
    </row>
    <row r="56" spans="2:3">
      <c r="B56" s="297" t="str">
        <v>PAPER LABS DESIGN ESP SL</v>
      </c>
    </row>
    <row r="57" spans="2:3">
      <c r="B57" s="297" t="str">
        <v>DEITECO</v>
      </c>
    </row>
    <row r="58" spans="2:3">
      <c r="B58" s="297" t="str">
        <v>COVERNET</v>
      </c>
    </row>
    <row r="59" spans="2:3">
      <c r="B59" s="297" t="str">
        <v>SICTEMAS SERVICIOS INFORMATICOS INTEGRALES</v>
      </c>
    </row>
    <row r="60" spans="2:3">
      <c r="B60" s="297" t="str">
        <v>Dataqu</v>
      </c>
    </row>
    <row r="61" spans="2:3">
      <c r="B61" s="297" t="str">
        <v>Ocvistas</v>
      </c>
    </row>
    <row r="62" spans="2:3">
      <c r="B62" s="351" t="str">
        <v>DuoIT</v>
      </c>
    </row>
    <row r="63" spans="2:3">
      <c r="B63" s="297" t="str">
        <v>FEDESOFT SL</v>
      </c>
    </row>
    <row r="64" spans="2:3">
      <c r="B64" s="297" t="str">
        <v>INFORNET SOLUCIONES INFORMATICAS S.L</v>
      </c>
    </row>
    <row r="65" spans="2:2">
      <c r="B65" s="297" t="str">
        <v>Micro Sip</v>
      </c>
    </row>
    <row r="66" spans="2:2">
      <c r="B66" s="297" t="str">
        <v>AUDINFOR SYSTEM SL.</v>
      </c>
    </row>
    <row r="67" spans="2:2" ht="14.5">
      <c r="B67" t="str">
        <v>SISYTEC NETWORKS SL.</v>
      </c>
    </row>
    <row r="68" spans="2:2" ht="14.5">
      <c r="B68" t="str">
        <v>Cobitratel</v>
      </c>
    </row>
    <row r="69" spans="2:2" ht="14.5">
      <c r="B69" t="str">
        <v>PC SERVICES</v>
      </c>
    </row>
    <row r="70" spans="2:2" ht="14.5">
      <c r="B70" t="str">
        <v>Mariskalnet Informática</v>
      </c>
    </row>
    <row r="71" spans="2:2">
      <c r="B71" s="298" t="str">
        <v>DOSYS</v>
      </c>
    </row>
    <row r="72" spans="2:2">
      <c r="B72" s="298" t="str">
        <v>GNUO Consultores</v>
      </c>
    </row>
    <row r="73" spans="2:2">
      <c r="B73" s="298" t="str">
        <v>DurnIA Tecnologías de la Información, S.L.</v>
      </c>
    </row>
    <row r="74" spans="2:2">
      <c r="B74" s="298" t="str">
        <v>Brain Hardware, S.L.</v>
      </c>
    </row>
    <row r="75" spans="2:2">
      <c r="B75" s="298" t="str">
        <v>Solventus Software, S.L.</v>
      </c>
    </row>
    <row r="76" spans="2:2">
      <c r="B76" s="298" t="str">
        <v>NaimiTech, S.L.</v>
      </c>
    </row>
    <row r="77" spans="2:2">
      <c r="B77" s="298" t="str">
        <v>Ache Enseñanza e Informática SLL</v>
      </c>
    </row>
    <row r="78" spans="2:2">
      <c r="B78" s="298" t="str">
        <v>Binfor Solutions</v>
      </c>
    </row>
    <row r="79" spans="2:2">
      <c r="B79" s="298" t="str">
        <v>Omnia Soluciones (Soluciones Omnia 2024 S.L.)</v>
      </c>
    </row>
    <row r="80" spans="2:2">
      <c r="B80" s="298" t="str">
        <v>Sur Computers, S.L.</v>
      </c>
    </row>
    <row r="81" spans="2:2">
      <c r="B81" s="298" t="str">
        <v>Elpis Informática, S.L.</v>
      </c>
    </row>
    <row r="82" spans="2:2">
      <c r="B82" s="298" t="str">
        <v>Fi-4 Open Source, S.L. (Amiritmo)</v>
      </c>
    </row>
    <row r="83" spans="2:2">
      <c r="B83" s="298" t="str">
        <v>MAICROSOFT EUROPE, S.L.</v>
      </c>
    </row>
    <row r="84" spans="2:2">
      <c r="B84" s="298" t="str">
        <v>Digital Hand Made, S.L.</v>
      </c>
    </row>
    <row r="85" spans="2:2">
      <c r="B85" s="298" t="str">
        <v>ISC Tech (Iván Sanz Cañamero)</v>
      </c>
    </row>
    <row r="86" spans="2:2">
      <c r="B86" s="298" t="str">
        <v>LISOT, S.L.</v>
      </c>
    </row>
    <row r="87" spans="2:2">
      <c r="B87" s="298" t="str">
        <v>AIDEEA INTELLIGENCE SL</v>
      </c>
    </row>
    <row r="88" spans="2:2">
      <c r="B88" s="298" t="str">
        <v>INNOVA TELECOM, S.L. (ITSOFT)</v>
      </c>
    </row>
    <row r="89" spans="2:2">
      <c r="B89" s="298" t="str">
        <v>INFORWARE, S.L.</v>
      </c>
    </row>
  </sheetData>
  <autoFilter ref="B12:AH41" xr:uid="{B8980989-1030-47CB-9BBE-52F6E5FBE648}"/>
  <conditionalFormatting sqref="E13:H17 K13:S27 J13:J46 R14:R28 P17:P28 F18:H18 E19:H19 F20:H20 E21:H27 S25:S28 K28:T37 G29:I46 N38:T38 K38:L46 M39:T46 G47:T129 G147:T1048576">
    <cfRule type="containsText" dxfId="50" priority="185" operator="containsText" text="Tentativo">
      <formula>NOT(ISERROR(SEARCH("Tentativo",E13)))</formula>
    </cfRule>
    <cfRule type="containsText" dxfId="49" priority="186" operator="containsText" text="Enviado">
      <formula>NOT(ISERROR(SEARCH("Enviado",E13)))</formula>
    </cfRule>
    <cfRule type="containsText" dxfId="48" priority="187" operator="containsText" text="Agendado">
      <formula>NOT(ISERROR(SEARCH("Agendado",E13)))</formula>
    </cfRule>
    <cfRule type="containsText" dxfId="47" priority="189" operator="containsText" text="En curso">
      <formula>NOT(ISERROR(SEARCH("En curso",E13)))</formula>
    </cfRule>
  </conditionalFormatting>
  <conditionalFormatting sqref="E13:S17 J13:J46 R14:R28 P17:P28 F18:S18 E19:S19 F20:I20 K20:S27 E21:I27 S21:S28 P28:R28 K29:T37 G29:I46 N38:T38 K38:L46 M39:T46 G47:T129">
    <cfRule type="containsText" dxfId="46" priority="16" operator="containsText" text="Activado">
      <formula>NOT(ISERROR(SEARCH("Activado",E13)))</formula>
    </cfRule>
    <cfRule type="containsText" dxfId="45" priority="17" operator="containsText" text="Finalizado">
      <formula>NOT(ISERROR(SEARCH("Finalizado",E13)))</formula>
    </cfRule>
  </conditionalFormatting>
  <conditionalFormatting sqref="E13:S17 J13:J46 R14:R28 P17:P28 F18:S18 E19:S19 F20:I20 K20:S27 E21:I27 S21:S28 P28:R28 K29:T37 N38:T38 M39:T46 G29:I46 K38:L46 G47:T129">
    <cfRule type="containsText" dxfId="44" priority="15" operator="containsText" text="TBC">
      <formula>NOT(ISERROR(SEARCH("TBC",E13)))</formula>
    </cfRule>
  </conditionalFormatting>
  <conditionalFormatting sqref="E13:S17 R14:R28 P17:P28 F18:S18 E19:S19 F20:I20 K20:S27 J20:J46 E21:I27 P28:R38 P39:P46 R39:R46">
    <cfRule type="containsText" dxfId="43" priority="13" operator="containsText" text="No presentado">
      <formula>NOT(ISERROR(SEARCH("No presentado",E13)))</formula>
    </cfRule>
    <cfRule type="containsText" dxfId="42" priority="14" operator="containsText" text="Churn">
      <formula>NOT(ISERROR(SEARCH("Churn",E13)))</formula>
    </cfRule>
  </conditionalFormatting>
  <conditionalFormatting sqref="F13:AH19 K20:AH37 F20:J46 N38:AH38 K38:L46 M39:AH46 F47:AH1048576">
    <cfRule type="containsText" dxfId="41" priority="188" operator="containsText" text="Realizado">
      <formula>NOT(ISERROR(SEARCH("Realizado",F13)))</formula>
    </cfRule>
  </conditionalFormatting>
  <conditionalFormatting sqref="I13:J19 I20:I27 J20:J46">
    <cfRule type="containsText" dxfId="40" priority="18" operator="containsText" text="Sin comenzar">
      <formula>NOT(ISERROR(SEARCH("Sin comenzar",I13)))</formula>
    </cfRule>
    <cfRule type="containsText" dxfId="39" priority="19" operator="containsText" text="Tentativo">
      <formula>NOT(ISERROR(SEARCH("Tentativo",I13)))</formula>
    </cfRule>
    <cfRule type="containsText" dxfId="38" priority="20" operator="containsText" text="Enviado">
      <formula>NOT(ISERROR(SEARCH("Enviado",I13)))</formula>
    </cfRule>
    <cfRule type="containsText" dxfId="37" priority="21" operator="containsText" text="Agendado">
      <formula>NOT(ISERROR(SEARCH("Agendado",I13)))</formula>
    </cfRule>
    <cfRule type="containsText" dxfId="36" priority="22" operator="containsText" text="Realizado">
      <formula>NOT(ISERROR(SEARCH("Realizado",I13)))</formula>
    </cfRule>
    <cfRule type="containsText" dxfId="35" priority="23" operator="containsText" text="En curso">
      <formula>NOT(ISERROR(SEARCH("En curso",I13)))</formula>
    </cfRule>
  </conditionalFormatting>
  <conditionalFormatting sqref="J13:J46 S18:S19 S21:S28 K28:T37 G29:I46 N38:T38 K38:L46 M39:T46 G47:T129 G147:T1048576">
    <cfRule type="containsText" dxfId="34" priority="178" operator="containsText" text="No presentado">
      <formula>NOT(ISERROR(SEARCH("No presentado",G13)))</formula>
    </cfRule>
  </conditionalFormatting>
  <conditionalFormatting sqref="J13:J46 S21:S28 K28:T37 G29:I46 N38:T38 K38:L46 M39:T46 G47:T129 G147:T1048576">
    <cfRule type="containsText" dxfId="33" priority="179" operator="containsText" text="Churn">
      <formula>NOT(ISERROR(SEARCH("Churn",G13)))</formula>
    </cfRule>
  </conditionalFormatting>
  <conditionalFormatting sqref="K28:T28 G147:T1048576">
    <cfRule type="containsText" dxfId="32" priority="181" operator="containsText" text="TBC">
      <formula>NOT(ISERROR(SEARCH("TBC",G28)))</formula>
    </cfRule>
    <cfRule type="containsText" dxfId="31" priority="182" operator="containsText" text="Activado">
      <formula>NOT(ISERROR(SEARCH("Activado",G28)))</formula>
    </cfRule>
    <cfRule type="containsText" dxfId="30" priority="183" operator="containsText" text="Finalizado">
      <formula>NOT(ISERROR(SEARCH("Finalizado",G28)))</formula>
    </cfRule>
  </conditionalFormatting>
  <conditionalFormatting sqref="K20:AH37 F47:AH1048576 F13:AH19 F20:J46 N38:AH38 K38:L46 M39:AH46">
    <cfRule type="containsText" dxfId="29" priority="184" operator="containsText" text="Sin comenzar">
      <formula>NOT(ISERROR(SEARCH("Sin comenzar",F13)))</formula>
    </cfRule>
  </conditionalFormatting>
  <conditionalFormatting sqref="S13">
    <cfRule type="containsText" dxfId="28" priority="9" operator="containsText" text="No presentado">
      <formula>NOT(ISERROR(SEARCH("No presentado",S13)))</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5B8A6-684A-428F-952C-D255F0143089}">
  <sheetPr>
    <tabColor theme="7" tint="0.79998168889431442"/>
  </sheetPr>
  <dimension ref="B3:J36"/>
  <sheetViews>
    <sheetView showGridLines="0" zoomScale="99" zoomScaleNormal="99" workbookViewId="0">
      <selection activeCell="E4" sqref="E4"/>
    </sheetView>
  </sheetViews>
  <sheetFormatPr defaultRowHeight="14.5"/>
  <cols>
    <col min="2" max="2" width="30.453125" customWidth="1"/>
    <col min="9" max="9" width="42.7265625" bestFit="1" customWidth="1"/>
  </cols>
  <sheetData>
    <row r="3" spans="2:10" ht="15" thickBot="1">
      <c r="B3" s="378" t="s">
        <v>30</v>
      </c>
      <c r="C3" s="378" t="s">
        <v>338</v>
      </c>
      <c r="D3" s="378" t="s">
        <v>35519</v>
      </c>
      <c r="E3" s="378" t="s">
        <v>35520</v>
      </c>
      <c r="F3" s="378" t="s">
        <v>32086</v>
      </c>
      <c r="G3" s="378" t="s">
        <v>8758</v>
      </c>
      <c r="H3" s="378" t="s">
        <v>32089</v>
      </c>
      <c r="I3" s="384" t="s">
        <v>2</v>
      </c>
    </row>
    <row r="4" spans="2:10" ht="15" thickBot="1">
      <c r="B4" s="512" t="s">
        <v>35521</v>
      </c>
      <c r="C4" s="379" t="s">
        <v>8786</v>
      </c>
      <c r="D4" s="379" t="s">
        <v>35522</v>
      </c>
      <c r="E4" s="379" t="s">
        <v>35523</v>
      </c>
      <c r="F4" s="379" t="s">
        <v>34911</v>
      </c>
      <c r="G4" s="379">
        <v>607110458</v>
      </c>
      <c r="H4" s="379" t="s">
        <v>32241</v>
      </c>
      <c r="I4" s="380" t="s">
        <v>34916</v>
      </c>
    </row>
    <row r="5" spans="2:10" ht="15" thickBot="1">
      <c r="B5" s="486" t="s">
        <v>35524</v>
      </c>
      <c r="C5" s="380" t="s">
        <v>8786</v>
      </c>
      <c r="D5" s="380" t="s">
        <v>35278</v>
      </c>
      <c r="E5" s="380" t="s">
        <v>35525</v>
      </c>
      <c r="F5" s="380" t="s">
        <v>35280</v>
      </c>
      <c r="G5" s="380">
        <v>633160728</v>
      </c>
      <c r="H5" s="380" t="s">
        <v>32241</v>
      </c>
      <c r="I5" s="380" t="s">
        <v>34916</v>
      </c>
      <c r="J5" s="304"/>
    </row>
    <row r="6" spans="2:10" ht="15" thickBot="1">
      <c r="B6" s="486" t="s">
        <v>370</v>
      </c>
      <c r="C6" s="380" t="s">
        <v>32085</v>
      </c>
      <c r="D6" s="380" t="s">
        <v>35638</v>
      </c>
      <c r="E6" s="380" t="s">
        <v>35526</v>
      </c>
      <c r="F6" s="380" t="s">
        <v>34896</v>
      </c>
      <c r="G6" s="380">
        <v>910263902</v>
      </c>
      <c r="H6" s="380" t="s">
        <v>32241</v>
      </c>
      <c r="I6" s="380" t="s">
        <v>34897</v>
      </c>
    </row>
    <row r="7" spans="2:10" ht="15" thickBot="1">
      <c r="B7" s="486" t="s">
        <v>51</v>
      </c>
      <c r="C7" s="380" t="s">
        <v>8786</v>
      </c>
      <c r="D7" s="380" t="s">
        <v>35278</v>
      </c>
      <c r="E7" s="380" t="s">
        <v>35527</v>
      </c>
      <c r="F7" s="380" t="s">
        <v>35291</v>
      </c>
      <c r="G7" s="380">
        <v>654961741</v>
      </c>
      <c r="H7" s="380" t="s">
        <v>32241</v>
      </c>
      <c r="I7" s="380" t="s">
        <v>34963</v>
      </c>
    </row>
    <row r="8" spans="2:10" ht="15" thickBot="1">
      <c r="B8" s="486" t="s">
        <v>35528</v>
      </c>
      <c r="C8" s="380" t="s">
        <v>8786</v>
      </c>
      <c r="D8" s="380" t="s">
        <v>35638</v>
      </c>
      <c r="E8" s="380" t="s">
        <v>35529</v>
      </c>
      <c r="F8" s="380" t="s">
        <v>35281</v>
      </c>
      <c r="G8" s="380">
        <v>619461670</v>
      </c>
      <c r="H8" s="380" t="s">
        <v>32241</v>
      </c>
      <c r="I8" s="383" t="s">
        <v>35282</v>
      </c>
    </row>
    <row r="9" spans="2:10">
      <c r="B9" s="380" t="s">
        <v>35530</v>
      </c>
      <c r="C9" s="380" t="s">
        <v>8786</v>
      </c>
      <c r="D9" s="380" t="s">
        <v>35531</v>
      </c>
      <c r="E9" s="380" t="s">
        <v>35532</v>
      </c>
      <c r="F9" s="380" t="s">
        <v>32294</v>
      </c>
      <c r="G9" s="380">
        <v>619461670</v>
      </c>
      <c r="H9" s="380" t="s">
        <v>5038</v>
      </c>
      <c r="I9" s="380" t="s">
        <v>34905</v>
      </c>
    </row>
    <row r="10" spans="2:10">
      <c r="B10" s="380" t="s">
        <v>137</v>
      </c>
      <c r="C10" s="380" t="s">
        <v>8786</v>
      </c>
      <c r="D10" s="380" t="s">
        <v>35533</v>
      </c>
      <c r="E10" s="380" t="s">
        <v>35534</v>
      </c>
      <c r="F10" s="380" t="s">
        <v>35010</v>
      </c>
      <c r="G10" s="380">
        <v>956860077</v>
      </c>
      <c r="H10" s="380" t="s">
        <v>32241</v>
      </c>
      <c r="I10" s="380" t="s">
        <v>34897</v>
      </c>
      <c r="J10" s="304"/>
    </row>
    <row r="11" spans="2:10">
      <c r="B11" s="380" t="s">
        <v>35535</v>
      </c>
      <c r="C11" s="380" t="s">
        <v>8786</v>
      </c>
      <c r="D11" s="380" t="s">
        <v>34901</v>
      </c>
      <c r="E11" s="380" t="s">
        <v>35536</v>
      </c>
      <c r="F11" s="380" t="s">
        <v>34964</v>
      </c>
      <c r="G11" s="380">
        <v>625596462</v>
      </c>
      <c r="H11" s="380" t="s">
        <v>32241</v>
      </c>
      <c r="I11" s="380" t="s">
        <v>34963</v>
      </c>
    </row>
    <row r="12" spans="2:10" ht="15" thickBot="1">
      <c r="B12" s="486" t="s">
        <v>35537</v>
      </c>
      <c r="C12" s="380" t="s">
        <v>8786</v>
      </c>
      <c r="D12" s="380" t="s">
        <v>35531</v>
      </c>
      <c r="E12" s="380" t="s">
        <v>35538</v>
      </c>
      <c r="F12" s="380" t="s">
        <v>33227</v>
      </c>
      <c r="G12" s="380">
        <v>663044288</v>
      </c>
      <c r="H12" s="380" t="s">
        <v>5038</v>
      </c>
      <c r="I12" s="380" t="s">
        <v>35229</v>
      </c>
    </row>
    <row r="13" spans="2:10" ht="15" thickBot="1">
      <c r="B13" s="486" t="s">
        <v>34939</v>
      </c>
      <c r="C13" s="380" t="s">
        <v>8786</v>
      </c>
      <c r="D13" s="380" t="s">
        <v>35638</v>
      </c>
      <c r="E13" s="380" t="s">
        <v>35230</v>
      </c>
      <c r="F13" s="380" t="s">
        <v>35639</v>
      </c>
      <c r="G13" s="380">
        <v>651952717</v>
      </c>
      <c r="H13" s="380" t="s">
        <v>32241</v>
      </c>
      <c r="I13" s="380" t="s">
        <v>34897</v>
      </c>
      <c r="J13" s="304"/>
    </row>
    <row r="14" spans="2:10" ht="15" thickBot="1">
      <c r="B14" s="486" t="s">
        <v>34940</v>
      </c>
      <c r="C14" s="380" t="s">
        <v>8786</v>
      </c>
      <c r="D14" s="380" t="s">
        <v>34906</v>
      </c>
      <c r="E14" s="380" t="s">
        <v>34907</v>
      </c>
      <c r="F14" s="380" t="s">
        <v>35308</v>
      </c>
      <c r="G14" s="380">
        <v>609202122</v>
      </c>
      <c r="H14" s="380" t="s">
        <v>32241</v>
      </c>
      <c r="I14" s="380" t="s">
        <v>35309</v>
      </c>
    </row>
    <row r="15" spans="2:10" ht="15" thickBot="1">
      <c r="B15" s="486" t="s">
        <v>34941</v>
      </c>
      <c r="C15" s="380" t="s">
        <v>8786</v>
      </c>
      <c r="D15" s="380" t="s">
        <v>35278</v>
      </c>
      <c r="E15" s="380" t="s">
        <v>34935</v>
      </c>
      <c r="F15" s="380" t="s">
        <v>34936</v>
      </c>
      <c r="G15" s="380">
        <v>917895349</v>
      </c>
      <c r="H15" s="380" t="s">
        <v>32241</v>
      </c>
      <c r="I15" s="380" t="s">
        <v>34897</v>
      </c>
      <c r="J15" s="304"/>
    </row>
    <row r="16" spans="2:10" ht="15" thickBot="1">
      <c r="B16" s="486" t="s">
        <v>34942</v>
      </c>
      <c r="C16" s="380" t="s">
        <v>8786</v>
      </c>
      <c r="D16" s="380" t="s">
        <v>35278</v>
      </c>
      <c r="E16" s="380" t="s">
        <v>34903</v>
      </c>
      <c r="F16" s="380" t="s">
        <v>34904</v>
      </c>
      <c r="G16" s="380">
        <v>620908341</v>
      </c>
      <c r="H16" s="380" t="s">
        <v>32241</v>
      </c>
      <c r="I16" s="380" t="s">
        <v>34897</v>
      </c>
    </row>
    <row r="17" spans="2:10" ht="15" thickBot="1">
      <c r="B17" s="486" t="s">
        <v>34943</v>
      </c>
      <c r="C17" s="380" t="s">
        <v>8786</v>
      </c>
      <c r="D17" s="380" t="s">
        <v>34912</v>
      </c>
      <c r="E17" s="380" t="s">
        <v>34914</v>
      </c>
      <c r="F17" s="380" t="s">
        <v>34913</v>
      </c>
      <c r="G17" s="380">
        <v>986841191</v>
      </c>
      <c r="H17" s="380" t="s">
        <v>32241</v>
      </c>
      <c r="I17" s="380" t="s">
        <v>34915</v>
      </c>
    </row>
    <row r="18" spans="2:10" ht="15" thickBot="1">
      <c r="B18" s="486" t="s">
        <v>34839</v>
      </c>
      <c r="C18" s="380" t="s">
        <v>8786</v>
      </c>
      <c r="D18" s="380" t="s">
        <v>35638</v>
      </c>
      <c r="E18" s="380" t="s">
        <v>32796</v>
      </c>
      <c r="F18" s="380" t="s">
        <v>35641</v>
      </c>
      <c r="G18" s="380">
        <v>699215704</v>
      </c>
      <c r="H18" s="380" t="s">
        <v>32241</v>
      </c>
      <c r="I18" s="380" t="s">
        <v>34897</v>
      </c>
    </row>
    <row r="19" spans="2:10" ht="15" thickBot="1">
      <c r="B19" s="486" t="s">
        <v>34944</v>
      </c>
      <c r="C19" s="380" t="s">
        <v>8786</v>
      </c>
      <c r="D19" s="380" t="s">
        <v>34900</v>
      </c>
      <c r="E19" s="380" t="s">
        <v>34917</v>
      </c>
      <c r="F19" s="380" t="s">
        <v>34953</v>
      </c>
      <c r="G19" s="380"/>
      <c r="H19" s="380" t="s">
        <v>32241</v>
      </c>
      <c r="I19" s="380" t="s">
        <v>34916</v>
      </c>
    </row>
    <row r="20" spans="2:10" ht="15" thickBot="1">
      <c r="B20" s="486" t="s">
        <v>34945</v>
      </c>
      <c r="C20" s="380" t="s">
        <v>8786</v>
      </c>
      <c r="D20" s="380" t="s">
        <v>35251</v>
      </c>
      <c r="E20" s="380" t="s">
        <v>34926</v>
      </c>
      <c r="F20" s="380" t="s">
        <v>35007</v>
      </c>
      <c r="G20" s="380"/>
      <c r="H20" s="380" t="s">
        <v>32241</v>
      </c>
      <c r="I20" s="380" t="s">
        <v>34897</v>
      </c>
    </row>
    <row r="21" spans="2:10" ht="15" thickBot="1">
      <c r="B21" s="486" t="s">
        <v>32772</v>
      </c>
      <c r="C21" s="380" t="s">
        <v>8786</v>
      </c>
      <c r="D21" s="380" t="s">
        <v>35278</v>
      </c>
      <c r="E21" s="380" t="s">
        <v>34927</v>
      </c>
      <c r="F21" s="380" t="s">
        <v>35008</v>
      </c>
      <c r="G21" s="380"/>
      <c r="H21" s="380" t="s">
        <v>32241</v>
      </c>
      <c r="I21" s="380" t="s">
        <v>35279</v>
      </c>
      <c r="J21" s="304"/>
    </row>
    <row r="22" spans="2:10" ht="15" thickBot="1">
      <c r="B22" s="486" t="s">
        <v>34946</v>
      </c>
      <c r="C22" s="380" t="s">
        <v>8786</v>
      </c>
      <c r="D22" s="380" t="s">
        <v>34901</v>
      </c>
      <c r="E22" s="380" t="s">
        <v>34928</v>
      </c>
      <c r="F22" s="380" t="s">
        <v>34968</v>
      </c>
      <c r="G22" s="380"/>
      <c r="H22" s="380" t="s">
        <v>32241</v>
      </c>
      <c r="I22" s="380" t="s">
        <v>34897</v>
      </c>
    </row>
    <row r="23" spans="2:10" ht="15" thickBot="1">
      <c r="B23" s="486" t="s">
        <v>34947</v>
      </c>
      <c r="C23" s="380" t="s">
        <v>32085</v>
      </c>
      <c r="D23" s="380" t="s">
        <v>35303</v>
      </c>
      <c r="E23" s="380" t="s">
        <v>35307</v>
      </c>
      <c r="F23" s="380"/>
      <c r="G23" s="380"/>
      <c r="H23" s="380" t="s">
        <v>32241</v>
      </c>
      <c r="I23" s="380" t="s">
        <v>34897</v>
      </c>
    </row>
    <row r="24" spans="2:10" ht="15" thickBot="1">
      <c r="B24" s="486" t="s">
        <v>34948</v>
      </c>
      <c r="C24" s="380" t="s">
        <v>8786</v>
      </c>
      <c r="D24" s="380" t="s">
        <v>35638</v>
      </c>
      <c r="E24" s="380" t="s">
        <v>35631</v>
      </c>
      <c r="F24" s="380" t="s">
        <v>35007</v>
      </c>
      <c r="G24" s="380">
        <v>639184047</v>
      </c>
      <c r="H24" s="380" t="s">
        <v>32241</v>
      </c>
      <c r="I24" s="380" t="s">
        <v>34897</v>
      </c>
      <c r="J24" s="304"/>
    </row>
    <row r="25" spans="2:10" ht="15" thickBot="1">
      <c r="B25" s="486" t="s">
        <v>34949</v>
      </c>
      <c r="C25" s="380" t="s">
        <v>8786</v>
      </c>
      <c r="D25" s="380" t="s">
        <v>35278</v>
      </c>
      <c r="E25" s="380" t="s">
        <v>34930</v>
      </c>
      <c r="F25" s="380"/>
      <c r="G25" s="380"/>
      <c r="H25" s="380" t="s">
        <v>32241</v>
      </c>
      <c r="I25" s="380" t="s">
        <v>34897</v>
      </c>
    </row>
    <row r="26" spans="2:10" ht="15" thickBot="1">
      <c r="B26" s="486" t="s">
        <v>34895</v>
      </c>
      <c r="C26" s="380" t="s">
        <v>8786</v>
      </c>
      <c r="D26" s="380" t="s">
        <v>35638</v>
      </c>
      <c r="E26" s="380" t="s">
        <v>34931</v>
      </c>
      <c r="F26" s="380" t="s">
        <v>35305</v>
      </c>
      <c r="G26" s="380"/>
      <c r="H26" s="380" t="s">
        <v>32241</v>
      </c>
      <c r="I26" s="380" t="s">
        <v>34897</v>
      </c>
    </row>
    <row r="27" spans="2:10" ht="15" thickBot="1">
      <c r="B27" s="486" t="s">
        <v>34950</v>
      </c>
      <c r="C27" s="380" t="s">
        <v>8786</v>
      </c>
      <c r="D27" s="380" t="s">
        <v>35278</v>
      </c>
      <c r="E27" s="380" t="s">
        <v>34932</v>
      </c>
      <c r="F27" s="380" t="s">
        <v>35011</v>
      </c>
      <c r="G27" s="380">
        <v>942344304</v>
      </c>
      <c r="H27" s="380" t="s">
        <v>32241</v>
      </c>
      <c r="I27" s="380" t="s">
        <v>35279</v>
      </c>
    </row>
    <row r="28" spans="2:10" ht="15" thickBot="1">
      <c r="B28" s="486" t="s">
        <v>34951</v>
      </c>
      <c r="C28" s="380" t="s">
        <v>8786</v>
      </c>
      <c r="D28" s="380" t="s">
        <v>35278</v>
      </c>
      <c r="E28" s="380" t="s">
        <v>34933</v>
      </c>
      <c r="F28" s="380" t="s">
        <v>35012</v>
      </c>
      <c r="G28" s="380"/>
      <c r="H28" s="380" t="s">
        <v>32241</v>
      </c>
      <c r="I28" s="380" t="s">
        <v>35279</v>
      </c>
    </row>
    <row r="29" spans="2:10" ht="15" thickBot="1">
      <c r="B29" s="486" t="s">
        <v>34952</v>
      </c>
      <c r="C29" s="380" t="s">
        <v>8786</v>
      </c>
      <c r="D29" s="380" t="s">
        <v>35278</v>
      </c>
      <c r="E29" s="380" t="s">
        <v>34934</v>
      </c>
      <c r="F29" s="380"/>
      <c r="G29" s="380"/>
      <c r="H29" s="380" t="s">
        <v>32241</v>
      </c>
      <c r="I29" s="380" t="s">
        <v>35279</v>
      </c>
    </row>
    <row r="30" spans="2:10" ht="15" thickBot="1">
      <c r="B30" s="486" t="s">
        <v>34960</v>
      </c>
      <c r="C30" s="380" t="s">
        <v>8786</v>
      </c>
      <c r="D30" s="380" t="s">
        <v>35638</v>
      </c>
      <c r="E30" s="380" t="s">
        <v>34961</v>
      </c>
      <c r="F30" s="380" t="s">
        <v>35321</v>
      </c>
      <c r="G30" s="380"/>
      <c r="H30" s="380" t="s">
        <v>32241</v>
      </c>
      <c r="I30" s="380" t="s">
        <v>34897</v>
      </c>
    </row>
    <row r="31" spans="2:10" ht="15" thickBot="1">
      <c r="B31" s="486" t="s">
        <v>35227</v>
      </c>
      <c r="C31" s="380" t="s">
        <v>8786</v>
      </c>
      <c r="D31" s="380" t="s">
        <v>35315</v>
      </c>
      <c r="E31" s="380" t="s">
        <v>35228</v>
      </c>
      <c r="F31" s="380" t="s">
        <v>35316</v>
      </c>
      <c r="G31" s="380">
        <v>977896847</v>
      </c>
      <c r="H31" s="380" t="s">
        <v>32241</v>
      </c>
      <c r="I31" s="380" t="s">
        <v>34963</v>
      </c>
    </row>
    <row r="32" spans="2:10" ht="15" thickBot="1">
      <c r="B32" s="486" t="s">
        <v>35302</v>
      </c>
      <c r="C32" s="380" t="s">
        <v>8786</v>
      </c>
      <c r="D32" s="380" t="s">
        <v>35303</v>
      </c>
      <c r="E32" s="380" t="s">
        <v>35304</v>
      </c>
      <c r="F32" s="380" t="s">
        <v>35306</v>
      </c>
      <c r="G32" s="380"/>
      <c r="H32" s="380" t="s">
        <v>32241</v>
      </c>
      <c r="I32" s="380" t="s">
        <v>34963</v>
      </c>
    </row>
    <row r="33" spans="2:9">
      <c r="B33" s="487"/>
      <c r="C33" s="304"/>
      <c r="D33" s="304"/>
      <c r="E33" s="304"/>
      <c r="F33" s="304"/>
      <c r="G33" s="304"/>
      <c r="H33" s="304"/>
      <c r="I33" s="304"/>
    </row>
    <row r="34" spans="2:9">
      <c r="B34" s="487"/>
    </row>
    <row r="36" spans="2:9">
      <c r="B36" s="487"/>
    </row>
  </sheetData>
  <autoFilter ref="B3:I32" xr:uid="{F3D5B8A6-684A-428F-952C-D255F0143089}"/>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DF4B2-49E4-43C6-A0F3-E9F668FC2691}">
  <sheetPr>
    <tabColor theme="7" tint="0.79998168889431442"/>
  </sheetPr>
  <dimension ref="B2:E51"/>
  <sheetViews>
    <sheetView zoomScale="83" workbookViewId="0">
      <selection activeCell="A11" sqref="A11"/>
    </sheetView>
  </sheetViews>
  <sheetFormatPr defaultRowHeight="14.5"/>
  <cols>
    <col min="2" max="5" width="37.1796875" customWidth="1"/>
  </cols>
  <sheetData>
    <row r="2" spans="2:5" ht="15" thickBot="1"/>
    <row r="3" spans="2:5" ht="15" thickBot="1">
      <c r="B3" s="461" t="s">
        <v>33129</v>
      </c>
      <c r="C3" s="462" t="s">
        <v>33130</v>
      </c>
      <c r="D3" s="462" t="s">
        <v>98</v>
      </c>
      <c r="E3" s="462" t="s">
        <v>125</v>
      </c>
    </row>
    <row r="4" spans="2:5" ht="29" customHeight="1">
      <c r="B4" s="463" t="s">
        <v>32717</v>
      </c>
      <c r="C4" s="469" t="s">
        <v>32717</v>
      </c>
      <c r="D4" s="469" t="s">
        <v>33131</v>
      </c>
      <c r="E4" s="464" t="s">
        <v>136</v>
      </c>
    </row>
    <row r="5" spans="2:5" ht="16.5">
      <c r="B5" s="463"/>
      <c r="C5" s="472" t="s">
        <v>32717</v>
      </c>
      <c r="D5" s="472" t="s">
        <v>33132</v>
      </c>
      <c r="E5" s="473" t="s">
        <v>33133</v>
      </c>
    </row>
    <row r="6" spans="2:5" ht="16.5">
      <c r="B6" s="463"/>
      <c r="C6" s="469" t="s">
        <v>33162</v>
      </c>
      <c r="D6" s="469" t="s">
        <v>33163</v>
      </c>
      <c r="E6" s="464" t="s">
        <v>136</v>
      </c>
    </row>
    <row r="7" spans="2:5" ht="16.5">
      <c r="B7" s="463"/>
      <c r="C7" s="469" t="s">
        <v>33164</v>
      </c>
      <c r="D7" s="469" t="s">
        <v>33165</v>
      </c>
      <c r="E7" s="464" t="s">
        <v>136</v>
      </c>
    </row>
    <row r="8" spans="2:5" ht="16.5">
      <c r="B8" s="463"/>
      <c r="C8" s="469" t="s">
        <v>33166</v>
      </c>
      <c r="D8" s="469" t="s">
        <v>33167</v>
      </c>
      <c r="E8" s="464" t="s">
        <v>136</v>
      </c>
    </row>
    <row r="9" spans="2:5" ht="16.5">
      <c r="B9" s="463"/>
      <c r="C9" s="469" t="s">
        <v>33168</v>
      </c>
      <c r="D9" s="469" t="s">
        <v>33169</v>
      </c>
      <c r="E9" s="464" t="s">
        <v>136</v>
      </c>
    </row>
    <row r="10" spans="2:5" ht="16.5">
      <c r="B10" s="463"/>
      <c r="C10" s="469" t="s">
        <v>33170</v>
      </c>
      <c r="D10" s="469" t="s">
        <v>33171</v>
      </c>
      <c r="E10" s="464" t="s">
        <v>136</v>
      </c>
    </row>
    <row r="11" spans="2:5" ht="16.5">
      <c r="B11" s="463"/>
      <c r="C11" s="469" t="s">
        <v>33172</v>
      </c>
      <c r="D11" s="469" t="s">
        <v>33173</v>
      </c>
      <c r="E11" s="464" t="s">
        <v>136</v>
      </c>
    </row>
    <row r="12" spans="2:5" ht="16.5">
      <c r="B12" s="463"/>
      <c r="C12" s="469" t="s">
        <v>33174</v>
      </c>
      <c r="D12" s="469" t="s">
        <v>33175</v>
      </c>
      <c r="E12" s="464" t="s">
        <v>136</v>
      </c>
    </row>
    <row r="13" spans="2:5" ht="16.5">
      <c r="B13" s="463"/>
      <c r="C13" s="469" t="s">
        <v>33176</v>
      </c>
      <c r="D13" s="469" t="s">
        <v>33177</v>
      </c>
      <c r="E13" s="464" t="s">
        <v>136</v>
      </c>
    </row>
    <row r="14" spans="2:5" ht="16.5">
      <c r="B14" s="463"/>
      <c r="C14" s="469" t="s">
        <v>33178</v>
      </c>
      <c r="D14" s="469" t="s">
        <v>33179</v>
      </c>
      <c r="E14" s="464" t="s">
        <v>136</v>
      </c>
    </row>
    <row r="15" spans="2:5" ht="16.5">
      <c r="B15" s="463"/>
      <c r="C15" s="469" t="s">
        <v>33180</v>
      </c>
      <c r="D15" s="469" t="s">
        <v>33181</v>
      </c>
      <c r="E15" s="464" t="s">
        <v>136</v>
      </c>
    </row>
    <row r="16" spans="2:5" ht="16.5">
      <c r="B16" s="463"/>
      <c r="C16" s="469" t="s">
        <v>33182</v>
      </c>
      <c r="D16" s="469" t="s">
        <v>33183</v>
      </c>
      <c r="E16" s="464" t="s">
        <v>136</v>
      </c>
    </row>
    <row r="17" spans="2:5" ht="16.5">
      <c r="B17" s="463"/>
      <c r="C17" s="469" t="s">
        <v>33184</v>
      </c>
      <c r="D17" s="470" t="s">
        <v>33185</v>
      </c>
      <c r="E17" s="464" t="s">
        <v>136</v>
      </c>
    </row>
    <row r="18" spans="2:5" ht="16.5">
      <c r="B18" s="463"/>
      <c r="C18" s="469" t="s">
        <v>33186</v>
      </c>
      <c r="D18" s="469" t="s">
        <v>33187</v>
      </c>
      <c r="E18" s="464" t="s">
        <v>136</v>
      </c>
    </row>
    <row r="19" spans="2:5" ht="16.5">
      <c r="B19" s="463"/>
      <c r="C19" s="469" t="s">
        <v>33188</v>
      </c>
      <c r="D19" s="469" t="s">
        <v>33189</v>
      </c>
      <c r="E19" s="464" t="s">
        <v>136</v>
      </c>
    </row>
    <row r="20" spans="2:5" ht="16.5">
      <c r="B20" s="463"/>
      <c r="C20" s="469" t="s">
        <v>33190</v>
      </c>
      <c r="D20" s="469" t="s">
        <v>33191</v>
      </c>
      <c r="E20" s="464" t="s">
        <v>136</v>
      </c>
    </row>
    <row r="21" spans="2:5" ht="16.5">
      <c r="B21" s="463"/>
      <c r="C21" s="469" t="s">
        <v>33192</v>
      </c>
      <c r="D21" s="469" t="s">
        <v>33193</v>
      </c>
      <c r="E21" s="464" t="s">
        <v>136</v>
      </c>
    </row>
    <row r="22" spans="2:5" ht="16.5">
      <c r="B22" s="463"/>
      <c r="C22" s="469" t="s">
        <v>33194</v>
      </c>
      <c r="D22" s="469" t="s">
        <v>33195</v>
      </c>
      <c r="E22" s="464" t="s">
        <v>136</v>
      </c>
    </row>
    <row r="23" spans="2:5" ht="16.5">
      <c r="B23" s="463"/>
      <c r="C23" s="469" t="s">
        <v>33196</v>
      </c>
      <c r="D23" s="469" t="s">
        <v>33197</v>
      </c>
      <c r="E23" s="464" t="s">
        <v>136</v>
      </c>
    </row>
    <row r="24" spans="2:5" ht="16.5">
      <c r="B24" s="463"/>
      <c r="C24" s="469" t="s">
        <v>33198</v>
      </c>
      <c r="D24" s="469" t="s">
        <v>33199</v>
      </c>
      <c r="E24" s="464" t="s">
        <v>136</v>
      </c>
    </row>
    <row r="25" spans="2:5" ht="16.5">
      <c r="B25" s="463"/>
      <c r="C25" s="469" t="s">
        <v>33200</v>
      </c>
      <c r="D25" s="469" t="s">
        <v>33201</v>
      </c>
      <c r="E25" s="464" t="s">
        <v>136</v>
      </c>
    </row>
    <row r="26" spans="2:5" ht="16.5">
      <c r="B26" s="463"/>
      <c r="C26" s="469" t="s">
        <v>33202</v>
      </c>
      <c r="D26" s="469" t="s">
        <v>33203</v>
      </c>
      <c r="E26" s="464" t="s">
        <v>136</v>
      </c>
    </row>
    <row r="27" spans="2:5" ht="16.5">
      <c r="B27" s="463"/>
      <c r="C27" s="469" t="s">
        <v>33204</v>
      </c>
      <c r="D27" s="469" t="s">
        <v>33205</v>
      </c>
      <c r="E27" s="464" t="s">
        <v>136</v>
      </c>
    </row>
    <row r="28" spans="2:5" ht="33">
      <c r="B28" s="463"/>
      <c r="C28" s="469" t="s">
        <v>33206</v>
      </c>
      <c r="D28" s="469" t="s">
        <v>33207</v>
      </c>
      <c r="E28" s="464" t="s">
        <v>136</v>
      </c>
    </row>
    <row r="29" spans="2:5" ht="16.5">
      <c r="B29" s="463"/>
      <c r="C29" s="469" t="s">
        <v>33208</v>
      </c>
      <c r="D29" s="469" t="s">
        <v>33209</v>
      </c>
      <c r="E29" s="464" t="s">
        <v>136</v>
      </c>
    </row>
    <row r="30" spans="2:5" ht="16.5">
      <c r="B30" s="463"/>
      <c r="C30" s="469" t="s">
        <v>33210</v>
      </c>
      <c r="D30" s="469" t="s">
        <v>33211</v>
      </c>
      <c r="E30" s="464" t="s">
        <v>136</v>
      </c>
    </row>
    <row r="31" spans="2:5" ht="16.5">
      <c r="B31" s="463"/>
      <c r="C31" s="469" t="s">
        <v>33212</v>
      </c>
      <c r="D31" s="469" t="s">
        <v>33213</v>
      </c>
      <c r="E31" s="464" t="s">
        <v>136</v>
      </c>
    </row>
    <row r="32" spans="2:5" ht="16.5">
      <c r="B32" s="463"/>
      <c r="C32" s="469" t="s">
        <v>33214</v>
      </c>
      <c r="D32" s="469" t="s">
        <v>33215</v>
      </c>
      <c r="E32" s="464" t="s">
        <v>136</v>
      </c>
    </row>
    <row r="33" spans="2:5" ht="16.5">
      <c r="B33" s="463"/>
      <c r="C33" s="469" t="s">
        <v>33216</v>
      </c>
      <c r="D33" s="469" t="s">
        <v>33217</v>
      </c>
      <c r="E33" s="464" t="s">
        <v>136</v>
      </c>
    </row>
    <row r="34" spans="2:5" ht="16.5">
      <c r="B34" s="463"/>
      <c r="C34" s="469" t="s">
        <v>33218</v>
      </c>
      <c r="D34" s="469" t="s">
        <v>33219</v>
      </c>
      <c r="E34" s="464" t="s">
        <v>136</v>
      </c>
    </row>
    <row r="35" spans="2:5" ht="16.5">
      <c r="B35" s="463"/>
      <c r="C35" s="469" t="s">
        <v>33220</v>
      </c>
      <c r="D35" s="469" t="s">
        <v>33221</v>
      </c>
      <c r="E35" s="464" t="s">
        <v>136</v>
      </c>
    </row>
    <row r="36" spans="2:5" ht="17" thickBot="1">
      <c r="B36" s="467"/>
      <c r="C36" s="471" t="s">
        <v>33222</v>
      </c>
      <c r="D36" s="471" t="s">
        <v>33223</v>
      </c>
      <c r="E36" s="468" t="s">
        <v>136</v>
      </c>
    </row>
    <row r="37" spans="2:5" ht="15" thickBot="1">
      <c r="B37" s="466" t="s">
        <v>32718</v>
      </c>
      <c r="C37" s="465" t="s">
        <v>32718</v>
      </c>
      <c r="D37" s="465" t="s">
        <v>33134</v>
      </c>
      <c r="E37" s="465" t="s">
        <v>33135</v>
      </c>
    </row>
    <row r="38" spans="2:5" ht="15" thickBot="1">
      <c r="B38" s="467" t="s">
        <v>32719</v>
      </c>
      <c r="C38" s="468" t="s">
        <v>32719</v>
      </c>
      <c r="D38" s="468" t="s">
        <v>32721</v>
      </c>
      <c r="E38" s="468" t="s">
        <v>136</v>
      </c>
    </row>
    <row r="39" spans="2:5" ht="29.5" thickBot="1">
      <c r="B39" s="514" t="s">
        <v>32722</v>
      </c>
      <c r="C39" s="468" t="s">
        <v>33136</v>
      </c>
      <c r="D39" s="468" t="s">
        <v>33137</v>
      </c>
      <c r="E39" s="468" t="s">
        <v>136</v>
      </c>
    </row>
    <row r="40" spans="2:5" ht="15" thickBot="1">
      <c r="B40" s="515"/>
      <c r="C40" s="468" t="s">
        <v>33138</v>
      </c>
      <c r="D40" s="468" t="s">
        <v>33139</v>
      </c>
      <c r="E40" s="468" t="s">
        <v>136</v>
      </c>
    </row>
    <row r="41" spans="2:5" ht="15" thickBot="1">
      <c r="B41" s="515"/>
      <c r="C41" s="468" t="s">
        <v>33140</v>
      </c>
      <c r="D41" s="468" t="s">
        <v>33141</v>
      </c>
      <c r="E41" s="468" t="s">
        <v>136</v>
      </c>
    </row>
    <row r="42" spans="2:5" ht="15" thickBot="1">
      <c r="B42" s="515"/>
      <c r="C42" s="468" t="s">
        <v>33142</v>
      </c>
      <c r="D42" s="468" t="s">
        <v>33143</v>
      </c>
      <c r="E42" s="468" t="s">
        <v>136</v>
      </c>
    </row>
    <row r="43" spans="2:5" ht="15" thickBot="1">
      <c r="B43" s="515"/>
      <c r="C43" s="468" t="s">
        <v>33144</v>
      </c>
      <c r="D43" s="468" t="s">
        <v>33145</v>
      </c>
      <c r="E43" s="468" t="s">
        <v>136</v>
      </c>
    </row>
    <row r="44" spans="2:5" ht="15" thickBot="1">
      <c r="B44" s="515"/>
      <c r="C44" s="468" t="s">
        <v>33146</v>
      </c>
      <c r="D44" s="468" t="s">
        <v>33147</v>
      </c>
      <c r="E44" s="468" t="s">
        <v>136</v>
      </c>
    </row>
    <row r="45" spans="2:5" ht="15" thickBot="1">
      <c r="B45" s="515"/>
      <c r="C45" s="468" t="s">
        <v>33148</v>
      </c>
      <c r="D45" s="468" t="s">
        <v>33149</v>
      </c>
      <c r="E45" s="468" t="s">
        <v>136</v>
      </c>
    </row>
    <row r="46" spans="2:5" ht="15" thickBot="1">
      <c r="B46" s="515"/>
      <c r="C46" s="468" t="s">
        <v>33150</v>
      </c>
      <c r="D46" s="468" t="s">
        <v>33151</v>
      </c>
      <c r="E46" s="468" t="s">
        <v>136</v>
      </c>
    </row>
    <row r="47" spans="2:5" ht="15" thickBot="1">
      <c r="B47" s="515"/>
      <c r="C47" s="468" t="s">
        <v>33152</v>
      </c>
      <c r="D47" s="468" t="s">
        <v>33153</v>
      </c>
      <c r="E47" s="468" t="s">
        <v>136</v>
      </c>
    </row>
    <row r="48" spans="2:5" ht="15" thickBot="1">
      <c r="B48" s="515"/>
      <c r="C48" s="468" t="s">
        <v>33154</v>
      </c>
      <c r="D48" s="468" t="s">
        <v>33155</v>
      </c>
      <c r="E48" s="468" t="s">
        <v>136</v>
      </c>
    </row>
    <row r="49" spans="2:5" ht="15" thickBot="1">
      <c r="B49" s="515"/>
      <c r="C49" s="468" t="s">
        <v>33156</v>
      </c>
      <c r="D49" s="468" t="s">
        <v>33157</v>
      </c>
      <c r="E49" s="468" t="s">
        <v>136</v>
      </c>
    </row>
    <row r="50" spans="2:5" ht="15" thickBot="1">
      <c r="B50" s="515"/>
      <c r="C50" s="468" t="s">
        <v>33158</v>
      </c>
      <c r="D50" s="468" t="s">
        <v>33159</v>
      </c>
      <c r="E50" s="468" t="s">
        <v>136</v>
      </c>
    </row>
    <row r="51" spans="2:5" ht="15" thickBot="1">
      <c r="B51" s="516"/>
      <c r="C51" s="468" t="s">
        <v>33160</v>
      </c>
      <c r="D51" s="468" t="s">
        <v>33161</v>
      </c>
      <c r="E51" s="468" t="s">
        <v>136</v>
      </c>
    </row>
  </sheetData>
  <mergeCells count="1">
    <mergeCell ref="B39:B5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F9842-A3A3-41B4-B2B9-4C9986EA6A71}">
  <sheetPr>
    <tabColor theme="7" tint="0.79998168889431442"/>
  </sheetPr>
  <dimension ref="B2:J19"/>
  <sheetViews>
    <sheetView showGridLines="0" zoomScale="93" workbookViewId="0">
      <selection activeCell="H12" sqref="H12"/>
    </sheetView>
  </sheetViews>
  <sheetFormatPr defaultRowHeight="14.5"/>
  <cols>
    <col min="3" max="3" width="8.7265625" style="191"/>
    <col min="4" max="4" width="50.453125" customWidth="1"/>
    <col min="5" max="5" width="20.54296875" customWidth="1"/>
    <col min="6" max="6" width="33.7265625" customWidth="1"/>
    <col min="7" max="7" width="14.7265625" style="191" customWidth="1"/>
    <col min="8" max="8" width="43.7265625" customWidth="1"/>
    <col min="9" max="9" width="8.36328125" style="191" customWidth="1"/>
    <col min="10" max="10" width="30.54296875" customWidth="1"/>
  </cols>
  <sheetData>
    <row r="2" spans="2:10">
      <c r="B2" s="397"/>
      <c r="C2" s="517" t="s">
        <v>32380</v>
      </c>
      <c r="D2" s="517"/>
      <c r="E2" s="519" t="s">
        <v>32803</v>
      </c>
      <c r="F2" s="518"/>
      <c r="G2" s="519" t="s">
        <v>32386</v>
      </c>
      <c r="H2" s="518"/>
      <c r="I2" s="517" t="s">
        <v>32387</v>
      </c>
      <c r="J2" s="518"/>
    </row>
    <row r="3" spans="2:10">
      <c r="B3" s="398"/>
      <c r="C3" s="399" t="s">
        <v>32383</v>
      </c>
      <c r="D3" s="400" t="s">
        <v>32384</v>
      </c>
      <c r="E3" s="401" t="s">
        <v>32383</v>
      </c>
      <c r="F3" s="402" t="s">
        <v>32384</v>
      </c>
      <c r="G3" s="401" t="s">
        <v>32383</v>
      </c>
      <c r="H3" s="402" t="s">
        <v>32384</v>
      </c>
      <c r="I3" s="399" t="s">
        <v>32383</v>
      </c>
      <c r="J3" s="402" t="s">
        <v>32384</v>
      </c>
    </row>
    <row r="4" spans="2:10" hidden="1">
      <c r="B4" s="403">
        <v>46027</v>
      </c>
      <c r="C4" s="404"/>
      <c r="D4" s="88"/>
      <c r="E4" s="405"/>
      <c r="F4" s="406"/>
      <c r="G4" s="405">
        <v>3</v>
      </c>
      <c r="H4" s="406" t="s">
        <v>32381</v>
      </c>
      <c r="I4" s="404">
        <v>3</v>
      </c>
      <c r="J4" s="406" t="s">
        <v>32381</v>
      </c>
    </row>
    <row r="5" spans="2:10" s="165" customFormat="1">
      <c r="B5" s="407" t="s">
        <v>17</v>
      </c>
      <c r="C5" s="408">
        <f>+SUBTOTAL(9,C6:C19)</f>
        <v>37</v>
      </c>
      <c r="D5" s="409"/>
      <c r="E5" s="410">
        <f>+SUBTOTAL(9,E6:E10)</f>
        <v>5</v>
      </c>
      <c r="F5" s="411"/>
      <c r="G5" s="410">
        <f>+SUBTOTAL(9,G8:G19)</f>
        <v>37</v>
      </c>
      <c r="H5" s="411"/>
      <c r="I5" s="408">
        <f>+SUBTOTAL(9,I6:I10)</f>
        <v>5</v>
      </c>
      <c r="J5" s="411"/>
    </row>
    <row r="6" spans="2:10">
      <c r="B6" s="412">
        <f>+B4+7</f>
        <v>46034</v>
      </c>
      <c r="C6" s="413">
        <v>1</v>
      </c>
      <c r="D6" s="414" t="s">
        <v>32378</v>
      </c>
      <c r="E6" s="415"/>
      <c r="F6" s="416"/>
      <c r="G6" s="415"/>
      <c r="H6" s="416"/>
      <c r="I6" s="413"/>
      <c r="J6" s="416"/>
    </row>
    <row r="7" spans="2:10">
      <c r="B7" s="417">
        <f t="shared" ref="B7:B16" si="0">+B6+7</f>
        <v>46041</v>
      </c>
      <c r="C7" s="418">
        <v>4</v>
      </c>
      <c r="D7" s="419" t="s">
        <v>32391</v>
      </c>
      <c r="E7" s="420">
        <v>2</v>
      </c>
      <c r="F7" s="421" t="s">
        <v>32394</v>
      </c>
      <c r="G7" s="422">
        <v>1</v>
      </c>
      <c r="H7" s="423" t="s">
        <v>32389</v>
      </c>
      <c r="I7" s="418">
        <v>2</v>
      </c>
      <c r="J7" s="421" t="s">
        <v>32394</v>
      </c>
    </row>
    <row r="8" spans="2:10">
      <c r="B8" s="417">
        <f t="shared" si="0"/>
        <v>46048</v>
      </c>
      <c r="C8" s="418">
        <v>2</v>
      </c>
      <c r="D8" s="419" t="s">
        <v>32377</v>
      </c>
      <c r="E8" s="420">
        <v>1</v>
      </c>
      <c r="F8" s="421" t="s">
        <v>32388</v>
      </c>
      <c r="G8" s="420">
        <v>3</v>
      </c>
      <c r="H8" s="421" t="s">
        <v>32385</v>
      </c>
      <c r="I8" s="418">
        <v>1</v>
      </c>
      <c r="J8" s="421" t="s">
        <v>32388</v>
      </c>
    </row>
    <row r="9" spans="2:10">
      <c r="B9" s="417">
        <f t="shared" si="0"/>
        <v>46055</v>
      </c>
      <c r="C9" s="418"/>
      <c r="E9" s="420">
        <v>2</v>
      </c>
      <c r="F9" s="421" t="s">
        <v>32390</v>
      </c>
      <c r="G9" s="420">
        <v>3</v>
      </c>
      <c r="H9" s="421" t="s">
        <v>32392</v>
      </c>
      <c r="I9" s="418">
        <v>2</v>
      </c>
      <c r="J9" s="421" t="s">
        <v>32390</v>
      </c>
    </row>
    <row r="10" spans="2:10">
      <c r="B10" s="417">
        <f t="shared" si="0"/>
        <v>46062</v>
      </c>
      <c r="C10" s="418">
        <v>5</v>
      </c>
      <c r="D10" s="419" t="s">
        <v>34849</v>
      </c>
      <c r="E10" s="420"/>
      <c r="F10" s="421"/>
      <c r="G10" s="420">
        <v>3</v>
      </c>
      <c r="H10" s="421" t="s">
        <v>32870</v>
      </c>
      <c r="I10" s="418">
        <v>0</v>
      </c>
      <c r="J10" s="421"/>
    </row>
    <row r="11" spans="2:10">
      <c r="B11" s="417">
        <f t="shared" si="0"/>
        <v>46069</v>
      </c>
      <c r="C11" s="418">
        <v>8</v>
      </c>
      <c r="D11" s="419" t="s">
        <v>34521</v>
      </c>
      <c r="E11" s="420"/>
      <c r="F11" s="421"/>
      <c r="G11" s="420">
        <v>9</v>
      </c>
      <c r="H11" s="421" t="s">
        <v>34659</v>
      </c>
      <c r="I11" s="418"/>
      <c r="J11" s="421"/>
    </row>
    <row r="12" spans="2:10">
      <c r="B12" s="417">
        <f t="shared" si="0"/>
        <v>46076</v>
      </c>
      <c r="C12" s="418">
        <v>6</v>
      </c>
      <c r="D12" s="419" t="s">
        <v>34657</v>
      </c>
      <c r="E12" s="446"/>
      <c r="F12" s="421"/>
      <c r="G12" s="418">
        <v>5</v>
      </c>
      <c r="H12" s="419" t="s">
        <v>34820</v>
      </c>
      <c r="I12" s="418"/>
      <c r="J12" s="421"/>
    </row>
    <row r="13" spans="2:10">
      <c r="B13" s="417">
        <f t="shared" si="0"/>
        <v>46083</v>
      </c>
      <c r="C13" s="418">
        <v>4</v>
      </c>
      <c r="D13" s="419" t="s">
        <v>34892</v>
      </c>
      <c r="E13" s="446"/>
      <c r="F13" s="421"/>
      <c r="G13" s="420">
        <v>1</v>
      </c>
      <c r="H13" s="421" t="s">
        <v>34848</v>
      </c>
      <c r="I13" s="418"/>
      <c r="J13" s="421"/>
    </row>
    <row r="14" spans="2:10">
      <c r="B14" s="417">
        <f t="shared" si="0"/>
        <v>46090</v>
      </c>
      <c r="C14" s="418">
        <v>5</v>
      </c>
      <c r="D14" s="419" t="s">
        <v>35233</v>
      </c>
      <c r="E14" s="446"/>
      <c r="F14" s="421"/>
      <c r="G14" s="420">
        <v>6</v>
      </c>
      <c r="H14" s="421" t="s">
        <v>35022</v>
      </c>
      <c r="I14" s="418"/>
      <c r="J14" s="421"/>
    </row>
    <row r="15" spans="2:10">
      <c r="B15" s="417">
        <f t="shared" si="0"/>
        <v>46097</v>
      </c>
      <c r="C15" s="418">
        <v>2</v>
      </c>
      <c r="D15" s="419" t="s">
        <v>35299</v>
      </c>
      <c r="E15" s="446"/>
      <c r="F15" s="421"/>
      <c r="G15" s="420">
        <v>6</v>
      </c>
      <c r="H15" s="421" t="s">
        <v>35301</v>
      </c>
      <c r="I15" s="418"/>
      <c r="J15" s="421"/>
    </row>
    <row r="16" spans="2:10">
      <c r="B16" s="417">
        <f t="shared" si="0"/>
        <v>46104</v>
      </c>
      <c r="C16" s="418"/>
      <c r="D16" s="419"/>
      <c r="E16" s="446"/>
      <c r="F16" s="421"/>
      <c r="G16" s="420">
        <v>1</v>
      </c>
      <c r="H16" s="421" t="s">
        <v>35300</v>
      </c>
      <c r="I16" s="418"/>
      <c r="J16" s="421"/>
    </row>
    <row r="17" spans="2:10">
      <c r="B17" s="417">
        <f>+B16+7</f>
        <v>46111</v>
      </c>
      <c r="C17" s="418"/>
      <c r="D17" s="419"/>
      <c r="E17" s="446"/>
      <c r="F17" s="421"/>
      <c r="G17" s="420"/>
      <c r="H17" s="421"/>
      <c r="I17" s="418"/>
      <c r="J17" s="421"/>
    </row>
    <row r="18" spans="2:10">
      <c r="B18" s="417">
        <f>+B17+7</f>
        <v>46118</v>
      </c>
      <c r="C18" s="418"/>
      <c r="D18" s="419"/>
      <c r="E18" s="446"/>
      <c r="F18" s="421"/>
      <c r="G18" s="420"/>
      <c r="H18" s="421"/>
      <c r="I18" s="418"/>
      <c r="J18" s="421"/>
    </row>
    <row r="19" spans="2:10">
      <c r="B19" s="417">
        <f>+B18+7</f>
        <v>46125</v>
      </c>
      <c r="C19" s="418"/>
      <c r="D19" s="419"/>
      <c r="E19" s="446"/>
      <c r="F19" s="421"/>
      <c r="G19" s="420"/>
      <c r="H19" s="421"/>
      <c r="I19" s="418"/>
      <c r="J19" s="421"/>
    </row>
  </sheetData>
  <mergeCells count="4">
    <mergeCell ref="C2:D2"/>
    <mergeCell ref="I2:J2"/>
    <mergeCell ref="G2:H2"/>
    <mergeCell ref="E2:F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5C075-C5F8-4D28-B129-783268C6CD87}">
  <sheetPr>
    <tabColor theme="7" tint="0.79998168889431442"/>
  </sheetPr>
  <dimension ref="A2:X33"/>
  <sheetViews>
    <sheetView showGridLines="0" topLeftCell="A5" zoomScale="90" zoomScaleNormal="142" workbookViewId="0">
      <selection activeCell="B12" sqref="B12"/>
    </sheetView>
  </sheetViews>
  <sheetFormatPr defaultColWidth="13.453125" defaultRowHeight="12"/>
  <cols>
    <col min="1" max="1" width="6.453125" style="294" customWidth="1"/>
    <col min="2" max="2" width="19.7265625" style="298" customWidth="1"/>
    <col min="3" max="3" width="24.7265625" style="297" customWidth="1"/>
    <col min="4" max="4" width="21.90625" style="298" customWidth="1"/>
    <col min="5" max="5" width="27.81640625" style="304" customWidth="1"/>
    <col min="6" max="6" width="26.81640625" style="297" customWidth="1"/>
    <col min="7" max="7" width="30.81640625" style="297" customWidth="1"/>
    <col min="8" max="8" width="18.1796875" style="298" customWidth="1"/>
    <col min="9" max="16384" width="13.453125" style="297"/>
  </cols>
  <sheetData>
    <row r="2" spans="1:24" ht="26">
      <c r="B2" s="353" t="s">
        <v>32658</v>
      </c>
      <c r="C2" s="296"/>
      <c r="D2" s="295"/>
      <c r="E2" s="394"/>
      <c r="F2" s="296"/>
    </row>
    <row r="3" spans="1:24" ht="14.5">
      <c r="A3" s="297"/>
      <c r="B3" s="483" t="s">
        <v>34660</v>
      </c>
      <c r="C3" s="485"/>
      <c r="E3" s="395"/>
      <c r="F3" s="170"/>
    </row>
    <row r="4" spans="1:24" ht="14.5">
      <c r="A4" s="297"/>
      <c r="B4" s="147" t="s">
        <v>32659</v>
      </c>
      <c r="C4" s="147" t="s">
        <v>32660</v>
      </c>
      <c r="D4" s="147" t="s">
        <v>32745</v>
      </c>
      <c r="E4" s="147"/>
      <c r="F4" s="147"/>
      <c r="G4" s="170"/>
    </row>
    <row r="5" spans="1:24" ht="23.5">
      <c r="A5" s="297"/>
      <c r="B5" s="428">
        <f>SUM(C8:C14)</f>
        <v>261</v>
      </c>
      <c r="C5" s="428">
        <f>SUM(D8:D14)</f>
        <v>32</v>
      </c>
      <c r="D5" s="436">
        <f>C5/B5</f>
        <v>0.12260536398467432</v>
      </c>
      <c r="F5" s="375"/>
      <c r="G5" s="375"/>
    </row>
    <row r="6" spans="1:24" ht="14.5">
      <c r="A6" s="297"/>
      <c r="B6" s="303"/>
      <c r="C6" s="375"/>
      <c r="E6" s="396"/>
      <c r="F6" s="375"/>
      <c r="G6" s="375"/>
    </row>
    <row r="7" spans="1:24" ht="14.5">
      <c r="A7" s="297"/>
      <c r="B7" s="301" t="s">
        <v>32661</v>
      </c>
      <c r="C7" s="300" t="s">
        <v>32662</v>
      </c>
      <c r="D7" s="384" t="s">
        <v>32663</v>
      </c>
      <c r="E7" s="384" t="s">
        <v>32745</v>
      </c>
      <c r="F7" s="347"/>
      <c r="G7" s="347"/>
      <c r="H7" s="170"/>
      <c r="I7" s="348"/>
      <c r="J7" s="170"/>
      <c r="K7" s="170"/>
      <c r="L7" s="170"/>
      <c r="M7" s="170"/>
      <c r="N7" s="170"/>
      <c r="O7" s="170"/>
      <c r="P7" s="170"/>
      <c r="Q7" s="170"/>
      <c r="R7" s="170"/>
      <c r="S7" s="170"/>
      <c r="T7" s="170"/>
      <c r="U7" s="170"/>
      <c r="V7" s="170"/>
      <c r="W7" s="170"/>
      <c r="X7" s="170"/>
    </row>
    <row r="8" spans="1:24">
      <c r="B8" s="443">
        <f>+Sesiones!B9</f>
        <v>46055</v>
      </c>
      <c r="C8" s="427">
        <v>29</v>
      </c>
      <c r="D8" s="427">
        <f>Sesiones!C9+Sesiones!E9</f>
        <v>2</v>
      </c>
      <c r="E8" s="437">
        <f t="shared" ref="E8:E18" si="0">D8/C8</f>
        <v>6.8965517241379309E-2</v>
      </c>
    </row>
    <row r="9" spans="1:24">
      <c r="B9" s="443">
        <f>+Sesiones!B10</f>
        <v>46062</v>
      </c>
      <c r="C9" s="427">
        <f t="shared" ref="C9:C18" si="1">C24-D24</f>
        <v>80</v>
      </c>
      <c r="D9" s="427">
        <f>Sesiones!C10+Sesiones!E10</f>
        <v>5</v>
      </c>
      <c r="E9" s="437">
        <f t="shared" si="0"/>
        <v>6.25E-2</v>
      </c>
    </row>
    <row r="10" spans="1:24">
      <c r="A10" s="303"/>
      <c r="B10" s="443">
        <f>+Sesiones!B11</f>
        <v>46069</v>
      </c>
      <c r="C10" s="427">
        <f t="shared" si="1"/>
        <v>21</v>
      </c>
      <c r="D10" s="427">
        <f>Sesiones!C11+Sesiones!E11</f>
        <v>8</v>
      </c>
      <c r="E10" s="437">
        <f t="shared" si="0"/>
        <v>0.38095238095238093</v>
      </c>
    </row>
    <row r="11" spans="1:24" ht="14.5">
      <c r="A11"/>
      <c r="B11" s="443">
        <f>+Sesiones!B12</f>
        <v>46076</v>
      </c>
      <c r="C11" s="427">
        <f t="shared" si="1"/>
        <v>40</v>
      </c>
      <c r="D11" s="427">
        <f>Sesiones!C12+Sesiones!E12</f>
        <v>6</v>
      </c>
      <c r="E11" s="437">
        <f t="shared" si="0"/>
        <v>0.15</v>
      </c>
    </row>
    <row r="12" spans="1:24" ht="14.5">
      <c r="A12"/>
      <c r="B12" s="443">
        <f>+Sesiones!B13</f>
        <v>46083</v>
      </c>
      <c r="C12" s="427">
        <f t="shared" si="1"/>
        <v>37</v>
      </c>
      <c r="D12" s="427">
        <f>Sesiones!C13+Sesiones!E13</f>
        <v>4</v>
      </c>
      <c r="E12" s="437">
        <f t="shared" si="0"/>
        <v>0.10810810810810811</v>
      </c>
    </row>
    <row r="13" spans="1:24" ht="14.5">
      <c r="A13"/>
      <c r="B13" s="443">
        <f>+Sesiones!B14</f>
        <v>46090</v>
      </c>
      <c r="C13" s="427">
        <f t="shared" si="1"/>
        <v>38</v>
      </c>
      <c r="D13" s="427">
        <f>Sesiones!C14+Sesiones!E14</f>
        <v>5</v>
      </c>
      <c r="E13" s="437">
        <f t="shared" si="0"/>
        <v>0.13157894736842105</v>
      </c>
    </row>
    <row r="14" spans="1:24" ht="14.5">
      <c r="A14"/>
      <c r="B14" s="443">
        <f>+Sesiones!B15</f>
        <v>46097</v>
      </c>
      <c r="C14" s="427">
        <f t="shared" si="1"/>
        <v>16</v>
      </c>
      <c r="D14" s="427">
        <f>Sesiones!C15+Sesiones!E15</f>
        <v>2</v>
      </c>
      <c r="E14" s="437">
        <f t="shared" si="0"/>
        <v>0.125</v>
      </c>
    </row>
    <row r="15" spans="1:24" ht="14.5">
      <c r="A15"/>
      <c r="B15" s="443">
        <f>+Sesiones!B16</f>
        <v>46104</v>
      </c>
      <c r="C15" s="427">
        <f t="shared" si="1"/>
        <v>0</v>
      </c>
      <c r="D15" s="427">
        <f>Sesiones!C16+Sesiones!E16</f>
        <v>0</v>
      </c>
      <c r="E15" s="437" t="e">
        <f t="shared" si="0"/>
        <v>#DIV/0!</v>
      </c>
    </row>
    <row r="16" spans="1:24" ht="14.5">
      <c r="A16"/>
      <c r="B16" s="443">
        <f>+Sesiones!B17</f>
        <v>46111</v>
      </c>
      <c r="C16" s="427">
        <f t="shared" si="1"/>
        <v>0</v>
      </c>
      <c r="D16" s="427">
        <f>Sesiones!C17+Sesiones!E17</f>
        <v>0</v>
      </c>
      <c r="E16" s="437" t="e">
        <f t="shared" si="0"/>
        <v>#DIV/0!</v>
      </c>
    </row>
    <row r="17" spans="1:6" ht="14.5">
      <c r="A17"/>
      <c r="B17" s="443">
        <f>+Sesiones!B18</f>
        <v>46118</v>
      </c>
      <c r="C17" s="427">
        <f t="shared" si="1"/>
        <v>0</v>
      </c>
      <c r="D17" s="427">
        <f>Sesiones!C18+Sesiones!E18</f>
        <v>0</v>
      </c>
      <c r="E17" s="437" t="e">
        <f t="shared" si="0"/>
        <v>#DIV/0!</v>
      </c>
    </row>
    <row r="18" spans="1:6" ht="14.5">
      <c r="A18"/>
      <c r="B18" s="443">
        <f>+Sesiones!B19</f>
        <v>46125</v>
      </c>
      <c r="C18" s="427">
        <f t="shared" si="1"/>
        <v>0</v>
      </c>
      <c r="D18" s="427">
        <f>Sesiones!C19+Sesiones!E19</f>
        <v>0</v>
      </c>
      <c r="E18" s="437" t="e">
        <f t="shared" si="0"/>
        <v>#DIV/0!</v>
      </c>
    </row>
    <row r="19" spans="1:6">
      <c r="B19" s="297"/>
    </row>
    <row r="20" spans="1:6">
      <c r="B20" s="297"/>
    </row>
    <row r="21" spans="1:6">
      <c r="B21" s="301" t="s">
        <v>32661</v>
      </c>
      <c r="C21" s="300" t="s">
        <v>32736</v>
      </c>
      <c r="D21" s="300" t="s">
        <v>32737</v>
      </c>
      <c r="E21" s="297"/>
    </row>
    <row r="22" spans="1:6">
      <c r="B22" s="440" t="s">
        <v>32739</v>
      </c>
      <c r="C22" s="438">
        <f>COUNTIF('Leads Priorizados INT'!E:E,"0.*")
+ COUNTIF('Leads Priorizados INT'!E:E,"*Contacto fallido*")
+ COUNTIF('Leads Priorizados INT'!E:E,"99.*")
+ COUNTIF('Leads Priorizados INT'!E:E,"1.1*rechazada*")</f>
        <v>1357</v>
      </c>
      <c r="D22" s="439"/>
      <c r="E22" s="426"/>
      <c r="F22" s="438"/>
    </row>
    <row r="23" spans="1:6">
      <c r="B23" s="443">
        <f>+Sesiones!B9</f>
        <v>46055</v>
      </c>
      <c r="C23" s="438"/>
      <c r="D23" s="439"/>
      <c r="E23" s="426"/>
      <c r="F23" s="438"/>
    </row>
    <row r="24" spans="1:6">
      <c r="B24" s="443">
        <f>+Sesiones!B10</f>
        <v>46062</v>
      </c>
      <c r="C24" s="438">
        <f>1563+26</f>
        <v>1589</v>
      </c>
      <c r="D24" s="439">
        <f>1483+26</f>
        <v>1509</v>
      </c>
      <c r="E24" s="426"/>
    </row>
    <row r="25" spans="1:6">
      <c r="B25" s="443">
        <f>+Sesiones!B11</f>
        <v>46069</v>
      </c>
      <c r="C25" s="438">
        <v>1509</v>
      </c>
      <c r="D25" s="439">
        <f>1462+26</f>
        <v>1488</v>
      </c>
      <c r="E25" s="476"/>
    </row>
    <row r="26" spans="1:6">
      <c r="B26" s="443">
        <f>+Sesiones!B12</f>
        <v>46076</v>
      </c>
      <c r="C26" s="438">
        <v>1488</v>
      </c>
      <c r="D26" s="439">
        <f>1422+26</f>
        <v>1448</v>
      </c>
    </row>
    <row r="27" spans="1:6">
      <c r="B27" s="443">
        <f>+Sesiones!B13</f>
        <v>46083</v>
      </c>
      <c r="C27" s="438">
        <v>1448</v>
      </c>
      <c r="D27" s="439">
        <f>1385+26</f>
        <v>1411</v>
      </c>
    </row>
    <row r="28" spans="1:6">
      <c r="B28" s="443">
        <f>+Sesiones!B14</f>
        <v>46090</v>
      </c>
      <c r="C28" s="438">
        <v>1411</v>
      </c>
      <c r="D28" s="439">
        <f>1347+26</f>
        <v>1373</v>
      </c>
    </row>
    <row r="29" spans="1:6">
      <c r="B29" s="443">
        <f>+Sesiones!B15</f>
        <v>46097</v>
      </c>
      <c r="C29" s="438">
        <v>1373</v>
      </c>
      <c r="D29" s="439">
        <f>1331+26</f>
        <v>1357</v>
      </c>
    </row>
    <row r="30" spans="1:6">
      <c r="B30" s="443">
        <f>+Sesiones!B16</f>
        <v>46104</v>
      </c>
      <c r="C30" s="438">
        <v>1357</v>
      </c>
      <c r="D30" s="439">
        <v>1357</v>
      </c>
    </row>
    <row r="31" spans="1:6">
      <c r="B31" s="443">
        <f>+Sesiones!B17</f>
        <v>46111</v>
      </c>
      <c r="C31" s="438"/>
      <c r="D31" s="439"/>
    </row>
    <row r="32" spans="1:6">
      <c r="B32" s="443">
        <f>+Sesiones!B18</f>
        <v>46118</v>
      </c>
      <c r="C32" s="438"/>
      <c r="D32" s="439"/>
    </row>
    <row r="33" spans="2:4">
      <c r="B33" s="443">
        <f>+Sesiones!B19</f>
        <v>46125</v>
      </c>
      <c r="C33" s="438"/>
      <c r="D33" s="439"/>
    </row>
  </sheetData>
  <phoneticPr fontId="10" type="noConversion"/>
  <conditionalFormatting sqref="D8:D18 G8:I80 G98:I1048576">
    <cfRule type="containsText" dxfId="27" priority="27" operator="containsText" text="TBC">
      <formula>NOT(ISERROR(SEARCH("TBC",D8)))</formula>
    </cfRule>
    <cfRule type="containsText" dxfId="26" priority="28" operator="containsText" text="Activado">
      <formula>NOT(ISERROR(SEARCH("Activado",D8)))</formula>
    </cfRule>
    <cfRule type="containsText" dxfId="25" priority="29" operator="containsText" text="Finalizado">
      <formula>NOT(ISERROR(SEARCH("Finalizado",D8)))</formula>
    </cfRule>
    <cfRule type="containsText" dxfId="24" priority="44" operator="containsText" text="Agendado">
      <formula>NOT(ISERROR(SEARCH("Agendado",D8)))</formula>
    </cfRule>
  </conditionalFormatting>
  <conditionalFormatting sqref="D8:D18">
    <cfRule type="containsText" dxfId="23" priority="10" operator="containsText" text="No presentado">
      <formula>NOT(ISERROR(SEARCH("No presentado",D8)))</formula>
    </cfRule>
    <cfRule type="containsText" dxfId="22" priority="11" operator="containsText" text="Churn">
      <formula>NOT(ISERROR(SEARCH("Churn",D8)))</formula>
    </cfRule>
  </conditionalFormatting>
  <conditionalFormatting sqref="F21">
    <cfRule type="containsText" dxfId="21" priority="1" operator="containsText" text="TBC">
      <formula>NOT(ISERROR(SEARCH("TBC",F21)))</formula>
    </cfRule>
    <cfRule type="containsText" dxfId="20" priority="2" operator="containsText" text="Activado">
      <formula>NOT(ISERROR(SEARCH("Activado",F21)))</formula>
    </cfRule>
    <cfRule type="containsText" dxfId="19" priority="3" operator="containsText" text="Finalizado">
      <formula>NOT(ISERROR(SEARCH("Finalizado",F21)))</formula>
    </cfRule>
    <cfRule type="containsText" dxfId="18" priority="4" operator="containsText" text="No presentado">
      <formula>NOT(ISERROR(SEARCH("No presentado",F21)))</formula>
    </cfRule>
    <cfRule type="containsText" dxfId="17" priority="5" operator="containsText" text="Churn">
      <formula>NOT(ISERROR(SEARCH("Churn",F21)))</formula>
    </cfRule>
    <cfRule type="containsText" dxfId="16" priority="6" operator="containsText" text="Tentativo">
      <formula>NOT(ISERROR(SEARCH("Tentativo",F21)))</formula>
    </cfRule>
    <cfRule type="containsText" dxfId="15" priority="7" operator="containsText" text="Enviado">
      <formula>NOT(ISERROR(SEARCH("Enviado",F21)))</formula>
    </cfRule>
    <cfRule type="containsText" dxfId="14" priority="8" operator="containsText" text="Agendado">
      <formula>NOT(ISERROR(SEARCH("Agendado",F21)))</formula>
    </cfRule>
    <cfRule type="containsText" dxfId="13" priority="9" operator="containsText" text="En curso">
      <formula>NOT(ISERROR(SEARCH("En curso",F21)))</formula>
    </cfRule>
  </conditionalFormatting>
  <conditionalFormatting sqref="F8:W20 E21:W21 F22:W1048576">
    <cfRule type="containsText" dxfId="12" priority="41" operator="containsText" text="Sin comenzar">
      <formula>NOT(ISERROR(SEARCH("Sin comenzar",E8)))</formula>
    </cfRule>
    <cfRule type="containsText" dxfId="11" priority="45" operator="containsText" text="Realizado">
      <formula>NOT(ISERROR(SEARCH("Realizado",E8)))</formula>
    </cfRule>
  </conditionalFormatting>
  <conditionalFormatting sqref="G8:I80 G98:I1048576 D8:D18">
    <cfRule type="containsText" dxfId="10" priority="42" operator="containsText" text="Tentativo">
      <formula>NOT(ISERROR(SEARCH("Tentativo",D8)))</formula>
    </cfRule>
    <cfRule type="containsText" dxfId="9" priority="43" operator="containsText" text="Enviado">
      <formula>NOT(ISERROR(SEARCH("Enviado",D8)))</formula>
    </cfRule>
    <cfRule type="containsText" dxfId="8" priority="46" operator="containsText" text="En curso">
      <formula>NOT(ISERROR(SEARCH("En curso",D8)))</formula>
    </cfRule>
  </conditionalFormatting>
  <conditionalFormatting sqref="G8:I80 G98:I1048576">
    <cfRule type="containsText" dxfId="7" priority="36" operator="containsText" text="No presentado">
      <formula>NOT(ISERROR(SEARCH("No presentado",G8)))</formula>
    </cfRule>
    <cfRule type="containsText" dxfId="6" priority="37" operator="containsText" text="Churn">
      <formula>NOT(ISERROR(SEARCH("Churn",G8)))</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C7422-7690-4CC4-B1E1-6ABF11B1CD81}">
  <sheetPr>
    <tabColor theme="7" tint="0.79998168889431442"/>
  </sheetPr>
  <dimension ref="A1:BP1991"/>
  <sheetViews>
    <sheetView tabSelected="1" zoomScale="82" zoomScaleNormal="85" workbookViewId="0">
      <pane ySplit="3" topLeftCell="A1938" activePane="bottomLeft" state="frozen"/>
      <selection pane="bottomLeft" activeCell="A1948" sqref="A1948:XFD1948"/>
    </sheetView>
  </sheetViews>
  <sheetFormatPr defaultRowHeight="14.5"/>
  <cols>
    <col min="2" max="2" width="42.54296875" style="83" customWidth="1"/>
    <col min="3" max="3" width="12.54296875" hidden="1" customWidth="1"/>
    <col min="4" max="4" width="16.81640625" hidden="1" customWidth="1"/>
    <col min="5" max="5" width="23" customWidth="1"/>
    <col min="6" max="6" width="71.453125" customWidth="1"/>
    <col min="7" max="7" width="20.81640625" customWidth="1"/>
    <col min="8" max="8" width="26.453125" customWidth="1"/>
    <col min="9" max="9" width="13.1796875" customWidth="1"/>
    <col min="10" max="10" width="28.453125" customWidth="1"/>
    <col min="11" max="11" width="20" style="125" customWidth="1"/>
    <col min="12" max="12" width="50.453125" customWidth="1"/>
    <col min="13" max="13" width="15.1796875" customWidth="1"/>
    <col min="14" max="14" width="184.453125" style="88" customWidth="1"/>
    <col min="15" max="15" width="83.81640625" hidden="1" customWidth="1"/>
    <col min="16" max="16" width="255.54296875" hidden="1" customWidth="1"/>
    <col min="17" max="17" width="20.54296875" hidden="1" customWidth="1"/>
    <col min="18" max="18" width="15.1796875" hidden="1" customWidth="1"/>
    <col min="19" max="19" width="24.1796875" hidden="1" customWidth="1"/>
    <col min="20" max="20" width="16.54296875" hidden="1" customWidth="1"/>
    <col min="21" max="21" width="12.81640625" hidden="1" customWidth="1"/>
    <col min="22" max="22" width="13.54296875" hidden="1" customWidth="1"/>
    <col min="23" max="23" width="14.81640625" hidden="1" customWidth="1"/>
    <col min="24" max="24" width="34.1796875" hidden="1" customWidth="1"/>
    <col min="25" max="28" width="11.54296875" hidden="1" customWidth="1"/>
    <col min="29" max="29" width="51.81640625" hidden="1" customWidth="1"/>
    <col min="30" max="30" width="46.81640625" hidden="1" customWidth="1"/>
    <col min="31" max="31" width="57.81640625" hidden="1" customWidth="1"/>
    <col min="32" max="32" width="35.1796875" hidden="1" customWidth="1"/>
    <col min="33" max="33" width="14.81640625" hidden="1" customWidth="1"/>
    <col min="34" max="34" width="20.81640625" hidden="1" customWidth="1"/>
    <col min="35" max="35" width="11.54296875" hidden="1" customWidth="1"/>
    <col min="36" max="36" width="22.54296875" hidden="1" customWidth="1"/>
    <col min="37" max="37" width="15.453125" hidden="1" customWidth="1"/>
    <col min="38" max="38" width="41.1796875" hidden="1" customWidth="1"/>
    <col min="39" max="39" width="41.81640625" hidden="1" customWidth="1"/>
    <col min="40" max="40" width="34.1796875" hidden="1" customWidth="1"/>
    <col min="41" max="41" width="46.1796875" hidden="1" customWidth="1"/>
    <col min="42" max="42" width="15.1796875" hidden="1" customWidth="1"/>
    <col min="43" max="43" width="72.90625" customWidth="1"/>
  </cols>
  <sheetData>
    <row r="1" spans="1:43">
      <c r="C1" s="520" t="s">
        <v>33306</v>
      </c>
      <c r="D1" s="520"/>
      <c r="E1" s="520"/>
      <c r="F1" s="520"/>
      <c r="G1" s="520"/>
    </row>
    <row r="2" spans="1:43">
      <c r="C2" s="335"/>
      <c r="D2" s="335"/>
      <c r="E2" s="488">
        <v>46298</v>
      </c>
      <c r="F2" s="83"/>
      <c r="G2" s="83"/>
    </row>
    <row r="3" spans="1:43" s="10" customFormat="1">
      <c r="A3" s="10" t="s">
        <v>390</v>
      </c>
      <c r="B3" s="23" t="s">
        <v>3</v>
      </c>
      <c r="C3" s="16" t="s">
        <v>89</v>
      </c>
      <c r="D3" s="16" t="s">
        <v>90</v>
      </c>
      <c r="E3" s="16" t="s">
        <v>2</v>
      </c>
      <c r="F3" s="16" t="s">
        <v>91</v>
      </c>
      <c r="G3" s="16" t="s">
        <v>92</v>
      </c>
      <c r="H3" s="391" t="s">
        <v>93</v>
      </c>
      <c r="I3" s="78" t="s">
        <v>94</v>
      </c>
      <c r="J3" s="49" t="s">
        <v>95</v>
      </c>
      <c r="K3" s="23" t="s">
        <v>96</v>
      </c>
      <c r="L3" s="11" t="s">
        <v>97</v>
      </c>
      <c r="M3" s="85" t="s">
        <v>98</v>
      </c>
      <c r="N3" s="89" t="s">
        <v>99</v>
      </c>
      <c r="O3" s="11" t="s">
        <v>100</v>
      </c>
      <c r="P3" s="11" t="s">
        <v>101</v>
      </c>
      <c r="Q3" s="11" t="s">
        <v>32207</v>
      </c>
      <c r="R3" s="2" t="s">
        <v>102</v>
      </c>
      <c r="S3" s="66" t="s">
        <v>103</v>
      </c>
      <c r="T3" s="12" t="s">
        <v>104</v>
      </c>
      <c r="U3" s="13" t="s">
        <v>68</v>
      </c>
      <c r="V3" s="12" t="s">
        <v>105</v>
      </c>
      <c r="W3" s="12" t="s">
        <v>106</v>
      </c>
      <c r="X3" s="12" t="s">
        <v>107</v>
      </c>
      <c r="Y3" s="14" t="s">
        <v>108</v>
      </c>
      <c r="Z3" s="14" t="s">
        <v>109</v>
      </c>
      <c r="AA3" s="14" t="s">
        <v>110</v>
      </c>
      <c r="AB3" s="14" t="s">
        <v>111</v>
      </c>
      <c r="AC3" s="12" t="s">
        <v>112</v>
      </c>
      <c r="AD3" s="12" t="s">
        <v>113</v>
      </c>
      <c r="AE3" s="12" t="s">
        <v>114</v>
      </c>
      <c r="AF3" s="12" t="s">
        <v>115</v>
      </c>
      <c r="AG3" s="12" t="s">
        <v>116</v>
      </c>
      <c r="AH3" s="12" t="s">
        <v>117</v>
      </c>
      <c r="AI3" s="12" t="s">
        <v>118</v>
      </c>
      <c r="AJ3" s="12" t="s">
        <v>119</v>
      </c>
      <c r="AK3" s="12" t="s">
        <v>120</v>
      </c>
      <c r="AL3" s="12" t="s">
        <v>121</v>
      </c>
      <c r="AM3" s="12" t="s">
        <v>122</v>
      </c>
      <c r="AN3" s="12" t="s">
        <v>123</v>
      </c>
      <c r="AO3" s="12" t="s">
        <v>124</v>
      </c>
      <c r="AP3" s="121" t="s">
        <v>125</v>
      </c>
      <c r="AQ3" s="89" t="s">
        <v>33124</v>
      </c>
    </row>
    <row r="4" spans="1:43" s="15" customFormat="1" ht="13.5" customHeight="1">
      <c r="A4" s="15">
        <v>1</v>
      </c>
      <c r="B4" s="28" t="s">
        <v>391</v>
      </c>
      <c r="C4" s="28"/>
      <c r="D4" s="29" t="s">
        <v>392</v>
      </c>
      <c r="E4" s="29" t="s">
        <v>6</v>
      </c>
      <c r="F4" s="29" t="s">
        <v>32331</v>
      </c>
      <c r="G4" t="s">
        <v>161</v>
      </c>
      <c r="H4" s="119"/>
      <c r="I4" s="38" t="s">
        <v>393</v>
      </c>
      <c r="J4" s="33" t="s">
        <v>394</v>
      </c>
      <c r="K4" s="129"/>
      <c r="L4" s="28" t="s">
        <v>133</v>
      </c>
      <c r="M4" s="28" t="s">
        <v>395</v>
      </c>
      <c r="N4" s="28" t="s">
        <v>396</v>
      </c>
      <c r="O4" s="28" t="s">
        <v>397</v>
      </c>
      <c r="P4" s="28" t="s">
        <v>398</v>
      </c>
      <c r="Q4" t="s">
        <v>32194</v>
      </c>
      <c r="R4" s="31"/>
      <c r="S4" s="31"/>
      <c r="T4" s="18"/>
      <c r="U4" s="18"/>
      <c r="V4" s="18"/>
      <c r="W4" s="18"/>
      <c r="X4" s="18"/>
      <c r="Y4" s="18"/>
      <c r="Z4" s="18"/>
      <c r="AA4" s="18"/>
      <c r="AB4" s="18"/>
      <c r="AC4" s="18"/>
      <c r="AD4" s="18"/>
      <c r="AE4" s="18"/>
      <c r="AF4" s="18"/>
      <c r="AG4" s="18"/>
      <c r="AH4" s="18"/>
      <c r="AI4" s="18"/>
      <c r="AJ4" s="18"/>
      <c r="AK4" s="18"/>
      <c r="AL4" s="18"/>
      <c r="AM4" s="18"/>
      <c r="AN4" s="18"/>
      <c r="AO4" s="18"/>
      <c r="AP4" s="76" t="s">
        <v>136</v>
      </c>
    </row>
    <row r="5" spans="1:43" s="15" customFormat="1">
      <c r="A5" s="15">
        <f t="shared" ref="A5:A68" si="0">+A4+1</f>
        <v>2</v>
      </c>
      <c r="B5" s="28" t="s">
        <v>399</v>
      </c>
      <c r="C5" s="28"/>
      <c r="D5" s="29" t="s">
        <v>392</v>
      </c>
      <c r="E5" s="29" t="s">
        <v>202</v>
      </c>
      <c r="F5" s="29" t="s">
        <v>400</v>
      </c>
      <c r="G5" t="s">
        <v>161</v>
      </c>
      <c r="H5" s="119"/>
      <c r="I5" s="31">
        <v>914454372</v>
      </c>
      <c r="J5" s="31" t="s">
        <v>401</v>
      </c>
      <c r="K5" s="129"/>
      <c r="L5" s="28" t="s">
        <v>141</v>
      </c>
      <c r="M5" s="28" t="s">
        <v>402</v>
      </c>
      <c r="N5" s="28" t="s">
        <v>403</v>
      </c>
      <c r="O5" s="39" t="s">
        <v>404</v>
      </c>
      <c r="P5" s="28" t="s">
        <v>405</v>
      </c>
      <c r="Q5" t="s">
        <v>32194</v>
      </c>
      <c r="R5" s="31"/>
      <c r="S5" s="31"/>
      <c r="T5" s="18"/>
      <c r="U5" s="18"/>
      <c r="V5" s="18"/>
      <c r="W5" s="18"/>
      <c r="X5" s="18"/>
      <c r="Y5" s="18"/>
      <c r="Z5" s="18"/>
      <c r="AA5" s="18"/>
      <c r="AB5" s="18"/>
      <c r="AC5" s="18"/>
      <c r="AD5" s="18"/>
      <c r="AE5" s="18"/>
      <c r="AF5" s="18"/>
      <c r="AG5" s="18"/>
      <c r="AH5" s="18"/>
      <c r="AI5" s="18"/>
      <c r="AJ5" s="18"/>
      <c r="AK5" s="18"/>
      <c r="AL5" s="18"/>
      <c r="AM5" s="18"/>
      <c r="AN5" s="18"/>
      <c r="AO5" s="18"/>
      <c r="AP5" s="76" t="s">
        <v>136</v>
      </c>
    </row>
    <row r="6" spans="1:43" s="15" customFormat="1" ht="19" customHeight="1">
      <c r="A6" s="15">
        <f t="shared" si="0"/>
        <v>3</v>
      </c>
      <c r="B6" s="27" t="s">
        <v>406</v>
      </c>
      <c r="C6" s="27"/>
      <c r="D6" s="29" t="s">
        <v>392</v>
      </c>
      <c r="E6" s="29" t="s">
        <v>203</v>
      </c>
      <c r="F6" s="29" t="s">
        <v>407</v>
      </c>
      <c r="G6" s="29" t="s">
        <v>2067</v>
      </c>
      <c r="H6" s="31" t="s">
        <v>408</v>
      </c>
      <c r="I6" s="27" t="s">
        <v>32329</v>
      </c>
      <c r="J6" s="31" t="s">
        <v>409</v>
      </c>
      <c r="K6" s="122" t="s">
        <v>410</v>
      </c>
      <c r="L6" s="28" t="s">
        <v>133</v>
      </c>
      <c r="M6" s="27" t="s">
        <v>411</v>
      </c>
      <c r="N6" s="27" t="s">
        <v>412</v>
      </c>
      <c r="O6" s="27" t="s">
        <v>397</v>
      </c>
      <c r="P6" s="27" t="s">
        <v>413</v>
      </c>
      <c r="Q6" t="s">
        <v>32194</v>
      </c>
      <c r="R6" s="35" t="s">
        <v>414</v>
      </c>
      <c r="S6" s="31" t="s">
        <v>415</v>
      </c>
      <c r="T6" s="18" t="s">
        <v>416</v>
      </c>
      <c r="U6" s="19">
        <v>1139933</v>
      </c>
      <c r="V6" s="18">
        <v>12</v>
      </c>
      <c r="W6" s="18">
        <v>1</v>
      </c>
      <c r="X6" s="18">
        <v>0.19769999999999999</v>
      </c>
      <c r="Y6" s="20">
        <v>982284462</v>
      </c>
      <c r="Z6" s="20">
        <v>982284113</v>
      </c>
      <c r="AA6" s="20"/>
      <c r="AB6" s="20"/>
      <c r="AC6" s="18" t="s">
        <v>417</v>
      </c>
      <c r="AD6" s="18" t="s">
        <v>417</v>
      </c>
      <c r="AE6" s="18" t="s">
        <v>417</v>
      </c>
      <c r="AF6" s="18" t="s">
        <v>417</v>
      </c>
      <c r="AG6" s="18" t="s">
        <v>93</v>
      </c>
      <c r="AH6" s="18" t="s">
        <v>418</v>
      </c>
      <c r="AI6" s="18" t="s">
        <v>419</v>
      </c>
      <c r="AJ6" s="18" t="s">
        <v>420</v>
      </c>
      <c r="AK6" s="18" t="s">
        <v>421</v>
      </c>
      <c r="AL6" s="18"/>
      <c r="AM6" s="18"/>
      <c r="AN6" s="18"/>
      <c r="AO6" s="18"/>
      <c r="AP6" s="76" t="s">
        <v>136</v>
      </c>
    </row>
    <row r="7" spans="1:43" s="15" customFormat="1" ht="14.5" customHeight="1">
      <c r="A7" s="15">
        <f t="shared" si="0"/>
        <v>4</v>
      </c>
      <c r="B7" s="27" t="s">
        <v>422</v>
      </c>
      <c r="C7" s="27"/>
      <c r="D7" s="29"/>
      <c r="E7" s="29" t="s">
        <v>211</v>
      </c>
      <c r="F7" s="29"/>
      <c r="G7" s="29" t="s">
        <v>2067</v>
      </c>
      <c r="H7" s="31" t="s">
        <v>423</v>
      </c>
      <c r="I7" s="32" t="s">
        <v>32328</v>
      </c>
      <c r="J7" s="40" t="s">
        <v>425</v>
      </c>
      <c r="K7" s="122" t="s">
        <v>426</v>
      </c>
      <c r="L7" s="28" t="s">
        <v>133</v>
      </c>
      <c r="M7" s="27" t="s">
        <v>427</v>
      </c>
      <c r="N7" s="27" t="s">
        <v>428</v>
      </c>
      <c r="O7" s="27" t="s">
        <v>397</v>
      </c>
      <c r="P7" s="27" t="s">
        <v>429</v>
      </c>
      <c r="Q7" t="s">
        <v>32194</v>
      </c>
      <c r="R7" s="35" t="s">
        <v>430</v>
      </c>
      <c r="S7" s="31" t="s">
        <v>431</v>
      </c>
      <c r="T7" s="18" t="s">
        <v>432</v>
      </c>
      <c r="U7" s="19">
        <v>16883376</v>
      </c>
      <c r="V7" s="18">
        <v>60</v>
      </c>
      <c r="W7" s="18">
        <v>13</v>
      </c>
      <c r="X7" s="18">
        <v>0.19359999999999999</v>
      </c>
      <c r="Y7" s="20">
        <v>932253444</v>
      </c>
      <c r="Z7" s="20">
        <v>934991173</v>
      </c>
      <c r="AA7" s="20">
        <v>932254460</v>
      </c>
      <c r="AB7" s="20">
        <v>913337285</v>
      </c>
      <c r="AC7" s="18" t="s">
        <v>433</v>
      </c>
      <c r="AD7" s="18" t="s">
        <v>417</v>
      </c>
      <c r="AE7" s="18" t="s">
        <v>417</v>
      </c>
      <c r="AF7" s="18" t="s">
        <v>417</v>
      </c>
      <c r="AG7" s="18" t="s">
        <v>93</v>
      </c>
      <c r="AH7" s="18" t="s">
        <v>418</v>
      </c>
      <c r="AI7" s="18" t="s">
        <v>419</v>
      </c>
      <c r="AJ7" s="18" t="s">
        <v>420</v>
      </c>
      <c r="AK7" s="18" t="s">
        <v>421</v>
      </c>
      <c r="AL7" s="18" t="s">
        <v>434</v>
      </c>
      <c r="AM7" s="18" t="s">
        <v>435</v>
      </c>
      <c r="AN7" s="18"/>
      <c r="AO7" s="18"/>
      <c r="AP7" s="76" t="s">
        <v>136</v>
      </c>
    </row>
    <row r="8" spans="1:43" s="15" customFormat="1" ht="14.5" customHeight="1">
      <c r="A8" s="15">
        <f t="shared" si="0"/>
        <v>5</v>
      </c>
      <c r="B8" s="27" t="s">
        <v>436</v>
      </c>
      <c r="C8" s="28" t="s">
        <v>392</v>
      </c>
      <c r="D8" s="28" t="s">
        <v>392</v>
      </c>
      <c r="E8" s="29" t="s">
        <v>202</v>
      </c>
      <c r="F8" s="29"/>
      <c r="G8" s="29" t="s">
        <v>2067</v>
      </c>
      <c r="H8" s="31" t="s">
        <v>438</v>
      </c>
      <c r="I8" s="32">
        <v>918558782</v>
      </c>
      <c r="J8" s="31"/>
      <c r="K8" s="132"/>
      <c r="L8" s="27" t="s">
        <v>163</v>
      </c>
      <c r="M8" s="27" t="s">
        <v>439</v>
      </c>
      <c r="N8" s="27" t="s">
        <v>440</v>
      </c>
      <c r="O8" s="34" t="s">
        <v>441</v>
      </c>
      <c r="P8" s="27" t="s">
        <v>442</v>
      </c>
      <c r="Q8" t="s">
        <v>32194</v>
      </c>
      <c r="R8" s="35" t="s">
        <v>414</v>
      </c>
      <c r="S8" s="31" t="s">
        <v>152</v>
      </c>
      <c r="T8" s="18" t="s">
        <v>443</v>
      </c>
      <c r="U8" s="19">
        <v>1067729</v>
      </c>
      <c r="V8" s="18">
        <v>7</v>
      </c>
      <c r="W8" s="18">
        <v>1</v>
      </c>
      <c r="X8" s="18">
        <v>0.18720000000000001</v>
      </c>
      <c r="Y8" s="20"/>
      <c r="Z8" s="20"/>
      <c r="AA8" s="20"/>
      <c r="AB8" s="20"/>
      <c r="AC8" s="18" t="s">
        <v>444</v>
      </c>
      <c r="AD8" s="18" t="s">
        <v>417</v>
      </c>
      <c r="AE8" s="18" t="s">
        <v>417</v>
      </c>
      <c r="AF8" s="18" t="s">
        <v>417</v>
      </c>
      <c r="AG8" s="18" t="s">
        <v>93</v>
      </c>
      <c r="AH8" s="18" t="s">
        <v>418</v>
      </c>
      <c r="AI8" s="18" t="s">
        <v>419</v>
      </c>
      <c r="AJ8" s="18" t="s">
        <v>420</v>
      </c>
      <c r="AK8" s="18" t="s">
        <v>421</v>
      </c>
      <c r="AL8" s="18"/>
      <c r="AM8" s="18"/>
      <c r="AN8" s="18"/>
      <c r="AO8" s="18"/>
      <c r="AP8" s="76" t="s">
        <v>136</v>
      </c>
    </row>
    <row r="9" spans="1:43" s="15" customFormat="1" ht="13.5" customHeight="1">
      <c r="A9" s="15">
        <f t="shared" si="0"/>
        <v>6</v>
      </c>
      <c r="B9" s="28" t="s">
        <v>445</v>
      </c>
      <c r="C9" s="28"/>
      <c r="D9" s="29" t="s">
        <v>446</v>
      </c>
      <c r="E9" s="29" t="s">
        <v>211</v>
      </c>
      <c r="F9" s="29"/>
      <c r="G9" s="29" t="s">
        <v>2067</v>
      </c>
      <c r="H9" s="31" t="s">
        <v>447</v>
      </c>
      <c r="I9" s="32">
        <v>918445346</v>
      </c>
      <c r="J9" s="31"/>
      <c r="K9" s="129"/>
      <c r="L9" s="28" t="s">
        <v>163</v>
      </c>
      <c r="M9" s="28" t="s">
        <v>448</v>
      </c>
      <c r="N9" s="28" t="s">
        <v>449</v>
      </c>
      <c r="O9" s="28" t="s">
        <v>397</v>
      </c>
      <c r="P9" s="28" t="s">
        <v>450</v>
      </c>
      <c r="Q9" t="s">
        <v>32195</v>
      </c>
      <c r="R9" s="35" t="s">
        <v>430</v>
      </c>
      <c r="S9" s="31" t="s">
        <v>152</v>
      </c>
      <c r="T9" s="18" t="s">
        <v>451</v>
      </c>
      <c r="U9" s="19">
        <v>857764</v>
      </c>
      <c r="V9" s="18">
        <v>7</v>
      </c>
      <c r="W9" s="18">
        <v>1</v>
      </c>
      <c r="X9" s="18">
        <v>0.53690000000000004</v>
      </c>
      <c r="Y9" s="20">
        <v>619885169</v>
      </c>
      <c r="Z9" s="20"/>
      <c r="AA9" s="20"/>
      <c r="AB9" s="20"/>
      <c r="AC9" s="18" t="s">
        <v>452</v>
      </c>
      <c r="AD9" s="18" t="s">
        <v>453</v>
      </c>
      <c r="AE9" s="18" t="s">
        <v>454</v>
      </c>
      <c r="AF9" s="18" t="s">
        <v>455</v>
      </c>
      <c r="AG9" s="18" t="s">
        <v>93</v>
      </c>
      <c r="AH9" s="18" t="s">
        <v>418</v>
      </c>
      <c r="AI9" s="18" t="s">
        <v>419</v>
      </c>
      <c r="AJ9" s="18" t="s">
        <v>420</v>
      </c>
      <c r="AK9" s="18" t="s">
        <v>421</v>
      </c>
      <c r="AL9" s="18"/>
      <c r="AM9" s="18"/>
      <c r="AN9" s="18"/>
      <c r="AO9" s="18"/>
      <c r="AP9" s="76" t="s">
        <v>136</v>
      </c>
    </row>
    <row r="10" spans="1:43" s="15" customFormat="1" ht="13.5" customHeight="1">
      <c r="A10" s="15">
        <f t="shared" si="0"/>
        <v>7</v>
      </c>
      <c r="B10" s="28" t="s">
        <v>456</v>
      </c>
      <c r="C10" s="28"/>
      <c r="D10" s="29" t="s">
        <v>446</v>
      </c>
      <c r="E10" s="29" t="s">
        <v>211</v>
      </c>
      <c r="F10" s="43" t="s">
        <v>457</v>
      </c>
      <c r="G10" s="29" t="s">
        <v>437</v>
      </c>
      <c r="H10" s="31" t="s">
        <v>458</v>
      </c>
      <c r="I10" s="32">
        <v>912601559</v>
      </c>
      <c r="J10" s="31"/>
      <c r="K10" s="129"/>
      <c r="L10" s="28" t="s">
        <v>133</v>
      </c>
      <c r="M10" s="28" t="s">
        <v>459</v>
      </c>
      <c r="N10" s="28" t="s">
        <v>460</v>
      </c>
      <c r="O10" s="28" t="s">
        <v>397</v>
      </c>
      <c r="P10" s="28" t="s">
        <v>461</v>
      </c>
      <c r="Q10" t="s">
        <v>32195</v>
      </c>
      <c r="R10" s="35" t="s">
        <v>414</v>
      </c>
      <c r="S10" s="31" t="s">
        <v>152</v>
      </c>
      <c r="T10" s="18" t="s">
        <v>462</v>
      </c>
      <c r="U10" s="19">
        <v>3622658</v>
      </c>
      <c r="V10" s="18">
        <v>7</v>
      </c>
      <c r="W10" s="18">
        <v>1</v>
      </c>
      <c r="X10" s="18">
        <v>0.2213</v>
      </c>
      <c r="Y10" s="20"/>
      <c r="Z10" s="20"/>
      <c r="AA10" s="20"/>
      <c r="AB10" s="20"/>
      <c r="AC10" s="18" t="s">
        <v>463</v>
      </c>
      <c r="AD10" s="18" t="s">
        <v>464</v>
      </c>
      <c r="AE10" s="18" t="s">
        <v>465</v>
      </c>
      <c r="AF10" s="18" t="s">
        <v>466</v>
      </c>
      <c r="AG10" s="18" t="s">
        <v>93</v>
      </c>
      <c r="AH10" s="18" t="s">
        <v>418</v>
      </c>
      <c r="AI10" s="18" t="s">
        <v>419</v>
      </c>
      <c r="AJ10" s="18" t="s">
        <v>420</v>
      </c>
      <c r="AK10" s="18" t="s">
        <v>421</v>
      </c>
      <c r="AL10" s="18"/>
      <c r="AM10" s="18"/>
      <c r="AN10" s="18"/>
      <c r="AO10" s="18"/>
      <c r="AP10" s="76" t="s">
        <v>136</v>
      </c>
    </row>
    <row r="11" spans="1:43" s="15" customFormat="1" ht="13.5" customHeight="1">
      <c r="A11" s="15">
        <f t="shared" si="0"/>
        <v>8</v>
      </c>
      <c r="B11" s="28" t="s">
        <v>467</v>
      </c>
      <c r="C11" s="28"/>
      <c r="D11" s="29" t="s">
        <v>446</v>
      </c>
      <c r="E11" s="29" t="s">
        <v>211</v>
      </c>
      <c r="F11" s="29" t="s">
        <v>468</v>
      </c>
      <c r="G11" s="29" t="s">
        <v>2067</v>
      </c>
      <c r="H11" s="31" t="s">
        <v>469</v>
      </c>
      <c r="I11" s="32">
        <v>932653592</v>
      </c>
      <c r="J11" s="31"/>
      <c r="K11" s="129"/>
      <c r="L11" s="28" t="s">
        <v>133</v>
      </c>
      <c r="M11" s="28" t="s">
        <v>470</v>
      </c>
      <c r="N11" s="28" t="s">
        <v>471</v>
      </c>
      <c r="O11" s="28" t="s">
        <v>397</v>
      </c>
      <c r="P11" s="28" t="s">
        <v>472</v>
      </c>
      <c r="Q11" t="s">
        <v>32195</v>
      </c>
      <c r="R11" s="35" t="s">
        <v>414</v>
      </c>
      <c r="S11" s="31" t="s">
        <v>431</v>
      </c>
      <c r="T11" s="18" t="s">
        <v>473</v>
      </c>
      <c r="U11" s="19">
        <v>1179833</v>
      </c>
      <c r="V11" s="18">
        <v>1</v>
      </c>
      <c r="W11" s="18">
        <v>1</v>
      </c>
      <c r="X11" s="18">
        <v>0.21629999999999999</v>
      </c>
      <c r="Y11" s="20"/>
      <c r="Z11" s="20"/>
      <c r="AA11" s="20"/>
      <c r="AB11" s="20"/>
      <c r="AC11" s="18" t="s">
        <v>417</v>
      </c>
      <c r="AD11" s="18" t="s">
        <v>417</v>
      </c>
      <c r="AE11" s="18" t="s">
        <v>417</v>
      </c>
      <c r="AF11" s="18" t="s">
        <v>417</v>
      </c>
      <c r="AG11" s="18" t="s">
        <v>93</v>
      </c>
      <c r="AH11" s="18" t="s">
        <v>418</v>
      </c>
      <c r="AI11" s="18" t="s">
        <v>419</v>
      </c>
      <c r="AJ11" s="18" t="s">
        <v>420</v>
      </c>
      <c r="AK11" s="18" t="s">
        <v>421</v>
      </c>
      <c r="AL11" s="18"/>
      <c r="AM11" s="18"/>
      <c r="AN11" s="18"/>
      <c r="AO11" s="18"/>
      <c r="AP11" s="76" t="s">
        <v>136</v>
      </c>
    </row>
    <row r="12" spans="1:43" s="15" customFormat="1" ht="13.5" customHeight="1">
      <c r="A12" s="15">
        <f t="shared" si="0"/>
        <v>9</v>
      </c>
      <c r="B12" s="27" t="s">
        <v>474</v>
      </c>
      <c r="C12" s="27"/>
      <c r="D12" s="27"/>
      <c r="E12" s="29" t="s">
        <v>211</v>
      </c>
      <c r="F12" s="29"/>
      <c r="G12" s="29" t="s">
        <v>2067</v>
      </c>
      <c r="H12" s="31"/>
      <c r="I12" s="32" t="s">
        <v>475</v>
      </c>
      <c r="J12" s="31"/>
      <c r="K12" s="122"/>
      <c r="L12" s="27" t="s">
        <v>133</v>
      </c>
      <c r="M12" s="27" t="s">
        <v>476</v>
      </c>
      <c r="N12" s="27" t="s">
        <v>477</v>
      </c>
      <c r="O12" s="27" t="s">
        <v>478</v>
      </c>
      <c r="P12" s="27" t="s">
        <v>479</v>
      </c>
      <c r="Q12" t="s">
        <v>32194</v>
      </c>
      <c r="R12" s="35"/>
      <c r="S12" s="31" t="s">
        <v>152</v>
      </c>
      <c r="T12" s="18" t="s">
        <v>480</v>
      </c>
      <c r="U12" s="19"/>
      <c r="V12" s="18">
        <v>1</v>
      </c>
      <c r="W12" s="18"/>
      <c r="X12" s="18"/>
      <c r="Y12" s="20"/>
      <c r="Z12" s="20"/>
      <c r="AA12" s="20"/>
      <c r="AB12" s="20"/>
      <c r="AC12" s="18"/>
      <c r="AD12" s="18"/>
      <c r="AE12" s="18"/>
      <c r="AF12" s="18"/>
      <c r="AG12" s="18"/>
      <c r="AH12" s="18"/>
      <c r="AI12" s="18"/>
      <c r="AJ12" s="18"/>
      <c r="AK12" s="18"/>
      <c r="AL12" s="18"/>
      <c r="AM12" s="18"/>
      <c r="AN12" s="18"/>
      <c r="AO12" s="18"/>
      <c r="AP12" s="76" t="s">
        <v>136</v>
      </c>
    </row>
    <row r="13" spans="1:43" s="15" customFormat="1" ht="13.5" customHeight="1">
      <c r="A13" s="15">
        <f t="shared" si="0"/>
        <v>10</v>
      </c>
      <c r="B13" s="27" t="s">
        <v>481</v>
      </c>
      <c r="C13" s="27"/>
      <c r="D13" s="27"/>
      <c r="E13" s="29" t="s">
        <v>204</v>
      </c>
      <c r="F13" s="29" t="s">
        <v>32333</v>
      </c>
      <c r="G13" s="29" t="s">
        <v>2067</v>
      </c>
      <c r="H13" s="31"/>
      <c r="I13" s="32" t="s">
        <v>482</v>
      </c>
      <c r="J13" s="31"/>
      <c r="K13" s="114" t="s">
        <v>483</v>
      </c>
      <c r="L13" s="27" t="s">
        <v>133</v>
      </c>
      <c r="M13" s="27" t="s">
        <v>484</v>
      </c>
      <c r="N13" s="27" t="s">
        <v>485</v>
      </c>
      <c r="O13" s="39" t="s">
        <v>486</v>
      </c>
      <c r="P13" s="27" t="s">
        <v>487</v>
      </c>
      <c r="Q13" t="s">
        <v>32194</v>
      </c>
      <c r="R13" s="35"/>
      <c r="S13" s="31" t="s">
        <v>152</v>
      </c>
      <c r="T13" s="18" t="s">
        <v>480</v>
      </c>
      <c r="U13" s="19"/>
      <c r="V13" s="18">
        <v>1</v>
      </c>
      <c r="W13" s="18"/>
      <c r="X13" s="18"/>
      <c r="Y13" s="20"/>
      <c r="Z13" s="20"/>
      <c r="AA13" s="20"/>
      <c r="AB13" s="20"/>
      <c r="AC13" s="18"/>
      <c r="AD13" s="18"/>
      <c r="AE13" s="18"/>
      <c r="AF13" s="18"/>
      <c r="AG13" s="18"/>
      <c r="AH13" s="18"/>
      <c r="AI13" s="18"/>
      <c r="AJ13" s="18"/>
      <c r="AK13" s="18"/>
      <c r="AL13" s="18"/>
      <c r="AM13" s="18"/>
      <c r="AN13" s="18"/>
      <c r="AP13" s="76" t="s">
        <v>136</v>
      </c>
    </row>
    <row r="14" spans="1:43" s="15" customFormat="1" ht="13.5" customHeight="1">
      <c r="A14" s="15">
        <f t="shared" si="0"/>
        <v>11</v>
      </c>
      <c r="B14" s="82" t="s">
        <v>488</v>
      </c>
      <c r="C14" s="28" t="s">
        <v>392</v>
      </c>
      <c r="D14" s="28" t="s">
        <v>392</v>
      </c>
      <c r="E14" s="29" t="s">
        <v>202</v>
      </c>
      <c r="F14"/>
      <c r="G14" s="29" t="s">
        <v>129</v>
      </c>
      <c r="H14" s="31" t="s">
        <v>490</v>
      </c>
      <c r="I14" s="32">
        <v>971732623</v>
      </c>
      <c r="J14" s="46" t="s">
        <v>491</v>
      </c>
      <c r="K14" s="132" t="s">
        <v>492</v>
      </c>
      <c r="L14" s="27" t="s">
        <v>147</v>
      </c>
      <c r="M14" s="82" t="s">
        <v>493</v>
      </c>
      <c r="N14" s="27" t="s">
        <v>494</v>
      </c>
      <c r="O14" s="34" t="s">
        <v>495</v>
      </c>
      <c r="P14" s="27" t="s">
        <v>496</v>
      </c>
      <c r="Q14" t="s">
        <v>32194</v>
      </c>
      <c r="R14" s="35" t="s">
        <v>430</v>
      </c>
      <c r="S14" s="31" t="s">
        <v>497</v>
      </c>
      <c r="T14" s="18" t="s">
        <v>498</v>
      </c>
      <c r="U14" s="19">
        <v>1469734</v>
      </c>
      <c r="V14" s="18">
        <v>15</v>
      </c>
      <c r="W14" s="18">
        <v>3</v>
      </c>
      <c r="X14" s="18">
        <v>0.1807</v>
      </c>
      <c r="Y14" s="20">
        <v>971730777</v>
      </c>
      <c r="Z14" s="20">
        <v>695846228</v>
      </c>
      <c r="AA14" s="20">
        <v>638589501</v>
      </c>
      <c r="AB14" s="20">
        <v>607767572</v>
      </c>
      <c r="AC14" s="18" t="s">
        <v>417</v>
      </c>
      <c r="AD14" s="18" t="s">
        <v>417</v>
      </c>
      <c r="AE14" s="18" t="s">
        <v>417</v>
      </c>
      <c r="AF14" s="18" t="s">
        <v>417</v>
      </c>
      <c r="AG14" s="18" t="s">
        <v>93</v>
      </c>
      <c r="AH14" s="18" t="s">
        <v>418</v>
      </c>
      <c r="AI14" s="18" t="s">
        <v>419</v>
      </c>
      <c r="AJ14" s="18" t="s">
        <v>420</v>
      </c>
      <c r="AK14" s="18" t="s">
        <v>421</v>
      </c>
      <c r="AL14" s="18"/>
      <c r="AM14" s="18"/>
      <c r="AN14" s="18"/>
      <c r="AP14" s="76" t="s">
        <v>136</v>
      </c>
    </row>
    <row r="15" spans="1:43" s="15" customFormat="1" ht="13.5" customHeight="1">
      <c r="A15" s="15">
        <f t="shared" si="0"/>
        <v>12</v>
      </c>
      <c r="B15" s="83" t="s">
        <v>499</v>
      </c>
      <c r="C15" s="28"/>
      <c r="D15" s="29" t="s">
        <v>392</v>
      </c>
      <c r="E15" s="29" t="s">
        <v>202</v>
      </c>
      <c r="F15"/>
      <c r="G15" s="29" t="s">
        <v>129</v>
      </c>
      <c r="H15" s="31" t="s">
        <v>500</v>
      </c>
      <c r="I15" s="32">
        <v>915743300</v>
      </c>
      <c r="J15" s="31"/>
      <c r="K15" s="133"/>
      <c r="L15" s="28" t="s">
        <v>141</v>
      </c>
      <c r="M15" s="83" t="s">
        <v>501</v>
      </c>
      <c r="N15" s="28" t="s">
        <v>502</v>
      </c>
      <c r="O15" s="37" t="s">
        <v>503</v>
      </c>
      <c r="P15" s="28" t="s">
        <v>504</v>
      </c>
      <c r="Q15" t="s">
        <v>32194</v>
      </c>
      <c r="R15" s="35" t="s">
        <v>430</v>
      </c>
      <c r="S15" s="31" t="s">
        <v>152</v>
      </c>
      <c r="T15" s="18" t="s">
        <v>505</v>
      </c>
      <c r="U15" s="19">
        <v>852756</v>
      </c>
      <c r="V15" s="18">
        <v>8</v>
      </c>
      <c r="W15" s="18">
        <v>1</v>
      </c>
      <c r="X15" s="18">
        <v>0.41589999999999999</v>
      </c>
      <c r="Y15" s="20">
        <v>629221122</v>
      </c>
      <c r="Z15" s="20">
        <v>609779977</v>
      </c>
      <c r="AA15" s="20"/>
      <c r="AB15" s="20"/>
      <c r="AC15" s="18" t="s">
        <v>506</v>
      </c>
      <c r="AD15" s="18" t="s">
        <v>507</v>
      </c>
      <c r="AE15" s="18" t="s">
        <v>508</v>
      </c>
      <c r="AF15" s="18" t="s">
        <v>417</v>
      </c>
      <c r="AG15" s="18" t="s">
        <v>93</v>
      </c>
      <c r="AH15" s="18" t="s">
        <v>418</v>
      </c>
      <c r="AI15" s="18" t="s">
        <v>419</v>
      </c>
      <c r="AJ15" s="18" t="s">
        <v>420</v>
      </c>
      <c r="AK15" s="18" t="s">
        <v>421</v>
      </c>
      <c r="AL15" s="18"/>
      <c r="AM15" s="18"/>
      <c r="AN15" s="18"/>
      <c r="AP15" s="76" t="s">
        <v>136</v>
      </c>
    </row>
    <row r="16" spans="1:43" s="15" customFormat="1" ht="13.5" customHeight="1">
      <c r="A16" s="15">
        <f t="shared" si="0"/>
        <v>13</v>
      </c>
      <c r="B16" s="83" t="s">
        <v>509</v>
      </c>
      <c r="C16" s="28"/>
      <c r="D16" s="29" t="s">
        <v>392</v>
      </c>
      <c r="E16" s="29" t="s">
        <v>202</v>
      </c>
      <c r="F16" s="29" t="s">
        <v>32334</v>
      </c>
      <c r="G16" s="29" t="s">
        <v>129</v>
      </c>
      <c r="H16" s="31"/>
      <c r="I16" s="31" t="s">
        <v>32330</v>
      </c>
      <c r="J16" s="31"/>
      <c r="K16" s="133"/>
      <c r="L16" s="28" t="s">
        <v>133</v>
      </c>
      <c r="M16" s="83" t="s">
        <v>510</v>
      </c>
      <c r="N16" s="28" t="s">
        <v>511</v>
      </c>
      <c r="O16" s="37" t="s">
        <v>512</v>
      </c>
      <c r="P16" s="28" t="s">
        <v>513</v>
      </c>
      <c r="Q16" t="s">
        <v>32194</v>
      </c>
      <c r="R16" s="31"/>
      <c r="S16" s="31" t="str">
        <f>_xlfn.XLOOKUP(B16,'BBDD Completa'!E:E,'BBDD Completa'!F:F,"Not found")</f>
        <v>Not found</v>
      </c>
      <c r="T16" s="18"/>
      <c r="U16" s="18"/>
      <c r="V16" s="18"/>
      <c r="W16" s="18"/>
      <c r="X16" s="18"/>
      <c r="Y16" s="18"/>
      <c r="Z16" s="18"/>
      <c r="AA16" s="18"/>
      <c r="AB16" s="18"/>
      <c r="AC16" s="18"/>
      <c r="AD16" s="18"/>
      <c r="AE16" s="18"/>
      <c r="AF16" s="18"/>
      <c r="AG16" s="18"/>
      <c r="AH16" s="18"/>
      <c r="AI16" s="18"/>
      <c r="AJ16" s="18"/>
      <c r="AK16" s="18"/>
      <c r="AL16" s="18"/>
      <c r="AM16" s="18"/>
      <c r="AN16" s="18"/>
      <c r="AP16" s="76" t="s">
        <v>136</v>
      </c>
    </row>
    <row r="17" spans="1:42" s="15" customFormat="1" ht="14.5" customHeight="1">
      <c r="A17" s="15">
        <f t="shared" si="0"/>
        <v>14</v>
      </c>
      <c r="B17" s="83" t="s">
        <v>514</v>
      </c>
      <c r="C17" s="28"/>
      <c r="D17" s="29" t="s">
        <v>392</v>
      </c>
      <c r="E17" s="29" t="s">
        <v>202</v>
      </c>
      <c r="F17"/>
      <c r="G17" s="29" t="s">
        <v>138</v>
      </c>
      <c r="H17" s="31" t="s">
        <v>515</v>
      </c>
      <c r="I17" s="32" t="s">
        <v>32208</v>
      </c>
      <c r="J17" s="31" t="s">
        <v>516</v>
      </c>
      <c r="K17" s="133"/>
      <c r="L17" s="28" t="s">
        <v>175</v>
      </c>
      <c r="M17" s="83" t="s">
        <v>517</v>
      </c>
      <c r="N17" s="28" t="s">
        <v>518</v>
      </c>
      <c r="O17" s="37" t="s">
        <v>519</v>
      </c>
      <c r="P17" s="28" t="s">
        <v>520</v>
      </c>
      <c r="Q17" t="s">
        <v>32194</v>
      </c>
      <c r="R17" s="35" t="s">
        <v>521</v>
      </c>
      <c r="S17" s="31" t="s">
        <v>152</v>
      </c>
      <c r="T17" s="18" t="s">
        <v>522</v>
      </c>
      <c r="U17" s="19">
        <v>2122537</v>
      </c>
      <c r="V17" s="18">
        <v>43</v>
      </c>
      <c r="W17" s="18">
        <v>1</v>
      </c>
      <c r="X17" s="18">
        <v>0.32469999999999999</v>
      </c>
      <c r="Y17" s="20">
        <v>917607207</v>
      </c>
      <c r="Z17" s="20">
        <v>910069581</v>
      </c>
      <c r="AA17" s="20">
        <v>917677035</v>
      </c>
      <c r="AB17" s="20">
        <v>917677032</v>
      </c>
      <c r="AC17" s="18" t="s">
        <v>523</v>
      </c>
      <c r="AD17" s="18" t="s">
        <v>524</v>
      </c>
      <c r="AE17" s="18" t="s">
        <v>417</v>
      </c>
      <c r="AF17" s="18" t="s">
        <v>417</v>
      </c>
      <c r="AG17" s="18" t="s">
        <v>93</v>
      </c>
      <c r="AH17" s="18" t="s">
        <v>418</v>
      </c>
      <c r="AI17" s="18" t="s">
        <v>419</v>
      </c>
      <c r="AJ17" s="18" t="s">
        <v>420</v>
      </c>
      <c r="AK17" s="18" t="s">
        <v>421</v>
      </c>
      <c r="AL17" s="18"/>
      <c r="AM17" s="18"/>
      <c r="AN17" s="18"/>
      <c r="AP17" s="76" t="s">
        <v>136</v>
      </c>
    </row>
    <row r="18" spans="1:42" s="15" customFormat="1" ht="14.5" customHeight="1">
      <c r="A18" s="15">
        <f t="shared" si="0"/>
        <v>15</v>
      </c>
      <c r="B18" s="83" t="s">
        <v>525</v>
      </c>
      <c r="C18" s="28"/>
      <c r="D18" s="29" t="s">
        <v>392</v>
      </c>
      <c r="E18" s="29" t="s">
        <v>202</v>
      </c>
      <c r="F18"/>
      <c r="G18" s="29" t="s">
        <v>129</v>
      </c>
      <c r="H18" s="31"/>
      <c r="I18" s="31"/>
      <c r="J18" s="31"/>
      <c r="K18" s="133"/>
      <c r="L18" s="28" t="s">
        <v>163</v>
      </c>
      <c r="M18" s="83" t="s">
        <v>526</v>
      </c>
      <c r="N18" s="28" t="s">
        <v>527</v>
      </c>
      <c r="O18" s="37" t="s">
        <v>528</v>
      </c>
      <c r="P18" s="28" t="s">
        <v>529</v>
      </c>
      <c r="Q18" t="s">
        <v>32194</v>
      </c>
      <c r="R18" s="31"/>
      <c r="S18" s="31"/>
      <c r="T18" s="18"/>
      <c r="U18" s="18"/>
      <c r="V18" s="18"/>
      <c r="W18" s="18"/>
      <c r="X18" s="18"/>
      <c r="Y18" s="18"/>
      <c r="Z18" s="18"/>
      <c r="AA18" s="18"/>
      <c r="AB18" s="18"/>
      <c r="AC18" s="18"/>
      <c r="AD18" s="18"/>
      <c r="AE18" s="18"/>
      <c r="AF18" s="18"/>
      <c r="AG18" s="18"/>
      <c r="AH18" s="18"/>
      <c r="AI18" s="18"/>
      <c r="AJ18" s="18"/>
      <c r="AK18" s="18"/>
      <c r="AL18" s="18"/>
      <c r="AM18" s="18"/>
      <c r="AN18" s="18"/>
      <c r="AP18" s="76" t="s">
        <v>136</v>
      </c>
    </row>
    <row r="19" spans="1:42" s="15" customFormat="1" ht="14.15" customHeight="1">
      <c r="A19" s="15">
        <f t="shared" si="0"/>
        <v>16</v>
      </c>
      <c r="B19" s="83" t="s">
        <v>530</v>
      </c>
      <c r="C19" s="28"/>
      <c r="D19" s="29" t="s">
        <v>392</v>
      </c>
      <c r="E19" s="29" t="s">
        <v>211</v>
      </c>
      <c r="F19"/>
      <c r="G19" s="29" t="s">
        <v>129</v>
      </c>
      <c r="H19" s="31"/>
      <c r="I19" s="31"/>
      <c r="J19" s="31"/>
      <c r="K19" s="129"/>
      <c r="L19" s="28" t="s">
        <v>133</v>
      </c>
      <c r="M19" s="83" t="s">
        <v>531</v>
      </c>
      <c r="N19" s="28" t="s">
        <v>532</v>
      </c>
      <c r="O19" s="28" t="s">
        <v>397</v>
      </c>
      <c r="P19" s="28" t="s">
        <v>533</v>
      </c>
      <c r="Q19" t="s">
        <v>32195</v>
      </c>
      <c r="R19" s="31"/>
      <c r="S19" s="31"/>
      <c r="T19" s="18"/>
      <c r="U19" s="18"/>
      <c r="V19" s="18"/>
      <c r="W19" s="18"/>
      <c r="X19" s="18"/>
      <c r="Y19" s="18"/>
      <c r="Z19" s="18"/>
      <c r="AA19" s="18"/>
      <c r="AB19" s="18"/>
      <c r="AC19" s="18"/>
      <c r="AD19" s="18"/>
      <c r="AE19" s="18"/>
      <c r="AF19" s="18"/>
      <c r="AG19" s="18"/>
      <c r="AH19" s="18"/>
      <c r="AI19" s="18"/>
      <c r="AJ19" s="18"/>
      <c r="AK19" s="18"/>
      <c r="AL19" s="18"/>
      <c r="AM19" s="18"/>
      <c r="AN19" s="18"/>
      <c r="AP19" s="76" t="s">
        <v>136</v>
      </c>
    </row>
    <row r="20" spans="1:42" s="15" customFormat="1" ht="14.5" customHeight="1">
      <c r="A20" s="15">
        <f t="shared" si="0"/>
        <v>17</v>
      </c>
      <c r="B20" s="83" t="s">
        <v>534</v>
      </c>
      <c r="C20" s="28"/>
      <c r="D20" s="29" t="s">
        <v>392</v>
      </c>
      <c r="E20" s="29" t="s">
        <v>202</v>
      </c>
      <c r="F20"/>
      <c r="G20" s="29" t="s">
        <v>129</v>
      </c>
      <c r="H20" s="31"/>
      <c r="I20" s="31"/>
      <c r="J20" s="31"/>
      <c r="K20" s="133"/>
      <c r="L20" s="28" t="s">
        <v>163</v>
      </c>
      <c r="M20" s="83" t="s">
        <v>535</v>
      </c>
      <c r="N20" s="28" t="s">
        <v>536</v>
      </c>
      <c r="O20" s="37" t="s">
        <v>537</v>
      </c>
      <c r="P20" s="28" t="s">
        <v>538</v>
      </c>
      <c r="Q20" t="s">
        <v>32194</v>
      </c>
      <c r="R20" s="31"/>
      <c r="S20" s="31"/>
      <c r="T20" s="18"/>
      <c r="U20" s="18"/>
      <c r="V20" s="18"/>
      <c r="W20" s="18"/>
      <c r="X20" s="18"/>
      <c r="Y20" s="18"/>
      <c r="Z20" s="18"/>
      <c r="AA20" s="18"/>
      <c r="AB20" s="18"/>
      <c r="AC20" s="18"/>
      <c r="AD20" s="18"/>
      <c r="AE20" s="18"/>
      <c r="AF20" s="18"/>
      <c r="AG20" s="18"/>
      <c r="AH20" s="18"/>
      <c r="AI20" s="18"/>
      <c r="AJ20" s="18"/>
      <c r="AK20" s="18"/>
      <c r="AL20" s="18"/>
      <c r="AM20" s="18"/>
      <c r="AN20" s="18"/>
      <c r="AP20" s="76" t="s">
        <v>136</v>
      </c>
    </row>
    <row r="21" spans="1:42" s="15" customFormat="1" ht="14.5" customHeight="1">
      <c r="A21" s="15">
        <f t="shared" si="0"/>
        <v>18</v>
      </c>
      <c r="B21" s="83" t="s">
        <v>539</v>
      </c>
      <c r="C21" s="28"/>
      <c r="D21" s="29" t="s">
        <v>392</v>
      </c>
      <c r="E21" s="29" t="s">
        <v>202</v>
      </c>
      <c r="F21"/>
      <c r="G21" s="29" t="s">
        <v>129</v>
      </c>
      <c r="H21" s="31" t="s">
        <v>540</v>
      </c>
      <c r="I21" s="32">
        <v>615599253</v>
      </c>
      <c r="J21" s="31"/>
      <c r="K21" s="129"/>
      <c r="L21" s="28" t="s">
        <v>141</v>
      </c>
      <c r="M21" s="83" t="s">
        <v>541</v>
      </c>
      <c r="N21" s="28" t="s">
        <v>542</v>
      </c>
      <c r="O21" s="28" t="s">
        <v>397</v>
      </c>
      <c r="P21" s="28" t="s">
        <v>543</v>
      </c>
      <c r="Q21" t="s">
        <v>32194</v>
      </c>
      <c r="R21" s="35" t="s">
        <v>414</v>
      </c>
      <c r="S21" s="31" t="s">
        <v>431</v>
      </c>
      <c r="T21" s="18" t="s">
        <v>544</v>
      </c>
      <c r="U21" s="19">
        <v>517372</v>
      </c>
      <c r="V21" s="18">
        <v>1</v>
      </c>
      <c r="W21" s="18">
        <v>2</v>
      </c>
      <c r="X21" s="18">
        <v>0.26750000000000002</v>
      </c>
      <c r="Y21" s="20"/>
      <c r="Z21" s="20"/>
      <c r="AA21" s="20"/>
      <c r="AB21" s="20"/>
      <c r="AC21" s="18" t="s">
        <v>545</v>
      </c>
      <c r="AD21" s="18" t="s">
        <v>546</v>
      </c>
      <c r="AE21" s="18" t="s">
        <v>417</v>
      </c>
      <c r="AF21" s="18" t="s">
        <v>417</v>
      </c>
      <c r="AG21" s="18" t="s">
        <v>93</v>
      </c>
      <c r="AH21" s="18" t="s">
        <v>418</v>
      </c>
      <c r="AI21" s="18" t="s">
        <v>419</v>
      </c>
      <c r="AJ21" s="18" t="s">
        <v>420</v>
      </c>
      <c r="AK21" s="18" t="s">
        <v>421</v>
      </c>
      <c r="AL21" s="18"/>
      <c r="AM21" s="18"/>
      <c r="AN21" s="18"/>
      <c r="AP21" s="76" t="s">
        <v>136</v>
      </c>
    </row>
    <row r="22" spans="1:42" s="15" customFormat="1" ht="14.5" customHeight="1">
      <c r="A22" s="15">
        <f t="shared" si="0"/>
        <v>19</v>
      </c>
      <c r="B22" s="83" t="s">
        <v>547</v>
      </c>
      <c r="C22" s="28"/>
      <c r="D22" s="29" t="s">
        <v>392</v>
      </c>
      <c r="E22" s="29" t="s">
        <v>211</v>
      </c>
      <c r="F22"/>
      <c r="G22" s="29" t="s">
        <v>129</v>
      </c>
      <c r="H22" s="31" t="s">
        <v>548</v>
      </c>
      <c r="I22" s="32">
        <v>917137751</v>
      </c>
      <c r="J22" s="31"/>
      <c r="K22" s="133"/>
      <c r="L22" s="28" t="s">
        <v>141</v>
      </c>
      <c r="M22" s="83" t="s">
        <v>549</v>
      </c>
      <c r="N22" s="28" t="s">
        <v>550</v>
      </c>
      <c r="O22" s="37" t="s">
        <v>551</v>
      </c>
      <c r="P22" s="28" t="s">
        <v>552</v>
      </c>
      <c r="Q22" t="s">
        <v>32195</v>
      </c>
      <c r="R22" s="35" t="s">
        <v>414</v>
      </c>
      <c r="S22" s="31" t="s">
        <v>152</v>
      </c>
      <c r="T22" s="18" t="s">
        <v>553</v>
      </c>
      <c r="U22" s="19">
        <v>459096</v>
      </c>
      <c r="V22" s="18">
        <v>1</v>
      </c>
      <c r="W22" s="18">
        <v>2</v>
      </c>
      <c r="X22" s="18">
        <v>0.2601</v>
      </c>
      <c r="Y22" s="20"/>
      <c r="Z22" s="20"/>
      <c r="AA22" s="20"/>
      <c r="AB22" s="20"/>
      <c r="AC22" s="18" t="s">
        <v>554</v>
      </c>
      <c r="AD22" s="18" t="s">
        <v>555</v>
      </c>
      <c r="AE22" s="18" t="s">
        <v>556</v>
      </c>
      <c r="AF22" s="18" t="s">
        <v>557</v>
      </c>
      <c r="AG22" s="18" t="s">
        <v>93</v>
      </c>
      <c r="AH22" s="18" t="s">
        <v>418</v>
      </c>
      <c r="AI22" s="18" t="s">
        <v>419</v>
      </c>
      <c r="AJ22" s="18" t="s">
        <v>420</v>
      </c>
      <c r="AK22" s="18" t="s">
        <v>421</v>
      </c>
      <c r="AL22" s="18"/>
      <c r="AM22" s="18"/>
      <c r="AN22" s="18"/>
      <c r="AP22" s="76" t="s">
        <v>136</v>
      </c>
    </row>
    <row r="23" spans="1:42" s="15" customFormat="1" ht="13.5" customHeight="1">
      <c r="A23" s="15">
        <f t="shared" si="0"/>
        <v>20</v>
      </c>
      <c r="B23" s="83" t="s">
        <v>558</v>
      </c>
      <c r="C23" s="28"/>
      <c r="D23" s="29" t="s">
        <v>392</v>
      </c>
      <c r="E23" s="29" t="s">
        <v>202</v>
      </c>
      <c r="F23"/>
      <c r="G23" s="29" t="s">
        <v>129</v>
      </c>
      <c r="H23" s="31" t="s">
        <v>559</v>
      </c>
      <c r="I23" s="32">
        <v>947472819</v>
      </c>
      <c r="J23" s="31" t="s">
        <v>560</v>
      </c>
      <c r="K23" s="129"/>
      <c r="L23" s="28" t="s">
        <v>163</v>
      </c>
      <c r="M23" s="83" t="s">
        <v>561</v>
      </c>
      <c r="N23" s="28" t="s">
        <v>562</v>
      </c>
      <c r="O23" s="28" t="s">
        <v>397</v>
      </c>
      <c r="P23" s="28" t="s">
        <v>563</v>
      </c>
      <c r="Q23" t="s">
        <v>32194</v>
      </c>
      <c r="R23" s="35" t="s">
        <v>430</v>
      </c>
      <c r="S23" s="31" t="s">
        <v>564</v>
      </c>
      <c r="T23" s="18" t="s">
        <v>565</v>
      </c>
      <c r="U23" s="19">
        <v>331656</v>
      </c>
      <c r="V23" s="18">
        <v>5</v>
      </c>
      <c r="W23" s="18">
        <v>3</v>
      </c>
      <c r="X23" s="18">
        <v>0.24610000000000001</v>
      </c>
      <c r="Y23" s="20">
        <v>946404787</v>
      </c>
      <c r="Z23" s="20">
        <v>685106848</v>
      </c>
      <c r="AA23" s="20">
        <v>672243221</v>
      </c>
      <c r="AB23" s="20">
        <v>627410676</v>
      </c>
      <c r="AC23" s="18" t="s">
        <v>417</v>
      </c>
      <c r="AD23" s="18" t="s">
        <v>417</v>
      </c>
      <c r="AE23" s="18" t="s">
        <v>417</v>
      </c>
      <c r="AF23" s="18" t="s">
        <v>417</v>
      </c>
      <c r="AG23" s="18" t="s">
        <v>93</v>
      </c>
      <c r="AH23" s="18" t="s">
        <v>418</v>
      </c>
      <c r="AI23" s="18" t="s">
        <v>419</v>
      </c>
      <c r="AJ23" s="18" t="s">
        <v>420</v>
      </c>
      <c r="AK23" s="18" t="s">
        <v>421</v>
      </c>
      <c r="AL23" s="18"/>
      <c r="AM23" s="18"/>
      <c r="AN23" s="18"/>
      <c r="AO23" s="18"/>
      <c r="AP23" s="76" t="s">
        <v>136</v>
      </c>
    </row>
    <row r="24" spans="1:42" s="15" customFormat="1" ht="14.5" customHeight="1">
      <c r="A24" s="15">
        <f t="shared" si="0"/>
        <v>21</v>
      </c>
      <c r="B24" s="83" t="s">
        <v>566</v>
      </c>
      <c r="C24" s="28"/>
      <c r="D24" s="29" t="s">
        <v>392</v>
      </c>
      <c r="E24" s="29" t="s">
        <v>202</v>
      </c>
      <c r="F24"/>
      <c r="G24" s="29" t="s">
        <v>129</v>
      </c>
      <c r="H24" s="31" t="s">
        <v>567</v>
      </c>
      <c r="I24" s="32"/>
      <c r="J24" s="31"/>
      <c r="K24" s="133"/>
      <c r="L24" s="28" t="s">
        <v>141</v>
      </c>
      <c r="M24" s="83" t="s">
        <v>568</v>
      </c>
      <c r="N24" s="28" t="s">
        <v>569</v>
      </c>
      <c r="O24" s="37" t="s">
        <v>570</v>
      </c>
      <c r="P24" s="28" t="s">
        <v>571</v>
      </c>
      <c r="Q24" t="s">
        <v>32194</v>
      </c>
      <c r="R24" s="35" t="s">
        <v>414</v>
      </c>
      <c r="S24" s="31" t="s">
        <v>431</v>
      </c>
      <c r="T24" s="18" t="s">
        <v>572</v>
      </c>
      <c r="U24" s="19">
        <v>1003660</v>
      </c>
      <c r="V24" s="18">
        <v>7</v>
      </c>
      <c r="W24" s="18">
        <v>1</v>
      </c>
      <c r="X24" s="18">
        <v>0.23910000000000001</v>
      </c>
      <c r="Y24" s="20"/>
      <c r="Z24" s="20"/>
      <c r="AA24" s="20"/>
      <c r="AB24" s="20"/>
      <c r="AC24" s="18" t="s">
        <v>417</v>
      </c>
      <c r="AD24" s="18" t="s">
        <v>417</v>
      </c>
      <c r="AE24" s="18" t="s">
        <v>417</v>
      </c>
      <c r="AF24" s="18" t="s">
        <v>417</v>
      </c>
      <c r="AG24" s="18" t="s">
        <v>93</v>
      </c>
      <c r="AH24" s="18" t="s">
        <v>418</v>
      </c>
      <c r="AI24" s="18" t="s">
        <v>419</v>
      </c>
      <c r="AJ24" s="18" t="s">
        <v>420</v>
      </c>
      <c r="AK24" s="18" t="s">
        <v>421</v>
      </c>
      <c r="AL24" s="18"/>
      <c r="AM24" s="18"/>
      <c r="AN24" s="18"/>
      <c r="AO24" s="18"/>
      <c r="AP24" s="76" t="s">
        <v>136</v>
      </c>
    </row>
    <row r="25" spans="1:42" s="15" customFormat="1" ht="13.5" customHeight="1">
      <c r="A25" s="15">
        <f t="shared" si="0"/>
        <v>22</v>
      </c>
      <c r="B25" s="83" t="s">
        <v>573</v>
      </c>
      <c r="C25" s="28"/>
      <c r="D25" s="29" t="s">
        <v>392</v>
      </c>
      <c r="E25" s="29" t="s">
        <v>211</v>
      </c>
      <c r="F25" t="s">
        <v>574</v>
      </c>
      <c r="G25" s="29" t="s">
        <v>489</v>
      </c>
      <c r="H25" s="31" t="s">
        <v>575</v>
      </c>
      <c r="I25" s="32">
        <v>986436171</v>
      </c>
      <c r="J25" s="31" t="s">
        <v>576</v>
      </c>
      <c r="K25" s="133"/>
      <c r="L25" s="28" t="s">
        <v>163</v>
      </c>
      <c r="M25" s="83" t="s">
        <v>577</v>
      </c>
      <c r="N25" s="28" t="s">
        <v>578</v>
      </c>
      <c r="O25" s="37" t="s">
        <v>579</v>
      </c>
      <c r="P25" s="28" t="s">
        <v>580</v>
      </c>
      <c r="Q25" t="s">
        <v>32195</v>
      </c>
      <c r="R25" s="35" t="s">
        <v>430</v>
      </c>
      <c r="S25" s="31" t="s">
        <v>581</v>
      </c>
      <c r="T25" s="18" t="s">
        <v>582</v>
      </c>
      <c r="U25" s="19">
        <v>674924</v>
      </c>
      <c r="V25" s="18">
        <v>4</v>
      </c>
      <c r="W25" s="18">
        <v>3</v>
      </c>
      <c r="X25" s="18">
        <v>0.22159999999999999</v>
      </c>
      <c r="Y25" s="20">
        <v>986415550</v>
      </c>
      <c r="Z25" s="20">
        <v>986430238</v>
      </c>
      <c r="AA25" s="20">
        <v>635678736</v>
      </c>
      <c r="AB25" s="20">
        <v>636679570</v>
      </c>
      <c r="AC25" s="18" t="s">
        <v>583</v>
      </c>
      <c r="AD25" s="18" t="s">
        <v>584</v>
      </c>
      <c r="AE25" s="18" t="s">
        <v>417</v>
      </c>
      <c r="AF25" s="18" t="s">
        <v>417</v>
      </c>
      <c r="AG25" s="18" t="s">
        <v>93</v>
      </c>
      <c r="AH25" s="18" t="s">
        <v>418</v>
      </c>
      <c r="AI25" s="18" t="s">
        <v>419</v>
      </c>
      <c r="AJ25" s="18" t="s">
        <v>420</v>
      </c>
      <c r="AK25" s="18" t="s">
        <v>421</v>
      </c>
      <c r="AL25" s="18" t="s">
        <v>585</v>
      </c>
      <c r="AM25" s="18"/>
      <c r="AN25" s="18"/>
      <c r="AO25" s="18"/>
      <c r="AP25" s="76" t="s">
        <v>136</v>
      </c>
    </row>
    <row r="26" spans="1:42" s="15" customFormat="1" ht="13.5" customHeight="1">
      <c r="A26" s="15">
        <f t="shared" si="0"/>
        <v>23</v>
      </c>
      <c r="B26" s="83" t="s">
        <v>586</v>
      </c>
      <c r="C26" s="28"/>
      <c r="D26" s="29" t="s">
        <v>392</v>
      </c>
      <c r="E26" s="29" t="s">
        <v>211</v>
      </c>
      <c r="F26"/>
      <c r="G26" s="29" t="s">
        <v>129</v>
      </c>
      <c r="H26" s="31" t="s">
        <v>587</v>
      </c>
      <c r="I26" s="32">
        <v>675740147</v>
      </c>
      <c r="J26" s="31"/>
      <c r="K26" s="133"/>
      <c r="L26" s="28" t="s">
        <v>163</v>
      </c>
      <c r="M26" s="83" t="s">
        <v>588</v>
      </c>
      <c r="N26" s="28" t="s">
        <v>589</v>
      </c>
      <c r="O26" s="37" t="s">
        <v>590</v>
      </c>
      <c r="P26" s="28" t="s">
        <v>591</v>
      </c>
      <c r="Q26" t="s">
        <v>32195</v>
      </c>
      <c r="R26" s="35" t="s">
        <v>430</v>
      </c>
      <c r="S26" s="31" t="s">
        <v>152</v>
      </c>
      <c r="T26" s="18" t="s">
        <v>592</v>
      </c>
      <c r="U26" s="19">
        <v>945305</v>
      </c>
      <c r="V26" s="18">
        <v>7</v>
      </c>
      <c r="W26" s="18">
        <v>1</v>
      </c>
      <c r="X26" s="18">
        <v>0.21879999999999999</v>
      </c>
      <c r="Y26" s="20">
        <v>675740148</v>
      </c>
      <c r="Z26" s="20"/>
      <c r="AA26" s="20"/>
      <c r="AB26" s="20"/>
      <c r="AC26" s="18" t="s">
        <v>593</v>
      </c>
      <c r="AD26" s="18" t="s">
        <v>594</v>
      </c>
      <c r="AE26" s="18" t="s">
        <v>595</v>
      </c>
      <c r="AF26" s="18" t="s">
        <v>417</v>
      </c>
      <c r="AG26" s="18" t="s">
        <v>93</v>
      </c>
      <c r="AH26" s="18" t="s">
        <v>418</v>
      </c>
      <c r="AI26" s="18" t="s">
        <v>419</v>
      </c>
      <c r="AJ26" s="18" t="s">
        <v>420</v>
      </c>
      <c r="AK26" s="18" t="s">
        <v>421</v>
      </c>
      <c r="AL26" s="18"/>
      <c r="AM26" s="18"/>
      <c r="AN26" s="18"/>
      <c r="AO26" s="18"/>
      <c r="AP26" s="76" t="s">
        <v>136</v>
      </c>
    </row>
    <row r="27" spans="1:42" s="15" customFormat="1" ht="13.5" customHeight="1">
      <c r="A27" s="15">
        <f t="shared" si="0"/>
        <v>24</v>
      </c>
      <c r="B27" s="83" t="s">
        <v>596</v>
      </c>
      <c r="C27" s="28"/>
      <c r="D27" s="29" t="s">
        <v>392</v>
      </c>
      <c r="E27" s="29" t="s">
        <v>204</v>
      </c>
      <c r="F27" s="10" t="s">
        <v>32225</v>
      </c>
      <c r="G27" s="29" t="s">
        <v>138</v>
      </c>
      <c r="H27" s="31" t="s">
        <v>597</v>
      </c>
      <c r="I27" s="32">
        <v>913294461</v>
      </c>
      <c r="J27" s="31"/>
      <c r="K27" s="133"/>
      <c r="L27" s="27" t="s">
        <v>133</v>
      </c>
      <c r="M27" s="83" t="s">
        <v>598</v>
      </c>
      <c r="N27" s="28" t="s">
        <v>599</v>
      </c>
      <c r="O27" s="68" t="s">
        <v>32210</v>
      </c>
      <c r="P27" s="28" t="s">
        <v>600</v>
      </c>
      <c r="Q27" t="s">
        <v>32194</v>
      </c>
      <c r="R27" s="35" t="s">
        <v>430</v>
      </c>
      <c r="S27" s="31" t="s">
        <v>152</v>
      </c>
      <c r="T27" s="18" t="s">
        <v>601</v>
      </c>
      <c r="U27" s="19">
        <v>7876768</v>
      </c>
      <c r="V27" s="18">
        <v>110</v>
      </c>
      <c r="W27" s="18">
        <v>3</v>
      </c>
      <c r="X27" s="18">
        <v>0.21820000000000001</v>
      </c>
      <c r="Y27" s="20">
        <v>913294461</v>
      </c>
      <c r="Z27" s="20">
        <v>917476498</v>
      </c>
      <c r="AA27" s="20">
        <v>934738032</v>
      </c>
      <c r="AB27" s="20">
        <v>699981852</v>
      </c>
      <c r="AC27" s="18" t="s">
        <v>417</v>
      </c>
      <c r="AD27" s="18" t="s">
        <v>417</v>
      </c>
      <c r="AE27" s="18" t="s">
        <v>417</v>
      </c>
      <c r="AF27" s="18" t="s">
        <v>417</v>
      </c>
      <c r="AG27" s="18" t="s">
        <v>93</v>
      </c>
      <c r="AH27" s="18" t="s">
        <v>418</v>
      </c>
      <c r="AI27" s="18" t="s">
        <v>419</v>
      </c>
      <c r="AJ27" s="18" t="s">
        <v>420</v>
      </c>
      <c r="AK27" s="18" t="s">
        <v>421</v>
      </c>
      <c r="AL27" s="18" t="s">
        <v>602</v>
      </c>
      <c r="AM27" s="18" t="s">
        <v>603</v>
      </c>
      <c r="AN27" s="18"/>
      <c r="AO27" s="18"/>
      <c r="AP27" s="76" t="s">
        <v>136</v>
      </c>
    </row>
    <row r="28" spans="1:42" s="15" customFormat="1" ht="13.5" customHeight="1">
      <c r="A28" s="15">
        <f t="shared" si="0"/>
        <v>25</v>
      </c>
      <c r="B28" s="83" t="s">
        <v>604</v>
      </c>
      <c r="C28" s="28"/>
      <c r="D28" s="29" t="s">
        <v>392</v>
      </c>
      <c r="E28" s="29" t="s">
        <v>202</v>
      </c>
      <c r="F28"/>
      <c r="G28" s="29" t="s">
        <v>129</v>
      </c>
      <c r="H28" s="31" t="s">
        <v>605</v>
      </c>
      <c r="I28" s="32"/>
      <c r="J28" s="31"/>
      <c r="K28" s="129"/>
      <c r="L28" s="28" t="s">
        <v>141</v>
      </c>
      <c r="M28" s="83" t="s">
        <v>606</v>
      </c>
      <c r="N28" s="28" t="s">
        <v>607</v>
      </c>
      <c r="O28" s="28" t="s">
        <v>608</v>
      </c>
      <c r="P28" s="28" t="s">
        <v>609</v>
      </c>
      <c r="Q28" t="s">
        <v>32194</v>
      </c>
      <c r="R28" s="35" t="s">
        <v>414</v>
      </c>
      <c r="S28" s="31" t="s">
        <v>431</v>
      </c>
      <c r="T28" s="18" t="s">
        <v>610</v>
      </c>
      <c r="U28" s="19">
        <v>1231336</v>
      </c>
      <c r="V28" s="18">
        <v>1</v>
      </c>
      <c r="W28" s="18">
        <v>1</v>
      </c>
      <c r="X28" s="18">
        <v>0.21809999999999999</v>
      </c>
      <c r="Y28" s="20"/>
      <c r="Z28" s="20"/>
      <c r="AA28" s="20"/>
      <c r="AB28" s="20"/>
      <c r="AC28" s="18" t="s">
        <v>611</v>
      </c>
      <c r="AD28" s="18" t="s">
        <v>612</v>
      </c>
      <c r="AE28" s="18" t="s">
        <v>417</v>
      </c>
      <c r="AF28" s="18" t="s">
        <v>417</v>
      </c>
      <c r="AG28" s="18" t="s">
        <v>93</v>
      </c>
      <c r="AH28" s="18" t="s">
        <v>418</v>
      </c>
      <c r="AI28" s="18" t="s">
        <v>419</v>
      </c>
      <c r="AJ28" s="18" t="s">
        <v>420</v>
      </c>
      <c r="AK28" s="18" t="s">
        <v>421</v>
      </c>
      <c r="AL28" s="18"/>
      <c r="AM28" s="18"/>
      <c r="AN28" s="18"/>
      <c r="AO28" s="18"/>
      <c r="AP28" s="76" t="s">
        <v>136</v>
      </c>
    </row>
    <row r="29" spans="1:42" s="15" customFormat="1" ht="13.5" customHeight="1">
      <c r="A29" s="15">
        <f t="shared" si="0"/>
        <v>26</v>
      </c>
      <c r="B29" s="83" t="s">
        <v>613</v>
      </c>
      <c r="C29" s="28"/>
      <c r="D29" s="29" t="s">
        <v>392</v>
      </c>
      <c r="E29" s="29" t="s">
        <v>202</v>
      </c>
      <c r="F29"/>
      <c r="G29" s="29" t="s">
        <v>129</v>
      </c>
      <c r="H29" s="31" t="s">
        <v>614</v>
      </c>
      <c r="I29" s="32">
        <v>914136283</v>
      </c>
      <c r="J29" s="31"/>
      <c r="K29" s="133"/>
      <c r="L29" s="28" t="s">
        <v>175</v>
      </c>
      <c r="M29" s="83" t="s">
        <v>615</v>
      </c>
      <c r="N29" s="28" t="s">
        <v>616</v>
      </c>
      <c r="O29" s="37" t="s">
        <v>617</v>
      </c>
      <c r="P29" s="28" t="s">
        <v>618</v>
      </c>
      <c r="Q29" t="s">
        <v>32194</v>
      </c>
      <c r="R29" s="35" t="s">
        <v>414</v>
      </c>
      <c r="S29" s="31"/>
      <c r="T29" s="18" t="s">
        <v>619</v>
      </c>
      <c r="U29" s="19">
        <v>899022</v>
      </c>
      <c r="V29" s="18">
        <v>5</v>
      </c>
      <c r="W29" s="18">
        <v>1</v>
      </c>
      <c r="X29" s="18">
        <v>0.2175</v>
      </c>
      <c r="Y29" s="20">
        <v>915155672</v>
      </c>
      <c r="Z29" s="20">
        <v>913091179</v>
      </c>
      <c r="AA29" s="20">
        <v>638198725</v>
      </c>
      <c r="AB29" s="20"/>
      <c r="AC29" s="18" t="s">
        <v>620</v>
      </c>
      <c r="AD29" s="18" t="s">
        <v>417</v>
      </c>
      <c r="AE29" s="18" t="s">
        <v>417</v>
      </c>
      <c r="AF29" s="18" t="s">
        <v>417</v>
      </c>
      <c r="AG29" s="18" t="s">
        <v>93</v>
      </c>
      <c r="AH29" s="18" t="s">
        <v>418</v>
      </c>
      <c r="AI29" s="18" t="s">
        <v>419</v>
      </c>
      <c r="AJ29" s="18" t="s">
        <v>420</v>
      </c>
      <c r="AK29" s="18" t="s">
        <v>421</v>
      </c>
      <c r="AL29" s="18"/>
      <c r="AM29" s="18"/>
      <c r="AN29" s="18"/>
      <c r="AO29" s="18"/>
      <c r="AP29" s="76" t="s">
        <v>136</v>
      </c>
    </row>
    <row r="30" spans="1:42" s="15" customFormat="1" ht="13.5" customHeight="1">
      <c r="A30" s="15">
        <f t="shared" si="0"/>
        <v>27</v>
      </c>
      <c r="B30" s="83" t="s">
        <v>621</v>
      </c>
      <c r="C30" s="28"/>
      <c r="D30" s="29" t="s">
        <v>392</v>
      </c>
      <c r="E30" s="29" t="s">
        <v>202</v>
      </c>
      <c r="F30"/>
      <c r="G30" s="29" t="s">
        <v>129</v>
      </c>
      <c r="H30" s="31" t="s">
        <v>622</v>
      </c>
      <c r="I30" s="32">
        <v>937517955</v>
      </c>
      <c r="J30" s="31"/>
      <c r="K30" s="129"/>
      <c r="L30" s="28" t="s">
        <v>141</v>
      </c>
      <c r="M30" s="83" t="s">
        <v>623</v>
      </c>
      <c r="N30" s="28" t="s">
        <v>624</v>
      </c>
      <c r="O30" s="28" t="s">
        <v>397</v>
      </c>
      <c r="P30" s="28" t="s">
        <v>625</v>
      </c>
      <c r="Q30" t="s">
        <v>32194</v>
      </c>
      <c r="R30" s="35" t="s">
        <v>414</v>
      </c>
      <c r="S30" s="31" t="s">
        <v>431</v>
      </c>
      <c r="T30" s="18" t="s">
        <v>626</v>
      </c>
      <c r="U30" s="19">
        <v>1082599</v>
      </c>
      <c r="V30" s="18">
        <v>8</v>
      </c>
      <c r="W30" s="18">
        <v>1</v>
      </c>
      <c r="X30" s="18">
        <v>0.39689999999999998</v>
      </c>
      <c r="Y30" s="20">
        <v>937904039</v>
      </c>
      <c r="Z30" s="20">
        <v>669842080</v>
      </c>
      <c r="AA30" s="20">
        <v>626164787</v>
      </c>
      <c r="AB30" s="20"/>
      <c r="AC30" s="18" t="s">
        <v>627</v>
      </c>
      <c r="AD30" s="18" t="s">
        <v>628</v>
      </c>
      <c r="AE30" s="18" t="s">
        <v>629</v>
      </c>
      <c r="AF30" s="18" t="s">
        <v>417</v>
      </c>
      <c r="AG30" s="18" t="s">
        <v>93</v>
      </c>
      <c r="AH30" s="18" t="s">
        <v>418</v>
      </c>
      <c r="AI30" s="18" t="s">
        <v>419</v>
      </c>
      <c r="AJ30" s="18" t="s">
        <v>420</v>
      </c>
      <c r="AK30" s="18" t="s">
        <v>421</v>
      </c>
      <c r="AL30" s="18"/>
      <c r="AM30" s="18"/>
      <c r="AN30" s="18"/>
      <c r="AO30" s="18"/>
      <c r="AP30" s="76" t="s">
        <v>136</v>
      </c>
    </row>
    <row r="31" spans="1:42" s="15" customFormat="1" ht="13.5" customHeight="1">
      <c r="A31" s="15">
        <f t="shared" si="0"/>
        <v>28</v>
      </c>
      <c r="B31" s="27" t="s">
        <v>630</v>
      </c>
      <c r="C31" s="28" t="s">
        <v>392</v>
      </c>
      <c r="D31" s="28" t="s">
        <v>392</v>
      </c>
      <c r="E31" s="29" t="s">
        <v>211</v>
      </c>
      <c r="F31" s="29" t="s">
        <v>631</v>
      </c>
      <c r="G31" s="29" t="s">
        <v>138</v>
      </c>
      <c r="H31" s="31" t="s">
        <v>632</v>
      </c>
      <c r="I31" s="42">
        <v>934656731</v>
      </c>
      <c r="J31" s="73" t="s">
        <v>633</v>
      </c>
      <c r="K31" s="132" t="s">
        <v>634</v>
      </c>
      <c r="L31" s="28" t="s">
        <v>141</v>
      </c>
      <c r="M31" s="27" t="s">
        <v>635</v>
      </c>
      <c r="N31" s="27" t="s">
        <v>636</v>
      </c>
      <c r="O31" s="34" t="s">
        <v>637</v>
      </c>
      <c r="P31" s="27" t="s">
        <v>638</v>
      </c>
      <c r="Q31" t="s">
        <v>32195</v>
      </c>
      <c r="R31" s="35" t="s">
        <v>414</v>
      </c>
      <c r="S31" s="31" t="s">
        <v>431</v>
      </c>
      <c r="T31" s="18" t="s">
        <v>639</v>
      </c>
      <c r="U31" s="19">
        <v>1377966</v>
      </c>
      <c r="V31" s="18">
        <v>24</v>
      </c>
      <c r="W31" s="18">
        <v>3</v>
      </c>
      <c r="X31" s="18">
        <v>0.19450000000000001</v>
      </c>
      <c r="Y31" s="20">
        <v>933799301</v>
      </c>
      <c r="Z31" s="20">
        <v>931407997</v>
      </c>
      <c r="AA31" s="20">
        <v>722608878</v>
      </c>
      <c r="AB31" s="20">
        <v>678504763</v>
      </c>
      <c r="AC31" s="18" t="s">
        <v>417</v>
      </c>
      <c r="AD31" s="18" t="s">
        <v>417</v>
      </c>
      <c r="AE31" s="18" t="s">
        <v>417</v>
      </c>
      <c r="AF31" s="18" t="s">
        <v>417</v>
      </c>
      <c r="AG31" s="18" t="s">
        <v>93</v>
      </c>
      <c r="AH31" s="18" t="s">
        <v>418</v>
      </c>
      <c r="AI31" s="18" t="s">
        <v>419</v>
      </c>
      <c r="AJ31" s="18" t="s">
        <v>420</v>
      </c>
      <c r="AK31" s="18" t="s">
        <v>421</v>
      </c>
      <c r="AL31" s="18"/>
      <c r="AM31" s="18"/>
      <c r="AN31" s="18"/>
      <c r="AO31" s="18"/>
      <c r="AP31" s="76" t="s">
        <v>136</v>
      </c>
    </row>
    <row r="32" spans="1:42" s="15" customFormat="1" ht="13.5" customHeight="1">
      <c r="A32" s="15">
        <f t="shared" si="0"/>
        <v>29</v>
      </c>
      <c r="B32" s="27" t="s">
        <v>640</v>
      </c>
      <c r="C32" s="27"/>
      <c r="D32" s="27"/>
      <c r="E32" s="29" t="s">
        <v>202</v>
      </c>
      <c r="F32" s="29" t="s">
        <v>641</v>
      </c>
      <c r="G32" s="29" t="s">
        <v>161</v>
      </c>
      <c r="H32" s="31"/>
      <c r="I32" s="32" t="s">
        <v>642</v>
      </c>
      <c r="J32" s="31" t="s">
        <v>643</v>
      </c>
      <c r="K32" s="122" t="s">
        <v>644</v>
      </c>
      <c r="L32" s="28" t="s">
        <v>163</v>
      </c>
      <c r="M32" s="27" t="s">
        <v>645</v>
      </c>
      <c r="N32" s="70" t="s">
        <v>646</v>
      </c>
      <c r="O32" s="67" t="s">
        <v>647</v>
      </c>
      <c r="P32" s="27" t="s">
        <v>646</v>
      </c>
      <c r="Q32" t="s">
        <v>32194</v>
      </c>
      <c r="R32" s="35"/>
      <c r="S32" s="31" t="s">
        <v>152</v>
      </c>
      <c r="T32" s="18" t="s">
        <v>480</v>
      </c>
      <c r="U32" s="19"/>
      <c r="V32" s="18">
        <v>11</v>
      </c>
      <c r="W32" s="18"/>
      <c r="X32" s="18" t="s">
        <v>648</v>
      </c>
      <c r="Y32" s="20"/>
      <c r="Z32" s="20"/>
      <c r="AA32" s="20"/>
      <c r="AB32" s="20"/>
      <c r="AC32" s="18"/>
      <c r="AD32" s="18"/>
      <c r="AE32" s="18"/>
      <c r="AF32" s="18"/>
      <c r="AG32" s="18"/>
      <c r="AH32" s="18"/>
      <c r="AI32" s="18"/>
      <c r="AJ32" s="18"/>
      <c r="AK32" s="18"/>
      <c r="AL32" s="18"/>
      <c r="AM32" s="18"/>
      <c r="AN32" s="18"/>
      <c r="AO32" s="18"/>
      <c r="AP32" s="76" t="s">
        <v>136</v>
      </c>
    </row>
    <row r="33" spans="1:42" s="15" customFormat="1" ht="13.5" customHeight="1">
      <c r="A33" s="15">
        <f t="shared" si="0"/>
        <v>30</v>
      </c>
      <c r="B33" s="27" t="s">
        <v>649</v>
      </c>
      <c r="C33" s="27"/>
      <c r="D33" s="27"/>
      <c r="E33" s="29" t="s">
        <v>202</v>
      </c>
      <c r="F33" s="29"/>
      <c r="G33" s="29" t="s">
        <v>2067</v>
      </c>
      <c r="H33" s="31" t="s">
        <v>651</v>
      </c>
      <c r="I33" s="32" t="s">
        <v>652</v>
      </c>
      <c r="J33" s="73" t="s">
        <v>653</v>
      </c>
      <c r="K33" s="122">
        <v>931860202</v>
      </c>
      <c r="L33" s="27" t="s">
        <v>147</v>
      </c>
      <c r="M33" s="27" t="s">
        <v>654</v>
      </c>
      <c r="N33" s="70" t="s">
        <v>655</v>
      </c>
      <c r="O33" s="68" t="s">
        <v>656</v>
      </c>
      <c r="P33" s="27" t="s">
        <v>657</v>
      </c>
      <c r="Q33" t="s">
        <v>32194</v>
      </c>
      <c r="R33" s="35"/>
      <c r="S33" s="31" t="s">
        <v>431</v>
      </c>
      <c r="T33" s="18" t="s">
        <v>658</v>
      </c>
      <c r="U33" s="19"/>
      <c r="V33" s="18">
        <v>1</v>
      </c>
      <c r="W33" s="18"/>
      <c r="X33" s="18" t="s">
        <v>653</v>
      </c>
      <c r="Y33" s="20"/>
      <c r="Z33" s="20"/>
      <c r="AA33" s="20"/>
      <c r="AB33" s="20"/>
      <c r="AC33" s="18"/>
      <c r="AD33" s="18"/>
      <c r="AE33" s="18"/>
      <c r="AF33" s="18"/>
      <c r="AG33" s="18"/>
      <c r="AH33" s="18"/>
      <c r="AI33" s="18"/>
      <c r="AJ33" s="18"/>
      <c r="AK33" s="18"/>
      <c r="AL33" s="18"/>
      <c r="AM33" s="18"/>
      <c r="AN33" s="18"/>
      <c r="AO33" s="18"/>
      <c r="AP33" s="76" t="s">
        <v>136</v>
      </c>
    </row>
    <row r="34" spans="1:42" s="15" customFormat="1" ht="13.5" customHeight="1">
      <c r="A34" s="15">
        <f t="shared" si="0"/>
        <v>31</v>
      </c>
      <c r="B34" s="82" t="s">
        <v>659</v>
      </c>
      <c r="C34" s="27"/>
      <c r="D34" s="27"/>
      <c r="E34" s="29" t="s">
        <v>202</v>
      </c>
      <c r="F34" t="s">
        <v>660</v>
      </c>
      <c r="G34" t="s">
        <v>161</v>
      </c>
      <c r="H34" s="31"/>
      <c r="I34" s="32" t="s">
        <v>661</v>
      </c>
      <c r="J34" s="31"/>
      <c r="K34" s="122" t="s">
        <v>662</v>
      </c>
      <c r="L34" s="27" t="s">
        <v>163</v>
      </c>
      <c r="M34" s="82" t="s">
        <v>663</v>
      </c>
      <c r="N34" s="27" t="s">
        <v>664</v>
      </c>
      <c r="O34" s="68" t="s">
        <v>665</v>
      </c>
      <c r="P34" s="27" t="s">
        <v>666</v>
      </c>
      <c r="Q34" t="s">
        <v>32194</v>
      </c>
      <c r="R34" s="35"/>
      <c r="S34" s="31" t="s">
        <v>667</v>
      </c>
      <c r="T34" s="18" t="s">
        <v>668</v>
      </c>
      <c r="U34" s="19"/>
      <c r="V34" s="18">
        <v>0</v>
      </c>
      <c r="W34" s="18"/>
      <c r="X34" s="18" t="s">
        <v>669</v>
      </c>
      <c r="Y34" s="20"/>
      <c r="Z34" s="20"/>
      <c r="AA34" s="20"/>
      <c r="AB34" s="20"/>
      <c r="AC34" s="18"/>
      <c r="AD34" s="18"/>
      <c r="AE34" s="18"/>
      <c r="AF34" s="18"/>
      <c r="AG34" s="18"/>
      <c r="AH34" s="18"/>
      <c r="AI34" s="18"/>
      <c r="AJ34" s="18"/>
      <c r="AK34" s="18"/>
      <c r="AL34" s="18"/>
      <c r="AM34" s="18"/>
      <c r="AN34" s="18"/>
      <c r="AO34" s="18"/>
      <c r="AP34" s="76" t="s">
        <v>136</v>
      </c>
    </row>
    <row r="35" spans="1:42" s="15" customFormat="1" ht="13.5" customHeight="1">
      <c r="A35" s="15">
        <f t="shared" si="0"/>
        <v>32</v>
      </c>
      <c r="B35" s="28" t="s">
        <v>670</v>
      </c>
      <c r="C35" s="28"/>
      <c r="D35" s="29" t="s">
        <v>446</v>
      </c>
      <c r="E35" s="29" t="s">
        <v>204</v>
      </c>
      <c r="F35" t="s">
        <v>671</v>
      </c>
      <c r="G35" s="29" t="s">
        <v>138</v>
      </c>
      <c r="H35" s="31"/>
      <c r="I35" s="31"/>
      <c r="J35" s="31"/>
      <c r="K35" s="129" t="s">
        <v>672</v>
      </c>
      <c r="L35" s="27" t="s">
        <v>363</v>
      </c>
      <c r="M35" s="28" t="s">
        <v>673</v>
      </c>
      <c r="N35" s="28" t="s">
        <v>674</v>
      </c>
      <c r="O35" s="68" t="s">
        <v>675</v>
      </c>
      <c r="P35" s="28" t="s">
        <v>676</v>
      </c>
      <c r="Q35" t="s">
        <v>32194</v>
      </c>
      <c r="R35" s="31"/>
      <c r="S35" s="31" t="s">
        <v>152</v>
      </c>
      <c r="T35" s="18"/>
      <c r="U35" s="18"/>
      <c r="V35" s="18"/>
      <c r="W35" s="18"/>
      <c r="X35" s="18"/>
      <c r="Y35" s="18"/>
      <c r="Z35" s="18"/>
      <c r="AA35" s="18"/>
      <c r="AB35" s="18"/>
      <c r="AC35" s="18"/>
      <c r="AD35" s="18"/>
      <c r="AE35" s="18"/>
      <c r="AF35" s="18"/>
      <c r="AG35" s="18"/>
      <c r="AH35" s="18"/>
      <c r="AI35" s="18"/>
      <c r="AJ35" s="18"/>
      <c r="AK35" s="18"/>
      <c r="AL35" s="18"/>
      <c r="AM35" s="18"/>
      <c r="AN35" s="18"/>
      <c r="AO35" s="18"/>
      <c r="AP35" s="76" t="s">
        <v>136</v>
      </c>
    </row>
    <row r="36" spans="1:42" s="15" customFormat="1" ht="13.5" customHeight="1">
      <c r="A36" s="15">
        <f t="shared" si="0"/>
        <v>33</v>
      </c>
      <c r="B36" s="28" t="s">
        <v>677</v>
      </c>
      <c r="C36" s="28"/>
      <c r="D36" s="29" t="s">
        <v>446</v>
      </c>
      <c r="E36" s="29" t="s">
        <v>205</v>
      </c>
      <c r="F36" s="29" t="s">
        <v>678</v>
      </c>
      <c r="G36" s="29" t="s">
        <v>129</v>
      </c>
      <c r="H36" s="31"/>
      <c r="I36" s="31"/>
      <c r="J36" s="31" t="s">
        <v>679</v>
      </c>
      <c r="K36" s="129" t="s">
        <v>680</v>
      </c>
      <c r="L36" s="28" t="s">
        <v>133</v>
      </c>
      <c r="M36" s="28" t="s">
        <v>681</v>
      </c>
      <c r="N36" s="28" t="s">
        <v>682</v>
      </c>
      <c r="O36" s="28" t="s">
        <v>397</v>
      </c>
      <c r="P36" s="28" t="s">
        <v>683</v>
      </c>
      <c r="Q36" t="s">
        <v>32194</v>
      </c>
      <c r="R36" s="31"/>
      <c r="S36" s="31" t="s">
        <v>684</v>
      </c>
      <c r="T36" s="18"/>
      <c r="U36" s="18"/>
      <c r="V36" s="18"/>
      <c r="W36" s="18"/>
      <c r="X36" s="18"/>
      <c r="Y36" s="18"/>
      <c r="Z36" s="18"/>
      <c r="AA36" s="18"/>
      <c r="AB36" s="18"/>
      <c r="AC36" s="18"/>
      <c r="AD36" s="18"/>
      <c r="AE36" s="18"/>
      <c r="AF36" s="18"/>
      <c r="AG36" s="18"/>
      <c r="AH36" s="18"/>
      <c r="AI36" s="18"/>
      <c r="AJ36" s="18"/>
      <c r="AK36" s="18"/>
      <c r="AL36" s="18"/>
      <c r="AM36" s="18"/>
      <c r="AN36" s="18"/>
      <c r="AO36" s="18"/>
      <c r="AP36" s="76" t="s">
        <v>136</v>
      </c>
    </row>
    <row r="37" spans="1:42" s="15" customFormat="1" ht="13.5" customHeight="1">
      <c r="A37" s="15">
        <f t="shared" si="0"/>
        <v>34</v>
      </c>
      <c r="B37" s="28" t="s">
        <v>685</v>
      </c>
      <c r="C37" s="28"/>
      <c r="D37" s="29" t="s">
        <v>446</v>
      </c>
      <c r="E37" s="29" t="s">
        <v>202</v>
      </c>
      <c r="F37" s="29" t="s">
        <v>686</v>
      </c>
      <c r="G37" s="29" t="s">
        <v>2067</v>
      </c>
      <c r="H37" s="31"/>
      <c r="I37" s="31"/>
      <c r="J37" s="73" t="s">
        <v>687</v>
      </c>
      <c r="K37" s="129" t="s">
        <v>688</v>
      </c>
      <c r="L37" s="28" t="s">
        <v>141</v>
      </c>
      <c r="M37" s="28" t="s">
        <v>689</v>
      </c>
      <c r="N37" s="28" t="s">
        <v>690</v>
      </c>
      <c r="O37" s="28" t="s">
        <v>397</v>
      </c>
      <c r="P37" s="28" t="s">
        <v>691</v>
      </c>
      <c r="Q37" t="s">
        <v>32194</v>
      </c>
      <c r="R37" s="31"/>
      <c r="S37" s="31"/>
      <c r="T37" s="18"/>
      <c r="U37" s="18"/>
      <c r="V37" s="18"/>
      <c r="W37" s="18"/>
      <c r="X37" s="18"/>
      <c r="Y37" s="18"/>
      <c r="Z37" s="18"/>
      <c r="AA37" s="18"/>
      <c r="AB37" s="18"/>
      <c r="AC37" s="18"/>
      <c r="AD37" s="18"/>
      <c r="AE37" s="18"/>
      <c r="AF37" s="18"/>
      <c r="AG37" s="18"/>
      <c r="AH37" s="18"/>
      <c r="AI37" s="18"/>
      <c r="AJ37" s="18"/>
      <c r="AK37" s="18"/>
      <c r="AL37" s="18"/>
      <c r="AM37" s="18"/>
      <c r="AN37" s="18"/>
      <c r="AO37" s="18"/>
      <c r="AP37" s="76" t="s">
        <v>136</v>
      </c>
    </row>
    <row r="38" spans="1:42" s="15" customFormat="1" ht="13.5" customHeight="1">
      <c r="A38" s="15">
        <f t="shared" si="0"/>
        <v>35</v>
      </c>
      <c r="B38" s="28" t="s">
        <v>692</v>
      </c>
      <c r="C38" s="28"/>
      <c r="D38" s="29" t="s">
        <v>446</v>
      </c>
      <c r="E38" s="29" t="s">
        <v>205</v>
      </c>
      <c r="F38" s="29" t="s">
        <v>693</v>
      </c>
      <c r="G38" s="29" t="s">
        <v>129</v>
      </c>
      <c r="H38" s="31" t="s">
        <v>694</v>
      </c>
      <c r="I38" s="32">
        <v>954231451</v>
      </c>
      <c r="J38" s="73" t="s">
        <v>695</v>
      </c>
      <c r="K38" s="129"/>
      <c r="L38" s="28" t="s">
        <v>163</v>
      </c>
      <c r="M38" s="28" t="s">
        <v>696</v>
      </c>
      <c r="N38" s="28" t="s">
        <v>697</v>
      </c>
      <c r="O38" s="72" t="s">
        <v>698</v>
      </c>
      <c r="P38" s="28" t="s">
        <v>699</v>
      </c>
      <c r="Q38" t="s">
        <v>32194</v>
      </c>
      <c r="R38" s="35" t="s">
        <v>414</v>
      </c>
      <c r="S38" s="31" t="s">
        <v>700</v>
      </c>
      <c r="T38" s="18" t="s">
        <v>701</v>
      </c>
      <c r="U38" s="19">
        <v>1065626</v>
      </c>
      <c r="V38" s="18">
        <v>1</v>
      </c>
      <c r="W38" s="18">
        <v>1</v>
      </c>
      <c r="X38" s="18">
        <v>0.24</v>
      </c>
      <c r="Y38" s="20">
        <v>955549521</v>
      </c>
      <c r="Z38" s="20">
        <v>932651950</v>
      </c>
      <c r="AA38" s="20">
        <v>605065563</v>
      </c>
      <c r="AB38" s="20">
        <v>639714805</v>
      </c>
      <c r="AC38" s="18" t="s">
        <v>702</v>
      </c>
      <c r="AD38" s="18" t="s">
        <v>703</v>
      </c>
      <c r="AE38" s="18" t="s">
        <v>704</v>
      </c>
      <c r="AF38" s="18" t="s">
        <v>705</v>
      </c>
      <c r="AG38" s="18" t="s">
        <v>93</v>
      </c>
      <c r="AH38" s="18" t="s">
        <v>418</v>
      </c>
      <c r="AI38" s="18" t="s">
        <v>419</v>
      </c>
      <c r="AJ38" s="18" t="s">
        <v>420</v>
      </c>
      <c r="AK38" s="18" t="s">
        <v>421</v>
      </c>
      <c r="AL38" s="18"/>
      <c r="AM38" s="18"/>
      <c r="AN38" s="18"/>
      <c r="AO38" s="18"/>
      <c r="AP38" s="76" t="s">
        <v>136</v>
      </c>
    </row>
    <row r="39" spans="1:42" s="15" customFormat="1" ht="13.5" customHeight="1">
      <c r="A39" s="15">
        <f t="shared" si="0"/>
        <v>36</v>
      </c>
      <c r="B39" s="83" t="s">
        <v>706</v>
      </c>
      <c r="C39" s="28"/>
      <c r="D39" s="29" t="s">
        <v>446</v>
      </c>
      <c r="E39" s="29" t="s">
        <v>202</v>
      </c>
      <c r="F39" t="s">
        <v>707</v>
      </c>
      <c r="G39" s="29" t="s">
        <v>2067</v>
      </c>
      <c r="H39" s="31" t="s">
        <v>708</v>
      </c>
      <c r="I39" s="32">
        <v>938320234</v>
      </c>
      <c r="J39" s="31"/>
      <c r="K39" s="129"/>
      <c r="L39" s="28" t="s">
        <v>163</v>
      </c>
      <c r="M39" s="83" t="s">
        <v>709</v>
      </c>
      <c r="N39" s="28" t="s">
        <v>710</v>
      </c>
      <c r="O39" s="28" t="s">
        <v>397</v>
      </c>
      <c r="P39" s="28" t="s">
        <v>711</v>
      </c>
      <c r="Q39" t="s">
        <v>32194</v>
      </c>
      <c r="R39" s="35" t="s">
        <v>414</v>
      </c>
      <c r="S39" s="31" t="s">
        <v>431</v>
      </c>
      <c r="T39" s="18" t="s">
        <v>712</v>
      </c>
      <c r="U39" s="19">
        <v>982538</v>
      </c>
      <c r="V39" s="18">
        <v>3</v>
      </c>
      <c r="W39" s="18">
        <v>1</v>
      </c>
      <c r="X39" s="18">
        <v>0.23569999999999999</v>
      </c>
      <c r="Y39" s="20"/>
      <c r="Z39" s="20"/>
      <c r="AA39" s="20"/>
      <c r="AB39" s="20"/>
      <c r="AC39" s="18" t="s">
        <v>713</v>
      </c>
      <c r="AD39" s="18" t="s">
        <v>714</v>
      </c>
      <c r="AE39" s="18" t="s">
        <v>417</v>
      </c>
      <c r="AF39" s="18" t="s">
        <v>417</v>
      </c>
      <c r="AG39" s="18" t="s">
        <v>93</v>
      </c>
      <c r="AH39" s="18" t="s">
        <v>418</v>
      </c>
      <c r="AI39" s="18" t="s">
        <v>419</v>
      </c>
      <c r="AJ39" s="18" t="s">
        <v>420</v>
      </c>
      <c r="AK39" s="18" t="s">
        <v>421</v>
      </c>
      <c r="AL39" s="18"/>
      <c r="AM39" s="18"/>
      <c r="AN39" s="18"/>
      <c r="AO39" s="18"/>
      <c r="AP39" s="76" t="s">
        <v>136</v>
      </c>
    </row>
    <row r="40" spans="1:42" s="15" customFormat="1" ht="13.5" customHeight="1">
      <c r="A40" s="15">
        <f t="shared" si="0"/>
        <v>37</v>
      </c>
      <c r="B40" s="83" t="s">
        <v>715</v>
      </c>
      <c r="C40" s="28"/>
      <c r="D40" s="29" t="s">
        <v>446</v>
      </c>
      <c r="E40" s="29" t="s">
        <v>202</v>
      </c>
      <c r="F40" t="s">
        <v>707</v>
      </c>
      <c r="G40" s="29" t="s">
        <v>2067</v>
      </c>
      <c r="H40" s="31" t="s">
        <v>716</v>
      </c>
      <c r="I40" s="32">
        <v>928263687</v>
      </c>
      <c r="J40" s="31" t="s">
        <v>717</v>
      </c>
      <c r="K40" s="129"/>
      <c r="L40" s="28" t="s">
        <v>163</v>
      </c>
      <c r="M40" s="83" t="s">
        <v>718</v>
      </c>
      <c r="N40" s="28" t="s">
        <v>719</v>
      </c>
      <c r="O40" s="28" t="s">
        <v>397</v>
      </c>
      <c r="P40" s="28" t="s">
        <v>720</v>
      </c>
      <c r="Q40" t="s">
        <v>32194</v>
      </c>
      <c r="R40" s="35" t="s">
        <v>414</v>
      </c>
      <c r="S40" s="31" t="s">
        <v>721</v>
      </c>
      <c r="T40" s="18" t="s">
        <v>722</v>
      </c>
      <c r="U40" s="19">
        <v>562942</v>
      </c>
      <c r="V40" s="18">
        <v>0</v>
      </c>
      <c r="W40" s="18">
        <v>1</v>
      </c>
      <c r="X40" s="18">
        <v>0.23169999999999999</v>
      </c>
      <c r="Y40" s="20">
        <v>928354866</v>
      </c>
      <c r="Z40" s="20">
        <v>608473548</v>
      </c>
      <c r="AA40" s="20">
        <v>649449550</v>
      </c>
      <c r="AB40" s="20">
        <v>630904498</v>
      </c>
      <c r="AC40" s="18" t="s">
        <v>723</v>
      </c>
      <c r="AD40" s="18" t="s">
        <v>417</v>
      </c>
      <c r="AE40" s="18" t="s">
        <v>417</v>
      </c>
      <c r="AF40" s="18" t="s">
        <v>417</v>
      </c>
      <c r="AG40" s="18" t="s">
        <v>93</v>
      </c>
      <c r="AH40" s="18" t="s">
        <v>418</v>
      </c>
      <c r="AI40" s="18" t="s">
        <v>419</v>
      </c>
      <c r="AJ40" s="18" t="s">
        <v>420</v>
      </c>
      <c r="AK40" s="18" t="s">
        <v>421</v>
      </c>
      <c r="AL40" s="18"/>
      <c r="AM40" s="18"/>
      <c r="AN40" s="18"/>
      <c r="AO40" s="18"/>
      <c r="AP40" s="76" t="s">
        <v>136</v>
      </c>
    </row>
    <row r="41" spans="1:42" s="15" customFormat="1" ht="13.5" customHeight="1">
      <c r="A41" s="15">
        <f t="shared" si="0"/>
        <v>38</v>
      </c>
      <c r="B41" s="83" t="s">
        <v>724</v>
      </c>
      <c r="C41" s="28"/>
      <c r="D41" s="29" t="s">
        <v>446</v>
      </c>
      <c r="E41" s="29" t="s">
        <v>211</v>
      </c>
      <c r="F41"/>
      <c r="G41" s="29" t="s">
        <v>129</v>
      </c>
      <c r="H41" s="31" t="s">
        <v>725</v>
      </c>
      <c r="I41" s="32">
        <v>976555522</v>
      </c>
      <c r="J41" s="31"/>
      <c r="K41" s="129"/>
      <c r="L41" s="28" t="s">
        <v>163</v>
      </c>
      <c r="M41" s="83" t="s">
        <v>726</v>
      </c>
      <c r="N41" s="28" t="s">
        <v>727</v>
      </c>
      <c r="O41" s="28" t="s">
        <v>397</v>
      </c>
      <c r="P41" s="28" t="s">
        <v>728</v>
      </c>
      <c r="Q41" t="s">
        <v>32195</v>
      </c>
      <c r="R41" s="35" t="s">
        <v>414</v>
      </c>
      <c r="S41" s="31" t="s">
        <v>729</v>
      </c>
      <c r="T41" s="18" t="s">
        <v>730</v>
      </c>
      <c r="U41" s="19">
        <v>1209290</v>
      </c>
      <c r="V41" s="18">
        <v>1</v>
      </c>
      <c r="W41" s="18">
        <v>1</v>
      </c>
      <c r="X41" s="18">
        <v>0.23080000000000001</v>
      </c>
      <c r="Y41" s="20">
        <v>976436030</v>
      </c>
      <c r="Z41" s="20"/>
      <c r="AA41" s="20"/>
      <c r="AB41" s="20"/>
      <c r="AC41" s="18" t="s">
        <v>731</v>
      </c>
      <c r="AD41" s="18" t="s">
        <v>417</v>
      </c>
      <c r="AE41" s="18" t="s">
        <v>417</v>
      </c>
      <c r="AF41" s="18" t="s">
        <v>417</v>
      </c>
      <c r="AG41" s="18" t="s">
        <v>93</v>
      </c>
      <c r="AH41" s="18" t="s">
        <v>418</v>
      </c>
      <c r="AI41" s="18" t="s">
        <v>419</v>
      </c>
      <c r="AJ41" s="18" t="s">
        <v>420</v>
      </c>
      <c r="AK41" s="18" t="s">
        <v>421</v>
      </c>
      <c r="AL41" s="18"/>
      <c r="AM41" s="18"/>
      <c r="AN41" s="18"/>
      <c r="AO41" s="18"/>
      <c r="AP41" s="76" t="s">
        <v>136</v>
      </c>
    </row>
    <row r="42" spans="1:42" s="15" customFormat="1">
      <c r="A42" s="15">
        <f t="shared" si="0"/>
        <v>39</v>
      </c>
      <c r="B42" s="83" t="s">
        <v>732</v>
      </c>
      <c r="C42" s="28"/>
      <c r="D42" s="29" t="s">
        <v>446</v>
      </c>
      <c r="E42" s="29" t="s">
        <v>211</v>
      </c>
      <c r="F42" t="s">
        <v>733</v>
      </c>
      <c r="G42" s="29" t="s">
        <v>489</v>
      </c>
      <c r="H42" s="31" t="s">
        <v>734</v>
      </c>
      <c r="I42" s="42">
        <v>924248450</v>
      </c>
      <c r="J42" s="31" t="s">
        <v>735</v>
      </c>
      <c r="K42" s="123" t="s">
        <v>736</v>
      </c>
      <c r="L42" s="28" t="s">
        <v>141</v>
      </c>
      <c r="M42" s="83" t="s">
        <v>737</v>
      </c>
      <c r="N42" s="28" t="s">
        <v>738</v>
      </c>
      <c r="O42" s="28" t="s">
        <v>397</v>
      </c>
      <c r="P42" s="28" t="s">
        <v>739</v>
      </c>
      <c r="Q42" t="s">
        <v>32194</v>
      </c>
      <c r="R42" s="35" t="s">
        <v>430</v>
      </c>
      <c r="S42" s="31" t="s">
        <v>740</v>
      </c>
      <c r="T42" s="18" t="s">
        <v>741</v>
      </c>
      <c r="U42" s="19">
        <v>967870</v>
      </c>
      <c r="V42" s="18">
        <v>17</v>
      </c>
      <c r="W42" s="18">
        <v>6</v>
      </c>
      <c r="X42" s="18">
        <v>0.2286</v>
      </c>
      <c r="Y42" s="20">
        <v>924207371</v>
      </c>
      <c r="Z42" s="20">
        <v>956496575</v>
      </c>
      <c r="AA42" s="20">
        <v>956181130</v>
      </c>
      <c r="AB42" s="20">
        <v>685102990</v>
      </c>
      <c r="AC42" s="18" t="s">
        <v>742</v>
      </c>
      <c r="AD42" s="18" t="s">
        <v>743</v>
      </c>
      <c r="AE42" s="18" t="s">
        <v>744</v>
      </c>
      <c r="AF42" s="18" t="s">
        <v>417</v>
      </c>
      <c r="AG42" s="18" t="s">
        <v>93</v>
      </c>
      <c r="AH42" s="18" t="s">
        <v>418</v>
      </c>
      <c r="AI42" s="18" t="s">
        <v>419</v>
      </c>
      <c r="AJ42" s="18" t="s">
        <v>420</v>
      </c>
      <c r="AK42" s="18" t="s">
        <v>421</v>
      </c>
      <c r="AL42" s="18" t="s">
        <v>745</v>
      </c>
      <c r="AM42" s="18"/>
      <c r="AN42" s="18"/>
      <c r="AO42" s="18"/>
      <c r="AP42" s="76" t="s">
        <v>136</v>
      </c>
    </row>
    <row r="43" spans="1:42" s="15" customFormat="1" ht="13.5" customHeight="1">
      <c r="A43" s="15">
        <f t="shared" si="0"/>
        <v>40</v>
      </c>
      <c r="B43" s="83" t="s">
        <v>746</v>
      </c>
      <c r="C43" s="28"/>
      <c r="D43" s="29" t="s">
        <v>446</v>
      </c>
      <c r="E43" s="29" t="s">
        <v>211</v>
      </c>
      <c r="F43" t="s">
        <v>747</v>
      </c>
      <c r="G43" s="29" t="s">
        <v>489</v>
      </c>
      <c r="H43" s="31" t="s">
        <v>748</v>
      </c>
      <c r="I43" s="75">
        <v>977650557</v>
      </c>
      <c r="J43" s="31"/>
      <c r="K43" s="129"/>
      <c r="L43" s="28" t="s">
        <v>133</v>
      </c>
      <c r="M43" s="83" t="s">
        <v>749</v>
      </c>
      <c r="N43" s="28" t="s">
        <v>750</v>
      </c>
      <c r="O43" s="28" t="s">
        <v>397</v>
      </c>
      <c r="P43" s="28" t="s">
        <v>751</v>
      </c>
      <c r="Q43" t="s">
        <v>32194</v>
      </c>
      <c r="R43" s="35" t="s">
        <v>414</v>
      </c>
      <c r="S43" s="31" t="s">
        <v>752</v>
      </c>
      <c r="T43" s="18" t="s">
        <v>753</v>
      </c>
      <c r="U43" s="19">
        <v>1089817</v>
      </c>
      <c r="V43" s="18">
        <v>1</v>
      </c>
      <c r="W43" s="18">
        <v>2</v>
      </c>
      <c r="X43" s="18">
        <v>0.22839999999999999</v>
      </c>
      <c r="Y43" s="20"/>
      <c r="Z43" s="20"/>
      <c r="AA43" s="20"/>
      <c r="AB43" s="20"/>
      <c r="AC43" s="18" t="s">
        <v>754</v>
      </c>
      <c r="AD43" s="18" t="s">
        <v>417</v>
      </c>
      <c r="AE43" s="18" t="s">
        <v>417</v>
      </c>
      <c r="AF43" s="18" t="s">
        <v>417</v>
      </c>
      <c r="AG43" s="18" t="s">
        <v>93</v>
      </c>
      <c r="AH43" s="18" t="s">
        <v>418</v>
      </c>
      <c r="AI43" s="18" t="s">
        <v>419</v>
      </c>
      <c r="AJ43" s="18" t="s">
        <v>420</v>
      </c>
      <c r="AK43" s="18" t="s">
        <v>421</v>
      </c>
      <c r="AL43" s="18"/>
      <c r="AM43" s="18"/>
      <c r="AN43" s="18"/>
      <c r="AO43" s="18"/>
      <c r="AP43" s="76" t="s">
        <v>136</v>
      </c>
    </row>
    <row r="44" spans="1:42" s="15" customFormat="1" ht="14.5" customHeight="1">
      <c r="A44" s="15">
        <f t="shared" si="0"/>
        <v>41</v>
      </c>
      <c r="B44" s="83" t="s">
        <v>755</v>
      </c>
      <c r="C44" s="28"/>
      <c r="D44" s="29" t="s">
        <v>446</v>
      </c>
      <c r="E44" s="29" t="s">
        <v>211</v>
      </c>
      <c r="F44"/>
      <c r="G44" s="29" t="s">
        <v>2067</v>
      </c>
      <c r="H44" s="31" t="s">
        <v>756</v>
      </c>
      <c r="I44" s="32">
        <v>635878167</v>
      </c>
      <c r="J44" s="73" t="s">
        <v>757</v>
      </c>
      <c r="K44" s="124">
        <v>933560570</v>
      </c>
      <c r="L44" s="28" t="s">
        <v>133</v>
      </c>
      <c r="M44" s="83" t="s">
        <v>758</v>
      </c>
      <c r="N44" s="28" t="s">
        <v>759</v>
      </c>
      <c r="O44" s="28" t="s">
        <v>397</v>
      </c>
      <c r="P44" s="28" t="s">
        <v>760</v>
      </c>
      <c r="Q44" t="s">
        <v>32194</v>
      </c>
      <c r="R44" s="35" t="s">
        <v>430</v>
      </c>
      <c r="S44" s="31" t="s">
        <v>431</v>
      </c>
      <c r="T44" s="18" t="s">
        <v>761</v>
      </c>
      <c r="U44" s="19">
        <v>542573</v>
      </c>
      <c r="V44" s="18">
        <v>4</v>
      </c>
      <c r="W44" s="18">
        <v>1</v>
      </c>
      <c r="X44" s="18">
        <v>0.22489999999999999</v>
      </c>
      <c r="Y44" s="20"/>
      <c r="Z44" s="20"/>
      <c r="AA44" s="20"/>
      <c r="AB44" s="20"/>
      <c r="AC44" s="18" t="s">
        <v>417</v>
      </c>
      <c r="AD44" s="18" t="s">
        <v>417</v>
      </c>
      <c r="AE44" s="18" t="s">
        <v>417</v>
      </c>
      <c r="AF44" s="18" t="s">
        <v>417</v>
      </c>
      <c r="AG44" s="18" t="s">
        <v>93</v>
      </c>
      <c r="AH44" s="18" t="s">
        <v>418</v>
      </c>
      <c r="AI44" s="18" t="s">
        <v>419</v>
      </c>
      <c r="AJ44" s="18" t="s">
        <v>420</v>
      </c>
      <c r="AK44" s="18" t="s">
        <v>421</v>
      </c>
      <c r="AL44" s="18"/>
      <c r="AM44" s="18"/>
      <c r="AN44" s="18"/>
      <c r="AO44" s="18"/>
      <c r="AP44" t="s">
        <v>762</v>
      </c>
    </row>
    <row r="45" spans="1:42" s="15" customFormat="1" ht="13.5" customHeight="1">
      <c r="A45" s="15">
        <f t="shared" si="0"/>
        <v>42</v>
      </c>
      <c r="B45" s="83" t="s">
        <v>763</v>
      </c>
      <c r="C45" s="28"/>
      <c r="D45" s="29" t="s">
        <v>446</v>
      </c>
      <c r="E45" s="29" t="s">
        <v>203</v>
      </c>
      <c r="F45" t="s">
        <v>764</v>
      </c>
      <c r="G45" s="29" t="s">
        <v>138</v>
      </c>
      <c r="H45" s="31" t="s">
        <v>765</v>
      </c>
      <c r="I45" s="32">
        <v>922805223</v>
      </c>
      <c r="J45" s="31"/>
      <c r="K45" s="125">
        <v>922805223</v>
      </c>
      <c r="L45" s="28" t="s">
        <v>133</v>
      </c>
      <c r="M45" s="83" t="s">
        <v>766</v>
      </c>
      <c r="N45" s="28" t="s">
        <v>767</v>
      </c>
      <c r="O45" s="28" t="s">
        <v>397</v>
      </c>
      <c r="P45" s="28" t="s">
        <v>768</v>
      </c>
      <c r="Q45" t="s">
        <v>32195</v>
      </c>
      <c r="R45" s="35" t="s">
        <v>414</v>
      </c>
      <c r="S45" s="31" t="s">
        <v>769</v>
      </c>
      <c r="T45" s="18" t="s">
        <v>770</v>
      </c>
      <c r="U45" s="19">
        <v>875481</v>
      </c>
      <c r="V45" s="18">
        <v>7</v>
      </c>
      <c r="W45" s="18">
        <v>2</v>
      </c>
      <c r="X45" s="18">
        <v>0.222</v>
      </c>
      <c r="Y45" s="20"/>
      <c r="Z45" s="20"/>
      <c r="AA45" s="20"/>
      <c r="AB45" s="20"/>
      <c r="AC45" s="18" t="s">
        <v>771</v>
      </c>
      <c r="AD45" s="18" t="s">
        <v>772</v>
      </c>
      <c r="AE45" s="18" t="s">
        <v>773</v>
      </c>
      <c r="AF45" s="18" t="s">
        <v>417</v>
      </c>
      <c r="AG45" s="18" t="s">
        <v>93</v>
      </c>
      <c r="AH45" s="18" t="s">
        <v>418</v>
      </c>
      <c r="AI45" s="18" t="s">
        <v>419</v>
      </c>
      <c r="AJ45" s="18" t="s">
        <v>420</v>
      </c>
      <c r="AK45" s="18" t="s">
        <v>421</v>
      </c>
      <c r="AL45" s="18"/>
      <c r="AM45" s="18"/>
      <c r="AN45" s="18"/>
      <c r="AO45" s="18"/>
      <c r="AP45" s="76" t="s">
        <v>136</v>
      </c>
    </row>
    <row r="46" spans="1:42" s="15" customFormat="1" ht="13.5" customHeight="1">
      <c r="A46" s="15">
        <f t="shared" si="0"/>
        <v>43</v>
      </c>
      <c r="B46" s="83" t="s">
        <v>774</v>
      </c>
      <c r="C46" s="28"/>
      <c r="D46" s="29" t="s">
        <v>446</v>
      </c>
      <c r="E46" s="29" t="s">
        <v>211</v>
      </c>
      <c r="F46" t="s">
        <v>775</v>
      </c>
      <c r="G46" s="29" t="s">
        <v>138</v>
      </c>
      <c r="H46" s="31" t="s">
        <v>776</v>
      </c>
      <c r="I46" s="32">
        <v>915628901</v>
      </c>
      <c r="J46" s="31"/>
      <c r="K46" s="129"/>
      <c r="L46" s="28" t="s">
        <v>163</v>
      </c>
      <c r="M46" s="83" t="s">
        <v>777</v>
      </c>
      <c r="N46" s="28" t="s">
        <v>778</v>
      </c>
      <c r="O46" s="28" t="s">
        <v>397</v>
      </c>
      <c r="P46" s="28" t="s">
        <v>779</v>
      </c>
      <c r="Q46" t="s">
        <v>32195</v>
      </c>
      <c r="R46" s="35" t="s">
        <v>414</v>
      </c>
      <c r="S46" s="31" t="s">
        <v>152</v>
      </c>
      <c r="T46" s="18" t="s">
        <v>780</v>
      </c>
      <c r="U46" s="19">
        <v>366734</v>
      </c>
      <c r="V46" s="18">
        <v>3</v>
      </c>
      <c r="W46" s="18">
        <v>1</v>
      </c>
      <c r="X46" s="18">
        <v>0.22170000000000001</v>
      </c>
      <c r="Y46" s="20"/>
      <c r="Z46" s="20"/>
      <c r="AA46" s="20"/>
      <c r="AB46" s="20"/>
      <c r="AC46" s="18" t="s">
        <v>781</v>
      </c>
      <c r="AD46" s="18" t="s">
        <v>417</v>
      </c>
      <c r="AE46" s="18" t="s">
        <v>417</v>
      </c>
      <c r="AF46" s="18" t="s">
        <v>417</v>
      </c>
      <c r="AG46" s="18" t="s">
        <v>93</v>
      </c>
      <c r="AH46" s="18" t="s">
        <v>418</v>
      </c>
      <c r="AI46" s="18" t="s">
        <v>419</v>
      </c>
      <c r="AJ46" s="18" t="s">
        <v>420</v>
      </c>
      <c r="AK46" s="18" t="s">
        <v>421</v>
      </c>
      <c r="AL46" s="18"/>
      <c r="AM46" s="18"/>
      <c r="AN46" s="18"/>
      <c r="AO46" s="18"/>
      <c r="AP46" s="76" t="s">
        <v>136</v>
      </c>
    </row>
    <row r="47" spans="1:42" s="15" customFormat="1" ht="14.5" customHeight="1">
      <c r="A47" s="15">
        <f t="shared" si="0"/>
        <v>44</v>
      </c>
      <c r="B47" s="83" t="s">
        <v>782</v>
      </c>
      <c r="E47" s="29" t="s">
        <v>203</v>
      </c>
      <c r="F47"/>
      <c r="G47" t="s">
        <v>2067</v>
      </c>
      <c r="H47" s="26"/>
      <c r="I47" s="26" t="s">
        <v>32178</v>
      </c>
      <c r="J47" s="73" t="s">
        <v>783</v>
      </c>
      <c r="K47" s="125" t="s">
        <v>784</v>
      </c>
      <c r="L47" s="27" t="s">
        <v>133</v>
      </c>
      <c r="M47" s="82" t="s">
        <v>785</v>
      </c>
      <c r="N47" s="81" t="s">
        <v>786</v>
      </c>
      <c r="Q47" t="s">
        <v>32194</v>
      </c>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76" t="s">
        <v>136</v>
      </c>
    </row>
    <row r="48" spans="1:42" s="15" customFormat="1" ht="13.5" customHeight="1">
      <c r="A48" s="15">
        <f t="shared" si="0"/>
        <v>45</v>
      </c>
      <c r="B48" s="28" t="s">
        <v>787</v>
      </c>
      <c r="C48" s="28" t="s">
        <v>392</v>
      </c>
      <c r="D48" s="28" t="s">
        <v>392</v>
      </c>
      <c r="E48" s="29" t="s">
        <v>211</v>
      </c>
      <c r="F48" s="29" t="s">
        <v>788</v>
      </c>
      <c r="G48" s="29" t="s">
        <v>129</v>
      </c>
      <c r="H48" s="31" t="s">
        <v>789</v>
      </c>
      <c r="I48" s="42">
        <v>928912410</v>
      </c>
      <c r="J48" s="31" t="s">
        <v>790</v>
      </c>
      <c r="K48" s="128" t="s">
        <v>791</v>
      </c>
      <c r="L48" s="28" t="s">
        <v>133</v>
      </c>
      <c r="M48" s="28" t="s">
        <v>792</v>
      </c>
      <c r="N48" s="28" t="s">
        <v>793</v>
      </c>
      <c r="O48" s="37" t="s">
        <v>794</v>
      </c>
      <c r="P48" s="28" t="s">
        <v>795</v>
      </c>
      <c r="Q48" t="s">
        <v>32194</v>
      </c>
      <c r="R48" s="35" t="s">
        <v>414</v>
      </c>
      <c r="S48" s="31" t="s">
        <v>721</v>
      </c>
      <c r="T48" s="18" t="s">
        <v>796</v>
      </c>
      <c r="U48" s="19">
        <v>17900986</v>
      </c>
      <c r="V48" s="18">
        <v>40</v>
      </c>
      <c r="W48" s="18">
        <v>7</v>
      </c>
      <c r="X48" s="18">
        <v>0.20660000000000001</v>
      </c>
      <c r="Y48" s="20">
        <v>928275624</v>
      </c>
      <c r="Z48" s="20">
        <v>928912756</v>
      </c>
      <c r="AA48" s="20">
        <v>928242828</v>
      </c>
      <c r="AB48" s="20">
        <v>928207418</v>
      </c>
      <c r="AC48" s="18" t="s">
        <v>797</v>
      </c>
      <c r="AD48" s="18" t="s">
        <v>417</v>
      </c>
      <c r="AE48" s="18" t="s">
        <v>417</v>
      </c>
      <c r="AF48" s="18" t="s">
        <v>417</v>
      </c>
      <c r="AG48" s="18" t="s">
        <v>93</v>
      </c>
      <c r="AH48" s="18" t="s">
        <v>418</v>
      </c>
      <c r="AI48" s="18" t="s">
        <v>419</v>
      </c>
      <c r="AJ48" s="18" t="s">
        <v>420</v>
      </c>
      <c r="AK48" s="18" t="s">
        <v>421</v>
      </c>
      <c r="AL48" s="18" t="s">
        <v>798</v>
      </c>
      <c r="AM48" s="18" t="s">
        <v>799</v>
      </c>
      <c r="AN48" s="18" t="s">
        <v>800</v>
      </c>
      <c r="AO48" s="18" t="s">
        <v>801</v>
      </c>
      <c r="AP48" s="76" t="s">
        <v>136</v>
      </c>
    </row>
    <row r="49" spans="1:42" s="15" customFormat="1" ht="13.5" customHeight="1">
      <c r="A49" s="15">
        <f t="shared" si="0"/>
        <v>46</v>
      </c>
      <c r="B49" s="27" t="s">
        <v>802</v>
      </c>
      <c r="C49" s="27"/>
      <c r="D49" s="27"/>
      <c r="E49" s="29" t="s">
        <v>211</v>
      </c>
      <c r="F49" s="29" t="s">
        <v>803</v>
      </c>
      <c r="G49" s="29" t="s">
        <v>437</v>
      </c>
      <c r="H49" s="31"/>
      <c r="I49" s="32" t="s">
        <v>804</v>
      </c>
      <c r="J49" s="73" t="s">
        <v>805</v>
      </c>
      <c r="K49" s="122">
        <v>913013709</v>
      </c>
      <c r="L49" s="28" t="s">
        <v>141</v>
      </c>
      <c r="M49" s="27" t="s">
        <v>806</v>
      </c>
      <c r="N49" s="27" t="s">
        <v>193</v>
      </c>
      <c r="O49" s="68" t="s">
        <v>807</v>
      </c>
      <c r="P49" s="27" t="s">
        <v>808</v>
      </c>
      <c r="Q49" t="s">
        <v>32194</v>
      </c>
      <c r="R49" s="35"/>
      <c r="S49" s="31" t="s">
        <v>152</v>
      </c>
      <c r="T49" s="18" t="s">
        <v>480</v>
      </c>
      <c r="U49" s="19"/>
      <c r="V49" s="18">
        <v>5</v>
      </c>
      <c r="W49" s="18"/>
      <c r="X49" s="18" t="s">
        <v>805</v>
      </c>
      <c r="Y49" s="20"/>
      <c r="Z49" s="20"/>
      <c r="AA49" s="20"/>
      <c r="AB49" s="20"/>
      <c r="AC49" s="18"/>
      <c r="AD49" s="18"/>
      <c r="AE49" s="18"/>
      <c r="AF49" s="18"/>
      <c r="AG49" s="18"/>
      <c r="AH49" s="18"/>
      <c r="AI49" s="18"/>
      <c r="AJ49" s="18"/>
      <c r="AK49" s="18"/>
      <c r="AL49" s="18"/>
      <c r="AM49" s="18"/>
      <c r="AN49" s="18"/>
      <c r="AO49" s="18"/>
      <c r="AP49" s="76" t="s">
        <v>136</v>
      </c>
    </row>
    <row r="50" spans="1:42" s="15" customFormat="1" ht="19" customHeight="1">
      <c r="A50" s="15">
        <f t="shared" si="0"/>
        <v>47</v>
      </c>
      <c r="B50" s="47" t="s">
        <v>809</v>
      </c>
      <c r="C50" s="27" t="s">
        <v>392</v>
      </c>
      <c r="D50" s="27" t="s">
        <v>392</v>
      </c>
      <c r="E50" s="29" t="s">
        <v>211</v>
      </c>
      <c r="F50" s="29" t="s">
        <v>810</v>
      </c>
      <c r="G50" s="29" t="s">
        <v>138</v>
      </c>
      <c r="H50" s="31" t="s">
        <v>811</v>
      </c>
      <c r="I50" s="32"/>
      <c r="J50" s="31"/>
      <c r="K50" s="122"/>
      <c r="L50" s="28" t="s">
        <v>141</v>
      </c>
      <c r="M50" s="27" t="s">
        <v>812</v>
      </c>
      <c r="N50" s="27" t="s">
        <v>813</v>
      </c>
      <c r="O50" s="27" t="s">
        <v>397</v>
      </c>
      <c r="P50" s="27" t="s">
        <v>814</v>
      </c>
      <c r="Q50" t="s">
        <v>32195</v>
      </c>
      <c r="R50" s="35" t="s">
        <v>414</v>
      </c>
      <c r="S50" s="31" t="s">
        <v>152</v>
      </c>
      <c r="T50" s="18" t="s">
        <v>815</v>
      </c>
      <c r="U50" s="19">
        <v>7911475</v>
      </c>
      <c r="V50" s="18">
        <v>12</v>
      </c>
      <c r="W50" s="18">
        <v>1</v>
      </c>
      <c r="X50" s="18">
        <v>0.17730000000000001</v>
      </c>
      <c r="Y50" s="20"/>
      <c r="Z50" s="20"/>
      <c r="AA50" s="20"/>
      <c r="AB50" s="20"/>
      <c r="AC50" s="18" t="s">
        <v>417</v>
      </c>
      <c r="AD50" s="18" t="s">
        <v>417</v>
      </c>
      <c r="AE50" s="18" t="s">
        <v>417</v>
      </c>
      <c r="AF50" s="18" t="s">
        <v>417</v>
      </c>
      <c r="AG50" s="18" t="s">
        <v>93</v>
      </c>
      <c r="AH50" s="18" t="s">
        <v>418</v>
      </c>
      <c r="AI50" s="18" t="s">
        <v>419</v>
      </c>
      <c r="AJ50" s="18" t="s">
        <v>420</v>
      </c>
      <c r="AK50" s="18" t="s">
        <v>421</v>
      </c>
      <c r="AL50" s="18"/>
      <c r="AM50" s="18"/>
      <c r="AN50" s="18"/>
      <c r="AO50" s="18"/>
      <c r="AP50" s="76" t="s">
        <v>136</v>
      </c>
    </row>
    <row r="51" spans="1:42" s="15" customFormat="1" ht="13.5" customHeight="1">
      <c r="A51" s="15">
        <f t="shared" si="0"/>
        <v>48</v>
      </c>
      <c r="B51" s="28" t="s">
        <v>816</v>
      </c>
      <c r="C51" s="28"/>
      <c r="D51" s="29" t="s">
        <v>446</v>
      </c>
      <c r="E51" s="29" t="s">
        <v>211</v>
      </c>
      <c r="F51" s="29" t="s">
        <v>817</v>
      </c>
      <c r="G51" s="29" t="s">
        <v>129</v>
      </c>
      <c r="H51" s="29" t="s">
        <v>818</v>
      </c>
      <c r="I51" s="44">
        <v>616959349</v>
      </c>
      <c r="J51" s="71" t="s">
        <v>819</v>
      </c>
      <c r="K51" s="129" t="s">
        <v>820</v>
      </c>
      <c r="L51" s="28" t="s">
        <v>163</v>
      </c>
      <c r="M51" s="28" t="s">
        <v>821</v>
      </c>
      <c r="N51" s="28" t="s">
        <v>822</v>
      </c>
      <c r="O51" s="28" t="s">
        <v>397</v>
      </c>
      <c r="P51" s="28" t="s">
        <v>823</v>
      </c>
      <c r="Q51" t="s">
        <v>32195</v>
      </c>
      <c r="R51" s="45" t="s">
        <v>414</v>
      </c>
      <c r="S51" s="29" t="s">
        <v>152</v>
      </c>
      <c r="T51" s="15" t="s">
        <v>592</v>
      </c>
      <c r="U51" s="21">
        <v>1136875</v>
      </c>
      <c r="V51" s="15">
        <v>5</v>
      </c>
      <c r="W51" s="15">
        <v>2</v>
      </c>
      <c r="X51" s="15">
        <v>0.2412</v>
      </c>
      <c r="Y51" s="22"/>
      <c r="Z51" s="22"/>
      <c r="AA51" s="22"/>
      <c r="AB51" s="22"/>
      <c r="AC51" s="15" t="s">
        <v>824</v>
      </c>
      <c r="AD51" s="15" t="s">
        <v>417</v>
      </c>
      <c r="AE51" s="15" t="s">
        <v>417</v>
      </c>
      <c r="AF51" s="15" t="s">
        <v>417</v>
      </c>
      <c r="AG51" s="15" t="s">
        <v>93</v>
      </c>
      <c r="AH51" s="15" t="s">
        <v>418</v>
      </c>
      <c r="AI51" s="15" t="s">
        <v>419</v>
      </c>
      <c r="AJ51" s="15" t="s">
        <v>420</v>
      </c>
      <c r="AK51" s="15" t="s">
        <v>421</v>
      </c>
      <c r="AP51" s="76" t="s">
        <v>136</v>
      </c>
    </row>
    <row r="52" spans="1:42" s="15" customFormat="1" ht="13.5" customHeight="1">
      <c r="A52" s="15">
        <f t="shared" si="0"/>
        <v>49</v>
      </c>
      <c r="B52" s="28" t="s">
        <v>825</v>
      </c>
      <c r="C52" s="28"/>
      <c r="D52" s="29" t="s">
        <v>446</v>
      </c>
      <c r="E52" s="29" t="s">
        <v>202</v>
      </c>
      <c r="F52" s="29" t="s">
        <v>826</v>
      </c>
      <c r="G52" s="29" t="s">
        <v>2067</v>
      </c>
      <c r="H52" s="29" t="s">
        <v>827</v>
      </c>
      <c r="I52" s="44">
        <v>645925228</v>
      </c>
      <c r="J52" s="29" t="s">
        <v>828</v>
      </c>
      <c r="K52" s="129" t="s">
        <v>829</v>
      </c>
      <c r="L52" s="28" t="s">
        <v>175</v>
      </c>
      <c r="M52" s="28" t="s">
        <v>830</v>
      </c>
      <c r="N52" s="28" t="s">
        <v>831</v>
      </c>
      <c r="O52" s="28" t="s">
        <v>397</v>
      </c>
      <c r="P52" s="28" t="s">
        <v>832</v>
      </c>
      <c r="Q52" t="s">
        <v>32194</v>
      </c>
      <c r="R52" s="45" t="s">
        <v>414</v>
      </c>
      <c r="S52" s="29" t="s">
        <v>152</v>
      </c>
      <c r="T52" s="15" t="s">
        <v>833</v>
      </c>
      <c r="U52" s="21">
        <v>928786</v>
      </c>
      <c r="V52" s="15">
        <v>7</v>
      </c>
      <c r="W52" s="15">
        <v>1</v>
      </c>
      <c r="X52" s="15">
        <v>0.2402</v>
      </c>
      <c r="Y52" s="22"/>
      <c r="Z52" s="22"/>
      <c r="AA52" s="22"/>
      <c r="AB52" s="22"/>
      <c r="AC52" s="15" t="s">
        <v>834</v>
      </c>
      <c r="AD52" s="15" t="s">
        <v>417</v>
      </c>
      <c r="AE52" s="15" t="s">
        <v>417</v>
      </c>
      <c r="AF52" s="15" t="s">
        <v>417</v>
      </c>
      <c r="AG52" s="15" t="s">
        <v>93</v>
      </c>
      <c r="AH52" s="15" t="s">
        <v>418</v>
      </c>
      <c r="AI52" s="15" t="s">
        <v>419</v>
      </c>
      <c r="AJ52" s="15" t="s">
        <v>420</v>
      </c>
      <c r="AK52" s="15" t="s">
        <v>421</v>
      </c>
      <c r="AP52" s="76" t="s">
        <v>136</v>
      </c>
    </row>
    <row r="53" spans="1:42" s="15" customFormat="1" ht="13.5" customHeight="1">
      <c r="A53" s="15">
        <f t="shared" si="0"/>
        <v>50</v>
      </c>
      <c r="B53" s="83" t="s">
        <v>835</v>
      </c>
      <c r="E53" s="29" t="s">
        <v>203</v>
      </c>
      <c r="F53" t="s">
        <v>836</v>
      </c>
      <c r="G53" s="29" t="s">
        <v>489</v>
      </c>
      <c r="H53" s="26"/>
      <c r="I53" s="26"/>
      <c r="J53" s="73" t="s">
        <v>837</v>
      </c>
      <c r="K53" s="125" t="s">
        <v>838</v>
      </c>
      <c r="L53" s="28" t="s">
        <v>133</v>
      </c>
      <c r="M53" s="28" t="s">
        <v>839</v>
      </c>
      <c r="N53" s="88" t="s">
        <v>840</v>
      </c>
      <c r="O53" s="68" t="s">
        <v>841</v>
      </c>
      <c r="Q53" t="s">
        <v>32195</v>
      </c>
      <c r="R53" s="26"/>
      <c r="S53" s="31" t="s">
        <v>842</v>
      </c>
      <c r="T53" s="26"/>
      <c r="U53" s="26"/>
      <c r="V53" s="26"/>
      <c r="W53" s="26"/>
      <c r="X53" s="26"/>
      <c r="Y53" s="26"/>
      <c r="Z53" s="26"/>
      <c r="AA53" s="26"/>
      <c r="AB53" s="26"/>
      <c r="AC53" s="26"/>
      <c r="AD53" s="26"/>
      <c r="AE53" s="26"/>
      <c r="AF53" s="26"/>
      <c r="AG53" s="26"/>
      <c r="AH53" s="26"/>
      <c r="AI53" s="26"/>
      <c r="AJ53" s="26"/>
      <c r="AK53" s="26"/>
      <c r="AL53" s="26"/>
      <c r="AM53" s="26"/>
      <c r="AN53" s="26"/>
      <c r="AO53" s="26"/>
      <c r="AP53" s="76" t="s">
        <v>136</v>
      </c>
    </row>
    <row r="54" spans="1:42" s="15" customFormat="1" ht="13.5" customHeight="1">
      <c r="A54" s="15">
        <f t="shared" si="0"/>
        <v>51</v>
      </c>
      <c r="B54" s="83" t="s">
        <v>843</v>
      </c>
      <c r="E54" s="29" t="s">
        <v>205</v>
      </c>
      <c r="F54" s="90" t="s">
        <v>844</v>
      </c>
      <c r="G54" s="29" t="s">
        <v>489</v>
      </c>
      <c r="H54"/>
      <c r="I54"/>
      <c r="J54" s="68" t="s">
        <v>845</v>
      </c>
      <c r="K54" s="125" t="s">
        <v>846</v>
      </c>
      <c r="L54" s="83" t="s">
        <v>163</v>
      </c>
      <c r="M54" t="s">
        <v>847</v>
      </c>
      <c r="N54" s="88"/>
      <c r="O54" s="68" t="s">
        <v>848</v>
      </c>
      <c r="Q54" t="s">
        <v>32195</v>
      </c>
      <c r="R54"/>
      <c r="S54" s="29" t="s">
        <v>842</v>
      </c>
      <c r="T54"/>
      <c r="U54"/>
      <c r="V54"/>
      <c r="W54"/>
      <c r="X54"/>
      <c r="Y54"/>
      <c r="Z54"/>
      <c r="AA54"/>
      <c r="AB54"/>
      <c r="AC54"/>
      <c r="AD54"/>
      <c r="AE54"/>
      <c r="AF54"/>
      <c r="AG54"/>
      <c r="AH54"/>
      <c r="AI54"/>
      <c r="AJ54"/>
      <c r="AK54"/>
      <c r="AL54"/>
      <c r="AM54"/>
      <c r="AN54"/>
      <c r="AO54"/>
      <c r="AP54" s="76" t="s">
        <v>136</v>
      </c>
    </row>
    <row r="55" spans="1:42" s="15" customFormat="1">
      <c r="A55" s="15">
        <f t="shared" si="0"/>
        <v>52</v>
      </c>
      <c r="B55" s="83" t="s">
        <v>849</v>
      </c>
      <c r="E55" s="29" t="s">
        <v>202</v>
      </c>
      <c r="F55" t="s">
        <v>32336</v>
      </c>
      <c r="G55" s="29" t="s">
        <v>2067</v>
      </c>
      <c r="H55"/>
      <c r="I55" t="s">
        <v>32179</v>
      </c>
      <c r="J55" s="68" t="s">
        <v>850</v>
      </c>
      <c r="K55" s="125" t="s">
        <v>851</v>
      </c>
      <c r="L55" s="28" t="s">
        <v>133</v>
      </c>
      <c r="M55" t="s">
        <v>852</v>
      </c>
      <c r="N55" s="88"/>
      <c r="O55" s="68" t="s">
        <v>853</v>
      </c>
      <c r="Q55" t="s">
        <v>32194</v>
      </c>
      <c r="R55"/>
      <c r="S55" s="29" t="s">
        <v>854</v>
      </c>
      <c r="T55"/>
      <c r="U55"/>
      <c r="V55"/>
      <c r="W55"/>
      <c r="X55"/>
      <c r="Y55"/>
      <c r="Z55"/>
      <c r="AA55"/>
      <c r="AB55"/>
      <c r="AC55"/>
      <c r="AD55"/>
      <c r="AE55"/>
      <c r="AF55"/>
      <c r="AG55"/>
      <c r="AH55"/>
      <c r="AI55"/>
      <c r="AJ55"/>
      <c r="AK55"/>
      <c r="AL55"/>
      <c r="AM55"/>
      <c r="AN55"/>
      <c r="AO55"/>
      <c r="AP55" s="76" t="s">
        <v>136</v>
      </c>
    </row>
    <row r="56" spans="1:42" s="15" customFormat="1" ht="54" customHeight="1">
      <c r="A56" s="15">
        <f t="shared" si="0"/>
        <v>53</v>
      </c>
      <c r="B56" s="83" t="s">
        <v>855</v>
      </c>
      <c r="E56" s="29" t="s">
        <v>205</v>
      </c>
      <c r="F56" s="96" t="s">
        <v>856</v>
      </c>
      <c r="G56" s="29" t="s">
        <v>489</v>
      </c>
      <c r="H56" t="s">
        <v>857</v>
      </c>
      <c r="I56">
        <v>982263084</v>
      </c>
      <c r="J56" s="68" t="s">
        <v>858</v>
      </c>
      <c r="K56" s="125" t="s">
        <v>859</v>
      </c>
      <c r="L56" s="28" t="s">
        <v>133</v>
      </c>
      <c r="M56" t="s">
        <v>860</v>
      </c>
      <c r="N56" t="s">
        <v>861</v>
      </c>
      <c r="O56" s="68" t="s">
        <v>862</v>
      </c>
      <c r="Q56" t="s">
        <v>32194</v>
      </c>
      <c r="R56"/>
      <c r="S56" s="29" t="s">
        <v>415</v>
      </c>
      <c r="T56"/>
      <c r="U56"/>
      <c r="V56"/>
      <c r="W56"/>
      <c r="X56"/>
      <c r="Y56"/>
      <c r="Z56"/>
      <c r="AA56"/>
      <c r="AB56"/>
      <c r="AC56"/>
      <c r="AD56"/>
      <c r="AE56"/>
      <c r="AF56"/>
      <c r="AG56"/>
      <c r="AH56"/>
      <c r="AI56"/>
      <c r="AJ56"/>
      <c r="AK56"/>
      <c r="AL56"/>
      <c r="AM56"/>
      <c r="AN56"/>
      <c r="AO56"/>
      <c r="AP56" t="s">
        <v>762</v>
      </c>
    </row>
    <row r="57" spans="1:42" s="15" customFormat="1" ht="54" customHeight="1">
      <c r="A57" s="15">
        <f t="shared" si="0"/>
        <v>54</v>
      </c>
      <c r="B57" s="83" t="s">
        <v>863</v>
      </c>
      <c r="E57" s="29" t="s">
        <v>202</v>
      </c>
      <c r="F57" t="s">
        <v>864</v>
      </c>
      <c r="G57" s="29" t="s">
        <v>2067</v>
      </c>
      <c r="H57"/>
      <c r="I57"/>
      <c r="J57" s="68" t="s">
        <v>865</v>
      </c>
      <c r="K57" s="125" t="s">
        <v>866</v>
      </c>
      <c r="L57" s="83" t="s">
        <v>163</v>
      </c>
      <c r="M57" t="s">
        <v>867</v>
      </c>
      <c r="N57" s="88"/>
      <c r="O57" s="68" t="s">
        <v>868</v>
      </c>
      <c r="Q57" t="s">
        <v>32194</v>
      </c>
      <c r="R57"/>
      <c r="S57" s="29" t="s">
        <v>415</v>
      </c>
      <c r="T57"/>
      <c r="U57"/>
      <c r="V57"/>
      <c r="W57"/>
      <c r="X57"/>
      <c r="Y57"/>
      <c r="Z57"/>
      <c r="AA57"/>
      <c r="AB57"/>
      <c r="AC57"/>
      <c r="AD57"/>
      <c r="AE57"/>
      <c r="AF57"/>
      <c r="AG57"/>
      <c r="AH57"/>
      <c r="AI57"/>
      <c r="AJ57"/>
      <c r="AK57"/>
      <c r="AL57"/>
      <c r="AM57"/>
      <c r="AN57"/>
      <c r="AO57"/>
      <c r="AP57" s="76" t="s">
        <v>136</v>
      </c>
    </row>
    <row r="58" spans="1:42" s="15" customFormat="1" ht="54" customHeight="1">
      <c r="A58" s="15">
        <f t="shared" si="0"/>
        <v>55</v>
      </c>
      <c r="B58" s="83" t="s">
        <v>869</v>
      </c>
      <c r="E58" s="29" t="s">
        <v>205</v>
      </c>
      <c r="F58" s="96" t="s">
        <v>856</v>
      </c>
      <c r="G58" s="29" t="s">
        <v>489</v>
      </c>
      <c r="H58" s="26"/>
      <c r="I58" s="26"/>
      <c r="J58" s="26"/>
      <c r="K58" s="125" t="s">
        <v>870</v>
      </c>
      <c r="L58" s="83" t="s">
        <v>163</v>
      </c>
      <c r="M58" t="s">
        <v>871</v>
      </c>
      <c r="N58" s="88"/>
      <c r="O58" s="68" t="s">
        <v>872</v>
      </c>
      <c r="Q58" t="s">
        <v>32194</v>
      </c>
      <c r="R58" s="26"/>
      <c r="S58" s="31" t="s">
        <v>873</v>
      </c>
      <c r="T58" s="26"/>
      <c r="U58" s="26"/>
      <c r="V58" s="26"/>
      <c r="W58" s="26"/>
      <c r="X58" s="26"/>
      <c r="Y58" s="26"/>
      <c r="Z58" s="26"/>
      <c r="AA58" s="26"/>
      <c r="AB58" s="26"/>
      <c r="AC58" s="26"/>
      <c r="AD58" s="26"/>
      <c r="AE58" s="26"/>
      <c r="AF58" s="26"/>
      <c r="AG58" s="26"/>
      <c r="AH58" s="26"/>
      <c r="AI58" s="26"/>
      <c r="AJ58" s="26"/>
      <c r="AK58" s="26"/>
      <c r="AL58" s="26"/>
      <c r="AM58" s="26"/>
      <c r="AN58" s="26"/>
      <c r="AO58" s="26"/>
      <c r="AP58" s="76" t="s">
        <v>136</v>
      </c>
    </row>
    <row r="59" spans="1:42" s="15" customFormat="1" ht="13.5" customHeight="1">
      <c r="A59" s="15">
        <f t="shared" si="0"/>
        <v>56</v>
      </c>
      <c r="B59" s="83" t="s">
        <v>874</v>
      </c>
      <c r="E59" s="29" t="s">
        <v>211</v>
      </c>
      <c r="F59" t="s">
        <v>875</v>
      </c>
      <c r="G59" s="29" t="s">
        <v>138</v>
      </c>
      <c r="H59"/>
      <c r="I59"/>
      <c r="J59" s="68" t="s">
        <v>876</v>
      </c>
      <c r="K59" s="125" t="s">
        <v>877</v>
      </c>
      <c r="L59" s="83" t="s">
        <v>163</v>
      </c>
      <c r="M59" t="s">
        <v>878</v>
      </c>
      <c r="N59" s="88"/>
      <c r="O59" s="68" t="s">
        <v>879</v>
      </c>
      <c r="Q59" t="s">
        <v>32194</v>
      </c>
      <c r="R59"/>
      <c r="S59" s="29" t="s">
        <v>873</v>
      </c>
      <c r="T59"/>
      <c r="U59"/>
      <c r="V59"/>
      <c r="W59"/>
      <c r="X59"/>
      <c r="Y59"/>
      <c r="Z59"/>
      <c r="AA59"/>
      <c r="AB59"/>
      <c r="AC59"/>
      <c r="AD59"/>
      <c r="AE59"/>
      <c r="AF59"/>
      <c r="AG59"/>
      <c r="AH59"/>
      <c r="AI59"/>
      <c r="AJ59"/>
      <c r="AK59"/>
      <c r="AL59"/>
      <c r="AM59"/>
      <c r="AN59"/>
      <c r="AO59"/>
      <c r="AP59" s="76" t="s">
        <v>136</v>
      </c>
    </row>
    <row r="60" spans="1:42" s="15" customFormat="1" ht="13.5" customHeight="1">
      <c r="A60" s="15">
        <f t="shared" si="0"/>
        <v>57</v>
      </c>
      <c r="B60" s="83" t="s">
        <v>880</v>
      </c>
      <c r="E60" s="29" t="s">
        <v>204</v>
      </c>
      <c r="F60" s="130" t="s">
        <v>32159</v>
      </c>
      <c r="G60" s="29" t="s">
        <v>138</v>
      </c>
      <c r="H60" t="s">
        <v>881</v>
      </c>
      <c r="I60"/>
      <c r="J60" s="68" t="s">
        <v>882</v>
      </c>
      <c r="K60" s="125" t="s">
        <v>883</v>
      </c>
      <c r="L60" s="83" t="s">
        <v>163</v>
      </c>
      <c r="M60" t="s">
        <v>884</v>
      </c>
      <c r="N60" s="88"/>
      <c r="O60" s="68" t="s">
        <v>885</v>
      </c>
      <c r="Q60" t="s">
        <v>32194</v>
      </c>
      <c r="R60"/>
      <c r="S60" s="29" t="s">
        <v>873</v>
      </c>
      <c r="T60"/>
      <c r="U60"/>
      <c r="V60"/>
      <c r="W60"/>
      <c r="X60"/>
      <c r="Y60"/>
      <c r="Z60"/>
      <c r="AA60"/>
      <c r="AB60"/>
      <c r="AC60"/>
      <c r="AD60"/>
      <c r="AE60"/>
      <c r="AF60"/>
      <c r="AG60"/>
      <c r="AH60"/>
      <c r="AI60"/>
      <c r="AJ60"/>
      <c r="AK60"/>
      <c r="AL60"/>
      <c r="AM60"/>
      <c r="AN60"/>
      <c r="AO60"/>
      <c r="AP60" s="76" t="s">
        <v>136</v>
      </c>
    </row>
    <row r="61" spans="1:42" s="15" customFormat="1" ht="13.5" customHeight="1">
      <c r="A61" s="15">
        <f t="shared" si="0"/>
        <v>58</v>
      </c>
      <c r="B61" s="28" t="s">
        <v>886</v>
      </c>
      <c r="C61" s="28"/>
      <c r="D61" s="29" t="s">
        <v>392</v>
      </c>
      <c r="E61" s="29" t="s">
        <v>205</v>
      </c>
      <c r="F61" s="29"/>
      <c r="G61" s="29" t="s">
        <v>199</v>
      </c>
      <c r="H61" s="29" t="s">
        <v>887</v>
      </c>
      <c r="I61" s="44">
        <v>924262666</v>
      </c>
      <c r="J61" s="29" t="s">
        <v>888</v>
      </c>
      <c r="K61" s="133"/>
      <c r="L61" s="28" t="s">
        <v>141</v>
      </c>
      <c r="M61" s="28" t="s">
        <v>889</v>
      </c>
      <c r="N61" s="28" t="s">
        <v>890</v>
      </c>
      <c r="O61" s="37" t="s">
        <v>891</v>
      </c>
      <c r="P61" s="28" t="s">
        <v>892</v>
      </c>
      <c r="Q61" t="s">
        <v>32195</v>
      </c>
      <c r="R61" s="45" t="s">
        <v>430</v>
      </c>
      <c r="S61" s="29" t="s">
        <v>740</v>
      </c>
      <c r="T61" s="15" t="s">
        <v>893</v>
      </c>
      <c r="U61" s="21">
        <v>808119</v>
      </c>
      <c r="V61" s="15">
        <v>3</v>
      </c>
      <c r="W61" s="15">
        <v>5</v>
      </c>
      <c r="X61" s="15">
        <v>0.52170000000000005</v>
      </c>
      <c r="Y61" s="22">
        <v>924262826</v>
      </c>
      <c r="Z61" s="22">
        <v>924041747</v>
      </c>
      <c r="AA61" s="22">
        <v>924903386</v>
      </c>
      <c r="AB61" s="22">
        <v>685339974</v>
      </c>
      <c r="AC61" s="15" t="s">
        <v>894</v>
      </c>
      <c r="AD61" s="15" t="s">
        <v>895</v>
      </c>
      <c r="AE61" s="15" t="s">
        <v>896</v>
      </c>
      <c r="AF61" s="15" t="s">
        <v>897</v>
      </c>
      <c r="AG61" s="15" t="s">
        <v>93</v>
      </c>
      <c r="AH61" s="15" t="s">
        <v>418</v>
      </c>
      <c r="AI61" s="15" t="s">
        <v>419</v>
      </c>
      <c r="AJ61" s="15" t="s">
        <v>420</v>
      </c>
      <c r="AK61" s="15" t="s">
        <v>421</v>
      </c>
      <c r="AL61" s="15" t="s">
        <v>898</v>
      </c>
      <c r="AP61" s="76" t="s">
        <v>136</v>
      </c>
    </row>
    <row r="62" spans="1:42" s="15" customFormat="1" ht="13.5" customHeight="1">
      <c r="A62" s="15">
        <f t="shared" si="0"/>
        <v>59</v>
      </c>
      <c r="B62" s="27" t="s">
        <v>899</v>
      </c>
      <c r="C62" s="28" t="s">
        <v>392</v>
      </c>
      <c r="D62" s="28" t="s">
        <v>392</v>
      </c>
      <c r="E62" s="29" t="s">
        <v>204</v>
      </c>
      <c r="F62" s="29" t="s">
        <v>32093</v>
      </c>
      <c r="G62" s="29" t="s">
        <v>2067</v>
      </c>
      <c r="H62" s="29" t="s">
        <v>900</v>
      </c>
      <c r="I62" s="44">
        <v>917505039</v>
      </c>
      <c r="J62" s="68" t="s">
        <v>901</v>
      </c>
      <c r="K62" s="132" t="s">
        <v>902</v>
      </c>
      <c r="L62" s="27" t="s">
        <v>163</v>
      </c>
      <c r="M62" s="27" t="s">
        <v>903</v>
      </c>
      <c r="N62" s="27" t="s">
        <v>904</v>
      </c>
      <c r="O62" s="34" t="s">
        <v>905</v>
      </c>
      <c r="P62" s="27" t="s">
        <v>906</v>
      </c>
      <c r="Q62" t="s">
        <v>32194</v>
      </c>
      <c r="R62" s="45" t="s">
        <v>414</v>
      </c>
      <c r="S62" s="29" t="s">
        <v>152</v>
      </c>
      <c r="T62" s="15" t="s">
        <v>907</v>
      </c>
      <c r="U62" s="21">
        <v>1027279</v>
      </c>
      <c r="V62" s="15">
        <v>7</v>
      </c>
      <c r="W62" s="15">
        <v>2</v>
      </c>
      <c r="X62" s="15">
        <v>0.18440000000000001</v>
      </c>
      <c r="Y62" s="22">
        <v>917505129</v>
      </c>
      <c r="Z62" s="22"/>
      <c r="AA62" s="22"/>
      <c r="AB62" s="22"/>
      <c r="AC62" s="15" t="s">
        <v>908</v>
      </c>
      <c r="AD62" s="15" t="s">
        <v>417</v>
      </c>
      <c r="AE62" s="15" t="s">
        <v>417</v>
      </c>
      <c r="AF62" s="15" t="s">
        <v>417</v>
      </c>
      <c r="AG62" s="15" t="s">
        <v>93</v>
      </c>
      <c r="AH62" s="15" t="s">
        <v>418</v>
      </c>
      <c r="AI62" s="15" t="s">
        <v>419</v>
      </c>
      <c r="AJ62" s="15" t="s">
        <v>420</v>
      </c>
      <c r="AK62" s="15" t="s">
        <v>421</v>
      </c>
      <c r="AP62" s="76" t="s">
        <v>136</v>
      </c>
    </row>
    <row r="63" spans="1:42" s="15" customFormat="1" ht="13.5" customHeight="1">
      <c r="A63" s="15">
        <f t="shared" si="0"/>
        <v>60</v>
      </c>
      <c r="B63" s="82" t="s">
        <v>909</v>
      </c>
      <c r="C63" s="28" t="s">
        <v>392</v>
      </c>
      <c r="D63" s="28" t="s">
        <v>392</v>
      </c>
      <c r="E63" s="29" t="s">
        <v>205</v>
      </c>
      <c r="F63"/>
      <c r="G63" s="29" t="s">
        <v>489</v>
      </c>
      <c r="H63" s="31" t="s">
        <v>910</v>
      </c>
      <c r="I63" s="32">
        <v>918326659</v>
      </c>
      <c r="J63" s="31"/>
      <c r="K63" s="134" t="s">
        <v>911</v>
      </c>
      <c r="L63" s="27" t="s">
        <v>163</v>
      </c>
      <c r="M63" s="82" t="s">
        <v>912</v>
      </c>
      <c r="N63" s="27" t="s">
        <v>913</v>
      </c>
      <c r="O63" s="34" t="s">
        <v>914</v>
      </c>
      <c r="P63" s="27" t="s">
        <v>915</v>
      </c>
      <c r="Q63" t="s">
        <v>32195</v>
      </c>
      <c r="R63" s="35" t="s">
        <v>430</v>
      </c>
      <c r="S63" s="31" t="s">
        <v>152</v>
      </c>
      <c r="T63" s="18" t="s">
        <v>916</v>
      </c>
      <c r="U63" s="19">
        <v>1548561</v>
      </c>
      <c r="V63" s="18">
        <v>24</v>
      </c>
      <c r="W63" s="18">
        <v>1</v>
      </c>
      <c r="X63" s="18">
        <v>0.17510000000000001</v>
      </c>
      <c r="Y63" s="20">
        <v>917478091</v>
      </c>
      <c r="Z63" s="20"/>
      <c r="AA63" s="20"/>
      <c r="AB63" s="20"/>
      <c r="AC63" s="18" t="s">
        <v>417</v>
      </c>
      <c r="AD63" s="18" t="s">
        <v>417</v>
      </c>
      <c r="AE63" s="18" t="s">
        <v>417</v>
      </c>
      <c r="AF63" s="18" t="s">
        <v>417</v>
      </c>
      <c r="AG63" s="18" t="s">
        <v>93</v>
      </c>
      <c r="AH63" s="18" t="s">
        <v>418</v>
      </c>
      <c r="AI63" s="18" t="s">
        <v>419</v>
      </c>
      <c r="AJ63" s="18" t="s">
        <v>420</v>
      </c>
      <c r="AK63" s="18" t="s">
        <v>421</v>
      </c>
      <c r="AL63" s="18"/>
      <c r="AM63" s="18"/>
      <c r="AN63" s="18"/>
      <c r="AO63" s="18"/>
      <c r="AP63" s="76" t="s">
        <v>136</v>
      </c>
    </row>
    <row r="64" spans="1:42" s="15" customFormat="1" ht="13.5" customHeight="1">
      <c r="A64" s="15">
        <f t="shared" si="0"/>
        <v>61</v>
      </c>
      <c r="B64" s="82" t="s">
        <v>917</v>
      </c>
      <c r="C64" s="27" t="s">
        <v>392</v>
      </c>
      <c r="D64" s="28" t="s">
        <v>392</v>
      </c>
      <c r="E64" s="29" t="s">
        <v>205</v>
      </c>
      <c r="F64"/>
      <c r="G64" s="29" t="s">
        <v>489</v>
      </c>
      <c r="H64" s="29" t="s">
        <v>918</v>
      </c>
      <c r="I64" s="44">
        <v>923100220</v>
      </c>
      <c r="J64" s="29"/>
      <c r="K64" s="132" t="s">
        <v>791</v>
      </c>
      <c r="L64" s="27" t="s">
        <v>147</v>
      </c>
      <c r="M64" s="82" t="s">
        <v>919</v>
      </c>
      <c r="N64" s="27" t="s">
        <v>920</v>
      </c>
      <c r="O64" s="34" t="s">
        <v>921</v>
      </c>
      <c r="P64" s="27" t="s">
        <v>922</v>
      </c>
      <c r="Q64" t="s">
        <v>32195</v>
      </c>
      <c r="R64" s="45" t="s">
        <v>414</v>
      </c>
      <c r="S64" s="29" t="s">
        <v>923</v>
      </c>
      <c r="T64" s="15" t="s">
        <v>924</v>
      </c>
      <c r="U64" s="21">
        <v>615144</v>
      </c>
      <c r="V64" s="15">
        <v>15</v>
      </c>
      <c r="W64" s="15">
        <v>2</v>
      </c>
      <c r="X64" s="15">
        <v>0.17050000000000001</v>
      </c>
      <c r="Y64" s="22">
        <v>685694941</v>
      </c>
      <c r="Z64" s="22">
        <v>667668195</v>
      </c>
      <c r="AA64" s="22">
        <v>657663471</v>
      </c>
      <c r="AB64" s="22">
        <v>616559302</v>
      </c>
      <c r="AC64" s="15" t="s">
        <v>417</v>
      </c>
      <c r="AD64" s="15" t="s">
        <v>417</v>
      </c>
      <c r="AE64" s="15" t="s">
        <v>417</v>
      </c>
      <c r="AF64" s="15" t="s">
        <v>417</v>
      </c>
      <c r="AG64" s="15" t="s">
        <v>93</v>
      </c>
      <c r="AH64" s="15" t="s">
        <v>418</v>
      </c>
      <c r="AI64" s="15" t="s">
        <v>419</v>
      </c>
      <c r="AJ64" s="15" t="s">
        <v>420</v>
      </c>
      <c r="AK64" s="15" t="s">
        <v>421</v>
      </c>
      <c r="AP64" s="76" t="s">
        <v>136</v>
      </c>
    </row>
    <row r="65" spans="1:42" s="15" customFormat="1" ht="13.5" customHeight="1">
      <c r="A65" s="15">
        <f t="shared" si="0"/>
        <v>62</v>
      </c>
      <c r="B65" s="83" t="s">
        <v>925</v>
      </c>
      <c r="E65" s="29" t="s">
        <v>205</v>
      </c>
      <c r="F65" s="96">
        <v>45938</v>
      </c>
      <c r="G65" s="29" t="s">
        <v>489</v>
      </c>
      <c r="H65" t="s">
        <v>926</v>
      </c>
      <c r="I65" s="68"/>
      <c r="J65" s="68" t="s">
        <v>927</v>
      </c>
      <c r="K65" s="125" t="s">
        <v>928</v>
      </c>
      <c r="L65" s="28" t="s">
        <v>163</v>
      </c>
      <c r="M65" t="s">
        <v>929</v>
      </c>
      <c r="O65" s="68" t="s">
        <v>930</v>
      </c>
      <c r="Q65" t="s">
        <v>32194</v>
      </c>
      <c r="R65"/>
      <c r="S65" s="29" t="s">
        <v>931</v>
      </c>
      <c r="T65"/>
      <c r="U65"/>
      <c r="V65"/>
      <c r="W65"/>
      <c r="X65"/>
      <c r="Y65"/>
      <c r="Z65"/>
      <c r="AA65"/>
      <c r="AB65"/>
      <c r="AC65"/>
      <c r="AD65"/>
      <c r="AE65"/>
      <c r="AF65"/>
      <c r="AG65"/>
      <c r="AH65"/>
      <c r="AI65"/>
      <c r="AJ65"/>
      <c r="AK65"/>
      <c r="AL65"/>
      <c r="AM65"/>
      <c r="AN65"/>
      <c r="AO65"/>
      <c r="AP65" s="76" t="s">
        <v>136</v>
      </c>
    </row>
    <row r="66" spans="1:42" s="15" customFormat="1" ht="13.5" customHeight="1">
      <c r="A66" s="15">
        <f t="shared" si="0"/>
        <v>63</v>
      </c>
      <c r="B66" s="74" t="s">
        <v>932</v>
      </c>
      <c r="C66" s="29" t="s">
        <v>392</v>
      </c>
      <c r="D66" s="29" t="s">
        <v>392</v>
      </c>
      <c r="E66" s="29" t="s">
        <v>204</v>
      </c>
      <c r="F66" s="29" t="s">
        <v>933</v>
      </c>
      <c r="G66" s="29" t="s">
        <v>2067</v>
      </c>
      <c r="H66" s="31"/>
      <c r="I66" s="31"/>
      <c r="J66" s="84" t="s">
        <v>934</v>
      </c>
      <c r="K66" s="125" t="s">
        <v>935</v>
      </c>
      <c r="L66" s="28" t="s">
        <v>163</v>
      </c>
      <c r="M66" s="63" t="s">
        <v>936</v>
      </c>
      <c r="N66" s="29" t="s">
        <v>937</v>
      </c>
      <c r="O66" s="39" t="s">
        <v>938</v>
      </c>
      <c r="P66" s="29" t="s">
        <v>939</v>
      </c>
      <c r="Q66" t="s">
        <v>32194</v>
      </c>
      <c r="R66" s="31"/>
      <c r="S66" s="31" t="s">
        <v>940</v>
      </c>
      <c r="T66" s="18" t="s">
        <v>941</v>
      </c>
      <c r="U66" s="26"/>
      <c r="V66" s="26"/>
      <c r="W66" s="26"/>
      <c r="X66" s="26"/>
      <c r="Y66" s="26"/>
      <c r="Z66" s="26"/>
      <c r="AA66" s="26"/>
      <c r="AB66" s="26"/>
      <c r="AC66" s="26"/>
      <c r="AD66" s="26"/>
      <c r="AE66" s="26"/>
      <c r="AF66" s="26"/>
      <c r="AG66" s="26"/>
      <c r="AH66" s="26"/>
      <c r="AI66" s="26"/>
      <c r="AJ66" s="26"/>
      <c r="AK66" s="26"/>
      <c r="AL66" s="26"/>
      <c r="AM66" s="26"/>
      <c r="AN66" s="26"/>
      <c r="AO66" s="26"/>
      <c r="AP66" s="76" t="s">
        <v>136</v>
      </c>
    </row>
    <row r="67" spans="1:42" s="15" customFormat="1" ht="13.5" customHeight="1">
      <c r="A67" s="15">
        <f t="shared" si="0"/>
        <v>64</v>
      </c>
      <c r="B67" s="29" t="s">
        <v>942</v>
      </c>
      <c r="C67" s="29" t="s">
        <v>392</v>
      </c>
      <c r="D67" s="29" t="s">
        <v>392</v>
      </c>
      <c r="E67" s="29" t="s">
        <v>204</v>
      </c>
      <c r="F67" s="29" t="s">
        <v>943</v>
      </c>
      <c r="G67" s="29" t="s">
        <v>2067</v>
      </c>
      <c r="H67" s="29" t="s">
        <v>944</v>
      </c>
      <c r="I67" s="29"/>
      <c r="J67" s="46" t="s">
        <v>945</v>
      </c>
      <c r="K67" s="125" t="s">
        <v>946</v>
      </c>
      <c r="L67" s="28" t="s">
        <v>163</v>
      </c>
      <c r="M67" s="77" t="s">
        <v>947</v>
      </c>
      <c r="N67" s="29" t="s">
        <v>948</v>
      </c>
      <c r="O67" s="39" t="s">
        <v>949</v>
      </c>
      <c r="P67" s="29" t="s">
        <v>950</v>
      </c>
      <c r="Q67" t="s">
        <v>32194</v>
      </c>
      <c r="R67" s="29"/>
      <c r="S67" s="29" t="s">
        <v>940</v>
      </c>
      <c r="T67"/>
      <c r="U67"/>
      <c r="V67"/>
      <c r="W67"/>
      <c r="X67"/>
      <c r="Y67"/>
      <c r="Z67"/>
      <c r="AA67"/>
      <c r="AB67"/>
      <c r="AC67"/>
      <c r="AD67"/>
      <c r="AE67"/>
      <c r="AF67"/>
      <c r="AG67"/>
      <c r="AH67"/>
      <c r="AI67"/>
      <c r="AJ67"/>
      <c r="AK67"/>
      <c r="AL67"/>
      <c r="AM67"/>
      <c r="AN67"/>
      <c r="AO67"/>
      <c r="AP67" s="76" t="s">
        <v>136</v>
      </c>
    </row>
    <row r="68" spans="1:42" s="15" customFormat="1" ht="13.5" customHeight="1">
      <c r="A68" s="15">
        <f t="shared" si="0"/>
        <v>65</v>
      </c>
      <c r="B68" s="27" t="s">
        <v>951</v>
      </c>
      <c r="C68" s="27"/>
      <c r="D68" s="27"/>
      <c r="E68" s="29" t="s">
        <v>205</v>
      </c>
      <c r="F68" s="29" t="s">
        <v>952</v>
      </c>
      <c r="G68" s="29" t="s">
        <v>129</v>
      </c>
      <c r="H68" s="29" t="s">
        <v>953</v>
      </c>
      <c r="I68" s="44" t="s">
        <v>954</v>
      </c>
      <c r="J68" s="71" t="s">
        <v>955</v>
      </c>
      <c r="K68" s="122" t="s">
        <v>956</v>
      </c>
      <c r="L68" s="28" t="s">
        <v>141</v>
      </c>
      <c r="M68" s="27" t="s">
        <v>957</v>
      </c>
      <c r="N68" s="27" t="s">
        <v>958</v>
      </c>
      <c r="O68" s="67" t="s">
        <v>959</v>
      </c>
      <c r="P68" s="27" t="s">
        <v>960</v>
      </c>
      <c r="Q68" t="s">
        <v>32194</v>
      </c>
      <c r="R68" s="45"/>
      <c r="S68" s="29" t="s">
        <v>152</v>
      </c>
      <c r="T68" s="15" t="s">
        <v>196</v>
      </c>
      <c r="U68" s="21"/>
      <c r="V68" s="15">
        <v>1</v>
      </c>
      <c r="X68" s="15" t="s">
        <v>961</v>
      </c>
      <c r="Y68" s="22"/>
      <c r="Z68" s="22"/>
      <c r="AA68" s="22"/>
      <c r="AB68" s="22"/>
      <c r="AP68" s="76" t="s">
        <v>136</v>
      </c>
    </row>
    <row r="69" spans="1:42" s="15" customFormat="1" ht="13.5" customHeight="1">
      <c r="A69" s="15">
        <f t="shared" ref="A69:A132" si="1">+A68+1</f>
        <v>66</v>
      </c>
      <c r="B69" s="82" t="s">
        <v>962</v>
      </c>
      <c r="C69" s="28" t="s">
        <v>392</v>
      </c>
      <c r="D69" s="28" t="s">
        <v>392</v>
      </c>
      <c r="E69" s="29" t="s">
        <v>205</v>
      </c>
      <c r="F69" t="s">
        <v>963</v>
      </c>
      <c r="G69" s="29" t="s">
        <v>489</v>
      </c>
      <c r="H69" s="29" t="s">
        <v>964</v>
      </c>
      <c r="I69" s="44">
        <v>936672490</v>
      </c>
      <c r="J69" s="29" t="s">
        <v>965</v>
      </c>
      <c r="K69" s="132" t="s">
        <v>966</v>
      </c>
      <c r="L69" s="27" t="s">
        <v>163</v>
      </c>
      <c r="M69" s="82" t="s">
        <v>967</v>
      </c>
      <c r="N69" s="27" t="s">
        <v>968</v>
      </c>
      <c r="O69" s="34" t="s">
        <v>969</v>
      </c>
      <c r="P69" s="27" t="s">
        <v>970</v>
      </c>
      <c r="Q69" t="s">
        <v>32195</v>
      </c>
      <c r="R69" s="45" t="s">
        <v>414</v>
      </c>
      <c r="S69" s="29" t="s">
        <v>431</v>
      </c>
      <c r="T69" s="15" t="s">
        <v>971</v>
      </c>
      <c r="U69" s="21">
        <v>5606724</v>
      </c>
      <c r="V69" s="15">
        <v>97</v>
      </c>
      <c r="W69" s="15">
        <v>6</v>
      </c>
      <c r="X69" s="15">
        <v>0.17349999999999999</v>
      </c>
      <c r="Y69" s="22">
        <v>934453400</v>
      </c>
      <c r="Z69" s="22">
        <v>695910231</v>
      </c>
      <c r="AA69" s="22">
        <v>687807258</v>
      </c>
      <c r="AB69" s="22">
        <v>686416311</v>
      </c>
      <c r="AC69" s="15" t="s">
        <v>972</v>
      </c>
      <c r="AD69" s="15" t="s">
        <v>417</v>
      </c>
      <c r="AE69" s="15" t="s">
        <v>417</v>
      </c>
      <c r="AF69" s="15" t="s">
        <v>417</v>
      </c>
      <c r="AG69" s="15" t="s">
        <v>93</v>
      </c>
      <c r="AH69" s="15" t="s">
        <v>418</v>
      </c>
      <c r="AI69" s="15" t="s">
        <v>419</v>
      </c>
      <c r="AJ69" s="15" t="s">
        <v>420</v>
      </c>
      <c r="AK69" s="15" t="s">
        <v>421</v>
      </c>
      <c r="AL69" s="15" t="s">
        <v>973</v>
      </c>
      <c r="AM69" s="15" t="s">
        <v>974</v>
      </c>
      <c r="AN69" s="15" t="s">
        <v>975</v>
      </c>
      <c r="AO69" s="15" t="s">
        <v>976</v>
      </c>
      <c r="AP69" s="76" t="s">
        <v>136</v>
      </c>
    </row>
    <row r="70" spans="1:42" s="15" customFormat="1" ht="14.15" customHeight="1">
      <c r="A70" s="15">
        <f t="shared" si="1"/>
        <v>67</v>
      </c>
      <c r="B70" s="28" t="s">
        <v>977</v>
      </c>
      <c r="C70" s="28"/>
      <c r="D70" s="29" t="s">
        <v>392</v>
      </c>
      <c r="E70" s="29" t="s">
        <v>205</v>
      </c>
      <c r="F70" s="29"/>
      <c r="G70" s="29" t="s">
        <v>489</v>
      </c>
      <c r="H70" s="29" t="s">
        <v>978</v>
      </c>
      <c r="I70" s="44">
        <v>942354160</v>
      </c>
      <c r="J70" s="29" t="s">
        <v>979</v>
      </c>
      <c r="K70" s="133"/>
      <c r="L70" s="28" t="s">
        <v>163</v>
      </c>
      <c r="M70" s="28" t="s">
        <v>980</v>
      </c>
      <c r="N70" s="28" t="s">
        <v>981</v>
      </c>
      <c r="O70" s="37" t="s">
        <v>982</v>
      </c>
      <c r="P70" s="28" t="s">
        <v>983</v>
      </c>
      <c r="Q70" t="s">
        <v>32194</v>
      </c>
      <c r="R70" s="45" t="s">
        <v>414</v>
      </c>
      <c r="S70" s="29" t="s">
        <v>984</v>
      </c>
      <c r="T70" s="15" t="s">
        <v>985</v>
      </c>
      <c r="U70" s="21">
        <v>1033509</v>
      </c>
      <c r="V70" s="15">
        <v>16</v>
      </c>
      <c r="W70" s="15">
        <v>3</v>
      </c>
      <c r="X70" s="15">
        <v>0.3911</v>
      </c>
      <c r="Y70" s="22">
        <v>942266407</v>
      </c>
      <c r="Z70" s="22">
        <v>942322243</v>
      </c>
      <c r="AA70" s="22">
        <v>942266406</v>
      </c>
      <c r="AB70" s="22">
        <v>942266340</v>
      </c>
      <c r="AC70" s="15" t="s">
        <v>986</v>
      </c>
      <c r="AD70" s="15" t="s">
        <v>417</v>
      </c>
      <c r="AE70" s="15" t="s">
        <v>417</v>
      </c>
      <c r="AF70" s="15" t="s">
        <v>417</v>
      </c>
      <c r="AG70" s="15" t="s">
        <v>93</v>
      </c>
      <c r="AH70" s="15" t="s">
        <v>418</v>
      </c>
      <c r="AI70" s="15" t="s">
        <v>419</v>
      </c>
      <c r="AJ70" s="15" t="s">
        <v>420</v>
      </c>
      <c r="AK70" s="15" t="s">
        <v>421</v>
      </c>
      <c r="AL70" s="15" t="s">
        <v>987</v>
      </c>
      <c r="AM70" s="15" t="s">
        <v>988</v>
      </c>
      <c r="AN70" s="15" t="s">
        <v>989</v>
      </c>
      <c r="AO70" s="15" t="s">
        <v>990</v>
      </c>
      <c r="AP70" s="76" t="s">
        <v>136</v>
      </c>
    </row>
    <row r="71" spans="1:42" s="15" customFormat="1" ht="13.5" customHeight="1">
      <c r="A71" s="15">
        <f t="shared" si="1"/>
        <v>68</v>
      </c>
      <c r="B71" s="28" t="s">
        <v>991</v>
      </c>
      <c r="C71" s="28"/>
      <c r="D71" s="29" t="s">
        <v>392</v>
      </c>
      <c r="E71" s="29" t="s">
        <v>205</v>
      </c>
      <c r="F71" s="29"/>
      <c r="G71" s="29" t="s">
        <v>489</v>
      </c>
      <c r="H71" s="29" t="s">
        <v>992</v>
      </c>
      <c r="I71" s="44">
        <v>917986705</v>
      </c>
      <c r="J71" s="29" t="s">
        <v>993</v>
      </c>
      <c r="K71" s="133"/>
      <c r="L71" s="28" t="s">
        <v>163</v>
      </c>
      <c r="M71" s="28" t="s">
        <v>994</v>
      </c>
      <c r="N71" s="28" t="s">
        <v>995</v>
      </c>
      <c r="O71" s="37" t="s">
        <v>996</v>
      </c>
      <c r="P71" s="28" t="s">
        <v>997</v>
      </c>
      <c r="Q71" t="s">
        <v>32195</v>
      </c>
      <c r="R71" s="45" t="s">
        <v>414</v>
      </c>
      <c r="S71" s="29" t="s">
        <v>152</v>
      </c>
      <c r="T71" s="15" t="s">
        <v>998</v>
      </c>
      <c r="U71" s="21">
        <v>1288078</v>
      </c>
      <c r="V71" s="15">
        <v>27</v>
      </c>
      <c r="W71" s="15">
        <v>1</v>
      </c>
      <c r="X71" s="15">
        <v>0.23200000000000001</v>
      </c>
      <c r="Y71" s="22">
        <v>915052019</v>
      </c>
      <c r="Z71" s="22"/>
      <c r="AA71" s="22"/>
      <c r="AB71" s="22"/>
      <c r="AC71" s="15" t="s">
        <v>999</v>
      </c>
      <c r="AD71" s="15" t="s">
        <v>1000</v>
      </c>
      <c r="AE71" s="15" t="s">
        <v>1001</v>
      </c>
      <c r="AF71" s="15" t="s">
        <v>1002</v>
      </c>
      <c r="AG71" s="15" t="s">
        <v>93</v>
      </c>
      <c r="AH71" s="15" t="s">
        <v>418</v>
      </c>
      <c r="AI71" s="15" t="s">
        <v>419</v>
      </c>
      <c r="AJ71" s="15" t="s">
        <v>420</v>
      </c>
      <c r="AK71" s="15" t="s">
        <v>421</v>
      </c>
      <c r="AP71" s="76" t="s">
        <v>136</v>
      </c>
    </row>
    <row r="72" spans="1:42" s="15" customFormat="1" ht="13.5" customHeight="1">
      <c r="A72" s="15">
        <f t="shared" si="1"/>
        <v>69</v>
      </c>
      <c r="B72" s="28" t="s">
        <v>1003</v>
      </c>
      <c r="C72" s="28"/>
      <c r="D72" s="29" t="s">
        <v>392</v>
      </c>
      <c r="E72" s="29" t="s">
        <v>202</v>
      </c>
      <c r="F72" s="29" t="s">
        <v>32184</v>
      </c>
      <c r="G72" s="29" t="s">
        <v>129</v>
      </c>
      <c r="H72" s="28"/>
      <c r="I72" s="29"/>
      <c r="J72" s="71" t="s">
        <v>1005</v>
      </c>
      <c r="K72" s="129" t="s">
        <v>1006</v>
      </c>
      <c r="L72" s="28" t="s">
        <v>141</v>
      </c>
      <c r="M72" s="28" t="s">
        <v>1007</v>
      </c>
      <c r="N72" s="28" t="s">
        <v>1008</v>
      </c>
      <c r="O72" s="37" t="s">
        <v>1009</v>
      </c>
      <c r="P72" s="28" t="s">
        <v>1010</v>
      </c>
      <c r="Q72" t="s">
        <v>32194</v>
      </c>
      <c r="R72" s="29"/>
      <c r="S72" s="29" t="s">
        <v>152</v>
      </c>
      <c r="AP72" s="76" t="s">
        <v>136</v>
      </c>
    </row>
    <row r="73" spans="1:42" s="15" customFormat="1" ht="13.5" customHeight="1">
      <c r="A73" s="15">
        <f t="shared" si="1"/>
        <v>70</v>
      </c>
      <c r="B73" s="28" t="s">
        <v>1011</v>
      </c>
      <c r="C73" s="28"/>
      <c r="D73" s="29" t="s">
        <v>446</v>
      </c>
      <c r="E73" s="29" t="s">
        <v>205</v>
      </c>
      <c r="F73" s="29" t="s">
        <v>1004</v>
      </c>
      <c r="G73" s="29" t="s">
        <v>129</v>
      </c>
      <c r="H73" s="31" t="s">
        <v>1012</v>
      </c>
      <c r="I73" s="32">
        <v>948290202</v>
      </c>
      <c r="J73" s="31" t="s">
        <v>1013</v>
      </c>
      <c r="K73" s="129" t="s">
        <v>1014</v>
      </c>
      <c r="L73" s="28" t="s">
        <v>163</v>
      </c>
      <c r="M73" s="28" t="s">
        <v>1015</v>
      </c>
      <c r="N73" s="28" t="s">
        <v>1016</v>
      </c>
      <c r="O73" s="68" t="s">
        <v>1017</v>
      </c>
      <c r="P73" s="28" t="s">
        <v>1018</v>
      </c>
      <c r="Q73" t="s">
        <v>32195</v>
      </c>
      <c r="R73" s="35" t="s">
        <v>414</v>
      </c>
      <c r="S73" s="31" t="s">
        <v>1019</v>
      </c>
      <c r="T73" s="18" t="s">
        <v>1020</v>
      </c>
      <c r="U73" s="19">
        <v>3591903</v>
      </c>
      <c r="V73" s="18">
        <v>55</v>
      </c>
      <c r="W73" s="18">
        <v>3</v>
      </c>
      <c r="X73" s="18">
        <v>0.32969999999999999</v>
      </c>
      <c r="Y73" s="20"/>
      <c r="Z73" s="20"/>
      <c r="AA73" s="20"/>
      <c r="AB73" s="20"/>
      <c r="AC73" s="18" t="s">
        <v>417</v>
      </c>
      <c r="AD73" s="18" t="s">
        <v>417</v>
      </c>
      <c r="AE73" s="18" t="s">
        <v>417</v>
      </c>
      <c r="AF73" s="18" t="s">
        <v>417</v>
      </c>
      <c r="AG73" s="18" t="s">
        <v>93</v>
      </c>
      <c r="AH73" s="18" t="s">
        <v>418</v>
      </c>
      <c r="AI73" s="18" t="s">
        <v>419</v>
      </c>
      <c r="AJ73" s="18" t="s">
        <v>420</v>
      </c>
      <c r="AK73" s="18" t="s">
        <v>421</v>
      </c>
      <c r="AL73" s="18" t="s">
        <v>1021</v>
      </c>
      <c r="AM73" s="18" t="s">
        <v>1022</v>
      </c>
      <c r="AN73" s="18" t="s">
        <v>1023</v>
      </c>
      <c r="AO73" s="18" t="s">
        <v>1024</v>
      </c>
      <c r="AP73" s="76" t="s">
        <v>136</v>
      </c>
    </row>
    <row r="74" spans="1:42" s="15" customFormat="1" ht="13.5" customHeight="1">
      <c r="A74" s="15">
        <f t="shared" si="1"/>
        <v>71</v>
      </c>
      <c r="B74" s="83" t="s">
        <v>1025</v>
      </c>
      <c r="E74" s="29" t="s">
        <v>202</v>
      </c>
      <c r="F74" t="s">
        <v>32337</v>
      </c>
      <c r="G74" s="29" t="s">
        <v>2067</v>
      </c>
      <c r="H74"/>
      <c r="I74" t="s">
        <v>32196</v>
      </c>
      <c r="J74" s="68" t="s">
        <v>1026</v>
      </c>
      <c r="K74" s="125" t="s">
        <v>1027</v>
      </c>
      <c r="L74" s="28" t="s">
        <v>133</v>
      </c>
      <c r="M74" s="83" t="s">
        <v>1028</v>
      </c>
      <c r="N74" s="79" t="s">
        <v>1029</v>
      </c>
      <c r="O74" s="68" t="s">
        <v>1030</v>
      </c>
      <c r="Q74" t="s">
        <v>32194</v>
      </c>
      <c r="R74"/>
      <c r="S74" s="29" t="s">
        <v>931</v>
      </c>
      <c r="T74"/>
      <c r="U74"/>
      <c r="V74"/>
      <c r="W74"/>
      <c r="X74"/>
      <c r="Y74"/>
      <c r="Z74"/>
      <c r="AA74"/>
      <c r="AB74"/>
      <c r="AC74"/>
      <c r="AD74"/>
      <c r="AE74"/>
      <c r="AF74"/>
      <c r="AG74"/>
      <c r="AH74"/>
      <c r="AI74"/>
      <c r="AJ74"/>
      <c r="AK74"/>
      <c r="AL74"/>
      <c r="AM74"/>
      <c r="AN74"/>
      <c r="AO74"/>
      <c r="AP74" s="76" t="s">
        <v>136</v>
      </c>
    </row>
    <row r="75" spans="1:42" s="15" customFormat="1" ht="13.5" customHeight="1">
      <c r="A75" s="15">
        <f t="shared" si="1"/>
        <v>72</v>
      </c>
      <c r="B75" s="83" t="s">
        <v>1031</v>
      </c>
      <c r="E75" s="29" t="s">
        <v>203</v>
      </c>
      <c r="F75" s="10" t="s">
        <v>32260</v>
      </c>
      <c r="G75" s="29" t="s">
        <v>138</v>
      </c>
      <c r="H75" s="26"/>
      <c r="I75" s="26"/>
      <c r="J75" s="73" t="s">
        <v>1032</v>
      </c>
      <c r="K75" s="125" t="s">
        <v>1033</v>
      </c>
      <c r="L75" s="27" t="s">
        <v>147</v>
      </c>
      <c r="M75" t="s">
        <v>1034</v>
      </c>
      <c r="O75" s="68" t="s">
        <v>1035</v>
      </c>
      <c r="Q75" t="s">
        <v>32194</v>
      </c>
      <c r="R75" s="26"/>
      <c r="S75" s="31" t="s">
        <v>1036</v>
      </c>
      <c r="T75" s="26"/>
      <c r="U75" s="26"/>
      <c r="V75" s="26"/>
      <c r="W75" s="26"/>
      <c r="X75" s="26"/>
      <c r="Y75" s="26"/>
      <c r="Z75" s="26"/>
      <c r="AA75" s="26"/>
      <c r="AB75" s="26"/>
      <c r="AC75" s="26"/>
      <c r="AD75" s="26"/>
      <c r="AE75" s="26"/>
      <c r="AF75" s="26"/>
      <c r="AG75" s="26"/>
      <c r="AH75" s="26"/>
      <c r="AI75" s="26"/>
      <c r="AJ75" s="26"/>
      <c r="AK75" s="26"/>
      <c r="AL75" s="26"/>
      <c r="AM75" s="26"/>
      <c r="AN75" s="26"/>
      <c r="AO75" s="26"/>
      <c r="AP75" s="76" t="s">
        <v>136</v>
      </c>
    </row>
    <row r="76" spans="1:42" s="15" customFormat="1" ht="13.5" customHeight="1">
      <c r="A76" s="15">
        <f t="shared" si="1"/>
        <v>73</v>
      </c>
      <c r="B76" s="27" t="s">
        <v>1037</v>
      </c>
      <c r="C76" s="27"/>
      <c r="D76" s="27"/>
      <c r="E76" s="29" t="s">
        <v>205</v>
      </c>
      <c r="F76" s="29" t="s">
        <v>1038</v>
      </c>
      <c r="G76" s="29" t="s">
        <v>437</v>
      </c>
      <c r="H76" s="31" t="s">
        <v>1039</v>
      </c>
      <c r="I76" s="32" t="s">
        <v>1040</v>
      </c>
      <c r="J76" s="86" t="s">
        <v>1041</v>
      </c>
      <c r="K76" s="122" t="s">
        <v>1042</v>
      </c>
      <c r="L76" s="28" t="s">
        <v>163</v>
      </c>
      <c r="M76" s="27" t="s">
        <v>1043</v>
      </c>
      <c r="N76" s="27" t="s">
        <v>193</v>
      </c>
      <c r="O76" s="27" t="s">
        <v>1044</v>
      </c>
      <c r="P76" s="27"/>
      <c r="Q76" t="s">
        <v>32194</v>
      </c>
      <c r="R76" s="35"/>
      <c r="S76" s="31" t="s">
        <v>152</v>
      </c>
      <c r="T76" s="18" t="s">
        <v>480</v>
      </c>
      <c r="U76" s="19"/>
      <c r="V76" s="18">
        <v>2</v>
      </c>
      <c r="W76" s="18"/>
      <c r="X76" s="18" t="s">
        <v>1045</v>
      </c>
      <c r="Y76" s="20"/>
      <c r="Z76" s="20"/>
      <c r="AA76" s="20"/>
      <c r="AB76" s="20"/>
      <c r="AC76" s="18"/>
      <c r="AD76" s="18"/>
      <c r="AE76" s="18"/>
      <c r="AF76" s="18"/>
      <c r="AG76" s="18"/>
      <c r="AH76" s="18"/>
      <c r="AI76" s="18"/>
      <c r="AJ76" s="18"/>
      <c r="AK76" s="18"/>
      <c r="AL76" s="18"/>
      <c r="AM76" s="18"/>
      <c r="AN76" s="18"/>
      <c r="AO76" s="18"/>
      <c r="AP76" s="76" t="s">
        <v>136</v>
      </c>
    </row>
    <row r="77" spans="1:42" s="15" customFormat="1" ht="13.5" customHeight="1">
      <c r="A77" s="15">
        <f t="shared" si="1"/>
        <v>74</v>
      </c>
      <c r="B77" s="27" t="s">
        <v>1046</v>
      </c>
      <c r="C77" s="27"/>
      <c r="D77" s="27"/>
      <c r="E77" s="29" t="s">
        <v>207</v>
      </c>
      <c r="F77" s="80" t="s">
        <v>1047</v>
      </c>
      <c r="G77" s="29" t="s">
        <v>1048</v>
      </c>
      <c r="H77" s="29"/>
      <c r="I77" s="44" t="s">
        <v>1049</v>
      </c>
      <c r="J77" s="71" t="s">
        <v>1050</v>
      </c>
      <c r="K77" s="122" t="s">
        <v>1051</v>
      </c>
      <c r="L77" s="27" t="s">
        <v>133</v>
      </c>
      <c r="M77" s="27" t="s">
        <v>1052</v>
      </c>
      <c r="N77" s="27" t="s">
        <v>958</v>
      </c>
      <c r="O77" s="67" t="s">
        <v>1053</v>
      </c>
      <c r="P77" s="27" t="s">
        <v>1054</v>
      </c>
      <c r="Q77" t="s">
        <v>32195</v>
      </c>
      <c r="R77" s="45"/>
      <c r="S77" s="29" t="s">
        <v>152</v>
      </c>
      <c r="T77" s="15" t="s">
        <v>153</v>
      </c>
      <c r="U77" s="21"/>
      <c r="V77" s="15">
        <v>8</v>
      </c>
      <c r="X77" s="15" t="s">
        <v>1055</v>
      </c>
      <c r="Y77" s="22"/>
      <c r="Z77" s="22"/>
      <c r="AA77" s="22"/>
      <c r="AB77" s="22"/>
      <c r="AP77" s="76" t="s">
        <v>136</v>
      </c>
    </row>
    <row r="78" spans="1:42" s="15" customFormat="1" ht="13.5" customHeight="1">
      <c r="A78" s="15">
        <f t="shared" si="1"/>
        <v>75</v>
      </c>
      <c r="B78" s="27" t="s">
        <v>1056</v>
      </c>
      <c r="C78" s="28" t="s">
        <v>392</v>
      </c>
      <c r="D78" s="28" t="s">
        <v>392</v>
      </c>
      <c r="E78" s="29" t="s">
        <v>205</v>
      </c>
      <c r="F78" s="30" t="s">
        <v>1057</v>
      </c>
      <c r="G78" s="29" t="s">
        <v>437</v>
      </c>
      <c r="H78" s="29" t="s">
        <v>1058</v>
      </c>
      <c r="I78" s="44">
        <v>943857150</v>
      </c>
      <c r="J78" s="46" t="s">
        <v>1059</v>
      </c>
      <c r="K78" s="132" t="s">
        <v>1060</v>
      </c>
      <c r="L78" s="28" t="s">
        <v>141</v>
      </c>
      <c r="M78" s="27" t="s">
        <v>1061</v>
      </c>
      <c r="N78" s="27" t="s">
        <v>1062</v>
      </c>
      <c r="O78" s="34" t="s">
        <v>1063</v>
      </c>
      <c r="P78" s="27" t="s">
        <v>1064</v>
      </c>
      <c r="Q78" t="s">
        <v>32194</v>
      </c>
      <c r="R78" s="45" t="s">
        <v>414</v>
      </c>
      <c r="S78" s="29" t="s">
        <v>1065</v>
      </c>
      <c r="T78" s="15" t="s">
        <v>1066</v>
      </c>
      <c r="U78" s="21">
        <v>734440</v>
      </c>
      <c r="V78" s="15">
        <v>14</v>
      </c>
      <c r="W78" s="15">
        <v>1</v>
      </c>
      <c r="X78" s="15">
        <v>0.184</v>
      </c>
      <c r="Y78" s="22">
        <v>943080088</v>
      </c>
      <c r="Z78" s="22">
        <v>943025100</v>
      </c>
      <c r="AA78" s="22">
        <v>943850874</v>
      </c>
      <c r="AB78" s="22">
        <v>943025101</v>
      </c>
      <c r="AC78" s="15" t="s">
        <v>417</v>
      </c>
      <c r="AD78" s="15" t="s">
        <v>417</v>
      </c>
      <c r="AE78" s="15" t="s">
        <v>417</v>
      </c>
      <c r="AF78" s="15" t="s">
        <v>417</v>
      </c>
      <c r="AG78" s="15" t="s">
        <v>93</v>
      </c>
      <c r="AH78" s="15" t="s">
        <v>418</v>
      </c>
      <c r="AI78" s="15" t="s">
        <v>419</v>
      </c>
      <c r="AJ78" s="15" t="s">
        <v>420</v>
      </c>
      <c r="AK78" s="15" t="s">
        <v>421</v>
      </c>
      <c r="AP78" s="76" t="s">
        <v>136</v>
      </c>
    </row>
    <row r="79" spans="1:42" s="15" customFormat="1" ht="13.5" customHeight="1">
      <c r="A79" s="15">
        <f t="shared" si="1"/>
        <v>76</v>
      </c>
      <c r="B79" s="29" t="s">
        <v>1067</v>
      </c>
      <c r="C79" s="29"/>
      <c r="D79" s="29"/>
      <c r="E79" s="29" t="s">
        <v>205</v>
      </c>
      <c r="F79" s="29" t="s">
        <v>1057</v>
      </c>
      <c r="G79" s="29" t="s">
        <v>437</v>
      </c>
      <c r="H79" s="33" t="s">
        <v>1068</v>
      </c>
      <c r="I79" s="33"/>
      <c r="J79" s="31"/>
      <c r="K79" s="125"/>
      <c r="L79" s="27" t="s">
        <v>133</v>
      </c>
      <c r="M79" t="s">
        <v>1069</v>
      </c>
      <c r="N79" s="29"/>
      <c r="O79" s="29"/>
      <c r="P79" s="29"/>
      <c r="Q79" t="s">
        <v>32195</v>
      </c>
      <c r="R79" s="31"/>
      <c r="S79" s="31"/>
      <c r="T79" s="18"/>
      <c r="U79" s="18"/>
      <c r="V79" s="18"/>
      <c r="W79" s="18"/>
      <c r="X79" s="18"/>
      <c r="Y79" s="18"/>
      <c r="Z79" s="18"/>
      <c r="AA79" s="18"/>
      <c r="AB79" s="18"/>
      <c r="AC79" s="18"/>
      <c r="AD79" s="18"/>
      <c r="AE79" s="18"/>
      <c r="AF79" s="18"/>
      <c r="AG79" s="18"/>
      <c r="AH79" s="18"/>
      <c r="AI79" s="18"/>
      <c r="AJ79" s="18"/>
      <c r="AK79" s="18"/>
      <c r="AL79" s="18"/>
      <c r="AM79" s="18"/>
      <c r="AN79" s="18"/>
      <c r="AO79" s="18"/>
      <c r="AP79" s="76" t="s">
        <v>136</v>
      </c>
    </row>
    <row r="80" spans="1:42" s="15" customFormat="1" ht="13.5" customHeight="1">
      <c r="A80" s="15">
        <f t="shared" si="1"/>
        <v>77</v>
      </c>
      <c r="B80" s="29" t="s">
        <v>1070</v>
      </c>
      <c r="C80" s="29"/>
      <c r="D80" s="29"/>
      <c r="E80" s="29" t="s">
        <v>205</v>
      </c>
      <c r="F80" s="29" t="s">
        <v>1057</v>
      </c>
      <c r="G80" s="29" t="s">
        <v>437</v>
      </c>
      <c r="H80" s="39" t="s">
        <v>1071</v>
      </c>
      <c r="I80" s="39" t="s">
        <v>1072</v>
      </c>
      <c r="J80" s="29"/>
      <c r="K80" s="125"/>
      <c r="L80" s="27" t="s">
        <v>133</v>
      </c>
      <c r="M80" t="s">
        <v>1073</v>
      </c>
      <c r="N80" s="29"/>
      <c r="O80" s="39" t="s">
        <v>1074</v>
      </c>
      <c r="P80" s="29"/>
      <c r="Q80" t="s">
        <v>32194</v>
      </c>
      <c r="R80" s="29"/>
      <c r="S80" s="29"/>
      <c r="AP80" s="76" t="s">
        <v>136</v>
      </c>
    </row>
    <row r="81" spans="1:42" s="15" customFormat="1" ht="13.5" customHeight="1">
      <c r="A81" s="15">
        <f t="shared" si="1"/>
        <v>78</v>
      </c>
      <c r="B81" s="29" t="s">
        <v>1075</v>
      </c>
      <c r="C81" s="29"/>
      <c r="D81" s="29"/>
      <c r="E81" s="29" t="s">
        <v>205</v>
      </c>
      <c r="F81" s="29" t="s">
        <v>1057</v>
      </c>
      <c r="G81" s="29" t="s">
        <v>437</v>
      </c>
      <c r="H81" s="46" t="s">
        <v>1076</v>
      </c>
      <c r="I81" s="65">
        <v>916868042</v>
      </c>
      <c r="J81" s="29"/>
      <c r="K81" s="125"/>
      <c r="L81" s="27" t="s">
        <v>133</v>
      </c>
      <c r="M81" t="s">
        <v>1077</v>
      </c>
      <c r="N81" s="29"/>
      <c r="O81" s="39" t="s">
        <v>1078</v>
      </c>
      <c r="P81" s="29"/>
      <c r="Q81" t="s">
        <v>32194</v>
      </c>
      <c r="R81" s="29"/>
      <c r="S81" s="29"/>
      <c r="AP81" s="76" t="s">
        <v>136</v>
      </c>
    </row>
    <row r="82" spans="1:42" s="15" customFormat="1" ht="13.5" customHeight="1">
      <c r="A82" s="15">
        <f t="shared" si="1"/>
        <v>79</v>
      </c>
      <c r="B82" s="29" t="s">
        <v>1079</v>
      </c>
      <c r="C82" s="29" t="s">
        <v>392</v>
      </c>
      <c r="D82" s="29" t="s">
        <v>392</v>
      </c>
      <c r="E82" s="29" t="s">
        <v>205</v>
      </c>
      <c r="F82" s="80">
        <v>45938</v>
      </c>
      <c r="G82" s="29" t="s">
        <v>129</v>
      </c>
      <c r="H82" s="29" t="s">
        <v>1080</v>
      </c>
      <c r="I82" s="29"/>
      <c r="J82" s="46" t="s">
        <v>1081</v>
      </c>
      <c r="K82" s="125" t="s">
        <v>1082</v>
      </c>
      <c r="L82" s="28" t="s">
        <v>163</v>
      </c>
      <c r="M82" s="63" t="s">
        <v>1083</v>
      </c>
      <c r="N82" s="29" t="s">
        <v>1084</v>
      </c>
      <c r="O82" s="39" t="s">
        <v>1085</v>
      </c>
      <c r="P82" s="29" t="s">
        <v>1086</v>
      </c>
      <c r="Q82" t="s">
        <v>32194</v>
      </c>
      <c r="R82" s="29"/>
      <c r="S82" s="29" t="s">
        <v>940</v>
      </c>
      <c r="T82" s="15" t="s">
        <v>971</v>
      </c>
      <c r="U82"/>
      <c r="V82"/>
      <c r="W82"/>
      <c r="X82"/>
      <c r="Y82"/>
      <c r="Z82"/>
      <c r="AA82"/>
      <c r="AB82"/>
      <c r="AC82"/>
      <c r="AD82"/>
      <c r="AE82"/>
      <c r="AF82"/>
      <c r="AG82"/>
      <c r="AH82"/>
      <c r="AI82"/>
      <c r="AJ82"/>
      <c r="AK82"/>
      <c r="AL82"/>
      <c r="AM82"/>
      <c r="AN82"/>
      <c r="AO82"/>
      <c r="AP82" s="76" t="s">
        <v>136</v>
      </c>
    </row>
    <row r="83" spans="1:42" s="15" customFormat="1" ht="13.5" customHeight="1">
      <c r="A83" s="15">
        <f t="shared" si="1"/>
        <v>80</v>
      </c>
      <c r="B83" s="29" t="s">
        <v>1087</v>
      </c>
      <c r="C83" s="29" t="s">
        <v>392</v>
      </c>
      <c r="D83" s="29" t="s">
        <v>392</v>
      </c>
      <c r="E83" s="29" t="s">
        <v>205</v>
      </c>
      <c r="F83" s="80">
        <v>45938</v>
      </c>
      <c r="G83" s="29" t="s">
        <v>650</v>
      </c>
      <c r="H83" s="29" t="s">
        <v>1088</v>
      </c>
      <c r="I83" s="29"/>
      <c r="J83" s="46" t="s">
        <v>1089</v>
      </c>
      <c r="K83" s="125">
        <v>936551449</v>
      </c>
      <c r="L83" s="28" t="s">
        <v>163</v>
      </c>
      <c r="M83" s="63" t="s">
        <v>1090</v>
      </c>
      <c r="N83" s="29" t="s">
        <v>1091</v>
      </c>
      <c r="O83" s="39" t="s">
        <v>1092</v>
      </c>
      <c r="P83" s="29" t="s">
        <v>1093</v>
      </c>
      <c r="Q83" t="s">
        <v>32194</v>
      </c>
      <c r="R83" s="29"/>
      <c r="S83" s="29" t="s">
        <v>940</v>
      </c>
      <c r="T83" s="15" t="s">
        <v>1094</v>
      </c>
      <c r="U83"/>
      <c r="V83"/>
      <c r="W83"/>
      <c r="X83"/>
      <c r="Y83"/>
      <c r="Z83"/>
      <c r="AA83"/>
      <c r="AB83"/>
      <c r="AC83"/>
      <c r="AD83"/>
      <c r="AE83"/>
      <c r="AF83"/>
      <c r="AG83"/>
      <c r="AH83"/>
      <c r="AI83"/>
      <c r="AJ83"/>
      <c r="AK83"/>
      <c r="AL83"/>
      <c r="AM83"/>
      <c r="AN83"/>
      <c r="AO83"/>
      <c r="AP83" s="76" t="s">
        <v>136</v>
      </c>
    </row>
    <row r="84" spans="1:42" s="15" customFormat="1" ht="13.5" customHeight="1">
      <c r="A84" s="15">
        <f t="shared" si="1"/>
        <v>81</v>
      </c>
      <c r="B84" s="29" t="s">
        <v>1095</v>
      </c>
      <c r="C84" s="29" t="s">
        <v>392</v>
      </c>
      <c r="D84" s="29" t="s">
        <v>392</v>
      </c>
      <c r="E84" s="29" t="s">
        <v>205</v>
      </c>
      <c r="F84" s="80">
        <v>45938</v>
      </c>
      <c r="G84" s="29" t="s">
        <v>650</v>
      </c>
      <c r="H84" s="29" t="s">
        <v>1096</v>
      </c>
      <c r="I84" s="29"/>
      <c r="J84" s="46" t="s">
        <v>1097</v>
      </c>
      <c r="K84" s="125" t="s">
        <v>1098</v>
      </c>
      <c r="L84" s="28" t="s">
        <v>163</v>
      </c>
      <c r="M84" s="29" t="s">
        <v>1099</v>
      </c>
      <c r="N84" s="29" t="s">
        <v>1100</v>
      </c>
      <c r="O84" s="39" t="s">
        <v>1101</v>
      </c>
      <c r="P84" s="29" t="s">
        <v>1102</v>
      </c>
      <c r="Q84" t="s">
        <v>32194</v>
      </c>
      <c r="R84" s="29"/>
      <c r="S84" s="29" t="s">
        <v>940</v>
      </c>
      <c r="T84"/>
      <c r="U84"/>
      <c r="V84"/>
      <c r="W84"/>
      <c r="X84"/>
      <c r="Y84"/>
      <c r="Z84"/>
      <c r="AA84"/>
      <c r="AB84"/>
      <c r="AC84"/>
      <c r="AD84"/>
      <c r="AE84"/>
      <c r="AF84"/>
      <c r="AG84"/>
      <c r="AH84"/>
      <c r="AI84"/>
      <c r="AJ84"/>
      <c r="AK84"/>
      <c r="AL84"/>
      <c r="AM84"/>
      <c r="AN84"/>
      <c r="AO84"/>
      <c r="AP84" s="76" t="s">
        <v>136</v>
      </c>
    </row>
    <row r="85" spans="1:42" s="15" customFormat="1" ht="13.5" customHeight="1">
      <c r="A85" s="15">
        <f t="shared" si="1"/>
        <v>82</v>
      </c>
      <c r="B85" s="29" t="s">
        <v>1103</v>
      </c>
      <c r="C85" s="29" t="s">
        <v>392</v>
      </c>
      <c r="D85" s="29" t="s">
        <v>392</v>
      </c>
      <c r="E85" s="29" t="s">
        <v>205</v>
      </c>
      <c r="F85" s="80">
        <v>45938</v>
      </c>
      <c r="G85" s="29" t="s">
        <v>650</v>
      </c>
      <c r="H85" s="29" t="s">
        <v>1104</v>
      </c>
      <c r="I85" s="29"/>
      <c r="J85" s="46" t="s">
        <v>1105</v>
      </c>
      <c r="K85" s="125" t="s">
        <v>1106</v>
      </c>
      <c r="L85" s="28" t="s">
        <v>163</v>
      </c>
      <c r="M85" s="29" t="s">
        <v>1107</v>
      </c>
      <c r="N85" s="29" t="s">
        <v>1108</v>
      </c>
      <c r="O85" s="39" t="s">
        <v>1109</v>
      </c>
      <c r="P85" s="29" t="s">
        <v>1110</v>
      </c>
      <c r="Q85" t="s">
        <v>32195</v>
      </c>
      <c r="R85" s="29"/>
      <c r="S85" s="29" t="s">
        <v>940</v>
      </c>
      <c r="T85"/>
      <c r="U85"/>
      <c r="V85"/>
      <c r="W85"/>
      <c r="X85"/>
      <c r="Y85"/>
      <c r="Z85"/>
      <c r="AA85"/>
      <c r="AB85"/>
      <c r="AC85"/>
      <c r="AD85"/>
      <c r="AE85"/>
      <c r="AF85"/>
      <c r="AG85"/>
      <c r="AH85"/>
      <c r="AI85"/>
      <c r="AJ85"/>
      <c r="AK85"/>
      <c r="AL85"/>
      <c r="AM85"/>
      <c r="AN85"/>
      <c r="AO85"/>
      <c r="AP85" s="76" t="s">
        <v>136</v>
      </c>
    </row>
    <row r="86" spans="1:42" s="15" customFormat="1" ht="13.5" customHeight="1">
      <c r="A86" s="15">
        <f t="shared" si="1"/>
        <v>83</v>
      </c>
      <c r="B86" s="29" t="s">
        <v>1111</v>
      </c>
      <c r="C86" s="29" t="s">
        <v>392</v>
      </c>
      <c r="D86" s="29" t="s">
        <v>392</v>
      </c>
      <c r="E86" s="29" t="s">
        <v>205</v>
      </c>
      <c r="F86" s="80">
        <v>45938</v>
      </c>
      <c r="G86" s="29" t="s">
        <v>650</v>
      </c>
      <c r="H86" s="29"/>
      <c r="I86" s="29"/>
      <c r="J86" s="46" t="s">
        <v>1112</v>
      </c>
      <c r="K86" s="125" t="s">
        <v>1113</v>
      </c>
      <c r="L86" s="27" t="s">
        <v>147</v>
      </c>
      <c r="M86" s="29" t="s">
        <v>1114</v>
      </c>
      <c r="N86" s="29" t="s">
        <v>1115</v>
      </c>
      <c r="O86" s="39" t="s">
        <v>1116</v>
      </c>
      <c r="P86" s="29" t="s">
        <v>1117</v>
      </c>
      <c r="Q86" t="s">
        <v>32195</v>
      </c>
      <c r="R86" s="29"/>
      <c r="S86" s="29" t="s">
        <v>1118</v>
      </c>
      <c r="T86"/>
      <c r="U86"/>
      <c r="V86"/>
      <c r="W86"/>
      <c r="X86"/>
      <c r="Y86"/>
      <c r="Z86"/>
      <c r="AA86"/>
      <c r="AB86"/>
      <c r="AC86"/>
      <c r="AD86"/>
      <c r="AE86"/>
      <c r="AF86"/>
      <c r="AG86"/>
      <c r="AH86"/>
      <c r="AI86"/>
      <c r="AJ86"/>
      <c r="AK86"/>
      <c r="AL86"/>
      <c r="AM86"/>
      <c r="AN86"/>
      <c r="AO86"/>
      <c r="AP86" s="76" t="s">
        <v>136</v>
      </c>
    </row>
    <row r="87" spans="1:42" s="15" customFormat="1" ht="13.5" customHeight="1">
      <c r="A87" s="15">
        <f t="shared" si="1"/>
        <v>84</v>
      </c>
      <c r="B87" s="83" t="s">
        <v>1119</v>
      </c>
      <c r="C87" s="29" t="s">
        <v>392</v>
      </c>
      <c r="D87" s="29" t="s">
        <v>392</v>
      </c>
      <c r="E87" s="29" t="s">
        <v>205</v>
      </c>
      <c r="F87" s="102" t="s">
        <v>1120</v>
      </c>
      <c r="G87" s="29" t="s">
        <v>489</v>
      </c>
      <c r="H87" s="31" t="s">
        <v>1121</v>
      </c>
      <c r="I87" s="31"/>
      <c r="J87" s="73" t="s">
        <v>1122</v>
      </c>
      <c r="K87" s="125" t="s">
        <v>1123</v>
      </c>
      <c r="L87" s="28" t="s">
        <v>163</v>
      </c>
      <c r="M87" t="s">
        <v>1124</v>
      </c>
      <c r="N87" s="29" t="s">
        <v>1125</v>
      </c>
      <c r="O87" s="39" t="s">
        <v>1126</v>
      </c>
      <c r="P87" s="29" t="s">
        <v>1127</v>
      </c>
      <c r="Q87" t="s">
        <v>32195</v>
      </c>
      <c r="R87" s="31"/>
      <c r="S87" s="31" t="s">
        <v>1118</v>
      </c>
      <c r="T87" s="26"/>
      <c r="U87" s="26"/>
      <c r="V87" s="26"/>
      <c r="W87" s="26"/>
      <c r="X87" s="26"/>
      <c r="Y87" s="26"/>
      <c r="Z87" s="26"/>
      <c r="AA87" s="26"/>
      <c r="AB87" s="26"/>
      <c r="AC87" s="26"/>
      <c r="AD87" s="26"/>
      <c r="AE87" s="26"/>
      <c r="AF87" s="26"/>
      <c r="AG87" s="26"/>
      <c r="AH87" s="26"/>
      <c r="AI87" s="26"/>
      <c r="AJ87" s="26"/>
      <c r="AK87" s="26"/>
      <c r="AL87" s="26"/>
      <c r="AM87" s="26"/>
      <c r="AN87" s="26"/>
      <c r="AO87" s="26"/>
      <c r="AP87" s="76" t="s">
        <v>136</v>
      </c>
    </row>
    <row r="88" spans="1:42" s="15" customFormat="1" ht="13.5" customHeight="1">
      <c r="A88" s="15">
        <f t="shared" si="1"/>
        <v>85</v>
      </c>
      <c r="B88" s="82" t="s">
        <v>361</v>
      </c>
      <c r="C88" s="27"/>
      <c r="D88" s="27"/>
      <c r="E88" s="29" t="s">
        <v>209</v>
      </c>
      <c r="F88" t="s">
        <v>1128</v>
      </c>
      <c r="G88" s="29" t="s">
        <v>129</v>
      </c>
      <c r="H88" s="29" t="s">
        <v>1129</v>
      </c>
      <c r="I88" s="273" t="s">
        <v>1130</v>
      </c>
      <c r="J88" s="68" t="s">
        <v>1131</v>
      </c>
      <c r="K88" s="122" t="s">
        <v>1132</v>
      </c>
      <c r="L88" s="28" t="s">
        <v>163</v>
      </c>
      <c r="M88" s="82" t="s">
        <v>1133</v>
      </c>
      <c r="N88" s="27" t="s">
        <v>193</v>
      </c>
      <c r="O88" s="67" t="s">
        <v>1134</v>
      </c>
      <c r="P88" s="27" t="s">
        <v>1135</v>
      </c>
      <c r="Q88" t="s">
        <v>32194</v>
      </c>
      <c r="R88" s="45"/>
      <c r="S88" s="29" t="s">
        <v>152</v>
      </c>
      <c r="T88" s="15" t="s">
        <v>196</v>
      </c>
      <c r="U88" s="21"/>
      <c r="V88" s="15">
        <v>4</v>
      </c>
      <c r="X88" s="15" t="s">
        <v>1136</v>
      </c>
      <c r="Y88" s="22"/>
      <c r="Z88" s="22"/>
      <c r="AA88" s="22"/>
      <c r="AB88" s="22"/>
      <c r="AP88" s="76" t="s">
        <v>136</v>
      </c>
    </row>
    <row r="89" spans="1:42" s="15" customFormat="1" ht="13.5" customHeight="1">
      <c r="A89" s="15">
        <f t="shared" si="1"/>
        <v>86</v>
      </c>
      <c r="B89" s="28" t="s">
        <v>1137</v>
      </c>
      <c r="C89" s="28"/>
      <c r="D89" s="29" t="s">
        <v>392</v>
      </c>
      <c r="E89" s="29" t="s">
        <v>205</v>
      </c>
      <c r="F89" s="29"/>
      <c r="G89" s="29" t="s">
        <v>199</v>
      </c>
      <c r="H89" s="29" t="s">
        <v>1138</v>
      </c>
      <c r="I89" s="44" t="s">
        <v>1139</v>
      </c>
      <c r="J89" s="29" t="s">
        <v>1140</v>
      </c>
      <c r="K89" s="135" t="s">
        <v>1139</v>
      </c>
      <c r="L89" s="28" t="s">
        <v>133</v>
      </c>
      <c r="M89" s="28" t="s">
        <v>1141</v>
      </c>
      <c r="N89" s="28" t="s">
        <v>1142</v>
      </c>
      <c r="O89" s="28" t="s">
        <v>397</v>
      </c>
      <c r="P89" s="28" t="s">
        <v>1143</v>
      </c>
      <c r="Q89" t="s">
        <v>32194</v>
      </c>
      <c r="R89" s="45" t="s">
        <v>414</v>
      </c>
      <c r="S89" s="29" t="s">
        <v>1144</v>
      </c>
      <c r="T89" s="15" t="s">
        <v>1145</v>
      </c>
      <c r="U89" s="21">
        <v>654690</v>
      </c>
      <c r="V89" s="15">
        <v>8</v>
      </c>
      <c r="W89" s="15">
        <v>2</v>
      </c>
      <c r="X89" s="15">
        <v>0.24329999999999999</v>
      </c>
      <c r="Y89" s="22">
        <v>965921636</v>
      </c>
      <c r="Z89" s="22"/>
      <c r="AA89" s="22"/>
      <c r="AB89" s="22"/>
      <c r="AC89" s="15" t="s">
        <v>1146</v>
      </c>
      <c r="AD89" s="15" t="s">
        <v>1147</v>
      </c>
      <c r="AE89" s="15" t="s">
        <v>1148</v>
      </c>
      <c r="AF89" s="15" t="s">
        <v>1149</v>
      </c>
      <c r="AG89" s="15" t="s">
        <v>93</v>
      </c>
      <c r="AH89" s="15" t="s">
        <v>418</v>
      </c>
      <c r="AI89" s="15" t="s">
        <v>419</v>
      </c>
      <c r="AJ89" s="15" t="s">
        <v>420</v>
      </c>
      <c r="AK89" s="15" t="s">
        <v>421</v>
      </c>
      <c r="AP89" s="76" t="s">
        <v>136</v>
      </c>
    </row>
    <row r="90" spans="1:42" s="15" customFormat="1" ht="13.5" customHeight="1">
      <c r="A90" s="15">
        <f t="shared" si="1"/>
        <v>87</v>
      </c>
      <c r="B90" s="29" t="s">
        <v>1150</v>
      </c>
      <c r="C90" s="29"/>
      <c r="D90" s="29"/>
      <c r="E90" s="29" t="s">
        <v>205</v>
      </c>
      <c r="F90" s="29"/>
      <c r="G90" s="29" t="s">
        <v>199</v>
      </c>
      <c r="H90" s="29"/>
      <c r="I90" s="29"/>
      <c r="J90" s="29"/>
      <c r="K90" s="125"/>
      <c r="L90" s="27" t="s">
        <v>363</v>
      </c>
      <c r="M90" s="29" t="s">
        <v>1151</v>
      </c>
      <c r="N90" s="29"/>
      <c r="O90" s="29"/>
      <c r="P90" s="29"/>
      <c r="Q90" t="s">
        <v>32194</v>
      </c>
      <c r="R90" s="29"/>
      <c r="S90" s="29"/>
      <c r="T90"/>
      <c r="U90"/>
      <c r="V90"/>
      <c r="W90"/>
      <c r="X90"/>
      <c r="Y90"/>
      <c r="Z90"/>
      <c r="AA90"/>
      <c r="AB90"/>
      <c r="AC90"/>
      <c r="AD90"/>
      <c r="AE90"/>
      <c r="AF90"/>
      <c r="AG90"/>
      <c r="AH90"/>
      <c r="AI90"/>
      <c r="AJ90"/>
      <c r="AK90"/>
      <c r="AL90"/>
      <c r="AM90"/>
      <c r="AN90"/>
      <c r="AO90"/>
      <c r="AP90" s="76" t="s">
        <v>136</v>
      </c>
    </row>
    <row r="91" spans="1:42" s="15" customFormat="1" ht="13.5" customHeight="1">
      <c r="A91" s="15">
        <f t="shared" si="1"/>
        <v>88</v>
      </c>
      <c r="B91" s="28" t="s">
        <v>1152</v>
      </c>
      <c r="C91" s="28"/>
      <c r="D91" s="29" t="s">
        <v>392</v>
      </c>
      <c r="E91" s="29" t="s">
        <v>205</v>
      </c>
      <c r="F91" s="29"/>
      <c r="G91" s="29" t="s">
        <v>199</v>
      </c>
      <c r="H91" s="29" t="s">
        <v>417</v>
      </c>
      <c r="I91" s="44">
        <v>911733880</v>
      </c>
      <c r="J91" s="29"/>
      <c r="K91" s="133"/>
      <c r="L91" s="28" t="s">
        <v>163</v>
      </c>
      <c r="M91" s="28" t="s">
        <v>1153</v>
      </c>
      <c r="N91" s="28" t="s">
        <v>1154</v>
      </c>
      <c r="O91" s="37" t="s">
        <v>1155</v>
      </c>
      <c r="P91" s="28" t="s">
        <v>1156</v>
      </c>
      <c r="Q91" t="s">
        <v>32194</v>
      </c>
      <c r="R91" s="45" t="s">
        <v>414</v>
      </c>
      <c r="S91" s="29" t="s">
        <v>152</v>
      </c>
      <c r="T91" s="15" t="s">
        <v>1157</v>
      </c>
      <c r="U91" s="21">
        <v>460336</v>
      </c>
      <c r="V91" s="15">
        <v>6</v>
      </c>
      <c r="W91" s="15">
        <v>1</v>
      </c>
      <c r="X91" s="15">
        <v>3.73E-2</v>
      </c>
      <c r="Y91" s="22">
        <v>678433022</v>
      </c>
      <c r="Z91" s="22">
        <v>600571845</v>
      </c>
      <c r="AA91" s="22"/>
      <c r="AB91" s="22"/>
      <c r="AC91" s="15" t="s">
        <v>417</v>
      </c>
      <c r="AD91" s="15" t="s">
        <v>417</v>
      </c>
      <c r="AE91" s="15" t="s">
        <v>417</v>
      </c>
      <c r="AF91" s="15" t="s">
        <v>417</v>
      </c>
      <c r="AG91" s="15" t="s">
        <v>417</v>
      </c>
      <c r="AH91" s="15" t="s">
        <v>417</v>
      </c>
      <c r="AI91" s="15" t="s">
        <v>417</v>
      </c>
      <c r="AJ91" s="15" t="s">
        <v>417</v>
      </c>
      <c r="AK91" s="15" t="s">
        <v>417</v>
      </c>
      <c r="AP91" t="s">
        <v>762</v>
      </c>
    </row>
    <row r="92" spans="1:42" s="15" customFormat="1" ht="13.5" customHeight="1">
      <c r="A92" s="15">
        <f t="shared" si="1"/>
        <v>89</v>
      </c>
      <c r="B92" s="28" t="s">
        <v>1158</v>
      </c>
      <c r="C92" s="28"/>
      <c r="D92" s="29" t="s">
        <v>392</v>
      </c>
      <c r="E92" s="29" t="s">
        <v>205</v>
      </c>
      <c r="F92" s="29"/>
      <c r="G92" s="29" t="s">
        <v>199</v>
      </c>
      <c r="H92" s="31" t="s">
        <v>1159</v>
      </c>
      <c r="I92" s="32">
        <v>922102113</v>
      </c>
      <c r="J92" s="31"/>
      <c r="K92" s="133"/>
      <c r="L92" s="28" t="s">
        <v>191</v>
      </c>
      <c r="M92" s="28" t="s">
        <v>1160</v>
      </c>
      <c r="N92" s="28" t="s">
        <v>1161</v>
      </c>
      <c r="O92" s="37" t="s">
        <v>1162</v>
      </c>
      <c r="P92" s="28" t="s">
        <v>1163</v>
      </c>
      <c r="Q92" t="s">
        <v>32195</v>
      </c>
      <c r="R92" s="35" t="s">
        <v>414</v>
      </c>
      <c r="S92" s="31" t="s">
        <v>769</v>
      </c>
      <c r="T92" s="18" t="s">
        <v>1164</v>
      </c>
      <c r="U92" s="19">
        <v>389953</v>
      </c>
      <c r="V92" s="18">
        <v>1</v>
      </c>
      <c r="W92" s="18">
        <v>2</v>
      </c>
      <c r="X92" s="18">
        <v>0.28320000000000001</v>
      </c>
      <c r="Y92" s="20">
        <v>922394415</v>
      </c>
      <c r="Z92" s="20"/>
      <c r="AA92" s="20"/>
      <c r="AB92" s="20"/>
      <c r="AC92" s="18" t="s">
        <v>1165</v>
      </c>
      <c r="AD92" s="18" t="s">
        <v>1166</v>
      </c>
      <c r="AE92" s="18" t="s">
        <v>417</v>
      </c>
      <c r="AF92" s="18" t="s">
        <v>417</v>
      </c>
      <c r="AG92" s="18" t="s">
        <v>93</v>
      </c>
      <c r="AH92" s="18" t="s">
        <v>418</v>
      </c>
      <c r="AI92" s="18" t="s">
        <v>419</v>
      </c>
      <c r="AJ92" s="18" t="s">
        <v>420</v>
      </c>
      <c r="AK92" s="18" t="s">
        <v>421</v>
      </c>
      <c r="AL92" s="18"/>
      <c r="AM92" s="18"/>
      <c r="AN92" s="18"/>
      <c r="AO92" s="18"/>
      <c r="AP92" s="76" t="s">
        <v>136</v>
      </c>
    </row>
    <row r="93" spans="1:42" s="15" customFormat="1" ht="13.5" customHeight="1">
      <c r="A93" s="15">
        <f t="shared" si="1"/>
        <v>90</v>
      </c>
      <c r="B93" s="28" t="s">
        <v>1167</v>
      </c>
      <c r="C93" s="28"/>
      <c r="D93" s="29" t="s">
        <v>392</v>
      </c>
      <c r="E93" s="29" t="s">
        <v>205</v>
      </c>
      <c r="F93" s="29"/>
      <c r="G93" s="29" t="s">
        <v>199</v>
      </c>
      <c r="H93" s="31"/>
      <c r="I93" s="31"/>
      <c r="J93" s="31"/>
      <c r="K93" s="133"/>
      <c r="L93" s="28" t="s">
        <v>133</v>
      </c>
      <c r="M93" s="28" t="s">
        <v>1168</v>
      </c>
      <c r="N93" s="28" t="s">
        <v>1169</v>
      </c>
      <c r="O93" s="37" t="s">
        <v>1170</v>
      </c>
      <c r="P93" s="28" t="s">
        <v>1171</v>
      </c>
      <c r="Q93" t="s">
        <v>32195</v>
      </c>
      <c r="R93" s="31"/>
      <c r="S93" s="31"/>
      <c r="T93" s="18"/>
      <c r="U93" s="18"/>
      <c r="V93" s="18"/>
      <c r="W93" s="18"/>
      <c r="X93" s="18"/>
      <c r="Y93" s="18"/>
      <c r="Z93" s="18"/>
      <c r="AA93" s="18"/>
      <c r="AB93" s="18"/>
      <c r="AC93" s="18"/>
      <c r="AD93" s="18"/>
      <c r="AE93" s="18"/>
      <c r="AF93" s="18"/>
      <c r="AG93" s="18"/>
      <c r="AH93" s="18"/>
      <c r="AI93" s="18"/>
      <c r="AJ93" s="18"/>
      <c r="AK93" s="18"/>
      <c r="AL93" s="18"/>
      <c r="AM93" s="18"/>
      <c r="AN93" s="18"/>
      <c r="AO93" s="18"/>
      <c r="AP93" s="76" t="s">
        <v>136</v>
      </c>
    </row>
    <row r="94" spans="1:42" s="15" customFormat="1" ht="13.5" customHeight="1">
      <c r="A94" s="15">
        <f t="shared" si="1"/>
        <v>91</v>
      </c>
      <c r="B94" s="28" t="s">
        <v>1172</v>
      </c>
      <c r="C94" s="28"/>
      <c r="D94" s="29" t="s">
        <v>392</v>
      </c>
      <c r="E94" s="29" t="s">
        <v>205</v>
      </c>
      <c r="F94" s="29"/>
      <c r="G94" s="29" t="s">
        <v>199</v>
      </c>
      <c r="H94" s="29" t="s">
        <v>1173</v>
      </c>
      <c r="I94" s="44">
        <v>981235313</v>
      </c>
      <c r="J94" s="29" t="s">
        <v>1174</v>
      </c>
      <c r="K94" s="133"/>
      <c r="L94" s="28" t="s">
        <v>141</v>
      </c>
      <c r="M94" s="28" t="s">
        <v>1175</v>
      </c>
      <c r="N94" s="28" t="s">
        <v>1176</v>
      </c>
      <c r="O94" s="37" t="s">
        <v>1177</v>
      </c>
      <c r="P94" s="28" t="s">
        <v>1178</v>
      </c>
      <c r="Q94" t="s">
        <v>32194</v>
      </c>
      <c r="R94" s="45" t="s">
        <v>414</v>
      </c>
      <c r="S94" s="29" t="s">
        <v>931</v>
      </c>
      <c r="T94" s="15" t="s">
        <v>1179</v>
      </c>
      <c r="U94" s="21">
        <v>3211075</v>
      </c>
      <c r="V94" s="15">
        <v>30</v>
      </c>
      <c r="W94" s="15">
        <v>1</v>
      </c>
      <c r="X94" s="15">
        <v>0.28170000000000001</v>
      </c>
      <c r="Y94" s="22">
        <v>981168070</v>
      </c>
      <c r="Z94" s="22"/>
      <c r="AA94" s="22"/>
      <c r="AB94" s="22"/>
      <c r="AC94" s="15" t="s">
        <v>417</v>
      </c>
      <c r="AD94" s="15" t="s">
        <v>417</v>
      </c>
      <c r="AE94" s="15" t="s">
        <v>417</v>
      </c>
      <c r="AF94" s="15" t="s">
        <v>417</v>
      </c>
      <c r="AG94" s="15" t="s">
        <v>93</v>
      </c>
      <c r="AH94" s="15" t="s">
        <v>418</v>
      </c>
      <c r="AI94" s="15" t="s">
        <v>419</v>
      </c>
      <c r="AJ94" s="15" t="s">
        <v>420</v>
      </c>
      <c r="AK94" s="15" t="s">
        <v>421</v>
      </c>
      <c r="AP94" s="76" t="s">
        <v>136</v>
      </c>
    </row>
    <row r="95" spans="1:42" s="15" customFormat="1" ht="13.5" customHeight="1">
      <c r="A95" s="15">
        <f t="shared" si="1"/>
        <v>92</v>
      </c>
      <c r="B95" s="28" t="s">
        <v>1180</v>
      </c>
      <c r="C95" s="28"/>
      <c r="D95" s="29" t="s">
        <v>392</v>
      </c>
      <c r="E95" s="29" t="s">
        <v>205</v>
      </c>
      <c r="F95" s="29"/>
      <c r="G95" s="29" t="s">
        <v>199</v>
      </c>
      <c r="H95" s="29" t="s">
        <v>1181</v>
      </c>
      <c r="I95" s="44">
        <v>932805333</v>
      </c>
      <c r="J95" s="29"/>
      <c r="K95" s="133"/>
      <c r="L95" s="28" t="s">
        <v>141</v>
      </c>
      <c r="M95" s="28" t="s">
        <v>1182</v>
      </c>
      <c r="N95" s="28" t="s">
        <v>1183</v>
      </c>
      <c r="O95" s="37" t="s">
        <v>1184</v>
      </c>
      <c r="P95" s="28" t="s">
        <v>1185</v>
      </c>
      <c r="Q95" t="s">
        <v>32194</v>
      </c>
      <c r="R95" s="45" t="s">
        <v>414</v>
      </c>
      <c r="S95" s="29" t="s">
        <v>431</v>
      </c>
      <c r="T95" s="15" t="s">
        <v>1186</v>
      </c>
      <c r="U95" s="21">
        <v>1020113</v>
      </c>
      <c r="V95" s="15">
        <v>7</v>
      </c>
      <c r="W95" s="15">
        <v>2</v>
      </c>
      <c r="X95" s="15">
        <v>0.28060000000000002</v>
      </c>
      <c r="Y95" s="22">
        <v>630963290</v>
      </c>
      <c r="Z95" s="22"/>
      <c r="AA95" s="22"/>
      <c r="AB95" s="22"/>
      <c r="AC95" s="15" t="s">
        <v>1187</v>
      </c>
      <c r="AD95" s="15" t="s">
        <v>417</v>
      </c>
      <c r="AE95" s="15" t="s">
        <v>417</v>
      </c>
      <c r="AF95" s="15" t="s">
        <v>417</v>
      </c>
      <c r="AG95" s="15" t="s">
        <v>93</v>
      </c>
      <c r="AH95" s="15" t="s">
        <v>418</v>
      </c>
      <c r="AI95" s="15" t="s">
        <v>419</v>
      </c>
      <c r="AJ95" s="15" t="s">
        <v>420</v>
      </c>
      <c r="AK95" s="15" t="s">
        <v>421</v>
      </c>
      <c r="AP95" s="76" t="s">
        <v>136</v>
      </c>
    </row>
    <row r="96" spans="1:42" s="15" customFormat="1" ht="13.5" customHeight="1">
      <c r="A96" s="15">
        <f t="shared" si="1"/>
        <v>93</v>
      </c>
      <c r="B96" s="28" t="s">
        <v>1188</v>
      </c>
      <c r="C96" s="28"/>
      <c r="D96" s="29" t="s">
        <v>392</v>
      </c>
      <c r="E96" s="29" t="s">
        <v>205</v>
      </c>
      <c r="F96" s="29"/>
      <c r="G96" s="29" t="s">
        <v>199</v>
      </c>
      <c r="H96" s="29" t="s">
        <v>1189</v>
      </c>
      <c r="I96" s="44"/>
      <c r="J96" s="29"/>
      <c r="K96" s="133"/>
      <c r="L96" s="28" t="s">
        <v>141</v>
      </c>
      <c r="M96" s="28" t="s">
        <v>1190</v>
      </c>
      <c r="N96" s="28" t="s">
        <v>1191</v>
      </c>
      <c r="O96" s="37" t="s">
        <v>1192</v>
      </c>
      <c r="P96" s="28" t="s">
        <v>1193</v>
      </c>
      <c r="Q96" t="s">
        <v>32195</v>
      </c>
      <c r="R96" s="45" t="s">
        <v>414</v>
      </c>
      <c r="S96" s="29" t="s">
        <v>684</v>
      </c>
      <c r="T96" s="15" t="s">
        <v>1194</v>
      </c>
      <c r="U96" s="21">
        <v>1058734</v>
      </c>
      <c r="V96" s="15">
        <v>1</v>
      </c>
      <c r="W96" s="15">
        <v>1</v>
      </c>
      <c r="X96" s="15">
        <v>0.27950000000000003</v>
      </c>
      <c r="Y96" s="22"/>
      <c r="Z96" s="22"/>
      <c r="AA96" s="22"/>
      <c r="AB96" s="22"/>
      <c r="AC96" s="15" t="s">
        <v>1195</v>
      </c>
      <c r="AD96" s="15" t="s">
        <v>1196</v>
      </c>
      <c r="AE96" s="15" t="s">
        <v>1197</v>
      </c>
      <c r="AF96" s="15" t="s">
        <v>1198</v>
      </c>
      <c r="AG96" s="15" t="s">
        <v>93</v>
      </c>
      <c r="AH96" s="15" t="s">
        <v>418</v>
      </c>
      <c r="AI96" s="15" t="s">
        <v>419</v>
      </c>
      <c r="AJ96" s="15" t="s">
        <v>420</v>
      </c>
      <c r="AK96" s="15" t="s">
        <v>421</v>
      </c>
      <c r="AP96" s="76" t="s">
        <v>136</v>
      </c>
    </row>
    <row r="97" spans="1:42" s="15" customFormat="1" ht="13.5" customHeight="1">
      <c r="A97" s="15">
        <f t="shared" si="1"/>
        <v>94</v>
      </c>
      <c r="B97" s="28" t="s">
        <v>1199</v>
      </c>
      <c r="C97" s="28"/>
      <c r="D97" s="29" t="s">
        <v>392</v>
      </c>
      <c r="E97" s="29" t="s">
        <v>205</v>
      </c>
      <c r="F97" s="29"/>
      <c r="G97" s="29" t="s">
        <v>199</v>
      </c>
      <c r="H97" s="29" t="s">
        <v>1200</v>
      </c>
      <c r="I97" s="44">
        <v>918960075</v>
      </c>
      <c r="J97" s="29"/>
      <c r="K97" s="133"/>
      <c r="L97" s="28" t="s">
        <v>175</v>
      </c>
      <c r="M97" s="28" t="s">
        <v>1201</v>
      </c>
      <c r="N97" s="28" t="s">
        <v>1202</v>
      </c>
      <c r="O97" s="37" t="s">
        <v>1203</v>
      </c>
      <c r="P97" s="28" t="s">
        <v>1204</v>
      </c>
      <c r="Q97" t="s">
        <v>32195</v>
      </c>
      <c r="R97" s="45" t="s">
        <v>414</v>
      </c>
      <c r="S97" s="29" t="s">
        <v>152</v>
      </c>
      <c r="T97" s="15" t="s">
        <v>1205</v>
      </c>
      <c r="U97" s="21">
        <v>436819</v>
      </c>
      <c r="V97" s="15">
        <v>1</v>
      </c>
      <c r="W97" s="15">
        <v>1</v>
      </c>
      <c r="X97" s="15">
        <v>0.25990000000000002</v>
      </c>
      <c r="Y97" s="22"/>
      <c r="Z97" s="22"/>
      <c r="AA97" s="22"/>
      <c r="AB97" s="22"/>
      <c r="AC97" s="15" t="s">
        <v>1206</v>
      </c>
      <c r="AD97" s="15" t="s">
        <v>417</v>
      </c>
      <c r="AE97" s="15" t="s">
        <v>417</v>
      </c>
      <c r="AF97" s="15" t="s">
        <v>417</v>
      </c>
      <c r="AG97" s="15" t="s">
        <v>93</v>
      </c>
      <c r="AH97" s="15" t="s">
        <v>418</v>
      </c>
      <c r="AI97" s="15" t="s">
        <v>419</v>
      </c>
      <c r="AJ97" s="15" t="s">
        <v>420</v>
      </c>
      <c r="AK97" s="15" t="s">
        <v>421</v>
      </c>
      <c r="AP97" s="76" t="s">
        <v>136</v>
      </c>
    </row>
    <row r="98" spans="1:42" s="15" customFormat="1" ht="13.5" customHeight="1">
      <c r="A98" s="15">
        <f t="shared" si="1"/>
        <v>95</v>
      </c>
      <c r="B98" s="28" t="s">
        <v>1207</v>
      </c>
      <c r="C98" s="28"/>
      <c r="D98" s="29" t="s">
        <v>392</v>
      </c>
      <c r="E98" s="29" t="s">
        <v>205</v>
      </c>
      <c r="F98" s="29"/>
      <c r="G98" s="29" t="s">
        <v>199</v>
      </c>
      <c r="H98" s="29" t="s">
        <v>1208</v>
      </c>
      <c r="I98" s="44">
        <v>971861072</v>
      </c>
      <c r="J98" s="29" t="s">
        <v>1209</v>
      </c>
      <c r="K98" s="133"/>
      <c r="L98" s="27" t="s">
        <v>147</v>
      </c>
      <c r="M98" s="28" t="s">
        <v>1210</v>
      </c>
      <c r="N98" s="28" t="s">
        <v>1211</v>
      </c>
      <c r="O98" s="37" t="s">
        <v>1212</v>
      </c>
      <c r="P98" s="28" t="s">
        <v>1213</v>
      </c>
      <c r="Q98" t="s">
        <v>32194</v>
      </c>
      <c r="R98" s="45" t="s">
        <v>414</v>
      </c>
      <c r="S98" s="29" t="s">
        <v>497</v>
      </c>
      <c r="T98" s="15" t="s">
        <v>1214</v>
      </c>
      <c r="U98" s="21">
        <v>464703</v>
      </c>
      <c r="V98" s="15">
        <v>7</v>
      </c>
      <c r="W98" s="15">
        <v>2</v>
      </c>
      <c r="X98" s="15">
        <v>0.249</v>
      </c>
      <c r="Y98" s="22">
        <v>971860524</v>
      </c>
      <c r="Z98" s="22">
        <v>971860317</v>
      </c>
      <c r="AA98" s="22"/>
      <c r="AB98" s="22"/>
      <c r="AC98" s="15" t="s">
        <v>1215</v>
      </c>
      <c r="AD98" s="15" t="s">
        <v>417</v>
      </c>
      <c r="AE98" s="15" t="s">
        <v>417</v>
      </c>
      <c r="AF98" s="15" t="s">
        <v>417</v>
      </c>
      <c r="AG98" s="15" t="s">
        <v>93</v>
      </c>
      <c r="AH98" s="15" t="s">
        <v>418</v>
      </c>
      <c r="AI98" s="15" t="s">
        <v>419</v>
      </c>
      <c r="AJ98" s="15" t="s">
        <v>420</v>
      </c>
      <c r="AK98" s="15" t="s">
        <v>421</v>
      </c>
      <c r="AL98" s="15" t="s">
        <v>1216</v>
      </c>
      <c r="AM98" s="15" t="s">
        <v>1217</v>
      </c>
      <c r="AN98" s="15" t="s">
        <v>1218</v>
      </c>
      <c r="AP98" s="76" t="s">
        <v>136</v>
      </c>
    </row>
    <row r="99" spans="1:42" s="15" customFormat="1" ht="13.5" customHeight="1">
      <c r="A99" s="15">
        <f t="shared" si="1"/>
        <v>96</v>
      </c>
      <c r="B99" s="28" t="s">
        <v>1219</v>
      </c>
      <c r="C99" s="28"/>
      <c r="D99" s="29" t="s">
        <v>392</v>
      </c>
      <c r="E99" s="29" t="s">
        <v>205</v>
      </c>
      <c r="F99" s="29"/>
      <c r="G99" s="29" t="s">
        <v>199</v>
      </c>
      <c r="H99" s="31" t="s">
        <v>1220</v>
      </c>
      <c r="I99" s="32">
        <v>938513954</v>
      </c>
      <c r="J99" s="31" t="s">
        <v>1221</v>
      </c>
      <c r="K99" s="133"/>
      <c r="L99" s="28" t="s">
        <v>163</v>
      </c>
      <c r="M99" s="28" t="s">
        <v>1222</v>
      </c>
      <c r="N99" s="28" t="s">
        <v>1223</v>
      </c>
      <c r="O99" s="37" t="s">
        <v>1224</v>
      </c>
      <c r="P99" s="28" t="s">
        <v>1225</v>
      </c>
      <c r="Q99" t="s">
        <v>32194</v>
      </c>
      <c r="R99" s="35" t="s">
        <v>414</v>
      </c>
      <c r="S99" s="31" t="s">
        <v>431</v>
      </c>
      <c r="T99" s="18" t="s">
        <v>1226</v>
      </c>
      <c r="U99" s="19">
        <v>2140082</v>
      </c>
      <c r="V99" s="18">
        <v>11</v>
      </c>
      <c r="W99" s="18">
        <v>2</v>
      </c>
      <c r="X99" s="18">
        <v>0.24590000000000001</v>
      </c>
      <c r="Y99" s="20">
        <v>661931027</v>
      </c>
      <c r="Z99" s="20">
        <v>661358948</v>
      </c>
      <c r="AA99" s="20">
        <v>664359611</v>
      </c>
      <c r="AB99" s="20">
        <v>650090429</v>
      </c>
      <c r="AC99" s="18" t="s">
        <v>417</v>
      </c>
      <c r="AD99" s="18" t="s">
        <v>417</v>
      </c>
      <c r="AE99" s="18" t="s">
        <v>417</v>
      </c>
      <c r="AF99" s="18" t="s">
        <v>417</v>
      </c>
      <c r="AG99" s="18" t="s">
        <v>93</v>
      </c>
      <c r="AH99" s="18" t="s">
        <v>418</v>
      </c>
      <c r="AI99" s="18" t="s">
        <v>419</v>
      </c>
      <c r="AJ99" s="18" t="s">
        <v>420</v>
      </c>
      <c r="AK99" s="18" t="s">
        <v>421</v>
      </c>
      <c r="AL99" s="18"/>
      <c r="AM99" s="18"/>
      <c r="AN99" s="18"/>
      <c r="AO99" s="18"/>
      <c r="AP99" s="76" t="s">
        <v>136</v>
      </c>
    </row>
    <row r="100" spans="1:42" s="15" customFormat="1" ht="13.5" customHeight="1">
      <c r="A100" s="15">
        <f t="shared" si="1"/>
        <v>97</v>
      </c>
      <c r="B100" s="28" t="s">
        <v>1227</v>
      </c>
      <c r="C100" s="28"/>
      <c r="D100" s="29" t="s">
        <v>392</v>
      </c>
      <c r="E100" s="29" t="s">
        <v>205</v>
      </c>
      <c r="F100" s="29"/>
      <c r="G100" s="29" t="s">
        <v>199</v>
      </c>
      <c r="H100" s="31" t="s">
        <v>1228</v>
      </c>
      <c r="I100" s="32">
        <v>932656083</v>
      </c>
      <c r="J100" s="31" t="s">
        <v>1229</v>
      </c>
      <c r="K100" s="133"/>
      <c r="L100" s="28" t="s">
        <v>133</v>
      </c>
      <c r="M100" s="28" t="s">
        <v>1230</v>
      </c>
      <c r="N100" s="28" t="s">
        <v>1231</v>
      </c>
      <c r="O100" s="37" t="s">
        <v>1232</v>
      </c>
      <c r="P100" s="28" t="s">
        <v>1233</v>
      </c>
      <c r="Q100" t="s">
        <v>32194</v>
      </c>
      <c r="R100" s="35" t="s">
        <v>1234</v>
      </c>
      <c r="S100" s="31" t="s">
        <v>431</v>
      </c>
      <c r="T100" s="18" t="s">
        <v>1235</v>
      </c>
      <c r="U100" s="19">
        <v>389829</v>
      </c>
      <c r="V100" s="18">
        <v>4</v>
      </c>
      <c r="W100" s="18">
        <v>1</v>
      </c>
      <c r="X100" s="18">
        <v>0.2382</v>
      </c>
      <c r="Y100" s="20">
        <v>931256890</v>
      </c>
      <c r="Z100" s="20">
        <v>606540635</v>
      </c>
      <c r="AA100" s="20">
        <v>606540051</v>
      </c>
      <c r="AB100" s="20"/>
      <c r="AC100" s="18" t="s">
        <v>1236</v>
      </c>
      <c r="AD100" s="18" t="s">
        <v>1237</v>
      </c>
      <c r="AE100" s="18" t="s">
        <v>1238</v>
      </c>
      <c r="AF100" s="18" t="s">
        <v>417</v>
      </c>
      <c r="AG100" s="18" t="s">
        <v>93</v>
      </c>
      <c r="AH100" s="18" t="s">
        <v>418</v>
      </c>
      <c r="AI100" s="18" t="s">
        <v>419</v>
      </c>
      <c r="AJ100" s="18" t="s">
        <v>420</v>
      </c>
      <c r="AK100" s="18" t="s">
        <v>421</v>
      </c>
      <c r="AL100" s="18"/>
      <c r="AM100" s="18"/>
      <c r="AN100" s="18"/>
      <c r="AO100" s="18"/>
      <c r="AP100" s="76" t="s">
        <v>136</v>
      </c>
    </row>
    <row r="101" spans="1:42" s="15" customFormat="1" ht="14.15" customHeight="1">
      <c r="A101" s="15">
        <f t="shared" si="1"/>
        <v>98</v>
      </c>
      <c r="B101" s="28" t="s">
        <v>1239</v>
      </c>
      <c r="C101" s="28"/>
      <c r="D101" s="29" t="s">
        <v>392</v>
      </c>
      <c r="E101" s="29" t="s">
        <v>205</v>
      </c>
      <c r="F101" s="29"/>
      <c r="G101" s="29" t="s">
        <v>199</v>
      </c>
      <c r="H101" s="31" t="s">
        <v>1240</v>
      </c>
      <c r="I101" s="32"/>
      <c r="J101" s="31"/>
      <c r="K101" s="133"/>
      <c r="L101" s="28" t="s">
        <v>133</v>
      </c>
      <c r="M101" s="28" t="s">
        <v>1241</v>
      </c>
      <c r="N101" s="28" t="s">
        <v>1242</v>
      </c>
      <c r="O101" s="37" t="s">
        <v>1243</v>
      </c>
      <c r="P101" s="28" t="s">
        <v>1244</v>
      </c>
      <c r="Q101" t="s">
        <v>32195</v>
      </c>
      <c r="R101" s="35" t="s">
        <v>414</v>
      </c>
      <c r="S101" s="31" t="s">
        <v>1245</v>
      </c>
      <c r="T101" s="18" t="s">
        <v>1246</v>
      </c>
      <c r="U101" s="19">
        <v>1056593</v>
      </c>
      <c r="V101" s="18">
        <v>5</v>
      </c>
      <c r="W101" s="18">
        <v>1</v>
      </c>
      <c r="X101" s="18">
        <v>0.23760000000000001</v>
      </c>
      <c r="Y101" s="20"/>
      <c r="Z101" s="20"/>
      <c r="AA101" s="20"/>
      <c r="AB101" s="20"/>
      <c r="AC101" s="18" t="s">
        <v>1247</v>
      </c>
      <c r="AD101" s="18" t="s">
        <v>1248</v>
      </c>
      <c r="AE101" s="18" t="s">
        <v>417</v>
      </c>
      <c r="AF101" s="18" t="s">
        <v>417</v>
      </c>
      <c r="AG101" s="18" t="s">
        <v>93</v>
      </c>
      <c r="AH101" s="18" t="s">
        <v>418</v>
      </c>
      <c r="AI101" s="18" t="s">
        <v>419</v>
      </c>
      <c r="AJ101" s="18" t="s">
        <v>420</v>
      </c>
      <c r="AK101" s="18" t="s">
        <v>421</v>
      </c>
      <c r="AL101" s="18"/>
      <c r="AM101" s="18"/>
      <c r="AN101" s="18"/>
      <c r="AO101" s="18"/>
      <c r="AP101" s="76" t="s">
        <v>136</v>
      </c>
    </row>
    <row r="102" spans="1:42" s="15" customFormat="1" ht="13.5" customHeight="1">
      <c r="A102" s="15">
        <f t="shared" si="1"/>
        <v>99</v>
      </c>
      <c r="B102" s="28" t="s">
        <v>1249</v>
      </c>
      <c r="C102" s="28"/>
      <c r="D102" s="29" t="s">
        <v>392</v>
      </c>
      <c r="E102" s="29" t="s">
        <v>205</v>
      </c>
      <c r="F102" s="29"/>
      <c r="G102" s="29" t="s">
        <v>199</v>
      </c>
      <c r="H102" s="31" t="s">
        <v>1250</v>
      </c>
      <c r="I102" s="32">
        <v>937551659</v>
      </c>
      <c r="J102" s="31"/>
      <c r="K102" s="133"/>
      <c r="L102" s="28" t="s">
        <v>133</v>
      </c>
      <c r="M102" s="28" t="s">
        <v>1251</v>
      </c>
      <c r="N102" s="28" t="s">
        <v>1252</v>
      </c>
      <c r="O102" s="37" t="s">
        <v>1253</v>
      </c>
      <c r="P102" s="28" t="s">
        <v>1254</v>
      </c>
      <c r="Q102" t="s">
        <v>32194</v>
      </c>
      <c r="R102" s="35" t="s">
        <v>430</v>
      </c>
      <c r="S102" s="31" t="s">
        <v>431</v>
      </c>
      <c r="T102" s="18" t="s">
        <v>1255</v>
      </c>
      <c r="U102" s="19">
        <v>579639</v>
      </c>
      <c r="V102" s="18">
        <v>2</v>
      </c>
      <c r="W102" s="18">
        <v>1</v>
      </c>
      <c r="X102" s="18">
        <v>0.2374</v>
      </c>
      <c r="Y102" s="20">
        <v>937410141</v>
      </c>
      <c r="Z102" s="20">
        <v>625418068</v>
      </c>
      <c r="AA102" s="20">
        <v>605676490</v>
      </c>
      <c r="AB102" s="20">
        <v>625418067</v>
      </c>
      <c r="AC102" s="18" t="s">
        <v>1256</v>
      </c>
      <c r="AD102" s="18" t="s">
        <v>417</v>
      </c>
      <c r="AE102" s="18" t="s">
        <v>417</v>
      </c>
      <c r="AF102" s="18" t="s">
        <v>417</v>
      </c>
      <c r="AG102" s="18" t="s">
        <v>93</v>
      </c>
      <c r="AH102" s="18" t="s">
        <v>418</v>
      </c>
      <c r="AI102" s="18" t="s">
        <v>419</v>
      </c>
      <c r="AJ102" s="18" t="s">
        <v>420</v>
      </c>
      <c r="AK102" s="18" t="s">
        <v>421</v>
      </c>
      <c r="AL102" s="18"/>
      <c r="AM102" s="18"/>
      <c r="AN102" s="18"/>
      <c r="AO102" s="18"/>
      <c r="AP102" s="76" t="s">
        <v>136</v>
      </c>
    </row>
    <row r="103" spans="1:42" s="15" customFormat="1" ht="29.15" customHeight="1">
      <c r="A103" s="15">
        <f t="shared" si="1"/>
        <v>100</v>
      </c>
      <c r="B103" s="28" t="s">
        <v>1257</v>
      </c>
      <c r="C103" s="28"/>
      <c r="D103" s="29" t="s">
        <v>392</v>
      </c>
      <c r="E103" s="29" t="s">
        <v>205</v>
      </c>
      <c r="F103" s="29"/>
      <c r="G103" s="29" t="s">
        <v>199</v>
      </c>
      <c r="H103" s="31" t="s">
        <v>1258</v>
      </c>
      <c r="I103" s="32">
        <v>914443916</v>
      </c>
      <c r="J103" s="31" t="s">
        <v>1259</v>
      </c>
      <c r="K103" s="133"/>
      <c r="L103" s="28" t="s">
        <v>163</v>
      </c>
      <c r="M103" s="28" t="s">
        <v>1260</v>
      </c>
      <c r="N103" s="28" t="s">
        <v>1261</v>
      </c>
      <c r="O103" s="37" t="s">
        <v>1262</v>
      </c>
      <c r="P103" s="28" t="s">
        <v>1263</v>
      </c>
      <c r="Q103" t="s">
        <v>32194</v>
      </c>
      <c r="R103" s="35" t="s">
        <v>414</v>
      </c>
      <c r="S103" s="31" t="s">
        <v>152</v>
      </c>
      <c r="T103" s="18" t="s">
        <v>1264</v>
      </c>
      <c r="U103" s="19">
        <v>2408018</v>
      </c>
      <c r="V103" s="18">
        <v>28</v>
      </c>
      <c r="W103" s="18">
        <v>2</v>
      </c>
      <c r="X103" s="18">
        <v>0.2351</v>
      </c>
      <c r="Y103" s="20">
        <v>655733408</v>
      </c>
      <c r="Z103" s="20"/>
      <c r="AA103" s="20"/>
      <c r="AB103" s="20"/>
      <c r="AC103" s="18" t="s">
        <v>1265</v>
      </c>
      <c r="AD103" s="18" t="s">
        <v>1266</v>
      </c>
      <c r="AE103" s="18" t="s">
        <v>1267</v>
      </c>
      <c r="AF103" s="18" t="s">
        <v>417</v>
      </c>
      <c r="AG103" s="18" t="s">
        <v>93</v>
      </c>
      <c r="AH103" s="18" t="s">
        <v>418</v>
      </c>
      <c r="AI103" s="18" t="s">
        <v>419</v>
      </c>
      <c r="AJ103" s="18" t="s">
        <v>420</v>
      </c>
      <c r="AK103" s="18" t="s">
        <v>421</v>
      </c>
      <c r="AL103" s="18" t="s">
        <v>1268</v>
      </c>
      <c r="AM103" s="18"/>
      <c r="AN103" s="18"/>
      <c r="AO103" s="18"/>
      <c r="AP103" t="s">
        <v>762</v>
      </c>
    </row>
    <row r="104" spans="1:42" s="15" customFormat="1" ht="14.15" customHeight="1">
      <c r="A104" s="15">
        <f t="shared" si="1"/>
        <v>101</v>
      </c>
      <c r="B104" s="28" t="s">
        <v>1269</v>
      </c>
      <c r="C104" s="28"/>
      <c r="D104" s="29" t="s">
        <v>392</v>
      </c>
      <c r="E104" s="29" t="s">
        <v>205</v>
      </c>
      <c r="F104" s="29"/>
      <c r="G104" s="29" t="s">
        <v>199</v>
      </c>
      <c r="H104" s="31" t="s">
        <v>1270</v>
      </c>
      <c r="I104" s="32">
        <v>916848015</v>
      </c>
      <c r="J104" s="31" t="s">
        <v>1271</v>
      </c>
      <c r="K104" s="133"/>
      <c r="L104" s="28" t="s">
        <v>133</v>
      </c>
      <c r="M104" s="28" t="s">
        <v>1272</v>
      </c>
      <c r="N104" s="28" t="s">
        <v>1273</v>
      </c>
      <c r="O104" s="37" t="s">
        <v>1274</v>
      </c>
      <c r="P104" s="28" t="s">
        <v>1275</v>
      </c>
      <c r="Q104" t="s">
        <v>32194</v>
      </c>
      <c r="R104" s="35" t="s">
        <v>430</v>
      </c>
      <c r="S104" s="31" t="s">
        <v>152</v>
      </c>
      <c r="T104" s="18" t="s">
        <v>1276</v>
      </c>
      <c r="U104" s="19">
        <v>383633</v>
      </c>
      <c r="V104" s="18">
        <v>5</v>
      </c>
      <c r="W104" s="18">
        <v>2</v>
      </c>
      <c r="X104" s="18">
        <v>0.2283</v>
      </c>
      <c r="Y104" s="20">
        <v>916848971</v>
      </c>
      <c r="Z104" s="20">
        <v>916847920</v>
      </c>
      <c r="AA104" s="20">
        <v>696353141</v>
      </c>
      <c r="AB104" s="20">
        <v>654414594</v>
      </c>
      <c r="AC104" s="18" t="s">
        <v>1277</v>
      </c>
      <c r="AD104" s="18" t="s">
        <v>417</v>
      </c>
      <c r="AE104" s="18" t="s">
        <v>417</v>
      </c>
      <c r="AF104" s="18" t="s">
        <v>417</v>
      </c>
      <c r="AG104" s="18" t="s">
        <v>93</v>
      </c>
      <c r="AH104" s="18" t="s">
        <v>418</v>
      </c>
      <c r="AI104" s="18" t="s">
        <v>419</v>
      </c>
      <c r="AJ104" s="18" t="s">
        <v>420</v>
      </c>
      <c r="AK104" s="18" t="s">
        <v>421</v>
      </c>
      <c r="AL104" s="18" t="s">
        <v>1278</v>
      </c>
      <c r="AM104" s="18"/>
      <c r="AN104" s="18"/>
      <c r="AO104" s="18"/>
      <c r="AP104" t="s">
        <v>762</v>
      </c>
    </row>
    <row r="105" spans="1:42" s="15" customFormat="1" ht="14.15" customHeight="1">
      <c r="A105" s="15">
        <f t="shared" si="1"/>
        <v>102</v>
      </c>
      <c r="B105" s="28" t="s">
        <v>1279</v>
      </c>
      <c r="C105" s="28"/>
      <c r="D105" s="29" t="s">
        <v>392</v>
      </c>
      <c r="E105" s="29" t="s">
        <v>205</v>
      </c>
      <c r="F105" s="29"/>
      <c r="G105" s="29" t="s">
        <v>199</v>
      </c>
      <c r="H105" s="31" t="s">
        <v>1280</v>
      </c>
      <c r="I105" s="32">
        <v>976253400</v>
      </c>
      <c r="J105" s="31" t="s">
        <v>1281</v>
      </c>
      <c r="K105" s="133"/>
      <c r="L105" s="28" t="s">
        <v>163</v>
      </c>
      <c r="M105" s="28" t="s">
        <v>1282</v>
      </c>
      <c r="N105" s="28" t="s">
        <v>1283</v>
      </c>
      <c r="O105" s="37" t="s">
        <v>1284</v>
      </c>
      <c r="P105" s="28" t="s">
        <v>1285</v>
      </c>
      <c r="Q105" t="s">
        <v>32195</v>
      </c>
      <c r="R105" s="35" t="s">
        <v>414</v>
      </c>
      <c r="S105" s="31" t="s">
        <v>729</v>
      </c>
      <c r="T105" s="18" t="s">
        <v>1286</v>
      </c>
      <c r="U105" s="19">
        <v>6232510</v>
      </c>
      <c r="V105" s="18">
        <v>60</v>
      </c>
      <c r="W105" s="18">
        <v>3</v>
      </c>
      <c r="X105" s="18">
        <v>0.22789999999999999</v>
      </c>
      <c r="Y105" s="20">
        <v>913121720</v>
      </c>
      <c r="Z105" s="20">
        <v>944318067</v>
      </c>
      <c r="AA105" s="20">
        <v>876768266</v>
      </c>
      <c r="AB105" s="20">
        <v>876768531</v>
      </c>
      <c r="AC105" s="18" t="s">
        <v>417</v>
      </c>
      <c r="AD105" s="18" t="s">
        <v>417</v>
      </c>
      <c r="AE105" s="18" t="s">
        <v>417</v>
      </c>
      <c r="AF105" s="18" t="s">
        <v>417</v>
      </c>
      <c r="AG105" s="18" t="s">
        <v>93</v>
      </c>
      <c r="AH105" s="18" t="s">
        <v>418</v>
      </c>
      <c r="AI105" s="18" t="s">
        <v>419</v>
      </c>
      <c r="AJ105" s="18" t="s">
        <v>420</v>
      </c>
      <c r="AK105" s="18" t="s">
        <v>421</v>
      </c>
      <c r="AL105" s="18" t="s">
        <v>1287</v>
      </c>
      <c r="AM105" s="18" t="s">
        <v>1288</v>
      </c>
      <c r="AN105" s="18" t="s">
        <v>1289</v>
      </c>
      <c r="AO105" s="18" t="s">
        <v>1290</v>
      </c>
      <c r="AP105" s="76" t="s">
        <v>136</v>
      </c>
    </row>
    <row r="106" spans="1:42" s="15" customFormat="1" ht="13.5" customHeight="1">
      <c r="A106" s="15">
        <f t="shared" si="1"/>
        <v>103</v>
      </c>
      <c r="B106" s="28" t="s">
        <v>1291</v>
      </c>
      <c r="C106" s="28"/>
      <c r="D106" s="29" t="s">
        <v>392</v>
      </c>
      <c r="E106" s="29" t="s">
        <v>205</v>
      </c>
      <c r="F106" s="29"/>
      <c r="G106" s="29" t="s">
        <v>199</v>
      </c>
      <c r="H106" s="31" t="s">
        <v>1292</v>
      </c>
      <c r="I106" s="32">
        <v>957466909</v>
      </c>
      <c r="J106" s="31" t="s">
        <v>1293</v>
      </c>
      <c r="K106" s="133"/>
      <c r="L106" s="28" t="s">
        <v>163</v>
      </c>
      <c r="M106" s="28" t="s">
        <v>1294</v>
      </c>
      <c r="N106" s="28" t="s">
        <v>1295</v>
      </c>
      <c r="O106" s="37" t="s">
        <v>1296</v>
      </c>
      <c r="P106" s="28" t="s">
        <v>1297</v>
      </c>
      <c r="Q106" t="s">
        <v>32194</v>
      </c>
      <c r="R106" s="35" t="s">
        <v>414</v>
      </c>
      <c r="S106" s="31" t="s">
        <v>684</v>
      </c>
      <c r="T106" s="18" t="s">
        <v>1298</v>
      </c>
      <c r="U106" s="19">
        <v>1320913</v>
      </c>
      <c r="V106" s="18">
        <v>37</v>
      </c>
      <c r="W106" s="18">
        <v>2</v>
      </c>
      <c r="X106" s="18">
        <v>0.218</v>
      </c>
      <c r="Y106" s="20">
        <v>957463548</v>
      </c>
      <c r="Z106" s="20">
        <v>957463547</v>
      </c>
      <c r="AA106" s="20">
        <v>957463622</v>
      </c>
      <c r="AB106" s="20">
        <v>677400769</v>
      </c>
      <c r="AC106" s="18" t="s">
        <v>417</v>
      </c>
      <c r="AD106" s="18" t="s">
        <v>417</v>
      </c>
      <c r="AE106" s="18" t="s">
        <v>417</v>
      </c>
      <c r="AF106" s="18" t="s">
        <v>417</v>
      </c>
      <c r="AG106" s="18" t="s">
        <v>93</v>
      </c>
      <c r="AH106" s="18" t="s">
        <v>418</v>
      </c>
      <c r="AI106" s="18" t="s">
        <v>419</v>
      </c>
      <c r="AJ106" s="18" t="s">
        <v>420</v>
      </c>
      <c r="AK106" s="18" t="s">
        <v>421</v>
      </c>
      <c r="AL106" s="18" t="s">
        <v>1299</v>
      </c>
      <c r="AM106" s="18" t="s">
        <v>1300</v>
      </c>
      <c r="AN106" s="18" t="s">
        <v>1301</v>
      </c>
      <c r="AO106" s="18" t="s">
        <v>1302</v>
      </c>
      <c r="AP106" s="76" t="s">
        <v>136</v>
      </c>
    </row>
    <row r="107" spans="1:42" s="15" customFormat="1" ht="14.15" customHeight="1">
      <c r="A107" s="15">
        <f t="shared" si="1"/>
        <v>104</v>
      </c>
      <c r="B107" s="28" t="s">
        <v>1303</v>
      </c>
      <c r="C107" s="28"/>
      <c r="D107" s="29" t="s">
        <v>392</v>
      </c>
      <c r="E107" s="29" t="s">
        <v>205</v>
      </c>
      <c r="F107" s="29"/>
      <c r="G107" s="29" t="s">
        <v>199</v>
      </c>
      <c r="H107" s="31" t="s">
        <v>1304</v>
      </c>
      <c r="I107" s="32">
        <v>943748105</v>
      </c>
      <c r="J107" s="31" t="s">
        <v>1305</v>
      </c>
      <c r="K107" s="133"/>
      <c r="L107" s="28" t="s">
        <v>163</v>
      </c>
      <c r="M107" s="28" t="s">
        <v>1306</v>
      </c>
      <c r="N107" s="28" t="s">
        <v>1307</v>
      </c>
      <c r="O107" s="37" t="s">
        <v>1308</v>
      </c>
      <c r="P107" s="28" t="s">
        <v>1309</v>
      </c>
      <c r="Q107" t="s">
        <v>32195</v>
      </c>
      <c r="R107" s="35" t="s">
        <v>414</v>
      </c>
      <c r="S107" s="31" t="s">
        <v>1065</v>
      </c>
      <c r="T107" s="18" t="s">
        <v>1310</v>
      </c>
      <c r="U107" s="19">
        <v>519336</v>
      </c>
      <c r="V107" s="18">
        <v>1</v>
      </c>
      <c r="W107" s="18">
        <v>1</v>
      </c>
      <c r="X107" s="18">
        <v>0.21740000000000001</v>
      </c>
      <c r="Y107" s="20">
        <v>943748228</v>
      </c>
      <c r="Z107" s="20">
        <v>605772094</v>
      </c>
      <c r="AA107" s="20"/>
      <c r="AB107" s="20"/>
      <c r="AC107" s="18" t="s">
        <v>417</v>
      </c>
      <c r="AD107" s="18" t="s">
        <v>417</v>
      </c>
      <c r="AE107" s="18" t="s">
        <v>417</v>
      </c>
      <c r="AF107" s="18" t="s">
        <v>417</v>
      </c>
      <c r="AG107" s="18" t="s">
        <v>93</v>
      </c>
      <c r="AH107" s="18" t="s">
        <v>418</v>
      </c>
      <c r="AI107" s="18" t="s">
        <v>419</v>
      </c>
      <c r="AJ107" s="18" t="s">
        <v>420</v>
      </c>
      <c r="AK107" s="18" t="s">
        <v>421</v>
      </c>
      <c r="AL107" s="18"/>
      <c r="AM107" s="18"/>
      <c r="AN107" s="18"/>
      <c r="AO107" s="18"/>
      <c r="AP107" s="76" t="s">
        <v>136</v>
      </c>
    </row>
    <row r="108" spans="1:42" s="15" customFormat="1" ht="13.5" customHeight="1">
      <c r="A108" s="15">
        <f t="shared" si="1"/>
        <v>105</v>
      </c>
      <c r="B108" s="28" t="s">
        <v>1311</v>
      </c>
      <c r="C108" s="28"/>
      <c r="D108" s="29" t="s">
        <v>392</v>
      </c>
      <c r="E108" s="29" t="s">
        <v>205</v>
      </c>
      <c r="F108" s="29"/>
      <c r="G108" s="29" t="s">
        <v>199</v>
      </c>
      <c r="H108" s="31" t="s">
        <v>1312</v>
      </c>
      <c r="I108" s="32">
        <v>981145034</v>
      </c>
      <c r="J108" s="31" t="s">
        <v>1313</v>
      </c>
      <c r="K108" s="133"/>
      <c r="L108" s="28" t="s">
        <v>141</v>
      </c>
      <c r="M108" s="28" t="s">
        <v>1314</v>
      </c>
      <c r="N108" s="28" t="s">
        <v>1315</v>
      </c>
      <c r="O108" s="37" t="s">
        <v>1316</v>
      </c>
      <c r="P108" s="28" t="s">
        <v>1317</v>
      </c>
      <c r="Q108" t="s">
        <v>32195</v>
      </c>
      <c r="R108" s="35" t="s">
        <v>414</v>
      </c>
      <c r="S108" s="31" t="s">
        <v>931</v>
      </c>
      <c r="T108" s="18" t="s">
        <v>1318</v>
      </c>
      <c r="U108" s="19">
        <v>2140542</v>
      </c>
      <c r="V108" s="18">
        <v>96</v>
      </c>
      <c r="W108" s="18">
        <v>3</v>
      </c>
      <c r="X108" s="18">
        <v>0.21629999999999999</v>
      </c>
      <c r="Y108" s="20"/>
      <c r="Z108" s="20"/>
      <c r="AA108" s="20"/>
      <c r="AB108" s="20"/>
      <c r="AC108" s="18" t="s">
        <v>1319</v>
      </c>
      <c r="AD108" s="18" t="s">
        <v>417</v>
      </c>
      <c r="AE108" s="18" t="s">
        <v>417</v>
      </c>
      <c r="AF108" s="18" t="s">
        <v>417</v>
      </c>
      <c r="AG108" s="18" t="s">
        <v>93</v>
      </c>
      <c r="AH108" s="18" t="s">
        <v>418</v>
      </c>
      <c r="AI108" s="18" t="s">
        <v>419</v>
      </c>
      <c r="AJ108" s="18" t="s">
        <v>420</v>
      </c>
      <c r="AK108" s="18" t="s">
        <v>421</v>
      </c>
      <c r="AL108" s="18" t="s">
        <v>1320</v>
      </c>
      <c r="AM108" s="18"/>
      <c r="AN108" s="18"/>
      <c r="AO108" s="18"/>
      <c r="AP108" s="76" t="s">
        <v>136</v>
      </c>
    </row>
    <row r="109" spans="1:42" s="15" customFormat="1" ht="13.5" customHeight="1">
      <c r="A109" s="15">
        <f t="shared" si="1"/>
        <v>106</v>
      </c>
      <c r="B109" s="28" t="s">
        <v>1321</v>
      </c>
      <c r="C109" s="28"/>
      <c r="D109" s="29" t="s">
        <v>392</v>
      </c>
      <c r="E109" s="29" t="s">
        <v>205</v>
      </c>
      <c r="F109" s="29"/>
      <c r="G109" s="29" t="s">
        <v>199</v>
      </c>
      <c r="H109" s="31" t="s">
        <v>1322</v>
      </c>
      <c r="I109" s="32">
        <v>966109970</v>
      </c>
      <c r="J109" s="31" t="s">
        <v>1323</v>
      </c>
      <c r="K109" s="133"/>
      <c r="L109" s="27" t="s">
        <v>147</v>
      </c>
      <c r="M109" s="28" t="s">
        <v>1324</v>
      </c>
      <c r="N109" s="28" t="s">
        <v>1325</v>
      </c>
      <c r="O109" s="37" t="s">
        <v>1326</v>
      </c>
      <c r="P109" s="28" t="s">
        <v>1327</v>
      </c>
      <c r="Q109" t="s">
        <v>32194</v>
      </c>
      <c r="R109" s="35" t="s">
        <v>430</v>
      </c>
      <c r="S109" s="31" t="s">
        <v>1328</v>
      </c>
      <c r="T109" s="18" t="s">
        <v>1329</v>
      </c>
      <c r="U109" s="19">
        <v>566666</v>
      </c>
      <c r="V109" s="18">
        <v>3</v>
      </c>
      <c r="W109" s="18">
        <v>2</v>
      </c>
      <c r="X109" s="18">
        <v>0.2142</v>
      </c>
      <c r="Y109" s="20">
        <v>965553412</v>
      </c>
      <c r="Z109" s="20">
        <v>966551427</v>
      </c>
      <c r="AA109" s="20">
        <v>965551412</v>
      </c>
      <c r="AB109" s="20"/>
      <c r="AC109" s="18" t="s">
        <v>1330</v>
      </c>
      <c r="AD109" s="18" t="s">
        <v>417</v>
      </c>
      <c r="AE109" s="18" t="s">
        <v>417</v>
      </c>
      <c r="AF109" s="18" t="s">
        <v>417</v>
      </c>
      <c r="AG109" s="18" t="s">
        <v>93</v>
      </c>
      <c r="AH109" s="18" t="s">
        <v>418</v>
      </c>
      <c r="AI109" s="18" t="s">
        <v>419</v>
      </c>
      <c r="AJ109" s="18" t="s">
        <v>420</v>
      </c>
      <c r="AK109" s="18" t="s">
        <v>421</v>
      </c>
      <c r="AL109" s="18" t="s">
        <v>1331</v>
      </c>
      <c r="AM109" s="18"/>
      <c r="AN109" s="18"/>
      <c r="AO109" s="18"/>
      <c r="AP109" s="76" t="s">
        <v>136</v>
      </c>
    </row>
    <row r="110" spans="1:42" s="15" customFormat="1" ht="13.5" customHeight="1">
      <c r="A110" s="15">
        <f t="shared" si="1"/>
        <v>107</v>
      </c>
      <c r="B110" s="28" t="s">
        <v>1332</v>
      </c>
      <c r="C110" s="28"/>
      <c r="D110" s="29" t="s">
        <v>392</v>
      </c>
      <c r="E110" s="29" t="s">
        <v>205</v>
      </c>
      <c r="F110" s="29"/>
      <c r="G110" s="29" t="s">
        <v>199</v>
      </c>
      <c r="H110" s="31" t="s">
        <v>1333</v>
      </c>
      <c r="I110" s="32">
        <v>943780717</v>
      </c>
      <c r="J110" s="31" t="s">
        <v>1334</v>
      </c>
      <c r="K110" s="133"/>
      <c r="L110" s="27" t="s">
        <v>147</v>
      </c>
      <c r="M110" s="28" t="s">
        <v>1335</v>
      </c>
      <c r="N110" s="28" t="s">
        <v>1336</v>
      </c>
      <c r="O110" s="37" t="s">
        <v>1337</v>
      </c>
      <c r="P110" s="28" t="s">
        <v>1338</v>
      </c>
      <c r="Q110" t="s">
        <v>32195</v>
      </c>
      <c r="R110" s="35" t="s">
        <v>414</v>
      </c>
      <c r="S110" s="31" t="s">
        <v>1065</v>
      </c>
      <c r="T110" s="18" t="s">
        <v>1339</v>
      </c>
      <c r="U110" s="19">
        <v>4051051</v>
      </c>
      <c r="V110" s="18">
        <v>61</v>
      </c>
      <c r="W110" s="18">
        <v>6</v>
      </c>
      <c r="X110" s="18">
        <v>0.21149999999999999</v>
      </c>
      <c r="Y110" s="20">
        <v>943712099</v>
      </c>
      <c r="Z110" s="20"/>
      <c r="AA110" s="20"/>
      <c r="AB110" s="20"/>
      <c r="AC110" s="18" t="s">
        <v>1340</v>
      </c>
      <c r="AD110" s="18" t="s">
        <v>417</v>
      </c>
      <c r="AE110" s="18" t="s">
        <v>417</v>
      </c>
      <c r="AF110" s="18" t="s">
        <v>417</v>
      </c>
      <c r="AG110" s="18" t="s">
        <v>93</v>
      </c>
      <c r="AH110" s="18" t="s">
        <v>418</v>
      </c>
      <c r="AI110" s="18" t="s">
        <v>419</v>
      </c>
      <c r="AJ110" s="18" t="s">
        <v>420</v>
      </c>
      <c r="AK110" s="18" t="s">
        <v>421</v>
      </c>
      <c r="AL110" s="18" t="s">
        <v>1341</v>
      </c>
      <c r="AM110" s="18" t="s">
        <v>1342</v>
      </c>
      <c r="AN110" s="18" t="s">
        <v>1343</v>
      </c>
      <c r="AO110" s="18" t="s">
        <v>1344</v>
      </c>
      <c r="AP110" s="76" t="s">
        <v>136</v>
      </c>
    </row>
    <row r="111" spans="1:42" s="15" customFormat="1" ht="13.5" customHeight="1">
      <c r="A111" s="15">
        <f t="shared" si="1"/>
        <v>108</v>
      </c>
      <c r="B111" s="27" t="s">
        <v>365</v>
      </c>
      <c r="C111" s="27" t="s">
        <v>392</v>
      </c>
      <c r="D111" s="28" t="s">
        <v>392</v>
      </c>
      <c r="E111" s="29" t="s">
        <v>210</v>
      </c>
      <c r="F111" s="29"/>
      <c r="G111" s="29" t="s">
        <v>489</v>
      </c>
      <c r="H111" s="31" t="s">
        <v>1345</v>
      </c>
      <c r="I111" s="32">
        <v>937942365</v>
      </c>
      <c r="J111" s="33" t="s">
        <v>1346</v>
      </c>
      <c r="K111" s="132" t="s">
        <v>791</v>
      </c>
      <c r="L111" s="27" t="s">
        <v>163</v>
      </c>
      <c r="M111" s="82" t="s">
        <v>1347</v>
      </c>
      <c r="N111" s="27" t="s">
        <v>1348</v>
      </c>
      <c r="O111" s="34" t="s">
        <v>1349</v>
      </c>
      <c r="P111" s="27" t="s">
        <v>1350</v>
      </c>
      <c r="Q111" t="s">
        <v>32194</v>
      </c>
      <c r="R111" s="35" t="s">
        <v>430</v>
      </c>
      <c r="S111" s="31" t="s">
        <v>431</v>
      </c>
      <c r="T111" s="18" t="s">
        <v>1351</v>
      </c>
      <c r="U111" s="19">
        <v>483316</v>
      </c>
      <c r="V111" s="18">
        <v>5</v>
      </c>
      <c r="W111" s="18">
        <v>1</v>
      </c>
      <c r="X111" s="18">
        <v>0.17180000000000001</v>
      </c>
      <c r="Y111" s="20">
        <v>677049674</v>
      </c>
      <c r="Z111" s="20">
        <v>664246958</v>
      </c>
      <c r="AA111" s="20">
        <v>654103579</v>
      </c>
      <c r="AB111" s="20">
        <v>627283544</v>
      </c>
      <c r="AC111" s="18" t="s">
        <v>1352</v>
      </c>
      <c r="AD111" s="18" t="s">
        <v>1353</v>
      </c>
      <c r="AE111" s="18" t="s">
        <v>1354</v>
      </c>
      <c r="AF111" s="18" t="s">
        <v>417</v>
      </c>
      <c r="AG111" s="18" t="s">
        <v>93</v>
      </c>
      <c r="AH111" s="18" t="s">
        <v>418</v>
      </c>
      <c r="AI111" s="18" t="s">
        <v>419</v>
      </c>
      <c r="AJ111" s="18" t="s">
        <v>420</v>
      </c>
      <c r="AK111" s="18" t="s">
        <v>421</v>
      </c>
      <c r="AL111" s="18"/>
      <c r="AM111" s="18"/>
      <c r="AN111" s="18"/>
      <c r="AO111" s="18"/>
      <c r="AP111" s="76" t="s">
        <v>136</v>
      </c>
    </row>
    <row r="112" spans="1:42" s="15" customFormat="1" ht="13.5" customHeight="1">
      <c r="A112" s="15">
        <f t="shared" si="1"/>
        <v>109</v>
      </c>
      <c r="B112" s="27" t="s">
        <v>1355</v>
      </c>
      <c r="C112" s="27" t="s">
        <v>392</v>
      </c>
      <c r="D112" s="28" t="s">
        <v>392</v>
      </c>
      <c r="E112" s="29" t="s">
        <v>205</v>
      </c>
      <c r="F112" s="29"/>
      <c r="G112" s="29" t="s">
        <v>489</v>
      </c>
      <c r="H112" s="31" t="s">
        <v>1356</v>
      </c>
      <c r="I112" s="32">
        <v>934646126</v>
      </c>
      <c r="J112" s="33" t="s">
        <v>1357</v>
      </c>
      <c r="K112" s="126">
        <v>937552151</v>
      </c>
      <c r="L112" s="27" t="s">
        <v>163</v>
      </c>
      <c r="M112" s="82" t="s">
        <v>1358</v>
      </c>
      <c r="N112" s="27" t="s">
        <v>1359</v>
      </c>
      <c r="O112" s="34" t="s">
        <v>1360</v>
      </c>
      <c r="P112" s="27" t="s">
        <v>1361</v>
      </c>
      <c r="Q112" t="s">
        <v>32194</v>
      </c>
      <c r="R112" s="35" t="s">
        <v>414</v>
      </c>
      <c r="S112" s="31" t="s">
        <v>431</v>
      </c>
      <c r="T112" s="18" t="s">
        <v>1362</v>
      </c>
      <c r="U112" s="19">
        <v>1064417</v>
      </c>
      <c r="V112" s="18">
        <v>39</v>
      </c>
      <c r="W112" s="18">
        <v>2</v>
      </c>
      <c r="X112" s="18">
        <v>0.17119999999999999</v>
      </c>
      <c r="Y112" s="20">
        <v>937566270</v>
      </c>
      <c r="Z112" s="20">
        <v>655825058</v>
      </c>
      <c r="AA112" s="20">
        <v>655825057</v>
      </c>
      <c r="AB112" s="20">
        <v>655825056</v>
      </c>
      <c r="AC112" s="18" t="s">
        <v>417</v>
      </c>
      <c r="AD112" s="18" t="s">
        <v>417</v>
      </c>
      <c r="AE112" s="18" t="s">
        <v>417</v>
      </c>
      <c r="AF112" s="18" t="s">
        <v>417</v>
      </c>
      <c r="AG112" s="18" t="s">
        <v>93</v>
      </c>
      <c r="AH112" s="18" t="s">
        <v>418</v>
      </c>
      <c r="AI112" s="18" t="s">
        <v>419</v>
      </c>
      <c r="AJ112" s="18" t="s">
        <v>420</v>
      </c>
      <c r="AK112" s="18" t="s">
        <v>421</v>
      </c>
      <c r="AL112" s="18"/>
      <c r="AM112" s="18"/>
      <c r="AN112" s="18"/>
      <c r="AO112" s="18"/>
      <c r="AP112" t="s">
        <v>762</v>
      </c>
    </row>
    <row r="113" spans="1:42" s="15" customFormat="1" ht="13.5" customHeight="1">
      <c r="A113" s="15">
        <f t="shared" si="1"/>
        <v>110</v>
      </c>
      <c r="B113" s="28" t="s">
        <v>1363</v>
      </c>
      <c r="C113" s="28"/>
      <c r="D113" s="29" t="s">
        <v>446</v>
      </c>
      <c r="E113" s="29" t="s">
        <v>205</v>
      </c>
      <c r="F113" s="102">
        <v>45937</v>
      </c>
      <c r="G113" s="29" t="s">
        <v>489</v>
      </c>
      <c r="H113" s="31" t="s">
        <v>1364</v>
      </c>
      <c r="I113" s="42">
        <v>931629051</v>
      </c>
      <c r="J113" s="73" t="s">
        <v>1365</v>
      </c>
      <c r="K113" s="129" t="s">
        <v>1366</v>
      </c>
      <c r="L113" s="28" t="s">
        <v>141</v>
      </c>
      <c r="M113" s="83" t="s">
        <v>1367</v>
      </c>
      <c r="N113" s="28" t="s">
        <v>1368</v>
      </c>
      <c r="O113" s="28" t="s">
        <v>397</v>
      </c>
      <c r="P113" s="28" t="s">
        <v>1369</v>
      </c>
      <c r="Q113" t="s">
        <v>32194</v>
      </c>
      <c r="R113" s="35" t="s">
        <v>430</v>
      </c>
      <c r="S113" s="31" t="s">
        <v>431</v>
      </c>
      <c r="T113" s="18" t="s">
        <v>1370</v>
      </c>
      <c r="U113" s="19">
        <v>1489333</v>
      </c>
      <c r="V113" s="18">
        <v>19</v>
      </c>
      <c r="W113" s="18">
        <v>1</v>
      </c>
      <c r="X113" s="18">
        <v>0.2278</v>
      </c>
      <c r="Y113" s="20">
        <v>933686411</v>
      </c>
      <c r="Z113" s="20">
        <v>665601543</v>
      </c>
      <c r="AA113" s="20">
        <v>662178276</v>
      </c>
      <c r="AB113" s="20">
        <v>634677337</v>
      </c>
      <c r="AC113" s="18" t="s">
        <v>1371</v>
      </c>
      <c r="AD113" s="18" t="s">
        <v>1372</v>
      </c>
      <c r="AE113" s="18" t="s">
        <v>1373</v>
      </c>
      <c r="AF113" s="18" t="s">
        <v>417</v>
      </c>
      <c r="AG113" s="18" t="s">
        <v>93</v>
      </c>
      <c r="AH113" s="18" t="s">
        <v>418</v>
      </c>
      <c r="AI113" s="18" t="s">
        <v>419</v>
      </c>
      <c r="AJ113" s="18" t="s">
        <v>420</v>
      </c>
      <c r="AK113" s="18" t="s">
        <v>421</v>
      </c>
      <c r="AL113" s="18"/>
      <c r="AM113" s="18"/>
      <c r="AN113" s="18"/>
      <c r="AO113" s="18"/>
      <c r="AP113" s="76" t="s">
        <v>136</v>
      </c>
    </row>
    <row r="114" spans="1:42" s="15" customFormat="1" ht="13.5" customHeight="1">
      <c r="A114" s="15">
        <f t="shared" si="1"/>
        <v>111</v>
      </c>
      <c r="B114" s="28" t="s">
        <v>1374</v>
      </c>
      <c r="C114" s="28"/>
      <c r="D114" s="29" t="s">
        <v>446</v>
      </c>
      <c r="E114" s="29" t="s">
        <v>205</v>
      </c>
      <c r="F114" s="102">
        <v>45937</v>
      </c>
      <c r="G114" s="29" t="s">
        <v>489</v>
      </c>
      <c r="H114" s="31" t="s">
        <v>1375</v>
      </c>
      <c r="I114" s="32">
        <v>963349538</v>
      </c>
      <c r="J114" s="73" t="s">
        <v>1376</v>
      </c>
      <c r="K114" s="129" t="s">
        <v>1377</v>
      </c>
      <c r="L114" s="28" t="s">
        <v>133</v>
      </c>
      <c r="M114" s="83" t="s">
        <v>1378</v>
      </c>
      <c r="N114" s="28" t="s">
        <v>1379</v>
      </c>
      <c r="O114" s="72" t="s">
        <v>1380</v>
      </c>
      <c r="P114" s="28" t="s">
        <v>1381</v>
      </c>
      <c r="Q114" t="s">
        <v>32194</v>
      </c>
      <c r="R114" s="35" t="s">
        <v>414</v>
      </c>
      <c r="S114" s="31" t="s">
        <v>1382</v>
      </c>
      <c r="T114" s="18" t="s">
        <v>1383</v>
      </c>
      <c r="U114" s="19">
        <v>1020149</v>
      </c>
      <c r="V114" s="18">
        <v>5</v>
      </c>
      <c r="W114" s="18">
        <v>1</v>
      </c>
      <c r="X114" s="18">
        <v>0.22270000000000001</v>
      </c>
      <c r="Y114" s="20"/>
      <c r="Z114" s="20"/>
      <c r="AA114" s="20"/>
      <c r="AB114" s="20"/>
      <c r="AC114" s="18" t="s">
        <v>417</v>
      </c>
      <c r="AD114" s="18" t="s">
        <v>417</v>
      </c>
      <c r="AE114" s="18" t="s">
        <v>417</v>
      </c>
      <c r="AF114" s="18" t="s">
        <v>417</v>
      </c>
      <c r="AG114" s="18" t="s">
        <v>93</v>
      </c>
      <c r="AH114" s="18" t="s">
        <v>418</v>
      </c>
      <c r="AI114" s="18" t="s">
        <v>419</v>
      </c>
      <c r="AJ114" s="18" t="s">
        <v>420</v>
      </c>
      <c r="AK114" s="18" t="s">
        <v>421</v>
      </c>
      <c r="AL114" s="18"/>
      <c r="AM114" s="18"/>
      <c r="AN114" s="18"/>
      <c r="AO114" s="18"/>
      <c r="AP114" s="76" t="s">
        <v>136</v>
      </c>
    </row>
    <row r="115" spans="1:42" s="15" customFormat="1" ht="13.5" customHeight="1">
      <c r="A115" s="15">
        <f t="shared" si="1"/>
        <v>112</v>
      </c>
      <c r="B115" s="83" t="s">
        <v>1384</v>
      </c>
      <c r="C115" s="28"/>
      <c r="D115" s="29" t="s">
        <v>446</v>
      </c>
      <c r="E115" s="29" t="s">
        <v>205</v>
      </c>
      <c r="F115" s="96">
        <v>45938</v>
      </c>
      <c r="G115" s="29" t="s">
        <v>489</v>
      </c>
      <c r="H115" t="s">
        <v>1385</v>
      </c>
      <c r="I115" s="32">
        <v>963850435</v>
      </c>
      <c r="J115" s="31" t="s">
        <v>1386</v>
      </c>
      <c r="K115" s="125" t="s">
        <v>1387</v>
      </c>
      <c r="L115" s="28" t="s">
        <v>133</v>
      </c>
      <c r="M115" s="83" t="s">
        <v>1388</v>
      </c>
      <c r="N115" s="28" t="s">
        <v>1389</v>
      </c>
      <c r="O115" s="72" t="s">
        <v>1390</v>
      </c>
      <c r="P115" s="28" t="s">
        <v>1391</v>
      </c>
      <c r="Q115" t="s">
        <v>32194</v>
      </c>
      <c r="R115" s="35" t="s">
        <v>430</v>
      </c>
      <c r="S115" s="31" t="s">
        <v>1382</v>
      </c>
      <c r="T115" s="18" t="s">
        <v>1392</v>
      </c>
      <c r="U115" s="19">
        <v>542851</v>
      </c>
      <c r="V115" s="18">
        <v>6</v>
      </c>
      <c r="W115" s="18">
        <v>2</v>
      </c>
      <c r="X115" s="18">
        <v>0.221</v>
      </c>
      <c r="Y115" s="20">
        <v>961692180</v>
      </c>
      <c r="Z115" s="20">
        <v>961340111</v>
      </c>
      <c r="AA115" s="20">
        <v>961322550</v>
      </c>
      <c r="AB115" s="20">
        <v>607905036</v>
      </c>
      <c r="AC115" s="18" t="s">
        <v>1393</v>
      </c>
      <c r="AD115" s="18" t="s">
        <v>1394</v>
      </c>
      <c r="AE115" s="18" t="s">
        <v>1395</v>
      </c>
      <c r="AF115" s="18" t="s">
        <v>1396</v>
      </c>
      <c r="AG115" s="18" t="s">
        <v>93</v>
      </c>
      <c r="AH115" s="18" t="s">
        <v>418</v>
      </c>
      <c r="AI115" s="18" t="s">
        <v>419</v>
      </c>
      <c r="AJ115" s="18" t="s">
        <v>420</v>
      </c>
      <c r="AK115" s="18" t="s">
        <v>421</v>
      </c>
      <c r="AL115" s="18" t="s">
        <v>1397</v>
      </c>
      <c r="AM115" s="18"/>
      <c r="AN115" s="18"/>
      <c r="AO115" s="18"/>
      <c r="AP115" t="s">
        <v>762</v>
      </c>
    </row>
    <row r="116" spans="1:42" s="15" customFormat="1" ht="14.15" customHeight="1">
      <c r="A116" s="15">
        <f t="shared" si="1"/>
        <v>113</v>
      </c>
      <c r="B116" s="83" t="s">
        <v>1398</v>
      </c>
      <c r="E116" s="29" t="s">
        <v>205</v>
      </c>
      <c r="F116" s="96">
        <v>45938</v>
      </c>
      <c r="G116" s="76" t="s">
        <v>489</v>
      </c>
      <c r="H116" s="26"/>
      <c r="I116" s="26"/>
      <c r="J116" s="73" t="s">
        <v>1399</v>
      </c>
      <c r="K116" s="125" t="s">
        <v>1400</v>
      </c>
      <c r="L116" s="28" t="s">
        <v>163</v>
      </c>
      <c r="M116" s="87" t="s">
        <v>1401</v>
      </c>
      <c r="Q116" t="s">
        <v>32194</v>
      </c>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76" t="s">
        <v>136</v>
      </c>
    </row>
    <row r="117" spans="1:42" s="15" customFormat="1" ht="14.5" customHeight="1">
      <c r="A117" s="15">
        <f t="shared" si="1"/>
        <v>114</v>
      </c>
      <c r="B117" s="83" t="s">
        <v>154</v>
      </c>
      <c r="E117" s="29" t="s">
        <v>210</v>
      </c>
      <c r="F117" s="96" t="s">
        <v>155</v>
      </c>
      <c r="G117" s="76" t="s">
        <v>129</v>
      </c>
      <c r="H117" s="26"/>
      <c r="I117" s="26"/>
      <c r="J117" s="26" t="s">
        <v>156</v>
      </c>
      <c r="K117" s="125" t="s">
        <v>157</v>
      </c>
      <c r="L117" s="28" t="s">
        <v>141</v>
      </c>
      <c r="M117" t="s">
        <v>158</v>
      </c>
      <c r="Q117" t="s">
        <v>32194</v>
      </c>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76" t="s">
        <v>136</v>
      </c>
    </row>
    <row r="118" spans="1:42" s="15" customFormat="1" ht="29.15" customHeight="1">
      <c r="A118" s="15">
        <f t="shared" si="1"/>
        <v>115</v>
      </c>
      <c r="B118" s="83" t="s">
        <v>1402</v>
      </c>
      <c r="E118" s="29" t="s">
        <v>205</v>
      </c>
      <c r="F118" s="96">
        <v>45938</v>
      </c>
      <c r="G118" s="29" t="s">
        <v>489</v>
      </c>
      <c r="H118"/>
      <c r="I118" s="26"/>
      <c r="J118" s="73" t="s">
        <v>1403</v>
      </c>
      <c r="K118" s="125" t="s">
        <v>1404</v>
      </c>
      <c r="L118" s="28" t="s">
        <v>163</v>
      </c>
      <c r="M118" t="s">
        <v>1405</v>
      </c>
      <c r="N118" s="79" t="s">
        <v>1406</v>
      </c>
      <c r="O118" s="68" t="s">
        <v>1407</v>
      </c>
      <c r="Q118" t="s">
        <v>32194</v>
      </c>
      <c r="R118" s="26"/>
      <c r="S118" s="31" t="s">
        <v>931</v>
      </c>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76" t="s">
        <v>136</v>
      </c>
    </row>
    <row r="119" spans="1:42" s="15" customFormat="1" ht="14.15" customHeight="1">
      <c r="A119" s="15">
        <f t="shared" si="1"/>
        <v>116</v>
      </c>
      <c r="B119" s="83" t="s">
        <v>1408</v>
      </c>
      <c r="E119" s="29" t="s">
        <v>205</v>
      </c>
      <c r="F119" s="96">
        <v>45938</v>
      </c>
      <c r="G119" s="29" t="s">
        <v>489</v>
      </c>
      <c r="H119" s="26"/>
      <c r="I119" s="73"/>
      <c r="J119" s="73" t="s">
        <v>1409</v>
      </c>
      <c r="K119" s="125" t="s">
        <v>1410</v>
      </c>
      <c r="L119" s="28" t="s">
        <v>163</v>
      </c>
      <c r="M119" t="s">
        <v>1411</v>
      </c>
      <c r="N119" s="79"/>
      <c r="O119" s="68" t="s">
        <v>1412</v>
      </c>
      <c r="Q119" t="s">
        <v>32194</v>
      </c>
      <c r="R119" s="26"/>
      <c r="S119" s="31" t="s">
        <v>931</v>
      </c>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76" t="s">
        <v>136</v>
      </c>
    </row>
    <row r="120" spans="1:42" s="15" customFormat="1" ht="14.15" customHeight="1">
      <c r="A120" s="15">
        <f t="shared" si="1"/>
        <v>117</v>
      </c>
      <c r="B120" s="83" t="s">
        <v>1413</v>
      </c>
      <c r="E120" s="29" t="s">
        <v>205</v>
      </c>
      <c r="F120" s="96">
        <v>45938</v>
      </c>
      <c r="G120" s="29" t="s">
        <v>489</v>
      </c>
      <c r="H120" s="26"/>
      <c r="I120" s="26"/>
      <c r="J120" s="73" t="s">
        <v>1414</v>
      </c>
      <c r="K120" s="125" t="s">
        <v>1415</v>
      </c>
      <c r="L120" s="28" t="s">
        <v>163</v>
      </c>
      <c r="M120" t="s">
        <v>1416</v>
      </c>
      <c r="N120" s="76" t="s">
        <v>1417</v>
      </c>
      <c r="O120" s="68" t="s">
        <v>1418</v>
      </c>
      <c r="Q120" t="s">
        <v>32194</v>
      </c>
      <c r="R120" s="26"/>
      <c r="S120" s="31" t="s">
        <v>931</v>
      </c>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76" t="s">
        <v>136</v>
      </c>
    </row>
    <row r="121" spans="1:42" s="15" customFormat="1" ht="14.15" customHeight="1">
      <c r="A121" s="15">
        <f t="shared" si="1"/>
        <v>118</v>
      </c>
      <c r="B121" s="83" t="s">
        <v>1419</v>
      </c>
      <c r="E121" s="29" t="s">
        <v>205</v>
      </c>
      <c r="F121" s="96">
        <v>45938</v>
      </c>
      <c r="G121" s="29" t="s">
        <v>489</v>
      </c>
      <c r="H121" s="26"/>
      <c r="I121" s="26"/>
      <c r="J121" s="73" t="s">
        <v>1420</v>
      </c>
      <c r="K121" s="125" t="s">
        <v>1421</v>
      </c>
      <c r="L121" s="28" t="s">
        <v>163</v>
      </c>
      <c r="M121" t="s">
        <v>1422</v>
      </c>
      <c r="N121" s="81" t="s">
        <v>1423</v>
      </c>
      <c r="Q121" t="s">
        <v>32194</v>
      </c>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76" t="s">
        <v>136</v>
      </c>
    </row>
    <row r="122" spans="1:42" s="15" customFormat="1" ht="14.5" customHeight="1">
      <c r="A122" s="15">
        <f t="shared" si="1"/>
        <v>119</v>
      </c>
      <c r="B122" s="83" t="s">
        <v>1424</v>
      </c>
      <c r="E122" s="29" t="s">
        <v>205</v>
      </c>
      <c r="F122" s="96" t="s">
        <v>856</v>
      </c>
      <c r="G122" s="29" t="s">
        <v>489</v>
      </c>
      <c r="H122" t="s">
        <v>1425</v>
      </c>
      <c r="I122" s="26"/>
      <c r="J122" s="73" t="s">
        <v>1426</v>
      </c>
      <c r="K122" s="125" t="s">
        <v>1427</v>
      </c>
      <c r="L122" s="28" t="s">
        <v>163</v>
      </c>
      <c r="M122" t="s">
        <v>1428</v>
      </c>
      <c r="O122" s="68" t="s">
        <v>1429</v>
      </c>
      <c r="Q122" t="s">
        <v>32194</v>
      </c>
      <c r="R122" s="26"/>
      <c r="S122" s="31" t="s">
        <v>1036</v>
      </c>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76" t="s">
        <v>136</v>
      </c>
    </row>
    <row r="123" spans="1:42" s="15" customFormat="1" ht="13.5" customHeight="1">
      <c r="A123" s="15">
        <f t="shared" si="1"/>
        <v>120</v>
      </c>
      <c r="B123" s="83" t="s">
        <v>1430</v>
      </c>
      <c r="E123" s="29" t="s">
        <v>205</v>
      </c>
      <c r="F123" s="96" t="s">
        <v>856</v>
      </c>
      <c r="G123" s="29" t="s">
        <v>489</v>
      </c>
      <c r="H123" s="26"/>
      <c r="I123" s="26"/>
      <c r="J123" s="73" t="s">
        <v>1431</v>
      </c>
      <c r="K123" s="125" t="s">
        <v>1432</v>
      </c>
      <c r="L123" s="28" t="s">
        <v>163</v>
      </c>
      <c r="M123" t="s">
        <v>1433</v>
      </c>
      <c r="O123" s="68" t="s">
        <v>1434</v>
      </c>
      <c r="Q123" t="s">
        <v>32194</v>
      </c>
      <c r="R123" s="26"/>
      <c r="S123" s="31" t="s">
        <v>1036</v>
      </c>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76" t="s">
        <v>136</v>
      </c>
    </row>
    <row r="124" spans="1:42" s="15" customFormat="1" ht="13.5" customHeight="1">
      <c r="A124" s="15">
        <f t="shared" si="1"/>
        <v>121</v>
      </c>
      <c r="B124" s="83" t="s">
        <v>1435</v>
      </c>
      <c r="E124" s="29" t="s">
        <v>205</v>
      </c>
      <c r="F124" s="96" t="s">
        <v>856</v>
      </c>
      <c r="G124" s="29" t="s">
        <v>489</v>
      </c>
      <c r="H124" s="26"/>
      <c r="I124" s="26"/>
      <c r="J124" s="73" t="s">
        <v>1436</v>
      </c>
      <c r="K124" s="125" t="s">
        <v>1437</v>
      </c>
      <c r="L124" s="28" t="s">
        <v>163</v>
      </c>
      <c r="M124" t="s">
        <v>1438</v>
      </c>
      <c r="O124" s="68" t="s">
        <v>1439</v>
      </c>
      <c r="Q124" t="s">
        <v>32194</v>
      </c>
      <c r="R124" s="26"/>
      <c r="S124" s="31" t="s">
        <v>1036</v>
      </c>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76" t="s">
        <v>136</v>
      </c>
    </row>
    <row r="125" spans="1:42" s="15" customFormat="1" ht="14.5" customHeight="1">
      <c r="A125" s="15">
        <f t="shared" si="1"/>
        <v>122</v>
      </c>
      <c r="B125" s="83" t="s">
        <v>1440</v>
      </c>
      <c r="E125" s="29" t="s">
        <v>205</v>
      </c>
      <c r="F125" s="96" t="s">
        <v>856</v>
      </c>
      <c r="G125" s="29" t="s">
        <v>489</v>
      </c>
      <c r="H125"/>
      <c r="I125" s="26"/>
      <c r="J125" s="73" t="s">
        <v>1441</v>
      </c>
      <c r="K125" s="125" t="s">
        <v>1442</v>
      </c>
      <c r="L125" s="28" t="s">
        <v>163</v>
      </c>
      <c r="M125" t="s">
        <v>1443</v>
      </c>
      <c r="O125" s="68" t="s">
        <v>1444</v>
      </c>
      <c r="Q125" t="s">
        <v>32194</v>
      </c>
      <c r="R125" s="26"/>
      <c r="S125" s="31" t="s">
        <v>1036</v>
      </c>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76" t="s">
        <v>136</v>
      </c>
    </row>
    <row r="126" spans="1:42" s="15" customFormat="1" ht="13.5" customHeight="1">
      <c r="A126" s="15">
        <f t="shared" si="1"/>
        <v>123</v>
      </c>
      <c r="B126" s="83" t="s">
        <v>1445</v>
      </c>
      <c r="E126" s="29" t="s">
        <v>205</v>
      </c>
      <c r="F126" s="96" t="s">
        <v>856</v>
      </c>
      <c r="G126" s="29" t="s">
        <v>489</v>
      </c>
      <c r="H126" s="26" t="s">
        <v>1446</v>
      </c>
      <c r="I126" s="26"/>
      <c r="J126" s="73" t="s">
        <v>1447</v>
      </c>
      <c r="K126" s="125" t="s">
        <v>1448</v>
      </c>
      <c r="L126" s="28" t="s">
        <v>163</v>
      </c>
      <c r="M126" t="s">
        <v>1449</v>
      </c>
      <c r="O126" s="68" t="s">
        <v>1450</v>
      </c>
      <c r="Q126" t="s">
        <v>32194</v>
      </c>
      <c r="R126" s="26"/>
      <c r="S126" s="31" t="s">
        <v>842</v>
      </c>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76" t="s">
        <v>136</v>
      </c>
    </row>
    <row r="127" spans="1:42" s="15" customFormat="1" ht="13.5" customHeight="1">
      <c r="A127" s="15">
        <f t="shared" si="1"/>
        <v>124</v>
      </c>
      <c r="B127" s="29" t="s">
        <v>1451</v>
      </c>
      <c r="C127" s="29"/>
      <c r="D127" s="29"/>
      <c r="E127" s="29" t="s">
        <v>205</v>
      </c>
      <c r="F127" s="29" t="s">
        <v>1452</v>
      </c>
      <c r="G127" s="29" t="s">
        <v>437</v>
      </c>
      <c r="H127" s="31" t="s">
        <v>1453</v>
      </c>
      <c r="I127" s="31">
        <v>910883135</v>
      </c>
      <c r="J127" s="31"/>
      <c r="K127" s="125"/>
      <c r="L127" s="27" t="s">
        <v>163</v>
      </c>
      <c r="M127" s="29" t="s">
        <v>1454</v>
      </c>
      <c r="N127" s="29"/>
      <c r="O127" s="29"/>
      <c r="P127" s="29"/>
      <c r="Q127" t="s">
        <v>32194</v>
      </c>
      <c r="R127" s="31"/>
      <c r="S127" s="31"/>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76" t="s">
        <v>136</v>
      </c>
    </row>
    <row r="128" spans="1:42" s="15" customFormat="1" ht="13.5" customHeight="1">
      <c r="A128" s="15">
        <f t="shared" si="1"/>
        <v>125</v>
      </c>
      <c r="B128" s="28" t="s">
        <v>1455</v>
      </c>
      <c r="C128" s="28" t="s">
        <v>392</v>
      </c>
      <c r="D128" s="28" t="s">
        <v>392</v>
      </c>
      <c r="E128" s="29" t="s">
        <v>203</v>
      </c>
      <c r="F128" s="80"/>
      <c r="G128" s="29" t="s">
        <v>129</v>
      </c>
      <c r="H128" s="31" t="s">
        <v>1456</v>
      </c>
      <c r="I128" s="32">
        <v>972396329</v>
      </c>
      <c r="J128" s="73" t="s">
        <v>1457</v>
      </c>
      <c r="K128" s="136" t="s">
        <v>1458</v>
      </c>
      <c r="L128" s="28" t="s">
        <v>141</v>
      </c>
      <c r="M128" s="28" t="s">
        <v>1459</v>
      </c>
      <c r="N128" s="28" t="s">
        <v>1460</v>
      </c>
      <c r="O128" s="37" t="s">
        <v>1461</v>
      </c>
      <c r="P128" s="28" t="s">
        <v>1462</v>
      </c>
      <c r="Q128" t="s">
        <v>32195</v>
      </c>
      <c r="R128" s="35" t="s">
        <v>414</v>
      </c>
      <c r="S128" s="31" t="s">
        <v>431</v>
      </c>
      <c r="T128" s="18" t="s">
        <v>1463</v>
      </c>
      <c r="U128" s="19">
        <v>738884</v>
      </c>
      <c r="V128" s="18">
        <v>5</v>
      </c>
      <c r="W128" s="18">
        <v>2</v>
      </c>
      <c r="X128" s="18">
        <v>0.20630000000000001</v>
      </c>
      <c r="Y128" s="20">
        <v>972218797</v>
      </c>
      <c r="Z128" s="20">
        <v>972218718</v>
      </c>
      <c r="AA128" s="20"/>
      <c r="AB128" s="20"/>
      <c r="AC128" s="18" t="s">
        <v>417</v>
      </c>
      <c r="AD128" s="18" t="s">
        <v>417</v>
      </c>
      <c r="AE128" s="18" t="s">
        <v>417</v>
      </c>
      <c r="AF128" s="18" t="s">
        <v>417</v>
      </c>
      <c r="AG128" s="18" t="s">
        <v>93</v>
      </c>
      <c r="AH128" s="18" t="s">
        <v>418</v>
      </c>
      <c r="AI128" s="18" t="s">
        <v>419</v>
      </c>
      <c r="AJ128" s="18" t="s">
        <v>420</v>
      </c>
      <c r="AK128" s="18" t="s">
        <v>421</v>
      </c>
      <c r="AL128" s="18"/>
      <c r="AM128" s="18"/>
      <c r="AN128" s="18"/>
      <c r="AO128" s="18"/>
      <c r="AP128" s="76" t="s">
        <v>136</v>
      </c>
    </row>
    <row r="129" spans="1:42" s="15" customFormat="1" ht="13.5" customHeight="1">
      <c r="A129" s="15">
        <f t="shared" si="1"/>
        <v>126</v>
      </c>
      <c r="B129" s="28" t="s">
        <v>1464</v>
      </c>
      <c r="C129" s="28" t="s">
        <v>392</v>
      </c>
      <c r="D129" s="28" t="s">
        <v>392</v>
      </c>
      <c r="E129" s="29" t="s">
        <v>203</v>
      </c>
      <c r="F129" s="29"/>
      <c r="G129" s="29" t="s">
        <v>129</v>
      </c>
      <c r="H129" s="31" t="s">
        <v>1465</v>
      </c>
      <c r="I129" s="42">
        <v>928381920</v>
      </c>
      <c r="J129" s="31" t="s">
        <v>1466</v>
      </c>
      <c r="K129" s="128">
        <v>660992215</v>
      </c>
      <c r="L129" s="28" t="s">
        <v>163</v>
      </c>
      <c r="M129" s="28" t="s">
        <v>1467</v>
      </c>
      <c r="N129" s="28" t="s">
        <v>1468</v>
      </c>
      <c r="O129" s="37" t="s">
        <v>1469</v>
      </c>
      <c r="P129" s="28" t="s">
        <v>1470</v>
      </c>
      <c r="Q129" t="s">
        <v>32194</v>
      </c>
      <c r="R129" s="35" t="s">
        <v>414</v>
      </c>
      <c r="S129" s="31" t="s">
        <v>721</v>
      </c>
      <c r="T129" s="18" t="s">
        <v>1471</v>
      </c>
      <c r="U129" s="19">
        <v>3450000</v>
      </c>
      <c r="V129" s="18">
        <v>22</v>
      </c>
      <c r="W129" s="18">
        <v>1</v>
      </c>
      <c r="X129" s="18">
        <v>0.2054</v>
      </c>
      <c r="Y129" s="20"/>
      <c r="Z129" s="20"/>
      <c r="AA129" s="20"/>
      <c r="AB129" s="20"/>
      <c r="AC129" s="18" t="s">
        <v>417</v>
      </c>
      <c r="AD129" s="18" t="s">
        <v>417</v>
      </c>
      <c r="AE129" s="18" t="s">
        <v>417</v>
      </c>
      <c r="AF129" s="18" t="s">
        <v>417</v>
      </c>
      <c r="AG129" s="18" t="s">
        <v>93</v>
      </c>
      <c r="AH129" s="18" t="s">
        <v>418</v>
      </c>
      <c r="AI129" s="18" t="s">
        <v>419</v>
      </c>
      <c r="AJ129" s="18" t="s">
        <v>420</v>
      </c>
      <c r="AK129" s="18" t="s">
        <v>421</v>
      </c>
      <c r="AL129" s="18"/>
      <c r="AM129" s="18"/>
      <c r="AN129" s="18"/>
      <c r="AO129" s="18"/>
      <c r="AP129" s="76" t="s">
        <v>136</v>
      </c>
    </row>
    <row r="130" spans="1:42" s="15" customFormat="1" ht="13.5" customHeight="1">
      <c r="A130" s="15">
        <f t="shared" si="1"/>
        <v>127</v>
      </c>
      <c r="B130" s="29" t="s">
        <v>1472</v>
      </c>
      <c r="C130" s="29" t="s">
        <v>392</v>
      </c>
      <c r="D130" s="29" t="s">
        <v>392</v>
      </c>
      <c r="E130" s="29" t="s">
        <v>203</v>
      </c>
      <c r="F130" s="29"/>
      <c r="G130" s="29" t="s">
        <v>650</v>
      </c>
      <c r="H130" s="31" t="s">
        <v>1473</v>
      </c>
      <c r="I130" s="31"/>
      <c r="J130" s="33" t="s">
        <v>1474</v>
      </c>
      <c r="K130" s="125">
        <v>665665731</v>
      </c>
      <c r="L130" s="28" t="s">
        <v>163</v>
      </c>
      <c r="M130" s="48" t="s">
        <v>1475</v>
      </c>
      <c r="N130" s="29" t="s">
        <v>1476</v>
      </c>
      <c r="O130" s="39" t="s">
        <v>1477</v>
      </c>
      <c r="P130" s="29" t="s">
        <v>1478</v>
      </c>
      <c r="Q130" t="s">
        <v>32194</v>
      </c>
      <c r="R130" s="31"/>
      <c r="S130" s="31" t="s">
        <v>940</v>
      </c>
      <c r="T130" s="18" t="s">
        <v>1479</v>
      </c>
      <c r="U130" s="26"/>
      <c r="V130" s="26"/>
      <c r="W130" s="26"/>
      <c r="X130" s="26"/>
      <c r="Y130" s="26"/>
      <c r="Z130" s="26"/>
      <c r="AA130" s="26"/>
      <c r="AB130" s="26"/>
      <c r="AC130" s="26"/>
      <c r="AD130" s="26"/>
      <c r="AE130" s="26"/>
      <c r="AF130" s="26"/>
      <c r="AG130" s="26"/>
      <c r="AH130" s="26"/>
      <c r="AI130" s="26"/>
      <c r="AJ130" s="26"/>
      <c r="AK130" s="26"/>
      <c r="AL130" s="26"/>
      <c r="AM130" s="26"/>
      <c r="AN130" s="26"/>
      <c r="AO130" s="26"/>
      <c r="AP130" s="76" t="s">
        <v>136</v>
      </c>
    </row>
    <row r="131" spans="1:42" s="15" customFormat="1" ht="13.5" customHeight="1">
      <c r="A131" s="15">
        <f t="shared" si="1"/>
        <v>128</v>
      </c>
      <c r="B131" s="27" t="s">
        <v>1480</v>
      </c>
      <c r="C131" s="27"/>
      <c r="D131" s="27"/>
      <c r="E131" s="29" t="s">
        <v>203</v>
      </c>
      <c r="F131" s="29" t="s">
        <v>1481</v>
      </c>
      <c r="G131" s="29" t="s">
        <v>650</v>
      </c>
      <c r="H131" s="31" t="s">
        <v>1482</v>
      </c>
      <c r="I131" s="32" t="s">
        <v>1483</v>
      </c>
      <c r="J131" s="73" t="s">
        <v>1484</v>
      </c>
      <c r="K131" s="122" t="s">
        <v>1485</v>
      </c>
      <c r="L131" s="27" t="s">
        <v>147</v>
      </c>
      <c r="M131" s="27" t="s">
        <v>1486</v>
      </c>
      <c r="N131" s="69" t="s">
        <v>1487</v>
      </c>
      <c r="O131" s="67" t="s">
        <v>1488</v>
      </c>
      <c r="P131" s="27" t="s">
        <v>1489</v>
      </c>
      <c r="Q131" t="s">
        <v>32194</v>
      </c>
      <c r="R131" s="35"/>
      <c r="S131" s="31" t="s">
        <v>152</v>
      </c>
      <c r="T131" s="18" t="s">
        <v>1490</v>
      </c>
      <c r="U131" s="19"/>
      <c r="V131" s="18">
        <v>8</v>
      </c>
      <c r="W131" s="18"/>
      <c r="X131" s="18" t="s">
        <v>1491</v>
      </c>
      <c r="Y131" s="20"/>
      <c r="Z131" s="20"/>
      <c r="AA131" s="20"/>
      <c r="AB131" s="20"/>
      <c r="AC131" s="18"/>
      <c r="AD131" s="18"/>
      <c r="AE131" s="18"/>
      <c r="AF131" s="18"/>
      <c r="AG131" s="18"/>
      <c r="AH131" s="18"/>
      <c r="AI131" s="18"/>
      <c r="AJ131" s="18"/>
      <c r="AK131" s="18"/>
      <c r="AL131" s="18"/>
      <c r="AM131" s="18"/>
      <c r="AN131" s="18"/>
      <c r="AO131" s="18"/>
      <c r="AP131" s="76" t="s">
        <v>136</v>
      </c>
    </row>
    <row r="132" spans="1:42" s="15" customFormat="1" ht="13.5" customHeight="1">
      <c r="A132" s="15">
        <f t="shared" si="1"/>
        <v>129</v>
      </c>
      <c r="B132" s="27" t="s">
        <v>1492</v>
      </c>
      <c r="C132" s="28" t="s">
        <v>392</v>
      </c>
      <c r="D132" s="28" t="s">
        <v>392</v>
      </c>
      <c r="E132" s="29" t="s">
        <v>203</v>
      </c>
      <c r="F132" s="29" t="s">
        <v>1493</v>
      </c>
      <c r="G132" s="29" t="s">
        <v>1494</v>
      </c>
      <c r="H132" s="31" t="s">
        <v>1495</v>
      </c>
      <c r="I132" s="32">
        <v>945292281</v>
      </c>
      <c r="J132" s="73" t="s">
        <v>1496</v>
      </c>
      <c r="K132" s="132" t="s">
        <v>1497</v>
      </c>
      <c r="L132" s="27" t="s">
        <v>163</v>
      </c>
      <c r="M132" s="27" t="s">
        <v>1498</v>
      </c>
      <c r="N132" s="27" t="s">
        <v>1499</v>
      </c>
      <c r="O132" s="34" t="s">
        <v>1500</v>
      </c>
      <c r="P132" s="27" t="s">
        <v>1501</v>
      </c>
      <c r="Q132" t="s">
        <v>32194</v>
      </c>
      <c r="R132" s="35" t="s">
        <v>430</v>
      </c>
      <c r="S132" s="31" t="s">
        <v>1144</v>
      </c>
      <c r="T132" s="18" t="s">
        <v>1502</v>
      </c>
      <c r="U132" s="19">
        <v>985589</v>
      </c>
      <c r="V132" s="18">
        <v>3</v>
      </c>
      <c r="W132" s="18">
        <v>2</v>
      </c>
      <c r="X132" s="18">
        <v>0.18379999999999999</v>
      </c>
      <c r="Y132" s="20">
        <v>677935105</v>
      </c>
      <c r="Z132" s="20"/>
      <c r="AA132" s="20"/>
      <c r="AB132" s="20"/>
      <c r="AC132" s="18" t="s">
        <v>417</v>
      </c>
      <c r="AD132" s="18" t="s">
        <v>417</v>
      </c>
      <c r="AE132" s="18" t="s">
        <v>417</v>
      </c>
      <c r="AF132" s="18" t="s">
        <v>417</v>
      </c>
      <c r="AG132" s="18" t="s">
        <v>93</v>
      </c>
      <c r="AH132" s="18" t="s">
        <v>418</v>
      </c>
      <c r="AI132" s="18" t="s">
        <v>419</v>
      </c>
      <c r="AJ132" s="18" t="s">
        <v>420</v>
      </c>
      <c r="AK132" s="18" t="s">
        <v>421</v>
      </c>
      <c r="AL132" s="18"/>
      <c r="AM132" s="18"/>
      <c r="AN132" s="18"/>
      <c r="AO132" s="18"/>
      <c r="AP132" t="s">
        <v>762</v>
      </c>
    </row>
    <row r="133" spans="1:42" s="15" customFormat="1" ht="13.5" customHeight="1">
      <c r="A133" s="15">
        <f t="shared" ref="A133:A196" si="2">+A132+1</f>
        <v>130</v>
      </c>
      <c r="B133" s="27" t="s">
        <v>1503</v>
      </c>
      <c r="C133" s="28" t="s">
        <v>392</v>
      </c>
      <c r="D133" s="28" t="s">
        <v>392</v>
      </c>
      <c r="E133" s="29" t="s">
        <v>203</v>
      </c>
      <c r="F133" s="29" t="s">
        <v>1481</v>
      </c>
      <c r="G133" s="29" t="s">
        <v>489</v>
      </c>
      <c r="H133" s="31" t="s">
        <v>1504</v>
      </c>
      <c r="I133" s="32">
        <v>973443460</v>
      </c>
      <c r="J133" s="31" t="s">
        <v>1505</v>
      </c>
      <c r="K133" s="132" t="s">
        <v>1506</v>
      </c>
      <c r="L133" s="27" t="s">
        <v>147</v>
      </c>
      <c r="M133" s="82" t="s">
        <v>1507</v>
      </c>
      <c r="N133" s="27" t="s">
        <v>1508</v>
      </c>
      <c r="O133" s="34" t="s">
        <v>1509</v>
      </c>
      <c r="P133" s="27" t="s">
        <v>1510</v>
      </c>
      <c r="Q133" t="s">
        <v>32194</v>
      </c>
      <c r="R133" s="35" t="s">
        <v>414</v>
      </c>
      <c r="S133" s="31" t="s">
        <v>1511</v>
      </c>
      <c r="T133" s="18" t="s">
        <v>1512</v>
      </c>
      <c r="U133" s="19">
        <v>968670</v>
      </c>
      <c r="V133" s="18">
        <v>11</v>
      </c>
      <c r="W133" s="18">
        <v>3</v>
      </c>
      <c r="X133" s="18">
        <v>0.18149999999999999</v>
      </c>
      <c r="Y133" s="20">
        <v>973443156</v>
      </c>
      <c r="Z133" s="20">
        <v>973443513</v>
      </c>
      <c r="AA133" s="20"/>
      <c r="AB133" s="20"/>
      <c r="AC133" s="18" t="s">
        <v>417</v>
      </c>
      <c r="AD133" s="18" t="s">
        <v>417</v>
      </c>
      <c r="AE133" s="18" t="s">
        <v>417</v>
      </c>
      <c r="AF133" s="18" t="s">
        <v>417</v>
      </c>
      <c r="AG133" s="18" t="s">
        <v>93</v>
      </c>
      <c r="AH133" s="18" t="s">
        <v>418</v>
      </c>
      <c r="AI133" s="18" t="s">
        <v>419</v>
      </c>
      <c r="AJ133" s="18" t="s">
        <v>420</v>
      </c>
      <c r="AK133" s="18" t="s">
        <v>421</v>
      </c>
      <c r="AL133" s="18" t="s">
        <v>1513</v>
      </c>
      <c r="AM133" s="18" t="s">
        <v>1514</v>
      </c>
      <c r="AN133" s="18"/>
      <c r="AO133" s="18"/>
      <c r="AP133" s="76" t="s">
        <v>136</v>
      </c>
    </row>
    <row r="134" spans="1:42" s="15" customFormat="1" ht="13.5" customHeight="1">
      <c r="A134" s="15">
        <f t="shared" si="2"/>
        <v>131</v>
      </c>
      <c r="B134" s="27" t="s">
        <v>1515</v>
      </c>
      <c r="C134" s="27"/>
      <c r="D134" s="27"/>
      <c r="E134" s="29" t="s">
        <v>203</v>
      </c>
      <c r="F134" s="29" t="s">
        <v>1516</v>
      </c>
      <c r="G134" s="29" t="s">
        <v>489</v>
      </c>
      <c r="H134" s="31"/>
      <c r="I134" s="32" t="s">
        <v>1517</v>
      </c>
      <c r="J134" s="73" t="s">
        <v>1518</v>
      </c>
      <c r="K134" s="122" t="s">
        <v>1519</v>
      </c>
      <c r="L134" s="27" t="s">
        <v>147</v>
      </c>
      <c r="M134" s="82" t="s">
        <v>1520</v>
      </c>
      <c r="N134" s="27" t="s">
        <v>1521</v>
      </c>
      <c r="O134" s="67" t="s">
        <v>1522</v>
      </c>
      <c r="P134" s="27" t="s">
        <v>1523</v>
      </c>
      <c r="Q134" t="s">
        <v>32195</v>
      </c>
      <c r="R134" s="35"/>
      <c r="S134" s="31" t="s">
        <v>152</v>
      </c>
      <c r="T134" s="18" t="s">
        <v>1524</v>
      </c>
      <c r="U134" s="19"/>
      <c r="V134" s="18">
        <v>0</v>
      </c>
      <c r="W134" s="18"/>
      <c r="X134" s="18" t="s">
        <v>1518</v>
      </c>
      <c r="Y134" s="20"/>
      <c r="Z134" s="20"/>
      <c r="AA134" s="20"/>
      <c r="AB134" s="20"/>
      <c r="AC134" s="18"/>
      <c r="AD134" s="18"/>
      <c r="AE134" s="18"/>
      <c r="AF134" s="18"/>
      <c r="AG134" s="18"/>
      <c r="AH134" s="18"/>
      <c r="AI134" s="18"/>
      <c r="AJ134" s="18"/>
      <c r="AK134" s="18"/>
      <c r="AL134" s="18"/>
      <c r="AM134" s="18"/>
      <c r="AN134" s="18"/>
      <c r="AO134" s="18"/>
      <c r="AP134" s="76" t="s">
        <v>136</v>
      </c>
    </row>
    <row r="135" spans="1:42" s="15" customFormat="1" ht="13.5" customHeight="1">
      <c r="A135" s="15">
        <f t="shared" si="2"/>
        <v>132</v>
      </c>
      <c r="B135" s="82" t="s">
        <v>1525</v>
      </c>
      <c r="C135" s="28" t="s">
        <v>392</v>
      </c>
      <c r="D135" s="28" t="s">
        <v>392</v>
      </c>
      <c r="E135" s="29" t="s">
        <v>203</v>
      </c>
      <c r="F135" s="88" t="s">
        <v>1526</v>
      </c>
      <c r="G135" s="29" t="s">
        <v>489</v>
      </c>
      <c r="H135" s="31" t="s">
        <v>1527</v>
      </c>
      <c r="I135" s="32">
        <v>911723567</v>
      </c>
      <c r="J135" s="33" t="s">
        <v>1528</v>
      </c>
      <c r="K135" s="137" t="s">
        <v>1529</v>
      </c>
      <c r="L135" s="28" t="s">
        <v>175</v>
      </c>
      <c r="M135" s="82" t="s">
        <v>1530</v>
      </c>
      <c r="N135" s="27" t="s">
        <v>1531</v>
      </c>
      <c r="O135" s="34" t="s">
        <v>1532</v>
      </c>
      <c r="P135" s="27" t="s">
        <v>1533</v>
      </c>
      <c r="Q135" t="s">
        <v>32195</v>
      </c>
      <c r="R135" s="35" t="s">
        <v>1534</v>
      </c>
      <c r="S135" s="31" t="s">
        <v>152</v>
      </c>
      <c r="T135" s="18" t="s">
        <v>1535</v>
      </c>
      <c r="U135" s="19">
        <v>5239456</v>
      </c>
      <c r="V135" s="18">
        <v>49</v>
      </c>
      <c r="W135" s="18">
        <v>2</v>
      </c>
      <c r="X135" s="18">
        <v>0.17699999999999999</v>
      </c>
      <c r="Y135" s="20">
        <v>911728470</v>
      </c>
      <c r="Z135" s="20">
        <v>911729573</v>
      </c>
      <c r="AA135" s="20"/>
      <c r="AB135" s="20"/>
      <c r="AC135" s="18" t="s">
        <v>417</v>
      </c>
      <c r="AD135" s="18" t="s">
        <v>417</v>
      </c>
      <c r="AE135" s="18" t="s">
        <v>417</v>
      </c>
      <c r="AF135" s="18" t="s">
        <v>417</v>
      </c>
      <c r="AG135" s="18" t="s">
        <v>93</v>
      </c>
      <c r="AH135" s="18" t="s">
        <v>418</v>
      </c>
      <c r="AI135" s="18" t="s">
        <v>419</v>
      </c>
      <c r="AJ135" s="18" t="s">
        <v>420</v>
      </c>
      <c r="AK135" s="18" t="s">
        <v>421</v>
      </c>
      <c r="AL135" s="18"/>
      <c r="AM135" s="18"/>
      <c r="AN135" s="18"/>
      <c r="AO135" s="18"/>
      <c r="AP135" s="76" t="s">
        <v>136</v>
      </c>
    </row>
    <row r="136" spans="1:42" s="15" customFormat="1" ht="13.5" customHeight="1">
      <c r="A136" s="15">
        <f t="shared" si="2"/>
        <v>133</v>
      </c>
      <c r="B136" s="27" t="s">
        <v>1536</v>
      </c>
      <c r="C136" s="28" t="s">
        <v>392</v>
      </c>
      <c r="D136" s="28" t="s">
        <v>392</v>
      </c>
      <c r="E136" s="29" t="s">
        <v>203</v>
      </c>
      <c r="F136" s="29" t="s">
        <v>1537</v>
      </c>
      <c r="G136" s="29" t="s">
        <v>437</v>
      </c>
      <c r="H136" s="31" t="s">
        <v>1538</v>
      </c>
      <c r="I136" s="32">
        <v>916899993</v>
      </c>
      <c r="J136" s="31"/>
      <c r="K136" s="134" t="s">
        <v>1539</v>
      </c>
      <c r="L136" s="28" t="s">
        <v>141</v>
      </c>
      <c r="M136" s="27" t="s">
        <v>1540</v>
      </c>
      <c r="N136" s="27" t="s">
        <v>1541</v>
      </c>
      <c r="O136" s="34" t="s">
        <v>1542</v>
      </c>
      <c r="P136" s="27" t="s">
        <v>1543</v>
      </c>
      <c r="Q136" t="s">
        <v>32194</v>
      </c>
      <c r="R136" s="35" t="s">
        <v>414</v>
      </c>
      <c r="S136" s="31" t="s">
        <v>152</v>
      </c>
      <c r="T136" s="18" t="s">
        <v>1544</v>
      </c>
      <c r="U136" s="19">
        <v>997076</v>
      </c>
      <c r="V136" s="18">
        <v>1</v>
      </c>
      <c r="W136" s="18">
        <v>1</v>
      </c>
      <c r="X136" s="18">
        <v>0.18759999999999999</v>
      </c>
      <c r="Y136" s="20"/>
      <c r="Z136" s="20"/>
      <c r="AA136" s="20"/>
      <c r="AB136" s="20"/>
      <c r="AC136" s="18" t="s">
        <v>1545</v>
      </c>
      <c r="AD136" s="18" t="s">
        <v>1546</v>
      </c>
      <c r="AE136" s="18" t="s">
        <v>417</v>
      </c>
      <c r="AF136" s="18" t="s">
        <v>417</v>
      </c>
      <c r="AG136" s="18" t="s">
        <v>93</v>
      </c>
      <c r="AH136" s="18" t="s">
        <v>418</v>
      </c>
      <c r="AI136" s="18" t="s">
        <v>419</v>
      </c>
      <c r="AJ136" s="18" t="s">
        <v>420</v>
      </c>
      <c r="AK136" s="18" t="s">
        <v>421</v>
      </c>
      <c r="AL136" s="18"/>
      <c r="AM136" s="18"/>
      <c r="AN136" s="18"/>
      <c r="AO136" s="18"/>
      <c r="AP136" s="76" t="s">
        <v>136</v>
      </c>
    </row>
    <row r="137" spans="1:42" s="15" customFormat="1" ht="13.5" customHeight="1">
      <c r="A137" s="15">
        <f t="shared" si="2"/>
        <v>134</v>
      </c>
      <c r="B137" s="27" t="s">
        <v>1547</v>
      </c>
      <c r="C137" s="28" t="s">
        <v>392</v>
      </c>
      <c r="D137" s="28" t="s">
        <v>392</v>
      </c>
      <c r="E137" s="29" t="s">
        <v>203</v>
      </c>
      <c r="F137" s="29" t="s">
        <v>1548</v>
      </c>
      <c r="G137" s="29" t="s">
        <v>437</v>
      </c>
      <c r="H137" s="31" t="s">
        <v>1549</v>
      </c>
      <c r="I137" s="32">
        <v>936673654</v>
      </c>
      <c r="J137" s="31" t="s">
        <v>1550</v>
      </c>
      <c r="K137" s="132" t="s">
        <v>1551</v>
      </c>
      <c r="L137" s="28" t="s">
        <v>175</v>
      </c>
      <c r="M137" s="27" t="s">
        <v>1552</v>
      </c>
      <c r="N137" s="27" t="s">
        <v>1553</v>
      </c>
      <c r="O137" s="34" t="s">
        <v>1554</v>
      </c>
      <c r="P137" s="27" t="s">
        <v>1555</v>
      </c>
      <c r="Q137" t="s">
        <v>32195</v>
      </c>
      <c r="R137" s="35" t="s">
        <v>414</v>
      </c>
      <c r="S137" s="31" t="s">
        <v>431</v>
      </c>
      <c r="T137" s="18" t="s">
        <v>1556</v>
      </c>
      <c r="U137" s="19">
        <v>3383317</v>
      </c>
      <c r="V137" s="18">
        <v>27</v>
      </c>
      <c r="W137" s="18">
        <v>2</v>
      </c>
      <c r="X137" s="18">
        <v>0.184</v>
      </c>
      <c r="Y137" s="20">
        <v>695632697</v>
      </c>
      <c r="Z137" s="20">
        <v>675125740</v>
      </c>
      <c r="AA137" s="20">
        <v>656826563</v>
      </c>
      <c r="AB137" s="20">
        <v>656191562</v>
      </c>
      <c r="AC137" s="18" t="s">
        <v>1557</v>
      </c>
      <c r="AD137" s="18" t="s">
        <v>417</v>
      </c>
      <c r="AE137" s="18" t="s">
        <v>417</v>
      </c>
      <c r="AF137" s="18" t="s">
        <v>417</v>
      </c>
      <c r="AG137" s="18" t="s">
        <v>93</v>
      </c>
      <c r="AH137" s="18" t="s">
        <v>418</v>
      </c>
      <c r="AI137" s="18" t="s">
        <v>419</v>
      </c>
      <c r="AJ137" s="18" t="s">
        <v>420</v>
      </c>
      <c r="AK137" s="18" t="s">
        <v>421</v>
      </c>
      <c r="AL137" s="18"/>
      <c r="AM137" s="18"/>
      <c r="AN137" s="18"/>
      <c r="AO137" s="18"/>
      <c r="AP137" s="76" t="s">
        <v>136</v>
      </c>
    </row>
    <row r="138" spans="1:42" s="15" customFormat="1">
      <c r="A138" s="15">
        <f t="shared" si="2"/>
        <v>135</v>
      </c>
      <c r="B138" s="27" t="s">
        <v>1558</v>
      </c>
      <c r="C138" s="27" t="s">
        <v>446</v>
      </c>
      <c r="D138" s="27" t="s">
        <v>446</v>
      </c>
      <c r="E138" s="29" t="s">
        <v>203</v>
      </c>
      <c r="F138" s="29" t="s">
        <v>1559</v>
      </c>
      <c r="G138" s="29" t="s">
        <v>437</v>
      </c>
      <c r="H138" s="31"/>
      <c r="I138" s="32" t="s">
        <v>1560</v>
      </c>
      <c r="J138" s="31"/>
      <c r="K138" s="127" t="s">
        <v>1561</v>
      </c>
      <c r="L138" s="27" t="s">
        <v>133</v>
      </c>
      <c r="M138" s="27" t="s">
        <v>1562</v>
      </c>
      <c r="N138" s="27" t="s">
        <v>1563</v>
      </c>
      <c r="O138" s="27" t="s">
        <v>1564</v>
      </c>
      <c r="P138" s="27" t="s">
        <v>1565</v>
      </c>
      <c r="Q138" t="s">
        <v>32195</v>
      </c>
      <c r="R138" s="35"/>
      <c r="S138" s="31" t="s">
        <v>152</v>
      </c>
      <c r="T138" s="18" t="s">
        <v>480</v>
      </c>
      <c r="U138" s="19"/>
      <c r="V138" s="18">
        <v>1</v>
      </c>
      <c r="W138" s="18"/>
      <c r="X138" s="18"/>
      <c r="Y138" s="20"/>
      <c r="Z138" s="20"/>
      <c r="AA138" s="20"/>
      <c r="AB138" s="20"/>
      <c r="AC138" s="18"/>
      <c r="AD138" s="18"/>
      <c r="AE138" s="18"/>
      <c r="AF138" s="18"/>
      <c r="AG138" s="18"/>
      <c r="AH138" s="18"/>
      <c r="AI138" s="18"/>
      <c r="AJ138" s="18"/>
      <c r="AK138" s="18"/>
      <c r="AL138" s="18"/>
      <c r="AM138" s="18"/>
      <c r="AN138" s="18"/>
      <c r="AO138" s="18"/>
      <c r="AP138" s="76" t="s">
        <v>136</v>
      </c>
    </row>
    <row r="139" spans="1:42" s="15" customFormat="1" ht="13.5" customHeight="1">
      <c r="A139" s="15">
        <f t="shared" si="2"/>
        <v>136</v>
      </c>
      <c r="B139" s="29" t="s">
        <v>1566</v>
      </c>
      <c r="C139" s="29"/>
      <c r="D139" s="29"/>
      <c r="E139" s="29" t="s">
        <v>203</v>
      </c>
      <c r="F139" s="29" t="s">
        <v>1526</v>
      </c>
      <c r="G139" s="29" t="s">
        <v>437</v>
      </c>
      <c r="H139" s="31"/>
      <c r="I139" s="33" t="s">
        <v>1567</v>
      </c>
      <c r="J139" s="31"/>
      <c r="K139" s="125"/>
      <c r="L139" s="28" t="s">
        <v>141</v>
      </c>
      <c r="M139" s="29" t="s">
        <v>1568</v>
      </c>
      <c r="N139" s="29"/>
      <c r="O139" s="29"/>
      <c r="P139" s="29"/>
      <c r="Q139" t="s">
        <v>32194</v>
      </c>
      <c r="R139" s="31"/>
      <c r="S139" s="31"/>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76" t="s">
        <v>136</v>
      </c>
    </row>
    <row r="140" spans="1:42" s="15" customFormat="1" ht="13.5" customHeight="1">
      <c r="A140" s="15">
        <f t="shared" si="2"/>
        <v>137</v>
      </c>
      <c r="B140" s="29" t="s">
        <v>1569</v>
      </c>
      <c r="C140" s="29"/>
      <c r="D140" s="29"/>
      <c r="E140" s="29" t="s">
        <v>203</v>
      </c>
      <c r="F140" s="29" t="s">
        <v>1526</v>
      </c>
      <c r="G140" s="29" t="s">
        <v>437</v>
      </c>
      <c r="H140" s="33" t="s">
        <v>1570</v>
      </c>
      <c r="I140" s="64" t="s">
        <v>1571</v>
      </c>
      <c r="J140" s="31"/>
      <c r="K140" s="125"/>
      <c r="L140" s="27" t="s">
        <v>163</v>
      </c>
      <c r="M140" s="29" t="s">
        <v>1572</v>
      </c>
      <c r="N140" s="29"/>
      <c r="O140" s="29"/>
      <c r="P140" s="29"/>
      <c r="Q140" t="s">
        <v>32194</v>
      </c>
      <c r="R140" s="31"/>
      <c r="S140" s="31"/>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76" t="s">
        <v>136</v>
      </c>
    </row>
    <row r="141" spans="1:42" s="15" customFormat="1" ht="13.5" customHeight="1">
      <c r="A141" s="15">
        <f t="shared" si="2"/>
        <v>138</v>
      </c>
      <c r="B141" s="28" t="s">
        <v>1573</v>
      </c>
      <c r="C141" s="28"/>
      <c r="D141" s="29" t="s">
        <v>392</v>
      </c>
      <c r="E141" s="29" t="s">
        <v>203</v>
      </c>
      <c r="F141" s="29"/>
      <c r="G141" s="29" t="s">
        <v>489</v>
      </c>
      <c r="H141" s="31" t="s">
        <v>1574</v>
      </c>
      <c r="I141" s="32">
        <v>910253301</v>
      </c>
      <c r="J141" s="31" t="s">
        <v>1575</v>
      </c>
      <c r="K141" s="133"/>
      <c r="L141" s="28" t="s">
        <v>163</v>
      </c>
      <c r="M141" s="28" t="s">
        <v>1576</v>
      </c>
      <c r="N141" s="28" t="s">
        <v>1577</v>
      </c>
      <c r="O141" s="37" t="s">
        <v>1578</v>
      </c>
      <c r="P141" s="28" t="s">
        <v>1579</v>
      </c>
      <c r="Q141" t="s">
        <v>32194</v>
      </c>
      <c r="R141" s="35" t="s">
        <v>430</v>
      </c>
      <c r="S141" s="31" t="s">
        <v>152</v>
      </c>
      <c r="T141" s="18" t="s">
        <v>1580</v>
      </c>
      <c r="U141" s="19">
        <v>537512</v>
      </c>
      <c r="V141" s="18">
        <v>6</v>
      </c>
      <c r="W141" s="18">
        <v>1</v>
      </c>
      <c r="X141" s="18">
        <v>0.40479999999999999</v>
      </c>
      <c r="Y141" s="20">
        <v>915500694</v>
      </c>
      <c r="Z141" s="20">
        <v>915594574</v>
      </c>
      <c r="AA141" s="20">
        <v>695487265</v>
      </c>
      <c r="AB141" s="20">
        <v>658932599</v>
      </c>
      <c r="AC141" s="18" t="s">
        <v>1581</v>
      </c>
      <c r="AD141" s="18" t="s">
        <v>1582</v>
      </c>
      <c r="AE141" s="18" t="s">
        <v>417</v>
      </c>
      <c r="AF141" s="18" t="s">
        <v>417</v>
      </c>
      <c r="AG141" s="18" t="s">
        <v>93</v>
      </c>
      <c r="AH141" s="18" t="s">
        <v>418</v>
      </c>
      <c r="AI141" s="18" t="s">
        <v>419</v>
      </c>
      <c r="AJ141" s="18" t="s">
        <v>420</v>
      </c>
      <c r="AK141" s="18" t="s">
        <v>421</v>
      </c>
      <c r="AL141" s="18" t="s">
        <v>1583</v>
      </c>
      <c r="AM141" s="18"/>
      <c r="AN141" s="18"/>
      <c r="AO141" s="18"/>
      <c r="AP141" t="s">
        <v>762</v>
      </c>
    </row>
    <row r="142" spans="1:42" s="15" customFormat="1" ht="13.5" customHeight="1">
      <c r="A142" s="15">
        <f t="shared" si="2"/>
        <v>139</v>
      </c>
      <c r="B142" s="28" t="s">
        <v>1584</v>
      </c>
      <c r="C142" s="28"/>
      <c r="D142" s="29" t="s">
        <v>392</v>
      </c>
      <c r="E142" s="29" t="s">
        <v>203</v>
      </c>
      <c r="F142" s="29"/>
      <c r="G142" s="29" t="s">
        <v>489</v>
      </c>
      <c r="H142" s="31" t="s">
        <v>1585</v>
      </c>
      <c r="I142" s="32">
        <v>944135877</v>
      </c>
      <c r="J142" s="31"/>
      <c r="K142" s="133"/>
      <c r="L142" s="28" t="s">
        <v>141</v>
      </c>
      <c r="M142" s="28" t="s">
        <v>1586</v>
      </c>
      <c r="N142" s="28" t="s">
        <v>1587</v>
      </c>
      <c r="O142" s="37" t="s">
        <v>1588</v>
      </c>
      <c r="P142" s="28" t="s">
        <v>1589</v>
      </c>
      <c r="Q142" t="s">
        <v>32194</v>
      </c>
      <c r="R142" s="35" t="s">
        <v>430</v>
      </c>
      <c r="S142" s="31" t="s">
        <v>1245</v>
      </c>
      <c r="T142" s="18" t="s">
        <v>1590</v>
      </c>
      <c r="U142" s="19">
        <v>2130992</v>
      </c>
      <c r="V142" s="18">
        <v>43</v>
      </c>
      <c r="W142" s="18">
        <v>2</v>
      </c>
      <c r="X142" s="18">
        <v>0.34770000000000001</v>
      </c>
      <c r="Y142" s="20">
        <v>915219927</v>
      </c>
      <c r="Z142" s="20"/>
      <c r="AA142" s="20"/>
      <c r="AB142" s="20"/>
      <c r="AC142" s="18" t="s">
        <v>1591</v>
      </c>
      <c r="AD142" s="18" t="s">
        <v>1592</v>
      </c>
      <c r="AE142" s="18" t="s">
        <v>1593</v>
      </c>
      <c r="AF142" s="18" t="s">
        <v>1594</v>
      </c>
      <c r="AG142" s="18" t="s">
        <v>93</v>
      </c>
      <c r="AH142" s="18" t="s">
        <v>418</v>
      </c>
      <c r="AI142" s="18" t="s">
        <v>419</v>
      </c>
      <c r="AJ142" s="18" t="s">
        <v>420</v>
      </c>
      <c r="AK142" s="18" t="s">
        <v>421</v>
      </c>
      <c r="AL142" s="18"/>
      <c r="AM142" s="18"/>
      <c r="AN142" s="18"/>
      <c r="AO142" s="18"/>
      <c r="AP142" t="s">
        <v>762</v>
      </c>
    </row>
    <row r="143" spans="1:42" s="15" customFormat="1" ht="13.5" customHeight="1">
      <c r="A143" s="15">
        <f t="shared" si="2"/>
        <v>140</v>
      </c>
      <c r="B143" s="28" t="s">
        <v>1595</v>
      </c>
      <c r="C143" s="28"/>
      <c r="D143" s="29" t="s">
        <v>392</v>
      </c>
      <c r="E143" s="29" t="s">
        <v>203</v>
      </c>
      <c r="F143" s="29"/>
      <c r="G143" s="29" t="s">
        <v>489</v>
      </c>
      <c r="H143" s="31" t="s">
        <v>1596</v>
      </c>
      <c r="I143" s="32">
        <v>915649149</v>
      </c>
      <c r="J143" s="31" t="s">
        <v>1597</v>
      </c>
      <c r="K143" s="133"/>
      <c r="L143" s="28" t="s">
        <v>175</v>
      </c>
      <c r="M143" s="28" t="s">
        <v>1598</v>
      </c>
      <c r="N143" s="28" t="s">
        <v>1599</v>
      </c>
      <c r="O143" s="37" t="s">
        <v>1600</v>
      </c>
      <c r="P143" s="28" t="s">
        <v>1601</v>
      </c>
      <c r="Q143" t="s">
        <v>32194</v>
      </c>
      <c r="R143" s="35" t="s">
        <v>414</v>
      </c>
      <c r="S143" s="31" t="s">
        <v>152</v>
      </c>
      <c r="T143" s="18" t="s">
        <v>1602</v>
      </c>
      <c r="U143" s="19">
        <v>786240</v>
      </c>
      <c r="V143" s="18">
        <v>2</v>
      </c>
      <c r="W143" s="18">
        <v>2</v>
      </c>
      <c r="X143" s="18">
        <v>0.24410000000000001</v>
      </c>
      <c r="Y143" s="20">
        <v>915629697</v>
      </c>
      <c r="Z143" s="20"/>
      <c r="AA143" s="20"/>
      <c r="AB143" s="20"/>
      <c r="AC143" s="18" t="s">
        <v>1603</v>
      </c>
      <c r="AD143" s="18" t="s">
        <v>1604</v>
      </c>
      <c r="AE143" s="18" t="s">
        <v>1605</v>
      </c>
      <c r="AF143" s="18" t="s">
        <v>417</v>
      </c>
      <c r="AG143" s="18" t="s">
        <v>93</v>
      </c>
      <c r="AH143" s="18" t="s">
        <v>418</v>
      </c>
      <c r="AI143" s="18" t="s">
        <v>419</v>
      </c>
      <c r="AJ143" s="18" t="s">
        <v>420</v>
      </c>
      <c r="AK143" s="18" t="s">
        <v>421</v>
      </c>
      <c r="AL143" s="18"/>
      <c r="AM143" s="18"/>
      <c r="AN143" s="18"/>
      <c r="AO143" s="18"/>
      <c r="AP143" s="76" t="s">
        <v>136</v>
      </c>
    </row>
    <row r="144" spans="1:42" s="15" customFormat="1" ht="13.5" customHeight="1">
      <c r="A144" s="15">
        <f t="shared" si="2"/>
        <v>141</v>
      </c>
      <c r="B144" s="28" t="s">
        <v>1606</v>
      </c>
      <c r="C144" s="28"/>
      <c r="D144" s="29" t="s">
        <v>392</v>
      </c>
      <c r="E144" s="29" t="s">
        <v>203</v>
      </c>
      <c r="F144" s="29"/>
      <c r="G144" s="29"/>
      <c r="H144" s="31" t="s">
        <v>1607</v>
      </c>
      <c r="I144" s="32">
        <v>936895896</v>
      </c>
      <c r="J144" s="31"/>
      <c r="K144" s="133"/>
      <c r="L144" s="28" t="s">
        <v>163</v>
      </c>
      <c r="M144" s="28" t="s">
        <v>1608</v>
      </c>
      <c r="N144" s="28" t="s">
        <v>1609</v>
      </c>
      <c r="O144" s="37" t="s">
        <v>1610</v>
      </c>
      <c r="P144" s="28" t="s">
        <v>1611</v>
      </c>
      <c r="Q144" t="s">
        <v>32194</v>
      </c>
      <c r="R144" s="35" t="s">
        <v>430</v>
      </c>
      <c r="S144" s="31" t="s">
        <v>431</v>
      </c>
      <c r="T144" s="18" t="s">
        <v>1612</v>
      </c>
      <c r="U144" s="19">
        <v>980906</v>
      </c>
      <c r="V144" s="18">
        <v>7</v>
      </c>
      <c r="W144" s="18">
        <v>2</v>
      </c>
      <c r="X144" s="18">
        <v>0.21010000000000001</v>
      </c>
      <c r="Y144" s="20">
        <v>685526438</v>
      </c>
      <c r="Z144" s="20">
        <v>667628646</v>
      </c>
      <c r="AA144" s="20"/>
      <c r="AB144" s="20"/>
      <c r="AC144" s="18" t="s">
        <v>417</v>
      </c>
      <c r="AD144" s="18" t="s">
        <v>417</v>
      </c>
      <c r="AE144" s="18" t="s">
        <v>417</v>
      </c>
      <c r="AF144" s="18" t="s">
        <v>417</v>
      </c>
      <c r="AG144" s="18" t="s">
        <v>93</v>
      </c>
      <c r="AH144" s="18" t="s">
        <v>418</v>
      </c>
      <c r="AI144" s="18" t="s">
        <v>419</v>
      </c>
      <c r="AJ144" s="18" t="s">
        <v>420</v>
      </c>
      <c r="AK144" s="18" t="s">
        <v>421</v>
      </c>
      <c r="AL144" s="18"/>
      <c r="AM144" s="18"/>
      <c r="AN144" s="18"/>
      <c r="AO144" s="18"/>
      <c r="AP144" t="s">
        <v>762</v>
      </c>
    </row>
    <row r="145" spans="1:42" s="15" customFormat="1" ht="13.5" customHeight="1">
      <c r="A145" s="15">
        <f t="shared" si="2"/>
        <v>142</v>
      </c>
      <c r="B145" s="28" t="s">
        <v>1613</v>
      </c>
      <c r="C145" s="28"/>
      <c r="D145" s="29" t="s">
        <v>446</v>
      </c>
      <c r="E145" s="29" t="s">
        <v>203</v>
      </c>
      <c r="F145" s="29"/>
      <c r="G145" s="29" t="s">
        <v>129</v>
      </c>
      <c r="H145" s="31" t="s">
        <v>1614</v>
      </c>
      <c r="I145" s="32">
        <v>917088800</v>
      </c>
      <c r="J145" s="31" t="s">
        <v>1615</v>
      </c>
      <c r="K145" s="129" t="s">
        <v>1616</v>
      </c>
      <c r="L145" s="28" t="s">
        <v>133</v>
      </c>
      <c r="M145" s="28" t="s">
        <v>1617</v>
      </c>
      <c r="N145" s="28" t="s">
        <v>1618</v>
      </c>
      <c r="O145" s="72" t="s">
        <v>1619</v>
      </c>
      <c r="P145" s="28" t="s">
        <v>1620</v>
      </c>
      <c r="Q145" t="s">
        <v>32194</v>
      </c>
      <c r="R145" s="35" t="s">
        <v>430</v>
      </c>
      <c r="S145" s="31" t="s">
        <v>152</v>
      </c>
      <c r="T145" s="18" t="s">
        <v>1157</v>
      </c>
      <c r="U145" s="19">
        <v>17569696</v>
      </c>
      <c r="V145" s="18">
        <v>46</v>
      </c>
      <c r="W145" s="18">
        <v>6</v>
      </c>
      <c r="X145" s="18">
        <v>0.34549999999999997</v>
      </c>
      <c r="Y145" s="20">
        <v>913728175</v>
      </c>
      <c r="Z145" s="20">
        <v>913728255</v>
      </c>
      <c r="AA145" s="20">
        <v>913728173</v>
      </c>
      <c r="AB145" s="20">
        <v>917088843</v>
      </c>
      <c r="AC145" s="18" t="s">
        <v>1621</v>
      </c>
      <c r="AD145" s="18" t="s">
        <v>417</v>
      </c>
      <c r="AE145" s="18" t="s">
        <v>417</v>
      </c>
      <c r="AF145" s="18" t="s">
        <v>417</v>
      </c>
      <c r="AG145" s="18" t="s">
        <v>93</v>
      </c>
      <c r="AH145" s="18" t="s">
        <v>418</v>
      </c>
      <c r="AI145" s="18" t="s">
        <v>419</v>
      </c>
      <c r="AJ145" s="18" t="s">
        <v>420</v>
      </c>
      <c r="AK145" s="18" t="s">
        <v>421</v>
      </c>
      <c r="AL145" s="18" t="s">
        <v>1622</v>
      </c>
      <c r="AM145" s="18"/>
      <c r="AN145" s="18"/>
      <c r="AO145" s="18"/>
      <c r="AP145" t="s">
        <v>762</v>
      </c>
    </row>
    <row r="146" spans="1:42" s="15" customFormat="1" ht="13.5" customHeight="1">
      <c r="A146" s="15">
        <f t="shared" si="2"/>
        <v>143</v>
      </c>
      <c r="B146" s="28" t="s">
        <v>1623</v>
      </c>
      <c r="C146" s="28"/>
      <c r="D146" s="29" t="s">
        <v>446</v>
      </c>
      <c r="E146" s="29" t="s">
        <v>203</v>
      </c>
      <c r="F146" s="29"/>
      <c r="G146" s="29" t="s">
        <v>129</v>
      </c>
      <c r="H146" s="31" t="s">
        <v>1624</v>
      </c>
      <c r="I146" s="32">
        <v>948291480</v>
      </c>
      <c r="J146" s="31"/>
      <c r="K146" s="129" t="s">
        <v>1625</v>
      </c>
      <c r="L146" s="28" t="s">
        <v>133</v>
      </c>
      <c r="M146" s="28" t="s">
        <v>1626</v>
      </c>
      <c r="N146" s="28" t="s">
        <v>1627</v>
      </c>
      <c r="O146" s="28" t="s">
        <v>397</v>
      </c>
      <c r="P146" s="28" t="s">
        <v>1628</v>
      </c>
      <c r="Q146" t="s">
        <v>32195</v>
      </c>
      <c r="R146" s="35" t="s">
        <v>414</v>
      </c>
      <c r="S146" s="31" t="s">
        <v>1019</v>
      </c>
      <c r="T146" s="18" t="s">
        <v>1629</v>
      </c>
      <c r="U146" s="19">
        <v>3917037</v>
      </c>
      <c r="V146" s="18">
        <v>7</v>
      </c>
      <c r="W146" s="18">
        <v>2</v>
      </c>
      <c r="X146" s="18">
        <v>0.24099999999999999</v>
      </c>
      <c r="Y146" s="20"/>
      <c r="Z146" s="20"/>
      <c r="AA146" s="20"/>
      <c r="AB146" s="20"/>
      <c r="AC146" s="18" t="s">
        <v>1630</v>
      </c>
      <c r="AD146" s="18" t="s">
        <v>1631</v>
      </c>
      <c r="AE146" s="18" t="s">
        <v>1632</v>
      </c>
      <c r="AF146" s="18" t="s">
        <v>417</v>
      </c>
      <c r="AG146" s="18" t="s">
        <v>93</v>
      </c>
      <c r="AH146" s="18" t="s">
        <v>418</v>
      </c>
      <c r="AI146" s="18" t="s">
        <v>419</v>
      </c>
      <c r="AJ146" s="18" t="s">
        <v>420</v>
      </c>
      <c r="AK146" s="18" t="s">
        <v>421</v>
      </c>
      <c r="AL146" s="18"/>
      <c r="AM146" s="18"/>
      <c r="AN146" s="18"/>
      <c r="AO146" s="18"/>
      <c r="AP146" s="76" t="s">
        <v>136</v>
      </c>
    </row>
    <row r="147" spans="1:42" s="15" customFormat="1" ht="13.5" customHeight="1">
      <c r="A147" s="15">
        <f t="shared" si="2"/>
        <v>144</v>
      </c>
      <c r="B147" s="28" t="s">
        <v>1633</v>
      </c>
      <c r="C147" s="28"/>
      <c r="D147" s="29" t="s">
        <v>446</v>
      </c>
      <c r="E147" s="29" t="s">
        <v>203</v>
      </c>
      <c r="F147" s="29"/>
      <c r="G147" s="29" t="s">
        <v>129</v>
      </c>
      <c r="H147" s="31" t="s">
        <v>1634</v>
      </c>
      <c r="I147" s="32">
        <v>915021700</v>
      </c>
      <c r="J147" s="31" t="s">
        <v>1635</v>
      </c>
      <c r="K147" s="129" t="s">
        <v>1636</v>
      </c>
      <c r="L147" s="28" t="s">
        <v>163</v>
      </c>
      <c r="M147" s="28" t="s">
        <v>1637</v>
      </c>
      <c r="N147" s="28" t="s">
        <v>1638</v>
      </c>
      <c r="O147" s="68" t="s">
        <v>1639</v>
      </c>
      <c r="P147" s="28" t="s">
        <v>1640</v>
      </c>
      <c r="Q147" t="s">
        <v>32194</v>
      </c>
      <c r="R147" s="35" t="s">
        <v>430</v>
      </c>
      <c r="S147" s="31" t="s">
        <v>152</v>
      </c>
      <c r="T147" s="18" t="s">
        <v>1641</v>
      </c>
      <c r="U147" s="19">
        <v>730518</v>
      </c>
      <c r="V147" s="18">
        <v>11</v>
      </c>
      <c r="W147" s="18">
        <v>1</v>
      </c>
      <c r="X147" s="18">
        <v>0.23710000000000001</v>
      </c>
      <c r="Y147" s="20">
        <v>914348141</v>
      </c>
      <c r="Z147" s="20">
        <v>917047201</v>
      </c>
      <c r="AA147" s="20">
        <v>679471607</v>
      </c>
      <c r="AB147" s="20">
        <v>638123845</v>
      </c>
      <c r="AC147" s="18" t="s">
        <v>1642</v>
      </c>
      <c r="AD147" s="18" t="s">
        <v>417</v>
      </c>
      <c r="AE147" s="18" t="s">
        <v>417</v>
      </c>
      <c r="AF147" s="18" t="s">
        <v>417</v>
      </c>
      <c r="AG147" s="18" t="s">
        <v>93</v>
      </c>
      <c r="AH147" s="18" t="s">
        <v>418</v>
      </c>
      <c r="AI147" s="18" t="s">
        <v>419</v>
      </c>
      <c r="AJ147" s="18" t="s">
        <v>420</v>
      </c>
      <c r="AK147" s="18" t="s">
        <v>421</v>
      </c>
      <c r="AL147" s="18" t="s">
        <v>1643</v>
      </c>
      <c r="AM147" s="18"/>
      <c r="AN147" s="18"/>
      <c r="AO147" s="18"/>
      <c r="AP147" s="76" t="s">
        <v>136</v>
      </c>
    </row>
    <row r="148" spans="1:42" s="15" customFormat="1" ht="13.5" customHeight="1">
      <c r="A148" s="15">
        <f t="shared" si="2"/>
        <v>145</v>
      </c>
      <c r="B148" s="28" t="s">
        <v>1644</v>
      </c>
      <c r="C148" s="28"/>
      <c r="D148" s="29" t="s">
        <v>446</v>
      </c>
      <c r="E148" s="29" t="s">
        <v>203</v>
      </c>
      <c r="F148" s="29" t="s">
        <v>1645</v>
      </c>
      <c r="G148" s="29" t="s">
        <v>489</v>
      </c>
      <c r="H148" s="31" t="s">
        <v>1646</v>
      </c>
      <c r="I148" s="32">
        <v>921437913</v>
      </c>
      <c r="J148" s="31"/>
      <c r="K148" s="129"/>
      <c r="L148" s="28" t="s">
        <v>163</v>
      </c>
      <c r="M148" s="83" t="s">
        <v>1647</v>
      </c>
      <c r="N148" s="28" t="s">
        <v>1648</v>
      </c>
      <c r="O148" s="28" t="s">
        <v>397</v>
      </c>
      <c r="P148" s="28" t="s">
        <v>1649</v>
      </c>
      <c r="Q148" t="s">
        <v>32194</v>
      </c>
      <c r="R148" s="35" t="s">
        <v>414</v>
      </c>
      <c r="S148" s="31" t="s">
        <v>1650</v>
      </c>
      <c r="T148" s="18" t="s">
        <v>1651</v>
      </c>
      <c r="U148" s="19">
        <v>889469</v>
      </c>
      <c r="V148" s="18">
        <v>7</v>
      </c>
      <c r="W148" s="18">
        <v>1</v>
      </c>
      <c r="X148" s="18">
        <v>0.2243</v>
      </c>
      <c r="Y148" s="20">
        <v>639284624</v>
      </c>
      <c r="Z148" s="20"/>
      <c r="AA148" s="20"/>
      <c r="AB148" s="20"/>
      <c r="AC148" s="18" t="s">
        <v>1652</v>
      </c>
      <c r="AD148" s="18" t="s">
        <v>417</v>
      </c>
      <c r="AE148" s="18" t="s">
        <v>417</v>
      </c>
      <c r="AF148" s="18" t="s">
        <v>417</v>
      </c>
      <c r="AG148" s="18" t="s">
        <v>93</v>
      </c>
      <c r="AH148" s="18" t="s">
        <v>418</v>
      </c>
      <c r="AI148" s="18" t="s">
        <v>419</v>
      </c>
      <c r="AJ148" s="18" t="s">
        <v>420</v>
      </c>
      <c r="AK148" s="18" t="s">
        <v>421</v>
      </c>
      <c r="AL148" s="18"/>
      <c r="AM148" s="18"/>
      <c r="AN148" s="18"/>
      <c r="AO148" s="18"/>
      <c r="AP148" s="76" t="s">
        <v>136</v>
      </c>
    </row>
    <row r="149" spans="1:42" s="15" customFormat="1" ht="13.5" customHeight="1">
      <c r="A149" s="15">
        <f t="shared" si="2"/>
        <v>146</v>
      </c>
      <c r="B149" s="83" t="s">
        <v>1653</v>
      </c>
      <c r="E149" s="29" t="s">
        <v>203</v>
      </c>
      <c r="F149"/>
      <c r="G149" s="29" t="s">
        <v>489</v>
      </c>
      <c r="H149" s="26"/>
      <c r="I149" s="26"/>
      <c r="J149" s="73" t="s">
        <v>1654</v>
      </c>
      <c r="K149" s="125" t="s">
        <v>1655</v>
      </c>
      <c r="L149" s="28" t="s">
        <v>163</v>
      </c>
      <c r="M149" s="82" t="s">
        <v>1656</v>
      </c>
      <c r="N149" s="76" t="s">
        <v>1657</v>
      </c>
      <c r="O149" s="68" t="s">
        <v>1658</v>
      </c>
      <c r="Q149" t="s">
        <v>32194</v>
      </c>
      <c r="R149" s="26"/>
      <c r="S149" s="31" t="s">
        <v>931</v>
      </c>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76" t="s">
        <v>136</v>
      </c>
    </row>
    <row r="150" spans="1:42" s="15" customFormat="1" ht="13.5" customHeight="1">
      <c r="A150" s="15">
        <f t="shared" si="2"/>
        <v>147</v>
      </c>
      <c r="B150" s="29" t="s">
        <v>370</v>
      </c>
      <c r="C150" s="29"/>
      <c r="D150" s="29"/>
      <c r="E150" s="29" t="s">
        <v>210</v>
      </c>
      <c r="F150" s="29"/>
      <c r="G150" s="29" t="s">
        <v>437</v>
      </c>
      <c r="H150" s="38" t="s">
        <v>1659</v>
      </c>
      <c r="I150" s="38" t="s">
        <v>1660</v>
      </c>
      <c r="J150" s="31"/>
      <c r="K150" s="125"/>
      <c r="L150" s="27" t="s">
        <v>163</v>
      </c>
      <c r="M150" s="29" t="s">
        <v>1661</v>
      </c>
      <c r="N150" s="29"/>
      <c r="O150" s="29"/>
      <c r="P150" s="29"/>
      <c r="Q150" t="s">
        <v>32194</v>
      </c>
      <c r="R150" s="31"/>
      <c r="S150" s="31"/>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76" t="s">
        <v>136</v>
      </c>
    </row>
    <row r="151" spans="1:42" s="15" customFormat="1" ht="13.5" customHeight="1">
      <c r="A151" s="15">
        <f t="shared" si="2"/>
        <v>148</v>
      </c>
      <c r="B151" s="29" t="s">
        <v>372</v>
      </c>
      <c r="C151" s="29"/>
      <c r="D151" s="29"/>
      <c r="E151" s="29" t="s">
        <v>210</v>
      </c>
      <c r="F151" s="29" t="s">
        <v>198</v>
      </c>
      <c r="G151" s="29" t="s">
        <v>199</v>
      </c>
      <c r="H151" s="31"/>
      <c r="I151" s="31"/>
      <c r="J151" s="31"/>
      <c r="K151" s="125"/>
      <c r="L151" s="27" t="s">
        <v>163</v>
      </c>
      <c r="M151" s="29" t="s">
        <v>1662</v>
      </c>
      <c r="N151" s="29"/>
      <c r="O151" s="29"/>
      <c r="P151" s="29"/>
      <c r="Q151" t="s">
        <v>32194</v>
      </c>
      <c r="R151" s="31"/>
      <c r="S151" s="31"/>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76" t="s">
        <v>136</v>
      </c>
    </row>
    <row r="152" spans="1:42" s="15" customFormat="1" ht="13.5" customHeight="1">
      <c r="A152" s="15">
        <f t="shared" si="2"/>
        <v>149</v>
      </c>
      <c r="B152" s="29" t="s">
        <v>374</v>
      </c>
      <c r="C152" s="29"/>
      <c r="D152" s="29"/>
      <c r="E152" s="29" t="s">
        <v>167</v>
      </c>
      <c r="F152" s="29" t="s">
        <v>198</v>
      </c>
      <c r="G152" s="29" t="s">
        <v>129</v>
      </c>
      <c r="H152" s="31"/>
      <c r="I152" s="31"/>
      <c r="J152" s="31"/>
      <c r="K152" s="125"/>
      <c r="L152" s="27" t="s">
        <v>163</v>
      </c>
      <c r="M152" s="29" t="s">
        <v>1663</v>
      </c>
      <c r="N152" s="29"/>
      <c r="O152" s="29"/>
      <c r="P152" s="29"/>
      <c r="Q152" t="s">
        <v>32194</v>
      </c>
      <c r="R152" s="31"/>
      <c r="S152" s="31"/>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76" t="s">
        <v>136</v>
      </c>
    </row>
    <row r="153" spans="1:42" s="15" customFormat="1" ht="13.5" customHeight="1">
      <c r="A153" s="15">
        <f t="shared" si="2"/>
        <v>150</v>
      </c>
      <c r="B153" s="29" t="s">
        <v>197</v>
      </c>
      <c r="C153" s="29"/>
      <c r="D153" s="29"/>
      <c r="E153" s="29" t="s">
        <v>167</v>
      </c>
      <c r="F153" s="29" t="s">
        <v>198</v>
      </c>
      <c r="G153" s="29" t="s">
        <v>199</v>
      </c>
      <c r="H153" s="31"/>
      <c r="I153" s="31"/>
      <c r="J153" s="31"/>
      <c r="K153" s="125"/>
      <c r="L153" s="27" t="s">
        <v>163</v>
      </c>
      <c r="M153" s="29" t="s">
        <v>200</v>
      </c>
      <c r="N153" s="29"/>
      <c r="O153" s="29"/>
      <c r="P153" s="29"/>
      <c r="Q153" t="s">
        <v>32194</v>
      </c>
      <c r="R153" s="31"/>
      <c r="S153" s="31"/>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76" t="s">
        <v>136</v>
      </c>
    </row>
    <row r="154" spans="1:42" s="15" customFormat="1" ht="13.5" customHeight="1">
      <c r="A154" s="15">
        <f t="shared" si="2"/>
        <v>151</v>
      </c>
      <c r="B154" s="28" t="s">
        <v>1664</v>
      </c>
      <c r="C154" s="28"/>
      <c r="D154" s="29" t="s">
        <v>446</v>
      </c>
      <c r="E154" s="29" t="s">
        <v>211</v>
      </c>
      <c r="F154" s="29" t="s">
        <v>810</v>
      </c>
      <c r="G154" s="29" t="s">
        <v>138</v>
      </c>
      <c r="H154" s="31" t="s">
        <v>1665</v>
      </c>
      <c r="I154" s="32"/>
      <c r="J154" s="31"/>
      <c r="K154" s="129"/>
      <c r="L154" s="28" t="s">
        <v>141</v>
      </c>
      <c r="M154" s="83" t="s">
        <v>1666</v>
      </c>
      <c r="N154" s="28" t="s">
        <v>1667</v>
      </c>
      <c r="O154" s="28" t="s">
        <v>397</v>
      </c>
      <c r="P154" s="28" t="s">
        <v>1668</v>
      </c>
      <c r="Q154" t="s">
        <v>32195</v>
      </c>
      <c r="R154" s="35" t="s">
        <v>414</v>
      </c>
      <c r="S154" s="31" t="s">
        <v>431</v>
      </c>
      <c r="T154" s="18" t="s">
        <v>1669</v>
      </c>
      <c r="U154" s="19">
        <v>1045414</v>
      </c>
      <c r="V154" s="18">
        <v>8</v>
      </c>
      <c r="W154" s="18">
        <v>1</v>
      </c>
      <c r="X154" s="18">
        <v>0.51459999999999995</v>
      </c>
      <c r="Y154" s="20"/>
      <c r="Z154" s="20"/>
      <c r="AA154" s="20"/>
      <c r="AB154" s="20"/>
      <c r="AC154" s="18" t="s">
        <v>1670</v>
      </c>
      <c r="AD154" s="18" t="s">
        <v>1671</v>
      </c>
      <c r="AE154" s="18" t="s">
        <v>1672</v>
      </c>
      <c r="AF154" s="18" t="s">
        <v>1673</v>
      </c>
      <c r="AG154" s="18" t="s">
        <v>93</v>
      </c>
      <c r="AH154" s="18" t="s">
        <v>418</v>
      </c>
      <c r="AI154" s="18" t="s">
        <v>419</v>
      </c>
      <c r="AJ154" s="18" t="s">
        <v>420</v>
      </c>
      <c r="AK154" s="18" t="s">
        <v>421</v>
      </c>
      <c r="AL154" s="18"/>
      <c r="AM154" s="18"/>
      <c r="AN154" s="18"/>
      <c r="AO154" s="18"/>
      <c r="AP154" s="76" t="s">
        <v>136</v>
      </c>
    </row>
    <row r="155" spans="1:42" s="15" customFormat="1" ht="13.5" customHeight="1">
      <c r="A155" s="15">
        <f t="shared" si="2"/>
        <v>152</v>
      </c>
      <c r="B155" s="28" t="s">
        <v>1674</v>
      </c>
      <c r="C155" s="28"/>
      <c r="D155" s="29" t="s">
        <v>446</v>
      </c>
      <c r="E155" s="29" t="s">
        <v>211</v>
      </c>
      <c r="F155" s="29" t="s">
        <v>1675</v>
      </c>
      <c r="G155" s="29" t="s">
        <v>138</v>
      </c>
      <c r="H155" s="31" t="s">
        <v>1676</v>
      </c>
      <c r="I155" s="32">
        <v>959402731</v>
      </c>
      <c r="J155" s="31"/>
      <c r="K155" s="129"/>
      <c r="L155" s="28" t="s">
        <v>141</v>
      </c>
      <c r="M155" s="83" t="s">
        <v>1677</v>
      </c>
      <c r="N155" s="28" t="s">
        <v>1678</v>
      </c>
      <c r="O155" s="28" t="s">
        <v>397</v>
      </c>
      <c r="P155" s="28" t="s">
        <v>1679</v>
      </c>
      <c r="Q155" t="s">
        <v>32195</v>
      </c>
      <c r="R155" s="35" t="s">
        <v>414</v>
      </c>
      <c r="S155" s="31" t="s">
        <v>1680</v>
      </c>
      <c r="T155" s="18" t="s">
        <v>1681</v>
      </c>
      <c r="U155" s="19">
        <v>1162313</v>
      </c>
      <c r="V155" s="18">
        <v>1</v>
      </c>
      <c r="W155" s="18">
        <v>1</v>
      </c>
      <c r="X155" s="18">
        <v>0.49180000000000001</v>
      </c>
      <c r="Y155" s="20"/>
      <c r="Z155" s="20"/>
      <c r="AA155" s="20"/>
      <c r="AB155" s="20"/>
      <c r="AC155" s="18" t="s">
        <v>1682</v>
      </c>
      <c r="AD155" s="18" t="s">
        <v>1683</v>
      </c>
      <c r="AE155" s="18" t="s">
        <v>417</v>
      </c>
      <c r="AF155" s="18" t="s">
        <v>417</v>
      </c>
      <c r="AG155" s="18" t="s">
        <v>93</v>
      </c>
      <c r="AH155" s="18" t="s">
        <v>418</v>
      </c>
      <c r="AI155" s="18" t="s">
        <v>419</v>
      </c>
      <c r="AJ155" s="18" t="s">
        <v>420</v>
      </c>
      <c r="AK155" s="18" t="s">
        <v>421</v>
      </c>
      <c r="AL155" s="18"/>
      <c r="AM155" s="18"/>
      <c r="AN155" s="18"/>
      <c r="AO155" s="18"/>
      <c r="AP155" s="76" t="s">
        <v>136</v>
      </c>
    </row>
    <row r="156" spans="1:42" s="15" customFormat="1" ht="13.5" customHeight="1">
      <c r="A156" s="15">
        <f t="shared" si="2"/>
        <v>153</v>
      </c>
      <c r="B156" s="28" t="s">
        <v>1684</v>
      </c>
      <c r="C156" s="28"/>
      <c r="D156" s="29" t="s">
        <v>446</v>
      </c>
      <c r="E156" s="29" t="s">
        <v>211</v>
      </c>
      <c r="F156" s="29" t="s">
        <v>1685</v>
      </c>
      <c r="G156" s="29" t="s">
        <v>138</v>
      </c>
      <c r="H156" s="31" t="s">
        <v>1686</v>
      </c>
      <c r="I156" s="32">
        <v>914015072</v>
      </c>
      <c r="J156" s="31"/>
      <c r="K156" s="129"/>
      <c r="L156" s="28" t="s">
        <v>141</v>
      </c>
      <c r="M156" s="83" t="s">
        <v>1687</v>
      </c>
      <c r="N156" s="28" t="s">
        <v>1688</v>
      </c>
      <c r="O156" s="28" t="s">
        <v>397</v>
      </c>
      <c r="P156" s="28" t="s">
        <v>1689</v>
      </c>
      <c r="Q156" t="s">
        <v>32195</v>
      </c>
      <c r="R156" s="35" t="s">
        <v>430</v>
      </c>
      <c r="S156" s="31" t="s">
        <v>152</v>
      </c>
      <c r="T156" s="18" t="s">
        <v>1690</v>
      </c>
      <c r="U156" s="19">
        <v>636950</v>
      </c>
      <c r="V156" s="18">
        <v>7</v>
      </c>
      <c r="W156" s="18">
        <v>3</v>
      </c>
      <c r="X156" s="18">
        <v>0.47470000000000001</v>
      </c>
      <c r="Y156" s="20">
        <v>913077896</v>
      </c>
      <c r="Z156" s="20">
        <v>675671888</v>
      </c>
      <c r="AA156" s="20"/>
      <c r="AB156" s="20"/>
      <c r="AC156" s="18" t="s">
        <v>1691</v>
      </c>
      <c r="AD156" s="18" t="s">
        <v>1692</v>
      </c>
      <c r="AE156" s="18" t="s">
        <v>1693</v>
      </c>
      <c r="AF156" s="18" t="s">
        <v>417</v>
      </c>
      <c r="AG156" s="18" t="s">
        <v>93</v>
      </c>
      <c r="AH156" s="18" t="s">
        <v>418</v>
      </c>
      <c r="AI156" s="18" t="s">
        <v>419</v>
      </c>
      <c r="AJ156" s="18" t="s">
        <v>420</v>
      </c>
      <c r="AK156" s="18" t="s">
        <v>421</v>
      </c>
      <c r="AL156" s="18"/>
      <c r="AM156" s="18"/>
      <c r="AN156" s="18"/>
      <c r="AO156" s="18"/>
      <c r="AP156" s="76" t="s">
        <v>136</v>
      </c>
    </row>
    <row r="157" spans="1:42" s="15" customFormat="1" ht="13.5" customHeight="1">
      <c r="A157" s="15">
        <f t="shared" si="2"/>
        <v>154</v>
      </c>
      <c r="B157" s="28" t="s">
        <v>1694</v>
      </c>
      <c r="C157" s="28"/>
      <c r="D157" s="29" t="s">
        <v>446</v>
      </c>
      <c r="E157" s="29" t="s">
        <v>211</v>
      </c>
      <c r="F157" s="83" t="s">
        <v>1695</v>
      </c>
      <c r="G157" s="29" t="s">
        <v>138</v>
      </c>
      <c r="H157" s="31" t="s">
        <v>1696</v>
      </c>
      <c r="I157" s="32">
        <v>918893787</v>
      </c>
      <c r="J157" s="31"/>
      <c r="K157" s="129"/>
      <c r="L157" s="28" t="s">
        <v>191</v>
      </c>
      <c r="M157" s="83" t="s">
        <v>1697</v>
      </c>
      <c r="N157" s="28" t="s">
        <v>1698</v>
      </c>
      <c r="O157" s="28" t="s">
        <v>397</v>
      </c>
      <c r="P157" s="28" t="s">
        <v>1699</v>
      </c>
      <c r="Q157" t="s">
        <v>32195</v>
      </c>
      <c r="R157" s="35" t="s">
        <v>414</v>
      </c>
      <c r="S157" s="31" t="s">
        <v>152</v>
      </c>
      <c r="T157" s="18" t="s">
        <v>1700</v>
      </c>
      <c r="U157" s="19">
        <v>467603</v>
      </c>
      <c r="V157" s="18">
        <v>2</v>
      </c>
      <c r="W157" s="18">
        <v>2</v>
      </c>
      <c r="X157" s="18">
        <v>0.47199999999999998</v>
      </c>
      <c r="Y157" s="20"/>
      <c r="Z157" s="20"/>
      <c r="AA157" s="20"/>
      <c r="AB157" s="20"/>
      <c r="AC157" s="18" t="s">
        <v>1701</v>
      </c>
      <c r="AD157" s="18" t="s">
        <v>1702</v>
      </c>
      <c r="AE157" s="18" t="s">
        <v>417</v>
      </c>
      <c r="AF157" s="18" t="s">
        <v>417</v>
      </c>
      <c r="AG157" s="18" t="s">
        <v>93</v>
      </c>
      <c r="AH157" s="18" t="s">
        <v>418</v>
      </c>
      <c r="AI157" s="18" t="s">
        <v>419</v>
      </c>
      <c r="AJ157" s="18" t="s">
        <v>420</v>
      </c>
      <c r="AK157" s="18" t="s">
        <v>421</v>
      </c>
      <c r="AL157" s="18"/>
      <c r="AM157" s="18"/>
      <c r="AN157" s="18"/>
      <c r="AO157" s="18"/>
      <c r="AP157" s="76" t="s">
        <v>136</v>
      </c>
    </row>
    <row r="158" spans="1:42" s="15" customFormat="1" ht="13.5" customHeight="1">
      <c r="A158" s="15">
        <f t="shared" si="2"/>
        <v>155</v>
      </c>
      <c r="B158" s="28" t="s">
        <v>1703</v>
      </c>
      <c r="C158" s="28"/>
      <c r="D158" s="29" t="s">
        <v>446</v>
      </c>
      <c r="E158" s="29" t="s">
        <v>211</v>
      </c>
      <c r="F158" s="29" t="s">
        <v>1704</v>
      </c>
      <c r="G158" s="29" t="s">
        <v>489</v>
      </c>
      <c r="H158" s="31" t="s">
        <v>1705</v>
      </c>
      <c r="I158" s="32"/>
      <c r="J158" s="31"/>
      <c r="K158" s="129"/>
      <c r="L158" s="28" t="s">
        <v>163</v>
      </c>
      <c r="M158" s="83" t="s">
        <v>1706</v>
      </c>
      <c r="N158" s="28" t="s">
        <v>1707</v>
      </c>
      <c r="O158" s="28" t="s">
        <v>397</v>
      </c>
      <c r="P158" s="28" t="s">
        <v>1708</v>
      </c>
      <c r="Q158" t="s">
        <v>32195</v>
      </c>
      <c r="R158" s="35" t="s">
        <v>414</v>
      </c>
      <c r="S158" s="31" t="s">
        <v>152</v>
      </c>
      <c r="T158" s="18" t="s">
        <v>1709</v>
      </c>
      <c r="U158" s="19">
        <v>998518</v>
      </c>
      <c r="V158" s="18">
        <v>1</v>
      </c>
      <c r="W158" s="18">
        <v>3</v>
      </c>
      <c r="X158" s="18">
        <v>0.45479999999999998</v>
      </c>
      <c r="Y158" s="20"/>
      <c r="Z158" s="20"/>
      <c r="AA158" s="20"/>
      <c r="AB158" s="20"/>
      <c r="AC158" s="18" t="s">
        <v>417</v>
      </c>
      <c r="AD158" s="18" t="s">
        <v>417</v>
      </c>
      <c r="AE158" s="18" t="s">
        <v>417</v>
      </c>
      <c r="AF158" s="18" t="s">
        <v>417</v>
      </c>
      <c r="AG158" s="18" t="s">
        <v>93</v>
      </c>
      <c r="AH158" s="18" t="s">
        <v>418</v>
      </c>
      <c r="AI158" s="18" t="s">
        <v>419</v>
      </c>
      <c r="AJ158" s="18" t="s">
        <v>420</v>
      </c>
      <c r="AK158" s="18" t="s">
        <v>421</v>
      </c>
      <c r="AL158" s="18"/>
      <c r="AM158" s="18"/>
      <c r="AN158" s="18"/>
      <c r="AO158" s="18"/>
      <c r="AP158" s="76" t="s">
        <v>136</v>
      </c>
    </row>
    <row r="159" spans="1:42" s="15" customFormat="1" ht="14.15" customHeight="1">
      <c r="A159" s="15">
        <f t="shared" si="2"/>
        <v>156</v>
      </c>
      <c r="B159" s="28" t="s">
        <v>1710</v>
      </c>
      <c r="C159" s="28"/>
      <c r="D159" s="29" t="s">
        <v>446</v>
      </c>
      <c r="E159" s="29" t="s">
        <v>211</v>
      </c>
      <c r="F159" s="29" t="s">
        <v>810</v>
      </c>
      <c r="G159" s="29" t="s">
        <v>138</v>
      </c>
      <c r="H159" s="31" t="s">
        <v>1711</v>
      </c>
      <c r="I159" s="32"/>
      <c r="J159" s="31"/>
      <c r="K159" s="129"/>
      <c r="L159" s="28" t="s">
        <v>133</v>
      </c>
      <c r="M159" s="83" t="s">
        <v>1712</v>
      </c>
      <c r="N159" s="28" t="s">
        <v>1713</v>
      </c>
      <c r="O159" s="28" t="s">
        <v>397</v>
      </c>
      <c r="P159" s="28" t="s">
        <v>1714</v>
      </c>
      <c r="Q159" t="s">
        <v>32195</v>
      </c>
      <c r="R159" s="35" t="s">
        <v>414</v>
      </c>
      <c r="S159" s="31" t="s">
        <v>152</v>
      </c>
      <c r="T159" s="18" t="s">
        <v>1715</v>
      </c>
      <c r="U159" s="19">
        <v>1047820</v>
      </c>
      <c r="V159" s="18">
        <v>6</v>
      </c>
      <c r="W159" s="18">
        <v>1</v>
      </c>
      <c r="X159" s="18">
        <v>0.44169999999999998</v>
      </c>
      <c r="Y159" s="20"/>
      <c r="Z159" s="20"/>
      <c r="AA159" s="20"/>
      <c r="AB159" s="20"/>
      <c r="AC159" s="18" t="s">
        <v>417</v>
      </c>
      <c r="AD159" s="18" t="s">
        <v>417</v>
      </c>
      <c r="AE159" s="18" t="s">
        <v>417</v>
      </c>
      <c r="AF159" s="18" t="s">
        <v>417</v>
      </c>
      <c r="AG159" s="18" t="s">
        <v>93</v>
      </c>
      <c r="AH159" s="18" t="s">
        <v>418</v>
      </c>
      <c r="AI159" s="18" t="s">
        <v>419</v>
      </c>
      <c r="AJ159" s="18" t="s">
        <v>420</v>
      </c>
      <c r="AK159" s="18" t="s">
        <v>421</v>
      </c>
      <c r="AL159" s="18"/>
      <c r="AM159" s="18"/>
      <c r="AN159" s="18"/>
      <c r="AO159" s="18"/>
      <c r="AP159" s="76" t="s">
        <v>136</v>
      </c>
    </row>
    <row r="160" spans="1:42" s="15" customFormat="1" ht="13.5" customHeight="1">
      <c r="A160" s="15">
        <f t="shared" si="2"/>
        <v>157</v>
      </c>
      <c r="B160" s="28" t="s">
        <v>1716</v>
      </c>
      <c r="C160" s="28"/>
      <c r="D160" s="29" t="s">
        <v>446</v>
      </c>
      <c r="E160" s="29" t="s">
        <v>211</v>
      </c>
      <c r="F160" s="29" t="s">
        <v>810</v>
      </c>
      <c r="G160" s="29" t="s">
        <v>138</v>
      </c>
      <c r="H160" s="31" t="s">
        <v>1717</v>
      </c>
      <c r="I160" s="32"/>
      <c r="J160" s="31"/>
      <c r="K160" s="129"/>
      <c r="L160" s="28" t="s">
        <v>175</v>
      </c>
      <c r="M160" s="83" t="s">
        <v>1718</v>
      </c>
      <c r="N160" s="28" t="s">
        <v>1719</v>
      </c>
      <c r="O160" s="28" t="s">
        <v>397</v>
      </c>
      <c r="P160" s="28" t="s">
        <v>1720</v>
      </c>
      <c r="Q160" t="s">
        <v>32195</v>
      </c>
      <c r="R160" s="35" t="s">
        <v>414</v>
      </c>
      <c r="S160" s="31" t="s">
        <v>152</v>
      </c>
      <c r="T160" s="18" t="s">
        <v>1157</v>
      </c>
      <c r="U160" s="19">
        <v>652347</v>
      </c>
      <c r="V160" s="18">
        <v>1</v>
      </c>
      <c r="W160" s="18">
        <v>1</v>
      </c>
      <c r="X160" s="18">
        <v>0.43890000000000001</v>
      </c>
      <c r="Y160" s="20"/>
      <c r="Z160" s="20"/>
      <c r="AA160" s="20"/>
      <c r="AB160" s="20"/>
      <c r="AC160" s="18" t="s">
        <v>1721</v>
      </c>
      <c r="AD160" s="18" t="s">
        <v>1722</v>
      </c>
      <c r="AE160" s="18" t="s">
        <v>1723</v>
      </c>
      <c r="AF160" s="18" t="s">
        <v>1724</v>
      </c>
      <c r="AG160" s="18" t="s">
        <v>93</v>
      </c>
      <c r="AH160" s="18" t="s">
        <v>418</v>
      </c>
      <c r="AI160" s="18" t="s">
        <v>419</v>
      </c>
      <c r="AJ160" s="18" t="s">
        <v>420</v>
      </c>
      <c r="AK160" s="18" t="s">
        <v>421</v>
      </c>
      <c r="AL160" s="18"/>
      <c r="AM160" s="18"/>
      <c r="AN160" s="18"/>
      <c r="AO160" s="18"/>
      <c r="AP160" s="76" t="s">
        <v>136</v>
      </c>
    </row>
    <row r="161" spans="1:42" s="15" customFormat="1" ht="13.5" customHeight="1">
      <c r="A161" s="15">
        <f t="shared" si="2"/>
        <v>158</v>
      </c>
      <c r="B161" s="28" t="s">
        <v>1725</v>
      </c>
      <c r="C161" s="28"/>
      <c r="D161" s="29" t="s">
        <v>446</v>
      </c>
      <c r="E161" s="29" t="s">
        <v>211</v>
      </c>
      <c r="F161" t="s">
        <v>1726</v>
      </c>
      <c r="G161" s="29" t="s">
        <v>138</v>
      </c>
      <c r="H161" s="31" t="s">
        <v>1727</v>
      </c>
      <c r="I161" s="32"/>
      <c r="J161" s="31"/>
      <c r="K161" s="129"/>
      <c r="L161" s="28" t="s">
        <v>141</v>
      </c>
      <c r="M161" s="83" t="s">
        <v>1728</v>
      </c>
      <c r="N161" s="28" t="s">
        <v>1729</v>
      </c>
      <c r="O161" s="28" t="s">
        <v>397</v>
      </c>
      <c r="P161" s="28" t="s">
        <v>1730</v>
      </c>
      <c r="Q161" t="s">
        <v>32195</v>
      </c>
      <c r="R161" s="35" t="s">
        <v>414</v>
      </c>
      <c r="S161" s="31" t="s">
        <v>152</v>
      </c>
      <c r="T161" s="18" t="s">
        <v>592</v>
      </c>
      <c r="U161" s="19">
        <v>1108452</v>
      </c>
      <c r="V161" s="18">
        <v>8</v>
      </c>
      <c r="W161" s="18">
        <v>1</v>
      </c>
      <c r="X161" s="18">
        <v>0.43830000000000002</v>
      </c>
      <c r="Y161" s="20"/>
      <c r="Z161" s="20"/>
      <c r="AA161" s="20"/>
      <c r="AB161" s="20"/>
      <c r="AC161" s="18" t="s">
        <v>1731</v>
      </c>
      <c r="AD161" s="18" t="s">
        <v>1732</v>
      </c>
      <c r="AE161" s="18" t="s">
        <v>417</v>
      </c>
      <c r="AF161" s="18" t="s">
        <v>417</v>
      </c>
      <c r="AG161" s="18" t="s">
        <v>93</v>
      </c>
      <c r="AH161" s="18" t="s">
        <v>418</v>
      </c>
      <c r="AI161" s="18" t="s">
        <v>419</v>
      </c>
      <c r="AJ161" s="18" t="s">
        <v>420</v>
      </c>
      <c r="AK161" s="18" t="s">
        <v>421</v>
      </c>
      <c r="AL161" s="18"/>
      <c r="AM161" s="18"/>
      <c r="AN161" s="18"/>
      <c r="AO161" s="18"/>
      <c r="AP161" s="76" t="s">
        <v>136</v>
      </c>
    </row>
    <row r="162" spans="1:42" s="15" customFormat="1" ht="13.5" customHeight="1">
      <c r="A162" s="15">
        <f t="shared" si="2"/>
        <v>159</v>
      </c>
      <c r="B162" s="28" t="s">
        <v>1733</v>
      </c>
      <c r="C162" s="28"/>
      <c r="D162" s="29" t="s">
        <v>446</v>
      </c>
      <c r="E162" s="29" t="s">
        <v>211</v>
      </c>
      <c r="F162" s="29" t="s">
        <v>810</v>
      </c>
      <c r="G162" s="29" t="s">
        <v>138</v>
      </c>
      <c r="H162" s="31" t="s">
        <v>1734</v>
      </c>
      <c r="I162" s="32"/>
      <c r="J162" s="31"/>
      <c r="K162" s="129"/>
      <c r="L162" s="28" t="s">
        <v>133</v>
      </c>
      <c r="M162" s="83" t="s">
        <v>1735</v>
      </c>
      <c r="N162" s="28" t="s">
        <v>1736</v>
      </c>
      <c r="O162" s="28" t="s">
        <v>397</v>
      </c>
      <c r="P162" s="28" t="s">
        <v>1737</v>
      </c>
      <c r="Q162" t="s">
        <v>32195</v>
      </c>
      <c r="R162" s="35" t="s">
        <v>414</v>
      </c>
      <c r="S162" s="31" t="s">
        <v>152</v>
      </c>
      <c r="T162" s="18" t="s">
        <v>1738</v>
      </c>
      <c r="U162" s="19">
        <v>3470317</v>
      </c>
      <c r="V162" s="18">
        <v>1</v>
      </c>
      <c r="W162" s="18">
        <v>1</v>
      </c>
      <c r="X162" s="18">
        <v>0.4219</v>
      </c>
      <c r="Y162" s="20"/>
      <c r="Z162" s="20"/>
      <c r="AA162" s="20"/>
      <c r="AB162" s="20"/>
      <c r="AC162" s="18" t="s">
        <v>1739</v>
      </c>
      <c r="AD162" s="18" t="s">
        <v>1740</v>
      </c>
      <c r="AE162" s="18" t="s">
        <v>1741</v>
      </c>
      <c r="AF162" s="18" t="s">
        <v>1742</v>
      </c>
      <c r="AG162" s="18" t="s">
        <v>93</v>
      </c>
      <c r="AH162" s="18" t="s">
        <v>418</v>
      </c>
      <c r="AI162" s="18" t="s">
        <v>419</v>
      </c>
      <c r="AJ162" s="18" t="s">
        <v>420</v>
      </c>
      <c r="AK162" s="18" t="s">
        <v>421</v>
      </c>
      <c r="AL162" s="18"/>
      <c r="AM162" s="18"/>
      <c r="AN162" s="18"/>
      <c r="AO162" s="18"/>
      <c r="AP162" s="76" t="s">
        <v>136</v>
      </c>
    </row>
    <row r="163" spans="1:42" s="15" customFormat="1" ht="13.5" customHeight="1">
      <c r="A163" s="15">
        <f t="shared" si="2"/>
        <v>160</v>
      </c>
      <c r="B163" s="28" t="s">
        <v>1743</v>
      </c>
      <c r="C163" s="28"/>
      <c r="D163" s="29" t="s">
        <v>446</v>
      </c>
      <c r="E163" s="29" t="s">
        <v>211</v>
      </c>
      <c r="F163" s="83" t="s">
        <v>1744</v>
      </c>
      <c r="G163" s="29" t="s">
        <v>138</v>
      </c>
      <c r="H163" s="31" t="s">
        <v>1745</v>
      </c>
      <c r="I163" s="32"/>
      <c r="J163" s="31"/>
      <c r="K163" s="129"/>
      <c r="L163" s="28" t="s">
        <v>141</v>
      </c>
      <c r="M163" s="83" t="s">
        <v>1746</v>
      </c>
      <c r="N163" s="28" t="s">
        <v>1747</v>
      </c>
      <c r="O163" s="28" t="s">
        <v>397</v>
      </c>
      <c r="P163" s="28" t="s">
        <v>1748</v>
      </c>
      <c r="Q163" t="s">
        <v>32195</v>
      </c>
      <c r="R163" s="35" t="s">
        <v>414</v>
      </c>
      <c r="S163" s="31" t="s">
        <v>152</v>
      </c>
      <c r="T163" s="18" t="s">
        <v>1749</v>
      </c>
      <c r="U163" s="19">
        <v>933255</v>
      </c>
      <c r="V163" s="18">
        <v>7</v>
      </c>
      <c r="W163" s="18">
        <v>1</v>
      </c>
      <c r="X163" s="18">
        <v>0.41420000000000001</v>
      </c>
      <c r="Y163" s="20"/>
      <c r="Z163" s="20"/>
      <c r="AA163" s="20"/>
      <c r="AB163" s="20"/>
      <c r="AC163" s="18" t="s">
        <v>1750</v>
      </c>
      <c r="AD163" s="18" t="s">
        <v>1751</v>
      </c>
      <c r="AE163" s="18" t="s">
        <v>1752</v>
      </c>
      <c r="AF163" s="18" t="s">
        <v>417</v>
      </c>
      <c r="AG163" s="18" t="s">
        <v>93</v>
      </c>
      <c r="AH163" s="18" t="s">
        <v>418</v>
      </c>
      <c r="AI163" s="18" t="s">
        <v>419</v>
      </c>
      <c r="AJ163" s="18" t="s">
        <v>420</v>
      </c>
      <c r="AK163" s="18" t="s">
        <v>421</v>
      </c>
      <c r="AL163" s="18"/>
      <c r="AM163" s="18"/>
      <c r="AN163" s="18"/>
      <c r="AO163" s="18"/>
      <c r="AP163" s="76" t="s">
        <v>136</v>
      </c>
    </row>
    <row r="164" spans="1:42" s="15" customFormat="1" ht="13.5" customHeight="1">
      <c r="A164" s="15">
        <f t="shared" si="2"/>
        <v>161</v>
      </c>
      <c r="B164" s="28" t="s">
        <v>1753</v>
      </c>
      <c r="C164" s="28"/>
      <c r="D164" s="29" t="s">
        <v>446</v>
      </c>
      <c r="E164" s="29" t="s">
        <v>211</v>
      </c>
      <c r="F164" s="29" t="s">
        <v>810</v>
      </c>
      <c r="G164" s="29" t="s">
        <v>138</v>
      </c>
      <c r="H164" s="31" t="s">
        <v>1754</v>
      </c>
      <c r="I164" s="32"/>
      <c r="J164" s="31"/>
      <c r="K164" s="129"/>
      <c r="L164" s="28" t="s">
        <v>133</v>
      </c>
      <c r="M164" s="83" t="s">
        <v>1755</v>
      </c>
      <c r="N164" s="28" t="s">
        <v>1756</v>
      </c>
      <c r="O164" s="28" t="s">
        <v>397</v>
      </c>
      <c r="P164" s="28" t="s">
        <v>1757</v>
      </c>
      <c r="Q164" t="s">
        <v>32195</v>
      </c>
      <c r="R164" s="35" t="s">
        <v>414</v>
      </c>
      <c r="S164" s="31" t="s">
        <v>152</v>
      </c>
      <c r="T164" s="18" t="s">
        <v>1758</v>
      </c>
      <c r="U164" s="19">
        <v>3711435</v>
      </c>
      <c r="V164" s="18">
        <v>8</v>
      </c>
      <c r="W164" s="18">
        <v>2</v>
      </c>
      <c r="X164" s="18">
        <v>0.41220000000000001</v>
      </c>
      <c r="Y164" s="20"/>
      <c r="Z164" s="20"/>
      <c r="AA164" s="20"/>
      <c r="AB164" s="20"/>
      <c r="AC164" s="18" t="s">
        <v>417</v>
      </c>
      <c r="AD164" s="18" t="s">
        <v>417</v>
      </c>
      <c r="AE164" s="18" t="s">
        <v>417</v>
      </c>
      <c r="AF164" s="18" t="s">
        <v>417</v>
      </c>
      <c r="AG164" s="18" t="s">
        <v>93</v>
      </c>
      <c r="AH164" s="18" t="s">
        <v>418</v>
      </c>
      <c r="AI164" s="18" t="s">
        <v>419</v>
      </c>
      <c r="AJ164" s="18" t="s">
        <v>420</v>
      </c>
      <c r="AK164" s="18" t="s">
        <v>421</v>
      </c>
      <c r="AL164" s="18"/>
      <c r="AM164" s="18"/>
      <c r="AN164" s="18"/>
      <c r="AO164" s="18"/>
      <c r="AP164" s="76" t="s">
        <v>136</v>
      </c>
    </row>
    <row r="165" spans="1:42" s="15" customFormat="1" ht="13.5" customHeight="1">
      <c r="A165" s="15">
        <f t="shared" si="2"/>
        <v>162</v>
      </c>
      <c r="B165" s="28" t="s">
        <v>1759</v>
      </c>
      <c r="C165" s="28"/>
      <c r="D165" s="29" t="s">
        <v>446</v>
      </c>
      <c r="E165" s="29" t="s">
        <v>211</v>
      </c>
      <c r="F165" s="29" t="s">
        <v>810</v>
      </c>
      <c r="G165" s="29" t="s">
        <v>138</v>
      </c>
      <c r="H165" s="31" t="s">
        <v>1760</v>
      </c>
      <c r="I165" s="32"/>
      <c r="J165" s="31"/>
      <c r="K165" s="129"/>
      <c r="L165" s="28" t="s">
        <v>191</v>
      </c>
      <c r="M165" s="83" t="s">
        <v>1761</v>
      </c>
      <c r="N165" s="28" t="s">
        <v>1762</v>
      </c>
      <c r="O165" s="28" t="s">
        <v>397</v>
      </c>
      <c r="P165" s="28" t="s">
        <v>1763</v>
      </c>
      <c r="Q165" t="s">
        <v>32195</v>
      </c>
      <c r="R165" s="35" t="s">
        <v>414</v>
      </c>
      <c r="S165" s="31" t="s">
        <v>729</v>
      </c>
      <c r="T165" s="18" t="s">
        <v>1764</v>
      </c>
      <c r="U165" s="19">
        <v>1434516</v>
      </c>
      <c r="V165" s="18">
        <v>4</v>
      </c>
      <c r="W165" s="18">
        <v>1</v>
      </c>
      <c r="X165" s="18">
        <v>0.39829999999999999</v>
      </c>
      <c r="Y165" s="20"/>
      <c r="Z165" s="20"/>
      <c r="AA165" s="20"/>
      <c r="AB165" s="20"/>
      <c r="AC165" s="18" t="s">
        <v>417</v>
      </c>
      <c r="AD165" s="18" t="s">
        <v>417</v>
      </c>
      <c r="AE165" s="18" t="s">
        <v>417</v>
      </c>
      <c r="AF165" s="18" t="s">
        <v>417</v>
      </c>
      <c r="AG165" s="18" t="s">
        <v>93</v>
      </c>
      <c r="AH165" s="18" t="s">
        <v>418</v>
      </c>
      <c r="AI165" s="18" t="s">
        <v>419</v>
      </c>
      <c r="AJ165" s="18" t="s">
        <v>420</v>
      </c>
      <c r="AK165" s="18" t="s">
        <v>421</v>
      </c>
      <c r="AL165" s="18"/>
      <c r="AM165" s="18"/>
      <c r="AN165" s="18"/>
      <c r="AO165" s="18"/>
      <c r="AP165" s="76" t="s">
        <v>136</v>
      </c>
    </row>
    <row r="166" spans="1:42" s="15" customFormat="1" ht="13.5" customHeight="1">
      <c r="A166" s="15">
        <f t="shared" si="2"/>
        <v>163</v>
      </c>
      <c r="B166" s="27" t="s">
        <v>1765</v>
      </c>
      <c r="C166" s="27"/>
      <c r="D166" s="27"/>
      <c r="E166" s="29" t="s">
        <v>211</v>
      </c>
      <c r="F166" s="83" t="s">
        <v>1766</v>
      </c>
      <c r="G166" s="29" t="s">
        <v>138</v>
      </c>
      <c r="H166" s="31"/>
      <c r="I166" s="32" t="s">
        <v>1767</v>
      </c>
      <c r="J166" s="31"/>
      <c r="K166" s="122"/>
      <c r="L166" s="27" t="s">
        <v>163</v>
      </c>
      <c r="M166" s="27" t="s">
        <v>1768</v>
      </c>
      <c r="N166" s="27" t="s">
        <v>193</v>
      </c>
      <c r="O166" s="27" t="s">
        <v>397</v>
      </c>
      <c r="P166" s="27" t="s">
        <v>1769</v>
      </c>
      <c r="Q166" t="s">
        <v>32195</v>
      </c>
      <c r="R166" s="35"/>
      <c r="S166" s="31" t="s">
        <v>152</v>
      </c>
      <c r="T166" s="18" t="s">
        <v>480</v>
      </c>
      <c r="U166" s="19"/>
      <c r="V166" s="18">
        <v>1</v>
      </c>
      <c r="W166" s="18"/>
      <c r="X166" s="18" t="s">
        <v>136</v>
      </c>
      <c r="Y166" s="20"/>
      <c r="Z166" s="20"/>
      <c r="AA166" s="20"/>
      <c r="AB166" s="20"/>
      <c r="AC166" s="18"/>
      <c r="AD166" s="18"/>
      <c r="AE166" s="18"/>
      <c r="AF166" s="18"/>
      <c r="AG166" s="18"/>
      <c r="AH166" s="18"/>
      <c r="AI166" s="18"/>
      <c r="AJ166" s="18"/>
      <c r="AK166" s="18"/>
      <c r="AL166" s="18"/>
      <c r="AM166" s="18"/>
      <c r="AN166" s="18"/>
      <c r="AO166" s="18"/>
      <c r="AP166" s="76" t="s">
        <v>136</v>
      </c>
    </row>
    <row r="167" spans="1:42" s="15" customFormat="1" ht="13.5" customHeight="1">
      <c r="A167" s="15">
        <f t="shared" si="2"/>
        <v>164</v>
      </c>
      <c r="B167" s="28" t="s">
        <v>1770</v>
      </c>
      <c r="C167" s="28" t="s">
        <v>392</v>
      </c>
      <c r="D167" s="28" t="s">
        <v>392</v>
      </c>
      <c r="E167" s="29" t="s">
        <v>211</v>
      </c>
      <c r="F167" s="29" t="s">
        <v>1771</v>
      </c>
      <c r="G167" s="29" t="s">
        <v>437</v>
      </c>
      <c r="H167" s="31" t="s">
        <v>1772</v>
      </c>
      <c r="I167" s="32">
        <v>952477879</v>
      </c>
      <c r="J167" s="31"/>
      <c r="K167" s="128" t="s">
        <v>1773</v>
      </c>
      <c r="L167" s="28" t="s">
        <v>133</v>
      </c>
      <c r="M167" s="28" t="s">
        <v>1774</v>
      </c>
      <c r="N167" s="28" t="s">
        <v>1775</v>
      </c>
      <c r="O167" s="37" t="s">
        <v>1776</v>
      </c>
      <c r="P167" s="28" t="s">
        <v>1777</v>
      </c>
      <c r="Q167" t="s">
        <v>32195</v>
      </c>
      <c r="R167" s="35" t="s">
        <v>414</v>
      </c>
      <c r="S167" s="31" t="s">
        <v>873</v>
      </c>
      <c r="T167" s="18" t="s">
        <v>1778</v>
      </c>
      <c r="U167" s="19">
        <v>862525</v>
      </c>
      <c r="V167" s="18">
        <v>1</v>
      </c>
      <c r="W167" s="18">
        <v>2</v>
      </c>
      <c r="X167" s="18">
        <v>0.20419999999999999</v>
      </c>
      <c r="Y167" s="20"/>
      <c r="Z167" s="20"/>
      <c r="AA167" s="20"/>
      <c r="AB167" s="20"/>
      <c r="AC167" s="18" t="s">
        <v>1779</v>
      </c>
      <c r="AD167" s="18" t="s">
        <v>417</v>
      </c>
      <c r="AE167" s="18" t="s">
        <v>417</v>
      </c>
      <c r="AF167" s="18" t="s">
        <v>417</v>
      </c>
      <c r="AG167" s="18" t="s">
        <v>93</v>
      </c>
      <c r="AH167" s="18" t="s">
        <v>418</v>
      </c>
      <c r="AI167" s="18" t="s">
        <v>419</v>
      </c>
      <c r="AJ167" s="18" t="s">
        <v>420</v>
      </c>
      <c r="AK167" s="18" t="s">
        <v>421</v>
      </c>
      <c r="AL167" s="18"/>
      <c r="AM167" s="18"/>
      <c r="AN167" s="18"/>
      <c r="AO167" s="18"/>
      <c r="AP167" s="76" t="s">
        <v>136</v>
      </c>
    </row>
    <row r="168" spans="1:42" s="15" customFormat="1" ht="13.5" customHeight="1">
      <c r="A168" s="15">
        <f t="shared" si="2"/>
        <v>165</v>
      </c>
      <c r="B168" s="28" t="s">
        <v>1780</v>
      </c>
      <c r="C168" s="28" t="s">
        <v>392</v>
      </c>
      <c r="D168" s="28" t="s">
        <v>392</v>
      </c>
      <c r="E168" s="29" t="s">
        <v>211</v>
      </c>
      <c r="F168" s="29" t="s">
        <v>1781</v>
      </c>
      <c r="G168" s="29" t="s">
        <v>489</v>
      </c>
      <c r="H168" s="31" t="s">
        <v>1782</v>
      </c>
      <c r="I168" s="32"/>
      <c r="J168" s="73"/>
      <c r="K168" s="128"/>
      <c r="L168" s="27" t="s">
        <v>147</v>
      </c>
      <c r="M168" s="83" t="s">
        <v>1783</v>
      </c>
      <c r="N168" s="28" t="s">
        <v>1784</v>
      </c>
      <c r="O168" s="37"/>
      <c r="P168" s="28" t="s">
        <v>1785</v>
      </c>
      <c r="Q168" t="s">
        <v>32195</v>
      </c>
      <c r="R168" s="35" t="s">
        <v>414</v>
      </c>
      <c r="S168" s="31" t="s">
        <v>873</v>
      </c>
      <c r="T168" s="18" t="s">
        <v>1786</v>
      </c>
      <c r="U168" s="19">
        <v>989349</v>
      </c>
      <c r="V168" s="18">
        <v>2</v>
      </c>
      <c r="W168" s="18">
        <v>2</v>
      </c>
      <c r="X168" s="18">
        <v>0.20419999999999999</v>
      </c>
      <c r="Y168" s="20"/>
      <c r="Z168" s="20"/>
      <c r="AA168" s="20"/>
      <c r="AB168" s="20"/>
      <c r="AC168" s="18" t="s">
        <v>417</v>
      </c>
      <c r="AD168" s="18" t="s">
        <v>417</v>
      </c>
      <c r="AE168" s="18" t="s">
        <v>417</v>
      </c>
      <c r="AF168" s="18" t="s">
        <v>417</v>
      </c>
      <c r="AG168" s="18" t="s">
        <v>93</v>
      </c>
      <c r="AH168" s="18" t="s">
        <v>418</v>
      </c>
      <c r="AI168" s="18" t="s">
        <v>419</v>
      </c>
      <c r="AJ168" s="18" t="s">
        <v>420</v>
      </c>
      <c r="AK168" s="18" t="s">
        <v>421</v>
      </c>
      <c r="AL168" s="18"/>
      <c r="AM168" s="18"/>
      <c r="AN168" s="18"/>
      <c r="AO168" s="18"/>
      <c r="AP168" s="76" t="s">
        <v>136</v>
      </c>
    </row>
    <row r="169" spans="1:42" s="15" customFormat="1" ht="13.5" customHeight="1">
      <c r="A169" s="15">
        <f t="shared" si="2"/>
        <v>166</v>
      </c>
      <c r="B169" s="27" t="s">
        <v>1787</v>
      </c>
      <c r="C169" s="27"/>
      <c r="D169" s="27"/>
      <c r="E169" s="29" t="s">
        <v>211</v>
      </c>
      <c r="F169" t="s">
        <v>1788</v>
      </c>
      <c r="G169" s="29" t="s">
        <v>138</v>
      </c>
      <c r="H169" s="31"/>
      <c r="I169" s="32" t="s">
        <v>32180</v>
      </c>
      <c r="J169" s="31"/>
      <c r="K169" s="122"/>
      <c r="L169" s="27" t="s">
        <v>133</v>
      </c>
      <c r="M169" s="27" t="s">
        <v>1789</v>
      </c>
      <c r="N169" s="27" t="s">
        <v>1790</v>
      </c>
      <c r="O169" s="67" t="s">
        <v>1791</v>
      </c>
      <c r="P169" s="27" t="s">
        <v>1792</v>
      </c>
      <c r="Q169" t="s">
        <v>32194</v>
      </c>
      <c r="R169" s="35"/>
      <c r="S169" s="31" t="s">
        <v>667</v>
      </c>
      <c r="T169" s="18" t="s">
        <v>658</v>
      </c>
      <c r="U169" s="19"/>
      <c r="V169" s="18">
        <v>1</v>
      </c>
      <c r="W169" s="18"/>
      <c r="X169" s="18" t="s">
        <v>1793</v>
      </c>
      <c r="Y169" s="20"/>
      <c r="Z169" s="20"/>
      <c r="AA169" s="20"/>
      <c r="AB169" s="20"/>
      <c r="AC169" s="18"/>
      <c r="AD169" s="18"/>
      <c r="AE169" s="18"/>
      <c r="AF169" s="18"/>
      <c r="AG169" s="18"/>
      <c r="AH169" s="18"/>
      <c r="AI169" s="18"/>
      <c r="AJ169" s="18"/>
      <c r="AK169" s="18"/>
      <c r="AL169" s="18"/>
      <c r="AM169" s="18"/>
      <c r="AN169" s="18"/>
      <c r="AO169" s="18"/>
      <c r="AP169" s="76" t="s">
        <v>136</v>
      </c>
    </row>
    <row r="170" spans="1:42" s="15" customFormat="1" ht="13.5" customHeight="1">
      <c r="A170" s="15">
        <f t="shared" si="2"/>
        <v>167</v>
      </c>
      <c r="B170" s="27" t="s">
        <v>1794</v>
      </c>
      <c r="C170" s="27"/>
      <c r="D170" s="27"/>
      <c r="E170" s="29" t="s">
        <v>211</v>
      </c>
      <c r="F170" t="s">
        <v>1788</v>
      </c>
      <c r="G170" s="29" t="s">
        <v>138</v>
      </c>
      <c r="H170" s="31"/>
      <c r="I170" s="32" t="s">
        <v>1795</v>
      </c>
      <c r="J170" s="31"/>
      <c r="K170" s="122"/>
      <c r="L170" s="27" t="s">
        <v>163</v>
      </c>
      <c r="M170" s="27" t="s">
        <v>1796</v>
      </c>
      <c r="N170" s="27" t="s">
        <v>193</v>
      </c>
      <c r="O170" s="27" t="s">
        <v>397</v>
      </c>
      <c r="P170" s="27" t="s">
        <v>1797</v>
      </c>
      <c r="Q170" t="s">
        <v>32195</v>
      </c>
      <c r="R170" s="35"/>
      <c r="S170" s="31" t="s">
        <v>152</v>
      </c>
      <c r="T170" s="18" t="s">
        <v>153</v>
      </c>
      <c r="U170" s="19"/>
      <c r="V170" s="18">
        <v>0</v>
      </c>
      <c r="W170" s="18"/>
      <c r="X170" s="18" t="s">
        <v>1798</v>
      </c>
      <c r="Y170" s="20"/>
      <c r="Z170" s="20"/>
      <c r="AA170" s="20"/>
      <c r="AB170" s="20"/>
      <c r="AC170" s="18"/>
      <c r="AD170" s="18"/>
      <c r="AE170" s="18"/>
      <c r="AF170" s="18"/>
      <c r="AG170" s="18"/>
      <c r="AH170" s="18"/>
      <c r="AI170" s="18"/>
      <c r="AJ170" s="18"/>
      <c r="AK170" s="18"/>
      <c r="AL170" s="18"/>
      <c r="AM170" s="18"/>
      <c r="AN170" s="18"/>
      <c r="AO170" s="18"/>
      <c r="AP170" s="76" t="s">
        <v>136</v>
      </c>
    </row>
    <row r="171" spans="1:42" s="15" customFormat="1" ht="13.5" customHeight="1">
      <c r="A171" s="15">
        <f t="shared" si="2"/>
        <v>168</v>
      </c>
      <c r="B171" s="27" t="s">
        <v>1799</v>
      </c>
      <c r="C171" s="27"/>
      <c r="D171" s="27"/>
      <c r="E171" s="29" t="s">
        <v>211</v>
      </c>
      <c r="F171" s="29" t="s">
        <v>1800</v>
      </c>
      <c r="G171" s="29" t="s">
        <v>1801</v>
      </c>
      <c r="H171" s="31"/>
      <c r="I171" s="32" t="s">
        <v>1802</v>
      </c>
      <c r="J171" s="73" t="s">
        <v>1803</v>
      </c>
      <c r="K171" s="122" t="s">
        <v>1804</v>
      </c>
      <c r="L171" s="27" t="s">
        <v>163</v>
      </c>
      <c r="M171" s="27" t="s">
        <v>1805</v>
      </c>
      <c r="N171" s="27" t="s">
        <v>1806</v>
      </c>
      <c r="O171" s="27" t="s">
        <v>397</v>
      </c>
      <c r="P171" s="27" t="s">
        <v>1807</v>
      </c>
      <c r="Q171" t="s">
        <v>32194</v>
      </c>
      <c r="R171" s="35"/>
      <c r="S171" s="31" t="s">
        <v>667</v>
      </c>
      <c r="T171" s="18" t="s">
        <v>1808</v>
      </c>
      <c r="U171" s="19"/>
      <c r="V171" s="18">
        <v>2</v>
      </c>
      <c r="W171" s="18"/>
      <c r="X171" s="18" t="s">
        <v>1809</v>
      </c>
      <c r="Y171" s="20"/>
      <c r="Z171" s="20"/>
      <c r="AA171" s="20"/>
      <c r="AB171" s="20"/>
      <c r="AC171" s="18"/>
      <c r="AD171" s="18"/>
      <c r="AE171" s="18"/>
      <c r="AF171" s="18"/>
      <c r="AG171" s="18"/>
      <c r="AH171" s="18"/>
      <c r="AI171" s="18"/>
      <c r="AJ171" s="18"/>
      <c r="AK171" s="18"/>
      <c r="AL171" s="18"/>
      <c r="AM171" s="18"/>
      <c r="AN171" s="18"/>
      <c r="AO171" s="18"/>
      <c r="AP171" s="76" t="s">
        <v>136</v>
      </c>
    </row>
    <row r="172" spans="1:42" s="15" customFormat="1" ht="13.5" customHeight="1">
      <c r="A172" s="15">
        <f t="shared" si="2"/>
        <v>169</v>
      </c>
      <c r="B172" s="28" t="s">
        <v>1810</v>
      </c>
      <c r="C172" s="28" t="s">
        <v>392</v>
      </c>
      <c r="D172" s="28" t="s">
        <v>392</v>
      </c>
      <c r="E172" s="29" t="s">
        <v>203</v>
      </c>
      <c r="F172" s="29" t="s">
        <v>1811</v>
      </c>
      <c r="G172" s="29" t="s">
        <v>138</v>
      </c>
      <c r="H172" s="31" t="s">
        <v>1812</v>
      </c>
      <c r="I172" s="44">
        <v>915649149</v>
      </c>
      <c r="J172" s="31" t="s">
        <v>1597</v>
      </c>
      <c r="K172" s="128" t="s">
        <v>791</v>
      </c>
      <c r="L172" s="28" t="s">
        <v>175</v>
      </c>
      <c r="M172" s="28" t="s">
        <v>1813</v>
      </c>
      <c r="N172" s="28" t="s">
        <v>1814</v>
      </c>
      <c r="O172" s="37" t="s">
        <v>1815</v>
      </c>
      <c r="P172" s="28" t="s">
        <v>1816</v>
      </c>
      <c r="Q172" t="s">
        <v>32195</v>
      </c>
      <c r="R172" s="35" t="s">
        <v>414</v>
      </c>
      <c r="S172" s="31" t="s">
        <v>152</v>
      </c>
      <c r="T172" s="18" t="s">
        <v>1602</v>
      </c>
      <c r="U172" s="19">
        <v>995595</v>
      </c>
      <c r="V172" s="18">
        <v>7</v>
      </c>
      <c r="W172" s="18">
        <v>2</v>
      </c>
      <c r="X172" s="18">
        <v>0.20810000000000001</v>
      </c>
      <c r="Y172" s="20"/>
      <c r="Z172" s="20"/>
      <c r="AA172" s="20"/>
      <c r="AB172" s="20"/>
      <c r="AC172" s="18" t="s">
        <v>1817</v>
      </c>
      <c r="AD172" s="18" t="s">
        <v>417</v>
      </c>
      <c r="AE172" s="18" t="s">
        <v>417</v>
      </c>
      <c r="AF172" s="18" t="s">
        <v>417</v>
      </c>
      <c r="AG172" s="18" t="s">
        <v>93</v>
      </c>
      <c r="AH172" s="18" t="s">
        <v>418</v>
      </c>
      <c r="AI172" s="18" t="s">
        <v>419</v>
      </c>
      <c r="AJ172" s="18" t="s">
        <v>420</v>
      </c>
      <c r="AK172" s="18" t="s">
        <v>421</v>
      </c>
      <c r="AL172" s="18"/>
      <c r="AM172" s="18"/>
      <c r="AN172" s="18"/>
      <c r="AO172" s="18"/>
      <c r="AP172" s="76" t="s">
        <v>136</v>
      </c>
    </row>
    <row r="173" spans="1:42" s="15" customFormat="1" ht="13.5" customHeight="1">
      <c r="A173" s="15">
        <f t="shared" si="2"/>
        <v>170</v>
      </c>
      <c r="B173" s="27" t="s">
        <v>1818</v>
      </c>
      <c r="C173" s="27"/>
      <c r="D173" s="27"/>
      <c r="E173" s="29" t="s">
        <v>211</v>
      </c>
      <c r="F173" s="29" t="s">
        <v>1819</v>
      </c>
      <c r="G173" s="29" t="s">
        <v>138</v>
      </c>
      <c r="H173" s="31" t="s">
        <v>1820</v>
      </c>
      <c r="I173" s="41">
        <v>918308334</v>
      </c>
      <c r="J173" s="40" t="s">
        <v>1821</v>
      </c>
      <c r="K173" s="122" t="s">
        <v>426</v>
      </c>
      <c r="L173" s="28" t="s">
        <v>133</v>
      </c>
      <c r="M173" s="27" t="s">
        <v>1822</v>
      </c>
      <c r="N173" s="27" t="s">
        <v>1823</v>
      </c>
      <c r="O173" s="27" t="s">
        <v>397</v>
      </c>
      <c r="P173" s="27" t="s">
        <v>1824</v>
      </c>
      <c r="Q173" t="s">
        <v>32195</v>
      </c>
      <c r="R173" s="35" t="s">
        <v>414</v>
      </c>
      <c r="S173" s="31" t="s">
        <v>152</v>
      </c>
      <c r="T173" s="18" t="s">
        <v>1825</v>
      </c>
      <c r="U173" s="19">
        <v>470764</v>
      </c>
      <c r="V173" s="18">
        <v>4</v>
      </c>
      <c r="W173" s="18">
        <v>1</v>
      </c>
      <c r="X173" s="18">
        <v>0.1913</v>
      </c>
      <c r="Y173" s="20">
        <v>918867446</v>
      </c>
      <c r="Z173" s="20"/>
      <c r="AA173" s="20"/>
      <c r="AB173" s="20"/>
      <c r="AC173" s="18" t="s">
        <v>417</v>
      </c>
      <c r="AD173" s="18" t="s">
        <v>417</v>
      </c>
      <c r="AE173" s="18" t="s">
        <v>417</v>
      </c>
      <c r="AF173" s="18" t="s">
        <v>417</v>
      </c>
      <c r="AG173" s="18" t="s">
        <v>93</v>
      </c>
      <c r="AH173" s="18" t="s">
        <v>418</v>
      </c>
      <c r="AI173" s="18" t="s">
        <v>419</v>
      </c>
      <c r="AJ173" s="18" t="s">
        <v>420</v>
      </c>
      <c r="AK173" s="18" t="s">
        <v>421</v>
      </c>
      <c r="AL173" s="18"/>
      <c r="AM173" s="18"/>
      <c r="AN173" s="18"/>
      <c r="AO173" s="18"/>
      <c r="AP173" s="76" t="s">
        <v>136</v>
      </c>
    </row>
    <row r="174" spans="1:42" s="15" customFormat="1" ht="13.5" customHeight="1">
      <c r="A174" s="15">
        <f t="shared" si="2"/>
        <v>171</v>
      </c>
      <c r="B174" s="27" t="s">
        <v>1826</v>
      </c>
      <c r="C174" s="27"/>
      <c r="D174" s="27"/>
      <c r="E174" s="29" t="s">
        <v>205</v>
      </c>
      <c r="F174" s="29" t="s">
        <v>1827</v>
      </c>
      <c r="G174" s="29" t="s">
        <v>199</v>
      </c>
      <c r="H174" s="31" t="s">
        <v>1828</v>
      </c>
      <c r="I174" s="32">
        <v>915308824</v>
      </c>
      <c r="J174" s="31" t="s">
        <v>1829</v>
      </c>
      <c r="K174" s="122"/>
      <c r="L174" s="27" t="s">
        <v>147</v>
      </c>
      <c r="M174" s="27" t="s">
        <v>1830</v>
      </c>
      <c r="N174" s="27" t="s">
        <v>1831</v>
      </c>
      <c r="O174" s="27" t="s">
        <v>397</v>
      </c>
      <c r="P174" s="27" t="s">
        <v>1832</v>
      </c>
      <c r="Q174" t="s">
        <v>32194</v>
      </c>
      <c r="R174" s="35" t="s">
        <v>430</v>
      </c>
      <c r="S174" s="31" t="s">
        <v>152</v>
      </c>
      <c r="T174" s="18" t="s">
        <v>1641</v>
      </c>
      <c r="U174" s="19">
        <v>1682697</v>
      </c>
      <c r="V174" s="18">
        <v>5</v>
      </c>
      <c r="W174" s="18">
        <v>2</v>
      </c>
      <c r="X174" s="18">
        <v>0.18920000000000001</v>
      </c>
      <c r="Y174" s="20">
        <v>915743293</v>
      </c>
      <c r="Z174" s="20">
        <v>605921933</v>
      </c>
      <c r="AA174" s="20"/>
      <c r="AB174" s="20"/>
      <c r="AC174" s="18" t="s">
        <v>417</v>
      </c>
      <c r="AD174" s="18" t="s">
        <v>417</v>
      </c>
      <c r="AE174" s="18" t="s">
        <v>417</v>
      </c>
      <c r="AF174" s="18" t="s">
        <v>417</v>
      </c>
      <c r="AG174" s="18" t="s">
        <v>93</v>
      </c>
      <c r="AH174" s="18" t="s">
        <v>418</v>
      </c>
      <c r="AI174" s="18" t="s">
        <v>419</v>
      </c>
      <c r="AJ174" s="18" t="s">
        <v>420</v>
      </c>
      <c r="AK174" s="18" t="s">
        <v>421</v>
      </c>
      <c r="AL174" s="18" t="s">
        <v>1833</v>
      </c>
      <c r="AM174" s="18"/>
      <c r="AN174" s="18"/>
      <c r="AO174" s="18"/>
      <c r="AP174" s="76" t="s">
        <v>136</v>
      </c>
    </row>
    <row r="175" spans="1:42" s="15" customFormat="1" ht="13.5" customHeight="1">
      <c r="A175" s="15">
        <f t="shared" si="2"/>
        <v>172</v>
      </c>
      <c r="B175" s="28" t="s">
        <v>1834</v>
      </c>
      <c r="C175" s="28" t="s">
        <v>446</v>
      </c>
      <c r="D175" s="29" t="s">
        <v>446</v>
      </c>
      <c r="E175" s="29" t="s">
        <v>211</v>
      </c>
      <c r="F175" s="29" t="s">
        <v>1835</v>
      </c>
      <c r="G175" s="29" t="s">
        <v>437</v>
      </c>
      <c r="H175" s="31" t="s">
        <v>1836</v>
      </c>
      <c r="I175" s="32">
        <v>952250036</v>
      </c>
      <c r="J175" s="31"/>
      <c r="K175" s="129"/>
      <c r="L175" s="28" t="s">
        <v>163</v>
      </c>
      <c r="M175" s="28" t="s">
        <v>1837</v>
      </c>
      <c r="N175" s="28" t="s">
        <v>1838</v>
      </c>
      <c r="O175" s="28" t="s">
        <v>397</v>
      </c>
      <c r="P175" s="28" t="s">
        <v>1839</v>
      </c>
      <c r="Q175" t="s">
        <v>32195</v>
      </c>
      <c r="R175" s="35" t="s">
        <v>414</v>
      </c>
      <c r="S175" s="31" t="s">
        <v>873</v>
      </c>
      <c r="T175" s="18" t="s">
        <v>1840</v>
      </c>
      <c r="U175" s="19">
        <v>763068</v>
      </c>
      <c r="V175" s="18">
        <v>1</v>
      </c>
      <c r="W175" s="18">
        <v>2</v>
      </c>
      <c r="X175" s="18">
        <v>0.70699999999999996</v>
      </c>
      <c r="Y175" s="20">
        <v>952665801</v>
      </c>
      <c r="Z175" s="20"/>
      <c r="AA175" s="20"/>
      <c r="AB175" s="20"/>
      <c r="AC175" s="18" t="s">
        <v>417</v>
      </c>
      <c r="AD175" s="18" t="s">
        <v>417</v>
      </c>
      <c r="AE175" s="18" t="s">
        <v>417</v>
      </c>
      <c r="AF175" s="18" t="s">
        <v>417</v>
      </c>
      <c r="AG175" s="18" t="s">
        <v>93</v>
      </c>
      <c r="AH175" s="18" t="s">
        <v>418</v>
      </c>
      <c r="AI175" s="18" t="s">
        <v>419</v>
      </c>
      <c r="AJ175" s="18" t="s">
        <v>420</v>
      </c>
      <c r="AK175" s="18" t="s">
        <v>421</v>
      </c>
      <c r="AL175" s="18"/>
      <c r="AM175" s="18"/>
      <c r="AN175" s="18"/>
      <c r="AO175" s="18"/>
      <c r="AP175" s="76" t="s">
        <v>136</v>
      </c>
    </row>
    <row r="176" spans="1:42" s="15" customFormat="1" ht="13.5" customHeight="1">
      <c r="A176" s="15">
        <f t="shared" si="2"/>
        <v>173</v>
      </c>
      <c r="B176" s="28" t="s">
        <v>1841</v>
      </c>
      <c r="C176" s="28" t="s">
        <v>446</v>
      </c>
      <c r="D176" s="29" t="s">
        <v>446</v>
      </c>
      <c r="E176" s="29" t="s">
        <v>211</v>
      </c>
      <c r="F176" s="29" t="s">
        <v>1835</v>
      </c>
      <c r="G176" s="29" t="s">
        <v>437</v>
      </c>
      <c r="H176" s="31" t="s">
        <v>1842</v>
      </c>
      <c r="I176" s="32">
        <v>922662688</v>
      </c>
      <c r="J176" s="31" t="s">
        <v>1843</v>
      </c>
      <c r="K176" s="133"/>
      <c r="L176" s="28" t="s">
        <v>141</v>
      </c>
      <c r="M176" s="28" t="s">
        <v>1844</v>
      </c>
      <c r="N176" s="28" t="s">
        <v>1845</v>
      </c>
      <c r="O176" s="37" t="s">
        <v>1846</v>
      </c>
      <c r="P176" s="28" t="s">
        <v>1847</v>
      </c>
      <c r="Q176" t="s">
        <v>32195</v>
      </c>
      <c r="R176" s="35" t="s">
        <v>414</v>
      </c>
      <c r="S176" s="31" t="s">
        <v>769</v>
      </c>
      <c r="T176" s="18" t="s">
        <v>1848</v>
      </c>
      <c r="U176" s="19">
        <v>477928</v>
      </c>
      <c r="V176" s="18">
        <v>9</v>
      </c>
      <c r="W176" s="18">
        <v>1</v>
      </c>
      <c r="X176" s="18">
        <v>0.69399999999999995</v>
      </c>
      <c r="Y176" s="20">
        <v>610712104</v>
      </c>
      <c r="Z176" s="20">
        <v>610712091</v>
      </c>
      <c r="AA176" s="20">
        <v>667563350</v>
      </c>
      <c r="AB176" s="20">
        <v>615562442</v>
      </c>
      <c r="AC176" s="18" t="s">
        <v>1849</v>
      </c>
      <c r="AD176" s="18" t="s">
        <v>417</v>
      </c>
      <c r="AE176" s="18" t="s">
        <v>417</v>
      </c>
      <c r="AF176" s="18" t="s">
        <v>417</v>
      </c>
      <c r="AG176" s="18" t="s">
        <v>93</v>
      </c>
      <c r="AH176" s="18" t="s">
        <v>418</v>
      </c>
      <c r="AI176" s="18" t="s">
        <v>419</v>
      </c>
      <c r="AJ176" s="18" t="s">
        <v>420</v>
      </c>
      <c r="AK176" s="18" t="s">
        <v>421</v>
      </c>
      <c r="AL176" s="18"/>
      <c r="AM176" s="18"/>
      <c r="AN176" s="18"/>
      <c r="AO176" s="18"/>
      <c r="AP176" s="76" t="s">
        <v>136</v>
      </c>
    </row>
    <row r="177" spans="1:42" s="15" customFormat="1" ht="13.5" customHeight="1">
      <c r="A177" s="15">
        <f t="shared" si="2"/>
        <v>174</v>
      </c>
      <c r="B177" s="28" t="s">
        <v>1850</v>
      </c>
      <c r="C177" s="28" t="s">
        <v>446</v>
      </c>
      <c r="D177" s="29" t="s">
        <v>446</v>
      </c>
      <c r="E177" s="29" t="s">
        <v>211</v>
      </c>
      <c r="F177" s="29" t="s">
        <v>1835</v>
      </c>
      <c r="G177" s="29" t="s">
        <v>437</v>
      </c>
      <c r="H177" s="31" t="s">
        <v>1851</v>
      </c>
      <c r="I177" s="32"/>
      <c r="J177" s="31" t="s">
        <v>1852</v>
      </c>
      <c r="K177" s="129"/>
      <c r="L177" s="28" t="s">
        <v>163</v>
      </c>
      <c r="M177" s="28" t="s">
        <v>1853</v>
      </c>
      <c r="N177" s="28" t="s">
        <v>1854</v>
      </c>
      <c r="O177" s="28" t="s">
        <v>397</v>
      </c>
      <c r="P177" s="28" t="s">
        <v>1855</v>
      </c>
      <c r="Q177" t="s">
        <v>32195</v>
      </c>
      <c r="R177" s="35" t="s">
        <v>414</v>
      </c>
      <c r="S177" s="31" t="s">
        <v>152</v>
      </c>
      <c r="T177" s="18" t="s">
        <v>1856</v>
      </c>
      <c r="U177" s="19">
        <v>669933</v>
      </c>
      <c r="V177" s="18">
        <v>1</v>
      </c>
      <c r="W177" s="18">
        <v>1</v>
      </c>
      <c r="X177" s="18">
        <v>0.68469999999999998</v>
      </c>
      <c r="Y177" s="20"/>
      <c r="Z177" s="20"/>
      <c r="AA177" s="20"/>
      <c r="AB177" s="20"/>
      <c r="AC177" s="18" t="s">
        <v>1857</v>
      </c>
      <c r="AD177" s="18" t="s">
        <v>417</v>
      </c>
      <c r="AE177" s="18" t="s">
        <v>417</v>
      </c>
      <c r="AF177" s="18" t="s">
        <v>417</v>
      </c>
      <c r="AG177" s="18" t="s">
        <v>93</v>
      </c>
      <c r="AH177" s="18" t="s">
        <v>418</v>
      </c>
      <c r="AI177" s="18" t="s">
        <v>419</v>
      </c>
      <c r="AJ177" s="18" t="s">
        <v>420</v>
      </c>
      <c r="AK177" s="18" t="s">
        <v>421</v>
      </c>
      <c r="AL177" s="18"/>
      <c r="AM177" s="18"/>
      <c r="AN177" s="18"/>
      <c r="AO177" s="18"/>
      <c r="AP177" s="76" t="s">
        <v>136</v>
      </c>
    </row>
    <row r="178" spans="1:42" s="15" customFormat="1" ht="13.5" customHeight="1">
      <c r="A178" s="15">
        <f t="shared" si="2"/>
        <v>175</v>
      </c>
      <c r="B178" s="28" t="s">
        <v>1858</v>
      </c>
      <c r="C178" s="28" t="s">
        <v>446</v>
      </c>
      <c r="D178" s="29" t="s">
        <v>446</v>
      </c>
      <c r="E178" s="29" t="s">
        <v>211</v>
      </c>
      <c r="F178" s="29" t="s">
        <v>1835</v>
      </c>
      <c r="G178" s="29" t="s">
        <v>437</v>
      </c>
      <c r="H178" s="31" t="s">
        <v>1859</v>
      </c>
      <c r="I178" s="32">
        <v>933713437</v>
      </c>
      <c r="J178" s="31" t="s">
        <v>1860</v>
      </c>
      <c r="K178" s="129"/>
      <c r="L178" s="28" t="s">
        <v>133</v>
      </c>
      <c r="M178" s="28" t="s">
        <v>1861</v>
      </c>
      <c r="N178" s="28" t="s">
        <v>1862</v>
      </c>
      <c r="O178" s="28" t="s">
        <v>397</v>
      </c>
      <c r="P178" s="28" t="s">
        <v>1863</v>
      </c>
      <c r="Q178" t="s">
        <v>32195</v>
      </c>
      <c r="R178" s="35" t="s">
        <v>414</v>
      </c>
      <c r="S178" s="31" t="s">
        <v>431</v>
      </c>
      <c r="T178" s="18" t="s">
        <v>1864</v>
      </c>
      <c r="U178" s="19">
        <v>839635</v>
      </c>
      <c r="V178" s="18">
        <v>16</v>
      </c>
      <c r="W178" s="18">
        <v>1</v>
      </c>
      <c r="X178" s="18">
        <v>0.62160000000000004</v>
      </c>
      <c r="Y178" s="20"/>
      <c r="Z178" s="20"/>
      <c r="AA178" s="20"/>
      <c r="AB178" s="20"/>
      <c r="AC178" s="18" t="s">
        <v>1865</v>
      </c>
      <c r="AD178" s="18" t="s">
        <v>1866</v>
      </c>
      <c r="AE178" s="18" t="s">
        <v>1867</v>
      </c>
      <c r="AF178" s="18" t="s">
        <v>1868</v>
      </c>
      <c r="AG178" s="18" t="s">
        <v>93</v>
      </c>
      <c r="AH178" s="18" t="s">
        <v>418</v>
      </c>
      <c r="AI178" s="18" t="s">
        <v>419</v>
      </c>
      <c r="AJ178" s="18" t="s">
        <v>420</v>
      </c>
      <c r="AK178" s="18" t="s">
        <v>421</v>
      </c>
      <c r="AL178" s="18"/>
      <c r="AM178" s="18"/>
      <c r="AN178" s="18"/>
      <c r="AO178" s="18"/>
      <c r="AP178" s="76" t="s">
        <v>136</v>
      </c>
    </row>
    <row r="179" spans="1:42" s="15" customFormat="1" ht="13.5" customHeight="1">
      <c r="A179" s="15">
        <f t="shared" si="2"/>
        <v>176</v>
      </c>
      <c r="B179" s="27" t="s">
        <v>1869</v>
      </c>
      <c r="C179" s="27" t="s">
        <v>392</v>
      </c>
      <c r="D179" s="28" t="s">
        <v>392</v>
      </c>
      <c r="E179" s="29" t="s">
        <v>204</v>
      </c>
      <c r="F179" t="s">
        <v>1870</v>
      </c>
      <c r="G179" s="29" t="s">
        <v>138</v>
      </c>
      <c r="H179" s="31" t="s">
        <v>1871</v>
      </c>
      <c r="I179" s="62" t="s">
        <v>1872</v>
      </c>
      <c r="J179" s="33" t="s">
        <v>1873</v>
      </c>
      <c r="K179" s="137" t="s">
        <v>1872</v>
      </c>
      <c r="L179" s="28" t="s">
        <v>141</v>
      </c>
      <c r="M179" s="82" t="s">
        <v>1874</v>
      </c>
      <c r="N179" s="27" t="s">
        <v>1875</v>
      </c>
      <c r="O179" s="34" t="s">
        <v>1876</v>
      </c>
      <c r="P179" s="27" t="s">
        <v>1877</v>
      </c>
      <c r="Q179" t="s">
        <v>32194</v>
      </c>
      <c r="R179" s="35" t="s">
        <v>414</v>
      </c>
      <c r="S179" s="31" t="s">
        <v>1878</v>
      </c>
      <c r="T179" s="18" t="s">
        <v>1879</v>
      </c>
      <c r="U179" s="19">
        <v>1075393</v>
      </c>
      <c r="V179" s="18">
        <v>1</v>
      </c>
      <c r="W179" s="18">
        <v>1</v>
      </c>
      <c r="X179" s="18">
        <v>0.17100000000000001</v>
      </c>
      <c r="Y179" s="20"/>
      <c r="Z179" s="20"/>
      <c r="AA179" s="20"/>
      <c r="AB179" s="20"/>
      <c r="AC179" s="18" t="s">
        <v>1880</v>
      </c>
      <c r="AD179" s="18" t="s">
        <v>417</v>
      </c>
      <c r="AE179" s="18" t="s">
        <v>417</v>
      </c>
      <c r="AF179" s="18" t="s">
        <v>417</v>
      </c>
      <c r="AG179" s="18" t="s">
        <v>93</v>
      </c>
      <c r="AH179" s="18" t="s">
        <v>418</v>
      </c>
      <c r="AI179" s="18" t="s">
        <v>419</v>
      </c>
      <c r="AJ179" s="18" t="s">
        <v>420</v>
      </c>
      <c r="AK179" s="18" t="s">
        <v>421</v>
      </c>
      <c r="AL179" s="18"/>
      <c r="AM179" s="18"/>
      <c r="AN179" s="18"/>
      <c r="AO179" s="18"/>
      <c r="AP179" s="76" t="s">
        <v>136</v>
      </c>
    </row>
    <row r="180" spans="1:42" s="15" customFormat="1" ht="13.5" customHeight="1">
      <c r="A180" s="15">
        <f t="shared" si="2"/>
        <v>177</v>
      </c>
      <c r="B180" s="27" t="s">
        <v>1881</v>
      </c>
      <c r="C180" s="28" t="s">
        <v>446</v>
      </c>
      <c r="D180" s="28" t="s">
        <v>392</v>
      </c>
      <c r="E180" s="29" t="s">
        <v>204</v>
      </c>
      <c r="F180" s="29" t="s">
        <v>32197</v>
      </c>
      <c r="G180" s="29" t="s">
        <v>138</v>
      </c>
      <c r="H180" s="31" t="s">
        <v>1882</v>
      </c>
      <c r="I180" s="32"/>
      <c r="J180" s="31"/>
      <c r="K180" s="132"/>
      <c r="L180" s="27" t="s">
        <v>163</v>
      </c>
      <c r="M180" s="82" t="s">
        <v>1883</v>
      </c>
      <c r="N180" s="27" t="s">
        <v>1884</v>
      </c>
      <c r="O180" s="34" t="s">
        <v>1885</v>
      </c>
      <c r="P180" s="27" t="s">
        <v>1886</v>
      </c>
      <c r="Q180" t="s">
        <v>32195</v>
      </c>
      <c r="R180" s="35" t="s">
        <v>414</v>
      </c>
      <c r="S180" s="31" t="s">
        <v>152</v>
      </c>
      <c r="T180" s="18" t="s">
        <v>1887</v>
      </c>
      <c r="U180" s="19">
        <v>599466</v>
      </c>
      <c r="V180" s="18">
        <v>4</v>
      </c>
      <c r="W180" s="18">
        <v>1</v>
      </c>
      <c r="X180" s="18">
        <v>0.17510000000000001</v>
      </c>
      <c r="Y180" s="20"/>
      <c r="Z180" s="20"/>
      <c r="AA180" s="20"/>
      <c r="AB180" s="20"/>
      <c r="AC180" s="18" t="s">
        <v>417</v>
      </c>
      <c r="AD180" s="18" t="s">
        <v>417</v>
      </c>
      <c r="AE180" s="18" t="s">
        <v>417</v>
      </c>
      <c r="AF180" s="18" t="s">
        <v>417</v>
      </c>
      <c r="AG180" s="18" t="s">
        <v>93</v>
      </c>
      <c r="AH180" s="18" t="s">
        <v>418</v>
      </c>
      <c r="AI180" s="18" t="s">
        <v>419</v>
      </c>
      <c r="AJ180" s="18" t="s">
        <v>420</v>
      </c>
      <c r="AK180" s="18" t="s">
        <v>421</v>
      </c>
      <c r="AL180" s="18"/>
      <c r="AM180" s="18"/>
      <c r="AN180" s="18"/>
      <c r="AO180" s="18"/>
      <c r="AP180" s="76" t="s">
        <v>136</v>
      </c>
    </row>
    <row r="181" spans="1:42" s="15" customFormat="1" ht="13.5" customHeight="1">
      <c r="A181" s="15">
        <f t="shared" si="2"/>
        <v>178</v>
      </c>
      <c r="B181" s="27" t="s">
        <v>1888</v>
      </c>
      <c r="C181" s="28" t="s">
        <v>446</v>
      </c>
      <c r="D181" s="28" t="s">
        <v>392</v>
      </c>
      <c r="E181" s="29" t="s">
        <v>211</v>
      </c>
      <c r="F181" s="83" t="s">
        <v>1889</v>
      </c>
      <c r="G181" s="29" t="s">
        <v>138</v>
      </c>
      <c r="H181" s="31" t="s">
        <v>1890</v>
      </c>
      <c r="I181" s="32">
        <v>915471600</v>
      </c>
      <c r="J181" s="31"/>
      <c r="K181" s="138"/>
      <c r="L181" s="27" t="s">
        <v>163</v>
      </c>
      <c r="M181" s="82" t="s">
        <v>1891</v>
      </c>
      <c r="N181" s="27" t="s">
        <v>1892</v>
      </c>
      <c r="O181" s="27" t="s">
        <v>397</v>
      </c>
      <c r="P181" s="27" t="s">
        <v>1893</v>
      </c>
      <c r="Q181" t="s">
        <v>32195</v>
      </c>
      <c r="R181" s="35" t="s">
        <v>414</v>
      </c>
      <c r="S181" s="31" t="s">
        <v>152</v>
      </c>
      <c r="T181" s="18" t="s">
        <v>1894</v>
      </c>
      <c r="U181" s="19">
        <v>908056</v>
      </c>
      <c r="V181" s="18">
        <v>3</v>
      </c>
      <c r="W181" s="18">
        <v>2</v>
      </c>
      <c r="X181" s="18">
        <v>0.17230000000000001</v>
      </c>
      <c r="Y181" s="20">
        <v>915471630</v>
      </c>
      <c r="Z181" s="20"/>
      <c r="AA181" s="20"/>
      <c r="AB181" s="20"/>
      <c r="AC181" s="18" t="s">
        <v>417</v>
      </c>
      <c r="AD181" s="18" t="s">
        <v>417</v>
      </c>
      <c r="AE181" s="18" t="s">
        <v>417</v>
      </c>
      <c r="AF181" s="18" t="s">
        <v>417</v>
      </c>
      <c r="AG181" s="18" t="s">
        <v>93</v>
      </c>
      <c r="AH181" s="18" t="s">
        <v>418</v>
      </c>
      <c r="AI181" s="18" t="s">
        <v>419</v>
      </c>
      <c r="AJ181" s="18" t="s">
        <v>420</v>
      </c>
      <c r="AK181" s="18" t="s">
        <v>421</v>
      </c>
      <c r="AL181" s="18"/>
      <c r="AM181" s="18"/>
      <c r="AN181" s="18"/>
      <c r="AO181" s="18"/>
      <c r="AP181" s="76" t="s">
        <v>136</v>
      </c>
    </row>
    <row r="182" spans="1:42" s="15" customFormat="1" ht="13.5" customHeight="1">
      <c r="A182" s="15">
        <f t="shared" si="2"/>
        <v>179</v>
      </c>
      <c r="B182" s="28" t="s">
        <v>1895</v>
      </c>
      <c r="C182" s="28"/>
      <c r="D182" s="29" t="s">
        <v>446</v>
      </c>
      <c r="E182" s="29" t="s">
        <v>211</v>
      </c>
      <c r="F182" t="s">
        <v>1896</v>
      </c>
      <c r="G182" s="29" t="s">
        <v>138</v>
      </c>
      <c r="H182" s="31" t="s">
        <v>1897</v>
      </c>
      <c r="I182" s="32">
        <v>934097558</v>
      </c>
      <c r="J182" s="31"/>
      <c r="K182" s="129"/>
      <c r="L182" s="28" t="s">
        <v>163</v>
      </c>
      <c r="M182" s="83" t="s">
        <v>1898</v>
      </c>
      <c r="N182" s="28" t="s">
        <v>1899</v>
      </c>
      <c r="O182" s="28" t="s">
        <v>397</v>
      </c>
      <c r="P182" s="28" t="s">
        <v>1900</v>
      </c>
      <c r="Q182" t="s">
        <v>32195</v>
      </c>
      <c r="R182" s="35" t="s">
        <v>414</v>
      </c>
      <c r="S182" s="31" t="s">
        <v>431</v>
      </c>
      <c r="T182" s="18" t="s">
        <v>1186</v>
      </c>
      <c r="U182" s="19">
        <v>600699</v>
      </c>
      <c r="V182" s="18">
        <v>4</v>
      </c>
      <c r="W182" s="18">
        <v>2</v>
      </c>
      <c r="X182" s="18">
        <v>0.46279999999999999</v>
      </c>
      <c r="Y182" s="20">
        <v>931906641</v>
      </c>
      <c r="Z182" s="20">
        <v>651186533</v>
      </c>
      <c r="AA182" s="20"/>
      <c r="AB182" s="20"/>
      <c r="AC182" s="18" t="s">
        <v>1901</v>
      </c>
      <c r="AD182" s="18" t="s">
        <v>1902</v>
      </c>
      <c r="AE182" s="18" t="s">
        <v>417</v>
      </c>
      <c r="AF182" s="18" t="s">
        <v>417</v>
      </c>
      <c r="AG182" s="18" t="s">
        <v>93</v>
      </c>
      <c r="AH182" s="18" t="s">
        <v>418</v>
      </c>
      <c r="AI182" s="18" t="s">
        <v>419</v>
      </c>
      <c r="AJ182" s="18" t="s">
        <v>420</v>
      </c>
      <c r="AK182" s="18" t="s">
        <v>421</v>
      </c>
      <c r="AL182" s="18"/>
      <c r="AM182" s="18"/>
      <c r="AN182" s="18"/>
      <c r="AO182" s="18"/>
      <c r="AP182" s="76" t="s">
        <v>136</v>
      </c>
    </row>
    <row r="183" spans="1:42" s="15" customFormat="1" ht="13.5" customHeight="1">
      <c r="A183" s="15">
        <f t="shared" si="2"/>
        <v>180</v>
      </c>
      <c r="B183" s="28" t="s">
        <v>1903</v>
      </c>
      <c r="C183" s="28"/>
      <c r="D183" s="29" t="s">
        <v>446</v>
      </c>
      <c r="E183" s="29" t="s">
        <v>211</v>
      </c>
      <c r="F183" s="130" t="s">
        <v>1904</v>
      </c>
      <c r="G183" s="29" t="s">
        <v>138</v>
      </c>
      <c r="H183" s="31" t="s">
        <v>1905</v>
      </c>
      <c r="I183" s="32">
        <v>914132470</v>
      </c>
      <c r="J183" s="31"/>
      <c r="K183" s="129"/>
      <c r="L183" s="28" t="s">
        <v>141</v>
      </c>
      <c r="M183" s="83" t="s">
        <v>1906</v>
      </c>
      <c r="N183" s="28" t="s">
        <v>1907</v>
      </c>
      <c r="O183" s="28" t="s">
        <v>397</v>
      </c>
      <c r="P183" s="28" t="s">
        <v>1908</v>
      </c>
      <c r="Q183" t="s">
        <v>32195</v>
      </c>
      <c r="R183" s="35" t="s">
        <v>414</v>
      </c>
      <c r="S183" s="31" t="s">
        <v>152</v>
      </c>
      <c r="T183" s="18" t="s">
        <v>916</v>
      </c>
      <c r="U183" s="19">
        <v>1020126</v>
      </c>
      <c r="V183" s="18">
        <v>8</v>
      </c>
      <c r="W183" s="18">
        <v>1</v>
      </c>
      <c r="X183" s="18">
        <v>0.44650000000000001</v>
      </c>
      <c r="Y183" s="20">
        <v>649433722</v>
      </c>
      <c r="Z183" s="20"/>
      <c r="AA183" s="20"/>
      <c r="AB183" s="20"/>
      <c r="AC183" s="18" t="s">
        <v>417</v>
      </c>
      <c r="AD183" s="18" t="s">
        <v>417</v>
      </c>
      <c r="AE183" s="18" t="s">
        <v>417</v>
      </c>
      <c r="AF183" s="18" t="s">
        <v>417</v>
      </c>
      <c r="AG183" s="18" t="s">
        <v>93</v>
      </c>
      <c r="AH183" s="18" t="s">
        <v>418</v>
      </c>
      <c r="AI183" s="18" t="s">
        <v>419</v>
      </c>
      <c r="AJ183" s="18" t="s">
        <v>420</v>
      </c>
      <c r="AK183" s="18" t="s">
        <v>421</v>
      </c>
      <c r="AL183" s="18"/>
      <c r="AM183" s="18"/>
      <c r="AN183" s="18"/>
      <c r="AO183" s="18"/>
      <c r="AP183" s="76" t="s">
        <v>136</v>
      </c>
    </row>
    <row r="184" spans="1:42" s="15" customFormat="1" ht="13.5" customHeight="1">
      <c r="A184" s="15">
        <f t="shared" si="2"/>
        <v>181</v>
      </c>
      <c r="B184" s="28" t="s">
        <v>1909</v>
      </c>
      <c r="C184" s="28"/>
      <c r="D184" s="29" t="s">
        <v>446</v>
      </c>
      <c r="E184" s="29" t="s">
        <v>211</v>
      </c>
      <c r="F184" s="29" t="s">
        <v>1910</v>
      </c>
      <c r="G184" s="29" t="s">
        <v>138</v>
      </c>
      <c r="H184" s="31" t="s">
        <v>1911</v>
      </c>
      <c r="I184" s="32"/>
      <c r="J184" s="31"/>
      <c r="K184" s="129"/>
      <c r="L184" s="28" t="s">
        <v>141</v>
      </c>
      <c r="M184" s="83" t="s">
        <v>1912</v>
      </c>
      <c r="N184" s="28" t="s">
        <v>1913</v>
      </c>
      <c r="O184" s="28" t="s">
        <v>397</v>
      </c>
      <c r="P184" s="28" t="s">
        <v>1914</v>
      </c>
      <c r="Q184" t="s">
        <v>32195</v>
      </c>
      <c r="R184" s="35" t="s">
        <v>414</v>
      </c>
      <c r="S184" s="31" t="s">
        <v>152</v>
      </c>
      <c r="T184" s="18" t="s">
        <v>1915</v>
      </c>
      <c r="U184" s="19">
        <v>528936</v>
      </c>
      <c r="V184" s="18">
        <v>1</v>
      </c>
      <c r="W184" s="18">
        <v>1</v>
      </c>
      <c r="X184" s="18">
        <v>0.4304</v>
      </c>
      <c r="Y184" s="20"/>
      <c r="Z184" s="20"/>
      <c r="AA184" s="20"/>
      <c r="AB184" s="20"/>
      <c r="AC184" s="18" t="s">
        <v>1916</v>
      </c>
      <c r="AD184" s="18" t="s">
        <v>417</v>
      </c>
      <c r="AE184" s="18" t="s">
        <v>417</v>
      </c>
      <c r="AF184" s="18" t="s">
        <v>417</v>
      </c>
      <c r="AG184" s="18" t="s">
        <v>93</v>
      </c>
      <c r="AH184" s="18" t="s">
        <v>418</v>
      </c>
      <c r="AI184" s="18" t="s">
        <v>419</v>
      </c>
      <c r="AJ184" s="18" t="s">
        <v>420</v>
      </c>
      <c r="AK184" s="18" t="s">
        <v>421</v>
      </c>
      <c r="AL184" s="18"/>
      <c r="AM184" s="18"/>
      <c r="AN184" s="18"/>
      <c r="AO184" s="18"/>
      <c r="AP184" s="76" t="s">
        <v>136</v>
      </c>
    </row>
    <row r="185" spans="1:42" s="15" customFormat="1" ht="13.5" customHeight="1">
      <c r="A185" s="15">
        <f t="shared" si="2"/>
        <v>182</v>
      </c>
      <c r="B185" s="28" t="s">
        <v>1917</v>
      </c>
      <c r="C185" s="28"/>
      <c r="D185" s="29" t="s">
        <v>446</v>
      </c>
      <c r="E185" s="29" t="s">
        <v>211</v>
      </c>
      <c r="F185" s="275" t="s">
        <v>1918</v>
      </c>
      <c r="G185" s="29" t="s">
        <v>138</v>
      </c>
      <c r="H185" s="31" t="s">
        <v>1919</v>
      </c>
      <c r="I185" s="32"/>
      <c r="J185" s="31"/>
      <c r="K185" s="129"/>
      <c r="L185" s="28" t="s">
        <v>141</v>
      </c>
      <c r="M185" s="83" t="s">
        <v>1920</v>
      </c>
      <c r="N185" s="28" t="s">
        <v>1921</v>
      </c>
      <c r="O185" s="28" t="s">
        <v>397</v>
      </c>
      <c r="P185" s="28" t="s">
        <v>1922</v>
      </c>
      <c r="Q185" t="s">
        <v>32195</v>
      </c>
      <c r="R185" s="35" t="s">
        <v>414</v>
      </c>
      <c r="S185" s="31" t="s">
        <v>152</v>
      </c>
      <c r="T185" s="18" t="s">
        <v>1923</v>
      </c>
      <c r="U185" s="19">
        <v>3970036</v>
      </c>
      <c r="V185" s="18">
        <v>24</v>
      </c>
      <c r="W185" s="18">
        <v>2</v>
      </c>
      <c r="X185" s="18">
        <v>0.33329999999999999</v>
      </c>
      <c r="Y185" s="20"/>
      <c r="Z185" s="20"/>
      <c r="AA185" s="20"/>
      <c r="AB185" s="20"/>
      <c r="AC185" s="18" t="s">
        <v>1924</v>
      </c>
      <c r="AD185" s="18" t="s">
        <v>1925</v>
      </c>
      <c r="AE185" s="18" t="s">
        <v>1926</v>
      </c>
      <c r="AF185" s="18" t="s">
        <v>417</v>
      </c>
      <c r="AG185" s="18" t="s">
        <v>93</v>
      </c>
      <c r="AH185" s="18" t="s">
        <v>418</v>
      </c>
      <c r="AI185" s="18" t="s">
        <v>419</v>
      </c>
      <c r="AJ185" s="18" t="s">
        <v>420</v>
      </c>
      <c r="AK185" s="18" t="s">
        <v>421</v>
      </c>
      <c r="AL185" s="18"/>
      <c r="AM185" s="18"/>
      <c r="AN185" s="18"/>
      <c r="AO185" s="18"/>
      <c r="AP185" s="76" t="s">
        <v>136</v>
      </c>
    </row>
    <row r="186" spans="1:42" s="15" customFormat="1" ht="13.5" customHeight="1">
      <c r="A186" s="15">
        <f t="shared" si="2"/>
        <v>183</v>
      </c>
      <c r="B186" s="28" t="s">
        <v>1927</v>
      </c>
      <c r="C186" s="28"/>
      <c r="D186" s="29" t="s">
        <v>446</v>
      </c>
      <c r="E186" s="29" t="s">
        <v>204</v>
      </c>
      <c r="F186" t="s">
        <v>32198</v>
      </c>
      <c r="G186" s="29" t="s">
        <v>138</v>
      </c>
      <c r="H186" s="31"/>
      <c r="I186" s="31"/>
      <c r="J186" s="31"/>
      <c r="K186" s="133"/>
      <c r="L186" s="28" t="s">
        <v>163</v>
      </c>
      <c r="M186" s="83" t="s">
        <v>1928</v>
      </c>
      <c r="N186" s="28" t="s">
        <v>1929</v>
      </c>
      <c r="O186" s="37" t="s">
        <v>1930</v>
      </c>
      <c r="P186" s="28" t="s">
        <v>1931</v>
      </c>
      <c r="Q186" t="s">
        <v>32194</v>
      </c>
      <c r="R186" s="31"/>
      <c r="S186" s="31" t="str">
        <f>_xlfn.XLOOKUP(M186,'BBDD Completa'!A:A,'BBDD Completa'!F:F,"Not found")</f>
        <v>Not found</v>
      </c>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76" t="s">
        <v>136</v>
      </c>
    </row>
    <row r="187" spans="1:42" s="15" customFormat="1" ht="13.5" customHeight="1">
      <c r="A187" s="15">
        <f t="shared" si="2"/>
        <v>184</v>
      </c>
      <c r="B187" s="28" t="s">
        <v>1932</v>
      </c>
      <c r="C187" s="28"/>
      <c r="D187" s="29" t="s">
        <v>446</v>
      </c>
      <c r="E187" s="29" t="s">
        <v>211</v>
      </c>
      <c r="F187" s="29" t="s">
        <v>1933</v>
      </c>
      <c r="G187" s="29" t="s">
        <v>138</v>
      </c>
      <c r="H187" s="31"/>
      <c r="I187" s="31"/>
      <c r="J187" s="31"/>
      <c r="K187" s="133"/>
      <c r="L187" s="28" t="s">
        <v>191</v>
      </c>
      <c r="M187" s="83" t="s">
        <v>1934</v>
      </c>
      <c r="N187" s="28" t="s">
        <v>1935</v>
      </c>
      <c r="O187" s="37" t="s">
        <v>1936</v>
      </c>
      <c r="P187" s="28" t="s">
        <v>1937</v>
      </c>
      <c r="Q187" t="s">
        <v>32195</v>
      </c>
      <c r="R187" s="31"/>
      <c r="S187" s="31" t="str">
        <f>_xlfn.XLOOKUP(M187,'BBDD Completa'!A:A,'BBDD Completa'!F:F,"Not found")</f>
        <v>Not found</v>
      </c>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76" t="s">
        <v>136</v>
      </c>
    </row>
    <row r="188" spans="1:42" s="15" customFormat="1" ht="13.5" customHeight="1">
      <c r="A188" s="15">
        <f t="shared" si="2"/>
        <v>185</v>
      </c>
      <c r="B188" s="28" t="s">
        <v>1938</v>
      </c>
      <c r="C188" s="28" t="s">
        <v>446</v>
      </c>
      <c r="D188" s="29" t="s">
        <v>392</v>
      </c>
      <c r="E188" s="29" t="s">
        <v>211</v>
      </c>
      <c r="F188" t="s">
        <v>1939</v>
      </c>
      <c r="G188" s="29" t="s">
        <v>138</v>
      </c>
      <c r="H188" s="31"/>
      <c r="I188" s="31"/>
      <c r="J188" s="31"/>
      <c r="K188" s="133"/>
      <c r="L188" s="27" t="s">
        <v>147</v>
      </c>
      <c r="M188" s="28" t="s">
        <v>1940</v>
      </c>
      <c r="N188" s="28" t="s">
        <v>1941</v>
      </c>
      <c r="O188" s="37" t="s">
        <v>1942</v>
      </c>
      <c r="P188" s="28" t="s">
        <v>1943</v>
      </c>
      <c r="Q188" t="s">
        <v>32195</v>
      </c>
      <c r="R188" s="31"/>
      <c r="S188" s="31"/>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76" t="s">
        <v>136</v>
      </c>
    </row>
    <row r="189" spans="1:42" s="15" customFormat="1" ht="13.5" customHeight="1">
      <c r="A189" s="15">
        <f t="shared" si="2"/>
        <v>186</v>
      </c>
      <c r="B189" s="28" t="s">
        <v>1944</v>
      </c>
      <c r="C189" s="28"/>
      <c r="D189" s="29" t="s">
        <v>392</v>
      </c>
      <c r="E189" s="29" t="s">
        <v>211</v>
      </c>
      <c r="F189" s="83" t="s">
        <v>1945</v>
      </c>
      <c r="G189" s="29" t="s">
        <v>138</v>
      </c>
      <c r="H189" s="31" t="s">
        <v>1946</v>
      </c>
      <c r="I189" s="32">
        <v>911299507</v>
      </c>
      <c r="J189" s="31"/>
      <c r="K189" s="129"/>
      <c r="L189" s="28" t="s">
        <v>163</v>
      </c>
      <c r="M189" s="28" t="s">
        <v>1947</v>
      </c>
      <c r="N189" s="28" t="s">
        <v>1948</v>
      </c>
      <c r="O189" s="28" t="s">
        <v>397</v>
      </c>
      <c r="P189" s="28" t="s">
        <v>1949</v>
      </c>
      <c r="Q189" t="s">
        <v>32194</v>
      </c>
      <c r="R189" s="35" t="s">
        <v>414</v>
      </c>
      <c r="S189" s="31" t="s">
        <v>152</v>
      </c>
      <c r="T189" s="18" t="s">
        <v>1157</v>
      </c>
      <c r="U189" s="19">
        <v>412317</v>
      </c>
      <c r="V189" s="18">
        <v>14</v>
      </c>
      <c r="W189" s="18">
        <v>1</v>
      </c>
      <c r="X189" s="18">
        <v>0.65510000000000002</v>
      </c>
      <c r="Y189" s="20"/>
      <c r="Z189" s="20"/>
      <c r="AA189" s="20"/>
      <c r="AB189" s="20"/>
      <c r="AC189" s="18" t="s">
        <v>1950</v>
      </c>
      <c r="AD189" s="18" t="s">
        <v>417</v>
      </c>
      <c r="AE189" s="18" t="s">
        <v>417</v>
      </c>
      <c r="AF189" s="18" t="s">
        <v>417</v>
      </c>
      <c r="AG189" s="18" t="s">
        <v>93</v>
      </c>
      <c r="AH189" s="18" t="s">
        <v>418</v>
      </c>
      <c r="AI189" s="18" t="s">
        <v>419</v>
      </c>
      <c r="AJ189" s="18" t="s">
        <v>420</v>
      </c>
      <c r="AK189" s="18" t="s">
        <v>421</v>
      </c>
      <c r="AL189" s="18"/>
      <c r="AM189" s="18"/>
      <c r="AN189" s="18"/>
      <c r="AO189" s="18"/>
      <c r="AP189" s="76" t="s">
        <v>136</v>
      </c>
    </row>
    <row r="190" spans="1:42" s="15" customFormat="1" ht="14.5" customHeight="1">
      <c r="A190" s="15">
        <f t="shared" si="2"/>
        <v>187</v>
      </c>
      <c r="B190" s="28" t="s">
        <v>1951</v>
      </c>
      <c r="C190" s="28"/>
      <c r="D190" s="29" t="s">
        <v>392</v>
      </c>
      <c r="E190" s="29" t="s">
        <v>211</v>
      </c>
      <c r="F190" s="83" t="s">
        <v>1952</v>
      </c>
      <c r="G190" s="29" t="s">
        <v>138</v>
      </c>
      <c r="H190" s="31" t="s">
        <v>1953</v>
      </c>
      <c r="I190" s="32">
        <v>954869475</v>
      </c>
      <c r="J190" s="31" t="s">
        <v>1954</v>
      </c>
      <c r="K190" s="133"/>
      <c r="L190" s="28" t="s">
        <v>163</v>
      </c>
      <c r="M190" s="28" t="s">
        <v>1955</v>
      </c>
      <c r="N190" s="28" t="s">
        <v>1956</v>
      </c>
      <c r="O190" s="37" t="s">
        <v>1957</v>
      </c>
      <c r="P190" s="28" t="s">
        <v>1958</v>
      </c>
      <c r="Q190" t="s">
        <v>32195</v>
      </c>
      <c r="R190" s="35" t="s">
        <v>521</v>
      </c>
      <c r="S190" s="31" t="s">
        <v>700</v>
      </c>
      <c r="T190" s="18" t="s">
        <v>1959</v>
      </c>
      <c r="U190" s="19">
        <v>12733884</v>
      </c>
      <c r="V190" s="18">
        <v>167</v>
      </c>
      <c r="W190" s="18">
        <v>7</v>
      </c>
      <c r="X190" s="18">
        <v>0.57989999999999997</v>
      </c>
      <c r="Y190" s="20">
        <v>955900224</v>
      </c>
      <c r="Z190" s="20">
        <v>958131232</v>
      </c>
      <c r="AA190" s="20">
        <v>932590327</v>
      </c>
      <c r="AB190" s="20">
        <v>961594576</v>
      </c>
      <c r="AC190" s="18" t="s">
        <v>1960</v>
      </c>
      <c r="AD190" s="18" t="s">
        <v>1961</v>
      </c>
      <c r="AE190" s="18" t="s">
        <v>1962</v>
      </c>
      <c r="AF190" s="18" t="s">
        <v>417</v>
      </c>
      <c r="AG190" s="18" t="s">
        <v>93</v>
      </c>
      <c r="AH190" s="18" t="s">
        <v>418</v>
      </c>
      <c r="AI190" s="18" t="s">
        <v>419</v>
      </c>
      <c r="AJ190" s="18" t="s">
        <v>420</v>
      </c>
      <c r="AK190" s="18" t="s">
        <v>421</v>
      </c>
      <c r="AL190" s="18" t="s">
        <v>1963</v>
      </c>
      <c r="AM190" s="18" t="s">
        <v>1964</v>
      </c>
      <c r="AN190" s="18" t="s">
        <v>1965</v>
      </c>
      <c r="AO190" s="18" t="s">
        <v>1966</v>
      </c>
      <c r="AP190" t="s">
        <v>762</v>
      </c>
    </row>
    <row r="191" spans="1:42" s="15" customFormat="1" ht="13.5" customHeight="1">
      <c r="A191" s="15">
        <f t="shared" si="2"/>
        <v>188</v>
      </c>
      <c r="B191" s="28" t="s">
        <v>1967</v>
      </c>
      <c r="C191" s="28"/>
      <c r="D191" s="29" t="s">
        <v>392</v>
      </c>
      <c r="E191" s="29" t="s">
        <v>211</v>
      </c>
      <c r="F191" s="29" t="s">
        <v>1968</v>
      </c>
      <c r="G191" s="29" t="s">
        <v>138</v>
      </c>
      <c r="H191" s="31" t="s">
        <v>1969</v>
      </c>
      <c r="I191" s="32">
        <v>915984930</v>
      </c>
      <c r="J191" s="31"/>
      <c r="K191" s="133"/>
      <c r="L191" s="27" t="s">
        <v>147</v>
      </c>
      <c r="M191" s="28" t="s">
        <v>1970</v>
      </c>
      <c r="N191" s="28" t="s">
        <v>1971</v>
      </c>
      <c r="O191" s="37" t="s">
        <v>1972</v>
      </c>
      <c r="P191" s="28" t="s">
        <v>1973</v>
      </c>
      <c r="Q191" t="s">
        <v>32195</v>
      </c>
      <c r="R191" s="35" t="s">
        <v>414</v>
      </c>
      <c r="S191" s="31" t="s">
        <v>152</v>
      </c>
      <c r="T191" s="18" t="s">
        <v>1602</v>
      </c>
      <c r="U191" s="19">
        <v>3432105</v>
      </c>
      <c r="V191" s="18">
        <v>6</v>
      </c>
      <c r="W191" s="18">
        <v>1</v>
      </c>
      <c r="X191" s="18">
        <v>0.313</v>
      </c>
      <c r="Y191" s="20">
        <v>913332954</v>
      </c>
      <c r="Z191" s="20">
        <v>915984932</v>
      </c>
      <c r="AA191" s="20"/>
      <c r="AB191" s="20"/>
      <c r="AC191" s="18" t="s">
        <v>1974</v>
      </c>
      <c r="AD191" s="18" t="s">
        <v>1975</v>
      </c>
      <c r="AE191" s="18" t="s">
        <v>417</v>
      </c>
      <c r="AF191" s="18" t="s">
        <v>417</v>
      </c>
      <c r="AG191" s="18" t="s">
        <v>93</v>
      </c>
      <c r="AH191" s="18" t="s">
        <v>418</v>
      </c>
      <c r="AI191" s="18" t="s">
        <v>419</v>
      </c>
      <c r="AJ191" s="18" t="s">
        <v>420</v>
      </c>
      <c r="AK191" s="18" t="s">
        <v>421</v>
      </c>
      <c r="AL191" s="18"/>
      <c r="AM191" s="18"/>
      <c r="AN191" s="18"/>
      <c r="AO191" s="18"/>
      <c r="AP191" s="76" t="s">
        <v>136</v>
      </c>
    </row>
    <row r="192" spans="1:42" s="15" customFormat="1" ht="13.5" customHeight="1">
      <c r="A192" s="15">
        <f t="shared" si="2"/>
        <v>189</v>
      </c>
      <c r="B192" s="28" t="s">
        <v>1976</v>
      </c>
      <c r="C192" s="28"/>
      <c r="D192" s="29" t="s">
        <v>446</v>
      </c>
      <c r="E192" s="29" t="s">
        <v>211</v>
      </c>
      <c r="F192" s="29" t="s">
        <v>1933</v>
      </c>
      <c r="G192" s="29" t="s">
        <v>138</v>
      </c>
      <c r="H192" s="31" t="s">
        <v>1977</v>
      </c>
      <c r="I192" s="32"/>
      <c r="J192" s="31"/>
      <c r="K192" s="133"/>
      <c r="L192" s="28" t="s">
        <v>141</v>
      </c>
      <c r="M192" s="28" t="s">
        <v>1978</v>
      </c>
      <c r="N192" s="28" t="s">
        <v>1979</v>
      </c>
      <c r="O192" s="37" t="s">
        <v>1980</v>
      </c>
      <c r="P192" s="28" t="s">
        <v>1981</v>
      </c>
      <c r="Q192" t="s">
        <v>32195</v>
      </c>
      <c r="R192" s="35" t="s">
        <v>414</v>
      </c>
      <c r="S192" s="31" t="s">
        <v>431</v>
      </c>
      <c r="T192" s="18" t="s">
        <v>639</v>
      </c>
      <c r="U192" s="19">
        <v>495294</v>
      </c>
      <c r="V192" s="18">
        <v>1</v>
      </c>
      <c r="W192" s="18">
        <v>1</v>
      </c>
      <c r="X192" s="18">
        <v>0.29899999999999999</v>
      </c>
      <c r="Y192" s="20"/>
      <c r="Z192" s="20"/>
      <c r="AA192" s="20"/>
      <c r="AB192" s="20"/>
      <c r="AC192" s="18" t="s">
        <v>1982</v>
      </c>
      <c r="AD192" s="18" t="s">
        <v>1983</v>
      </c>
      <c r="AE192" s="18" t="s">
        <v>1984</v>
      </c>
      <c r="AF192" s="18" t="s">
        <v>417</v>
      </c>
      <c r="AG192" s="18" t="s">
        <v>93</v>
      </c>
      <c r="AH192" s="18" t="s">
        <v>418</v>
      </c>
      <c r="AI192" s="18" t="s">
        <v>419</v>
      </c>
      <c r="AJ192" s="18" t="s">
        <v>420</v>
      </c>
      <c r="AK192" s="18" t="s">
        <v>421</v>
      </c>
      <c r="AL192" s="18"/>
      <c r="AM192" s="18"/>
      <c r="AN192" s="18"/>
      <c r="AO192" s="18"/>
      <c r="AP192" s="76" t="s">
        <v>136</v>
      </c>
    </row>
    <row r="193" spans="1:42" s="15" customFormat="1" ht="13.5" customHeight="1">
      <c r="A193" s="15">
        <f t="shared" si="2"/>
        <v>190</v>
      </c>
      <c r="B193" s="28" t="s">
        <v>1985</v>
      </c>
      <c r="C193" s="28"/>
      <c r="D193" s="29" t="s">
        <v>392</v>
      </c>
      <c r="E193" s="29" t="s">
        <v>211</v>
      </c>
      <c r="F193" s="29" t="s">
        <v>1986</v>
      </c>
      <c r="G193" s="29" t="s">
        <v>138</v>
      </c>
      <c r="H193" s="31"/>
      <c r="I193" s="31"/>
      <c r="J193" s="31"/>
      <c r="K193" s="133"/>
      <c r="L193" s="28" t="s">
        <v>163</v>
      </c>
      <c r="M193" s="28" t="s">
        <v>1987</v>
      </c>
      <c r="N193" s="28" t="s">
        <v>1988</v>
      </c>
      <c r="O193" s="37" t="s">
        <v>1989</v>
      </c>
      <c r="P193" s="28" t="s">
        <v>1990</v>
      </c>
      <c r="Q193" t="s">
        <v>32195</v>
      </c>
      <c r="R193" s="31"/>
      <c r="S193" s="31"/>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76" t="s">
        <v>136</v>
      </c>
    </row>
    <row r="194" spans="1:42" s="15" customFormat="1" ht="13.5" customHeight="1">
      <c r="A194" s="15">
        <f t="shared" si="2"/>
        <v>191</v>
      </c>
      <c r="B194" s="28" t="s">
        <v>1991</v>
      </c>
      <c r="C194" s="28"/>
      <c r="D194" s="29" t="s">
        <v>392</v>
      </c>
      <c r="E194" s="29" t="s">
        <v>204</v>
      </c>
      <c r="F194" t="s">
        <v>32228</v>
      </c>
      <c r="G194" s="29" t="s">
        <v>138</v>
      </c>
      <c r="H194" s="31" t="s">
        <v>1992</v>
      </c>
      <c r="I194" s="32">
        <v>947244436</v>
      </c>
      <c r="J194" s="31" t="s">
        <v>1993</v>
      </c>
      <c r="K194" s="133"/>
      <c r="L194" s="28" t="s">
        <v>163</v>
      </c>
      <c r="M194" s="28" t="s">
        <v>1994</v>
      </c>
      <c r="N194" s="28" t="s">
        <v>1995</v>
      </c>
      <c r="O194" s="37" t="s">
        <v>1996</v>
      </c>
      <c r="P194" s="28" t="s">
        <v>1997</v>
      </c>
      <c r="Q194" t="s">
        <v>32194</v>
      </c>
      <c r="R194" s="35" t="s">
        <v>414</v>
      </c>
      <c r="S194" s="31" t="s">
        <v>564</v>
      </c>
      <c r="T194" s="18" t="s">
        <v>565</v>
      </c>
      <c r="U194" s="19">
        <v>1573639</v>
      </c>
      <c r="V194" s="18">
        <v>17</v>
      </c>
      <c r="W194" s="18">
        <v>2</v>
      </c>
      <c r="X194" s="18">
        <v>0.23710000000000001</v>
      </c>
      <c r="Y194" s="20">
        <v>947240233</v>
      </c>
      <c r="Z194" s="20">
        <v>696940525</v>
      </c>
      <c r="AA194" s="20">
        <v>639403448</v>
      </c>
      <c r="AB194" s="20">
        <v>639402479</v>
      </c>
      <c r="AC194" s="18" t="s">
        <v>1998</v>
      </c>
      <c r="AD194" s="18" t="s">
        <v>1999</v>
      </c>
      <c r="AE194" s="18" t="s">
        <v>417</v>
      </c>
      <c r="AF194" s="18" t="s">
        <v>417</v>
      </c>
      <c r="AG194" s="18" t="s">
        <v>93</v>
      </c>
      <c r="AH194" s="18" t="s">
        <v>418</v>
      </c>
      <c r="AI194" s="18" t="s">
        <v>419</v>
      </c>
      <c r="AJ194" s="18" t="s">
        <v>420</v>
      </c>
      <c r="AK194" s="18" t="s">
        <v>421</v>
      </c>
      <c r="AL194" s="18"/>
      <c r="AM194" s="18"/>
      <c r="AN194" s="18"/>
      <c r="AO194" s="18"/>
      <c r="AP194" s="76" t="s">
        <v>136</v>
      </c>
    </row>
    <row r="195" spans="1:42" s="15" customFormat="1" ht="13.5" customHeight="1">
      <c r="A195" s="15">
        <f t="shared" si="2"/>
        <v>192</v>
      </c>
      <c r="B195" s="28" t="s">
        <v>2000</v>
      </c>
      <c r="C195" s="28"/>
      <c r="D195" s="29" t="s">
        <v>392</v>
      </c>
      <c r="E195" s="29" t="s">
        <v>204</v>
      </c>
      <c r="F195" s="10" t="s">
        <v>32200</v>
      </c>
      <c r="G195" s="29" t="s">
        <v>138</v>
      </c>
      <c r="H195" s="31" t="s">
        <v>2001</v>
      </c>
      <c r="I195" s="32">
        <v>950281182</v>
      </c>
      <c r="J195" s="31" t="s">
        <v>2002</v>
      </c>
      <c r="K195" s="133"/>
      <c r="L195" s="27" t="s">
        <v>147</v>
      </c>
      <c r="M195" s="28" t="s">
        <v>2003</v>
      </c>
      <c r="N195" s="28" t="s">
        <v>2004</v>
      </c>
      <c r="O195" s="37" t="s">
        <v>2005</v>
      </c>
      <c r="P195" s="28" t="s">
        <v>2006</v>
      </c>
      <c r="Q195" t="s">
        <v>32194</v>
      </c>
      <c r="R195" s="35" t="s">
        <v>414</v>
      </c>
      <c r="S195" s="31" t="s">
        <v>2007</v>
      </c>
      <c r="T195" s="18" t="s">
        <v>2008</v>
      </c>
      <c r="U195" s="19">
        <v>5646922</v>
      </c>
      <c r="V195" s="18">
        <v>87</v>
      </c>
      <c r="W195" s="18">
        <v>5</v>
      </c>
      <c r="X195" s="18">
        <v>0.30499999999999999</v>
      </c>
      <c r="Y195" s="20">
        <v>950251320</v>
      </c>
      <c r="Z195" s="20">
        <v>950621166</v>
      </c>
      <c r="AA195" s="20"/>
      <c r="AB195" s="20"/>
      <c r="AC195" s="18" t="s">
        <v>2009</v>
      </c>
      <c r="AD195" s="18" t="s">
        <v>417</v>
      </c>
      <c r="AE195" s="18" t="s">
        <v>417</v>
      </c>
      <c r="AF195" s="18" t="s">
        <v>417</v>
      </c>
      <c r="AG195" s="18" t="s">
        <v>93</v>
      </c>
      <c r="AH195" s="18" t="s">
        <v>418</v>
      </c>
      <c r="AI195" s="18" t="s">
        <v>419</v>
      </c>
      <c r="AJ195" s="18" t="s">
        <v>420</v>
      </c>
      <c r="AK195" s="18" t="s">
        <v>421</v>
      </c>
      <c r="AL195" s="18" t="s">
        <v>2010</v>
      </c>
      <c r="AM195" s="18" t="s">
        <v>2011</v>
      </c>
      <c r="AN195" s="18" t="s">
        <v>2012</v>
      </c>
      <c r="AO195" s="18" t="s">
        <v>2013</v>
      </c>
      <c r="AP195" s="76" t="s">
        <v>136</v>
      </c>
    </row>
    <row r="196" spans="1:42" s="15" customFormat="1" ht="13.5" customHeight="1">
      <c r="A196" s="15">
        <f t="shared" si="2"/>
        <v>193</v>
      </c>
      <c r="B196" s="28" t="s">
        <v>2014</v>
      </c>
      <c r="C196" s="28"/>
      <c r="D196" s="29" t="s">
        <v>446</v>
      </c>
      <c r="E196" s="29" t="s">
        <v>202</v>
      </c>
      <c r="F196" t="s">
        <v>2015</v>
      </c>
      <c r="G196" s="29" t="s">
        <v>138</v>
      </c>
      <c r="H196" s="31"/>
      <c r="I196" s="31"/>
      <c r="J196" s="31"/>
      <c r="K196" s="129"/>
      <c r="L196" s="28" t="s">
        <v>141</v>
      </c>
      <c r="M196" s="28" t="s">
        <v>2016</v>
      </c>
      <c r="N196" s="28" t="s">
        <v>2017</v>
      </c>
      <c r="O196" s="28" t="s">
        <v>397</v>
      </c>
      <c r="P196" s="28" t="s">
        <v>2018</v>
      </c>
      <c r="Q196" t="s">
        <v>32194</v>
      </c>
      <c r="R196" s="31"/>
      <c r="S196" s="31" t="str">
        <f>_xlfn.XLOOKUP(M196,'BBDD Completa'!A:A,'BBDD Completa'!F:F,"Not found")</f>
        <v>Not found</v>
      </c>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76" t="s">
        <v>136</v>
      </c>
    </row>
    <row r="197" spans="1:42" s="15" customFormat="1" ht="13.5" customHeight="1">
      <c r="A197" s="15">
        <f t="shared" ref="A197:A260" si="3">+A196+1</f>
        <v>194</v>
      </c>
      <c r="B197" s="28" t="s">
        <v>2019</v>
      </c>
      <c r="C197" s="28"/>
      <c r="D197" s="29" t="s">
        <v>446</v>
      </c>
      <c r="E197" s="29" t="s">
        <v>204</v>
      </c>
      <c r="F197" s="355" t="s">
        <v>32302</v>
      </c>
      <c r="G197" s="29" t="s">
        <v>138</v>
      </c>
      <c r="H197" s="31"/>
      <c r="I197" s="31"/>
      <c r="J197" s="31"/>
      <c r="K197" s="128"/>
      <c r="L197" s="28" t="s">
        <v>133</v>
      </c>
      <c r="M197" s="28" t="s">
        <v>2020</v>
      </c>
      <c r="N197" s="28" t="s">
        <v>2021</v>
      </c>
      <c r="O197" s="36" t="s">
        <v>397</v>
      </c>
      <c r="P197" s="28" t="s">
        <v>2022</v>
      </c>
      <c r="Q197" t="s">
        <v>32194</v>
      </c>
      <c r="R197" s="31"/>
      <c r="S197" s="31"/>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76" t="s">
        <v>136</v>
      </c>
    </row>
    <row r="198" spans="1:42" s="15" customFormat="1" ht="13.5" customHeight="1">
      <c r="A198" s="15">
        <f t="shared" si="3"/>
        <v>195</v>
      </c>
      <c r="B198" s="28" t="s">
        <v>2023</v>
      </c>
      <c r="C198" s="28"/>
      <c r="D198" s="29" t="s">
        <v>446</v>
      </c>
      <c r="E198" s="29" t="s">
        <v>211</v>
      </c>
      <c r="F198" t="s">
        <v>2024</v>
      </c>
      <c r="G198" s="29" t="s">
        <v>138</v>
      </c>
      <c r="H198" s="31"/>
      <c r="I198" s="31"/>
      <c r="J198" s="31"/>
      <c r="K198" s="128"/>
      <c r="L198" s="28" t="s">
        <v>133</v>
      </c>
      <c r="M198" s="28" t="s">
        <v>2025</v>
      </c>
      <c r="N198" s="28" t="s">
        <v>2026</v>
      </c>
      <c r="O198" s="36" t="s">
        <v>397</v>
      </c>
      <c r="P198" s="28" t="s">
        <v>2027</v>
      </c>
      <c r="Q198" t="s">
        <v>32195</v>
      </c>
      <c r="R198" s="31"/>
      <c r="S198" s="31"/>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76" t="s">
        <v>136</v>
      </c>
    </row>
    <row r="199" spans="1:42" s="15" customFormat="1" ht="13.5" customHeight="1">
      <c r="A199" s="15">
        <f t="shared" si="3"/>
        <v>196</v>
      </c>
      <c r="B199" s="28" t="s">
        <v>2028</v>
      </c>
      <c r="C199" s="28"/>
      <c r="D199" s="29" t="s">
        <v>446</v>
      </c>
      <c r="E199" s="29" t="s">
        <v>211</v>
      </c>
      <c r="F199" t="s">
        <v>2029</v>
      </c>
      <c r="G199" s="29" t="s">
        <v>138</v>
      </c>
      <c r="H199" s="31"/>
      <c r="I199" s="31"/>
      <c r="J199" s="31"/>
      <c r="K199" s="133"/>
      <c r="L199" s="28" t="s">
        <v>141</v>
      </c>
      <c r="M199" s="28" t="s">
        <v>2030</v>
      </c>
      <c r="N199" s="28" t="s">
        <v>2031</v>
      </c>
      <c r="O199" s="37" t="s">
        <v>397</v>
      </c>
      <c r="P199" s="28" t="s">
        <v>2032</v>
      </c>
      <c r="Q199" t="s">
        <v>32195</v>
      </c>
      <c r="R199" s="31"/>
      <c r="S199" s="31"/>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76" t="s">
        <v>136</v>
      </c>
    </row>
    <row r="200" spans="1:42" s="15" customFormat="1" ht="13.5" customHeight="1">
      <c r="A200" s="15">
        <f t="shared" si="3"/>
        <v>197</v>
      </c>
      <c r="B200" s="28" t="s">
        <v>2033</v>
      </c>
      <c r="C200" s="28"/>
      <c r="D200" s="29" t="s">
        <v>446</v>
      </c>
      <c r="E200" s="29" t="s">
        <v>211</v>
      </c>
      <c r="F200" s="356" t="s">
        <v>2034</v>
      </c>
      <c r="G200" s="29" t="s">
        <v>138</v>
      </c>
      <c r="H200" s="31"/>
      <c r="I200" s="31"/>
      <c r="J200" s="31"/>
      <c r="K200" s="133"/>
      <c r="L200" s="28" t="s">
        <v>163</v>
      </c>
      <c r="M200" s="28" t="s">
        <v>2035</v>
      </c>
      <c r="N200" s="28" t="s">
        <v>2036</v>
      </c>
      <c r="O200" s="37" t="s">
        <v>2037</v>
      </c>
      <c r="P200" s="28" t="s">
        <v>2038</v>
      </c>
      <c r="Q200" t="s">
        <v>32195</v>
      </c>
      <c r="R200" s="31"/>
      <c r="S200" s="31"/>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76" t="s">
        <v>136</v>
      </c>
    </row>
    <row r="201" spans="1:42" s="15" customFormat="1" ht="13.5" customHeight="1">
      <c r="A201" s="15">
        <f t="shared" si="3"/>
        <v>198</v>
      </c>
      <c r="B201" s="28" t="s">
        <v>2039</v>
      </c>
      <c r="C201" s="28"/>
      <c r="D201" s="29" t="s">
        <v>446</v>
      </c>
      <c r="E201" s="29" t="s">
        <v>205</v>
      </c>
      <c r="F201" s="29" t="s">
        <v>2040</v>
      </c>
      <c r="G201" s="29" t="s">
        <v>138</v>
      </c>
      <c r="H201" s="31"/>
      <c r="I201" s="31"/>
      <c r="J201" s="31"/>
      <c r="K201" s="128"/>
      <c r="L201" s="28" t="s">
        <v>163</v>
      </c>
      <c r="M201" s="28" t="s">
        <v>2041</v>
      </c>
      <c r="N201" s="28" t="s">
        <v>2042</v>
      </c>
      <c r="O201" s="36" t="s">
        <v>397</v>
      </c>
      <c r="P201" s="28" t="s">
        <v>2043</v>
      </c>
      <c r="Q201" t="s">
        <v>32195</v>
      </c>
      <c r="R201" s="31"/>
      <c r="S201" s="31"/>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76" t="s">
        <v>136</v>
      </c>
    </row>
    <row r="202" spans="1:42" s="15" customFormat="1" ht="13.5" customHeight="1">
      <c r="A202" s="15">
        <f t="shared" si="3"/>
        <v>199</v>
      </c>
      <c r="B202" s="28" t="s">
        <v>2044</v>
      </c>
      <c r="C202" s="28"/>
      <c r="D202" s="29" t="s">
        <v>446</v>
      </c>
      <c r="E202" s="29" t="s">
        <v>211</v>
      </c>
      <c r="F202" t="s">
        <v>2045</v>
      </c>
      <c r="G202" s="29" t="s">
        <v>138</v>
      </c>
      <c r="H202" s="31"/>
      <c r="I202" s="31"/>
      <c r="J202" s="31"/>
      <c r="K202" s="129"/>
      <c r="L202" s="28" t="s">
        <v>141</v>
      </c>
      <c r="M202" s="28" t="s">
        <v>2046</v>
      </c>
      <c r="N202" s="28" t="s">
        <v>2047</v>
      </c>
      <c r="O202" s="28" t="s">
        <v>397</v>
      </c>
      <c r="P202" s="28" t="s">
        <v>2048</v>
      </c>
      <c r="Q202" t="s">
        <v>32195</v>
      </c>
      <c r="R202" s="31"/>
      <c r="S202" s="31"/>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76" t="s">
        <v>136</v>
      </c>
    </row>
    <row r="203" spans="1:42" s="15" customFormat="1" ht="13.5" customHeight="1">
      <c r="A203" s="15">
        <f t="shared" si="3"/>
        <v>200</v>
      </c>
      <c r="B203" s="27" t="s">
        <v>2049</v>
      </c>
      <c r="C203" s="28" t="s">
        <v>446</v>
      </c>
      <c r="D203" s="28" t="s">
        <v>392</v>
      </c>
      <c r="E203" s="29" t="s">
        <v>202</v>
      </c>
      <c r="F203" s="29" t="s">
        <v>32230</v>
      </c>
      <c r="G203" s="29" t="s">
        <v>138</v>
      </c>
      <c r="H203" s="31" t="s">
        <v>2050</v>
      </c>
      <c r="I203" s="32">
        <v>986443037</v>
      </c>
      <c r="J203" s="31" t="s">
        <v>2051</v>
      </c>
      <c r="K203" s="132" t="s">
        <v>2052</v>
      </c>
      <c r="L203" s="27" t="s">
        <v>163</v>
      </c>
      <c r="M203" s="27" t="s">
        <v>2053</v>
      </c>
      <c r="N203" s="27" t="s">
        <v>2054</v>
      </c>
      <c r="O203" s="34" t="s">
        <v>397</v>
      </c>
      <c r="P203" s="27" t="s">
        <v>2055</v>
      </c>
      <c r="Q203" t="s">
        <v>32194</v>
      </c>
      <c r="R203" s="35" t="s">
        <v>430</v>
      </c>
      <c r="S203" s="31" t="s">
        <v>581</v>
      </c>
      <c r="T203" s="18" t="s">
        <v>2056</v>
      </c>
      <c r="U203" s="19">
        <v>797793</v>
      </c>
      <c r="V203" s="18">
        <v>15</v>
      </c>
      <c r="W203" s="18">
        <v>1</v>
      </c>
      <c r="X203" s="18">
        <v>0.2026</v>
      </c>
      <c r="Y203" s="20">
        <v>986447247</v>
      </c>
      <c r="Z203" s="20">
        <v>652116095</v>
      </c>
      <c r="AA203" s="20"/>
      <c r="AB203" s="20"/>
      <c r="AC203" s="18" t="s">
        <v>2057</v>
      </c>
      <c r="AD203" s="18" t="s">
        <v>417</v>
      </c>
      <c r="AE203" s="18" t="s">
        <v>417</v>
      </c>
      <c r="AF203" s="18" t="s">
        <v>417</v>
      </c>
      <c r="AG203" s="18" t="s">
        <v>93</v>
      </c>
      <c r="AH203" s="18" t="s">
        <v>418</v>
      </c>
      <c r="AI203" s="18" t="s">
        <v>419</v>
      </c>
      <c r="AJ203" s="18" t="s">
        <v>420</v>
      </c>
      <c r="AK203" s="18" t="s">
        <v>421</v>
      </c>
      <c r="AL203" s="18"/>
      <c r="AM203" s="18"/>
      <c r="AN203" s="18"/>
      <c r="AO203" s="18"/>
      <c r="AP203" t="s">
        <v>762</v>
      </c>
    </row>
    <row r="204" spans="1:42" s="15" customFormat="1" ht="13.5" customHeight="1">
      <c r="A204" s="15">
        <f t="shared" si="3"/>
        <v>201</v>
      </c>
      <c r="B204" s="27" t="s">
        <v>2058</v>
      </c>
      <c r="C204" s="28" t="s">
        <v>446</v>
      </c>
      <c r="D204" s="28" t="s">
        <v>392</v>
      </c>
      <c r="E204" s="29" t="s">
        <v>211</v>
      </c>
      <c r="F204" t="s">
        <v>2059</v>
      </c>
      <c r="G204" s="29" t="s">
        <v>138</v>
      </c>
      <c r="H204" s="31" t="s">
        <v>2060</v>
      </c>
      <c r="I204" s="32">
        <v>936674050</v>
      </c>
      <c r="J204" s="31"/>
      <c r="K204" s="132"/>
      <c r="L204" s="28" t="s">
        <v>141</v>
      </c>
      <c r="M204" s="27" t="s">
        <v>2061</v>
      </c>
      <c r="N204" s="27" t="s">
        <v>2062</v>
      </c>
      <c r="O204" s="34" t="s">
        <v>397</v>
      </c>
      <c r="P204" s="27" t="s">
        <v>2063</v>
      </c>
      <c r="Q204" t="s">
        <v>32195</v>
      </c>
      <c r="R204" s="35" t="s">
        <v>414</v>
      </c>
      <c r="S204" s="31" t="s">
        <v>431</v>
      </c>
      <c r="T204" s="18" t="s">
        <v>2064</v>
      </c>
      <c r="U204" s="19">
        <v>614868</v>
      </c>
      <c r="V204" s="18">
        <v>8</v>
      </c>
      <c r="W204" s="18">
        <v>1</v>
      </c>
      <c r="X204" s="18">
        <v>0.2026</v>
      </c>
      <c r="Y204" s="20">
        <v>699312025</v>
      </c>
      <c r="Z204" s="20">
        <v>699312024</v>
      </c>
      <c r="AA204" s="20">
        <v>639994809</v>
      </c>
      <c r="AB204" s="20">
        <v>610129368</v>
      </c>
      <c r="AC204" s="18" t="s">
        <v>417</v>
      </c>
      <c r="AD204" s="18" t="s">
        <v>417</v>
      </c>
      <c r="AE204" s="18" t="s">
        <v>417</v>
      </c>
      <c r="AF204" s="18" t="s">
        <v>417</v>
      </c>
      <c r="AG204" s="18" t="s">
        <v>93</v>
      </c>
      <c r="AH204" s="18" t="s">
        <v>418</v>
      </c>
      <c r="AI204" s="18" t="s">
        <v>419</v>
      </c>
      <c r="AJ204" s="18" t="s">
        <v>420</v>
      </c>
      <c r="AK204" s="18" t="s">
        <v>421</v>
      </c>
      <c r="AL204" s="18"/>
      <c r="AM204" s="18"/>
      <c r="AN204" s="18"/>
      <c r="AO204" s="18"/>
      <c r="AP204" s="76" t="s">
        <v>136</v>
      </c>
    </row>
    <row r="205" spans="1:42" s="15" customFormat="1" ht="13.5" customHeight="1">
      <c r="A205" s="15">
        <f t="shared" si="3"/>
        <v>202</v>
      </c>
      <c r="B205" s="28" t="s">
        <v>2065</v>
      </c>
      <c r="C205" s="28"/>
      <c r="D205" s="29" t="s">
        <v>446</v>
      </c>
      <c r="E205" s="29" t="s">
        <v>211</v>
      </c>
      <c r="F205" t="s">
        <v>2066</v>
      </c>
      <c r="G205" s="29" t="s">
        <v>2067</v>
      </c>
      <c r="H205" s="31"/>
      <c r="I205" s="32" t="s">
        <v>2068</v>
      </c>
      <c r="J205" s="31"/>
      <c r="K205" s="129"/>
      <c r="L205" s="28" t="s">
        <v>175</v>
      </c>
      <c r="M205" s="28" t="s">
        <v>2069</v>
      </c>
      <c r="N205" s="28" t="s">
        <v>2070</v>
      </c>
      <c r="O205" s="28" t="s">
        <v>397</v>
      </c>
      <c r="P205" s="28" t="s">
        <v>2071</v>
      </c>
      <c r="Q205" t="s">
        <v>32194</v>
      </c>
      <c r="R205" s="31"/>
      <c r="S205" s="31"/>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76" t="s">
        <v>136</v>
      </c>
    </row>
    <row r="206" spans="1:42" s="15" customFormat="1" ht="13.5" customHeight="1">
      <c r="A206" s="15">
        <f t="shared" si="3"/>
        <v>203</v>
      </c>
      <c r="B206" s="27" t="s">
        <v>2072</v>
      </c>
      <c r="C206" s="28" t="s">
        <v>446</v>
      </c>
      <c r="D206" s="28" t="s">
        <v>392</v>
      </c>
      <c r="E206" s="29" t="s">
        <v>203</v>
      </c>
      <c r="F206" s="29"/>
      <c r="G206" s="29" t="s">
        <v>2067</v>
      </c>
      <c r="H206" s="31" t="s">
        <v>2073</v>
      </c>
      <c r="I206" s="32" t="s">
        <v>2074</v>
      </c>
      <c r="J206" s="31"/>
      <c r="K206" s="132"/>
      <c r="L206" s="28" t="s">
        <v>141</v>
      </c>
      <c r="M206" s="27" t="s">
        <v>2075</v>
      </c>
      <c r="N206" s="27" t="s">
        <v>2076</v>
      </c>
      <c r="O206" s="34" t="s">
        <v>397</v>
      </c>
      <c r="P206" s="27" t="s">
        <v>2077</v>
      </c>
      <c r="Q206" t="s">
        <v>32195</v>
      </c>
      <c r="R206" s="35" t="s">
        <v>414</v>
      </c>
      <c r="S206" s="31" t="s">
        <v>152</v>
      </c>
      <c r="T206" s="18" t="s">
        <v>2078</v>
      </c>
      <c r="U206" s="19">
        <v>588403</v>
      </c>
      <c r="V206" s="18">
        <v>3</v>
      </c>
      <c r="W206" s="18">
        <v>1</v>
      </c>
      <c r="X206" s="18">
        <v>0.188</v>
      </c>
      <c r="Y206" s="20"/>
      <c r="Z206" s="20"/>
      <c r="AA206" s="20"/>
      <c r="AB206" s="20"/>
      <c r="AC206" s="18" t="s">
        <v>417</v>
      </c>
      <c r="AD206" s="18" t="s">
        <v>417</v>
      </c>
      <c r="AE206" s="18" t="s">
        <v>417</v>
      </c>
      <c r="AF206" s="18" t="s">
        <v>417</v>
      </c>
      <c r="AG206" s="18" t="s">
        <v>93</v>
      </c>
      <c r="AH206" s="18" t="s">
        <v>418</v>
      </c>
      <c r="AI206" s="18" t="s">
        <v>419</v>
      </c>
      <c r="AJ206" s="18" t="s">
        <v>420</v>
      </c>
      <c r="AK206" s="18" t="s">
        <v>421</v>
      </c>
      <c r="AL206" s="18"/>
      <c r="AM206" s="18"/>
      <c r="AN206" s="18"/>
      <c r="AO206" s="18"/>
      <c r="AP206" s="76" t="s">
        <v>136</v>
      </c>
    </row>
    <row r="207" spans="1:42" s="15" customFormat="1" ht="13.5" customHeight="1">
      <c r="A207" s="15">
        <f t="shared" si="3"/>
        <v>204</v>
      </c>
      <c r="B207" s="27" t="s">
        <v>2079</v>
      </c>
      <c r="C207" s="28" t="s">
        <v>446</v>
      </c>
      <c r="D207" s="28" t="s">
        <v>392</v>
      </c>
      <c r="E207" s="29" t="s">
        <v>211</v>
      </c>
      <c r="F207" s="130" t="s">
        <v>32074</v>
      </c>
      <c r="G207" s="29" t="s">
        <v>2067</v>
      </c>
      <c r="H207" s="112" t="s">
        <v>2080</v>
      </c>
      <c r="I207" s="32"/>
      <c r="J207" s="31"/>
      <c r="K207" s="132"/>
      <c r="L207" s="28" t="s">
        <v>133</v>
      </c>
      <c r="M207" s="27" t="s">
        <v>2081</v>
      </c>
      <c r="N207" s="27" t="s">
        <v>2082</v>
      </c>
      <c r="O207" s="34" t="s">
        <v>397</v>
      </c>
      <c r="P207" s="27" t="s">
        <v>2083</v>
      </c>
      <c r="Q207" t="s">
        <v>32195</v>
      </c>
      <c r="R207" s="35" t="s">
        <v>414</v>
      </c>
      <c r="S207" s="31" t="s">
        <v>152</v>
      </c>
      <c r="T207" s="18" t="s">
        <v>2084</v>
      </c>
      <c r="U207" s="19">
        <v>1130971</v>
      </c>
      <c r="V207" s="18">
        <v>10</v>
      </c>
      <c r="W207" s="18">
        <v>1</v>
      </c>
      <c r="X207" s="18">
        <v>0.18770000000000001</v>
      </c>
      <c r="Y207" s="20"/>
      <c r="Z207" s="20"/>
      <c r="AA207" s="20"/>
      <c r="AB207" s="20"/>
      <c r="AC207" s="18" t="s">
        <v>2085</v>
      </c>
      <c r="AD207" s="18" t="s">
        <v>417</v>
      </c>
      <c r="AE207" s="18" t="s">
        <v>417</v>
      </c>
      <c r="AF207" s="18" t="s">
        <v>417</v>
      </c>
      <c r="AG207" s="18" t="s">
        <v>93</v>
      </c>
      <c r="AH207" s="18" t="s">
        <v>418</v>
      </c>
      <c r="AI207" s="18" t="s">
        <v>419</v>
      </c>
      <c r="AJ207" s="18" t="s">
        <v>420</v>
      </c>
      <c r="AK207" s="18" t="s">
        <v>421</v>
      </c>
      <c r="AL207" s="18"/>
      <c r="AM207" s="18"/>
      <c r="AN207" s="18"/>
      <c r="AO207" s="18"/>
      <c r="AP207" s="76" t="s">
        <v>136</v>
      </c>
    </row>
    <row r="208" spans="1:42" s="15" customFormat="1" ht="13.5" customHeight="1">
      <c r="A208" s="15">
        <f t="shared" si="3"/>
        <v>205</v>
      </c>
      <c r="B208" s="28" t="s">
        <v>2086</v>
      </c>
      <c r="C208" s="28"/>
      <c r="D208" s="29" t="s">
        <v>446</v>
      </c>
      <c r="E208" s="29" t="s">
        <v>211</v>
      </c>
      <c r="F208" s="29"/>
      <c r="G208" s="29" t="s">
        <v>138</v>
      </c>
      <c r="H208" s="31"/>
      <c r="I208" s="32" t="s">
        <v>2087</v>
      </c>
      <c r="J208" s="31"/>
      <c r="K208" s="129"/>
      <c r="L208" s="28" t="s">
        <v>163</v>
      </c>
      <c r="M208" s="28" t="s">
        <v>2088</v>
      </c>
      <c r="N208" s="28" t="s">
        <v>2089</v>
      </c>
      <c r="O208" s="28" t="s">
        <v>397</v>
      </c>
      <c r="P208" s="28" t="s">
        <v>2090</v>
      </c>
      <c r="Q208" t="s">
        <v>32195</v>
      </c>
      <c r="R208" s="31"/>
      <c r="S208" s="31"/>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76" t="s">
        <v>136</v>
      </c>
    </row>
    <row r="209" spans="1:42" s="15" customFormat="1" ht="13.5" customHeight="1">
      <c r="A209" s="15">
        <f t="shared" si="3"/>
        <v>206</v>
      </c>
      <c r="B209" s="28" t="s">
        <v>2091</v>
      </c>
      <c r="C209" s="28"/>
      <c r="D209" s="29" t="s">
        <v>446</v>
      </c>
      <c r="E209" s="29" t="s">
        <v>211</v>
      </c>
      <c r="F209" s="130" t="s">
        <v>32346</v>
      </c>
      <c r="G209" s="29" t="s">
        <v>138</v>
      </c>
      <c r="H209" s="31"/>
      <c r="I209" s="31"/>
      <c r="J209" s="31"/>
      <c r="K209" s="129"/>
      <c r="L209" s="28" t="s">
        <v>163</v>
      </c>
      <c r="M209" s="28" t="s">
        <v>2092</v>
      </c>
      <c r="N209" s="28" t="s">
        <v>2093</v>
      </c>
      <c r="O209" s="28" t="s">
        <v>397</v>
      </c>
      <c r="P209" s="28" t="s">
        <v>2094</v>
      </c>
      <c r="Q209" t="s">
        <v>32194</v>
      </c>
      <c r="R209" s="31"/>
      <c r="S209" s="31"/>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76" t="s">
        <v>136</v>
      </c>
    </row>
    <row r="210" spans="1:42" s="15" customFormat="1" ht="13.5" customHeight="1">
      <c r="A210" s="15">
        <f t="shared" si="3"/>
        <v>207</v>
      </c>
      <c r="B210" s="27" t="s">
        <v>2095</v>
      </c>
      <c r="C210" s="28" t="s">
        <v>446</v>
      </c>
      <c r="D210" s="28" t="s">
        <v>392</v>
      </c>
      <c r="E210" s="29" t="s">
        <v>203</v>
      </c>
      <c r="F210" s="29"/>
      <c r="G210" s="29" t="s">
        <v>2067</v>
      </c>
      <c r="H210" s="31" t="s">
        <v>2096</v>
      </c>
      <c r="I210" s="32">
        <v>918475983</v>
      </c>
      <c r="J210" s="31" t="s">
        <v>2097</v>
      </c>
      <c r="K210" s="132"/>
      <c r="L210" s="28" t="s">
        <v>191</v>
      </c>
      <c r="M210" s="27" t="s">
        <v>2098</v>
      </c>
      <c r="N210" s="27" t="s">
        <v>2099</v>
      </c>
      <c r="O210" s="34" t="s">
        <v>2100</v>
      </c>
      <c r="P210" s="27" t="s">
        <v>2101</v>
      </c>
      <c r="Q210" t="s">
        <v>32194</v>
      </c>
      <c r="R210" s="35" t="s">
        <v>414</v>
      </c>
      <c r="S210" s="31" t="s">
        <v>152</v>
      </c>
      <c r="T210" s="18" t="s">
        <v>2102</v>
      </c>
      <c r="U210" s="19">
        <v>7896397</v>
      </c>
      <c r="V210" s="18">
        <v>2</v>
      </c>
      <c r="W210" s="18">
        <v>1</v>
      </c>
      <c r="X210" s="18">
        <v>0.1847</v>
      </c>
      <c r="Y210" s="20">
        <v>918475505</v>
      </c>
      <c r="Z210" s="20">
        <v>640090620</v>
      </c>
      <c r="AA210" s="20">
        <v>608119194</v>
      </c>
      <c r="AB210" s="20"/>
      <c r="AC210" s="18" t="s">
        <v>417</v>
      </c>
      <c r="AD210" s="18" t="s">
        <v>417</v>
      </c>
      <c r="AE210" s="18" t="s">
        <v>417</v>
      </c>
      <c r="AF210" s="18" t="s">
        <v>417</v>
      </c>
      <c r="AG210" s="18" t="s">
        <v>93</v>
      </c>
      <c r="AH210" s="18" t="s">
        <v>418</v>
      </c>
      <c r="AI210" s="18" t="s">
        <v>419</v>
      </c>
      <c r="AJ210" s="18" t="s">
        <v>420</v>
      </c>
      <c r="AK210" s="18" t="s">
        <v>421</v>
      </c>
      <c r="AL210" s="18" t="s">
        <v>2103</v>
      </c>
      <c r="AM210" s="18" t="s">
        <v>2104</v>
      </c>
      <c r="AN210" s="18"/>
      <c r="AO210" s="18"/>
      <c r="AP210" s="76" t="s">
        <v>136</v>
      </c>
    </row>
    <row r="211" spans="1:42" s="15" customFormat="1" ht="13.5" customHeight="1">
      <c r="A211" s="15">
        <f t="shared" si="3"/>
        <v>208</v>
      </c>
      <c r="B211" s="28" t="s">
        <v>2105</v>
      </c>
      <c r="C211" s="28"/>
      <c r="D211" s="29" t="s">
        <v>446</v>
      </c>
      <c r="E211" s="29" t="s">
        <v>202</v>
      </c>
      <c r="F211" s="29"/>
      <c r="G211" s="29" t="s">
        <v>138</v>
      </c>
      <c r="H211" s="31"/>
      <c r="I211" s="32" t="s">
        <v>2106</v>
      </c>
      <c r="J211" s="31"/>
      <c r="K211" s="129"/>
      <c r="L211" s="28" t="s">
        <v>141</v>
      </c>
      <c r="M211" s="28" t="s">
        <v>2107</v>
      </c>
      <c r="N211" s="28" t="s">
        <v>2108</v>
      </c>
      <c r="O211" s="28" t="s">
        <v>2109</v>
      </c>
      <c r="P211" s="28" t="s">
        <v>2110</v>
      </c>
      <c r="Q211" t="s">
        <v>32194</v>
      </c>
      <c r="R211" s="31"/>
      <c r="S211" s="31"/>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76" t="s">
        <v>136</v>
      </c>
    </row>
    <row r="212" spans="1:42" s="15" customFormat="1" ht="13.5" customHeight="1">
      <c r="A212" s="15">
        <f t="shared" si="3"/>
        <v>209</v>
      </c>
      <c r="B212" s="28" t="s">
        <v>2111</v>
      </c>
      <c r="C212" s="28"/>
      <c r="D212" s="29" t="s">
        <v>446</v>
      </c>
      <c r="E212" s="29" t="s">
        <v>203</v>
      </c>
      <c r="F212" s="29"/>
      <c r="G212" s="29" t="s">
        <v>2067</v>
      </c>
      <c r="H212" s="31"/>
      <c r="I212" s="32" t="s">
        <v>2112</v>
      </c>
      <c r="J212" s="31"/>
      <c r="K212" s="133"/>
      <c r="L212" s="28" t="s">
        <v>141</v>
      </c>
      <c r="M212" s="28" t="s">
        <v>2113</v>
      </c>
      <c r="N212" s="28" t="s">
        <v>2114</v>
      </c>
      <c r="O212" s="37" t="s">
        <v>2115</v>
      </c>
      <c r="P212" s="28" t="s">
        <v>2116</v>
      </c>
      <c r="Q212" t="s">
        <v>32195</v>
      </c>
      <c r="R212" s="31"/>
      <c r="S212" s="31"/>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76" t="s">
        <v>136</v>
      </c>
    </row>
    <row r="213" spans="1:42" s="15" customFormat="1" ht="13.5" customHeight="1">
      <c r="A213" s="15">
        <f t="shared" si="3"/>
        <v>210</v>
      </c>
      <c r="B213" s="28" t="s">
        <v>2117</v>
      </c>
      <c r="C213" s="28"/>
      <c r="D213" s="29" t="s">
        <v>446</v>
      </c>
      <c r="E213" s="29" t="s">
        <v>204</v>
      </c>
      <c r="F213" s="361" t="s">
        <v>2118</v>
      </c>
      <c r="G213" s="29" t="s">
        <v>2067</v>
      </c>
      <c r="H213" s="31" t="s">
        <v>2119</v>
      </c>
      <c r="I213" s="32" t="s">
        <v>2120</v>
      </c>
      <c r="J213" s="31"/>
      <c r="K213" s="129"/>
      <c r="L213" s="28" t="s">
        <v>141</v>
      </c>
      <c r="M213" s="28" t="s">
        <v>2121</v>
      </c>
      <c r="N213" s="28" t="s">
        <v>2122</v>
      </c>
      <c r="O213" s="28" t="s">
        <v>397</v>
      </c>
      <c r="P213" s="28" t="s">
        <v>2123</v>
      </c>
      <c r="Q213" t="s">
        <v>32195</v>
      </c>
      <c r="R213" s="35" t="s">
        <v>414</v>
      </c>
      <c r="S213" s="31" t="s">
        <v>152</v>
      </c>
      <c r="T213" s="18" t="s">
        <v>907</v>
      </c>
      <c r="U213" s="19">
        <v>1033213</v>
      </c>
      <c r="V213" s="18">
        <v>1</v>
      </c>
      <c r="W213" s="18">
        <v>1</v>
      </c>
      <c r="X213" s="18">
        <v>0.24940000000000001</v>
      </c>
      <c r="Y213" s="20"/>
      <c r="Z213" s="20"/>
      <c r="AA213" s="20"/>
      <c r="AB213" s="20"/>
      <c r="AC213" s="18" t="s">
        <v>2124</v>
      </c>
      <c r="AD213" s="18" t="s">
        <v>2125</v>
      </c>
      <c r="AE213" s="18" t="s">
        <v>417</v>
      </c>
      <c r="AF213" s="18" t="s">
        <v>417</v>
      </c>
      <c r="AG213" s="18" t="s">
        <v>93</v>
      </c>
      <c r="AH213" s="18" t="s">
        <v>418</v>
      </c>
      <c r="AI213" s="18" t="s">
        <v>419</v>
      </c>
      <c r="AJ213" s="18" t="s">
        <v>420</v>
      </c>
      <c r="AK213" s="18" t="s">
        <v>421</v>
      </c>
      <c r="AL213" s="18"/>
      <c r="AM213" s="18"/>
      <c r="AN213" s="18"/>
      <c r="AO213" s="18"/>
      <c r="AP213" s="76" t="s">
        <v>136</v>
      </c>
    </row>
    <row r="214" spans="1:42" s="15" customFormat="1" ht="13.5" customHeight="1">
      <c r="A214" s="15">
        <f t="shared" si="3"/>
        <v>211</v>
      </c>
      <c r="B214" s="28" t="s">
        <v>2126</v>
      </c>
      <c r="C214" s="28"/>
      <c r="D214" s="29" t="s">
        <v>446</v>
      </c>
      <c r="E214" s="29" t="s">
        <v>202</v>
      </c>
      <c r="F214" s="29"/>
      <c r="G214" s="29" t="s">
        <v>138</v>
      </c>
      <c r="H214" s="31" t="s">
        <v>2127</v>
      </c>
      <c r="I214" s="32" t="s">
        <v>2128</v>
      </c>
      <c r="J214" s="31"/>
      <c r="K214" s="133"/>
      <c r="L214" s="28" t="s">
        <v>175</v>
      </c>
      <c r="M214" s="28" t="s">
        <v>2129</v>
      </c>
      <c r="N214" s="28" t="s">
        <v>2130</v>
      </c>
      <c r="O214" s="37" t="s">
        <v>2131</v>
      </c>
      <c r="P214" s="28" t="s">
        <v>2132</v>
      </c>
      <c r="Q214" t="s">
        <v>32194</v>
      </c>
      <c r="R214" s="35" t="s">
        <v>414</v>
      </c>
      <c r="S214" s="31" t="s">
        <v>152</v>
      </c>
      <c r="T214" s="18" t="s">
        <v>1205</v>
      </c>
      <c r="U214" s="19">
        <v>552992</v>
      </c>
      <c r="V214" s="18">
        <v>6</v>
      </c>
      <c r="W214" s="18">
        <v>3</v>
      </c>
      <c r="X214" s="18">
        <v>0.23519999999999999</v>
      </c>
      <c r="Y214" s="20"/>
      <c r="Z214" s="20"/>
      <c r="AA214" s="20"/>
      <c r="AB214" s="20"/>
      <c r="AC214" s="18" t="s">
        <v>417</v>
      </c>
      <c r="AD214" s="18" t="s">
        <v>417</v>
      </c>
      <c r="AE214" s="18" t="s">
        <v>417</v>
      </c>
      <c r="AF214" s="18" t="s">
        <v>417</v>
      </c>
      <c r="AG214" s="18" t="s">
        <v>93</v>
      </c>
      <c r="AH214" s="18" t="s">
        <v>418</v>
      </c>
      <c r="AI214" s="18" t="s">
        <v>419</v>
      </c>
      <c r="AJ214" s="18" t="s">
        <v>420</v>
      </c>
      <c r="AK214" s="18" t="s">
        <v>421</v>
      </c>
      <c r="AL214" s="18"/>
      <c r="AM214" s="18"/>
      <c r="AN214" s="18"/>
      <c r="AO214" s="18"/>
      <c r="AP214" s="76" t="s">
        <v>136</v>
      </c>
    </row>
    <row r="215" spans="1:42" s="15" customFormat="1" ht="13.5" customHeight="1">
      <c r="A215" s="15">
        <f t="shared" si="3"/>
        <v>212</v>
      </c>
      <c r="B215" s="27" t="s">
        <v>2133</v>
      </c>
      <c r="C215" s="28" t="s">
        <v>446</v>
      </c>
      <c r="D215" s="28" t="s">
        <v>392</v>
      </c>
      <c r="E215" s="29" t="s">
        <v>203</v>
      </c>
      <c r="F215" s="29"/>
      <c r="G215" s="29" t="s">
        <v>2067</v>
      </c>
      <c r="H215" s="112" t="s">
        <v>2134</v>
      </c>
      <c r="I215" s="32" t="s">
        <v>2135</v>
      </c>
      <c r="J215" s="31"/>
      <c r="K215" s="132"/>
      <c r="L215" s="28" t="s">
        <v>141</v>
      </c>
      <c r="M215" s="27" t="s">
        <v>2136</v>
      </c>
      <c r="N215" s="27" t="s">
        <v>2137</v>
      </c>
      <c r="O215" s="34" t="s">
        <v>397</v>
      </c>
      <c r="P215" s="27" t="s">
        <v>2138</v>
      </c>
      <c r="Q215" t="s">
        <v>32195</v>
      </c>
      <c r="R215" s="35" t="s">
        <v>414</v>
      </c>
      <c r="S215" s="31" t="s">
        <v>152</v>
      </c>
      <c r="T215" s="18" t="s">
        <v>2139</v>
      </c>
      <c r="U215" s="19">
        <v>3505525</v>
      </c>
      <c r="V215" s="18">
        <v>7</v>
      </c>
      <c r="W215" s="18">
        <v>1</v>
      </c>
      <c r="X215" s="18">
        <v>0.18329999999999999</v>
      </c>
      <c r="Y215" s="20"/>
      <c r="Z215" s="20"/>
      <c r="AA215" s="20"/>
      <c r="AB215" s="20"/>
      <c r="AC215" s="18" t="s">
        <v>2140</v>
      </c>
      <c r="AD215" s="18" t="s">
        <v>417</v>
      </c>
      <c r="AE215" s="18" t="s">
        <v>417</v>
      </c>
      <c r="AF215" s="18" t="s">
        <v>417</v>
      </c>
      <c r="AG215" s="18" t="s">
        <v>93</v>
      </c>
      <c r="AH215" s="18" t="s">
        <v>418</v>
      </c>
      <c r="AI215" s="18" t="s">
        <v>419</v>
      </c>
      <c r="AJ215" s="18" t="s">
        <v>420</v>
      </c>
      <c r="AK215" s="18" t="s">
        <v>421</v>
      </c>
      <c r="AL215" s="18"/>
      <c r="AM215" s="18"/>
      <c r="AN215" s="18"/>
      <c r="AO215" s="18"/>
      <c r="AP215" s="76" t="s">
        <v>136</v>
      </c>
    </row>
    <row r="216" spans="1:42" s="15" customFormat="1" ht="13.5" customHeight="1">
      <c r="A216" s="15">
        <f t="shared" si="3"/>
        <v>213</v>
      </c>
      <c r="B216" s="28" t="s">
        <v>2141</v>
      </c>
      <c r="C216" s="28"/>
      <c r="D216" s="29" t="s">
        <v>446</v>
      </c>
      <c r="E216" s="29" t="s">
        <v>211</v>
      </c>
      <c r="F216" s="29"/>
      <c r="G216" s="29" t="s">
        <v>2067</v>
      </c>
      <c r="H216" s="31" t="s">
        <v>2142</v>
      </c>
      <c r="I216" s="32"/>
      <c r="J216" s="31"/>
      <c r="K216" s="133"/>
      <c r="L216" s="28" t="s">
        <v>141</v>
      </c>
      <c r="M216" s="28" t="s">
        <v>2143</v>
      </c>
      <c r="N216" s="28" t="s">
        <v>2144</v>
      </c>
      <c r="O216" s="37" t="s">
        <v>2145</v>
      </c>
      <c r="P216" s="28" t="s">
        <v>2146</v>
      </c>
      <c r="Q216" t="s">
        <v>32195</v>
      </c>
      <c r="R216" s="35" t="s">
        <v>414</v>
      </c>
      <c r="S216" s="31" t="s">
        <v>152</v>
      </c>
      <c r="T216" s="18" t="s">
        <v>1602</v>
      </c>
      <c r="U216" s="19">
        <v>558064</v>
      </c>
      <c r="V216" s="18">
        <v>1</v>
      </c>
      <c r="W216" s="18">
        <v>3</v>
      </c>
      <c r="X216" s="18">
        <v>0.21529999999999999</v>
      </c>
      <c r="Y216" s="20"/>
      <c r="Z216" s="20"/>
      <c r="AA216" s="20"/>
      <c r="AB216" s="20"/>
      <c r="AC216" s="18" t="s">
        <v>2147</v>
      </c>
      <c r="AD216" s="18" t="s">
        <v>417</v>
      </c>
      <c r="AE216" s="18" t="s">
        <v>417</v>
      </c>
      <c r="AF216" s="18" t="s">
        <v>417</v>
      </c>
      <c r="AG216" s="18" t="s">
        <v>93</v>
      </c>
      <c r="AH216" s="18" t="s">
        <v>418</v>
      </c>
      <c r="AI216" s="18" t="s">
        <v>419</v>
      </c>
      <c r="AJ216" s="18" t="s">
        <v>420</v>
      </c>
      <c r="AK216" s="18" t="s">
        <v>421</v>
      </c>
      <c r="AL216" s="18"/>
      <c r="AM216" s="18"/>
      <c r="AN216" s="18"/>
      <c r="AO216" s="18"/>
      <c r="AP216" s="76" t="s">
        <v>136</v>
      </c>
    </row>
    <row r="217" spans="1:42" s="15" customFormat="1" ht="13.5" customHeight="1">
      <c r="A217" s="15">
        <f t="shared" si="3"/>
        <v>214</v>
      </c>
      <c r="B217" s="28" t="s">
        <v>2148</v>
      </c>
      <c r="C217" s="28"/>
      <c r="D217" s="29" t="s">
        <v>446</v>
      </c>
      <c r="E217" s="29" t="s">
        <v>211</v>
      </c>
      <c r="F217" s="29"/>
      <c r="G217" s="29" t="s">
        <v>138</v>
      </c>
      <c r="H217" s="31" t="s">
        <v>2149</v>
      </c>
      <c r="I217" s="32">
        <v>951090895</v>
      </c>
      <c r="J217" s="31"/>
      <c r="K217" s="129"/>
      <c r="L217" s="28" t="s">
        <v>163</v>
      </c>
      <c r="M217" s="28" t="s">
        <v>2150</v>
      </c>
      <c r="N217" s="28" t="s">
        <v>2151</v>
      </c>
      <c r="O217" s="28" t="s">
        <v>397</v>
      </c>
      <c r="P217" s="28" t="s">
        <v>2152</v>
      </c>
      <c r="Q217" t="s">
        <v>32195</v>
      </c>
      <c r="R217" s="35" t="s">
        <v>414</v>
      </c>
      <c r="S217" s="31" t="s">
        <v>873</v>
      </c>
      <c r="T217" s="18" t="s">
        <v>2153</v>
      </c>
      <c r="U217" s="19">
        <v>975368</v>
      </c>
      <c r="V217" s="18">
        <v>8</v>
      </c>
      <c r="W217" s="18">
        <v>2</v>
      </c>
      <c r="X217" s="18">
        <v>0.215</v>
      </c>
      <c r="Y217" s="20"/>
      <c r="Z217" s="20"/>
      <c r="AA217" s="20"/>
      <c r="AB217" s="20"/>
      <c r="AC217" s="18" t="s">
        <v>417</v>
      </c>
      <c r="AD217" s="18" t="s">
        <v>417</v>
      </c>
      <c r="AE217" s="18" t="s">
        <v>417</v>
      </c>
      <c r="AF217" s="18" t="s">
        <v>417</v>
      </c>
      <c r="AG217" s="18" t="s">
        <v>93</v>
      </c>
      <c r="AH217" s="18" t="s">
        <v>418</v>
      </c>
      <c r="AI217" s="18" t="s">
        <v>419</v>
      </c>
      <c r="AJ217" s="18" t="s">
        <v>420</v>
      </c>
      <c r="AK217" s="18" t="s">
        <v>421</v>
      </c>
      <c r="AL217" s="18"/>
      <c r="AM217" s="18"/>
      <c r="AN217" s="18"/>
      <c r="AO217" s="18"/>
      <c r="AP217" s="76" t="s">
        <v>136</v>
      </c>
    </row>
    <row r="218" spans="1:42" s="15" customFormat="1" ht="13.5" customHeight="1">
      <c r="A218" s="15">
        <f t="shared" si="3"/>
        <v>215</v>
      </c>
      <c r="B218" s="27" t="s">
        <v>2154</v>
      </c>
      <c r="C218" s="28" t="s">
        <v>446</v>
      </c>
      <c r="D218" s="28" t="s">
        <v>392</v>
      </c>
      <c r="E218" s="29" t="s">
        <v>6</v>
      </c>
      <c r="F218" s="29"/>
      <c r="G218" s="29" t="s">
        <v>138</v>
      </c>
      <c r="H218" s="31" t="s">
        <v>2155</v>
      </c>
      <c r="I218" s="32"/>
      <c r="J218" s="31"/>
      <c r="K218" s="132"/>
      <c r="L218" s="28" t="s">
        <v>141</v>
      </c>
      <c r="M218" s="27" t="s">
        <v>2156</v>
      </c>
      <c r="N218" s="27" t="s">
        <v>2157</v>
      </c>
      <c r="O218" s="34" t="s">
        <v>397</v>
      </c>
      <c r="P218" s="27" t="s">
        <v>2158</v>
      </c>
      <c r="Q218" t="s">
        <v>32195</v>
      </c>
      <c r="R218" s="35" t="s">
        <v>414</v>
      </c>
      <c r="S218" s="31" t="s">
        <v>431</v>
      </c>
      <c r="T218" s="18" t="s">
        <v>2159</v>
      </c>
      <c r="U218" s="19">
        <v>1083831</v>
      </c>
      <c r="V218" s="18">
        <v>8</v>
      </c>
      <c r="W218" s="18">
        <v>1</v>
      </c>
      <c r="X218" s="18">
        <v>0.1797</v>
      </c>
      <c r="Y218" s="20"/>
      <c r="Z218" s="20"/>
      <c r="AA218" s="20"/>
      <c r="AB218" s="20"/>
      <c r="AC218" s="18" t="s">
        <v>417</v>
      </c>
      <c r="AD218" s="18" t="s">
        <v>417</v>
      </c>
      <c r="AE218" s="18" t="s">
        <v>417</v>
      </c>
      <c r="AF218" s="18" t="s">
        <v>417</v>
      </c>
      <c r="AG218" s="18" t="s">
        <v>93</v>
      </c>
      <c r="AH218" s="18" t="s">
        <v>418</v>
      </c>
      <c r="AI218" s="18" t="s">
        <v>419</v>
      </c>
      <c r="AJ218" s="18" t="s">
        <v>420</v>
      </c>
      <c r="AK218" s="18" t="s">
        <v>421</v>
      </c>
      <c r="AL218" s="18"/>
      <c r="AM218" s="18"/>
      <c r="AN218" s="18"/>
      <c r="AO218" s="18"/>
      <c r="AP218" s="76" t="s">
        <v>136</v>
      </c>
    </row>
    <row r="219" spans="1:42" s="15" customFormat="1" ht="13.5" customHeight="1">
      <c r="A219" s="15">
        <f t="shared" si="3"/>
        <v>216</v>
      </c>
      <c r="B219" s="28" t="s">
        <v>2160</v>
      </c>
      <c r="C219" s="28"/>
      <c r="D219" s="29" t="s">
        <v>446</v>
      </c>
      <c r="E219" s="29" t="s">
        <v>204</v>
      </c>
      <c r="F219" s="29" t="s">
        <v>32091</v>
      </c>
      <c r="G219" s="29" t="s">
        <v>2067</v>
      </c>
      <c r="H219" s="31" t="s">
        <v>489</v>
      </c>
      <c r="I219" s="32">
        <v>917378608</v>
      </c>
      <c r="J219" s="31"/>
      <c r="K219" s="133"/>
      <c r="L219" s="28" t="s">
        <v>163</v>
      </c>
      <c r="M219" s="28" t="s">
        <v>2161</v>
      </c>
      <c r="N219" s="28" t="s">
        <v>2162</v>
      </c>
      <c r="O219" s="37" t="s">
        <v>397</v>
      </c>
      <c r="P219" s="28" t="s">
        <v>2163</v>
      </c>
      <c r="Q219" t="s">
        <v>32194</v>
      </c>
      <c r="R219" s="35" t="s">
        <v>414</v>
      </c>
      <c r="S219" s="31" t="s">
        <v>152</v>
      </c>
      <c r="T219" s="18" t="s">
        <v>2164</v>
      </c>
      <c r="U219" s="19">
        <v>1107291</v>
      </c>
      <c r="V219" s="18">
        <v>8</v>
      </c>
      <c r="W219" s="18">
        <v>1</v>
      </c>
      <c r="X219" s="18">
        <v>0.21440000000000001</v>
      </c>
      <c r="Y219" s="20"/>
      <c r="Z219" s="20"/>
      <c r="AA219" s="20"/>
      <c r="AB219" s="20"/>
      <c r="AC219" s="18" t="s">
        <v>2165</v>
      </c>
      <c r="AD219" s="18" t="s">
        <v>417</v>
      </c>
      <c r="AE219" s="18" t="s">
        <v>417</v>
      </c>
      <c r="AF219" s="18" t="s">
        <v>417</v>
      </c>
      <c r="AG219" s="18" t="s">
        <v>93</v>
      </c>
      <c r="AH219" s="18" t="s">
        <v>418</v>
      </c>
      <c r="AI219" s="18" t="s">
        <v>419</v>
      </c>
      <c r="AJ219" s="18" t="s">
        <v>420</v>
      </c>
      <c r="AK219" s="18" t="s">
        <v>421</v>
      </c>
      <c r="AL219" s="18"/>
      <c r="AM219" s="18"/>
      <c r="AN219" s="18"/>
      <c r="AO219" s="18"/>
      <c r="AP219" s="76" t="s">
        <v>136</v>
      </c>
    </row>
    <row r="220" spans="1:42" s="15" customFormat="1" ht="13.5" customHeight="1">
      <c r="A220" s="15">
        <f t="shared" si="3"/>
        <v>217</v>
      </c>
      <c r="B220" s="27" t="s">
        <v>2166</v>
      </c>
      <c r="C220" s="28" t="s">
        <v>446</v>
      </c>
      <c r="D220" s="28" t="s">
        <v>392</v>
      </c>
      <c r="E220" s="29" t="s">
        <v>6</v>
      </c>
      <c r="F220" s="29"/>
      <c r="G220" s="29" t="s">
        <v>138</v>
      </c>
      <c r="H220" s="31" t="s">
        <v>2167</v>
      </c>
      <c r="I220" s="32"/>
      <c r="J220" s="31"/>
      <c r="K220" s="138"/>
      <c r="L220" s="28" t="s">
        <v>141</v>
      </c>
      <c r="M220" s="27" t="s">
        <v>2168</v>
      </c>
      <c r="N220" s="27" t="s">
        <v>2169</v>
      </c>
      <c r="O220" s="27" t="s">
        <v>397</v>
      </c>
      <c r="P220" s="27" t="s">
        <v>2170</v>
      </c>
      <c r="Q220" t="s">
        <v>32194</v>
      </c>
      <c r="R220" s="35" t="s">
        <v>414</v>
      </c>
      <c r="S220" s="31" t="s">
        <v>431</v>
      </c>
      <c r="T220" s="18" t="s">
        <v>2171</v>
      </c>
      <c r="U220" s="19">
        <v>628840</v>
      </c>
      <c r="V220" s="18">
        <v>1</v>
      </c>
      <c r="W220" s="18">
        <v>1</v>
      </c>
      <c r="X220" s="18">
        <v>0.1764</v>
      </c>
      <c r="Y220" s="20"/>
      <c r="Z220" s="20"/>
      <c r="AA220" s="20"/>
      <c r="AB220" s="20"/>
      <c r="AC220" s="18" t="s">
        <v>2172</v>
      </c>
      <c r="AD220" s="18" t="s">
        <v>2173</v>
      </c>
      <c r="AE220" s="18" t="s">
        <v>417</v>
      </c>
      <c r="AF220" s="18" t="s">
        <v>417</v>
      </c>
      <c r="AG220" s="18" t="s">
        <v>93</v>
      </c>
      <c r="AH220" s="18" t="s">
        <v>418</v>
      </c>
      <c r="AI220" s="18" t="s">
        <v>419</v>
      </c>
      <c r="AJ220" s="18" t="s">
        <v>420</v>
      </c>
      <c r="AK220" s="18" t="s">
        <v>421</v>
      </c>
      <c r="AL220" s="18"/>
      <c r="AM220" s="18"/>
      <c r="AN220" s="18"/>
      <c r="AO220" s="18"/>
      <c r="AP220" s="76" t="s">
        <v>136</v>
      </c>
    </row>
    <row r="221" spans="1:42" s="15" customFormat="1" ht="13.5" customHeight="1">
      <c r="A221" s="15">
        <f t="shared" si="3"/>
        <v>218</v>
      </c>
      <c r="B221" s="28" t="s">
        <v>2174</v>
      </c>
      <c r="C221" s="28"/>
      <c r="D221" s="29" t="s">
        <v>446</v>
      </c>
      <c r="E221" s="29" t="s">
        <v>203</v>
      </c>
      <c r="F221" s="29"/>
      <c r="G221" s="29" t="s">
        <v>2067</v>
      </c>
      <c r="H221" s="31" t="s">
        <v>2175</v>
      </c>
      <c r="I221" s="32" t="s">
        <v>2176</v>
      </c>
      <c r="J221" s="31"/>
      <c r="K221" s="129"/>
      <c r="L221" s="28" t="s">
        <v>141</v>
      </c>
      <c r="M221" s="28" t="s">
        <v>2177</v>
      </c>
      <c r="N221" s="28" t="s">
        <v>2178</v>
      </c>
      <c r="O221" s="28" t="s">
        <v>397</v>
      </c>
      <c r="P221" s="28" t="s">
        <v>2179</v>
      </c>
      <c r="Q221" t="s">
        <v>32194</v>
      </c>
      <c r="R221" s="35" t="s">
        <v>414</v>
      </c>
      <c r="S221" s="31" t="s">
        <v>497</v>
      </c>
      <c r="T221" s="18" t="s">
        <v>2180</v>
      </c>
      <c r="U221" s="19">
        <v>529359</v>
      </c>
      <c r="V221" s="18">
        <v>1</v>
      </c>
      <c r="W221" s="18">
        <v>1</v>
      </c>
      <c r="X221" s="18">
        <v>0.21060000000000001</v>
      </c>
      <c r="Y221" s="20"/>
      <c r="Z221" s="20"/>
      <c r="AA221" s="20"/>
      <c r="AB221" s="20"/>
      <c r="AC221" s="18" t="s">
        <v>417</v>
      </c>
      <c r="AD221" s="18" t="s">
        <v>417</v>
      </c>
      <c r="AE221" s="18" t="s">
        <v>417</v>
      </c>
      <c r="AF221" s="18" t="s">
        <v>417</v>
      </c>
      <c r="AG221" s="18" t="s">
        <v>93</v>
      </c>
      <c r="AH221" s="18" t="s">
        <v>418</v>
      </c>
      <c r="AI221" s="18" t="s">
        <v>419</v>
      </c>
      <c r="AJ221" s="18" t="s">
        <v>420</v>
      </c>
      <c r="AK221" s="18" t="s">
        <v>421</v>
      </c>
      <c r="AL221" s="18"/>
      <c r="AM221" s="18"/>
      <c r="AN221" s="18"/>
      <c r="AO221" s="18"/>
      <c r="AP221" s="76" t="s">
        <v>136</v>
      </c>
    </row>
    <row r="222" spans="1:42" s="15" customFormat="1" ht="13.5" customHeight="1">
      <c r="A222" s="15">
        <f t="shared" si="3"/>
        <v>219</v>
      </c>
      <c r="B222" s="28" t="s">
        <v>2181</v>
      </c>
      <c r="C222" s="28"/>
      <c r="D222" s="29" t="s">
        <v>446</v>
      </c>
      <c r="E222" s="29" t="s">
        <v>211</v>
      </c>
      <c r="F222" s="29"/>
      <c r="G222" s="29" t="s">
        <v>2067</v>
      </c>
      <c r="H222" s="31" t="s">
        <v>2182</v>
      </c>
      <c r="I222" s="32"/>
      <c r="J222" s="31"/>
      <c r="K222" s="129"/>
      <c r="L222" s="28" t="s">
        <v>163</v>
      </c>
      <c r="M222" s="28" t="s">
        <v>2183</v>
      </c>
      <c r="N222" s="28" t="s">
        <v>2184</v>
      </c>
      <c r="O222" s="28" t="s">
        <v>397</v>
      </c>
      <c r="P222" s="28" t="s">
        <v>2185</v>
      </c>
      <c r="Q222" t="s">
        <v>32194</v>
      </c>
      <c r="R222" s="35" t="s">
        <v>414</v>
      </c>
      <c r="S222" s="31" t="s">
        <v>2186</v>
      </c>
      <c r="T222" s="18" t="s">
        <v>2187</v>
      </c>
      <c r="U222" s="19">
        <v>889703</v>
      </c>
      <c r="V222" s="18">
        <v>7</v>
      </c>
      <c r="W222" s="18">
        <v>1</v>
      </c>
      <c r="X222" s="18">
        <v>0.21010000000000001</v>
      </c>
      <c r="Y222" s="20"/>
      <c r="Z222" s="20"/>
      <c r="AA222" s="20"/>
      <c r="AB222" s="20"/>
      <c r="AC222" s="18" t="s">
        <v>2188</v>
      </c>
      <c r="AD222" s="18" t="s">
        <v>417</v>
      </c>
      <c r="AE222" s="18" t="s">
        <v>417</v>
      </c>
      <c r="AF222" s="18" t="s">
        <v>417</v>
      </c>
      <c r="AG222" s="18" t="s">
        <v>93</v>
      </c>
      <c r="AH222" s="18" t="s">
        <v>418</v>
      </c>
      <c r="AI222" s="18" t="s">
        <v>419</v>
      </c>
      <c r="AJ222" s="18" t="s">
        <v>420</v>
      </c>
      <c r="AK222" s="18" t="s">
        <v>421</v>
      </c>
      <c r="AL222" s="18"/>
      <c r="AM222" s="18"/>
      <c r="AN222" s="18"/>
      <c r="AO222" s="18"/>
      <c r="AP222" s="76" t="s">
        <v>136</v>
      </c>
    </row>
    <row r="223" spans="1:42" s="15" customFormat="1" ht="13.5" customHeight="1">
      <c r="A223" s="15">
        <f t="shared" si="3"/>
        <v>220</v>
      </c>
      <c r="B223" s="28" t="s">
        <v>2189</v>
      </c>
      <c r="C223" s="28"/>
      <c r="D223" s="29" t="s">
        <v>446</v>
      </c>
      <c r="E223" s="29" t="s">
        <v>6</v>
      </c>
      <c r="F223" s="29"/>
      <c r="G223" s="29" t="s">
        <v>138</v>
      </c>
      <c r="H223" s="31" t="s">
        <v>2190</v>
      </c>
      <c r="I223" s="32"/>
      <c r="J223" s="31"/>
      <c r="K223" s="129"/>
      <c r="L223" s="28" t="s">
        <v>141</v>
      </c>
      <c r="M223" s="83" t="s">
        <v>2191</v>
      </c>
      <c r="N223" s="28" t="s">
        <v>2192</v>
      </c>
      <c r="O223" s="28" t="s">
        <v>397</v>
      </c>
      <c r="P223" s="28" t="s">
        <v>2193</v>
      </c>
      <c r="Q223" t="s">
        <v>32195</v>
      </c>
      <c r="R223" s="35" t="s">
        <v>414</v>
      </c>
      <c r="S223" s="31" t="s">
        <v>431</v>
      </c>
      <c r="T223" s="18" t="s">
        <v>2159</v>
      </c>
      <c r="U223" s="19">
        <v>1021671</v>
      </c>
      <c r="V223" s="18">
        <v>1</v>
      </c>
      <c r="W223" s="18">
        <v>1</v>
      </c>
      <c r="X223" s="18">
        <v>0.35420000000000001</v>
      </c>
      <c r="Y223" s="20"/>
      <c r="Z223" s="20"/>
      <c r="AA223" s="20"/>
      <c r="AB223" s="20"/>
      <c r="AC223" s="18" t="s">
        <v>417</v>
      </c>
      <c r="AD223" s="18" t="s">
        <v>417</v>
      </c>
      <c r="AE223" s="18" t="s">
        <v>417</v>
      </c>
      <c r="AF223" s="18" t="s">
        <v>417</v>
      </c>
      <c r="AG223" s="18" t="s">
        <v>93</v>
      </c>
      <c r="AH223" s="18" t="s">
        <v>418</v>
      </c>
      <c r="AI223" s="18" t="s">
        <v>419</v>
      </c>
      <c r="AJ223" s="18" t="s">
        <v>420</v>
      </c>
      <c r="AK223" s="18" t="s">
        <v>421</v>
      </c>
      <c r="AL223" s="18"/>
      <c r="AM223" s="18"/>
      <c r="AN223" s="18"/>
      <c r="AO223" s="18"/>
      <c r="AP223" s="76" t="s">
        <v>136</v>
      </c>
    </row>
    <row r="224" spans="1:42" s="15" customFormat="1" ht="13.5" customHeight="1">
      <c r="A224" s="15">
        <f t="shared" si="3"/>
        <v>221</v>
      </c>
      <c r="B224" s="28" t="s">
        <v>2194</v>
      </c>
      <c r="C224" s="28"/>
      <c r="D224" s="29" t="s">
        <v>446</v>
      </c>
      <c r="E224" s="29" t="s">
        <v>211</v>
      </c>
      <c r="F224" s="29"/>
      <c r="G224" s="29" t="s">
        <v>2067</v>
      </c>
      <c r="H224" s="31" t="s">
        <v>2195</v>
      </c>
      <c r="I224" s="32">
        <v>618325003</v>
      </c>
      <c r="J224" s="31"/>
      <c r="K224" s="129"/>
      <c r="L224" s="28" t="s">
        <v>141</v>
      </c>
      <c r="M224" s="83" t="s">
        <v>2196</v>
      </c>
      <c r="N224" s="28" t="s">
        <v>2197</v>
      </c>
      <c r="O224" s="28" t="s">
        <v>397</v>
      </c>
      <c r="P224" s="28" t="s">
        <v>2198</v>
      </c>
      <c r="Q224" t="s">
        <v>32195</v>
      </c>
      <c r="R224" s="35" t="s">
        <v>414</v>
      </c>
      <c r="S224" s="31" t="s">
        <v>431</v>
      </c>
      <c r="T224" s="18" t="s">
        <v>2199</v>
      </c>
      <c r="U224" s="19">
        <v>336312</v>
      </c>
      <c r="V224" s="18">
        <v>26</v>
      </c>
      <c r="W224" s="18">
        <v>1</v>
      </c>
      <c r="X224" s="18">
        <v>0.34639999999999999</v>
      </c>
      <c r="Y224" s="20">
        <v>618289414</v>
      </c>
      <c r="Z224" s="20">
        <v>606561764</v>
      </c>
      <c r="AA224" s="20">
        <v>606270825</v>
      </c>
      <c r="AB224" s="20">
        <v>606175872</v>
      </c>
      <c r="AC224" s="18" t="s">
        <v>2200</v>
      </c>
      <c r="AD224" s="18" t="s">
        <v>417</v>
      </c>
      <c r="AE224" s="18" t="s">
        <v>417</v>
      </c>
      <c r="AF224" s="18" t="s">
        <v>417</v>
      </c>
      <c r="AG224" s="18" t="s">
        <v>93</v>
      </c>
      <c r="AH224" s="18" t="s">
        <v>418</v>
      </c>
      <c r="AI224" s="18" t="s">
        <v>419</v>
      </c>
      <c r="AJ224" s="18" t="s">
        <v>420</v>
      </c>
      <c r="AK224" s="18" t="s">
        <v>421</v>
      </c>
      <c r="AL224" s="18"/>
      <c r="AM224" s="18"/>
      <c r="AN224" s="18"/>
      <c r="AO224" s="18"/>
      <c r="AP224" s="76" t="s">
        <v>136</v>
      </c>
    </row>
    <row r="225" spans="1:42" s="15" customFormat="1" ht="13.5" customHeight="1">
      <c r="A225" s="15">
        <f t="shared" si="3"/>
        <v>222</v>
      </c>
      <c r="B225" s="28" t="s">
        <v>2201</v>
      </c>
      <c r="C225" s="28"/>
      <c r="D225" s="29" t="s">
        <v>446</v>
      </c>
      <c r="E225" s="29" t="s">
        <v>211</v>
      </c>
      <c r="F225" s="29"/>
      <c r="G225" s="29" t="s">
        <v>2067</v>
      </c>
      <c r="H225" s="31" t="s">
        <v>2202</v>
      </c>
      <c r="I225" s="32"/>
      <c r="J225" s="31"/>
      <c r="K225" s="129"/>
      <c r="L225" s="28" t="s">
        <v>141</v>
      </c>
      <c r="M225" s="83" t="s">
        <v>2203</v>
      </c>
      <c r="N225" s="28" t="s">
        <v>2204</v>
      </c>
      <c r="O225" s="28" t="s">
        <v>397</v>
      </c>
      <c r="P225" s="28" t="s">
        <v>2205</v>
      </c>
      <c r="Q225" t="s">
        <v>32195</v>
      </c>
      <c r="R225" s="35" t="s">
        <v>414</v>
      </c>
      <c r="S225" s="31" t="s">
        <v>431</v>
      </c>
      <c r="T225" s="18" t="s">
        <v>2206</v>
      </c>
      <c r="U225" s="19">
        <v>1035729</v>
      </c>
      <c r="V225" s="18">
        <v>6</v>
      </c>
      <c r="W225" s="18">
        <v>1</v>
      </c>
      <c r="X225" s="18">
        <v>0.3387</v>
      </c>
      <c r="Y225" s="20"/>
      <c r="Z225" s="20"/>
      <c r="AA225" s="20"/>
      <c r="AB225" s="20"/>
      <c r="AC225" s="18" t="s">
        <v>2207</v>
      </c>
      <c r="AD225" s="18" t="s">
        <v>2208</v>
      </c>
      <c r="AE225" s="18" t="s">
        <v>417</v>
      </c>
      <c r="AF225" s="18" t="s">
        <v>417</v>
      </c>
      <c r="AG225" s="18" t="s">
        <v>93</v>
      </c>
      <c r="AH225" s="18" t="s">
        <v>418</v>
      </c>
      <c r="AI225" s="18" t="s">
        <v>419</v>
      </c>
      <c r="AJ225" s="18" t="s">
        <v>420</v>
      </c>
      <c r="AK225" s="18" t="s">
        <v>421</v>
      </c>
      <c r="AL225" s="18"/>
      <c r="AM225" s="18"/>
      <c r="AN225" s="18"/>
      <c r="AO225" s="18"/>
      <c r="AP225" s="76" t="s">
        <v>136</v>
      </c>
    </row>
    <row r="226" spans="1:42" s="15" customFormat="1" ht="13.5" customHeight="1">
      <c r="A226" s="15">
        <f t="shared" si="3"/>
        <v>223</v>
      </c>
      <c r="B226" s="28" t="s">
        <v>2209</v>
      </c>
      <c r="C226" s="28"/>
      <c r="D226" s="29" t="s">
        <v>446</v>
      </c>
      <c r="E226" s="29" t="s">
        <v>211</v>
      </c>
      <c r="F226" s="29"/>
      <c r="G226" s="29" t="s">
        <v>2067</v>
      </c>
      <c r="H226" s="31"/>
      <c r="I226" s="31"/>
      <c r="J226" s="31"/>
      <c r="K226" s="129"/>
      <c r="L226" s="28" t="s">
        <v>141</v>
      </c>
      <c r="M226" s="83" t="s">
        <v>2210</v>
      </c>
      <c r="N226" s="28" t="s">
        <v>2211</v>
      </c>
      <c r="O226" s="28" t="s">
        <v>397</v>
      </c>
      <c r="P226" s="28" t="s">
        <v>2212</v>
      </c>
      <c r="Q226" t="s">
        <v>32195</v>
      </c>
      <c r="R226" s="31"/>
      <c r="S226" s="31" t="s">
        <v>152</v>
      </c>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76" t="s">
        <v>136</v>
      </c>
    </row>
    <row r="227" spans="1:42" s="15" customFormat="1" ht="13.5" customHeight="1">
      <c r="A227" s="15">
        <f t="shared" si="3"/>
        <v>224</v>
      </c>
      <c r="B227" s="28" t="s">
        <v>2213</v>
      </c>
      <c r="C227" s="28"/>
      <c r="D227" s="29" t="s">
        <v>446</v>
      </c>
      <c r="E227" s="29" t="s">
        <v>211</v>
      </c>
      <c r="F227" s="29"/>
      <c r="G227" s="29" t="s">
        <v>2067</v>
      </c>
      <c r="H227" s="31"/>
      <c r="I227" s="32"/>
      <c r="J227" s="31"/>
      <c r="K227" s="129"/>
      <c r="L227" s="28" t="s">
        <v>133</v>
      </c>
      <c r="M227" s="83" t="s">
        <v>2214</v>
      </c>
      <c r="N227" s="28" t="s">
        <v>2215</v>
      </c>
      <c r="O227" s="28" t="s">
        <v>397</v>
      </c>
      <c r="P227" s="28" t="s">
        <v>2216</v>
      </c>
      <c r="Q227" t="s">
        <v>32195</v>
      </c>
      <c r="R227" s="31"/>
      <c r="S227" s="31" t="s">
        <v>152</v>
      </c>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76" t="s">
        <v>136</v>
      </c>
    </row>
    <row r="228" spans="1:42" s="15" customFormat="1" ht="13.5" customHeight="1">
      <c r="A228" s="15">
        <f t="shared" si="3"/>
        <v>225</v>
      </c>
      <c r="B228" s="28" t="s">
        <v>2217</v>
      </c>
      <c r="C228" s="28"/>
      <c r="D228" s="29" t="s">
        <v>446</v>
      </c>
      <c r="E228" s="29" t="s">
        <v>211</v>
      </c>
      <c r="F228" s="29"/>
      <c r="G228" s="29" t="s">
        <v>2067</v>
      </c>
      <c r="H228" s="31"/>
      <c r="I228" s="31"/>
      <c r="J228" s="31"/>
      <c r="K228" s="129"/>
      <c r="L228" s="28" t="s">
        <v>141</v>
      </c>
      <c r="M228" s="83" t="s">
        <v>2218</v>
      </c>
      <c r="N228" s="28" t="s">
        <v>2219</v>
      </c>
      <c r="O228" s="28" t="s">
        <v>397</v>
      </c>
      <c r="P228" s="28" t="s">
        <v>2220</v>
      </c>
      <c r="Q228" t="s">
        <v>32195</v>
      </c>
      <c r="R228" s="31"/>
      <c r="S228" s="31" t="s">
        <v>152</v>
      </c>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76" t="s">
        <v>136</v>
      </c>
    </row>
    <row r="229" spans="1:42" s="15" customFormat="1" ht="13.5" customHeight="1">
      <c r="A229" s="15">
        <f t="shared" si="3"/>
        <v>226</v>
      </c>
      <c r="B229" s="28" t="s">
        <v>2221</v>
      </c>
      <c r="C229" s="28"/>
      <c r="D229" s="29" t="s">
        <v>446</v>
      </c>
      <c r="E229" s="29" t="s">
        <v>211</v>
      </c>
      <c r="F229" s="29"/>
      <c r="G229" s="29" t="s">
        <v>2067</v>
      </c>
      <c r="H229" s="31"/>
      <c r="I229" s="31"/>
      <c r="J229" s="31"/>
      <c r="K229" s="129"/>
      <c r="L229" s="28" t="s">
        <v>163</v>
      </c>
      <c r="M229" s="83" t="s">
        <v>2222</v>
      </c>
      <c r="N229" s="28" t="s">
        <v>2223</v>
      </c>
      <c r="O229" s="28" t="s">
        <v>397</v>
      </c>
      <c r="P229" s="28" t="s">
        <v>2224</v>
      </c>
      <c r="Q229" t="s">
        <v>32195</v>
      </c>
      <c r="R229" s="31"/>
      <c r="S229" s="31" t="s">
        <v>431</v>
      </c>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76" t="s">
        <v>136</v>
      </c>
    </row>
    <row r="230" spans="1:42" s="15" customFormat="1" ht="13.5" customHeight="1">
      <c r="A230" s="15">
        <f t="shared" si="3"/>
        <v>227</v>
      </c>
      <c r="B230" s="28" t="s">
        <v>2225</v>
      </c>
      <c r="C230" s="28"/>
      <c r="D230" s="29" t="s">
        <v>446</v>
      </c>
      <c r="E230" s="29" t="s">
        <v>211</v>
      </c>
      <c r="F230" s="29"/>
      <c r="G230" s="29" t="s">
        <v>138</v>
      </c>
      <c r="H230" s="31"/>
      <c r="I230" s="32" t="s">
        <v>2226</v>
      </c>
      <c r="J230" s="31"/>
      <c r="K230" s="129"/>
      <c r="L230" s="28" t="s">
        <v>163</v>
      </c>
      <c r="M230" s="83" t="s">
        <v>2227</v>
      </c>
      <c r="N230" s="28" t="s">
        <v>2228</v>
      </c>
      <c r="O230" s="28" t="s">
        <v>397</v>
      </c>
      <c r="P230" s="28" t="s">
        <v>2229</v>
      </c>
      <c r="Q230" t="s">
        <v>32195</v>
      </c>
      <c r="R230" s="31"/>
      <c r="S230" s="31" t="s">
        <v>431</v>
      </c>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76" t="s">
        <v>136</v>
      </c>
    </row>
    <row r="231" spans="1:42" s="15" customFormat="1" ht="13.5" customHeight="1">
      <c r="A231" s="15">
        <f t="shared" si="3"/>
        <v>228</v>
      </c>
      <c r="B231" s="28" t="s">
        <v>2230</v>
      </c>
      <c r="C231" s="28"/>
      <c r="D231" s="29" t="s">
        <v>446</v>
      </c>
      <c r="E231" s="29" t="s">
        <v>211</v>
      </c>
      <c r="F231" s="29"/>
      <c r="G231" s="29" t="s">
        <v>2067</v>
      </c>
      <c r="H231" s="31"/>
      <c r="I231" s="31"/>
      <c r="J231" s="31"/>
      <c r="K231" s="129"/>
      <c r="L231" s="28" t="s">
        <v>141</v>
      </c>
      <c r="M231" s="83" t="s">
        <v>2231</v>
      </c>
      <c r="N231" s="28" t="s">
        <v>2232</v>
      </c>
      <c r="O231" s="28" t="s">
        <v>397</v>
      </c>
      <c r="P231" s="28" t="s">
        <v>2233</v>
      </c>
      <c r="Q231" t="s">
        <v>32195</v>
      </c>
      <c r="R231" s="31"/>
      <c r="S231" s="31"/>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76" t="s">
        <v>136</v>
      </c>
    </row>
    <row r="232" spans="1:42" s="15" customFormat="1" ht="13.5" customHeight="1">
      <c r="A232" s="15">
        <f t="shared" si="3"/>
        <v>229</v>
      </c>
      <c r="B232" s="28" t="s">
        <v>2234</v>
      </c>
      <c r="C232" s="28"/>
      <c r="D232" s="29" t="s">
        <v>446</v>
      </c>
      <c r="E232" s="29" t="s">
        <v>211</v>
      </c>
      <c r="F232" s="29"/>
      <c r="G232" s="29" t="s">
        <v>138</v>
      </c>
      <c r="H232" s="31"/>
      <c r="I232" s="32" t="s">
        <v>2235</v>
      </c>
      <c r="J232" s="31"/>
      <c r="K232" s="129"/>
      <c r="L232" s="28" t="s">
        <v>141</v>
      </c>
      <c r="M232" s="83" t="s">
        <v>2236</v>
      </c>
      <c r="N232" s="28" t="s">
        <v>2237</v>
      </c>
      <c r="O232" s="28" t="s">
        <v>397</v>
      </c>
      <c r="P232" s="28" t="s">
        <v>2238</v>
      </c>
      <c r="Q232" t="s">
        <v>32195</v>
      </c>
      <c r="R232" s="31"/>
      <c r="S232" s="31"/>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76" t="s">
        <v>136</v>
      </c>
    </row>
    <row r="233" spans="1:42" s="15" customFormat="1" ht="13.5" customHeight="1">
      <c r="A233" s="15">
        <f t="shared" si="3"/>
        <v>230</v>
      </c>
      <c r="B233" s="28" t="s">
        <v>2239</v>
      </c>
      <c r="C233" s="28"/>
      <c r="D233" s="29" t="s">
        <v>446</v>
      </c>
      <c r="E233" s="29" t="s">
        <v>211</v>
      </c>
      <c r="F233" s="29"/>
      <c r="G233" s="29" t="s">
        <v>2067</v>
      </c>
      <c r="H233" s="31"/>
      <c r="I233" s="31"/>
      <c r="J233" s="31"/>
      <c r="K233" s="129"/>
      <c r="L233" s="28" t="s">
        <v>163</v>
      </c>
      <c r="M233" s="83" t="s">
        <v>2240</v>
      </c>
      <c r="N233" s="28" t="s">
        <v>2241</v>
      </c>
      <c r="O233" s="28" t="s">
        <v>397</v>
      </c>
      <c r="P233" s="28" t="s">
        <v>2242</v>
      </c>
      <c r="Q233" t="s">
        <v>32195</v>
      </c>
      <c r="R233" s="31"/>
      <c r="S233" s="31"/>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76" t="s">
        <v>136</v>
      </c>
    </row>
    <row r="234" spans="1:42" s="15" customFormat="1" ht="13.5" customHeight="1">
      <c r="A234" s="15">
        <f t="shared" si="3"/>
        <v>231</v>
      </c>
      <c r="B234" s="28" t="s">
        <v>2243</v>
      </c>
      <c r="C234" s="28"/>
      <c r="D234" s="29" t="s">
        <v>446</v>
      </c>
      <c r="E234" s="29" t="s">
        <v>204</v>
      </c>
      <c r="F234" s="29" t="s">
        <v>2118</v>
      </c>
      <c r="G234" t="s">
        <v>161</v>
      </c>
      <c r="H234" s="31"/>
      <c r="I234" s="32" t="s">
        <v>2244</v>
      </c>
      <c r="J234" s="31"/>
      <c r="K234" s="129"/>
      <c r="L234" s="28" t="s">
        <v>141</v>
      </c>
      <c r="M234" s="83" t="s">
        <v>2245</v>
      </c>
      <c r="N234" s="28" t="s">
        <v>2246</v>
      </c>
      <c r="O234" s="28" t="s">
        <v>397</v>
      </c>
      <c r="P234" s="28" t="s">
        <v>2247</v>
      </c>
      <c r="Q234" t="s">
        <v>32195</v>
      </c>
      <c r="R234" s="31"/>
      <c r="S234" s="31"/>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76" t="s">
        <v>136</v>
      </c>
    </row>
    <row r="235" spans="1:42" s="15" customFormat="1" ht="13.5" customHeight="1">
      <c r="A235" s="15">
        <f t="shared" si="3"/>
        <v>232</v>
      </c>
      <c r="B235" s="28" t="s">
        <v>2248</v>
      </c>
      <c r="C235" s="28"/>
      <c r="D235" s="29" t="s">
        <v>446</v>
      </c>
      <c r="E235" s="29" t="s">
        <v>211</v>
      </c>
      <c r="F235" s="29"/>
      <c r="G235" s="29" t="s">
        <v>2067</v>
      </c>
      <c r="H235" s="31" t="s">
        <v>2249</v>
      </c>
      <c r="I235" s="32"/>
      <c r="J235" s="31"/>
      <c r="K235" s="129"/>
      <c r="L235" s="28" t="s">
        <v>163</v>
      </c>
      <c r="M235" s="83" t="s">
        <v>2250</v>
      </c>
      <c r="N235" s="28" t="s">
        <v>2251</v>
      </c>
      <c r="O235" s="28" t="s">
        <v>397</v>
      </c>
      <c r="P235" s="28" t="s">
        <v>2252</v>
      </c>
      <c r="Q235" t="s">
        <v>32195</v>
      </c>
      <c r="R235" s="35" t="s">
        <v>414</v>
      </c>
      <c r="S235" s="31" t="s">
        <v>431</v>
      </c>
      <c r="T235" s="18" t="s">
        <v>2253</v>
      </c>
      <c r="U235" s="19">
        <v>1095548</v>
      </c>
      <c r="V235" s="18">
        <v>1</v>
      </c>
      <c r="W235" s="18">
        <v>1</v>
      </c>
      <c r="X235" s="18">
        <v>0.24929999999999999</v>
      </c>
      <c r="Y235" s="20"/>
      <c r="Z235" s="20"/>
      <c r="AA235" s="20"/>
      <c r="AB235" s="20"/>
      <c r="AC235" s="18" t="s">
        <v>2254</v>
      </c>
      <c r="AD235" s="18" t="s">
        <v>2255</v>
      </c>
      <c r="AE235" s="18" t="s">
        <v>2256</v>
      </c>
      <c r="AF235" s="18" t="s">
        <v>417</v>
      </c>
      <c r="AG235" s="18" t="s">
        <v>93</v>
      </c>
      <c r="AH235" s="18" t="s">
        <v>418</v>
      </c>
      <c r="AI235" s="18" t="s">
        <v>419</v>
      </c>
      <c r="AJ235" s="18" t="s">
        <v>420</v>
      </c>
      <c r="AK235" s="18" t="s">
        <v>421</v>
      </c>
      <c r="AL235" s="18"/>
      <c r="AM235" s="18"/>
      <c r="AN235" s="18"/>
      <c r="AO235" s="18"/>
      <c r="AP235" s="76" t="s">
        <v>136</v>
      </c>
    </row>
    <row r="236" spans="1:42" s="15" customFormat="1" ht="13.5" customHeight="1">
      <c r="A236" s="15">
        <f t="shared" si="3"/>
        <v>233</v>
      </c>
      <c r="B236" s="28" t="s">
        <v>2257</v>
      </c>
      <c r="C236" s="28"/>
      <c r="D236" s="29" t="s">
        <v>446</v>
      </c>
      <c r="E236" s="29" t="s">
        <v>211</v>
      </c>
      <c r="F236" s="29"/>
      <c r="G236" s="29" t="s">
        <v>138</v>
      </c>
      <c r="H236" s="31" t="s">
        <v>2258</v>
      </c>
      <c r="I236" s="32">
        <v>917595796</v>
      </c>
      <c r="J236" s="31" t="s">
        <v>2259</v>
      </c>
      <c r="K236" s="129"/>
      <c r="L236" s="28" t="s">
        <v>163</v>
      </c>
      <c r="M236" s="83" t="s">
        <v>2260</v>
      </c>
      <c r="N236" s="28" t="s">
        <v>2261</v>
      </c>
      <c r="O236" s="28" t="s">
        <v>397</v>
      </c>
      <c r="P236" s="28" t="s">
        <v>2262</v>
      </c>
      <c r="Q236" t="s">
        <v>32195</v>
      </c>
      <c r="R236" s="35" t="s">
        <v>414</v>
      </c>
      <c r="S236" s="31" t="s">
        <v>152</v>
      </c>
      <c r="T236" s="18" t="s">
        <v>916</v>
      </c>
      <c r="U236" s="19">
        <v>359780</v>
      </c>
      <c r="V236" s="18">
        <v>1</v>
      </c>
      <c r="W236" s="18">
        <v>1</v>
      </c>
      <c r="X236" s="18">
        <v>0.24540000000000001</v>
      </c>
      <c r="Y236" s="20">
        <v>949229091</v>
      </c>
      <c r="Z236" s="20">
        <v>625422427</v>
      </c>
      <c r="AA236" s="20">
        <v>625486239</v>
      </c>
      <c r="AB236" s="20"/>
      <c r="AC236" s="18" t="s">
        <v>2263</v>
      </c>
      <c r="AD236" s="18" t="s">
        <v>417</v>
      </c>
      <c r="AE236" s="18" t="s">
        <v>417</v>
      </c>
      <c r="AF236" s="18" t="s">
        <v>417</v>
      </c>
      <c r="AG236" s="18" t="s">
        <v>93</v>
      </c>
      <c r="AH236" s="18" t="s">
        <v>418</v>
      </c>
      <c r="AI236" s="18" t="s">
        <v>419</v>
      </c>
      <c r="AJ236" s="18" t="s">
        <v>420</v>
      </c>
      <c r="AK236" s="18" t="s">
        <v>421</v>
      </c>
      <c r="AL236" s="18"/>
      <c r="AM236" s="18"/>
      <c r="AN236" s="18"/>
      <c r="AO236" s="18"/>
      <c r="AP236" s="76" t="s">
        <v>136</v>
      </c>
    </row>
    <row r="237" spans="1:42" s="15" customFormat="1" ht="13.5" customHeight="1">
      <c r="A237" s="15">
        <f t="shared" si="3"/>
        <v>234</v>
      </c>
      <c r="B237" s="28" t="s">
        <v>2264</v>
      </c>
      <c r="C237" s="28"/>
      <c r="D237" s="29" t="s">
        <v>446</v>
      </c>
      <c r="E237" s="29" t="s">
        <v>211</v>
      </c>
      <c r="F237" s="29"/>
      <c r="G237" s="29" t="s">
        <v>2067</v>
      </c>
      <c r="H237" s="31" t="s">
        <v>2265</v>
      </c>
      <c r="I237" s="32" t="s">
        <v>2266</v>
      </c>
      <c r="J237" s="31"/>
      <c r="K237" s="129"/>
      <c r="L237" s="28" t="s">
        <v>141</v>
      </c>
      <c r="M237" s="83" t="s">
        <v>2267</v>
      </c>
      <c r="N237" s="28" t="s">
        <v>2268</v>
      </c>
      <c r="O237" s="28" t="s">
        <v>397</v>
      </c>
      <c r="P237" s="28" t="s">
        <v>2269</v>
      </c>
      <c r="Q237" t="s">
        <v>32195</v>
      </c>
      <c r="R237" s="35" t="s">
        <v>414</v>
      </c>
      <c r="S237" s="31" t="s">
        <v>152</v>
      </c>
      <c r="T237" s="18" t="s">
        <v>780</v>
      </c>
      <c r="U237" s="19">
        <v>1010014</v>
      </c>
      <c r="V237" s="18">
        <v>8</v>
      </c>
      <c r="W237" s="18">
        <v>1</v>
      </c>
      <c r="X237" s="18">
        <v>0.24529999999999999</v>
      </c>
      <c r="Y237" s="20"/>
      <c r="Z237" s="20"/>
      <c r="AA237" s="20"/>
      <c r="AB237" s="20"/>
      <c r="AC237" s="18" t="s">
        <v>2270</v>
      </c>
      <c r="AD237" s="18" t="s">
        <v>2271</v>
      </c>
      <c r="AE237" s="18" t="s">
        <v>417</v>
      </c>
      <c r="AF237" s="18" t="s">
        <v>417</v>
      </c>
      <c r="AG237" s="18" t="s">
        <v>93</v>
      </c>
      <c r="AH237" s="18" t="s">
        <v>418</v>
      </c>
      <c r="AI237" s="18" t="s">
        <v>419</v>
      </c>
      <c r="AJ237" s="18" t="s">
        <v>420</v>
      </c>
      <c r="AK237" s="18" t="s">
        <v>421</v>
      </c>
      <c r="AL237" s="18"/>
      <c r="AM237" s="18"/>
      <c r="AN237" s="18"/>
      <c r="AO237" s="18"/>
      <c r="AP237" s="76" t="s">
        <v>136</v>
      </c>
    </row>
    <row r="238" spans="1:42" s="15" customFormat="1" ht="13.5" customHeight="1">
      <c r="A238" s="15">
        <f t="shared" si="3"/>
        <v>235</v>
      </c>
      <c r="B238" s="28" t="s">
        <v>2272</v>
      </c>
      <c r="C238" s="28"/>
      <c r="D238" s="29" t="s">
        <v>446</v>
      </c>
      <c r="E238" s="29" t="s">
        <v>211</v>
      </c>
      <c r="F238" s="29"/>
      <c r="G238" s="29" t="s">
        <v>138</v>
      </c>
      <c r="H238" s="31" t="s">
        <v>2273</v>
      </c>
      <c r="I238" s="32" t="s">
        <v>2274</v>
      </c>
      <c r="J238" s="31"/>
      <c r="K238" s="129"/>
      <c r="L238" s="28" t="s">
        <v>163</v>
      </c>
      <c r="M238" s="83" t="s">
        <v>2275</v>
      </c>
      <c r="N238" s="28" t="s">
        <v>2276</v>
      </c>
      <c r="O238" s="28" t="s">
        <v>397</v>
      </c>
      <c r="P238" s="28" t="s">
        <v>2277</v>
      </c>
      <c r="Q238" t="s">
        <v>32195</v>
      </c>
      <c r="R238" s="35" t="s">
        <v>414</v>
      </c>
      <c r="S238" s="31" t="s">
        <v>431</v>
      </c>
      <c r="T238" s="18" t="s">
        <v>2278</v>
      </c>
      <c r="U238" s="19">
        <v>957746</v>
      </c>
      <c r="V238" s="18">
        <v>7</v>
      </c>
      <c r="W238" s="18">
        <v>1</v>
      </c>
      <c r="X238" s="18">
        <v>0.24440000000000001</v>
      </c>
      <c r="Y238" s="20"/>
      <c r="Z238" s="20"/>
      <c r="AA238" s="20"/>
      <c r="AB238" s="20"/>
      <c r="AC238" s="18" t="s">
        <v>2279</v>
      </c>
      <c r="AD238" s="18" t="s">
        <v>2280</v>
      </c>
      <c r="AE238" s="18" t="s">
        <v>417</v>
      </c>
      <c r="AF238" s="18" t="s">
        <v>417</v>
      </c>
      <c r="AG238" s="18" t="s">
        <v>93</v>
      </c>
      <c r="AH238" s="18" t="s">
        <v>418</v>
      </c>
      <c r="AI238" s="18" t="s">
        <v>419</v>
      </c>
      <c r="AJ238" s="18" t="s">
        <v>420</v>
      </c>
      <c r="AK238" s="18" t="s">
        <v>421</v>
      </c>
      <c r="AL238" s="18"/>
      <c r="AM238" s="18"/>
      <c r="AN238" s="18"/>
      <c r="AO238" s="18"/>
      <c r="AP238" s="76" t="s">
        <v>136</v>
      </c>
    </row>
    <row r="239" spans="1:42" s="15" customFormat="1" ht="13.5" customHeight="1">
      <c r="A239" s="15">
        <f t="shared" si="3"/>
        <v>236</v>
      </c>
      <c r="B239" s="28" t="s">
        <v>2281</v>
      </c>
      <c r="C239" s="28"/>
      <c r="D239" s="29" t="s">
        <v>446</v>
      </c>
      <c r="E239" s="29" t="s">
        <v>211</v>
      </c>
      <c r="F239" s="29"/>
      <c r="G239" s="29" t="s">
        <v>2067</v>
      </c>
      <c r="H239" s="31" t="s">
        <v>2282</v>
      </c>
      <c r="I239" s="32"/>
      <c r="J239" s="31"/>
      <c r="K239" s="129"/>
      <c r="L239" s="28" t="s">
        <v>133</v>
      </c>
      <c r="M239" s="83" t="s">
        <v>2283</v>
      </c>
      <c r="N239" s="28" t="s">
        <v>2284</v>
      </c>
      <c r="O239" s="28" t="s">
        <v>397</v>
      </c>
      <c r="P239" s="28" t="s">
        <v>2285</v>
      </c>
      <c r="Q239" t="s">
        <v>32195</v>
      </c>
      <c r="R239" s="35" t="s">
        <v>414</v>
      </c>
      <c r="S239" s="31" t="s">
        <v>152</v>
      </c>
      <c r="T239" s="18" t="s">
        <v>619</v>
      </c>
      <c r="U239" s="19">
        <v>825962</v>
      </c>
      <c r="V239" s="18">
        <v>8</v>
      </c>
      <c r="W239" s="18">
        <v>1</v>
      </c>
      <c r="X239" s="18">
        <v>0.24</v>
      </c>
      <c r="Y239" s="20"/>
      <c r="Z239" s="20"/>
      <c r="AA239" s="20"/>
      <c r="AB239" s="20"/>
      <c r="AC239" s="18" t="s">
        <v>417</v>
      </c>
      <c r="AD239" s="18" t="s">
        <v>417</v>
      </c>
      <c r="AE239" s="18" t="s">
        <v>417</v>
      </c>
      <c r="AF239" s="18" t="s">
        <v>417</v>
      </c>
      <c r="AG239" s="18" t="s">
        <v>93</v>
      </c>
      <c r="AH239" s="18" t="s">
        <v>418</v>
      </c>
      <c r="AI239" s="18" t="s">
        <v>419</v>
      </c>
      <c r="AJ239" s="18" t="s">
        <v>420</v>
      </c>
      <c r="AK239" s="18" t="s">
        <v>421</v>
      </c>
      <c r="AL239" s="18"/>
      <c r="AM239" s="18"/>
      <c r="AN239" s="18"/>
      <c r="AO239" s="18"/>
      <c r="AP239" s="76" t="s">
        <v>136</v>
      </c>
    </row>
    <row r="240" spans="1:42" s="15" customFormat="1" ht="13.5" customHeight="1">
      <c r="A240" s="15">
        <f t="shared" si="3"/>
        <v>237</v>
      </c>
      <c r="B240" s="28" t="s">
        <v>2286</v>
      </c>
      <c r="C240" s="28"/>
      <c r="D240" s="29" t="s">
        <v>446</v>
      </c>
      <c r="E240" s="29" t="s">
        <v>202</v>
      </c>
      <c r="F240" s="29"/>
      <c r="G240" s="29" t="s">
        <v>138</v>
      </c>
      <c r="H240" s="31" t="s">
        <v>2287</v>
      </c>
      <c r="I240" s="32" t="s">
        <v>2288</v>
      </c>
      <c r="J240" s="31"/>
      <c r="K240" s="129"/>
      <c r="L240" s="28" t="s">
        <v>163</v>
      </c>
      <c r="M240" s="83" t="s">
        <v>2289</v>
      </c>
      <c r="N240" s="28" t="s">
        <v>2290</v>
      </c>
      <c r="O240" s="72" t="s">
        <v>397</v>
      </c>
      <c r="P240" s="28" t="s">
        <v>2291</v>
      </c>
      <c r="Q240" t="s">
        <v>32194</v>
      </c>
      <c r="R240" s="35" t="s">
        <v>414</v>
      </c>
      <c r="S240" s="31" t="s">
        <v>431</v>
      </c>
      <c r="T240" s="18" t="s">
        <v>2292</v>
      </c>
      <c r="U240" s="19">
        <v>870815</v>
      </c>
      <c r="V240" s="18">
        <v>7</v>
      </c>
      <c r="W240" s="18">
        <v>1</v>
      </c>
      <c r="X240" s="18">
        <v>0.23980000000000001</v>
      </c>
      <c r="Y240" s="20"/>
      <c r="Z240" s="20"/>
      <c r="AA240" s="20"/>
      <c r="AB240" s="20"/>
      <c r="AC240" s="18" t="s">
        <v>2293</v>
      </c>
      <c r="AD240" s="18" t="s">
        <v>2294</v>
      </c>
      <c r="AE240" s="18" t="s">
        <v>417</v>
      </c>
      <c r="AF240" s="18" t="s">
        <v>417</v>
      </c>
      <c r="AG240" s="18" t="s">
        <v>93</v>
      </c>
      <c r="AH240" s="18" t="s">
        <v>418</v>
      </c>
      <c r="AI240" s="18" t="s">
        <v>419</v>
      </c>
      <c r="AJ240" s="18" t="s">
        <v>420</v>
      </c>
      <c r="AK240" s="18" t="s">
        <v>421</v>
      </c>
      <c r="AL240" s="18"/>
      <c r="AP240" s="76" t="s">
        <v>136</v>
      </c>
    </row>
    <row r="241" spans="1:42" s="15" customFormat="1" ht="13.5" customHeight="1">
      <c r="A241" s="15">
        <f t="shared" si="3"/>
        <v>238</v>
      </c>
      <c r="B241" s="28" t="s">
        <v>2295</v>
      </c>
      <c r="C241" s="28"/>
      <c r="D241" s="29" t="s">
        <v>446</v>
      </c>
      <c r="E241" s="29" t="s">
        <v>211</v>
      </c>
      <c r="F241" s="29"/>
      <c r="G241" s="29" t="s">
        <v>2067</v>
      </c>
      <c r="H241" s="31" t="s">
        <v>2296</v>
      </c>
      <c r="I241" s="32"/>
      <c r="J241" s="31"/>
      <c r="K241" s="129">
        <v>932388401</v>
      </c>
      <c r="L241" s="28" t="s">
        <v>141</v>
      </c>
      <c r="M241" s="83" t="s">
        <v>2297</v>
      </c>
      <c r="N241" s="28" t="s">
        <v>2298</v>
      </c>
      <c r="O241" s="28" t="s">
        <v>397</v>
      </c>
      <c r="P241" s="28" t="s">
        <v>2299</v>
      </c>
      <c r="Q241" t="s">
        <v>32195</v>
      </c>
      <c r="R241" s="35" t="s">
        <v>414</v>
      </c>
      <c r="S241" s="31" t="s">
        <v>431</v>
      </c>
      <c r="T241" s="18" t="s">
        <v>1479</v>
      </c>
      <c r="U241" s="19">
        <v>300506</v>
      </c>
      <c r="V241" s="18">
        <v>14</v>
      </c>
      <c r="W241" s="18">
        <v>1</v>
      </c>
      <c r="X241" s="18">
        <v>0.2387</v>
      </c>
      <c r="Y241" s="20"/>
      <c r="Z241" s="20"/>
      <c r="AA241" s="20"/>
      <c r="AB241" s="20"/>
      <c r="AC241" s="18" t="s">
        <v>2300</v>
      </c>
      <c r="AD241" s="18" t="s">
        <v>417</v>
      </c>
      <c r="AE241" s="18" t="s">
        <v>417</v>
      </c>
      <c r="AF241" s="18" t="s">
        <v>417</v>
      </c>
      <c r="AG241" s="18" t="s">
        <v>93</v>
      </c>
      <c r="AH241" s="18" t="s">
        <v>418</v>
      </c>
      <c r="AI241" s="18" t="s">
        <v>419</v>
      </c>
      <c r="AJ241" s="18" t="s">
        <v>420</v>
      </c>
      <c r="AK241" s="18" t="s">
        <v>421</v>
      </c>
      <c r="AL241" s="18"/>
      <c r="AP241" s="76" t="s">
        <v>136</v>
      </c>
    </row>
    <row r="242" spans="1:42" s="15" customFormat="1" ht="13.5" customHeight="1">
      <c r="A242" s="15">
        <f t="shared" si="3"/>
        <v>239</v>
      </c>
      <c r="B242" s="28" t="s">
        <v>2301</v>
      </c>
      <c r="C242" s="28"/>
      <c r="D242" s="29" t="s">
        <v>446</v>
      </c>
      <c r="E242" s="29" t="s">
        <v>211</v>
      </c>
      <c r="F242" s="29"/>
      <c r="G242" s="29" t="s">
        <v>138</v>
      </c>
      <c r="H242" s="31" t="s">
        <v>2302</v>
      </c>
      <c r="I242" s="32">
        <v>916345519</v>
      </c>
      <c r="J242" s="31" t="s">
        <v>2303</v>
      </c>
      <c r="K242" s="129"/>
      <c r="L242" s="28" t="s">
        <v>141</v>
      </c>
      <c r="M242" s="83" t="s">
        <v>2304</v>
      </c>
      <c r="N242" s="28" t="s">
        <v>2305</v>
      </c>
      <c r="O242" s="28" t="s">
        <v>397</v>
      </c>
      <c r="P242" s="28" t="s">
        <v>2306</v>
      </c>
      <c r="Q242" t="s">
        <v>32195</v>
      </c>
      <c r="R242" s="35" t="s">
        <v>414</v>
      </c>
      <c r="S242" s="31" t="s">
        <v>2307</v>
      </c>
      <c r="T242" s="18" t="s">
        <v>2308</v>
      </c>
      <c r="U242" s="19">
        <v>442325</v>
      </c>
      <c r="V242" s="18">
        <v>6</v>
      </c>
      <c r="W242" s="18">
        <v>3</v>
      </c>
      <c r="X242" s="18">
        <v>0.2374</v>
      </c>
      <c r="Y242" s="20">
        <v>635598878</v>
      </c>
      <c r="Z242" s="20"/>
      <c r="AA242" s="20"/>
      <c r="AB242" s="20"/>
      <c r="AC242" s="18" t="s">
        <v>2309</v>
      </c>
      <c r="AD242" s="18" t="s">
        <v>2310</v>
      </c>
      <c r="AE242" s="18" t="s">
        <v>417</v>
      </c>
      <c r="AF242" s="18" t="s">
        <v>417</v>
      </c>
      <c r="AG242" s="18" t="s">
        <v>93</v>
      </c>
      <c r="AH242" s="18" t="s">
        <v>418</v>
      </c>
      <c r="AI242" s="18" t="s">
        <v>419</v>
      </c>
      <c r="AJ242" s="18" t="s">
        <v>420</v>
      </c>
      <c r="AK242" s="18" t="s">
        <v>421</v>
      </c>
      <c r="AL242" s="18"/>
      <c r="AP242" s="76" t="s">
        <v>136</v>
      </c>
    </row>
    <row r="243" spans="1:42" s="15" customFormat="1" ht="13.5" customHeight="1">
      <c r="A243" s="15">
        <f t="shared" si="3"/>
        <v>240</v>
      </c>
      <c r="B243" s="28" t="s">
        <v>2311</v>
      </c>
      <c r="C243" s="28"/>
      <c r="D243" s="29" t="s">
        <v>446</v>
      </c>
      <c r="E243" s="29" t="s">
        <v>6</v>
      </c>
      <c r="F243" s="29"/>
      <c r="G243" s="29" t="s">
        <v>138</v>
      </c>
      <c r="H243" s="31" t="s">
        <v>2312</v>
      </c>
      <c r="I243" s="32">
        <v>918100337</v>
      </c>
      <c r="J243" s="31" t="s">
        <v>2313</v>
      </c>
      <c r="K243" s="129"/>
      <c r="L243" s="28" t="s">
        <v>141</v>
      </c>
      <c r="M243" s="83" t="s">
        <v>2314</v>
      </c>
      <c r="N243" s="28" t="s">
        <v>2315</v>
      </c>
      <c r="O243" s="28" t="s">
        <v>397</v>
      </c>
      <c r="P243" s="28" t="s">
        <v>2316</v>
      </c>
      <c r="Q243" t="s">
        <v>32195</v>
      </c>
      <c r="R243" s="35" t="s">
        <v>414</v>
      </c>
      <c r="S243" s="31" t="s">
        <v>152</v>
      </c>
      <c r="T243" s="18" t="s">
        <v>2139</v>
      </c>
      <c r="U243" s="19">
        <v>1014919</v>
      </c>
      <c r="V243" s="18">
        <v>1</v>
      </c>
      <c r="W243" s="18">
        <v>2</v>
      </c>
      <c r="X243" s="18">
        <v>0.23630000000000001</v>
      </c>
      <c r="Y243" s="20">
        <v>692220476</v>
      </c>
      <c r="Z243" s="20"/>
      <c r="AA243" s="20"/>
      <c r="AB243" s="20"/>
      <c r="AC243" s="18" t="s">
        <v>417</v>
      </c>
      <c r="AD243" s="18" t="s">
        <v>417</v>
      </c>
      <c r="AE243" s="18" t="s">
        <v>417</v>
      </c>
      <c r="AF243" s="18" t="s">
        <v>417</v>
      </c>
      <c r="AG243" s="18" t="s">
        <v>93</v>
      </c>
      <c r="AH243" s="18" t="s">
        <v>418</v>
      </c>
      <c r="AI243" s="18" t="s">
        <v>419</v>
      </c>
      <c r="AJ243" s="18" t="s">
        <v>420</v>
      </c>
      <c r="AK243" s="18" t="s">
        <v>421</v>
      </c>
      <c r="AL243" s="18"/>
      <c r="AP243" s="76" t="s">
        <v>136</v>
      </c>
    </row>
    <row r="244" spans="1:42" s="15" customFormat="1" ht="13.5" customHeight="1">
      <c r="A244" s="15">
        <f t="shared" si="3"/>
        <v>241</v>
      </c>
      <c r="B244" s="28" t="s">
        <v>2317</v>
      </c>
      <c r="C244" s="28"/>
      <c r="D244" s="29" t="s">
        <v>446</v>
      </c>
      <c r="E244" s="29" t="s">
        <v>211</v>
      </c>
      <c r="F244" s="29"/>
      <c r="G244" s="29" t="s">
        <v>2067</v>
      </c>
      <c r="H244" s="31" t="s">
        <v>2318</v>
      </c>
      <c r="I244" s="32" t="s">
        <v>32181</v>
      </c>
      <c r="J244" s="31"/>
      <c r="K244" s="129"/>
      <c r="L244" s="28" t="s">
        <v>133</v>
      </c>
      <c r="M244" s="83" t="s">
        <v>2319</v>
      </c>
      <c r="N244" s="28" t="s">
        <v>2320</v>
      </c>
      <c r="O244" s="28" t="s">
        <v>397</v>
      </c>
      <c r="P244" s="28" t="s">
        <v>2321</v>
      </c>
      <c r="Q244" t="s">
        <v>32194</v>
      </c>
      <c r="R244" s="35" t="s">
        <v>414</v>
      </c>
      <c r="S244" s="31" t="s">
        <v>431</v>
      </c>
      <c r="T244" s="18" t="s">
        <v>2322</v>
      </c>
      <c r="U244" s="19">
        <v>5790303</v>
      </c>
      <c r="V244" s="18">
        <v>1</v>
      </c>
      <c r="W244" s="18">
        <v>1</v>
      </c>
      <c r="X244" s="18">
        <v>0.2354</v>
      </c>
      <c r="Y244" s="20"/>
      <c r="Z244" s="20"/>
      <c r="AA244" s="20"/>
      <c r="AB244" s="20"/>
      <c r="AC244" s="18" t="s">
        <v>2323</v>
      </c>
      <c r="AD244" s="18" t="s">
        <v>2324</v>
      </c>
      <c r="AE244" s="18" t="s">
        <v>2325</v>
      </c>
      <c r="AF244" s="18" t="s">
        <v>2326</v>
      </c>
      <c r="AG244" s="18" t="s">
        <v>93</v>
      </c>
      <c r="AH244" s="18" t="s">
        <v>418</v>
      </c>
      <c r="AI244" s="18" t="s">
        <v>419</v>
      </c>
      <c r="AJ244" s="18" t="s">
        <v>420</v>
      </c>
      <c r="AK244" s="18" t="s">
        <v>421</v>
      </c>
      <c r="AL244" s="18"/>
      <c r="AP244" s="76" t="s">
        <v>136</v>
      </c>
    </row>
    <row r="245" spans="1:42" s="15" customFormat="1" ht="13.5" customHeight="1">
      <c r="A245" s="15">
        <f t="shared" si="3"/>
        <v>242</v>
      </c>
      <c r="B245" s="28" t="s">
        <v>2327</v>
      </c>
      <c r="C245" s="28"/>
      <c r="D245" s="29" t="s">
        <v>446</v>
      </c>
      <c r="E245" s="29" t="s">
        <v>211</v>
      </c>
      <c r="F245" s="29"/>
      <c r="G245" s="29" t="s">
        <v>161</v>
      </c>
      <c r="H245" s="31" t="s">
        <v>2328</v>
      </c>
      <c r="I245" s="32"/>
      <c r="J245" s="31"/>
      <c r="K245" s="139"/>
      <c r="L245" s="28" t="s">
        <v>163</v>
      </c>
      <c r="M245" s="83" t="s">
        <v>2329</v>
      </c>
      <c r="N245" s="28" t="s">
        <v>2330</v>
      </c>
      <c r="O245" s="28" t="s">
        <v>397</v>
      </c>
      <c r="P245" s="28" t="s">
        <v>2331</v>
      </c>
      <c r="Q245" t="s">
        <v>32195</v>
      </c>
      <c r="R245" s="35" t="s">
        <v>414</v>
      </c>
      <c r="S245" s="31" t="s">
        <v>152</v>
      </c>
      <c r="T245" s="18" t="s">
        <v>2332</v>
      </c>
      <c r="U245" s="19">
        <v>839984</v>
      </c>
      <c r="V245" s="18">
        <v>8</v>
      </c>
      <c r="W245" s="18">
        <v>1</v>
      </c>
      <c r="X245" s="18">
        <v>0.23519999999999999</v>
      </c>
      <c r="Y245" s="20"/>
      <c r="Z245" s="20"/>
      <c r="AA245" s="20"/>
      <c r="AB245" s="20"/>
      <c r="AC245" s="18" t="s">
        <v>2333</v>
      </c>
      <c r="AD245" s="18" t="s">
        <v>2334</v>
      </c>
      <c r="AE245" s="18" t="s">
        <v>417</v>
      </c>
      <c r="AF245" s="18" t="s">
        <v>417</v>
      </c>
      <c r="AG245" s="18" t="s">
        <v>93</v>
      </c>
      <c r="AH245" s="18" t="s">
        <v>418</v>
      </c>
      <c r="AI245" s="18" t="s">
        <v>419</v>
      </c>
      <c r="AJ245" s="18" t="s">
        <v>420</v>
      </c>
      <c r="AK245" s="18" t="s">
        <v>421</v>
      </c>
      <c r="AL245" s="18"/>
      <c r="AP245" s="76" t="s">
        <v>136</v>
      </c>
    </row>
    <row r="246" spans="1:42" s="15" customFormat="1" ht="13.5" customHeight="1">
      <c r="A246" s="15">
        <f t="shared" si="3"/>
        <v>243</v>
      </c>
      <c r="B246" s="28" t="s">
        <v>2335</v>
      </c>
      <c r="C246" s="28"/>
      <c r="D246" s="29" t="s">
        <v>446</v>
      </c>
      <c r="E246" s="29" t="s">
        <v>211</v>
      </c>
      <c r="F246" s="29" t="s">
        <v>2336</v>
      </c>
      <c r="G246" s="29" t="s">
        <v>489</v>
      </c>
      <c r="H246" s="31" t="s">
        <v>2337</v>
      </c>
      <c r="I246" s="42">
        <v>935445440</v>
      </c>
      <c r="J246" s="31" t="s">
        <v>2338</v>
      </c>
      <c r="K246" s="129"/>
      <c r="L246" s="28" t="s">
        <v>163</v>
      </c>
      <c r="M246" s="83" t="s">
        <v>2339</v>
      </c>
      <c r="N246" s="28" t="s">
        <v>2340</v>
      </c>
      <c r="O246" s="28" t="s">
        <v>397</v>
      </c>
      <c r="P246" s="28" t="s">
        <v>2341</v>
      </c>
      <c r="Q246" t="s">
        <v>32195</v>
      </c>
      <c r="R246" s="35" t="s">
        <v>414</v>
      </c>
      <c r="S246" s="31" t="s">
        <v>431</v>
      </c>
      <c r="T246" s="18" t="s">
        <v>2342</v>
      </c>
      <c r="U246" s="19">
        <v>522831</v>
      </c>
      <c r="V246" s="18">
        <v>1</v>
      </c>
      <c r="W246" s="18">
        <v>2</v>
      </c>
      <c r="X246" s="18">
        <v>0.23369999999999999</v>
      </c>
      <c r="Y246" s="20">
        <v>935707008</v>
      </c>
      <c r="Z246" s="20">
        <v>935445030</v>
      </c>
      <c r="AA246" s="20"/>
      <c r="AB246" s="20"/>
      <c r="AC246" s="18" t="s">
        <v>417</v>
      </c>
      <c r="AD246" s="18" t="s">
        <v>417</v>
      </c>
      <c r="AE246" s="18" t="s">
        <v>417</v>
      </c>
      <c r="AF246" s="18" t="s">
        <v>417</v>
      </c>
      <c r="AG246" s="18" t="s">
        <v>93</v>
      </c>
      <c r="AH246" s="18" t="s">
        <v>418</v>
      </c>
      <c r="AI246" s="18" t="s">
        <v>419</v>
      </c>
      <c r="AJ246" s="18" t="s">
        <v>420</v>
      </c>
      <c r="AK246" s="18" t="s">
        <v>421</v>
      </c>
      <c r="AL246" s="18"/>
      <c r="AP246" s="76" t="s">
        <v>136</v>
      </c>
    </row>
    <row r="247" spans="1:42" s="15" customFormat="1" ht="13.5" customHeight="1">
      <c r="A247" s="15">
        <f t="shared" si="3"/>
        <v>244</v>
      </c>
      <c r="B247" s="28" t="s">
        <v>2343</v>
      </c>
      <c r="C247" s="28"/>
      <c r="D247" s="29" t="s">
        <v>446</v>
      </c>
      <c r="E247" s="29" t="s">
        <v>211</v>
      </c>
      <c r="F247" s="29" t="s">
        <v>2344</v>
      </c>
      <c r="G247" s="29" t="s">
        <v>489</v>
      </c>
      <c r="H247" s="31" t="s">
        <v>2345</v>
      </c>
      <c r="I247" s="42">
        <v>935174074</v>
      </c>
      <c r="J247" s="31"/>
      <c r="K247" s="129"/>
      <c r="L247" s="28" t="s">
        <v>141</v>
      </c>
      <c r="M247" s="83" t="s">
        <v>2346</v>
      </c>
      <c r="N247" s="28" t="s">
        <v>2347</v>
      </c>
      <c r="O247" s="28" t="s">
        <v>397</v>
      </c>
      <c r="P247" s="28" t="s">
        <v>2348</v>
      </c>
      <c r="Q247" t="s">
        <v>32195</v>
      </c>
      <c r="R247" s="35" t="s">
        <v>414</v>
      </c>
      <c r="S247" s="31" t="s">
        <v>431</v>
      </c>
      <c r="T247" s="18" t="s">
        <v>2349</v>
      </c>
      <c r="U247" s="19">
        <v>951176</v>
      </c>
      <c r="V247" s="18">
        <v>8</v>
      </c>
      <c r="W247" s="18">
        <v>1</v>
      </c>
      <c r="X247" s="18">
        <v>0.2293</v>
      </c>
      <c r="Y247" s="20"/>
      <c r="Z247" s="20"/>
      <c r="AA247" s="20"/>
      <c r="AB247" s="20"/>
      <c r="AC247" s="18" t="s">
        <v>417</v>
      </c>
      <c r="AD247" s="18" t="s">
        <v>417</v>
      </c>
      <c r="AE247" s="18" t="s">
        <v>417</v>
      </c>
      <c r="AF247" s="18" t="s">
        <v>417</v>
      </c>
      <c r="AG247" s="18" t="s">
        <v>93</v>
      </c>
      <c r="AH247" s="18" t="s">
        <v>418</v>
      </c>
      <c r="AI247" s="18" t="s">
        <v>419</v>
      </c>
      <c r="AJ247" s="18" t="s">
        <v>420</v>
      </c>
      <c r="AK247" s="18" t="s">
        <v>421</v>
      </c>
      <c r="AL247" s="18"/>
      <c r="AP247" s="76" t="s">
        <v>136</v>
      </c>
    </row>
    <row r="248" spans="1:42" s="15" customFormat="1" ht="13.5" customHeight="1">
      <c r="A248" s="15">
        <f t="shared" si="3"/>
        <v>245</v>
      </c>
      <c r="B248" s="28" t="s">
        <v>2350</v>
      </c>
      <c r="C248" s="28"/>
      <c r="D248" s="29" t="s">
        <v>446</v>
      </c>
      <c r="E248" s="29" t="s">
        <v>211</v>
      </c>
      <c r="F248" s="29" t="s">
        <v>2351</v>
      </c>
      <c r="G248" s="29" t="s">
        <v>489</v>
      </c>
      <c r="H248" s="31" t="s">
        <v>2352</v>
      </c>
      <c r="I248" s="42">
        <v>932384449</v>
      </c>
      <c r="J248" s="31"/>
      <c r="K248" s="129"/>
      <c r="L248" s="28" t="s">
        <v>163</v>
      </c>
      <c r="M248" s="83" t="s">
        <v>2353</v>
      </c>
      <c r="N248" s="28" t="s">
        <v>2354</v>
      </c>
      <c r="O248" s="28" t="s">
        <v>397</v>
      </c>
      <c r="P248" s="28" t="s">
        <v>2355</v>
      </c>
      <c r="Q248" t="s">
        <v>32195</v>
      </c>
      <c r="R248" s="35" t="s">
        <v>414</v>
      </c>
      <c r="S248" s="31" t="s">
        <v>431</v>
      </c>
      <c r="T248" s="18" t="s">
        <v>1479</v>
      </c>
      <c r="U248" s="19">
        <v>479141</v>
      </c>
      <c r="V248" s="18">
        <v>1</v>
      </c>
      <c r="W248" s="18">
        <v>4</v>
      </c>
      <c r="X248" s="18">
        <v>0.2273</v>
      </c>
      <c r="Y248" s="20"/>
      <c r="Z248" s="20"/>
      <c r="AA248" s="20"/>
      <c r="AB248" s="20"/>
      <c r="AC248" s="18" t="s">
        <v>2356</v>
      </c>
      <c r="AD248" s="18" t="s">
        <v>417</v>
      </c>
      <c r="AE248" s="18" t="s">
        <v>417</v>
      </c>
      <c r="AF248" s="18" t="s">
        <v>417</v>
      </c>
      <c r="AG248" s="18" t="s">
        <v>93</v>
      </c>
      <c r="AH248" s="18" t="s">
        <v>418</v>
      </c>
      <c r="AI248" s="18" t="s">
        <v>419</v>
      </c>
      <c r="AJ248" s="18" t="s">
        <v>420</v>
      </c>
      <c r="AK248" s="18" t="s">
        <v>421</v>
      </c>
      <c r="AL248" s="18"/>
      <c r="AP248" s="76" t="s">
        <v>136</v>
      </c>
    </row>
    <row r="249" spans="1:42" s="15" customFormat="1" ht="13.5" customHeight="1">
      <c r="A249" s="15">
        <f t="shared" si="3"/>
        <v>246</v>
      </c>
      <c r="B249" s="28" t="s">
        <v>2357</v>
      </c>
      <c r="C249" s="28"/>
      <c r="D249" s="29" t="s">
        <v>446</v>
      </c>
      <c r="E249" s="29" t="s">
        <v>211</v>
      </c>
      <c r="F249" s="29" t="s">
        <v>2358</v>
      </c>
      <c r="G249" s="29" t="s">
        <v>489</v>
      </c>
      <c r="H249" s="31" t="s">
        <v>2359</v>
      </c>
      <c r="I249" s="32">
        <v>918586135</v>
      </c>
      <c r="J249" s="31"/>
      <c r="K249" s="139"/>
      <c r="L249" s="28" t="s">
        <v>163</v>
      </c>
      <c r="M249" s="83" t="s">
        <v>2360</v>
      </c>
      <c r="N249" s="28" t="s">
        <v>2361</v>
      </c>
      <c r="O249" s="28" t="s">
        <v>397</v>
      </c>
      <c r="P249" s="28" t="s">
        <v>2362</v>
      </c>
      <c r="Q249" t="s">
        <v>32195</v>
      </c>
      <c r="R249" s="35" t="s">
        <v>414</v>
      </c>
      <c r="S249" s="31" t="s">
        <v>152</v>
      </c>
      <c r="T249" s="18" t="s">
        <v>2363</v>
      </c>
      <c r="U249" s="19">
        <v>953874</v>
      </c>
      <c r="V249" s="18">
        <v>8</v>
      </c>
      <c r="W249" s="18">
        <v>2</v>
      </c>
      <c r="X249" s="18">
        <v>0.2266</v>
      </c>
      <c r="Y249" s="20">
        <v>618044441</v>
      </c>
      <c r="Z249" s="20"/>
      <c r="AA249" s="20"/>
      <c r="AB249" s="20"/>
      <c r="AC249" s="18" t="s">
        <v>417</v>
      </c>
      <c r="AD249" s="18" t="s">
        <v>417</v>
      </c>
      <c r="AE249" s="18" t="s">
        <v>417</v>
      </c>
      <c r="AF249" s="18" t="s">
        <v>417</v>
      </c>
      <c r="AG249" s="18" t="s">
        <v>93</v>
      </c>
      <c r="AH249" s="18" t="s">
        <v>418</v>
      </c>
      <c r="AI249" s="18" t="s">
        <v>419</v>
      </c>
      <c r="AJ249" s="18" t="s">
        <v>420</v>
      </c>
      <c r="AK249" s="18" t="s">
        <v>421</v>
      </c>
      <c r="AL249" s="18"/>
      <c r="AP249" s="76" t="s">
        <v>136</v>
      </c>
    </row>
    <row r="250" spans="1:42" s="15" customFormat="1" ht="13.5" customHeight="1">
      <c r="A250" s="15">
        <f t="shared" si="3"/>
        <v>247</v>
      </c>
      <c r="B250" s="28" t="s">
        <v>2364</v>
      </c>
      <c r="C250" s="28"/>
      <c r="D250" s="29" t="s">
        <v>446</v>
      </c>
      <c r="E250" s="29" t="s">
        <v>211</v>
      </c>
      <c r="F250" s="29"/>
      <c r="G250" s="29" t="s">
        <v>161</v>
      </c>
      <c r="H250" s="31" t="s">
        <v>2365</v>
      </c>
      <c r="I250" s="32"/>
      <c r="J250" s="31"/>
      <c r="K250" s="129"/>
      <c r="L250" s="28" t="s">
        <v>133</v>
      </c>
      <c r="M250" s="83" t="s">
        <v>2366</v>
      </c>
      <c r="N250" s="28" t="s">
        <v>2367</v>
      </c>
      <c r="O250" s="28" t="s">
        <v>397</v>
      </c>
      <c r="P250" s="28" t="s">
        <v>2368</v>
      </c>
      <c r="Q250" t="s">
        <v>32195</v>
      </c>
      <c r="R250" s="35" t="s">
        <v>414</v>
      </c>
      <c r="S250" s="31" t="s">
        <v>431</v>
      </c>
      <c r="T250" s="18" t="s">
        <v>1669</v>
      </c>
      <c r="U250" s="19">
        <v>1411566</v>
      </c>
      <c r="V250" s="18">
        <v>7</v>
      </c>
      <c r="W250" s="18">
        <v>1</v>
      </c>
      <c r="X250" s="18">
        <v>0.22439999999999999</v>
      </c>
      <c r="Y250" s="20"/>
      <c r="Z250" s="20"/>
      <c r="AA250" s="20"/>
      <c r="AB250" s="20"/>
      <c r="AC250" s="18" t="s">
        <v>417</v>
      </c>
      <c r="AD250" s="18" t="s">
        <v>417</v>
      </c>
      <c r="AE250" s="18" t="s">
        <v>417</v>
      </c>
      <c r="AF250" s="18" t="s">
        <v>417</v>
      </c>
      <c r="AG250" s="18" t="s">
        <v>93</v>
      </c>
      <c r="AH250" s="18" t="s">
        <v>418</v>
      </c>
      <c r="AI250" s="18" t="s">
        <v>419</v>
      </c>
      <c r="AJ250" s="18" t="s">
        <v>420</v>
      </c>
      <c r="AK250" s="18" t="s">
        <v>421</v>
      </c>
      <c r="AL250" s="18"/>
      <c r="AP250" s="76" t="s">
        <v>136</v>
      </c>
    </row>
    <row r="251" spans="1:42" s="15" customFormat="1" ht="13.5" customHeight="1">
      <c r="A251" s="15">
        <f t="shared" si="3"/>
        <v>248</v>
      </c>
      <c r="B251" s="28" t="s">
        <v>2369</v>
      </c>
      <c r="C251" s="28"/>
      <c r="D251" s="29" t="s">
        <v>446</v>
      </c>
      <c r="E251" s="29" t="s">
        <v>211</v>
      </c>
      <c r="F251" s="29"/>
      <c r="G251" s="29" t="s">
        <v>161</v>
      </c>
      <c r="H251" s="31" t="s">
        <v>2370</v>
      </c>
      <c r="I251" s="32"/>
      <c r="J251" s="31"/>
      <c r="K251" s="129"/>
      <c r="L251" s="28" t="s">
        <v>133</v>
      </c>
      <c r="M251" s="83" t="s">
        <v>2371</v>
      </c>
      <c r="N251" s="28" t="s">
        <v>2372</v>
      </c>
      <c r="O251" s="28" t="s">
        <v>397</v>
      </c>
      <c r="P251" s="28" t="s">
        <v>2373</v>
      </c>
      <c r="Q251" t="s">
        <v>32195</v>
      </c>
      <c r="R251" s="35" t="s">
        <v>414</v>
      </c>
      <c r="S251" s="31" t="s">
        <v>431</v>
      </c>
      <c r="T251" s="18" t="s">
        <v>2374</v>
      </c>
      <c r="U251" s="19">
        <v>1387644</v>
      </c>
      <c r="V251" s="18">
        <v>1</v>
      </c>
      <c r="W251" s="18">
        <v>1</v>
      </c>
      <c r="X251" s="18">
        <v>0.22420000000000001</v>
      </c>
      <c r="Y251" s="20"/>
      <c r="Z251" s="20"/>
      <c r="AA251" s="20"/>
      <c r="AB251" s="20"/>
      <c r="AC251" s="18" t="s">
        <v>417</v>
      </c>
      <c r="AD251" s="18" t="s">
        <v>417</v>
      </c>
      <c r="AE251" s="18" t="s">
        <v>417</v>
      </c>
      <c r="AF251" s="18" t="s">
        <v>417</v>
      </c>
      <c r="AG251" s="18" t="s">
        <v>93</v>
      </c>
      <c r="AH251" s="18" t="s">
        <v>418</v>
      </c>
      <c r="AI251" s="18" t="s">
        <v>419</v>
      </c>
      <c r="AJ251" s="18" t="s">
        <v>420</v>
      </c>
      <c r="AK251" s="18" t="s">
        <v>421</v>
      </c>
      <c r="AL251" s="18"/>
      <c r="AP251" s="76" t="s">
        <v>136</v>
      </c>
    </row>
    <row r="252" spans="1:42" s="15" customFormat="1" ht="13.5" customHeight="1">
      <c r="A252" s="15">
        <f t="shared" si="3"/>
        <v>249</v>
      </c>
      <c r="B252" s="28" t="s">
        <v>2375</v>
      </c>
      <c r="C252" s="28"/>
      <c r="D252" s="29" t="s">
        <v>446</v>
      </c>
      <c r="E252" s="29" t="s">
        <v>211</v>
      </c>
      <c r="F252" s="29"/>
      <c r="G252" s="29" t="s">
        <v>161</v>
      </c>
      <c r="H252" s="31" t="s">
        <v>2376</v>
      </c>
      <c r="I252" s="32"/>
      <c r="J252" s="31"/>
      <c r="K252" s="129"/>
      <c r="L252" s="28" t="s">
        <v>141</v>
      </c>
      <c r="M252" s="83" t="s">
        <v>2377</v>
      </c>
      <c r="N252" s="28" t="s">
        <v>2378</v>
      </c>
      <c r="O252" s="28" t="s">
        <v>397</v>
      </c>
      <c r="P252" s="28" t="s">
        <v>2379</v>
      </c>
      <c r="Q252" t="s">
        <v>32195</v>
      </c>
      <c r="R252" s="35" t="s">
        <v>414</v>
      </c>
      <c r="S252" s="31" t="s">
        <v>1680</v>
      </c>
      <c r="T252" s="18" t="s">
        <v>2380</v>
      </c>
      <c r="U252" s="19">
        <v>903768</v>
      </c>
      <c r="V252" s="18">
        <v>8</v>
      </c>
      <c r="W252" s="18">
        <v>2</v>
      </c>
      <c r="X252" s="18">
        <v>0.22289999999999999</v>
      </c>
      <c r="Y252" s="20"/>
      <c r="Z252" s="20"/>
      <c r="AA252" s="20"/>
      <c r="AB252" s="20"/>
      <c r="AC252" s="18" t="s">
        <v>2381</v>
      </c>
      <c r="AD252" s="18" t="s">
        <v>417</v>
      </c>
      <c r="AE252" s="18" t="s">
        <v>417</v>
      </c>
      <c r="AF252" s="18" t="s">
        <v>417</v>
      </c>
      <c r="AG252" s="18" t="s">
        <v>93</v>
      </c>
      <c r="AH252" s="18" t="s">
        <v>418</v>
      </c>
      <c r="AI252" s="18" t="s">
        <v>419</v>
      </c>
      <c r="AJ252" s="18" t="s">
        <v>420</v>
      </c>
      <c r="AK252" s="18" t="s">
        <v>421</v>
      </c>
      <c r="AL252" s="18"/>
      <c r="AP252" s="76" t="s">
        <v>136</v>
      </c>
    </row>
    <row r="253" spans="1:42" s="15" customFormat="1" ht="13.5" customHeight="1">
      <c r="A253" s="15">
        <f t="shared" si="3"/>
        <v>250</v>
      </c>
      <c r="B253" s="28" t="s">
        <v>2382</v>
      </c>
      <c r="C253" s="28"/>
      <c r="D253" s="29" t="s">
        <v>446</v>
      </c>
      <c r="E253" s="29" t="s">
        <v>211</v>
      </c>
      <c r="F253" s="29"/>
      <c r="G253" s="29" t="s">
        <v>161</v>
      </c>
      <c r="H253" s="31" t="s">
        <v>2383</v>
      </c>
      <c r="I253" s="32"/>
      <c r="J253" s="31"/>
      <c r="K253" s="129"/>
      <c r="L253" s="28" t="s">
        <v>141</v>
      </c>
      <c r="M253" s="83" t="s">
        <v>2384</v>
      </c>
      <c r="N253" s="28" t="s">
        <v>2385</v>
      </c>
      <c r="O253" s="28" t="s">
        <v>397</v>
      </c>
      <c r="P253" s="28" t="s">
        <v>2386</v>
      </c>
      <c r="Q253" t="s">
        <v>32195</v>
      </c>
      <c r="R253" s="35" t="s">
        <v>414</v>
      </c>
      <c r="S253" s="31" t="s">
        <v>721</v>
      </c>
      <c r="T253" s="18" t="s">
        <v>2387</v>
      </c>
      <c r="U253" s="19">
        <v>1096798</v>
      </c>
      <c r="V253" s="18">
        <v>7</v>
      </c>
      <c r="W253" s="18">
        <v>1</v>
      </c>
      <c r="X253" s="18">
        <v>0.22259999999999999</v>
      </c>
      <c r="Y253" s="20"/>
      <c r="Z253" s="20"/>
      <c r="AA253" s="20"/>
      <c r="AB253" s="20"/>
      <c r="AC253" s="18" t="s">
        <v>417</v>
      </c>
      <c r="AD253" s="18" t="s">
        <v>417</v>
      </c>
      <c r="AE253" s="18" t="s">
        <v>417</v>
      </c>
      <c r="AF253" s="18" t="s">
        <v>417</v>
      </c>
      <c r="AG253" s="18" t="s">
        <v>93</v>
      </c>
      <c r="AH253" s="18" t="s">
        <v>418</v>
      </c>
      <c r="AI253" s="18" t="s">
        <v>419</v>
      </c>
      <c r="AJ253" s="18" t="s">
        <v>420</v>
      </c>
      <c r="AK253" s="18" t="s">
        <v>421</v>
      </c>
      <c r="AL253" s="18"/>
      <c r="AP253" s="76" t="s">
        <v>136</v>
      </c>
    </row>
    <row r="254" spans="1:42" s="15" customFormat="1" ht="14.15" customHeight="1">
      <c r="A254" s="15">
        <f t="shared" si="3"/>
        <v>251</v>
      </c>
      <c r="B254" s="28" t="s">
        <v>2388</v>
      </c>
      <c r="C254" s="28"/>
      <c r="D254" s="29" t="s">
        <v>446</v>
      </c>
      <c r="E254" s="29" t="s">
        <v>211</v>
      </c>
      <c r="F254" s="29" t="s">
        <v>2389</v>
      </c>
      <c r="G254" s="29" t="s">
        <v>489</v>
      </c>
      <c r="H254" s="31" t="s">
        <v>2390</v>
      </c>
      <c r="I254" s="42">
        <v>932847943</v>
      </c>
      <c r="J254" s="31"/>
      <c r="K254" s="129"/>
      <c r="L254" s="28" t="s">
        <v>141</v>
      </c>
      <c r="M254" s="83" t="s">
        <v>2391</v>
      </c>
      <c r="N254" s="28" t="s">
        <v>2392</v>
      </c>
      <c r="O254" s="28" t="s">
        <v>397</v>
      </c>
      <c r="P254" s="28" t="s">
        <v>2393</v>
      </c>
      <c r="Q254" t="s">
        <v>32195</v>
      </c>
      <c r="R254" s="35" t="s">
        <v>414</v>
      </c>
      <c r="S254" s="31" t="s">
        <v>431</v>
      </c>
      <c r="T254" s="18" t="s">
        <v>2206</v>
      </c>
      <c r="U254" s="19">
        <v>865528</v>
      </c>
      <c r="V254" s="18">
        <v>6</v>
      </c>
      <c r="W254" s="18">
        <v>2</v>
      </c>
      <c r="X254" s="18">
        <v>0.22140000000000001</v>
      </c>
      <c r="Y254" s="20">
        <v>934150856</v>
      </c>
      <c r="Z254" s="20"/>
      <c r="AA254" s="20"/>
      <c r="AB254" s="20"/>
      <c r="AC254" s="18" t="s">
        <v>417</v>
      </c>
      <c r="AD254" s="18" t="s">
        <v>417</v>
      </c>
      <c r="AE254" s="18" t="s">
        <v>417</v>
      </c>
      <c r="AF254" s="18" t="s">
        <v>417</v>
      </c>
      <c r="AG254" s="18" t="s">
        <v>93</v>
      </c>
      <c r="AH254" s="18" t="s">
        <v>418</v>
      </c>
      <c r="AI254" s="18" t="s">
        <v>419</v>
      </c>
      <c r="AJ254" s="18" t="s">
        <v>420</v>
      </c>
      <c r="AK254" s="18" t="s">
        <v>421</v>
      </c>
      <c r="AL254" s="18"/>
      <c r="AP254" s="76" t="s">
        <v>136</v>
      </c>
    </row>
    <row r="255" spans="1:42" s="15" customFormat="1" ht="13.5" customHeight="1">
      <c r="A255" s="15">
        <f t="shared" si="3"/>
        <v>252</v>
      </c>
      <c r="B255" s="28" t="s">
        <v>2394</v>
      </c>
      <c r="C255" s="28"/>
      <c r="D255" s="29" t="s">
        <v>446</v>
      </c>
      <c r="E255" s="29" t="s">
        <v>211</v>
      </c>
      <c r="F255" s="29"/>
      <c r="G255" s="29" t="s">
        <v>161</v>
      </c>
      <c r="H255" s="31" t="s">
        <v>2395</v>
      </c>
      <c r="I255" s="32"/>
      <c r="J255" s="31"/>
      <c r="K255" s="129"/>
      <c r="L255" s="28" t="s">
        <v>133</v>
      </c>
      <c r="M255" s="83" t="s">
        <v>2396</v>
      </c>
      <c r="N255" s="28" t="s">
        <v>2397</v>
      </c>
      <c r="O255" s="28" t="s">
        <v>397</v>
      </c>
      <c r="P255" s="28" t="s">
        <v>2398</v>
      </c>
      <c r="Q255" t="s">
        <v>32195</v>
      </c>
      <c r="R255" s="35" t="s">
        <v>414</v>
      </c>
      <c r="S255" s="31" t="s">
        <v>721</v>
      </c>
      <c r="T255" s="18" t="s">
        <v>2399</v>
      </c>
      <c r="U255" s="19">
        <v>1040792</v>
      </c>
      <c r="V255" s="18">
        <v>1</v>
      </c>
      <c r="W255" s="18">
        <v>1</v>
      </c>
      <c r="X255" s="18">
        <v>0.221</v>
      </c>
      <c r="Y255" s="20"/>
      <c r="Z255" s="20"/>
      <c r="AA255" s="20"/>
      <c r="AB255" s="20"/>
      <c r="AC255" s="18" t="s">
        <v>417</v>
      </c>
      <c r="AD255" s="18" t="s">
        <v>417</v>
      </c>
      <c r="AE255" s="18" t="s">
        <v>417</v>
      </c>
      <c r="AF255" s="18" t="s">
        <v>417</v>
      </c>
      <c r="AG255" s="18" t="s">
        <v>93</v>
      </c>
      <c r="AH255" s="18" t="s">
        <v>418</v>
      </c>
      <c r="AI255" s="18" t="s">
        <v>419</v>
      </c>
      <c r="AJ255" s="18" t="s">
        <v>420</v>
      </c>
      <c r="AK255" s="18" t="s">
        <v>421</v>
      </c>
      <c r="AL255" s="18"/>
      <c r="AP255" s="76" t="s">
        <v>136</v>
      </c>
    </row>
    <row r="256" spans="1:42" s="15" customFormat="1" ht="13.5" customHeight="1">
      <c r="A256" s="15">
        <f t="shared" si="3"/>
        <v>253</v>
      </c>
      <c r="B256" s="83" t="s">
        <v>2400</v>
      </c>
      <c r="C256" s="28"/>
      <c r="D256" s="29" t="s">
        <v>446</v>
      </c>
      <c r="E256" s="29" t="s">
        <v>211</v>
      </c>
      <c r="F256"/>
      <c r="G256" t="s">
        <v>161</v>
      </c>
      <c r="H256" s="31"/>
      <c r="I256" s="42"/>
      <c r="J256" s="31" t="s">
        <v>2401</v>
      </c>
      <c r="K256" s="124" t="s">
        <v>2402</v>
      </c>
      <c r="L256" s="28" t="s">
        <v>163</v>
      </c>
      <c r="M256" s="83" t="s">
        <v>2403</v>
      </c>
      <c r="N256" s="28" t="s">
        <v>2404</v>
      </c>
      <c r="O256" s="72" t="s">
        <v>2405</v>
      </c>
      <c r="P256" s="28" t="s">
        <v>2406</v>
      </c>
      <c r="Q256" t="s">
        <v>32195</v>
      </c>
      <c r="R256" s="35" t="s">
        <v>414</v>
      </c>
      <c r="S256" s="31" t="s">
        <v>1065</v>
      </c>
      <c r="T256" s="18" t="s">
        <v>2407</v>
      </c>
      <c r="U256" s="19">
        <v>328106</v>
      </c>
      <c r="V256" s="18">
        <v>3</v>
      </c>
      <c r="W256" s="18">
        <v>2</v>
      </c>
      <c r="X256" s="18">
        <v>0.21879999999999999</v>
      </c>
      <c r="Y256" s="20">
        <v>943300351</v>
      </c>
      <c r="Z256" s="20"/>
      <c r="AA256" s="20"/>
      <c r="AB256" s="20"/>
      <c r="AC256" s="18" t="s">
        <v>2408</v>
      </c>
      <c r="AD256" s="18" t="s">
        <v>2409</v>
      </c>
      <c r="AE256" s="18" t="s">
        <v>417</v>
      </c>
      <c r="AF256" s="18" t="s">
        <v>417</v>
      </c>
      <c r="AG256" s="18" t="s">
        <v>93</v>
      </c>
      <c r="AH256" s="18" t="s">
        <v>418</v>
      </c>
      <c r="AI256" s="18" t="s">
        <v>419</v>
      </c>
      <c r="AJ256" s="18" t="s">
        <v>420</v>
      </c>
      <c r="AK256" s="18" t="s">
        <v>421</v>
      </c>
      <c r="AL256" s="18"/>
      <c r="AP256" s="76" t="s">
        <v>136</v>
      </c>
    </row>
    <row r="257" spans="1:42" s="15" customFormat="1" ht="13.5" customHeight="1">
      <c r="A257" s="15">
        <f t="shared" si="3"/>
        <v>254</v>
      </c>
      <c r="B257" s="83" t="s">
        <v>2410</v>
      </c>
      <c r="E257" s="29" t="s">
        <v>211</v>
      </c>
      <c r="F257" t="s">
        <v>2411</v>
      </c>
      <c r="G257" s="29" t="s">
        <v>489</v>
      </c>
      <c r="H257" s="26"/>
      <c r="I257" s="26"/>
      <c r="J257" s="26"/>
      <c r="K257" s="125"/>
      <c r="L257" s="28" t="s">
        <v>141</v>
      </c>
      <c r="M257" t="s">
        <v>2412</v>
      </c>
      <c r="Q257" t="s">
        <v>32194</v>
      </c>
      <c r="R257" s="26"/>
      <c r="S257" s="31" t="s">
        <v>1036</v>
      </c>
      <c r="T257" s="26"/>
      <c r="U257" s="26"/>
      <c r="V257" s="26"/>
      <c r="W257" s="26"/>
      <c r="X257" s="26"/>
      <c r="Y257" s="26"/>
      <c r="Z257" s="26"/>
      <c r="AA257" s="26"/>
      <c r="AB257" s="26"/>
      <c r="AC257" s="26"/>
      <c r="AD257" s="26"/>
      <c r="AE257" s="26"/>
      <c r="AF257" s="26"/>
      <c r="AG257" s="26"/>
      <c r="AH257" s="26"/>
      <c r="AI257" s="26"/>
      <c r="AJ257" s="26"/>
      <c r="AK257" s="26"/>
      <c r="AL257" s="26"/>
      <c r="AM257"/>
      <c r="AN257"/>
      <c r="AO257"/>
      <c r="AP257" s="76" t="s">
        <v>136</v>
      </c>
    </row>
    <row r="258" spans="1:42" s="15" customFormat="1" ht="13.5" customHeight="1">
      <c r="A258" s="15">
        <f t="shared" si="3"/>
        <v>255</v>
      </c>
      <c r="B258" s="28" t="s">
        <v>2413</v>
      </c>
      <c r="C258" s="28"/>
      <c r="D258" s="29" t="s">
        <v>446</v>
      </c>
      <c r="E258" s="29" t="s">
        <v>211</v>
      </c>
      <c r="F258" s="29"/>
      <c r="G258" s="29" t="s">
        <v>161</v>
      </c>
      <c r="H258" s="31" t="s">
        <v>2414</v>
      </c>
      <c r="I258" s="32"/>
      <c r="J258" s="31"/>
      <c r="K258" s="129"/>
      <c r="L258" s="28" t="s">
        <v>141</v>
      </c>
      <c r="M258" s="28" t="s">
        <v>2415</v>
      </c>
      <c r="N258" s="28" t="s">
        <v>2416</v>
      </c>
      <c r="O258" s="28" t="s">
        <v>397</v>
      </c>
      <c r="P258" s="28" t="s">
        <v>2417</v>
      </c>
      <c r="Q258" t="s">
        <v>32195</v>
      </c>
      <c r="R258" s="35" t="s">
        <v>414</v>
      </c>
      <c r="S258" s="31" t="s">
        <v>873</v>
      </c>
      <c r="T258" s="18" t="s">
        <v>2418</v>
      </c>
      <c r="U258" s="19">
        <v>1073291</v>
      </c>
      <c r="V258" s="18">
        <v>7</v>
      </c>
      <c r="W258" s="18">
        <v>1</v>
      </c>
      <c r="X258" s="18">
        <v>0.39250000000000002</v>
      </c>
      <c r="Y258" s="20"/>
      <c r="Z258" s="20"/>
      <c r="AA258" s="20"/>
      <c r="AB258" s="20"/>
      <c r="AC258" s="18" t="s">
        <v>2419</v>
      </c>
      <c r="AD258" s="18" t="s">
        <v>417</v>
      </c>
      <c r="AE258" s="18" t="s">
        <v>417</v>
      </c>
      <c r="AF258" s="18" t="s">
        <v>417</v>
      </c>
      <c r="AG258" s="18" t="s">
        <v>93</v>
      </c>
      <c r="AH258" s="18" t="s">
        <v>418</v>
      </c>
      <c r="AI258" s="18" t="s">
        <v>419</v>
      </c>
      <c r="AJ258" s="18" t="s">
        <v>420</v>
      </c>
      <c r="AK258" s="18" t="s">
        <v>421</v>
      </c>
      <c r="AL258" s="18"/>
      <c r="AP258" s="76" t="s">
        <v>136</v>
      </c>
    </row>
    <row r="259" spans="1:42" s="15" customFormat="1" ht="13.5" customHeight="1">
      <c r="A259" s="15">
        <f t="shared" si="3"/>
        <v>256</v>
      </c>
      <c r="B259" s="28" t="s">
        <v>2420</v>
      </c>
      <c r="C259" s="28"/>
      <c r="D259" s="29" t="s">
        <v>446</v>
      </c>
      <c r="E259" s="29" t="s">
        <v>211</v>
      </c>
      <c r="F259" s="29"/>
      <c r="G259" s="29" t="s">
        <v>161</v>
      </c>
      <c r="H259" s="31" t="s">
        <v>2421</v>
      </c>
      <c r="I259" s="32"/>
      <c r="J259" s="31"/>
      <c r="K259" s="129"/>
      <c r="L259" s="28" t="s">
        <v>133</v>
      </c>
      <c r="M259" s="28" t="s">
        <v>2422</v>
      </c>
      <c r="N259" s="28" t="s">
        <v>2423</v>
      </c>
      <c r="O259" s="28" t="s">
        <v>397</v>
      </c>
      <c r="P259" s="28" t="s">
        <v>2424</v>
      </c>
      <c r="Q259" t="s">
        <v>32195</v>
      </c>
      <c r="R259" s="35" t="s">
        <v>414</v>
      </c>
      <c r="S259" s="31" t="s">
        <v>431</v>
      </c>
      <c r="T259" s="18" t="s">
        <v>2425</v>
      </c>
      <c r="U259" s="19">
        <v>965704</v>
      </c>
      <c r="V259" s="18">
        <v>7</v>
      </c>
      <c r="W259" s="18">
        <v>1</v>
      </c>
      <c r="X259" s="18">
        <v>0.38329999999999997</v>
      </c>
      <c r="Y259" s="20"/>
      <c r="Z259" s="20"/>
      <c r="AA259" s="20"/>
      <c r="AB259" s="20"/>
      <c r="AC259" s="18" t="s">
        <v>2426</v>
      </c>
      <c r="AD259" s="18" t="s">
        <v>2427</v>
      </c>
      <c r="AE259" s="18" t="s">
        <v>2428</v>
      </c>
      <c r="AF259" s="18" t="s">
        <v>2429</v>
      </c>
      <c r="AG259" s="18" t="s">
        <v>93</v>
      </c>
      <c r="AH259" s="18" t="s">
        <v>418</v>
      </c>
      <c r="AI259" s="18" t="s">
        <v>419</v>
      </c>
      <c r="AJ259" s="18" t="s">
        <v>420</v>
      </c>
      <c r="AK259" s="18" t="s">
        <v>421</v>
      </c>
      <c r="AL259" s="18"/>
      <c r="AP259" s="76" t="s">
        <v>136</v>
      </c>
    </row>
    <row r="260" spans="1:42" s="15" customFormat="1" ht="13.5" customHeight="1">
      <c r="A260" s="15">
        <f t="shared" si="3"/>
        <v>257</v>
      </c>
      <c r="B260" s="28" t="s">
        <v>2430</v>
      </c>
      <c r="C260" s="28"/>
      <c r="D260" s="29" t="s">
        <v>446</v>
      </c>
      <c r="E260" s="29" t="s">
        <v>211</v>
      </c>
      <c r="F260" s="29"/>
      <c r="G260" s="29" t="s">
        <v>161</v>
      </c>
      <c r="H260" s="31" t="s">
        <v>2431</v>
      </c>
      <c r="I260" s="32"/>
      <c r="J260" s="31"/>
      <c r="K260" s="129"/>
      <c r="L260" s="28" t="s">
        <v>133</v>
      </c>
      <c r="M260" s="28" t="s">
        <v>2432</v>
      </c>
      <c r="N260" s="28" t="s">
        <v>2433</v>
      </c>
      <c r="O260" s="28" t="s">
        <v>397</v>
      </c>
      <c r="P260" s="28" t="s">
        <v>2434</v>
      </c>
      <c r="Q260" t="s">
        <v>32195</v>
      </c>
      <c r="R260" s="35" t="s">
        <v>414</v>
      </c>
      <c r="S260" s="31" t="s">
        <v>431</v>
      </c>
      <c r="T260" s="18" t="s">
        <v>2253</v>
      </c>
      <c r="U260" s="19">
        <v>832054</v>
      </c>
      <c r="V260" s="18">
        <v>4</v>
      </c>
      <c r="W260" s="18">
        <v>1</v>
      </c>
      <c r="X260" s="18">
        <v>0.38090000000000002</v>
      </c>
      <c r="Y260" s="20"/>
      <c r="Z260" s="20"/>
      <c r="AA260" s="20"/>
      <c r="AB260" s="20"/>
      <c r="AC260" s="18" t="s">
        <v>2435</v>
      </c>
      <c r="AD260" s="18" t="s">
        <v>417</v>
      </c>
      <c r="AE260" s="18" t="s">
        <v>417</v>
      </c>
      <c r="AF260" s="18" t="s">
        <v>417</v>
      </c>
      <c r="AG260" s="18" t="s">
        <v>93</v>
      </c>
      <c r="AH260" s="18" t="s">
        <v>418</v>
      </c>
      <c r="AI260" s="18" t="s">
        <v>419</v>
      </c>
      <c r="AJ260" s="18" t="s">
        <v>420</v>
      </c>
      <c r="AK260" s="18" t="s">
        <v>421</v>
      </c>
      <c r="AL260" s="18"/>
      <c r="AM260" s="18"/>
      <c r="AN260" s="18"/>
      <c r="AO260" s="18"/>
      <c r="AP260" s="76" t="s">
        <v>136</v>
      </c>
    </row>
    <row r="261" spans="1:42" s="15" customFormat="1" ht="13.5" customHeight="1">
      <c r="A261" s="15">
        <f t="shared" ref="A261:A324" si="4">+A260+1</f>
        <v>258</v>
      </c>
      <c r="B261" s="28" t="s">
        <v>2436</v>
      </c>
      <c r="C261" s="28"/>
      <c r="D261" s="29" t="s">
        <v>446</v>
      </c>
      <c r="E261" s="29" t="s">
        <v>211</v>
      </c>
      <c r="F261" s="29"/>
      <c r="G261" t="s">
        <v>161</v>
      </c>
      <c r="H261" s="31" t="s">
        <v>2437</v>
      </c>
      <c r="I261" s="32">
        <v>914994462</v>
      </c>
      <c r="J261" s="31"/>
      <c r="K261" s="129"/>
      <c r="L261" s="28" t="s">
        <v>133</v>
      </c>
      <c r="M261" s="28" t="s">
        <v>2438</v>
      </c>
      <c r="N261" s="28" t="s">
        <v>2439</v>
      </c>
      <c r="O261" s="28" t="s">
        <v>397</v>
      </c>
      <c r="P261" s="28" t="s">
        <v>2440</v>
      </c>
      <c r="Q261" t="s">
        <v>32195</v>
      </c>
      <c r="R261" s="35" t="s">
        <v>414</v>
      </c>
      <c r="S261" s="31" t="s">
        <v>152</v>
      </c>
      <c r="T261" s="18" t="s">
        <v>2441</v>
      </c>
      <c r="U261" s="19">
        <v>367278</v>
      </c>
      <c r="V261" s="18">
        <v>3</v>
      </c>
      <c r="W261" s="18">
        <v>2</v>
      </c>
      <c r="X261" s="18">
        <v>0.37490000000000001</v>
      </c>
      <c r="Y261" s="20"/>
      <c r="Z261" s="20"/>
      <c r="AA261" s="20"/>
      <c r="AB261" s="20"/>
      <c r="AC261" s="18" t="s">
        <v>2442</v>
      </c>
      <c r="AD261" s="18" t="s">
        <v>417</v>
      </c>
      <c r="AE261" s="18" t="s">
        <v>417</v>
      </c>
      <c r="AF261" s="18" t="s">
        <v>417</v>
      </c>
      <c r="AG261" s="18" t="s">
        <v>93</v>
      </c>
      <c r="AH261" s="18" t="s">
        <v>418</v>
      </c>
      <c r="AI261" s="18" t="s">
        <v>419</v>
      </c>
      <c r="AJ261" s="18" t="s">
        <v>420</v>
      </c>
      <c r="AK261" s="18" t="s">
        <v>421</v>
      </c>
      <c r="AL261" s="18"/>
      <c r="AM261" s="18"/>
      <c r="AN261" s="18"/>
      <c r="AO261" s="18"/>
      <c r="AP261" s="76" t="s">
        <v>136</v>
      </c>
    </row>
    <row r="262" spans="1:42" s="15" customFormat="1" ht="13.5" customHeight="1">
      <c r="A262" s="15">
        <f t="shared" si="4"/>
        <v>259</v>
      </c>
      <c r="B262" s="28" t="s">
        <v>2443</v>
      </c>
      <c r="C262" s="28"/>
      <c r="D262" s="29" t="s">
        <v>446</v>
      </c>
      <c r="E262" s="29" t="s">
        <v>211</v>
      </c>
      <c r="F262" s="29"/>
      <c r="G262" t="s">
        <v>161</v>
      </c>
      <c r="H262" s="31" t="s">
        <v>2444</v>
      </c>
      <c r="I262" s="32">
        <v>916162800</v>
      </c>
      <c r="J262" s="31" t="s">
        <v>2445</v>
      </c>
      <c r="K262" s="360">
        <v>916162800</v>
      </c>
      <c r="L262" s="28" t="s">
        <v>133</v>
      </c>
      <c r="M262" s="28" t="s">
        <v>2446</v>
      </c>
      <c r="N262" s="28" t="s">
        <v>2447</v>
      </c>
      <c r="O262" s="28" t="s">
        <v>2448</v>
      </c>
      <c r="P262" s="28" t="s">
        <v>2449</v>
      </c>
      <c r="Q262" t="s">
        <v>32194</v>
      </c>
      <c r="R262" s="35" t="s">
        <v>414</v>
      </c>
      <c r="S262" s="31" t="s">
        <v>152</v>
      </c>
      <c r="T262" s="18" t="s">
        <v>2450</v>
      </c>
      <c r="U262" s="19">
        <v>8483782</v>
      </c>
      <c r="V262" s="18">
        <v>1</v>
      </c>
      <c r="W262" s="18">
        <v>2</v>
      </c>
      <c r="X262" s="18">
        <v>0.37069999999999997</v>
      </c>
      <c r="Y262" s="20">
        <v>615440407</v>
      </c>
      <c r="Z262" s="20">
        <v>615440222</v>
      </c>
      <c r="AA262" s="20">
        <v>615325544</v>
      </c>
      <c r="AB262" s="20">
        <v>615440948</v>
      </c>
      <c r="AC262" s="18" t="s">
        <v>2451</v>
      </c>
      <c r="AD262" s="18" t="s">
        <v>2452</v>
      </c>
      <c r="AE262" s="18" t="s">
        <v>2453</v>
      </c>
      <c r="AF262" s="18" t="s">
        <v>417</v>
      </c>
      <c r="AG262" s="18" t="s">
        <v>93</v>
      </c>
      <c r="AH262" s="18" t="s">
        <v>418</v>
      </c>
      <c r="AI262" s="18" t="s">
        <v>419</v>
      </c>
      <c r="AJ262" s="18" t="s">
        <v>420</v>
      </c>
      <c r="AK262" s="18" t="s">
        <v>421</v>
      </c>
      <c r="AL262" s="18"/>
      <c r="AM262" s="18"/>
      <c r="AN262" s="18"/>
      <c r="AO262" s="18"/>
      <c r="AP262" s="76" t="s">
        <v>136</v>
      </c>
    </row>
    <row r="263" spans="1:42" s="15" customFormat="1">
      <c r="A263" s="15">
        <f t="shared" si="4"/>
        <v>260</v>
      </c>
      <c r="B263" s="28" t="s">
        <v>2454</v>
      </c>
      <c r="C263" s="28"/>
      <c r="D263" s="29" t="s">
        <v>446</v>
      </c>
      <c r="E263" s="29" t="s">
        <v>211</v>
      </c>
      <c r="F263" s="29"/>
      <c r="G263" s="29" t="s">
        <v>161</v>
      </c>
      <c r="H263" s="31" t="s">
        <v>2455</v>
      </c>
      <c r="I263" s="32">
        <v>934470115</v>
      </c>
      <c r="J263" s="31"/>
      <c r="K263" s="129"/>
      <c r="L263" s="28" t="s">
        <v>141</v>
      </c>
      <c r="M263" s="28" t="s">
        <v>2456</v>
      </c>
      <c r="N263" s="28" t="s">
        <v>2457</v>
      </c>
      <c r="O263" s="28" t="s">
        <v>397</v>
      </c>
      <c r="P263" s="37" t="s">
        <v>2458</v>
      </c>
      <c r="Q263" t="s">
        <v>32195</v>
      </c>
      <c r="R263" s="35" t="s">
        <v>414</v>
      </c>
      <c r="S263" s="31" t="s">
        <v>431</v>
      </c>
      <c r="T263" s="18" t="s">
        <v>2459</v>
      </c>
      <c r="U263" s="19">
        <v>836601</v>
      </c>
      <c r="V263" s="18">
        <v>7</v>
      </c>
      <c r="W263" s="18">
        <v>2</v>
      </c>
      <c r="X263" s="18">
        <v>0.36930000000000002</v>
      </c>
      <c r="Y263" s="20"/>
      <c r="Z263" s="20"/>
      <c r="AA263" s="20"/>
      <c r="AB263" s="20"/>
      <c r="AC263" s="18" t="s">
        <v>417</v>
      </c>
      <c r="AD263" s="18" t="s">
        <v>417</v>
      </c>
      <c r="AE263" s="18" t="s">
        <v>417</v>
      </c>
      <c r="AF263" s="18" t="s">
        <v>417</v>
      </c>
      <c r="AG263" s="18" t="s">
        <v>93</v>
      </c>
      <c r="AH263" s="18" t="s">
        <v>418</v>
      </c>
      <c r="AI263" s="18" t="s">
        <v>419</v>
      </c>
      <c r="AJ263" s="18" t="s">
        <v>420</v>
      </c>
      <c r="AK263" s="18" t="s">
        <v>421</v>
      </c>
      <c r="AL263" s="18"/>
      <c r="AM263" s="18"/>
      <c r="AN263" s="18"/>
      <c r="AO263" s="18"/>
      <c r="AP263" s="76" t="s">
        <v>136</v>
      </c>
    </row>
    <row r="264" spans="1:42" s="15" customFormat="1">
      <c r="A264" s="15">
        <f t="shared" si="4"/>
        <v>261</v>
      </c>
      <c r="B264" s="28" t="s">
        <v>2460</v>
      </c>
      <c r="C264" s="28"/>
      <c r="D264" s="29" t="s">
        <v>446</v>
      </c>
      <c r="E264" s="29" t="s">
        <v>211</v>
      </c>
      <c r="F264" s="29"/>
      <c r="G264" s="29" t="s">
        <v>161</v>
      </c>
      <c r="H264" s="31" t="s">
        <v>2461</v>
      </c>
      <c r="I264" s="32"/>
      <c r="J264" s="31"/>
      <c r="K264" s="129"/>
      <c r="L264" s="28" t="s">
        <v>141</v>
      </c>
      <c r="M264" s="28" t="s">
        <v>2462</v>
      </c>
      <c r="N264" s="28" t="s">
        <v>2463</v>
      </c>
      <c r="O264" s="28" t="s">
        <v>397</v>
      </c>
      <c r="P264" s="28" t="s">
        <v>2464</v>
      </c>
      <c r="Q264" t="s">
        <v>32195</v>
      </c>
      <c r="R264" s="35" t="s">
        <v>414</v>
      </c>
      <c r="S264" s="31" t="s">
        <v>431</v>
      </c>
      <c r="T264" s="18" t="s">
        <v>2465</v>
      </c>
      <c r="U264" s="19">
        <v>871212</v>
      </c>
      <c r="V264" s="18">
        <v>5</v>
      </c>
      <c r="W264" s="18">
        <v>1</v>
      </c>
      <c r="X264" s="18">
        <v>0.36930000000000002</v>
      </c>
      <c r="Y264" s="20"/>
      <c r="Z264" s="20"/>
      <c r="AA264" s="20"/>
      <c r="AB264" s="20"/>
      <c r="AC264" s="18" t="s">
        <v>2466</v>
      </c>
      <c r="AD264" s="18" t="s">
        <v>2467</v>
      </c>
      <c r="AE264" s="18" t="s">
        <v>2468</v>
      </c>
      <c r="AF264" s="18" t="s">
        <v>2469</v>
      </c>
      <c r="AG264" s="18" t="s">
        <v>93</v>
      </c>
      <c r="AH264" s="18" t="s">
        <v>418</v>
      </c>
      <c r="AI264" s="18" t="s">
        <v>419</v>
      </c>
      <c r="AJ264" s="18" t="s">
        <v>420</v>
      </c>
      <c r="AK264" s="18" t="s">
        <v>421</v>
      </c>
      <c r="AL264" s="18"/>
      <c r="AM264" s="18"/>
      <c r="AN264" s="18"/>
      <c r="AO264" s="18"/>
      <c r="AP264" s="76" t="s">
        <v>136</v>
      </c>
    </row>
    <row r="265" spans="1:42" s="15" customFormat="1" ht="13.5" customHeight="1">
      <c r="A265" s="15">
        <f t="shared" si="4"/>
        <v>262</v>
      </c>
      <c r="B265" s="28" t="s">
        <v>2470</v>
      </c>
      <c r="C265" s="28"/>
      <c r="D265" s="29" t="s">
        <v>446</v>
      </c>
      <c r="E265" s="29" t="s">
        <v>202</v>
      </c>
      <c r="F265" s="393" t="s">
        <v>32420</v>
      </c>
      <c r="G265" s="29" t="s">
        <v>138</v>
      </c>
      <c r="H265" s="31" t="s">
        <v>2471</v>
      </c>
      <c r="I265" s="32">
        <v>944315217</v>
      </c>
      <c r="J265" s="31" t="s">
        <v>2472</v>
      </c>
      <c r="K265" s="129"/>
      <c r="L265" s="28" t="s">
        <v>163</v>
      </c>
      <c r="M265" s="28" t="s">
        <v>2473</v>
      </c>
      <c r="N265" s="28" t="s">
        <v>2474</v>
      </c>
      <c r="O265" s="68" t="s">
        <v>2475</v>
      </c>
      <c r="P265" s="37" t="s">
        <v>2476</v>
      </c>
      <c r="Q265" t="s">
        <v>32194</v>
      </c>
      <c r="R265" s="35" t="s">
        <v>414</v>
      </c>
      <c r="S265" s="31" t="s">
        <v>1245</v>
      </c>
      <c r="T265" s="18" t="s">
        <v>2477</v>
      </c>
      <c r="U265" s="19">
        <v>300506</v>
      </c>
      <c r="V265" s="18">
        <v>6</v>
      </c>
      <c r="W265" s="18">
        <v>2</v>
      </c>
      <c r="X265" s="18">
        <v>0.36320000000000002</v>
      </c>
      <c r="Y265" s="20"/>
      <c r="Z265" s="20"/>
      <c r="AA265" s="20"/>
      <c r="AB265" s="20"/>
      <c r="AC265" s="18" t="s">
        <v>2478</v>
      </c>
      <c r="AD265" s="18" t="s">
        <v>2479</v>
      </c>
      <c r="AE265" s="18" t="s">
        <v>2480</v>
      </c>
      <c r="AF265" s="18" t="s">
        <v>417</v>
      </c>
      <c r="AG265" s="18" t="s">
        <v>93</v>
      </c>
      <c r="AH265" s="18" t="s">
        <v>418</v>
      </c>
      <c r="AI265" s="18" t="s">
        <v>419</v>
      </c>
      <c r="AJ265" s="18" t="s">
        <v>420</v>
      </c>
      <c r="AK265" s="18" t="s">
        <v>421</v>
      </c>
      <c r="AL265" s="18"/>
      <c r="AM265" s="18"/>
      <c r="AN265" s="18"/>
      <c r="AO265" s="18"/>
      <c r="AP265" s="76" t="s">
        <v>136</v>
      </c>
    </row>
    <row r="266" spans="1:42" s="15" customFormat="1" ht="13.5" customHeight="1">
      <c r="A266" s="15">
        <f t="shared" si="4"/>
        <v>263</v>
      </c>
      <c r="B266" s="28" t="s">
        <v>2481</v>
      </c>
      <c r="C266" s="28"/>
      <c r="D266" s="29" t="s">
        <v>446</v>
      </c>
      <c r="E266" s="29" t="s">
        <v>211</v>
      </c>
      <c r="F266" t="s">
        <v>32315</v>
      </c>
      <c r="G266" t="s">
        <v>161</v>
      </c>
      <c r="H266" s="31" t="s">
        <v>2482</v>
      </c>
      <c r="I266" s="32">
        <v>914051512</v>
      </c>
      <c r="J266" s="31" t="s">
        <v>32183</v>
      </c>
      <c r="K266" s="129"/>
      <c r="L266" s="28" t="s">
        <v>133</v>
      </c>
      <c r="M266" s="28" t="s">
        <v>2483</v>
      </c>
      <c r="N266" s="28" t="s">
        <v>2484</v>
      </c>
      <c r="O266" s="28" t="s">
        <v>397</v>
      </c>
      <c r="P266" s="28" t="s">
        <v>2485</v>
      </c>
      <c r="Q266" t="s">
        <v>32194</v>
      </c>
      <c r="R266" s="35" t="s">
        <v>414</v>
      </c>
      <c r="S266" s="31" t="s">
        <v>152</v>
      </c>
      <c r="T266" s="18" t="s">
        <v>2486</v>
      </c>
      <c r="U266" s="19">
        <v>1028683</v>
      </c>
      <c r="V266" s="18">
        <v>1</v>
      </c>
      <c r="W266" s="18">
        <v>2</v>
      </c>
      <c r="X266" s="18">
        <v>0.34889999999999999</v>
      </c>
      <c r="Y266" s="20">
        <v>914051512</v>
      </c>
      <c r="Z266" s="20"/>
      <c r="AA266" s="20"/>
      <c r="AB266" s="20"/>
      <c r="AC266" s="18" t="s">
        <v>417</v>
      </c>
      <c r="AD266" s="18" t="s">
        <v>417</v>
      </c>
      <c r="AE266" s="18" t="s">
        <v>417</v>
      </c>
      <c r="AF266" s="18" t="s">
        <v>417</v>
      </c>
      <c r="AG266" s="18" t="s">
        <v>93</v>
      </c>
      <c r="AH266" s="18" t="s">
        <v>418</v>
      </c>
      <c r="AI266" s="18" t="s">
        <v>419</v>
      </c>
      <c r="AJ266" s="18" t="s">
        <v>420</v>
      </c>
      <c r="AK266" s="18" t="s">
        <v>421</v>
      </c>
      <c r="AL266" s="18"/>
      <c r="AM266" s="18"/>
      <c r="AN266" s="18"/>
      <c r="AO266" s="18"/>
      <c r="AP266" s="76" t="s">
        <v>136</v>
      </c>
    </row>
    <row r="267" spans="1:42" s="15" customFormat="1" ht="13.5" customHeight="1">
      <c r="A267" s="15">
        <f t="shared" si="4"/>
        <v>264</v>
      </c>
      <c r="B267" s="28" t="s">
        <v>2487</v>
      </c>
      <c r="C267" s="28"/>
      <c r="D267" s="29" t="s">
        <v>446</v>
      </c>
      <c r="E267" s="29" t="s">
        <v>211</v>
      </c>
      <c r="F267" s="29"/>
      <c r="G267" s="29" t="s">
        <v>161</v>
      </c>
      <c r="H267" s="31" t="s">
        <v>978</v>
      </c>
      <c r="I267" s="32"/>
      <c r="J267" s="31"/>
      <c r="K267" s="129"/>
      <c r="L267" s="28" t="s">
        <v>141</v>
      </c>
      <c r="M267" s="28" t="s">
        <v>2488</v>
      </c>
      <c r="N267" s="28" t="s">
        <v>2489</v>
      </c>
      <c r="O267" s="28" t="s">
        <v>397</v>
      </c>
      <c r="P267" s="28" t="s">
        <v>2490</v>
      </c>
      <c r="Q267" t="s">
        <v>32195</v>
      </c>
      <c r="R267" s="35" t="s">
        <v>414</v>
      </c>
      <c r="S267" s="31" t="s">
        <v>152</v>
      </c>
      <c r="T267" s="18" t="s">
        <v>2139</v>
      </c>
      <c r="U267" s="19">
        <v>955208</v>
      </c>
      <c r="V267" s="18">
        <v>7</v>
      </c>
      <c r="W267" s="18">
        <v>1</v>
      </c>
      <c r="X267" s="18">
        <v>0.34410000000000002</v>
      </c>
      <c r="Y267" s="20"/>
      <c r="Z267" s="20"/>
      <c r="AA267" s="20"/>
      <c r="AB267" s="20"/>
      <c r="AC267" s="18" t="s">
        <v>417</v>
      </c>
      <c r="AD267" s="18" t="s">
        <v>417</v>
      </c>
      <c r="AE267" s="18" t="s">
        <v>417</v>
      </c>
      <c r="AF267" s="18" t="s">
        <v>417</v>
      </c>
      <c r="AG267" s="18" t="s">
        <v>93</v>
      </c>
      <c r="AH267" s="18" t="s">
        <v>418</v>
      </c>
      <c r="AI267" s="18" t="s">
        <v>419</v>
      </c>
      <c r="AJ267" s="18" t="s">
        <v>420</v>
      </c>
      <c r="AK267" s="18" t="s">
        <v>421</v>
      </c>
      <c r="AL267" s="18"/>
      <c r="AM267" s="18"/>
      <c r="AN267" s="18"/>
      <c r="AO267" s="18"/>
      <c r="AP267" s="76" t="s">
        <v>136</v>
      </c>
    </row>
    <row r="268" spans="1:42" s="15" customFormat="1" ht="13.5" customHeight="1">
      <c r="A268" s="15">
        <f t="shared" si="4"/>
        <v>265</v>
      </c>
      <c r="B268" s="28" t="s">
        <v>2491</v>
      </c>
      <c r="C268" s="28"/>
      <c r="D268" s="29" t="s">
        <v>446</v>
      </c>
      <c r="E268" s="29" t="s">
        <v>6</v>
      </c>
      <c r="F268" s="29"/>
      <c r="G268" s="29" t="s">
        <v>138</v>
      </c>
      <c r="H268" s="31" t="s">
        <v>2492</v>
      </c>
      <c r="I268" s="32"/>
      <c r="J268" s="31"/>
      <c r="K268" s="129"/>
      <c r="L268" s="28" t="s">
        <v>141</v>
      </c>
      <c r="M268" s="28" t="s">
        <v>2493</v>
      </c>
      <c r="N268" s="28" t="s">
        <v>2494</v>
      </c>
      <c r="O268" s="28" t="s">
        <v>397</v>
      </c>
      <c r="P268" s="28" t="s">
        <v>2495</v>
      </c>
      <c r="Q268" t="s">
        <v>32195</v>
      </c>
      <c r="R268" s="35" t="s">
        <v>414</v>
      </c>
      <c r="S268" s="31" t="s">
        <v>873</v>
      </c>
      <c r="T268" s="18" t="s">
        <v>2496</v>
      </c>
      <c r="U268" s="19">
        <v>1096041</v>
      </c>
      <c r="V268" s="18">
        <v>1</v>
      </c>
      <c r="W268" s="18">
        <v>1</v>
      </c>
      <c r="X268" s="18">
        <v>0.34350000000000003</v>
      </c>
      <c r="Y268" s="20"/>
      <c r="Z268" s="20"/>
      <c r="AA268" s="20"/>
      <c r="AB268" s="20"/>
      <c r="AC268" s="18" t="s">
        <v>417</v>
      </c>
      <c r="AD268" s="18" t="s">
        <v>417</v>
      </c>
      <c r="AE268" s="18" t="s">
        <v>417</v>
      </c>
      <c r="AF268" s="18" t="s">
        <v>417</v>
      </c>
      <c r="AG268" s="18" t="s">
        <v>93</v>
      </c>
      <c r="AH268" s="18" t="s">
        <v>418</v>
      </c>
      <c r="AI268" s="18" t="s">
        <v>419</v>
      </c>
      <c r="AJ268" s="18" t="s">
        <v>420</v>
      </c>
      <c r="AK268" s="18" t="s">
        <v>421</v>
      </c>
      <c r="AL268" s="18"/>
      <c r="AM268" s="18"/>
      <c r="AN268" s="18"/>
      <c r="AO268" s="18"/>
      <c r="AP268" s="76" t="s">
        <v>136</v>
      </c>
    </row>
    <row r="269" spans="1:42" s="15" customFormat="1" ht="13.5" customHeight="1">
      <c r="A269" s="15">
        <f t="shared" si="4"/>
        <v>266</v>
      </c>
      <c r="B269" s="28" t="s">
        <v>2497</v>
      </c>
      <c r="C269" s="28"/>
      <c r="D269" s="29" t="s">
        <v>446</v>
      </c>
      <c r="E269" s="29" t="s">
        <v>202</v>
      </c>
      <c r="F269" s="29"/>
      <c r="G269" t="s">
        <v>161</v>
      </c>
      <c r="H269" s="31" t="s">
        <v>2498</v>
      </c>
      <c r="I269" s="32">
        <v>928293156</v>
      </c>
      <c r="J269" s="31" t="s">
        <v>2499</v>
      </c>
      <c r="K269" s="129" t="s">
        <v>2500</v>
      </c>
      <c r="L269" s="28" t="s">
        <v>191</v>
      </c>
      <c r="M269" s="28" t="s">
        <v>2501</v>
      </c>
      <c r="N269" s="28" t="s">
        <v>2502</v>
      </c>
      <c r="O269" s="28" t="s">
        <v>397</v>
      </c>
      <c r="P269" s="28" t="s">
        <v>2503</v>
      </c>
      <c r="Q269" t="s">
        <v>32194</v>
      </c>
      <c r="R269" s="35" t="s">
        <v>521</v>
      </c>
      <c r="S269" s="31" t="s">
        <v>721</v>
      </c>
      <c r="T269" s="18" t="s">
        <v>2504</v>
      </c>
      <c r="U269" s="19">
        <v>2075256</v>
      </c>
      <c r="V269" s="18">
        <v>24</v>
      </c>
      <c r="W269" s="18">
        <v>3</v>
      </c>
      <c r="X269" s="18">
        <v>0.33400000000000002</v>
      </c>
      <c r="Y269" s="20">
        <v>928293094</v>
      </c>
      <c r="Z269" s="20">
        <v>928692326</v>
      </c>
      <c r="AA269" s="20">
        <v>941310056</v>
      </c>
      <c r="AB269" s="20">
        <v>922911000</v>
      </c>
      <c r="AC269" s="18" t="s">
        <v>417</v>
      </c>
      <c r="AD269" s="18" t="s">
        <v>417</v>
      </c>
      <c r="AE269" s="18" t="s">
        <v>417</v>
      </c>
      <c r="AF269" s="18" t="s">
        <v>417</v>
      </c>
      <c r="AG269" s="18" t="s">
        <v>93</v>
      </c>
      <c r="AH269" s="18" t="s">
        <v>418</v>
      </c>
      <c r="AI269" s="18" t="s">
        <v>419</v>
      </c>
      <c r="AJ269" s="18" t="s">
        <v>420</v>
      </c>
      <c r="AK269" s="18" t="s">
        <v>421</v>
      </c>
      <c r="AL269" s="18" t="s">
        <v>2505</v>
      </c>
      <c r="AM269" s="18" t="s">
        <v>2506</v>
      </c>
      <c r="AN269" s="18" t="s">
        <v>2507</v>
      </c>
      <c r="AO269" s="18" t="s">
        <v>2508</v>
      </c>
      <c r="AP269" t="s">
        <v>762</v>
      </c>
    </row>
    <row r="270" spans="1:42" s="15" customFormat="1" ht="13.5" customHeight="1">
      <c r="A270" s="15">
        <f t="shared" si="4"/>
        <v>267</v>
      </c>
      <c r="B270" s="28" t="s">
        <v>2509</v>
      </c>
      <c r="C270" s="28"/>
      <c r="D270" s="29" t="s">
        <v>446</v>
      </c>
      <c r="E270" s="29" t="s">
        <v>6</v>
      </c>
      <c r="F270" s="29"/>
      <c r="G270" s="29" t="s">
        <v>138</v>
      </c>
      <c r="H270" s="31" t="s">
        <v>2510</v>
      </c>
      <c r="I270" s="32">
        <v>932001601</v>
      </c>
      <c r="J270" s="31"/>
      <c r="K270" s="129"/>
      <c r="L270" s="28" t="s">
        <v>141</v>
      </c>
      <c r="M270" s="28" t="s">
        <v>2511</v>
      </c>
      <c r="N270" s="28" t="s">
        <v>2512</v>
      </c>
      <c r="O270" s="28" t="s">
        <v>397</v>
      </c>
      <c r="P270" s="28" t="s">
        <v>2513</v>
      </c>
      <c r="Q270" t="s">
        <v>32195</v>
      </c>
      <c r="R270" s="35" t="s">
        <v>414</v>
      </c>
      <c r="S270" s="31" t="s">
        <v>431</v>
      </c>
      <c r="T270" s="18" t="s">
        <v>610</v>
      </c>
      <c r="U270" s="19">
        <v>300506</v>
      </c>
      <c r="V270" s="18">
        <v>1</v>
      </c>
      <c r="W270" s="18">
        <v>2</v>
      </c>
      <c r="X270" s="18">
        <v>0.33079999999999998</v>
      </c>
      <c r="Y270" s="20"/>
      <c r="Z270" s="20"/>
      <c r="AA270" s="20"/>
      <c r="AB270" s="20"/>
      <c r="AC270" s="18" t="s">
        <v>2514</v>
      </c>
      <c r="AD270" s="18" t="s">
        <v>2515</v>
      </c>
      <c r="AE270" s="18" t="s">
        <v>2516</v>
      </c>
      <c r="AF270" s="18" t="s">
        <v>417</v>
      </c>
      <c r="AG270" s="18" t="s">
        <v>93</v>
      </c>
      <c r="AH270" s="18" t="s">
        <v>418</v>
      </c>
      <c r="AI270" s="18" t="s">
        <v>419</v>
      </c>
      <c r="AJ270" s="18" t="s">
        <v>420</v>
      </c>
      <c r="AK270" s="18" t="s">
        <v>421</v>
      </c>
      <c r="AL270" s="18"/>
      <c r="AM270" s="18"/>
      <c r="AN270" s="18"/>
      <c r="AO270" s="18"/>
      <c r="AP270" s="76" t="s">
        <v>136</v>
      </c>
    </row>
    <row r="271" spans="1:42" s="15" customFormat="1" ht="13.5" customHeight="1">
      <c r="A271" s="15">
        <f t="shared" si="4"/>
        <v>268</v>
      </c>
      <c r="B271" s="28" t="s">
        <v>2517</v>
      </c>
      <c r="C271" s="28"/>
      <c r="D271" s="29" t="s">
        <v>446</v>
      </c>
      <c r="E271" s="29" t="s">
        <v>6</v>
      </c>
      <c r="F271" s="29"/>
      <c r="G271" s="29" t="s">
        <v>138</v>
      </c>
      <c r="H271" s="31" t="s">
        <v>2518</v>
      </c>
      <c r="I271" s="32"/>
      <c r="J271" s="31"/>
      <c r="K271" s="129"/>
      <c r="L271" s="28" t="s">
        <v>141</v>
      </c>
      <c r="M271" s="28" t="s">
        <v>2519</v>
      </c>
      <c r="N271" s="28" t="s">
        <v>2520</v>
      </c>
      <c r="O271" s="28" t="s">
        <v>397</v>
      </c>
      <c r="P271" s="28" t="s">
        <v>2521</v>
      </c>
      <c r="Q271" t="s">
        <v>32195</v>
      </c>
      <c r="R271" s="35" t="s">
        <v>414</v>
      </c>
      <c r="S271" s="31" t="s">
        <v>152</v>
      </c>
      <c r="T271" s="18" t="s">
        <v>619</v>
      </c>
      <c r="U271" s="19">
        <v>966618</v>
      </c>
      <c r="V271" s="18">
        <v>8</v>
      </c>
      <c r="W271" s="18">
        <v>1</v>
      </c>
      <c r="X271" s="18">
        <v>0.33019999999999999</v>
      </c>
      <c r="Y271" s="20"/>
      <c r="Z271" s="20"/>
      <c r="AA271" s="20"/>
      <c r="AB271" s="20"/>
      <c r="AC271" s="18" t="s">
        <v>2522</v>
      </c>
      <c r="AD271" s="18" t="s">
        <v>2523</v>
      </c>
      <c r="AE271" s="18" t="s">
        <v>2524</v>
      </c>
      <c r="AF271" s="18" t="s">
        <v>417</v>
      </c>
      <c r="AG271" s="18" t="s">
        <v>93</v>
      </c>
      <c r="AH271" s="18" t="s">
        <v>418</v>
      </c>
      <c r="AI271" s="18" t="s">
        <v>419</v>
      </c>
      <c r="AJ271" s="18" t="s">
        <v>420</v>
      </c>
      <c r="AK271" s="18" t="s">
        <v>421</v>
      </c>
      <c r="AL271" s="18"/>
      <c r="AM271" s="18"/>
      <c r="AN271" s="18"/>
      <c r="AO271" s="18"/>
      <c r="AP271" s="76" t="s">
        <v>136</v>
      </c>
    </row>
    <row r="272" spans="1:42" s="15" customFormat="1" ht="14.5" customHeight="1">
      <c r="A272" s="15">
        <f t="shared" si="4"/>
        <v>269</v>
      </c>
      <c r="B272" s="28" t="s">
        <v>2525</v>
      </c>
      <c r="C272" s="28"/>
      <c r="D272" s="29" t="s">
        <v>446</v>
      </c>
      <c r="E272" s="29" t="s">
        <v>204</v>
      </c>
      <c r="F272" s="29" t="s">
        <v>2526</v>
      </c>
      <c r="G272" t="s">
        <v>161</v>
      </c>
      <c r="H272" s="31" t="s">
        <v>2527</v>
      </c>
      <c r="I272" s="32">
        <v>916793267</v>
      </c>
      <c r="J272" s="31" t="s">
        <v>2528</v>
      </c>
      <c r="K272" s="129">
        <v>917400307</v>
      </c>
      <c r="L272" s="28" t="s">
        <v>133</v>
      </c>
      <c r="M272" s="28" t="s">
        <v>2529</v>
      </c>
      <c r="N272" s="28" t="s">
        <v>2530</v>
      </c>
      <c r="O272" s="28" t="s">
        <v>397</v>
      </c>
      <c r="P272" s="28" t="s">
        <v>2531</v>
      </c>
      <c r="Q272" t="s">
        <v>32195</v>
      </c>
      <c r="R272" s="35" t="s">
        <v>414</v>
      </c>
      <c r="S272" s="31" t="s">
        <v>152</v>
      </c>
      <c r="T272" s="18" t="s">
        <v>833</v>
      </c>
      <c r="U272" s="19">
        <v>370296</v>
      </c>
      <c r="V272" s="18">
        <v>0</v>
      </c>
      <c r="W272" s="18">
        <v>3</v>
      </c>
      <c r="X272" s="18">
        <v>0.2492</v>
      </c>
      <c r="Y272" s="20"/>
      <c r="Z272" s="20"/>
      <c r="AA272" s="20"/>
      <c r="AB272" s="20"/>
      <c r="AC272" s="18" t="s">
        <v>2532</v>
      </c>
      <c r="AD272" s="18" t="s">
        <v>417</v>
      </c>
      <c r="AE272" s="18" t="s">
        <v>417</v>
      </c>
      <c r="AF272" s="18" t="s">
        <v>417</v>
      </c>
      <c r="AG272" s="18" t="s">
        <v>93</v>
      </c>
      <c r="AH272" s="18" t="s">
        <v>418</v>
      </c>
      <c r="AI272" s="18" t="s">
        <v>419</v>
      </c>
      <c r="AJ272" s="18" t="s">
        <v>420</v>
      </c>
      <c r="AK272" s="18" t="s">
        <v>421</v>
      </c>
      <c r="AL272" s="18" t="s">
        <v>2533</v>
      </c>
      <c r="AM272" s="18"/>
      <c r="AN272" s="18"/>
      <c r="AO272" s="18"/>
      <c r="AP272" s="76" t="s">
        <v>136</v>
      </c>
    </row>
    <row r="273" spans="1:42" s="15" customFormat="1" ht="13.5" customHeight="1">
      <c r="A273" s="15">
        <f t="shared" si="4"/>
        <v>270</v>
      </c>
      <c r="B273" s="28" t="s">
        <v>2534</v>
      </c>
      <c r="C273" s="28"/>
      <c r="D273" s="29" t="s">
        <v>446</v>
      </c>
      <c r="E273" s="29" t="s">
        <v>211</v>
      </c>
      <c r="F273" s="29"/>
      <c r="G273" s="29" t="s">
        <v>161</v>
      </c>
      <c r="H273" s="31" t="s">
        <v>417</v>
      </c>
      <c r="I273" s="32"/>
      <c r="J273" s="31"/>
      <c r="K273" s="129"/>
      <c r="L273" s="28" t="s">
        <v>175</v>
      </c>
      <c r="M273" s="28" t="s">
        <v>2535</v>
      </c>
      <c r="N273" s="28" t="s">
        <v>2536</v>
      </c>
      <c r="O273" s="28" t="s">
        <v>397</v>
      </c>
      <c r="P273" s="28" t="s">
        <v>2537</v>
      </c>
      <c r="Q273" t="s">
        <v>32195</v>
      </c>
      <c r="R273" s="35" t="s">
        <v>414</v>
      </c>
      <c r="S273" s="31" t="s">
        <v>152</v>
      </c>
      <c r="T273" s="18" t="s">
        <v>1641</v>
      </c>
      <c r="U273" s="19">
        <v>508443</v>
      </c>
      <c r="V273" s="18">
        <v>5</v>
      </c>
      <c r="W273" s="18">
        <v>1</v>
      </c>
      <c r="X273" s="18">
        <v>0.2472</v>
      </c>
      <c r="Y273" s="20"/>
      <c r="Z273" s="20"/>
      <c r="AA273" s="20"/>
      <c r="AB273" s="20"/>
      <c r="AC273" s="18" t="s">
        <v>417</v>
      </c>
      <c r="AD273" s="18" t="s">
        <v>417</v>
      </c>
      <c r="AE273" s="18" t="s">
        <v>417</v>
      </c>
      <c r="AF273" s="18" t="s">
        <v>417</v>
      </c>
      <c r="AG273" s="18" t="s">
        <v>417</v>
      </c>
      <c r="AH273" s="18" t="s">
        <v>417</v>
      </c>
      <c r="AI273" s="18" t="s">
        <v>417</v>
      </c>
      <c r="AJ273" s="18" t="s">
        <v>417</v>
      </c>
      <c r="AK273" s="18" t="s">
        <v>417</v>
      </c>
      <c r="AL273" s="18"/>
      <c r="AM273" s="18"/>
      <c r="AN273" s="18"/>
      <c r="AO273" s="18"/>
      <c r="AP273" s="76" t="s">
        <v>136</v>
      </c>
    </row>
    <row r="274" spans="1:42" s="15" customFormat="1" ht="13.5" customHeight="1">
      <c r="A274" s="15">
        <f t="shared" si="4"/>
        <v>271</v>
      </c>
      <c r="B274" s="28" t="s">
        <v>2538</v>
      </c>
      <c r="C274" s="28"/>
      <c r="D274" s="29" t="s">
        <v>446</v>
      </c>
      <c r="E274" s="29" t="s">
        <v>211</v>
      </c>
      <c r="F274" s="29"/>
      <c r="G274" s="29" t="s">
        <v>161</v>
      </c>
      <c r="H274" s="31" t="s">
        <v>2539</v>
      </c>
      <c r="I274" s="32"/>
      <c r="J274" s="31"/>
      <c r="K274" s="129"/>
      <c r="L274" s="28" t="s">
        <v>133</v>
      </c>
      <c r="M274" s="28" t="s">
        <v>2540</v>
      </c>
      <c r="N274" s="28" t="s">
        <v>2541</v>
      </c>
      <c r="O274" s="28" t="s">
        <v>397</v>
      </c>
      <c r="P274" s="28" t="s">
        <v>2542</v>
      </c>
      <c r="Q274" t="s">
        <v>32195</v>
      </c>
      <c r="R274" s="35" t="s">
        <v>414</v>
      </c>
      <c r="S274" s="31" t="s">
        <v>152</v>
      </c>
      <c r="T274" s="18" t="s">
        <v>2084</v>
      </c>
      <c r="U274" s="19">
        <v>1149656</v>
      </c>
      <c r="V274" s="18">
        <v>7</v>
      </c>
      <c r="W274" s="18">
        <v>1</v>
      </c>
      <c r="X274" s="18">
        <v>0.247</v>
      </c>
      <c r="Y274" s="20"/>
      <c r="Z274" s="20"/>
      <c r="AA274" s="20"/>
      <c r="AB274" s="20"/>
      <c r="AC274" s="18" t="s">
        <v>2543</v>
      </c>
      <c r="AD274" s="18" t="s">
        <v>417</v>
      </c>
      <c r="AE274" s="18" t="s">
        <v>417</v>
      </c>
      <c r="AF274" s="18" t="s">
        <v>417</v>
      </c>
      <c r="AG274" s="18" t="s">
        <v>93</v>
      </c>
      <c r="AH274" s="18" t="s">
        <v>418</v>
      </c>
      <c r="AI274" s="18" t="s">
        <v>419</v>
      </c>
      <c r="AJ274" s="18" t="s">
        <v>420</v>
      </c>
      <c r="AK274" s="18" t="s">
        <v>421</v>
      </c>
      <c r="AL274" s="18"/>
      <c r="AM274" s="18"/>
      <c r="AN274" s="18"/>
      <c r="AO274" s="18"/>
      <c r="AP274" s="76" t="s">
        <v>136</v>
      </c>
    </row>
    <row r="275" spans="1:42" s="15" customFormat="1" ht="13.5" customHeight="1">
      <c r="A275" s="15">
        <f t="shared" si="4"/>
        <v>272</v>
      </c>
      <c r="B275" s="28" t="s">
        <v>2544</v>
      </c>
      <c r="C275" s="28"/>
      <c r="D275" s="29" t="s">
        <v>446</v>
      </c>
      <c r="E275" s="29" t="s">
        <v>211</v>
      </c>
      <c r="F275" s="29"/>
      <c r="G275" s="29" t="s">
        <v>161</v>
      </c>
      <c r="H275" s="31" t="s">
        <v>2545</v>
      </c>
      <c r="I275" s="32"/>
      <c r="J275" s="31"/>
      <c r="K275" s="129"/>
      <c r="L275" s="28" t="s">
        <v>133</v>
      </c>
      <c r="M275" s="28" t="s">
        <v>2546</v>
      </c>
      <c r="N275" s="28" t="s">
        <v>2547</v>
      </c>
      <c r="O275" s="28" t="s">
        <v>2548</v>
      </c>
      <c r="P275" s="28" t="s">
        <v>2549</v>
      </c>
      <c r="Q275" t="s">
        <v>32195</v>
      </c>
      <c r="R275" s="35" t="s">
        <v>414</v>
      </c>
      <c r="S275" s="31" t="s">
        <v>152</v>
      </c>
      <c r="T275" s="18" t="s">
        <v>2550</v>
      </c>
      <c r="U275" s="19">
        <v>1125486</v>
      </c>
      <c r="V275" s="18">
        <v>7</v>
      </c>
      <c r="W275" s="18">
        <v>1</v>
      </c>
      <c r="X275" s="18">
        <v>0.24399999999999999</v>
      </c>
      <c r="Y275" s="20"/>
      <c r="Z275" s="20"/>
      <c r="AA275" s="20"/>
      <c r="AB275" s="20"/>
      <c r="AC275" s="18" t="s">
        <v>417</v>
      </c>
      <c r="AD275" s="18" t="s">
        <v>417</v>
      </c>
      <c r="AE275" s="18" t="s">
        <v>417</v>
      </c>
      <c r="AF275" s="18" t="s">
        <v>417</v>
      </c>
      <c r="AG275" s="18" t="s">
        <v>93</v>
      </c>
      <c r="AH275" s="18" t="s">
        <v>418</v>
      </c>
      <c r="AI275" s="18" t="s">
        <v>419</v>
      </c>
      <c r="AJ275" s="18" t="s">
        <v>420</v>
      </c>
      <c r="AK275" s="18" t="s">
        <v>421</v>
      </c>
      <c r="AL275" s="18"/>
      <c r="AM275" s="18"/>
      <c r="AN275" s="18"/>
      <c r="AO275" s="18"/>
      <c r="AP275" s="76" t="s">
        <v>136</v>
      </c>
    </row>
    <row r="276" spans="1:42" s="15" customFormat="1" ht="13.5" customHeight="1">
      <c r="A276" s="15">
        <f t="shared" si="4"/>
        <v>273</v>
      </c>
      <c r="B276" s="28" t="s">
        <v>2551</v>
      </c>
      <c r="C276" s="28"/>
      <c r="D276" s="29" t="s">
        <v>446</v>
      </c>
      <c r="E276" s="29" t="s">
        <v>211</v>
      </c>
      <c r="F276" s="83" t="s">
        <v>2552</v>
      </c>
      <c r="G276" s="29" t="s">
        <v>138</v>
      </c>
      <c r="H276" s="31" t="s">
        <v>2553</v>
      </c>
      <c r="I276" s="32"/>
      <c r="J276" s="31"/>
      <c r="K276" s="129"/>
      <c r="L276" s="28" t="s">
        <v>133</v>
      </c>
      <c r="M276" s="28" t="s">
        <v>2554</v>
      </c>
      <c r="N276" s="28" t="s">
        <v>2555</v>
      </c>
      <c r="O276" s="28" t="s">
        <v>397</v>
      </c>
      <c r="P276" s="28" t="s">
        <v>2556</v>
      </c>
      <c r="Q276" t="s">
        <v>32195</v>
      </c>
      <c r="R276" s="35" t="s">
        <v>414</v>
      </c>
      <c r="S276" s="31" t="s">
        <v>431</v>
      </c>
      <c r="T276" s="18" t="s">
        <v>1479</v>
      </c>
      <c r="U276" s="19">
        <v>1465890</v>
      </c>
      <c r="V276" s="18">
        <v>10</v>
      </c>
      <c r="W276" s="18">
        <v>1</v>
      </c>
      <c r="X276" s="18">
        <v>0.22020000000000001</v>
      </c>
      <c r="Y276" s="20"/>
      <c r="Z276" s="20"/>
      <c r="AA276" s="20"/>
      <c r="AB276" s="20"/>
      <c r="AC276" s="18" t="s">
        <v>417</v>
      </c>
      <c r="AD276" s="18" t="s">
        <v>417</v>
      </c>
      <c r="AE276" s="18" t="s">
        <v>417</v>
      </c>
      <c r="AF276" s="18" t="s">
        <v>417</v>
      </c>
      <c r="AG276" s="18" t="s">
        <v>93</v>
      </c>
      <c r="AH276" s="18" t="s">
        <v>418</v>
      </c>
      <c r="AI276" s="18" t="s">
        <v>419</v>
      </c>
      <c r="AJ276" s="18" t="s">
        <v>420</v>
      </c>
      <c r="AK276" s="18" t="s">
        <v>421</v>
      </c>
      <c r="AL276" s="18"/>
      <c r="AM276" s="18"/>
      <c r="AN276" s="18"/>
      <c r="AO276" s="18"/>
      <c r="AP276" s="76" t="s">
        <v>136</v>
      </c>
    </row>
    <row r="277" spans="1:42" s="15" customFormat="1" ht="13.5" customHeight="1">
      <c r="A277" s="15">
        <f t="shared" si="4"/>
        <v>274</v>
      </c>
      <c r="B277" s="28" t="s">
        <v>2557</v>
      </c>
      <c r="C277" s="28"/>
      <c r="D277" s="29" t="s">
        <v>446</v>
      </c>
      <c r="E277" s="29" t="s">
        <v>211</v>
      </c>
      <c r="F277" s="29" t="s">
        <v>2558</v>
      </c>
      <c r="G277" s="29" t="s">
        <v>138</v>
      </c>
      <c r="H277" s="31" t="s">
        <v>2559</v>
      </c>
      <c r="I277" s="32"/>
      <c r="J277" s="31"/>
      <c r="K277" s="129"/>
      <c r="L277" s="28" t="s">
        <v>163</v>
      </c>
      <c r="M277" s="28" t="s">
        <v>2560</v>
      </c>
      <c r="N277" s="28" t="s">
        <v>2561</v>
      </c>
      <c r="O277" s="28" t="s">
        <v>397</v>
      </c>
      <c r="P277" s="28" t="s">
        <v>2562</v>
      </c>
      <c r="Q277" t="s">
        <v>32195</v>
      </c>
      <c r="R277" s="35" t="s">
        <v>414</v>
      </c>
      <c r="S277" s="31" t="s">
        <v>152</v>
      </c>
      <c r="T277" s="18" t="s">
        <v>505</v>
      </c>
      <c r="U277" s="19">
        <v>934521</v>
      </c>
      <c r="V277" s="18">
        <v>1</v>
      </c>
      <c r="W277" s="18">
        <v>1</v>
      </c>
      <c r="X277" s="18">
        <v>0.22009999999999999</v>
      </c>
      <c r="Y277" s="20"/>
      <c r="Z277" s="20"/>
      <c r="AA277" s="20"/>
      <c r="AB277" s="20"/>
      <c r="AC277" s="18" t="s">
        <v>2563</v>
      </c>
      <c r="AD277" s="18" t="s">
        <v>2564</v>
      </c>
      <c r="AE277" s="18" t="s">
        <v>417</v>
      </c>
      <c r="AF277" s="18" t="s">
        <v>417</v>
      </c>
      <c r="AG277" s="18" t="s">
        <v>93</v>
      </c>
      <c r="AH277" s="18" t="s">
        <v>418</v>
      </c>
      <c r="AI277" s="18" t="s">
        <v>419</v>
      </c>
      <c r="AJ277" s="18" t="s">
        <v>420</v>
      </c>
      <c r="AK277" s="18" t="s">
        <v>421</v>
      </c>
      <c r="AL277" s="18"/>
      <c r="AM277" s="18"/>
      <c r="AN277" s="18"/>
      <c r="AO277" s="18"/>
      <c r="AP277" s="76" t="s">
        <v>136</v>
      </c>
    </row>
    <row r="278" spans="1:42" s="15" customFormat="1" ht="13.5" customHeight="1">
      <c r="A278" s="15">
        <f t="shared" si="4"/>
        <v>275</v>
      </c>
      <c r="B278" s="28" t="s">
        <v>2565</v>
      </c>
      <c r="C278" s="28"/>
      <c r="D278" s="29" t="s">
        <v>446</v>
      </c>
      <c r="E278" s="29" t="s">
        <v>203</v>
      </c>
      <c r="F278" t="s">
        <v>2566</v>
      </c>
      <c r="G278" s="29" t="s">
        <v>138</v>
      </c>
      <c r="H278" s="31" t="s">
        <v>2567</v>
      </c>
      <c r="I278" s="32">
        <v>911727685</v>
      </c>
      <c r="J278" s="31" t="s">
        <v>2568</v>
      </c>
      <c r="K278" s="129"/>
      <c r="L278" s="28" t="s">
        <v>163</v>
      </c>
      <c r="M278" s="28" t="s">
        <v>2569</v>
      </c>
      <c r="N278" s="28" t="s">
        <v>2570</v>
      </c>
      <c r="O278" s="28" t="s">
        <v>397</v>
      </c>
      <c r="P278" s="28" t="s">
        <v>2571</v>
      </c>
      <c r="Q278" t="s">
        <v>32194</v>
      </c>
      <c r="R278" s="35" t="s">
        <v>414</v>
      </c>
      <c r="S278" s="31" t="s">
        <v>152</v>
      </c>
      <c r="T278" s="18" t="s">
        <v>601</v>
      </c>
      <c r="U278" s="19">
        <v>573729</v>
      </c>
      <c r="V278" s="18">
        <v>11</v>
      </c>
      <c r="W278" s="18">
        <v>2</v>
      </c>
      <c r="X278" s="18">
        <v>0.22009999999999999</v>
      </c>
      <c r="Y278" s="20">
        <v>917477800</v>
      </c>
      <c r="Z278" s="20">
        <v>979723683</v>
      </c>
      <c r="AA278" s="20">
        <v>979163205</v>
      </c>
      <c r="AB278" s="20">
        <v>979710464</v>
      </c>
      <c r="AC278" s="18" t="s">
        <v>2572</v>
      </c>
      <c r="AD278" s="18" t="s">
        <v>2573</v>
      </c>
      <c r="AE278" s="18" t="s">
        <v>2574</v>
      </c>
      <c r="AF278" s="18" t="s">
        <v>417</v>
      </c>
      <c r="AG278" s="18" t="s">
        <v>93</v>
      </c>
      <c r="AH278" s="18" t="s">
        <v>418</v>
      </c>
      <c r="AI278" s="18" t="s">
        <v>419</v>
      </c>
      <c r="AJ278" s="18" t="s">
        <v>420</v>
      </c>
      <c r="AK278" s="18" t="s">
        <v>421</v>
      </c>
      <c r="AL278" s="18" t="s">
        <v>2575</v>
      </c>
      <c r="AM278" s="18" t="s">
        <v>2576</v>
      </c>
      <c r="AN278" s="18" t="s">
        <v>2577</v>
      </c>
      <c r="AO278" s="18"/>
      <c r="AP278" s="76" t="s">
        <v>136</v>
      </c>
    </row>
    <row r="279" spans="1:42" s="15" customFormat="1" ht="14.5" customHeight="1">
      <c r="A279" s="15">
        <f t="shared" si="4"/>
        <v>276</v>
      </c>
      <c r="B279" s="28" t="s">
        <v>2578</v>
      </c>
      <c r="C279" s="28"/>
      <c r="D279" s="29" t="s">
        <v>446</v>
      </c>
      <c r="E279" s="29" t="s">
        <v>211</v>
      </c>
      <c r="F279" t="s">
        <v>2579</v>
      </c>
      <c r="G279" s="29" t="s">
        <v>138</v>
      </c>
      <c r="H279" s="31" t="s">
        <v>2580</v>
      </c>
      <c r="I279" s="32"/>
      <c r="J279" s="31"/>
      <c r="K279" s="129"/>
      <c r="L279" s="28" t="s">
        <v>163</v>
      </c>
      <c r="M279" s="28" t="s">
        <v>2581</v>
      </c>
      <c r="N279" s="28" t="s">
        <v>2582</v>
      </c>
      <c r="O279" s="28" t="s">
        <v>397</v>
      </c>
      <c r="P279" s="28" t="s">
        <v>2583</v>
      </c>
      <c r="Q279" t="s">
        <v>32195</v>
      </c>
      <c r="R279" s="35" t="s">
        <v>414</v>
      </c>
      <c r="S279" s="31" t="s">
        <v>152</v>
      </c>
      <c r="T279" s="18" t="s">
        <v>1602</v>
      </c>
      <c r="U279" s="19">
        <v>459490</v>
      </c>
      <c r="V279" s="18">
        <v>1</v>
      </c>
      <c r="W279" s="18">
        <v>1</v>
      </c>
      <c r="X279" s="18">
        <v>0.21959999999999999</v>
      </c>
      <c r="Y279" s="20"/>
      <c r="Z279" s="20"/>
      <c r="AA279" s="20"/>
      <c r="AB279" s="20"/>
      <c r="AC279" s="18" t="s">
        <v>2584</v>
      </c>
      <c r="AD279" s="18" t="s">
        <v>2585</v>
      </c>
      <c r="AE279" s="18" t="s">
        <v>2586</v>
      </c>
      <c r="AF279" s="18" t="s">
        <v>2587</v>
      </c>
      <c r="AG279" s="18" t="s">
        <v>93</v>
      </c>
      <c r="AH279" s="18" t="s">
        <v>418</v>
      </c>
      <c r="AI279" s="18" t="s">
        <v>419</v>
      </c>
      <c r="AJ279" s="18" t="s">
        <v>420</v>
      </c>
      <c r="AK279" s="18" t="s">
        <v>421</v>
      </c>
      <c r="AL279" s="18"/>
      <c r="AM279" s="18"/>
      <c r="AN279" s="18"/>
      <c r="AO279" s="18"/>
      <c r="AP279" s="76" t="s">
        <v>136</v>
      </c>
    </row>
    <row r="280" spans="1:42" s="15" customFormat="1" ht="13.5" customHeight="1">
      <c r="A280" s="15">
        <f t="shared" si="4"/>
        <v>277</v>
      </c>
      <c r="B280" s="28" t="s">
        <v>2588</v>
      </c>
      <c r="C280" s="28"/>
      <c r="D280" s="29" t="s">
        <v>446</v>
      </c>
      <c r="E280" s="29" t="s">
        <v>211</v>
      </c>
      <c r="F280" s="29"/>
      <c r="G280" s="29" t="s">
        <v>161</v>
      </c>
      <c r="H280" s="31" t="s">
        <v>2589</v>
      </c>
      <c r="I280" s="32">
        <v>938891225</v>
      </c>
      <c r="J280" s="31"/>
      <c r="K280" s="129"/>
      <c r="L280" s="28" t="s">
        <v>133</v>
      </c>
      <c r="M280" s="28" t="s">
        <v>2590</v>
      </c>
      <c r="N280" s="28" t="s">
        <v>2591</v>
      </c>
      <c r="O280" s="28" t="s">
        <v>397</v>
      </c>
      <c r="P280" s="28" t="s">
        <v>2592</v>
      </c>
      <c r="Q280" t="s">
        <v>32195</v>
      </c>
      <c r="R280" s="35" t="s">
        <v>414</v>
      </c>
      <c r="S280" s="31" t="s">
        <v>431</v>
      </c>
      <c r="T280" s="18" t="s">
        <v>2593</v>
      </c>
      <c r="U280" s="19">
        <v>1149236</v>
      </c>
      <c r="V280" s="18">
        <v>4</v>
      </c>
      <c r="W280" s="18">
        <v>1</v>
      </c>
      <c r="X280" s="18">
        <v>0.2177</v>
      </c>
      <c r="Y280" s="20"/>
      <c r="Z280" s="20"/>
      <c r="AA280" s="20"/>
      <c r="AB280" s="20"/>
      <c r="AC280" s="18" t="s">
        <v>2594</v>
      </c>
      <c r="AD280" s="18" t="s">
        <v>2595</v>
      </c>
      <c r="AE280" s="18" t="s">
        <v>2596</v>
      </c>
      <c r="AF280" s="18" t="s">
        <v>417</v>
      </c>
      <c r="AG280" s="18" t="s">
        <v>93</v>
      </c>
      <c r="AH280" s="18" t="s">
        <v>418</v>
      </c>
      <c r="AI280" s="18" t="s">
        <v>419</v>
      </c>
      <c r="AJ280" s="18" t="s">
        <v>420</v>
      </c>
      <c r="AK280" s="18" t="s">
        <v>421</v>
      </c>
      <c r="AL280" s="18"/>
      <c r="AM280" s="18"/>
      <c r="AN280" s="18"/>
      <c r="AO280" s="18"/>
      <c r="AP280" s="76" t="s">
        <v>136</v>
      </c>
    </row>
    <row r="281" spans="1:42" s="15" customFormat="1" ht="13.5" customHeight="1">
      <c r="A281" s="15">
        <f t="shared" si="4"/>
        <v>278</v>
      </c>
      <c r="B281" s="28" t="s">
        <v>2597</v>
      </c>
      <c r="C281" s="28"/>
      <c r="D281" s="29" t="s">
        <v>446</v>
      </c>
      <c r="E281" s="29" t="s">
        <v>211</v>
      </c>
      <c r="F281" s="29"/>
      <c r="G281" t="s">
        <v>161</v>
      </c>
      <c r="H281" s="31" t="s">
        <v>2598</v>
      </c>
      <c r="I281" s="32">
        <v>928699077</v>
      </c>
      <c r="J281" s="31"/>
      <c r="K281" s="129"/>
      <c r="L281" s="28" t="s">
        <v>133</v>
      </c>
      <c r="M281" s="28" t="s">
        <v>2599</v>
      </c>
      <c r="N281" s="28" t="s">
        <v>2600</v>
      </c>
      <c r="O281" s="28" t="s">
        <v>397</v>
      </c>
      <c r="P281" s="28" t="s">
        <v>2601</v>
      </c>
      <c r="Q281" t="s">
        <v>32195</v>
      </c>
      <c r="R281" s="35" t="s">
        <v>430</v>
      </c>
      <c r="S281" s="31" t="s">
        <v>721</v>
      </c>
      <c r="T281" s="18" t="s">
        <v>2602</v>
      </c>
      <c r="U281" s="19">
        <v>1045100</v>
      </c>
      <c r="V281" s="18">
        <v>6</v>
      </c>
      <c r="W281" s="18">
        <v>2</v>
      </c>
      <c r="X281" s="18">
        <v>0.21729999999999999</v>
      </c>
      <c r="Y281" s="20">
        <v>928131513</v>
      </c>
      <c r="Z281" s="20">
        <v>922505285</v>
      </c>
      <c r="AA281" s="20">
        <v>658037586</v>
      </c>
      <c r="AB281" s="20">
        <v>658242119</v>
      </c>
      <c r="AC281" s="18" t="s">
        <v>2603</v>
      </c>
      <c r="AD281" s="18" t="s">
        <v>417</v>
      </c>
      <c r="AE281" s="18" t="s">
        <v>417</v>
      </c>
      <c r="AF281" s="18" t="s">
        <v>417</v>
      </c>
      <c r="AG281" s="18" t="s">
        <v>93</v>
      </c>
      <c r="AH281" s="18" t="s">
        <v>418</v>
      </c>
      <c r="AI281" s="18" t="s">
        <v>419</v>
      </c>
      <c r="AJ281" s="18" t="s">
        <v>420</v>
      </c>
      <c r="AK281" s="18" t="s">
        <v>421</v>
      </c>
      <c r="AL281" s="18"/>
      <c r="AM281" s="18"/>
      <c r="AN281" s="18"/>
      <c r="AO281" s="18"/>
      <c r="AP281" s="76" t="s">
        <v>136</v>
      </c>
    </row>
    <row r="282" spans="1:42" s="15" customFormat="1" ht="13.5" customHeight="1">
      <c r="A282" s="15">
        <f t="shared" si="4"/>
        <v>279</v>
      </c>
      <c r="B282" s="28" t="s">
        <v>2604</v>
      </c>
      <c r="C282" s="28"/>
      <c r="D282" s="29" t="s">
        <v>446</v>
      </c>
      <c r="E282" s="29" t="s">
        <v>211</v>
      </c>
      <c r="F282" s="29"/>
      <c r="G282" t="s">
        <v>161</v>
      </c>
      <c r="H282" s="31" t="s">
        <v>2605</v>
      </c>
      <c r="I282" s="32">
        <v>928787705</v>
      </c>
      <c r="J282" s="31"/>
      <c r="K282" s="129"/>
      <c r="L282" s="28" t="s">
        <v>163</v>
      </c>
      <c r="M282" s="28" t="s">
        <v>2606</v>
      </c>
      <c r="N282" s="28" t="s">
        <v>2607</v>
      </c>
      <c r="O282" s="28" t="s">
        <v>397</v>
      </c>
      <c r="P282" s="28" t="s">
        <v>2608</v>
      </c>
      <c r="Q282" t="s">
        <v>32195</v>
      </c>
      <c r="R282" s="35" t="s">
        <v>414</v>
      </c>
      <c r="S282" s="31" t="s">
        <v>721</v>
      </c>
      <c r="T282" s="18" t="s">
        <v>2609</v>
      </c>
      <c r="U282" s="19">
        <v>357857</v>
      </c>
      <c r="V282" s="18">
        <v>4</v>
      </c>
      <c r="W282" s="18">
        <v>2</v>
      </c>
      <c r="X282" s="18">
        <v>0.21690000000000001</v>
      </c>
      <c r="Y282" s="20"/>
      <c r="Z282" s="20"/>
      <c r="AA282" s="20"/>
      <c r="AB282" s="20"/>
      <c r="AC282" s="18" t="s">
        <v>417</v>
      </c>
      <c r="AD282" s="18" t="s">
        <v>417</v>
      </c>
      <c r="AE282" s="18" t="s">
        <v>417</v>
      </c>
      <c r="AF282" s="18" t="s">
        <v>417</v>
      </c>
      <c r="AG282" s="18" t="s">
        <v>93</v>
      </c>
      <c r="AH282" s="18" t="s">
        <v>418</v>
      </c>
      <c r="AI282" s="18" t="s">
        <v>419</v>
      </c>
      <c r="AJ282" s="18" t="s">
        <v>420</v>
      </c>
      <c r="AK282" s="18" t="s">
        <v>421</v>
      </c>
      <c r="AL282" s="18"/>
      <c r="AM282" s="18"/>
      <c r="AN282" s="18"/>
      <c r="AO282" s="18"/>
      <c r="AP282" s="76" t="s">
        <v>136</v>
      </c>
    </row>
    <row r="283" spans="1:42" s="15" customFormat="1" ht="13.5" customHeight="1">
      <c r="A283" s="15">
        <f t="shared" si="4"/>
        <v>280</v>
      </c>
      <c r="B283" s="28" t="s">
        <v>2610</v>
      </c>
      <c r="C283" s="28"/>
      <c r="D283" s="29" t="s">
        <v>446</v>
      </c>
      <c r="E283" s="29" t="s">
        <v>211</v>
      </c>
      <c r="F283" s="29"/>
      <c r="G283" s="29" t="s">
        <v>161</v>
      </c>
      <c r="H283" s="31" t="s">
        <v>2611</v>
      </c>
      <c r="I283" s="32">
        <v>946216311</v>
      </c>
      <c r="J283" s="31" t="s">
        <v>2612</v>
      </c>
      <c r="K283" s="129"/>
      <c r="L283" s="28" t="s">
        <v>133</v>
      </c>
      <c r="M283" s="28" t="s">
        <v>2613</v>
      </c>
      <c r="N283" s="28" t="s">
        <v>2614</v>
      </c>
      <c r="O283" s="28" t="s">
        <v>397</v>
      </c>
      <c r="P283" s="28" t="s">
        <v>2615</v>
      </c>
      <c r="Q283" t="s">
        <v>32195</v>
      </c>
      <c r="R283" s="35" t="s">
        <v>414</v>
      </c>
      <c r="S283" s="31" t="s">
        <v>1245</v>
      </c>
      <c r="T283" s="18" t="s">
        <v>2616</v>
      </c>
      <c r="U283" s="19">
        <v>1408462</v>
      </c>
      <c r="V283" s="18">
        <v>4</v>
      </c>
      <c r="W283" s="18">
        <v>2</v>
      </c>
      <c r="X283" s="18">
        <v>0.21629999999999999</v>
      </c>
      <c r="Y283" s="20">
        <v>946215950</v>
      </c>
      <c r="Z283" s="20"/>
      <c r="AA283" s="20"/>
      <c r="AB283" s="20"/>
      <c r="AC283" s="18" t="s">
        <v>2617</v>
      </c>
      <c r="AD283" s="18" t="s">
        <v>417</v>
      </c>
      <c r="AE283" s="18" t="s">
        <v>417</v>
      </c>
      <c r="AF283" s="18" t="s">
        <v>417</v>
      </c>
      <c r="AG283" s="18" t="s">
        <v>93</v>
      </c>
      <c r="AH283" s="18" t="s">
        <v>418</v>
      </c>
      <c r="AI283" s="18" t="s">
        <v>419</v>
      </c>
      <c r="AJ283" s="18" t="s">
        <v>420</v>
      </c>
      <c r="AK283" s="18" t="s">
        <v>421</v>
      </c>
      <c r="AL283" s="18"/>
      <c r="AM283" s="18"/>
      <c r="AN283" s="18"/>
      <c r="AO283" s="18"/>
      <c r="AP283" s="76" t="s">
        <v>136</v>
      </c>
    </row>
    <row r="284" spans="1:42" s="15" customFormat="1" ht="13.5" customHeight="1">
      <c r="A284" s="15">
        <f t="shared" si="4"/>
        <v>281</v>
      </c>
      <c r="B284" s="28" t="s">
        <v>2618</v>
      </c>
      <c r="C284" s="28"/>
      <c r="D284" s="29" t="s">
        <v>446</v>
      </c>
      <c r="E284" s="29" t="s">
        <v>211</v>
      </c>
      <c r="F284" s="83" t="s">
        <v>2619</v>
      </c>
      <c r="G284" s="29" t="s">
        <v>138</v>
      </c>
      <c r="H284" s="31" t="s">
        <v>2620</v>
      </c>
      <c r="I284" s="32">
        <v>915437347</v>
      </c>
      <c r="J284" s="31"/>
      <c r="K284" s="129"/>
      <c r="L284" s="27" t="s">
        <v>147</v>
      </c>
      <c r="M284" s="28" t="s">
        <v>2621</v>
      </c>
      <c r="N284" s="28" t="s">
        <v>2622</v>
      </c>
      <c r="O284" s="28" t="s">
        <v>397</v>
      </c>
      <c r="P284" s="28" t="s">
        <v>2623</v>
      </c>
      <c r="Q284" t="s">
        <v>32195</v>
      </c>
      <c r="R284" s="35" t="s">
        <v>414</v>
      </c>
      <c r="S284" s="31" t="s">
        <v>152</v>
      </c>
      <c r="T284" s="18" t="s">
        <v>2624</v>
      </c>
      <c r="U284" s="19">
        <v>346360</v>
      </c>
      <c r="V284" s="18">
        <v>5</v>
      </c>
      <c r="W284" s="18">
        <v>1</v>
      </c>
      <c r="X284" s="18">
        <v>0.21890000000000001</v>
      </c>
      <c r="Y284" s="20"/>
      <c r="Z284" s="20"/>
      <c r="AA284" s="20"/>
      <c r="AB284" s="20"/>
      <c r="AC284" s="18" t="s">
        <v>2625</v>
      </c>
      <c r="AD284" s="18" t="s">
        <v>417</v>
      </c>
      <c r="AE284" s="18" t="s">
        <v>417</v>
      </c>
      <c r="AF284" s="18" t="s">
        <v>417</v>
      </c>
      <c r="AG284" s="18" t="s">
        <v>93</v>
      </c>
      <c r="AH284" s="18" t="s">
        <v>418</v>
      </c>
      <c r="AI284" s="18" t="s">
        <v>419</v>
      </c>
      <c r="AJ284" s="18" t="s">
        <v>420</v>
      </c>
      <c r="AK284" s="18" t="s">
        <v>421</v>
      </c>
      <c r="AL284" s="18"/>
      <c r="AM284" s="18"/>
      <c r="AN284" s="18"/>
      <c r="AO284" s="18"/>
      <c r="AP284" s="76" t="s">
        <v>136</v>
      </c>
    </row>
    <row r="285" spans="1:42" s="15" customFormat="1" ht="13.5" customHeight="1">
      <c r="A285" s="15">
        <f t="shared" si="4"/>
        <v>282</v>
      </c>
      <c r="B285" s="28" t="s">
        <v>2626</v>
      </c>
      <c r="C285" s="28"/>
      <c r="D285" s="29" t="s">
        <v>446</v>
      </c>
      <c r="E285" s="29" t="s">
        <v>202</v>
      </c>
      <c r="F285" t="s">
        <v>2627</v>
      </c>
      <c r="G285" s="29" t="s">
        <v>138</v>
      </c>
      <c r="H285" s="31" t="s">
        <v>2628</v>
      </c>
      <c r="I285" s="32">
        <v>983294185</v>
      </c>
      <c r="J285" s="31"/>
      <c r="K285" s="129"/>
      <c r="L285" s="28" t="s">
        <v>163</v>
      </c>
      <c r="M285" s="28" t="s">
        <v>2629</v>
      </c>
      <c r="N285" s="28" t="s">
        <v>589</v>
      </c>
      <c r="O285" s="28" t="s">
        <v>397</v>
      </c>
      <c r="P285" s="28" t="s">
        <v>2630</v>
      </c>
      <c r="Q285" t="s">
        <v>32194</v>
      </c>
      <c r="R285" s="35" t="s">
        <v>414</v>
      </c>
      <c r="S285" s="31" t="s">
        <v>2631</v>
      </c>
      <c r="T285" s="18" t="s">
        <v>2632</v>
      </c>
      <c r="U285" s="19">
        <v>534797</v>
      </c>
      <c r="V285" s="18">
        <v>6</v>
      </c>
      <c r="W285" s="18">
        <v>2</v>
      </c>
      <c r="X285" s="18">
        <v>0.21879999999999999</v>
      </c>
      <c r="Y285" s="20">
        <v>983263433</v>
      </c>
      <c r="Z285" s="20">
        <v>983252702</v>
      </c>
      <c r="AA285" s="20"/>
      <c r="AB285" s="20"/>
      <c r="AC285" s="18" t="s">
        <v>2633</v>
      </c>
      <c r="AD285" s="18" t="s">
        <v>417</v>
      </c>
      <c r="AE285" s="18" t="s">
        <v>417</v>
      </c>
      <c r="AF285" s="18" t="s">
        <v>417</v>
      </c>
      <c r="AG285" s="18" t="s">
        <v>93</v>
      </c>
      <c r="AH285" s="18" t="s">
        <v>418</v>
      </c>
      <c r="AI285" s="18" t="s">
        <v>419</v>
      </c>
      <c r="AJ285" s="18" t="s">
        <v>420</v>
      </c>
      <c r="AK285" s="18" t="s">
        <v>421</v>
      </c>
      <c r="AL285" s="18"/>
      <c r="AM285" s="18"/>
      <c r="AN285" s="18"/>
      <c r="AO285" s="18"/>
      <c r="AP285" s="76" t="s">
        <v>136</v>
      </c>
    </row>
    <row r="286" spans="1:42" s="15" customFormat="1" ht="14.15" customHeight="1">
      <c r="A286" s="15">
        <f t="shared" si="4"/>
        <v>283</v>
      </c>
      <c r="B286" s="28" t="s">
        <v>2634</v>
      </c>
      <c r="C286" s="28"/>
      <c r="D286" s="29" t="s">
        <v>446</v>
      </c>
      <c r="E286" s="29" t="s">
        <v>211</v>
      </c>
      <c r="F286" s="29" t="s">
        <v>2558</v>
      </c>
      <c r="G286" s="29" t="s">
        <v>138</v>
      </c>
      <c r="H286" s="31" t="s">
        <v>2635</v>
      </c>
      <c r="I286" s="32"/>
      <c r="J286" s="31"/>
      <c r="K286" s="129"/>
      <c r="L286" s="28" t="s">
        <v>163</v>
      </c>
      <c r="M286" s="28" t="s">
        <v>2636</v>
      </c>
      <c r="N286" s="28" t="s">
        <v>589</v>
      </c>
      <c r="O286" s="28" t="s">
        <v>397</v>
      </c>
      <c r="P286" s="28" t="s">
        <v>2637</v>
      </c>
      <c r="Q286" t="s">
        <v>32195</v>
      </c>
      <c r="R286" s="35" t="s">
        <v>414</v>
      </c>
      <c r="S286" s="31" t="s">
        <v>152</v>
      </c>
      <c r="T286" s="18" t="s">
        <v>2638</v>
      </c>
      <c r="U286" s="19">
        <v>911832</v>
      </c>
      <c r="V286" s="18">
        <v>7</v>
      </c>
      <c r="W286" s="18">
        <v>2</v>
      </c>
      <c r="X286" s="18">
        <v>0.21879999999999999</v>
      </c>
      <c r="Y286" s="20"/>
      <c r="Z286" s="20"/>
      <c r="AA286" s="20"/>
      <c r="AB286" s="20"/>
      <c r="AC286" s="18" t="s">
        <v>417</v>
      </c>
      <c r="AD286" s="18" t="s">
        <v>417</v>
      </c>
      <c r="AE286" s="18" t="s">
        <v>417</v>
      </c>
      <c r="AF286" s="18" t="s">
        <v>417</v>
      </c>
      <c r="AG286" s="18" t="s">
        <v>93</v>
      </c>
      <c r="AH286" s="18" t="s">
        <v>418</v>
      </c>
      <c r="AI286" s="18" t="s">
        <v>419</v>
      </c>
      <c r="AJ286" s="18" t="s">
        <v>420</v>
      </c>
      <c r="AK286" s="18" t="s">
        <v>421</v>
      </c>
      <c r="AL286" s="18"/>
      <c r="AM286" s="18"/>
      <c r="AN286" s="18"/>
      <c r="AO286" s="18"/>
      <c r="AP286" s="76" t="s">
        <v>136</v>
      </c>
    </row>
    <row r="287" spans="1:42" s="15" customFormat="1" ht="13.5" customHeight="1">
      <c r="A287" s="15">
        <f t="shared" si="4"/>
        <v>284</v>
      </c>
      <c r="B287" s="28" t="s">
        <v>2639</v>
      </c>
      <c r="C287" s="28"/>
      <c r="D287" s="29" t="s">
        <v>446</v>
      </c>
      <c r="E287" s="29" t="s">
        <v>211</v>
      </c>
      <c r="F287" s="29" t="s">
        <v>2558</v>
      </c>
      <c r="G287" s="29" t="s">
        <v>138</v>
      </c>
      <c r="H287" s="31" t="s">
        <v>2640</v>
      </c>
      <c r="I287" s="32">
        <v>916371881</v>
      </c>
      <c r="J287" s="31"/>
      <c r="K287" s="129"/>
      <c r="L287" s="28" t="s">
        <v>163</v>
      </c>
      <c r="M287" s="28" t="s">
        <v>2641</v>
      </c>
      <c r="N287" s="28" t="s">
        <v>589</v>
      </c>
      <c r="O287" s="28" t="s">
        <v>397</v>
      </c>
      <c r="P287" s="28" t="s">
        <v>2642</v>
      </c>
      <c r="Q287" t="s">
        <v>32195</v>
      </c>
      <c r="R287" s="35" t="s">
        <v>414</v>
      </c>
      <c r="S287" s="31" t="s">
        <v>152</v>
      </c>
      <c r="T287" s="18" t="s">
        <v>2643</v>
      </c>
      <c r="U287" s="19">
        <v>976632</v>
      </c>
      <c r="V287" s="18">
        <v>8</v>
      </c>
      <c r="W287" s="18">
        <v>1</v>
      </c>
      <c r="X287" s="18">
        <v>0.21879999999999999</v>
      </c>
      <c r="Y287" s="20"/>
      <c r="Z287" s="20"/>
      <c r="AA287" s="20"/>
      <c r="AB287" s="20"/>
      <c r="AC287" s="18" t="s">
        <v>2644</v>
      </c>
      <c r="AD287" s="18" t="s">
        <v>2645</v>
      </c>
      <c r="AE287" s="18" t="s">
        <v>417</v>
      </c>
      <c r="AF287" s="18" t="s">
        <v>417</v>
      </c>
      <c r="AG287" s="18" t="s">
        <v>93</v>
      </c>
      <c r="AH287" s="18" t="s">
        <v>418</v>
      </c>
      <c r="AI287" s="18" t="s">
        <v>419</v>
      </c>
      <c r="AJ287" s="18" t="s">
        <v>420</v>
      </c>
      <c r="AK287" s="18" t="s">
        <v>421</v>
      </c>
      <c r="AL287" s="18"/>
      <c r="AM287" s="18"/>
      <c r="AN287" s="18"/>
      <c r="AO287" s="18"/>
      <c r="AP287" s="76" t="s">
        <v>136</v>
      </c>
    </row>
    <row r="288" spans="1:42" s="15" customFormat="1" ht="13.5" customHeight="1">
      <c r="A288" s="15">
        <f t="shared" si="4"/>
        <v>285</v>
      </c>
      <c r="B288" s="28" t="s">
        <v>2646</v>
      </c>
      <c r="C288" s="28"/>
      <c r="D288" s="29" t="s">
        <v>446</v>
      </c>
      <c r="E288" s="29" t="s">
        <v>204</v>
      </c>
      <c r="F288" s="120" t="s">
        <v>32160</v>
      </c>
      <c r="G288" s="29" t="s">
        <v>138</v>
      </c>
      <c r="H288" s="31" t="s">
        <v>2647</v>
      </c>
      <c r="I288" s="32">
        <v>917991830</v>
      </c>
      <c r="J288" s="31"/>
      <c r="K288" s="129"/>
      <c r="L288" s="28" t="s">
        <v>133</v>
      </c>
      <c r="M288" s="28" t="s">
        <v>2648</v>
      </c>
      <c r="N288" s="28" t="s">
        <v>2649</v>
      </c>
      <c r="O288" s="28" t="s">
        <v>397</v>
      </c>
      <c r="P288" s="28" t="s">
        <v>2650</v>
      </c>
      <c r="Q288" t="s">
        <v>32195</v>
      </c>
      <c r="R288" s="35" t="s">
        <v>414</v>
      </c>
      <c r="S288" s="31" t="s">
        <v>152</v>
      </c>
      <c r="T288" s="18" t="s">
        <v>1915</v>
      </c>
      <c r="U288" s="19">
        <v>1487472</v>
      </c>
      <c r="V288" s="18">
        <v>20</v>
      </c>
      <c r="W288" s="18">
        <v>1</v>
      </c>
      <c r="X288" s="18">
        <v>0.21870000000000001</v>
      </c>
      <c r="Y288" s="20">
        <v>913520337</v>
      </c>
      <c r="Z288" s="20">
        <v>911706597</v>
      </c>
      <c r="AA288" s="20">
        <v>934486166</v>
      </c>
      <c r="AB288" s="20">
        <v>981100055</v>
      </c>
      <c r="AC288" s="18" t="s">
        <v>986</v>
      </c>
      <c r="AD288" s="18" t="s">
        <v>2651</v>
      </c>
      <c r="AE288" s="18" t="s">
        <v>2652</v>
      </c>
      <c r="AF288" s="18" t="s">
        <v>417</v>
      </c>
      <c r="AG288" s="18" t="s">
        <v>93</v>
      </c>
      <c r="AH288" s="18" t="s">
        <v>418</v>
      </c>
      <c r="AI288" s="18" t="s">
        <v>419</v>
      </c>
      <c r="AJ288" s="18" t="s">
        <v>420</v>
      </c>
      <c r="AK288" s="18" t="s">
        <v>421</v>
      </c>
      <c r="AL288" s="18"/>
      <c r="AM288" s="18"/>
      <c r="AN288" s="18"/>
      <c r="AO288" s="18"/>
      <c r="AP288" s="76" t="s">
        <v>136</v>
      </c>
    </row>
    <row r="289" spans="1:42" s="15" customFormat="1" ht="13.5" customHeight="1">
      <c r="A289" s="15">
        <f t="shared" si="4"/>
        <v>286</v>
      </c>
      <c r="B289" s="28" t="s">
        <v>2653</v>
      </c>
      <c r="C289" s="28"/>
      <c r="D289" s="29" t="s">
        <v>446</v>
      </c>
      <c r="E289" s="29" t="s">
        <v>211</v>
      </c>
      <c r="F289" s="29" t="s">
        <v>2558</v>
      </c>
      <c r="G289" s="29" t="s">
        <v>138</v>
      </c>
      <c r="H289" s="31" t="s">
        <v>2654</v>
      </c>
      <c r="I289" s="32"/>
      <c r="J289" s="31"/>
      <c r="K289" s="129"/>
      <c r="L289" s="28" t="s">
        <v>133</v>
      </c>
      <c r="M289" s="28" t="s">
        <v>2655</v>
      </c>
      <c r="N289" s="28" t="s">
        <v>2656</v>
      </c>
      <c r="O289" s="28" t="s">
        <v>397</v>
      </c>
      <c r="P289" s="28" t="s">
        <v>2657</v>
      </c>
      <c r="Q289" t="s">
        <v>32195</v>
      </c>
      <c r="R289" s="35" t="s">
        <v>414</v>
      </c>
      <c r="S289" s="31" t="s">
        <v>152</v>
      </c>
      <c r="T289" s="18" t="s">
        <v>1894</v>
      </c>
      <c r="U289" s="19">
        <v>371734</v>
      </c>
      <c r="V289" s="18">
        <v>1</v>
      </c>
      <c r="W289" s="18">
        <v>1</v>
      </c>
      <c r="X289" s="18">
        <v>0.2162</v>
      </c>
      <c r="Y289" s="20"/>
      <c r="Z289" s="20"/>
      <c r="AA289" s="20"/>
      <c r="AB289" s="20"/>
      <c r="AC289" s="18" t="s">
        <v>417</v>
      </c>
      <c r="AD289" s="18" t="s">
        <v>417</v>
      </c>
      <c r="AE289" s="18" t="s">
        <v>417</v>
      </c>
      <c r="AF289" s="18" t="s">
        <v>417</v>
      </c>
      <c r="AG289" s="18" t="s">
        <v>93</v>
      </c>
      <c r="AH289" s="18" t="s">
        <v>418</v>
      </c>
      <c r="AI289" s="18" t="s">
        <v>419</v>
      </c>
      <c r="AJ289" s="18" t="s">
        <v>420</v>
      </c>
      <c r="AK289" s="18" t="s">
        <v>421</v>
      </c>
      <c r="AL289" s="18"/>
      <c r="AM289" s="18"/>
      <c r="AN289" s="18"/>
      <c r="AO289" s="18"/>
      <c r="AP289" s="76" t="s">
        <v>136</v>
      </c>
    </row>
    <row r="290" spans="1:42" s="15" customFormat="1" ht="13.5" customHeight="1">
      <c r="A290" s="15">
        <f t="shared" si="4"/>
        <v>287</v>
      </c>
      <c r="B290" s="28" t="s">
        <v>2658</v>
      </c>
      <c r="C290" s="28"/>
      <c r="D290" s="29" t="s">
        <v>446</v>
      </c>
      <c r="E290" s="29" t="s">
        <v>211</v>
      </c>
      <c r="F290" s="29" t="s">
        <v>2558</v>
      </c>
      <c r="G290" s="29" t="s">
        <v>138</v>
      </c>
      <c r="H290" s="31" t="s">
        <v>2659</v>
      </c>
      <c r="I290" s="32"/>
      <c r="J290" s="31"/>
      <c r="K290" s="129"/>
      <c r="L290" s="28" t="s">
        <v>133</v>
      </c>
      <c r="M290" s="28" t="s">
        <v>2660</v>
      </c>
      <c r="N290" s="28" t="s">
        <v>2661</v>
      </c>
      <c r="O290" s="28" t="s">
        <v>397</v>
      </c>
      <c r="P290" s="28" t="s">
        <v>2662</v>
      </c>
      <c r="Q290" t="s">
        <v>32195</v>
      </c>
      <c r="R290" s="35" t="s">
        <v>414</v>
      </c>
      <c r="S290" s="31" t="s">
        <v>431</v>
      </c>
      <c r="T290" s="18" t="s">
        <v>2663</v>
      </c>
      <c r="U290" s="19">
        <v>459619</v>
      </c>
      <c r="V290" s="18">
        <v>1</v>
      </c>
      <c r="W290" s="18">
        <v>1</v>
      </c>
      <c r="X290" s="18">
        <v>0.21510000000000001</v>
      </c>
      <c r="Y290" s="20"/>
      <c r="Z290" s="20"/>
      <c r="AA290" s="20"/>
      <c r="AB290" s="20"/>
      <c r="AC290" s="18" t="s">
        <v>417</v>
      </c>
      <c r="AD290" s="18" t="s">
        <v>417</v>
      </c>
      <c r="AE290" s="18" t="s">
        <v>417</v>
      </c>
      <c r="AF290" s="18" t="s">
        <v>417</v>
      </c>
      <c r="AG290" s="18" t="s">
        <v>93</v>
      </c>
      <c r="AH290" s="18" t="s">
        <v>418</v>
      </c>
      <c r="AI290" s="18" t="s">
        <v>419</v>
      </c>
      <c r="AJ290" s="18" t="s">
        <v>420</v>
      </c>
      <c r="AK290" s="18" t="s">
        <v>421</v>
      </c>
      <c r="AL290" s="18"/>
      <c r="AM290" s="18"/>
      <c r="AN290" s="18"/>
      <c r="AO290" s="18"/>
      <c r="AP290" s="76" t="s">
        <v>136</v>
      </c>
    </row>
    <row r="291" spans="1:42" s="15" customFormat="1" ht="13.5" customHeight="1">
      <c r="A291" s="15">
        <f t="shared" si="4"/>
        <v>288</v>
      </c>
      <c r="B291" s="28" t="s">
        <v>2664</v>
      </c>
      <c r="C291" s="28"/>
      <c r="D291" s="29" t="s">
        <v>446</v>
      </c>
      <c r="E291" s="29" t="s">
        <v>211</v>
      </c>
      <c r="F291" s="29" t="s">
        <v>2558</v>
      </c>
      <c r="G291" s="29" t="s">
        <v>138</v>
      </c>
      <c r="H291" s="31" t="s">
        <v>2665</v>
      </c>
      <c r="I291" s="32">
        <v>935753011</v>
      </c>
      <c r="J291" s="31"/>
      <c r="K291" s="129"/>
      <c r="L291" s="28" t="s">
        <v>133</v>
      </c>
      <c r="M291" s="28" t="s">
        <v>2666</v>
      </c>
      <c r="N291" s="28" t="s">
        <v>2667</v>
      </c>
      <c r="O291" s="28" t="s">
        <v>397</v>
      </c>
      <c r="P291" s="28" t="s">
        <v>2668</v>
      </c>
      <c r="Q291" t="s">
        <v>32195</v>
      </c>
      <c r="R291" s="35" t="s">
        <v>414</v>
      </c>
      <c r="S291" s="31" t="s">
        <v>431</v>
      </c>
      <c r="T291" s="18" t="s">
        <v>2669</v>
      </c>
      <c r="U291" s="19">
        <v>613754</v>
      </c>
      <c r="V291" s="18">
        <v>5</v>
      </c>
      <c r="W291" s="18">
        <v>1</v>
      </c>
      <c r="X291" s="18">
        <v>0.21460000000000001</v>
      </c>
      <c r="Y291" s="20"/>
      <c r="Z291" s="20"/>
      <c r="AA291" s="20"/>
      <c r="AB291" s="20"/>
      <c r="AC291" s="18" t="s">
        <v>417</v>
      </c>
      <c r="AD291" s="18" t="s">
        <v>417</v>
      </c>
      <c r="AE291" s="18" t="s">
        <v>417</v>
      </c>
      <c r="AF291" s="18" t="s">
        <v>417</v>
      </c>
      <c r="AG291" s="18" t="s">
        <v>93</v>
      </c>
      <c r="AH291" s="18" t="s">
        <v>418</v>
      </c>
      <c r="AI291" s="18" t="s">
        <v>419</v>
      </c>
      <c r="AJ291" s="18" t="s">
        <v>420</v>
      </c>
      <c r="AK291" s="18" t="s">
        <v>421</v>
      </c>
      <c r="AL291" s="18"/>
      <c r="AM291" s="18"/>
      <c r="AN291" s="18"/>
      <c r="AO291" s="18"/>
      <c r="AP291" s="76" t="s">
        <v>136</v>
      </c>
    </row>
    <row r="292" spans="1:42" s="15" customFormat="1" ht="13.5" customHeight="1">
      <c r="A292" s="15">
        <f t="shared" si="4"/>
        <v>289</v>
      </c>
      <c r="B292" s="28" t="s">
        <v>2670</v>
      </c>
      <c r="C292" s="28"/>
      <c r="D292" s="29" t="s">
        <v>446</v>
      </c>
      <c r="E292" s="29" t="s">
        <v>211</v>
      </c>
      <c r="F292" s="29" t="s">
        <v>2671</v>
      </c>
      <c r="G292" s="29" t="s">
        <v>138</v>
      </c>
      <c r="H292" s="31" t="s">
        <v>2672</v>
      </c>
      <c r="I292" s="32"/>
      <c r="J292" s="31"/>
      <c r="K292" s="129"/>
      <c r="L292" s="28" t="s">
        <v>133</v>
      </c>
      <c r="M292" s="28" t="s">
        <v>2673</v>
      </c>
      <c r="N292" s="28" t="s">
        <v>2674</v>
      </c>
      <c r="O292" s="28" t="s">
        <v>397</v>
      </c>
      <c r="P292" s="28" t="s">
        <v>2675</v>
      </c>
      <c r="Q292" t="s">
        <v>32195</v>
      </c>
      <c r="R292" s="35" t="s">
        <v>414</v>
      </c>
      <c r="S292" s="31" t="s">
        <v>152</v>
      </c>
      <c r="T292" s="18" t="s">
        <v>1758</v>
      </c>
      <c r="U292" s="19">
        <v>7281958</v>
      </c>
      <c r="V292" s="18">
        <v>15</v>
      </c>
      <c r="W292" s="18">
        <v>1</v>
      </c>
      <c r="X292" s="18">
        <v>0.21429999999999999</v>
      </c>
      <c r="Y292" s="20"/>
      <c r="Z292" s="20"/>
      <c r="AA292" s="20"/>
      <c r="AB292" s="20"/>
      <c r="AC292" s="18" t="s">
        <v>2676</v>
      </c>
      <c r="AD292" s="18" t="s">
        <v>417</v>
      </c>
      <c r="AE292" s="18" t="s">
        <v>417</v>
      </c>
      <c r="AF292" s="18" t="s">
        <v>417</v>
      </c>
      <c r="AG292" s="18" t="s">
        <v>93</v>
      </c>
      <c r="AH292" s="18" t="s">
        <v>418</v>
      </c>
      <c r="AI292" s="18" t="s">
        <v>419</v>
      </c>
      <c r="AJ292" s="18" t="s">
        <v>420</v>
      </c>
      <c r="AK292" s="18" t="s">
        <v>421</v>
      </c>
      <c r="AL292" s="18"/>
      <c r="AM292" s="18"/>
      <c r="AN292" s="18"/>
      <c r="AO292" s="18"/>
      <c r="AP292" s="76" t="s">
        <v>136</v>
      </c>
    </row>
    <row r="293" spans="1:42" s="15" customFormat="1" ht="13.5" customHeight="1">
      <c r="A293" s="15">
        <f t="shared" si="4"/>
        <v>290</v>
      </c>
      <c r="B293" s="28" t="s">
        <v>2677</v>
      </c>
      <c r="C293" s="28"/>
      <c r="D293" s="29" t="s">
        <v>446</v>
      </c>
      <c r="E293" s="29" t="s">
        <v>6</v>
      </c>
      <c r="F293" s="29"/>
      <c r="G293" s="29" t="s">
        <v>138</v>
      </c>
      <c r="H293" s="31" t="s">
        <v>2678</v>
      </c>
      <c r="I293" s="32">
        <v>972250306</v>
      </c>
      <c r="J293" s="31"/>
      <c r="K293" s="129"/>
      <c r="L293" s="28" t="s">
        <v>141</v>
      </c>
      <c r="M293" s="28" t="s">
        <v>2679</v>
      </c>
      <c r="N293" s="28" t="s">
        <v>2680</v>
      </c>
      <c r="O293" s="28" t="s">
        <v>397</v>
      </c>
      <c r="P293" s="28" t="s">
        <v>2681</v>
      </c>
      <c r="Q293" t="s">
        <v>32195</v>
      </c>
      <c r="R293" s="35" t="s">
        <v>414</v>
      </c>
      <c r="S293" s="31" t="s">
        <v>1118</v>
      </c>
      <c r="T293" s="18" t="s">
        <v>2682</v>
      </c>
      <c r="U293" s="19">
        <v>992765</v>
      </c>
      <c r="V293" s="18">
        <v>1</v>
      </c>
      <c r="W293" s="18">
        <v>1</v>
      </c>
      <c r="X293" s="18">
        <v>0.21410000000000001</v>
      </c>
      <c r="Y293" s="20"/>
      <c r="Z293" s="20"/>
      <c r="AA293" s="20"/>
      <c r="AB293" s="20"/>
      <c r="AC293" s="18" t="s">
        <v>2683</v>
      </c>
      <c r="AD293" s="18" t="s">
        <v>417</v>
      </c>
      <c r="AE293" s="18" t="s">
        <v>417</v>
      </c>
      <c r="AF293" s="18" t="s">
        <v>417</v>
      </c>
      <c r="AG293" s="18" t="s">
        <v>93</v>
      </c>
      <c r="AH293" s="18" t="s">
        <v>418</v>
      </c>
      <c r="AI293" s="18" t="s">
        <v>419</v>
      </c>
      <c r="AJ293" s="18" t="s">
        <v>420</v>
      </c>
      <c r="AK293" s="18" t="s">
        <v>421</v>
      </c>
      <c r="AL293" s="18"/>
      <c r="AM293" s="18"/>
      <c r="AN293" s="18"/>
      <c r="AO293" s="18"/>
      <c r="AP293" s="76" t="s">
        <v>136</v>
      </c>
    </row>
    <row r="294" spans="1:42" s="15" customFormat="1" ht="13.5" customHeight="1">
      <c r="A294" s="15">
        <f t="shared" si="4"/>
        <v>291</v>
      </c>
      <c r="B294" s="28" t="s">
        <v>2684</v>
      </c>
      <c r="C294" s="28"/>
      <c r="D294" s="29" t="s">
        <v>446</v>
      </c>
      <c r="E294" s="29" t="s">
        <v>205</v>
      </c>
      <c r="F294" s="29" t="s">
        <v>2685</v>
      </c>
      <c r="G294" s="29" t="s">
        <v>138</v>
      </c>
      <c r="H294" s="31" t="s">
        <v>2686</v>
      </c>
      <c r="I294" s="32">
        <v>918961196</v>
      </c>
      <c r="J294" s="31"/>
      <c r="K294" s="129"/>
      <c r="L294" s="28" t="s">
        <v>163</v>
      </c>
      <c r="M294" s="28" t="s">
        <v>2687</v>
      </c>
      <c r="N294" s="28" t="s">
        <v>2688</v>
      </c>
      <c r="O294" s="28" t="s">
        <v>397</v>
      </c>
      <c r="P294" s="28" t="s">
        <v>2689</v>
      </c>
      <c r="Q294" t="s">
        <v>32194</v>
      </c>
      <c r="R294" s="35" t="s">
        <v>414</v>
      </c>
      <c r="S294" s="31" t="s">
        <v>152</v>
      </c>
      <c r="T294" s="18" t="s">
        <v>2690</v>
      </c>
      <c r="U294" s="19">
        <v>3702075</v>
      </c>
      <c r="V294" s="18">
        <v>11</v>
      </c>
      <c r="W294" s="18">
        <v>1</v>
      </c>
      <c r="X294" s="18">
        <v>0.21390000000000001</v>
      </c>
      <c r="Y294" s="20">
        <v>918906471</v>
      </c>
      <c r="Z294" s="20">
        <v>696602321</v>
      </c>
      <c r="AA294" s="20">
        <v>655591533</v>
      </c>
      <c r="AB294" s="20">
        <v>655591529</v>
      </c>
      <c r="AC294" s="18" t="s">
        <v>417</v>
      </c>
      <c r="AD294" s="18" t="s">
        <v>417</v>
      </c>
      <c r="AE294" s="18" t="s">
        <v>417</v>
      </c>
      <c r="AF294" s="18" t="s">
        <v>417</v>
      </c>
      <c r="AG294" s="18" t="s">
        <v>93</v>
      </c>
      <c r="AH294" s="18" t="s">
        <v>418</v>
      </c>
      <c r="AI294" s="18" t="s">
        <v>419</v>
      </c>
      <c r="AJ294" s="18" t="s">
        <v>420</v>
      </c>
      <c r="AK294" s="18" t="s">
        <v>421</v>
      </c>
      <c r="AL294" s="18"/>
      <c r="AM294" s="18"/>
      <c r="AN294" s="18"/>
      <c r="AO294" s="18"/>
      <c r="AP294" s="76" t="s">
        <v>136</v>
      </c>
    </row>
    <row r="295" spans="1:42" s="15" customFormat="1" ht="13.5" customHeight="1">
      <c r="A295" s="15">
        <f t="shared" si="4"/>
        <v>292</v>
      </c>
      <c r="B295" s="28" t="s">
        <v>2691</v>
      </c>
      <c r="C295" s="28"/>
      <c r="D295" s="29" t="s">
        <v>446</v>
      </c>
      <c r="E295" s="29" t="s">
        <v>6</v>
      </c>
      <c r="F295" s="29"/>
      <c r="G295" s="29" t="s">
        <v>138</v>
      </c>
      <c r="H295" s="31" t="s">
        <v>2692</v>
      </c>
      <c r="I295" s="32">
        <v>948242495</v>
      </c>
      <c r="J295" s="31"/>
      <c r="K295" s="129"/>
      <c r="L295" s="28" t="s">
        <v>141</v>
      </c>
      <c r="M295" s="28" t="s">
        <v>2693</v>
      </c>
      <c r="N295" s="28" t="s">
        <v>2694</v>
      </c>
      <c r="O295" s="28" t="s">
        <v>397</v>
      </c>
      <c r="P295" s="28" t="s">
        <v>2695</v>
      </c>
      <c r="Q295" t="s">
        <v>32195</v>
      </c>
      <c r="R295" s="35" t="s">
        <v>414</v>
      </c>
      <c r="S295" s="31" t="s">
        <v>1019</v>
      </c>
      <c r="T295" s="18" t="s">
        <v>2696</v>
      </c>
      <c r="U295" s="19">
        <v>472385</v>
      </c>
      <c r="V295" s="18">
        <v>3</v>
      </c>
      <c r="W295" s="18">
        <v>1</v>
      </c>
      <c r="X295" s="18">
        <v>0.21360000000000001</v>
      </c>
      <c r="Y295" s="20"/>
      <c r="Z295" s="20"/>
      <c r="AA295" s="20"/>
      <c r="AB295" s="20"/>
      <c r="AC295" s="18" t="s">
        <v>417</v>
      </c>
      <c r="AD295" s="18" t="s">
        <v>417</v>
      </c>
      <c r="AE295" s="18" t="s">
        <v>417</v>
      </c>
      <c r="AF295" s="18" t="s">
        <v>417</v>
      </c>
      <c r="AG295" s="18" t="s">
        <v>93</v>
      </c>
      <c r="AH295" s="18" t="s">
        <v>418</v>
      </c>
      <c r="AI295" s="18" t="s">
        <v>419</v>
      </c>
      <c r="AJ295" s="18" t="s">
        <v>420</v>
      </c>
      <c r="AK295" s="18" t="s">
        <v>421</v>
      </c>
      <c r="AL295" s="18"/>
      <c r="AM295" s="18"/>
      <c r="AN295" s="18"/>
      <c r="AO295" s="18"/>
      <c r="AP295" s="76" t="s">
        <v>136</v>
      </c>
    </row>
    <row r="296" spans="1:42" s="15" customFormat="1" ht="13.5" customHeight="1">
      <c r="A296" s="15">
        <f t="shared" si="4"/>
        <v>293</v>
      </c>
      <c r="B296" s="28" t="s">
        <v>2697</v>
      </c>
      <c r="C296" s="28"/>
      <c r="D296" s="29" t="s">
        <v>446</v>
      </c>
      <c r="E296" s="29" t="s">
        <v>6</v>
      </c>
      <c r="F296" s="29"/>
      <c r="G296" s="29" t="s">
        <v>138</v>
      </c>
      <c r="H296" s="31" t="s">
        <v>2698</v>
      </c>
      <c r="I296" s="32"/>
      <c r="J296" s="31"/>
      <c r="K296" s="129"/>
      <c r="L296" s="28" t="s">
        <v>141</v>
      </c>
      <c r="M296" s="28" t="s">
        <v>2699</v>
      </c>
      <c r="N296" s="28" t="s">
        <v>2700</v>
      </c>
      <c r="O296" s="28" t="s">
        <v>397</v>
      </c>
      <c r="P296" s="28" t="s">
        <v>2701</v>
      </c>
      <c r="Q296" t="s">
        <v>32195</v>
      </c>
      <c r="R296" s="35" t="s">
        <v>414</v>
      </c>
      <c r="S296" s="31" t="s">
        <v>152</v>
      </c>
      <c r="T296" s="18" t="s">
        <v>1715</v>
      </c>
      <c r="U296" s="19">
        <v>509433</v>
      </c>
      <c r="V296" s="18">
        <v>4</v>
      </c>
      <c r="W296" s="18">
        <v>1</v>
      </c>
      <c r="X296" s="18">
        <v>0.21340000000000001</v>
      </c>
      <c r="Y296" s="20"/>
      <c r="Z296" s="20"/>
      <c r="AA296" s="20"/>
      <c r="AB296" s="20"/>
      <c r="AC296" s="18" t="s">
        <v>417</v>
      </c>
      <c r="AD296" s="18" t="s">
        <v>417</v>
      </c>
      <c r="AE296" s="18" t="s">
        <v>417</v>
      </c>
      <c r="AF296" s="18" t="s">
        <v>417</v>
      </c>
      <c r="AG296" s="18" t="s">
        <v>93</v>
      </c>
      <c r="AH296" s="18" t="s">
        <v>418</v>
      </c>
      <c r="AI296" s="18" t="s">
        <v>419</v>
      </c>
      <c r="AJ296" s="18" t="s">
        <v>420</v>
      </c>
      <c r="AK296" s="18" t="s">
        <v>421</v>
      </c>
      <c r="AL296" s="18"/>
      <c r="AM296" s="18"/>
      <c r="AN296" s="18"/>
      <c r="AO296" s="18"/>
      <c r="AP296" s="76" t="s">
        <v>136</v>
      </c>
    </row>
    <row r="297" spans="1:42" s="15" customFormat="1" ht="13.5" customHeight="1">
      <c r="A297" s="15">
        <f t="shared" si="4"/>
        <v>294</v>
      </c>
      <c r="B297" s="28" t="s">
        <v>2702</v>
      </c>
      <c r="C297" s="28"/>
      <c r="D297" s="29" t="s">
        <v>446</v>
      </c>
      <c r="E297" s="29" t="s">
        <v>211</v>
      </c>
      <c r="F297" s="29" t="s">
        <v>2703</v>
      </c>
      <c r="G297" s="29" t="s">
        <v>138</v>
      </c>
      <c r="H297" s="31" t="s">
        <v>2704</v>
      </c>
      <c r="I297" s="32"/>
      <c r="J297" s="31"/>
      <c r="K297" s="129"/>
      <c r="L297" s="28" t="s">
        <v>133</v>
      </c>
      <c r="M297" s="28" t="s">
        <v>2705</v>
      </c>
      <c r="N297" s="28" t="s">
        <v>2706</v>
      </c>
      <c r="O297" s="28" t="s">
        <v>397</v>
      </c>
      <c r="P297" s="28" t="s">
        <v>2707</v>
      </c>
      <c r="Q297" t="s">
        <v>32195</v>
      </c>
      <c r="R297" s="35" t="s">
        <v>414</v>
      </c>
      <c r="S297" s="31" t="s">
        <v>152</v>
      </c>
      <c r="T297" s="18" t="s">
        <v>2708</v>
      </c>
      <c r="U297" s="19">
        <v>366622</v>
      </c>
      <c r="V297" s="18">
        <v>3</v>
      </c>
      <c r="W297" s="18">
        <v>1</v>
      </c>
      <c r="X297" s="18">
        <v>0.21329999999999999</v>
      </c>
      <c r="Y297" s="20"/>
      <c r="Z297" s="20"/>
      <c r="AA297" s="20"/>
      <c r="AB297" s="20"/>
      <c r="AC297" s="18" t="s">
        <v>2709</v>
      </c>
      <c r="AD297" s="18" t="s">
        <v>2710</v>
      </c>
      <c r="AE297" s="18" t="s">
        <v>417</v>
      </c>
      <c r="AF297" s="18" t="s">
        <v>417</v>
      </c>
      <c r="AG297" s="18" t="s">
        <v>93</v>
      </c>
      <c r="AH297" s="18" t="s">
        <v>418</v>
      </c>
      <c r="AI297" s="18" t="s">
        <v>419</v>
      </c>
      <c r="AJ297" s="18" t="s">
        <v>420</v>
      </c>
      <c r="AK297" s="18" t="s">
        <v>421</v>
      </c>
      <c r="AL297" s="18"/>
      <c r="AM297" s="18"/>
      <c r="AN297" s="18"/>
      <c r="AO297" s="18"/>
      <c r="AP297" s="76" t="s">
        <v>136</v>
      </c>
    </row>
    <row r="298" spans="1:42" s="15" customFormat="1" ht="13.5" customHeight="1">
      <c r="A298" s="15">
        <f t="shared" si="4"/>
        <v>295</v>
      </c>
      <c r="B298" s="28" t="s">
        <v>2711</v>
      </c>
      <c r="C298" s="28"/>
      <c r="D298" s="29" t="s">
        <v>446</v>
      </c>
      <c r="E298" s="29" t="s">
        <v>6</v>
      </c>
      <c r="F298" s="29"/>
      <c r="G298" s="29" t="s">
        <v>138</v>
      </c>
      <c r="H298" s="31" t="s">
        <v>2712</v>
      </c>
      <c r="I298" s="32">
        <v>656629873</v>
      </c>
      <c r="J298" s="31"/>
      <c r="K298" s="129"/>
      <c r="L298" s="28" t="s">
        <v>141</v>
      </c>
      <c r="M298" s="28" t="s">
        <v>2713</v>
      </c>
      <c r="N298" s="28" t="s">
        <v>2714</v>
      </c>
      <c r="O298" s="28" t="s">
        <v>397</v>
      </c>
      <c r="P298" s="28" t="s">
        <v>2715</v>
      </c>
      <c r="Q298" t="s">
        <v>32195</v>
      </c>
      <c r="R298" s="35" t="s">
        <v>414</v>
      </c>
      <c r="S298" s="31" t="s">
        <v>431</v>
      </c>
      <c r="T298" s="18" t="s">
        <v>2716</v>
      </c>
      <c r="U298" s="19">
        <v>849549</v>
      </c>
      <c r="V298" s="18">
        <v>1</v>
      </c>
      <c r="W298" s="18">
        <v>2</v>
      </c>
      <c r="X298" s="18">
        <v>0.21249999999999999</v>
      </c>
      <c r="Y298" s="20"/>
      <c r="Z298" s="20"/>
      <c r="AA298" s="20"/>
      <c r="AB298" s="20"/>
      <c r="AC298" s="18" t="s">
        <v>2717</v>
      </c>
      <c r="AD298" s="18" t="s">
        <v>417</v>
      </c>
      <c r="AE298" s="18" t="s">
        <v>417</v>
      </c>
      <c r="AF298" s="18" t="s">
        <v>417</v>
      </c>
      <c r="AG298" s="18" t="s">
        <v>93</v>
      </c>
      <c r="AH298" s="18" t="s">
        <v>418</v>
      </c>
      <c r="AI298" s="18" t="s">
        <v>419</v>
      </c>
      <c r="AJ298" s="18" t="s">
        <v>420</v>
      </c>
      <c r="AK298" s="18" t="s">
        <v>421</v>
      </c>
      <c r="AL298" s="18"/>
      <c r="AM298" s="18"/>
      <c r="AN298" s="18"/>
      <c r="AO298" s="18"/>
      <c r="AP298" s="76" t="s">
        <v>136</v>
      </c>
    </row>
    <row r="299" spans="1:42" s="15" customFormat="1" ht="13.5" customHeight="1">
      <c r="A299" s="15">
        <f t="shared" si="4"/>
        <v>296</v>
      </c>
      <c r="B299" s="28" t="s">
        <v>2718</v>
      </c>
      <c r="C299" s="28"/>
      <c r="D299" s="29" t="s">
        <v>446</v>
      </c>
      <c r="E299" s="29" t="s">
        <v>211</v>
      </c>
      <c r="F299" s="29" t="s">
        <v>2703</v>
      </c>
      <c r="G299" s="29" t="s">
        <v>138</v>
      </c>
      <c r="H299" s="31" t="s">
        <v>2719</v>
      </c>
      <c r="I299" s="32"/>
      <c r="J299" s="31"/>
      <c r="K299" s="129"/>
      <c r="L299" s="28" t="s">
        <v>163</v>
      </c>
      <c r="M299" s="28" t="s">
        <v>2720</v>
      </c>
      <c r="N299" s="28" t="s">
        <v>2721</v>
      </c>
      <c r="O299" s="28" t="s">
        <v>397</v>
      </c>
      <c r="P299" s="28" t="s">
        <v>2722</v>
      </c>
      <c r="Q299" t="s">
        <v>32195</v>
      </c>
      <c r="R299" s="35" t="s">
        <v>414</v>
      </c>
      <c r="S299" s="31" t="s">
        <v>152</v>
      </c>
      <c r="T299" s="18" t="s">
        <v>2441</v>
      </c>
      <c r="U299" s="19">
        <v>964938</v>
      </c>
      <c r="V299" s="18">
        <v>6</v>
      </c>
      <c r="W299" s="18">
        <v>2</v>
      </c>
      <c r="X299" s="18">
        <v>0.21240000000000001</v>
      </c>
      <c r="Y299" s="20"/>
      <c r="Z299" s="20"/>
      <c r="AA299" s="20"/>
      <c r="AB299" s="20"/>
      <c r="AC299" s="18" t="s">
        <v>2723</v>
      </c>
      <c r="AD299" s="18" t="s">
        <v>417</v>
      </c>
      <c r="AE299" s="18" t="s">
        <v>417</v>
      </c>
      <c r="AF299" s="18" t="s">
        <v>417</v>
      </c>
      <c r="AG299" s="18" t="s">
        <v>93</v>
      </c>
      <c r="AH299" s="18" t="s">
        <v>418</v>
      </c>
      <c r="AI299" s="18" t="s">
        <v>419</v>
      </c>
      <c r="AJ299" s="18" t="s">
        <v>420</v>
      </c>
      <c r="AK299" s="18" t="s">
        <v>421</v>
      </c>
      <c r="AL299" s="18"/>
      <c r="AM299" s="18"/>
      <c r="AN299" s="18"/>
      <c r="AO299" s="18"/>
      <c r="AP299" s="76" t="s">
        <v>136</v>
      </c>
    </row>
    <row r="300" spans="1:42" s="15" customFormat="1" ht="13.5" customHeight="1">
      <c r="A300" s="15">
        <f t="shared" si="4"/>
        <v>297</v>
      </c>
      <c r="B300" s="28" t="s">
        <v>2724</v>
      </c>
      <c r="C300" s="28"/>
      <c r="D300" s="29" t="s">
        <v>446</v>
      </c>
      <c r="E300" s="29" t="s">
        <v>203</v>
      </c>
      <c r="F300" s="83" t="s">
        <v>32154</v>
      </c>
      <c r="G300" s="29" t="s">
        <v>138</v>
      </c>
      <c r="H300" s="31" t="s">
        <v>2725</v>
      </c>
      <c r="I300" s="32">
        <v>976979313</v>
      </c>
      <c r="J300" s="31"/>
      <c r="K300" s="129"/>
      <c r="L300" s="28" t="s">
        <v>133</v>
      </c>
      <c r="M300" s="28" t="s">
        <v>2726</v>
      </c>
      <c r="N300" s="28" t="s">
        <v>2727</v>
      </c>
      <c r="O300" s="28" t="s">
        <v>397</v>
      </c>
      <c r="P300" s="28" t="s">
        <v>2728</v>
      </c>
      <c r="Q300" t="s">
        <v>32194</v>
      </c>
      <c r="R300" s="35" t="s">
        <v>414</v>
      </c>
      <c r="S300" s="31" t="s">
        <v>729</v>
      </c>
      <c r="T300" s="18" t="s">
        <v>2729</v>
      </c>
      <c r="U300" s="19">
        <v>361351</v>
      </c>
      <c r="V300" s="18">
        <v>4</v>
      </c>
      <c r="W300" s="18">
        <v>1</v>
      </c>
      <c r="X300" s="18">
        <v>0.21240000000000001</v>
      </c>
      <c r="Y300" s="20">
        <v>654632408</v>
      </c>
      <c r="Z300" s="20"/>
      <c r="AA300" s="20"/>
      <c r="AB300" s="20"/>
      <c r="AC300" s="18" t="s">
        <v>417</v>
      </c>
      <c r="AD300" s="18" t="s">
        <v>417</v>
      </c>
      <c r="AE300" s="18" t="s">
        <v>417</v>
      </c>
      <c r="AF300" s="18" t="s">
        <v>417</v>
      </c>
      <c r="AG300" s="18" t="s">
        <v>93</v>
      </c>
      <c r="AH300" s="18" t="s">
        <v>418</v>
      </c>
      <c r="AI300" s="18" t="s">
        <v>419</v>
      </c>
      <c r="AJ300" s="18" t="s">
        <v>420</v>
      </c>
      <c r="AK300" s="18" t="s">
        <v>421</v>
      </c>
      <c r="AL300" s="18"/>
      <c r="AM300" s="18"/>
      <c r="AN300" s="18"/>
      <c r="AO300" s="18"/>
      <c r="AP300" s="76" t="s">
        <v>136</v>
      </c>
    </row>
    <row r="301" spans="1:42" s="15" customFormat="1" ht="13.5" customHeight="1">
      <c r="A301" s="15">
        <f t="shared" si="4"/>
        <v>298</v>
      </c>
      <c r="B301" s="28" t="s">
        <v>2730</v>
      </c>
      <c r="C301" s="28"/>
      <c r="D301" s="29" t="s">
        <v>446</v>
      </c>
      <c r="E301" s="29" t="s">
        <v>211</v>
      </c>
      <c r="F301" s="29" t="s">
        <v>2731</v>
      </c>
      <c r="G301" s="29" t="s">
        <v>138</v>
      </c>
      <c r="H301" s="31" t="s">
        <v>2732</v>
      </c>
      <c r="I301" s="32">
        <v>932413195</v>
      </c>
      <c r="J301" s="31"/>
      <c r="K301" s="129"/>
      <c r="L301" s="28" t="s">
        <v>163</v>
      </c>
      <c r="M301" s="28" t="s">
        <v>2733</v>
      </c>
      <c r="N301" s="28" t="s">
        <v>2734</v>
      </c>
      <c r="O301" s="28" t="s">
        <v>397</v>
      </c>
      <c r="P301" s="28" t="s">
        <v>2735</v>
      </c>
      <c r="Q301" t="s">
        <v>32195</v>
      </c>
      <c r="R301" s="35" t="s">
        <v>414</v>
      </c>
      <c r="S301" s="31" t="s">
        <v>431</v>
      </c>
      <c r="T301" s="18" t="s">
        <v>941</v>
      </c>
      <c r="U301" s="19">
        <v>1843663</v>
      </c>
      <c r="V301" s="18">
        <v>3</v>
      </c>
      <c r="W301" s="18">
        <v>2</v>
      </c>
      <c r="X301" s="18">
        <v>0.21229999999999999</v>
      </c>
      <c r="Y301" s="20">
        <v>932195153</v>
      </c>
      <c r="Z301" s="20">
        <v>655850199</v>
      </c>
      <c r="AA301" s="20"/>
      <c r="AB301" s="20"/>
      <c r="AC301" s="18" t="s">
        <v>2736</v>
      </c>
      <c r="AD301" s="18" t="s">
        <v>2737</v>
      </c>
      <c r="AE301" s="18" t="s">
        <v>417</v>
      </c>
      <c r="AF301" s="18" t="s">
        <v>417</v>
      </c>
      <c r="AG301" s="18" t="s">
        <v>93</v>
      </c>
      <c r="AH301" s="18" t="s">
        <v>418</v>
      </c>
      <c r="AI301" s="18" t="s">
        <v>419</v>
      </c>
      <c r="AJ301" s="18" t="s">
        <v>420</v>
      </c>
      <c r="AK301" s="18" t="s">
        <v>421</v>
      </c>
      <c r="AL301" s="18"/>
      <c r="AM301" s="18"/>
      <c r="AN301" s="18"/>
      <c r="AO301" s="18"/>
      <c r="AP301" t="s">
        <v>762</v>
      </c>
    </row>
    <row r="302" spans="1:42" s="15" customFormat="1" ht="13.5" customHeight="1">
      <c r="A302" s="15">
        <f t="shared" si="4"/>
        <v>299</v>
      </c>
      <c r="B302" s="28" t="s">
        <v>2738</v>
      </c>
      <c r="C302" s="28"/>
      <c r="D302" s="29" t="s">
        <v>446</v>
      </c>
      <c r="E302" s="29" t="s">
        <v>211</v>
      </c>
      <c r="F302" s="29" t="s">
        <v>2671</v>
      </c>
      <c r="G302" s="29" t="s">
        <v>138</v>
      </c>
      <c r="H302" s="31" t="s">
        <v>2739</v>
      </c>
      <c r="I302" s="32"/>
      <c r="J302" s="31"/>
      <c r="K302" s="129"/>
      <c r="L302" s="28" t="s">
        <v>163</v>
      </c>
      <c r="M302" s="28" t="s">
        <v>2740</v>
      </c>
      <c r="N302" s="28" t="s">
        <v>2741</v>
      </c>
      <c r="O302" s="28" t="s">
        <v>397</v>
      </c>
      <c r="P302" s="28" t="s">
        <v>2742</v>
      </c>
      <c r="Q302" t="s">
        <v>32195</v>
      </c>
      <c r="R302" s="35" t="s">
        <v>414</v>
      </c>
      <c r="S302" s="31" t="s">
        <v>431</v>
      </c>
      <c r="T302" s="18" t="s">
        <v>2743</v>
      </c>
      <c r="U302" s="19">
        <v>959546</v>
      </c>
      <c r="V302" s="18">
        <v>7</v>
      </c>
      <c r="W302" s="18">
        <v>1</v>
      </c>
      <c r="X302" s="18">
        <v>0.2122</v>
      </c>
      <c r="Y302" s="20"/>
      <c r="Z302" s="20"/>
      <c r="AA302" s="20"/>
      <c r="AB302" s="20"/>
      <c r="AC302" s="18" t="s">
        <v>417</v>
      </c>
      <c r="AD302" s="18" t="s">
        <v>417</v>
      </c>
      <c r="AE302" s="18" t="s">
        <v>417</v>
      </c>
      <c r="AF302" s="18" t="s">
        <v>417</v>
      </c>
      <c r="AG302" s="18" t="s">
        <v>93</v>
      </c>
      <c r="AH302" s="18" t="s">
        <v>418</v>
      </c>
      <c r="AI302" s="18" t="s">
        <v>419</v>
      </c>
      <c r="AJ302" s="18" t="s">
        <v>420</v>
      </c>
      <c r="AK302" s="18" t="s">
        <v>421</v>
      </c>
      <c r="AL302" s="18"/>
      <c r="AM302" s="18"/>
      <c r="AN302" s="18"/>
      <c r="AO302" s="18"/>
      <c r="AP302" s="76" t="s">
        <v>136</v>
      </c>
    </row>
    <row r="303" spans="1:42" s="15" customFormat="1" ht="13.5" customHeight="1">
      <c r="A303" s="15">
        <f t="shared" si="4"/>
        <v>300</v>
      </c>
      <c r="B303" s="28" t="s">
        <v>2744</v>
      </c>
      <c r="C303" s="28"/>
      <c r="D303" s="29" t="s">
        <v>446</v>
      </c>
      <c r="E303" s="29" t="s">
        <v>211</v>
      </c>
      <c r="F303" s="29" t="s">
        <v>2671</v>
      </c>
      <c r="G303" s="29" t="s">
        <v>138</v>
      </c>
      <c r="H303" s="31" t="s">
        <v>2745</v>
      </c>
      <c r="I303" s="32"/>
      <c r="J303" s="31"/>
      <c r="K303" s="129"/>
      <c r="L303" s="28" t="s">
        <v>163</v>
      </c>
      <c r="M303" s="28" t="s">
        <v>2746</v>
      </c>
      <c r="N303" s="28" t="s">
        <v>2747</v>
      </c>
      <c r="O303" s="28" t="s">
        <v>397</v>
      </c>
      <c r="P303" s="28" t="s">
        <v>2748</v>
      </c>
      <c r="Q303" t="s">
        <v>32195</v>
      </c>
      <c r="R303" s="35" t="s">
        <v>414</v>
      </c>
      <c r="S303" s="31" t="s">
        <v>152</v>
      </c>
      <c r="T303" s="18" t="s">
        <v>780</v>
      </c>
      <c r="U303" s="19">
        <v>411878</v>
      </c>
      <c r="V303" s="18">
        <v>2</v>
      </c>
      <c r="W303" s="18">
        <v>1</v>
      </c>
      <c r="X303" s="18">
        <v>0.21210000000000001</v>
      </c>
      <c r="Y303" s="20"/>
      <c r="Z303" s="20"/>
      <c r="AA303" s="20"/>
      <c r="AB303" s="20"/>
      <c r="AC303" s="18" t="s">
        <v>417</v>
      </c>
      <c r="AD303" s="18" t="s">
        <v>417</v>
      </c>
      <c r="AE303" s="18" t="s">
        <v>417</v>
      </c>
      <c r="AF303" s="18" t="s">
        <v>417</v>
      </c>
      <c r="AG303" s="18" t="s">
        <v>93</v>
      </c>
      <c r="AH303" s="18" t="s">
        <v>418</v>
      </c>
      <c r="AI303" s="18" t="s">
        <v>419</v>
      </c>
      <c r="AJ303" s="18" t="s">
        <v>420</v>
      </c>
      <c r="AK303" s="18" t="s">
        <v>421</v>
      </c>
      <c r="AL303" s="18"/>
      <c r="AM303" s="18"/>
      <c r="AN303" s="18"/>
      <c r="AO303" s="18"/>
      <c r="AP303" s="76" t="s">
        <v>136</v>
      </c>
    </row>
    <row r="304" spans="1:42" s="15" customFormat="1" ht="13.5" customHeight="1">
      <c r="A304" s="15">
        <f t="shared" si="4"/>
        <v>301</v>
      </c>
      <c r="B304" s="28" t="s">
        <v>2749</v>
      </c>
      <c r="C304" s="28"/>
      <c r="D304" s="29" t="s">
        <v>446</v>
      </c>
      <c r="E304" s="29" t="s">
        <v>211</v>
      </c>
      <c r="F304" s="29" t="s">
        <v>2750</v>
      </c>
      <c r="G304" s="29" t="s">
        <v>138</v>
      </c>
      <c r="H304" s="31" t="s">
        <v>2751</v>
      </c>
      <c r="I304" s="32">
        <v>981820775</v>
      </c>
      <c r="J304" s="31"/>
      <c r="K304" s="129"/>
      <c r="L304" s="28" t="s">
        <v>133</v>
      </c>
      <c r="M304" s="28" t="s">
        <v>2752</v>
      </c>
      <c r="N304" s="28" t="s">
        <v>2753</v>
      </c>
      <c r="O304" s="28" t="s">
        <v>397</v>
      </c>
      <c r="P304" s="28" t="s">
        <v>2754</v>
      </c>
      <c r="Q304" t="s">
        <v>32194</v>
      </c>
      <c r="R304" s="35" t="s">
        <v>430</v>
      </c>
      <c r="S304" s="31" t="s">
        <v>931</v>
      </c>
      <c r="T304" s="18" t="s">
        <v>2755</v>
      </c>
      <c r="U304" s="19">
        <v>334524</v>
      </c>
      <c r="V304" s="18">
        <v>2</v>
      </c>
      <c r="W304" s="18">
        <v>2</v>
      </c>
      <c r="X304" s="18">
        <v>0.21199999999999999</v>
      </c>
      <c r="Y304" s="20">
        <v>616997564</v>
      </c>
      <c r="Z304" s="20"/>
      <c r="AA304" s="20"/>
      <c r="AB304" s="20"/>
      <c r="AC304" s="18" t="s">
        <v>417</v>
      </c>
      <c r="AD304" s="18" t="s">
        <v>417</v>
      </c>
      <c r="AE304" s="18" t="s">
        <v>417</v>
      </c>
      <c r="AF304" s="18" t="s">
        <v>417</v>
      </c>
      <c r="AG304" s="18" t="s">
        <v>93</v>
      </c>
      <c r="AH304" s="18" t="s">
        <v>418</v>
      </c>
      <c r="AI304" s="18" t="s">
        <v>419</v>
      </c>
      <c r="AJ304" s="18" t="s">
        <v>420</v>
      </c>
      <c r="AK304" s="18" t="s">
        <v>421</v>
      </c>
      <c r="AL304" s="18"/>
      <c r="AM304" s="18"/>
      <c r="AN304" s="18"/>
      <c r="AO304" s="18"/>
      <c r="AP304" s="76" t="s">
        <v>136</v>
      </c>
    </row>
    <row r="305" spans="1:42" s="15" customFormat="1" ht="13.5" customHeight="1">
      <c r="A305" s="15">
        <f t="shared" si="4"/>
        <v>302</v>
      </c>
      <c r="B305" s="28" t="s">
        <v>2756</v>
      </c>
      <c r="C305" s="28"/>
      <c r="D305" s="29" t="s">
        <v>446</v>
      </c>
      <c r="E305" s="29" t="s">
        <v>211</v>
      </c>
      <c r="F305" s="29" t="s">
        <v>2757</v>
      </c>
      <c r="G305" s="29" t="s">
        <v>138</v>
      </c>
      <c r="H305" s="31" t="s">
        <v>2758</v>
      </c>
      <c r="I305" s="32"/>
      <c r="J305" s="31"/>
      <c r="K305" s="129"/>
      <c r="L305" s="28" t="s">
        <v>163</v>
      </c>
      <c r="M305" s="28" t="s">
        <v>2759</v>
      </c>
      <c r="N305" s="28" t="s">
        <v>2760</v>
      </c>
      <c r="O305" s="28" t="s">
        <v>397</v>
      </c>
      <c r="P305" s="28" t="s">
        <v>2761</v>
      </c>
      <c r="Q305" t="s">
        <v>32195</v>
      </c>
      <c r="R305" s="35" t="s">
        <v>414</v>
      </c>
      <c r="S305" s="31" t="s">
        <v>152</v>
      </c>
      <c r="T305" s="18" t="s">
        <v>619</v>
      </c>
      <c r="U305" s="19">
        <v>637817</v>
      </c>
      <c r="V305" s="18">
        <v>12</v>
      </c>
      <c r="W305" s="18">
        <v>1</v>
      </c>
      <c r="X305" s="18">
        <v>0.21190000000000001</v>
      </c>
      <c r="Y305" s="20"/>
      <c r="Z305" s="20"/>
      <c r="AA305" s="20"/>
      <c r="AB305" s="20"/>
      <c r="AC305" s="18" t="s">
        <v>417</v>
      </c>
      <c r="AD305" s="18" t="s">
        <v>417</v>
      </c>
      <c r="AE305" s="18" t="s">
        <v>417</v>
      </c>
      <c r="AF305" s="18" t="s">
        <v>417</v>
      </c>
      <c r="AG305" s="18" t="s">
        <v>93</v>
      </c>
      <c r="AH305" s="18" t="s">
        <v>418</v>
      </c>
      <c r="AI305" s="18" t="s">
        <v>419</v>
      </c>
      <c r="AJ305" s="18" t="s">
        <v>420</v>
      </c>
      <c r="AK305" s="18" t="s">
        <v>421</v>
      </c>
      <c r="AL305" s="18"/>
      <c r="AM305" s="18"/>
      <c r="AN305" s="18"/>
      <c r="AO305" s="18"/>
      <c r="AP305" s="76" t="s">
        <v>136</v>
      </c>
    </row>
    <row r="306" spans="1:42" s="15" customFormat="1" ht="13.5" customHeight="1">
      <c r="A306" s="15">
        <f t="shared" si="4"/>
        <v>303</v>
      </c>
      <c r="B306" s="28" t="s">
        <v>2762</v>
      </c>
      <c r="C306" s="28"/>
      <c r="D306" s="29" t="s">
        <v>446</v>
      </c>
      <c r="E306" s="29" t="s">
        <v>211</v>
      </c>
      <c r="F306" s="29" t="s">
        <v>2763</v>
      </c>
      <c r="G306" s="29" t="s">
        <v>138</v>
      </c>
      <c r="H306" s="31" t="s">
        <v>2764</v>
      </c>
      <c r="I306" s="32"/>
      <c r="J306" s="31"/>
      <c r="K306" s="129"/>
      <c r="L306" s="28" t="s">
        <v>163</v>
      </c>
      <c r="M306" s="28" t="s">
        <v>2765</v>
      </c>
      <c r="N306" s="28" t="s">
        <v>2766</v>
      </c>
      <c r="O306" s="28" t="s">
        <v>397</v>
      </c>
      <c r="P306" s="28" t="s">
        <v>2767</v>
      </c>
      <c r="Q306" t="s">
        <v>32195</v>
      </c>
      <c r="R306" s="35" t="s">
        <v>414</v>
      </c>
      <c r="S306" s="31" t="s">
        <v>931</v>
      </c>
      <c r="T306" s="18" t="s">
        <v>2768</v>
      </c>
      <c r="U306" s="19">
        <v>3577089</v>
      </c>
      <c r="V306" s="18">
        <v>1</v>
      </c>
      <c r="W306" s="18">
        <v>1</v>
      </c>
      <c r="X306" s="18">
        <v>0.21179999999999999</v>
      </c>
      <c r="Y306" s="20"/>
      <c r="Z306" s="20"/>
      <c r="AA306" s="20"/>
      <c r="AB306" s="20"/>
      <c r="AC306" s="18" t="s">
        <v>2769</v>
      </c>
      <c r="AD306" s="18" t="s">
        <v>2770</v>
      </c>
      <c r="AE306" s="18" t="s">
        <v>417</v>
      </c>
      <c r="AF306" s="18" t="s">
        <v>417</v>
      </c>
      <c r="AG306" s="18" t="s">
        <v>93</v>
      </c>
      <c r="AH306" s="18" t="s">
        <v>418</v>
      </c>
      <c r="AI306" s="18" t="s">
        <v>419</v>
      </c>
      <c r="AJ306" s="18" t="s">
        <v>420</v>
      </c>
      <c r="AK306" s="18" t="s">
        <v>421</v>
      </c>
      <c r="AL306" s="18"/>
      <c r="AM306" s="18"/>
      <c r="AN306" s="18"/>
      <c r="AO306" s="18"/>
      <c r="AP306" s="76" t="s">
        <v>136</v>
      </c>
    </row>
    <row r="307" spans="1:42" s="15" customFormat="1" ht="13.5" customHeight="1">
      <c r="A307" s="15">
        <f t="shared" si="4"/>
        <v>304</v>
      </c>
      <c r="B307" s="28" t="s">
        <v>2771</v>
      </c>
      <c r="C307" s="28"/>
      <c r="D307" s="29" t="s">
        <v>446</v>
      </c>
      <c r="E307" s="29" t="s">
        <v>204</v>
      </c>
      <c r="F307" s="275" t="s">
        <v>32332</v>
      </c>
      <c r="G307" s="29" t="s">
        <v>138</v>
      </c>
      <c r="H307" s="31" t="s">
        <v>2772</v>
      </c>
      <c r="I307" s="32">
        <v>964460489</v>
      </c>
      <c r="J307" s="68" t="s">
        <v>2773</v>
      </c>
      <c r="K307" s="129"/>
      <c r="L307" s="28" t="s">
        <v>133</v>
      </c>
      <c r="M307" s="28" t="s">
        <v>2774</v>
      </c>
      <c r="N307" s="28" t="s">
        <v>2775</v>
      </c>
      <c r="O307" s="28" t="s">
        <v>397</v>
      </c>
      <c r="P307" s="28" t="s">
        <v>2776</v>
      </c>
      <c r="Q307" t="s">
        <v>32194</v>
      </c>
      <c r="R307" s="35" t="s">
        <v>414</v>
      </c>
      <c r="S307" s="31" t="s">
        <v>2186</v>
      </c>
      <c r="T307" s="18" t="s">
        <v>2777</v>
      </c>
      <c r="U307" s="19">
        <v>422289</v>
      </c>
      <c r="V307" s="18">
        <v>5</v>
      </c>
      <c r="W307" s="18">
        <v>1</v>
      </c>
      <c r="X307" s="18">
        <v>0.21110000000000001</v>
      </c>
      <c r="Y307" s="20">
        <v>625504676</v>
      </c>
      <c r="Z307" s="20">
        <v>625504677</v>
      </c>
      <c r="AA307" s="20">
        <v>615099212</v>
      </c>
      <c r="AB307" s="20"/>
      <c r="AC307" s="18" t="s">
        <v>2778</v>
      </c>
      <c r="AD307" s="18" t="s">
        <v>417</v>
      </c>
      <c r="AE307" s="18" t="s">
        <v>417</v>
      </c>
      <c r="AF307" s="18" t="s">
        <v>417</v>
      </c>
      <c r="AG307" s="18" t="s">
        <v>93</v>
      </c>
      <c r="AH307" s="18" t="s">
        <v>418</v>
      </c>
      <c r="AI307" s="18" t="s">
        <v>419</v>
      </c>
      <c r="AJ307" s="18" t="s">
        <v>420</v>
      </c>
      <c r="AK307" s="18" t="s">
        <v>421</v>
      </c>
      <c r="AL307" s="18" t="s">
        <v>2779</v>
      </c>
      <c r="AM307" s="18"/>
      <c r="AN307" s="18"/>
      <c r="AO307" s="18"/>
      <c r="AP307" s="76" t="s">
        <v>136</v>
      </c>
    </row>
    <row r="308" spans="1:42" s="15" customFormat="1" ht="13.5" customHeight="1">
      <c r="A308" s="15">
        <f t="shared" si="4"/>
        <v>305</v>
      </c>
      <c r="B308" s="28" t="s">
        <v>2780</v>
      </c>
      <c r="C308" s="28"/>
      <c r="D308" s="29" t="s">
        <v>446</v>
      </c>
      <c r="E308" s="29" t="s">
        <v>211</v>
      </c>
      <c r="F308" s="29" t="s">
        <v>2671</v>
      </c>
      <c r="G308" s="29" t="s">
        <v>138</v>
      </c>
      <c r="H308" s="31" t="s">
        <v>2781</v>
      </c>
      <c r="I308" s="32"/>
      <c r="J308" s="73" t="s">
        <v>2782</v>
      </c>
      <c r="K308" s="129"/>
      <c r="L308" s="28" t="s">
        <v>133</v>
      </c>
      <c r="M308" s="28" t="s">
        <v>2783</v>
      </c>
      <c r="N308" s="28" t="s">
        <v>2784</v>
      </c>
      <c r="O308" s="28" t="s">
        <v>397</v>
      </c>
      <c r="P308" s="28" t="s">
        <v>2785</v>
      </c>
      <c r="Q308" t="s">
        <v>32195</v>
      </c>
      <c r="R308" s="35" t="s">
        <v>414</v>
      </c>
      <c r="S308" s="31" t="s">
        <v>431</v>
      </c>
      <c r="T308" s="18" t="s">
        <v>2786</v>
      </c>
      <c r="U308" s="19">
        <v>544073</v>
      </c>
      <c r="V308" s="18">
        <v>3</v>
      </c>
      <c r="W308" s="18">
        <v>1</v>
      </c>
      <c r="X308" s="18">
        <v>0.21049999999999999</v>
      </c>
      <c r="Y308" s="20"/>
      <c r="Z308" s="20"/>
      <c r="AA308" s="20"/>
      <c r="AB308" s="20"/>
      <c r="AC308" s="18" t="s">
        <v>2787</v>
      </c>
      <c r="AD308" s="18" t="s">
        <v>2788</v>
      </c>
      <c r="AE308" s="18" t="s">
        <v>2789</v>
      </c>
      <c r="AF308" s="18" t="s">
        <v>417</v>
      </c>
      <c r="AG308" s="18" t="s">
        <v>93</v>
      </c>
      <c r="AH308" s="18" t="s">
        <v>418</v>
      </c>
      <c r="AI308" s="18" t="s">
        <v>419</v>
      </c>
      <c r="AJ308" s="18" t="s">
        <v>420</v>
      </c>
      <c r="AK308" s="18" t="s">
        <v>421</v>
      </c>
      <c r="AL308" s="18"/>
      <c r="AM308" s="18"/>
      <c r="AN308" s="18"/>
      <c r="AO308" s="18"/>
      <c r="AP308" s="76" t="s">
        <v>136</v>
      </c>
    </row>
    <row r="309" spans="1:42" s="15" customFormat="1" ht="13.5" customHeight="1">
      <c r="A309" s="15">
        <f t="shared" si="4"/>
        <v>306</v>
      </c>
      <c r="B309" s="28" t="s">
        <v>2790</v>
      </c>
      <c r="C309" s="28"/>
      <c r="D309" s="29" t="s">
        <v>446</v>
      </c>
      <c r="E309" s="29" t="s">
        <v>211</v>
      </c>
      <c r="F309" s="29" t="s">
        <v>2671</v>
      </c>
      <c r="G309" s="29" t="s">
        <v>138</v>
      </c>
      <c r="H309" s="31" t="s">
        <v>2791</v>
      </c>
      <c r="I309" s="32"/>
      <c r="J309" s="31"/>
      <c r="K309" s="129"/>
      <c r="L309" s="28" t="s">
        <v>133</v>
      </c>
      <c r="M309" s="28" t="s">
        <v>2792</v>
      </c>
      <c r="N309" s="28" t="s">
        <v>2793</v>
      </c>
      <c r="O309" s="28" t="s">
        <v>397</v>
      </c>
      <c r="P309" s="28" t="s">
        <v>2794</v>
      </c>
      <c r="Q309" t="s">
        <v>32195</v>
      </c>
      <c r="R309" s="35" t="s">
        <v>414</v>
      </c>
      <c r="S309" s="31" t="s">
        <v>152</v>
      </c>
      <c r="T309" s="18" t="s">
        <v>2795</v>
      </c>
      <c r="U309" s="19">
        <v>400000</v>
      </c>
      <c r="V309" s="18">
        <v>1</v>
      </c>
      <c r="W309" s="18">
        <v>1</v>
      </c>
      <c r="X309" s="18">
        <v>0.2104</v>
      </c>
      <c r="Y309" s="20"/>
      <c r="Z309" s="20"/>
      <c r="AA309" s="20"/>
      <c r="AB309" s="20"/>
      <c r="AC309" s="18" t="s">
        <v>417</v>
      </c>
      <c r="AD309" s="18" t="s">
        <v>417</v>
      </c>
      <c r="AE309" s="18" t="s">
        <v>417</v>
      </c>
      <c r="AF309" s="18" t="s">
        <v>417</v>
      </c>
      <c r="AG309" s="18" t="s">
        <v>93</v>
      </c>
      <c r="AH309" s="18" t="s">
        <v>418</v>
      </c>
      <c r="AI309" s="18" t="s">
        <v>419</v>
      </c>
      <c r="AJ309" s="18" t="s">
        <v>420</v>
      </c>
      <c r="AK309" s="18" t="s">
        <v>421</v>
      </c>
      <c r="AL309" s="18"/>
      <c r="AM309" s="18"/>
      <c r="AN309" s="18"/>
      <c r="AO309" s="18"/>
      <c r="AP309" s="76" t="s">
        <v>136</v>
      </c>
    </row>
    <row r="310" spans="1:42" s="15" customFormat="1" ht="13.5" customHeight="1">
      <c r="A310" s="15">
        <f t="shared" si="4"/>
        <v>307</v>
      </c>
      <c r="B310" s="28" t="s">
        <v>2796</v>
      </c>
      <c r="C310" s="28"/>
      <c r="D310" s="29"/>
      <c r="E310" s="29" t="s">
        <v>211</v>
      </c>
      <c r="F310" s="29"/>
      <c r="G310" s="29" t="s">
        <v>161</v>
      </c>
      <c r="H310" s="31" t="s">
        <v>2797</v>
      </c>
      <c r="I310" s="32"/>
      <c r="J310" s="31"/>
      <c r="K310" s="129"/>
      <c r="L310" s="27" t="s">
        <v>147</v>
      </c>
      <c r="M310" s="28" t="s">
        <v>2798</v>
      </c>
      <c r="N310" s="28" t="s">
        <v>2799</v>
      </c>
      <c r="O310" s="28" t="s">
        <v>397</v>
      </c>
      <c r="P310" s="28" t="s">
        <v>2800</v>
      </c>
      <c r="Q310" t="s">
        <v>32195</v>
      </c>
      <c r="R310" s="35" t="s">
        <v>414</v>
      </c>
      <c r="S310" s="31" t="s">
        <v>152</v>
      </c>
      <c r="T310" s="18" t="s">
        <v>1535</v>
      </c>
      <c r="U310" s="19">
        <v>647229</v>
      </c>
      <c r="V310" s="18">
        <v>5</v>
      </c>
      <c r="W310" s="18">
        <v>2</v>
      </c>
      <c r="X310" s="18">
        <v>0.20799999999999999</v>
      </c>
      <c r="Y310" s="20"/>
      <c r="Z310" s="20"/>
      <c r="AA310" s="20"/>
      <c r="AB310" s="20"/>
      <c r="AC310" s="18" t="s">
        <v>2801</v>
      </c>
      <c r="AD310" s="18" t="s">
        <v>417</v>
      </c>
      <c r="AE310" s="18" t="s">
        <v>417</v>
      </c>
      <c r="AF310" s="18" t="s">
        <v>417</v>
      </c>
      <c r="AG310" s="18" t="s">
        <v>93</v>
      </c>
      <c r="AH310" s="18" t="s">
        <v>418</v>
      </c>
      <c r="AI310" s="18" t="s">
        <v>419</v>
      </c>
      <c r="AJ310" s="18" t="s">
        <v>420</v>
      </c>
      <c r="AK310" s="18" t="s">
        <v>421</v>
      </c>
      <c r="AL310" s="18"/>
      <c r="AM310" s="18"/>
      <c r="AN310" s="18"/>
      <c r="AO310" s="18"/>
      <c r="AP310" s="76" t="s">
        <v>136</v>
      </c>
    </row>
    <row r="311" spans="1:42" s="15" customFormat="1" ht="13.5" customHeight="1">
      <c r="A311" s="15">
        <f t="shared" si="4"/>
        <v>308</v>
      </c>
      <c r="B311" s="28" t="s">
        <v>2802</v>
      </c>
      <c r="C311" s="28"/>
      <c r="D311" s="29" t="s">
        <v>446</v>
      </c>
      <c r="E311" s="29" t="s">
        <v>205</v>
      </c>
      <c r="F311" s="29" t="s">
        <v>2803</v>
      </c>
      <c r="G311" s="29" t="s">
        <v>138</v>
      </c>
      <c r="H311" s="31" t="s">
        <v>2804</v>
      </c>
      <c r="I311" s="32">
        <v>917489580</v>
      </c>
      <c r="J311" s="31"/>
      <c r="K311" s="129"/>
      <c r="L311" s="28" t="s">
        <v>163</v>
      </c>
      <c r="M311" s="28" t="s">
        <v>2805</v>
      </c>
      <c r="N311" s="28" t="s">
        <v>2806</v>
      </c>
      <c r="O311" s="28" t="s">
        <v>397</v>
      </c>
      <c r="P311" s="28" t="s">
        <v>2807</v>
      </c>
      <c r="Q311" t="s">
        <v>32194</v>
      </c>
      <c r="R311" s="35" t="s">
        <v>414</v>
      </c>
      <c r="S311" s="31" t="s">
        <v>152</v>
      </c>
      <c r="T311" s="18" t="s">
        <v>916</v>
      </c>
      <c r="U311" s="19">
        <v>918254</v>
      </c>
      <c r="V311" s="18">
        <v>8</v>
      </c>
      <c r="W311" s="18">
        <v>2</v>
      </c>
      <c r="X311" s="18">
        <v>0.2104</v>
      </c>
      <c r="Y311" s="20"/>
      <c r="Z311" s="20"/>
      <c r="AA311" s="20"/>
      <c r="AB311" s="20"/>
      <c r="AC311" s="18" t="s">
        <v>417</v>
      </c>
      <c r="AD311" s="18" t="s">
        <v>417</v>
      </c>
      <c r="AE311" s="18" t="s">
        <v>417</v>
      </c>
      <c r="AF311" s="18" t="s">
        <v>417</v>
      </c>
      <c r="AG311" s="18" t="s">
        <v>93</v>
      </c>
      <c r="AH311" s="18" t="s">
        <v>418</v>
      </c>
      <c r="AI311" s="18" t="s">
        <v>419</v>
      </c>
      <c r="AJ311" s="18" t="s">
        <v>420</v>
      </c>
      <c r="AK311" s="18" t="s">
        <v>421</v>
      </c>
      <c r="AL311" s="18"/>
      <c r="AM311" s="18"/>
      <c r="AN311" s="18"/>
      <c r="AO311" s="18"/>
      <c r="AP311" s="76" t="s">
        <v>136</v>
      </c>
    </row>
    <row r="312" spans="1:42" s="15" customFormat="1" ht="13.5" customHeight="1">
      <c r="A312" s="15">
        <f t="shared" si="4"/>
        <v>309</v>
      </c>
      <c r="B312" s="28" t="s">
        <v>2808</v>
      </c>
      <c r="C312" s="28"/>
      <c r="D312" s="29"/>
      <c r="E312" s="29" t="s">
        <v>211</v>
      </c>
      <c r="F312" s="29" t="s">
        <v>2809</v>
      </c>
      <c r="G312" s="29" t="s">
        <v>2810</v>
      </c>
      <c r="H312" s="31" t="s">
        <v>2811</v>
      </c>
      <c r="I312" s="32"/>
      <c r="J312" s="31"/>
      <c r="K312" s="129"/>
      <c r="L312" s="28" t="s">
        <v>163</v>
      </c>
      <c r="M312" s="28" t="s">
        <v>2812</v>
      </c>
      <c r="N312" s="28" t="s">
        <v>2813</v>
      </c>
      <c r="O312" s="28" t="s">
        <v>397</v>
      </c>
      <c r="P312" s="28" t="s">
        <v>2814</v>
      </c>
      <c r="Q312" t="s">
        <v>32195</v>
      </c>
      <c r="R312" s="35" t="s">
        <v>414</v>
      </c>
      <c r="S312" s="31" t="s">
        <v>581</v>
      </c>
      <c r="T312" s="18" t="s">
        <v>2815</v>
      </c>
      <c r="U312" s="19">
        <v>1094165</v>
      </c>
      <c r="V312" s="18">
        <v>3</v>
      </c>
      <c r="W312" s="18">
        <v>1</v>
      </c>
      <c r="X312" s="18">
        <v>0.20979999999999999</v>
      </c>
      <c r="Y312" s="20"/>
      <c r="Z312" s="20"/>
      <c r="AA312" s="20"/>
      <c r="AB312" s="20"/>
      <c r="AC312" s="18" t="s">
        <v>417</v>
      </c>
      <c r="AD312" s="18" t="s">
        <v>417</v>
      </c>
      <c r="AE312" s="18" t="s">
        <v>417</v>
      </c>
      <c r="AF312" s="18" t="s">
        <v>417</v>
      </c>
      <c r="AG312" s="18" t="s">
        <v>93</v>
      </c>
      <c r="AH312" s="18" t="s">
        <v>418</v>
      </c>
      <c r="AI312" s="18" t="s">
        <v>419</v>
      </c>
      <c r="AJ312" s="18" t="s">
        <v>420</v>
      </c>
      <c r="AK312" s="18" t="s">
        <v>421</v>
      </c>
      <c r="AL312" s="18"/>
      <c r="AM312" s="18"/>
      <c r="AN312" s="18"/>
      <c r="AO312" s="18"/>
      <c r="AP312" s="76" t="s">
        <v>136</v>
      </c>
    </row>
    <row r="313" spans="1:42" s="15" customFormat="1" ht="13.5" customHeight="1">
      <c r="A313" s="15">
        <f t="shared" si="4"/>
        <v>310</v>
      </c>
      <c r="B313" s="28" t="s">
        <v>2816</v>
      </c>
      <c r="C313" s="28"/>
      <c r="D313" s="29"/>
      <c r="E313" s="29" t="s">
        <v>211</v>
      </c>
      <c r="F313" s="29"/>
      <c r="G313" t="s">
        <v>161</v>
      </c>
      <c r="H313" s="31" t="s">
        <v>2817</v>
      </c>
      <c r="I313" s="32"/>
      <c r="J313" s="31"/>
      <c r="K313" s="129"/>
      <c r="L313" s="27" t="s">
        <v>147</v>
      </c>
      <c r="M313" s="28" t="s">
        <v>2818</v>
      </c>
      <c r="N313" s="28" t="s">
        <v>2819</v>
      </c>
      <c r="O313" s="28" t="s">
        <v>397</v>
      </c>
      <c r="P313" s="28" t="s">
        <v>2820</v>
      </c>
      <c r="Q313" t="s">
        <v>32195</v>
      </c>
      <c r="R313" s="35" t="s">
        <v>414</v>
      </c>
      <c r="S313" s="31" t="s">
        <v>152</v>
      </c>
      <c r="T313" s="18" t="s">
        <v>2821</v>
      </c>
      <c r="U313" s="19">
        <v>919662</v>
      </c>
      <c r="V313" s="18">
        <v>8</v>
      </c>
      <c r="W313" s="18">
        <v>1</v>
      </c>
      <c r="X313" s="18">
        <v>0.2069</v>
      </c>
      <c r="Y313" s="20"/>
      <c r="Z313" s="20"/>
      <c r="AA313" s="20"/>
      <c r="AB313" s="20"/>
      <c r="AC313" s="18" t="s">
        <v>2822</v>
      </c>
      <c r="AD313" s="18" t="s">
        <v>417</v>
      </c>
      <c r="AE313" s="18" t="s">
        <v>417</v>
      </c>
      <c r="AF313" s="18" t="s">
        <v>417</v>
      </c>
      <c r="AG313" s="18" t="s">
        <v>93</v>
      </c>
      <c r="AH313" s="18" t="s">
        <v>418</v>
      </c>
      <c r="AI313" s="18" t="s">
        <v>419</v>
      </c>
      <c r="AJ313" s="18" t="s">
        <v>420</v>
      </c>
      <c r="AK313" s="18" t="s">
        <v>421</v>
      </c>
      <c r="AL313" s="18"/>
      <c r="AM313" s="18"/>
      <c r="AN313" s="18"/>
      <c r="AO313" s="18"/>
      <c r="AP313" s="76" t="s">
        <v>136</v>
      </c>
    </row>
    <row r="314" spans="1:42" s="15" customFormat="1" ht="13.5" customHeight="1">
      <c r="A314" s="15">
        <f t="shared" si="4"/>
        <v>311</v>
      </c>
      <c r="B314" s="28" t="s">
        <v>2823</v>
      </c>
      <c r="C314" s="28"/>
      <c r="D314" s="29"/>
      <c r="E314" s="29" t="s">
        <v>211</v>
      </c>
      <c r="F314" s="29" t="s">
        <v>2671</v>
      </c>
      <c r="G314" s="29" t="s">
        <v>138</v>
      </c>
      <c r="H314" s="31" t="s">
        <v>2824</v>
      </c>
      <c r="I314" s="32"/>
      <c r="J314" s="31"/>
      <c r="K314" s="129"/>
      <c r="L314" s="28" t="s">
        <v>133</v>
      </c>
      <c r="M314" s="28" t="s">
        <v>2825</v>
      </c>
      <c r="N314" s="28" t="s">
        <v>2826</v>
      </c>
      <c r="O314" s="28" t="s">
        <v>397</v>
      </c>
      <c r="P314" s="28" t="s">
        <v>2827</v>
      </c>
      <c r="Q314" t="s">
        <v>32195</v>
      </c>
      <c r="R314" s="35" t="s">
        <v>414</v>
      </c>
      <c r="S314" s="31" t="s">
        <v>721</v>
      </c>
      <c r="T314" s="18" t="s">
        <v>2828</v>
      </c>
      <c r="U314" s="19">
        <v>7136765</v>
      </c>
      <c r="V314" s="18">
        <v>30</v>
      </c>
      <c r="W314" s="18">
        <v>1</v>
      </c>
      <c r="X314" s="18">
        <v>0.20830000000000001</v>
      </c>
      <c r="Y314" s="20"/>
      <c r="Z314" s="20"/>
      <c r="AA314" s="20"/>
      <c r="AB314" s="20"/>
      <c r="AC314" s="18" t="s">
        <v>417</v>
      </c>
      <c r="AD314" s="18" t="s">
        <v>417</v>
      </c>
      <c r="AE314" s="18" t="s">
        <v>417</v>
      </c>
      <c r="AF314" s="18" t="s">
        <v>417</v>
      </c>
      <c r="AG314" s="18" t="s">
        <v>93</v>
      </c>
      <c r="AH314" s="18" t="s">
        <v>418</v>
      </c>
      <c r="AI314" s="18" t="s">
        <v>419</v>
      </c>
      <c r="AJ314" s="18" t="s">
        <v>420</v>
      </c>
      <c r="AK314" s="18" t="s">
        <v>421</v>
      </c>
      <c r="AL314" s="18"/>
      <c r="AM314" s="18"/>
      <c r="AN314" s="18"/>
      <c r="AO314" s="18"/>
      <c r="AP314" s="76" t="s">
        <v>136</v>
      </c>
    </row>
    <row r="315" spans="1:42" s="15" customFormat="1" ht="13.5" customHeight="1">
      <c r="A315" s="15">
        <f t="shared" si="4"/>
        <v>312</v>
      </c>
      <c r="B315" s="28" t="s">
        <v>2829</v>
      </c>
      <c r="C315" s="28"/>
      <c r="D315" s="29"/>
      <c r="E315" s="29" t="s">
        <v>211</v>
      </c>
      <c r="F315" s="29" t="s">
        <v>2830</v>
      </c>
      <c r="G315" s="29" t="s">
        <v>138</v>
      </c>
      <c r="H315" s="31" t="s">
        <v>2831</v>
      </c>
      <c r="I315" s="32">
        <v>944836868</v>
      </c>
      <c r="J315" s="31"/>
      <c r="K315" s="129"/>
      <c r="L315" s="28" t="s">
        <v>133</v>
      </c>
      <c r="M315" s="28" t="s">
        <v>2832</v>
      </c>
      <c r="N315" s="28" t="s">
        <v>2833</v>
      </c>
      <c r="O315" s="28" t="s">
        <v>397</v>
      </c>
      <c r="P315" s="28" t="s">
        <v>2834</v>
      </c>
      <c r="Q315" t="s">
        <v>32194</v>
      </c>
      <c r="R315" s="35" t="s">
        <v>414</v>
      </c>
      <c r="S315" s="31" t="s">
        <v>1245</v>
      </c>
      <c r="T315" s="18" t="s">
        <v>2835</v>
      </c>
      <c r="U315" s="19">
        <v>1275503</v>
      </c>
      <c r="V315" s="18">
        <v>2</v>
      </c>
      <c r="W315" s="18">
        <v>1</v>
      </c>
      <c r="X315" s="18">
        <v>0.20810000000000001</v>
      </c>
      <c r="Y315" s="20"/>
      <c r="Z315" s="20"/>
      <c r="AA315" s="20"/>
      <c r="AB315" s="20"/>
      <c r="AC315" s="18" t="s">
        <v>417</v>
      </c>
      <c r="AD315" s="18" t="s">
        <v>417</v>
      </c>
      <c r="AE315" s="18" t="s">
        <v>417</v>
      </c>
      <c r="AF315" s="18" t="s">
        <v>417</v>
      </c>
      <c r="AG315" s="18" t="s">
        <v>93</v>
      </c>
      <c r="AH315" s="18" t="s">
        <v>418</v>
      </c>
      <c r="AI315" s="18" t="s">
        <v>419</v>
      </c>
      <c r="AJ315" s="18" t="s">
        <v>420</v>
      </c>
      <c r="AK315" s="18" t="s">
        <v>421</v>
      </c>
      <c r="AL315" s="18"/>
      <c r="AM315" s="18"/>
      <c r="AN315" s="18"/>
      <c r="AO315" s="18"/>
      <c r="AP315" s="76" t="s">
        <v>136</v>
      </c>
    </row>
    <row r="316" spans="1:42" s="15" customFormat="1" ht="13.5" customHeight="1">
      <c r="A316" s="15">
        <f t="shared" si="4"/>
        <v>313</v>
      </c>
      <c r="B316" s="28" t="s">
        <v>2836</v>
      </c>
      <c r="C316" s="28"/>
      <c r="D316" s="29"/>
      <c r="E316" s="29" t="s">
        <v>211</v>
      </c>
      <c r="F316" s="29" t="s">
        <v>2671</v>
      </c>
      <c r="G316" s="29" t="s">
        <v>138</v>
      </c>
      <c r="H316" s="31" t="s">
        <v>2837</v>
      </c>
      <c r="I316" s="32"/>
      <c r="J316" s="31"/>
      <c r="K316" s="129"/>
      <c r="L316" s="28" t="s">
        <v>163</v>
      </c>
      <c r="M316" s="28" t="s">
        <v>2838</v>
      </c>
      <c r="N316" s="28" t="s">
        <v>2839</v>
      </c>
      <c r="O316" s="28" t="s">
        <v>397</v>
      </c>
      <c r="P316" s="28" t="s">
        <v>2840</v>
      </c>
      <c r="Q316" t="s">
        <v>32195</v>
      </c>
      <c r="R316" s="35" t="s">
        <v>414</v>
      </c>
      <c r="S316" s="31" t="s">
        <v>152</v>
      </c>
      <c r="T316" s="18" t="s">
        <v>1856</v>
      </c>
      <c r="U316" s="19">
        <v>1058507</v>
      </c>
      <c r="V316" s="18">
        <v>8</v>
      </c>
      <c r="W316" s="18">
        <v>1</v>
      </c>
      <c r="X316" s="18">
        <v>0.20799999999999999</v>
      </c>
      <c r="Y316" s="20"/>
      <c r="Z316" s="20"/>
      <c r="AA316" s="20"/>
      <c r="AB316" s="20"/>
      <c r="AC316" s="18" t="s">
        <v>417</v>
      </c>
      <c r="AD316" s="18" t="s">
        <v>417</v>
      </c>
      <c r="AE316" s="18" t="s">
        <v>417</v>
      </c>
      <c r="AF316" s="18" t="s">
        <v>417</v>
      </c>
      <c r="AG316" s="18" t="s">
        <v>93</v>
      </c>
      <c r="AH316" s="18" t="s">
        <v>418</v>
      </c>
      <c r="AI316" s="18" t="s">
        <v>419</v>
      </c>
      <c r="AJ316" s="18" t="s">
        <v>420</v>
      </c>
      <c r="AK316" s="18" t="s">
        <v>421</v>
      </c>
      <c r="AL316" s="18"/>
      <c r="AM316" s="18"/>
      <c r="AN316" s="18"/>
      <c r="AO316" s="18"/>
      <c r="AP316" s="76" t="s">
        <v>136</v>
      </c>
    </row>
    <row r="317" spans="1:42" s="15" customFormat="1" ht="13.5" customHeight="1">
      <c r="A317" s="15">
        <f t="shared" si="4"/>
        <v>314</v>
      </c>
      <c r="B317" s="28" t="s">
        <v>2841</v>
      </c>
      <c r="C317" s="28"/>
      <c r="D317" s="29"/>
      <c r="E317" s="29" t="s">
        <v>203</v>
      </c>
      <c r="F317" t="s">
        <v>2842</v>
      </c>
      <c r="G317" s="29" t="s">
        <v>138</v>
      </c>
      <c r="H317" s="31" t="s">
        <v>2843</v>
      </c>
      <c r="I317" s="32">
        <v>981153210</v>
      </c>
      <c r="J317" s="31" t="s">
        <v>2844</v>
      </c>
      <c r="K317" s="140" t="s">
        <v>2845</v>
      </c>
      <c r="L317" s="28" t="s">
        <v>133</v>
      </c>
      <c r="M317" s="28" t="s">
        <v>2846</v>
      </c>
      <c r="N317" s="28" t="s">
        <v>2847</v>
      </c>
      <c r="O317" s="28" t="s">
        <v>397</v>
      </c>
      <c r="P317" s="28" t="s">
        <v>2848</v>
      </c>
      <c r="Q317" t="s">
        <v>32194</v>
      </c>
      <c r="R317" s="35" t="s">
        <v>414</v>
      </c>
      <c r="S317" s="31" t="s">
        <v>931</v>
      </c>
      <c r="T317" s="18" t="s">
        <v>2849</v>
      </c>
      <c r="U317" s="19">
        <v>561826</v>
      </c>
      <c r="V317" s="18">
        <v>1</v>
      </c>
      <c r="W317" s="18">
        <v>2</v>
      </c>
      <c r="X317" s="18">
        <v>0.2074</v>
      </c>
      <c r="Y317" s="20">
        <v>981151254</v>
      </c>
      <c r="Z317" s="20">
        <v>981268708</v>
      </c>
      <c r="AA317" s="20">
        <v>607559097</v>
      </c>
      <c r="AB317" s="20"/>
      <c r="AC317" s="18" t="s">
        <v>417</v>
      </c>
      <c r="AD317" s="18" t="s">
        <v>417</v>
      </c>
      <c r="AE317" s="18" t="s">
        <v>417</v>
      </c>
      <c r="AF317" s="18" t="s">
        <v>417</v>
      </c>
      <c r="AG317" s="18" t="s">
        <v>93</v>
      </c>
      <c r="AH317" s="18" t="s">
        <v>418</v>
      </c>
      <c r="AI317" s="18" t="s">
        <v>419</v>
      </c>
      <c r="AJ317" s="18" t="s">
        <v>420</v>
      </c>
      <c r="AK317" s="18" t="s">
        <v>421</v>
      </c>
      <c r="AL317" s="18"/>
      <c r="AM317" s="18"/>
      <c r="AN317" s="18"/>
      <c r="AO317" s="18"/>
      <c r="AP317" s="76" t="s">
        <v>136</v>
      </c>
    </row>
    <row r="318" spans="1:42" s="15" customFormat="1" ht="13.5" customHeight="1">
      <c r="A318" s="15">
        <f t="shared" si="4"/>
        <v>315</v>
      </c>
      <c r="B318" s="28" t="s">
        <v>2850</v>
      </c>
      <c r="C318" s="28"/>
      <c r="D318" s="29"/>
      <c r="E318" s="29" t="s">
        <v>211</v>
      </c>
      <c r="F318" s="29"/>
      <c r="G318" s="29" t="s">
        <v>161</v>
      </c>
      <c r="H318" s="31" t="s">
        <v>417</v>
      </c>
      <c r="I318" s="32">
        <v>914588290</v>
      </c>
      <c r="J318" s="31"/>
      <c r="K318" s="129"/>
      <c r="L318" s="28" t="s">
        <v>141</v>
      </c>
      <c r="M318" s="28" t="s">
        <v>2851</v>
      </c>
      <c r="N318" s="28" t="s">
        <v>2852</v>
      </c>
      <c r="O318" s="28" t="s">
        <v>397</v>
      </c>
      <c r="P318" s="28" t="s">
        <v>2853</v>
      </c>
      <c r="Q318" t="s">
        <v>32195</v>
      </c>
      <c r="R318" s="35" t="s">
        <v>414</v>
      </c>
      <c r="S318" s="31" t="s">
        <v>152</v>
      </c>
      <c r="T318" s="18" t="s">
        <v>2638</v>
      </c>
      <c r="U318" s="19">
        <v>1664588</v>
      </c>
      <c r="V318" s="18">
        <v>8</v>
      </c>
      <c r="W318" s="18">
        <v>2</v>
      </c>
      <c r="X318" s="18">
        <v>0.20710000000000001</v>
      </c>
      <c r="Y318" s="20"/>
      <c r="Z318" s="20"/>
      <c r="AA318" s="20"/>
      <c r="AB318" s="20"/>
      <c r="AC318" s="18" t="s">
        <v>417</v>
      </c>
      <c r="AD318" s="18" t="s">
        <v>417</v>
      </c>
      <c r="AE318" s="18" t="s">
        <v>417</v>
      </c>
      <c r="AF318" s="18" t="s">
        <v>417</v>
      </c>
      <c r="AG318" s="18" t="s">
        <v>417</v>
      </c>
      <c r="AH318" s="18" t="s">
        <v>417</v>
      </c>
      <c r="AI318" s="18" t="s">
        <v>417</v>
      </c>
      <c r="AJ318" s="18" t="s">
        <v>417</v>
      </c>
      <c r="AK318" s="18" t="s">
        <v>417</v>
      </c>
      <c r="AL318" s="18"/>
      <c r="AM318" s="18"/>
      <c r="AN318" s="18"/>
      <c r="AO318" s="18"/>
      <c r="AP318" s="76" t="s">
        <v>136</v>
      </c>
    </row>
    <row r="319" spans="1:42" s="15" customFormat="1" ht="13.5" customHeight="1">
      <c r="A319" s="15">
        <f t="shared" si="4"/>
        <v>316</v>
      </c>
      <c r="B319" s="28" t="s">
        <v>2854</v>
      </c>
      <c r="C319" s="28"/>
      <c r="D319" s="29"/>
      <c r="E319" s="29" t="s">
        <v>203</v>
      </c>
      <c r="F319" s="29" t="s">
        <v>2855</v>
      </c>
      <c r="G319" s="29" t="s">
        <v>138</v>
      </c>
      <c r="H319" s="31" t="s">
        <v>2856</v>
      </c>
      <c r="I319" s="32">
        <v>963609054</v>
      </c>
      <c r="J319" s="31" t="s">
        <v>2857</v>
      </c>
      <c r="K319" s="129"/>
      <c r="L319" s="28" t="s">
        <v>163</v>
      </c>
      <c r="M319" s="28" t="s">
        <v>2858</v>
      </c>
      <c r="N319" s="28" t="s">
        <v>2859</v>
      </c>
      <c r="O319" s="28" t="s">
        <v>397</v>
      </c>
      <c r="P319" s="28" t="s">
        <v>2860</v>
      </c>
      <c r="Q319" t="s">
        <v>32194</v>
      </c>
      <c r="R319" s="35" t="s">
        <v>414</v>
      </c>
      <c r="S319" s="31" t="s">
        <v>1382</v>
      </c>
      <c r="T319" s="18" t="s">
        <v>2861</v>
      </c>
      <c r="U319" s="19">
        <v>545301</v>
      </c>
      <c r="V319" s="18">
        <v>5</v>
      </c>
      <c r="W319" s="18">
        <v>1</v>
      </c>
      <c r="X319" s="18">
        <v>0.20669999999999999</v>
      </c>
      <c r="Y319" s="20">
        <v>963466671</v>
      </c>
      <c r="Z319" s="20">
        <v>677518702</v>
      </c>
      <c r="AA319" s="20">
        <v>677518701</v>
      </c>
      <c r="AB319" s="20">
        <v>667636644</v>
      </c>
      <c r="AC319" s="18" t="s">
        <v>417</v>
      </c>
      <c r="AD319" s="18" t="s">
        <v>417</v>
      </c>
      <c r="AE319" s="18" t="s">
        <v>417</v>
      </c>
      <c r="AF319" s="18" t="s">
        <v>417</v>
      </c>
      <c r="AG319" s="18" t="s">
        <v>93</v>
      </c>
      <c r="AH319" s="18" t="s">
        <v>418</v>
      </c>
      <c r="AI319" s="18" t="s">
        <v>419</v>
      </c>
      <c r="AJ319" s="18" t="s">
        <v>420</v>
      </c>
      <c r="AK319" s="18" t="s">
        <v>421</v>
      </c>
      <c r="AL319" s="18"/>
      <c r="AM319" s="18"/>
      <c r="AN319" s="18"/>
      <c r="AO319" s="18"/>
      <c r="AP319" s="76" t="s">
        <v>136</v>
      </c>
    </row>
    <row r="320" spans="1:42" s="15" customFormat="1" ht="13.5" customHeight="1">
      <c r="A320" s="15">
        <f t="shared" si="4"/>
        <v>317</v>
      </c>
      <c r="B320" s="28" t="s">
        <v>2862</v>
      </c>
      <c r="C320" s="28"/>
      <c r="D320" s="29"/>
      <c r="E320" s="29" t="s">
        <v>211</v>
      </c>
      <c r="F320" s="29" t="s">
        <v>2863</v>
      </c>
      <c r="G320" s="29" t="s">
        <v>138</v>
      </c>
      <c r="H320" s="31" t="s">
        <v>2864</v>
      </c>
      <c r="I320" s="32"/>
      <c r="J320" s="31"/>
      <c r="K320" s="129"/>
      <c r="L320" s="28" t="s">
        <v>163</v>
      </c>
      <c r="M320" s="28" t="s">
        <v>2865</v>
      </c>
      <c r="N320" s="28" t="s">
        <v>2866</v>
      </c>
      <c r="O320" s="28" t="s">
        <v>397</v>
      </c>
      <c r="P320" s="28" t="s">
        <v>2867</v>
      </c>
      <c r="Q320" t="s">
        <v>32195</v>
      </c>
      <c r="R320" s="35" t="s">
        <v>414</v>
      </c>
      <c r="S320" s="31" t="s">
        <v>152</v>
      </c>
      <c r="T320" s="18" t="s">
        <v>2868</v>
      </c>
      <c r="U320" s="19">
        <v>970477</v>
      </c>
      <c r="V320" s="18">
        <v>2</v>
      </c>
      <c r="W320" s="18">
        <v>1</v>
      </c>
      <c r="X320" s="18">
        <v>0.20649999999999999</v>
      </c>
      <c r="Y320" s="20"/>
      <c r="Z320" s="20"/>
      <c r="AA320" s="20"/>
      <c r="AB320" s="20"/>
      <c r="AC320" s="18" t="s">
        <v>2869</v>
      </c>
      <c r="AD320" s="18" t="s">
        <v>2870</v>
      </c>
      <c r="AE320" s="18" t="s">
        <v>417</v>
      </c>
      <c r="AF320" s="18" t="s">
        <v>417</v>
      </c>
      <c r="AG320" s="18" t="s">
        <v>93</v>
      </c>
      <c r="AH320" s="18" t="s">
        <v>418</v>
      </c>
      <c r="AI320" s="18" t="s">
        <v>419</v>
      </c>
      <c r="AJ320" s="18" t="s">
        <v>420</v>
      </c>
      <c r="AK320" s="18" t="s">
        <v>421</v>
      </c>
      <c r="AL320" s="18"/>
      <c r="AM320" s="18"/>
      <c r="AN320" s="18"/>
      <c r="AO320" s="18"/>
      <c r="AP320" s="76" t="s">
        <v>136</v>
      </c>
    </row>
    <row r="321" spans="1:42" s="15" customFormat="1" ht="13.5" customHeight="1">
      <c r="A321" s="15">
        <f t="shared" si="4"/>
        <v>318</v>
      </c>
      <c r="B321" s="28" t="s">
        <v>2871</v>
      </c>
      <c r="C321" s="28"/>
      <c r="D321" s="29"/>
      <c r="E321" s="29" t="s">
        <v>6</v>
      </c>
      <c r="F321" s="29"/>
      <c r="G321" s="29" t="s">
        <v>138</v>
      </c>
      <c r="H321" s="31" t="s">
        <v>417</v>
      </c>
      <c r="I321" s="32"/>
      <c r="J321" s="31"/>
      <c r="K321" s="129"/>
      <c r="L321" s="28" t="s">
        <v>141</v>
      </c>
      <c r="M321" s="28" t="s">
        <v>2872</v>
      </c>
      <c r="N321" s="28" t="s">
        <v>2873</v>
      </c>
      <c r="O321" s="28" t="s">
        <v>397</v>
      </c>
      <c r="P321" s="28" t="s">
        <v>2874</v>
      </c>
      <c r="Q321" t="s">
        <v>32195</v>
      </c>
      <c r="R321" s="35" t="s">
        <v>414</v>
      </c>
      <c r="S321" s="31" t="s">
        <v>431</v>
      </c>
      <c r="T321" s="18" t="s">
        <v>610</v>
      </c>
      <c r="U321" s="19">
        <v>894837</v>
      </c>
      <c r="V321" s="18">
        <v>7</v>
      </c>
      <c r="W321" s="18">
        <v>2</v>
      </c>
      <c r="X321" s="18">
        <v>0.20619999999999999</v>
      </c>
      <c r="Y321" s="20"/>
      <c r="Z321" s="20"/>
      <c r="AA321" s="20"/>
      <c r="AB321" s="20"/>
      <c r="AC321" s="18" t="s">
        <v>417</v>
      </c>
      <c r="AD321" s="18" t="s">
        <v>417</v>
      </c>
      <c r="AE321" s="18" t="s">
        <v>417</v>
      </c>
      <c r="AF321" s="18" t="s">
        <v>417</v>
      </c>
      <c r="AG321" s="18" t="s">
        <v>417</v>
      </c>
      <c r="AH321" s="18" t="s">
        <v>417</v>
      </c>
      <c r="AI321" s="18" t="s">
        <v>417</v>
      </c>
      <c r="AJ321" s="18" t="s">
        <v>417</v>
      </c>
      <c r="AK321" s="18" t="s">
        <v>417</v>
      </c>
      <c r="AL321" s="18"/>
      <c r="AM321" s="18"/>
      <c r="AN321" s="18"/>
      <c r="AO321" s="18"/>
      <c r="AP321" s="76" t="s">
        <v>136</v>
      </c>
    </row>
    <row r="322" spans="1:42" s="15" customFormat="1" ht="13.5" customHeight="1">
      <c r="A322" s="15">
        <f t="shared" si="4"/>
        <v>319</v>
      </c>
      <c r="B322" s="28" t="s">
        <v>2875</v>
      </c>
      <c r="C322" s="28"/>
      <c r="D322" s="29"/>
      <c r="E322" s="29" t="s">
        <v>203</v>
      </c>
      <c r="F322" s="29" t="s">
        <v>2876</v>
      </c>
      <c r="G322" s="29" t="s">
        <v>199</v>
      </c>
      <c r="H322" s="31" t="s">
        <v>2877</v>
      </c>
      <c r="I322" s="32">
        <v>913666944</v>
      </c>
      <c r="J322" s="31"/>
      <c r="K322" s="129"/>
      <c r="L322" s="28" t="s">
        <v>133</v>
      </c>
      <c r="M322" s="28" t="s">
        <v>2878</v>
      </c>
      <c r="N322" s="28" t="s">
        <v>2879</v>
      </c>
      <c r="O322" s="28" t="s">
        <v>397</v>
      </c>
      <c r="P322" s="28" t="s">
        <v>2880</v>
      </c>
      <c r="Q322" t="s">
        <v>32195</v>
      </c>
      <c r="R322" s="35" t="s">
        <v>414</v>
      </c>
      <c r="S322" s="31" t="s">
        <v>152</v>
      </c>
      <c r="T322" s="18" t="s">
        <v>2881</v>
      </c>
      <c r="U322" s="19">
        <v>15678308</v>
      </c>
      <c r="V322" s="18">
        <v>5</v>
      </c>
      <c r="W322" s="18">
        <v>2</v>
      </c>
      <c r="X322" s="18">
        <v>0.20610000000000001</v>
      </c>
      <c r="Y322" s="20"/>
      <c r="Z322" s="20"/>
      <c r="AA322" s="20"/>
      <c r="AB322" s="20"/>
      <c r="AC322" s="18" t="s">
        <v>2882</v>
      </c>
      <c r="AD322" s="18" t="s">
        <v>417</v>
      </c>
      <c r="AE322" s="18" t="s">
        <v>417</v>
      </c>
      <c r="AF322" s="18" t="s">
        <v>417</v>
      </c>
      <c r="AG322" s="18" t="s">
        <v>93</v>
      </c>
      <c r="AH322" s="18" t="s">
        <v>418</v>
      </c>
      <c r="AI322" s="18" t="s">
        <v>419</v>
      </c>
      <c r="AJ322" s="18" t="s">
        <v>420</v>
      </c>
      <c r="AK322" s="18" t="s">
        <v>421</v>
      </c>
      <c r="AL322" s="18"/>
      <c r="AM322" s="18"/>
      <c r="AN322" s="18"/>
      <c r="AO322" s="18"/>
      <c r="AP322" s="76" t="s">
        <v>136</v>
      </c>
    </row>
    <row r="323" spans="1:42" s="15" customFormat="1" ht="13.5" customHeight="1">
      <c r="A323" s="15">
        <f t="shared" si="4"/>
        <v>320</v>
      </c>
      <c r="B323" s="28" t="s">
        <v>2883</v>
      </c>
      <c r="C323" s="28"/>
      <c r="D323" s="29"/>
      <c r="E323" s="29" t="s">
        <v>211</v>
      </c>
      <c r="F323" s="29"/>
      <c r="G323" s="29" t="s">
        <v>161</v>
      </c>
      <c r="H323" s="31" t="s">
        <v>2884</v>
      </c>
      <c r="I323" s="32">
        <v>934400126</v>
      </c>
      <c r="J323" s="31"/>
      <c r="K323" s="129"/>
      <c r="L323" s="28" t="s">
        <v>141</v>
      </c>
      <c r="M323" s="28" t="s">
        <v>2885</v>
      </c>
      <c r="N323" s="28" t="s">
        <v>2886</v>
      </c>
      <c r="O323" s="28" t="s">
        <v>397</v>
      </c>
      <c r="P323" s="28" t="s">
        <v>2887</v>
      </c>
      <c r="Q323" t="s">
        <v>32195</v>
      </c>
      <c r="R323" s="35" t="s">
        <v>414</v>
      </c>
      <c r="S323" s="31" t="s">
        <v>431</v>
      </c>
      <c r="T323" s="18" t="s">
        <v>1186</v>
      </c>
      <c r="U323" s="19">
        <v>900446</v>
      </c>
      <c r="V323" s="18">
        <v>1</v>
      </c>
      <c r="W323" s="18">
        <v>2</v>
      </c>
      <c r="X323" s="18">
        <v>0.20580000000000001</v>
      </c>
      <c r="Y323" s="20"/>
      <c r="Z323" s="20"/>
      <c r="AA323" s="20"/>
      <c r="AB323" s="20"/>
      <c r="AC323" s="18" t="s">
        <v>417</v>
      </c>
      <c r="AD323" s="18" t="s">
        <v>417</v>
      </c>
      <c r="AE323" s="18" t="s">
        <v>417</v>
      </c>
      <c r="AF323" s="18" t="s">
        <v>417</v>
      </c>
      <c r="AG323" s="18" t="s">
        <v>93</v>
      </c>
      <c r="AH323" s="18" t="s">
        <v>418</v>
      </c>
      <c r="AI323" s="18" t="s">
        <v>419</v>
      </c>
      <c r="AJ323" s="18" t="s">
        <v>420</v>
      </c>
      <c r="AK323" s="18" t="s">
        <v>421</v>
      </c>
      <c r="AL323" s="18"/>
      <c r="AM323" s="18"/>
      <c r="AN323" s="18"/>
      <c r="AO323" s="18"/>
      <c r="AP323" s="76" t="s">
        <v>136</v>
      </c>
    </row>
    <row r="324" spans="1:42" s="15" customFormat="1" ht="13.5" customHeight="1">
      <c r="A324" s="15">
        <f t="shared" si="4"/>
        <v>321</v>
      </c>
      <c r="B324" s="28" t="s">
        <v>2888</v>
      </c>
      <c r="C324" s="28"/>
      <c r="D324" s="29"/>
      <c r="E324" s="29" t="s">
        <v>205</v>
      </c>
      <c r="F324" s="29" t="s">
        <v>1827</v>
      </c>
      <c r="G324" s="29" t="s">
        <v>199</v>
      </c>
      <c r="H324" s="31" t="s">
        <v>2889</v>
      </c>
      <c r="I324" s="40">
        <v>964260006</v>
      </c>
      <c r="J324" s="73" t="s">
        <v>2890</v>
      </c>
      <c r="K324" s="129" t="s">
        <v>2891</v>
      </c>
      <c r="L324" s="28" t="s">
        <v>163</v>
      </c>
      <c r="M324" s="28" t="s">
        <v>2892</v>
      </c>
      <c r="N324" s="28" t="s">
        <v>2893</v>
      </c>
      <c r="O324" s="28" t="s">
        <v>397</v>
      </c>
      <c r="P324" s="28" t="s">
        <v>2894</v>
      </c>
      <c r="Q324" t="s">
        <v>32195</v>
      </c>
      <c r="R324" s="35" t="s">
        <v>414</v>
      </c>
      <c r="S324" s="31" t="s">
        <v>2186</v>
      </c>
      <c r="T324" s="18" t="s">
        <v>2895</v>
      </c>
      <c r="U324" s="19">
        <v>1046762</v>
      </c>
      <c r="V324" s="18">
        <v>7</v>
      </c>
      <c r="W324" s="18">
        <v>1</v>
      </c>
      <c r="X324" s="18">
        <v>0.2051</v>
      </c>
      <c r="Y324" s="20"/>
      <c r="Z324" s="20"/>
      <c r="AA324" s="20"/>
      <c r="AB324" s="20"/>
      <c r="AC324" s="18" t="s">
        <v>417</v>
      </c>
      <c r="AD324" s="18" t="s">
        <v>417</v>
      </c>
      <c r="AE324" s="18" t="s">
        <v>417</v>
      </c>
      <c r="AF324" s="18" t="s">
        <v>417</v>
      </c>
      <c r="AG324" s="18" t="s">
        <v>93</v>
      </c>
      <c r="AH324" s="18" t="s">
        <v>418</v>
      </c>
      <c r="AI324" s="18" t="s">
        <v>419</v>
      </c>
      <c r="AJ324" s="18" t="s">
        <v>420</v>
      </c>
      <c r="AK324" s="18" t="s">
        <v>421</v>
      </c>
      <c r="AL324" s="18"/>
      <c r="AM324" s="18"/>
      <c r="AN324" s="18"/>
      <c r="AO324" s="18"/>
      <c r="AP324" s="76" t="s">
        <v>136</v>
      </c>
    </row>
    <row r="325" spans="1:42" s="15" customFormat="1" ht="13.5" customHeight="1">
      <c r="A325" s="15">
        <f t="shared" ref="A325:A388" si="5">+A324+1</f>
        <v>322</v>
      </c>
      <c r="B325" s="28" t="s">
        <v>2896</v>
      </c>
      <c r="C325" s="28"/>
      <c r="D325" s="29"/>
      <c r="E325" s="29" t="s">
        <v>211</v>
      </c>
      <c r="F325" s="29"/>
      <c r="G325" s="29" t="s">
        <v>161</v>
      </c>
      <c r="H325" s="31" t="s">
        <v>2897</v>
      </c>
      <c r="I325" s="32"/>
      <c r="J325" s="31"/>
      <c r="K325" s="129"/>
      <c r="L325" s="28" t="s">
        <v>141</v>
      </c>
      <c r="M325" s="28" t="s">
        <v>2898</v>
      </c>
      <c r="N325" s="28" t="s">
        <v>2899</v>
      </c>
      <c r="O325" s="28" t="s">
        <v>397</v>
      </c>
      <c r="P325" s="28" t="s">
        <v>2900</v>
      </c>
      <c r="Q325" t="s">
        <v>32194</v>
      </c>
      <c r="R325" s="35" t="s">
        <v>414</v>
      </c>
      <c r="S325" s="31" t="s">
        <v>152</v>
      </c>
      <c r="T325" s="18" t="s">
        <v>1535</v>
      </c>
      <c r="U325" s="19">
        <v>426238</v>
      </c>
      <c r="V325" s="18">
        <v>3</v>
      </c>
      <c r="W325" s="18">
        <v>1</v>
      </c>
      <c r="X325" s="18">
        <v>0.2049</v>
      </c>
      <c r="Y325" s="20"/>
      <c r="Z325" s="20"/>
      <c r="AA325" s="20"/>
      <c r="AB325" s="20"/>
      <c r="AC325" s="18" t="s">
        <v>417</v>
      </c>
      <c r="AD325" s="18" t="s">
        <v>417</v>
      </c>
      <c r="AE325" s="18" t="s">
        <v>417</v>
      </c>
      <c r="AF325" s="18" t="s">
        <v>417</v>
      </c>
      <c r="AG325" s="18" t="s">
        <v>93</v>
      </c>
      <c r="AH325" s="18" t="s">
        <v>418</v>
      </c>
      <c r="AI325" s="18" t="s">
        <v>419</v>
      </c>
      <c r="AJ325" s="18" t="s">
        <v>420</v>
      </c>
      <c r="AK325" s="18" t="s">
        <v>421</v>
      </c>
      <c r="AL325" s="18"/>
      <c r="AM325" s="18"/>
      <c r="AN325" s="18"/>
      <c r="AO325" s="18"/>
      <c r="AP325" s="76" t="s">
        <v>136</v>
      </c>
    </row>
    <row r="326" spans="1:42" s="15" customFormat="1" ht="13.5" customHeight="1">
      <c r="A326" s="15">
        <f t="shared" si="5"/>
        <v>323</v>
      </c>
      <c r="B326" s="28" t="s">
        <v>2901</v>
      </c>
      <c r="C326" s="28"/>
      <c r="D326" s="29"/>
      <c r="E326" s="29" t="s">
        <v>6</v>
      </c>
      <c r="F326" s="29"/>
      <c r="G326" s="29" t="s">
        <v>138</v>
      </c>
      <c r="H326" s="31" t="s">
        <v>2902</v>
      </c>
      <c r="I326" s="32"/>
      <c r="J326" s="31"/>
      <c r="K326" s="141"/>
      <c r="L326" s="28" t="s">
        <v>175</v>
      </c>
      <c r="M326" s="28" t="s">
        <v>2903</v>
      </c>
      <c r="N326" s="28" t="s">
        <v>2904</v>
      </c>
      <c r="O326" s="28" t="s">
        <v>397</v>
      </c>
      <c r="P326" s="28" t="s">
        <v>2905</v>
      </c>
      <c r="Q326" t="s">
        <v>32195</v>
      </c>
      <c r="R326" s="35" t="s">
        <v>414</v>
      </c>
      <c r="S326" s="31" t="s">
        <v>152</v>
      </c>
      <c r="T326" s="18" t="s">
        <v>780</v>
      </c>
      <c r="U326" s="19">
        <v>4318387</v>
      </c>
      <c r="V326" s="18">
        <v>1</v>
      </c>
      <c r="W326" s="18">
        <v>1</v>
      </c>
      <c r="X326" s="18">
        <v>0.20480000000000001</v>
      </c>
      <c r="Y326" s="20"/>
      <c r="Z326" s="20"/>
      <c r="AA326" s="20"/>
      <c r="AB326" s="20"/>
      <c r="AC326" s="18" t="s">
        <v>417</v>
      </c>
      <c r="AD326" s="18" t="s">
        <v>417</v>
      </c>
      <c r="AE326" s="18" t="s">
        <v>417</v>
      </c>
      <c r="AF326" s="18" t="s">
        <v>417</v>
      </c>
      <c r="AG326" s="18" t="s">
        <v>93</v>
      </c>
      <c r="AH326" s="18" t="s">
        <v>418</v>
      </c>
      <c r="AI326" s="18" t="s">
        <v>419</v>
      </c>
      <c r="AJ326" s="18" t="s">
        <v>420</v>
      </c>
      <c r="AK326" s="18" t="s">
        <v>421</v>
      </c>
      <c r="AL326" s="18"/>
      <c r="AM326" s="18"/>
      <c r="AN326" s="18"/>
      <c r="AO326" s="18"/>
      <c r="AP326" s="76" t="s">
        <v>136</v>
      </c>
    </row>
    <row r="327" spans="1:42" s="15" customFormat="1" ht="13.5" customHeight="1">
      <c r="A327" s="15">
        <f t="shared" si="5"/>
        <v>324</v>
      </c>
      <c r="B327" s="28" t="s">
        <v>2906</v>
      </c>
      <c r="C327" s="28"/>
      <c r="D327" s="29"/>
      <c r="E327" s="29" t="s">
        <v>202</v>
      </c>
      <c r="F327" s="29" t="s">
        <v>2907</v>
      </c>
      <c r="G327" s="29" t="s">
        <v>2067</v>
      </c>
      <c r="H327" s="31" t="s">
        <v>2908</v>
      </c>
      <c r="I327" s="32">
        <v>938497165</v>
      </c>
      <c r="J327" s="73" t="s">
        <v>2909</v>
      </c>
      <c r="K327" s="129"/>
      <c r="L327" s="28" t="s">
        <v>163</v>
      </c>
      <c r="M327" s="28" t="s">
        <v>2910</v>
      </c>
      <c r="N327" s="28" t="s">
        <v>2911</v>
      </c>
      <c r="O327" s="28" t="s">
        <v>397</v>
      </c>
      <c r="P327" s="28" t="s">
        <v>2912</v>
      </c>
      <c r="Q327" t="s">
        <v>32194</v>
      </c>
      <c r="R327" s="35" t="s">
        <v>430</v>
      </c>
      <c r="S327" s="31" t="s">
        <v>431</v>
      </c>
      <c r="T327" s="18" t="s">
        <v>2913</v>
      </c>
      <c r="U327" s="19">
        <v>423342</v>
      </c>
      <c r="V327" s="18">
        <v>7</v>
      </c>
      <c r="W327" s="18">
        <v>2</v>
      </c>
      <c r="X327" s="18">
        <v>0.2046</v>
      </c>
      <c r="Y327" s="20">
        <v>678632130</v>
      </c>
      <c r="Z327" s="20">
        <v>673444456</v>
      </c>
      <c r="AA327" s="20">
        <v>673444485</v>
      </c>
      <c r="AB327" s="20">
        <v>673444437</v>
      </c>
      <c r="AC327" s="18" t="s">
        <v>417</v>
      </c>
      <c r="AD327" s="18" t="s">
        <v>417</v>
      </c>
      <c r="AE327" s="18" t="s">
        <v>417</v>
      </c>
      <c r="AF327" s="18" t="s">
        <v>417</v>
      </c>
      <c r="AG327" s="18" t="s">
        <v>93</v>
      </c>
      <c r="AH327" s="18" t="s">
        <v>418</v>
      </c>
      <c r="AI327" s="18" t="s">
        <v>419</v>
      </c>
      <c r="AJ327" s="18" t="s">
        <v>420</v>
      </c>
      <c r="AK327" s="18" t="s">
        <v>421</v>
      </c>
      <c r="AL327" s="18"/>
      <c r="AM327" s="18"/>
      <c r="AN327" s="18"/>
      <c r="AO327" s="18"/>
      <c r="AP327" s="76" t="s">
        <v>136</v>
      </c>
    </row>
    <row r="328" spans="1:42" s="15" customFormat="1" ht="13.5" customHeight="1">
      <c r="A328" s="15">
        <f t="shared" si="5"/>
        <v>325</v>
      </c>
      <c r="B328" s="28" t="s">
        <v>2914</v>
      </c>
      <c r="C328" s="28"/>
      <c r="D328" s="29"/>
      <c r="E328" s="29" t="s">
        <v>205</v>
      </c>
      <c r="F328" s="29" t="s">
        <v>1827</v>
      </c>
      <c r="G328" s="29" t="s">
        <v>199</v>
      </c>
      <c r="H328" s="31" t="s">
        <v>2915</v>
      </c>
      <c r="I328" s="32">
        <v>959031042</v>
      </c>
      <c r="J328" s="112" t="s">
        <v>2916</v>
      </c>
      <c r="K328" s="129"/>
      <c r="L328" s="28" t="s">
        <v>133</v>
      </c>
      <c r="M328" s="28" t="s">
        <v>2917</v>
      </c>
      <c r="N328" s="28" t="s">
        <v>2918</v>
      </c>
      <c r="O328" s="28" t="s">
        <v>397</v>
      </c>
      <c r="P328" s="28" t="s">
        <v>2919</v>
      </c>
      <c r="Q328" t="s">
        <v>32194</v>
      </c>
      <c r="R328" s="35" t="s">
        <v>414</v>
      </c>
      <c r="S328" s="31" t="s">
        <v>1680</v>
      </c>
      <c r="T328" s="18" t="s">
        <v>2920</v>
      </c>
      <c r="U328" s="19">
        <v>361434</v>
      </c>
      <c r="V328" s="18">
        <v>1</v>
      </c>
      <c r="W328" s="18">
        <v>3</v>
      </c>
      <c r="X328" s="18">
        <v>0.2044</v>
      </c>
      <c r="Y328" s="20">
        <v>959282165</v>
      </c>
      <c r="Z328" s="20"/>
      <c r="AA328" s="20"/>
      <c r="AB328" s="20"/>
      <c r="AC328" s="18" t="s">
        <v>417</v>
      </c>
      <c r="AD328" s="18" t="s">
        <v>417</v>
      </c>
      <c r="AE328" s="18" t="s">
        <v>417</v>
      </c>
      <c r="AF328" s="18" t="s">
        <v>417</v>
      </c>
      <c r="AG328" s="18" t="s">
        <v>93</v>
      </c>
      <c r="AH328" s="18" t="s">
        <v>418</v>
      </c>
      <c r="AI328" s="18" t="s">
        <v>419</v>
      </c>
      <c r="AJ328" s="18" t="s">
        <v>420</v>
      </c>
      <c r="AK328" s="18" t="s">
        <v>421</v>
      </c>
      <c r="AL328" s="18"/>
      <c r="AM328" s="18"/>
      <c r="AN328" s="18"/>
      <c r="AO328" s="18"/>
      <c r="AP328" s="76" t="s">
        <v>136</v>
      </c>
    </row>
    <row r="329" spans="1:42" s="15" customFormat="1" ht="13.5" customHeight="1">
      <c r="A329" s="15">
        <f t="shared" si="5"/>
        <v>326</v>
      </c>
      <c r="B329" s="28" t="s">
        <v>2921</v>
      </c>
      <c r="C329" s="28"/>
      <c r="D329" s="29"/>
      <c r="E329" s="29" t="s">
        <v>6</v>
      </c>
      <c r="F329" s="29"/>
      <c r="G329" s="29" t="s">
        <v>138</v>
      </c>
      <c r="H329" s="31" t="s">
        <v>2922</v>
      </c>
      <c r="I329" s="32">
        <v>984392180</v>
      </c>
      <c r="J329" s="31"/>
      <c r="K329" s="129"/>
      <c r="L329" s="28" t="s">
        <v>141</v>
      </c>
      <c r="M329" s="28" t="s">
        <v>2923</v>
      </c>
      <c r="N329" t="s">
        <v>2924</v>
      </c>
      <c r="O329" s="28" t="s">
        <v>397</v>
      </c>
      <c r="P329" s="28" t="s">
        <v>2925</v>
      </c>
      <c r="Q329" t="s">
        <v>32194</v>
      </c>
      <c r="R329" s="35" t="s">
        <v>430</v>
      </c>
      <c r="S329" s="31" t="s">
        <v>2926</v>
      </c>
      <c r="T329" s="18" t="s">
        <v>2927</v>
      </c>
      <c r="U329" s="19">
        <v>1047623</v>
      </c>
      <c r="V329" s="18">
        <v>1</v>
      </c>
      <c r="W329" s="18">
        <v>2</v>
      </c>
      <c r="X329" s="18">
        <v>0.20430000000000001</v>
      </c>
      <c r="Y329" s="20">
        <v>984393811</v>
      </c>
      <c r="Z329" s="20">
        <v>984102802</v>
      </c>
      <c r="AA329" s="20">
        <v>984100628</v>
      </c>
      <c r="AB329" s="20">
        <v>658034687</v>
      </c>
      <c r="AC329" s="18" t="s">
        <v>417</v>
      </c>
      <c r="AD329" s="18" t="s">
        <v>417</v>
      </c>
      <c r="AE329" s="18" t="s">
        <v>417</v>
      </c>
      <c r="AF329" s="18" t="s">
        <v>417</v>
      </c>
      <c r="AG329" s="18" t="s">
        <v>93</v>
      </c>
      <c r="AH329" s="18" t="s">
        <v>418</v>
      </c>
      <c r="AI329" s="18" t="s">
        <v>419</v>
      </c>
      <c r="AJ329" s="18" t="s">
        <v>420</v>
      </c>
      <c r="AK329" s="18" t="s">
        <v>421</v>
      </c>
      <c r="AL329" s="18"/>
      <c r="AM329" s="18"/>
      <c r="AN329" s="18"/>
      <c r="AO329" s="18"/>
      <c r="AP329" t="s">
        <v>762</v>
      </c>
    </row>
    <row r="330" spans="1:42" s="15" customFormat="1" ht="13.5" customHeight="1">
      <c r="A330" s="15">
        <f t="shared" si="5"/>
        <v>327</v>
      </c>
      <c r="B330" s="28" t="s">
        <v>2928</v>
      </c>
      <c r="C330" s="28"/>
      <c r="D330" s="29"/>
      <c r="E330" s="29" t="s">
        <v>211</v>
      </c>
      <c r="F330" t="s">
        <v>2929</v>
      </c>
      <c r="G330" s="29" t="s">
        <v>138</v>
      </c>
      <c r="H330" s="31" t="s">
        <v>2930</v>
      </c>
      <c r="I330" s="32">
        <v>953889141</v>
      </c>
      <c r="J330" s="31" t="s">
        <v>2931</v>
      </c>
      <c r="K330" s="129"/>
      <c r="L330" s="28" t="s">
        <v>141</v>
      </c>
      <c r="M330" s="28" t="s">
        <v>2932</v>
      </c>
      <c r="N330" s="28" t="s">
        <v>2933</v>
      </c>
      <c r="O330" s="28" t="s">
        <v>397</v>
      </c>
      <c r="P330" s="28" t="s">
        <v>2934</v>
      </c>
      <c r="Q330" t="s">
        <v>32195</v>
      </c>
      <c r="R330" s="35" t="s">
        <v>430</v>
      </c>
      <c r="S330" s="31" t="s">
        <v>2935</v>
      </c>
      <c r="T330" s="18" t="s">
        <v>2936</v>
      </c>
      <c r="U330" s="19">
        <v>1933295</v>
      </c>
      <c r="V330" s="18">
        <v>45</v>
      </c>
      <c r="W330" s="18">
        <v>1</v>
      </c>
      <c r="X330" s="18">
        <v>0.20399999999999999</v>
      </c>
      <c r="Y330" s="20">
        <v>953276212</v>
      </c>
      <c r="Z330" s="20">
        <v>953889138</v>
      </c>
      <c r="AA330" s="20">
        <v>953811130</v>
      </c>
      <c r="AB330" s="20">
        <v>953294853</v>
      </c>
      <c r="AC330" s="18" t="s">
        <v>417</v>
      </c>
      <c r="AD330" s="18" t="s">
        <v>417</v>
      </c>
      <c r="AE330" s="18" t="s">
        <v>417</v>
      </c>
      <c r="AF330" s="18" t="s">
        <v>417</v>
      </c>
      <c r="AG330" s="18" t="s">
        <v>93</v>
      </c>
      <c r="AH330" s="18" t="s">
        <v>418</v>
      </c>
      <c r="AI330" s="18" t="s">
        <v>419</v>
      </c>
      <c r="AJ330" s="18" t="s">
        <v>420</v>
      </c>
      <c r="AK330" s="18" t="s">
        <v>421</v>
      </c>
      <c r="AL330" s="18" t="s">
        <v>2937</v>
      </c>
      <c r="AM330" s="18"/>
      <c r="AN330" s="18"/>
      <c r="AO330" s="18"/>
      <c r="AP330" s="76" t="s">
        <v>136</v>
      </c>
    </row>
    <row r="331" spans="1:42" s="15" customFormat="1" ht="13.5" customHeight="1">
      <c r="A331" s="15">
        <f t="shared" si="5"/>
        <v>328</v>
      </c>
      <c r="B331" s="28" t="s">
        <v>2938</v>
      </c>
      <c r="C331" s="28"/>
      <c r="D331" s="29"/>
      <c r="E331" s="29" t="s">
        <v>205</v>
      </c>
      <c r="F331" s="29" t="s">
        <v>678</v>
      </c>
      <c r="G331" s="29" t="s">
        <v>129</v>
      </c>
      <c r="H331" s="31" t="s">
        <v>2939</v>
      </c>
      <c r="I331" s="32">
        <v>941490494</v>
      </c>
      <c r="J331" s="73" t="s">
        <v>2940</v>
      </c>
      <c r="K331" s="129">
        <v>941490494</v>
      </c>
      <c r="L331" s="28" t="s">
        <v>163</v>
      </c>
      <c r="M331" s="28" t="s">
        <v>2941</v>
      </c>
      <c r="N331" s="28" t="s">
        <v>2942</v>
      </c>
      <c r="O331" s="28" t="s">
        <v>397</v>
      </c>
      <c r="P331" s="28" t="s">
        <v>2943</v>
      </c>
      <c r="Q331" t="s">
        <v>32195</v>
      </c>
      <c r="R331" s="35" t="s">
        <v>414</v>
      </c>
      <c r="S331" s="31" t="s">
        <v>2944</v>
      </c>
      <c r="T331" s="18" t="s">
        <v>2945</v>
      </c>
      <c r="U331" s="19">
        <v>1103808</v>
      </c>
      <c r="V331" s="18">
        <v>8</v>
      </c>
      <c r="W331" s="18">
        <v>1</v>
      </c>
      <c r="X331" s="18">
        <v>0.20380000000000001</v>
      </c>
      <c r="Y331" s="20">
        <v>941142477</v>
      </c>
      <c r="Z331" s="20"/>
      <c r="AA331" s="20"/>
      <c r="AB331" s="20"/>
      <c r="AC331" s="18" t="s">
        <v>417</v>
      </c>
      <c r="AD331" s="18" t="s">
        <v>417</v>
      </c>
      <c r="AE331" s="18" t="s">
        <v>417</v>
      </c>
      <c r="AF331" s="18" t="s">
        <v>417</v>
      </c>
      <c r="AG331" s="18" t="s">
        <v>93</v>
      </c>
      <c r="AH331" s="18" t="s">
        <v>418</v>
      </c>
      <c r="AI331" s="18" t="s">
        <v>419</v>
      </c>
      <c r="AJ331" s="18" t="s">
        <v>420</v>
      </c>
      <c r="AK331" s="18" t="s">
        <v>421</v>
      </c>
      <c r="AL331" s="18"/>
      <c r="AM331" s="18"/>
      <c r="AN331" s="18"/>
      <c r="AO331" s="18"/>
      <c r="AP331" s="76" t="s">
        <v>136</v>
      </c>
    </row>
    <row r="332" spans="1:42" s="15" customFormat="1" ht="13.5" customHeight="1">
      <c r="A332" s="15">
        <f t="shared" si="5"/>
        <v>329</v>
      </c>
      <c r="B332" s="28" t="s">
        <v>2946</v>
      </c>
      <c r="C332" s="28"/>
      <c r="D332" s="29"/>
      <c r="E332" s="29" t="s">
        <v>211</v>
      </c>
      <c r="F332" s="29" t="s">
        <v>2947</v>
      </c>
      <c r="G332" s="29" t="s">
        <v>138</v>
      </c>
      <c r="H332" s="31" t="s">
        <v>2948</v>
      </c>
      <c r="I332" s="32"/>
      <c r="J332" s="31"/>
      <c r="K332" s="129"/>
      <c r="L332" s="28" t="s">
        <v>141</v>
      </c>
      <c r="M332" s="28" t="s">
        <v>2949</v>
      </c>
      <c r="N332" s="28" t="s">
        <v>2950</v>
      </c>
      <c r="O332" s="28" t="s">
        <v>397</v>
      </c>
      <c r="P332" s="28" t="s">
        <v>2951</v>
      </c>
      <c r="Q332" t="s">
        <v>32195</v>
      </c>
      <c r="R332" s="35" t="s">
        <v>414</v>
      </c>
      <c r="S332" s="31" t="s">
        <v>152</v>
      </c>
      <c r="T332" s="18" t="s">
        <v>2952</v>
      </c>
      <c r="U332" s="19">
        <v>375729</v>
      </c>
      <c r="V332" s="18">
        <v>2</v>
      </c>
      <c r="W332" s="18">
        <v>1</v>
      </c>
      <c r="X332" s="18">
        <v>0.20369999999999999</v>
      </c>
      <c r="Y332" s="20"/>
      <c r="Z332" s="20"/>
      <c r="AA332" s="20"/>
      <c r="AB332" s="20"/>
      <c r="AC332" s="18" t="s">
        <v>2953</v>
      </c>
      <c r="AD332" s="18" t="s">
        <v>2954</v>
      </c>
      <c r="AE332" s="18" t="s">
        <v>417</v>
      </c>
      <c r="AF332" s="18" t="s">
        <v>417</v>
      </c>
      <c r="AG332" s="18" t="s">
        <v>93</v>
      </c>
      <c r="AH332" s="18" t="s">
        <v>418</v>
      </c>
      <c r="AI332" s="18" t="s">
        <v>419</v>
      </c>
      <c r="AJ332" s="18" t="s">
        <v>420</v>
      </c>
      <c r="AK332" s="18" t="s">
        <v>421</v>
      </c>
      <c r="AL332" s="18"/>
      <c r="AM332" s="18"/>
      <c r="AN332" s="18"/>
      <c r="AO332" s="18"/>
      <c r="AP332" s="76" t="s">
        <v>136</v>
      </c>
    </row>
    <row r="333" spans="1:42" s="15" customFormat="1">
      <c r="A333" s="15">
        <f t="shared" si="5"/>
        <v>330</v>
      </c>
      <c r="B333" s="28" t="s">
        <v>2955</v>
      </c>
      <c r="C333" s="28"/>
      <c r="D333" s="29"/>
      <c r="E333" s="29" t="s">
        <v>211</v>
      </c>
      <c r="F333" t="s">
        <v>2956</v>
      </c>
      <c r="G333" s="29" t="s">
        <v>138</v>
      </c>
      <c r="H333" s="31" t="s">
        <v>2957</v>
      </c>
      <c r="I333" s="32"/>
      <c r="J333" s="31"/>
      <c r="K333" s="129"/>
      <c r="L333" s="28" t="s">
        <v>141</v>
      </c>
      <c r="M333" s="28" t="s">
        <v>2958</v>
      </c>
      <c r="N333" s="28" t="s">
        <v>2959</v>
      </c>
      <c r="O333" s="28" t="s">
        <v>397</v>
      </c>
      <c r="P333" s="28" t="s">
        <v>2960</v>
      </c>
      <c r="Q333" t="s">
        <v>32195</v>
      </c>
      <c r="R333" s="35" t="s">
        <v>414</v>
      </c>
      <c r="S333" s="31" t="s">
        <v>431</v>
      </c>
      <c r="T333" s="18" t="s">
        <v>2961</v>
      </c>
      <c r="U333" s="19">
        <v>1085028</v>
      </c>
      <c r="V333" s="18">
        <v>8</v>
      </c>
      <c r="W333" s="18">
        <v>1</v>
      </c>
      <c r="X333" s="18">
        <v>0.20349999999999999</v>
      </c>
      <c r="Y333" s="20"/>
      <c r="Z333" s="20"/>
      <c r="AA333" s="20"/>
      <c r="AB333" s="20"/>
      <c r="AC333" s="18" t="s">
        <v>417</v>
      </c>
      <c r="AD333" s="18" t="s">
        <v>417</v>
      </c>
      <c r="AE333" s="18" t="s">
        <v>417</v>
      </c>
      <c r="AF333" s="18" t="s">
        <v>417</v>
      </c>
      <c r="AG333" s="18" t="s">
        <v>93</v>
      </c>
      <c r="AH333" s="18" t="s">
        <v>418</v>
      </c>
      <c r="AI333" s="18" t="s">
        <v>419</v>
      </c>
      <c r="AJ333" s="18" t="s">
        <v>420</v>
      </c>
      <c r="AK333" s="18" t="s">
        <v>421</v>
      </c>
      <c r="AL333" s="18"/>
      <c r="AM333" s="18"/>
      <c r="AN333" s="18"/>
      <c r="AO333" s="18"/>
      <c r="AP333" s="76" t="s">
        <v>136</v>
      </c>
    </row>
    <row r="334" spans="1:42" s="15" customFormat="1" ht="13.5" customHeight="1">
      <c r="A334" s="15">
        <f t="shared" si="5"/>
        <v>331</v>
      </c>
      <c r="B334" s="27" t="s">
        <v>2962</v>
      </c>
      <c r="C334" s="27"/>
      <c r="D334" s="29"/>
      <c r="E334" s="29" t="s">
        <v>6</v>
      </c>
      <c r="F334" s="29"/>
      <c r="G334" s="29" t="s">
        <v>138</v>
      </c>
      <c r="H334" s="31" t="s">
        <v>2963</v>
      </c>
      <c r="I334" s="32">
        <v>916360506</v>
      </c>
      <c r="J334" s="31"/>
      <c r="K334" s="141"/>
      <c r="L334" s="27" t="s">
        <v>147</v>
      </c>
      <c r="M334" s="27" t="s">
        <v>2964</v>
      </c>
      <c r="N334" s="27" t="s">
        <v>2965</v>
      </c>
      <c r="O334" s="27" t="s">
        <v>397</v>
      </c>
      <c r="P334" s="27" t="s">
        <v>2966</v>
      </c>
      <c r="Q334" t="s">
        <v>32194</v>
      </c>
      <c r="R334" s="35" t="s">
        <v>430</v>
      </c>
      <c r="S334" s="31" t="s">
        <v>152</v>
      </c>
      <c r="T334" s="18" t="s">
        <v>1887</v>
      </c>
      <c r="U334" s="19">
        <v>1549947</v>
      </c>
      <c r="V334" s="18">
        <v>1</v>
      </c>
      <c r="W334" s="18">
        <v>2</v>
      </c>
      <c r="X334" s="18">
        <v>0.20349999999999999</v>
      </c>
      <c r="Y334" s="20">
        <v>619169421</v>
      </c>
      <c r="Z334" s="20">
        <v>689975365</v>
      </c>
      <c r="AA334" s="20"/>
      <c r="AB334" s="20"/>
      <c r="AC334" s="18" t="s">
        <v>417</v>
      </c>
      <c r="AD334" s="18" t="s">
        <v>417</v>
      </c>
      <c r="AE334" s="18" t="s">
        <v>417</v>
      </c>
      <c r="AF334" s="18" t="s">
        <v>417</v>
      </c>
      <c r="AG334" s="18" t="s">
        <v>93</v>
      </c>
      <c r="AH334" s="18" t="s">
        <v>418</v>
      </c>
      <c r="AI334" s="18" t="s">
        <v>419</v>
      </c>
      <c r="AJ334" s="18" t="s">
        <v>420</v>
      </c>
      <c r="AK334" s="18" t="s">
        <v>421</v>
      </c>
      <c r="AL334" s="18"/>
      <c r="AM334" s="18"/>
      <c r="AN334" s="18"/>
      <c r="AO334" s="18"/>
      <c r="AP334" s="76" t="s">
        <v>136</v>
      </c>
    </row>
    <row r="335" spans="1:42" s="15" customFormat="1" ht="13.5" customHeight="1">
      <c r="A335" s="15">
        <f t="shared" si="5"/>
        <v>332</v>
      </c>
      <c r="B335" s="27" t="s">
        <v>2967</v>
      </c>
      <c r="C335" s="27"/>
      <c r="D335" s="29"/>
      <c r="E335" s="29" t="s">
        <v>205</v>
      </c>
      <c r="F335" s="29" t="s">
        <v>2968</v>
      </c>
      <c r="G335" s="29" t="s">
        <v>129</v>
      </c>
      <c r="H335" s="31" t="s">
        <v>2969</v>
      </c>
      <c r="I335" s="32">
        <v>915637183</v>
      </c>
      <c r="J335" s="73" t="s">
        <v>2970</v>
      </c>
      <c r="K335" s="122"/>
      <c r="L335" s="28" t="s">
        <v>133</v>
      </c>
      <c r="M335" s="27" t="s">
        <v>2971</v>
      </c>
      <c r="N335" s="27" t="s">
        <v>2972</v>
      </c>
      <c r="O335" s="27" t="s">
        <v>397</v>
      </c>
      <c r="P335" s="27" t="s">
        <v>2973</v>
      </c>
      <c r="Q335" t="s">
        <v>32195</v>
      </c>
      <c r="R335" s="35" t="s">
        <v>414</v>
      </c>
      <c r="S335" s="31" t="s">
        <v>152</v>
      </c>
      <c r="T335" s="18" t="s">
        <v>1738</v>
      </c>
      <c r="U335" s="19">
        <v>404829</v>
      </c>
      <c r="V335" s="18">
        <v>3</v>
      </c>
      <c r="W335" s="18">
        <v>2</v>
      </c>
      <c r="X335" s="18">
        <v>0.2034</v>
      </c>
      <c r="Y335" s="20">
        <v>915646524</v>
      </c>
      <c r="Z335" s="20">
        <v>915637118</v>
      </c>
      <c r="AA335" s="20"/>
      <c r="AB335" s="20"/>
      <c r="AC335" s="18" t="s">
        <v>417</v>
      </c>
      <c r="AD335" s="18" t="s">
        <v>417</v>
      </c>
      <c r="AE335" s="18" t="s">
        <v>417</v>
      </c>
      <c r="AF335" s="18" t="s">
        <v>417</v>
      </c>
      <c r="AG335" s="18" t="s">
        <v>93</v>
      </c>
      <c r="AH335" s="18" t="s">
        <v>418</v>
      </c>
      <c r="AI335" s="18" t="s">
        <v>419</v>
      </c>
      <c r="AJ335" s="18" t="s">
        <v>420</v>
      </c>
      <c r="AK335" s="18" t="s">
        <v>421</v>
      </c>
      <c r="AL335" s="18"/>
      <c r="AM335" s="18"/>
      <c r="AN335" s="18"/>
      <c r="AO335" s="18"/>
      <c r="AP335" t="s">
        <v>762</v>
      </c>
    </row>
    <row r="336" spans="1:42" s="15" customFormat="1" ht="13.5" customHeight="1">
      <c r="A336" s="15">
        <f t="shared" si="5"/>
        <v>333</v>
      </c>
      <c r="B336" s="27" t="s">
        <v>2974</v>
      </c>
      <c r="C336" s="27"/>
      <c r="D336" s="29"/>
      <c r="E336" s="29" t="s">
        <v>202</v>
      </c>
      <c r="F336" t="s">
        <v>2975</v>
      </c>
      <c r="G336" s="29" t="s">
        <v>138</v>
      </c>
      <c r="H336" s="31" t="s">
        <v>2976</v>
      </c>
      <c r="I336" s="32">
        <v>952278771</v>
      </c>
      <c r="J336" s="31"/>
      <c r="K336" s="122"/>
      <c r="L336" s="28" t="s">
        <v>191</v>
      </c>
      <c r="M336" s="27" t="s">
        <v>2977</v>
      </c>
      <c r="N336" s="27" t="s">
        <v>2978</v>
      </c>
      <c r="O336" s="27" t="s">
        <v>397</v>
      </c>
      <c r="P336" s="27" t="s">
        <v>2979</v>
      </c>
      <c r="Q336" t="s">
        <v>32195</v>
      </c>
      <c r="R336" s="35" t="s">
        <v>414</v>
      </c>
      <c r="S336" s="31" t="s">
        <v>873</v>
      </c>
      <c r="T336" s="18" t="s">
        <v>2980</v>
      </c>
      <c r="U336" s="19">
        <v>1441018</v>
      </c>
      <c r="V336" s="18">
        <v>2</v>
      </c>
      <c r="W336" s="18">
        <v>2</v>
      </c>
      <c r="X336" s="18">
        <v>0.2034</v>
      </c>
      <c r="Y336" s="20"/>
      <c r="Z336" s="20"/>
      <c r="AA336" s="20"/>
      <c r="AB336" s="20"/>
      <c r="AC336" s="18" t="s">
        <v>417</v>
      </c>
      <c r="AD336" s="18" t="s">
        <v>417</v>
      </c>
      <c r="AE336" s="18" t="s">
        <v>417</v>
      </c>
      <c r="AF336" s="18" t="s">
        <v>417</v>
      </c>
      <c r="AG336" s="18" t="s">
        <v>93</v>
      </c>
      <c r="AH336" s="18" t="s">
        <v>418</v>
      </c>
      <c r="AI336" s="18" t="s">
        <v>419</v>
      </c>
      <c r="AJ336" s="18" t="s">
        <v>420</v>
      </c>
      <c r="AK336" s="18" t="s">
        <v>421</v>
      </c>
      <c r="AL336" s="18"/>
      <c r="AM336" s="18"/>
      <c r="AN336" s="18"/>
      <c r="AO336" s="18"/>
      <c r="AP336" s="76" t="s">
        <v>136</v>
      </c>
    </row>
    <row r="337" spans="1:42" s="15" customFormat="1" ht="13.5" customHeight="1">
      <c r="A337" s="15">
        <f t="shared" si="5"/>
        <v>334</v>
      </c>
      <c r="B337" s="27" t="s">
        <v>2981</v>
      </c>
      <c r="C337" s="27"/>
      <c r="D337" s="29"/>
      <c r="E337" s="29" t="s">
        <v>6</v>
      </c>
      <c r="F337" s="29"/>
      <c r="G337" s="29" t="s">
        <v>138</v>
      </c>
      <c r="H337" s="31" t="s">
        <v>2982</v>
      </c>
      <c r="I337" s="32">
        <v>665290180</v>
      </c>
      <c r="J337" s="31"/>
      <c r="K337" s="141"/>
      <c r="L337" s="28" t="s">
        <v>141</v>
      </c>
      <c r="M337" s="27" t="s">
        <v>2983</v>
      </c>
      <c r="N337" s="27" t="s">
        <v>2984</v>
      </c>
      <c r="O337" s="27" t="s">
        <v>397</v>
      </c>
      <c r="P337" s="27" t="s">
        <v>2985</v>
      </c>
      <c r="Q337" t="s">
        <v>32194</v>
      </c>
      <c r="R337" s="35" t="s">
        <v>414</v>
      </c>
      <c r="S337" s="31" t="s">
        <v>721</v>
      </c>
      <c r="T337" s="18" t="s">
        <v>722</v>
      </c>
      <c r="U337" s="19">
        <v>649010</v>
      </c>
      <c r="V337" s="18">
        <v>13</v>
      </c>
      <c r="W337" s="18">
        <v>3</v>
      </c>
      <c r="X337" s="18">
        <v>0.2034</v>
      </c>
      <c r="Y337" s="20">
        <v>630434000</v>
      </c>
      <c r="Z337" s="20"/>
      <c r="AA337" s="20"/>
      <c r="AB337" s="20"/>
      <c r="AC337" s="18" t="s">
        <v>2986</v>
      </c>
      <c r="AD337" s="18" t="s">
        <v>417</v>
      </c>
      <c r="AE337" s="18" t="s">
        <v>417</v>
      </c>
      <c r="AF337" s="18" t="s">
        <v>417</v>
      </c>
      <c r="AG337" s="18" t="s">
        <v>93</v>
      </c>
      <c r="AH337" s="18" t="s">
        <v>418</v>
      </c>
      <c r="AI337" s="18" t="s">
        <v>419</v>
      </c>
      <c r="AJ337" s="18" t="s">
        <v>420</v>
      </c>
      <c r="AK337" s="18" t="s">
        <v>421</v>
      </c>
      <c r="AL337" s="18"/>
      <c r="AM337" s="18"/>
      <c r="AN337" s="18"/>
      <c r="AO337" s="18"/>
      <c r="AP337" s="76" t="s">
        <v>136</v>
      </c>
    </row>
    <row r="338" spans="1:42" s="15" customFormat="1" ht="13.5" customHeight="1">
      <c r="A338" s="15">
        <f t="shared" si="5"/>
        <v>335</v>
      </c>
      <c r="B338" s="27" t="s">
        <v>2987</v>
      </c>
      <c r="C338" s="27"/>
      <c r="D338" s="29"/>
      <c r="E338" s="29" t="s">
        <v>211</v>
      </c>
      <c r="F338" t="s">
        <v>2988</v>
      </c>
      <c r="G338" s="29" t="s">
        <v>138</v>
      </c>
      <c r="H338" s="31" t="s">
        <v>2989</v>
      </c>
      <c r="I338" s="32"/>
      <c r="J338" s="31"/>
      <c r="K338" s="122"/>
      <c r="L338" s="28" t="s">
        <v>141</v>
      </c>
      <c r="M338" s="27" t="s">
        <v>2990</v>
      </c>
      <c r="N338" s="27" t="s">
        <v>2991</v>
      </c>
      <c r="O338" s="27" t="s">
        <v>397</v>
      </c>
      <c r="P338" s="27" t="s">
        <v>2992</v>
      </c>
      <c r="Q338" t="s">
        <v>32195</v>
      </c>
      <c r="R338" s="35" t="s">
        <v>414</v>
      </c>
      <c r="S338" s="31" t="s">
        <v>700</v>
      </c>
      <c r="T338" s="18" t="s">
        <v>2993</v>
      </c>
      <c r="U338" s="19">
        <v>942540</v>
      </c>
      <c r="V338" s="18">
        <v>2</v>
      </c>
      <c r="W338" s="18">
        <v>1</v>
      </c>
      <c r="X338" s="18">
        <v>0.2031</v>
      </c>
      <c r="Y338" s="20"/>
      <c r="Z338" s="20"/>
      <c r="AA338" s="20"/>
      <c r="AB338" s="20"/>
      <c r="AC338" s="18" t="s">
        <v>2994</v>
      </c>
      <c r="AD338" s="18" t="s">
        <v>2995</v>
      </c>
      <c r="AE338" s="18" t="s">
        <v>417</v>
      </c>
      <c r="AF338" s="18" t="s">
        <v>417</v>
      </c>
      <c r="AG338" s="18" t="s">
        <v>93</v>
      </c>
      <c r="AH338" s="18" t="s">
        <v>418</v>
      </c>
      <c r="AI338" s="18" t="s">
        <v>419</v>
      </c>
      <c r="AJ338" s="18" t="s">
        <v>420</v>
      </c>
      <c r="AK338" s="18" t="s">
        <v>421</v>
      </c>
      <c r="AL338" s="18"/>
      <c r="AM338" s="18"/>
      <c r="AN338" s="18"/>
      <c r="AO338" s="18"/>
      <c r="AP338" s="76" t="s">
        <v>136</v>
      </c>
    </row>
    <row r="339" spans="1:42" s="15" customFormat="1" ht="13.5" customHeight="1">
      <c r="A339" s="15">
        <f t="shared" si="5"/>
        <v>336</v>
      </c>
      <c r="B339" s="27" t="s">
        <v>2996</v>
      </c>
      <c r="C339" s="27"/>
      <c r="D339" s="29"/>
      <c r="E339" s="29" t="s">
        <v>6</v>
      </c>
      <c r="F339" s="29"/>
      <c r="G339" s="29" t="s">
        <v>138</v>
      </c>
      <c r="H339" s="31" t="s">
        <v>2997</v>
      </c>
      <c r="I339" s="32"/>
      <c r="J339" s="31"/>
      <c r="K339" s="141"/>
      <c r="L339" s="28" t="s">
        <v>175</v>
      </c>
      <c r="M339" s="27" t="s">
        <v>2998</v>
      </c>
      <c r="N339" s="27" t="s">
        <v>2999</v>
      </c>
      <c r="O339" s="27" t="s">
        <v>397</v>
      </c>
      <c r="P339" s="27" t="s">
        <v>3000</v>
      </c>
      <c r="Q339" t="s">
        <v>32195</v>
      </c>
      <c r="R339" s="35" t="s">
        <v>414</v>
      </c>
      <c r="S339" s="31" t="s">
        <v>1245</v>
      </c>
      <c r="T339" s="18" t="s">
        <v>3001</v>
      </c>
      <c r="U339" s="19">
        <v>1118066</v>
      </c>
      <c r="V339" s="18">
        <v>1</v>
      </c>
      <c r="W339" s="18">
        <v>1</v>
      </c>
      <c r="X339" s="18">
        <v>0.2031</v>
      </c>
      <c r="Y339" s="20"/>
      <c r="Z339" s="20"/>
      <c r="AA339" s="20"/>
      <c r="AB339" s="20"/>
      <c r="AC339" s="18" t="s">
        <v>417</v>
      </c>
      <c r="AD339" s="18" t="s">
        <v>417</v>
      </c>
      <c r="AE339" s="18" t="s">
        <v>417</v>
      </c>
      <c r="AF339" s="18" t="s">
        <v>417</v>
      </c>
      <c r="AG339" s="18" t="s">
        <v>93</v>
      </c>
      <c r="AH339" s="18" t="s">
        <v>418</v>
      </c>
      <c r="AI339" s="18" t="s">
        <v>419</v>
      </c>
      <c r="AJ339" s="18" t="s">
        <v>420</v>
      </c>
      <c r="AK339" s="18" t="s">
        <v>421</v>
      </c>
      <c r="AL339" s="18"/>
      <c r="AM339" s="18"/>
      <c r="AN339" s="18"/>
      <c r="AO339" s="18"/>
      <c r="AP339" s="76" t="s">
        <v>136</v>
      </c>
    </row>
    <row r="340" spans="1:42" s="15" customFormat="1" ht="13.5" customHeight="1">
      <c r="A340" s="15">
        <f t="shared" si="5"/>
        <v>337</v>
      </c>
      <c r="B340" s="27" t="s">
        <v>3002</v>
      </c>
      <c r="C340" s="27"/>
      <c r="D340" s="29"/>
      <c r="E340" s="29" t="s">
        <v>211</v>
      </c>
      <c r="F340" s="29" t="s">
        <v>3003</v>
      </c>
      <c r="G340" s="29" t="s">
        <v>129</v>
      </c>
      <c r="H340" s="31" t="s">
        <v>417</v>
      </c>
      <c r="I340" s="32"/>
      <c r="J340" s="31"/>
      <c r="K340" s="141"/>
      <c r="L340" s="27" t="s">
        <v>147</v>
      </c>
      <c r="M340" s="27" t="s">
        <v>3004</v>
      </c>
      <c r="N340" s="27" t="s">
        <v>3005</v>
      </c>
      <c r="O340" s="27" t="s">
        <v>397</v>
      </c>
      <c r="P340" s="27" t="s">
        <v>3006</v>
      </c>
      <c r="Q340" t="s">
        <v>32195</v>
      </c>
      <c r="R340" s="35" t="s">
        <v>414</v>
      </c>
      <c r="S340" s="31" t="s">
        <v>431</v>
      </c>
      <c r="T340" s="18" t="s">
        <v>2064</v>
      </c>
      <c r="U340" s="19">
        <v>790762</v>
      </c>
      <c r="V340" s="18">
        <v>2</v>
      </c>
      <c r="W340" s="18">
        <v>1</v>
      </c>
      <c r="X340" s="18">
        <v>0.20300000000000001</v>
      </c>
      <c r="Y340" s="20"/>
      <c r="Z340" s="20"/>
      <c r="AA340" s="20"/>
      <c r="AB340" s="20"/>
      <c r="AC340" s="18" t="s">
        <v>417</v>
      </c>
      <c r="AD340" s="18" t="s">
        <v>417</v>
      </c>
      <c r="AE340" s="18" t="s">
        <v>417</v>
      </c>
      <c r="AF340" s="18" t="s">
        <v>417</v>
      </c>
      <c r="AG340" s="18" t="s">
        <v>417</v>
      </c>
      <c r="AH340" s="18" t="s">
        <v>417</v>
      </c>
      <c r="AI340" s="18" t="s">
        <v>417</v>
      </c>
      <c r="AJ340" s="18" t="s">
        <v>417</v>
      </c>
      <c r="AK340" s="18" t="s">
        <v>417</v>
      </c>
      <c r="AL340" s="18"/>
      <c r="AM340" s="18"/>
      <c r="AN340" s="18"/>
      <c r="AO340" s="18"/>
      <c r="AP340" s="76" t="s">
        <v>136</v>
      </c>
    </row>
    <row r="341" spans="1:42" s="15" customFormat="1" ht="13.5" customHeight="1">
      <c r="A341" s="15">
        <f t="shared" si="5"/>
        <v>338</v>
      </c>
      <c r="B341" s="27" t="s">
        <v>3007</v>
      </c>
      <c r="C341" s="27"/>
      <c r="D341" s="29"/>
      <c r="E341" s="29" t="s">
        <v>211</v>
      </c>
      <c r="F341" s="29" t="s">
        <v>3008</v>
      </c>
      <c r="G341" s="29" t="s">
        <v>138</v>
      </c>
      <c r="H341" s="31" t="s">
        <v>3009</v>
      </c>
      <c r="I341" s="32">
        <v>932187389</v>
      </c>
      <c r="J341" s="31"/>
      <c r="K341" s="122"/>
      <c r="L341" s="27" t="s">
        <v>147</v>
      </c>
      <c r="M341" s="27" t="s">
        <v>3010</v>
      </c>
      <c r="N341" s="27" t="s">
        <v>3011</v>
      </c>
      <c r="O341" s="27" t="s">
        <v>397</v>
      </c>
      <c r="P341" s="27" t="s">
        <v>3012</v>
      </c>
      <c r="Q341" t="s">
        <v>32195</v>
      </c>
      <c r="R341" s="35" t="s">
        <v>414</v>
      </c>
      <c r="S341" s="31" t="s">
        <v>431</v>
      </c>
      <c r="T341" s="18" t="s">
        <v>1370</v>
      </c>
      <c r="U341" s="19">
        <v>491812</v>
      </c>
      <c r="V341" s="18">
        <v>1</v>
      </c>
      <c r="W341" s="18">
        <v>1</v>
      </c>
      <c r="X341" s="18">
        <v>0.20280000000000001</v>
      </c>
      <c r="Y341" s="20"/>
      <c r="Z341" s="20"/>
      <c r="AA341" s="20"/>
      <c r="AB341" s="20"/>
      <c r="AC341" s="18" t="s">
        <v>417</v>
      </c>
      <c r="AD341" s="18" t="s">
        <v>417</v>
      </c>
      <c r="AE341" s="18" t="s">
        <v>417</v>
      </c>
      <c r="AF341" s="18" t="s">
        <v>417</v>
      </c>
      <c r="AG341" s="18" t="s">
        <v>93</v>
      </c>
      <c r="AH341" s="18" t="s">
        <v>418</v>
      </c>
      <c r="AI341" s="18" t="s">
        <v>419</v>
      </c>
      <c r="AJ341" s="18" t="s">
        <v>420</v>
      </c>
      <c r="AK341" s="18" t="s">
        <v>421</v>
      </c>
      <c r="AL341" s="18"/>
      <c r="AM341" s="18"/>
      <c r="AN341" s="18"/>
      <c r="AO341" s="18"/>
      <c r="AP341" s="76" t="s">
        <v>136</v>
      </c>
    </row>
    <row r="342" spans="1:42" s="15" customFormat="1" ht="13.5" customHeight="1">
      <c r="A342" s="15">
        <f t="shared" si="5"/>
        <v>339</v>
      </c>
      <c r="B342" s="27" t="s">
        <v>3013</v>
      </c>
      <c r="C342" s="27"/>
      <c r="D342" s="29"/>
      <c r="E342" s="29" t="s">
        <v>211</v>
      </c>
      <c r="F342" s="29" t="s">
        <v>3014</v>
      </c>
      <c r="G342" s="29" t="s">
        <v>138</v>
      </c>
      <c r="H342" s="31" t="s">
        <v>3015</v>
      </c>
      <c r="I342" s="32">
        <v>918151727</v>
      </c>
      <c r="J342" s="31" t="s">
        <v>3016</v>
      </c>
      <c r="K342" s="122"/>
      <c r="L342" s="27" t="s">
        <v>163</v>
      </c>
      <c r="M342" s="27" t="s">
        <v>3017</v>
      </c>
      <c r="N342" s="27" t="s">
        <v>3018</v>
      </c>
      <c r="O342" s="27" t="s">
        <v>397</v>
      </c>
      <c r="P342" s="27" t="s">
        <v>3019</v>
      </c>
      <c r="Q342" t="s">
        <v>32195</v>
      </c>
      <c r="R342" s="35" t="s">
        <v>414</v>
      </c>
      <c r="S342" s="31" t="s">
        <v>152</v>
      </c>
      <c r="T342" s="18" t="s">
        <v>3020</v>
      </c>
      <c r="U342" s="19">
        <v>839121</v>
      </c>
      <c r="V342" s="18">
        <v>2</v>
      </c>
      <c r="W342" s="18">
        <v>1</v>
      </c>
      <c r="X342" s="18">
        <v>0.2026</v>
      </c>
      <c r="Y342" s="20"/>
      <c r="Z342" s="20"/>
      <c r="AA342" s="20"/>
      <c r="AB342" s="20"/>
      <c r="AC342" s="18" t="s">
        <v>417</v>
      </c>
      <c r="AD342" s="18" t="s">
        <v>417</v>
      </c>
      <c r="AE342" s="18" t="s">
        <v>417</v>
      </c>
      <c r="AF342" s="18" t="s">
        <v>417</v>
      </c>
      <c r="AG342" s="18" t="s">
        <v>93</v>
      </c>
      <c r="AH342" s="18" t="s">
        <v>418</v>
      </c>
      <c r="AI342" s="18" t="s">
        <v>419</v>
      </c>
      <c r="AJ342" s="18" t="s">
        <v>420</v>
      </c>
      <c r="AK342" s="18" t="s">
        <v>421</v>
      </c>
      <c r="AL342" s="18"/>
      <c r="AM342" s="18"/>
      <c r="AN342" s="18"/>
      <c r="AO342" s="18"/>
      <c r="AP342" s="76" t="s">
        <v>136</v>
      </c>
    </row>
    <row r="343" spans="1:42" s="15" customFormat="1" ht="14.15" customHeight="1">
      <c r="A343" s="15">
        <f t="shared" si="5"/>
        <v>340</v>
      </c>
      <c r="B343" s="27" t="s">
        <v>3021</v>
      </c>
      <c r="C343" s="27"/>
      <c r="D343" s="29"/>
      <c r="E343" s="29" t="s">
        <v>211</v>
      </c>
      <c r="F343" s="83" t="s">
        <v>3022</v>
      </c>
      <c r="G343" s="29" t="s">
        <v>138</v>
      </c>
      <c r="H343" s="31" t="s">
        <v>3023</v>
      </c>
      <c r="I343" s="32"/>
      <c r="J343" s="31"/>
      <c r="K343" s="122"/>
      <c r="L343" s="27" t="s">
        <v>163</v>
      </c>
      <c r="M343" s="27" t="s">
        <v>3024</v>
      </c>
      <c r="N343" s="27" t="s">
        <v>3025</v>
      </c>
      <c r="O343" s="27" t="s">
        <v>397</v>
      </c>
      <c r="P343" s="27" t="s">
        <v>3026</v>
      </c>
      <c r="Q343" t="s">
        <v>32195</v>
      </c>
      <c r="R343" s="35" t="s">
        <v>414</v>
      </c>
      <c r="S343" s="31" t="s">
        <v>152</v>
      </c>
      <c r="T343" s="18" t="s">
        <v>522</v>
      </c>
      <c r="U343" s="19">
        <v>780448</v>
      </c>
      <c r="V343" s="18">
        <v>3</v>
      </c>
      <c r="W343" s="18">
        <v>1</v>
      </c>
      <c r="X343" s="18">
        <v>0.2024</v>
      </c>
      <c r="Y343" s="20"/>
      <c r="Z343" s="20"/>
      <c r="AA343" s="20"/>
      <c r="AB343" s="20"/>
      <c r="AC343" s="18" t="s">
        <v>417</v>
      </c>
      <c r="AD343" s="18" t="s">
        <v>417</v>
      </c>
      <c r="AE343" s="18" t="s">
        <v>417</v>
      </c>
      <c r="AF343" s="18" t="s">
        <v>417</v>
      </c>
      <c r="AG343" s="18" t="s">
        <v>93</v>
      </c>
      <c r="AH343" s="18" t="s">
        <v>418</v>
      </c>
      <c r="AI343" s="18" t="s">
        <v>419</v>
      </c>
      <c r="AJ343" s="18" t="s">
        <v>420</v>
      </c>
      <c r="AK343" s="18" t="s">
        <v>421</v>
      </c>
      <c r="AL343" s="18"/>
      <c r="AM343" s="18"/>
      <c r="AN343" s="18"/>
      <c r="AO343" s="18"/>
      <c r="AP343" s="76" t="s">
        <v>136</v>
      </c>
    </row>
    <row r="344" spans="1:42" s="15" customFormat="1" ht="14.15" customHeight="1">
      <c r="A344" s="15">
        <f t="shared" si="5"/>
        <v>341</v>
      </c>
      <c r="B344" s="27" t="s">
        <v>3027</v>
      </c>
      <c r="C344" s="27"/>
      <c r="D344" s="29"/>
      <c r="E344" s="29" t="s">
        <v>211</v>
      </c>
      <c r="F344" t="s">
        <v>3028</v>
      </c>
      <c r="G344" s="29" t="s">
        <v>138</v>
      </c>
      <c r="H344" s="31" t="s">
        <v>3029</v>
      </c>
      <c r="I344" s="32"/>
      <c r="J344" s="31"/>
      <c r="K344" s="122"/>
      <c r="L344" s="27" t="s">
        <v>163</v>
      </c>
      <c r="M344" s="27" t="s">
        <v>3030</v>
      </c>
      <c r="N344" s="27" t="s">
        <v>3031</v>
      </c>
      <c r="O344" s="27" t="s">
        <v>397</v>
      </c>
      <c r="P344" s="27" t="s">
        <v>3032</v>
      </c>
      <c r="Q344" t="s">
        <v>32195</v>
      </c>
      <c r="R344" s="35" t="s">
        <v>414</v>
      </c>
      <c r="S344" s="31" t="s">
        <v>431</v>
      </c>
      <c r="T344" s="18" t="s">
        <v>3033</v>
      </c>
      <c r="U344" s="19">
        <v>838114</v>
      </c>
      <c r="V344" s="18">
        <v>1</v>
      </c>
      <c r="W344" s="18">
        <v>2</v>
      </c>
      <c r="X344" s="18">
        <v>0.20230000000000001</v>
      </c>
      <c r="Y344" s="20"/>
      <c r="Z344" s="20"/>
      <c r="AA344" s="20"/>
      <c r="AB344" s="20"/>
      <c r="AC344" s="18" t="s">
        <v>3034</v>
      </c>
      <c r="AD344" s="18" t="s">
        <v>3035</v>
      </c>
      <c r="AE344" s="18" t="s">
        <v>417</v>
      </c>
      <c r="AF344" s="18" t="s">
        <v>417</v>
      </c>
      <c r="AG344" s="18" t="s">
        <v>93</v>
      </c>
      <c r="AH344" s="18" t="s">
        <v>418</v>
      </c>
      <c r="AI344" s="18" t="s">
        <v>419</v>
      </c>
      <c r="AJ344" s="18" t="s">
        <v>420</v>
      </c>
      <c r="AK344" s="18" t="s">
        <v>421</v>
      </c>
      <c r="AL344" s="18"/>
      <c r="AM344" s="18"/>
      <c r="AN344" s="18"/>
      <c r="AO344" s="18"/>
      <c r="AP344" s="76" t="s">
        <v>136</v>
      </c>
    </row>
    <row r="345" spans="1:42" s="15" customFormat="1" ht="13.5" customHeight="1">
      <c r="A345" s="15">
        <f t="shared" si="5"/>
        <v>342</v>
      </c>
      <c r="B345" s="27" t="s">
        <v>3036</v>
      </c>
      <c r="C345" s="27"/>
      <c r="D345" s="29"/>
      <c r="E345" s="29" t="s">
        <v>202</v>
      </c>
      <c r="F345" s="83" t="s">
        <v>3037</v>
      </c>
      <c r="G345" s="29" t="s">
        <v>138</v>
      </c>
      <c r="H345" s="31" t="s">
        <v>3038</v>
      </c>
      <c r="I345" s="32">
        <v>934766978</v>
      </c>
      <c r="J345" s="31" t="s">
        <v>3039</v>
      </c>
      <c r="K345" s="122"/>
      <c r="L345" s="27" t="s">
        <v>163</v>
      </c>
      <c r="M345" s="27" t="s">
        <v>3040</v>
      </c>
      <c r="N345" s="27" t="s">
        <v>3041</v>
      </c>
      <c r="O345" s="27" t="s">
        <v>397</v>
      </c>
      <c r="P345" s="27" t="s">
        <v>3042</v>
      </c>
      <c r="Q345" t="s">
        <v>32194</v>
      </c>
      <c r="R345" s="35" t="s">
        <v>414</v>
      </c>
      <c r="S345" s="31" t="s">
        <v>431</v>
      </c>
      <c r="T345" s="18" t="s">
        <v>2961</v>
      </c>
      <c r="U345" s="19">
        <v>803366</v>
      </c>
      <c r="V345" s="18">
        <v>5</v>
      </c>
      <c r="W345" s="18">
        <v>3</v>
      </c>
      <c r="X345" s="18">
        <v>0.20219999999999999</v>
      </c>
      <c r="Y345" s="20">
        <v>937683076</v>
      </c>
      <c r="Z345" s="20">
        <v>915247500</v>
      </c>
      <c r="AA345" s="20"/>
      <c r="AB345" s="20"/>
      <c r="AC345" s="18" t="s">
        <v>3043</v>
      </c>
      <c r="AD345" s="18" t="s">
        <v>417</v>
      </c>
      <c r="AE345" s="18" t="s">
        <v>417</v>
      </c>
      <c r="AF345" s="18" t="s">
        <v>417</v>
      </c>
      <c r="AG345" s="18" t="s">
        <v>93</v>
      </c>
      <c r="AH345" s="18" t="s">
        <v>418</v>
      </c>
      <c r="AI345" s="18" t="s">
        <v>419</v>
      </c>
      <c r="AJ345" s="18" t="s">
        <v>420</v>
      </c>
      <c r="AK345" s="18" t="s">
        <v>421</v>
      </c>
      <c r="AL345" s="18"/>
      <c r="AM345" s="18"/>
      <c r="AN345" s="18"/>
      <c r="AO345" s="18"/>
      <c r="AP345" s="76" t="s">
        <v>136</v>
      </c>
    </row>
    <row r="346" spans="1:42" s="15" customFormat="1" ht="13.5" customHeight="1">
      <c r="A346" s="15">
        <f t="shared" si="5"/>
        <v>343</v>
      </c>
      <c r="B346" s="27" t="s">
        <v>3044</v>
      </c>
      <c r="C346" s="27"/>
      <c r="D346" s="29"/>
      <c r="E346" s="29" t="s">
        <v>211</v>
      </c>
      <c r="F346" s="82" t="s">
        <v>3045</v>
      </c>
      <c r="G346" s="29" t="s">
        <v>138</v>
      </c>
      <c r="H346" s="31" t="s">
        <v>3046</v>
      </c>
      <c r="I346" s="32"/>
      <c r="J346" s="31"/>
      <c r="K346" s="122"/>
      <c r="L346" s="27" t="s">
        <v>147</v>
      </c>
      <c r="M346" s="27" t="s">
        <v>3047</v>
      </c>
      <c r="N346" s="27" t="s">
        <v>3048</v>
      </c>
      <c r="O346" s="27" t="s">
        <v>397</v>
      </c>
      <c r="P346" s="27" t="s">
        <v>3049</v>
      </c>
      <c r="Q346" t="s">
        <v>32195</v>
      </c>
      <c r="R346" s="35" t="s">
        <v>414</v>
      </c>
      <c r="S346" s="31" t="s">
        <v>152</v>
      </c>
      <c r="T346" s="18" t="s">
        <v>1738</v>
      </c>
      <c r="U346" s="19">
        <v>2576911</v>
      </c>
      <c r="V346" s="18">
        <v>2</v>
      </c>
      <c r="W346" s="18">
        <v>1</v>
      </c>
      <c r="X346" s="18">
        <v>0.20219999999999999</v>
      </c>
      <c r="Y346" s="20"/>
      <c r="Z346" s="20"/>
      <c r="AA346" s="20"/>
      <c r="AB346" s="20"/>
      <c r="AC346" s="18" t="s">
        <v>3050</v>
      </c>
      <c r="AD346" s="18" t="s">
        <v>417</v>
      </c>
      <c r="AE346" s="18" t="s">
        <v>417</v>
      </c>
      <c r="AF346" s="18" t="s">
        <v>417</v>
      </c>
      <c r="AG346" s="18" t="s">
        <v>93</v>
      </c>
      <c r="AH346" s="18" t="s">
        <v>418</v>
      </c>
      <c r="AI346" s="18" t="s">
        <v>419</v>
      </c>
      <c r="AJ346" s="18" t="s">
        <v>420</v>
      </c>
      <c r="AK346" s="18" t="s">
        <v>421</v>
      </c>
      <c r="AL346" s="18"/>
      <c r="AM346" s="18"/>
      <c r="AN346" s="18"/>
      <c r="AO346" s="18"/>
      <c r="AP346" s="76" t="s">
        <v>136</v>
      </c>
    </row>
    <row r="347" spans="1:42" s="15" customFormat="1" ht="13.5" customHeight="1">
      <c r="A347" s="15">
        <f t="shared" si="5"/>
        <v>344</v>
      </c>
      <c r="B347" s="27" t="s">
        <v>3051</v>
      </c>
      <c r="C347" s="27"/>
      <c r="D347" s="29"/>
      <c r="E347" s="29" t="s">
        <v>211</v>
      </c>
      <c r="F347" t="s">
        <v>32409</v>
      </c>
      <c r="G347" s="29" t="s">
        <v>138</v>
      </c>
      <c r="H347" s="31" t="s">
        <v>3052</v>
      </c>
      <c r="I347" s="32">
        <v>655804530</v>
      </c>
      <c r="J347" s="31"/>
      <c r="K347" s="122"/>
      <c r="L347" s="28" t="s">
        <v>191</v>
      </c>
      <c r="M347" s="27" t="s">
        <v>3053</v>
      </c>
      <c r="N347" s="27" t="s">
        <v>3054</v>
      </c>
      <c r="O347" s="27" t="s">
        <v>397</v>
      </c>
      <c r="P347" s="27" t="s">
        <v>3055</v>
      </c>
      <c r="Q347" t="s">
        <v>32195</v>
      </c>
      <c r="R347" s="35" t="s">
        <v>430</v>
      </c>
      <c r="S347" s="31" t="s">
        <v>152</v>
      </c>
      <c r="T347" s="18" t="s">
        <v>3056</v>
      </c>
      <c r="U347" s="19">
        <v>490444</v>
      </c>
      <c r="V347" s="18">
        <v>1</v>
      </c>
      <c r="W347" s="18">
        <v>1</v>
      </c>
      <c r="X347" s="18">
        <v>0.2021</v>
      </c>
      <c r="Y347" s="20"/>
      <c r="Z347" s="20"/>
      <c r="AA347" s="20"/>
      <c r="AB347" s="20"/>
      <c r="AC347" s="18" t="s">
        <v>417</v>
      </c>
      <c r="AD347" s="18" t="s">
        <v>417</v>
      </c>
      <c r="AE347" s="18" t="s">
        <v>417</v>
      </c>
      <c r="AF347" s="18" t="s">
        <v>417</v>
      </c>
      <c r="AG347" s="18" t="s">
        <v>93</v>
      </c>
      <c r="AH347" s="18" t="s">
        <v>418</v>
      </c>
      <c r="AI347" s="18" t="s">
        <v>419</v>
      </c>
      <c r="AJ347" s="18" t="s">
        <v>420</v>
      </c>
      <c r="AK347" s="18" t="s">
        <v>421</v>
      </c>
      <c r="AL347" s="18"/>
      <c r="AM347" s="18"/>
      <c r="AN347" s="18"/>
      <c r="AO347" s="18"/>
      <c r="AP347" s="76" t="s">
        <v>136</v>
      </c>
    </row>
    <row r="348" spans="1:42" s="15" customFormat="1" ht="13.5" customHeight="1">
      <c r="A348" s="15">
        <f t="shared" si="5"/>
        <v>345</v>
      </c>
      <c r="B348" s="27" t="s">
        <v>3057</v>
      </c>
      <c r="C348" s="27"/>
      <c r="D348" s="29"/>
      <c r="E348" s="29" t="s">
        <v>211</v>
      </c>
      <c r="F348" t="s">
        <v>3058</v>
      </c>
      <c r="G348" s="29" t="s">
        <v>138</v>
      </c>
      <c r="H348" s="31" t="s">
        <v>3059</v>
      </c>
      <c r="I348" s="32">
        <v>938915970</v>
      </c>
      <c r="J348" s="31"/>
      <c r="K348" s="122"/>
      <c r="L348" s="28" t="s">
        <v>191</v>
      </c>
      <c r="M348" s="27" t="s">
        <v>3060</v>
      </c>
      <c r="N348" s="27" t="s">
        <v>3061</v>
      </c>
      <c r="O348" s="27" t="s">
        <v>397</v>
      </c>
      <c r="P348" s="27" t="s">
        <v>3062</v>
      </c>
      <c r="Q348" t="s">
        <v>32195</v>
      </c>
      <c r="R348" s="35" t="s">
        <v>414</v>
      </c>
      <c r="S348" s="31" t="s">
        <v>431</v>
      </c>
      <c r="T348" s="18" t="s">
        <v>3063</v>
      </c>
      <c r="U348" s="19">
        <v>19468000</v>
      </c>
      <c r="V348" s="18">
        <v>46</v>
      </c>
      <c r="W348" s="18">
        <v>1</v>
      </c>
      <c r="X348" s="18">
        <v>0.20180000000000001</v>
      </c>
      <c r="Y348" s="20">
        <v>615507976</v>
      </c>
      <c r="Z348" s="20">
        <v>615507959</v>
      </c>
      <c r="AA348" s="20">
        <v>615507973</v>
      </c>
      <c r="AB348" s="20">
        <v>615507972</v>
      </c>
      <c r="AC348" s="18" t="s">
        <v>417</v>
      </c>
      <c r="AD348" s="18" t="s">
        <v>417</v>
      </c>
      <c r="AE348" s="18" t="s">
        <v>417</v>
      </c>
      <c r="AF348" s="18" t="s">
        <v>417</v>
      </c>
      <c r="AG348" s="18" t="s">
        <v>93</v>
      </c>
      <c r="AH348" s="18" t="s">
        <v>418</v>
      </c>
      <c r="AI348" s="18" t="s">
        <v>419</v>
      </c>
      <c r="AJ348" s="18" t="s">
        <v>420</v>
      </c>
      <c r="AK348" s="18" t="s">
        <v>421</v>
      </c>
      <c r="AL348" s="18"/>
      <c r="AM348" s="18"/>
      <c r="AN348" s="18"/>
      <c r="AO348" s="18"/>
      <c r="AP348" s="76" t="s">
        <v>136</v>
      </c>
    </row>
    <row r="349" spans="1:42" s="15" customFormat="1">
      <c r="A349" s="15">
        <f t="shared" si="5"/>
        <v>346</v>
      </c>
      <c r="B349" s="27" t="s">
        <v>3064</v>
      </c>
      <c r="C349" s="27"/>
      <c r="D349" s="29"/>
      <c r="E349" s="29" t="s">
        <v>211</v>
      </c>
      <c r="F349" s="83" t="s">
        <v>3065</v>
      </c>
      <c r="G349" s="29" t="s">
        <v>138</v>
      </c>
      <c r="H349" s="31" t="s">
        <v>3066</v>
      </c>
      <c r="I349" s="32">
        <v>977235752</v>
      </c>
      <c r="J349" s="31" t="s">
        <v>3067</v>
      </c>
      <c r="K349" s="122"/>
      <c r="L349" s="28" t="s">
        <v>191</v>
      </c>
      <c r="M349" s="27" t="s">
        <v>3068</v>
      </c>
      <c r="N349" s="27" t="s">
        <v>3069</v>
      </c>
      <c r="O349" s="27" t="s">
        <v>397</v>
      </c>
      <c r="P349" s="27" t="s">
        <v>3070</v>
      </c>
      <c r="Q349" t="s">
        <v>32194</v>
      </c>
      <c r="R349" s="35" t="s">
        <v>414</v>
      </c>
      <c r="S349" s="31" t="s">
        <v>752</v>
      </c>
      <c r="T349" s="18" t="s">
        <v>3071</v>
      </c>
      <c r="U349" s="19">
        <v>448969</v>
      </c>
      <c r="V349" s="18">
        <v>4</v>
      </c>
      <c r="W349" s="18">
        <v>2</v>
      </c>
      <c r="X349" s="18">
        <v>0.2014</v>
      </c>
      <c r="Y349" s="20"/>
      <c r="Z349" s="20"/>
      <c r="AA349" s="20"/>
      <c r="AB349" s="20"/>
      <c r="AC349" s="18" t="s">
        <v>417</v>
      </c>
      <c r="AD349" s="18" t="s">
        <v>417</v>
      </c>
      <c r="AE349" s="18" t="s">
        <v>417</v>
      </c>
      <c r="AF349" s="18" t="s">
        <v>417</v>
      </c>
      <c r="AG349" s="18" t="s">
        <v>93</v>
      </c>
      <c r="AH349" s="18" t="s">
        <v>418</v>
      </c>
      <c r="AI349" s="18" t="s">
        <v>419</v>
      </c>
      <c r="AJ349" s="18" t="s">
        <v>420</v>
      </c>
      <c r="AK349" s="18" t="s">
        <v>421</v>
      </c>
      <c r="AL349" s="18" t="s">
        <v>3072</v>
      </c>
      <c r="AM349" s="18"/>
      <c r="AN349" s="18"/>
      <c r="AO349" s="18"/>
      <c r="AP349" s="76" t="s">
        <v>136</v>
      </c>
    </row>
    <row r="350" spans="1:42" s="15" customFormat="1" ht="13.5" customHeight="1">
      <c r="A350" s="15">
        <f t="shared" si="5"/>
        <v>347</v>
      </c>
      <c r="B350" s="27" t="s">
        <v>3073</v>
      </c>
      <c r="C350" s="27"/>
      <c r="D350" s="29"/>
      <c r="E350" s="29" t="s">
        <v>6</v>
      </c>
      <c r="F350" s="29"/>
      <c r="G350" s="29" t="s">
        <v>138</v>
      </c>
      <c r="H350" s="31" t="s">
        <v>3074</v>
      </c>
      <c r="I350" s="32">
        <v>913080370</v>
      </c>
      <c r="J350" s="31"/>
      <c r="K350" s="141"/>
      <c r="L350" s="28" t="s">
        <v>141</v>
      </c>
      <c r="M350" s="27" t="s">
        <v>3075</v>
      </c>
      <c r="N350" s="27" t="s">
        <v>3076</v>
      </c>
      <c r="O350" s="27" t="s">
        <v>397</v>
      </c>
      <c r="P350" s="27" t="s">
        <v>3077</v>
      </c>
      <c r="Q350" t="s">
        <v>32194</v>
      </c>
      <c r="R350" s="35" t="s">
        <v>414</v>
      </c>
      <c r="S350" s="31" t="s">
        <v>152</v>
      </c>
      <c r="T350" s="18" t="s">
        <v>1923</v>
      </c>
      <c r="U350" s="19">
        <v>793300</v>
      </c>
      <c r="V350" s="18">
        <v>8</v>
      </c>
      <c r="W350" s="18">
        <v>2</v>
      </c>
      <c r="X350" s="18">
        <v>0.2009</v>
      </c>
      <c r="Y350" s="20">
        <v>914586868</v>
      </c>
      <c r="Z350" s="20">
        <v>912197821</v>
      </c>
      <c r="AA350" s="20"/>
      <c r="AB350" s="20"/>
      <c r="AC350" s="18" t="s">
        <v>3078</v>
      </c>
      <c r="AD350" s="18" t="s">
        <v>3079</v>
      </c>
      <c r="AE350" s="18" t="s">
        <v>417</v>
      </c>
      <c r="AF350" s="18" t="s">
        <v>417</v>
      </c>
      <c r="AG350" s="18" t="s">
        <v>93</v>
      </c>
      <c r="AH350" s="18" t="s">
        <v>418</v>
      </c>
      <c r="AI350" s="18" t="s">
        <v>419</v>
      </c>
      <c r="AJ350" s="18" t="s">
        <v>420</v>
      </c>
      <c r="AK350" s="18" t="s">
        <v>421</v>
      </c>
      <c r="AL350" s="18"/>
      <c r="AM350" s="18"/>
      <c r="AN350" s="18"/>
      <c r="AO350" s="18"/>
      <c r="AP350" s="76" t="s">
        <v>136</v>
      </c>
    </row>
    <row r="351" spans="1:42" s="15" customFormat="1" ht="13.5" customHeight="1">
      <c r="A351" s="15">
        <f t="shared" si="5"/>
        <v>348</v>
      </c>
      <c r="B351" s="27" t="s">
        <v>3080</v>
      </c>
      <c r="C351" s="27"/>
      <c r="D351" s="29"/>
      <c r="E351" s="29" t="s">
        <v>211</v>
      </c>
      <c r="F351" t="s">
        <v>3081</v>
      </c>
      <c r="G351" s="29" t="s">
        <v>138</v>
      </c>
      <c r="H351" s="31" t="s">
        <v>3082</v>
      </c>
      <c r="I351" s="32"/>
      <c r="J351" s="31"/>
      <c r="K351" s="122"/>
      <c r="L351" s="28" t="s">
        <v>141</v>
      </c>
      <c r="M351" s="27" t="s">
        <v>3083</v>
      </c>
      <c r="N351" s="27" t="s">
        <v>3084</v>
      </c>
      <c r="O351" s="27" t="s">
        <v>397</v>
      </c>
      <c r="P351" s="27" t="s">
        <v>3085</v>
      </c>
      <c r="Q351" t="s">
        <v>32195</v>
      </c>
      <c r="R351" s="35" t="s">
        <v>414</v>
      </c>
      <c r="S351" s="31" t="s">
        <v>1382</v>
      </c>
      <c r="T351" s="18" t="s">
        <v>3086</v>
      </c>
      <c r="U351" s="19">
        <v>514195</v>
      </c>
      <c r="V351" s="18">
        <v>1</v>
      </c>
      <c r="W351" s="18">
        <v>2</v>
      </c>
      <c r="X351" s="18">
        <v>0.19950000000000001</v>
      </c>
      <c r="Y351" s="20"/>
      <c r="Z351" s="20"/>
      <c r="AA351" s="20"/>
      <c r="AB351" s="20"/>
      <c r="AC351" s="18" t="s">
        <v>417</v>
      </c>
      <c r="AD351" s="18" t="s">
        <v>417</v>
      </c>
      <c r="AE351" s="18" t="s">
        <v>417</v>
      </c>
      <c r="AF351" s="18" t="s">
        <v>417</v>
      </c>
      <c r="AG351" s="18" t="s">
        <v>93</v>
      </c>
      <c r="AH351" s="18" t="s">
        <v>418</v>
      </c>
      <c r="AI351" s="18" t="s">
        <v>419</v>
      </c>
      <c r="AJ351" s="18" t="s">
        <v>420</v>
      </c>
      <c r="AK351" s="18" t="s">
        <v>421</v>
      </c>
      <c r="AL351" s="18"/>
      <c r="AM351" s="18"/>
      <c r="AN351" s="18"/>
      <c r="AO351" s="18"/>
      <c r="AP351" s="76" t="s">
        <v>136</v>
      </c>
    </row>
    <row r="352" spans="1:42" s="15" customFormat="1" ht="13.5" customHeight="1">
      <c r="A352" s="15">
        <f t="shared" si="5"/>
        <v>349</v>
      </c>
      <c r="B352" s="27" t="s">
        <v>3087</v>
      </c>
      <c r="C352" s="27"/>
      <c r="D352" s="29"/>
      <c r="E352" s="29" t="s">
        <v>204</v>
      </c>
      <c r="F352" s="29" t="s">
        <v>3088</v>
      </c>
      <c r="G352" t="s">
        <v>161</v>
      </c>
      <c r="H352" s="31" t="s">
        <v>3089</v>
      </c>
      <c r="I352" s="32">
        <v>928290079</v>
      </c>
      <c r="J352" s="73" t="s">
        <v>3090</v>
      </c>
      <c r="K352" s="122"/>
      <c r="L352" s="28" t="s">
        <v>133</v>
      </c>
      <c r="M352" s="27" t="s">
        <v>3091</v>
      </c>
      <c r="N352" s="27" t="s">
        <v>3092</v>
      </c>
      <c r="O352" s="68" t="s">
        <v>3093</v>
      </c>
      <c r="P352" s="27" t="s">
        <v>3094</v>
      </c>
      <c r="Q352" t="s">
        <v>32194</v>
      </c>
      <c r="R352" s="35" t="s">
        <v>414</v>
      </c>
      <c r="S352" s="31" t="s">
        <v>721</v>
      </c>
      <c r="T352" s="18" t="s">
        <v>796</v>
      </c>
      <c r="U352" s="19">
        <v>995237</v>
      </c>
      <c r="V352" s="18">
        <v>15</v>
      </c>
      <c r="W352" s="18">
        <v>2</v>
      </c>
      <c r="X352" s="18">
        <v>0.19939999999999999</v>
      </c>
      <c r="Y352" s="20">
        <v>928290026</v>
      </c>
      <c r="Z352" s="20">
        <v>658788945</v>
      </c>
      <c r="AA352" s="20">
        <v>658788942</v>
      </c>
      <c r="AB352" s="20">
        <v>658788941</v>
      </c>
      <c r="AC352" s="18" t="s">
        <v>417</v>
      </c>
      <c r="AD352" s="18" t="s">
        <v>417</v>
      </c>
      <c r="AE352" s="18" t="s">
        <v>417</v>
      </c>
      <c r="AF352" s="18" t="s">
        <v>417</v>
      </c>
      <c r="AG352" s="18" t="s">
        <v>93</v>
      </c>
      <c r="AH352" s="18" t="s">
        <v>418</v>
      </c>
      <c r="AI352" s="18" t="s">
        <v>419</v>
      </c>
      <c r="AJ352" s="18" t="s">
        <v>420</v>
      </c>
      <c r="AK352" s="18" t="s">
        <v>421</v>
      </c>
      <c r="AL352" s="18"/>
      <c r="AM352" s="18"/>
      <c r="AN352" s="18"/>
      <c r="AO352" s="18"/>
      <c r="AP352" s="76" t="s">
        <v>136</v>
      </c>
    </row>
    <row r="353" spans="1:42" s="15" customFormat="1" ht="13.5" customHeight="1">
      <c r="A353" s="15">
        <f t="shared" si="5"/>
        <v>350</v>
      </c>
      <c r="B353" s="27" t="s">
        <v>3095</v>
      </c>
      <c r="C353" s="27"/>
      <c r="D353" s="29"/>
      <c r="E353" s="29" t="s">
        <v>211</v>
      </c>
      <c r="F353" s="29" t="s">
        <v>3003</v>
      </c>
      <c r="G353" s="29" t="s">
        <v>129</v>
      </c>
      <c r="H353" s="31" t="s">
        <v>3096</v>
      </c>
      <c r="I353" s="32">
        <v>828907590</v>
      </c>
      <c r="J353" s="31"/>
      <c r="K353" s="122"/>
      <c r="L353" s="27" t="s">
        <v>163</v>
      </c>
      <c r="M353" s="27" t="s">
        <v>3097</v>
      </c>
      <c r="N353" s="27" t="s">
        <v>3098</v>
      </c>
      <c r="O353" s="27" t="s">
        <v>397</v>
      </c>
      <c r="P353" s="27" t="s">
        <v>3099</v>
      </c>
      <c r="Q353" t="s">
        <v>32195</v>
      </c>
      <c r="R353" s="35" t="s">
        <v>414</v>
      </c>
      <c r="S353" s="31" t="s">
        <v>721</v>
      </c>
      <c r="T353" s="18" t="s">
        <v>3100</v>
      </c>
      <c r="U353" s="19">
        <v>567776</v>
      </c>
      <c r="V353" s="18">
        <v>1</v>
      </c>
      <c r="W353" s="18">
        <v>2</v>
      </c>
      <c r="X353" s="18">
        <v>0.1993</v>
      </c>
      <c r="Y353" s="20"/>
      <c r="Z353" s="20"/>
      <c r="AA353" s="20"/>
      <c r="AB353" s="20"/>
      <c r="AC353" s="18" t="s">
        <v>417</v>
      </c>
      <c r="AD353" s="18" t="s">
        <v>417</v>
      </c>
      <c r="AE353" s="18" t="s">
        <v>417</v>
      </c>
      <c r="AF353" s="18" t="s">
        <v>417</v>
      </c>
      <c r="AG353" s="18" t="s">
        <v>93</v>
      </c>
      <c r="AH353" s="18" t="s">
        <v>418</v>
      </c>
      <c r="AI353" s="18" t="s">
        <v>419</v>
      </c>
      <c r="AJ353" s="18" t="s">
        <v>420</v>
      </c>
      <c r="AK353" s="18" t="s">
        <v>421</v>
      </c>
      <c r="AL353" s="18"/>
      <c r="AM353" s="18"/>
      <c r="AN353" s="18"/>
      <c r="AO353" s="18"/>
      <c r="AP353" s="76" t="s">
        <v>136</v>
      </c>
    </row>
    <row r="354" spans="1:42" s="15" customFormat="1" ht="13.5" customHeight="1">
      <c r="A354" s="15">
        <f t="shared" si="5"/>
        <v>351</v>
      </c>
      <c r="B354" s="27" t="s">
        <v>3101</v>
      </c>
      <c r="C354" s="27"/>
      <c r="D354" s="29"/>
      <c r="E354" s="29" t="s">
        <v>202</v>
      </c>
      <c r="F354" s="83" t="s">
        <v>3102</v>
      </c>
      <c r="G354" s="29" t="s">
        <v>138</v>
      </c>
      <c r="H354" s="31" t="s">
        <v>3103</v>
      </c>
      <c r="I354" s="32">
        <v>925540690</v>
      </c>
      <c r="J354" s="31" t="s">
        <v>3104</v>
      </c>
      <c r="K354" s="122"/>
      <c r="L354" s="28" t="s">
        <v>191</v>
      </c>
      <c r="M354" s="27" t="s">
        <v>3105</v>
      </c>
      <c r="N354" s="27" t="s">
        <v>3106</v>
      </c>
      <c r="O354" s="27" t="s">
        <v>397</v>
      </c>
      <c r="P354" s="27" t="s">
        <v>3107</v>
      </c>
      <c r="Q354" t="s">
        <v>32195</v>
      </c>
      <c r="R354" s="35" t="s">
        <v>414</v>
      </c>
      <c r="S354" s="31" t="s">
        <v>152</v>
      </c>
      <c r="T354" s="18" t="s">
        <v>3108</v>
      </c>
      <c r="U354" s="19">
        <v>5921843</v>
      </c>
      <c r="V354" s="18">
        <v>45</v>
      </c>
      <c r="W354" s="18">
        <v>1</v>
      </c>
      <c r="X354" s="18">
        <v>0.1981</v>
      </c>
      <c r="Y354" s="20">
        <v>925540680</v>
      </c>
      <c r="Z354" s="20">
        <v>625305548</v>
      </c>
      <c r="AA354" s="20"/>
      <c r="AB354" s="20"/>
      <c r="AC354" s="18" t="s">
        <v>3109</v>
      </c>
      <c r="AD354" s="18" t="s">
        <v>3110</v>
      </c>
      <c r="AE354" s="18" t="s">
        <v>3111</v>
      </c>
      <c r="AF354" s="18" t="s">
        <v>417</v>
      </c>
      <c r="AG354" s="18" t="s">
        <v>93</v>
      </c>
      <c r="AH354" s="18" t="s">
        <v>418</v>
      </c>
      <c r="AI354" s="18" t="s">
        <v>419</v>
      </c>
      <c r="AJ354" s="18" t="s">
        <v>420</v>
      </c>
      <c r="AK354" s="18" t="s">
        <v>421</v>
      </c>
      <c r="AL354" s="18"/>
      <c r="AM354" s="18"/>
      <c r="AN354" s="18"/>
      <c r="AO354" s="18"/>
      <c r="AP354" s="76" t="s">
        <v>136</v>
      </c>
    </row>
    <row r="355" spans="1:42" s="15" customFormat="1" ht="13.5" customHeight="1">
      <c r="A355" s="15">
        <f t="shared" si="5"/>
        <v>352</v>
      </c>
      <c r="B355" s="27" t="s">
        <v>3112</v>
      </c>
      <c r="C355" s="27"/>
      <c r="D355" s="29"/>
      <c r="E355" s="29" t="s">
        <v>211</v>
      </c>
      <c r="F355" t="s">
        <v>3113</v>
      </c>
      <c r="G355" s="29" t="s">
        <v>138</v>
      </c>
      <c r="H355" s="31" t="s">
        <v>3114</v>
      </c>
      <c r="I355" s="32"/>
      <c r="J355" s="31"/>
      <c r="K355" s="122"/>
      <c r="L355" s="28" t="s">
        <v>141</v>
      </c>
      <c r="M355" s="27" t="s">
        <v>3115</v>
      </c>
      <c r="N355" s="27" t="s">
        <v>3116</v>
      </c>
      <c r="O355" s="27" t="s">
        <v>397</v>
      </c>
      <c r="P355" s="27" t="s">
        <v>3117</v>
      </c>
      <c r="Q355" t="s">
        <v>32195</v>
      </c>
      <c r="R355" s="35" t="s">
        <v>414</v>
      </c>
      <c r="S355" s="31" t="s">
        <v>152</v>
      </c>
      <c r="T355" s="18" t="s">
        <v>1758</v>
      </c>
      <c r="U355" s="19">
        <v>996225</v>
      </c>
      <c r="V355" s="18">
        <v>8</v>
      </c>
      <c r="W355" s="18">
        <v>1</v>
      </c>
      <c r="X355" s="18">
        <v>0.1976</v>
      </c>
      <c r="Y355" s="20"/>
      <c r="Z355" s="20"/>
      <c r="AA355" s="20"/>
      <c r="AB355" s="20"/>
      <c r="AC355" s="18" t="s">
        <v>3118</v>
      </c>
      <c r="AD355" s="18" t="s">
        <v>417</v>
      </c>
      <c r="AE355" s="18" t="s">
        <v>417</v>
      </c>
      <c r="AF355" s="18" t="s">
        <v>417</v>
      </c>
      <c r="AG355" s="18" t="s">
        <v>93</v>
      </c>
      <c r="AH355" s="18" t="s">
        <v>418</v>
      </c>
      <c r="AI355" s="18" t="s">
        <v>419</v>
      </c>
      <c r="AJ355" s="18" t="s">
        <v>420</v>
      </c>
      <c r="AK355" s="18" t="s">
        <v>421</v>
      </c>
      <c r="AL355" s="18"/>
      <c r="AM355" s="18"/>
      <c r="AN355" s="18"/>
      <c r="AO355" s="18"/>
      <c r="AP355" s="76" t="s">
        <v>136</v>
      </c>
    </row>
    <row r="356" spans="1:42" s="15" customFormat="1" ht="13.5" customHeight="1">
      <c r="A356" s="15">
        <f t="shared" si="5"/>
        <v>353</v>
      </c>
      <c r="B356" s="27" t="s">
        <v>3119</v>
      </c>
      <c r="C356" s="27"/>
      <c r="D356" s="29"/>
      <c r="E356" s="29" t="s">
        <v>202</v>
      </c>
      <c r="F356" t="s">
        <v>3120</v>
      </c>
      <c r="G356" s="29" t="s">
        <v>138</v>
      </c>
      <c r="H356" s="31" t="s">
        <v>3121</v>
      </c>
      <c r="I356" s="32">
        <v>649428915</v>
      </c>
      <c r="J356" s="31"/>
      <c r="K356" s="122"/>
      <c r="L356" s="27" t="s">
        <v>163</v>
      </c>
      <c r="M356" s="27" t="s">
        <v>3122</v>
      </c>
      <c r="N356" s="27" t="s">
        <v>3123</v>
      </c>
      <c r="O356" s="27" t="s">
        <v>397</v>
      </c>
      <c r="P356" s="27" t="s">
        <v>3124</v>
      </c>
      <c r="Q356" t="s">
        <v>32194</v>
      </c>
      <c r="R356" s="35" t="s">
        <v>414</v>
      </c>
      <c r="S356" s="31" t="s">
        <v>431</v>
      </c>
      <c r="T356" s="18" t="s">
        <v>3125</v>
      </c>
      <c r="U356" s="19">
        <v>2599071</v>
      </c>
      <c r="V356" s="18">
        <v>4</v>
      </c>
      <c r="W356" s="18">
        <v>1</v>
      </c>
      <c r="X356" s="18">
        <v>0.1966</v>
      </c>
      <c r="Y356" s="20"/>
      <c r="Z356" s="20"/>
      <c r="AA356" s="20"/>
      <c r="AB356" s="20"/>
      <c r="AC356" s="18" t="s">
        <v>417</v>
      </c>
      <c r="AD356" s="18" t="s">
        <v>417</v>
      </c>
      <c r="AE356" s="18" t="s">
        <v>417</v>
      </c>
      <c r="AF356" s="18" t="s">
        <v>417</v>
      </c>
      <c r="AG356" s="18" t="s">
        <v>93</v>
      </c>
      <c r="AH356" s="18" t="s">
        <v>418</v>
      </c>
      <c r="AI356" s="18" t="s">
        <v>419</v>
      </c>
      <c r="AJ356" s="18" t="s">
        <v>420</v>
      </c>
      <c r="AK356" s="18" t="s">
        <v>421</v>
      </c>
      <c r="AL356" s="18"/>
      <c r="AM356" s="18"/>
      <c r="AN356" s="18"/>
      <c r="AO356" s="18"/>
      <c r="AP356" s="76" t="s">
        <v>136</v>
      </c>
    </row>
    <row r="357" spans="1:42" s="15" customFormat="1" ht="13.5" customHeight="1">
      <c r="A357" s="15">
        <f t="shared" si="5"/>
        <v>354</v>
      </c>
      <c r="B357" s="27" t="s">
        <v>3126</v>
      </c>
      <c r="C357" s="27"/>
      <c r="D357" s="29"/>
      <c r="E357" s="29" t="s">
        <v>205</v>
      </c>
      <c r="F357" s="29" t="s">
        <v>3127</v>
      </c>
      <c r="G357" s="29" t="s">
        <v>129</v>
      </c>
      <c r="H357" s="31" t="s">
        <v>3128</v>
      </c>
      <c r="I357" s="32"/>
      <c r="J357" s="73" t="s">
        <v>3129</v>
      </c>
      <c r="K357" s="122"/>
      <c r="L357" s="28" t="s">
        <v>133</v>
      </c>
      <c r="M357" s="27" t="s">
        <v>3130</v>
      </c>
      <c r="N357" s="27" t="s">
        <v>3131</v>
      </c>
      <c r="O357" s="27" t="s">
        <v>397</v>
      </c>
      <c r="P357" s="27" t="s">
        <v>3132</v>
      </c>
      <c r="Q357" t="s">
        <v>32195</v>
      </c>
      <c r="R357" s="35" t="s">
        <v>414</v>
      </c>
      <c r="S357" s="31" t="s">
        <v>873</v>
      </c>
      <c r="T357" s="18" t="s">
        <v>1786</v>
      </c>
      <c r="U357" s="19">
        <v>4075555</v>
      </c>
      <c r="V357" s="18">
        <v>8</v>
      </c>
      <c r="W357" s="18">
        <v>1</v>
      </c>
      <c r="X357" s="18">
        <v>0.19570000000000001</v>
      </c>
      <c r="Y357" s="20"/>
      <c r="Z357" s="20"/>
      <c r="AA357" s="20"/>
      <c r="AB357" s="20"/>
      <c r="AC357" s="18" t="s">
        <v>3133</v>
      </c>
      <c r="AD357" s="18" t="s">
        <v>417</v>
      </c>
      <c r="AE357" s="18" t="s">
        <v>417</v>
      </c>
      <c r="AF357" s="18" t="s">
        <v>417</v>
      </c>
      <c r="AG357" s="18" t="s">
        <v>93</v>
      </c>
      <c r="AH357" s="18" t="s">
        <v>418</v>
      </c>
      <c r="AI357" s="18" t="s">
        <v>419</v>
      </c>
      <c r="AJ357" s="18" t="s">
        <v>420</v>
      </c>
      <c r="AK357" s="18" t="s">
        <v>421</v>
      </c>
      <c r="AL357" s="18"/>
      <c r="AM357" s="18"/>
      <c r="AN357" s="18"/>
      <c r="AO357" s="18"/>
      <c r="AP357" s="76" t="s">
        <v>136</v>
      </c>
    </row>
    <row r="358" spans="1:42" s="15" customFormat="1" ht="13.5" customHeight="1" thickBot="1">
      <c r="A358" s="15">
        <f t="shared" si="5"/>
        <v>355</v>
      </c>
      <c r="B358" s="27" t="s">
        <v>3134</v>
      </c>
      <c r="C358" s="27"/>
      <c r="D358" s="29"/>
      <c r="E358" s="29" t="s">
        <v>211</v>
      </c>
      <c r="F358" s="29" t="s">
        <v>3135</v>
      </c>
      <c r="G358" s="29" t="s">
        <v>129</v>
      </c>
      <c r="H358" s="31" t="s">
        <v>3136</v>
      </c>
      <c r="I358" s="92">
        <v>938114080</v>
      </c>
      <c r="J358" s="31"/>
      <c r="K358" s="122"/>
      <c r="L358" s="28" t="s">
        <v>133</v>
      </c>
      <c r="M358" s="27" t="s">
        <v>3137</v>
      </c>
      <c r="N358" s="27" t="s">
        <v>3138</v>
      </c>
      <c r="O358" s="27" t="s">
        <v>397</v>
      </c>
      <c r="P358" s="27" t="s">
        <v>3139</v>
      </c>
      <c r="Q358" t="s">
        <v>32195</v>
      </c>
      <c r="R358" s="35" t="s">
        <v>414</v>
      </c>
      <c r="S358" s="31" t="s">
        <v>431</v>
      </c>
      <c r="T358" s="18" t="s">
        <v>3140</v>
      </c>
      <c r="U358" s="19">
        <v>822811</v>
      </c>
      <c r="V358" s="18">
        <v>8</v>
      </c>
      <c r="W358" s="18">
        <v>2</v>
      </c>
      <c r="X358" s="18">
        <v>0.1948</v>
      </c>
      <c r="Y358" s="20"/>
      <c r="Z358" s="20"/>
      <c r="AA358" s="20"/>
      <c r="AB358" s="20"/>
      <c r="AC358" s="18" t="s">
        <v>3141</v>
      </c>
      <c r="AD358" s="18" t="s">
        <v>417</v>
      </c>
      <c r="AE358" s="18" t="s">
        <v>417</v>
      </c>
      <c r="AF358" s="18" t="s">
        <v>417</v>
      </c>
      <c r="AG358" s="18" t="s">
        <v>93</v>
      </c>
      <c r="AH358" s="18" t="s">
        <v>418</v>
      </c>
      <c r="AI358" s="18" t="s">
        <v>419</v>
      </c>
      <c r="AJ358" s="18" t="s">
        <v>420</v>
      </c>
      <c r="AK358" s="18" t="s">
        <v>421</v>
      </c>
      <c r="AL358" s="18"/>
      <c r="AM358" s="18"/>
      <c r="AN358" s="18"/>
      <c r="AO358" s="18"/>
      <c r="AP358" s="76" t="s">
        <v>136</v>
      </c>
    </row>
    <row r="359" spans="1:42" s="15" customFormat="1" ht="13.5" customHeight="1">
      <c r="A359" s="15">
        <f t="shared" si="5"/>
        <v>356</v>
      </c>
      <c r="B359" s="27" t="s">
        <v>3142</v>
      </c>
      <c r="C359" s="27"/>
      <c r="D359" s="29"/>
      <c r="E359" s="29" t="s">
        <v>205</v>
      </c>
      <c r="F359" s="29" t="s">
        <v>3127</v>
      </c>
      <c r="G359" s="29" t="s">
        <v>129</v>
      </c>
      <c r="H359" s="31" t="s">
        <v>3143</v>
      </c>
      <c r="I359" s="32"/>
      <c r="J359" s="73" t="s">
        <v>3144</v>
      </c>
      <c r="K359" s="122"/>
      <c r="L359" s="27" t="s">
        <v>163</v>
      </c>
      <c r="M359" s="27" t="s">
        <v>3145</v>
      </c>
      <c r="N359" s="27" t="s">
        <v>3146</v>
      </c>
      <c r="O359" s="27" t="s">
        <v>397</v>
      </c>
      <c r="P359" s="27" t="s">
        <v>3147</v>
      </c>
      <c r="Q359" t="s">
        <v>32195</v>
      </c>
      <c r="R359" s="35" t="s">
        <v>414</v>
      </c>
      <c r="S359" s="31" t="s">
        <v>152</v>
      </c>
      <c r="T359" s="18" t="s">
        <v>2708</v>
      </c>
      <c r="U359" s="19">
        <v>938500</v>
      </c>
      <c r="V359" s="18">
        <v>12</v>
      </c>
      <c r="W359" s="18">
        <v>3</v>
      </c>
      <c r="X359" s="18">
        <v>0.19450000000000001</v>
      </c>
      <c r="Y359" s="20"/>
      <c r="Z359" s="20"/>
      <c r="AA359" s="20"/>
      <c r="AB359" s="20"/>
      <c r="AC359" s="18" t="s">
        <v>3148</v>
      </c>
      <c r="AD359" s="18" t="s">
        <v>417</v>
      </c>
      <c r="AE359" s="18" t="s">
        <v>417</v>
      </c>
      <c r="AF359" s="18" t="s">
        <v>417</v>
      </c>
      <c r="AG359" s="18" t="s">
        <v>93</v>
      </c>
      <c r="AH359" s="18" t="s">
        <v>418</v>
      </c>
      <c r="AI359" s="18" t="s">
        <v>419</v>
      </c>
      <c r="AJ359" s="18" t="s">
        <v>420</v>
      </c>
      <c r="AK359" s="18" t="s">
        <v>421</v>
      </c>
      <c r="AL359" s="18"/>
      <c r="AM359" s="18"/>
      <c r="AN359" s="18"/>
      <c r="AO359" s="18"/>
      <c r="AP359" s="76" t="s">
        <v>136</v>
      </c>
    </row>
    <row r="360" spans="1:42" s="15" customFormat="1" ht="13.5" customHeight="1">
      <c r="A360" s="15">
        <f t="shared" si="5"/>
        <v>357</v>
      </c>
      <c r="B360" s="27" t="s">
        <v>3149</v>
      </c>
      <c r="C360" s="27"/>
      <c r="D360" s="29"/>
      <c r="E360" s="29" t="s">
        <v>6</v>
      </c>
      <c r="F360" s="29"/>
      <c r="G360" s="29" t="s">
        <v>138</v>
      </c>
      <c r="H360" s="31" t="s">
        <v>3150</v>
      </c>
      <c r="I360" s="32"/>
      <c r="J360" s="31"/>
      <c r="K360" s="141"/>
      <c r="L360" s="28" t="s">
        <v>141</v>
      </c>
      <c r="M360" s="27" t="s">
        <v>3151</v>
      </c>
      <c r="N360" s="27" t="s">
        <v>3152</v>
      </c>
      <c r="O360" s="27" t="s">
        <v>397</v>
      </c>
      <c r="P360" s="27" t="s">
        <v>3153</v>
      </c>
      <c r="Q360" t="s">
        <v>32195</v>
      </c>
      <c r="R360" s="35" t="s">
        <v>414</v>
      </c>
      <c r="S360" s="31" t="s">
        <v>1382</v>
      </c>
      <c r="T360" s="18" t="s">
        <v>3154</v>
      </c>
      <c r="U360" s="19">
        <v>942947</v>
      </c>
      <c r="V360" s="18">
        <v>1</v>
      </c>
      <c r="W360" s="18">
        <v>2</v>
      </c>
      <c r="X360" s="18">
        <v>0.19400000000000001</v>
      </c>
      <c r="Y360" s="20"/>
      <c r="Z360" s="20"/>
      <c r="AA360" s="20"/>
      <c r="AB360" s="20"/>
      <c r="AC360" s="18" t="s">
        <v>3155</v>
      </c>
      <c r="AD360" s="18" t="s">
        <v>417</v>
      </c>
      <c r="AE360" s="18" t="s">
        <v>417</v>
      </c>
      <c r="AF360" s="18" t="s">
        <v>417</v>
      </c>
      <c r="AG360" s="18" t="s">
        <v>93</v>
      </c>
      <c r="AH360" s="18" t="s">
        <v>418</v>
      </c>
      <c r="AI360" s="18" t="s">
        <v>419</v>
      </c>
      <c r="AJ360" s="18" t="s">
        <v>420</v>
      </c>
      <c r="AK360" s="18" t="s">
        <v>421</v>
      </c>
      <c r="AL360" s="18"/>
      <c r="AM360" s="18"/>
      <c r="AN360" s="18"/>
      <c r="AO360" s="18"/>
      <c r="AP360" s="76" t="s">
        <v>136</v>
      </c>
    </row>
    <row r="361" spans="1:42" s="15" customFormat="1" ht="13.5" customHeight="1">
      <c r="A361" s="15">
        <f t="shared" si="5"/>
        <v>358</v>
      </c>
      <c r="B361" s="27" t="s">
        <v>3156</v>
      </c>
      <c r="C361" s="27"/>
      <c r="D361" s="27"/>
      <c r="E361" s="29" t="s">
        <v>203</v>
      </c>
      <c r="F361" s="82" t="s">
        <v>3157</v>
      </c>
      <c r="G361" s="29" t="s">
        <v>138</v>
      </c>
      <c r="H361" s="31" t="s">
        <v>3158</v>
      </c>
      <c r="I361" s="32">
        <v>938926188</v>
      </c>
      <c r="J361" s="31"/>
      <c r="K361" s="122"/>
      <c r="L361" s="28" t="s">
        <v>191</v>
      </c>
      <c r="M361" s="27" t="s">
        <v>3159</v>
      </c>
      <c r="N361" s="27" t="s">
        <v>3160</v>
      </c>
      <c r="O361" s="27" t="s">
        <v>397</v>
      </c>
      <c r="P361" s="27" t="s">
        <v>3161</v>
      </c>
      <c r="Q361" t="s">
        <v>32194</v>
      </c>
      <c r="R361" s="35" t="s">
        <v>414</v>
      </c>
      <c r="S361" s="31" t="s">
        <v>431</v>
      </c>
      <c r="T361" s="18" t="s">
        <v>3063</v>
      </c>
      <c r="U361" s="19">
        <v>387600</v>
      </c>
      <c r="V361" s="18">
        <v>3</v>
      </c>
      <c r="W361" s="18">
        <v>2</v>
      </c>
      <c r="X361" s="18">
        <v>0.19309999999999999</v>
      </c>
      <c r="Y361" s="20"/>
      <c r="Z361" s="20"/>
      <c r="AA361" s="20"/>
      <c r="AB361" s="20"/>
      <c r="AC361" s="18" t="s">
        <v>3162</v>
      </c>
      <c r="AD361" s="18" t="s">
        <v>417</v>
      </c>
      <c r="AE361" s="18" t="s">
        <v>417</v>
      </c>
      <c r="AF361" s="18" t="s">
        <v>417</v>
      </c>
      <c r="AG361" s="18" t="s">
        <v>93</v>
      </c>
      <c r="AH361" s="18" t="s">
        <v>418</v>
      </c>
      <c r="AI361" s="18" t="s">
        <v>419</v>
      </c>
      <c r="AJ361" s="18" t="s">
        <v>420</v>
      </c>
      <c r="AK361" s="18" t="s">
        <v>421</v>
      </c>
      <c r="AL361" s="18"/>
      <c r="AM361" s="18"/>
      <c r="AN361" s="18"/>
      <c r="AO361" s="18"/>
      <c r="AP361" s="76" t="s">
        <v>136</v>
      </c>
    </row>
    <row r="362" spans="1:42" s="15" customFormat="1" ht="13.5" customHeight="1">
      <c r="A362" s="15">
        <f t="shared" si="5"/>
        <v>359</v>
      </c>
      <c r="B362" s="27" t="s">
        <v>3163</v>
      </c>
      <c r="C362" s="27"/>
      <c r="D362" s="27"/>
      <c r="E362" s="29" t="s">
        <v>211</v>
      </c>
      <c r="F362" t="s">
        <v>3164</v>
      </c>
      <c r="G362" s="29" t="s">
        <v>138</v>
      </c>
      <c r="H362" s="31" t="s">
        <v>3165</v>
      </c>
      <c r="I362" s="32"/>
      <c r="J362" s="31"/>
      <c r="K362" s="122"/>
      <c r="L362" s="28" t="s">
        <v>141</v>
      </c>
      <c r="M362" s="27" t="s">
        <v>3166</v>
      </c>
      <c r="N362" s="27" t="s">
        <v>3167</v>
      </c>
      <c r="O362" s="27" t="s">
        <v>397</v>
      </c>
      <c r="P362" s="27" t="s">
        <v>3168</v>
      </c>
      <c r="Q362" t="s">
        <v>32195</v>
      </c>
      <c r="R362" s="35" t="s">
        <v>414</v>
      </c>
      <c r="S362" s="31" t="s">
        <v>152</v>
      </c>
      <c r="T362" s="18" t="s">
        <v>1758</v>
      </c>
      <c r="U362" s="19">
        <v>661181</v>
      </c>
      <c r="V362" s="18">
        <v>5</v>
      </c>
      <c r="W362" s="18">
        <v>1</v>
      </c>
      <c r="X362" s="18">
        <v>0.19289999999999999</v>
      </c>
      <c r="Y362" s="20"/>
      <c r="Z362" s="20"/>
      <c r="AA362" s="20"/>
      <c r="AB362" s="20"/>
      <c r="AC362" s="18" t="s">
        <v>417</v>
      </c>
      <c r="AD362" s="18" t="s">
        <v>417</v>
      </c>
      <c r="AE362" s="18" t="s">
        <v>417</v>
      </c>
      <c r="AF362" s="18" t="s">
        <v>417</v>
      </c>
      <c r="AG362" s="18" t="s">
        <v>93</v>
      </c>
      <c r="AH362" s="18" t="s">
        <v>418</v>
      </c>
      <c r="AI362" s="18" t="s">
        <v>419</v>
      </c>
      <c r="AJ362" s="18" t="s">
        <v>420</v>
      </c>
      <c r="AK362" s="18" t="s">
        <v>421</v>
      </c>
      <c r="AL362" s="18"/>
      <c r="AM362" s="18"/>
      <c r="AN362" s="18"/>
      <c r="AO362" s="18"/>
      <c r="AP362" s="76" t="s">
        <v>136</v>
      </c>
    </row>
    <row r="363" spans="1:42" s="15" customFormat="1" ht="13.5" customHeight="1">
      <c r="A363" s="15">
        <f t="shared" si="5"/>
        <v>360</v>
      </c>
      <c r="B363" s="27" t="s">
        <v>3169</v>
      </c>
      <c r="C363" s="27"/>
      <c r="D363" s="27"/>
      <c r="E363" s="29" t="s">
        <v>211</v>
      </c>
      <c r="F363" t="s">
        <v>32410</v>
      </c>
      <c r="G363" s="29" t="s">
        <v>138</v>
      </c>
      <c r="H363" s="31" t="s">
        <v>3170</v>
      </c>
      <c r="I363" s="32"/>
      <c r="J363" s="31"/>
      <c r="K363" s="122"/>
      <c r="L363" s="28" t="s">
        <v>191</v>
      </c>
      <c r="M363" s="27" t="s">
        <v>3171</v>
      </c>
      <c r="N363" s="27" t="s">
        <v>3172</v>
      </c>
      <c r="O363" s="27" t="s">
        <v>397</v>
      </c>
      <c r="P363" s="27" t="s">
        <v>3173</v>
      </c>
      <c r="Q363" t="s">
        <v>32195</v>
      </c>
      <c r="R363" s="35" t="s">
        <v>414</v>
      </c>
      <c r="S363" s="31" t="s">
        <v>152</v>
      </c>
      <c r="T363" s="18" t="s">
        <v>833</v>
      </c>
      <c r="U363" s="19">
        <v>376422</v>
      </c>
      <c r="V363" s="18">
        <v>2</v>
      </c>
      <c r="W363" s="18">
        <v>1</v>
      </c>
      <c r="X363" s="18">
        <v>0.19270000000000001</v>
      </c>
      <c r="Y363" s="20"/>
      <c r="Z363" s="20"/>
      <c r="AA363" s="20"/>
      <c r="AB363" s="20"/>
      <c r="AC363" s="18" t="s">
        <v>3174</v>
      </c>
      <c r="AD363" s="18" t="s">
        <v>417</v>
      </c>
      <c r="AE363" s="18" t="s">
        <v>417</v>
      </c>
      <c r="AF363" s="18" t="s">
        <v>417</v>
      </c>
      <c r="AG363" s="18" t="s">
        <v>93</v>
      </c>
      <c r="AH363" s="18" t="s">
        <v>418</v>
      </c>
      <c r="AI363" s="18" t="s">
        <v>419</v>
      </c>
      <c r="AJ363" s="18" t="s">
        <v>420</v>
      </c>
      <c r="AK363" s="18" t="s">
        <v>421</v>
      </c>
      <c r="AL363" s="18"/>
      <c r="AM363" s="18"/>
      <c r="AN363" s="18"/>
      <c r="AO363" s="18"/>
      <c r="AP363" s="76" t="s">
        <v>136</v>
      </c>
    </row>
    <row r="364" spans="1:42" s="15" customFormat="1" ht="13.5" customHeight="1">
      <c r="A364" s="15">
        <f t="shared" si="5"/>
        <v>361</v>
      </c>
      <c r="B364" s="27" t="s">
        <v>3175</v>
      </c>
      <c r="C364" s="27"/>
      <c r="D364" s="27"/>
      <c r="E364" s="29" t="s">
        <v>211</v>
      </c>
      <c r="F364" t="s">
        <v>3176</v>
      </c>
      <c r="G364" s="29" t="s">
        <v>138</v>
      </c>
      <c r="H364" s="31" t="s">
        <v>3177</v>
      </c>
      <c r="I364" s="32"/>
      <c r="J364" s="31"/>
      <c r="K364" s="122"/>
      <c r="L364" s="28" t="s">
        <v>175</v>
      </c>
      <c r="M364" s="27" t="s">
        <v>3178</v>
      </c>
      <c r="N364" s="27" t="s">
        <v>3179</v>
      </c>
      <c r="O364" s="27" t="s">
        <v>397</v>
      </c>
      <c r="P364" s="27" t="s">
        <v>3180</v>
      </c>
      <c r="Q364" t="s">
        <v>32195</v>
      </c>
      <c r="R364" s="35" t="s">
        <v>414</v>
      </c>
      <c r="S364" s="31" t="s">
        <v>431</v>
      </c>
      <c r="T364" s="18" t="s">
        <v>1186</v>
      </c>
      <c r="U364" s="19">
        <v>948952</v>
      </c>
      <c r="V364" s="18">
        <v>8</v>
      </c>
      <c r="W364" s="18">
        <v>1</v>
      </c>
      <c r="X364" s="18">
        <v>0.19159999999999999</v>
      </c>
      <c r="Y364" s="20"/>
      <c r="Z364" s="20"/>
      <c r="AA364" s="20"/>
      <c r="AB364" s="20"/>
      <c r="AC364" s="18" t="s">
        <v>3181</v>
      </c>
      <c r="AD364" s="18" t="s">
        <v>3182</v>
      </c>
      <c r="AE364" s="18" t="s">
        <v>417</v>
      </c>
      <c r="AF364" s="18" t="s">
        <v>417</v>
      </c>
      <c r="AG364" s="18" t="s">
        <v>93</v>
      </c>
      <c r="AH364" s="18" t="s">
        <v>418</v>
      </c>
      <c r="AI364" s="18" t="s">
        <v>419</v>
      </c>
      <c r="AJ364" s="18" t="s">
        <v>420</v>
      </c>
      <c r="AK364" s="18" t="s">
        <v>421</v>
      </c>
      <c r="AL364" s="18"/>
      <c r="AM364" s="18"/>
      <c r="AN364" s="18"/>
      <c r="AO364" s="18"/>
      <c r="AP364" s="76" t="s">
        <v>136</v>
      </c>
    </row>
    <row r="365" spans="1:42" s="15" customFormat="1" ht="13.5" customHeight="1">
      <c r="A365" s="15">
        <f t="shared" si="5"/>
        <v>362</v>
      </c>
      <c r="B365" s="27" t="s">
        <v>3183</v>
      </c>
      <c r="C365" s="27"/>
      <c r="D365" s="27"/>
      <c r="E365" s="29" t="s">
        <v>211</v>
      </c>
      <c r="F365" t="s">
        <v>3184</v>
      </c>
      <c r="G365" s="29" t="s">
        <v>138</v>
      </c>
      <c r="H365" s="31" t="s">
        <v>3185</v>
      </c>
      <c r="I365" s="32"/>
      <c r="J365" s="31"/>
      <c r="K365" s="122"/>
      <c r="L365" s="28" t="s">
        <v>191</v>
      </c>
      <c r="M365" s="27" t="s">
        <v>3186</v>
      </c>
      <c r="N365" s="27" t="s">
        <v>3187</v>
      </c>
      <c r="O365" s="27" t="s">
        <v>397</v>
      </c>
      <c r="P365" s="27" t="s">
        <v>3188</v>
      </c>
      <c r="Q365" t="s">
        <v>32195</v>
      </c>
      <c r="R365" s="35" t="s">
        <v>414</v>
      </c>
      <c r="S365" s="31" t="s">
        <v>152</v>
      </c>
      <c r="T365" s="18" t="s">
        <v>1602</v>
      </c>
      <c r="U365" s="19">
        <v>3343617</v>
      </c>
      <c r="V365" s="18">
        <v>20</v>
      </c>
      <c r="W365" s="18">
        <v>1</v>
      </c>
      <c r="X365" s="18">
        <v>0.19139999999999999</v>
      </c>
      <c r="Y365" s="20"/>
      <c r="Z365" s="20"/>
      <c r="AA365" s="20"/>
      <c r="AB365" s="20"/>
      <c r="AC365" s="18" t="s">
        <v>417</v>
      </c>
      <c r="AD365" s="18" t="s">
        <v>417</v>
      </c>
      <c r="AE365" s="18" t="s">
        <v>417</v>
      </c>
      <c r="AF365" s="18" t="s">
        <v>417</v>
      </c>
      <c r="AG365" s="18" t="s">
        <v>93</v>
      </c>
      <c r="AH365" s="18" t="s">
        <v>418</v>
      </c>
      <c r="AI365" s="18" t="s">
        <v>419</v>
      </c>
      <c r="AJ365" s="18" t="s">
        <v>420</v>
      </c>
      <c r="AK365" s="18" t="s">
        <v>421</v>
      </c>
      <c r="AL365" s="18"/>
      <c r="AM365" s="18"/>
      <c r="AN365" s="18"/>
      <c r="AO365" s="18"/>
      <c r="AP365" s="76" t="s">
        <v>136</v>
      </c>
    </row>
    <row r="366" spans="1:42" s="15" customFormat="1" ht="13.5" customHeight="1">
      <c r="A366" s="15">
        <f t="shared" si="5"/>
        <v>363</v>
      </c>
      <c r="B366" s="27" t="s">
        <v>3189</v>
      </c>
      <c r="C366" s="27"/>
      <c r="D366" s="27"/>
      <c r="E366" s="29" t="s">
        <v>211</v>
      </c>
      <c r="F366" t="s">
        <v>3190</v>
      </c>
      <c r="G366" s="29" t="s">
        <v>138</v>
      </c>
      <c r="H366" s="31" t="s">
        <v>3191</v>
      </c>
      <c r="I366" s="32"/>
      <c r="J366" s="31"/>
      <c r="K366" s="122"/>
      <c r="L366" s="28" t="s">
        <v>191</v>
      </c>
      <c r="M366" s="27" t="s">
        <v>3192</v>
      </c>
      <c r="N366" s="27" t="s">
        <v>3187</v>
      </c>
      <c r="O366" s="27" t="s">
        <v>397</v>
      </c>
      <c r="P366" s="27" t="s">
        <v>3193</v>
      </c>
      <c r="Q366" t="s">
        <v>32195</v>
      </c>
      <c r="R366" s="35" t="s">
        <v>414</v>
      </c>
      <c r="S366" s="31" t="s">
        <v>152</v>
      </c>
      <c r="T366" s="18" t="s">
        <v>1602</v>
      </c>
      <c r="U366" s="19">
        <v>1096592</v>
      </c>
      <c r="V366" s="18">
        <v>5</v>
      </c>
      <c r="W366" s="18">
        <v>1</v>
      </c>
      <c r="X366" s="18">
        <v>0.19139999999999999</v>
      </c>
      <c r="Y366" s="20"/>
      <c r="Z366" s="20"/>
      <c r="AA366" s="20"/>
      <c r="AB366" s="20"/>
      <c r="AC366" s="18" t="s">
        <v>3194</v>
      </c>
      <c r="AD366" s="18" t="s">
        <v>417</v>
      </c>
      <c r="AE366" s="18" t="s">
        <v>417</v>
      </c>
      <c r="AF366" s="18" t="s">
        <v>417</v>
      </c>
      <c r="AG366" s="18" t="s">
        <v>93</v>
      </c>
      <c r="AH366" s="18" t="s">
        <v>418</v>
      </c>
      <c r="AI366" s="18" t="s">
        <v>419</v>
      </c>
      <c r="AJ366" s="18" t="s">
        <v>420</v>
      </c>
      <c r="AK366" s="18" t="s">
        <v>421</v>
      </c>
      <c r="AL366" s="18"/>
      <c r="AM366" s="18"/>
      <c r="AN366" s="18"/>
      <c r="AO366" s="18"/>
      <c r="AP366" s="76" t="s">
        <v>136</v>
      </c>
    </row>
    <row r="367" spans="1:42" s="15" customFormat="1" ht="13.5" customHeight="1">
      <c r="A367" s="15">
        <f t="shared" si="5"/>
        <v>364</v>
      </c>
      <c r="B367" s="27" t="s">
        <v>3195</v>
      </c>
      <c r="C367" s="27"/>
      <c r="D367" s="27"/>
      <c r="E367" s="29" t="s">
        <v>211</v>
      </c>
      <c r="F367" t="s">
        <v>3184</v>
      </c>
      <c r="G367" s="29" t="s">
        <v>138</v>
      </c>
      <c r="H367" s="31" t="s">
        <v>3196</v>
      </c>
      <c r="I367" s="32"/>
      <c r="J367" s="31"/>
      <c r="K367" s="122"/>
      <c r="L367" s="28" t="s">
        <v>141</v>
      </c>
      <c r="M367" s="27" t="s">
        <v>3197</v>
      </c>
      <c r="N367" s="27" t="s">
        <v>3198</v>
      </c>
      <c r="O367" s="27" t="s">
        <v>397</v>
      </c>
      <c r="P367" s="27" t="s">
        <v>3199</v>
      </c>
      <c r="Q367" t="s">
        <v>32195</v>
      </c>
      <c r="R367" s="35" t="s">
        <v>414</v>
      </c>
      <c r="S367" s="31" t="s">
        <v>152</v>
      </c>
      <c r="T367" s="18" t="s">
        <v>780</v>
      </c>
      <c r="U367" s="19">
        <v>1014657</v>
      </c>
      <c r="V367" s="18">
        <v>1</v>
      </c>
      <c r="W367" s="18">
        <v>1</v>
      </c>
      <c r="X367" s="18">
        <v>0.19120000000000001</v>
      </c>
      <c r="Y367" s="20"/>
      <c r="Z367" s="20"/>
      <c r="AA367" s="20"/>
      <c r="AB367" s="20"/>
      <c r="AC367" s="18" t="s">
        <v>3200</v>
      </c>
      <c r="AD367" s="18" t="s">
        <v>417</v>
      </c>
      <c r="AE367" s="18" t="s">
        <v>417</v>
      </c>
      <c r="AF367" s="18" t="s">
        <v>417</v>
      </c>
      <c r="AG367" s="18" t="s">
        <v>93</v>
      </c>
      <c r="AH367" s="18" t="s">
        <v>418</v>
      </c>
      <c r="AI367" s="18" t="s">
        <v>419</v>
      </c>
      <c r="AJ367" s="18" t="s">
        <v>420</v>
      </c>
      <c r="AK367" s="18" t="s">
        <v>421</v>
      </c>
      <c r="AL367" s="18"/>
      <c r="AM367" s="18"/>
      <c r="AN367" s="18"/>
      <c r="AO367" s="18"/>
      <c r="AP367" s="76" t="s">
        <v>136</v>
      </c>
    </row>
    <row r="368" spans="1:42" s="15" customFormat="1" ht="13.5" customHeight="1">
      <c r="A368" s="15">
        <f t="shared" si="5"/>
        <v>365</v>
      </c>
      <c r="B368" s="27" t="s">
        <v>3201</v>
      </c>
      <c r="C368" s="27"/>
      <c r="D368" s="27"/>
      <c r="E368" s="29" t="s">
        <v>202</v>
      </c>
      <c r="F368" t="s">
        <v>32095</v>
      </c>
      <c r="G368" s="29" t="s">
        <v>138</v>
      </c>
      <c r="H368" s="31" t="s">
        <v>3202</v>
      </c>
      <c r="I368" s="32">
        <v>918706033</v>
      </c>
      <c r="J368" s="31"/>
      <c r="K368" s="122"/>
      <c r="L368" s="28" t="s">
        <v>191</v>
      </c>
      <c r="M368" s="27" t="s">
        <v>3203</v>
      </c>
      <c r="N368" s="27" t="s">
        <v>3204</v>
      </c>
      <c r="O368" s="27" t="s">
        <v>397</v>
      </c>
      <c r="P368" s="27" t="s">
        <v>3205</v>
      </c>
      <c r="Q368" t="s">
        <v>32195</v>
      </c>
      <c r="R368" s="35" t="s">
        <v>414</v>
      </c>
      <c r="S368" s="31" t="s">
        <v>152</v>
      </c>
      <c r="T368" s="18" t="s">
        <v>1887</v>
      </c>
      <c r="U368" s="19">
        <v>3637044</v>
      </c>
      <c r="V368" s="18">
        <v>1</v>
      </c>
      <c r="W368" s="18">
        <v>1</v>
      </c>
      <c r="X368" s="18">
        <v>0.191</v>
      </c>
      <c r="Y368" s="20">
        <v>916405523</v>
      </c>
      <c r="Z368" s="20">
        <v>914402151</v>
      </c>
      <c r="AA368" s="20">
        <v>934503726</v>
      </c>
      <c r="AB368" s="20">
        <v>629464341</v>
      </c>
      <c r="AC368" s="18" t="s">
        <v>417</v>
      </c>
      <c r="AD368" s="18" t="s">
        <v>417</v>
      </c>
      <c r="AE368" s="18" t="s">
        <v>417</v>
      </c>
      <c r="AF368" s="18" t="s">
        <v>417</v>
      </c>
      <c r="AG368" s="18" t="s">
        <v>93</v>
      </c>
      <c r="AH368" s="18" t="s">
        <v>418</v>
      </c>
      <c r="AI368" s="18" t="s">
        <v>419</v>
      </c>
      <c r="AJ368" s="18" t="s">
        <v>420</v>
      </c>
      <c r="AK368" s="18" t="s">
        <v>421</v>
      </c>
      <c r="AL368" s="18"/>
      <c r="AM368" s="18"/>
      <c r="AN368" s="18"/>
      <c r="AO368" s="18"/>
      <c r="AP368" s="76" t="s">
        <v>136</v>
      </c>
    </row>
    <row r="369" spans="1:42" s="15" customFormat="1" ht="13.5" customHeight="1">
      <c r="A369" s="15">
        <f t="shared" si="5"/>
        <v>366</v>
      </c>
      <c r="B369" s="27" t="s">
        <v>3206</v>
      </c>
      <c r="C369" s="27"/>
      <c r="D369" s="27"/>
      <c r="E369" s="29" t="s">
        <v>6</v>
      </c>
      <c r="F369" s="29"/>
      <c r="G369" s="29" t="s">
        <v>138</v>
      </c>
      <c r="H369" s="31" t="s">
        <v>3207</v>
      </c>
      <c r="I369" s="32">
        <v>983842900</v>
      </c>
      <c r="J369" s="31"/>
      <c r="K369" s="141"/>
      <c r="L369" s="28" t="s">
        <v>175</v>
      </c>
      <c r="M369" s="27" t="s">
        <v>3208</v>
      </c>
      <c r="N369" s="27" t="s">
        <v>3209</v>
      </c>
      <c r="O369" s="27" t="s">
        <v>397</v>
      </c>
      <c r="P369" s="27" t="s">
        <v>3210</v>
      </c>
      <c r="Q369" t="s">
        <v>32194</v>
      </c>
      <c r="R369" s="35" t="s">
        <v>430</v>
      </c>
      <c r="S369" s="31" t="s">
        <v>2631</v>
      </c>
      <c r="T369" s="18" t="s">
        <v>3211</v>
      </c>
      <c r="U369" s="19">
        <v>1399780</v>
      </c>
      <c r="V369" s="18">
        <v>9</v>
      </c>
      <c r="W369" s="18">
        <v>2</v>
      </c>
      <c r="X369" s="18">
        <v>0.19089999999999999</v>
      </c>
      <c r="Y369" s="20">
        <v>983212498</v>
      </c>
      <c r="Z369" s="20">
        <v>983313812</v>
      </c>
      <c r="AA369" s="20">
        <v>983846028</v>
      </c>
      <c r="AB369" s="20">
        <v>925046628</v>
      </c>
      <c r="AC369" s="18" t="s">
        <v>417</v>
      </c>
      <c r="AD369" s="18" t="s">
        <v>417</v>
      </c>
      <c r="AE369" s="18" t="s">
        <v>417</v>
      </c>
      <c r="AF369" s="18" t="s">
        <v>417</v>
      </c>
      <c r="AG369" s="18" t="s">
        <v>93</v>
      </c>
      <c r="AH369" s="18" t="s">
        <v>418</v>
      </c>
      <c r="AI369" s="18" t="s">
        <v>419</v>
      </c>
      <c r="AJ369" s="18" t="s">
        <v>420</v>
      </c>
      <c r="AK369" s="18" t="s">
        <v>421</v>
      </c>
      <c r="AL369" s="18"/>
      <c r="AM369" s="18"/>
      <c r="AN369" s="18"/>
      <c r="AO369" s="18"/>
      <c r="AP369" s="76" t="s">
        <v>136</v>
      </c>
    </row>
    <row r="370" spans="1:42" s="15" customFormat="1" ht="13.5" customHeight="1">
      <c r="A370" s="15">
        <f t="shared" si="5"/>
        <v>367</v>
      </c>
      <c r="B370" s="27" t="s">
        <v>3212</v>
      </c>
      <c r="C370" s="27"/>
      <c r="D370" s="27"/>
      <c r="E370" s="29" t="s">
        <v>211</v>
      </c>
      <c r="F370" s="29" t="s">
        <v>32096</v>
      </c>
      <c r="G370" s="29" t="s">
        <v>138</v>
      </c>
      <c r="H370" s="31" t="s">
        <v>3213</v>
      </c>
      <c r="I370" s="32"/>
      <c r="J370" s="31"/>
      <c r="K370" s="122"/>
      <c r="L370" s="28" t="s">
        <v>141</v>
      </c>
      <c r="M370" s="27" t="s">
        <v>3214</v>
      </c>
      <c r="N370" s="27" t="s">
        <v>3215</v>
      </c>
      <c r="O370" s="27" t="s">
        <v>397</v>
      </c>
      <c r="P370" s="27" t="s">
        <v>3216</v>
      </c>
      <c r="Q370" t="s">
        <v>32195</v>
      </c>
      <c r="R370" s="35" t="s">
        <v>414</v>
      </c>
      <c r="S370" s="31" t="s">
        <v>152</v>
      </c>
      <c r="T370" s="18" t="s">
        <v>1715</v>
      </c>
      <c r="U370" s="19">
        <v>381883</v>
      </c>
      <c r="V370" s="18">
        <v>3</v>
      </c>
      <c r="W370" s="18">
        <v>1</v>
      </c>
      <c r="X370" s="18">
        <v>0.1908</v>
      </c>
      <c r="Y370" s="20"/>
      <c r="Z370" s="20"/>
      <c r="AA370" s="20"/>
      <c r="AB370" s="20"/>
      <c r="AC370" s="18" t="s">
        <v>417</v>
      </c>
      <c r="AD370" s="18" t="s">
        <v>417</v>
      </c>
      <c r="AE370" s="18" t="s">
        <v>417</v>
      </c>
      <c r="AF370" s="18" t="s">
        <v>417</v>
      </c>
      <c r="AG370" s="18" t="s">
        <v>93</v>
      </c>
      <c r="AH370" s="18" t="s">
        <v>418</v>
      </c>
      <c r="AI370" s="18" t="s">
        <v>419</v>
      </c>
      <c r="AJ370" s="18" t="s">
        <v>420</v>
      </c>
      <c r="AK370" s="18" t="s">
        <v>421</v>
      </c>
      <c r="AL370" s="18"/>
      <c r="AM370" s="18"/>
      <c r="AN370" s="18"/>
      <c r="AO370" s="18"/>
      <c r="AP370" s="76" t="s">
        <v>136</v>
      </c>
    </row>
    <row r="371" spans="1:42" s="15" customFormat="1" ht="13.5" customHeight="1">
      <c r="A371" s="15">
        <f t="shared" si="5"/>
        <v>368</v>
      </c>
      <c r="B371" s="27" t="s">
        <v>3217</v>
      </c>
      <c r="C371" s="27"/>
      <c r="D371" s="27"/>
      <c r="E371" s="29" t="s">
        <v>211</v>
      </c>
      <c r="F371" s="29" t="s">
        <v>3003</v>
      </c>
      <c r="G371" s="29" t="s">
        <v>129</v>
      </c>
      <c r="H371" s="31" t="s">
        <v>3218</v>
      </c>
      <c r="I371" s="32"/>
      <c r="J371" s="31"/>
      <c r="K371" s="141"/>
      <c r="L371" s="27" t="s">
        <v>163</v>
      </c>
      <c r="M371" s="27" t="s">
        <v>3219</v>
      </c>
      <c r="N371" s="27" t="s">
        <v>3220</v>
      </c>
      <c r="O371" s="27" t="s">
        <v>397</v>
      </c>
      <c r="P371" s="27" t="s">
        <v>3221</v>
      </c>
      <c r="Q371" t="s">
        <v>32195</v>
      </c>
      <c r="R371" s="35" t="s">
        <v>414</v>
      </c>
      <c r="S371" s="31" t="s">
        <v>152</v>
      </c>
      <c r="T371" s="18" t="s">
        <v>1758</v>
      </c>
      <c r="U371" s="19">
        <v>428266</v>
      </c>
      <c r="V371" s="18">
        <v>3</v>
      </c>
      <c r="W371" s="18">
        <v>2</v>
      </c>
      <c r="X371" s="18">
        <v>0.19059999999999999</v>
      </c>
      <c r="Y371" s="20"/>
      <c r="Z371" s="20"/>
      <c r="AA371" s="20"/>
      <c r="AB371" s="20"/>
      <c r="AC371" s="18" t="s">
        <v>3222</v>
      </c>
      <c r="AD371" s="18" t="s">
        <v>417</v>
      </c>
      <c r="AE371" s="18" t="s">
        <v>417</v>
      </c>
      <c r="AF371" s="18" t="s">
        <v>417</v>
      </c>
      <c r="AG371" s="18" t="s">
        <v>93</v>
      </c>
      <c r="AH371" s="18" t="s">
        <v>418</v>
      </c>
      <c r="AI371" s="18" t="s">
        <v>419</v>
      </c>
      <c r="AJ371" s="18" t="s">
        <v>420</v>
      </c>
      <c r="AK371" s="18" t="s">
        <v>421</v>
      </c>
      <c r="AL371" s="18"/>
      <c r="AM371" s="18"/>
      <c r="AN371" s="18"/>
      <c r="AO371" s="18"/>
      <c r="AP371" s="76" t="s">
        <v>136</v>
      </c>
    </row>
    <row r="372" spans="1:42" s="15" customFormat="1" ht="13.5" customHeight="1">
      <c r="A372" s="15">
        <f t="shared" si="5"/>
        <v>369</v>
      </c>
      <c r="B372" s="27" t="s">
        <v>3223</v>
      </c>
      <c r="C372" s="27"/>
      <c r="D372" s="27"/>
      <c r="E372" s="29" t="s">
        <v>203</v>
      </c>
      <c r="F372" s="29" t="s">
        <v>3224</v>
      </c>
      <c r="G372" s="29" t="s">
        <v>138</v>
      </c>
      <c r="H372" s="31" t="s">
        <v>417</v>
      </c>
      <c r="I372" s="32">
        <v>914396261</v>
      </c>
      <c r="J372" s="31" t="s">
        <v>3225</v>
      </c>
      <c r="K372" s="122"/>
      <c r="L372" s="28" t="s">
        <v>141</v>
      </c>
      <c r="M372" s="27" t="s">
        <v>3226</v>
      </c>
      <c r="N372" s="27" t="s">
        <v>3227</v>
      </c>
      <c r="O372" s="27" t="s">
        <v>397</v>
      </c>
      <c r="P372" s="27" t="s">
        <v>3228</v>
      </c>
      <c r="Q372" t="s">
        <v>32195</v>
      </c>
      <c r="R372" s="35" t="s">
        <v>414</v>
      </c>
      <c r="S372" s="31" t="s">
        <v>152</v>
      </c>
      <c r="T372" s="18" t="s">
        <v>3229</v>
      </c>
      <c r="U372" s="19">
        <v>600576</v>
      </c>
      <c r="V372" s="18">
        <v>1</v>
      </c>
      <c r="W372" s="18">
        <v>1</v>
      </c>
      <c r="X372" s="18">
        <v>0.18959999999999999</v>
      </c>
      <c r="Y372" s="20">
        <v>914307508</v>
      </c>
      <c r="Z372" s="20">
        <v>912192434</v>
      </c>
      <c r="AA372" s="20"/>
      <c r="AB372" s="20"/>
      <c r="AC372" s="18" t="s">
        <v>417</v>
      </c>
      <c r="AD372" s="18" t="s">
        <v>417</v>
      </c>
      <c r="AE372" s="18" t="s">
        <v>417</v>
      </c>
      <c r="AF372" s="18" t="s">
        <v>417</v>
      </c>
      <c r="AG372" s="18" t="s">
        <v>417</v>
      </c>
      <c r="AH372" s="18" t="s">
        <v>417</v>
      </c>
      <c r="AI372" s="18" t="s">
        <v>417</v>
      </c>
      <c r="AJ372" s="18" t="s">
        <v>417</v>
      </c>
      <c r="AK372" s="18" t="s">
        <v>417</v>
      </c>
      <c r="AL372" s="18"/>
      <c r="AM372" s="18"/>
      <c r="AN372" s="18"/>
      <c r="AO372" s="18"/>
      <c r="AP372" s="76" t="s">
        <v>136</v>
      </c>
    </row>
    <row r="373" spans="1:42" s="15" customFormat="1" ht="13.5" customHeight="1">
      <c r="A373" s="15">
        <f t="shared" si="5"/>
        <v>370</v>
      </c>
      <c r="B373" s="27" t="s">
        <v>3230</v>
      </c>
      <c r="C373" s="27"/>
      <c r="D373" s="27"/>
      <c r="E373" s="29" t="s">
        <v>211</v>
      </c>
      <c r="F373" s="83" t="s">
        <v>3231</v>
      </c>
      <c r="G373" s="29" t="s">
        <v>138</v>
      </c>
      <c r="H373" s="31" t="s">
        <v>3232</v>
      </c>
      <c r="I373" s="32"/>
      <c r="J373" s="31"/>
      <c r="K373" s="122"/>
      <c r="L373" s="27" t="s">
        <v>147</v>
      </c>
      <c r="M373" s="27" t="s">
        <v>3233</v>
      </c>
      <c r="N373" s="27" t="s">
        <v>3234</v>
      </c>
      <c r="O373" s="27" t="s">
        <v>397</v>
      </c>
      <c r="P373" s="27" t="s">
        <v>3235</v>
      </c>
      <c r="Q373" t="s">
        <v>32195</v>
      </c>
      <c r="R373" s="35" t="s">
        <v>414</v>
      </c>
      <c r="S373" s="31" t="s">
        <v>431</v>
      </c>
      <c r="T373" s="18" t="s">
        <v>3236</v>
      </c>
      <c r="U373" s="19">
        <v>1048684</v>
      </c>
      <c r="V373" s="18">
        <v>8</v>
      </c>
      <c r="W373" s="18">
        <v>1</v>
      </c>
      <c r="X373" s="18">
        <v>0.18909999999999999</v>
      </c>
      <c r="Y373" s="20"/>
      <c r="Z373" s="20"/>
      <c r="AA373" s="20"/>
      <c r="AB373" s="20"/>
      <c r="AC373" s="18" t="s">
        <v>417</v>
      </c>
      <c r="AD373" s="18" t="s">
        <v>417</v>
      </c>
      <c r="AE373" s="18" t="s">
        <v>417</v>
      </c>
      <c r="AF373" s="18" t="s">
        <v>417</v>
      </c>
      <c r="AG373" s="18" t="s">
        <v>93</v>
      </c>
      <c r="AH373" s="18" t="s">
        <v>418</v>
      </c>
      <c r="AI373" s="18" t="s">
        <v>419</v>
      </c>
      <c r="AJ373" s="18" t="s">
        <v>420</v>
      </c>
      <c r="AK373" s="18" t="s">
        <v>421</v>
      </c>
      <c r="AL373" s="18"/>
      <c r="AM373" s="18"/>
      <c r="AN373" s="18"/>
      <c r="AO373" s="18"/>
      <c r="AP373" s="76" t="s">
        <v>136</v>
      </c>
    </row>
    <row r="374" spans="1:42" s="15" customFormat="1" ht="13.5" customHeight="1">
      <c r="A374" s="15">
        <f t="shared" si="5"/>
        <v>371</v>
      </c>
      <c r="B374" s="27" t="s">
        <v>3237</v>
      </c>
      <c r="C374" s="27"/>
      <c r="D374" s="27"/>
      <c r="E374" s="29" t="s">
        <v>203</v>
      </c>
      <c r="F374" s="29" t="s">
        <v>3238</v>
      </c>
      <c r="G374" s="29" t="s">
        <v>129</v>
      </c>
      <c r="H374" s="31" t="s">
        <v>3239</v>
      </c>
      <c r="I374" s="32">
        <v>977754097</v>
      </c>
      <c r="J374" s="73" t="s">
        <v>3240</v>
      </c>
      <c r="K374" s="122">
        <v>977302469</v>
      </c>
      <c r="L374" s="28" t="s">
        <v>133</v>
      </c>
      <c r="M374" s="27" t="s">
        <v>3241</v>
      </c>
      <c r="N374" s="27" t="s">
        <v>3242</v>
      </c>
      <c r="O374" s="68" t="s">
        <v>3243</v>
      </c>
      <c r="P374" s="27" t="s">
        <v>3244</v>
      </c>
      <c r="Q374" t="s">
        <v>32194</v>
      </c>
      <c r="R374" s="35" t="s">
        <v>414</v>
      </c>
      <c r="S374" s="31" t="s">
        <v>752</v>
      </c>
      <c r="T374" s="18" t="s">
        <v>3245</v>
      </c>
      <c r="U374" s="19">
        <v>390733</v>
      </c>
      <c r="V374" s="18">
        <v>2</v>
      </c>
      <c r="W374" s="18">
        <v>2</v>
      </c>
      <c r="X374" s="18">
        <v>0.189</v>
      </c>
      <c r="Y374" s="20">
        <v>977302469</v>
      </c>
      <c r="Z374" s="20">
        <v>637491370</v>
      </c>
      <c r="AA374" s="20">
        <v>619039098</v>
      </c>
      <c r="AB374" s="20">
        <v>687986596</v>
      </c>
      <c r="AC374" s="18" t="s">
        <v>417</v>
      </c>
      <c r="AD374" s="18" t="s">
        <v>417</v>
      </c>
      <c r="AE374" s="18" t="s">
        <v>417</v>
      </c>
      <c r="AF374" s="18" t="s">
        <v>417</v>
      </c>
      <c r="AG374" s="18" t="s">
        <v>93</v>
      </c>
      <c r="AH374" s="18" t="s">
        <v>418</v>
      </c>
      <c r="AI374" s="18" t="s">
        <v>419</v>
      </c>
      <c r="AJ374" s="18" t="s">
        <v>420</v>
      </c>
      <c r="AK374" s="18" t="s">
        <v>421</v>
      </c>
      <c r="AL374" s="18"/>
      <c r="AM374" s="18"/>
      <c r="AN374" s="18"/>
      <c r="AO374" s="18"/>
      <c r="AP374" s="76" t="s">
        <v>136</v>
      </c>
    </row>
    <row r="375" spans="1:42" s="15" customFormat="1" ht="13.5" customHeight="1">
      <c r="A375" s="15">
        <f t="shared" si="5"/>
        <v>372</v>
      </c>
      <c r="B375" s="27" t="s">
        <v>3246</v>
      </c>
      <c r="C375" s="27"/>
      <c r="D375" s="27"/>
      <c r="E375" s="29" t="s">
        <v>211</v>
      </c>
      <c r="F375" s="83" t="s">
        <v>32097</v>
      </c>
      <c r="G375" s="29" t="s">
        <v>138</v>
      </c>
      <c r="H375" s="31" t="s">
        <v>3247</v>
      </c>
      <c r="I375" s="32">
        <v>934863097</v>
      </c>
      <c r="J375" s="31" t="s">
        <v>3248</v>
      </c>
      <c r="K375" s="122"/>
      <c r="L375" s="28" t="s">
        <v>133</v>
      </c>
      <c r="M375" s="27" t="s">
        <v>3249</v>
      </c>
      <c r="N375" s="27" t="s">
        <v>3250</v>
      </c>
      <c r="O375" s="27" t="s">
        <v>397</v>
      </c>
      <c r="P375" s="27" t="s">
        <v>3251</v>
      </c>
      <c r="Q375" t="s">
        <v>32195</v>
      </c>
      <c r="R375" s="35" t="s">
        <v>414</v>
      </c>
      <c r="S375" s="31" t="s">
        <v>431</v>
      </c>
      <c r="T375" s="18" t="s">
        <v>432</v>
      </c>
      <c r="U375" s="19">
        <v>320000</v>
      </c>
      <c r="V375" s="18">
        <v>1</v>
      </c>
      <c r="W375" s="18">
        <v>1</v>
      </c>
      <c r="X375" s="18">
        <v>0.189</v>
      </c>
      <c r="Y375" s="20"/>
      <c r="Z375" s="20"/>
      <c r="AA375" s="20"/>
      <c r="AB375" s="20"/>
      <c r="AC375" s="18" t="s">
        <v>3252</v>
      </c>
      <c r="AD375" s="18" t="s">
        <v>417</v>
      </c>
      <c r="AE375" s="18" t="s">
        <v>417</v>
      </c>
      <c r="AF375" s="18" t="s">
        <v>417</v>
      </c>
      <c r="AG375" s="18" t="s">
        <v>93</v>
      </c>
      <c r="AH375" s="18" t="s">
        <v>418</v>
      </c>
      <c r="AI375" s="18" t="s">
        <v>419</v>
      </c>
      <c r="AJ375" s="18" t="s">
        <v>420</v>
      </c>
      <c r="AK375" s="18" t="s">
        <v>421</v>
      </c>
      <c r="AL375" s="18" t="s">
        <v>3253</v>
      </c>
      <c r="AM375" s="18"/>
      <c r="AN375" s="18"/>
      <c r="AO375" s="18"/>
      <c r="AP375" s="76" t="s">
        <v>136</v>
      </c>
    </row>
    <row r="376" spans="1:42" s="15" customFormat="1" ht="13.5" customHeight="1">
      <c r="A376" s="15">
        <f t="shared" si="5"/>
        <v>373</v>
      </c>
      <c r="B376" s="27" t="s">
        <v>3254</v>
      </c>
      <c r="C376" s="27"/>
      <c r="D376" s="27"/>
      <c r="E376" s="29" t="s">
        <v>211</v>
      </c>
      <c r="F376" t="s">
        <v>3255</v>
      </c>
      <c r="G376" s="29" t="s">
        <v>138</v>
      </c>
      <c r="H376" s="31" t="s">
        <v>3256</v>
      </c>
      <c r="I376" s="32">
        <v>912611900</v>
      </c>
      <c r="J376" s="31" t="s">
        <v>3257</v>
      </c>
      <c r="K376" s="122"/>
      <c r="L376" s="28" t="s">
        <v>133</v>
      </c>
      <c r="M376" s="27" t="s">
        <v>3258</v>
      </c>
      <c r="N376" s="27" t="s">
        <v>3259</v>
      </c>
      <c r="O376" s="27" t="s">
        <v>397</v>
      </c>
      <c r="P376" s="27" t="s">
        <v>3260</v>
      </c>
      <c r="Q376" t="s">
        <v>32195</v>
      </c>
      <c r="R376" s="35" t="s">
        <v>414</v>
      </c>
      <c r="S376" s="31" t="s">
        <v>152</v>
      </c>
      <c r="T376" s="18" t="s">
        <v>3261</v>
      </c>
      <c r="U376" s="19">
        <v>3660052</v>
      </c>
      <c r="V376" s="18">
        <v>1</v>
      </c>
      <c r="W376" s="18">
        <v>1</v>
      </c>
      <c r="X376" s="18">
        <v>0.1883</v>
      </c>
      <c r="Y376" s="20"/>
      <c r="Z376" s="20"/>
      <c r="AA376" s="20"/>
      <c r="AB376" s="20"/>
      <c r="AC376" s="18" t="s">
        <v>417</v>
      </c>
      <c r="AD376" s="18" t="s">
        <v>417</v>
      </c>
      <c r="AE376" s="18" t="s">
        <v>417</v>
      </c>
      <c r="AF376" s="18" t="s">
        <v>417</v>
      </c>
      <c r="AG376" s="18" t="s">
        <v>93</v>
      </c>
      <c r="AH376" s="18" t="s">
        <v>418</v>
      </c>
      <c r="AI376" s="18" t="s">
        <v>419</v>
      </c>
      <c r="AJ376" s="18" t="s">
        <v>420</v>
      </c>
      <c r="AK376" s="18" t="s">
        <v>421</v>
      </c>
      <c r="AL376" s="18" t="s">
        <v>3262</v>
      </c>
      <c r="AM376" s="18"/>
      <c r="AN376" s="18"/>
      <c r="AO376" s="18"/>
      <c r="AP376" s="76" t="s">
        <v>136</v>
      </c>
    </row>
    <row r="377" spans="1:42" s="15" customFormat="1" ht="13.5" customHeight="1">
      <c r="A377" s="15">
        <f t="shared" si="5"/>
        <v>374</v>
      </c>
      <c r="B377" s="27" t="s">
        <v>3263</v>
      </c>
      <c r="C377" s="27"/>
      <c r="D377" s="27"/>
      <c r="E377" s="29" t="s">
        <v>202</v>
      </c>
      <c r="F377" t="s">
        <v>32238</v>
      </c>
      <c r="G377" s="29" t="s">
        <v>138</v>
      </c>
      <c r="H377" s="31" t="s">
        <v>3264</v>
      </c>
      <c r="I377" s="32">
        <v>987416600</v>
      </c>
      <c r="J377" s="31" t="s">
        <v>3265</v>
      </c>
      <c r="K377" s="122"/>
      <c r="L377" s="28" t="s">
        <v>191</v>
      </c>
      <c r="M377" s="27" t="s">
        <v>3266</v>
      </c>
      <c r="N377" s="27" t="s">
        <v>3267</v>
      </c>
      <c r="O377" s="27" t="s">
        <v>397</v>
      </c>
      <c r="P377" s="27" t="s">
        <v>3268</v>
      </c>
      <c r="Q377" t="s">
        <v>32195</v>
      </c>
      <c r="R377" s="35" t="s">
        <v>414</v>
      </c>
      <c r="S377" s="31" t="s">
        <v>3269</v>
      </c>
      <c r="T377" s="18" t="s">
        <v>3270</v>
      </c>
      <c r="U377" s="19">
        <v>1418483</v>
      </c>
      <c r="V377" s="18">
        <v>1</v>
      </c>
      <c r="W377" s="18">
        <v>1</v>
      </c>
      <c r="X377" s="18">
        <v>0.18820000000000001</v>
      </c>
      <c r="Y377" s="20"/>
      <c r="Z377" s="20"/>
      <c r="AA377" s="20"/>
      <c r="AB377" s="20"/>
      <c r="AC377" s="18" t="s">
        <v>3271</v>
      </c>
      <c r="AD377" s="18" t="s">
        <v>3272</v>
      </c>
      <c r="AE377" s="18" t="s">
        <v>3273</v>
      </c>
      <c r="AF377" s="18" t="s">
        <v>417</v>
      </c>
      <c r="AG377" s="18" t="s">
        <v>93</v>
      </c>
      <c r="AH377" s="18" t="s">
        <v>418</v>
      </c>
      <c r="AI377" s="18" t="s">
        <v>419</v>
      </c>
      <c r="AJ377" s="18" t="s">
        <v>420</v>
      </c>
      <c r="AK377" s="18" t="s">
        <v>421</v>
      </c>
      <c r="AL377" s="18"/>
      <c r="AM377" s="18"/>
      <c r="AN377" s="18"/>
      <c r="AO377" s="18"/>
      <c r="AP377" s="76" t="s">
        <v>136</v>
      </c>
    </row>
    <row r="378" spans="1:42" s="15" customFormat="1" ht="13.5" customHeight="1">
      <c r="A378" s="15">
        <f t="shared" si="5"/>
        <v>375</v>
      </c>
      <c r="B378" s="27" t="s">
        <v>3274</v>
      </c>
      <c r="C378" s="27"/>
      <c r="D378" s="27"/>
      <c r="E378" s="29" t="s">
        <v>202</v>
      </c>
      <c r="F378" s="29" t="s">
        <v>3275</v>
      </c>
      <c r="G378" s="29" t="s">
        <v>161</v>
      </c>
      <c r="H378" s="31" t="s">
        <v>3276</v>
      </c>
      <c r="I378" s="32">
        <v>976525440</v>
      </c>
      <c r="J378" s="31"/>
      <c r="K378" s="122"/>
      <c r="L378" s="27" t="s">
        <v>163</v>
      </c>
      <c r="M378" s="27" t="s">
        <v>3277</v>
      </c>
      <c r="N378" s="27" t="s">
        <v>3278</v>
      </c>
      <c r="O378" s="27" t="s">
        <v>397</v>
      </c>
      <c r="P378" s="27" t="s">
        <v>3279</v>
      </c>
      <c r="Q378" t="s">
        <v>32194</v>
      </c>
      <c r="R378" s="35" t="s">
        <v>414</v>
      </c>
      <c r="S378" s="31" t="s">
        <v>729</v>
      </c>
      <c r="T378" s="18" t="s">
        <v>1764</v>
      </c>
      <c r="U378" s="19">
        <v>499925</v>
      </c>
      <c r="V378" s="18">
        <v>2</v>
      </c>
      <c r="W378" s="18">
        <v>3</v>
      </c>
      <c r="X378" s="18">
        <v>0.18790000000000001</v>
      </c>
      <c r="Y378" s="20">
        <v>976376257</v>
      </c>
      <c r="Z378" s="20">
        <v>976511081</v>
      </c>
      <c r="AA378" s="20">
        <v>976731787</v>
      </c>
      <c r="AB378" s="20">
        <v>658981573</v>
      </c>
      <c r="AC378" s="18" t="s">
        <v>3280</v>
      </c>
      <c r="AD378" s="18" t="s">
        <v>417</v>
      </c>
      <c r="AE378" s="18" t="s">
        <v>417</v>
      </c>
      <c r="AF378" s="18" t="s">
        <v>417</v>
      </c>
      <c r="AG378" s="18" t="s">
        <v>93</v>
      </c>
      <c r="AH378" s="18" t="s">
        <v>418</v>
      </c>
      <c r="AI378" s="18" t="s">
        <v>419</v>
      </c>
      <c r="AJ378" s="18" t="s">
        <v>420</v>
      </c>
      <c r="AK378" s="18" t="s">
        <v>421</v>
      </c>
      <c r="AL378" s="18"/>
      <c r="AM378" s="18"/>
      <c r="AN378" s="18"/>
      <c r="AO378" s="18"/>
      <c r="AP378" s="76" t="s">
        <v>136</v>
      </c>
    </row>
    <row r="379" spans="1:42" s="15" customFormat="1" ht="13.5" customHeight="1">
      <c r="A379" s="15">
        <f t="shared" si="5"/>
        <v>376</v>
      </c>
      <c r="B379" s="27" t="s">
        <v>3281</v>
      </c>
      <c r="C379" s="27"/>
      <c r="D379" s="27"/>
      <c r="E379" s="29" t="s">
        <v>211</v>
      </c>
      <c r="F379" t="s">
        <v>3282</v>
      </c>
      <c r="G379" s="29" t="s">
        <v>138</v>
      </c>
      <c r="H379" s="31" t="s">
        <v>3283</v>
      </c>
      <c r="I379" s="32"/>
      <c r="J379" s="31"/>
      <c r="K379" s="122"/>
      <c r="L379" s="27" t="s">
        <v>163</v>
      </c>
      <c r="M379" s="27" t="s">
        <v>3284</v>
      </c>
      <c r="N379" s="27" t="s">
        <v>3285</v>
      </c>
      <c r="O379" s="27" t="s">
        <v>397</v>
      </c>
      <c r="P379" s="27" t="s">
        <v>3286</v>
      </c>
      <c r="Q379" t="s">
        <v>32195</v>
      </c>
      <c r="R379" s="35" t="s">
        <v>414</v>
      </c>
      <c r="S379" s="31" t="s">
        <v>152</v>
      </c>
      <c r="T379" s="18" t="s">
        <v>2486</v>
      </c>
      <c r="U379" s="19">
        <v>591305</v>
      </c>
      <c r="V379" s="18">
        <v>4</v>
      </c>
      <c r="W379" s="18">
        <v>1</v>
      </c>
      <c r="X379" s="18">
        <v>0.18779999999999999</v>
      </c>
      <c r="Y379" s="20"/>
      <c r="Z379" s="20"/>
      <c r="AA379" s="20"/>
      <c r="AB379" s="20"/>
      <c r="AC379" s="18" t="s">
        <v>417</v>
      </c>
      <c r="AD379" s="18" t="s">
        <v>417</v>
      </c>
      <c r="AE379" s="18" t="s">
        <v>417</v>
      </c>
      <c r="AF379" s="18" t="s">
        <v>417</v>
      </c>
      <c r="AG379" s="18" t="s">
        <v>93</v>
      </c>
      <c r="AH379" s="18" t="s">
        <v>418</v>
      </c>
      <c r="AI379" s="18" t="s">
        <v>419</v>
      </c>
      <c r="AJ379" s="18" t="s">
        <v>420</v>
      </c>
      <c r="AK379" s="18" t="s">
        <v>421</v>
      </c>
      <c r="AL379" s="18"/>
      <c r="AM379" s="18"/>
      <c r="AN379" s="18"/>
      <c r="AO379" s="18"/>
      <c r="AP379" s="76" t="s">
        <v>136</v>
      </c>
    </row>
    <row r="380" spans="1:42" s="15" customFormat="1" ht="13.5" customHeight="1">
      <c r="A380" s="15">
        <f t="shared" si="5"/>
        <v>377</v>
      </c>
      <c r="B380" s="27" t="s">
        <v>3287</v>
      </c>
      <c r="C380" s="27"/>
      <c r="D380" s="27"/>
      <c r="E380" s="29" t="s">
        <v>211</v>
      </c>
      <c r="F380" t="s">
        <v>3184</v>
      </c>
      <c r="G380" s="29" t="s">
        <v>138</v>
      </c>
      <c r="H380" s="31" t="s">
        <v>3288</v>
      </c>
      <c r="I380" s="32"/>
      <c r="J380" s="31"/>
      <c r="K380" s="122"/>
      <c r="L380" s="28" t="s">
        <v>191</v>
      </c>
      <c r="M380" s="27" t="s">
        <v>3289</v>
      </c>
      <c r="N380" s="27" t="s">
        <v>3290</v>
      </c>
      <c r="O380" s="27" t="s">
        <v>397</v>
      </c>
      <c r="P380" s="27" t="s">
        <v>3291</v>
      </c>
      <c r="Q380" t="s">
        <v>32195</v>
      </c>
      <c r="R380" s="35" t="s">
        <v>414</v>
      </c>
      <c r="S380" s="31" t="s">
        <v>152</v>
      </c>
      <c r="T380" s="18" t="s">
        <v>2624</v>
      </c>
      <c r="U380" s="19">
        <v>640151</v>
      </c>
      <c r="V380" s="18">
        <v>1</v>
      </c>
      <c r="W380" s="18">
        <v>1</v>
      </c>
      <c r="X380" s="18">
        <v>0.18779999999999999</v>
      </c>
      <c r="Y380" s="20"/>
      <c r="Z380" s="20"/>
      <c r="AA380" s="20"/>
      <c r="AB380" s="20"/>
      <c r="AC380" s="18" t="s">
        <v>3292</v>
      </c>
      <c r="AD380" s="18" t="s">
        <v>417</v>
      </c>
      <c r="AE380" s="18" t="s">
        <v>417</v>
      </c>
      <c r="AF380" s="18" t="s">
        <v>417</v>
      </c>
      <c r="AG380" s="18" t="s">
        <v>93</v>
      </c>
      <c r="AH380" s="18" t="s">
        <v>418</v>
      </c>
      <c r="AI380" s="18" t="s">
        <v>419</v>
      </c>
      <c r="AJ380" s="18" t="s">
        <v>420</v>
      </c>
      <c r="AK380" s="18" t="s">
        <v>421</v>
      </c>
      <c r="AL380" s="18"/>
      <c r="AM380" s="18"/>
      <c r="AN380" s="18"/>
      <c r="AO380" s="18"/>
      <c r="AP380" s="76" t="s">
        <v>136</v>
      </c>
    </row>
    <row r="381" spans="1:42" s="15" customFormat="1" ht="13.5" customHeight="1">
      <c r="A381" s="15">
        <f t="shared" si="5"/>
        <v>378</v>
      </c>
      <c r="B381" s="27" t="s">
        <v>3293</v>
      </c>
      <c r="C381" s="27"/>
      <c r="D381" s="27"/>
      <c r="E381" s="29" t="s">
        <v>204</v>
      </c>
      <c r="F381" s="29" t="s">
        <v>32062</v>
      </c>
      <c r="G381" s="29" t="s">
        <v>138</v>
      </c>
      <c r="H381" s="31" t="s">
        <v>3294</v>
      </c>
      <c r="I381" s="32">
        <v>943458075</v>
      </c>
      <c r="J381" s="31"/>
      <c r="K381" s="122"/>
      <c r="L381" s="28" t="s">
        <v>191</v>
      </c>
      <c r="M381" s="27" t="s">
        <v>3295</v>
      </c>
      <c r="N381" s="27" t="s">
        <v>3296</v>
      </c>
      <c r="O381" s="27" t="s">
        <v>397</v>
      </c>
      <c r="P381" s="27" t="s">
        <v>3297</v>
      </c>
      <c r="Q381" t="s">
        <v>32194</v>
      </c>
      <c r="R381" s="35" t="s">
        <v>414</v>
      </c>
      <c r="S381" s="31" t="s">
        <v>1065</v>
      </c>
      <c r="T381" s="18" t="s">
        <v>3298</v>
      </c>
      <c r="U381" s="19">
        <v>434610</v>
      </c>
      <c r="V381" s="18">
        <v>6</v>
      </c>
      <c r="W381" s="18">
        <v>2</v>
      </c>
      <c r="X381" s="18">
        <v>0.18709999999999999</v>
      </c>
      <c r="Y381" s="20">
        <v>943426581</v>
      </c>
      <c r="Z381" s="20"/>
      <c r="AA381" s="20"/>
      <c r="AB381" s="20"/>
      <c r="AC381" s="18" t="s">
        <v>3299</v>
      </c>
      <c r="AD381" s="18" t="s">
        <v>3300</v>
      </c>
      <c r="AE381" s="18" t="s">
        <v>417</v>
      </c>
      <c r="AF381" s="18" t="s">
        <v>417</v>
      </c>
      <c r="AG381" s="18" t="s">
        <v>93</v>
      </c>
      <c r="AH381" s="18" t="s">
        <v>418</v>
      </c>
      <c r="AI381" s="18" t="s">
        <v>419</v>
      </c>
      <c r="AJ381" s="18" t="s">
        <v>420</v>
      </c>
      <c r="AK381" s="18" t="s">
        <v>421</v>
      </c>
      <c r="AL381" s="18"/>
      <c r="AM381" s="18"/>
      <c r="AN381" s="18"/>
      <c r="AO381" s="18"/>
      <c r="AP381" s="76" t="s">
        <v>136</v>
      </c>
    </row>
    <row r="382" spans="1:42" s="15" customFormat="1" ht="13.5" customHeight="1">
      <c r="A382" s="15">
        <f t="shared" si="5"/>
        <v>379</v>
      </c>
      <c r="B382" s="27" t="s">
        <v>32185</v>
      </c>
      <c r="C382" s="27"/>
      <c r="D382" s="27"/>
      <c r="E382" s="29" t="s">
        <v>211</v>
      </c>
      <c r="F382" t="s">
        <v>32239</v>
      </c>
      <c r="G382" s="29" t="s">
        <v>138</v>
      </c>
      <c r="H382" s="31" t="s">
        <v>3301</v>
      </c>
      <c r="I382" s="32" t="s">
        <v>32186</v>
      </c>
      <c r="J382" s="31" t="s">
        <v>32187</v>
      </c>
      <c r="K382" s="122"/>
      <c r="L382" s="28" t="s">
        <v>133</v>
      </c>
      <c r="M382" s="27" t="s">
        <v>3302</v>
      </c>
      <c r="N382" s="27" t="s">
        <v>3303</v>
      </c>
      <c r="O382" s="27" t="s">
        <v>397</v>
      </c>
      <c r="P382" s="27" t="s">
        <v>3304</v>
      </c>
      <c r="Q382" t="s">
        <v>32194</v>
      </c>
      <c r="R382" s="35" t="s">
        <v>414</v>
      </c>
      <c r="S382" s="31" t="s">
        <v>152</v>
      </c>
      <c r="T382" s="18" t="s">
        <v>815</v>
      </c>
      <c r="U382" s="19">
        <v>2380125</v>
      </c>
      <c r="V382" s="18">
        <v>9</v>
      </c>
      <c r="W382" s="18">
        <v>2</v>
      </c>
      <c r="X382" s="18">
        <v>0.187</v>
      </c>
      <c r="Y382" s="20"/>
      <c r="Z382" s="20"/>
      <c r="AA382" s="20"/>
      <c r="AB382" s="20"/>
      <c r="AC382" s="18" t="s">
        <v>3305</v>
      </c>
      <c r="AD382" s="18" t="s">
        <v>417</v>
      </c>
      <c r="AE382" s="18" t="s">
        <v>417</v>
      </c>
      <c r="AF382" s="18" t="s">
        <v>417</v>
      </c>
      <c r="AG382" s="18" t="s">
        <v>93</v>
      </c>
      <c r="AH382" s="18" t="s">
        <v>418</v>
      </c>
      <c r="AI382" s="18" t="s">
        <v>419</v>
      </c>
      <c r="AJ382" s="18" t="s">
        <v>420</v>
      </c>
      <c r="AK382" s="18" t="s">
        <v>421</v>
      </c>
      <c r="AL382" s="18"/>
      <c r="AM382" s="18"/>
      <c r="AN382" s="18"/>
      <c r="AO382" s="18"/>
      <c r="AP382" s="76" t="s">
        <v>136</v>
      </c>
    </row>
    <row r="383" spans="1:42" s="15" customFormat="1" ht="13.5" customHeight="1">
      <c r="A383" s="15">
        <f t="shared" si="5"/>
        <v>380</v>
      </c>
      <c r="B383" s="27" t="s">
        <v>3306</v>
      </c>
      <c r="C383" s="27"/>
      <c r="D383" s="27"/>
      <c r="E383" s="29" t="s">
        <v>211</v>
      </c>
      <c r="F383" t="s">
        <v>3184</v>
      </c>
      <c r="G383" s="29" t="s">
        <v>138</v>
      </c>
      <c r="H383" s="31" t="s">
        <v>3307</v>
      </c>
      <c r="I383" s="32"/>
      <c r="J383" s="31"/>
      <c r="K383" s="122"/>
      <c r="L383" s="27" t="s">
        <v>163</v>
      </c>
      <c r="M383" s="27" t="s">
        <v>3308</v>
      </c>
      <c r="N383" s="27" t="s">
        <v>3309</v>
      </c>
      <c r="O383" s="27" t="s">
        <v>397</v>
      </c>
      <c r="P383" s="27" t="s">
        <v>3310</v>
      </c>
      <c r="Q383" t="s">
        <v>32195</v>
      </c>
      <c r="R383" s="35" t="s">
        <v>414</v>
      </c>
      <c r="S383" s="31" t="s">
        <v>1245</v>
      </c>
      <c r="T383" s="18" t="s">
        <v>3311</v>
      </c>
      <c r="U383" s="19">
        <v>723129</v>
      </c>
      <c r="V383" s="18">
        <v>6</v>
      </c>
      <c r="W383" s="18">
        <v>2</v>
      </c>
      <c r="X383" s="18">
        <v>0.1867</v>
      </c>
      <c r="Y383" s="20"/>
      <c r="Z383" s="20"/>
      <c r="AA383" s="20"/>
      <c r="AB383" s="20"/>
      <c r="AC383" s="18" t="s">
        <v>3312</v>
      </c>
      <c r="AD383" s="18" t="s">
        <v>417</v>
      </c>
      <c r="AE383" s="18" t="s">
        <v>417</v>
      </c>
      <c r="AF383" s="18" t="s">
        <v>417</v>
      </c>
      <c r="AG383" s="18" t="s">
        <v>93</v>
      </c>
      <c r="AH383" s="18" t="s">
        <v>418</v>
      </c>
      <c r="AI383" s="18" t="s">
        <v>419</v>
      </c>
      <c r="AJ383" s="18" t="s">
        <v>420</v>
      </c>
      <c r="AK383" s="18" t="s">
        <v>421</v>
      </c>
      <c r="AL383" s="18"/>
      <c r="AM383" s="18"/>
      <c r="AN383" s="18"/>
      <c r="AO383" s="18"/>
      <c r="AP383" s="76" t="s">
        <v>136</v>
      </c>
    </row>
    <row r="384" spans="1:42" s="15" customFormat="1" ht="13.5" customHeight="1">
      <c r="A384" s="15">
        <f t="shared" si="5"/>
        <v>381</v>
      </c>
      <c r="B384" s="27" t="s">
        <v>3313</v>
      </c>
      <c r="C384" s="27"/>
      <c r="D384" s="27"/>
      <c r="E384" s="29" t="s">
        <v>202</v>
      </c>
      <c r="F384" s="29" t="s">
        <v>3275</v>
      </c>
      <c r="G384" s="29" t="s">
        <v>161</v>
      </c>
      <c r="H384" s="31" t="s">
        <v>3314</v>
      </c>
      <c r="I384" s="32">
        <v>979070454</v>
      </c>
      <c r="J384" s="31"/>
      <c r="K384" s="122"/>
      <c r="L384" s="27" t="s">
        <v>163</v>
      </c>
      <c r="M384" s="27" t="s">
        <v>3315</v>
      </c>
      <c r="N384" s="27" t="s">
        <v>3316</v>
      </c>
      <c r="O384" s="27" t="s">
        <v>397</v>
      </c>
      <c r="P384" s="27" t="s">
        <v>3317</v>
      </c>
      <c r="Q384" t="s">
        <v>32194</v>
      </c>
      <c r="R384" s="35" t="s">
        <v>1234</v>
      </c>
      <c r="S384" s="31" t="s">
        <v>3318</v>
      </c>
      <c r="T384" s="18" t="s">
        <v>3319</v>
      </c>
      <c r="U384" s="19">
        <v>357543</v>
      </c>
      <c r="V384" s="18">
        <v>1</v>
      </c>
      <c r="W384" s="18">
        <v>1</v>
      </c>
      <c r="X384" s="18">
        <v>0.18659999999999999</v>
      </c>
      <c r="Y384" s="20">
        <v>607983631</v>
      </c>
      <c r="Z384" s="20">
        <v>692061141</v>
      </c>
      <c r="AA384" s="20"/>
      <c r="AB384" s="20"/>
      <c r="AC384" s="18" t="s">
        <v>417</v>
      </c>
      <c r="AD384" s="18" t="s">
        <v>417</v>
      </c>
      <c r="AE384" s="18" t="s">
        <v>417</v>
      </c>
      <c r="AF384" s="18" t="s">
        <v>417</v>
      </c>
      <c r="AG384" s="18" t="s">
        <v>93</v>
      </c>
      <c r="AH384" s="18" t="s">
        <v>418</v>
      </c>
      <c r="AI384" s="18" t="s">
        <v>419</v>
      </c>
      <c r="AJ384" s="18" t="s">
        <v>420</v>
      </c>
      <c r="AK384" s="18" t="s">
        <v>421</v>
      </c>
      <c r="AL384" s="18"/>
      <c r="AM384" s="18"/>
      <c r="AN384" s="18"/>
      <c r="AO384" s="18"/>
      <c r="AP384" s="76" t="s">
        <v>136</v>
      </c>
    </row>
    <row r="385" spans="1:42" s="15" customFormat="1" ht="13.5" customHeight="1">
      <c r="A385" s="15">
        <f t="shared" si="5"/>
        <v>382</v>
      </c>
      <c r="B385" s="27" t="s">
        <v>3320</v>
      </c>
      <c r="C385" s="27"/>
      <c r="D385" s="27"/>
      <c r="E385" s="29" t="s">
        <v>204</v>
      </c>
      <c r="F385" s="29" t="s">
        <v>32326</v>
      </c>
      <c r="G385" s="29" t="s">
        <v>138</v>
      </c>
      <c r="H385" s="31"/>
      <c r="I385" s="32">
        <v>916480801</v>
      </c>
      <c r="J385" s="31" t="s">
        <v>3321</v>
      </c>
      <c r="K385" s="122"/>
      <c r="L385" s="28" t="s">
        <v>133</v>
      </c>
      <c r="M385" s="27" t="s">
        <v>3322</v>
      </c>
      <c r="N385" s="27" t="s">
        <v>3323</v>
      </c>
      <c r="O385" s="67" t="s">
        <v>3324</v>
      </c>
      <c r="P385" s="27" t="s">
        <v>3325</v>
      </c>
      <c r="Q385" t="s">
        <v>32194</v>
      </c>
      <c r="R385" s="35" t="s">
        <v>414</v>
      </c>
      <c r="S385" s="31" t="s">
        <v>152</v>
      </c>
      <c r="T385" s="18" t="s">
        <v>3326</v>
      </c>
      <c r="U385" s="19">
        <v>361096</v>
      </c>
      <c r="V385" s="18">
        <v>4</v>
      </c>
      <c r="W385" s="18">
        <v>2</v>
      </c>
      <c r="X385" s="18">
        <v>0.1862</v>
      </c>
      <c r="Y385" s="20">
        <v>692942998</v>
      </c>
      <c r="Z385" s="20">
        <v>692942559</v>
      </c>
      <c r="AA385" s="20">
        <v>692941043</v>
      </c>
      <c r="AB385" s="20">
        <v>692487478</v>
      </c>
      <c r="AC385" s="18" t="s">
        <v>417</v>
      </c>
      <c r="AD385" s="18" t="s">
        <v>417</v>
      </c>
      <c r="AE385" s="18" t="s">
        <v>417</v>
      </c>
      <c r="AF385" s="18" t="s">
        <v>417</v>
      </c>
      <c r="AG385" s="18" t="s">
        <v>93</v>
      </c>
      <c r="AH385" s="18" t="s">
        <v>418</v>
      </c>
      <c r="AI385" s="18" t="s">
        <v>419</v>
      </c>
      <c r="AJ385" s="18" t="s">
        <v>420</v>
      </c>
      <c r="AK385" s="18" t="s">
        <v>421</v>
      </c>
      <c r="AL385" s="18" t="s">
        <v>3327</v>
      </c>
      <c r="AM385" s="18" t="s">
        <v>3328</v>
      </c>
      <c r="AN385" s="18"/>
      <c r="AO385" s="18"/>
      <c r="AP385" s="76" t="s">
        <v>136</v>
      </c>
    </row>
    <row r="386" spans="1:42" s="15" customFormat="1" ht="13.5" customHeight="1">
      <c r="A386" s="15">
        <f t="shared" si="5"/>
        <v>383</v>
      </c>
      <c r="B386" s="27" t="s">
        <v>3329</v>
      </c>
      <c r="C386" s="27"/>
      <c r="D386" s="27"/>
      <c r="E386" s="29" t="s">
        <v>211</v>
      </c>
      <c r="F386" t="s">
        <v>3330</v>
      </c>
      <c r="G386" s="29" t="s">
        <v>138</v>
      </c>
      <c r="H386" s="31" t="s">
        <v>3331</v>
      </c>
      <c r="I386" s="32"/>
      <c r="J386" s="31"/>
      <c r="K386" s="122"/>
      <c r="L386" s="27" t="s">
        <v>163</v>
      </c>
      <c r="M386" s="27" t="s">
        <v>3332</v>
      </c>
      <c r="N386" s="27" t="s">
        <v>3333</v>
      </c>
      <c r="O386" s="27" t="s">
        <v>397</v>
      </c>
      <c r="P386" s="27" t="s">
        <v>3334</v>
      </c>
      <c r="Q386" t="s">
        <v>32195</v>
      </c>
      <c r="R386" s="35" t="s">
        <v>414</v>
      </c>
      <c r="S386" s="31" t="s">
        <v>152</v>
      </c>
      <c r="T386" s="18" t="s">
        <v>3335</v>
      </c>
      <c r="U386" s="19">
        <v>960073</v>
      </c>
      <c r="V386" s="18">
        <v>8</v>
      </c>
      <c r="W386" s="18">
        <v>1</v>
      </c>
      <c r="X386" s="18">
        <v>0.1862</v>
      </c>
      <c r="Y386" s="20"/>
      <c r="Z386" s="20"/>
      <c r="AA386" s="20"/>
      <c r="AB386" s="20"/>
      <c r="AC386" s="18" t="s">
        <v>417</v>
      </c>
      <c r="AD386" s="18" t="s">
        <v>417</v>
      </c>
      <c r="AE386" s="18" t="s">
        <v>417</v>
      </c>
      <c r="AF386" s="18" t="s">
        <v>417</v>
      </c>
      <c r="AG386" s="18" t="s">
        <v>93</v>
      </c>
      <c r="AH386" s="18" t="s">
        <v>418</v>
      </c>
      <c r="AI386" s="18" t="s">
        <v>419</v>
      </c>
      <c r="AJ386" s="18" t="s">
        <v>420</v>
      </c>
      <c r="AK386" s="18" t="s">
        <v>421</v>
      </c>
      <c r="AL386" s="18"/>
      <c r="AM386" s="18"/>
      <c r="AN386" s="18"/>
      <c r="AO386" s="18"/>
      <c r="AP386" s="76" t="s">
        <v>136</v>
      </c>
    </row>
    <row r="387" spans="1:42" s="15" customFormat="1" ht="13.5" customHeight="1">
      <c r="A387" s="15">
        <f t="shared" si="5"/>
        <v>384</v>
      </c>
      <c r="B387" s="27" t="s">
        <v>3336</v>
      </c>
      <c r="C387" s="27"/>
      <c r="D387" s="27"/>
      <c r="E387" s="29" t="s">
        <v>211</v>
      </c>
      <c r="F387" t="s">
        <v>32240</v>
      </c>
      <c r="G387" s="29" t="s">
        <v>138</v>
      </c>
      <c r="H387" s="31" t="s">
        <v>3337</v>
      </c>
      <c r="I387" s="32">
        <v>932989744</v>
      </c>
      <c r="J387" s="31"/>
      <c r="K387" s="122"/>
      <c r="L387" s="28" t="s">
        <v>141</v>
      </c>
      <c r="M387" s="27" t="s">
        <v>3338</v>
      </c>
      <c r="N387" s="27" t="s">
        <v>3339</v>
      </c>
      <c r="O387" s="27" t="s">
        <v>397</v>
      </c>
      <c r="P387" s="27" t="s">
        <v>3340</v>
      </c>
      <c r="Q387" t="s">
        <v>32195</v>
      </c>
      <c r="R387" s="35" t="s">
        <v>1234</v>
      </c>
      <c r="S387" s="31" t="s">
        <v>431</v>
      </c>
      <c r="T387" s="18" t="s">
        <v>3341</v>
      </c>
      <c r="U387" s="19">
        <v>633701</v>
      </c>
      <c r="V387" s="18">
        <v>1</v>
      </c>
      <c r="W387" s="18">
        <v>1</v>
      </c>
      <c r="X387" s="18">
        <v>0.18609999999999999</v>
      </c>
      <c r="Y387" s="20">
        <v>609314075</v>
      </c>
      <c r="Z387" s="20"/>
      <c r="AA387" s="20"/>
      <c r="AB387" s="20"/>
      <c r="AC387" s="18" t="s">
        <v>3342</v>
      </c>
      <c r="AD387" s="18" t="s">
        <v>3343</v>
      </c>
      <c r="AE387" s="18" t="s">
        <v>417</v>
      </c>
      <c r="AF387" s="18" t="s">
        <v>417</v>
      </c>
      <c r="AG387" s="18" t="s">
        <v>93</v>
      </c>
      <c r="AH387" s="18" t="s">
        <v>418</v>
      </c>
      <c r="AI387" s="18" t="s">
        <v>419</v>
      </c>
      <c r="AJ387" s="18" t="s">
        <v>420</v>
      </c>
      <c r="AK387" s="18" t="s">
        <v>421</v>
      </c>
      <c r="AL387" s="18"/>
      <c r="AM387" s="18"/>
      <c r="AN387" s="18"/>
      <c r="AO387" s="18"/>
      <c r="AP387" s="76" t="s">
        <v>136</v>
      </c>
    </row>
    <row r="388" spans="1:42" s="15" customFormat="1" ht="13.5" customHeight="1">
      <c r="A388" s="15">
        <f t="shared" si="5"/>
        <v>385</v>
      </c>
      <c r="B388" s="27" t="s">
        <v>3344</v>
      </c>
      <c r="C388" s="27"/>
      <c r="D388" s="27"/>
      <c r="E388" s="29" t="s">
        <v>211</v>
      </c>
      <c r="F388" s="130" t="s">
        <v>3345</v>
      </c>
      <c r="G388" s="29" t="s">
        <v>138</v>
      </c>
      <c r="H388" s="31" t="s">
        <v>3346</v>
      </c>
      <c r="I388" s="32"/>
      <c r="J388" s="31"/>
      <c r="K388" s="122"/>
      <c r="L388" s="28" t="s">
        <v>133</v>
      </c>
      <c r="M388" s="27" t="s">
        <v>3347</v>
      </c>
      <c r="N388" s="27" t="s">
        <v>3348</v>
      </c>
      <c r="O388" s="27" t="s">
        <v>397</v>
      </c>
      <c r="P388" s="27" t="s">
        <v>3349</v>
      </c>
      <c r="Q388" t="s">
        <v>32195</v>
      </c>
      <c r="R388" s="35" t="s">
        <v>414</v>
      </c>
      <c r="S388" s="31" t="s">
        <v>721</v>
      </c>
      <c r="T388" s="18" t="s">
        <v>3350</v>
      </c>
      <c r="U388" s="19">
        <v>4244527</v>
      </c>
      <c r="V388" s="18">
        <v>12</v>
      </c>
      <c r="W388" s="18">
        <v>2</v>
      </c>
      <c r="X388" s="18">
        <v>0.1857</v>
      </c>
      <c r="Y388" s="20"/>
      <c r="Z388" s="20"/>
      <c r="AA388" s="20"/>
      <c r="AB388" s="20"/>
      <c r="AC388" s="18" t="s">
        <v>417</v>
      </c>
      <c r="AD388" s="18" t="s">
        <v>417</v>
      </c>
      <c r="AE388" s="18" t="s">
        <v>417</v>
      </c>
      <c r="AF388" s="18" t="s">
        <v>417</v>
      </c>
      <c r="AG388" s="18" t="s">
        <v>93</v>
      </c>
      <c r="AH388" s="18" t="s">
        <v>418</v>
      </c>
      <c r="AI388" s="18" t="s">
        <v>419</v>
      </c>
      <c r="AJ388" s="18" t="s">
        <v>420</v>
      </c>
      <c r="AK388" s="18" t="s">
        <v>421</v>
      </c>
      <c r="AL388" s="18"/>
      <c r="AM388" s="18"/>
      <c r="AN388" s="18"/>
      <c r="AO388" s="18"/>
      <c r="AP388" s="76" t="s">
        <v>136</v>
      </c>
    </row>
    <row r="389" spans="1:42" s="15" customFormat="1" ht="13.5" customHeight="1">
      <c r="A389" s="15">
        <f t="shared" ref="A389:A452" si="6">+A388+1</f>
        <v>386</v>
      </c>
      <c r="B389" s="27" t="s">
        <v>3351</v>
      </c>
      <c r="C389" s="27"/>
      <c r="D389" s="27"/>
      <c r="E389" s="29" t="s">
        <v>211</v>
      </c>
      <c r="F389" s="130" t="s">
        <v>3184</v>
      </c>
      <c r="G389" s="29" t="s">
        <v>138</v>
      </c>
      <c r="H389" s="31" t="s">
        <v>3352</v>
      </c>
      <c r="I389" s="32"/>
      <c r="J389" s="31"/>
      <c r="K389" s="122"/>
      <c r="L389" s="28" t="s">
        <v>141</v>
      </c>
      <c r="M389" s="27" t="s">
        <v>3353</v>
      </c>
      <c r="N389" s="27" t="s">
        <v>3354</v>
      </c>
      <c r="O389" s="27" t="s">
        <v>397</v>
      </c>
      <c r="P389" s="27" t="s">
        <v>3355</v>
      </c>
      <c r="Q389" t="s">
        <v>32195</v>
      </c>
      <c r="R389" s="35" t="s">
        <v>414</v>
      </c>
      <c r="S389" s="31" t="s">
        <v>152</v>
      </c>
      <c r="T389" s="18" t="s">
        <v>1738</v>
      </c>
      <c r="U389" s="19">
        <v>391668</v>
      </c>
      <c r="V389" s="18">
        <v>4</v>
      </c>
      <c r="W389" s="18">
        <v>1</v>
      </c>
      <c r="X389" s="18">
        <v>0.18559999999999999</v>
      </c>
      <c r="Y389" s="20"/>
      <c r="Z389" s="20"/>
      <c r="AA389" s="20"/>
      <c r="AB389" s="20"/>
      <c r="AC389" s="18" t="s">
        <v>3356</v>
      </c>
      <c r="AD389" s="18" t="s">
        <v>417</v>
      </c>
      <c r="AE389" s="18" t="s">
        <v>417</v>
      </c>
      <c r="AF389" s="18" t="s">
        <v>417</v>
      </c>
      <c r="AG389" s="18" t="s">
        <v>93</v>
      </c>
      <c r="AH389" s="18" t="s">
        <v>418</v>
      </c>
      <c r="AI389" s="18" t="s">
        <v>419</v>
      </c>
      <c r="AJ389" s="18" t="s">
        <v>420</v>
      </c>
      <c r="AK389" s="18" t="s">
        <v>421</v>
      </c>
      <c r="AL389" s="18"/>
      <c r="AM389" s="18"/>
      <c r="AN389" s="18"/>
      <c r="AO389" s="18"/>
      <c r="AP389" s="76" t="s">
        <v>136</v>
      </c>
    </row>
    <row r="390" spans="1:42" s="15" customFormat="1" ht="13.5" customHeight="1">
      <c r="A390" s="15">
        <f t="shared" si="6"/>
        <v>387</v>
      </c>
      <c r="B390" s="27" t="s">
        <v>3357</v>
      </c>
      <c r="C390" s="27"/>
      <c r="D390" s="27"/>
      <c r="E390" s="29" t="s">
        <v>204</v>
      </c>
      <c r="F390" s="275" t="s">
        <v>32220</v>
      </c>
      <c r="G390" s="29" t="s">
        <v>138</v>
      </c>
      <c r="H390" s="31" t="s">
        <v>3358</v>
      </c>
      <c r="I390" s="32">
        <v>922657572</v>
      </c>
      <c r="J390" s="31" t="s">
        <v>3359</v>
      </c>
      <c r="K390" s="122"/>
      <c r="L390" s="28" t="s">
        <v>141</v>
      </c>
      <c r="M390" s="27" t="s">
        <v>3360</v>
      </c>
      <c r="N390" s="27" t="s">
        <v>3361</v>
      </c>
      <c r="O390" s="27" t="s">
        <v>397</v>
      </c>
      <c r="P390" s="27" t="s">
        <v>3362</v>
      </c>
      <c r="Q390" t="s">
        <v>32194</v>
      </c>
      <c r="R390" s="35" t="s">
        <v>414</v>
      </c>
      <c r="S390" s="31" t="s">
        <v>769</v>
      </c>
      <c r="T390" s="18" t="s">
        <v>3363</v>
      </c>
      <c r="U390" s="19">
        <v>686193</v>
      </c>
      <c r="V390" s="18">
        <v>15</v>
      </c>
      <c r="W390" s="18">
        <v>4</v>
      </c>
      <c r="X390" s="18">
        <v>0.18540000000000001</v>
      </c>
      <c r="Y390" s="20">
        <v>922657388</v>
      </c>
      <c r="Z390" s="20">
        <v>922653778</v>
      </c>
      <c r="AA390" s="20">
        <v>922323545</v>
      </c>
      <c r="AB390" s="20">
        <v>922647517</v>
      </c>
      <c r="AC390" s="18" t="s">
        <v>417</v>
      </c>
      <c r="AD390" s="18" t="s">
        <v>417</v>
      </c>
      <c r="AE390" s="18" t="s">
        <v>417</v>
      </c>
      <c r="AF390" s="18" t="s">
        <v>417</v>
      </c>
      <c r="AG390" s="18" t="s">
        <v>93</v>
      </c>
      <c r="AH390" s="18" t="s">
        <v>418</v>
      </c>
      <c r="AI390" s="18" t="s">
        <v>419</v>
      </c>
      <c r="AJ390" s="18" t="s">
        <v>420</v>
      </c>
      <c r="AK390" s="18" t="s">
        <v>421</v>
      </c>
      <c r="AL390" s="18" t="s">
        <v>3364</v>
      </c>
      <c r="AM390" s="18" t="s">
        <v>3365</v>
      </c>
      <c r="AN390" s="18" t="s">
        <v>3366</v>
      </c>
      <c r="AO390" s="18" t="s">
        <v>3367</v>
      </c>
      <c r="AP390" s="76" t="s">
        <v>136</v>
      </c>
    </row>
    <row r="391" spans="1:42" s="15" customFormat="1" ht="13.5" customHeight="1">
      <c r="A391" s="15">
        <f t="shared" si="6"/>
        <v>388</v>
      </c>
      <c r="B391" s="27" t="s">
        <v>3368</v>
      </c>
      <c r="C391" s="27"/>
      <c r="D391" s="27"/>
      <c r="E391" s="29" t="s">
        <v>211</v>
      </c>
      <c r="F391" t="s">
        <v>3369</v>
      </c>
      <c r="G391" s="29" t="s">
        <v>138</v>
      </c>
      <c r="H391" s="31" t="s">
        <v>3370</v>
      </c>
      <c r="I391" s="32"/>
      <c r="J391" s="31"/>
      <c r="K391" s="122"/>
      <c r="L391" s="27" t="s">
        <v>163</v>
      </c>
      <c r="M391" s="27" t="s">
        <v>3371</v>
      </c>
      <c r="N391" s="27" t="s">
        <v>3372</v>
      </c>
      <c r="O391" s="27" t="s">
        <v>397</v>
      </c>
      <c r="P391" s="27" t="s">
        <v>3373</v>
      </c>
      <c r="Q391" t="s">
        <v>32195</v>
      </c>
      <c r="R391" s="35" t="s">
        <v>414</v>
      </c>
      <c r="S391" s="31" t="s">
        <v>3374</v>
      </c>
      <c r="T391" s="18" t="s">
        <v>3375</v>
      </c>
      <c r="U391" s="19">
        <v>5795926</v>
      </c>
      <c r="V391" s="18">
        <v>15</v>
      </c>
      <c r="W391" s="18">
        <v>1</v>
      </c>
      <c r="X391" s="18">
        <v>0.1852</v>
      </c>
      <c r="Y391" s="20"/>
      <c r="Z391" s="20"/>
      <c r="AA391" s="20"/>
      <c r="AB391" s="20"/>
      <c r="AC391" s="18" t="s">
        <v>3376</v>
      </c>
      <c r="AD391" s="18" t="s">
        <v>417</v>
      </c>
      <c r="AE391" s="18" t="s">
        <v>417</v>
      </c>
      <c r="AF391" s="18" t="s">
        <v>417</v>
      </c>
      <c r="AG391" s="18" t="s">
        <v>93</v>
      </c>
      <c r="AH391" s="18" t="s">
        <v>418</v>
      </c>
      <c r="AI391" s="18" t="s">
        <v>419</v>
      </c>
      <c r="AJ391" s="18" t="s">
        <v>420</v>
      </c>
      <c r="AK391" s="18" t="s">
        <v>421</v>
      </c>
      <c r="AL391" s="18"/>
      <c r="AM391" s="18"/>
      <c r="AN391" s="18"/>
      <c r="AO391" s="18"/>
      <c r="AP391" s="76" t="s">
        <v>136</v>
      </c>
    </row>
    <row r="392" spans="1:42" s="15" customFormat="1" ht="27" customHeight="1">
      <c r="A392" s="15">
        <f t="shared" si="6"/>
        <v>389</v>
      </c>
      <c r="B392" s="27" t="s">
        <v>3377</v>
      </c>
      <c r="C392" s="27"/>
      <c r="D392" s="27"/>
      <c r="E392" s="29" t="s">
        <v>211</v>
      </c>
      <c r="F392" s="29" t="s">
        <v>3378</v>
      </c>
      <c r="G392" s="29" t="s">
        <v>138</v>
      </c>
      <c r="H392" s="31" t="s">
        <v>3379</v>
      </c>
      <c r="I392" s="32"/>
      <c r="J392" s="31"/>
      <c r="K392" s="122"/>
      <c r="L392" s="28" t="s">
        <v>141</v>
      </c>
      <c r="M392" s="27" t="s">
        <v>3380</v>
      </c>
      <c r="N392" s="27" t="s">
        <v>3381</v>
      </c>
      <c r="O392" s="27" t="s">
        <v>397</v>
      </c>
      <c r="P392" s="27" t="s">
        <v>3382</v>
      </c>
      <c r="Q392" t="s">
        <v>32195</v>
      </c>
      <c r="R392" s="35" t="s">
        <v>414</v>
      </c>
      <c r="S392" s="31" t="s">
        <v>873</v>
      </c>
      <c r="T392" s="18" t="s">
        <v>3383</v>
      </c>
      <c r="U392" s="19">
        <v>851014</v>
      </c>
      <c r="V392" s="18">
        <v>7</v>
      </c>
      <c r="W392" s="18">
        <v>1</v>
      </c>
      <c r="X392" s="18">
        <v>0.1852</v>
      </c>
      <c r="Y392" s="20"/>
      <c r="Z392" s="20"/>
      <c r="AA392" s="20"/>
      <c r="AB392" s="20"/>
      <c r="AC392" s="18" t="s">
        <v>3384</v>
      </c>
      <c r="AD392" s="18" t="s">
        <v>3385</v>
      </c>
      <c r="AE392" s="18" t="s">
        <v>417</v>
      </c>
      <c r="AF392" s="18" t="s">
        <v>417</v>
      </c>
      <c r="AG392" s="18" t="s">
        <v>93</v>
      </c>
      <c r="AH392" s="18" t="s">
        <v>418</v>
      </c>
      <c r="AI392" s="18" t="s">
        <v>419</v>
      </c>
      <c r="AJ392" s="18" t="s">
        <v>420</v>
      </c>
      <c r="AK392" s="18" t="s">
        <v>421</v>
      </c>
      <c r="AL392" s="18"/>
      <c r="AM392" s="18"/>
      <c r="AN392" s="18"/>
      <c r="AO392" s="18"/>
      <c r="AP392" s="76" t="s">
        <v>136</v>
      </c>
    </row>
    <row r="393" spans="1:42" s="15" customFormat="1" ht="13.5" customHeight="1">
      <c r="A393" s="15">
        <f t="shared" si="6"/>
        <v>390</v>
      </c>
      <c r="B393" s="27" t="s">
        <v>3386</v>
      </c>
      <c r="C393" s="27"/>
      <c r="D393" s="27"/>
      <c r="E393" s="29" t="s">
        <v>211</v>
      </c>
      <c r="F393" t="s">
        <v>3387</v>
      </c>
      <c r="G393" s="29" t="s">
        <v>138</v>
      </c>
      <c r="H393" s="31" t="s">
        <v>3388</v>
      </c>
      <c r="I393" s="32" t="s">
        <v>3389</v>
      </c>
      <c r="J393" s="31"/>
      <c r="K393" s="122"/>
      <c r="L393" s="27" t="s">
        <v>163</v>
      </c>
      <c r="M393" s="27" t="s">
        <v>3390</v>
      </c>
      <c r="N393" s="27" t="s">
        <v>3391</v>
      </c>
      <c r="O393" s="27" t="s">
        <v>397</v>
      </c>
      <c r="P393" s="27" t="s">
        <v>3392</v>
      </c>
      <c r="Q393" t="s">
        <v>32195</v>
      </c>
      <c r="R393" s="35" t="s">
        <v>414</v>
      </c>
      <c r="S393" s="31" t="s">
        <v>431</v>
      </c>
      <c r="T393" s="18" t="s">
        <v>1186</v>
      </c>
      <c r="U393" s="19">
        <v>1058561</v>
      </c>
      <c r="V393" s="18">
        <v>8</v>
      </c>
      <c r="W393" s="18">
        <v>1</v>
      </c>
      <c r="X393" s="18">
        <v>0.185</v>
      </c>
      <c r="Y393" s="20"/>
      <c r="Z393" s="20"/>
      <c r="AA393" s="20"/>
      <c r="AB393" s="20"/>
      <c r="AC393" s="18" t="s">
        <v>417</v>
      </c>
      <c r="AD393" s="18" t="s">
        <v>417</v>
      </c>
      <c r="AE393" s="18" t="s">
        <v>417</v>
      </c>
      <c r="AF393" s="18" t="s">
        <v>417</v>
      </c>
      <c r="AG393" s="18" t="s">
        <v>93</v>
      </c>
      <c r="AH393" s="18" t="s">
        <v>418</v>
      </c>
      <c r="AI393" s="18" t="s">
        <v>419</v>
      </c>
      <c r="AJ393" s="18" t="s">
        <v>420</v>
      </c>
      <c r="AK393" s="18" t="s">
        <v>421</v>
      </c>
      <c r="AL393" s="18"/>
      <c r="AM393" s="18"/>
      <c r="AN393" s="18"/>
      <c r="AO393" s="18"/>
      <c r="AP393" s="76" t="s">
        <v>136</v>
      </c>
    </row>
    <row r="394" spans="1:42" s="15" customFormat="1" ht="13.5" customHeight="1">
      <c r="A394" s="15">
        <f t="shared" si="6"/>
        <v>391</v>
      </c>
      <c r="B394" s="27" t="s">
        <v>3393</v>
      </c>
      <c r="C394" s="27"/>
      <c r="D394" s="27"/>
      <c r="E394" s="29" t="s">
        <v>211</v>
      </c>
      <c r="F394" t="s">
        <v>32098</v>
      </c>
      <c r="G394" s="29" t="s">
        <v>138</v>
      </c>
      <c r="H394" s="31" t="s">
        <v>3394</v>
      </c>
      <c r="I394" s="32">
        <v>934266731</v>
      </c>
      <c r="J394" s="31"/>
      <c r="K394" s="122"/>
      <c r="L394" s="28" t="s">
        <v>141</v>
      </c>
      <c r="M394" s="27" t="s">
        <v>3395</v>
      </c>
      <c r="N394" s="27" t="s">
        <v>3396</v>
      </c>
      <c r="O394" s="27" t="s">
        <v>397</v>
      </c>
      <c r="P394" s="27" t="s">
        <v>3397</v>
      </c>
      <c r="Q394" t="s">
        <v>32195</v>
      </c>
      <c r="R394" s="35" t="s">
        <v>414</v>
      </c>
      <c r="S394" s="31" t="s">
        <v>431</v>
      </c>
      <c r="T394" s="18" t="s">
        <v>1463</v>
      </c>
      <c r="U394" s="19">
        <v>984838</v>
      </c>
      <c r="V394" s="18">
        <v>7</v>
      </c>
      <c r="W394" s="18">
        <v>1</v>
      </c>
      <c r="X394" s="18">
        <v>0.1847</v>
      </c>
      <c r="Y394" s="20"/>
      <c r="Z394" s="20"/>
      <c r="AA394" s="20"/>
      <c r="AB394" s="20"/>
      <c r="AC394" s="18" t="s">
        <v>3398</v>
      </c>
      <c r="AD394" s="18" t="s">
        <v>417</v>
      </c>
      <c r="AE394" s="18" t="s">
        <v>417</v>
      </c>
      <c r="AF394" s="18" t="s">
        <v>417</v>
      </c>
      <c r="AG394" s="18" t="s">
        <v>93</v>
      </c>
      <c r="AH394" s="18" t="s">
        <v>418</v>
      </c>
      <c r="AI394" s="18" t="s">
        <v>419</v>
      </c>
      <c r="AJ394" s="18" t="s">
        <v>420</v>
      </c>
      <c r="AK394" s="18" t="s">
        <v>421</v>
      </c>
      <c r="AL394" s="18"/>
      <c r="AM394" s="18"/>
      <c r="AN394" s="18"/>
      <c r="AO394" s="18"/>
      <c r="AP394" s="76" t="s">
        <v>136</v>
      </c>
    </row>
    <row r="395" spans="1:42" s="15" customFormat="1" ht="13.5" customHeight="1">
      <c r="A395" s="15">
        <f t="shared" si="6"/>
        <v>392</v>
      </c>
      <c r="B395" s="27" t="s">
        <v>3399</v>
      </c>
      <c r="C395" s="27"/>
      <c r="D395" s="27"/>
      <c r="E395" s="29" t="s">
        <v>203</v>
      </c>
      <c r="F395" s="29" t="s">
        <v>3400</v>
      </c>
      <c r="G395" s="29" t="s">
        <v>489</v>
      </c>
      <c r="H395" s="31" t="s">
        <v>3401</v>
      </c>
      <c r="I395" s="32">
        <v>629473055</v>
      </c>
      <c r="J395" s="31"/>
      <c r="K395" s="122" t="s">
        <v>3402</v>
      </c>
      <c r="L395" s="28" t="s">
        <v>133</v>
      </c>
      <c r="M395" s="27" t="s">
        <v>3403</v>
      </c>
      <c r="N395" s="27" t="s">
        <v>3404</v>
      </c>
      <c r="O395" s="27" t="s">
        <v>397</v>
      </c>
      <c r="P395" s="27" t="s">
        <v>3405</v>
      </c>
      <c r="Q395" t="s">
        <v>32194</v>
      </c>
      <c r="R395" s="35" t="s">
        <v>1234</v>
      </c>
      <c r="S395" s="31" t="s">
        <v>152</v>
      </c>
      <c r="T395" s="18" t="s">
        <v>1700</v>
      </c>
      <c r="U395" s="19">
        <v>835380</v>
      </c>
      <c r="V395" s="18">
        <v>7</v>
      </c>
      <c r="W395" s="18">
        <v>1</v>
      </c>
      <c r="X395" s="18">
        <v>0.1832</v>
      </c>
      <c r="Y395" s="20"/>
      <c r="Z395" s="20"/>
      <c r="AA395" s="20"/>
      <c r="AB395" s="20"/>
      <c r="AC395" s="18" t="s">
        <v>417</v>
      </c>
      <c r="AD395" s="18" t="s">
        <v>417</v>
      </c>
      <c r="AE395" s="18" t="s">
        <v>417</v>
      </c>
      <c r="AF395" s="18" t="s">
        <v>417</v>
      </c>
      <c r="AG395" s="18" t="s">
        <v>93</v>
      </c>
      <c r="AH395" s="18" t="s">
        <v>418</v>
      </c>
      <c r="AI395" s="18" t="s">
        <v>419</v>
      </c>
      <c r="AJ395" s="18" t="s">
        <v>420</v>
      </c>
      <c r="AK395" s="18" t="s">
        <v>421</v>
      </c>
      <c r="AL395" s="18"/>
      <c r="AM395" s="18"/>
      <c r="AN395" s="18"/>
      <c r="AO395" s="18"/>
      <c r="AP395" s="76" t="s">
        <v>136</v>
      </c>
    </row>
    <row r="396" spans="1:42" s="15" customFormat="1" ht="13.5" customHeight="1">
      <c r="A396" s="15">
        <f t="shared" si="6"/>
        <v>393</v>
      </c>
      <c r="B396" s="27" t="s">
        <v>3406</v>
      </c>
      <c r="C396" s="27"/>
      <c r="D396" s="27"/>
      <c r="E396" s="29" t="s">
        <v>204</v>
      </c>
      <c r="F396" s="275" t="s">
        <v>32340</v>
      </c>
      <c r="G396" s="29" t="s">
        <v>138</v>
      </c>
      <c r="H396" s="31"/>
      <c r="I396" s="32">
        <v>968162364</v>
      </c>
      <c r="J396" s="31" t="s">
        <v>3407</v>
      </c>
      <c r="K396" s="122" t="s">
        <v>3408</v>
      </c>
      <c r="L396" s="28" t="s">
        <v>133</v>
      </c>
      <c r="M396" s="27" t="s">
        <v>3409</v>
      </c>
      <c r="N396" s="27" t="s">
        <v>3410</v>
      </c>
      <c r="O396" s="67" t="s">
        <v>3411</v>
      </c>
      <c r="P396" s="27" t="s">
        <v>3412</v>
      </c>
      <c r="Q396" t="s">
        <v>32194</v>
      </c>
      <c r="R396" s="35" t="s">
        <v>414</v>
      </c>
      <c r="S396" s="31" t="s">
        <v>3374</v>
      </c>
      <c r="T396" s="18" t="s">
        <v>3413</v>
      </c>
      <c r="U396" s="19">
        <v>722590</v>
      </c>
      <c r="V396" s="18">
        <v>17</v>
      </c>
      <c r="W396" s="18">
        <v>2</v>
      </c>
      <c r="X396" s="18">
        <v>0.1825</v>
      </c>
      <c r="Y396" s="20">
        <v>968162403</v>
      </c>
      <c r="Z396" s="20">
        <v>968162552</v>
      </c>
      <c r="AA396" s="20"/>
      <c r="AB396" s="20"/>
      <c r="AC396" s="18" t="s">
        <v>417</v>
      </c>
      <c r="AD396" s="18" t="s">
        <v>417</v>
      </c>
      <c r="AE396" s="18" t="s">
        <v>417</v>
      </c>
      <c r="AF396" s="18" t="s">
        <v>417</v>
      </c>
      <c r="AG396" s="18" t="s">
        <v>93</v>
      </c>
      <c r="AH396" s="18" t="s">
        <v>418</v>
      </c>
      <c r="AI396" s="18" t="s">
        <v>419</v>
      </c>
      <c r="AJ396" s="18" t="s">
        <v>420</v>
      </c>
      <c r="AK396" s="18" t="s">
        <v>421</v>
      </c>
      <c r="AL396" s="18" t="s">
        <v>3414</v>
      </c>
      <c r="AM396" s="18" t="s">
        <v>3415</v>
      </c>
      <c r="AN396" s="18" t="s">
        <v>3416</v>
      </c>
      <c r="AO396" s="18"/>
      <c r="AP396" s="76" t="s">
        <v>136</v>
      </c>
    </row>
    <row r="397" spans="1:42" s="15" customFormat="1" ht="13.5" customHeight="1">
      <c r="A397" s="15">
        <f t="shared" si="6"/>
        <v>394</v>
      </c>
      <c r="B397" s="27" t="s">
        <v>3417</v>
      </c>
      <c r="C397" s="27"/>
      <c r="D397" s="27"/>
      <c r="E397" s="29" t="s">
        <v>211</v>
      </c>
      <c r="F397" t="s">
        <v>32099</v>
      </c>
      <c r="G397" s="29" t="s">
        <v>138</v>
      </c>
      <c r="H397" s="31" t="s">
        <v>3418</v>
      </c>
      <c r="I397" s="32">
        <v>934153048</v>
      </c>
      <c r="J397" s="31"/>
      <c r="K397" s="122" t="s">
        <v>3419</v>
      </c>
      <c r="L397" s="27" t="s">
        <v>163</v>
      </c>
      <c r="M397" s="27" t="s">
        <v>3420</v>
      </c>
      <c r="N397" s="27" t="s">
        <v>3421</v>
      </c>
      <c r="O397" s="27" t="s">
        <v>397</v>
      </c>
      <c r="P397" s="27" t="s">
        <v>3422</v>
      </c>
      <c r="Q397" t="s">
        <v>32195</v>
      </c>
      <c r="R397" s="35" t="s">
        <v>414</v>
      </c>
      <c r="S397" s="31" t="s">
        <v>431</v>
      </c>
      <c r="T397" s="18" t="s">
        <v>2961</v>
      </c>
      <c r="U397" s="19">
        <v>531126</v>
      </c>
      <c r="V397" s="18">
        <v>15</v>
      </c>
      <c r="W397" s="18">
        <v>1</v>
      </c>
      <c r="X397" s="18">
        <v>0.1822</v>
      </c>
      <c r="Y397" s="20"/>
      <c r="Z397" s="20"/>
      <c r="AA397" s="20"/>
      <c r="AB397" s="20"/>
      <c r="AC397" s="18" t="s">
        <v>417</v>
      </c>
      <c r="AD397" s="18" t="s">
        <v>417</v>
      </c>
      <c r="AE397" s="18" t="s">
        <v>417</v>
      </c>
      <c r="AF397" s="18" t="s">
        <v>417</v>
      </c>
      <c r="AG397" s="18" t="s">
        <v>93</v>
      </c>
      <c r="AH397" s="18" t="s">
        <v>418</v>
      </c>
      <c r="AI397" s="18" t="s">
        <v>419</v>
      </c>
      <c r="AJ397" s="18" t="s">
        <v>420</v>
      </c>
      <c r="AK397" s="18" t="s">
        <v>421</v>
      </c>
      <c r="AL397" s="18"/>
      <c r="AM397" s="18"/>
      <c r="AN397" s="18"/>
      <c r="AO397" s="18"/>
      <c r="AP397" s="76" t="s">
        <v>136</v>
      </c>
    </row>
    <row r="398" spans="1:42" s="15" customFormat="1" ht="13.5" customHeight="1">
      <c r="A398" s="15">
        <f t="shared" si="6"/>
        <v>395</v>
      </c>
      <c r="B398" s="27" t="s">
        <v>3423</v>
      </c>
      <c r="C398" s="27"/>
      <c r="D398" s="27"/>
      <c r="E398" s="29" t="s">
        <v>211</v>
      </c>
      <c r="F398" s="29" t="s">
        <v>3424</v>
      </c>
      <c r="G398" s="29" t="s">
        <v>138</v>
      </c>
      <c r="H398" s="31" t="s">
        <v>3425</v>
      </c>
      <c r="I398" s="32">
        <v>678825114</v>
      </c>
      <c r="J398" s="31"/>
      <c r="K398" s="122"/>
      <c r="L398" s="27" t="s">
        <v>163</v>
      </c>
      <c r="M398" s="27" t="s">
        <v>3426</v>
      </c>
      <c r="N398" s="27" t="s">
        <v>3427</v>
      </c>
      <c r="O398" s="27" t="s">
        <v>397</v>
      </c>
      <c r="P398" s="27" t="s">
        <v>3428</v>
      </c>
      <c r="Q398" t="s">
        <v>32195</v>
      </c>
      <c r="R398" s="35" t="s">
        <v>414</v>
      </c>
      <c r="S398" s="31" t="s">
        <v>431</v>
      </c>
      <c r="T398" s="18" t="s">
        <v>2961</v>
      </c>
      <c r="U398" s="19">
        <v>829685</v>
      </c>
      <c r="V398" s="18">
        <v>1</v>
      </c>
      <c r="W398" s="18">
        <v>2</v>
      </c>
      <c r="X398" s="18">
        <v>0.18210000000000001</v>
      </c>
      <c r="Y398" s="20">
        <v>617483247</v>
      </c>
      <c r="Z398" s="20"/>
      <c r="AA398" s="20"/>
      <c r="AB398" s="20"/>
      <c r="AC398" s="18" t="s">
        <v>417</v>
      </c>
      <c r="AD398" s="18" t="s">
        <v>417</v>
      </c>
      <c r="AE398" s="18" t="s">
        <v>417</v>
      </c>
      <c r="AF398" s="18" t="s">
        <v>417</v>
      </c>
      <c r="AG398" s="18" t="s">
        <v>93</v>
      </c>
      <c r="AH398" s="18" t="s">
        <v>418</v>
      </c>
      <c r="AI398" s="18" t="s">
        <v>419</v>
      </c>
      <c r="AJ398" s="18" t="s">
        <v>420</v>
      </c>
      <c r="AK398" s="18" t="s">
        <v>421</v>
      </c>
      <c r="AL398" s="18"/>
      <c r="AM398" s="18"/>
      <c r="AN398" s="18"/>
      <c r="AO398" s="18"/>
      <c r="AP398" s="76" t="s">
        <v>136</v>
      </c>
    </row>
    <row r="399" spans="1:42" s="15" customFormat="1" ht="13.5" customHeight="1">
      <c r="A399" s="15">
        <f t="shared" si="6"/>
        <v>396</v>
      </c>
      <c r="B399" s="27" t="s">
        <v>3429</v>
      </c>
      <c r="C399" s="27"/>
      <c r="D399" s="27"/>
      <c r="E399" s="29" t="s">
        <v>204</v>
      </c>
      <c r="F399" s="29" t="s">
        <v>32343</v>
      </c>
      <c r="G399" s="29" t="s">
        <v>138</v>
      </c>
      <c r="H399" s="29" t="s">
        <v>3430</v>
      </c>
      <c r="I399" s="44"/>
      <c r="J399" s="29"/>
      <c r="K399" s="122"/>
      <c r="L399" s="27" t="s">
        <v>163</v>
      </c>
      <c r="M399" s="27" t="s">
        <v>3431</v>
      </c>
      <c r="N399" s="27" t="s">
        <v>3432</v>
      </c>
      <c r="O399" s="27" t="s">
        <v>3433</v>
      </c>
      <c r="P399" s="27" t="s">
        <v>3434</v>
      </c>
      <c r="Q399" t="s">
        <v>32195</v>
      </c>
      <c r="R399" s="45" t="s">
        <v>414</v>
      </c>
      <c r="S399" s="29" t="s">
        <v>431</v>
      </c>
      <c r="T399" s="15" t="s">
        <v>3435</v>
      </c>
      <c r="U399" s="21">
        <v>859643</v>
      </c>
      <c r="V399" s="15">
        <v>8</v>
      </c>
      <c r="W399" s="15">
        <v>1</v>
      </c>
      <c r="X399" s="15">
        <v>0.182</v>
      </c>
      <c r="Y399" s="22"/>
      <c r="Z399" s="22"/>
      <c r="AA399" s="22"/>
      <c r="AB399" s="22"/>
      <c r="AC399" s="15" t="s">
        <v>3436</v>
      </c>
      <c r="AD399" s="15" t="s">
        <v>3437</v>
      </c>
      <c r="AE399" s="15" t="s">
        <v>3438</v>
      </c>
      <c r="AF399" s="15" t="s">
        <v>3439</v>
      </c>
      <c r="AG399" s="15" t="s">
        <v>93</v>
      </c>
      <c r="AH399" s="15" t="s">
        <v>418</v>
      </c>
      <c r="AI399" s="15" t="s">
        <v>419</v>
      </c>
      <c r="AJ399" s="15" t="s">
        <v>420</v>
      </c>
      <c r="AK399" s="15" t="s">
        <v>421</v>
      </c>
      <c r="AP399" s="76" t="s">
        <v>136</v>
      </c>
    </row>
    <row r="400" spans="1:42" s="15" customFormat="1" ht="13.5" customHeight="1">
      <c r="A400" s="15">
        <f t="shared" si="6"/>
        <v>397</v>
      </c>
      <c r="B400" s="27" t="s">
        <v>3440</v>
      </c>
      <c r="C400" s="27"/>
      <c r="D400" s="27"/>
      <c r="E400" s="29" t="s">
        <v>211</v>
      </c>
      <c r="F400" t="s">
        <v>3441</v>
      </c>
      <c r="G400" s="29" t="s">
        <v>138</v>
      </c>
      <c r="H400" s="29" t="s">
        <v>3442</v>
      </c>
      <c r="I400" s="44"/>
      <c r="J400" s="29" t="s">
        <v>3443</v>
      </c>
      <c r="K400" s="122"/>
      <c r="L400" s="28" t="s">
        <v>141</v>
      </c>
      <c r="M400" s="27" t="s">
        <v>3444</v>
      </c>
      <c r="N400" s="27" t="s">
        <v>3445</v>
      </c>
      <c r="O400" s="27" t="s">
        <v>397</v>
      </c>
      <c r="P400" s="27" t="s">
        <v>3446</v>
      </c>
      <c r="Q400" t="s">
        <v>32195</v>
      </c>
      <c r="R400" s="45" t="s">
        <v>414</v>
      </c>
      <c r="S400" s="29" t="s">
        <v>152</v>
      </c>
      <c r="T400" s="15" t="s">
        <v>1758</v>
      </c>
      <c r="U400" s="21">
        <v>792436</v>
      </c>
      <c r="V400" s="15">
        <v>2</v>
      </c>
      <c r="W400" s="15">
        <v>1</v>
      </c>
      <c r="X400" s="15">
        <v>0.18190000000000001</v>
      </c>
      <c r="Y400" s="22"/>
      <c r="Z400" s="22"/>
      <c r="AA400" s="22"/>
      <c r="AB400" s="22"/>
      <c r="AC400" s="15" t="s">
        <v>417</v>
      </c>
      <c r="AD400" s="15" t="s">
        <v>417</v>
      </c>
      <c r="AE400" s="15" t="s">
        <v>417</v>
      </c>
      <c r="AF400" s="15" t="s">
        <v>417</v>
      </c>
      <c r="AG400" s="15" t="s">
        <v>93</v>
      </c>
      <c r="AH400" s="15" t="s">
        <v>418</v>
      </c>
      <c r="AI400" s="15" t="s">
        <v>419</v>
      </c>
      <c r="AJ400" s="15" t="s">
        <v>420</v>
      </c>
      <c r="AK400" s="15" t="s">
        <v>421</v>
      </c>
      <c r="AP400" s="76" t="s">
        <v>136</v>
      </c>
    </row>
    <row r="401" spans="1:42" s="15" customFormat="1" ht="13.5" customHeight="1">
      <c r="A401" s="15">
        <f t="shared" si="6"/>
        <v>398</v>
      </c>
      <c r="B401" s="27" t="s">
        <v>3447</v>
      </c>
      <c r="C401" s="27"/>
      <c r="D401" s="27"/>
      <c r="E401" s="29" t="s">
        <v>211</v>
      </c>
      <c r="F401" s="29" t="s">
        <v>3448</v>
      </c>
      <c r="G401" s="29" t="s">
        <v>138</v>
      </c>
      <c r="H401" s="29" t="s">
        <v>3449</v>
      </c>
      <c r="I401" s="44"/>
      <c r="J401" s="29"/>
      <c r="K401" s="122"/>
      <c r="L401" s="27" t="s">
        <v>163</v>
      </c>
      <c r="M401" s="27" t="s">
        <v>3450</v>
      </c>
      <c r="N401" s="27" t="s">
        <v>3451</v>
      </c>
      <c r="O401" s="27" t="s">
        <v>397</v>
      </c>
      <c r="P401" s="27" t="s">
        <v>3452</v>
      </c>
      <c r="Q401" t="s">
        <v>32195</v>
      </c>
      <c r="R401" s="45" t="s">
        <v>414</v>
      </c>
      <c r="S401" s="29" t="s">
        <v>152</v>
      </c>
      <c r="T401" s="15" t="s">
        <v>1700</v>
      </c>
      <c r="U401" s="21">
        <v>628709</v>
      </c>
      <c r="V401" s="15">
        <v>5</v>
      </c>
      <c r="W401" s="15">
        <v>1</v>
      </c>
      <c r="X401" s="15">
        <v>0.18160000000000001</v>
      </c>
      <c r="Y401" s="22"/>
      <c r="Z401" s="22"/>
      <c r="AA401" s="22"/>
      <c r="AB401" s="22"/>
      <c r="AC401" s="15" t="s">
        <v>417</v>
      </c>
      <c r="AD401" s="15" t="s">
        <v>417</v>
      </c>
      <c r="AE401" s="15" t="s">
        <v>417</v>
      </c>
      <c r="AF401" s="15" t="s">
        <v>417</v>
      </c>
      <c r="AG401" s="15" t="s">
        <v>93</v>
      </c>
      <c r="AH401" s="15" t="s">
        <v>418</v>
      </c>
      <c r="AI401" s="15" t="s">
        <v>419</v>
      </c>
      <c r="AJ401" s="15" t="s">
        <v>420</v>
      </c>
      <c r="AK401" s="15" t="s">
        <v>421</v>
      </c>
      <c r="AP401" s="76" t="s">
        <v>136</v>
      </c>
    </row>
    <row r="402" spans="1:42" s="15" customFormat="1" ht="16" customHeight="1">
      <c r="A402" s="15">
        <f t="shared" si="6"/>
        <v>399</v>
      </c>
      <c r="B402" s="27" t="s">
        <v>3453</v>
      </c>
      <c r="C402" s="27"/>
      <c r="D402" s="27"/>
      <c r="E402" s="29" t="s">
        <v>211</v>
      </c>
      <c r="F402" s="29" t="s">
        <v>32411</v>
      </c>
      <c r="G402" s="29" t="s">
        <v>138</v>
      </c>
      <c r="H402" s="29" t="s">
        <v>3454</v>
      </c>
      <c r="I402" s="44">
        <v>916424350</v>
      </c>
      <c r="J402" s="29" t="s">
        <v>3455</v>
      </c>
      <c r="K402" s="122"/>
      <c r="L402" s="28" t="s">
        <v>191</v>
      </c>
      <c r="M402" s="27" t="s">
        <v>3456</v>
      </c>
      <c r="N402" s="27" t="s">
        <v>3457</v>
      </c>
      <c r="O402" s="27" t="s">
        <v>397</v>
      </c>
      <c r="P402" s="27" t="s">
        <v>3458</v>
      </c>
      <c r="Q402" t="s">
        <v>32195</v>
      </c>
      <c r="R402" s="45" t="s">
        <v>414</v>
      </c>
      <c r="S402" s="29" t="s">
        <v>152</v>
      </c>
      <c r="T402" s="15" t="s">
        <v>3459</v>
      </c>
      <c r="U402" s="21">
        <v>5397762</v>
      </c>
      <c r="V402" s="15">
        <v>1</v>
      </c>
      <c r="W402" s="15">
        <v>1</v>
      </c>
      <c r="X402" s="15">
        <v>0.18140000000000001</v>
      </c>
      <c r="Y402" s="22">
        <v>915419985</v>
      </c>
      <c r="Z402" s="22"/>
      <c r="AA402" s="22"/>
      <c r="AB402" s="22"/>
      <c r="AC402" s="15" t="s">
        <v>417</v>
      </c>
      <c r="AD402" s="15" t="s">
        <v>417</v>
      </c>
      <c r="AE402" s="15" t="s">
        <v>417</v>
      </c>
      <c r="AF402" s="15" t="s">
        <v>417</v>
      </c>
      <c r="AG402" s="15" t="s">
        <v>93</v>
      </c>
      <c r="AH402" s="15" t="s">
        <v>418</v>
      </c>
      <c r="AI402" s="15" t="s">
        <v>419</v>
      </c>
      <c r="AJ402" s="15" t="s">
        <v>420</v>
      </c>
      <c r="AK402" s="15" t="s">
        <v>421</v>
      </c>
      <c r="AP402" s="76" t="s">
        <v>136</v>
      </c>
    </row>
    <row r="403" spans="1:42" s="15" customFormat="1" ht="13.5" customHeight="1">
      <c r="A403" s="15">
        <f t="shared" si="6"/>
        <v>400</v>
      </c>
      <c r="B403" s="27" t="s">
        <v>3460</v>
      </c>
      <c r="C403" s="27"/>
      <c r="D403" s="27"/>
      <c r="E403" s="29" t="s">
        <v>204</v>
      </c>
      <c r="F403" s="29" t="s">
        <v>3461</v>
      </c>
      <c r="G403" s="29" t="s">
        <v>138</v>
      </c>
      <c r="H403" s="29" t="s">
        <v>3462</v>
      </c>
      <c r="I403" s="44">
        <v>985296776</v>
      </c>
      <c r="J403" s="29" t="s">
        <v>3463</v>
      </c>
      <c r="K403" s="125">
        <v>985296776</v>
      </c>
      <c r="L403" s="27" t="s">
        <v>163</v>
      </c>
      <c r="M403" s="27" t="s">
        <v>3464</v>
      </c>
      <c r="N403" s="27" t="s">
        <v>3465</v>
      </c>
      <c r="O403" s="27" t="s">
        <v>397</v>
      </c>
      <c r="P403" s="27" t="s">
        <v>3466</v>
      </c>
      <c r="Q403" t="s">
        <v>32194</v>
      </c>
      <c r="R403" s="45" t="s">
        <v>414</v>
      </c>
      <c r="S403" s="29" t="s">
        <v>2926</v>
      </c>
      <c r="T403" s="15" t="s">
        <v>3467</v>
      </c>
      <c r="U403" s="21">
        <v>503589</v>
      </c>
      <c r="V403" s="15">
        <v>4</v>
      </c>
      <c r="W403" s="15">
        <v>1</v>
      </c>
      <c r="X403" s="15">
        <v>0.1812</v>
      </c>
      <c r="Y403" s="22">
        <v>985111812</v>
      </c>
      <c r="Z403" s="22">
        <v>615916486</v>
      </c>
      <c r="AA403" s="22">
        <v>615693805</v>
      </c>
      <c r="AB403" s="22"/>
      <c r="AC403" s="15" t="s">
        <v>417</v>
      </c>
      <c r="AD403" s="15" t="s">
        <v>417</v>
      </c>
      <c r="AE403" s="15" t="s">
        <v>417</v>
      </c>
      <c r="AF403" s="15" t="s">
        <v>417</v>
      </c>
      <c r="AG403" s="15" t="s">
        <v>93</v>
      </c>
      <c r="AH403" s="15" t="s">
        <v>418</v>
      </c>
      <c r="AI403" s="15" t="s">
        <v>419</v>
      </c>
      <c r="AJ403" s="15" t="s">
        <v>420</v>
      </c>
      <c r="AK403" s="15" t="s">
        <v>421</v>
      </c>
      <c r="AL403" s="15" t="s">
        <v>3468</v>
      </c>
      <c r="AM403" s="15" t="s">
        <v>3469</v>
      </c>
      <c r="AP403" s="76" t="s">
        <v>136</v>
      </c>
    </row>
    <row r="404" spans="1:42" s="15" customFormat="1" ht="13.5" customHeight="1">
      <c r="A404" s="15">
        <f t="shared" si="6"/>
        <v>401</v>
      </c>
      <c r="B404" s="27" t="s">
        <v>3470</v>
      </c>
      <c r="C404" s="27"/>
      <c r="D404" s="27"/>
      <c r="E404" s="29" t="s">
        <v>204</v>
      </c>
      <c r="F404" t="s">
        <v>32101</v>
      </c>
      <c r="G404" s="29" t="s">
        <v>138</v>
      </c>
      <c r="H404" s="29" t="s">
        <v>3471</v>
      </c>
      <c r="I404" s="44"/>
      <c r="J404" s="29"/>
      <c r="K404" s="122"/>
      <c r="L404" s="28" t="s">
        <v>191</v>
      </c>
      <c r="M404" s="27" t="s">
        <v>3472</v>
      </c>
      <c r="N404" s="27" t="s">
        <v>3473</v>
      </c>
      <c r="O404" s="27" t="s">
        <v>397</v>
      </c>
      <c r="P404" s="27" t="s">
        <v>3474</v>
      </c>
      <c r="Q404" t="s">
        <v>32195</v>
      </c>
      <c r="R404" s="45" t="s">
        <v>414</v>
      </c>
      <c r="S404" s="29" t="s">
        <v>984</v>
      </c>
      <c r="T404" s="15" t="s">
        <v>3475</v>
      </c>
      <c r="U404" s="21">
        <v>1922514</v>
      </c>
      <c r="V404" s="15">
        <v>17</v>
      </c>
      <c r="W404" s="15">
        <v>3</v>
      </c>
      <c r="X404" s="15">
        <v>0.1802</v>
      </c>
      <c r="Y404" s="22"/>
      <c r="Z404" s="22"/>
      <c r="AA404" s="22"/>
      <c r="AB404" s="22"/>
      <c r="AC404" s="15" t="s">
        <v>3476</v>
      </c>
      <c r="AD404" s="15" t="s">
        <v>417</v>
      </c>
      <c r="AE404" s="15" t="s">
        <v>417</v>
      </c>
      <c r="AF404" s="15" t="s">
        <v>417</v>
      </c>
      <c r="AG404" s="15" t="s">
        <v>93</v>
      </c>
      <c r="AH404" s="15" t="s">
        <v>418</v>
      </c>
      <c r="AI404" s="15" t="s">
        <v>419</v>
      </c>
      <c r="AJ404" s="15" t="s">
        <v>420</v>
      </c>
      <c r="AK404" s="15" t="s">
        <v>421</v>
      </c>
      <c r="AP404" s="76" t="s">
        <v>136</v>
      </c>
    </row>
    <row r="405" spans="1:42" s="15" customFormat="1" ht="13.5" customHeight="1">
      <c r="A405" s="15">
        <f t="shared" si="6"/>
        <v>402</v>
      </c>
      <c r="B405" s="27" t="s">
        <v>3477</v>
      </c>
      <c r="C405" s="27"/>
      <c r="D405" s="27"/>
      <c r="E405" s="29" t="s">
        <v>211</v>
      </c>
      <c r="F405" t="s">
        <v>34799</v>
      </c>
      <c r="G405" s="29" t="s">
        <v>138</v>
      </c>
      <c r="H405" s="29" t="s">
        <v>3478</v>
      </c>
      <c r="I405" s="44">
        <v>672942027</v>
      </c>
      <c r="J405" s="29" t="s">
        <v>3479</v>
      </c>
      <c r="K405" s="122"/>
      <c r="L405" s="27" t="s">
        <v>163</v>
      </c>
      <c r="M405" s="27" t="s">
        <v>3480</v>
      </c>
      <c r="N405" s="27" t="s">
        <v>3481</v>
      </c>
      <c r="O405" s="27" t="s">
        <v>397</v>
      </c>
      <c r="P405" s="27" t="s">
        <v>3482</v>
      </c>
      <c r="Q405" t="s">
        <v>32195</v>
      </c>
      <c r="R405" s="45" t="s">
        <v>414</v>
      </c>
      <c r="S405" s="29" t="s">
        <v>152</v>
      </c>
      <c r="T405" s="15" t="s">
        <v>619</v>
      </c>
      <c r="U405" s="21">
        <v>349690</v>
      </c>
      <c r="V405" s="15">
        <v>5</v>
      </c>
      <c r="W405" s="15">
        <v>4</v>
      </c>
      <c r="X405" s="15">
        <v>0.18010000000000001</v>
      </c>
      <c r="Y405" s="22">
        <v>647609170</v>
      </c>
      <c r="Z405" s="22">
        <v>686526085</v>
      </c>
      <c r="AA405" s="22">
        <v>686525265</v>
      </c>
      <c r="AB405" s="22">
        <v>647609401</v>
      </c>
      <c r="AC405" s="15" t="s">
        <v>3483</v>
      </c>
      <c r="AD405" s="15" t="s">
        <v>417</v>
      </c>
      <c r="AE405" s="15" t="s">
        <v>417</v>
      </c>
      <c r="AF405" s="15" t="s">
        <v>417</v>
      </c>
      <c r="AG405" s="15" t="s">
        <v>93</v>
      </c>
      <c r="AH405" s="15" t="s">
        <v>418</v>
      </c>
      <c r="AI405" s="15" t="s">
        <v>419</v>
      </c>
      <c r="AJ405" s="15" t="s">
        <v>420</v>
      </c>
      <c r="AK405" s="15" t="s">
        <v>421</v>
      </c>
      <c r="AP405" s="76" t="s">
        <v>136</v>
      </c>
    </row>
    <row r="406" spans="1:42" s="15" customFormat="1" ht="13" customHeight="1">
      <c r="A406" s="15">
        <f t="shared" si="6"/>
        <v>403</v>
      </c>
      <c r="B406" s="27" t="s">
        <v>3484</v>
      </c>
      <c r="C406" s="27"/>
      <c r="D406" s="27"/>
      <c r="E406" s="29" t="s">
        <v>203</v>
      </c>
      <c r="F406" s="29"/>
      <c r="G406" s="29" t="s">
        <v>129</v>
      </c>
      <c r="H406" s="29" t="s">
        <v>3485</v>
      </c>
      <c r="I406" s="44">
        <v>984050318</v>
      </c>
      <c r="J406" s="29"/>
      <c r="K406" s="125" t="s">
        <v>3486</v>
      </c>
      <c r="L406" s="28" t="s">
        <v>133</v>
      </c>
      <c r="M406" s="27" t="s">
        <v>3487</v>
      </c>
      <c r="N406" s="27" t="s">
        <v>3488</v>
      </c>
      <c r="O406" s="27" t="s">
        <v>397</v>
      </c>
      <c r="P406" s="27" t="s">
        <v>3489</v>
      </c>
      <c r="Q406" t="s">
        <v>32195</v>
      </c>
      <c r="R406" s="45" t="s">
        <v>414</v>
      </c>
      <c r="S406" s="29" t="s">
        <v>2926</v>
      </c>
      <c r="T406" s="15" t="s">
        <v>2927</v>
      </c>
      <c r="U406" s="21">
        <v>1060637</v>
      </c>
      <c r="V406" s="15">
        <v>1</v>
      </c>
      <c r="W406" s="15">
        <v>1</v>
      </c>
      <c r="X406" s="15">
        <v>0.1797</v>
      </c>
      <c r="Y406" s="22"/>
      <c r="Z406" s="22"/>
      <c r="AA406" s="22"/>
      <c r="AB406" s="22"/>
      <c r="AC406" s="15" t="s">
        <v>417</v>
      </c>
      <c r="AD406" s="15" t="s">
        <v>417</v>
      </c>
      <c r="AE406" s="15" t="s">
        <v>417</v>
      </c>
      <c r="AF406" s="15" t="s">
        <v>417</v>
      </c>
      <c r="AG406" s="15" t="s">
        <v>93</v>
      </c>
      <c r="AH406" s="15" t="s">
        <v>418</v>
      </c>
      <c r="AI406" s="15" t="s">
        <v>419</v>
      </c>
      <c r="AJ406" s="15" t="s">
        <v>420</v>
      </c>
      <c r="AK406" s="15" t="s">
        <v>421</v>
      </c>
      <c r="AP406" s="76" t="s">
        <v>136</v>
      </c>
    </row>
    <row r="407" spans="1:42" s="15" customFormat="1" ht="13.5" customHeight="1">
      <c r="A407" s="15">
        <f t="shared" si="6"/>
        <v>404</v>
      </c>
      <c r="B407" s="27" t="s">
        <v>3490</v>
      </c>
      <c r="C407" s="27"/>
      <c r="D407" s="27"/>
      <c r="E407" s="29" t="s">
        <v>211</v>
      </c>
      <c r="F407" t="s">
        <v>3491</v>
      </c>
      <c r="G407" s="29" t="s">
        <v>138</v>
      </c>
      <c r="H407" s="29" t="s">
        <v>3492</v>
      </c>
      <c r="I407" s="44">
        <v>954990559</v>
      </c>
      <c r="J407" s="29" t="s">
        <v>3493</v>
      </c>
      <c r="K407" s="122"/>
      <c r="L407" s="28" t="s">
        <v>141</v>
      </c>
      <c r="M407" s="27" t="s">
        <v>3494</v>
      </c>
      <c r="N407" s="27" t="s">
        <v>3495</v>
      </c>
      <c r="O407" s="27" t="s">
        <v>397</v>
      </c>
      <c r="P407" s="27" t="s">
        <v>3496</v>
      </c>
      <c r="Q407" t="s">
        <v>32195</v>
      </c>
      <c r="R407" s="45" t="s">
        <v>414</v>
      </c>
      <c r="S407" s="29" t="s">
        <v>700</v>
      </c>
      <c r="T407" s="15" t="s">
        <v>3497</v>
      </c>
      <c r="U407" s="21">
        <v>666347</v>
      </c>
      <c r="V407" s="15">
        <v>2</v>
      </c>
      <c r="W407" s="15">
        <v>1</v>
      </c>
      <c r="X407" s="15">
        <v>0.17960000000000001</v>
      </c>
      <c r="Y407" s="22"/>
      <c r="Z407" s="22"/>
      <c r="AA407" s="22"/>
      <c r="AB407" s="22"/>
      <c r="AC407" s="15" t="s">
        <v>417</v>
      </c>
      <c r="AD407" s="15" t="s">
        <v>417</v>
      </c>
      <c r="AE407" s="15" t="s">
        <v>417</v>
      </c>
      <c r="AF407" s="15" t="s">
        <v>417</v>
      </c>
      <c r="AG407" s="15" t="s">
        <v>93</v>
      </c>
      <c r="AH407" s="15" t="s">
        <v>418</v>
      </c>
      <c r="AI407" s="15" t="s">
        <v>419</v>
      </c>
      <c r="AJ407" s="15" t="s">
        <v>420</v>
      </c>
      <c r="AK407" s="15" t="s">
        <v>421</v>
      </c>
      <c r="AL407" s="15" t="s">
        <v>3498</v>
      </c>
      <c r="AM407" s="15" t="s">
        <v>3499</v>
      </c>
      <c r="AN407" s="15" t="s">
        <v>3500</v>
      </c>
      <c r="AO407" s="15" t="s">
        <v>3501</v>
      </c>
      <c r="AP407" s="76" t="s">
        <v>136</v>
      </c>
    </row>
    <row r="408" spans="1:42" s="15" customFormat="1" ht="13.5" customHeight="1">
      <c r="A408" s="15">
        <f t="shared" si="6"/>
        <v>405</v>
      </c>
      <c r="B408" s="27" t="s">
        <v>3502</v>
      </c>
      <c r="C408" s="27"/>
      <c r="D408" s="27"/>
      <c r="E408" s="29" t="s">
        <v>6</v>
      </c>
      <c r="F408" s="29"/>
      <c r="G408" s="29" t="s">
        <v>138</v>
      </c>
      <c r="H408" s="29" t="s">
        <v>3503</v>
      </c>
      <c r="I408" s="44">
        <v>933185326</v>
      </c>
      <c r="J408" s="31"/>
      <c r="K408" s="141"/>
      <c r="L408" s="28" t="s">
        <v>175</v>
      </c>
      <c r="M408" s="27" t="s">
        <v>3504</v>
      </c>
      <c r="N408" s="27" t="s">
        <v>3505</v>
      </c>
      <c r="O408" s="27" t="s">
        <v>397</v>
      </c>
      <c r="P408" s="27" t="s">
        <v>3506</v>
      </c>
      <c r="Q408" t="s">
        <v>32194</v>
      </c>
      <c r="R408" s="45" t="s">
        <v>414</v>
      </c>
      <c r="S408" s="29" t="s">
        <v>431</v>
      </c>
      <c r="T408" s="15" t="s">
        <v>432</v>
      </c>
      <c r="U408" s="21">
        <v>319466</v>
      </c>
      <c r="V408" s="15">
        <v>3</v>
      </c>
      <c r="W408" s="15">
        <v>1</v>
      </c>
      <c r="X408" s="15">
        <v>0.17929999999999999</v>
      </c>
      <c r="Y408" s="22">
        <v>932216939</v>
      </c>
      <c r="Z408" s="22"/>
      <c r="AA408" s="22"/>
      <c r="AB408" s="22"/>
      <c r="AC408" s="15" t="s">
        <v>3507</v>
      </c>
      <c r="AD408" s="15" t="s">
        <v>417</v>
      </c>
      <c r="AE408" s="15" t="s">
        <v>417</v>
      </c>
      <c r="AF408" s="15" t="s">
        <v>417</v>
      </c>
      <c r="AG408" s="15" t="s">
        <v>93</v>
      </c>
      <c r="AH408" s="15" t="s">
        <v>418</v>
      </c>
      <c r="AI408" s="15" t="s">
        <v>419</v>
      </c>
      <c r="AJ408" s="15" t="s">
        <v>420</v>
      </c>
      <c r="AK408" s="15" t="s">
        <v>421</v>
      </c>
      <c r="AP408" s="76" t="s">
        <v>136</v>
      </c>
    </row>
    <row r="409" spans="1:42" s="15" customFormat="1" ht="27" customHeight="1">
      <c r="A409" s="15">
        <f t="shared" si="6"/>
        <v>406</v>
      </c>
      <c r="B409" s="27" t="s">
        <v>3508</v>
      </c>
      <c r="C409" s="27"/>
      <c r="D409" s="27"/>
      <c r="E409" s="29" t="s">
        <v>211</v>
      </c>
      <c r="F409" s="83" t="s">
        <v>3231</v>
      </c>
      <c r="G409" s="29" t="s">
        <v>138</v>
      </c>
      <c r="H409" s="29" t="s">
        <v>3509</v>
      </c>
      <c r="I409" s="44"/>
      <c r="J409" s="31"/>
      <c r="K409" s="141"/>
      <c r="L409" s="27" t="s">
        <v>147</v>
      </c>
      <c r="M409" s="27" t="s">
        <v>3510</v>
      </c>
      <c r="N409" s="27" t="s">
        <v>3511</v>
      </c>
      <c r="O409" s="27" t="s">
        <v>397</v>
      </c>
      <c r="P409" s="27" t="s">
        <v>3512</v>
      </c>
      <c r="Q409" t="s">
        <v>32195</v>
      </c>
      <c r="R409" s="45" t="s">
        <v>414</v>
      </c>
      <c r="S409" s="29" t="s">
        <v>2631</v>
      </c>
      <c r="T409" s="15" t="s">
        <v>3513</v>
      </c>
      <c r="U409" s="21">
        <v>643525</v>
      </c>
      <c r="V409" s="15">
        <v>4</v>
      </c>
      <c r="W409" s="15">
        <v>1</v>
      </c>
      <c r="X409" s="15">
        <v>0.1792</v>
      </c>
      <c r="Y409" s="22"/>
      <c r="Z409" s="22"/>
      <c r="AA409" s="22"/>
      <c r="AB409" s="22"/>
      <c r="AC409" s="15" t="s">
        <v>3514</v>
      </c>
      <c r="AD409" s="15" t="s">
        <v>3515</v>
      </c>
      <c r="AE409" s="15" t="s">
        <v>417</v>
      </c>
      <c r="AF409" s="15" t="s">
        <v>417</v>
      </c>
      <c r="AG409" s="15" t="s">
        <v>93</v>
      </c>
      <c r="AH409" s="15" t="s">
        <v>418</v>
      </c>
      <c r="AI409" s="15" t="s">
        <v>419</v>
      </c>
      <c r="AJ409" s="15" t="s">
        <v>420</v>
      </c>
      <c r="AK409" s="15" t="s">
        <v>421</v>
      </c>
      <c r="AP409" s="76" t="s">
        <v>136</v>
      </c>
    </row>
    <row r="410" spans="1:42" s="15" customFormat="1" ht="13.5" customHeight="1">
      <c r="A410" s="15">
        <f t="shared" si="6"/>
        <v>407</v>
      </c>
      <c r="B410" s="27" t="s">
        <v>3516</v>
      </c>
      <c r="C410" s="27"/>
      <c r="D410" s="27"/>
      <c r="E410" s="29" t="s">
        <v>211</v>
      </c>
      <c r="F410" t="s">
        <v>3517</v>
      </c>
      <c r="G410" s="29" t="s">
        <v>138</v>
      </c>
      <c r="H410" s="29" t="s">
        <v>3518</v>
      </c>
      <c r="I410" s="44"/>
      <c r="J410" s="29"/>
      <c r="K410" s="122"/>
      <c r="L410" s="28" t="s">
        <v>191</v>
      </c>
      <c r="M410" s="27" t="s">
        <v>3519</v>
      </c>
      <c r="N410" s="27" t="s">
        <v>3520</v>
      </c>
      <c r="O410" s="27" t="s">
        <v>397</v>
      </c>
      <c r="P410" s="27" t="s">
        <v>3521</v>
      </c>
      <c r="Q410" t="s">
        <v>32195</v>
      </c>
      <c r="R410" s="45" t="s">
        <v>414</v>
      </c>
      <c r="S410" s="29" t="s">
        <v>152</v>
      </c>
      <c r="T410" s="15" t="s">
        <v>3522</v>
      </c>
      <c r="U410" s="21">
        <v>644018</v>
      </c>
      <c r="V410" s="15">
        <v>4</v>
      </c>
      <c r="W410" s="15">
        <v>1</v>
      </c>
      <c r="X410" s="15">
        <v>0.17910000000000001</v>
      </c>
      <c r="Y410" s="22"/>
      <c r="Z410" s="22"/>
      <c r="AA410" s="22"/>
      <c r="AB410" s="22"/>
      <c r="AC410" s="15" t="s">
        <v>3523</v>
      </c>
      <c r="AD410" s="15" t="s">
        <v>417</v>
      </c>
      <c r="AE410" s="15" t="s">
        <v>417</v>
      </c>
      <c r="AF410" s="15" t="s">
        <v>417</v>
      </c>
      <c r="AG410" s="15" t="s">
        <v>93</v>
      </c>
      <c r="AH410" s="15" t="s">
        <v>418</v>
      </c>
      <c r="AI410" s="15" t="s">
        <v>419</v>
      </c>
      <c r="AJ410" s="15" t="s">
        <v>420</v>
      </c>
      <c r="AK410" s="15" t="s">
        <v>421</v>
      </c>
      <c r="AP410" s="76" t="s">
        <v>136</v>
      </c>
    </row>
    <row r="411" spans="1:42" s="15" customFormat="1" ht="13.5" customHeight="1">
      <c r="A411" s="15">
        <f t="shared" si="6"/>
        <v>408</v>
      </c>
      <c r="B411" s="27" t="s">
        <v>3524</v>
      </c>
      <c r="C411" s="27"/>
      <c r="D411" s="27"/>
      <c r="E411" s="29" t="s">
        <v>211</v>
      </c>
      <c r="F411" t="s">
        <v>3525</v>
      </c>
      <c r="G411" s="29" t="s">
        <v>138</v>
      </c>
      <c r="H411" s="29" t="s">
        <v>3526</v>
      </c>
      <c r="I411" s="44"/>
      <c r="J411" s="29"/>
      <c r="K411" s="122"/>
      <c r="L411" s="28" t="s">
        <v>191</v>
      </c>
      <c r="M411" s="27" t="s">
        <v>3527</v>
      </c>
      <c r="N411" s="27" t="s">
        <v>3528</v>
      </c>
      <c r="O411" s="27" t="s">
        <v>397</v>
      </c>
      <c r="P411" s="27" t="s">
        <v>3529</v>
      </c>
      <c r="Q411" t="s">
        <v>32195</v>
      </c>
      <c r="R411" s="45" t="s">
        <v>414</v>
      </c>
      <c r="S411" s="29" t="s">
        <v>152</v>
      </c>
      <c r="T411" s="15" t="s">
        <v>833</v>
      </c>
      <c r="U411" s="21">
        <v>3940165</v>
      </c>
      <c r="V411" s="15">
        <v>1</v>
      </c>
      <c r="W411" s="15">
        <v>2</v>
      </c>
      <c r="X411" s="15">
        <v>0.17910000000000001</v>
      </c>
      <c r="Y411" s="22"/>
      <c r="Z411" s="22"/>
      <c r="AA411" s="22"/>
      <c r="AB411" s="22"/>
      <c r="AC411" s="15" t="s">
        <v>3530</v>
      </c>
      <c r="AD411" s="15" t="s">
        <v>417</v>
      </c>
      <c r="AE411" s="15" t="s">
        <v>417</v>
      </c>
      <c r="AF411" s="15" t="s">
        <v>417</v>
      </c>
      <c r="AG411" s="15" t="s">
        <v>93</v>
      </c>
      <c r="AH411" s="15" t="s">
        <v>418</v>
      </c>
      <c r="AI411" s="15" t="s">
        <v>419</v>
      </c>
      <c r="AJ411" s="15" t="s">
        <v>420</v>
      </c>
      <c r="AK411" s="15" t="s">
        <v>421</v>
      </c>
      <c r="AP411" s="76" t="s">
        <v>136</v>
      </c>
    </row>
    <row r="412" spans="1:42" s="15" customFormat="1" ht="13.5" customHeight="1">
      <c r="A412" s="15">
        <f t="shared" si="6"/>
        <v>409</v>
      </c>
      <c r="B412" s="27" t="s">
        <v>3531</v>
      </c>
      <c r="C412" s="27"/>
      <c r="D412" s="27"/>
      <c r="E412" s="29" t="s">
        <v>211</v>
      </c>
      <c r="F412" s="29" t="s">
        <v>3532</v>
      </c>
      <c r="G412" s="29" t="s">
        <v>138</v>
      </c>
      <c r="H412" s="29" t="s">
        <v>3533</v>
      </c>
      <c r="I412" s="44">
        <v>692519616</v>
      </c>
      <c r="J412" s="29"/>
      <c r="K412" s="122"/>
      <c r="L412" s="28" t="s">
        <v>191</v>
      </c>
      <c r="M412" s="27" t="s">
        <v>3534</v>
      </c>
      <c r="N412" s="27" t="s">
        <v>3535</v>
      </c>
      <c r="O412" s="27" t="s">
        <v>397</v>
      </c>
      <c r="P412" s="27" t="s">
        <v>3536</v>
      </c>
      <c r="Q412" t="s">
        <v>32195</v>
      </c>
      <c r="R412" s="45" t="s">
        <v>414</v>
      </c>
      <c r="S412" s="29" t="s">
        <v>152</v>
      </c>
      <c r="T412" s="15" t="s">
        <v>1856</v>
      </c>
      <c r="U412" s="21">
        <v>3720076</v>
      </c>
      <c r="V412" s="15">
        <v>1</v>
      </c>
      <c r="W412" s="15">
        <v>1</v>
      </c>
      <c r="X412" s="15">
        <v>0.17910000000000001</v>
      </c>
      <c r="Y412" s="22"/>
      <c r="Z412" s="22"/>
      <c r="AA412" s="22"/>
      <c r="AB412" s="22"/>
      <c r="AC412" s="15" t="s">
        <v>3537</v>
      </c>
      <c r="AD412" s="15" t="s">
        <v>3538</v>
      </c>
      <c r="AE412" s="15" t="s">
        <v>417</v>
      </c>
      <c r="AF412" s="15" t="s">
        <v>417</v>
      </c>
      <c r="AG412" s="15" t="s">
        <v>93</v>
      </c>
      <c r="AH412" s="15" t="s">
        <v>418</v>
      </c>
      <c r="AI412" s="15" t="s">
        <v>419</v>
      </c>
      <c r="AJ412" s="15" t="s">
        <v>420</v>
      </c>
      <c r="AK412" s="15" t="s">
        <v>421</v>
      </c>
      <c r="AP412" s="76" t="s">
        <v>136</v>
      </c>
    </row>
    <row r="413" spans="1:42" s="15" customFormat="1" ht="27" customHeight="1">
      <c r="A413" s="15">
        <f t="shared" si="6"/>
        <v>410</v>
      </c>
      <c r="B413" s="27" t="s">
        <v>3539</v>
      </c>
      <c r="C413" s="27"/>
      <c r="D413" s="27"/>
      <c r="E413" s="29" t="s">
        <v>202</v>
      </c>
      <c r="F413" s="130" t="s">
        <v>32345</v>
      </c>
      <c r="G413" s="29" t="s">
        <v>138</v>
      </c>
      <c r="H413" s="29" t="s">
        <v>3540</v>
      </c>
      <c r="I413" s="44">
        <v>916422226</v>
      </c>
      <c r="J413" s="29"/>
      <c r="K413" s="122"/>
      <c r="L413" s="28" t="s">
        <v>191</v>
      </c>
      <c r="M413" s="27" t="s">
        <v>3541</v>
      </c>
      <c r="N413" s="27" t="s">
        <v>3542</v>
      </c>
      <c r="O413" s="27" t="s">
        <v>397</v>
      </c>
      <c r="P413" s="27" t="s">
        <v>3543</v>
      </c>
      <c r="Q413" t="s">
        <v>32195</v>
      </c>
      <c r="R413" s="45" t="s">
        <v>414</v>
      </c>
      <c r="S413" s="29" t="s">
        <v>152</v>
      </c>
      <c r="T413" s="15" t="s">
        <v>3544</v>
      </c>
      <c r="U413" s="21">
        <v>3082573</v>
      </c>
      <c r="V413" s="15">
        <v>1</v>
      </c>
      <c r="W413" s="15">
        <v>1</v>
      </c>
      <c r="X413" s="15">
        <v>0.17910000000000001</v>
      </c>
      <c r="Y413" s="22"/>
      <c r="Z413" s="22"/>
      <c r="AA413" s="22"/>
      <c r="AB413" s="22"/>
      <c r="AC413" s="15" t="s">
        <v>417</v>
      </c>
      <c r="AD413" s="15" t="s">
        <v>417</v>
      </c>
      <c r="AE413" s="15" t="s">
        <v>417</v>
      </c>
      <c r="AF413" s="15" t="s">
        <v>417</v>
      </c>
      <c r="AG413" s="15" t="s">
        <v>93</v>
      </c>
      <c r="AH413" s="15" t="s">
        <v>418</v>
      </c>
      <c r="AI413" s="15" t="s">
        <v>419</v>
      </c>
      <c r="AJ413" s="15" t="s">
        <v>420</v>
      </c>
      <c r="AK413" s="15" t="s">
        <v>421</v>
      </c>
      <c r="AP413" s="76" t="s">
        <v>136</v>
      </c>
    </row>
    <row r="414" spans="1:42" s="15" customFormat="1" ht="13.5" customHeight="1">
      <c r="A414" s="15">
        <f t="shared" si="6"/>
        <v>411</v>
      </c>
      <c r="B414" s="27" t="s">
        <v>3545</v>
      </c>
      <c r="C414" s="27"/>
      <c r="D414" s="27"/>
      <c r="E414" s="29" t="s">
        <v>211</v>
      </c>
      <c r="F414" s="130" t="s">
        <v>3546</v>
      </c>
      <c r="G414" s="29" t="s">
        <v>138</v>
      </c>
      <c r="H414" s="29" t="s">
        <v>3547</v>
      </c>
      <c r="I414" s="44"/>
      <c r="J414" s="29"/>
      <c r="K414" s="122"/>
      <c r="L414" s="28" t="s">
        <v>191</v>
      </c>
      <c r="M414" s="27" t="s">
        <v>3548</v>
      </c>
      <c r="N414" s="27" t="s">
        <v>3542</v>
      </c>
      <c r="O414" s="27" t="s">
        <v>397</v>
      </c>
      <c r="P414" s="27" t="s">
        <v>3549</v>
      </c>
      <c r="Q414" t="s">
        <v>32195</v>
      </c>
      <c r="R414" s="45" t="s">
        <v>414</v>
      </c>
      <c r="S414" s="29" t="s">
        <v>152</v>
      </c>
      <c r="T414" s="15" t="s">
        <v>833</v>
      </c>
      <c r="U414" s="21">
        <v>304007</v>
      </c>
      <c r="V414" s="15">
        <v>3</v>
      </c>
      <c r="W414" s="15">
        <v>1</v>
      </c>
      <c r="X414" s="15">
        <v>0.17910000000000001</v>
      </c>
      <c r="Y414" s="22"/>
      <c r="Z414" s="22"/>
      <c r="AA414" s="22"/>
      <c r="AB414" s="22"/>
      <c r="AC414" s="15" t="s">
        <v>417</v>
      </c>
      <c r="AD414" s="15" t="s">
        <v>417</v>
      </c>
      <c r="AE414" s="15" t="s">
        <v>417</v>
      </c>
      <c r="AF414" s="15" t="s">
        <v>417</v>
      </c>
      <c r="AG414" s="15" t="s">
        <v>93</v>
      </c>
      <c r="AH414" s="15" t="s">
        <v>418</v>
      </c>
      <c r="AI414" s="15" t="s">
        <v>419</v>
      </c>
      <c r="AJ414" s="15" t="s">
        <v>420</v>
      </c>
      <c r="AK414" s="15" t="s">
        <v>421</v>
      </c>
      <c r="AP414" s="76" t="s">
        <v>136</v>
      </c>
    </row>
    <row r="415" spans="1:42" s="15" customFormat="1" ht="13.5" customHeight="1">
      <c r="A415" s="15">
        <f t="shared" si="6"/>
        <v>412</v>
      </c>
      <c r="B415" s="27" t="s">
        <v>3550</v>
      </c>
      <c r="C415" s="27"/>
      <c r="D415" s="27"/>
      <c r="E415" s="29" t="s">
        <v>211</v>
      </c>
      <c r="F415" t="s">
        <v>3551</v>
      </c>
      <c r="G415" s="29" t="s">
        <v>138</v>
      </c>
      <c r="H415" s="29" t="s">
        <v>3552</v>
      </c>
      <c r="I415" s="44">
        <v>914844660</v>
      </c>
      <c r="J415" s="29"/>
      <c r="K415" s="122"/>
      <c r="L415" s="28" t="s">
        <v>191</v>
      </c>
      <c r="M415" s="27" t="s">
        <v>3553</v>
      </c>
      <c r="N415" s="27" t="s">
        <v>3542</v>
      </c>
      <c r="O415" s="27" t="s">
        <v>397</v>
      </c>
      <c r="P415" s="27" t="s">
        <v>3554</v>
      </c>
      <c r="Q415" t="s">
        <v>32195</v>
      </c>
      <c r="R415" s="45" t="s">
        <v>430</v>
      </c>
      <c r="S415" s="29" t="s">
        <v>152</v>
      </c>
      <c r="T415" s="15" t="s">
        <v>2881</v>
      </c>
      <c r="U415" s="21">
        <v>473064</v>
      </c>
      <c r="V415" s="15">
        <v>5</v>
      </c>
      <c r="W415" s="15">
        <v>2</v>
      </c>
      <c r="X415" s="15">
        <v>0.17910000000000001</v>
      </c>
      <c r="Y415" s="22">
        <v>645046525</v>
      </c>
      <c r="Z415" s="22">
        <v>617745962</v>
      </c>
      <c r="AA415" s="22">
        <v>747869133</v>
      </c>
      <c r="AB415" s="22">
        <v>747857153</v>
      </c>
      <c r="AC415" s="15" t="s">
        <v>3555</v>
      </c>
      <c r="AD415" s="15" t="s">
        <v>417</v>
      </c>
      <c r="AE415" s="15" t="s">
        <v>417</v>
      </c>
      <c r="AF415" s="15" t="s">
        <v>417</v>
      </c>
      <c r="AG415" s="15" t="s">
        <v>93</v>
      </c>
      <c r="AH415" s="15" t="s">
        <v>418</v>
      </c>
      <c r="AI415" s="15" t="s">
        <v>419</v>
      </c>
      <c r="AJ415" s="15" t="s">
        <v>420</v>
      </c>
      <c r="AK415" s="15" t="s">
        <v>421</v>
      </c>
      <c r="AP415" s="76" t="s">
        <v>136</v>
      </c>
    </row>
    <row r="416" spans="1:42" s="15" customFormat="1" ht="13.5" customHeight="1">
      <c r="A416" s="15">
        <f t="shared" si="6"/>
        <v>413</v>
      </c>
      <c r="B416" s="27" t="s">
        <v>3556</v>
      </c>
      <c r="C416" s="27"/>
      <c r="D416" s="27"/>
      <c r="E416" s="29" t="s">
        <v>211</v>
      </c>
      <c r="F416" t="s">
        <v>32412</v>
      </c>
      <c r="G416" s="29" t="s">
        <v>138</v>
      </c>
      <c r="H416" s="29" t="s">
        <v>3557</v>
      </c>
      <c r="I416" s="44">
        <v>916573202</v>
      </c>
      <c r="J416" s="29"/>
      <c r="K416" s="122"/>
      <c r="L416" s="28" t="s">
        <v>141</v>
      </c>
      <c r="M416" s="27" t="s">
        <v>3558</v>
      </c>
      <c r="N416" s="27" t="s">
        <v>3559</v>
      </c>
      <c r="O416" s="27" t="s">
        <v>397</v>
      </c>
      <c r="P416" s="27" t="s">
        <v>3560</v>
      </c>
      <c r="Q416" t="s">
        <v>32195</v>
      </c>
      <c r="R416" s="45" t="s">
        <v>414</v>
      </c>
      <c r="S416" s="29" t="s">
        <v>564</v>
      </c>
      <c r="T416" s="15" t="s">
        <v>3561</v>
      </c>
      <c r="U416" s="21">
        <v>987275</v>
      </c>
      <c r="V416" s="15">
        <v>1</v>
      </c>
      <c r="W416" s="15">
        <v>3</v>
      </c>
      <c r="X416" s="15">
        <v>0.17879999999999999</v>
      </c>
      <c r="Y416" s="22">
        <v>635470153</v>
      </c>
      <c r="Z416" s="22">
        <v>695599830</v>
      </c>
      <c r="AA416" s="22"/>
      <c r="AB416" s="22"/>
      <c r="AC416" s="15" t="s">
        <v>417</v>
      </c>
      <c r="AD416" s="15" t="s">
        <v>417</v>
      </c>
      <c r="AE416" s="15" t="s">
        <v>417</v>
      </c>
      <c r="AF416" s="15" t="s">
        <v>417</v>
      </c>
      <c r="AG416" s="15" t="s">
        <v>93</v>
      </c>
      <c r="AH416" s="15" t="s">
        <v>418</v>
      </c>
      <c r="AI416" s="15" t="s">
        <v>419</v>
      </c>
      <c r="AJ416" s="15" t="s">
        <v>420</v>
      </c>
      <c r="AK416" s="15" t="s">
        <v>421</v>
      </c>
      <c r="AP416" s="76" t="s">
        <v>136</v>
      </c>
    </row>
    <row r="417" spans="1:42" s="15" customFormat="1" ht="13.5" customHeight="1">
      <c r="A417" s="15">
        <f t="shared" si="6"/>
        <v>414</v>
      </c>
      <c r="B417" s="27" t="s">
        <v>3562</v>
      </c>
      <c r="C417" s="27"/>
      <c r="D417" s="27"/>
      <c r="E417" s="29" t="s">
        <v>211</v>
      </c>
      <c r="F417" t="s">
        <v>3563</v>
      </c>
      <c r="G417" s="29" t="s">
        <v>138</v>
      </c>
      <c r="H417" s="29" t="s">
        <v>3564</v>
      </c>
      <c r="I417" s="44"/>
      <c r="J417" s="29"/>
      <c r="K417" s="122"/>
      <c r="L417" s="28" t="s">
        <v>191</v>
      </c>
      <c r="M417" s="27" t="s">
        <v>3565</v>
      </c>
      <c r="N417" s="27" t="s">
        <v>3566</v>
      </c>
      <c r="O417" s="27" t="s">
        <v>397</v>
      </c>
      <c r="P417" s="27" t="s">
        <v>3567</v>
      </c>
      <c r="Q417" t="s">
        <v>32195</v>
      </c>
      <c r="R417" s="45" t="s">
        <v>414</v>
      </c>
      <c r="S417" s="29" t="s">
        <v>1328</v>
      </c>
      <c r="T417" s="15" t="s">
        <v>3568</v>
      </c>
      <c r="U417" s="21">
        <v>4071059</v>
      </c>
      <c r="V417" s="15">
        <v>11</v>
      </c>
      <c r="W417" s="15">
        <v>2</v>
      </c>
      <c r="X417" s="15">
        <v>0.17879999999999999</v>
      </c>
      <c r="Y417" s="22"/>
      <c r="Z417" s="22"/>
      <c r="AA417" s="22"/>
      <c r="AB417" s="22"/>
      <c r="AC417" s="15" t="s">
        <v>417</v>
      </c>
      <c r="AD417" s="15" t="s">
        <v>417</v>
      </c>
      <c r="AE417" s="15" t="s">
        <v>417</v>
      </c>
      <c r="AF417" s="15" t="s">
        <v>417</v>
      </c>
      <c r="AG417" s="15" t="s">
        <v>93</v>
      </c>
      <c r="AH417" s="15" t="s">
        <v>418</v>
      </c>
      <c r="AI417" s="15" t="s">
        <v>419</v>
      </c>
      <c r="AJ417" s="15" t="s">
        <v>420</v>
      </c>
      <c r="AK417" s="15" t="s">
        <v>421</v>
      </c>
      <c r="AP417" s="76" t="s">
        <v>136</v>
      </c>
    </row>
    <row r="418" spans="1:42" s="15" customFormat="1" ht="13.5" customHeight="1">
      <c r="A418" s="15">
        <f t="shared" si="6"/>
        <v>415</v>
      </c>
      <c r="B418" s="27" t="s">
        <v>3569</v>
      </c>
      <c r="C418" s="27"/>
      <c r="D418" s="27"/>
      <c r="E418" s="29" t="s">
        <v>211</v>
      </c>
      <c r="F418" s="83" t="s">
        <v>3570</v>
      </c>
      <c r="G418" s="29" t="s">
        <v>138</v>
      </c>
      <c r="H418" s="29" t="s">
        <v>3571</v>
      </c>
      <c r="I418" s="44"/>
      <c r="J418" s="31"/>
      <c r="K418" s="141"/>
      <c r="L418" s="27" t="s">
        <v>163</v>
      </c>
      <c r="M418" s="27" t="s">
        <v>3572</v>
      </c>
      <c r="N418" s="27" t="s">
        <v>3573</v>
      </c>
      <c r="O418" s="27" t="s">
        <v>397</v>
      </c>
      <c r="P418" s="27" t="s">
        <v>3574</v>
      </c>
      <c r="Q418" t="s">
        <v>32195</v>
      </c>
      <c r="R418" s="45" t="s">
        <v>414</v>
      </c>
      <c r="S418" s="29" t="s">
        <v>152</v>
      </c>
      <c r="T418" s="15" t="s">
        <v>1205</v>
      </c>
      <c r="U418" s="21">
        <v>1101271</v>
      </c>
      <c r="V418" s="15">
        <v>7</v>
      </c>
      <c r="W418" s="15">
        <v>2</v>
      </c>
      <c r="X418" s="15">
        <v>0.17860000000000001</v>
      </c>
      <c r="Y418" s="22"/>
      <c r="Z418" s="22"/>
      <c r="AA418" s="22"/>
      <c r="AB418" s="22"/>
      <c r="AC418" s="15" t="s">
        <v>417</v>
      </c>
      <c r="AD418" s="15" t="s">
        <v>417</v>
      </c>
      <c r="AE418" s="15" t="s">
        <v>417</v>
      </c>
      <c r="AF418" s="15" t="s">
        <v>417</v>
      </c>
      <c r="AG418" s="15" t="s">
        <v>93</v>
      </c>
      <c r="AH418" s="15" t="s">
        <v>418</v>
      </c>
      <c r="AI418" s="15" t="s">
        <v>419</v>
      </c>
      <c r="AJ418" s="15" t="s">
        <v>420</v>
      </c>
      <c r="AK418" s="15" t="s">
        <v>421</v>
      </c>
      <c r="AP418" s="76" t="s">
        <v>136</v>
      </c>
    </row>
    <row r="419" spans="1:42" s="15" customFormat="1" ht="27" customHeight="1">
      <c r="A419" s="15">
        <f t="shared" si="6"/>
        <v>416</v>
      </c>
      <c r="B419" s="27" t="s">
        <v>3575</v>
      </c>
      <c r="C419" s="27"/>
      <c r="D419" s="27"/>
      <c r="E419" s="29" t="s">
        <v>211</v>
      </c>
      <c r="F419" t="s">
        <v>3576</v>
      </c>
      <c r="G419" s="29" t="s">
        <v>138</v>
      </c>
      <c r="H419" s="29" t="s">
        <v>3577</v>
      </c>
      <c r="I419" s="44"/>
      <c r="J419" s="29"/>
      <c r="K419" s="122"/>
      <c r="L419" s="28" t="s">
        <v>141</v>
      </c>
      <c r="M419" s="27" t="s">
        <v>3578</v>
      </c>
      <c r="N419" s="27" t="s">
        <v>3579</v>
      </c>
      <c r="O419" s="27" t="s">
        <v>397</v>
      </c>
      <c r="P419" s="27" t="s">
        <v>3580</v>
      </c>
      <c r="Q419" t="s">
        <v>32195</v>
      </c>
      <c r="R419" s="45" t="s">
        <v>414</v>
      </c>
      <c r="S419" s="29" t="s">
        <v>1118</v>
      </c>
      <c r="T419" s="15" t="s">
        <v>3581</v>
      </c>
      <c r="U419" s="21">
        <v>931575</v>
      </c>
      <c r="V419" s="15">
        <v>7</v>
      </c>
      <c r="W419" s="15">
        <v>1</v>
      </c>
      <c r="X419" s="15">
        <v>0.1782</v>
      </c>
      <c r="Y419" s="22"/>
      <c r="Z419" s="22"/>
      <c r="AA419" s="22"/>
      <c r="AB419" s="22"/>
      <c r="AC419" s="15" t="s">
        <v>417</v>
      </c>
      <c r="AD419" s="15" t="s">
        <v>417</v>
      </c>
      <c r="AE419" s="15" t="s">
        <v>417</v>
      </c>
      <c r="AF419" s="15" t="s">
        <v>417</v>
      </c>
      <c r="AG419" s="15" t="s">
        <v>93</v>
      </c>
      <c r="AH419" s="15" t="s">
        <v>418</v>
      </c>
      <c r="AI419" s="15" t="s">
        <v>419</v>
      </c>
      <c r="AJ419" s="15" t="s">
        <v>420</v>
      </c>
      <c r="AK419" s="15" t="s">
        <v>421</v>
      </c>
      <c r="AP419" s="76" t="s">
        <v>136</v>
      </c>
    </row>
    <row r="420" spans="1:42" s="15" customFormat="1" ht="13.5" customHeight="1">
      <c r="A420" s="15">
        <f t="shared" si="6"/>
        <v>417</v>
      </c>
      <c r="B420" s="27" t="s">
        <v>3582</v>
      </c>
      <c r="C420" s="27"/>
      <c r="D420" s="27"/>
      <c r="E420" s="29" t="s">
        <v>211</v>
      </c>
      <c r="F420" s="83" t="s">
        <v>3583</v>
      </c>
      <c r="G420" s="29" t="s">
        <v>138</v>
      </c>
      <c r="H420" s="29" t="s">
        <v>3584</v>
      </c>
      <c r="I420" s="44"/>
      <c r="J420" s="29"/>
      <c r="K420" s="122"/>
      <c r="L420" s="28" t="s">
        <v>191</v>
      </c>
      <c r="M420" s="27" t="s">
        <v>3585</v>
      </c>
      <c r="N420" s="27" t="s">
        <v>3586</v>
      </c>
      <c r="O420" s="27" t="s">
        <v>397</v>
      </c>
      <c r="P420" s="27" t="s">
        <v>3587</v>
      </c>
      <c r="Q420" t="s">
        <v>32195</v>
      </c>
      <c r="R420" s="45" t="s">
        <v>414</v>
      </c>
      <c r="S420" s="29" t="s">
        <v>152</v>
      </c>
      <c r="T420" s="15" t="s">
        <v>3588</v>
      </c>
      <c r="U420" s="21">
        <v>313607</v>
      </c>
      <c r="V420" s="15">
        <v>3</v>
      </c>
      <c r="W420" s="15">
        <v>1</v>
      </c>
      <c r="X420" s="15">
        <v>0.1779</v>
      </c>
      <c r="Y420" s="22"/>
      <c r="Z420" s="22"/>
      <c r="AA420" s="22"/>
      <c r="AB420" s="22"/>
      <c r="AC420" s="15" t="s">
        <v>3589</v>
      </c>
      <c r="AD420" s="15" t="s">
        <v>417</v>
      </c>
      <c r="AE420" s="15" t="s">
        <v>417</v>
      </c>
      <c r="AF420" s="15" t="s">
        <v>417</v>
      </c>
      <c r="AG420" s="15" t="s">
        <v>93</v>
      </c>
      <c r="AH420" s="15" t="s">
        <v>418</v>
      </c>
      <c r="AI420" s="15" t="s">
        <v>419</v>
      </c>
      <c r="AJ420" s="15" t="s">
        <v>420</v>
      </c>
      <c r="AK420" s="15" t="s">
        <v>421</v>
      </c>
      <c r="AP420" s="76" t="s">
        <v>136</v>
      </c>
    </row>
    <row r="421" spans="1:42" s="15" customFormat="1" ht="13.5" customHeight="1">
      <c r="A421" s="15">
        <f t="shared" si="6"/>
        <v>418</v>
      </c>
      <c r="B421" s="27" t="s">
        <v>3590</v>
      </c>
      <c r="C421" s="27"/>
      <c r="D421" s="27"/>
      <c r="E421" s="29" t="s">
        <v>211</v>
      </c>
      <c r="F421" s="83" t="s">
        <v>3591</v>
      </c>
      <c r="G421" s="29" t="s">
        <v>138</v>
      </c>
      <c r="H421" s="29" t="s">
        <v>3592</v>
      </c>
      <c r="I421" s="44"/>
      <c r="J421" s="31"/>
      <c r="K421" s="141"/>
      <c r="L421" s="27" t="s">
        <v>163</v>
      </c>
      <c r="M421" s="27" t="s">
        <v>3593</v>
      </c>
      <c r="N421" s="27" t="s">
        <v>3594</v>
      </c>
      <c r="O421" s="27" t="s">
        <v>397</v>
      </c>
      <c r="P421" s="27" t="s">
        <v>3595</v>
      </c>
      <c r="Q421" t="s">
        <v>32195</v>
      </c>
      <c r="R421" s="45" t="s">
        <v>414</v>
      </c>
      <c r="S421" s="29" t="s">
        <v>431</v>
      </c>
      <c r="T421" s="15" t="s">
        <v>2374</v>
      </c>
      <c r="U421" s="21">
        <v>991771</v>
      </c>
      <c r="V421" s="15">
        <v>1</v>
      </c>
      <c r="W421" s="15">
        <v>1</v>
      </c>
      <c r="X421" s="15">
        <v>0.17760000000000001</v>
      </c>
      <c r="Y421" s="22"/>
      <c r="Z421" s="22"/>
      <c r="AA421" s="22"/>
      <c r="AB421" s="22"/>
      <c r="AC421" s="15" t="s">
        <v>417</v>
      </c>
      <c r="AD421" s="15" t="s">
        <v>417</v>
      </c>
      <c r="AE421" s="15" t="s">
        <v>417</v>
      </c>
      <c r="AF421" s="15" t="s">
        <v>417</v>
      </c>
      <c r="AG421" s="15" t="s">
        <v>93</v>
      </c>
      <c r="AH421" s="15" t="s">
        <v>418</v>
      </c>
      <c r="AI421" s="15" t="s">
        <v>419</v>
      </c>
      <c r="AJ421" s="15" t="s">
        <v>420</v>
      </c>
      <c r="AK421" s="15" t="s">
        <v>421</v>
      </c>
      <c r="AP421" s="76" t="s">
        <v>136</v>
      </c>
    </row>
    <row r="422" spans="1:42" s="15" customFormat="1" ht="27" customHeight="1">
      <c r="A422" s="15">
        <f t="shared" si="6"/>
        <v>419</v>
      </c>
      <c r="B422" s="27" t="s">
        <v>3596</v>
      </c>
      <c r="C422" s="27"/>
      <c r="D422" s="27"/>
      <c r="E422" s="29" t="s">
        <v>211</v>
      </c>
      <c r="F422" s="83" t="s">
        <v>3597</v>
      </c>
      <c r="G422" s="29" t="s">
        <v>138</v>
      </c>
      <c r="H422" s="29" t="s">
        <v>3598</v>
      </c>
      <c r="I422" s="44"/>
      <c r="J422" s="31"/>
      <c r="K422" s="141"/>
      <c r="L422" s="27" t="s">
        <v>163</v>
      </c>
      <c r="M422" s="27" t="s">
        <v>3599</v>
      </c>
      <c r="N422" s="27" t="s">
        <v>3600</v>
      </c>
      <c r="O422" s="27" t="s">
        <v>397</v>
      </c>
      <c r="P422" s="27" t="s">
        <v>3601</v>
      </c>
      <c r="Q422" t="s">
        <v>32195</v>
      </c>
      <c r="R422" s="45" t="s">
        <v>414</v>
      </c>
      <c r="S422" s="29" t="s">
        <v>152</v>
      </c>
      <c r="T422" s="15" t="s">
        <v>3056</v>
      </c>
      <c r="U422" s="21">
        <v>1092757</v>
      </c>
      <c r="V422" s="15">
        <v>7</v>
      </c>
      <c r="W422" s="15">
        <v>1</v>
      </c>
      <c r="X422" s="15">
        <v>0.1767</v>
      </c>
      <c r="Y422" s="22"/>
      <c r="Z422" s="22"/>
      <c r="AA422" s="22"/>
      <c r="AB422" s="22"/>
      <c r="AC422" s="15" t="s">
        <v>417</v>
      </c>
      <c r="AD422" s="15" t="s">
        <v>417</v>
      </c>
      <c r="AE422" s="15" t="s">
        <v>417</v>
      </c>
      <c r="AF422" s="15" t="s">
        <v>417</v>
      </c>
      <c r="AG422" s="15" t="s">
        <v>93</v>
      </c>
      <c r="AH422" s="15" t="s">
        <v>418</v>
      </c>
      <c r="AI422" s="15" t="s">
        <v>419</v>
      </c>
      <c r="AJ422" s="15" t="s">
        <v>420</v>
      </c>
      <c r="AK422" s="15" t="s">
        <v>421</v>
      </c>
      <c r="AP422" s="76" t="s">
        <v>136</v>
      </c>
    </row>
    <row r="423" spans="1:42" s="15" customFormat="1" ht="13.5" customHeight="1">
      <c r="A423" s="15">
        <f t="shared" si="6"/>
        <v>420</v>
      </c>
      <c r="B423" s="27" t="s">
        <v>3602</v>
      </c>
      <c r="C423" s="27"/>
      <c r="D423" s="27"/>
      <c r="E423" s="29" t="s">
        <v>204</v>
      </c>
      <c r="F423" s="275" t="s">
        <v>32063</v>
      </c>
      <c r="G423" s="29" t="s">
        <v>138</v>
      </c>
      <c r="H423" s="29" t="s">
        <v>3603</v>
      </c>
      <c r="I423" s="44">
        <v>961309378</v>
      </c>
      <c r="J423" s="29"/>
      <c r="K423" s="122"/>
      <c r="L423" s="28" t="s">
        <v>191</v>
      </c>
      <c r="M423" s="27" t="s">
        <v>3604</v>
      </c>
      <c r="N423" s="27" t="s">
        <v>3605</v>
      </c>
      <c r="O423" s="27" t="s">
        <v>397</v>
      </c>
      <c r="P423" s="27" t="s">
        <v>3606</v>
      </c>
      <c r="Q423" t="s">
        <v>32194</v>
      </c>
      <c r="R423" s="45" t="s">
        <v>430</v>
      </c>
      <c r="S423" s="29" t="s">
        <v>1382</v>
      </c>
      <c r="T423" s="15" t="s">
        <v>3607</v>
      </c>
      <c r="U423" s="21">
        <v>1078519</v>
      </c>
      <c r="V423" s="15">
        <v>13</v>
      </c>
      <c r="W423" s="15">
        <v>2</v>
      </c>
      <c r="X423" s="15">
        <v>0.1767</v>
      </c>
      <c r="Y423" s="22">
        <v>961309360</v>
      </c>
      <c r="Z423" s="22"/>
      <c r="AA423" s="22"/>
      <c r="AB423" s="22"/>
      <c r="AC423" s="15" t="s">
        <v>417</v>
      </c>
      <c r="AD423" s="15" t="s">
        <v>417</v>
      </c>
      <c r="AE423" s="15" t="s">
        <v>417</v>
      </c>
      <c r="AF423" s="15" t="s">
        <v>417</v>
      </c>
      <c r="AG423" s="15" t="s">
        <v>93</v>
      </c>
      <c r="AH423" s="15" t="s">
        <v>418</v>
      </c>
      <c r="AI423" s="15" t="s">
        <v>419</v>
      </c>
      <c r="AJ423" s="15" t="s">
        <v>420</v>
      </c>
      <c r="AK423" s="15" t="s">
        <v>421</v>
      </c>
      <c r="AP423" s="76" t="s">
        <v>136</v>
      </c>
    </row>
    <row r="424" spans="1:42" s="15" customFormat="1" ht="13.5" customHeight="1">
      <c r="A424" s="15">
        <f t="shared" si="6"/>
        <v>421</v>
      </c>
      <c r="B424" s="27" t="s">
        <v>3608</v>
      </c>
      <c r="C424" s="27"/>
      <c r="D424" s="27"/>
      <c r="E424" s="29" t="s">
        <v>211</v>
      </c>
      <c r="F424" t="s">
        <v>3609</v>
      </c>
      <c r="G424" s="29" t="s">
        <v>138</v>
      </c>
      <c r="H424" s="29" t="s">
        <v>3610</v>
      </c>
      <c r="I424" s="44">
        <v>928291569</v>
      </c>
      <c r="J424" s="29" t="s">
        <v>3611</v>
      </c>
      <c r="K424" s="122"/>
      <c r="L424" s="28" t="s">
        <v>133</v>
      </c>
      <c r="M424" s="27" t="s">
        <v>3612</v>
      </c>
      <c r="N424" s="27" t="s">
        <v>3613</v>
      </c>
      <c r="O424" s="27" t="s">
        <v>397</v>
      </c>
      <c r="P424" s="27" t="s">
        <v>3614</v>
      </c>
      <c r="Q424" t="s">
        <v>32195</v>
      </c>
      <c r="R424" s="45" t="s">
        <v>414</v>
      </c>
      <c r="S424" s="29" t="s">
        <v>721</v>
      </c>
      <c r="T424" s="15" t="s">
        <v>3615</v>
      </c>
      <c r="U424" s="21">
        <v>1037916</v>
      </c>
      <c r="V424" s="15">
        <v>5</v>
      </c>
      <c r="W424" s="15">
        <v>1</v>
      </c>
      <c r="X424" s="15">
        <v>0.17599999999999999</v>
      </c>
      <c r="Y424" s="22"/>
      <c r="Z424" s="22"/>
      <c r="AA424" s="22"/>
      <c r="AB424" s="22"/>
      <c r="AC424" s="15" t="s">
        <v>3616</v>
      </c>
      <c r="AD424" s="15" t="s">
        <v>3617</v>
      </c>
      <c r="AE424" s="15" t="s">
        <v>417</v>
      </c>
      <c r="AF424" s="15" t="s">
        <v>417</v>
      </c>
      <c r="AG424" s="15" t="s">
        <v>93</v>
      </c>
      <c r="AH424" s="15" t="s">
        <v>418</v>
      </c>
      <c r="AI424" s="15" t="s">
        <v>419</v>
      </c>
      <c r="AJ424" s="15" t="s">
        <v>420</v>
      </c>
      <c r="AK424" s="15" t="s">
        <v>421</v>
      </c>
      <c r="AP424" s="76" t="s">
        <v>136</v>
      </c>
    </row>
    <row r="425" spans="1:42" s="15" customFormat="1" ht="27" customHeight="1">
      <c r="A425" s="15">
        <f t="shared" si="6"/>
        <v>422</v>
      </c>
      <c r="B425" s="27" t="s">
        <v>3618</v>
      </c>
      <c r="C425" s="27"/>
      <c r="D425" s="27"/>
      <c r="E425" s="29" t="s">
        <v>211</v>
      </c>
      <c r="F425" s="130" t="s">
        <v>3583</v>
      </c>
      <c r="G425" s="29" t="s">
        <v>138</v>
      </c>
      <c r="H425" s="29" t="s">
        <v>3619</v>
      </c>
      <c r="I425" s="44"/>
      <c r="J425" s="29"/>
      <c r="K425" s="122"/>
      <c r="L425" s="28" t="s">
        <v>141</v>
      </c>
      <c r="M425" s="27" t="s">
        <v>3620</v>
      </c>
      <c r="N425" s="27" t="s">
        <v>3621</v>
      </c>
      <c r="O425" s="27" t="s">
        <v>397</v>
      </c>
      <c r="P425" s="27" t="s">
        <v>3622</v>
      </c>
      <c r="Q425" t="s">
        <v>32195</v>
      </c>
      <c r="R425" s="45" t="s">
        <v>414</v>
      </c>
      <c r="S425" s="29" t="s">
        <v>873</v>
      </c>
      <c r="T425" s="15" t="s">
        <v>3623</v>
      </c>
      <c r="U425" s="21">
        <v>350559</v>
      </c>
      <c r="V425" s="15">
        <v>1</v>
      </c>
      <c r="W425" s="15">
        <v>1</v>
      </c>
      <c r="X425" s="15">
        <v>0.17599999999999999</v>
      </c>
      <c r="Y425" s="22"/>
      <c r="Z425" s="22"/>
      <c r="AA425" s="22"/>
      <c r="AB425" s="22"/>
      <c r="AC425" s="15" t="s">
        <v>417</v>
      </c>
      <c r="AD425" s="15" t="s">
        <v>417</v>
      </c>
      <c r="AE425" s="15" t="s">
        <v>417</v>
      </c>
      <c r="AF425" s="15" t="s">
        <v>417</v>
      </c>
      <c r="AG425" s="15" t="s">
        <v>93</v>
      </c>
      <c r="AH425" s="15" t="s">
        <v>418</v>
      </c>
      <c r="AI425" s="15" t="s">
        <v>419</v>
      </c>
      <c r="AJ425" s="15" t="s">
        <v>420</v>
      </c>
      <c r="AK425" s="15" t="s">
        <v>421</v>
      </c>
      <c r="AP425" s="76" t="s">
        <v>136</v>
      </c>
    </row>
    <row r="426" spans="1:42" s="15" customFormat="1" ht="13.5" customHeight="1">
      <c r="A426" s="15">
        <f t="shared" si="6"/>
        <v>423</v>
      </c>
      <c r="B426" s="27" t="s">
        <v>3624</v>
      </c>
      <c r="C426" s="27"/>
      <c r="D426" s="27"/>
      <c r="E426" s="29" t="s">
        <v>211</v>
      </c>
      <c r="F426" s="83" t="s">
        <v>3625</v>
      </c>
      <c r="G426" s="29" t="s">
        <v>138</v>
      </c>
      <c r="H426" s="29" t="s">
        <v>3626</v>
      </c>
      <c r="I426" s="44">
        <v>937410417</v>
      </c>
      <c r="J426" s="31"/>
      <c r="K426" s="141"/>
      <c r="L426" s="27" t="s">
        <v>163</v>
      </c>
      <c r="M426" s="27" t="s">
        <v>3627</v>
      </c>
      <c r="N426" s="27" t="s">
        <v>3628</v>
      </c>
      <c r="O426" s="27" t="s">
        <v>397</v>
      </c>
      <c r="P426" s="27" t="s">
        <v>3629</v>
      </c>
      <c r="Q426" t="s">
        <v>32195</v>
      </c>
      <c r="R426" s="45" t="s">
        <v>414</v>
      </c>
      <c r="S426" s="29" t="s">
        <v>431</v>
      </c>
      <c r="T426" s="15" t="s">
        <v>3630</v>
      </c>
      <c r="U426" s="21">
        <v>1090936</v>
      </c>
      <c r="V426" s="15">
        <v>7</v>
      </c>
      <c r="W426" s="15">
        <v>1</v>
      </c>
      <c r="X426" s="15">
        <v>0.1759</v>
      </c>
      <c r="Y426" s="22"/>
      <c r="Z426" s="22"/>
      <c r="AA426" s="22"/>
      <c r="AB426" s="22"/>
      <c r="AC426" s="15" t="s">
        <v>417</v>
      </c>
      <c r="AD426" s="15" t="s">
        <v>417</v>
      </c>
      <c r="AE426" s="15" t="s">
        <v>417</v>
      </c>
      <c r="AF426" s="15" t="s">
        <v>417</v>
      </c>
      <c r="AG426" s="15" t="s">
        <v>93</v>
      </c>
      <c r="AH426" s="15" t="s">
        <v>418</v>
      </c>
      <c r="AI426" s="15" t="s">
        <v>419</v>
      </c>
      <c r="AJ426" s="15" t="s">
        <v>420</v>
      </c>
      <c r="AK426" s="15" t="s">
        <v>421</v>
      </c>
      <c r="AP426" s="76" t="s">
        <v>136</v>
      </c>
    </row>
    <row r="427" spans="1:42" s="15" customFormat="1" ht="13.5" customHeight="1">
      <c r="A427" s="15">
        <f t="shared" si="6"/>
        <v>424</v>
      </c>
      <c r="B427" s="27" t="s">
        <v>3631</v>
      </c>
      <c r="C427" s="27"/>
      <c r="D427" s="27"/>
      <c r="E427" s="29" t="s">
        <v>211</v>
      </c>
      <c r="F427" s="130" t="s">
        <v>32413</v>
      </c>
      <c r="G427" s="29" t="s">
        <v>138</v>
      </c>
      <c r="H427" s="29" t="s">
        <v>3632</v>
      </c>
      <c r="I427" s="44">
        <v>963745076</v>
      </c>
      <c r="J427" s="29"/>
      <c r="K427" s="122"/>
      <c r="L427" s="28" t="s">
        <v>133</v>
      </c>
      <c r="M427" s="27" t="s">
        <v>3633</v>
      </c>
      <c r="N427" s="27" t="s">
        <v>3634</v>
      </c>
      <c r="O427" s="27" t="s">
        <v>397</v>
      </c>
      <c r="P427" s="27" t="s">
        <v>3635</v>
      </c>
      <c r="Q427" t="s">
        <v>32194</v>
      </c>
      <c r="R427" s="45" t="s">
        <v>1234</v>
      </c>
      <c r="S427" s="29" t="s">
        <v>1382</v>
      </c>
      <c r="T427" s="15" t="s">
        <v>3636</v>
      </c>
      <c r="U427" s="21">
        <v>335113</v>
      </c>
      <c r="V427" s="15">
        <v>2</v>
      </c>
      <c r="W427" s="15">
        <v>2</v>
      </c>
      <c r="X427" s="15">
        <v>0.17580000000000001</v>
      </c>
      <c r="Y427" s="22">
        <v>963361900</v>
      </c>
      <c r="Z427" s="22">
        <v>651655157</v>
      </c>
      <c r="AA427" s="22">
        <v>655275565</v>
      </c>
      <c r="AB427" s="22">
        <v>627441283</v>
      </c>
      <c r="AC427" s="15" t="s">
        <v>417</v>
      </c>
      <c r="AD427" s="15" t="s">
        <v>417</v>
      </c>
      <c r="AE427" s="15" t="s">
        <v>417</v>
      </c>
      <c r="AF427" s="15" t="s">
        <v>417</v>
      </c>
      <c r="AG427" s="15" t="s">
        <v>93</v>
      </c>
      <c r="AH427" s="15" t="s">
        <v>418</v>
      </c>
      <c r="AI427" s="15" t="s">
        <v>419</v>
      </c>
      <c r="AJ427" s="15" t="s">
        <v>420</v>
      </c>
      <c r="AK427" s="15" t="s">
        <v>421</v>
      </c>
      <c r="AP427" s="76" t="s">
        <v>136</v>
      </c>
    </row>
    <row r="428" spans="1:42" s="15" customFormat="1" ht="27" customHeight="1">
      <c r="A428" s="15">
        <f t="shared" si="6"/>
        <v>425</v>
      </c>
      <c r="B428" s="27" t="s">
        <v>3637</v>
      </c>
      <c r="C428" s="27"/>
      <c r="D428" s="27"/>
      <c r="E428" s="29" t="s">
        <v>211</v>
      </c>
      <c r="F428" s="120" t="s">
        <v>3638</v>
      </c>
      <c r="G428" t="s">
        <v>138</v>
      </c>
      <c r="H428" s="29" t="s">
        <v>3639</v>
      </c>
      <c r="I428" s="44"/>
      <c r="J428" s="29"/>
      <c r="K428" s="122"/>
      <c r="L428" s="28" t="s">
        <v>141</v>
      </c>
      <c r="M428" s="27" t="s">
        <v>3640</v>
      </c>
      <c r="N428" s="27" t="s">
        <v>3641</v>
      </c>
      <c r="O428" s="27" t="s">
        <v>397</v>
      </c>
      <c r="P428" s="27" t="s">
        <v>3642</v>
      </c>
      <c r="Q428" t="s">
        <v>32195</v>
      </c>
      <c r="R428" s="45" t="s">
        <v>414</v>
      </c>
      <c r="S428" s="29" t="s">
        <v>152</v>
      </c>
      <c r="T428" s="15" t="s">
        <v>619</v>
      </c>
      <c r="U428" s="21">
        <v>926359</v>
      </c>
      <c r="V428" s="15">
        <v>7</v>
      </c>
      <c r="W428" s="15">
        <v>1</v>
      </c>
      <c r="X428" s="15">
        <v>0.17560000000000001</v>
      </c>
      <c r="Y428" s="22"/>
      <c r="Z428" s="22"/>
      <c r="AA428" s="22"/>
      <c r="AB428" s="22"/>
      <c r="AC428" s="15" t="s">
        <v>417</v>
      </c>
      <c r="AD428" s="15" t="s">
        <v>417</v>
      </c>
      <c r="AE428" s="15" t="s">
        <v>417</v>
      </c>
      <c r="AF428" s="15" t="s">
        <v>417</v>
      </c>
      <c r="AG428" s="15" t="s">
        <v>93</v>
      </c>
      <c r="AH428" s="15" t="s">
        <v>418</v>
      </c>
      <c r="AI428" s="15" t="s">
        <v>419</v>
      </c>
      <c r="AJ428" s="15" t="s">
        <v>420</v>
      </c>
      <c r="AK428" s="15" t="s">
        <v>421</v>
      </c>
      <c r="AP428" s="76" t="s">
        <v>136</v>
      </c>
    </row>
    <row r="429" spans="1:42" s="15" customFormat="1" ht="13.5" customHeight="1">
      <c r="A429" s="15">
        <f t="shared" si="6"/>
        <v>426</v>
      </c>
      <c r="B429" s="27" t="s">
        <v>3643</v>
      </c>
      <c r="C429" s="27"/>
      <c r="D429" s="27"/>
      <c r="E429" s="29" t="s">
        <v>211</v>
      </c>
      <c r="F429" s="130" t="s">
        <v>32414</v>
      </c>
      <c r="G429" s="29" t="s">
        <v>138</v>
      </c>
      <c r="H429" s="29" t="s">
        <v>3644</v>
      </c>
      <c r="I429" s="44">
        <v>932470404</v>
      </c>
      <c r="J429" s="29"/>
      <c r="K429" s="122"/>
      <c r="L429" s="28" t="s">
        <v>191</v>
      </c>
      <c r="M429" s="27" t="s">
        <v>3645</v>
      </c>
      <c r="N429" s="27" t="s">
        <v>3646</v>
      </c>
      <c r="O429" s="27" t="s">
        <v>397</v>
      </c>
      <c r="P429" s="27" t="s">
        <v>3647</v>
      </c>
      <c r="Q429" t="s">
        <v>32194</v>
      </c>
      <c r="R429" s="45" t="s">
        <v>414</v>
      </c>
      <c r="S429" s="29" t="s">
        <v>431</v>
      </c>
      <c r="T429" s="15" t="s">
        <v>1612</v>
      </c>
      <c r="U429" s="21">
        <v>709236</v>
      </c>
      <c r="V429" s="15">
        <v>4</v>
      </c>
      <c r="W429" s="15">
        <v>1</v>
      </c>
      <c r="X429" s="15">
        <v>0.17549999999999999</v>
      </c>
      <c r="Y429" s="22">
        <v>932076243</v>
      </c>
      <c r="Z429" s="22"/>
      <c r="AA429" s="22"/>
      <c r="AB429" s="22"/>
      <c r="AC429" s="15" t="s">
        <v>417</v>
      </c>
      <c r="AD429" s="15" t="s">
        <v>417</v>
      </c>
      <c r="AE429" s="15" t="s">
        <v>417</v>
      </c>
      <c r="AF429" s="15" t="s">
        <v>417</v>
      </c>
      <c r="AG429" s="15" t="s">
        <v>93</v>
      </c>
      <c r="AH429" s="15" t="s">
        <v>418</v>
      </c>
      <c r="AI429" s="15" t="s">
        <v>419</v>
      </c>
      <c r="AJ429" s="15" t="s">
        <v>420</v>
      </c>
      <c r="AK429" s="15" t="s">
        <v>421</v>
      </c>
      <c r="AP429" s="76" t="s">
        <v>136</v>
      </c>
    </row>
    <row r="430" spans="1:42" s="15" customFormat="1" ht="13.5" customHeight="1">
      <c r="A430" s="15">
        <f t="shared" si="6"/>
        <v>427</v>
      </c>
      <c r="B430" s="27" t="s">
        <v>3648</v>
      </c>
      <c r="C430" s="27"/>
      <c r="D430" s="27"/>
      <c r="E430" s="29" t="s">
        <v>211</v>
      </c>
      <c r="F430" s="120" t="s">
        <v>3649</v>
      </c>
      <c r="G430" s="29" t="s">
        <v>138</v>
      </c>
      <c r="H430" s="29" t="s">
        <v>3650</v>
      </c>
      <c r="I430" s="44">
        <v>932287815</v>
      </c>
      <c r="J430" s="31"/>
      <c r="K430" s="141"/>
      <c r="L430" s="27" t="s">
        <v>163</v>
      </c>
      <c r="M430" s="27" t="s">
        <v>3651</v>
      </c>
      <c r="N430" s="27" t="s">
        <v>3652</v>
      </c>
      <c r="O430" s="27" t="s">
        <v>397</v>
      </c>
      <c r="P430" s="27" t="s">
        <v>3653</v>
      </c>
      <c r="Q430" t="s">
        <v>32195</v>
      </c>
      <c r="R430" s="45" t="s">
        <v>414</v>
      </c>
      <c r="S430" s="29" t="s">
        <v>431</v>
      </c>
      <c r="T430" s="15" t="s">
        <v>2961</v>
      </c>
      <c r="U430" s="21">
        <v>302629</v>
      </c>
      <c r="V430" s="15">
        <v>11</v>
      </c>
      <c r="W430" s="15">
        <v>2</v>
      </c>
      <c r="X430" s="15">
        <v>0.1754</v>
      </c>
      <c r="Y430" s="22"/>
      <c r="Z430" s="22"/>
      <c r="AA430" s="22"/>
      <c r="AB430" s="22"/>
      <c r="AC430" s="15" t="s">
        <v>3654</v>
      </c>
      <c r="AD430" s="15" t="s">
        <v>417</v>
      </c>
      <c r="AE430" s="15" t="s">
        <v>417</v>
      </c>
      <c r="AF430" s="15" t="s">
        <v>417</v>
      </c>
      <c r="AG430" s="15" t="s">
        <v>93</v>
      </c>
      <c r="AH430" s="15" t="s">
        <v>418</v>
      </c>
      <c r="AI430" s="15" t="s">
        <v>419</v>
      </c>
      <c r="AJ430" s="15" t="s">
        <v>420</v>
      </c>
      <c r="AK430" s="15" t="s">
        <v>421</v>
      </c>
      <c r="AP430" s="76" t="s">
        <v>136</v>
      </c>
    </row>
    <row r="431" spans="1:42" s="15" customFormat="1" ht="13.5" customHeight="1">
      <c r="A431" s="15">
        <f t="shared" si="6"/>
        <v>428</v>
      </c>
      <c r="B431" s="27" t="s">
        <v>3655</v>
      </c>
      <c r="C431" s="27"/>
      <c r="D431" s="27"/>
      <c r="E431" s="29" t="s">
        <v>203</v>
      </c>
      <c r="F431" s="83" t="s">
        <v>3656</v>
      </c>
      <c r="G431" s="29" t="s">
        <v>138</v>
      </c>
      <c r="H431" s="29" t="s">
        <v>3657</v>
      </c>
      <c r="I431" s="44">
        <v>971478001</v>
      </c>
      <c r="J431" s="29" t="s">
        <v>3658</v>
      </c>
      <c r="K431" s="141"/>
      <c r="L431" s="27" t="s">
        <v>147</v>
      </c>
      <c r="M431" s="27" t="s">
        <v>3659</v>
      </c>
      <c r="N431" s="27" t="s">
        <v>3660</v>
      </c>
      <c r="O431" s="27" t="s">
        <v>397</v>
      </c>
      <c r="P431" s="27" t="s">
        <v>3661</v>
      </c>
      <c r="Q431" t="s">
        <v>32194</v>
      </c>
      <c r="R431" s="45" t="s">
        <v>414</v>
      </c>
      <c r="S431" s="29" t="s">
        <v>497</v>
      </c>
      <c r="T431" s="15" t="s">
        <v>2180</v>
      </c>
      <c r="U431" s="21">
        <v>757722</v>
      </c>
      <c r="V431" s="15">
        <v>11</v>
      </c>
      <c r="W431" s="15">
        <v>1</v>
      </c>
      <c r="X431" s="15">
        <v>0.17530000000000001</v>
      </c>
      <c r="Y431" s="22">
        <v>615819080</v>
      </c>
      <c r="Z431" s="22">
        <v>615101301</v>
      </c>
      <c r="AA431" s="22">
        <v>654396294</v>
      </c>
      <c r="AB431" s="22">
        <v>654396291</v>
      </c>
      <c r="AC431" s="15" t="s">
        <v>3662</v>
      </c>
      <c r="AD431" s="15" t="s">
        <v>417</v>
      </c>
      <c r="AE431" s="15" t="s">
        <v>417</v>
      </c>
      <c r="AF431" s="15" t="s">
        <v>417</v>
      </c>
      <c r="AG431" s="15" t="s">
        <v>93</v>
      </c>
      <c r="AH431" s="15" t="s">
        <v>418</v>
      </c>
      <c r="AI431" s="15" t="s">
        <v>419</v>
      </c>
      <c r="AJ431" s="15" t="s">
        <v>420</v>
      </c>
      <c r="AK431" s="15" t="s">
        <v>421</v>
      </c>
      <c r="AL431" s="15" t="s">
        <v>3663</v>
      </c>
      <c r="AM431" s="15" t="s">
        <v>3664</v>
      </c>
      <c r="AP431" s="76" t="s">
        <v>136</v>
      </c>
    </row>
    <row r="432" spans="1:42" s="15" customFormat="1" ht="13.5" customHeight="1">
      <c r="A432" s="15">
        <f t="shared" si="6"/>
        <v>429</v>
      </c>
      <c r="B432" s="27" t="s">
        <v>3665</v>
      </c>
      <c r="C432" s="27"/>
      <c r="D432" s="27"/>
      <c r="E432" s="29" t="s">
        <v>211</v>
      </c>
      <c r="F432" t="s">
        <v>3666</v>
      </c>
      <c r="G432" s="29" t="s">
        <v>138</v>
      </c>
      <c r="H432" s="29" t="s">
        <v>3667</v>
      </c>
      <c r="I432" s="44">
        <v>915358883</v>
      </c>
      <c r="J432" s="29"/>
      <c r="K432" s="122"/>
      <c r="L432" s="28" t="s">
        <v>191</v>
      </c>
      <c r="M432" s="27" t="s">
        <v>3668</v>
      </c>
      <c r="N432" s="27" t="s">
        <v>3669</v>
      </c>
      <c r="O432" s="27" t="s">
        <v>397</v>
      </c>
      <c r="P432" s="27" t="s">
        <v>3670</v>
      </c>
      <c r="Q432" t="s">
        <v>32195</v>
      </c>
      <c r="R432" s="45" t="s">
        <v>414</v>
      </c>
      <c r="S432" s="29" t="s">
        <v>152</v>
      </c>
      <c r="T432" s="15" t="s">
        <v>2624</v>
      </c>
      <c r="U432" s="21">
        <v>830265</v>
      </c>
      <c r="V432" s="15">
        <v>3</v>
      </c>
      <c r="W432" s="15">
        <v>1</v>
      </c>
      <c r="X432" s="15">
        <v>0.17530000000000001</v>
      </c>
      <c r="Y432" s="22"/>
      <c r="Z432" s="22"/>
      <c r="AA432" s="22"/>
      <c r="AB432" s="22"/>
      <c r="AC432" s="15" t="s">
        <v>3671</v>
      </c>
      <c r="AD432" s="15" t="s">
        <v>417</v>
      </c>
      <c r="AE432" s="15" t="s">
        <v>417</v>
      </c>
      <c r="AF432" s="15" t="s">
        <v>417</v>
      </c>
      <c r="AG432" s="15" t="s">
        <v>93</v>
      </c>
      <c r="AH432" s="15" t="s">
        <v>418</v>
      </c>
      <c r="AI432" s="15" t="s">
        <v>419</v>
      </c>
      <c r="AJ432" s="15" t="s">
        <v>420</v>
      </c>
      <c r="AK432" s="15" t="s">
        <v>421</v>
      </c>
      <c r="AP432" s="76" t="s">
        <v>136</v>
      </c>
    </row>
    <row r="433" spans="1:42" s="15" customFormat="1" ht="54" customHeight="1">
      <c r="A433" s="15">
        <f t="shared" si="6"/>
        <v>430</v>
      </c>
      <c r="B433" s="27" t="s">
        <v>3672</v>
      </c>
      <c r="C433" s="27"/>
      <c r="D433" s="27"/>
      <c r="E433" s="29" t="s">
        <v>211</v>
      </c>
      <c r="F433" s="29" t="s">
        <v>3003</v>
      </c>
      <c r="G433" s="29" t="s">
        <v>129</v>
      </c>
      <c r="H433" s="29" t="s">
        <v>3673</v>
      </c>
      <c r="I433" s="44"/>
      <c r="J433" s="31"/>
      <c r="K433" s="141"/>
      <c r="L433" s="28" t="s">
        <v>133</v>
      </c>
      <c r="M433" s="27" t="s">
        <v>3674</v>
      </c>
      <c r="N433" s="27" t="s">
        <v>3675</v>
      </c>
      <c r="O433" s="27" t="s">
        <v>397</v>
      </c>
      <c r="P433" s="27" t="s">
        <v>3676</v>
      </c>
      <c r="Q433" t="s">
        <v>32195</v>
      </c>
      <c r="R433" s="45" t="s">
        <v>414</v>
      </c>
      <c r="S433" s="29" t="s">
        <v>152</v>
      </c>
      <c r="T433" s="15" t="s">
        <v>1602</v>
      </c>
      <c r="U433" s="21">
        <v>306370</v>
      </c>
      <c r="V433" s="15">
        <v>3</v>
      </c>
      <c r="W433" s="15">
        <v>1</v>
      </c>
      <c r="X433" s="15">
        <v>0.17519999999999999</v>
      </c>
      <c r="Y433" s="22"/>
      <c r="Z433" s="22"/>
      <c r="AA433" s="22"/>
      <c r="AB433" s="22"/>
      <c r="AC433" s="15" t="s">
        <v>417</v>
      </c>
      <c r="AD433" s="15" t="s">
        <v>417</v>
      </c>
      <c r="AE433" s="15" t="s">
        <v>417</v>
      </c>
      <c r="AF433" s="15" t="s">
        <v>417</v>
      </c>
      <c r="AG433" s="15" t="s">
        <v>93</v>
      </c>
      <c r="AH433" s="15" t="s">
        <v>418</v>
      </c>
      <c r="AI433" s="15" t="s">
        <v>419</v>
      </c>
      <c r="AJ433" s="15" t="s">
        <v>420</v>
      </c>
      <c r="AK433" s="15" t="s">
        <v>421</v>
      </c>
      <c r="AP433" s="76" t="s">
        <v>136</v>
      </c>
    </row>
    <row r="434" spans="1:42" s="15" customFormat="1" ht="13.5" customHeight="1">
      <c r="A434" s="15">
        <f t="shared" si="6"/>
        <v>431</v>
      </c>
      <c r="B434" s="27" t="s">
        <v>3677</v>
      </c>
      <c r="C434" s="27"/>
      <c r="D434" s="27"/>
      <c r="E434" s="29" t="s">
        <v>211</v>
      </c>
      <c r="F434" s="130" t="s">
        <v>32415</v>
      </c>
      <c r="G434" s="29" t="s">
        <v>138</v>
      </c>
      <c r="H434" s="29" t="s">
        <v>3678</v>
      </c>
      <c r="I434" s="44">
        <v>981569080</v>
      </c>
      <c r="J434" s="29"/>
      <c r="K434" s="122"/>
      <c r="L434" s="28" t="s">
        <v>191</v>
      </c>
      <c r="M434" s="27" t="s">
        <v>3679</v>
      </c>
      <c r="N434" s="27" t="s">
        <v>3680</v>
      </c>
      <c r="O434" s="27" t="s">
        <v>397</v>
      </c>
      <c r="P434" s="27" t="s">
        <v>3681</v>
      </c>
      <c r="Q434" t="s">
        <v>32195</v>
      </c>
      <c r="R434" s="45" t="s">
        <v>414</v>
      </c>
      <c r="S434" s="29" t="s">
        <v>931</v>
      </c>
      <c r="T434" s="15" t="s">
        <v>3682</v>
      </c>
      <c r="U434" s="21">
        <v>796734</v>
      </c>
      <c r="V434" s="15">
        <v>60</v>
      </c>
      <c r="W434" s="15">
        <v>4</v>
      </c>
      <c r="X434" s="15">
        <v>0.17510000000000001</v>
      </c>
      <c r="Y434" s="22"/>
      <c r="Z434" s="22"/>
      <c r="AA434" s="22"/>
      <c r="AB434" s="22"/>
      <c r="AC434" s="15" t="s">
        <v>417</v>
      </c>
      <c r="AD434" s="15" t="s">
        <v>417</v>
      </c>
      <c r="AE434" s="15" t="s">
        <v>417</v>
      </c>
      <c r="AF434" s="15" t="s">
        <v>417</v>
      </c>
      <c r="AG434" s="15" t="s">
        <v>93</v>
      </c>
      <c r="AH434" s="15" t="s">
        <v>418</v>
      </c>
      <c r="AI434" s="15" t="s">
        <v>419</v>
      </c>
      <c r="AJ434" s="15" t="s">
        <v>420</v>
      </c>
      <c r="AK434" s="15" t="s">
        <v>421</v>
      </c>
      <c r="AP434" s="76" t="s">
        <v>136</v>
      </c>
    </row>
    <row r="435" spans="1:42" s="15" customFormat="1" ht="13.5" customHeight="1">
      <c r="A435" s="15">
        <f t="shared" si="6"/>
        <v>432</v>
      </c>
      <c r="B435" s="27" t="s">
        <v>3683</v>
      </c>
      <c r="C435" s="27"/>
      <c r="D435" s="27"/>
      <c r="E435" s="29" t="s">
        <v>211</v>
      </c>
      <c r="F435" t="s">
        <v>3684</v>
      </c>
      <c r="G435" s="29" t="s">
        <v>138</v>
      </c>
      <c r="H435" s="29" t="s">
        <v>3685</v>
      </c>
      <c r="I435" s="44"/>
      <c r="J435" s="29"/>
      <c r="K435" s="122"/>
      <c r="L435" s="28" t="s">
        <v>141</v>
      </c>
      <c r="M435" s="27" t="s">
        <v>3686</v>
      </c>
      <c r="N435" s="27" t="s">
        <v>3687</v>
      </c>
      <c r="O435" s="27" t="s">
        <v>397</v>
      </c>
      <c r="P435" s="27" t="s">
        <v>3688</v>
      </c>
      <c r="Q435" t="s">
        <v>32195</v>
      </c>
      <c r="R435" s="45" t="s">
        <v>414</v>
      </c>
      <c r="S435" s="29" t="s">
        <v>152</v>
      </c>
      <c r="T435" s="15" t="s">
        <v>2952</v>
      </c>
      <c r="U435" s="21">
        <v>919753</v>
      </c>
      <c r="V435" s="15">
        <v>1</v>
      </c>
      <c r="W435" s="15">
        <v>1</v>
      </c>
      <c r="X435" s="15">
        <v>0.17460000000000001</v>
      </c>
      <c r="Y435" s="22"/>
      <c r="Z435" s="22"/>
      <c r="AA435" s="22"/>
      <c r="AB435" s="22"/>
      <c r="AC435" s="15" t="s">
        <v>3689</v>
      </c>
      <c r="AD435" s="15" t="s">
        <v>417</v>
      </c>
      <c r="AE435" s="15" t="s">
        <v>417</v>
      </c>
      <c r="AF435" s="15" t="s">
        <v>417</v>
      </c>
      <c r="AG435" s="15" t="s">
        <v>93</v>
      </c>
      <c r="AH435" s="15" t="s">
        <v>418</v>
      </c>
      <c r="AI435" s="15" t="s">
        <v>419</v>
      </c>
      <c r="AJ435" s="15" t="s">
        <v>420</v>
      </c>
      <c r="AK435" s="15" t="s">
        <v>421</v>
      </c>
      <c r="AP435" s="76" t="s">
        <v>136</v>
      </c>
    </row>
    <row r="436" spans="1:42" s="15" customFormat="1" ht="13.5" customHeight="1">
      <c r="A436" s="15">
        <f t="shared" si="6"/>
        <v>433</v>
      </c>
      <c r="B436" s="27" t="s">
        <v>3690</v>
      </c>
      <c r="C436" s="27"/>
      <c r="D436" s="27"/>
      <c r="E436" s="29" t="s">
        <v>211</v>
      </c>
      <c r="F436" s="83" t="s">
        <v>3691</v>
      </c>
      <c r="G436" s="29" t="s">
        <v>138</v>
      </c>
      <c r="H436" s="29" t="s">
        <v>3692</v>
      </c>
      <c r="I436" s="44">
        <v>934123718</v>
      </c>
      <c r="J436" s="29"/>
      <c r="K436" s="122"/>
      <c r="L436" s="27" t="s">
        <v>163</v>
      </c>
      <c r="M436" s="27" t="s">
        <v>3693</v>
      </c>
      <c r="N436" s="27" t="s">
        <v>3694</v>
      </c>
      <c r="O436" s="27" t="s">
        <v>397</v>
      </c>
      <c r="P436" s="27" t="s">
        <v>3695</v>
      </c>
      <c r="Q436" t="s">
        <v>32195</v>
      </c>
      <c r="R436" s="45" t="s">
        <v>414</v>
      </c>
      <c r="S436" s="29" t="s">
        <v>152</v>
      </c>
      <c r="T436" s="15" t="s">
        <v>3056</v>
      </c>
      <c r="U436" s="21">
        <v>969459</v>
      </c>
      <c r="V436" s="15">
        <v>1</v>
      </c>
      <c r="W436" s="15">
        <v>1</v>
      </c>
      <c r="X436" s="15">
        <v>0.17430000000000001</v>
      </c>
      <c r="Y436" s="22"/>
      <c r="Z436" s="22"/>
      <c r="AA436" s="22"/>
      <c r="AB436" s="22"/>
      <c r="AC436" s="15" t="s">
        <v>3696</v>
      </c>
      <c r="AD436" s="15" t="s">
        <v>417</v>
      </c>
      <c r="AE436" s="15" t="s">
        <v>417</v>
      </c>
      <c r="AF436" s="15" t="s">
        <v>417</v>
      </c>
      <c r="AG436" s="15" t="s">
        <v>93</v>
      </c>
      <c r="AH436" s="15" t="s">
        <v>418</v>
      </c>
      <c r="AI436" s="15" t="s">
        <v>419</v>
      </c>
      <c r="AJ436" s="15" t="s">
        <v>420</v>
      </c>
      <c r="AK436" s="15" t="s">
        <v>421</v>
      </c>
      <c r="AP436" s="76" t="s">
        <v>136</v>
      </c>
    </row>
    <row r="437" spans="1:42" s="15" customFormat="1" ht="27" customHeight="1">
      <c r="A437" s="15">
        <f t="shared" si="6"/>
        <v>434</v>
      </c>
      <c r="B437" s="27" t="s">
        <v>3697</v>
      </c>
      <c r="C437" s="27"/>
      <c r="D437" s="27"/>
      <c r="E437" s="29" t="s">
        <v>211</v>
      </c>
      <c r="F437" t="s">
        <v>32366</v>
      </c>
      <c r="G437" s="29" t="s">
        <v>138</v>
      </c>
      <c r="H437" s="29" t="s">
        <v>3698</v>
      </c>
      <c r="I437" s="44">
        <v>986730215</v>
      </c>
      <c r="J437" s="29" t="s">
        <v>3699</v>
      </c>
      <c r="K437" s="122"/>
      <c r="L437" s="28" t="s">
        <v>141</v>
      </c>
      <c r="M437" s="27" t="s">
        <v>3700</v>
      </c>
      <c r="N437" s="27" t="s">
        <v>3701</v>
      </c>
      <c r="O437" s="27" t="s">
        <v>397</v>
      </c>
      <c r="P437" s="27" t="s">
        <v>3702</v>
      </c>
      <c r="Q437" t="s">
        <v>32195</v>
      </c>
      <c r="R437" s="45" t="s">
        <v>414</v>
      </c>
      <c r="S437" s="29" t="s">
        <v>581</v>
      </c>
      <c r="T437" s="15" t="s">
        <v>3703</v>
      </c>
      <c r="U437" s="21">
        <v>1018499</v>
      </c>
      <c r="V437" s="15">
        <v>8</v>
      </c>
      <c r="W437" s="15">
        <v>2</v>
      </c>
      <c r="X437" s="15">
        <v>0.17399999999999999</v>
      </c>
      <c r="Y437" s="22"/>
      <c r="Z437" s="22"/>
      <c r="AA437" s="22"/>
      <c r="AB437" s="22"/>
      <c r="AC437" s="15" t="s">
        <v>417</v>
      </c>
      <c r="AD437" s="15" t="s">
        <v>417</v>
      </c>
      <c r="AE437" s="15" t="s">
        <v>417</v>
      </c>
      <c r="AF437" s="15" t="s">
        <v>417</v>
      </c>
      <c r="AG437" s="15" t="s">
        <v>93</v>
      </c>
      <c r="AH437" s="15" t="s">
        <v>418</v>
      </c>
      <c r="AI437" s="15" t="s">
        <v>419</v>
      </c>
      <c r="AJ437" s="15" t="s">
        <v>420</v>
      </c>
      <c r="AK437" s="15" t="s">
        <v>421</v>
      </c>
      <c r="AP437" s="76" t="s">
        <v>136</v>
      </c>
    </row>
    <row r="438" spans="1:42" s="15" customFormat="1" ht="27" customHeight="1">
      <c r="A438" s="15">
        <f t="shared" si="6"/>
        <v>435</v>
      </c>
      <c r="B438" s="27" t="s">
        <v>3704</v>
      </c>
      <c r="C438" s="27"/>
      <c r="D438" s="27"/>
      <c r="E438" s="29" t="s">
        <v>211</v>
      </c>
      <c r="F438" s="130" t="s">
        <v>3705</v>
      </c>
      <c r="G438" s="29" t="s">
        <v>138</v>
      </c>
      <c r="H438" s="29" t="s">
        <v>3678</v>
      </c>
      <c r="I438" s="44">
        <v>934463625</v>
      </c>
      <c r="J438" s="31"/>
      <c r="K438" s="141"/>
      <c r="L438" s="28" t="s">
        <v>133</v>
      </c>
      <c r="M438" s="27" t="s">
        <v>3706</v>
      </c>
      <c r="N438" s="27" t="s">
        <v>3707</v>
      </c>
      <c r="O438" s="27" t="s">
        <v>397</v>
      </c>
      <c r="P438" s="27" t="s">
        <v>3708</v>
      </c>
      <c r="Q438" t="s">
        <v>32195</v>
      </c>
      <c r="R438" s="45" t="s">
        <v>414</v>
      </c>
      <c r="S438" s="29" t="s">
        <v>431</v>
      </c>
      <c r="T438" s="15" t="s">
        <v>3709</v>
      </c>
      <c r="U438" s="21">
        <v>844975</v>
      </c>
      <c r="V438" s="15">
        <v>1</v>
      </c>
      <c r="W438" s="15">
        <v>1</v>
      </c>
      <c r="X438" s="15">
        <v>0.17399999999999999</v>
      </c>
      <c r="Y438" s="22"/>
      <c r="Z438" s="22"/>
      <c r="AA438" s="22"/>
      <c r="AB438" s="22"/>
      <c r="AC438" s="15" t="s">
        <v>3710</v>
      </c>
      <c r="AD438" s="15" t="s">
        <v>417</v>
      </c>
      <c r="AE438" s="15" t="s">
        <v>417</v>
      </c>
      <c r="AF438" s="15" t="s">
        <v>417</v>
      </c>
      <c r="AG438" s="15" t="s">
        <v>93</v>
      </c>
      <c r="AH438" s="15" t="s">
        <v>418</v>
      </c>
      <c r="AI438" s="15" t="s">
        <v>419</v>
      </c>
      <c r="AJ438" s="15" t="s">
        <v>420</v>
      </c>
      <c r="AK438" s="15" t="s">
        <v>421</v>
      </c>
      <c r="AP438" s="76" t="s">
        <v>136</v>
      </c>
    </row>
    <row r="439" spans="1:42" s="15" customFormat="1" ht="13.5" customHeight="1">
      <c r="A439" s="15">
        <f t="shared" si="6"/>
        <v>436</v>
      </c>
      <c r="B439" s="27" t="s">
        <v>3711</v>
      </c>
      <c r="C439" s="27"/>
      <c r="D439" s="27"/>
      <c r="E439" s="29" t="s">
        <v>211</v>
      </c>
      <c r="F439" s="83" t="s">
        <v>3712</v>
      </c>
      <c r="G439" s="29" t="s">
        <v>138</v>
      </c>
      <c r="H439" s="29" t="s">
        <v>3713</v>
      </c>
      <c r="I439" s="44">
        <v>965230985</v>
      </c>
      <c r="J439" s="29" t="s">
        <v>3714</v>
      </c>
      <c r="K439" s="122"/>
      <c r="L439" s="27" t="s">
        <v>163</v>
      </c>
      <c r="M439" s="27" t="s">
        <v>3715</v>
      </c>
      <c r="N439" s="27" t="s">
        <v>3716</v>
      </c>
      <c r="O439" s="27" t="s">
        <v>397</v>
      </c>
      <c r="P439" s="27" t="s">
        <v>3717</v>
      </c>
      <c r="Q439" t="s">
        <v>32195</v>
      </c>
      <c r="R439" s="45" t="s">
        <v>430</v>
      </c>
      <c r="S439" s="29" t="s">
        <v>1328</v>
      </c>
      <c r="T439" s="15" t="s">
        <v>3718</v>
      </c>
      <c r="U439" s="21">
        <v>333338</v>
      </c>
      <c r="V439" s="15">
        <v>9</v>
      </c>
      <c r="W439" s="15">
        <v>3</v>
      </c>
      <c r="X439" s="15">
        <v>0.1736</v>
      </c>
      <c r="Y439" s="22">
        <v>965923500</v>
      </c>
      <c r="Z439" s="22">
        <v>965168874</v>
      </c>
      <c r="AA439" s="22">
        <v>965118158</v>
      </c>
      <c r="AB439" s="22">
        <v>965118188</v>
      </c>
      <c r="AC439" s="15" t="s">
        <v>417</v>
      </c>
      <c r="AD439" s="15" t="s">
        <v>417</v>
      </c>
      <c r="AE439" s="15" t="s">
        <v>417</v>
      </c>
      <c r="AF439" s="15" t="s">
        <v>417</v>
      </c>
      <c r="AG439" s="15" t="s">
        <v>93</v>
      </c>
      <c r="AH439" s="15" t="s">
        <v>418</v>
      </c>
      <c r="AI439" s="15" t="s">
        <v>419</v>
      </c>
      <c r="AJ439" s="15" t="s">
        <v>420</v>
      </c>
      <c r="AK439" s="15" t="s">
        <v>421</v>
      </c>
      <c r="AP439" t="s">
        <v>762</v>
      </c>
    </row>
    <row r="440" spans="1:42" s="15" customFormat="1" ht="27" customHeight="1">
      <c r="A440" s="15">
        <f t="shared" si="6"/>
        <v>437</v>
      </c>
      <c r="B440" s="27" t="s">
        <v>3719</v>
      </c>
      <c r="C440" s="27"/>
      <c r="D440" s="27"/>
      <c r="E440" s="29" t="s">
        <v>203</v>
      </c>
      <c r="F440" s="83" t="s">
        <v>3720</v>
      </c>
      <c r="G440" s="29" t="s">
        <v>138</v>
      </c>
      <c r="H440" s="29" t="s">
        <v>3721</v>
      </c>
      <c r="I440" s="44"/>
      <c r="J440" s="29"/>
      <c r="K440" s="122"/>
      <c r="L440" s="27" t="s">
        <v>163</v>
      </c>
      <c r="M440" s="27" t="s">
        <v>3722</v>
      </c>
      <c r="N440" s="27" t="s">
        <v>3723</v>
      </c>
      <c r="O440" s="27" t="s">
        <v>397</v>
      </c>
      <c r="P440" s="27" t="s">
        <v>3724</v>
      </c>
      <c r="Q440" t="s">
        <v>32195</v>
      </c>
      <c r="R440" s="45" t="s">
        <v>414</v>
      </c>
      <c r="S440" s="29" t="s">
        <v>152</v>
      </c>
      <c r="T440" s="15" t="s">
        <v>2638</v>
      </c>
      <c r="U440" s="21">
        <v>4068127</v>
      </c>
      <c r="V440" s="15">
        <v>19</v>
      </c>
      <c r="W440" s="15">
        <v>1</v>
      </c>
      <c r="X440" s="15">
        <v>0.17330000000000001</v>
      </c>
      <c r="Y440" s="22"/>
      <c r="Z440" s="22"/>
      <c r="AA440" s="22"/>
      <c r="AB440" s="22"/>
      <c r="AC440" s="15" t="s">
        <v>417</v>
      </c>
      <c r="AD440" s="15" t="s">
        <v>417</v>
      </c>
      <c r="AE440" s="15" t="s">
        <v>417</v>
      </c>
      <c r="AF440" s="15" t="s">
        <v>417</v>
      </c>
      <c r="AG440" s="15" t="s">
        <v>93</v>
      </c>
      <c r="AH440" s="15" t="s">
        <v>418</v>
      </c>
      <c r="AI440" s="15" t="s">
        <v>419</v>
      </c>
      <c r="AJ440" s="15" t="s">
        <v>420</v>
      </c>
      <c r="AK440" s="15" t="s">
        <v>421</v>
      </c>
      <c r="AP440" s="76" t="s">
        <v>136</v>
      </c>
    </row>
    <row r="441" spans="1:42" s="15" customFormat="1" ht="13.5" customHeight="1">
      <c r="A441" s="15">
        <f t="shared" si="6"/>
        <v>438</v>
      </c>
      <c r="B441" s="27" t="s">
        <v>3725</v>
      </c>
      <c r="C441" s="27"/>
      <c r="D441" s="27"/>
      <c r="E441" s="29" t="s">
        <v>204</v>
      </c>
      <c r="F441" s="29" t="s">
        <v>3726</v>
      </c>
      <c r="G441" t="s">
        <v>161</v>
      </c>
      <c r="H441" s="29" t="s">
        <v>3727</v>
      </c>
      <c r="I441" s="44"/>
      <c r="J441" s="29"/>
      <c r="K441" s="140" t="s">
        <v>3728</v>
      </c>
      <c r="L441" s="28" t="s">
        <v>133</v>
      </c>
      <c r="M441" s="27" t="s">
        <v>3729</v>
      </c>
      <c r="N441" s="27" t="s">
        <v>3730</v>
      </c>
      <c r="O441" s="27" t="s">
        <v>397</v>
      </c>
      <c r="P441" s="27" t="s">
        <v>3731</v>
      </c>
      <c r="Q441" t="s">
        <v>32195</v>
      </c>
      <c r="R441" s="45" t="s">
        <v>414</v>
      </c>
      <c r="S441" s="29" t="s">
        <v>152</v>
      </c>
      <c r="T441" s="15" t="s">
        <v>3732</v>
      </c>
      <c r="U441" s="21">
        <v>926346</v>
      </c>
      <c r="V441" s="15">
        <v>8</v>
      </c>
      <c r="W441" s="15">
        <v>1</v>
      </c>
      <c r="X441" s="15">
        <v>0.1731</v>
      </c>
      <c r="Y441" s="22"/>
      <c r="Z441" s="22"/>
      <c r="AA441" s="22"/>
      <c r="AB441" s="22"/>
      <c r="AC441" s="15" t="s">
        <v>417</v>
      </c>
      <c r="AD441" s="15" t="s">
        <v>417</v>
      </c>
      <c r="AE441" s="15" t="s">
        <v>417</v>
      </c>
      <c r="AF441" s="15" t="s">
        <v>417</v>
      </c>
      <c r="AG441" s="15" t="s">
        <v>93</v>
      </c>
      <c r="AH441" s="15" t="s">
        <v>418</v>
      </c>
      <c r="AI441" s="15" t="s">
        <v>419</v>
      </c>
      <c r="AJ441" s="15" t="s">
        <v>420</v>
      </c>
      <c r="AK441" s="15" t="s">
        <v>421</v>
      </c>
      <c r="AP441" s="76" t="s">
        <v>136</v>
      </c>
    </row>
    <row r="442" spans="1:42" s="15" customFormat="1" ht="13.5" customHeight="1">
      <c r="A442" s="15">
        <f t="shared" si="6"/>
        <v>439</v>
      </c>
      <c r="B442" s="27" t="s">
        <v>3733</v>
      </c>
      <c r="C442" s="27"/>
      <c r="D442" s="27"/>
      <c r="E442" s="29" t="s">
        <v>205</v>
      </c>
      <c r="F442" s="29" t="s">
        <v>3734</v>
      </c>
      <c r="G442" s="29" t="s">
        <v>129</v>
      </c>
      <c r="H442" s="29" t="s">
        <v>3735</v>
      </c>
      <c r="I442" s="100">
        <v>956322985</v>
      </c>
      <c r="J442" s="29" t="s">
        <v>3736</v>
      </c>
      <c r="K442" s="122"/>
      <c r="L442" s="28" t="s">
        <v>133</v>
      </c>
      <c r="M442" s="27" t="s">
        <v>3737</v>
      </c>
      <c r="N442" s="27" t="s">
        <v>3738</v>
      </c>
      <c r="O442" s="27" t="s">
        <v>397</v>
      </c>
      <c r="P442" s="27" t="s">
        <v>3739</v>
      </c>
      <c r="Q442" t="s">
        <v>32195</v>
      </c>
      <c r="R442" s="45" t="s">
        <v>414</v>
      </c>
      <c r="S442" s="29" t="s">
        <v>3740</v>
      </c>
      <c r="T442" s="15" t="s">
        <v>3741</v>
      </c>
      <c r="U442" s="21">
        <v>902842</v>
      </c>
      <c r="V442" s="15">
        <v>1</v>
      </c>
      <c r="W442" s="15">
        <v>1</v>
      </c>
      <c r="X442" s="15">
        <v>0.17230000000000001</v>
      </c>
      <c r="Y442" s="22">
        <v>648040841</v>
      </c>
      <c r="Z442" s="22"/>
      <c r="AA442" s="22"/>
      <c r="AB442" s="22"/>
      <c r="AC442" s="15" t="s">
        <v>3742</v>
      </c>
      <c r="AD442" s="15" t="s">
        <v>3743</v>
      </c>
      <c r="AE442" s="15" t="s">
        <v>417</v>
      </c>
      <c r="AF442" s="15" t="s">
        <v>417</v>
      </c>
      <c r="AG442" s="15" t="s">
        <v>93</v>
      </c>
      <c r="AH442" s="15" t="s">
        <v>418</v>
      </c>
      <c r="AI442" s="15" t="s">
        <v>419</v>
      </c>
      <c r="AJ442" s="15" t="s">
        <v>420</v>
      </c>
      <c r="AK442" s="15" t="s">
        <v>421</v>
      </c>
      <c r="AP442" s="76" t="s">
        <v>136</v>
      </c>
    </row>
    <row r="443" spans="1:42" s="15" customFormat="1" ht="27" customHeight="1">
      <c r="A443" s="15">
        <f t="shared" si="6"/>
        <v>440</v>
      </c>
      <c r="B443" s="27" t="s">
        <v>3744</v>
      </c>
      <c r="C443" s="27"/>
      <c r="D443" s="27"/>
      <c r="E443" s="29" t="s">
        <v>211</v>
      </c>
      <c r="F443" s="120" t="s">
        <v>3745</v>
      </c>
      <c r="G443" s="29" t="s">
        <v>138</v>
      </c>
      <c r="H443" s="29" t="s">
        <v>3746</v>
      </c>
      <c r="I443" s="44"/>
      <c r="J443" s="29"/>
      <c r="K443" s="122"/>
      <c r="L443" s="28" t="s">
        <v>141</v>
      </c>
      <c r="M443" s="27" t="s">
        <v>3747</v>
      </c>
      <c r="N443" s="27" t="s">
        <v>3748</v>
      </c>
      <c r="O443" s="27" t="s">
        <v>397</v>
      </c>
      <c r="P443" s="27" t="s">
        <v>3749</v>
      </c>
      <c r="Q443" t="s">
        <v>32195</v>
      </c>
      <c r="R443" s="45" t="s">
        <v>414</v>
      </c>
      <c r="S443" s="29" t="s">
        <v>431</v>
      </c>
      <c r="T443" s="15" t="s">
        <v>2349</v>
      </c>
      <c r="U443" s="21">
        <v>966104</v>
      </c>
      <c r="V443" s="15">
        <v>1</v>
      </c>
      <c r="W443" s="15">
        <v>1</v>
      </c>
      <c r="X443" s="15">
        <v>0.17219999999999999</v>
      </c>
      <c r="Y443" s="22"/>
      <c r="Z443" s="22"/>
      <c r="AA443" s="22"/>
      <c r="AB443" s="22"/>
      <c r="AC443" s="15" t="s">
        <v>3750</v>
      </c>
      <c r="AD443" s="15" t="s">
        <v>3751</v>
      </c>
      <c r="AE443" s="15" t="s">
        <v>3752</v>
      </c>
      <c r="AF443" s="15" t="s">
        <v>417</v>
      </c>
      <c r="AG443" s="15" t="s">
        <v>93</v>
      </c>
      <c r="AH443" s="15" t="s">
        <v>418</v>
      </c>
      <c r="AI443" s="15" t="s">
        <v>419</v>
      </c>
      <c r="AJ443" s="15" t="s">
        <v>420</v>
      </c>
      <c r="AK443" s="15" t="s">
        <v>421</v>
      </c>
      <c r="AP443" s="76" t="s">
        <v>136</v>
      </c>
    </row>
    <row r="444" spans="1:42" s="15" customFormat="1" ht="13.5" customHeight="1">
      <c r="A444" s="15">
        <f t="shared" si="6"/>
        <v>441</v>
      </c>
      <c r="B444" s="27" t="s">
        <v>3753</v>
      </c>
      <c r="C444" s="27"/>
      <c r="D444" s="27"/>
      <c r="E444" s="29" t="s">
        <v>202</v>
      </c>
      <c r="F444" s="120" t="s">
        <v>3745</v>
      </c>
      <c r="G444" s="29" t="s">
        <v>138</v>
      </c>
      <c r="H444" s="29" t="s">
        <v>3754</v>
      </c>
      <c r="I444" s="44"/>
      <c r="J444" s="29"/>
      <c r="K444" s="122"/>
      <c r="L444" s="27" t="s">
        <v>163</v>
      </c>
      <c r="M444" s="27" t="s">
        <v>3755</v>
      </c>
      <c r="N444" s="27" t="s">
        <v>3756</v>
      </c>
      <c r="O444" s="27" t="s">
        <v>397</v>
      </c>
      <c r="P444" s="27" t="s">
        <v>3757</v>
      </c>
      <c r="Q444" t="s">
        <v>32194</v>
      </c>
      <c r="R444" s="45" t="s">
        <v>414</v>
      </c>
      <c r="S444" s="29" t="s">
        <v>152</v>
      </c>
      <c r="T444" s="15" t="s">
        <v>3758</v>
      </c>
      <c r="U444" s="21">
        <v>976198</v>
      </c>
      <c r="V444" s="15">
        <v>1</v>
      </c>
      <c r="W444" s="15">
        <v>1</v>
      </c>
      <c r="X444" s="15">
        <v>0.17219999999999999</v>
      </c>
      <c r="Y444" s="22"/>
      <c r="Z444" s="22"/>
      <c r="AA444" s="22"/>
      <c r="AB444" s="22"/>
      <c r="AC444" s="15" t="s">
        <v>417</v>
      </c>
      <c r="AD444" s="15" t="s">
        <v>417</v>
      </c>
      <c r="AE444" s="15" t="s">
        <v>417</v>
      </c>
      <c r="AF444" s="15" t="s">
        <v>417</v>
      </c>
      <c r="AG444" s="15" t="s">
        <v>93</v>
      </c>
      <c r="AH444" s="15" t="s">
        <v>418</v>
      </c>
      <c r="AI444" s="15" t="s">
        <v>419</v>
      </c>
      <c r="AJ444" s="15" t="s">
        <v>420</v>
      </c>
      <c r="AK444" s="15" t="s">
        <v>421</v>
      </c>
      <c r="AP444" s="76" t="s">
        <v>136</v>
      </c>
    </row>
    <row r="445" spans="1:42" s="15" customFormat="1" ht="13.5" customHeight="1">
      <c r="A445" s="15">
        <f t="shared" si="6"/>
        <v>442</v>
      </c>
      <c r="B445" s="27" t="s">
        <v>3759</v>
      </c>
      <c r="C445" s="27"/>
      <c r="D445" s="27"/>
      <c r="E445" s="29" t="s">
        <v>211</v>
      </c>
      <c r="F445" s="83" t="s">
        <v>3231</v>
      </c>
      <c r="G445" s="29" t="s">
        <v>138</v>
      </c>
      <c r="H445" s="29" t="s">
        <v>3760</v>
      </c>
      <c r="I445" s="44"/>
      <c r="J445" s="29"/>
      <c r="K445" s="122"/>
      <c r="L445" s="28" t="s">
        <v>133</v>
      </c>
      <c r="M445" s="27" t="s">
        <v>3761</v>
      </c>
      <c r="N445" s="27" t="s">
        <v>3762</v>
      </c>
      <c r="O445" s="27" t="s">
        <v>397</v>
      </c>
      <c r="P445" s="27" t="s">
        <v>3763</v>
      </c>
      <c r="Q445" t="s">
        <v>32195</v>
      </c>
      <c r="R445" s="45" t="s">
        <v>414</v>
      </c>
      <c r="S445" s="29" t="s">
        <v>152</v>
      </c>
      <c r="T445" s="15" t="s">
        <v>2363</v>
      </c>
      <c r="U445" s="21">
        <v>820918</v>
      </c>
      <c r="V445" s="15">
        <v>7</v>
      </c>
      <c r="W445" s="15">
        <v>1</v>
      </c>
      <c r="X445" s="15">
        <v>0.17199999999999999</v>
      </c>
      <c r="Y445" s="22"/>
      <c r="Z445" s="22"/>
      <c r="AA445" s="22"/>
      <c r="AB445" s="22"/>
      <c r="AC445" s="15" t="s">
        <v>417</v>
      </c>
      <c r="AD445" s="15" t="s">
        <v>417</v>
      </c>
      <c r="AE445" s="15" t="s">
        <v>417</v>
      </c>
      <c r="AF445" s="15" t="s">
        <v>417</v>
      </c>
      <c r="AG445" s="15" t="s">
        <v>93</v>
      </c>
      <c r="AH445" s="15" t="s">
        <v>418</v>
      </c>
      <c r="AI445" s="15" t="s">
        <v>419</v>
      </c>
      <c r="AJ445" s="15" t="s">
        <v>420</v>
      </c>
      <c r="AK445" s="15" t="s">
        <v>421</v>
      </c>
      <c r="AP445" s="76" t="s">
        <v>136</v>
      </c>
    </row>
    <row r="446" spans="1:42" s="15" customFormat="1" ht="13.5" customHeight="1">
      <c r="A446" s="15">
        <f t="shared" si="6"/>
        <v>443</v>
      </c>
      <c r="B446" s="27" t="s">
        <v>3764</v>
      </c>
      <c r="C446" s="27"/>
      <c r="D446" s="27"/>
      <c r="E446" s="29" t="s">
        <v>211</v>
      </c>
      <c r="F446" t="s">
        <v>3765</v>
      </c>
      <c r="G446" s="29" t="s">
        <v>138</v>
      </c>
      <c r="H446" s="29" t="s">
        <v>3766</v>
      </c>
      <c r="I446" s="44">
        <v>913048094</v>
      </c>
      <c r="J446" s="29" t="s">
        <v>3767</v>
      </c>
      <c r="K446" s="132"/>
      <c r="L446" s="27" t="s">
        <v>163</v>
      </c>
      <c r="M446" s="27" t="s">
        <v>3768</v>
      </c>
      <c r="N446" s="27" t="s">
        <v>3769</v>
      </c>
      <c r="O446" s="34" t="s">
        <v>397</v>
      </c>
      <c r="P446" s="27" t="s">
        <v>3770</v>
      </c>
      <c r="Q446" t="s">
        <v>32195</v>
      </c>
      <c r="R446" s="45" t="s">
        <v>414</v>
      </c>
      <c r="S446" s="29" t="s">
        <v>152</v>
      </c>
      <c r="T446" s="15" t="s">
        <v>907</v>
      </c>
      <c r="U446" s="21">
        <v>9015182</v>
      </c>
      <c r="V446" s="15">
        <v>20</v>
      </c>
      <c r="W446" s="15">
        <v>1</v>
      </c>
      <c r="X446" s="15">
        <v>0.1716</v>
      </c>
      <c r="Y446" s="22"/>
      <c r="Z446" s="22"/>
      <c r="AA446" s="22"/>
      <c r="AB446" s="22"/>
      <c r="AC446" s="15" t="s">
        <v>3771</v>
      </c>
      <c r="AD446" s="15" t="s">
        <v>3772</v>
      </c>
      <c r="AE446" s="15" t="s">
        <v>417</v>
      </c>
      <c r="AF446" s="15" t="s">
        <v>417</v>
      </c>
      <c r="AG446" s="15" t="s">
        <v>93</v>
      </c>
      <c r="AH446" s="15" t="s">
        <v>418</v>
      </c>
      <c r="AI446" s="15" t="s">
        <v>419</v>
      </c>
      <c r="AJ446" s="15" t="s">
        <v>420</v>
      </c>
      <c r="AK446" s="15" t="s">
        <v>421</v>
      </c>
      <c r="AL446" s="15" t="s">
        <v>3773</v>
      </c>
      <c r="AP446" s="76" t="s">
        <v>136</v>
      </c>
    </row>
    <row r="447" spans="1:42" s="15" customFormat="1" ht="13.5" customHeight="1">
      <c r="A447" s="15">
        <f t="shared" si="6"/>
        <v>444</v>
      </c>
      <c r="B447" s="27" t="s">
        <v>3774</v>
      </c>
      <c r="C447" s="27"/>
      <c r="D447" s="27"/>
      <c r="E447" s="29" t="s">
        <v>211</v>
      </c>
      <c r="F447" s="29" t="s">
        <v>3775</v>
      </c>
      <c r="G447" s="29" t="s">
        <v>138</v>
      </c>
      <c r="H447" s="29" t="s">
        <v>3776</v>
      </c>
      <c r="I447" s="44"/>
      <c r="J447" s="29"/>
      <c r="K447" s="122"/>
      <c r="L447" s="28" t="s">
        <v>133</v>
      </c>
      <c r="M447" s="27" t="s">
        <v>3777</v>
      </c>
      <c r="N447" s="27" t="s">
        <v>3778</v>
      </c>
      <c r="O447" s="27" t="s">
        <v>397</v>
      </c>
      <c r="P447" s="27" t="s">
        <v>3779</v>
      </c>
      <c r="Q447" t="s">
        <v>32195</v>
      </c>
      <c r="R447" s="45" t="s">
        <v>414</v>
      </c>
      <c r="S447" s="29" t="s">
        <v>3780</v>
      </c>
      <c r="T447" s="15" t="s">
        <v>3781</v>
      </c>
      <c r="U447" s="21">
        <v>3885244</v>
      </c>
      <c r="V447" s="15">
        <v>7</v>
      </c>
      <c r="W447" s="15">
        <v>1</v>
      </c>
      <c r="X447" s="15">
        <v>0.1716</v>
      </c>
      <c r="Y447" s="22"/>
      <c r="Z447" s="22"/>
      <c r="AA447" s="22"/>
      <c r="AB447" s="22"/>
      <c r="AC447" s="15" t="s">
        <v>417</v>
      </c>
      <c r="AD447" s="15" t="s">
        <v>417</v>
      </c>
      <c r="AE447" s="15" t="s">
        <v>417</v>
      </c>
      <c r="AF447" s="15" t="s">
        <v>417</v>
      </c>
      <c r="AG447" s="15" t="s">
        <v>93</v>
      </c>
      <c r="AH447" s="15" t="s">
        <v>418</v>
      </c>
      <c r="AI447" s="15" t="s">
        <v>419</v>
      </c>
      <c r="AJ447" s="15" t="s">
        <v>420</v>
      </c>
      <c r="AK447" s="15" t="s">
        <v>421</v>
      </c>
      <c r="AP447" s="76" t="s">
        <v>136</v>
      </c>
    </row>
    <row r="448" spans="1:42" s="15" customFormat="1" ht="13.5" customHeight="1">
      <c r="A448" s="15">
        <f t="shared" si="6"/>
        <v>445</v>
      </c>
      <c r="B448" s="27" t="s">
        <v>3782</v>
      </c>
      <c r="C448" s="27"/>
      <c r="D448" s="27"/>
      <c r="E448" s="29" t="s">
        <v>211</v>
      </c>
      <c r="F448" s="29" t="s">
        <v>3775</v>
      </c>
      <c r="G448" s="29" t="s">
        <v>138</v>
      </c>
      <c r="H448" s="29" t="s">
        <v>3783</v>
      </c>
      <c r="I448" s="44"/>
      <c r="J448" s="29"/>
      <c r="K448" s="122"/>
      <c r="L448" s="27" t="s">
        <v>163</v>
      </c>
      <c r="M448" s="27" t="s">
        <v>3784</v>
      </c>
      <c r="N448" s="27" t="s">
        <v>3785</v>
      </c>
      <c r="O448" s="27" t="s">
        <v>397</v>
      </c>
      <c r="P448" s="27" t="s">
        <v>3786</v>
      </c>
      <c r="Q448" t="s">
        <v>32195</v>
      </c>
      <c r="R448" s="45" t="s">
        <v>414</v>
      </c>
      <c r="S448" s="29" t="s">
        <v>152</v>
      </c>
      <c r="T448" s="15" t="s">
        <v>3787</v>
      </c>
      <c r="U448" s="21">
        <v>882617</v>
      </c>
      <c r="V448" s="15">
        <v>8</v>
      </c>
      <c r="W448" s="15">
        <v>1</v>
      </c>
      <c r="X448" s="15">
        <v>0.17150000000000001</v>
      </c>
      <c r="Y448" s="22"/>
      <c r="Z448" s="22"/>
      <c r="AA448" s="22"/>
      <c r="AB448" s="22"/>
      <c r="AC448" s="15" t="s">
        <v>417</v>
      </c>
      <c r="AD448" s="15" t="s">
        <v>417</v>
      </c>
      <c r="AE448" s="15" t="s">
        <v>417</v>
      </c>
      <c r="AF448" s="15" t="s">
        <v>417</v>
      </c>
      <c r="AG448" s="15" t="s">
        <v>93</v>
      </c>
      <c r="AH448" s="15" t="s">
        <v>418</v>
      </c>
      <c r="AI448" s="15" t="s">
        <v>419</v>
      </c>
      <c r="AJ448" s="15" t="s">
        <v>420</v>
      </c>
      <c r="AK448" s="15" t="s">
        <v>421</v>
      </c>
      <c r="AP448" s="76" t="s">
        <v>136</v>
      </c>
    </row>
    <row r="449" spans="1:42" s="15" customFormat="1" ht="13.5" customHeight="1">
      <c r="A449" s="15">
        <f t="shared" si="6"/>
        <v>446</v>
      </c>
      <c r="B449" s="27" t="s">
        <v>3788</v>
      </c>
      <c r="C449" s="27"/>
      <c r="D449" s="27"/>
      <c r="E449" s="29" t="s">
        <v>211</v>
      </c>
      <c r="F449" s="83" t="s">
        <v>3789</v>
      </c>
      <c r="G449" s="29" t="s">
        <v>138</v>
      </c>
      <c r="H449" s="29" t="s">
        <v>3790</v>
      </c>
      <c r="I449" s="44">
        <v>944356290</v>
      </c>
      <c r="J449" s="29"/>
      <c r="K449" s="122"/>
      <c r="L449" s="27" t="s">
        <v>163</v>
      </c>
      <c r="M449" s="27" t="s">
        <v>3791</v>
      </c>
      <c r="N449" s="27" t="s">
        <v>3792</v>
      </c>
      <c r="O449" s="27" t="s">
        <v>397</v>
      </c>
      <c r="P449" s="27" t="s">
        <v>3793</v>
      </c>
      <c r="Q449" t="s">
        <v>32195</v>
      </c>
      <c r="R449" s="45" t="s">
        <v>414</v>
      </c>
      <c r="S449" s="29" t="s">
        <v>152</v>
      </c>
      <c r="T449" s="15" t="s">
        <v>1758</v>
      </c>
      <c r="U449" s="21">
        <v>565859</v>
      </c>
      <c r="V449" s="15">
        <v>3</v>
      </c>
      <c r="W449" s="15">
        <v>2</v>
      </c>
      <c r="X449" s="15">
        <v>0.1714</v>
      </c>
      <c r="Y449" s="22">
        <v>952198850</v>
      </c>
      <c r="Z449" s="22"/>
      <c r="AA449" s="22"/>
      <c r="AB449" s="22"/>
      <c r="AC449" s="15" t="s">
        <v>417</v>
      </c>
      <c r="AD449" s="15" t="s">
        <v>417</v>
      </c>
      <c r="AE449" s="15" t="s">
        <v>417</v>
      </c>
      <c r="AF449" s="15" t="s">
        <v>417</v>
      </c>
      <c r="AG449" s="15" t="s">
        <v>93</v>
      </c>
      <c r="AH449" s="15" t="s">
        <v>418</v>
      </c>
      <c r="AI449" s="15" t="s">
        <v>419</v>
      </c>
      <c r="AJ449" s="15" t="s">
        <v>420</v>
      </c>
      <c r="AK449" s="15" t="s">
        <v>421</v>
      </c>
      <c r="AP449" s="76" t="s">
        <v>136</v>
      </c>
    </row>
    <row r="450" spans="1:42" s="15" customFormat="1" ht="27" customHeight="1">
      <c r="A450" s="15">
        <f t="shared" si="6"/>
        <v>447</v>
      </c>
      <c r="B450" s="27" t="s">
        <v>3794</v>
      </c>
      <c r="C450" s="27"/>
      <c r="D450" s="27"/>
      <c r="E450" s="29" t="s">
        <v>211</v>
      </c>
      <c r="F450" s="29" t="s">
        <v>3775</v>
      </c>
      <c r="G450" s="29" t="s">
        <v>138</v>
      </c>
      <c r="H450" s="29" t="s">
        <v>3795</v>
      </c>
      <c r="I450" s="44"/>
      <c r="J450" s="29"/>
      <c r="K450" s="122"/>
      <c r="L450" s="27" t="s">
        <v>163</v>
      </c>
      <c r="M450" s="27" t="s">
        <v>3796</v>
      </c>
      <c r="N450" s="27" t="s">
        <v>3797</v>
      </c>
      <c r="O450" s="27" t="s">
        <v>397</v>
      </c>
      <c r="P450" s="27" t="s">
        <v>3798</v>
      </c>
      <c r="Q450" t="s">
        <v>32195</v>
      </c>
      <c r="R450" s="45" t="s">
        <v>414</v>
      </c>
      <c r="S450" s="29" t="s">
        <v>2631</v>
      </c>
      <c r="T450" s="15" t="s">
        <v>3799</v>
      </c>
      <c r="U450" s="21">
        <v>996934</v>
      </c>
      <c r="V450" s="15">
        <v>7</v>
      </c>
      <c r="W450" s="15">
        <v>1</v>
      </c>
      <c r="X450" s="15">
        <v>0.1714</v>
      </c>
      <c r="Y450" s="22"/>
      <c r="Z450" s="22"/>
      <c r="AA450" s="22"/>
      <c r="AB450" s="22"/>
      <c r="AC450" s="15" t="s">
        <v>3800</v>
      </c>
      <c r="AD450" s="15" t="s">
        <v>417</v>
      </c>
      <c r="AE450" s="15" t="s">
        <v>417</v>
      </c>
      <c r="AF450" s="15" t="s">
        <v>417</v>
      </c>
      <c r="AG450" s="15" t="s">
        <v>93</v>
      </c>
      <c r="AH450" s="15" t="s">
        <v>418</v>
      </c>
      <c r="AI450" s="15" t="s">
        <v>419</v>
      </c>
      <c r="AJ450" s="15" t="s">
        <v>420</v>
      </c>
      <c r="AK450" s="15" t="s">
        <v>421</v>
      </c>
      <c r="AP450" s="76" t="s">
        <v>136</v>
      </c>
    </row>
    <row r="451" spans="1:42" s="15" customFormat="1" ht="27" customHeight="1">
      <c r="A451" s="15">
        <f t="shared" si="6"/>
        <v>448</v>
      </c>
      <c r="B451" s="27" t="s">
        <v>3801</v>
      </c>
      <c r="C451" s="27"/>
      <c r="D451" s="27"/>
      <c r="E451" s="29" t="s">
        <v>211</v>
      </c>
      <c r="F451" s="130" t="s">
        <v>3802</v>
      </c>
      <c r="G451" s="29" t="s">
        <v>138</v>
      </c>
      <c r="H451" s="29" t="s">
        <v>3803</v>
      </c>
      <c r="I451" s="44"/>
      <c r="J451" s="29"/>
      <c r="K451" s="138"/>
      <c r="L451" s="28" t="s">
        <v>141</v>
      </c>
      <c r="M451" s="27" t="s">
        <v>3804</v>
      </c>
      <c r="N451" s="27" t="s">
        <v>3805</v>
      </c>
      <c r="O451" s="27" t="s">
        <v>397</v>
      </c>
      <c r="P451" s="27" t="s">
        <v>3806</v>
      </c>
      <c r="Q451" t="s">
        <v>32195</v>
      </c>
      <c r="R451" s="45" t="s">
        <v>414</v>
      </c>
      <c r="S451" s="29" t="s">
        <v>700</v>
      </c>
      <c r="T451" s="15" t="s">
        <v>3807</v>
      </c>
      <c r="U451" s="21">
        <v>826802</v>
      </c>
      <c r="V451" s="15">
        <v>7</v>
      </c>
      <c r="W451" s="15">
        <v>1</v>
      </c>
      <c r="X451" s="15">
        <v>0.1714</v>
      </c>
      <c r="Y451" s="22"/>
      <c r="Z451" s="22"/>
      <c r="AA451" s="22"/>
      <c r="AB451" s="22"/>
      <c r="AC451" s="15" t="s">
        <v>3808</v>
      </c>
      <c r="AD451" s="15" t="s">
        <v>417</v>
      </c>
      <c r="AE451" s="15" t="s">
        <v>417</v>
      </c>
      <c r="AF451" s="15" t="s">
        <v>417</v>
      </c>
      <c r="AG451" s="15" t="s">
        <v>93</v>
      </c>
      <c r="AH451" s="15" t="s">
        <v>418</v>
      </c>
      <c r="AI451" s="15" t="s">
        <v>419</v>
      </c>
      <c r="AJ451" s="15" t="s">
        <v>420</v>
      </c>
      <c r="AK451" s="15" t="s">
        <v>421</v>
      </c>
      <c r="AP451" s="76" t="s">
        <v>136</v>
      </c>
    </row>
    <row r="452" spans="1:42" s="15" customFormat="1" ht="27" customHeight="1">
      <c r="A452" s="15">
        <f t="shared" si="6"/>
        <v>449</v>
      </c>
      <c r="B452" s="27" t="s">
        <v>3809</v>
      </c>
      <c r="C452" s="27"/>
      <c r="D452" s="27"/>
      <c r="E452" s="29" t="s">
        <v>211</v>
      </c>
      <c r="F452" s="130" t="s">
        <v>3810</v>
      </c>
      <c r="G452" s="29" t="s">
        <v>138</v>
      </c>
      <c r="H452" s="29" t="s">
        <v>3811</v>
      </c>
      <c r="I452" s="44"/>
      <c r="J452" s="29"/>
      <c r="K452" s="138"/>
      <c r="L452" s="28" t="s">
        <v>141</v>
      </c>
      <c r="M452" s="27" t="s">
        <v>3812</v>
      </c>
      <c r="N452" s="27" t="s">
        <v>3813</v>
      </c>
      <c r="O452" s="27" t="s">
        <v>397</v>
      </c>
      <c r="P452" s="27" t="s">
        <v>3814</v>
      </c>
      <c r="Q452" t="s">
        <v>32195</v>
      </c>
      <c r="R452" s="45" t="s">
        <v>414</v>
      </c>
      <c r="S452" s="29" t="s">
        <v>152</v>
      </c>
      <c r="T452" s="15" t="s">
        <v>2624</v>
      </c>
      <c r="U452" s="21">
        <v>867144</v>
      </c>
      <c r="V452" s="15">
        <v>7</v>
      </c>
      <c r="W452" s="15">
        <v>1</v>
      </c>
      <c r="X452" s="15">
        <v>0.17119999999999999</v>
      </c>
      <c r="Y452" s="22"/>
      <c r="Z452" s="22"/>
      <c r="AA452" s="22"/>
      <c r="AB452" s="22"/>
      <c r="AC452" s="15" t="s">
        <v>417</v>
      </c>
      <c r="AD452" s="15" t="s">
        <v>417</v>
      </c>
      <c r="AE452" s="15" t="s">
        <v>417</v>
      </c>
      <c r="AF452" s="15" t="s">
        <v>417</v>
      </c>
      <c r="AG452" s="15" t="s">
        <v>93</v>
      </c>
      <c r="AH452" s="15" t="s">
        <v>418</v>
      </c>
      <c r="AI452" s="15" t="s">
        <v>419</v>
      </c>
      <c r="AJ452" s="15" t="s">
        <v>420</v>
      </c>
      <c r="AK452" s="15" t="s">
        <v>421</v>
      </c>
      <c r="AP452" s="76" t="s">
        <v>136</v>
      </c>
    </row>
    <row r="453" spans="1:42" s="15" customFormat="1" ht="13.5" customHeight="1">
      <c r="A453" s="15">
        <f t="shared" ref="A453:A516" si="7">+A452+1</f>
        <v>450</v>
      </c>
      <c r="B453" s="27" t="s">
        <v>3815</v>
      </c>
      <c r="C453" s="27"/>
      <c r="D453" s="27"/>
      <c r="E453" s="29" t="s">
        <v>211</v>
      </c>
      <c r="F453" t="s">
        <v>3816</v>
      </c>
      <c r="G453" s="29" t="s">
        <v>138</v>
      </c>
      <c r="H453" s="29" t="s">
        <v>3817</v>
      </c>
      <c r="I453" s="44"/>
      <c r="J453" s="29"/>
      <c r="K453" s="122"/>
      <c r="L453" s="28" t="s">
        <v>191</v>
      </c>
      <c r="M453" s="27" t="s">
        <v>3818</v>
      </c>
      <c r="N453" s="27" t="s">
        <v>3819</v>
      </c>
      <c r="O453" s="27" t="s">
        <v>397</v>
      </c>
      <c r="P453" s="27" t="s">
        <v>3820</v>
      </c>
      <c r="Q453" t="s">
        <v>32195</v>
      </c>
      <c r="R453" s="45" t="s">
        <v>414</v>
      </c>
      <c r="S453" s="29" t="s">
        <v>431</v>
      </c>
      <c r="T453" s="15" t="s">
        <v>2064</v>
      </c>
      <c r="U453" s="21">
        <v>3850387</v>
      </c>
      <c r="V453" s="15">
        <v>1</v>
      </c>
      <c r="W453" s="15">
        <v>1</v>
      </c>
      <c r="X453" s="15">
        <v>0.1711</v>
      </c>
      <c r="Y453" s="22"/>
      <c r="Z453" s="22"/>
      <c r="AA453" s="22"/>
      <c r="AB453" s="22"/>
      <c r="AC453" s="15" t="s">
        <v>3821</v>
      </c>
      <c r="AD453" s="15" t="s">
        <v>417</v>
      </c>
      <c r="AE453" s="15" t="s">
        <v>417</v>
      </c>
      <c r="AF453" s="15" t="s">
        <v>417</v>
      </c>
      <c r="AG453" s="15" t="s">
        <v>93</v>
      </c>
      <c r="AH453" s="15" t="s">
        <v>418</v>
      </c>
      <c r="AI453" s="15" t="s">
        <v>419</v>
      </c>
      <c r="AJ453" s="15" t="s">
        <v>420</v>
      </c>
      <c r="AK453" s="15" t="s">
        <v>421</v>
      </c>
      <c r="AP453" s="76" t="s">
        <v>136</v>
      </c>
    </row>
    <row r="454" spans="1:42" s="15" customFormat="1" ht="13.5" customHeight="1">
      <c r="A454" s="15">
        <f t="shared" si="7"/>
        <v>451</v>
      </c>
      <c r="B454" s="27" t="s">
        <v>3822</v>
      </c>
      <c r="C454" s="27"/>
      <c r="D454" s="27"/>
      <c r="E454" s="29" t="s">
        <v>204</v>
      </c>
      <c r="F454" s="29" t="s">
        <v>3823</v>
      </c>
      <c r="G454" t="s">
        <v>161</v>
      </c>
      <c r="H454" s="29" t="s">
        <v>3824</v>
      </c>
      <c r="I454" s="44">
        <v>915338513</v>
      </c>
      <c r="J454" s="29"/>
      <c r="K454" s="122"/>
      <c r="L454" s="28" t="s">
        <v>133</v>
      </c>
      <c r="M454" s="27" t="s">
        <v>3825</v>
      </c>
      <c r="N454" s="27" t="s">
        <v>3826</v>
      </c>
      <c r="O454" s="27" t="s">
        <v>397</v>
      </c>
      <c r="P454" s="27" t="s">
        <v>3827</v>
      </c>
      <c r="Q454" t="s">
        <v>32195</v>
      </c>
      <c r="R454" s="45" t="s">
        <v>414</v>
      </c>
      <c r="S454" s="29" t="s">
        <v>152</v>
      </c>
      <c r="T454" s="15" t="s">
        <v>2708</v>
      </c>
      <c r="U454" s="21">
        <v>1132540</v>
      </c>
      <c r="V454" s="15">
        <v>6</v>
      </c>
      <c r="W454" s="15">
        <v>1</v>
      </c>
      <c r="X454" s="15">
        <v>0.17100000000000001</v>
      </c>
      <c r="Y454" s="22">
        <v>915330862</v>
      </c>
      <c r="Z454" s="22"/>
      <c r="AA454" s="22"/>
      <c r="AB454" s="22"/>
      <c r="AC454" s="15" t="s">
        <v>417</v>
      </c>
      <c r="AD454" s="15" t="s">
        <v>417</v>
      </c>
      <c r="AE454" s="15" t="s">
        <v>417</v>
      </c>
      <c r="AF454" s="15" t="s">
        <v>417</v>
      </c>
      <c r="AG454" s="15" t="s">
        <v>93</v>
      </c>
      <c r="AH454" s="15" t="s">
        <v>418</v>
      </c>
      <c r="AI454" s="15" t="s">
        <v>419</v>
      </c>
      <c r="AJ454" s="15" t="s">
        <v>420</v>
      </c>
      <c r="AK454" s="15" t="s">
        <v>421</v>
      </c>
      <c r="AP454" s="76" t="s">
        <v>136</v>
      </c>
    </row>
    <row r="455" spans="1:42" s="15" customFormat="1" ht="27" customHeight="1">
      <c r="A455" s="15">
        <f t="shared" si="7"/>
        <v>452</v>
      </c>
      <c r="B455" s="27" t="s">
        <v>3828</v>
      </c>
      <c r="C455" s="27"/>
      <c r="D455" s="27"/>
      <c r="E455" s="29" t="s">
        <v>211</v>
      </c>
      <c r="F455" s="83" t="s">
        <v>3829</v>
      </c>
      <c r="G455" s="29" t="s">
        <v>138</v>
      </c>
      <c r="H455" s="29" t="s">
        <v>3830</v>
      </c>
      <c r="I455" s="44">
        <v>917490712</v>
      </c>
      <c r="J455" s="29"/>
      <c r="K455" s="122"/>
      <c r="L455" s="28" t="s">
        <v>175</v>
      </c>
      <c r="M455" s="27" t="s">
        <v>3831</v>
      </c>
      <c r="N455" s="27" t="s">
        <v>3832</v>
      </c>
      <c r="O455" s="27" t="s">
        <v>3833</v>
      </c>
      <c r="P455" s="27" t="s">
        <v>3834</v>
      </c>
      <c r="Q455" t="s">
        <v>32195</v>
      </c>
      <c r="R455" s="45" t="s">
        <v>414</v>
      </c>
      <c r="S455" s="29" t="s">
        <v>152</v>
      </c>
      <c r="T455" s="15" t="s">
        <v>907</v>
      </c>
      <c r="U455" s="21">
        <v>1952306</v>
      </c>
      <c r="V455" s="15">
        <v>47</v>
      </c>
      <c r="W455" s="15">
        <v>2</v>
      </c>
      <c r="X455" s="15">
        <v>0.17080000000000001</v>
      </c>
      <c r="Y455" s="22">
        <v>917490723</v>
      </c>
      <c r="Z455" s="22"/>
      <c r="AA455" s="22"/>
      <c r="AB455" s="22"/>
      <c r="AC455" s="15" t="s">
        <v>417</v>
      </c>
      <c r="AD455" s="15" t="s">
        <v>417</v>
      </c>
      <c r="AE455" s="15" t="s">
        <v>417</v>
      </c>
      <c r="AF455" s="15" t="s">
        <v>417</v>
      </c>
      <c r="AG455" s="15" t="s">
        <v>93</v>
      </c>
      <c r="AH455" s="15" t="s">
        <v>418</v>
      </c>
      <c r="AI455" s="15" t="s">
        <v>419</v>
      </c>
      <c r="AJ455" s="15" t="s">
        <v>420</v>
      </c>
      <c r="AK455" s="15" t="s">
        <v>421</v>
      </c>
      <c r="AP455" s="76" t="s">
        <v>136</v>
      </c>
    </row>
    <row r="456" spans="1:42" s="15" customFormat="1" ht="13.5" customHeight="1">
      <c r="A456" s="15">
        <f t="shared" si="7"/>
        <v>453</v>
      </c>
      <c r="B456" s="27" t="s">
        <v>3835</v>
      </c>
      <c r="C456" s="27"/>
      <c r="D456" s="27"/>
      <c r="E456" s="29" t="s">
        <v>211</v>
      </c>
      <c r="F456" s="29" t="s">
        <v>3836</v>
      </c>
      <c r="G456" s="29" t="s">
        <v>138</v>
      </c>
      <c r="H456" s="29" t="s">
        <v>3837</v>
      </c>
      <c r="I456" s="44"/>
      <c r="J456" s="29"/>
      <c r="K456" s="138"/>
      <c r="L456" s="27" t="s">
        <v>163</v>
      </c>
      <c r="M456" s="27" t="s">
        <v>3838</v>
      </c>
      <c r="N456" s="27" t="s">
        <v>3839</v>
      </c>
      <c r="O456" s="27" t="s">
        <v>397</v>
      </c>
      <c r="P456" s="27" t="s">
        <v>3840</v>
      </c>
      <c r="Q456" t="s">
        <v>32195</v>
      </c>
      <c r="R456" s="45" t="s">
        <v>414</v>
      </c>
      <c r="S456" s="29" t="s">
        <v>152</v>
      </c>
      <c r="T456" s="15" t="s">
        <v>3841</v>
      </c>
      <c r="U456" s="21">
        <v>849120</v>
      </c>
      <c r="V456" s="15">
        <v>1</v>
      </c>
      <c r="W456" s="15">
        <v>1</v>
      </c>
      <c r="X456" s="15">
        <v>0.17069999999999999</v>
      </c>
      <c r="Y456" s="22"/>
      <c r="Z456" s="22"/>
      <c r="AA456" s="22"/>
      <c r="AB456" s="22"/>
      <c r="AC456" s="15" t="s">
        <v>3842</v>
      </c>
      <c r="AD456" s="15" t="s">
        <v>3843</v>
      </c>
      <c r="AE456" s="15" t="s">
        <v>3844</v>
      </c>
      <c r="AF456" s="15" t="s">
        <v>417</v>
      </c>
      <c r="AG456" s="15" t="s">
        <v>93</v>
      </c>
      <c r="AH456" s="15" t="s">
        <v>418</v>
      </c>
      <c r="AI456" s="15" t="s">
        <v>419</v>
      </c>
      <c r="AJ456" s="15" t="s">
        <v>420</v>
      </c>
      <c r="AK456" s="15" t="s">
        <v>421</v>
      </c>
      <c r="AP456" s="76" t="s">
        <v>136</v>
      </c>
    </row>
    <row r="457" spans="1:42" s="15" customFormat="1" ht="13.5" customHeight="1">
      <c r="A457" s="15">
        <f t="shared" si="7"/>
        <v>454</v>
      </c>
      <c r="B457" s="27" t="s">
        <v>3845</v>
      </c>
      <c r="C457" s="27"/>
      <c r="D457" s="27"/>
      <c r="E457" s="29" t="s">
        <v>211</v>
      </c>
      <c r="F457" s="366" t="s">
        <v>3846</v>
      </c>
      <c r="G457" s="29" t="s">
        <v>138</v>
      </c>
      <c r="H457" s="29" t="s">
        <v>3847</v>
      </c>
      <c r="I457" s="44"/>
      <c r="J457" s="29"/>
      <c r="K457" s="122"/>
      <c r="L457" s="28" t="s">
        <v>141</v>
      </c>
      <c r="M457" s="27" t="s">
        <v>3848</v>
      </c>
      <c r="N457" s="27" t="s">
        <v>3849</v>
      </c>
      <c r="O457" s="27" t="s">
        <v>397</v>
      </c>
      <c r="P457" s="27" t="s">
        <v>3850</v>
      </c>
      <c r="Q457" t="s">
        <v>32195</v>
      </c>
      <c r="R457" s="45" t="s">
        <v>414</v>
      </c>
      <c r="S457" s="29" t="s">
        <v>152</v>
      </c>
      <c r="T457" s="15" t="s">
        <v>601</v>
      </c>
      <c r="U457" s="21">
        <v>1012707</v>
      </c>
      <c r="V457" s="15">
        <v>8</v>
      </c>
      <c r="W457" s="15">
        <v>1</v>
      </c>
      <c r="X457" s="15">
        <v>0.17069999999999999</v>
      </c>
      <c r="Y457" s="22"/>
      <c r="Z457" s="22"/>
      <c r="AA457" s="22"/>
      <c r="AB457" s="22"/>
      <c r="AC457" s="15" t="s">
        <v>3851</v>
      </c>
      <c r="AD457" s="15" t="s">
        <v>3852</v>
      </c>
      <c r="AE457" s="15" t="s">
        <v>417</v>
      </c>
      <c r="AF457" s="15" t="s">
        <v>417</v>
      </c>
      <c r="AG457" s="15" t="s">
        <v>93</v>
      </c>
      <c r="AH457" s="15" t="s">
        <v>418</v>
      </c>
      <c r="AI457" s="15" t="s">
        <v>419</v>
      </c>
      <c r="AJ457" s="15" t="s">
        <v>420</v>
      </c>
      <c r="AK457" s="15" t="s">
        <v>421</v>
      </c>
      <c r="AP457" s="76" t="s">
        <v>136</v>
      </c>
    </row>
    <row r="458" spans="1:42" s="15" customFormat="1" ht="27" customHeight="1">
      <c r="A458" s="15">
        <f t="shared" si="7"/>
        <v>455</v>
      </c>
      <c r="B458" s="27" t="s">
        <v>3853</v>
      </c>
      <c r="C458" s="27"/>
      <c r="D458" s="27"/>
      <c r="E458" s="29" t="s">
        <v>211</v>
      </c>
      <c r="F458" t="s">
        <v>3854</v>
      </c>
      <c r="G458" s="29" t="s">
        <v>138</v>
      </c>
      <c r="H458" s="29" t="s">
        <v>417</v>
      </c>
      <c r="I458" s="44"/>
      <c r="J458" s="29"/>
      <c r="K458" s="138"/>
      <c r="L458" s="27" t="s">
        <v>147</v>
      </c>
      <c r="M458" s="27" t="s">
        <v>3855</v>
      </c>
      <c r="N458" s="27" t="s">
        <v>3856</v>
      </c>
      <c r="O458" s="27" t="s">
        <v>397</v>
      </c>
      <c r="P458" s="27" t="s">
        <v>3857</v>
      </c>
      <c r="Q458" t="s">
        <v>32195</v>
      </c>
      <c r="R458" s="45" t="s">
        <v>414</v>
      </c>
      <c r="S458" s="29" t="s">
        <v>2926</v>
      </c>
      <c r="T458" s="15" t="s">
        <v>3858</v>
      </c>
      <c r="U458" s="21">
        <v>650116</v>
      </c>
      <c r="V458" s="15">
        <v>5</v>
      </c>
      <c r="W458" s="15">
        <v>1</v>
      </c>
      <c r="X458" s="15">
        <v>0.17050000000000001</v>
      </c>
      <c r="Y458" s="22"/>
      <c r="Z458" s="22"/>
      <c r="AA458" s="22"/>
      <c r="AB458" s="22"/>
      <c r="AC458" s="15" t="s">
        <v>417</v>
      </c>
      <c r="AD458" s="15" t="s">
        <v>417</v>
      </c>
      <c r="AE458" s="15" t="s">
        <v>417</v>
      </c>
      <c r="AF458" s="15" t="s">
        <v>417</v>
      </c>
      <c r="AG458" s="15" t="s">
        <v>417</v>
      </c>
      <c r="AH458" s="15" t="s">
        <v>417</v>
      </c>
      <c r="AI458" s="15" t="s">
        <v>417</v>
      </c>
      <c r="AJ458" s="15" t="s">
        <v>417</v>
      </c>
      <c r="AK458" s="15" t="s">
        <v>417</v>
      </c>
      <c r="AP458" s="76" t="s">
        <v>136</v>
      </c>
    </row>
    <row r="459" spans="1:42" s="15" customFormat="1" ht="13.5" customHeight="1">
      <c r="A459" s="15">
        <f t="shared" si="7"/>
        <v>456</v>
      </c>
      <c r="B459" s="27" t="s">
        <v>3859</v>
      </c>
      <c r="C459" s="27"/>
      <c r="D459" s="27"/>
      <c r="E459" s="29" t="s">
        <v>211</v>
      </c>
      <c r="F459" t="s">
        <v>3860</v>
      </c>
      <c r="G459" s="29" t="s">
        <v>138</v>
      </c>
      <c r="H459" s="29" t="s">
        <v>3861</v>
      </c>
      <c r="I459" s="44"/>
      <c r="J459" s="29"/>
      <c r="K459" s="122"/>
      <c r="L459" s="28" t="s">
        <v>141</v>
      </c>
      <c r="M459" s="27" t="s">
        <v>3862</v>
      </c>
      <c r="N459" s="27" t="s">
        <v>3863</v>
      </c>
      <c r="O459" s="27" t="s">
        <v>397</v>
      </c>
      <c r="P459" s="27" t="s">
        <v>3864</v>
      </c>
      <c r="Q459" t="s">
        <v>32195</v>
      </c>
      <c r="R459" s="45" t="s">
        <v>414</v>
      </c>
      <c r="S459" s="29" t="s">
        <v>152</v>
      </c>
      <c r="T459" s="15" t="s">
        <v>2881</v>
      </c>
      <c r="U459" s="21">
        <v>894763</v>
      </c>
      <c r="V459" s="15">
        <v>1</v>
      </c>
      <c r="W459" s="15">
        <v>2</v>
      </c>
      <c r="X459" s="15">
        <v>0.1699</v>
      </c>
      <c r="Y459" s="22"/>
      <c r="Z459" s="22"/>
      <c r="AA459" s="22"/>
      <c r="AB459" s="22"/>
      <c r="AC459" s="15" t="s">
        <v>3865</v>
      </c>
      <c r="AD459" s="15" t="s">
        <v>417</v>
      </c>
      <c r="AE459" s="15" t="s">
        <v>417</v>
      </c>
      <c r="AF459" s="15" t="s">
        <v>417</v>
      </c>
      <c r="AG459" s="15" t="s">
        <v>93</v>
      </c>
      <c r="AH459" s="15" t="s">
        <v>418</v>
      </c>
      <c r="AI459" s="15" t="s">
        <v>419</v>
      </c>
      <c r="AJ459" s="15" t="s">
        <v>420</v>
      </c>
      <c r="AK459" s="15" t="s">
        <v>421</v>
      </c>
      <c r="AP459" s="76" t="s">
        <v>136</v>
      </c>
    </row>
    <row r="460" spans="1:42" s="15" customFormat="1" ht="13.5" customHeight="1">
      <c r="A460" s="15">
        <f t="shared" si="7"/>
        <v>457</v>
      </c>
      <c r="B460" s="27" t="s">
        <v>3866</v>
      </c>
      <c r="C460" s="27"/>
      <c r="D460" s="27"/>
      <c r="E460" s="29" t="s">
        <v>203</v>
      </c>
      <c r="F460" s="130" t="s">
        <v>3867</v>
      </c>
      <c r="G460" s="29" t="s">
        <v>138</v>
      </c>
      <c r="H460" s="29" t="s">
        <v>3868</v>
      </c>
      <c r="I460" s="44">
        <v>916590239</v>
      </c>
      <c r="J460" s="29"/>
      <c r="K460" s="122"/>
      <c r="L460" s="27" t="s">
        <v>163</v>
      </c>
      <c r="M460" s="27" t="s">
        <v>3869</v>
      </c>
      <c r="N460" s="27" t="s">
        <v>3870</v>
      </c>
      <c r="O460" s="27" t="s">
        <v>397</v>
      </c>
      <c r="P460" s="27" t="s">
        <v>3871</v>
      </c>
      <c r="Q460" t="s">
        <v>32194</v>
      </c>
      <c r="R460" s="45" t="s">
        <v>414</v>
      </c>
      <c r="S460" s="29" t="s">
        <v>152</v>
      </c>
      <c r="T460" s="15" t="s">
        <v>907</v>
      </c>
      <c r="U460" s="21">
        <v>364488</v>
      </c>
      <c r="V460" s="15">
        <v>8</v>
      </c>
      <c r="W460" s="15">
        <v>7</v>
      </c>
      <c r="X460" s="15">
        <v>0.16980000000000001</v>
      </c>
      <c r="Y460" s="22">
        <v>917360968</v>
      </c>
      <c r="Z460" s="22">
        <v>913589236</v>
      </c>
      <c r="AA460" s="22">
        <v>913588341</v>
      </c>
      <c r="AB460" s="22">
        <v>916590835</v>
      </c>
      <c r="AC460" s="15" t="s">
        <v>3872</v>
      </c>
      <c r="AD460" s="15" t="s">
        <v>3873</v>
      </c>
      <c r="AE460" s="15" t="s">
        <v>417</v>
      </c>
      <c r="AF460" s="15" t="s">
        <v>417</v>
      </c>
      <c r="AG460" s="15" t="s">
        <v>93</v>
      </c>
      <c r="AH460" s="15" t="s">
        <v>418</v>
      </c>
      <c r="AI460" s="15" t="s">
        <v>419</v>
      </c>
      <c r="AJ460" s="15" t="s">
        <v>420</v>
      </c>
      <c r="AK460" s="15" t="s">
        <v>421</v>
      </c>
      <c r="AP460" s="76" t="s">
        <v>136</v>
      </c>
    </row>
    <row r="461" spans="1:42" s="15" customFormat="1" ht="13.5" customHeight="1">
      <c r="A461" s="15">
        <f t="shared" si="7"/>
        <v>458</v>
      </c>
      <c r="B461" s="27" t="s">
        <v>3874</v>
      </c>
      <c r="C461" s="27"/>
      <c r="D461" s="27"/>
      <c r="E461" s="29" t="s">
        <v>6</v>
      </c>
      <c r="F461" s="29"/>
      <c r="G461" s="29" t="s">
        <v>138</v>
      </c>
      <c r="H461" s="29"/>
      <c r="I461" s="44">
        <v>0</v>
      </c>
      <c r="J461" s="29"/>
      <c r="K461" s="122"/>
      <c r="L461" s="28" t="s">
        <v>141</v>
      </c>
      <c r="M461" s="27" t="s">
        <v>3875</v>
      </c>
      <c r="N461" s="27" t="s">
        <v>958</v>
      </c>
      <c r="O461" s="67" t="s">
        <v>3876</v>
      </c>
      <c r="P461" s="27" t="s">
        <v>3877</v>
      </c>
      <c r="Q461" t="s">
        <v>32194</v>
      </c>
      <c r="R461" s="45"/>
      <c r="S461" s="29" t="s">
        <v>152</v>
      </c>
      <c r="T461" s="15" t="s">
        <v>196</v>
      </c>
      <c r="U461" s="21"/>
      <c r="V461" s="15">
        <v>42</v>
      </c>
      <c r="Y461" s="22"/>
      <c r="Z461" s="22"/>
      <c r="AA461" s="22"/>
      <c r="AB461" s="22"/>
      <c r="AP461" s="76" t="s">
        <v>136</v>
      </c>
    </row>
    <row r="462" spans="1:42" s="15" customFormat="1" ht="13.5" customHeight="1">
      <c r="A462" s="15">
        <f t="shared" si="7"/>
        <v>459</v>
      </c>
      <c r="B462" s="27" t="s">
        <v>3878</v>
      </c>
      <c r="C462" s="27"/>
      <c r="D462" s="27"/>
      <c r="E462" s="29" t="s">
        <v>211</v>
      </c>
      <c r="F462" t="s">
        <v>3879</v>
      </c>
      <c r="G462" s="29" t="s">
        <v>138</v>
      </c>
      <c r="H462" s="29"/>
      <c r="I462" s="44" t="s">
        <v>3880</v>
      </c>
      <c r="J462" s="68" t="s">
        <v>3881</v>
      </c>
      <c r="K462" s="122" t="s">
        <v>3882</v>
      </c>
      <c r="L462" s="28" t="s">
        <v>141</v>
      </c>
      <c r="M462" s="27" t="s">
        <v>3883</v>
      </c>
      <c r="N462" s="27" t="s">
        <v>193</v>
      </c>
      <c r="O462" s="27" t="s">
        <v>3884</v>
      </c>
      <c r="P462" s="27" t="s">
        <v>3885</v>
      </c>
      <c r="Q462" t="s">
        <v>32194</v>
      </c>
      <c r="R462" s="45"/>
      <c r="S462" s="29" t="s">
        <v>152</v>
      </c>
      <c r="T462" s="15" t="s">
        <v>196</v>
      </c>
      <c r="U462" s="21"/>
      <c r="V462" s="15">
        <v>23</v>
      </c>
      <c r="Y462" s="22"/>
      <c r="Z462" s="22"/>
      <c r="AA462" s="22"/>
      <c r="AB462" s="22"/>
      <c r="AP462" s="76" t="s">
        <v>136</v>
      </c>
    </row>
    <row r="463" spans="1:42" s="15" customFormat="1" ht="27" customHeight="1">
      <c r="A463" s="15">
        <f t="shared" si="7"/>
        <v>460</v>
      </c>
      <c r="B463" s="27" t="s">
        <v>188</v>
      </c>
      <c r="C463" s="27"/>
      <c r="D463" s="27"/>
      <c r="E463" s="29" t="s">
        <v>211</v>
      </c>
      <c r="F463" s="29" t="s">
        <v>189</v>
      </c>
      <c r="G463" s="29" t="s">
        <v>138</v>
      </c>
      <c r="H463" s="29"/>
      <c r="I463" s="44" t="s">
        <v>190</v>
      </c>
      <c r="J463" s="29"/>
      <c r="K463" s="122"/>
      <c r="L463" s="28" t="s">
        <v>191</v>
      </c>
      <c r="M463" s="27" t="s">
        <v>192</v>
      </c>
      <c r="N463" s="27" t="s">
        <v>193</v>
      </c>
      <c r="O463" s="27" t="s">
        <v>194</v>
      </c>
      <c r="P463" s="27" t="s">
        <v>195</v>
      </c>
      <c r="Q463" t="s">
        <v>32195</v>
      </c>
      <c r="R463" s="45"/>
      <c r="S463" s="29" t="s">
        <v>152</v>
      </c>
      <c r="T463" s="15" t="s">
        <v>196</v>
      </c>
      <c r="U463" s="21"/>
      <c r="V463" s="15">
        <v>18</v>
      </c>
      <c r="Y463" s="22"/>
      <c r="Z463" s="22"/>
      <c r="AA463" s="22"/>
      <c r="AB463" s="22"/>
      <c r="AP463" s="76" t="s">
        <v>136</v>
      </c>
    </row>
    <row r="464" spans="1:42" s="15" customFormat="1" ht="13.5" customHeight="1">
      <c r="A464" s="15">
        <f t="shared" si="7"/>
        <v>461</v>
      </c>
      <c r="B464" s="27" t="s">
        <v>3886</v>
      </c>
      <c r="C464" s="27"/>
      <c r="D464" s="27"/>
      <c r="E464" s="29" t="s">
        <v>202</v>
      </c>
      <c r="F464" t="s">
        <v>3887</v>
      </c>
      <c r="G464" s="29" t="s">
        <v>138</v>
      </c>
      <c r="H464" s="29"/>
      <c r="I464" s="44" t="s">
        <v>3888</v>
      </c>
      <c r="J464" s="29"/>
      <c r="K464" s="122" t="s">
        <v>3889</v>
      </c>
      <c r="L464" s="28" t="s">
        <v>191</v>
      </c>
      <c r="M464" s="27" t="s">
        <v>3890</v>
      </c>
      <c r="N464" s="27" t="s">
        <v>3891</v>
      </c>
      <c r="O464" s="27" t="s">
        <v>3892</v>
      </c>
      <c r="P464" s="27" t="s">
        <v>3893</v>
      </c>
      <c r="Q464" t="s">
        <v>32195</v>
      </c>
      <c r="R464" s="45"/>
      <c r="S464" s="29" t="s">
        <v>667</v>
      </c>
      <c r="T464" s="15" t="s">
        <v>1808</v>
      </c>
      <c r="U464" s="21"/>
      <c r="V464" s="15">
        <v>0</v>
      </c>
      <c r="Y464" s="22"/>
      <c r="Z464" s="22"/>
      <c r="AA464" s="22"/>
      <c r="AB464" s="22"/>
      <c r="AP464" s="76" t="s">
        <v>136</v>
      </c>
    </row>
    <row r="465" spans="1:42" s="15" customFormat="1" ht="13.5" customHeight="1">
      <c r="A465" s="15">
        <f t="shared" si="7"/>
        <v>462</v>
      </c>
      <c r="B465" s="27" t="s">
        <v>3894</v>
      </c>
      <c r="C465" s="27"/>
      <c r="D465" s="27"/>
      <c r="E465" s="29" t="s">
        <v>211</v>
      </c>
      <c r="F465" s="29" t="s">
        <v>3895</v>
      </c>
      <c r="G465" s="29" t="s">
        <v>138</v>
      </c>
      <c r="H465" s="29"/>
      <c r="I465" s="44" t="s">
        <v>3896</v>
      </c>
      <c r="J465" s="68" t="s">
        <v>3897</v>
      </c>
      <c r="K465" s="122" t="s">
        <v>3898</v>
      </c>
      <c r="L465" s="28" t="s">
        <v>191</v>
      </c>
      <c r="M465" s="27" t="s">
        <v>3899</v>
      </c>
      <c r="N465" s="95" t="s">
        <v>3900</v>
      </c>
      <c r="O465" s="27" t="s">
        <v>3901</v>
      </c>
      <c r="P465" s="27" t="s">
        <v>3902</v>
      </c>
      <c r="Q465" t="s">
        <v>32195</v>
      </c>
      <c r="R465" s="45"/>
      <c r="S465" s="29" t="s">
        <v>667</v>
      </c>
      <c r="T465" s="15" t="s">
        <v>3903</v>
      </c>
      <c r="U465" s="21"/>
      <c r="V465" s="15">
        <v>0</v>
      </c>
      <c r="Y465" s="22"/>
      <c r="Z465" s="22"/>
      <c r="AA465" s="22"/>
      <c r="AB465" s="22"/>
      <c r="AP465" s="76" t="s">
        <v>136</v>
      </c>
    </row>
    <row r="466" spans="1:42" s="15" customFormat="1" ht="27" customHeight="1">
      <c r="A466" s="15">
        <f t="shared" si="7"/>
        <v>463</v>
      </c>
      <c r="B466" s="27" t="s">
        <v>3904</v>
      </c>
      <c r="C466" s="27"/>
      <c r="D466" s="27"/>
      <c r="E466" s="29" t="s">
        <v>211</v>
      </c>
      <c r="F466" s="29" t="s">
        <v>3905</v>
      </c>
      <c r="G466" s="29" t="s">
        <v>138</v>
      </c>
      <c r="H466" s="29"/>
      <c r="I466" s="44" t="s">
        <v>3906</v>
      </c>
      <c r="J466" s="68" t="s">
        <v>3907</v>
      </c>
      <c r="K466" s="122"/>
      <c r="L466" s="27" t="s">
        <v>163</v>
      </c>
      <c r="M466" s="27" t="s">
        <v>3908</v>
      </c>
      <c r="N466" s="27" t="s">
        <v>3909</v>
      </c>
      <c r="O466" s="67" t="s">
        <v>3910</v>
      </c>
      <c r="P466" s="27" t="s">
        <v>3911</v>
      </c>
      <c r="Q466" t="s">
        <v>32195</v>
      </c>
      <c r="R466" s="45"/>
      <c r="S466" s="29" t="s">
        <v>667</v>
      </c>
      <c r="T466" s="15" t="s">
        <v>1808</v>
      </c>
      <c r="U466" s="21"/>
      <c r="V466" s="15">
        <v>0</v>
      </c>
      <c r="Y466" s="22"/>
      <c r="Z466" s="22"/>
      <c r="AA466" s="22"/>
      <c r="AB466" s="22"/>
      <c r="AP466" s="76" t="s">
        <v>136</v>
      </c>
    </row>
    <row r="467" spans="1:42" s="15" customFormat="1" ht="13.5" customHeight="1">
      <c r="A467" s="15">
        <f t="shared" si="7"/>
        <v>464</v>
      </c>
      <c r="B467" s="27" t="s">
        <v>3912</v>
      </c>
      <c r="C467" s="27"/>
      <c r="D467" s="27"/>
      <c r="E467" s="29" t="s">
        <v>205</v>
      </c>
      <c r="F467" s="29" t="s">
        <v>3913</v>
      </c>
      <c r="G467" s="29" t="s">
        <v>489</v>
      </c>
      <c r="H467" s="29"/>
      <c r="I467" s="44">
        <v>0</v>
      </c>
      <c r="J467" s="29"/>
      <c r="K467" s="122"/>
      <c r="L467" s="27" t="s">
        <v>147</v>
      </c>
      <c r="M467" s="27" t="s">
        <v>3914</v>
      </c>
      <c r="N467" s="27" t="s">
        <v>3915</v>
      </c>
      <c r="O467" s="27" t="s">
        <v>3916</v>
      </c>
      <c r="P467" s="27" t="s">
        <v>3917</v>
      </c>
      <c r="Q467" t="s">
        <v>32194</v>
      </c>
      <c r="R467" s="45"/>
      <c r="S467" s="29" t="s">
        <v>152</v>
      </c>
      <c r="T467" s="15" t="s">
        <v>480</v>
      </c>
      <c r="U467" s="21"/>
      <c r="V467" s="15">
        <v>0</v>
      </c>
      <c r="Y467" s="22"/>
      <c r="Z467" s="22"/>
      <c r="AA467" s="22"/>
      <c r="AB467" s="22"/>
      <c r="AP467" s="76" t="s">
        <v>136</v>
      </c>
    </row>
    <row r="468" spans="1:42" s="15" customFormat="1" ht="27" customHeight="1">
      <c r="A468" s="15">
        <f t="shared" si="7"/>
        <v>465</v>
      </c>
      <c r="B468" s="27" t="s">
        <v>180</v>
      </c>
      <c r="C468" s="27"/>
      <c r="D468" s="27"/>
      <c r="E468" s="29" t="s">
        <v>211</v>
      </c>
      <c r="F468" t="s">
        <v>181</v>
      </c>
      <c r="G468" s="29" t="s">
        <v>138</v>
      </c>
      <c r="H468" s="29"/>
      <c r="I468" s="44" t="s">
        <v>182</v>
      </c>
      <c r="J468" s="29"/>
      <c r="K468" s="122"/>
      <c r="L468" s="28" t="s">
        <v>175</v>
      </c>
      <c r="M468" s="27" t="s">
        <v>183</v>
      </c>
      <c r="N468" t="s">
        <v>184</v>
      </c>
      <c r="O468" s="68" t="s">
        <v>185</v>
      </c>
      <c r="P468" s="27" t="s">
        <v>186</v>
      </c>
      <c r="Q468" t="s">
        <v>32194</v>
      </c>
      <c r="R468" s="45"/>
      <c r="S468" s="29" t="s">
        <v>152</v>
      </c>
      <c r="T468" s="15" t="s">
        <v>187</v>
      </c>
      <c r="U468" s="21"/>
      <c r="V468" s="15">
        <v>0</v>
      </c>
      <c r="Y468" s="22"/>
      <c r="Z468" s="22"/>
      <c r="AA468" s="22"/>
      <c r="AB468" s="22"/>
      <c r="AP468" s="76" t="s">
        <v>136</v>
      </c>
    </row>
    <row r="469" spans="1:42" s="15" customFormat="1" ht="13.5" customHeight="1">
      <c r="A469" s="15">
        <f t="shared" si="7"/>
        <v>466</v>
      </c>
      <c r="B469" s="27" t="s">
        <v>3918</v>
      </c>
      <c r="C469" s="27"/>
      <c r="D469" s="27"/>
      <c r="E469" s="29" t="s">
        <v>211</v>
      </c>
      <c r="F469" s="29" t="s">
        <v>32141</v>
      </c>
      <c r="G469" s="29" t="s">
        <v>138</v>
      </c>
      <c r="H469" s="29"/>
      <c r="I469" s="44">
        <v>0</v>
      </c>
      <c r="J469" s="29"/>
      <c r="K469" s="122"/>
      <c r="L469" s="28" t="s">
        <v>175</v>
      </c>
      <c r="M469" s="27" t="s">
        <v>3919</v>
      </c>
      <c r="N469" t="s">
        <v>3920</v>
      </c>
      <c r="O469" s="67" t="s">
        <v>3921</v>
      </c>
      <c r="P469" s="27" t="s">
        <v>3922</v>
      </c>
      <c r="Q469" t="s">
        <v>32195</v>
      </c>
      <c r="R469" s="45"/>
      <c r="S469" s="29" t="s">
        <v>667</v>
      </c>
      <c r="T469" s="15" t="s">
        <v>1808</v>
      </c>
      <c r="U469" s="21"/>
      <c r="V469" s="15">
        <v>0</v>
      </c>
      <c r="Y469" s="22"/>
      <c r="Z469" s="22"/>
      <c r="AA469" s="22"/>
      <c r="AB469" s="22"/>
      <c r="AP469" s="76" t="s">
        <v>136</v>
      </c>
    </row>
    <row r="470" spans="1:42" s="15" customFormat="1" ht="13.5" customHeight="1">
      <c r="A470" s="15">
        <f t="shared" si="7"/>
        <v>467</v>
      </c>
      <c r="B470" s="27" t="s">
        <v>3923</v>
      </c>
      <c r="C470" s="27"/>
      <c r="D470" s="27"/>
      <c r="E470" s="29" t="s">
        <v>211</v>
      </c>
      <c r="F470" t="s">
        <v>32064</v>
      </c>
      <c r="G470" s="29" t="s">
        <v>138</v>
      </c>
      <c r="H470" s="29"/>
      <c r="I470" s="44" t="s">
        <v>3925</v>
      </c>
      <c r="J470" s="68" t="s">
        <v>3926</v>
      </c>
      <c r="K470" s="122"/>
      <c r="L470" s="28" t="s">
        <v>141</v>
      </c>
      <c r="M470" s="27" t="s">
        <v>3927</v>
      </c>
      <c r="N470" s="27" t="s">
        <v>3928</v>
      </c>
      <c r="O470" s="27" t="s">
        <v>3929</v>
      </c>
      <c r="P470" s="27" t="s">
        <v>3930</v>
      </c>
      <c r="Q470" t="s">
        <v>32195</v>
      </c>
      <c r="R470" s="45"/>
      <c r="S470" s="29" t="s">
        <v>667</v>
      </c>
      <c r="T470" s="15" t="s">
        <v>3931</v>
      </c>
      <c r="U470" s="21"/>
      <c r="V470" s="15">
        <v>0</v>
      </c>
      <c r="Y470" s="22"/>
      <c r="Z470" s="22"/>
      <c r="AA470" s="22"/>
      <c r="AB470" s="22"/>
      <c r="AP470" s="76" t="s">
        <v>136</v>
      </c>
    </row>
    <row r="471" spans="1:42" s="15" customFormat="1" ht="14.15" customHeight="1">
      <c r="A471" s="15">
        <f t="shared" si="7"/>
        <v>468</v>
      </c>
      <c r="B471" s="27" t="s">
        <v>3932</v>
      </c>
      <c r="C471" s="27"/>
      <c r="D471" s="27"/>
      <c r="E471" s="29" t="s">
        <v>204</v>
      </c>
      <c r="F471" s="29" t="s">
        <v>32338</v>
      </c>
      <c r="G471" s="29" t="s">
        <v>138</v>
      </c>
      <c r="H471" s="29"/>
      <c r="I471" s="44">
        <v>0</v>
      </c>
      <c r="J471" s="29"/>
      <c r="K471" s="122" t="s">
        <v>3933</v>
      </c>
      <c r="L471" s="28" t="s">
        <v>191</v>
      </c>
      <c r="M471" s="27" t="s">
        <v>3934</v>
      </c>
      <c r="N471" s="27" t="s">
        <v>958</v>
      </c>
      <c r="O471" s="27" t="s">
        <v>3935</v>
      </c>
      <c r="P471" s="27" t="s">
        <v>3936</v>
      </c>
      <c r="Q471" t="s">
        <v>32194</v>
      </c>
      <c r="R471" s="45"/>
      <c r="S471" s="29" t="s">
        <v>152</v>
      </c>
      <c r="T471" s="15" t="s">
        <v>196</v>
      </c>
      <c r="U471" s="21"/>
      <c r="V471" s="15">
        <v>1</v>
      </c>
      <c r="Y471" s="22"/>
      <c r="Z471" s="22"/>
      <c r="AA471" s="22"/>
      <c r="AB471" s="22"/>
      <c r="AP471" s="76" t="s">
        <v>136</v>
      </c>
    </row>
    <row r="472" spans="1:42" s="15" customFormat="1" ht="13.5" customHeight="1">
      <c r="A472" s="15">
        <f t="shared" si="7"/>
        <v>469</v>
      </c>
      <c r="B472" s="27" t="s">
        <v>3937</v>
      </c>
      <c r="C472" s="27"/>
      <c r="D472" s="27"/>
      <c r="E472" s="29" t="s">
        <v>211</v>
      </c>
      <c r="F472" s="29" t="s">
        <v>3938</v>
      </c>
      <c r="G472" s="29" t="s">
        <v>138</v>
      </c>
      <c r="H472" s="29"/>
      <c r="I472" s="44" t="s">
        <v>3939</v>
      </c>
      <c r="J472" s="29"/>
      <c r="K472" s="122"/>
      <c r="L472" s="28" t="s">
        <v>141</v>
      </c>
      <c r="M472" s="27" t="s">
        <v>3940</v>
      </c>
      <c r="N472" s="27" t="s">
        <v>3941</v>
      </c>
      <c r="O472" s="27" t="s">
        <v>3942</v>
      </c>
      <c r="P472" s="27" t="s">
        <v>3943</v>
      </c>
      <c r="Q472" t="s">
        <v>32194</v>
      </c>
      <c r="R472" s="45"/>
      <c r="S472" s="29" t="s">
        <v>152</v>
      </c>
      <c r="T472" s="15" t="s">
        <v>196</v>
      </c>
      <c r="U472" s="21"/>
      <c r="V472" s="15">
        <v>3</v>
      </c>
      <c r="Y472" s="22"/>
      <c r="Z472" s="22"/>
      <c r="AA472" s="22"/>
      <c r="AB472" s="22"/>
      <c r="AP472" s="76" t="s">
        <v>136</v>
      </c>
    </row>
    <row r="473" spans="1:42" s="15" customFormat="1" ht="27" customHeight="1">
      <c r="A473" s="15">
        <f t="shared" si="7"/>
        <v>470</v>
      </c>
      <c r="B473" s="27" t="s">
        <v>3944</v>
      </c>
      <c r="C473" s="27"/>
      <c r="D473" s="27"/>
      <c r="E473" s="29" t="s">
        <v>211</v>
      </c>
      <c r="F473" s="130" t="s">
        <v>3945</v>
      </c>
      <c r="G473" s="29" t="s">
        <v>138</v>
      </c>
      <c r="H473" s="29"/>
      <c r="I473" s="44">
        <v>0</v>
      </c>
      <c r="J473" s="29"/>
      <c r="K473" s="122"/>
      <c r="L473" s="28" t="s">
        <v>141</v>
      </c>
      <c r="M473" s="27" t="s">
        <v>3946</v>
      </c>
      <c r="N473" t="s">
        <v>3947</v>
      </c>
      <c r="O473" s="67" t="s">
        <v>3948</v>
      </c>
      <c r="P473" s="27"/>
      <c r="Q473" t="s">
        <v>32194</v>
      </c>
      <c r="R473" s="45"/>
      <c r="S473" s="29" t="s">
        <v>667</v>
      </c>
      <c r="T473" s="15" t="s">
        <v>658</v>
      </c>
      <c r="U473" s="21"/>
      <c r="V473" s="15">
        <v>3</v>
      </c>
      <c r="Y473" s="22"/>
      <c r="Z473" s="22"/>
      <c r="AA473" s="22"/>
      <c r="AB473" s="22"/>
      <c r="AP473" s="76" t="s">
        <v>136</v>
      </c>
    </row>
    <row r="474" spans="1:42" s="15" customFormat="1" ht="27" customHeight="1">
      <c r="A474" s="15">
        <f t="shared" si="7"/>
        <v>471</v>
      </c>
      <c r="B474" s="27" t="s">
        <v>3949</v>
      </c>
      <c r="C474" s="27"/>
      <c r="D474" s="27"/>
      <c r="E474" s="29" t="s">
        <v>211</v>
      </c>
      <c r="F474" s="130" t="s">
        <v>3950</v>
      </c>
      <c r="G474" s="29" t="s">
        <v>138</v>
      </c>
      <c r="H474" s="29"/>
      <c r="I474" s="44"/>
      <c r="J474" s="68" t="s">
        <v>3951</v>
      </c>
      <c r="K474" s="122"/>
      <c r="L474" s="28" t="s">
        <v>175</v>
      </c>
      <c r="M474" s="27" t="s">
        <v>3952</v>
      </c>
      <c r="N474" t="s">
        <v>3953</v>
      </c>
      <c r="O474" s="67" t="s">
        <v>3954</v>
      </c>
      <c r="P474" s="27" t="s">
        <v>3955</v>
      </c>
      <c r="Q474" t="s">
        <v>32194</v>
      </c>
      <c r="R474" s="45"/>
      <c r="S474" s="29" t="s">
        <v>667</v>
      </c>
      <c r="T474" s="15" t="s">
        <v>658</v>
      </c>
      <c r="U474" s="21"/>
      <c r="V474" s="15">
        <v>2</v>
      </c>
      <c r="Y474" s="22"/>
      <c r="Z474" s="22"/>
      <c r="AA474" s="22"/>
      <c r="AB474" s="22"/>
      <c r="AP474" s="76" t="s">
        <v>136</v>
      </c>
    </row>
    <row r="475" spans="1:42" s="15" customFormat="1" ht="13.5" customHeight="1">
      <c r="A475" s="15">
        <f t="shared" si="7"/>
        <v>472</v>
      </c>
      <c r="B475" s="27" t="s">
        <v>3956</v>
      </c>
      <c r="C475" s="27"/>
      <c r="D475" s="27"/>
      <c r="E475" s="29" t="s">
        <v>203</v>
      </c>
      <c r="F475" s="29" t="s">
        <v>3957</v>
      </c>
      <c r="G475" s="29" t="s">
        <v>138</v>
      </c>
      <c r="H475" s="29"/>
      <c r="I475" s="44" t="s">
        <v>3958</v>
      </c>
      <c r="J475" s="29"/>
      <c r="K475" s="122"/>
      <c r="L475" s="28" t="s">
        <v>175</v>
      </c>
      <c r="M475" s="27" t="s">
        <v>3959</v>
      </c>
      <c r="N475" s="27" t="s">
        <v>3960</v>
      </c>
      <c r="O475" s="68" t="s">
        <v>3961</v>
      </c>
      <c r="P475" s="27" t="s">
        <v>3962</v>
      </c>
      <c r="Q475" t="s">
        <v>32194</v>
      </c>
      <c r="R475" s="45"/>
      <c r="S475" s="29" t="s">
        <v>152</v>
      </c>
      <c r="T475" s="15" t="s">
        <v>196</v>
      </c>
      <c r="U475" s="21"/>
      <c r="V475" s="15">
        <v>2</v>
      </c>
      <c r="Y475" s="22"/>
      <c r="Z475" s="22"/>
      <c r="AA475" s="22"/>
      <c r="AB475" s="22"/>
      <c r="AP475" s="76" t="s">
        <v>136</v>
      </c>
    </row>
    <row r="476" spans="1:42" s="15" customFormat="1" ht="13.5" customHeight="1">
      <c r="A476" s="15">
        <f t="shared" si="7"/>
        <v>473</v>
      </c>
      <c r="B476" s="27" t="s">
        <v>3963</v>
      </c>
      <c r="C476" s="27"/>
      <c r="D476" s="27"/>
      <c r="E476" s="29" t="s">
        <v>211</v>
      </c>
      <c r="F476" s="376" t="s">
        <v>32416</v>
      </c>
      <c r="G476" s="29" t="s">
        <v>138</v>
      </c>
      <c r="H476" s="29"/>
      <c r="I476" s="44" t="s">
        <v>3964</v>
      </c>
      <c r="J476" s="29"/>
      <c r="K476" s="122"/>
      <c r="L476" s="28" t="s">
        <v>141</v>
      </c>
      <c r="M476" s="27" t="s">
        <v>3965</v>
      </c>
      <c r="N476" t="s">
        <v>3966</v>
      </c>
      <c r="O476" s="67" t="s">
        <v>3967</v>
      </c>
      <c r="P476" s="27" t="s">
        <v>3968</v>
      </c>
      <c r="Q476" t="s">
        <v>32194</v>
      </c>
      <c r="R476" s="45"/>
      <c r="S476" s="29" t="s">
        <v>667</v>
      </c>
      <c r="T476" s="15" t="s">
        <v>658</v>
      </c>
      <c r="U476" s="21"/>
      <c r="V476" s="15">
        <v>3</v>
      </c>
      <c r="Y476" s="22"/>
      <c r="Z476" s="22"/>
      <c r="AA476" s="22"/>
      <c r="AB476" s="22"/>
      <c r="AP476" s="76" t="s">
        <v>136</v>
      </c>
    </row>
    <row r="477" spans="1:42" s="15" customFormat="1" ht="13.5" customHeight="1">
      <c r="A477" s="15">
        <f t="shared" si="7"/>
        <v>474</v>
      </c>
      <c r="B477" s="27" t="s">
        <v>3969</v>
      </c>
      <c r="C477" s="27"/>
      <c r="D477" s="27"/>
      <c r="E477" s="29" t="s">
        <v>205</v>
      </c>
      <c r="F477" s="29" t="s">
        <v>3970</v>
      </c>
      <c r="G477" s="29" t="s">
        <v>489</v>
      </c>
      <c r="H477" s="29"/>
      <c r="I477" s="44" t="s">
        <v>3971</v>
      </c>
      <c r="J477" s="68" t="s">
        <v>3972</v>
      </c>
      <c r="K477" s="122" t="s">
        <v>3973</v>
      </c>
      <c r="L477" s="27" t="s">
        <v>147</v>
      </c>
      <c r="M477" s="27" t="s">
        <v>3974</v>
      </c>
      <c r="N477" s="27" t="s">
        <v>3975</v>
      </c>
      <c r="O477" s="67" t="s">
        <v>3976</v>
      </c>
      <c r="P477" s="27" t="s">
        <v>3977</v>
      </c>
      <c r="Q477" t="s">
        <v>32194</v>
      </c>
      <c r="R477" s="45"/>
      <c r="S477" s="29" t="s">
        <v>152</v>
      </c>
      <c r="T477" s="15" t="s">
        <v>196</v>
      </c>
      <c r="U477" s="21"/>
      <c r="V477" s="15">
        <v>2</v>
      </c>
      <c r="Y477" s="22"/>
      <c r="Z477" s="22"/>
      <c r="AA477" s="22"/>
      <c r="AB477" s="22"/>
      <c r="AP477" s="76" t="s">
        <v>136</v>
      </c>
    </row>
    <row r="478" spans="1:42" s="15" customFormat="1" ht="27" customHeight="1">
      <c r="A478" s="15">
        <f t="shared" si="7"/>
        <v>475</v>
      </c>
      <c r="B478" s="27" t="s">
        <v>3978</v>
      </c>
      <c r="C478" s="27"/>
      <c r="D478" s="27"/>
      <c r="E478" s="29" t="s">
        <v>211</v>
      </c>
      <c r="F478" t="s">
        <v>3979</v>
      </c>
      <c r="G478" s="29" t="s">
        <v>138</v>
      </c>
      <c r="H478" s="29"/>
      <c r="I478" s="44" t="s">
        <v>3980</v>
      </c>
      <c r="J478" s="29"/>
      <c r="K478" s="122"/>
      <c r="L478" s="28" t="s">
        <v>175</v>
      </c>
      <c r="M478" s="27" t="s">
        <v>3981</v>
      </c>
      <c r="N478" t="s">
        <v>3982</v>
      </c>
      <c r="O478" s="67" t="s">
        <v>3983</v>
      </c>
      <c r="P478" s="27" t="s">
        <v>3984</v>
      </c>
      <c r="Q478" t="s">
        <v>32195</v>
      </c>
      <c r="R478" s="45"/>
      <c r="S478" s="29" t="s">
        <v>152</v>
      </c>
      <c r="T478" s="15" t="s">
        <v>196</v>
      </c>
      <c r="U478" s="21"/>
      <c r="V478" s="15">
        <v>0</v>
      </c>
      <c r="Y478" s="22"/>
      <c r="Z478" s="22"/>
      <c r="AA478" s="22"/>
      <c r="AB478" s="22"/>
      <c r="AP478" s="76" t="s">
        <v>136</v>
      </c>
    </row>
    <row r="479" spans="1:42" s="15" customFormat="1" ht="13.5" customHeight="1">
      <c r="A479" s="15">
        <f t="shared" si="7"/>
        <v>476</v>
      </c>
      <c r="B479" s="27" t="s">
        <v>3985</v>
      </c>
      <c r="C479" s="27"/>
      <c r="D479" s="27"/>
      <c r="E479" s="29" t="s">
        <v>211</v>
      </c>
      <c r="F479" s="275" t="s">
        <v>32417</v>
      </c>
      <c r="G479" s="29" t="s">
        <v>138</v>
      </c>
      <c r="H479" s="29"/>
      <c r="I479" s="44" t="s">
        <v>3986</v>
      </c>
      <c r="J479" s="68" t="s">
        <v>3987</v>
      </c>
      <c r="K479" s="125" t="s">
        <v>3988</v>
      </c>
      <c r="L479" s="28" t="s">
        <v>175</v>
      </c>
      <c r="M479" s="27" t="s">
        <v>3989</v>
      </c>
      <c r="N479" t="s">
        <v>3990</v>
      </c>
      <c r="O479" s="67" t="s">
        <v>3991</v>
      </c>
      <c r="P479" s="27" t="s">
        <v>3992</v>
      </c>
      <c r="Q479" t="s">
        <v>32194</v>
      </c>
      <c r="R479" s="45"/>
      <c r="S479" s="29" t="s">
        <v>152</v>
      </c>
      <c r="T479" s="15" t="s">
        <v>196</v>
      </c>
      <c r="U479" s="21"/>
      <c r="V479" s="15">
        <v>1</v>
      </c>
      <c r="Y479" s="22"/>
      <c r="Z479" s="22"/>
      <c r="AA479" s="22"/>
      <c r="AB479" s="22"/>
      <c r="AP479" s="76" t="s">
        <v>136</v>
      </c>
    </row>
    <row r="480" spans="1:42" s="15" customFormat="1" ht="13.5" customHeight="1">
      <c r="A480" s="15">
        <f t="shared" si="7"/>
        <v>477</v>
      </c>
      <c r="B480" s="27" t="s">
        <v>3993</v>
      </c>
      <c r="C480" s="27"/>
      <c r="D480" s="27"/>
      <c r="E480" s="29" t="s">
        <v>6</v>
      </c>
      <c r="F480" s="29"/>
      <c r="G480" s="29" t="s">
        <v>138</v>
      </c>
      <c r="H480" s="29"/>
      <c r="I480" s="44" t="s">
        <v>3994</v>
      </c>
      <c r="J480" s="68" t="s">
        <v>3995</v>
      </c>
      <c r="K480" s="122" t="s">
        <v>3988</v>
      </c>
      <c r="L480" s="28" t="s">
        <v>175</v>
      </c>
      <c r="M480" s="27" t="s">
        <v>3996</v>
      </c>
      <c r="N480" t="s">
        <v>3997</v>
      </c>
      <c r="O480" s="67" t="s">
        <v>3998</v>
      </c>
      <c r="P480" s="27" t="s">
        <v>3999</v>
      </c>
      <c r="Q480" t="s">
        <v>32194</v>
      </c>
      <c r="R480" s="45"/>
      <c r="S480" s="29" t="s">
        <v>152</v>
      </c>
      <c r="T480" s="15" t="s">
        <v>196</v>
      </c>
      <c r="U480" s="21"/>
      <c r="V480" s="15">
        <v>1</v>
      </c>
      <c r="Y480" s="22"/>
      <c r="Z480" s="22"/>
      <c r="AA480" s="22"/>
      <c r="AB480" s="22"/>
      <c r="AP480" s="76" t="s">
        <v>136</v>
      </c>
    </row>
    <row r="481" spans="1:42" s="15" customFormat="1" ht="13.5" customHeight="1">
      <c r="A481" s="15">
        <f t="shared" si="7"/>
        <v>478</v>
      </c>
      <c r="B481" s="27" t="s">
        <v>4000</v>
      </c>
      <c r="C481" s="27"/>
      <c r="D481" s="27"/>
      <c r="E481" s="29" t="s">
        <v>205</v>
      </c>
      <c r="F481" s="29" t="s">
        <v>4001</v>
      </c>
      <c r="G481" s="29" t="s">
        <v>129</v>
      </c>
      <c r="H481" s="29"/>
      <c r="I481" s="44" t="s">
        <v>4002</v>
      </c>
      <c r="J481" s="68" t="s">
        <v>4003</v>
      </c>
      <c r="K481" s="122" t="s">
        <v>4004</v>
      </c>
      <c r="L481" s="27" t="s">
        <v>163</v>
      </c>
      <c r="M481" s="27" t="s">
        <v>4005</v>
      </c>
      <c r="N481" s="27" t="s">
        <v>193</v>
      </c>
      <c r="O481" s="67" t="s">
        <v>4006</v>
      </c>
      <c r="P481" s="27" t="s">
        <v>4007</v>
      </c>
      <c r="Q481" t="s">
        <v>32194</v>
      </c>
      <c r="R481" s="45"/>
      <c r="S481" s="29" t="s">
        <v>667</v>
      </c>
      <c r="T481" s="15" t="s">
        <v>658</v>
      </c>
      <c r="U481" s="21"/>
      <c r="V481" s="15">
        <v>1</v>
      </c>
      <c r="Y481" s="22"/>
      <c r="Z481" s="22"/>
      <c r="AA481" s="22"/>
      <c r="AB481" s="22"/>
      <c r="AP481" s="76" t="s">
        <v>136</v>
      </c>
    </row>
    <row r="482" spans="1:42" s="15" customFormat="1" ht="13.5" customHeight="1">
      <c r="A482" s="15">
        <f t="shared" si="7"/>
        <v>479</v>
      </c>
      <c r="B482" s="27" t="s">
        <v>4008</v>
      </c>
      <c r="C482" s="27"/>
      <c r="D482" s="27"/>
      <c r="E482" s="29" t="s">
        <v>203</v>
      </c>
      <c r="F482" s="29" t="s">
        <v>4009</v>
      </c>
      <c r="G482" s="29" t="s">
        <v>138</v>
      </c>
      <c r="H482" s="29"/>
      <c r="I482" s="44" t="s">
        <v>4010</v>
      </c>
      <c r="J482" s="29"/>
      <c r="K482" s="122"/>
      <c r="L482" s="27" t="s">
        <v>163</v>
      </c>
      <c r="M482" s="27" t="s">
        <v>4011</v>
      </c>
      <c r="N482" s="27" t="s">
        <v>958</v>
      </c>
      <c r="O482" s="27" t="s">
        <v>4012</v>
      </c>
      <c r="P482" s="27" t="s">
        <v>4013</v>
      </c>
      <c r="Q482" t="s">
        <v>32194</v>
      </c>
      <c r="R482" s="45"/>
      <c r="S482" s="29" t="s">
        <v>152</v>
      </c>
      <c r="T482" s="15" t="s">
        <v>196</v>
      </c>
      <c r="U482" s="21"/>
      <c r="V482" s="15">
        <v>2</v>
      </c>
      <c r="Y482" s="22"/>
      <c r="Z482" s="22"/>
      <c r="AA482" s="22"/>
      <c r="AB482" s="22"/>
      <c r="AP482" s="76" t="s">
        <v>136</v>
      </c>
    </row>
    <row r="483" spans="1:42" s="15" customFormat="1" ht="13.5" customHeight="1">
      <c r="A483" s="15">
        <f t="shared" si="7"/>
        <v>480</v>
      </c>
      <c r="B483" s="27" t="s">
        <v>4014</v>
      </c>
      <c r="C483" s="27"/>
      <c r="D483" s="27"/>
      <c r="E483" s="29" t="s">
        <v>205</v>
      </c>
      <c r="F483" s="29" t="s">
        <v>952</v>
      </c>
      <c r="G483" s="29" t="s">
        <v>129</v>
      </c>
      <c r="H483" s="29"/>
      <c r="I483" s="100" t="s">
        <v>4015</v>
      </c>
      <c r="J483" s="68" t="s">
        <v>4016</v>
      </c>
      <c r="K483" s="125" t="s">
        <v>4017</v>
      </c>
      <c r="L483" s="28" t="s">
        <v>133</v>
      </c>
      <c r="M483" s="27" t="s">
        <v>4018</v>
      </c>
      <c r="N483" s="27" t="s">
        <v>958</v>
      </c>
      <c r="O483" s="27" t="s">
        <v>4019</v>
      </c>
      <c r="P483" s="27"/>
      <c r="Q483" t="s">
        <v>32195</v>
      </c>
      <c r="R483" s="45"/>
      <c r="S483" s="29" t="s">
        <v>152</v>
      </c>
      <c r="T483" s="15" t="s">
        <v>196</v>
      </c>
      <c r="U483" s="21"/>
      <c r="V483" s="15">
        <v>2</v>
      </c>
      <c r="Y483" s="22"/>
      <c r="Z483" s="22"/>
      <c r="AA483" s="22"/>
      <c r="AB483" s="22"/>
      <c r="AP483" s="76" t="s">
        <v>136</v>
      </c>
    </row>
    <row r="484" spans="1:42" s="15" customFormat="1" ht="13.5" customHeight="1">
      <c r="A484" s="15">
        <f t="shared" si="7"/>
        <v>481</v>
      </c>
      <c r="B484" s="27" t="s">
        <v>4020</v>
      </c>
      <c r="C484" s="27"/>
      <c r="D484" s="27"/>
      <c r="E484" s="29" t="s">
        <v>6</v>
      </c>
      <c r="F484" s="29"/>
      <c r="G484" s="29" t="s">
        <v>138</v>
      </c>
      <c r="H484" s="29"/>
      <c r="I484" s="44" t="s">
        <v>4021</v>
      </c>
      <c r="J484" s="31"/>
      <c r="K484" s="141"/>
      <c r="L484" s="28" t="s">
        <v>175</v>
      </c>
      <c r="M484" s="27" t="s">
        <v>4022</v>
      </c>
      <c r="N484" s="27" t="s">
        <v>958</v>
      </c>
      <c r="O484" s="27" t="s">
        <v>4023</v>
      </c>
      <c r="P484" s="27" t="s">
        <v>4024</v>
      </c>
      <c r="Q484" t="s">
        <v>32194</v>
      </c>
      <c r="R484" s="45"/>
      <c r="S484" s="29" t="s">
        <v>667</v>
      </c>
      <c r="T484" s="15" t="s">
        <v>658</v>
      </c>
      <c r="U484" s="21"/>
      <c r="V484" s="15">
        <v>1</v>
      </c>
      <c r="Y484" s="22"/>
      <c r="Z484" s="22"/>
      <c r="AA484" s="22"/>
      <c r="AB484" s="22"/>
      <c r="AP484" s="76" t="s">
        <v>136</v>
      </c>
    </row>
    <row r="485" spans="1:42" s="15" customFormat="1" ht="13.5" customHeight="1">
      <c r="A485" s="15">
        <f t="shared" si="7"/>
        <v>482</v>
      </c>
      <c r="B485" s="27" t="s">
        <v>4025</v>
      </c>
      <c r="C485" s="27"/>
      <c r="D485" s="27"/>
      <c r="E485" s="29" t="s">
        <v>211</v>
      </c>
      <c r="F485" s="29" t="s">
        <v>4026</v>
      </c>
      <c r="G485" s="29" t="s">
        <v>129</v>
      </c>
      <c r="H485" s="29"/>
      <c r="I485" s="44">
        <v>0</v>
      </c>
      <c r="J485" s="29"/>
      <c r="K485" s="122"/>
      <c r="L485" s="27" t="s">
        <v>163</v>
      </c>
      <c r="M485" s="27" t="s">
        <v>4027</v>
      </c>
      <c r="N485" s="27" t="s">
        <v>958</v>
      </c>
      <c r="O485" s="27" t="s">
        <v>4028</v>
      </c>
      <c r="P485" s="27" t="s">
        <v>4029</v>
      </c>
      <c r="Q485" t="s">
        <v>32194</v>
      </c>
      <c r="R485" s="45"/>
      <c r="S485" s="29" t="s">
        <v>667</v>
      </c>
      <c r="T485" s="15" t="s">
        <v>658</v>
      </c>
      <c r="U485" s="21"/>
      <c r="V485" s="15">
        <v>1</v>
      </c>
      <c r="Y485" s="22"/>
      <c r="Z485" s="22"/>
      <c r="AA485" s="22"/>
      <c r="AB485" s="22"/>
      <c r="AP485" s="76" t="s">
        <v>136</v>
      </c>
    </row>
    <row r="486" spans="1:42" s="15" customFormat="1" ht="13.5" customHeight="1">
      <c r="A486" s="15">
        <f t="shared" si="7"/>
        <v>483</v>
      </c>
      <c r="B486" s="27" t="s">
        <v>4030</v>
      </c>
      <c r="C486" s="27"/>
      <c r="D486" s="27"/>
      <c r="E486" s="29" t="s">
        <v>6</v>
      </c>
      <c r="F486" s="29"/>
      <c r="G486" s="29" t="s">
        <v>138</v>
      </c>
      <c r="H486" s="29"/>
      <c r="I486" s="44">
        <v>0</v>
      </c>
      <c r="J486" s="31"/>
      <c r="K486" s="141"/>
      <c r="L486" s="28" t="s">
        <v>175</v>
      </c>
      <c r="M486" s="27" t="s">
        <v>4031</v>
      </c>
      <c r="N486" s="27" t="s">
        <v>193</v>
      </c>
      <c r="O486" s="67" t="s">
        <v>4032</v>
      </c>
      <c r="P486" s="27" t="s">
        <v>4033</v>
      </c>
      <c r="Q486" t="s">
        <v>32194</v>
      </c>
      <c r="R486" s="45"/>
      <c r="S486" s="29" t="s">
        <v>152</v>
      </c>
      <c r="T486" s="15" t="s">
        <v>196</v>
      </c>
      <c r="U486" s="21"/>
      <c r="V486" s="15">
        <v>1</v>
      </c>
      <c r="Y486" s="22"/>
      <c r="Z486" s="22"/>
      <c r="AA486" s="22"/>
      <c r="AB486" s="22"/>
      <c r="AP486" s="76" t="s">
        <v>136</v>
      </c>
    </row>
    <row r="487" spans="1:42" s="15" customFormat="1" ht="27" customHeight="1">
      <c r="A487" s="15">
        <f t="shared" si="7"/>
        <v>484</v>
      </c>
      <c r="B487" s="27" t="s">
        <v>4034</v>
      </c>
      <c r="C487" s="27"/>
      <c r="D487" s="27"/>
      <c r="E487" s="29" t="s">
        <v>202</v>
      </c>
      <c r="F487" s="29" t="s">
        <v>3823</v>
      </c>
      <c r="G487" t="s">
        <v>161</v>
      </c>
      <c r="H487" s="29"/>
      <c r="I487" s="44" t="s">
        <v>4035</v>
      </c>
      <c r="J487" s="29"/>
      <c r="K487" s="122"/>
      <c r="L487" s="28" t="s">
        <v>141</v>
      </c>
      <c r="M487" s="27" t="s">
        <v>4036</v>
      </c>
      <c r="N487" s="27" t="s">
        <v>193</v>
      </c>
      <c r="O487" s="27" t="s">
        <v>4037</v>
      </c>
      <c r="P487" s="27" t="s">
        <v>4038</v>
      </c>
      <c r="Q487" t="s">
        <v>32194</v>
      </c>
      <c r="R487" s="45"/>
      <c r="S487" s="29" t="s">
        <v>152</v>
      </c>
      <c r="T487" s="15" t="s">
        <v>196</v>
      </c>
      <c r="U487" s="21"/>
      <c r="V487" s="15">
        <v>2</v>
      </c>
      <c r="Y487" s="22"/>
      <c r="Z487" s="22"/>
      <c r="AA487" s="22"/>
      <c r="AB487" s="22"/>
      <c r="AP487" s="76" t="s">
        <v>136</v>
      </c>
    </row>
    <row r="488" spans="1:42" s="15" customFormat="1" ht="13.5" customHeight="1">
      <c r="A488" s="15">
        <f t="shared" si="7"/>
        <v>485</v>
      </c>
      <c r="B488" s="27" t="s">
        <v>4039</v>
      </c>
      <c r="C488" s="27"/>
      <c r="D488" s="27"/>
      <c r="E488" s="29" t="s">
        <v>211</v>
      </c>
      <c r="F488" s="83" t="s">
        <v>4040</v>
      </c>
      <c r="G488" s="29" t="s">
        <v>138</v>
      </c>
      <c r="H488" s="29"/>
      <c r="I488" s="44" t="s">
        <v>4041</v>
      </c>
      <c r="J488" s="29"/>
      <c r="K488" s="122"/>
      <c r="L488" s="28" t="s">
        <v>141</v>
      </c>
      <c r="M488" s="27" t="s">
        <v>4042</v>
      </c>
      <c r="N488" s="27" t="s">
        <v>958</v>
      </c>
      <c r="O488" s="27" t="s">
        <v>4043</v>
      </c>
      <c r="P488" s="27" t="s">
        <v>4044</v>
      </c>
      <c r="Q488" t="s">
        <v>32195</v>
      </c>
      <c r="R488" s="45"/>
      <c r="S488" s="29" t="s">
        <v>152</v>
      </c>
      <c r="T488" s="15" t="s">
        <v>196</v>
      </c>
      <c r="U488" s="21"/>
      <c r="V488" s="15">
        <v>0</v>
      </c>
      <c r="Y488" s="22"/>
      <c r="Z488" s="22"/>
      <c r="AA488" s="22"/>
      <c r="AB488" s="22"/>
      <c r="AP488" s="76" t="s">
        <v>136</v>
      </c>
    </row>
    <row r="489" spans="1:42" s="15" customFormat="1" ht="13.5" customHeight="1">
      <c r="A489" s="15">
        <f t="shared" si="7"/>
        <v>486</v>
      </c>
      <c r="B489" s="27" t="s">
        <v>4045</v>
      </c>
      <c r="C489" s="27"/>
      <c r="D489" s="27"/>
      <c r="E489" s="29" t="s">
        <v>205</v>
      </c>
      <c r="F489" s="29"/>
      <c r="G489" s="29" t="s">
        <v>129</v>
      </c>
      <c r="H489" s="29"/>
      <c r="I489" s="44" t="s">
        <v>4046</v>
      </c>
      <c r="J489" s="99" t="s">
        <v>4047</v>
      </c>
      <c r="K489" s="122"/>
      <c r="L489" s="27" t="s">
        <v>163</v>
      </c>
      <c r="M489" s="27" t="s">
        <v>4048</v>
      </c>
      <c r="N489" s="27" t="s">
        <v>193</v>
      </c>
      <c r="O489" s="27" t="s">
        <v>4049</v>
      </c>
      <c r="P489" s="27" t="s">
        <v>4050</v>
      </c>
      <c r="Q489" t="s">
        <v>32194</v>
      </c>
      <c r="R489" s="45"/>
      <c r="S489" s="29" t="s">
        <v>152</v>
      </c>
      <c r="T489" s="15" t="s">
        <v>196</v>
      </c>
      <c r="U489" s="21"/>
      <c r="V489" s="15">
        <v>2</v>
      </c>
      <c r="Y489" s="22"/>
      <c r="Z489" s="22"/>
      <c r="AA489" s="22"/>
      <c r="AB489" s="22"/>
      <c r="AP489" s="76" t="s">
        <v>136</v>
      </c>
    </row>
    <row r="490" spans="1:42" s="15" customFormat="1" ht="13.5" customHeight="1">
      <c r="A490" s="15">
        <f t="shared" si="7"/>
        <v>487</v>
      </c>
      <c r="B490" s="27" t="s">
        <v>4051</v>
      </c>
      <c r="C490" s="27"/>
      <c r="D490" s="27"/>
      <c r="E490" s="29" t="s">
        <v>205</v>
      </c>
      <c r="F490" s="29" t="s">
        <v>4052</v>
      </c>
      <c r="G490" s="29" t="s">
        <v>129</v>
      </c>
      <c r="H490" s="29"/>
      <c r="I490" s="44" t="s">
        <v>4053</v>
      </c>
      <c r="J490" s="29"/>
      <c r="K490" s="122"/>
      <c r="L490" s="27" t="s">
        <v>163</v>
      </c>
      <c r="M490" s="27" t="s">
        <v>4054</v>
      </c>
      <c r="N490" s="27" t="s">
        <v>193</v>
      </c>
      <c r="O490" s="27" t="s">
        <v>4055</v>
      </c>
      <c r="P490" s="27" t="s">
        <v>4056</v>
      </c>
      <c r="Q490" t="s">
        <v>32195</v>
      </c>
      <c r="R490" s="45"/>
      <c r="S490" s="29" t="s">
        <v>152</v>
      </c>
      <c r="T490" s="15" t="s">
        <v>196</v>
      </c>
      <c r="U490" s="21"/>
      <c r="V490" s="15">
        <v>1</v>
      </c>
      <c r="Y490" s="22"/>
      <c r="Z490" s="22"/>
      <c r="AA490" s="22"/>
      <c r="AB490" s="22"/>
      <c r="AP490" s="76" t="s">
        <v>136</v>
      </c>
    </row>
    <row r="491" spans="1:42" s="15" customFormat="1" ht="13.5" customHeight="1">
      <c r="A491" s="15">
        <f t="shared" si="7"/>
        <v>488</v>
      </c>
      <c r="B491" s="27" t="s">
        <v>32199</v>
      </c>
      <c r="C491" s="27"/>
      <c r="D491" s="27"/>
      <c r="E491" s="29" t="s">
        <v>207</v>
      </c>
      <c r="F491" t="s">
        <v>32232</v>
      </c>
      <c r="G491" s="29" t="s">
        <v>138</v>
      </c>
      <c r="H491" s="29"/>
      <c r="I491" s="44" t="s">
        <v>4057</v>
      </c>
      <c r="J491" s="29"/>
      <c r="K491" s="122"/>
      <c r="L491" s="28" t="s">
        <v>191</v>
      </c>
      <c r="M491" s="27" t="s">
        <v>4058</v>
      </c>
      <c r="N491" s="27" t="s">
        <v>958</v>
      </c>
      <c r="O491" s="67" t="s">
        <v>4059</v>
      </c>
      <c r="P491" s="27" t="s">
        <v>4060</v>
      </c>
      <c r="Q491" t="s">
        <v>32195</v>
      </c>
      <c r="R491" s="45"/>
      <c r="S491" s="29" t="s">
        <v>152</v>
      </c>
      <c r="T491" s="15" t="s">
        <v>196</v>
      </c>
      <c r="U491" s="21"/>
      <c r="V491" s="15">
        <v>0</v>
      </c>
      <c r="Y491" s="22"/>
      <c r="Z491" s="22"/>
      <c r="AA491" s="22"/>
      <c r="AB491" s="22"/>
      <c r="AP491" s="76" t="s">
        <v>136</v>
      </c>
    </row>
    <row r="492" spans="1:42" s="15" customFormat="1" ht="13.5" customHeight="1">
      <c r="A492" s="15">
        <f t="shared" si="7"/>
        <v>489</v>
      </c>
      <c r="B492" s="27" t="s">
        <v>4061</v>
      </c>
      <c r="C492" s="27"/>
      <c r="D492" s="27"/>
      <c r="E492" s="29" t="s">
        <v>211</v>
      </c>
      <c r="F492" s="29" t="s">
        <v>4062</v>
      </c>
      <c r="G492" s="29" t="s">
        <v>138</v>
      </c>
      <c r="H492" s="29"/>
      <c r="I492" s="44">
        <v>0</v>
      </c>
      <c r="J492" s="29"/>
      <c r="K492" s="122"/>
      <c r="L492" s="28" t="s">
        <v>191</v>
      </c>
      <c r="M492" s="27" t="s">
        <v>4063</v>
      </c>
      <c r="N492" s="27" t="s">
        <v>4064</v>
      </c>
      <c r="O492" s="67" t="s">
        <v>4065</v>
      </c>
      <c r="P492" s="27" t="s">
        <v>4066</v>
      </c>
      <c r="Q492" t="s">
        <v>32195</v>
      </c>
      <c r="R492" s="45"/>
      <c r="S492" s="29" t="s">
        <v>152</v>
      </c>
      <c r="T492" s="15" t="s">
        <v>196</v>
      </c>
      <c r="U492" s="21"/>
      <c r="V492" s="15">
        <v>2</v>
      </c>
      <c r="Y492" s="22"/>
      <c r="Z492" s="22"/>
      <c r="AA492" s="22"/>
      <c r="AB492" s="22"/>
      <c r="AP492" s="76" t="s">
        <v>136</v>
      </c>
    </row>
    <row r="493" spans="1:42" s="15" customFormat="1" ht="13.5" customHeight="1">
      <c r="A493" s="15">
        <f t="shared" si="7"/>
        <v>490</v>
      </c>
      <c r="B493" s="27" t="s">
        <v>4067</v>
      </c>
      <c r="C493" s="27"/>
      <c r="D493" s="27"/>
      <c r="E493" s="29" t="s">
        <v>211</v>
      </c>
      <c r="F493" s="10" t="s">
        <v>32418</v>
      </c>
      <c r="G493" s="29" t="s">
        <v>138</v>
      </c>
      <c r="H493" s="29"/>
      <c r="I493" s="44">
        <v>0</v>
      </c>
      <c r="J493" s="29"/>
      <c r="K493" s="122"/>
      <c r="L493" s="28" t="s">
        <v>191</v>
      </c>
      <c r="M493" s="27" t="s">
        <v>4068</v>
      </c>
      <c r="N493" s="27" t="s">
        <v>193</v>
      </c>
      <c r="O493" s="27" t="s">
        <v>4069</v>
      </c>
      <c r="P493" s="27"/>
      <c r="Q493" t="s">
        <v>32195</v>
      </c>
      <c r="R493" s="45"/>
      <c r="S493" s="29" t="s">
        <v>152</v>
      </c>
      <c r="T493" s="15" t="s">
        <v>196</v>
      </c>
      <c r="U493" s="21"/>
      <c r="V493" s="15">
        <v>0</v>
      </c>
      <c r="Y493" s="22"/>
      <c r="Z493" s="22"/>
      <c r="AA493" s="22"/>
      <c r="AB493" s="22"/>
      <c r="AP493" s="76" t="s">
        <v>136</v>
      </c>
    </row>
    <row r="494" spans="1:42" s="15" customFormat="1" ht="27" customHeight="1">
      <c r="A494" s="15">
        <f t="shared" si="7"/>
        <v>491</v>
      </c>
      <c r="B494" s="27" t="s">
        <v>4070</v>
      </c>
      <c r="C494" s="27"/>
      <c r="D494" s="27"/>
      <c r="E494" s="29" t="s">
        <v>204</v>
      </c>
      <c r="F494" t="s">
        <v>32344</v>
      </c>
      <c r="G494" s="29" t="s">
        <v>138</v>
      </c>
      <c r="H494" s="29"/>
      <c r="I494" s="44" t="s">
        <v>4071</v>
      </c>
      <c r="J494" s="29"/>
      <c r="K494" s="122"/>
      <c r="L494" s="28" t="s">
        <v>175</v>
      </c>
      <c r="M494" s="27" t="s">
        <v>4072</v>
      </c>
      <c r="N494" s="27" t="s">
        <v>193</v>
      </c>
      <c r="O494" s="27" t="s">
        <v>4073</v>
      </c>
      <c r="P494" s="27" t="s">
        <v>4074</v>
      </c>
      <c r="Q494" t="s">
        <v>32194</v>
      </c>
      <c r="R494" s="45"/>
      <c r="S494" s="29" t="s">
        <v>152</v>
      </c>
      <c r="T494" s="15" t="s">
        <v>196</v>
      </c>
      <c r="U494" s="21"/>
      <c r="V494" s="15">
        <v>0</v>
      </c>
      <c r="Y494" s="22"/>
      <c r="Z494" s="22"/>
      <c r="AA494" s="22"/>
      <c r="AB494" s="22"/>
      <c r="AP494" s="76" t="s">
        <v>136</v>
      </c>
    </row>
    <row r="495" spans="1:42" s="15" customFormat="1" ht="13.5" customHeight="1">
      <c r="A495" s="15">
        <f t="shared" si="7"/>
        <v>492</v>
      </c>
      <c r="B495" s="27" t="s">
        <v>4075</v>
      </c>
      <c r="C495" s="27"/>
      <c r="D495" s="27"/>
      <c r="E495" s="29" t="s">
        <v>205</v>
      </c>
      <c r="F495" s="29"/>
      <c r="G495" s="29" t="s">
        <v>489</v>
      </c>
      <c r="H495" s="29"/>
      <c r="I495" s="44">
        <v>0</v>
      </c>
      <c r="J495" s="29"/>
      <c r="K495" s="122"/>
      <c r="L495" s="27" t="s">
        <v>163</v>
      </c>
      <c r="M495" s="27" t="s">
        <v>4076</v>
      </c>
      <c r="N495" s="27" t="s">
        <v>4077</v>
      </c>
      <c r="O495" s="27" t="s">
        <v>4078</v>
      </c>
      <c r="P495" s="27" t="s">
        <v>4079</v>
      </c>
      <c r="Q495" t="s">
        <v>32195</v>
      </c>
      <c r="R495" s="45"/>
      <c r="S495" s="29" t="s">
        <v>667</v>
      </c>
      <c r="T495" s="15" t="s">
        <v>658</v>
      </c>
      <c r="U495" s="21"/>
      <c r="V495" s="15">
        <v>0</v>
      </c>
      <c r="Y495" s="22"/>
      <c r="Z495" s="22"/>
      <c r="AA495" s="22"/>
      <c r="AB495" s="22"/>
      <c r="AP495" s="76" t="s">
        <v>136</v>
      </c>
    </row>
    <row r="496" spans="1:42" s="15" customFormat="1" ht="27" customHeight="1">
      <c r="A496" s="15">
        <f t="shared" si="7"/>
        <v>493</v>
      </c>
      <c r="B496" s="27" t="s">
        <v>4080</v>
      </c>
      <c r="C496" s="27"/>
      <c r="D496" s="27"/>
      <c r="E496" s="29" t="s">
        <v>204</v>
      </c>
      <c r="F496" s="376" t="s">
        <v>32201</v>
      </c>
      <c r="G496" s="29" t="s">
        <v>138</v>
      </c>
      <c r="H496" s="29"/>
      <c r="I496" s="44">
        <v>0</v>
      </c>
      <c r="J496" s="29"/>
      <c r="K496" s="122"/>
      <c r="L496" s="28" t="s">
        <v>141</v>
      </c>
      <c r="M496" s="27" t="s">
        <v>4081</v>
      </c>
      <c r="N496" s="27" t="s">
        <v>4082</v>
      </c>
      <c r="O496" s="27" t="s">
        <v>4083</v>
      </c>
      <c r="P496" s="27" t="s">
        <v>4084</v>
      </c>
      <c r="Q496" t="s">
        <v>32194</v>
      </c>
      <c r="R496" s="45"/>
      <c r="S496" s="29" t="s">
        <v>152</v>
      </c>
      <c r="T496" s="15" t="s">
        <v>196</v>
      </c>
      <c r="U496" s="21"/>
      <c r="V496" s="15">
        <v>4</v>
      </c>
      <c r="Y496" s="22"/>
      <c r="Z496" s="22"/>
      <c r="AA496" s="22"/>
      <c r="AB496" s="22"/>
      <c r="AP496" s="76" t="s">
        <v>136</v>
      </c>
    </row>
    <row r="497" spans="1:42" s="15" customFormat="1" ht="13.5" customHeight="1">
      <c r="A497" s="15">
        <f t="shared" si="7"/>
        <v>494</v>
      </c>
      <c r="B497" s="27" t="s">
        <v>4085</v>
      </c>
      <c r="C497" s="27"/>
      <c r="D497" s="27"/>
      <c r="E497" s="29" t="s">
        <v>204</v>
      </c>
      <c r="F497" s="29" t="s">
        <v>4086</v>
      </c>
      <c r="G497" s="29" t="s">
        <v>138</v>
      </c>
      <c r="H497" s="29"/>
      <c r="I497" s="44" t="s">
        <v>4087</v>
      </c>
      <c r="J497" s="29"/>
      <c r="K497" s="122"/>
      <c r="L497" s="28" t="s">
        <v>141</v>
      </c>
      <c r="M497" s="27" t="s">
        <v>4088</v>
      </c>
      <c r="N497" s="27" t="s">
        <v>4089</v>
      </c>
      <c r="O497" s="27" t="s">
        <v>4090</v>
      </c>
      <c r="P497" s="27" t="s">
        <v>4091</v>
      </c>
      <c r="Q497" t="s">
        <v>32194</v>
      </c>
      <c r="R497" s="45"/>
      <c r="S497" s="29" t="s">
        <v>152</v>
      </c>
      <c r="T497" s="15" t="s">
        <v>196</v>
      </c>
      <c r="U497" s="21"/>
      <c r="V497" s="15">
        <v>4</v>
      </c>
      <c r="Y497" s="22"/>
      <c r="Z497" s="22"/>
      <c r="AA497" s="22"/>
      <c r="AB497" s="22"/>
      <c r="AP497" s="76" t="s">
        <v>136</v>
      </c>
    </row>
    <row r="498" spans="1:42" s="15" customFormat="1" ht="13.5" customHeight="1">
      <c r="A498" s="15">
        <f t="shared" si="7"/>
        <v>495</v>
      </c>
      <c r="B498" s="27" t="s">
        <v>4092</v>
      </c>
      <c r="C498" s="27"/>
      <c r="D498" s="27"/>
      <c r="E498" s="29" t="s">
        <v>204</v>
      </c>
      <c r="F498" s="29" t="s">
        <v>32335</v>
      </c>
      <c r="G498" s="29" t="s">
        <v>138</v>
      </c>
      <c r="H498" s="29"/>
      <c r="I498" s="44">
        <v>0</v>
      </c>
      <c r="J498" s="97" t="s">
        <v>4093</v>
      </c>
      <c r="K498" s="122" t="s">
        <v>4094</v>
      </c>
      <c r="L498" s="28" t="s">
        <v>141</v>
      </c>
      <c r="M498" s="27" t="s">
        <v>4095</v>
      </c>
      <c r="N498" s="27" t="s">
        <v>4096</v>
      </c>
      <c r="O498" s="67" t="s">
        <v>4097</v>
      </c>
      <c r="P498" s="27" t="s">
        <v>4098</v>
      </c>
      <c r="Q498" t="s">
        <v>32194</v>
      </c>
      <c r="R498" s="45"/>
      <c r="S498" s="29" t="s">
        <v>152</v>
      </c>
      <c r="T498" s="15" t="s">
        <v>196</v>
      </c>
      <c r="U498" s="21"/>
      <c r="V498" s="15">
        <v>4</v>
      </c>
      <c r="Y498" s="22"/>
      <c r="Z498" s="22"/>
      <c r="AA498" s="22"/>
      <c r="AB498" s="22"/>
      <c r="AP498" s="76" t="s">
        <v>136</v>
      </c>
    </row>
    <row r="499" spans="1:42" s="15" customFormat="1" ht="54" customHeight="1">
      <c r="A499" s="15">
        <f t="shared" si="7"/>
        <v>496</v>
      </c>
      <c r="B499" s="27" t="s">
        <v>4099</v>
      </c>
      <c r="C499" s="27"/>
      <c r="D499" s="27"/>
      <c r="E499" s="29" t="s">
        <v>211</v>
      </c>
      <c r="F499" s="130" t="s">
        <v>4100</v>
      </c>
      <c r="G499" s="29" t="s">
        <v>138</v>
      </c>
      <c r="H499" s="29"/>
      <c r="I499" s="44">
        <v>0</v>
      </c>
      <c r="J499" s="29"/>
      <c r="K499" s="122"/>
      <c r="L499" s="28" t="s">
        <v>191</v>
      </c>
      <c r="M499" s="27" t="s">
        <v>4101</v>
      </c>
      <c r="N499" s="27" t="s">
        <v>4102</v>
      </c>
      <c r="O499" s="27" t="s">
        <v>4103</v>
      </c>
      <c r="P499" s="27" t="s">
        <v>4104</v>
      </c>
      <c r="Q499" t="s">
        <v>32194</v>
      </c>
      <c r="R499" s="45"/>
      <c r="S499" s="29" t="s">
        <v>152</v>
      </c>
      <c r="T499" s="15" t="s">
        <v>196</v>
      </c>
      <c r="U499" s="21"/>
      <c r="V499" s="15">
        <v>4</v>
      </c>
      <c r="Y499" s="22"/>
      <c r="Z499" s="22"/>
      <c r="AA499" s="22"/>
      <c r="AB499" s="22"/>
      <c r="AP499" s="76" t="s">
        <v>136</v>
      </c>
    </row>
    <row r="500" spans="1:42" s="15" customFormat="1" ht="27" customHeight="1">
      <c r="A500" s="15">
        <f t="shared" si="7"/>
        <v>497</v>
      </c>
      <c r="B500" s="27" t="s">
        <v>4105</v>
      </c>
      <c r="C500" s="27"/>
      <c r="D500" s="27"/>
      <c r="E500" s="29" t="s">
        <v>203</v>
      </c>
      <c r="F500" t="s">
        <v>4106</v>
      </c>
      <c r="G500" s="29" t="s">
        <v>138</v>
      </c>
      <c r="H500" s="29"/>
      <c r="I500" s="44" t="s">
        <v>4107</v>
      </c>
      <c r="J500" s="29"/>
      <c r="K500" s="122"/>
      <c r="L500" s="28" t="s">
        <v>191</v>
      </c>
      <c r="M500" s="27" t="s">
        <v>4108</v>
      </c>
      <c r="N500" s="27" t="s">
        <v>4109</v>
      </c>
      <c r="O500" s="27" t="s">
        <v>4110</v>
      </c>
      <c r="P500" s="27" t="s">
        <v>4111</v>
      </c>
      <c r="Q500" t="s">
        <v>32194</v>
      </c>
      <c r="R500" s="45"/>
      <c r="S500" s="29" t="s">
        <v>152</v>
      </c>
      <c r="T500" s="15" t="s">
        <v>196</v>
      </c>
      <c r="U500" s="21"/>
      <c r="V500" s="15">
        <v>4</v>
      </c>
      <c r="Y500" s="22"/>
      <c r="Z500" s="22"/>
      <c r="AA500" s="22"/>
      <c r="AB500" s="22"/>
      <c r="AP500" s="76" t="s">
        <v>136</v>
      </c>
    </row>
    <row r="501" spans="1:42" s="15" customFormat="1" ht="13.5" customHeight="1">
      <c r="A501" s="15">
        <f t="shared" si="7"/>
        <v>498</v>
      </c>
      <c r="B501" s="27" t="s">
        <v>4112</v>
      </c>
      <c r="C501" s="27"/>
      <c r="D501" s="27"/>
      <c r="E501" s="29" t="s">
        <v>211</v>
      </c>
      <c r="F501" s="83" t="s">
        <v>4113</v>
      </c>
      <c r="G501" s="29" t="s">
        <v>138</v>
      </c>
      <c r="H501" s="29"/>
      <c r="I501" s="44" t="s">
        <v>4114</v>
      </c>
      <c r="J501" s="29"/>
      <c r="K501" s="122"/>
      <c r="L501" s="28" t="s">
        <v>175</v>
      </c>
      <c r="M501" s="27" t="s">
        <v>4115</v>
      </c>
      <c r="N501" s="27" t="s">
        <v>4116</v>
      </c>
      <c r="O501" s="27" t="s">
        <v>4117</v>
      </c>
      <c r="P501" s="27" t="s">
        <v>4118</v>
      </c>
      <c r="Q501" t="s">
        <v>32194</v>
      </c>
      <c r="R501" s="45"/>
      <c r="S501" s="29" t="s">
        <v>152</v>
      </c>
      <c r="T501" s="15" t="s">
        <v>196</v>
      </c>
      <c r="U501" s="21"/>
      <c r="V501" s="15">
        <v>6</v>
      </c>
      <c r="Y501" s="22"/>
      <c r="Z501" s="22"/>
      <c r="AA501" s="22"/>
      <c r="AB501" s="22"/>
      <c r="AP501" s="76" t="s">
        <v>136</v>
      </c>
    </row>
    <row r="502" spans="1:42" s="15" customFormat="1" ht="13.5" customHeight="1">
      <c r="A502" s="15">
        <f t="shared" si="7"/>
        <v>499</v>
      </c>
      <c r="B502" s="27" t="s">
        <v>4119</v>
      </c>
      <c r="C502" s="27"/>
      <c r="D502" s="27"/>
      <c r="E502" s="29" t="s">
        <v>202</v>
      </c>
      <c r="F502" t="s">
        <v>32202</v>
      </c>
      <c r="G502" s="29" t="s">
        <v>138</v>
      </c>
      <c r="H502" s="29"/>
      <c r="I502" s="44" t="s">
        <v>4120</v>
      </c>
      <c r="J502" s="98" t="s">
        <v>4121</v>
      </c>
      <c r="K502" s="122" t="s">
        <v>4122</v>
      </c>
      <c r="L502" s="28" t="s">
        <v>191</v>
      </c>
      <c r="M502" s="27" t="s">
        <v>4123</v>
      </c>
      <c r="N502" s="27" t="s">
        <v>4124</v>
      </c>
      <c r="O502" s="67" t="s">
        <v>4125</v>
      </c>
      <c r="P502" s="27" t="s">
        <v>4126</v>
      </c>
      <c r="Q502" t="s">
        <v>32194</v>
      </c>
      <c r="R502" s="45"/>
      <c r="S502" s="29" t="s">
        <v>152</v>
      </c>
      <c r="T502" s="15" t="s">
        <v>196</v>
      </c>
      <c r="U502" s="21"/>
      <c r="V502" s="15">
        <v>6</v>
      </c>
      <c r="Y502" s="22"/>
      <c r="Z502" s="22"/>
      <c r="AA502" s="22"/>
      <c r="AB502" s="22"/>
      <c r="AP502" s="76" t="s">
        <v>136</v>
      </c>
    </row>
    <row r="503" spans="1:42" s="15" customFormat="1" ht="13.5" customHeight="1">
      <c r="A503" s="15">
        <f t="shared" si="7"/>
        <v>500</v>
      </c>
      <c r="B503" s="27" t="s">
        <v>4127</v>
      </c>
      <c r="C503" s="27"/>
      <c r="D503" s="27"/>
      <c r="E503" s="29" t="s">
        <v>211</v>
      </c>
      <c r="F503" s="29" t="s">
        <v>4128</v>
      </c>
      <c r="G503" s="29" t="s">
        <v>138</v>
      </c>
      <c r="H503" s="29"/>
      <c r="I503" s="44">
        <v>0</v>
      </c>
      <c r="J503" s="29"/>
      <c r="K503" s="122"/>
      <c r="L503" s="28" t="s">
        <v>175</v>
      </c>
      <c r="M503" s="27" t="s">
        <v>4129</v>
      </c>
      <c r="N503" s="27" t="s">
        <v>193</v>
      </c>
      <c r="O503" s="27" t="s">
        <v>4130</v>
      </c>
      <c r="P503" s="27" t="s">
        <v>4131</v>
      </c>
      <c r="Q503" t="s">
        <v>32195</v>
      </c>
      <c r="R503" s="45"/>
      <c r="S503" s="29" t="s">
        <v>667</v>
      </c>
      <c r="T503" s="15" t="s">
        <v>658</v>
      </c>
      <c r="U503" s="21"/>
      <c r="V503" s="15">
        <v>6</v>
      </c>
      <c r="Y503" s="22"/>
      <c r="Z503" s="22"/>
      <c r="AA503" s="22"/>
      <c r="AB503" s="22"/>
      <c r="AP503" s="76" t="s">
        <v>136</v>
      </c>
    </row>
    <row r="504" spans="1:42" s="15" customFormat="1" ht="13.5" customHeight="1">
      <c r="A504" s="15">
        <f t="shared" si="7"/>
        <v>501</v>
      </c>
      <c r="B504" s="27" t="s">
        <v>4132</v>
      </c>
      <c r="C504" s="27"/>
      <c r="D504" s="27"/>
      <c r="E504" s="29" t="s">
        <v>211</v>
      </c>
      <c r="F504" t="s">
        <v>4133</v>
      </c>
      <c r="G504" s="29" t="s">
        <v>138</v>
      </c>
      <c r="H504" s="29"/>
      <c r="I504" s="44">
        <v>0</v>
      </c>
      <c r="J504" s="29"/>
      <c r="K504" s="122"/>
      <c r="L504" s="28" t="s">
        <v>175</v>
      </c>
      <c r="M504" s="27" t="s">
        <v>4134</v>
      </c>
      <c r="N504" t="s">
        <v>4135</v>
      </c>
      <c r="O504" s="27" t="s">
        <v>4136</v>
      </c>
      <c r="P504" s="27" t="s">
        <v>4137</v>
      </c>
      <c r="Q504" t="s">
        <v>32194</v>
      </c>
      <c r="R504" s="45"/>
      <c r="S504" s="29" t="s">
        <v>152</v>
      </c>
      <c r="T504" s="15" t="s">
        <v>196</v>
      </c>
      <c r="U504" s="21"/>
      <c r="V504" s="15">
        <v>6</v>
      </c>
      <c r="Y504" s="22"/>
      <c r="Z504" s="22"/>
      <c r="AA504" s="22"/>
      <c r="AB504" s="22"/>
      <c r="AP504" s="76" t="s">
        <v>136</v>
      </c>
    </row>
    <row r="505" spans="1:42" s="15" customFormat="1" ht="13.5" customHeight="1">
      <c r="A505" s="15">
        <f t="shared" si="7"/>
        <v>502</v>
      </c>
      <c r="B505" s="27" t="s">
        <v>4138</v>
      </c>
      <c r="C505" s="27"/>
      <c r="D505" s="27"/>
      <c r="E505" s="29" t="s">
        <v>211</v>
      </c>
      <c r="F505" s="29" t="s">
        <v>4139</v>
      </c>
      <c r="G505" s="29" t="s">
        <v>138</v>
      </c>
      <c r="H505" s="29"/>
      <c r="I505" s="44">
        <v>0</v>
      </c>
      <c r="J505" s="29"/>
      <c r="K505" s="122"/>
      <c r="L505" s="28" t="s">
        <v>175</v>
      </c>
      <c r="M505" s="27" t="s">
        <v>4140</v>
      </c>
      <c r="N505" t="s">
        <v>4141</v>
      </c>
      <c r="O505" s="27" t="s">
        <v>4142</v>
      </c>
      <c r="P505" s="27" t="s">
        <v>4143</v>
      </c>
      <c r="Q505" t="s">
        <v>32194</v>
      </c>
      <c r="R505" s="45"/>
      <c r="S505" s="29" t="s">
        <v>152</v>
      </c>
      <c r="T505" s="15" t="s">
        <v>196</v>
      </c>
      <c r="U505" s="21"/>
      <c r="V505" s="15">
        <v>7</v>
      </c>
      <c r="Y505" s="22"/>
      <c r="Z505" s="22"/>
      <c r="AA505" s="22"/>
      <c r="AB505" s="22"/>
      <c r="AP505" s="76" t="s">
        <v>136</v>
      </c>
    </row>
    <row r="506" spans="1:42" s="15" customFormat="1" ht="13.5" customHeight="1">
      <c r="A506" s="15">
        <f t="shared" si="7"/>
        <v>503</v>
      </c>
      <c r="B506" s="27" t="s">
        <v>4144</v>
      </c>
      <c r="C506" s="27"/>
      <c r="D506" s="27"/>
      <c r="E506" s="29" t="s">
        <v>203</v>
      </c>
      <c r="F506" s="29" t="s">
        <v>32075</v>
      </c>
      <c r="G506" s="29" t="s">
        <v>138</v>
      </c>
      <c r="H506" s="29"/>
      <c r="I506" s="44" t="s">
        <v>4145</v>
      </c>
      <c r="J506" s="29"/>
      <c r="K506" s="122"/>
      <c r="L506" s="28" t="s">
        <v>141</v>
      </c>
      <c r="M506" s="27" t="s">
        <v>4146</v>
      </c>
      <c r="N506" t="s">
        <v>4147</v>
      </c>
      <c r="O506" s="27" t="s">
        <v>4148</v>
      </c>
      <c r="P506" s="27" t="s">
        <v>4149</v>
      </c>
      <c r="Q506" t="s">
        <v>32194</v>
      </c>
      <c r="R506" s="45"/>
      <c r="S506" s="29" t="s">
        <v>667</v>
      </c>
      <c r="T506" s="15" t="s">
        <v>658</v>
      </c>
      <c r="U506" s="21"/>
      <c r="V506" s="15">
        <v>8</v>
      </c>
      <c r="Y506" s="22"/>
      <c r="Z506" s="22"/>
      <c r="AA506" s="22"/>
      <c r="AB506" s="22"/>
      <c r="AP506" s="76" t="s">
        <v>136</v>
      </c>
    </row>
    <row r="507" spans="1:42" s="15" customFormat="1">
      <c r="A507" s="15">
        <f t="shared" si="7"/>
        <v>504</v>
      </c>
      <c r="B507" s="27" t="s">
        <v>4150</v>
      </c>
      <c r="C507" s="27"/>
      <c r="D507" s="27"/>
      <c r="E507" s="29" t="s">
        <v>203</v>
      </c>
      <c r="F507" s="29" t="s">
        <v>4151</v>
      </c>
      <c r="G507" s="29" t="s">
        <v>138</v>
      </c>
      <c r="H507" s="29"/>
      <c r="I507" s="44">
        <v>0</v>
      </c>
      <c r="J507" s="29"/>
      <c r="K507" s="122"/>
      <c r="L507" s="28" t="s">
        <v>191</v>
      </c>
      <c r="M507" s="27" t="s">
        <v>4152</v>
      </c>
      <c r="N507" t="s">
        <v>4153</v>
      </c>
      <c r="O507" s="67" t="s">
        <v>4154</v>
      </c>
      <c r="P507" s="27" t="s">
        <v>4155</v>
      </c>
      <c r="Q507" t="s">
        <v>32194</v>
      </c>
      <c r="R507" s="45"/>
      <c r="S507" s="29" t="s">
        <v>152</v>
      </c>
      <c r="T507" s="15" t="s">
        <v>196</v>
      </c>
      <c r="U507" s="21"/>
      <c r="V507" s="15">
        <v>8</v>
      </c>
      <c r="Y507" s="22"/>
      <c r="Z507" s="22"/>
      <c r="AA507" s="22"/>
      <c r="AB507" s="22"/>
      <c r="AP507" s="76" t="s">
        <v>136</v>
      </c>
    </row>
    <row r="508" spans="1:42" s="15" customFormat="1">
      <c r="A508" s="15">
        <f t="shared" si="7"/>
        <v>505</v>
      </c>
      <c r="B508" s="27" t="s">
        <v>4156</v>
      </c>
      <c r="C508" s="27"/>
      <c r="D508" s="27"/>
      <c r="E508" s="29" t="s">
        <v>204</v>
      </c>
      <c r="F508" t="s">
        <v>32203</v>
      </c>
      <c r="G508" s="29" t="s">
        <v>138</v>
      </c>
      <c r="H508" s="29"/>
      <c r="I508" s="44" t="s">
        <v>4157</v>
      </c>
      <c r="J508" s="29"/>
      <c r="K508" s="122"/>
      <c r="L508" s="28" t="s">
        <v>175</v>
      </c>
      <c r="M508" s="27" t="s">
        <v>4158</v>
      </c>
      <c r="N508" t="s">
        <v>4159</v>
      </c>
      <c r="O508" s="67" t="s">
        <v>4160</v>
      </c>
      <c r="P508" s="27" t="s">
        <v>4161</v>
      </c>
      <c r="Q508" t="s">
        <v>32194</v>
      </c>
      <c r="R508" s="45"/>
      <c r="S508" s="29" t="s">
        <v>152</v>
      </c>
      <c r="T508" s="15" t="s">
        <v>196</v>
      </c>
      <c r="U508" s="21"/>
      <c r="V508" s="15">
        <v>9</v>
      </c>
      <c r="Y508" s="22"/>
      <c r="Z508" s="22"/>
      <c r="AA508" s="22"/>
      <c r="AB508" s="22"/>
      <c r="AP508" s="76" t="s">
        <v>136</v>
      </c>
    </row>
    <row r="509" spans="1:42" s="15" customFormat="1" ht="13.5" customHeight="1">
      <c r="A509" s="15">
        <f t="shared" si="7"/>
        <v>506</v>
      </c>
      <c r="B509" s="27" t="s">
        <v>4162</v>
      </c>
      <c r="C509" s="27"/>
      <c r="D509" s="27"/>
      <c r="E509" s="29" t="s">
        <v>202</v>
      </c>
      <c r="F509" s="29" t="s">
        <v>4163</v>
      </c>
      <c r="G509" s="29" t="s">
        <v>161</v>
      </c>
      <c r="H509" s="29"/>
      <c r="I509" s="44" t="s">
        <v>4164</v>
      </c>
      <c r="J509" s="29"/>
      <c r="K509" s="122"/>
      <c r="L509" s="27" t="s">
        <v>163</v>
      </c>
      <c r="M509" s="27" t="s">
        <v>4165</v>
      </c>
      <c r="N509" t="s">
        <v>4166</v>
      </c>
      <c r="O509" s="67" t="s">
        <v>4167</v>
      </c>
      <c r="P509" s="27" t="s">
        <v>4168</v>
      </c>
      <c r="Q509" t="s">
        <v>32194</v>
      </c>
      <c r="R509" s="45"/>
      <c r="S509" s="29" t="s">
        <v>152</v>
      </c>
      <c r="T509" s="15" t="s">
        <v>196</v>
      </c>
      <c r="U509" s="21"/>
      <c r="V509" s="15">
        <v>9</v>
      </c>
      <c r="Y509" s="22"/>
      <c r="Z509" s="22"/>
      <c r="AA509" s="22"/>
      <c r="AB509" s="22"/>
      <c r="AP509" s="76" t="s">
        <v>136</v>
      </c>
    </row>
    <row r="510" spans="1:42" s="15" customFormat="1" ht="13.5" customHeight="1">
      <c r="A510" s="15">
        <f t="shared" si="7"/>
        <v>507</v>
      </c>
      <c r="B510" s="27" t="s">
        <v>4169</v>
      </c>
      <c r="C510" s="27"/>
      <c r="D510" s="27"/>
      <c r="E510" s="29" t="s">
        <v>204</v>
      </c>
      <c r="F510" t="s">
        <v>32066</v>
      </c>
      <c r="G510" s="29" t="s">
        <v>138</v>
      </c>
      <c r="H510" s="29"/>
      <c r="I510" s="44">
        <v>0</v>
      </c>
      <c r="J510" s="29"/>
      <c r="K510" s="122"/>
      <c r="L510" s="28" t="s">
        <v>175</v>
      </c>
      <c r="M510" s="27" t="s">
        <v>4170</v>
      </c>
      <c r="N510" t="s">
        <v>4171</v>
      </c>
      <c r="O510" s="67" t="s">
        <v>4172</v>
      </c>
      <c r="P510" s="27" t="s">
        <v>4173</v>
      </c>
      <c r="Q510" t="s">
        <v>32194</v>
      </c>
      <c r="R510" s="45"/>
      <c r="S510" s="29" t="s">
        <v>667</v>
      </c>
      <c r="T510" s="15" t="s">
        <v>658</v>
      </c>
      <c r="U510" s="21"/>
      <c r="V510" s="15">
        <v>28</v>
      </c>
      <c r="Y510" s="22"/>
      <c r="Z510" s="22"/>
      <c r="AA510" s="22"/>
      <c r="AB510" s="22"/>
      <c r="AP510" s="76" t="s">
        <v>136</v>
      </c>
    </row>
    <row r="511" spans="1:42" s="15" customFormat="1" ht="13.5" customHeight="1">
      <c r="A511" s="15">
        <f t="shared" si="7"/>
        <v>508</v>
      </c>
      <c r="B511" s="27" t="s">
        <v>4174</v>
      </c>
      <c r="C511" s="27"/>
      <c r="D511" s="27"/>
      <c r="E511" s="29" t="s">
        <v>204</v>
      </c>
      <c r="F511" s="29" t="s">
        <v>32204</v>
      </c>
      <c r="G511" s="29" t="s">
        <v>138</v>
      </c>
      <c r="H511" s="29"/>
      <c r="I511" s="44" t="s">
        <v>4175</v>
      </c>
      <c r="J511" s="29"/>
      <c r="K511" s="122"/>
      <c r="L511" s="28" t="s">
        <v>175</v>
      </c>
      <c r="M511" s="27" t="s">
        <v>4176</v>
      </c>
      <c r="N511" t="s">
        <v>4177</v>
      </c>
      <c r="O511" s="67" t="s">
        <v>4178</v>
      </c>
      <c r="P511" s="27" t="s">
        <v>4179</v>
      </c>
      <c r="Q511" t="s">
        <v>32194</v>
      </c>
      <c r="R511" s="45"/>
      <c r="S511" s="29" t="s">
        <v>667</v>
      </c>
      <c r="T511" s="15" t="s">
        <v>658</v>
      </c>
      <c r="U511" s="21"/>
      <c r="V511" s="15">
        <v>36</v>
      </c>
      <c r="Y511" s="22"/>
      <c r="Z511" s="22"/>
      <c r="AA511" s="22"/>
      <c r="AB511" s="22"/>
      <c r="AP511" s="76" t="s">
        <v>136</v>
      </c>
    </row>
    <row r="512" spans="1:42" s="15" customFormat="1" ht="13.5" customHeight="1">
      <c r="A512" s="15">
        <f t="shared" si="7"/>
        <v>509</v>
      </c>
      <c r="B512" s="27" t="s">
        <v>4180</v>
      </c>
      <c r="C512" s="27"/>
      <c r="D512" s="27"/>
      <c r="E512" s="29" t="s">
        <v>205</v>
      </c>
      <c r="F512" s="80" t="s">
        <v>4181</v>
      </c>
      <c r="G512" s="29" t="s">
        <v>489</v>
      </c>
      <c r="H512" s="29"/>
      <c r="I512" s="44" t="s">
        <v>4182</v>
      </c>
      <c r="J512" s="68" t="s">
        <v>4183</v>
      </c>
      <c r="K512" s="122"/>
      <c r="L512" s="27" t="s">
        <v>147</v>
      </c>
      <c r="M512" s="27" t="s">
        <v>4184</v>
      </c>
      <c r="N512" t="s">
        <v>4185</v>
      </c>
      <c r="O512" s="67" t="s">
        <v>4186</v>
      </c>
      <c r="P512" s="27" t="s">
        <v>4187</v>
      </c>
      <c r="Q512" t="s">
        <v>32194</v>
      </c>
      <c r="R512" s="45"/>
      <c r="S512" s="29" t="s">
        <v>667</v>
      </c>
      <c r="T512" s="15" t="s">
        <v>658</v>
      </c>
      <c r="U512" s="21"/>
      <c r="V512" s="15">
        <v>38</v>
      </c>
      <c r="Y512" s="22"/>
      <c r="Z512" s="22"/>
      <c r="AA512" s="22"/>
      <c r="AB512" s="22"/>
      <c r="AP512" s="76" t="s">
        <v>136</v>
      </c>
    </row>
    <row r="513" spans="1:42" s="15" customFormat="1" ht="13.5" customHeight="1">
      <c r="A513" s="15">
        <f t="shared" si="7"/>
        <v>510</v>
      </c>
      <c r="B513" s="27" t="s">
        <v>4188</v>
      </c>
      <c r="C513" s="27"/>
      <c r="D513" s="27"/>
      <c r="E513" s="29" t="s">
        <v>211</v>
      </c>
      <c r="F513" s="10" t="s">
        <v>32419</v>
      </c>
      <c r="G513" s="29" t="s">
        <v>138</v>
      </c>
      <c r="H513" s="29"/>
      <c r="I513" s="44" t="s">
        <v>4189</v>
      </c>
      <c r="J513" s="29"/>
      <c r="K513" s="122"/>
      <c r="L513" s="28" t="s">
        <v>175</v>
      </c>
      <c r="M513" t="s">
        <v>4190</v>
      </c>
      <c r="N513" s="27" t="s">
        <v>4191</v>
      </c>
      <c r="O513" s="27" t="s">
        <v>4192</v>
      </c>
      <c r="P513" s="27" t="s">
        <v>4193</v>
      </c>
      <c r="Q513" t="s">
        <v>32194</v>
      </c>
      <c r="R513" s="45"/>
      <c r="S513" s="29" t="s">
        <v>152</v>
      </c>
      <c r="T513" s="15" t="s">
        <v>153</v>
      </c>
      <c r="U513" s="21"/>
      <c r="V513" s="15">
        <v>13</v>
      </c>
      <c r="Y513" s="22"/>
      <c r="Z513" s="22"/>
      <c r="AA513" s="22"/>
      <c r="AB513" s="22"/>
      <c r="AP513" s="76" t="s">
        <v>136</v>
      </c>
    </row>
    <row r="514" spans="1:42" s="15" customFormat="1" ht="13.5" customHeight="1">
      <c r="A514" s="15">
        <f t="shared" si="7"/>
        <v>511</v>
      </c>
      <c r="B514" s="27" t="s">
        <v>4194</v>
      </c>
      <c r="C514" s="27"/>
      <c r="D514" s="27"/>
      <c r="E514" s="29" t="s">
        <v>211</v>
      </c>
      <c r="F514" t="s">
        <v>32303</v>
      </c>
      <c r="G514" s="29" t="s">
        <v>138</v>
      </c>
      <c r="H514" s="29"/>
      <c r="I514" s="44" t="s">
        <v>4195</v>
      </c>
      <c r="J514" s="29"/>
      <c r="K514" s="122"/>
      <c r="L514" s="28" t="s">
        <v>141</v>
      </c>
      <c r="M514" t="s">
        <v>4196</v>
      </c>
      <c r="N514" t="s">
        <v>4197</v>
      </c>
      <c r="O514" s="27" t="s">
        <v>4198</v>
      </c>
      <c r="P514" s="27" t="s">
        <v>4199</v>
      </c>
      <c r="Q514" t="s">
        <v>32195</v>
      </c>
      <c r="R514" s="45"/>
      <c r="S514" s="29" t="s">
        <v>152</v>
      </c>
      <c r="T514" s="15" t="s">
        <v>153</v>
      </c>
      <c r="U514" s="21"/>
      <c r="V514" s="15">
        <v>43</v>
      </c>
      <c r="Y514" s="22"/>
      <c r="Z514" s="22"/>
      <c r="AA514" s="22"/>
      <c r="AB514" s="22"/>
      <c r="AP514" s="76" t="s">
        <v>136</v>
      </c>
    </row>
    <row r="515" spans="1:42" s="15" customFormat="1" ht="27" customHeight="1">
      <c r="A515" s="15">
        <f t="shared" si="7"/>
        <v>512</v>
      </c>
      <c r="B515" s="27" t="s">
        <v>4200</v>
      </c>
      <c r="C515" s="27"/>
      <c r="D515" s="27"/>
      <c r="E515" s="29" t="s">
        <v>202</v>
      </c>
      <c r="F515" s="367" t="s">
        <v>32304</v>
      </c>
      <c r="G515" s="29" t="s">
        <v>138</v>
      </c>
      <c r="H515" s="29"/>
      <c r="I515" s="44" t="s">
        <v>4201</v>
      </c>
      <c r="J515" s="29"/>
      <c r="K515" s="122"/>
      <c r="L515" s="28" t="s">
        <v>175</v>
      </c>
      <c r="M515" s="95" t="s">
        <v>4202</v>
      </c>
      <c r="N515" t="s">
        <v>4203</v>
      </c>
      <c r="O515" s="67" t="s">
        <v>4204</v>
      </c>
      <c r="P515" s="27" t="s">
        <v>4205</v>
      </c>
      <c r="Q515" t="s">
        <v>32194</v>
      </c>
      <c r="R515" s="45"/>
      <c r="S515" s="29" t="s">
        <v>152</v>
      </c>
      <c r="T515" s="15" t="s">
        <v>153</v>
      </c>
      <c r="U515" s="21"/>
      <c r="V515" s="15">
        <v>42</v>
      </c>
      <c r="Y515" s="22"/>
      <c r="Z515" s="22"/>
      <c r="AA515" s="22"/>
      <c r="AB515" s="22"/>
      <c r="AP515" s="76" t="s">
        <v>136</v>
      </c>
    </row>
    <row r="516" spans="1:42" s="15" customFormat="1" ht="27" customHeight="1">
      <c r="A516" s="15">
        <f t="shared" si="7"/>
        <v>513</v>
      </c>
      <c r="B516" s="27" t="s">
        <v>4206</v>
      </c>
      <c r="C516" s="27"/>
      <c r="D516" s="27"/>
      <c r="E516" s="29" t="s">
        <v>204</v>
      </c>
      <c r="F516" t="s">
        <v>32078</v>
      </c>
      <c r="G516" s="29" t="s">
        <v>138</v>
      </c>
      <c r="H516" s="29"/>
      <c r="I516" s="44" t="s">
        <v>4207</v>
      </c>
      <c r="J516" s="29"/>
      <c r="K516" s="122"/>
      <c r="L516" s="28" t="s">
        <v>141</v>
      </c>
      <c r="M516" t="s">
        <v>4208</v>
      </c>
      <c r="N516" s="27" t="s">
        <v>4209</v>
      </c>
      <c r="O516" s="27" t="s">
        <v>4210</v>
      </c>
      <c r="P516" s="27" t="s">
        <v>4211</v>
      </c>
      <c r="Q516" t="s">
        <v>32194</v>
      </c>
      <c r="R516" s="45"/>
      <c r="S516" s="29" t="s">
        <v>152</v>
      </c>
      <c r="T516" s="15" t="s">
        <v>153</v>
      </c>
      <c r="U516" s="21"/>
      <c r="V516" s="15">
        <v>40</v>
      </c>
      <c r="Y516" s="22"/>
      <c r="Z516" s="22"/>
      <c r="AA516" s="22"/>
      <c r="AB516" s="22"/>
      <c r="AP516" s="76" t="s">
        <v>136</v>
      </c>
    </row>
    <row r="517" spans="1:42" s="15" customFormat="1" ht="13.5" customHeight="1">
      <c r="A517" s="15">
        <f t="shared" ref="A517:A580" si="8">+A516+1</f>
        <v>514</v>
      </c>
      <c r="B517" s="27" t="s">
        <v>4212</v>
      </c>
      <c r="C517" s="27"/>
      <c r="D517" s="27"/>
      <c r="E517" s="29" t="s">
        <v>204</v>
      </c>
      <c r="F517" s="29" t="s">
        <v>4213</v>
      </c>
      <c r="G517" s="29" t="s">
        <v>138</v>
      </c>
      <c r="H517" s="29"/>
      <c r="I517" s="44" t="s">
        <v>4214</v>
      </c>
      <c r="J517" s="29"/>
      <c r="K517" s="122"/>
      <c r="L517" s="28" t="s">
        <v>175</v>
      </c>
      <c r="M517" t="s">
        <v>4215</v>
      </c>
      <c r="N517" s="27" t="s">
        <v>4216</v>
      </c>
      <c r="O517" s="27" t="s">
        <v>4217</v>
      </c>
      <c r="P517" s="27" t="s">
        <v>4218</v>
      </c>
      <c r="Q517" t="s">
        <v>32194</v>
      </c>
      <c r="R517" s="45"/>
      <c r="S517" s="29" t="s">
        <v>152</v>
      </c>
      <c r="T517" s="15" t="s">
        <v>153</v>
      </c>
      <c r="U517" s="21"/>
      <c r="V517" s="15">
        <v>35</v>
      </c>
      <c r="Y517" s="22"/>
      <c r="Z517" s="22"/>
      <c r="AA517" s="22"/>
      <c r="AB517" s="22"/>
      <c r="AP517" s="76" t="s">
        <v>136</v>
      </c>
    </row>
    <row r="518" spans="1:42" s="15" customFormat="1" ht="40.5" customHeight="1">
      <c r="A518" s="15">
        <f t="shared" si="8"/>
        <v>515</v>
      </c>
      <c r="B518" s="27" t="s">
        <v>4219</v>
      </c>
      <c r="C518" s="27"/>
      <c r="D518" s="27"/>
      <c r="E518" s="29" t="s">
        <v>211</v>
      </c>
      <c r="F518" t="s">
        <v>4220</v>
      </c>
      <c r="G518" s="29" t="s">
        <v>138</v>
      </c>
      <c r="H518" s="29"/>
      <c r="I518" s="44" t="s">
        <v>4221</v>
      </c>
      <c r="J518" s="29"/>
      <c r="K518" s="122"/>
      <c r="L518" s="28" t="s">
        <v>175</v>
      </c>
      <c r="M518" t="s">
        <v>4222</v>
      </c>
      <c r="N518" s="27" t="s">
        <v>4223</v>
      </c>
      <c r="O518" s="27" t="s">
        <v>4224</v>
      </c>
      <c r="P518" s="27" t="s">
        <v>4225</v>
      </c>
      <c r="Q518" t="s">
        <v>32195</v>
      </c>
      <c r="R518" s="45"/>
      <c r="S518" s="29" t="s">
        <v>152</v>
      </c>
      <c r="T518" s="15" t="s">
        <v>153</v>
      </c>
      <c r="U518" s="21"/>
      <c r="V518" s="15">
        <v>30</v>
      </c>
      <c r="Y518" s="22"/>
      <c r="Z518" s="22"/>
      <c r="AA518" s="22"/>
      <c r="AB518" s="22"/>
      <c r="AP518" s="76" t="s">
        <v>136</v>
      </c>
    </row>
    <row r="519" spans="1:42" s="15" customFormat="1" ht="27" customHeight="1">
      <c r="A519" s="15">
        <f t="shared" si="8"/>
        <v>516</v>
      </c>
      <c r="B519" s="27" t="s">
        <v>4226</v>
      </c>
      <c r="C519" s="27"/>
      <c r="D519" s="27"/>
      <c r="E519" s="29" t="s">
        <v>203</v>
      </c>
      <c r="F519" s="29" t="s">
        <v>4227</v>
      </c>
      <c r="G519" s="29" t="s">
        <v>489</v>
      </c>
      <c r="H519" s="29"/>
      <c r="I519" s="44" t="s">
        <v>4228</v>
      </c>
      <c r="J519" s="29"/>
      <c r="K519" s="122"/>
      <c r="L519" s="27" t="s">
        <v>163</v>
      </c>
      <c r="M519" t="s">
        <v>4229</v>
      </c>
      <c r="N519" t="s">
        <v>4230</v>
      </c>
      <c r="O519" s="67" t="s">
        <v>4231</v>
      </c>
      <c r="P519" s="27" t="s">
        <v>4232</v>
      </c>
      <c r="Q519" t="s">
        <v>32194</v>
      </c>
      <c r="R519" s="45"/>
      <c r="S519" s="29" t="s">
        <v>152</v>
      </c>
      <c r="T519" s="15" t="s">
        <v>153</v>
      </c>
      <c r="U519" s="21"/>
      <c r="V519" s="15">
        <v>30</v>
      </c>
      <c r="Y519" s="22"/>
      <c r="Z519" s="22"/>
      <c r="AA519" s="22"/>
      <c r="AB519" s="22"/>
      <c r="AP519" s="76" t="s">
        <v>136</v>
      </c>
    </row>
    <row r="520" spans="1:42" s="15" customFormat="1" ht="13.5" customHeight="1">
      <c r="A520" s="15">
        <f t="shared" si="8"/>
        <v>517</v>
      </c>
      <c r="B520" s="27" t="s">
        <v>4233</v>
      </c>
      <c r="C520" s="27"/>
      <c r="D520" s="27"/>
      <c r="E520" s="29" t="s">
        <v>202</v>
      </c>
      <c r="F520" t="s">
        <v>4234</v>
      </c>
      <c r="G520" s="29" t="s">
        <v>138</v>
      </c>
      <c r="H520" s="29"/>
      <c r="I520" s="44">
        <v>0</v>
      </c>
      <c r="J520" s="29"/>
      <c r="K520" s="122"/>
      <c r="L520" s="28" t="s">
        <v>141</v>
      </c>
      <c r="M520" t="s">
        <v>4235</v>
      </c>
      <c r="N520" t="s">
        <v>4236</v>
      </c>
      <c r="O520" s="27" t="s">
        <v>4237</v>
      </c>
      <c r="P520" s="27" t="s">
        <v>4238</v>
      </c>
      <c r="Q520" t="s">
        <v>32194</v>
      </c>
      <c r="R520" s="45"/>
      <c r="S520" s="29" t="s">
        <v>152</v>
      </c>
      <c r="T520" s="15" t="s">
        <v>153</v>
      </c>
      <c r="U520" s="21"/>
      <c r="V520" s="15">
        <v>29</v>
      </c>
      <c r="Y520" s="22"/>
      <c r="Z520" s="22"/>
      <c r="AA520" s="22"/>
      <c r="AB520" s="22"/>
      <c r="AP520" s="76" t="s">
        <v>136</v>
      </c>
    </row>
    <row r="521" spans="1:42" s="15" customFormat="1" ht="13.5" customHeight="1">
      <c r="A521" s="15">
        <f t="shared" si="8"/>
        <v>518</v>
      </c>
      <c r="B521" s="27" t="s">
        <v>4239</v>
      </c>
      <c r="C521" s="27"/>
      <c r="D521" s="27"/>
      <c r="E521" s="29" t="s">
        <v>204</v>
      </c>
      <c r="F521" s="29" t="s">
        <v>4240</v>
      </c>
      <c r="G521" s="29" t="s">
        <v>138</v>
      </c>
      <c r="H521" s="29"/>
      <c r="I521" s="44" t="s">
        <v>4241</v>
      </c>
      <c r="J521" s="29"/>
      <c r="K521" s="122"/>
      <c r="L521" s="28" t="s">
        <v>141</v>
      </c>
      <c r="M521" t="s">
        <v>4242</v>
      </c>
      <c r="N521" t="s">
        <v>4243</v>
      </c>
      <c r="O521" s="27" t="s">
        <v>4244</v>
      </c>
      <c r="P521" s="27" t="s">
        <v>4245</v>
      </c>
      <c r="Q521" t="s">
        <v>32195</v>
      </c>
      <c r="R521" s="45"/>
      <c r="S521" s="29" t="s">
        <v>152</v>
      </c>
      <c r="T521" s="15" t="s">
        <v>153</v>
      </c>
      <c r="U521" s="21"/>
      <c r="V521" s="15">
        <v>29</v>
      </c>
      <c r="Y521" s="22"/>
      <c r="Z521" s="22"/>
      <c r="AA521" s="22"/>
      <c r="AB521" s="22"/>
      <c r="AP521" s="76" t="s">
        <v>136</v>
      </c>
    </row>
    <row r="522" spans="1:42" s="15" customFormat="1" ht="27" customHeight="1">
      <c r="A522" s="15">
        <f t="shared" si="8"/>
        <v>519</v>
      </c>
      <c r="B522" s="27" t="s">
        <v>4246</v>
      </c>
      <c r="C522" s="27"/>
      <c r="D522" s="27"/>
      <c r="E522" s="29" t="s">
        <v>202</v>
      </c>
      <c r="F522" s="29" t="s">
        <v>4247</v>
      </c>
      <c r="G522" s="29" t="s">
        <v>161</v>
      </c>
      <c r="H522" s="29"/>
      <c r="I522" s="44" t="s">
        <v>4248</v>
      </c>
      <c r="J522" s="29"/>
      <c r="K522" s="122"/>
      <c r="L522" s="27" t="s">
        <v>147</v>
      </c>
      <c r="M522" t="s">
        <v>4249</v>
      </c>
      <c r="N522" s="27" t="s">
        <v>4250</v>
      </c>
      <c r="O522" s="67" t="s">
        <v>4251</v>
      </c>
      <c r="P522" s="27" t="s">
        <v>4252</v>
      </c>
      <c r="Q522" t="s">
        <v>32194</v>
      </c>
      <c r="R522" s="45"/>
      <c r="S522" s="29" t="s">
        <v>152</v>
      </c>
      <c r="T522" s="15" t="s">
        <v>153</v>
      </c>
      <c r="U522" s="21"/>
      <c r="V522" s="15">
        <v>21</v>
      </c>
      <c r="Y522" s="22"/>
      <c r="Z522" s="22"/>
      <c r="AA522" s="22"/>
      <c r="AB522" s="22"/>
      <c r="AP522" s="76" t="s">
        <v>136</v>
      </c>
    </row>
    <row r="523" spans="1:42" s="15" customFormat="1" ht="40.5" customHeight="1">
      <c r="A523" s="15">
        <f t="shared" si="8"/>
        <v>520</v>
      </c>
      <c r="B523" s="27" t="s">
        <v>4253</v>
      </c>
      <c r="C523" s="27"/>
      <c r="D523" s="27"/>
      <c r="E523" s="29" t="s">
        <v>202</v>
      </c>
      <c r="F523" t="s">
        <v>32292</v>
      </c>
      <c r="G523" s="29" t="s">
        <v>138</v>
      </c>
      <c r="H523" s="29"/>
      <c r="I523" s="44">
        <v>0</v>
      </c>
      <c r="J523" s="29"/>
      <c r="K523" s="122"/>
      <c r="L523" s="28" t="s">
        <v>175</v>
      </c>
      <c r="M523" t="s">
        <v>4254</v>
      </c>
      <c r="N523" s="27" t="s">
        <v>4255</v>
      </c>
      <c r="O523" s="27" t="s">
        <v>4256</v>
      </c>
      <c r="P523" s="27" t="s">
        <v>4257</v>
      </c>
      <c r="Q523" t="s">
        <v>32194</v>
      </c>
      <c r="R523" s="45"/>
      <c r="S523" s="29" t="s">
        <v>152</v>
      </c>
      <c r="T523" s="15" t="s">
        <v>153</v>
      </c>
      <c r="U523" s="21"/>
      <c r="V523" s="15">
        <v>21</v>
      </c>
      <c r="Y523" s="22"/>
      <c r="Z523" s="22"/>
      <c r="AA523" s="22"/>
      <c r="AB523" s="22"/>
      <c r="AP523" s="76" t="s">
        <v>136</v>
      </c>
    </row>
    <row r="524" spans="1:42" s="15" customFormat="1" ht="27" customHeight="1">
      <c r="A524" s="15">
        <f t="shared" si="8"/>
        <v>521</v>
      </c>
      <c r="B524" s="27" t="s">
        <v>4258</v>
      </c>
      <c r="C524" s="27"/>
      <c r="D524" s="27"/>
      <c r="E524" s="29" t="s">
        <v>204</v>
      </c>
      <c r="F524" s="29" t="s">
        <v>32293</v>
      </c>
      <c r="G524" s="29" t="s">
        <v>138</v>
      </c>
      <c r="H524" s="29"/>
      <c r="I524" s="44" t="s">
        <v>4259</v>
      </c>
      <c r="J524" s="68" t="s">
        <v>4260</v>
      </c>
      <c r="K524" s="122"/>
      <c r="L524" s="28" t="s">
        <v>141</v>
      </c>
      <c r="M524" t="s">
        <v>4261</v>
      </c>
      <c r="N524" s="27" t="s">
        <v>4262</v>
      </c>
      <c r="O524" s="67" t="s">
        <v>4263</v>
      </c>
      <c r="P524" s="27" t="s">
        <v>4264</v>
      </c>
      <c r="Q524" t="s">
        <v>32194</v>
      </c>
      <c r="R524" s="45"/>
      <c r="S524" s="29" t="s">
        <v>152</v>
      </c>
      <c r="T524" s="15" t="s">
        <v>153</v>
      </c>
      <c r="U524" s="21"/>
      <c r="V524" s="15">
        <v>19</v>
      </c>
      <c r="Y524" s="22"/>
      <c r="Z524" s="22"/>
      <c r="AA524" s="22"/>
      <c r="AB524" s="22"/>
      <c r="AP524" s="76" t="s">
        <v>136</v>
      </c>
    </row>
    <row r="525" spans="1:42" s="15" customFormat="1" ht="13.5" customHeight="1">
      <c r="A525" s="15">
        <f t="shared" si="8"/>
        <v>522</v>
      </c>
      <c r="B525" s="27" t="s">
        <v>4265</v>
      </c>
      <c r="C525" s="27"/>
      <c r="D525" s="27"/>
      <c r="E525" s="29" t="s">
        <v>204</v>
      </c>
      <c r="F525" s="29" t="s">
        <v>32067</v>
      </c>
      <c r="G525" s="29" t="s">
        <v>138</v>
      </c>
      <c r="H525" s="29"/>
      <c r="I525" s="44" t="s">
        <v>4266</v>
      </c>
      <c r="J525" s="29"/>
      <c r="K525" s="122"/>
      <c r="L525" s="28" t="s">
        <v>175</v>
      </c>
      <c r="M525" t="s">
        <v>4267</v>
      </c>
      <c r="N525" s="27" t="s">
        <v>4268</v>
      </c>
      <c r="O525" s="27" t="s">
        <v>4269</v>
      </c>
      <c r="P525" s="27" t="s">
        <v>4270</v>
      </c>
      <c r="Q525" t="s">
        <v>32194</v>
      </c>
      <c r="R525" s="45"/>
      <c r="S525" s="29" t="s">
        <v>152</v>
      </c>
      <c r="T525" s="15" t="s">
        <v>153</v>
      </c>
      <c r="U525" s="21"/>
      <c r="V525" s="15">
        <v>19</v>
      </c>
      <c r="Y525" s="22"/>
      <c r="Z525" s="22"/>
      <c r="AA525" s="22"/>
      <c r="AB525" s="22"/>
      <c r="AP525" s="76" t="s">
        <v>136</v>
      </c>
    </row>
    <row r="526" spans="1:42" s="15" customFormat="1" ht="54" customHeight="1">
      <c r="A526" s="15">
        <f t="shared" si="8"/>
        <v>523</v>
      </c>
      <c r="B526" s="27" t="s">
        <v>4271</v>
      </c>
      <c r="C526" s="27"/>
      <c r="D526" s="27"/>
      <c r="E526" s="29" t="s">
        <v>202</v>
      </c>
      <c r="F526" t="s">
        <v>4272</v>
      </c>
      <c r="G526" s="29" t="s">
        <v>138</v>
      </c>
      <c r="H526" s="29"/>
      <c r="I526" s="44" t="s">
        <v>4273</v>
      </c>
      <c r="J526" s="29"/>
      <c r="K526" s="122"/>
      <c r="L526" s="28" t="s">
        <v>191</v>
      </c>
      <c r="M526" t="s">
        <v>4274</v>
      </c>
      <c r="N526" t="s">
        <v>4275</v>
      </c>
      <c r="O526" s="27" t="s">
        <v>4276</v>
      </c>
      <c r="P526" s="27" t="s">
        <v>4277</v>
      </c>
      <c r="Q526" t="s">
        <v>32194</v>
      </c>
      <c r="R526" s="45"/>
      <c r="S526" s="29" t="s">
        <v>152</v>
      </c>
      <c r="T526" s="15" t="s">
        <v>153</v>
      </c>
      <c r="U526" s="21"/>
      <c r="V526" s="15">
        <v>7</v>
      </c>
      <c r="Y526" s="22"/>
      <c r="Z526" s="22"/>
      <c r="AA526" s="22"/>
      <c r="AB526" s="22"/>
      <c r="AP526" s="76" t="s">
        <v>136</v>
      </c>
    </row>
    <row r="527" spans="1:42" s="15" customFormat="1" ht="40.5" customHeight="1" thickBot="1">
      <c r="A527" s="15">
        <f t="shared" si="8"/>
        <v>524</v>
      </c>
      <c r="B527" s="27" t="s">
        <v>173</v>
      </c>
      <c r="C527" s="27"/>
      <c r="D527" s="27"/>
      <c r="E527" s="29" t="s">
        <v>211</v>
      </c>
      <c r="F527" t="s">
        <v>174</v>
      </c>
      <c r="G527" s="29" t="s">
        <v>138</v>
      </c>
      <c r="H527" s="29"/>
      <c r="I527" s="44">
        <v>0</v>
      </c>
      <c r="J527" s="29"/>
      <c r="K527" s="122"/>
      <c r="L527" s="28" t="s">
        <v>175</v>
      </c>
      <c r="M527" s="94" t="s">
        <v>176</v>
      </c>
      <c r="N527" t="s">
        <v>177</v>
      </c>
      <c r="O527" s="27" t="s">
        <v>178</v>
      </c>
      <c r="P527" s="27" t="s">
        <v>179</v>
      </c>
      <c r="Q527" t="s">
        <v>32194</v>
      </c>
      <c r="R527" s="45"/>
      <c r="S527" s="29" t="s">
        <v>152</v>
      </c>
      <c r="T527" s="15" t="s">
        <v>153</v>
      </c>
      <c r="U527" s="21"/>
      <c r="V527" s="15">
        <v>18</v>
      </c>
      <c r="Y527" s="22"/>
      <c r="Z527" s="22"/>
      <c r="AA527" s="22"/>
      <c r="AB527" s="22"/>
      <c r="AP527" s="76" t="s">
        <v>136</v>
      </c>
    </row>
    <row r="528" spans="1:42" s="15" customFormat="1" ht="13.5" customHeight="1">
      <c r="A528" s="15">
        <f t="shared" si="8"/>
        <v>525</v>
      </c>
      <c r="B528" s="27" t="s">
        <v>4278</v>
      </c>
      <c r="C528" s="27"/>
      <c r="D528" s="27"/>
      <c r="E528" s="29" t="s">
        <v>202</v>
      </c>
      <c r="F528" s="29" t="s">
        <v>32305</v>
      </c>
      <c r="G528" s="29" t="s">
        <v>138</v>
      </c>
      <c r="H528" s="29"/>
      <c r="I528" s="44">
        <v>0</v>
      </c>
      <c r="J528" s="29"/>
      <c r="K528" s="122" t="s">
        <v>4279</v>
      </c>
      <c r="L528" s="28" t="s">
        <v>175</v>
      </c>
      <c r="M528" s="27" t="s">
        <v>4280</v>
      </c>
      <c r="N528" s="27" t="s">
        <v>4281</v>
      </c>
      <c r="O528" s="67" t="s">
        <v>4282</v>
      </c>
      <c r="P528" s="27" t="s">
        <v>4283</v>
      </c>
      <c r="Q528" t="s">
        <v>32194</v>
      </c>
      <c r="R528" s="45"/>
      <c r="S528" s="29" t="s">
        <v>152</v>
      </c>
      <c r="T528" s="15" t="s">
        <v>153</v>
      </c>
      <c r="U528" s="21"/>
      <c r="V528" s="15">
        <v>6</v>
      </c>
      <c r="Y528" s="22"/>
      <c r="Z528" s="22"/>
      <c r="AA528" s="22"/>
      <c r="AB528" s="22"/>
      <c r="AP528" s="76" t="s">
        <v>136</v>
      </c>
    </row>
    <row r="529" spans="1:42" s="15" customFormat="1" ht="67.5" customHeight="1">
      <c r="A529" s="15">
        <f t="shared" si="8"/>
        <v>526</v>
      </c>
      <c r="B529" s="27" t="s">
        <v>4284</v>
      </c>
      <c r="C529" s="27"/>
      <c r="D529" s="27"/>
      <c r="E529" s="29" t="s">
        <v>202</v>
      </c>
      <c r="F529" t="s">
        <v>32233</v>
      </c>
      <c r="G529" s="29" t="s">
        <v>138</v>
      </c>
      <c r="H529" s="29"/>
      <c r="I529" s="44" t="s">
        <v>4214</v>
      </c>
      <c r="J529" s="29"/>
      <c r="K529" s="122"/>
      <c r="L529" s="28" t="s">
        <v>141</v>
      </c>
      <c r="M529" s="93" t="s">
        <v>4285</v>
      </c>
      <c r="N529" s="27" t="s">
        <v>4286</v>
      </c>
      <c r="O529" s="67" t="s">
        <v>4287</v>
      </c>
      <c r="P529" s="27" t="s">
        <v>4288</v>
      </c>
      <c r="Q529" t="s">
        <v>32194</v>
      </c>
      <c r="R529" s="45"/>
      <c r="S529" s="29" t="s">
        <v>152</v>
      </c>
      <c r="T529" s="15" t="s">
        <v>153</v>
      </c>
      <c r="U529" s="21"/>
      <c r="V529" s="15">
        <v>3</v>
      </c>
      <c r="Y529" s="22"/>
      <c r="Z529" s="22"/>
      <c r="AA529" s="22"/>
      <c r="AB529" s="22"/>
      <c r="AP529" s="76" t="s">
        <v>136</v>
      </c>
    </row>
    <row r="530" spans="1:42" s="15" customFormat="1" ht="13.5" customHeight="1">
      <c r="A530" s="15">
        <f t="shared" si="8"/>
        <v>527</v>
      </c>
      <c r="B530" s="27" t="s">
        <v>4289</v>
      </c>
      <c r="C530" s="27"/>
      <c r="D530" s="27"/>
      <c r="E530" s="29" t="s">
        <v>202</v>
      </c>
      <c r="F530" s="29" t="s">
        <v>32306</v>
      </c>
      <c r="G530" s="29" t="s">
        <v>138</v>
      </c>
      <c r="H530" s="29"/>
      <c r="I530" s="44" t="s">
        <v>4290</v>
      </c>
      <c r="J530" s="29"/>
      <c r="K530" s="122">
        <v>916364268</v>
      </c>
      <c r="L530" s="28" t="s">
        <v>141</v>
      </c>
      <c r="M530" s="27" t="s">
        <v>4291</v>
      </c>
      <c r="N530" t="s">
        <v>4292</v>
      </c>
      <c r="O530" s="67" t="s">
        <v>4293</v>
      </c>
      <c r="P530" s="27" t="s">
        <v>4294</v>
      </c>
      <c r="Q530" t="s">
        <v>32195</v>
      </c>
      <c r="R530" s="45"/>
      <c r="S530" s="29" t="s">
        <v>152</v>
      </c>
      <c r="T530" s="15" t="s">
        <v>153</v>
      </c>
      <c r="U530" s="21"/>
      <c r="V530" s="15">
        <v>1</v>
      </c>
      <c r="Y530" s="22"/>
      <c r="Z530" s="22"/>
      <c r="AA530" s="22"/>
      <c r="AB530" s="22"/>
      <c r="AP530" s="76" t="s">
        <v>136</v>
      </c>
    </row>
    <row r="531" spans="1:42" s="15" customFormat="1" ht="40.5" customHeight="1">
      <c r="A531" s="15">
        <f t="shared" si="8"/>
        <v>528</v>
      </c>
      <c r="B531" s="27" t="s">
        <v>4295</v>
      </c>
      <c r="C531" s="27"/>
      <c r="D531" s="27"/>
      <c r="E531" s="29" t="s">
        <v>203</v>
      </c>
      <c r="F531" s="83" t="s">
        <v>4296</v>
      </c>
      <c r="G531" s="29" t="s">
        <v>138</v>
      </c>
      <c r="H531" s="29"/>
      <c r="I531" s="44" t="s">
        <v>4297</v>
      </c>
      <c r="J531" s="29"/>
      <c r="K531" s="122"/>
      <c r="L531" s="28" t="s">
        <v>175</v>
      </c>
      <c r="M531" s="27" t="s">
        <v>4298</v>
      </c>
      <c r="N531" s="27" t="s">
        <v>4299</v>
      </c>
      <c r="O531" s="67" t="s">
        <v>4300</v>
      </c>
      <c r="P531" s="27" t="s">
        <v>4301</v>
      </c>
      <c r="Q531" t="s">
        <v>32194</v>
      </c>
      <c r="R531" s="45"/>
      <c r="S531" s="29" t="s">
        <v>152</v>
      </c>
      <c r="T531" s="15" t="s">
        <v>153</v>
      </c>
      <c r="U531" s="21"/>
      <c r="V531" s="15">
        <v>6</v>
      </c>
      <c r="Y531" s="22"/>
      <c r="Z531" s="22"/>
      <c r="AA531" s="22"/>
      <c r="AB531" s="22"/>
      <c r="AP531" s="76" t="s">
        <v>136</v>
      </c>
    </row>
    <row r="532" spans="1:42" s="15" customFormat="1" ht="27" customHeight="1">
      <c r="A532" s="15">
        <f t="shared" si="8"/>
        <v>529</v>
      </c>
      <c r="B532" s="27" t="s">
        <v>4302</v>
      </c>
      <c r="C532" s="27"/>
      <c r="D532" s="27"/>
      <c r="E532" s="29" t="s">
        <v>205</v>
      </c>
      <c r="F532" s="29" t="s">
        <v>4052</v>
      </c>
      <c r="G532" s="29" t="s">
        <v>129</v>
      </c>
      <c r="H532" s="29"/>
      <c r="I532" s="44" t="s">
        <v>4303</v>
      </c>
      <c r="J532" s="29"/>
      <c r="K532" s="122"/>
      <c r="L532" s="27" t="s">
        <v>163</v>
      </c>
      <c r="M532" t="s">
        <v>4304</v>
      </c>
      <c r="N532" s="27" t="s">
        <v>193</v>
      </c>
      <c r="O532" s="27" t="s">
        <v>4305</v>
      </c>
      <c r="P532" s="27" t="s">
        <v>4306</v>
      </c>
      <c r="Q532" t="s">
        <v>32194</v>
      </c>
      <c r="R532" s="45"/>
      <c r="S532" s="29" t="s">
        <v>152</v>
      </c>
      <c r="T532" s="15" t="s">
        <v>153</v>
      </c>
      <c r="U532" s="21"/>
      <c r="V532" s="15">
        <v>8</v>
      </c>
      <c r="Y532" s="22"/>
      <c r="Z532" s="22"/>
      <c r="AA532" s="22"/>
      <c r="AB532" s="22"/>
      <c r="AP532" s="76" t="s">
        <v>136</v>
      </c>
    </row>
    <row r="533" spans="1:42" s="15" customFormat="1" ht="27" customHeight="1">
      <c r="A533" s="15">
        <f t="shared" si="8"/>
        <v>530</v>
      </c>
      <c r="B533" s="27" t="s">
        <v>4307</v>
      </c>
      <c r="C533" s="27"/>
      <c r="D533" s="27"/>
      <c r="E533" s="29" t="s">
        <v>202</v>
      </c>
      <c r="F533" t="s">
        <v>32307</v>
      </c>
      <c r="G533" s="29" t="s">
        <v>138</v>
      </c>
      <c r="H533" s="29"/>
      <c r="I533" s="44" t="s">
        <v>4308</v>
      </c>
      <c r="J533" s="29"/>
      <c r="K533" s="122"/>
      <c r="L533" s="27" t="s">
        <v>147</v>
      </c>
      <c r="M533" t="s">
        <v>4309</v>
      </c>
      <c r="N533" s="27" t="s">
        <v>958</v>
      </c>
      <c r="O533" s="27" t="s">
        <v>4310</v>
      </c>
      <c r="P533" s="27" t="s">
        <v>4311</v>
      </c>
      <c r="Q533" t="s">
        <v>32194</v>
      </c>
      <c r="R533" s="45"/>
      <c r="S533" s="29" t="s">
        <v>152</v>
      </c>
      <c r="T533" s="15" t="s">
        <v>153</v>
      </c>
      <c r="U533" s="21"/>
      <c r="V533" s="15">
        <v>12</v>
      </c>
      <c r="Y533" s="22"/>
      <c r="Z533" s="22"/>
      <c r="AA533" s="22"/>
      <c r="AB533" s="22"/>
      <c r="AP533" s="76" t="s">
        <v>136</v>
      </c>
    </row>
    <row r="534" spans="1:42" s="15" customFormat="1" ht="13.5" customHeight="1">
      <c r="A534" s="15">
        <f t="shared" si="8"/>
        <v>531</v>
      </c>
      <c r="B534" s="27" t="s">
        <v>4312</v>
      </c>
      <c r="C534" s="27"/>
      <c r="D534" s="27"/>
      <c r="E534" s="29" t="s">
        <v>6</v>
      </c>
      <c r="F534" s="29"/>
      <c r="G534" s="29" t="s">
        <v>138</v>
      </c>
      <c r="H534" s="29"/>
      <c r="I534" s="44" t="s">
        <v>4313</v>
      </c>
      <c r="J534" s="31"/>
      <c r="K534" s="141"/>
      <c r="L534" s="28" t="s">
        <v>175</v>
      </c>
      <c r="M534" t="s">
        <v>4314</v>
      </c>
      <c r="N534" s="27" t="s">
        <v>193</v>
      </c>
      <c r="O534" s="27" t="s">
        <v>4315</v>
      </c>
      <c r="P534" s="27" t="s">
        <v>4316</v>
      </c>
      <c r="Q534" t="s">
        <v>32194</v>
      </c>
      <c r="R534" s="45"/>
      <c r="S534" s="29" t="s">
        <v>152</v>
      </c>
      <c r="T534" s="15" t="s">
        <v>153</v>
      </c>
      <c r="U534" s="21"/>
      <c r="V534" s="15">
        <v>4</v>
      </c>
      <c r="Y534" s="22"/>
      <c r="Z534" s="22"/>
      <c r="AA534" s="22"/>
      <c r="AB534" s="22"/>
      <c r="AP534" s="76" t="s">
        <v>136</v>
      </c>
    </row>
    <row r="535" spans="1:42" s="15" customFormat="1" ht="27" customHeight="1">
      <c r="A535" s="15">
        <f t="shared" si="8"/>
        <v>532</v>
      </c>
      <c r="B535" s="27" t="s">
        <v>4317</v>
      </c>
      <c r="C535" s="27"/>
      <c r="D535" s="27"/>
      <c r="E535" s="29" t="s">
        <v>6</v>
      </c>
      <c r="F535" s="29"/>
      <c r="G535" s="29" t="s">
        <v>138</v>
      </c>
      <c r="H535" s="29"/>
      <c r="I535" s="44">
        <v>0</v>
      </c>
      <c r="J535" s="31"/>
      <c r="K535" s="141"/>
      <c r="L535" s="28" t="s">
        <v>175</v>
      </c>
      <c r="M535" t="s">
        <v>4318</v>
      </c>
      <c r="N535" s="27" t="s">
        <v>958</v>
      </c>
      <c r="O535" s="27" t="s">
        <v>4319</v>
      </c>
      <c r="P535" s="27" t="s">
        <v>4320</v>
      </c>
      <c r="Q535" t="s">
        <v>32195</v>
      </c>
      <c r="R535" s="45"/>
      <c r="S535" s="29" t="s">
        <v>152</v>
      </c>
      <c r="T535" s="15" t="s">
        <v>153</v>
      </c>
      <c r="U535" s="21"/>
      <c r="V535" s="15">
        <v>2</v>
      </c>
      <c r="Y535" s="22"/>
      <c r="Z535" s="22"/>
      <c r="AA535" s="22"/>
      <c r="AB535" s="22"/>
      <c r="AP535" s="76" t="s">
        <v>136</v>
      </c>
    </row>
    <row r="536" spans="1:42" s="15" customFormat="1" ht="40.5" customHeight="1">
      <c r="A536" s="15">
        <f t="shared" si="8"/>
        <v>533</v>
      </c>
      <c r="B536" s="27" t="s">
        <v>4321</v>
      </c>
      <c r="C536" s="27"/>
      <c r="D536" s="27"/>
      <c r="E536" s="29" t="s">
        <v>6</v>
      </c>
      <c r="F536" s="29"/>
      <c r="G536" s="29" t="s">
        <v>138</v>
      </c>
      <c r="H536" s="29"/>
      <c r="I536" s="44" t="s">
        <v>4322</v>
      </c>
      <c r="J536" s="31"/>
      <c r="K536" s="141"/>
      <c r="L536" s="28" t="s">
        <v>175</v>
      </c>
      <c r="M536" t="s">
        <v>4323</v>
      </c>
      <c r="N536" s="27" t="s">
        <v>958</v>
      </c>
      <c r="O536" s="27" t="s">
        <v>4324</v>
      </c>
      <c r="P536" s="27" t="s">
        <v>4325</v>
      </c>
      <c r="Q536" t="s">
        <v>32194</v>
      </c>
      <c r="R536" s="45"/>
      <c r="S536" s="29" t="s">
        <v>152</v>
      </c>
      <c r="T536" s="15" t="s">
        <v>153</v>
      </c>
      <c r="U536" s="21"/>
      <c r="V536" s="15">
        <v>6</v>
      </c>
      <c r="Y536" s="22"/>
      <c r="Z536" s="22"/>
      <c r="AA536" s="22"/>
      <c r="AB536" s="22"/>
      <c r="AP536" s="76" t="s">
        <v>136</v>
      </c>
    </row>
    <row r="537" spans="1:42" s="15" customFormat="1" ht="13.5" customHeight="1">
      <c r="A537" s="15">
        <f t="shared" si="8"/>
        <v>534</v>
      </c>
      <c r="B537" s="27" t="s">
        <v>4326</v>
      </c>
      <c r="C537" s="27"/>
      <c r="D537" s="27"/>
      <c r="E537" s="29" t="s">
        <v>6</v>
      </c>
      <c r="F537" s="29"/>
      <c r="G537" s="29" t="s">
        <v>138</v>
      </c>
      <c r="H537" s="29"/>
      <c r="I537" s="44">
        <v>0</v>
      </c>
      <c r="J537" s="29"/>
      <c r="K537" s="122"/>
      <c r="L537" s="28" t="s">
        <v>175</v>
      </c>
      <c r="M537" t="s">
        <v>4327</v>
      </c>
      <c r="N537" s="27" t="s">
        <v>958</v>
      </c>
      <c r="O537" s="27" t="s">
        <v>4328</v>
      </c>
      <c r="P537" s="27" t="s">
        <v>4329</v>
      </c>
      <c r="Q537" t="s">
        <v>32194</v>
      </c>
      <c r="R537" s="45"/>
      <c r="S537" s="29" t="s">
        <v>152</v>
      </c>
      <c r="T537" s="15" t="s">
        <v>153</v>
      </c>
      <c r="U537" s="21"/>
      <c r="V537" s="15">
        <v>8</v>
      </c>
      <c r="Y537" s="22"/>
      <c r="Z537" s="22"/>
      <c r="AA537" s="22"/>
      <c r="AB537" s="22"/>
      <c r="AP537" s="76" t="s">
        <v>136</v>
      </c>
    </row>
    <row r="538" spans="1:42" s="15" customFormat="1" ht="27" customHeight="1">
      <c r="A538" s="15">
        <f t="shared" si="8"/>
        <v>535</v>
      </c>
      <c r="B538" s="27" t="s">
        <v>4330</v>
      </c>
      <c r="C538" s="27"/>
      <c r="D538" s="27"/>
      <c r="E538" s="29" t="s">
        <v>6</v>
      </c>
      <c r="F538" s="29"/>
      <c r="G538" s="29" t="s">
        <v>138</v>
      </c>
      <c r="H538" s="29"/>
      <c r="I538" s="44" t="s">
        <v>4331</v>
      </c>
      <c r="J538" s="29"/>
      <c r="K538" s="122"/>
      <c r="L538" s="28" t="s">
        <v>141</v>
      </c>
      <c r="M538" t="s">
        <v>4332</v>
      </c>
      <c r="N538" s="27" t="s">
        <v>958</v>
      </c>
      <c r="O538" s="27" t="s">
        <v>4333</v>
      </c>
      <c r="P538" s="27" t="s">
        <v>4334</v>
      </c>
      <c r="Q538" t="s">
        <v>32195</v>
      </c>
      <c r="R538" s="45"/>
      <c r="S538" s="29" t="s">
        <v>152</v>
      </c>
      <c r="T538" s="15" t="s">
        <v>153</v>
      </c>
      <c r="U538" s="21"/>
      <c r="V538" s="15">
        <v>5</v>
      </c>
      <c r="Y538" s="22"/>
      <c r="Z538" s="22"/>
      <c r="AA538" s="22"/>
      <c r="AB538" s="22"/>
      <c r="AP538" s="76" t="s">
        <v>136</v>
      </c>
    </row>
    <row r="539" spans="1:42" s="15" customFormat="1" ht="81" customHeight="1">
      <c r="A539" s="15">
        <f t="shared" si="8"/>
        <v>536</v>
      </c>
      <c r="B539" s="27" t="s">
        <v>4335</v>
      </c>
      <c r="C539" s="27"/>
      <c r="D539" s="27"/>
      <c r="E539" s="29" t="s">
        <v>202</v>
      </c>
      <c r="F539" s="83" t="s">
        <v>4336</v>
      </c>
      <c r="G539" s="29" t="s">
        <v>138</v>
      </c>
      <c r="H539" s="29"/>
      <c r="I539" s="44" t="s">
        <v>4337</v>
      </c>
      <c r="J539" s="31"/>
      <c r="K539" s="141" t="s">
        <v>4338</v>
      </c>
      <c r="L539" s="27" t="s">
        <v>163</v>
      </c>
      <c r="M539" t="s">
        <v>4339</v>
      </c>
      <c r="N539" s="27" t="s">
        <v>958</v>
      </c>
      <c r="O539" s="27" t="s">
        <v>4340</v>
      </c>
      <c r="P539" s="27" t="s">
        <v>4341</v>
      </c>
      <c r="Q539" t="s">
        <v>32194</v>
      </c>
      <c r="R539" s="45"/>
      <c r="S539" s="29" t="s">
        <v>152</v>
      </c>
      <c r="T539" s="15" t="s">
        <v>153</v>
      </c>
      <c r="U539" s="21"/>
      <c r="V539" s="15">
        <v>9</v>
      </c>
      <c r="Y539" s="22"/>
      <c r="Z539" s="22"/>
      <c r="AA539" s="22"/>
      <c r="AB539" s="22"/>
      <c r="AP539" s="76" t="s">
        <v>136</v>
      </c>
    </row>
    <row r="540" spans="1:42" s="15" customFormat="1" ht="54" customHeight="1">
      <c r="A540" s="15">
        <f t="shared" si="8"/>
        <v>537</v>
      </c>
      <c r="B540" s="27" t="s">
        <v>4342</v>
      </c>
      <c r="C540" s="27"/>
      <c r="D540" s="27"/>
      <c r="E540" s="29" t="s">
        <v>211</v>
      </c>
      <c r="F540" s="83" t="s">
        <v>4343</v>
      </c>
      <c r="G540" s="29" t="s">
        <v>138</v>
      </c>
      <c r="H540" s="29"/>
      <c r="I540" s="44">
        <v>0</v>
      </c>
      <c r="J540" s="29"/>
      <c r="K540" s="122"/>
      <c r="L540" s="27" t="s">
        <v>163</v>
      </c>
      <c r="M540" t="s">
        <v>4344</v>
      </c>
      <c r="N540" s="27" t="s">
        <v>193</v>
      </c>
      <c r="O540" s="27" t="s">
        <v>4345</v>
      </c>
      <c r="P540" s="27" t="s">
        <v>4346</v>
      </c>
      <c r="Q540" t="s">
        <v>32195</v>
      </c>
      <c r="R540" s="45"/>
      <c r="S540" s="29" t="s">
        <v>152</v>
      </c>
      <c r="T540" s="15" t="s">
        <v>153</v>
      </c>
      <c r="U540" s="21"/>
      <c r="V540" s="15">
        <v>1</v>
      </c>
      <c r="Y540" s="22"/>
      <c r="Z540" s="22"/>
      <c r="AA540" s="22"/>
      <c r="AB540" s="22"/>
      <c r="AP540" s="76" t="s">
        <v>136</v>
      </c>
    </row>
    <row r="541" spans="1:42" s="15" customFormat="1" ht="13.5" customHeight="1">
      <c r="A541" s="15">
        <f t="shared" si="8"/>
        <v>538</v>
      </c>
      <c r="B541" s="27" t="s">
        <v>4347</v>
      </c>
      <c r="C541" s="27"/>
      <c r="D541" s="27"/>
      <c r="E541" s="29" t="s">
        <v>6</v>
      </c>
      <c r="F541" s="29"/>
      <c r="G541" s="29" t="s">
        <v>138</v>
      </c>
      <c r="H541" s="29"/>
      <c r="I541" s="44" t="s">
        <v>4348</v>
      </c>
      <c r="J541" s="29"/>
      <c r="K541" s="122"/>
      <c r="L541" s="28" t="s">
        <v>141</v>
      </c>
      <c r="M541" t="s">
        <v>4349</v>
      </c>
      <c r="N541" s="27" t="s">
        <v>193</v>
      </c>
      <c r="O541" s="27" t="s">
        <v>4350</v>
      </c>
      <c r="P541" s="27" t="s">
        <v>4351</v>
      </c>
      <c r="Q541" t="s">
        <v>32195</v>
      </c>
      <c r="R541" s="45"/>
      <c r="S541" s="29" t="s">
        <v>152</v>
      </c>
      <c r="T541" s="15" t="s">
        <v>153</v>
      </c>
      <c r="U541" s="21"/>
      <c r="V541" s="15">
        <v>0</v>
      </c>
      <c r="Y541" s="22"/>
      <c r="Z541" s="22"/>
      <c r="AA541" s="22"/>
      <c r="AB541" s="22"/>
      <c r="AP541" s="76" t="s">
        <v>136</v>
      </c>
    </row>
    <row r="542" spans="1:42" s="15" customFormat="1" ht="13.5" customHeight="1">
      <c r="A542" s="15">
        <f t="shared" si="8"/>
        <v>539</v>
      </c>
      <c r="B542" s="27" t="s">
        <v>4352</v>
      </c>
      <c r="C542" s="27"/>
      <c r="D542" s="27"/>
      <c r="E542" s="29" t="s">
        <v>6</v>
      </c>
      <c r="F542" s="29"/>
      <c r="G542" s="29" t="s">
        <v>138</v>
      </c>
      <c r="H542" s="29"/>
      <c r="I542" s="44">
        <v>0</v>
      </c>
      <c r="J542" s="29"/>
      <c r="K542" s="122"/>
      <c r="L542" s="28" t="s">
        <v>175</v>
      </c>
      <c r="M542" t="s">
        <v>4353</v>
      </c>
      <c r="N542" s="27" t="s">
        <v>958</v>
      </c>
      <c r="O542" s="27" t="s">
        <v>4354</v>
      </c>
      <c r="P542" s="27" t="s">
        <v>4355</v>
      </c>
      <c r="Q542" t="s">
        <v>32195</v>
      </c>
      <c r="R542" s="45"/>
      <c r="S542" s="29" t="s">
        <v>152</v>
      </c>
      <c r="T542" s="15" t="s">
        <v>153</v>
      </c>
      <c r="U542" s="21"/>
      <c r="V542" s="15">
        <v>0</v>
      </c>
      <c r="Y542" s="22"/>
      <c r="Z542" s="22"/>
      <c r="AA542" s="22"/>
      <c r="AB542" s="22"/>
      <c r="AP542" s="76" t="s">
        <v>136</v>
      </c>
    </row>
    <row r="543" spans="1:42" s="15" customFormat="1" ht="13.5" customHeight="1">
      <c r="A543" s="15">
        <f t="shared" si="8"/>
        <v>540</v>
      </c>
      <c r="B543" s="27" t="s">
        <v>4356</v>
      </c>
      <c r="C543" s="27"/>
      <c r="D543" s="27"/>
      <c r="E543" s="29" t="s">
        <v>6</v>
      </c>
      <c r="F543" s="29"/>
      <c r="G543" s="29" t="s">
        <v>138</v>
      </c>
      <c r="H543" s="29"/>
      <c r="I543" s="44" t="s">
        <v>4357</v>
      </c>
      <c r="J543" s="29"/>
      <c r="K543" s="122"/>
      <c r="L543" s="28" t="s">
        <v>175</v>
      </c>
      <c r="M543" t="s">
        <v>4358</v>
      </c>
      <c r="N543" s="27" t="s">
        <v>149</v>
      </c>
      <c r="O543" s="27" t="s">
        <v>4359</v>
      </c>
      <c r="P543" s="27" t="s">
        <v>4360</v>
      </c>
      <c r="Q543" t="s">
        <v>32194</v>
      </c>
      <c r="R543" s="45"/>
      <c r="S543" s="29" t="s">
        <v>152</v>
      </c>
      <c r="T543" s="15" t="s">
        <v>153</v>
      </c>
      <c r="U543" s="21"/>
      <c r="V543" s="15">
        <v>23</v>
      </c>
      <c r="Y543" s="22"/>
      <c r="Z543" s="22"/>
      <c r="AA543" s="22"/>
      <c r="AB543" s="22"/>
      <c r="AP543" s="76" t="s">
        <v>136</v>
      </c>
    </row>
    <row r="544" spans="1:42" s="15" customFormat="1" ht="54" customHeight="1">
      <c r="A544" s="15">
        <f t="shared" si="8"/>
        <v>541</v>
      </c>
      <c r="B544" s="27" t="s">
        <v>145</v>
      </c>
      <c r="C544" s="27"/>
      <c r="D544" s="27"/>
      <c r="E544" s="29" t="s">
        <v>34875</v>
      </c>
      <c r="F544" t="s">
        <v>32206</v>
      </c>
      <c r="G544" s="29" t="s">
        <v>138</v>
      </c>
      <c r="H544" s="29"/>
      <c r="I544" s="44" t="s">
        <v>146</v>
      </c>
      <c r="J544" s="29"/>
      <c r="K544" s="122"/>
      <c r="L544" s="27" t="s">
        <v>147</v>
      </c>
      <c r="M544" t="s">
        <v>148</v>
      </c>
      <c r="N544" s="27" t="s">
        <v>149</v>
      </c>
      <c r="O544" s="27" t="s">
        <v>150</v>
      </c>
      <c r="P544" s="27" t="s">
        <v>151</v>
      </c>
      <c r="Q544" t="s">
        <v>32194</v>
      </c>
      <c r="R544" s="45"/>
      <c r="S544" s="29" t="s">
        <v>152</v>
      </c>
      <c r="T544" s="15" t="s">
        <v>153</v>
      </c>
      <c r="U544" s="21"/>
      <c r="V544" s="15">
        <v>9</v>
      </c>
      <c r="Y544" s="22"/>
      <c r="Z544" s="22"/>
      <c r="AA544" s="22"/>
      <c r="AB544" s="22"/>
      <c r="AP544" s="76" t="s">
        <v>136</v>
      </c>
    </row>
    <row r="545" spans="1:42" s="15" customFormat="1" ht="54" customHeight="1">
      <c r="A545" s="15">
        <f t="shared" si="8"/>
        <v>542</v>
      </c>
      <c r="B545" s="27" t="s">
        <v>4361</v>
      </c>
      <c r="C545" s="27"/>
      <c r="D545" s="27"/>
      <c r="E545" s="29" t="s">
        <v>205</v>
      </c>
      <c r="F545" s="83" t="s">
        <v>4362</v>
      </c>
      <c r="G545" s="29" t="s">
        <v>138</v>
      </c>
      <c r="H545" s="29"/>
      <c r="I545" s="44" t="s">
        <v>4363</v>
      </c>
      <c r="J545" s="29"/>
      <c r="K545" s="122"/>
      <c r="L545" s="27" t="s">
        <v>163</v>
      </c>
      <c r="M545" s="82" t="s">
        <v>148</v>
      </c>
      <c r="N545" s="27" t="s">
        <v>1563</v>
      </c>
      <c r="O545" s="27" t="s">
        <v>4364</v>
      </c>
      <c r="P545" s="27" t="s">
        <v>4365</v>
      </c>
      <c r="Q545" t="s">
        <v>32194</v>
      </c>
      <c r="R545" s="45"/>
      <c r="S545" s="29" t="s">
        <v>152</v>
      </c>
      <c r="T545" s="15" t="s">
        <v>187</v>
      </c>
      <c r="U545" s="21"/>
      <c r="V545" s="15">
        <v>5</v>
      </c>
      <c r="Y545" s="22"/>
      <c r="Z545" s="22"/>
      <c r="AA545" s="22"/>
      <c r="AB545" s="22"/>
      <c r="AP545" s="76" t="s">
        <v>136</v>
      </c>
    </row>
    <row r="546" spans="1:42" s="15" customFormat="1" ht="54" customHeight="1">
      <c r="A546" s="15">
        <f t="shared" si="8"/>
        <v>543</v>
      </c>
      <c r="B546" s="27" t="s">
        <v>4366</v>
      </c>
      <c r="C546" s="27"/>
      <c r="D546" s="27"/>
      <c r="E546" s="29" t="s">
        <v>207</v>
      </c>
      <c r="F546" s="10" t="s">
        <v>4367</v>
      </c>
      <c r="G546" s="76" t="s">
        <v>489</v>
      </c>
      <c r="H546" s="29"/>
      <c r="I546" s="44" t="s">
        <v>4368</v>
      </c>
      <c r="J546" s="108" t="s">
        <v>4369</v>
      </c>
      <c r="K546" s="125">
        <v>935564000</v>
      </c>
      <c r="L546" s="27" t="s">
        <v>163</v>
      </c>
      <c r="M546" s="27" t="s">
        <v>4370</v>
      </c>
      <c r="N546" s="27" t="s">
        <v>4371</v>
      </c>
      <c r="O546" s="27" t="s">
        <v>4372</v>
      </c>
      <c r="P546" s="27" t="s">
        <v>4373</v>
      </c>
      <c r="Q546" t="s">
        <v>32194</v>
      </c>
      <c r="R546" s="45"/>
      <c r="S546" s="29" t="s">
        <v>667</v>
      </c>
      <c r="T546" s="15" t="s">
        <v>4374</v>
      </c>
      <c r="U546" s="21"/>
      <c r="V546" s="15">
        <v>6</v>
      </c>
      <c r="Y546" s="22"/>
      <c r="Z546" s="22"/>
      <c r="AA546" s="22"/>
      <c r="AB546" s="22"/>
      <c r="AP546" s="76" t="s">
        <v>136</v>
      </c>
    </row>
    <row r="547" spans="1:42" s="15" customFormat="1" ht="27" customHeight="1">
      <c r="A547" s="15">
        <f t="shared" si="8"/>
        <v>544</v>
      </c>
      <c r="B547" s="27" t="s">
        <v>4375</v>
      </c>
      <c r="C547" s="27"/>
      <c r="D547" s="27"/>
      <c r="E547" s="29" t="s">
        <v>211</v>
      </c>
      <c r="F547" s="83" t="s">
        <v>4376</v>
      </c>
      <c r="G547" s="29" t="s">
        <v>138</v>
      </c>
      <c r="H547" s="29"/>
      <c r="I547" s="44" t="s">
        <v>4377</v>
      </c>
      <c r="J547" s="29"/>
      <c r="K547" s="122"/>
      <c r="L547" s="27" t="s">
        <v>163</v>
      </c>
      <c r="M547" s="27" t="s">
        <v>4378</v>
      </c>
      <c r="N547" s="27" t="s">
        <v>4379</v>
      </c>
      <c r="O547" s="27" t="s">
        <v>4380</v>
      </c>
      <c r="P547" s="27" t="s">
        <v>4381</v>
      </c>
      <c r="Q547" t="s">
        <v>32195</v>
      </c>
      <c r="R547" s="45"/>
      <c r="S547" s="29" t="s">
        <v>152</v>
      </c>
      <c r="T547" s="15" t="s">
        <v>480</v>
      </c>
      <c r="U547" s="21"/>
      <c r="V547" s="15">
        <v>12</v>
      </c>
      <c r="Y547" s="22"/>
      <c r="Z547" s="22"/>
      <c r="AA547" s="22"/>
      <c r="AB547" s="22"/>
      <c r="AP547" s="76" t="s">
        <v>136</v>
      </c>
    </row>
    <row r="548" spans="1:42" s="15" customFormat="1" ht="40.5" customHeight="1">
      <c r="A548" s="15">
        <f t="shared" si="8"/>
        <v>545</v>
      </c>
      <c r="B548" s="27" t="s">
        <v>4382</v>
      </c>
      <c r="C548" s="27"/>
      <c r="D548" s="27"/>
      <c r="E548" s="29" t="s">
        <v>211</v>
      </c>
      <c r="F548" s="83" t="s">
        <v>4383</v>
      </c>
      <c r="G548" s="29" t="s">
        <v>138</v>
      </c>
      <c r="H548" s="29"/>
      <c r="I548" s="44" t="s">
        <v>4384</v>
      </c>
      <c r="J548" s="29"/>
      <c r="K548" s="122"/>
      <c r="L548" s="27" t="s">
        <v>163</v>
      </c>
      <c r="M548" s="27" t="s">
        <v>4385</v>
      </c>
      <c r="N548" s="27" t="s">
        <v>958</v>
      </c>
      <c r="O548" s="27" t="s">
        <v>4386</v>
      </c>
      <c r="P548" s="27"/>
      <c r="Q548" t="s">
        <v>32195</v>
      </c>
      <c r="R548" s="45"/>
      <c r="S548" s="29" t="s">
        <v>667</v>
      </c>
      <c r="T548" s="15" t="s">
        <v>4387</v>
      </c>
      <c r="U548" s="21"/>
      <c r="V548" s="15">
        <v>2</v>
      </c>
      <c r="Y548" s="22"/>
      <c r="Z548" s="22"/>
      <c r="AA548" s="22"/>
      <c r="AB548" s="22"/>
      <c r="AP548" s="76" t="s">
        <v>136</v>
      </c>
    </row>
    <row r="549" spans="1:42" s="15" customFormat="1" ht="40.5" customHeight="1">
      <c r="A549" s="15">
        <f t="shared" si="8"/>
        <v>546</v>
      </c>
      <c r="B549" s="27" t="s">
        <v>4388</v>
      </c>
      <c r="C549" s="27"/>
      <c r="D549" s="27"/>
      <c r="E549" s="29" t="s">
        <v>204</v>
      </c>
      <c r="F549" s="130" t="s">
        <v>32100</v>
      </c>
      <c r="G549" s="29" t="s">
        <v>138</v>
      </c>
      <c r="H549" s="29"/>
      <c r="I549" s="44" t="s">
        <v>4389</v>
      </c>
      <c r="J549" s="29"/>
      <c r="K549" s="122"/>
      <c r="L549" s="27" t="s">
        <v>163</v>
      </c>
      <c r="M549" s="27" t="s">
        <v>4390</v>
      </c>
      <c r="N549" s="27" t="s">
        <v>958</v>
      </c>
      <c r="O549" s="27" t="s">
        <v>4391</v>
      </c>
      <c r="P549" s="27" t="s">
        <v>4392</v>
      </c>
      <c r="Q549" t="s">
        <v>32194</v>
      </c>
      <c r="R549" s="45"/>
      <c r="S549" s="29" t="s">
        <v>152</v>
      </c>
      <c r="T549" s="15" t="s">
        <v>480</v>
      </c>
      <c r="U549" s="21"/>
      <c r="V549" s="15">
        <v>1</v>
      </c>
      <c r="Y549" s="22"/>
      <c r="Z549" s="22"/>
      <c r="AA549" s="22"/>
      <c r="AB549" s="22"/>
      <c r="AP549" s="76" t="s">
        <v>136</v>
      </c>
    </row>
    <row r="550" spans="1:42" s="15" customFormat="1" ht="13.5" customHeight="1">
      <c r="A550" s="15">
        <f t="shared" si="8"/>
        <v>547</v>
      </c>
      <c r="B550" s="27" t="s">
        <v>4393</v>
      </c>
      <c r="C550" s="27"/>
      <c r="D550" s="27"/>
      <c r="E550" s="29" t="s">
        <v>202</v>
      </c>
      <c r="F550" t="s">
        <v>4394</v>
      </c>
      <c r="G550" s="29" t="s">
        <v>138</v>
      </c>
      <c r="H550" s="29"/>
      <c r="I550" s="44">
        <v>0</v>
      </c>
      <c r="J550" s="31"/>
      <c r="K550" s="141"/>
      <c r="L550" s="27" t="s">
        <v>163</v>
      </c>
      <c r="M550" s="27" t="s">
        <v>4395</v>
      </c>
      <c r="N550" s="27" t="s">
        <v>193</v>
      </c>
      <c r="O550" s="27" t="s">
        <v>4396</v>
      </c>
      <c r="P550" s="27" t="s">
        <v>4397</v>
      </c>
      <c r="Q550" t="s">
        <v>32194</v>
      </c>
      <c r="R550" s="45"/>
      <c r="S550" s="29" t="s">
        <v>152</v>
      </c>
      <c r="T550" s="15" t="s">
        <v>480</v>
      </c>
      <c r="U550" s="21"/>
      <c r="V550" s="15">
        <v>2</v>
      </c>
      <c r="Y550" s="22"/>
      <c r="Z550" s="22"/>
      <c r="AA550" s="22"/>
      <c r="AB550" s="22"/>
      <c r="AP550" s="76" t="s">
        <v>136</v>
      </c>
    </row>
    <row r="551" spans="1:42" s="15" customFormat="1" ht="13.5" customHeight="1">
      <c r="A551" s="15">
        <f t="shared" si="8"/>
        <v>548</v>
      </c>
      <c r="B551" s="27" t="s">
        <v>4398</v>
      </c>
      <c r="C551" s="27"/>
      <c r="D551" s="27"/>
      <c r="E551" s="29" t="s">
        <v>203</v>
      </c>
      <c r="F551" s="83" t="s">
        <v>4399</v>
      </c>
      <c r="G551" s="29" t="s">
        <v>138</v>
      </c>
      <c r="H551" s="29"/>
      <c r="I551">
        <v>608144789</v>
      </c>
      <c r="J551" s="29"/>
      <c r="K551" s="122"/>
      <c r="L551" s="27" t="s">
        <v>147</v>
      </c>
      <c r="M551" s="27" t="s">
        <v>4400</v>
      </c>
      <c r="N551" s="27" t="s">
        <v>193</v>
      </c>
      <c r="O551" s="27" t="s">
        <v>4401</v>
      </c>
      <c r="P551" s="27" t="s">
        <v>4402</v>
      </c>
      <c r="Q551" t="s">
        <v>32194</v>
      </c>
      <c r="R551" s="45"/>
      <c r="S551" s="29" t="s">
        <v>667</v>
      </c>
      <c r="T551" s="15" t="s">
        <v>1808</v>
      </c>
      <c r="U551" s="21"/>
      <c r="V551" s="15">
        <v>2</v>
      </c>
      <c r="Y551" s="22"/>
      <c r="Z551" s="22"/>
      <c r="AA551" s="22"/>
      <c r="AB551" s="22"/>
      <c r="AP551" s="76" t="s">
        <v>136</v>
      </c>
    </row>
    <row r="552" spans="1:42" s="15" customFormat="1" ht="13.5" customHeight="1">
      <c r="A552" s="15">
        <f t="shared" si="8"/>
        <v>549</v>
      </c>
      <c r="B552" s="27" t="s">
        <v>4403</v>
      </c>
      <c r="C552" s="27"/>
      <c r="D552" s="27"/>
      <c r="E552" s="29" t="s">
        <v>211</v>
      </c>
      <c r="F552" s="29" t="s">
        <v>3775</v>
      </c>
      <c r="G552" s="29" t="s">
        <v>138</v>
      </c>
      <c r="H552" s="29"/>
      <c r="I552" s="44">
        <v>0</v>
      </c>
      <c r="J552" s="29"/>
      <c r="K552" s="122"/>
      <c r="L552" s="27" t="s">
        <v>163</v>
      </c>
      <c r="M552" s="27" t="s">
        <v>4404</v>
      </c>
      <c r="N552" s="27" t="s">
        <v>958</v>
      </c>
      <c r="O552" s="27" t="s">
        <v>4405</v>
      </c>
      <c r="P552" s="27" t="s">
        <v>4406</v>
      </c>
      <c r="Q552" t="s">
        <v>32195</v>
      </c>
      <c r="R552" s="45"/>
      <c r="S552" s="29" t="s">
        <v>667</v>
      </c>
      <c r="T552" s="15" t="s">
        <v>1808</v>
      </c>
      <c r="U552" s="21"/>
      <c r="V552" s="15">
        <v>0</v>
      </c>
      <c r="Y552" s="22"/>
      <c r="Z552" s="22"/>
      <c r="AA552" s="22"/>
      <c r="AB552" s="22"/>
      <c r="AP552" s="76" t="s">
        <v>136</v>
      </c>
    </row>
    <row r="553" spans="1:42" s="15" customFormat="1" ht="13.5" customHeight="1">
      <c r="A553" s="15">
        <f t="shared" si="8"/>
        <v>550</v>
      </c>
      <c r="B553" s="27" t="s">
        <v>4407</v>
      </c>
      <c r="C553" s="27"/>
      <c r="D553" s="27"/>
      <c r="E553" s="29" t="s">
        <v>211</v>
      </c>
      <c r="F553" s="29" t="s">
        <v>3775</v>
      </c>
      <c r="G553" s="29" t="s">
        <v>138</v>
      </c>
      <c r="H553" s="29"/>
      <c r="I553" s="44">
        <v>0</v>
      </c>
      <c r="J553" s="29"/>
      <c r="K553" s="122"/>
      <c r="L553" s="27" t="s">
        <v>147</v>
      </c>
      <c r="M553" s="27" t="s">
        <v>4408</v>
      </c>
      <c r="N553" s="27" t="s">
        <v>958</v>
      </c>
      <c r="O553" s="67" t="s">
        <v>4409</v>
      </c>
      <c r="P553" s="27" t="s">
        <v>4410</v>
      </c>
      <c r="Q553" t="s">
        <v>32195</v>
      </c>
      <c r="R553" s="45"/>
      <c r="S553" s="29" t="s">
        <v>152</v>
      </c>
      <c r="T553" s="15" t="s">
        <v>4411</v>
      </c>
      <c r="U553" s="21"/>
      <c r="V553" s="15">
        <v>2</v>
      </c>
      <c r="Y553" s="22"/>
      <c r="Z553" s="22"/>
      <c r="AA553" s="22"/>
      <c r="AB553" s="22"/>
      <c r="AP553" s="76" t="s">
        <v>136</v>
      </c>
    </row>
    <row r="554" spans="1:42" s="15" customFormat="1" ht="27" customHeight="1">
      <c r="A554" s="15">
        <f t="shared" si="8"/>
        <v>551</v>
      </c>
      <c r="B554" s="27" t="s">
        <v>4412</v>
      </c>
      <c r="C554" s="27"/>
      <c r="D554" s="27"/>
      <c r="E554" s="29" t="s">
        <v>6</v>
      </c>
      <c r="F554" s="29"/>
      <c r="G554" s="29" t="s">
        <v>138</v>
      </c>
      <c r="H554" s="29"/>
      <c r="I554" s="44">
        <v>0</v>
      </c>
      <c r="J554" s="31"/>
      <c r="K554" s="141"/>
      <c r="L554" s="28" t="s">
        <v>141</v>
      </c>
      <c r="M554" s="27" t="s">
        <v>4413</v>
      </c>
      <c r="N554" s="27" t="s">
        <v>193</v>
      </c>
      <c r="O554" s="34" t="s">
        <v>4414</v>
      </c>
      <c r="P554" s="27" t="s">
        <v>4415</v>
      </c>
      <c r="Q554" t="s">
        <v>32195</v>
      </c>
      <c r="R554" s="45"/>
      <c r="S554" s="29" t="s">
        <v>152</v>
      </c>
      <c r="T554" s="15" t="s">
        <v>4416</v>
      </c>
      <c r="U554" s="21"/>
      <c r="V554" s="15">
        <v>0</v>
      </c>
      <c r="Y554" s="22"/>
      <c r="Z554" s="22"/>
      <c r="AA554" s="22"/>
      <c r="AB554" s="22"/>
      <c r="AP554" s="76" t="s">
        <v>136</v>
      </c>
    </row>
    <row r="555" spans="1:42" s="15" customFormat="1" ht="27" customHeight="1">
      <c r="A555" s="15">
        <f t="shared" si="8"/>
        <v>552</v>
      </c>
      <c r="B555" s="27" t="s">
        <v>4417</v>
      </c>
      <c r="C555" s="27"/>
      <c r="D555" s="27"/>
      <c r="E555" s="29" t="s">
        <v>211</v>
      </c>
      <c r="F555" s="83" t="s">
        <v>4418</v>
      </c>
      <c r="G555" s="29" t="s">
        <v>138</v>
      </c>
      <c r="H555" s="29"/>
      <c r="I555" s="44"/>
      <c r="J555" s="29"/>
      <c r="K555" s="122"/>
      <c r="L555" s="27" t="s">
        <v>163</v>
      </c>
      <c r="M555" t="s">
        <v>4419</v>
      </c>
      <c r="N555" s="27" t="s">
        <v>417</v>
      </c>
      <c r="O555" s="34" t="s">
        <v>4420</v>
      </c>
      <c r="P555" s="27"/>
      <c r="Q555" t="s">
        <v>32195</v>
      </c>
      <c r="R555" s="45"/>
      <c r="S555" s="29"/>
      <c r="U555" s="21"/>
      <c r="Y555" s="22"/>
      <c r="Z555" s="22"/>
      <c r="AA555" s="22"/>
      <c r="AB555" s="22"/>
      <c r="AP555" s="76" t="s">
        <v>136</v>
      </c>
    </row>
    <row r="556" spans="1:42" s="15" customFormat="1" ht="27" customHeight="1">
      <c r="A556" s="15">
        <f t="shared" si="8"/>
        <v>553</v>
      </c>
      <c r="B556" s="27" t="s">
        <v>4421</v>
      </c>
      <c r="C556" s="27"/>
      <c r="D556" s="27"/>
      <c r="E556" s="29" t="s">
        <v>203</v>
      </c>
      <c r="F556" t="s">
        <v>4422</v>
      </c>
      <c r="G556" s="29" t="s">
        <v>138</v>
      </c>
      <c r="H556" s="29"/>
      <c r="I556" s="44" t="s">
        <v>4423</v>
      </c>
      <c r="J556" s="29"/>
      <c r="K556" s="122"/>
      <c r="L556" s="27" t="s">
        <v>147</v>
      </c>
      <c r="M556" s="27" t="s">
        <v>4424</v>
      </c>
      <c r="N556" s="27" t="s">
        <v>958</v>
      </c>
      <c r="O556" s="27" t="s">
        <v>4425</v>
      </c>
      <c r="P556" s="27" t="s">
        <v>4426</v>
      </c>
      <c r="Q556" t="s">
        <v>32195</v>
      </c>
      <c r="R556" s="45"/>
      <c r="S556" s="29" t="s">
        <v>152</v>
      </c>
      <c r="T556" s="15" t="s">
        <v>196</v>
      </c>
      <c r="U556" s="21"/>
      <c r="V556" s="15">
        <v>40</v>
      </c>
      <c r="Y556" s="22"/>
      <c r="Z556" s="22"/>
      <c r="AA556" s="22"/>
      <c r="AB556" s="22"/>
      <c r="AP556" s="76" t="s">
        <v>136</v>
      </c>
    </row>
    <row r="557" spans="1:42" s="15" customFormat="1" ht="13.5" customHeight="1">
      <c r="A557" s="15">
        <f t="shared" si="8"/>
        <v>554</v>
      </c>
      <c r="B557" s="27" t="s">
        <v>4427</v>
      </c>
      <c r="C557" s="27"/>
      <c r="D557" s="27"/>
      <c r="E557" s="29" t="s">
        <v>203</v>
      </c>
      <c r="F557" s="83" t="s">
        <v>4428</v>
      </c>
      <c r="G557" s="29" t="s">
        <v>138</v>
      </c>
      <c r="H557" s="29"/>
      <c r="I557" s="44" t="s">
        <v>4429</v>
      </c>
      <c r="J557" s="29"/>
      <c r="K557" s="122"/>
      <c r="L557" s="27" t="s">
        <v>147</v>
      </c>
      <c r="M557" s="27" t="s">
        <v>4430</v>
      </c>
      <c r="N557" s="27" t="s">
        <v>193</v>
      </c>
      <c r="O557" s="27" t="s">
        <v>4431</v>
      </c>
      <c r="P557" s="27" t="s">
        <v>4432</v>
      </c>
      <c r="Q557" t="s">
        <v>32194</v>
      </c>
      <c r="R557" s="45"/>
      <c r="S557" s="29" t="s">
        <v>152</v>
      </c>
      <c r="T557" s="15" t="s">
        <v>196</v>
      </c>
      <c r="U557" s="21"/>
      <c r="V557" s="15">
        <v>30</v>
      </c>
      <c r="Y557" s="22"/>
      <c r="Z557" s="22"/>
      <c r="AA557" s="22"/>
      <c r="AB557" s="22"/>
      <c r="AP557" s="76" t="s">
        <v>136</v>
      </c>
    </row>
    <row r="558" spans="1:42" s="15" customFormat="1" ht="27" customHeight="1">
      <c r="A558" s="15">
        <f t="shared" si="8"/>
        <v>555</v>
      </c>
      <c r="B558" s="27" t="s">
        <v>4433</v>
      </c>
      <c r="C558" s="27"/>
      <c r="D558" s="27"/>
      <c r="E558" s="29" t="s">
        <v>6</v>
      </c>
      <c r="F558" s="29"/>
      <c r="G558" s="29" t="s">
        <v>138</v>
      </c>
      <c r="H558" s="29"/>
      <c r="I558" s="44" t="s">
        <v>4434</v>
      </c>
      <c r="J558" s="31"/>
      <c r="K558" s="141"/>
      <c r="L558" s="28" t="s">
        <v>175</v>
      </c>
      <c r="M558" s="27" t="s">
        <v>4435</v>
      </c>
      <c r="N558" s="27" t="s">
        <v>193</v>
      </c>
      <c r="O558" s="27" t="s">
        <v>4436</v>
      </c>
      <c r="P558" s="27" t="s">
        <v>4437</v>
      </c>
      <c r="Q558" t="s">
        <v>32194</v>
      </c>
      <c r="R558" s="45"/>
      <c r="S558" s="29" t="s">
        <v>152</v>
      </c>
      <c r="T558" s="15" t="s">
        <v>196</v>
      </c>
      <c r="U558" s="21"/>
      <c r="V558" s="15">
        <v>30</v>
      </c>
      <c r="Y558" s="22"/>
      <c r="Z558" s="22"/>
      <c r="AA558" s="22"/>
      <c r="AB558" s="22"/>
      <c r="AP558" s="76" t="s">
        <v>136</v>
      </c>
    </row>
    <row r="559" spans="1:42" s="15" customFormat="1" ht="13.5" customHeight="1">
      <c r="A559" s="15">
        <f t="shared" si="8"/>
        <v>556</v>
      </c>
      <c r="B559" s="27" t="s">
        <v>4438</v>
      </c>
      <c r="C559" s="27"/>
      <c r="D559" s="27"/>
      <c r="E559" s="29" t="s">
        <v>6</v>
      </c>
      <c r="F559" s="29"/>
      <c r="G559" s="29" t="s">
        <v>138</v>
      </c>
      <c r="H559" s="29"/>
      <c r="I559" s="44" t="s">
        <v>4439</v>
      </c>
      <c r="J559" s="29"/>
      <c r="K559" s="122"/>
      <c r="L559" s="28" t="s">
        <v>175</v>
      </c>
      <c r="M559" s="27" t="s">
        <v>4440</v>
      </c>
      <c r="N559" s="27" t="s">
        <v>193</v>
      </c>
      <c r="O559" s="27" t="s">
        <v>4441</v>
      </c>
      <c r="P559" s="27" t="s">
        <v>4442</v>
      </c>
      <c r="Q559" t="s">
        <v>32194</v>
      </c>
      <c r="R559" s="45"/>
      <c r="S559" s="29" t="s">
        <v>152</v>
      </c>
      <c r="T559" s="15" t="s">
        <v>196</v>
      </c>
      <c r="U559" s="21"/>
      <c r="V559" s="15">
        <v>30</v>
      </c>
      <c r="Y559" s="22"/>
      <c r="Z559" s="22"/>
      <c r="AA559" s="22"/>
      <c r="AB559" s="22"/>
      <c r="AP559" s="76" t="s">
        <v>136</v>
      </c>
    </row>
    <row r="560" spans="1:42" s="15" customFormat="1" ht="13.5" customHeight="1">
      <c r="A560" s="15">
        <f t="shared" si="8"/>
        <v>557</v>
      </c>
      <c r="B560" s="27" t="s">
        <v>4443</v>
      </c>
      <c r="C560" s="27"/>
      <c r="D560" s="27"/>
      <c r="E560" s="29" t="s">
        <v>6</v>
      </c>
      <c r="F560" s="29"/>
      <c r="G560" s="29" t="s">
        <v>138</v>
      </c>
      <c r="H560" s="29"/>
      <c r="I560" s="44" t="s">
        <v>4444</v>
      </c>
      <c r="J560" s="29"/>
      <c r="K560" s="122"/>
      <c r="L560" s="28" t="s">
        <v>175</v>
      </c>
      <c r="M560" s="27" t="s">
        <v>4445</v>
      </c>
      <c r="N560" s="27" t="s">
        <v>958</v>
      </c>
      <c r="O560" s="27" t="s">
        <v>4446</v>
      </c>
      <c r="P560" s="27" t="s">
        <v>4447</v>
      </c>
      <c r="Q560" t="s">
        <v>32195</v>
      </c>
      <c r="R560" s="45"/>
      <c r="S560" s="29" t="s">
        <v>152</v>
      </c>
      <c r="T560" s="15" t="s">
        <v>196</v>
      </c>
      <c r="U560" s="21"/>
      <c r="V560" s="15">
        <v>25</v>
      </c>
      <c r="Y560" s="22"/>
      <c r="Z560" s="22"/>
      <c r="AA560" s="22"/>
      <c r="AB560" s="22"/>
      <c r="AP560" s="76" t="s">
        <v>136</v>
      </c>
    </row>
    <row r="561" spans="1:42" s="15" customFormat="1" ht="13.5" customHeight="1">
      <c r="A561" s="15">
        <f t="shared" si="8"/>
        <v>558</v>
      </c>
      <c r="B561" s="27" t="s">
        <v>4448</v>
      </c>
      <c r="C561" s="27"/>
      <c r="D561" s="27"/>
      <c r="E561" s="29" t="s">
        <v>203</v>
      </c>
      <c r="F561" s="83" t="s">
        <v>4449</v>
      </c>
      <c r="G561" s="29" t="s">
        <v>138</v>
      </c>
      <c r="H561" s="29"/>
      <c r="I561">
        <v>913522629</v>
      </c>
      <c r="J561" s="31"/>
      <c r="K561" s="141"/>
      <c r="L561" s="27" t="s">
        <v>163</v>
      </c>
      <c r="M561" s="27" t="s">
        <v>4450</v>
      </c>
      <c r="N561" s="27" t="s">
        <v>193</v>
      </c>
      <c r="O561" s="27" t="s">
        <v>4451</v>
      </c>
      <c r="P561" s="27" t="s">
        <v>4452</v>
      </c>
      <c r="Q561" t="s">
        <v>32194</v>
      </c>
      <c r="R561" s="45"/>
      <c r="S561" s="29" t="s">
        <v>152</v>
      </c>
      <c r="T561" s="15" t="s">
        <v>196</v>
      </c>
      <c r="U561" s="21"/>
      <c r="V561" s="15">
        <v>23</v>
      </c>
      <c r="Y561" s="22"/>
      <c r="Z561" s="22"/>
      <c r="AA561" s="22"/>
      <c r="AB561" s="22"/>
      <c r="AP561" s="76" t="s">
        <v>136</v>
      </c>
    </row>
    <row r="562" spans="1:42" s="15" customFormat="1" ht="13.5" customHeight="1">
      <c r="A562" s="15">
        <f t="shared" si="8"/>
        <v>559</v>
      </c>
      <c r="B562" s="27" t="s">
        <v>4453</v>
      </c>
      <c r="C562" s="27"/>
      <c r="D562" s="27"/>
      <c r="E562" s="29" t="s">
        <v>203</v>
      </c>
      <c r="F562" s="82" t="s">
        <v>4454</v>
      </c>
      <c r="G562" s="29" t="s">
        <v>138</v>
      </c>
      <c r="H562" s="29"/>
      <c r="I562" s="44" t="s">
        <v>4455</v>
      </c>
      <c r="J562" t="s">
        <v>4456</v>
      </c>
      <c r="K562" s="122"/>
      <c r="L562" s="27" t="s">
        <v>163</v>
      </c>
      <c r="M562" s="27" t="s">
        <v>4457</v>
      </c>
      <c r="N562" s="27" t="s">
        <v>958</v>
      </c>
      <c r="O562" s="27" t="s">
        <v>4458</v>
      </c>
      <c r="P562" s="27" t="s">
        <v>4459</v>
      </c>
      <c r="Q562" t="s">
        <v>32194</v>
      </c>
      <c r="R562" s="45"/>
      <c r="S562" s="29" t="s">
        <v>152</v>
      </c>
      <c r="T562" s="15" t="s">
        <v>196</v>
      </c>
      <c r="U562" s="21"/>
      <c r="V562" s="15">
        <v>20</v>
      </c>
      <c r="Y562" s="22"/>
      <c r="Z562" s="22"/>
      <c r="AA562" s="22"/>
      <c r="AB562" s="22"/>
      <c r="AP562" s="76" t="s">
        <v>136</v>
      </c>
    </row>
    <row r="563" spans="1:42" s="15" customFormat="1" ht="13.5" customHeight="1">
      <c r="A563" s="15">
        <f t="shared" si="8"/>
        <v>560</v>
      </c>
      <c r="B563" s="27" t="s">
        <v>4460</v>
      </c>
      <c r="C563" s="27"/>
      <c r="D563" s="27"/>
      <c r="E563" s="29" t="s">
        <v>6</v>
      </c>
      <c r="F563" s="29"/>
      <c r="G563" s="29" t="s">
        <v>138</v>
      </c>
      <c r="H563" s="29"/>
      <c r="I563" s="44" t="s">
        <v>4461</v>
      </c>
      <c r="J563" s="31"/>
      <c r="K563" s="141"/>
      <c r="L563" s="28" t="s">
        <v>141</v>
      </c>
      <c r="M563" s="27" t="s">
        <v>4462</v>
      </c>
      <c r="N563" s="27" t="s">
        <v>958</v>
      </c>
      <c r="O563" s="27" t="s">
        <v>4463</v>
      </c>
      <c r="P563" s="27" t="s">
        <v>4464</v>
      </c>
      <c r="Q563" t="s">
        <v>32194</v>
      </c>
      <c r="R563" s="45"/>
      <c r="S563" s="29" t="s">
        <v>152</v>
      </c>
      <c r="T563" s="15" t="s">
        <v>196</v>
      </c>
      <c r="U563" s="21"/>
      <c r="V563" s="15">
        <v>18</v>
      </c>
      <c r="Y563" s="22"/>
      <c r="Z563" s="22"/>
      <c r="AA563" s="22"/>
      <c r="AB563" s="22"/>
      <c r="AP563" s="76" t="s">
        <v>136</v>
      </c>
    </row>
    <row r="564" spans="1:42" s="15" customFormat="1" ht="13.5" customHeight="1">
      <c r="A564" s="15">
        <f t="shared" si="8"/>
        <v>561</v>
      </c>
      <c r="B564" s="27" t="s">
        <v>4465</v>
      </c>
      <c r="C564" s="27"/>
      <c r="D564" s="27"/>
      <c r="E564" s="29" t="s">
        <v>202</v>
      </c>
      <c r="F564" s="83" t="s">
        <v>4466</v>
      </c>
      <c r="G564" s="29" t="s">
        <v>138</v>
      </c>
      <c r="H564" s="29"/>
      <c r="I564" s="44" t="s">
        <v>4467</v>
      </c>
      <c r="J564" s="31" t="s">
        <v>4468</v>
      </c>
      <c r="K564" s="141" t="s">
        <v>4469</v>
      </c>
      <c r="L564" s="27" t="s">
        <v>147</v>
      </c>
      <c r="M564" s="27" t="s">
        <v>4470</v>
      </c>
      <c r="N564" s="27" t="s">
        <v>193</v>
      </c>
      <c r="O564" s="27" t="s">
        <v>4471</v>
      </c>
      <c r="P564" s="27" t="s">
        <v>4472</v>
      </c>
      <c r="Q564" t="s">
        <v>32194</v>
      </c>
      <c r="R564" s="45"/>
      <c r="S564" s="29" t="s">
        <v>152</v>
      </c>
      <c r="T564" s="15" t="s">
        <v>196</v>
      </c>
      <c r="U564" s="21"/>
      <c r="V564" s="15">
        <v>18</v>
      </c>
      <c r="Y564" s="22"/>
      <c r="Z564" s="22"/>
      <c r="AA564" s="22"/>
      <c r="AB564" s="22"/>
      <c r="AP564" s="76" t="s">
        <v>136</v>
      </c>
    </row>
    <row r="565" spans="1:42" s="15" customFormat="1" ht="13.5" customHeight="1">
      <c r="A565" s="15">
        <f t="shared" si="8"/>
        <v>562</v>
      </c>
      <c r="B565" s="27" t="s">
        <v>4473</v>
      </c>
      <c r="C565" s="27"/>
      <c r="D565" s="27"/>
      <c r="E565" s="29" t="s">
        <v>6</v>
      </c>
      <c r="F565" s="29"/>
      <c r="G565" s="29" t="s">
        <v>138</v>
      </c>
      <c r="H565" s="29"/>
      <c r="I565" s="44" t="s">
        <v>4474</v>
      </c>
      <c r="J565" s="29"/>
      <c r="K565" s="122"/>
      <c r="L565" s="28" t="s">
        <v>141</v>
      </c>
      <c r="M565" s="27" t="s">
        <v>4475</v>
      </c>
      <c r="N565" s="27" t="s">
        <v>958</v>
      </c>
      <c r="O565" s="27" t="s">
        <v>4476</v>
      </c>
      <c r="P565" s="27" t="s">
        <v>4477</v>
      </c>
      <c r="Q565" t="s">
        <v>32194</v>
      </c>
      <c r="R565" s="45"/>
      <c r="S565" s="29" t="s">
        <v>152</v>
      </c>
      <c r="T565" s="15" t="s">
        <v>196</v>
      </c>
      <c r="U565" s="21"/>
      <c r="V565" s="15">
        <v>13</v>
      </c>
      <c r="Y565" s="22"/>
      <c r="Z565" s="22"/>
      <c r="AA565" s="22"/>
      <c r="AB565" s="22"/>
      <c r="AP565" s="76" t="s">
        <v>136</v>
      </c>
    </row>
    <row r="566" spans="1:42" s="15" customFormat="1" ht="13.5" customHeight="1">
      <c r="A566" s="15">
        <f t="shared" si="8"/>
        <v>563</v>
      </c>
      <c r="B566" s="27" t="s">
        <v>4478</v>
      </c>
      <c r="C566" s="27"/>
      <c r="D566" s="27"/>
      <c r="E566" s="29" t="s">
        <v>6</v>
      </c>
      <c r="F566" s="29"/>
      <c r="G566" s="29" t="s">
        <v>138</v>
      </c>
      <c r="H566" s="29"/>
      <c r="I566" s="44">
        <v>0</v>
      </c>
      <c r="J566" s="29"/>
      <c r="K566" s="122"/>
      <c r="L566" s="28" t="s">
        <v>175</v>
      </c>
      <c r="M566" s="27" t="s">
        <v>4479</v>
      </c>
      <c r="N566" s="27" t="s">
        <v>193</v>
      </c>
      <c r="O566" s="27" t="s">
        <v>4480</v>
      </c>
      <c r="P566" s="27" t="s">
        <v>4481</v>
      </c>
      <c r="Q566" t="s">
        <v>32194</v>
      </c>
      <c r="R566" s="45"/>
      <c r="S566" s="29" t="s">
        <v>152</v>
      </c>
      <c r="T566" s="15" t="s">
        <v>196</v>
      </c>
      <c r="U566" s="21"/>
      <c r="V566" s="15">
        <v>13</v>
      </c>
      <c r="Y566" s="22"/>
      <c r="Z566" s="22"/>
      <c r="AA566" s="22"/>
      <c r="AB566" s="22"/>
      <c r="AP566" s="76" t="s">
        <v>136</v>
      </c>
    </row>
    <row r="567" spans="1:42" s="15" customFormat="1" ht="13.5" customHeight="1">
      <c r="A567" s="15">
        <f t="shared" si="8"/>
        <v>564</v>
      </c>
      <c r="B567" s="27" t="s">
        <v>4482</v>
      </c>
      <c r="C567" s="27"/>
      <c r="D567" s="27"/>
      <c r="E567" s="29" t="s">
        <v>202</v>
      </c>
      <c r="F567" s="83" t="s">
        <v>4483</v>
      </c>
      <c r="G567" s="29" t="s">
        <v>138</v>
      </c>
      <c r="H567" s="29"/>
      <c r="I567" s="44" t="s">
        <v>4484</v>
      </c>
      <c r="J567" s="31"/>
      <c r="K567" s="141"/>
      <c r="L567" s="27" t="s">
        <v>147</v>
      </c>
      <c r="M567" s="27" t="s">
        <v>4485</v>
      </c>
      <c r="N567" s="27" t="s">
        <v>193</v>
      </c>
      <c r="O567" s="27" t="s">
        <v>4486</v>
      </c>
      <c r="P567" s="27" t="s">
        <v>4487</v>
      </c>
      <c r="Q567" t="s">
        <v>32194</v>
      </c>
      <c r="R567" s="45"/>
      <c r="S567" s="29" t="s">
        <v>152</v>
      </c>
      <c r="T567" s="15" t="s">
        <v>196</v>
      </c>
      <c r="U567" s="21"/>
      <c r="V567" s="15">
        <v>12</v>
      </c>
      <c r="Y567" s="22"/>
      <c r="Z567" s="22"/>
      <c r="AA567" s="22"/>
      <c r="AB567" s="22"/>
      <c r="AP567" s="76" t="s">
        <v>136</v>
      </c>
    </row>
    <row r="568" spans="1:42" s="15" customFormat="1" ht="13.5" customHeight="1">
      <c r="A568" s="15">
        <f t="shared" si="8"/>
        <v>565</v>
      </c>
      <c r="B568" s="27" t="s">
        <v>4488</v>
      </c>
      <c r="C568" s="27"/>
      <c r="D568" s="27"/>
      <c r="E568" s="29" t="s">
        <v>203</v>
      </c>
      <c r="F568" s="83" t="s">
        <v>4489</v>
      </c>
      <c r="G568" s="29" t="s">
        <v>138</v>
      </c>
      <c r="H568" s="29"/>
      <c r="I568" s="44" t="s">
        <v>4490</v>
      </c>
      <c r="J568" t="s">
        <v>4491</v>
      </c>
      <c r="K568" s="122"/>
      <c r="L568" s="27" t="s">
        <v>163</v>
      </c>
      <c r="M568" s="27" t="s">
        <v>4492</v>
      </c>
      <c r="N568" s="27" t="s">
        <v>193</v>
      </c>
      <c r="O568" s="27" t="s">
        <v>4493</v>
      </c>
      <c r="P568" s="27" t="s">
        <v>4494</v>
      </c>
      <c r="Q568" t="s">
        <v>32194</v>
      </c>
      <c r="R568" s="45"/>
      <c r="S568" s="29" t="s">
        <v>152</v>
      </c>
      <c r="T568" s="15" t="s">
        <v>196</v>
      </c>
      <c r="U568" s="21"/>
      <c r="V568" s="15">
        <v>12</v>
      </c>
      <c r="Y568" s="22"/>
      <c r="Z568" s="22"/>
      <c r="AA568" s="22"/>
      <c r="AB568" s="22"/>
      <c r="AP568" s="76" t="s">
        <v>136</v>
      </c>
    </row>
    <row r="569" spans="1:42" s="15" customFormat="1" ht="13.5" customHeight="1">
      <c r="A569" s="15">
        <f t="shared" si="8"/>
        <v>566</v>
      </c>
      <c r="B569" s="27" t="s">
        <v>4495</v>
      </c>
      <c r="C569" s="27"/>
      <c r="D569" s="27"/>
      <c r="E569" s="29" t="s">
        <v>6</v>
      </c>
      <c r="F569" s="29"/>
      <c r="G569" s="29" t="s">
        <v>138</v>
      </c>
      <c r="H569" s="29"/>
      <c r="I569" s="44">
        <v>0</v>
      </c>
      <c r="J569" s="29"/>
      <c r="K569" s="122"/>
      <c r="L569" s="28" t="s">
        <v>141</v>
      </c>
      <c r="M569" s="27" t="s">
        <v>4496</v>
      </c>
      <c r="N569" s="27" t="s">
        <v>958</v>
      </c>
      <c r="O569" s="27">
        <v>0</v>
      </c>
      <c r="P569" s="27" t="s">
        <v>4497</v>
      </c>
      <c r="Q569" t="s">
        <v>32195</v>
      </c>
      <c r="R569" s="45"/>
      <c r="S569" s="29" t="s">
        <v>152</v>
      </c>
      <c r="T569" s="15" t="s">
        <v>196</v>
      </c>
      <c r="U569" s="21"/>
      <c r="V569" s="15">
        <v>11</v>
      </c>
      <c r="Y569" s="22"/>
      <c r="Z569" s="22"/>
      <c r="AA569" s="22"/>
      <c r="AB569" s="22"/>
      <c r="AP569" s="76" t="s">
        <v>136</v>
      </c>
    </row>
    <row r="570" spans="1:42" s="15" customFormat="1" ht="13.5" customHeight="1">
      <c r="A570" s="15">
        <f t="shared" si="8"/>
        <v>567</v>
      </c>
      <c r="B570" s="27" t="s">
        <v>4498</v>
      </c>
      <c r="C570" s="27"/>
      <c r="D570" s="27"/>
      <c r="E570" s="29" t="s">
        <v>211</v>
      </c>
      <c r="F570" s="83" t="s">
        <v>4499</v>
      </c>
      <c r="G570" s="29" t="s">
        <v>138</v>
      </c>
      <c r="H570" s="29"/>
      <c r="I570" s="146" t="s">
        <v>4500</v>
      </c>
      <c r="J570" s="29"/>
      <c r="K570" s="122"/>
      <c r="L570" s="27" t="s">
        <v>147</v>
      </c>
      <c r="M570" s="27" t="s">
        <v>4501</v>
      </c>
      <c r="N570" s="27" t="s">
        <v>193</v>
      </c>
      <c r="O570" s="27" t="s">
        <v>4502</v>
      </c>
      <c r="P570" s="27" t="s">
        <v>4503</v>
      </c>
      <c r="Q570" t="s">
        <v>32195</v>
      </c>
      <c r="R570" s="45"/>
      <c r="S570" s="29" t="s">
        <v>152</v>
      </c>
      <c r="T570" s="15" t="s">
        <v>196</v>
      </c>
      <c r="U570" s="21"/>
      <c r="V570" s="15">
        <v>11</v>
      </c>
      <c r="Y570" s="22"/>
      <c r="Z570" s="22"/>
      <c r="AA570" s="22"/>
      <c r="AB570" s="22"/>
      <c r="AP570" s="76" t="s">
        <v>136</v>
      </c>
    </row>
    <row r="571" spans="1:42" s="15" customFormat="1" ht="13.5" customHeight="1">
      <c r="A571" s="15">
        <f t="shared" si="8"/>
        <v>568</v>
      </c>
      <c r="B571" s="27" t="s">
        <v>4504</v>
      </c>
      <c r="C571" s="27"/>
      <c r="D571" s="27"/>
      <c r="E571" s="29" t="s">
        <v>202</v>
      </c>
      <c r="F571" s="83" t="s">
        <v>4505</v>
      </c>
      <c r="G571" s="29" t="s">
        <v>138</v>
      </c>
      <c r="H571" s="29"/>
      <c r="I571" s="44" t="s">
        <v>4506</v>
      </c>
      <c r="J571" s="31"/>
      <c r="K571" s="141"/>
      <c r="L571" s="27" t="s">
        <v>163</v>
      </c>
      <c r="M571" s="27" t="s">
        <v>4507</v>
      </c>
      <c r="N571" s="27" t="s">
        <v>193</v>
      </c>
      <c r="O571" s="27" t="s">
        <v>4508</v>
      </c>
      <c r="P571" s="27" t="s">
        <v>4509</v>
      </c>
      <c r="Q571" t="s">
        <v>32194</v>
      </c>
      <c r="R571" s="45"/>
      <c r="S571" s="29" t="s">
        <v>152</v>
      </c>
      <c r="T571" s="15" t="s">
        <v>4510</v>
      </c>
      <c r="U571" s="21"/>
      <c r="V571" s="15">
        <v>20</v>
      </c>
      <c r="Y571" s="22"/>
      <c r="Z571" s="22"/>
      <c r="AA571" s="22"/>
      <c r="AB571" s="22"/>
      <c r="AP571" s="76" t="s">
        <v>136</v>
      </c>
    </row>
    <row r="572" spans="1:42" s="15" customFormat="1" ht="13.5" customHeight="1">
      <c r="A572" s="15">
        <f t="shared" si="8"/>
        <v>569</v>
      </c>
      <c r="B572" s="27" t="s">
        <v>4511</v>
      </c>
      <c r="C572" s="27"/>
      <c r="D572" s="27"/>
      <c r="E572" s="29" t="s">
        <v>211</v>
      </c>
      <c r="F572" t="s">
        <v>4512</v>
      </c>
      <c r="G572" s="29" t="s">
        <v>138</v>
      </c>
      <c r="H572" s="29"/>
      <c r="I572" s="44" t="s">
        <v>4513</v>
      </c>
      <c r="J572" s="29"/>
      <c r="K572" s="122"/>
      <c r="L572" s="27" t="s">
        <v>163</v>
      </c>
      <c r="M572" s="27" t="s">
        <v>4514</v>
      </c>
      <c r="N572" s="27" t="s">
        <v>4515</v>
      </c>
      <c r="O572" s="27"/>
      <c r="P572" s="27" t="s">
        <v>4516</v>
      </c>
      <c r="Q572" t="s">
        <v>32195</v>
      </c>
      <c r="R572" s="45"/>
      <c r="S572" s="29" t="s">
        <v>152</v>
      </c>
      <c r="T572" s="15" t="s">
        <v>196</v>
      </c>
      <c r="U572" s="21"/>
      <c r="V572" s="15">
        <v>0</v>
      </c>
      <c r="Y572" s="22"/>
      <c r="Z572" s="22"/>
      <c r="AA572" s="22"/>
      <c r="AB572" s="22"/>
      <c r="AP572" s="76" t="s">
        <v>136</v>
      </c>
    </row>
    <row r="573" spans="1:42" s="15" customFormat="1" ht="13.5" customHeight="1">
      <c r="A573" s="15">
        <f t="shared" si="8"/>
        <v>570</v>
      </c>
      <c r="B573" s="27" t="s">
        <v>4517</v>
      </c>
      <c r="C573" s="27"/>
      <c r="D573" s="27"/>
      <c r="E573" s="29" t="s">
        <v>211</v>
      </c>
      <c r="F573" t="s">
        <v>4518</v>
      </c>
      <c r="G573" s="29" t="s">
        <v>138</v>
      </c>
      <c r="H573"/>
      <c r="I573" s="44" t="s">
        <v>4519</v>
      </c>
      <c r="J573" s="29"/>
      <c r="K573" s="122"/>
      <c r="L573" s="27" t="s">
        <v>163</v>
      </c>
      <c r="M573" s="27" t="s">
        <v>4520</v>
      </c>
      <c r="N573" s="27" t="s">
        <v>193</v>
      </c>
      <c r="O573" s="27"/>
      <c r="P573" s="27" t="s">
        <v>4521</v>
      </c>
      <c r="Q573" t="s">
        <v>32195</v>
      </c>
      <c r="R573" s="45"/>
      <c r="S573" s="29" t="s">
        <v>152</v>
      </c>
      <c r="T573" s="15" t="s">
        <v>4522</v>
      </c>
      <c r="U573" s="21"/>
      <c r="V573" s="15">
        <v>3</v>
      </c>
      <c r="Y573" s="22"/>
      <c r="Z573" s="22"/>
      <c r="AA573" s="22"/>
      <c r="AB573" s="22"/>
      <c r="AP573" s="76" t="s">
        <v>136</v>
      </c>
    </row>
    <row r="574" spans="1:42" s="15" customFormat="1" ht="13.5" customHeight="1">
      <c r="A574" s="15">
        <f t="shared" si="8"/>
        <v>571</v>
      </c>
      <c r="B574" s="27" t="s">
        <v>4523</v>
      </c>
      <c r="C574" s="27"/>
      <c r="D574" s="27"/>
      <c r="E574" s="29" t="s">
        <v>211</v>
      </c>
      <c r="F574" s="29" t="s">
        <v>3775</v>
      </c>
      <c r="G574" s="29" t="s">
        <v>138</v>
      </c>
      <c r="H574" s="29"/>
      <c r="I574" s="44">
        <v>0</v>
      </c>
      <c r="J574" s="31"/>
      <c r="K574" s="141"/>
      <c r="L574" s="27" t="s">
        <v>163</v>
      </c>
      <c r="M574" s="27" t="s">
        <v>4524</v>
      </c>
      <c r="N574" s="27" t="s">
        <v>958</v>
      </c>
      <c r="O574" s="27" t="s">
        <v>4525</v>
      </c>
      <c r="P574" s="27" t="s">
        <v>4526</v>
      </c>
      <c r="Q574" t="s">
        <v>32195</v>
      </c>
      <c r="R574" s="45"/>
      <c r="S574" s="29" t="s">
        <v>152</v>
      </c>
      <c r="T574" s="15" t="s">
        <v>4527</v>
      </c>
      <c r="U574" s="21"/>
      <c r="V574" s="15">
        <v>0</v>
      </c>
      <c r="Y574" s="22"/>
      <c r="Z574" s="22"/>
      <c r="AA574" s="22"/>
      <c r="AB574" s="22"/>
      <c r="AP574" s="76" t="s">
        <v>136</v>
      </c>
    </row>
    <row r="575" spans="1:42" s="15" customFormat="1" ht="13.5" customHeight="1">
      <c r="A575" s="15">
        <f t="shared" si="8"/>
        <v>572</v>
      </c>
      <c r="B575" s="27" t="s">
        <v>4528</v>
      </c>
      <c r="C575" s="27"/>
      <c r="D575" s="27"/>
      <c r="E575" s="29" t="s">
        <v>203</v>
      </c>
      <c r="F575" s="29"/>
      <c r="G575" s="29" t="s">
        <v>129</v>
      </c>
      <c r="H575" s="29"/>
      <c r="I575" s="100" t="s">
        <v>4529</v>
      </c>
      <c r="J575" s="29"/>
      <c r="K575" s="122"/>
      <c r="L575" s="27" t="s">
        <v>133</v>
      </c>
      <c r="M575" s="27" t="s">
        <v>4530</v>
      </c>
      <c r="N575" s="27" t="s">
        <v>193</v>
      </c>
      <c r="O575" s="27" t="s">
        <v>4531</v>
      </c>
      <c r="P575" s="27" t="s">
        <v>4532</v>
      </c>
      <c r="Q575" t="s">
        <v>32195</v>
      </c>
      <c r="R575" s="45"/>
      <c r="S575" s="29" t="s">
        <v>152</v>
      </c>
      <c r="T575" s="15" t="s">
        <v>4533</v>
      </c>
      <c r="U575" s="21"/>
      <c r="V575" s="15">
        <v>0</v>
      </c>
      <c r="Y575" s="22"/>
      <c r="Z575" s="22"/>
      <c r="AA575" s="22"/>
      <c r="AB575" s="22"/>
      <c r="AP575" s="76" t="s">
        <v>136</v>
      </c>
    </row>
    <row r="576" spans="1:42" s="15" customFormat="1" ht="13.5" customHeight="1">
      <c r="A576" s="15">
        <f t="shared" si="8"/>
        <v>573</v>
      </c>
      <c r="B576" s="27" t="s">
        <v>4534</v>
      </c>
      <c r="C576" s="27"/>
      <c r="D576" s="27"/>
      <c r="E576" s="29" t="s">
        <v>211</v>
      </c>
      <c r="F576" s="83" t="s">
        <v>4535</v>
      </c>
      <c r="G576" s="29" t="s">
        <v>138</v>
      </c>
      <c r="H576" s="29"/>
      <c r="I576" t="s">
        <v>4536</v>
      </c>
      <c r="J576" s="29"/>
      <c r="K576" s="122"/>
      <c r="L576" s="27" t="s">
        <v>163</v>
      </c>
      <c r="M576" s="27" t="s">
        <v>4537</v>
      </c>
      <c r="N576" s="27" t="s">
        <v>958</v>
      </c>
      <c r="O576" s="27" t="s">
        <v>4538</v>
      </c>
      <c r="P576" s="27" t="s">
        <v>4539</v>
      </c>
      <c r="Q576" t="s">
        <v>32195</v>
      </c>
      <c r="R576" s="45"/>
      <c r="S576" s="29" t="s">
        <v>152</v>
      </c>
      <c r="T576" s="15" t="s">
        <v>480</v>
      </c>
      <c r="U576" s="21"/>
      <c r="V576" s="15">
        <v>0</v>
      </c>
      <c r="Y576" s="22"/>
      <c r="Z576" s="22"/>
      <c r="AA576" s="22"/>
      <c r="AB576" s="22"/>
      <c r="AP576" s="76" t="s">
        <v>136</v>
      </c>
    </row>
    <row r="577" spans="1:42" s="15" customFormat="1" ht="13.5" customHeight="1">
      <c r="A577" s="15">
        <f t="shared" si="8"/>
        <v>574</v>
      </c>
      <c r="B577" s="27" t="s">
        <v>4540</v>
      </c>
      <c r="C577" s="27"/>
      <c r="D577" s="27"/>
      <c r="E577" s="29" t="s">
        <v>203</v>
      </c>
      <c r="F577" s="29" t="s">
        <v>4541</v>
      </c>
      <c r="G577" s="29" t="s">
        <v>138</v>
      </c>
      <c r="H577" s="29"/>
      <c r="I577" s="44" t="s">
        <v>4542</v>
      </c>
      <c r="J577" s="31"/>
      <c r="K577" s="141"/>
      <c r="L577" s="27" t="s">
        <v>163</v>
      </c>
      <c r="M577" s="27" t="s">
        <v>4543</v>
      </c>
      <c r="N577" s="27" t="s">
        <v>193</v>
      </c>
      <c r="O577" s="27" t="s">
        <v>4544</v>
      </c>
      <c r="P577" s="27" t="s">
        <v>4545</v>
      </c>
      <c r="Q577" t="s">
        <v>32194</v>
      </c>
      <c r="R577" s="45"/>
      <c r="S577" s="29" t="s">
        <v>152</v>
      </c>
      <c r="T577" s="15" t="s">
        <v>196</v>
      </c>
      <c r="U577" s="21"/>
      <c r="V577" s="15">
        <v>3</v>
      </c>
      <c r="Y577" s="22"/>
      <c r="Z577" s="22"/>
      <c r="AA577" s="22"/>
      <c r="AB577" s="22"/>
      <c r="AP577" s="76" t="s">
        <v>136</v>
      </c>
    </row>
    <row r="578" spans="1:42" s="15" customFormat="1" ht="13.5" customHeight="1">
      <c r="A578" s="15">
        <f t="shared" si="8"/>
        <v>575</v>
      </c>
      <c r="B578" s="27" t="s">
        <v>4546</v>
      </c>
      <c r="C578" s="27"/>
      <c r="D578" s="27"/>
      <c r="E578" s="29" t="s">
        <v>204</v>
      </c>
      <c r="F578" s="29" t="s">
        <v>4547</v>
      </c>
      <c r="G578" s="29" t="s">
        <v>138</v>
      </c>
      <c r="H578" s="29"/>
      <c r="I578" t="s">
        <v>4548</v>
      </c>
      <c r="J578" s="29"/>
      <c r="K578" s="122"/>
      <c r="L578" s="27" t="s">
        <v>163</v>
      </c>
      <c r="M578" s="27" t="s">
        <v>4549</v>
      </c>
      <c r="N578" s="27" t="s">
        <v>193</v>
      </c>
      <c r="O578" s="27" t="s">
        <v>4550</v>
      </c>
      <c r="P578" s="27" t="s">
        <v>4551</v>
      </c>
      <c r="Q578" t="s">
        <v>32194</v>
      </c>
      <c r="R578" s="45"/>
      <c r="S578" s="29" t="s">
        <v>667</v>
      </c>
      <c r="T578" s="15" t="s">
        <v>658</v>
      </c>
      <c r="U578" s="21"/>
      <c r="V578" s="15">
        <v>5</v>
      </c>
      <c r="Y578" s="22"/>
      <c r="Z578" s="22"/>
      <c r="AA578" s="22"/>
      <c r="AB578" s="22"/>
      <c r="AP578" s="76" t="s">
        <v>136</v>
      </c>
    </row>
    <row r="579" spans="1:42" s="15" customFormat="1" ht="13.5" customHeight="1">
      <c r="A579" s="15">
        <f t="shared" si="8"/>
        <v>576</v>
      </c>
      <c r="B579" s="27" t="s">
        <v>4552</v>
      </c>
      <c r="C579" s="27"/>
      <c r="D579" s="27"/>
      <c r="E579" s="29" t="s">
        <v>6</v>
      </c>
      <c r="F579" s="29"/>
      <c r="G579" s="29" t="s">
        <v>138</v>
      </c>
      <c r="H579" s="29"/>
      <c r="I579" s="44" t="s">
        <v>4553</v>
      </c>
      <c r="J579" s="29"/>
      <c r="K579" s="122"/>
      <c r="L579" s="28" t="s">
        <v>141</v>
      </c>
      <c r="M579" s="27" t="s">
        <v>4554</v>
      </c>
      <c r="N579" s="27" t="s">
        <v>193</v>
      </c>
      <c r="O579" s="27" t="s">
        <v>4555</v>
      </c>
      <c r="P579" s="27" t="s">
        <v>4556</v>
      </c>
      <c r="Q579" t="s">
        <v>32194</v>
      </c>
      <c r="R579" s="45"/>
      <c r="S579" s="29" t="s">
        <v>152</v>
      </c>
      <c r="T579" s="15" t="s">
        <v>196</v>
      </c>
      <c r="U579" s="21"/>
      <c r="V579" s="15">
        <v>6</v>
      </c>
      <c r="Y579" s="22"/>
      <c r="Z579" s="22"/>
      <c r="AA579" s="22"/>
      <c r="AB579" s="22"/>
      <c r="AP579" s="76" t="s">
        <v>136</v>
      </c>
    </row>
    <row r="580" spans="1:42" s="15" customFormat="1" ht="13.5" customHeight="1">
      <c r="A580" s="15">
        <f t="shared" si="8"/>
        <v>577</v>
      </c>
      <c r="B580" s="27" t="s">
        <v>4557</v>
      </c>
      <c r="C580" s="27"/>
      <c r="D580" s="27"/>
      <c r="E580" s="29" t="s">
        <v>6</v>
      </c>
      <c r="F580" s="29"/>
      <c r="G580" s="29" t="s">
        <v>138</v>
      </c>
      <c r="H580" s="29"/>
      <c r="I580" s="44" t="s">
        <v>4558</v>
      </c>
      <c r="J580" s="29"/>
      <c r="K580" s="122"/>
      <c r="L580" s="28" t="s">
        <v>141</v>
      </c>
      <c r="M580" s="27" t="s">
        <v>4559</v>
      </c>
      <c r="N580" s="27" t="s">
        <v>958</v>
      </c>
      <c r="O580" s="27" t="s">
        <v>4560</v>
      </c>
      <c r="P580" s="27" t="s">
        <v>4561</v>
      </c>
      <c r="Q580" t="s">
        <v>32194</v>
      </c>
      <c r="R580" s="45"/>
      <c r="S580" s="29" t="s">
        <v>152</v>
      </c>
      <c r="T580" s="15" t="s">
        <v>196</v>
      </c>
      <c r="U580" s="21"/>
      <c r="V580" s="15">
        <v>7</v>
      </c>
      <c r="Y580" s="22"/>
      <c r="Z580" s="22"/>
      <c r="AA580" s="22"/>
      <c r="AB580" s="22"/>
      <c r="AP580" s="76" t="s">
        <v>136</v>
      </c>
    </row>
    <row r="581" spans="1:42" s="15" customFormat="1" ht="13.5" customHeight="1">
      <c r="A581" s="15">
        <f t="shared" ref="A581:A644" si="9">+A580+1</f>
        <v>578</v>
      </c>
      <c r="B581" s="27" t="s">
        <v>4562</v>
      </c>
      <c r="C581" s="27"/>
      <c r="D581" s="27"/>
      <c r="E581" s="29" t="s">
        <v>204</v>
      </c>
      <c r="F581" s="29" t="s">
        <v>4563</v>
      </c>
      <c r="G581" s="29" t="s">
        <v>138</v>
      </c>
      <c r="H581" s="29"/>
      <c r="I581" s="44" t="s">
        <v>4564</v>
      </c>
      <c r="J581" s="31"/>
      <c r="K581" s="141" t="s">
        <v>4565</v>
      </c>
      <c r="L581" s="27" t="s">
        <v>163</v>
      </c>
      <c r="M581" s="27" t="s">
        <v>4566</v>
      </c>
      <c r="N581" s="27" t="s">
        <v>958</v>
      </c>
      <c r="O581" s="27" t="s">
        <v>4567</v>
      </c>
      <c r="P581" s="27" t="s">
        <v>4568</v>
      </c>
      <c r="Q581" t="s">
        <v>32194</v>
      </c>
      <c r="R581" s="45"/>
      <c r="S581" s="29" t="s">
        <v>667</v>
      </c>
      <c r="T581" s="15" t="s">
        <v>658</v>
      </c>
      <c r="U581" s="21"/>
      <c r="V581" s="15">
        <v>8</v>
      </c>
      <c r="Y581" s="22"/>
      <c r="Z581" s="22"/>
      <c r="AA581" s="22"/>
      <c r="AB581" s="22"/>
      <c r="AP581" s="76" t="s">
        <v>136</v>
      </c>
    </row>
    <row r="582" spans="1:42" s="15" customFormat="1" ht="13.5" customHeight="1">
      <c r="A582" s="15">
        <f t="shared" si="9"/>
        <v>579</v>
      </c>
      <c r="B582" s="27" t="s">
        <v>4569</v>
      </c>
      <c r="C582" s="27"/>
      <c r="D582" s="27"/>
      <c r="E582" s="29" t="s">
        <v>202</v>
      </c>
      <c r="F582" t="s">
        <v>4570</v>
      </c>
      <c r="G582" s="29" t="s">
        <v>138</v>
      </c>
      <c r="H582" s="29"/>
      <c r="I582" s="44">
        <v>0</v>
      </c>
      <c r="J582" s="29"/>
      <c r="K582" s="122"/>
      <c r="L582" s="27" t="s">
        <v>163</v>
      </c>
      <c r="M582" s="27" t="s">
        <v>4571</v>
      </c>
      <c r="N582" s="27" t="s">
        <v>193</v>
      </c>
      <c r="O582" s="27" t="s">
        <v>4572</v>
      </c>
      <c r="P582" s="27" t="s">
        <v>4573</v>
      </c>
      <c r="Q582" t="s">
        <v>32194</v>
      </c>
      <c r="R582" s="45"/>
      <c r="S582" s="29" t="s">
        <v>667</v>
      </c>
      <c r="T582" s="15" t="s">
        <v>658</v>
      </c>
      <c r="U582" s="21"/>
      <c r="V582" s="15">
        <v>10</v>
      </c>
      <c r="Y582" s="22"/>
      <c r="Z582" s="22"/>
      <c r="AA582" s="22"/>
      <c r="AB582" s="22"/>
      <c r="AP582" s="76" t="s">
        <v>136</v>
      </c>
    </row>
    <row r="583" spans="1:42" s="15" customFormat="1" ht="13.5" customHeight="1">
      <c r="A583" s="15">
        <f t="shared" si="9"/>
        <v>580</v>
      </c>
      <c r="B583" s="27" t="s">
        <v>4574</v>
      </c>
      <c r="C583" s="27"/>
      <c r="D583" s="27"/>
      <c r="E583" s="29" t="s">
        <v>205</v>
      </c>
      <c r="F583" s="29" t="s">
        <v>678</v>
      </c>
      <c r="G583" s="29" t="s">
        <v>129</v>
      </c>
      <c r="H583" s="29"/>
      <c r="I583" s="44" t="s">
        <v>4575</v>
      </c>
      <c r="J583" s="68" t="s">
        <v>4576</v>
      </c>
      <c r="K583" s="122">
        <v>619246921</v>
      </c>
      <c r="L583" s="27" t="s">
        <v>147</v>
      </c>
      <c r="M583" s="27" t="s">
        <v>4577</v>
      </c>
      <c r="N583" s="27" t="s">
        <v>193</v>
      </c>
      <c r="O583" s="67" t="s">
        <v>4578</v>
      </c>
      <c r="P583" s="27" t="s">
        <v>4579</v>
      </c>
      <c r="Q583" t="s">
        <v>32194</v>
      </c>
      <c r="R583" s="45"/>
      <c r="S583" s="29" t="s">
        <v>667</v>
      </c>
      <c r="T583" s="15" t="s">
        <v>658</v>
      </c>
      <c r="U583" s="21"/>
      <c r="V583" s="15">
        <v>14</v>
      </c>
      <c r="Y583" s="22"/>
      <c r="Z583" s="22"/>
      <c r="AA583" s="22"/>
      <c r="AB583" s="22"/>
      <c r="AP583" s="76" t="s">
        <v>136</v>
      </c>
    </row>
    <row r="584" spans="1:42" s="15" customFormat="1" ht="13.5" customHeight="1">
      <c r="A584" s="15">
        <f t="shared" si="9"/>
        <v>581</v>
      </c>
      <c r="B584" s="27" t="s">
        <v>4580</v>
      </c>
      <c r="C584" s="27"/>
      <c r="D584" s="27"/>
      <c r="E584" s="29" t="s">
        <v>205</v>
      </c>
      <c r="F584" s="29" t="s">
        <v>678</v>
      </c>
      <c r="G584" s="29" t="s">
        <v>129</v>
      </c>
      <c r="H584" s="29" t="s">
        <v>4581</v>
      </c>
      <c r="I584" s="44" t="s">
        <v>4582</v>
      </c>
      <c r="J584" t="s">
        <v>4583</v>
      </c>
      <c r="K584" s="122"/>
      <c r="L584" s="28" t="s">
        <v>133</v>
      </c>
      <c r="M584" s="27" t="s">
        <v>4584</v>
      </c>
      <c r="N584" s="27" t="s">
        <v>193</v>
      </c>
      <c r="O584" s="27" t="s">
        <v>4585</v>
      </c>
      <c r="P584" s="27" t="s">
        <v>4586</v>
      </c>
      <c r="Q584" t="s">
        <v>32194</v>
      </c>
      <c r="R584" s="45"/>
      <c r="S584" s="29" t="s">
        <v>667</v>
      </c>
      <c r="T584" s="15" t="s">
        <v>658</v>
      </c>
      <c r="U584" s="21"/>
      <c r="V584" s="15">
        <v>15</v>
      </c>
      <c r="Y584" s="22"/>
      <c r="Z584" s="22"/>
      <c r="AA584" s="22"/>
      <c r="AB584" s="22"/>
      <c r="AP584" s="76" t="s">
        <v>136</v>
      </c>
    </row>
    <row r="585" spans="1:42" s="15" customFormat="1" ht="13.5" customHeight="1">
      <c r="A585" s="15">
        <f t="shared" si="9"/>
        <v>582</v>
      </c>
      <c r="B585" s="27" t="s">
        <v>4587</v>
      </c>
      <c r="C585" s="27"/>
      <c r="D585" s="27"/>
      <c r="E585" s="29" t="s">
        <v>205</v>
      </c>
      <c r="F585" s="29" t="s">
        <v>4588</v>
      </c>
      <c r="G585" s="29" t="s">
        <v>129</v>
      </c>
      <c r="H585" s="29" t="s">
        <v>4589</v>
      </c>
      <c r="I585" s="44" t="s">
        <v>4590</v>
      </c>
      <c r="J585" s="73" t="s">
        <v>4591</v>
      </c>
      <c r="K585" s="141"/>
      <c r="L585" s="28" t="s">
        <v>133</v>
      </c>
      <c r="M585" s="27" t="s">
        <v>4592</v>
      </c>
      <c r="N585" s="27" t="s">
        <v>958</v>
      </c>
      <c r="O585" s="27" t="s">
        <v>4593</v>
      </c>
      <c r="P585" s="27" t="s">
        <v>4594</v>
      </c>
      <c r="Q585" t="s">
        <v>32194</v>
      </c>
      <c r="R585" s="45"/>
      <c r="S585" s="29" t="s">
        <v>152</v>
      </c>
      <c r="T585" s="15" t="s">
        <v>153</v>
      </c>
      <c r="U585" s="21"/>
      <c r="V585" s="15">
        <v>21</v>
      </c>
      <c r="Y585" s="22"/>
      <c r="Z585" s="22"/>
      <c r="AA585" s="22"/>
      <c r="AB585" s="22"/>
      <c r="AP585" s="76" t="s">
        <v>136</v>
      </c>
    </row>
    <row r="586" spans="1:42" s="15" customFormat="1" ht="13.5" customHeight="1">
      <c r="A586" s="15">
        <f t="shared" si="9"/>
        <v>583</v>
      </c>
      <c r="B586" s="27" t="s">
        <v>4595</v>
      </c>
      <c r="C586" s="27"/>
      <c r="D586" s="27"/>
      <c r="E586" s="29" t="s">
        <v>6</v>
      </c>
      <c r="F586" s="29"/>
      <c r="G586" s="29" t="s">
        <v>138</v>
      </c>
      <c r="H586" s="29"/>
      <c r="I586" s="44" t="s">
        <v>4596</v>
      </c>
      <c r="J586" s="31"/>
      <c r="K586" s="141"/>
      <c r="L586" s="28" t="s">
        <v>175</v>
      </c>
      <c r="M586" s="27" t="s">
        <v>4597</v>
      </c>
      <c r="N586" s="27" t="s">
        <v>958</v>
      </c>
      <c r="O586" s="27" t="s">
        <v>4598</v>
      </c>
      <c r="P586" s="27" t="s">
        <v>4599</v>
      </c>
      <c r="Q586" t="s">
        <v>32194</v>
      </c>
      <c r="R586" s="45"/>
      <c r="S586" s="29" t="s">
        <v>152</v>
      </c>
      <c r="T586" s="15" t="s">
        <v>153</v>
      </c>
      <c r="U586" s="21"/>
      <c r="V586" s="15">
        <v>21</v>
      </c>
      <c r="Y586" s="22"/>
      <c r="Z586" s="22"/>
      <c r="AA586" s="22"/>
      <c r="AB586" s="22"/>
      <c r="AP586" s="76" t="s">
        <v>136</v>
      </c>
    </row>
    <row r="587" spans="1:42" s="15" customFormat="1" ht="13.5" customHeight="1">
      <c r="A587" s="15">
        <f t="shared" si="9"/>
        <v>584</v>
      </c>
      <c r="B587" s="27" t="s">
        <v>4600</v>
      </c>
      <c r="C587" s="27"/>
      <c r="D587" s="27"/>
      <c r="E587" s="29" t="s">
        <v>205</v>
      </c>
      <c r="F587" s="29" t="s">
        <v>4601</v>
      </c>
      <c r="G587" s="29" t="s">
        <v>129</v>
      </c>
      <c r="H587" s="29"/>
      <c r="I587" s="44" t="s">
        <v>4602</v>
      </c>
      <c r="J587" s="68" t="s">
        <v>4603</v>
      </c>
      <c r="K587" s="122"/>
      <c r="L587" s="27" t="s">
        <v>133</v>
      </c>
      <c r="M587" s="27" t="s">
        <v>4604</v>
      </c>
      <c r="N587" s="27" t="s">
        <v>958</v>
      </c>
      <c r="O587" s="27" t="s">
        <v>4605</v>
      </c>
      <c r="P587" s="27" t="s">
        <v>4606</v>
      </c>
      <c r="Q587" t="s">
        <v>32194</v>
      </c>
      <c r="R587" s="45"/>
      <c r="S587" s="29" t="s">
        <v>152</v>
      </c>
      <c r="T587" s="15" t="s">
        <v>153</v>
      </c>
      <c r="U587" s="21"/>
      <c r="V587" s="15">
        <v>20</v>
      </c>
      <c r="Y587" s="22"/>
      <c r="Z587" s="22"/>
      <c r="AA587" s="22"/>
      <c r="AB587" s="22"/>
      <c r="AP587" s="76" t="s">
        <v>136</v>
      </c>
    </row>
    <row r="588" spans="1:42" s="15" customFormat="1" ht="13.5" customHeight="1">
      <c r="A588" s="15">
        <f t="shared" si="9"/>
        <v>585</v>
      </c>
      <c r="B588" s="27" t="s">
        <v>4607</v>
      </c>
      <c r="C588" s="27"/>
      <c r="D588" s="27"/>
      <c r="E588" s="29" t="s">
        <v>203</v>
      </c>
      <c r="F588" s="83" t="s">
        <v>4608</v>
      </c>
      <c r="G588" s="29" t="s">
        <v>138</v>
      </c>
      <c r="H588" s="29"/>
      <c r="I588" s="44" t="s">
        <v>4609</v>
      </c>
      <c r="J588" s="31" t="s">
        <v>4610</v>
      </c>
      <c r="K588" s="141" t="s">
        <v>4611</v>
      </c>
      <c r="L588" s="27" t="s">
        <v>163</v>
      </c>
      <c r="M588" s="27" t="s">
        <v>4612</v>
      </c>
      <c r="N588" s="27" t="s">
        <v>958</v>
      </c>
      <c r="O588" s="27" t="s">
        <v>4613</v>
      </c>
      <c r="P588" s="27" t="s">
        <v>4614</v>
      </c>
      <c r="Q588" t="s">
        <v>32194</v>
      </c>
      <c r="R588" s="45"/>
      <c r="S588" s="29" t="s">
        <v>152</v>
      </c>
      <c r="T588" s="15" t="s">
        <v>153</v>
      </c>
      <c r="U588" s="21"/>
      <c r="V588" s="15">
        <v>7</v>
      </c>
      <c r="Y588" s="22"/>
      <c r="Z588" s="22"/>
      <c r="AA588" s="22"/>
      <c r="AB588" s="22"/>
      <c r="AP588" s="76" t="s">
        <v>136</v>
      </c>
    </row>
    <row r="589" spans="1:42" s="15" customFormat="1" ht="13.5" customHeight="1">
      <c r="A589" s="15">
        <f t="shared" si="9"/>
        <v>586</v>
      </c>
      <c r="B589" s="27" t="s">
        <v>4615</v>
      </c>
      <c r="C589" s="27"/>
      <c r="D589" s="27"/>
      <c r="E589" s="29" t="s">
        <v>204</v>
      </c>
      <c r="F589" s="120" t="s">
        <v>4616</v>
      </c>
      <c r="G589" s="29" t="s">
        <v>138</v>
      </c>
      <c r="H589" s="29"/>
      <c r="I589" s="44" t="s">
        <v>4207</v>
      </c>
      <c r="J589" s="31" t="s">
        <v>4617</v>
      </c>
      <c r="K589" s="141" t="s">
        <v>4618</v>
      </c>
      <c r="L589" s="27" t="s">
        <v>163</v>
      </c>
      <c r="M589" s="27" t="s">
        <v>4619</v>
      </c>
      <c r="N589" s="27" t="s">
        <v>958</v>
      </c>
      <c r="O589" s="27" t="s">
        <v>4210</v>
      </c>
      <c r="P589" s="27" t="s">
        <v>4620</v>
      </c>
      <c r="Q589" t="s">
        <v>32195</v>
      </c>
      <c r="R589" s="45"/>
      <c r="S589" s="29" t="s">
        <v>152</v>
      </c>
      <c r="T589" s="15" t="s">
        <v>153</v>
      </c>
      <c r="U589" s="21"/>
      <c r="V589" s="15">
        <v>19</v>
      </c>
      <c r="Y589" s="22"/>
      <c r="Z589" s="22"/>
      <c r="AA589" s="22"/>
      <c r="AB589" s="22"/>
      <c r="AP589" s="76" t="s">
        <v>136</v>
      </c>
    </row>
    <row r="590" spans="1:42" s="15" customFormat="1" ht="13.5" customHeight="1">
      <c r="A590" s="15">
        <f t="shared" si="9"/>
        <v>587</v>
      </c>
      <c r="B590" s="27" t="s">
        <v>4621</v>
      </c>
      <c r="C590" s="27"/>
      <c r="D590" s="27"/>
      <c r="E590" s="29" t="s">
        <v>202</v>
      </c>
      <c r="F590" s="83" t="s">
        <v>4622</v>
      </c>
      <c r="G590" s="29" t="s">
        <v>138</v>
      </c>
      <c r="H590" s="29"/>
      <c r="I590" s="44" t="s">
        <v>4623</v>
      </c>
      <c r="J590" t="s">
        <v>4624</v>
      </c>
      <c r="K590" s="122"/>
      <c r="L590" s="27" t="s">
        <v>163</v>
      </c>
      <c r="M590" s="27" t="s">
        <v>4625</v>
      </c>
      <c r="N590" s="27" t="s">
        <v>958</v>
      </c>
      <c r="O590" s="27" t="s">
        <v>4626</v>
      </c>
      <c r="P590" s="27" t="s">
        <v>4627</v>
      </c>
      <c r="Q590" t="s">
        <v>32194</v>
      </c>
      <c r="R590" s="45"/>
      <c r="S590" s="29" t="s">
        <v>152</v>
      </c>
      <c r="T590" s="15" t="s">
        <v>153</v>
      </c>
      <c r="U590" s="21"/>
      <c r="V590" s="15">
        <v>1</v>
      </c>
      <c r="Y590" s="22"/>
      <c r="Z590" s="22"/>
      <c r="AA590" s="22"/>
      <c r="AB590" s="22"/>
      <c r="AP590" s="76" t="s">
        <v>136</v>
      </c>
    </row>
    <row r="591" spans="1:42" s="15" customFormat="1" ht="13.5" customHeight="1">
      <c r="A591" s="15">
        <f t="shared" si="9"/>
        <v>588</v>
      </c>
      <c r="B591" s="27" t="s">
        <v>4628</v>
      </c>
      <c r="C591" s="27"/>
      <c r="D591" s="27"/>
      <c r="E591" s="29" t="s">
        <v>205</v>
      </c>
      <c r="F591" t="s">
        <v>4629</v>
      </c>
      <c r="G591" s="29" t="s">
        <v>138</v>
      </c>
      <c r="H591" s="29"/>
      <c r="I591" s="44" t="s">
        <v>4630</v>
      </c>
      <c r="J591" s="29"/>
      <c r="K591" s="122"/>
      <c r="L591" s="27" t="s">
        <v>163</v>
      </c>
      <c r="M591" s="27" t="s">
        <v>4631</v>
      </c>
      <c r="N591" s="27" t="s">
        <v>193</v>
      </c>
      <c r="O591" s="27" t="s">
        <v>4632</v>
      </c>
      <c r="P591" s="27" t="s">
        <v>4633</v>
      </c>
      <c r="Q591" t="s">
        <v>32194</v>
      </c>
      <c r="R591" s="45"/>
      <c r="S591" s="29" t="s">
        <v>152</v>
      </c>
      <c r="T591" s="15" t="s">
        <v>153</v>
      </c>
      <c r="U591" s="21"/>
      <c r="V591" s="15">
        <v>1</v>
      </c>
      <c r="Y591" s="22"/>
      <c r="Z591" s="22"/>
      <c r="AA591" s="22"/>
      <c r="AB591" s="22"/>
      <c r="AP591" s="76" t="s">
        <v>136</v>
      </c>
    </row>
    <row r="592" spans="1:42" s="15" customFormat="1" ht="13.5" customHeight="1">
      <c r="A592" s="15">
        <f t="shared" si="9"/>
        <v>589</v>
      </c>
      <c r="B592" s="27" t="s">
        <v>4634</v>
      </c>
      <c r="C592" s="27"/>
      <c r="D592" s="27"/>
      <c r="E592" s="29" t="s">
        <v>211</v>
      </c>
      <c r="F592" s="83" t="s">
        <v>4635</v>
      </c>
      <c r="G592" s="29" t="s">
        <v>138</v>
      </c>
      <c r="H592" s="29"/>
      <c r="I592" s="44" t="s">
        <v>4636</v>
      </c>
      <c r="J592" s="29"/>
      <c r="K592" s="122"/>
      <c r="L592" s="27" t="s">
        <v>163</v>
      </c>
      <c r="M592" s="27" t="s">
        <v>4637</v>
      </c>
      <c r="N592" s="27" t="s">
        <v>958</v>
      </c>
      <c r="O592" s="27" t="s">
        <v>4638</v>
      </c>
      <c r="P592" s="27" t="s">
        <v>4639</v>
      </c>
      <c r="Q592" t="s">
        <v>32195</v>
      </c>
      <c r="R592" s="45"/>
      <c r="S592" s="29" t="s">
        <v>667</v>
      </c>
      <c r="T592" s="15" t="s">
        <v>4640</v>
      </c>
      <c r="U592" s="21"/>
      <c r="V592" s="15">
        <v>0</v>
      </c>
      <c r="Y592" s="22"/>
      <c r="Z592" s="22"/>
      <c r="AA592" s="22"/>
      <c r="AB592" s="22"/>
      <c r="AP592" s="76" t="s">
        <v>136</v>
      </c>
    </row>
    <row r="593" spans="1:42" s="15" customFormat="1" ht="13.5" customHeight="1">
      <c r="A593" s="15">
        <f t="shared" si="9"/>
        <v>590</v>
      </c>
      <c r="B593" s="27" t="s">
        <v>4641</v>
      </c>
      <c r="C593" s="27"/>
      <c r="D593" s="27"/>
      <c r="E593" s="29" t="s">
        <v>205</v>
      </c>
      <c r="F593" s="83" t="s">
        <v>4642</v>
      </c>
      <c r="G593" s="29" t="s">
        <v>138</v>
      </c>
      <c r="H593" s="29"/>
      <c r="I593" s="44" t="s">
        <v>4643</v>
      </c>
      <c r="J593" s="31"/>
      <c r="K593" s="141"/>
      <c r="L593" s="27" t="s">
        <v>163</v>
      </c>
      <c r="M593" s="27" t="s">
        <v>4644</v>
      </c>
      <c r="N593" s="27" t="s">
        <v>193</v>
      </c>
      <c r="O593" s="27" t="s">
        <v>4645</v>
      </c>
      <c r="P593" s="27" t="s">
        <v>4646</v>
      </c>
      <c r="Q593" t="s">
        <v>32195</v>
      </c>
      <c r="R593" s="45"/>
      <c r="S593" s="29" t="s">
        <v>152</v>
      </c>
      <c r="T593" s="15" t="s">
        <v>153</v>
      </c>
      <c r="U593" s="21"/>
      <c r="V593" s="15">
        <v>0</v>
      </c>
      <c r="Y593" s="22"/>
      <c r="Z593" s="22"/>
      <c r="AA593" s="22"/>
      <c r="AB593" s="22"/>
      <c r="AP593" s="76" t="s">
        <v>136</v>
      </c>
    </row>
    <row r="594" spans="1:42" s="15" customFormat="1" ht="13.5" customHeight="1">
      <c r="A594" s="15">
        <f t="shared" si="9"/>
        <v>591</v>
      </c>
      <c r="B594" s="27" t="s">
        <v>4647</v>
      </c>
      <c r="C594" s="27"/>
      <c r="D594" s="27"/>
      <c r="E594" s="29" t="s">
        <v>202</v>
      </c>
      <c r="F594" t="s">
        <v>4648</v>
      </c>
      <c r="G594" s="29" t="s">
        <v>138</v>
      </c>
      <c r="H594" s="29"/>
      <c r="I594" s="44" t="s">
        <v>4649</v>
      </c>
      <c r="J594" t="s">
        <v>4650</v>
      </c>
      <c r="K594" s="122"/>
      <c r="L594" s="27" t="s">
        <v>163</v>
      </c>
      <c r="M594" s="27" t="s">
        <v>4651</v>
      </c>
      <c r="N594" s="27" t="s">
        <v>958</v>
      </c>
      <c r="O594" s="27" t="s">
        <v>4652</v>
      </c>
      <c r="P594" s="27" t="s">
        <v>4653</v>
      </c>
      <c r="Q594" t="s">
        <v>32194</v>
      </c>
      <c r="R594" s="45"/>
      <c r="S594" s="29" t="s">
        <v>152</v>
      </c>
      <c r="T594" s="15" t="s">
        <v>480</v>
      </c>
      <c r="U594" s="21"/>
      <c r="V594" s="15">
        <v>2</v>
      </c>
      <c r="Y594" s="22"/>
      <c r="Z594" s="22"/>
      <c r="AA594" s="22"/>
      <c r="AB594" s="22"/>
      <c r="AP594" s="76" t="s">
        <v>136</v>
      </c>
    </row>
    <row r="595" spans="1:42" s="15" customFormat="1" ht="13.5" customHeight="1">
      <c r="A595" s="15">
        <f t="shared" si="9"/>
        <v>592</v>
      </c>
      <c r="B595" s="27" t="s">
        <v>4654</v>
      </c>
      <c r="C595" s="27"/>
      <c r="D595" s="27"/>
      <c r="E595" s="29" t="s">
        <v>211</v>
      </c>
      <c r="F595" t="s">
        <v>4655</v>
      </c>
      <c r="G595" s="29" t="s">
        <v>138</v>
      </c>
      <c r="H595" s="29"/>
      <c r="I595" s="44" t="s">
        <v>4656</v>
      </c>
      <c r="J595" s="31"/>
      <c r="K595" s="141" t="s">
        <v>4657</v>
      </c>
      <c r="L595" s="27" t="s">
        <v>163</v>
      </c>
      <c r="M595" s="27" t="s">
        <v>4658</v>
      </c>
      <c r="N595" s="27" t="s">
        <v>958</v>
      </c>
      <c r="O595" s="27" t="s">
        <v>4659</v>
      </c>
      <c r="P595" s="27" t="s">
        <v>4660</v>
      </c>
      <c r="Q595" t="s">
        <v>32195</v>
      </c>
      <c r="R595" s="45"/>
      <c r="S595" s="29" t="s">
        <v>152</v>
      </c>
      <c r="T595" s="15" t="s">
        <v>480</v>
      </c>
      <c r="U595" s="21"/>
      <c r="V595" s="15">
        <v>1</v>
      </c>
      <c r="Y595" s="22"/>
      <c r="Z595" s="22"/>
      <c r="AA595" s="22"/>
      <c r="AB595" s="22"/>
      <c r="AP595" s="76" t="s">
        <v>136</v>
      </c>
    </row>
    <row r="596" spans="1:42" s="15" customFormat="1" ht="13.5" customHeight="1">
      <c r="A596" s="15">
        <f t="shared" si="9"/>
        <v>593</v>
      </c>
      <c r="B596" s="27" t="s">
        <v>4661</v>
      </c>
      <c r="C596" s="27"/>
      <c r="D596" s="27"/>
      <c r="E596" s="29" t="s">
        <v>211</v>
      </c>
      <c r="F596" t="s">
        <v>4662</v>
      </c>
      <c r="G596" s="29" t="s">
        <v>138</v>
      </c>
      <c r="H596" s="29"/>
      <c r="I596" s="44" t="s">
        <v>4663</v>
      </c>
      <c r="J596" s="29"/>
      <c r="K596" s="122"/>
      <c r="L596" s="27" t="s">
        <v>163</v>
      </c>
      <c r="M596" s="27" t="s">
        <v>4664</v>
      </c>
      <c r="N596" s="27" t="s">
        <v>193</v>
      </c>
      <c r="O596" s="27" t="s">
        <v>4665</v>
      </c>
      <c r="P596" s="27" t="s">
        <v>4666</v>
      </c>
      <c r="Q596" t="s">
        <v>32195</v>
      </c>
      <c r="R596" s="45"/>
      <c r="S596" s="29" t="s">
        <v>152</v>
      </c>
      <c r="T596" s="15" t="s">
        <v>480</v>
      </c>
      <c r="U596" s="21"/>
      <c r="V596" s="15">
        <v>0</v>
      </c>
      <c r="Y596" s="22"/>
      <c r="Z596" s="22"/>
      <c r="AA596" s="22"/>
      <c r="AB596" s="22"/>
      <c r="AP596" s="76" t="s">
        <v>136</v>
      </c>
    </row>
    <row r="597" spans="1:42" s="15" customFormat="1" ht="13.5" customHeight="1">
      <c r="A597" s="15">
        <f t="shared" si="9"/>
        <v>594</v>
      </c>
      <c r="B597" s="27" t="s">
        <v>4667</v>
      </c>
      <c r="C597" s="27"/>
      <c r="D597" s="27"/>
      <c r="E597" s="29" t="s">
        <v>6</v>
      </c>
      <c r="F597" s="29"/>
      <c r="G597" s="29" t="s">
        <v>138</v>
      </c>
      <c r="H597" s="29"/>
      <c r="I597" s="44">
        <v>913807566</v>
      </c>
      <c r="J597" s="29"/>
      <c r="K597" s="122"/>
      <c r="L597" s="28" t="s">
        <v>141</v>
      </c>
      <c r="M597" t="s">
        <v>4668</v>
      </c>
      <c r="N597" s="27" t="s">
        <v>417</v>
      </c>
      <c r="O597" s="27" t="s">
        <v>4669</v>
      </c>
      <c r="P597" s="27" t="s">
        <v>4670</v>
      </c>
      <c r="Q597" t="s">
        <v>32194</v>
      </c>
      <c r="R597" s="45"/>
      <c r="S597" s="29" t="s">
        <v>152</v>
      </c>
      <c r="T597" s="15" t="s">
        <v>152</v>
      </c>
      <c r="U597" s="21"/>
      <c r="V597" s="15" t="s">
        <v>417</v>
      </c>
      <c r="Y597" s="22"/>
      <c r="Z597" s="22"/>
      <c r="AA597" s="22"/>
      <c r="AB597" s="22"/>
      <c r="AP597" s="76" t="s">
        <v>136</v>
      </c>
    </row>
    <row r="598" spans="1:42" s="15" customFormat="1" ht="13.5" customHeight="1">
      <c r="A598" s="15">
        <f t="shared" si="9"/>
        <v>595</v>
      </c>
      <c r="B598" s="27" t="s">
        <v>4671</v>
      </c>
      <c r="C598" s="27"/>
      <c r="D598" s="27"/>
      <c r="E598" s="29" t="s">
        <v>204</v>
      </c>
      <c r="F598" s="83" t="s">
        <v>34863</v>
      </c>
      <c r="G598" s="29" t="s">
        <v>138</v>
      </c>
      <c r="H598" s="29"/>
      <c r="I598" s="44">
        <v>949870186</v>
      </c>
      <c r="J598" t="s">
        <v>4672</v>
      </c>
      <c r="K598" s="122"/>
      <c r="L598" s="27" t="s">
        <v>163</v>
      </c>
      <c r="M598" t="s">
        <v>4673</v>
      </c>
      <c r="N598" s="27" t="s">
        <v>417</v>
      </c>
      <c r="O598" s="27" t="s">
        <v>4674</v>
      </c>
      <c r="P598" s="27" t="s">
        <v>4675</v>
      </c>
      <c r="Q598" t="s">
        <v>32194</v>
      </c>
      <c r="R598" s="45"/>
      <c r="S598" s="29" t="s">
        <v>152</v>
      </c>
      <c r="T598" s="15" t="s">
        <v>4676</v>
      </c>
      <c r="U598" s="21"/>
      <c r="V598" s="15" t="s">
        <v>417</v>
      </c>
      <c r="Y598" s="22"/>
      <c r="Z598" s="22"/>
      <c r="AA598" s="22"/>
      <c r="AB598" s="22"/>
      <c r="AP598" s="76" t="s">
        <v>136</v>
      </c>
    </row>
    <row r="599" spans="1:42" s="15" customFormat="1" ht="13.5" customHeight="1">
      <c r="A599" s="15">
        <f t="shared" si="9"/>
        <v>596</v>
      </c>
      <c r="B599" s="27" t="s">
        <v>4677</v>
      </c>
      <c r="C599" s="27"/>
      <c r="D599" s="27"/>
      <c r="E599" s="29" t="s">
        <v>204</v>
      </c>
      <c r="F599" s="130" t="s">
        <v>4678</v>
      </c>
      <c r="G599" s="29" t="s">
        <v>2067</v>
      </c>
      <c r="H599" s="29"/>
      <c r="I599" s="44" t="s">
        <v>4679</v>
      </c>
      <c r="J599" s="29"/>
      <c r="K599" s="122"/>
      <c r="L599" s="27" t="s">
        <v>163</v>
      </c>
      <c r="M599" t="s">
        <v>4680</v>
      </c>
      <c r="N599" s="27" t="s">
        <v>417</v>
      </c>
      <c r="O599" s="27" t="s">
        <v>4681</v>
      </c>
      <c r="P599" s="27" t="s">
        <v>4682</v>
      </c>
      <c r="Q599" t="s">
        <v>32194</v>
      </c>
      <c r="R599" s="45"/>
      <c r="S599" s="29" t="s">
        <v>431</v>
      </c>
      <c r="T599" s="15" t="s">
        <v>4683</v>
      </c>
      <c r="U599" s="21"/>
      <c r="V599" s="15" t="s">
        <v>417</v>
      </c>
      <c r="Y599" s="22"/>
      <c r="Z599" s="22"/>
      <c r="AA599" s="22"/>
      <c r="AB599" s="22"/>
      <c r="AP599" s="76" t="s">
        <v>136</v>
      </c>
    </row>
    <row r="600" spans="1:42" s="15" customFormat="1" ht="13.5" customHeight="1">
      <c r="A600" s="15">
        <f t="shared" si="9"/>
        <v>597</v>
      </c>
      <c r="B600" s="27" t="s">
        <v>4684</v>
      </c>
      <c r="C600" s="27"/>
      <c r="D600" s="27"/>
      <c r="E600" s="29" t="s">
        <v>203</v>
      </c>
      <c r="F600" s="29"/>
      <c r="G600" s="29" t="s">
        <v>129</v>
      </c>
      <c r="H600" s="29"/>
      <c r="I600" s="44">
        <v>910014300</v>
      </c>
      <c r="J600" s="29"/>
      <c r="K600" s="122"/>
      <c r="L600" s="27" t="s">
        <v>133</v>
      </c>
      <c r="M600" t="s">
        <v>4685</v>
      </c>
      <c r="N600" s="27" t="s">
        <v>417</v>
      </c>
      <c r="O600" s="27" t="s">
        <v>4686</v>
      </c>
      <c r="P600" s="27" t="s">
        <v>4687</v>
      </c>
      <c r="Q600" t="s">
        <v>32194</v>
      </c>
      <c r="R600" s="45"/>
      <c r="S600" s="29" t="s">
        <v>152</v>
      </c>
      <c r="T600" s="15" t="s">
        <v>152</v>
      </c>
      <c r="U600" s="21"/>
      <c r="Y600" s="22"/>
      <c r="Z600" s="22"/>
      <c r="AA600" s="22"/>
      <c r="AB600" s="22"/>
      <c r="AP600" s="76" t="s">
        <v>136</v>
      </c>
    </row>
    <row r="601" spans="1:42" s="15" customFormat="1" ht="13.5" customHeight="1">
      <c r="A601" s="15">
        <f t="shared" si="9"/>
        <v>598</v>
      </c>
      <c r="B601" s="27" t="s">
        <v>4688</v>
      </c>
      <c r="C601" s="27"/>
      <c r="D601" s="27"/>
      <c r="E601" s="29" t="s">
        <v>203</v>
      </c>
      <c r="F601" t="s">
        <v>4689</v>
      </c>
      <c r="G601" s="29" t="s">
        <v>138</v>
      </c>
      <c r="H601" s="29"/>
      <c r="I601" s="44">
        <v>971633179</v>
      </c>
      <c r="J601" s="29"/>
      <c r="K601" s="122"/>
      <c r="L601" s="27" t="s">
        <v>163</v>
      </c>
      <c r="M601" t="s">
        <v>4690</v>
      </c>
      <c r="N601" s="27" t="s">
        <v>417</v>
      </c>
      <c r="O601" s="27" t="s">
        <v>4691</v>
      </c>
      <c r="P601" s="27" t="s">
        <v>4692</v>
      </c>
      <c r="Q601" t="s">
        <v>32194</v>
      </c>
      <c r="R601" s="45"/>
      <c r="S601" s="29" t="s">
        <v>4693</v>
      </c>
      <c r="T601" s="15" t="s">
        <v>4693</v>
      </c>
      <c r="U601" s="21"/>
      <c r="Y601" s="22"/>
      <c r="Z601" s="22"/>
      <c r="AA601" s="22"/>
      <c r="AB601" s="22"/>
      <c r="AP601" s="76" t="s">
        <v>136</v>
      </c>
    </row>
    <row r="602" spans="1:42" s="15" customFormat="1" ht="13.5" customHeight="1">
      <c r="A602" s="15">
        <f t="shared" si="9"/>
        <v>599</v>
      </c>
      <c r="B602" s="27" t="s">
        <v>4694</v>
      </c>
      <c r="C602" s="27"/>
      <c r="D602" s="27"/>
      <c r="E602" s="29" t="s">
        <v>202</v>
      </c>
      <c r="F602" t="s">
        <v>4695</v>
      </c>
      <c r="G602" s="29" t="s">
        <v>138</v>
      </c>
      <c r="H602" s="29"/>
      <c r="I602" s="44" t="s">
        <v>4696</v>
      </c>
      <c r="J602" s="29"/>
      <c r="K602" s="122"/>
      <c r="L602" s="27" t="s">
        <v>147</v>
      </c>
      <c r="M602" s="27" t="s">
        <v>4697</v>
      </c>
      <c r="N602" s="27" t="s">
        <v>193</v>
      </c>
      <c r="O602" s="27" t="s">
        <v>4698</v>
      </c>
      <c r="P602" s="27"/>
      <c r="Q602" t="s">
        <v>32194</v>
      </c>
      <c r="R602" s="45"/>
      <c r="S602" s="29" t="s">
        <v>152</v>
      </c>
      <c r="T602" s="15" t="s">
        <v>196</v>
      </c>
      <c r="U602" s="21"/>
      <c r="V602" s="15">
        <v>1</v>
      </c>
      <c r="Y602" s="22"/>
      <c r="Z602" s="22"/>
      <c r="AA602" s="22"/>
      <c r="AB602" s="22"/>
      <c r="AP602" s="76" t="s">
        <v>136</v>
      </c>
    </row>
    <row r="603" spans="1:42" s="15" customFormat="1" ht="13.5" customHeight="1">
      <c r="A603" s="15">
        <f t="shared" si="9"/>
        <v>600</v>
      </c>
      <c r="B603" s="27" t="s">
        <v>4699</v>
      </c>
      <c r="C603" s="27"/>
      <c r="D603" s="27"/>
      <c r="E603" s="29" t="s">
        <v>211</v>
      </c>
      <c r="F603" s="239" t="s">
        <v>4700</v>
      </c>
      <c r="G603" s="239" t="s">
        <v>138</v>
      </c>
      <c r="H603" s="29"/>
      <c r="I603" s="44" t="s">
        <v>4701</v>
      </c>
      <c r="J603" s="29"/>
      <c r="K603" s="122"/>
      <c r="L603" s="27" t="s">
        <v>147</v>
      </c>
      <c r="M603" s="27" t="s">
        <v>4702</v>
      </c>
      <c r="N603" s="27" t="s">
        <v>193</v>
      </c>
      <c r="O603" s="27">
        <v>0</v>
      </c>
      <c r="P603" s="27"/>
      <c r="Q603" t="s">
        <v>32194</v>
      </c>
      <c r="R603" s="45"/>
      <c r="S603" s="29" t="s">
        <v>152</v>
      </c>
      <c r="T603" s="15" t="s">
        <v>196</v>
      </c>
      <c r="U603" s="21"/>
      <c r="V603" s="15">
        <v>10</v>
      </c>
      <c r="Y603" s="22"/>
      <c r="Z603" s="22"/>
      <c r="AA603" s="22"/>
      <c r="AB603" s="22"/>
      <c r="AP603" s="76" t="s">
        <v>136</v>
      </c>
    </row>
    <row r="604" spans="1:42" s="15" customFormat="1" ht="13.5" customHeight="1">
      <c r="A604" s="15">
        <f t="shared" si="9"/>
        <v>601</v>
      </c>
      <c r="B604" s="27" t="s">
        <v>4703</v>
      </c>
      <c r="C604" s="27"/>
      <c r="D604" s="27"/>
      <c r="E604" s="29" t="s">
        <v>205</v>
      </c>
      <c r="F604" s="29" t="s">
        <v>678</v>
      </c>
      <c r="G604" s="29" t="s">
        <v>129</v>
      </c>
      <c r="H604" s="29" t="s">
        <v>4704</v>
      </c>
      <c r="I604" s="44">
        <v>0</v>
      </c>
      <c r="J604" s="68" t="s">
        <v>4705</v>
      </c>
      <c r="K604" s="122">
        <v>618574132</v>
      </c>
      <c r="L604" s="27" t="s">
        <v>133</v>
      </c>
      <c r="M604" s="27" t="s">
        <v>4706</v>
      </c>
      <c r="N604" s="27" t="s">
        <v>193</v>
      </c>
      <c r="O604" s="27"/>
      <c r="P604" s="27"/>
      <c r="Q604" t="s">
        <v>32194</v>
      </c>
      <c r="R604" s="45"/>
      <c r="S604" s="29" t="s">
        <v>152</v>
      </c>
      <c r="T604" s="15" t="s">
        <v>196</v>
      </c>
      <c r="U604" s="21"/>
      <c r="V604" s="15">
        <v>19</v>
      </c>
      <c r="Y604" s="22"/>
      <c r="Z604" s="22"/>
      <c r="AA604" s="22"/>
      <c r="AB604" s="22"/>
      <c r="AP604" s="76" t="s">
        <v>136</v>
      </c>
    </row>
    <row r="605" spans="1:42" s="15" customFormat="1" ht="13.5" customHeight="1">
      <c r="A605" s="15">
        <f t="shared" si="9"/>
        <v>602</v>
      </c>
      <c r="B605" s="27" t="s">
        <v>4707</v>
      </c>
      <c r="C605" s="27"/>
      <c r="D605" s="27"/>
      <c r="E605" s="29" t="s">
        <v>6</v>
      </c>
      <c r="F605" s="29"/>
      <c r="G605" s="29" t="s">
        <v>138</v>
      </c>
      <c r="H605" s="29"/>
      <c r="I605" s="44">
        <v>0</v>
      </c>
      <c r="J605" s="31"/>
      <c r="K605" s="141"/>
      <c r="L605" s="28" t="s">
        <v>141</v>
      </c>
      <c r="M605" s="27" t="s">
        <v>4708</v>
      </c>
      <c r="N605" s="27" t="s">
        <v>193</v>
      </c>
      <c r="O605" s="27"/>
      <c r="P605" s="27"/>
      <c r="Q605" t="s">
        <v>32195</v>
      </c>
      <c r="R605" s="45"/>
      <c r="S605" s="29" t="s">
        <v>152</v>
      </c>
      <c r="T605" s="15" t="s">
        <v>196</v>
      </c>
      <c r="U605" s="21"/>
      <c r="V605" s="15">
        <v>18</v>
      </c>
      <c r="Y605" s="22"/>
      <c r="Z605" s="22"/>
      <c r="AA605" s="22"/>
      <c r="AB605" s="22"/>
      <c r="AP605" s="76" t="s">
        <v>136</v>
      </c>
    </row>
    <row r="606" spans="1:42" s="15" customFormat="1" ht="13.5" customHeight="1">
      <c r="A606" s="15">
        <f t="shared" si="9"/>
        <v>603</v>
      </c>
      <c r="B606" s="27" t="s">
        <v>4709</v>
      </c>
      <c r="C606" s="27"/>
      <c r="D606" s="27"/>
      <c r="E606" s="29" t="s">
        <v>6</v>
      </c>
      <c r="F606" s="29"/>
      <c r="G606" s="29" t="s">
        <v>138</v>
      </c>
      <c r="H606" s="29"/>
      <c r="I606" s="44">
        <v>0</v>
      </c>
      <c r="J606" s="29"/>
      <c r="K606" s="122"/>
      <c r="L606" s="28" t="s">
        <v>141</v>
      </c>
      <c r="M606" s="27" t="s">
        <v>4710</v>
      </c>
      <c r="N606" s="27" t="s">
        <v>958</v>
      </c>
      <c r="O606" s="27">
        <v>0</v>
      </c>
      <c r="P606" s="27"/>
      <c r="Q606" t="s">
        <v>32195</v>
      </c>
      <c r="R606" s="45"/>
      <c r="S606" s="29" t="s">
        <v>152</v>
      </c>
      <c r="T606" s="15" t="s">
        <v>196</v>
      </c>
      <c r="U606" s="21"/>
      <c r="V606" s="15">
        <v>10</v>
      </c>
      <c r="Y606" s="22"/>
      <c r="Z606" s="22"/>
      <c r="AA606" s="22"/>
      <c r="AB606" s="22"/>
      <c r="AP606" s="76" t="s">
        <v>136</v>
      </c>
    </row>
    <row r="607" spans="1:42" s="15" customFormat="1" ht="13.5" customHeight="1">
      <c r="A607" s="15">
        <f t="shared" si="9"/>
        <v>604</v>
      </c>
      <c r="B607" s="27" t="s">
        <v>4711</v>
      </c>
      <c r="C607" s="27"/>
      <c r="D607" s="27"/>
      <c r="E607" s="29" t="s">
        <v>207</v>
      </c>
      <c r="F607" s="29" t="s">
        <v>4712</v>
      </c>
      <c r="G607" s="29" t="s">
        <v>138</v>
      </c>
      <c r="H607" s="29"/>
      <c r="I607" s="44" t="s">
        <v>4713</v>
      </c>
      <c r="J607" s="29"/>
      <c r="K607" s="122"/>
      <c r="L607" s="27" t="s">
        <v>163</v>
      </c>
      <c r="M607" s="27" t="s">
        <v>4714</v>
      </c>
      <c r="N607" s="27" t="s">
        <v>4371</v>
      </c>
      <c r="O607" s="27"/>
      <c r="P607" s="27" t="s">
        <v>4715</v>
      </c>
      <c r="Q607" t="s">
        <v>32194</v>
      </c>
      <c r="R607" s="45"/>
      <c r="S607" s="29" t="s">
        <v>152</v>
      </c>
      <c r="T607" s="15" t="s">
        <v>4716</v>
      </c>
      <c r="U607" s="21"/>
      <c r="V607" s="15">
        <v>13</v>
      </c>
      <c r="Y607" s="22"/>
      <c r="Z607" s="22"/>
      <c r="AA607" s="22"/>
      <c r="AB607" s="22"/>
      <c r="AP607" s="76" t="s">
        <v>136</v>
      </c>
    </row>
    <row r="608" spans="1:42" s="15" customFormat="1" ht="13.5" customHeight="1">
      <c r="A608" s="15">
        <f t="shared" si="9"/>
        <v>605</v>
      </c>
      <c r="B608" s="27" t="s">
        <v>4717</v>
      </c>
      <c r="C608" s="27"/>
      <c r="D608" s="27"/>
      <c r="E608" s="29" t="s">
        <v>211</v>
      </c>
      <c r="F608" t="s">
        <v>4718</v>
      </c>
      <c r="G608" s="29" t="s">
        <v>138</v>
      </c>
      <c r="H608" s="29"/>
      <c r="I608" s="44" t="s">
        <v>4719</v>
      </c>
      <c r="J608" s="29"/>
      <c r="K608" s="122"/>
      <c r="L608" s="27" t="s">
        <v>163</v>
      </c>
      <c r="M608" s="27" t="s">
        <v>4720</v>
      </c>
      <c r="N608" s="27" t="s">
        <v>1563</v>
      </c>
      <c r="O608" s="27"/>
      <c r="P608" s="27"/>
      <c r="Q608" t="s">
        <v>32195</v>
      </c>
      <c r="R608" s="45"/>
      <c r="S608" s="29" t="s">
        <v>667</v>
      </c>
      <c r="T608" s="15" t="s">
        <v>4721</v>
      </c>
      <c r="U608" s="21"/>
      <c r="V608" s="15">
        <v>0</v>
      </c>
      <c r="Y608" s="22"/>
      <c r="Z608" s="22"/>
      <c r="AA608" s="22"/>
      <c r="AB608" s="22"/>
      <c r="AP608" s="76" t="s">
        <v>136</v>
      </c>
    </row>
    <row r="609" spans="1:42" s="15" customFormat="1" ht="13.5" customHeight="1">
      <c r="A609" s="15">
        <f t="shared" si="9"/>
        <v>606</v>
      </c>
      <c r="B609" s="27" t="s">
        <v>4722</v>
      </c>
      <c r="C609" s="27"/>
      <c r="D609" s="27"/>
      <c r="E609" s="29" t="s">
        <v>202</v>
      </c>
      <c r="F609" t="s">
        <v>4723</v>
      </c>
      <c r="G609" s="29" t="s">
        <v>138</v>
      </c>
      <c r="H609" s="29"/>
      <c r="I609" s="44" t="s">
        <v>4724</v>
      </c>
      <c r="J609" s="31"/>
      <c r="K609" s="141"/>
      <c r="L609" s="27" t="s">
        <v>163</v>
      </c>
      <c r="M609" t="s">
        <v>4725</v>
      </c>
      <c r="N609" s="27" t="s">
        <v>958</v>
      </c>
      <c r="O609" s="27" t="s">
        <v>4726</v>
      </c>
      <c r="P609" s="27" t="s">
        <v>4727</v>
      </c>
      <c r="Q609" t="s">
        <v>32194</v>
      </c>
      <c r="R609" s="45"/>
      <c r="S609" s="29" t="s">
        <v>152</v>
      </c>
      <c r="T609" s="15" t="s">
        <v>153</v>
      </c>
      <c r="U609" s="21"/>
      <c r="V609" s="15">
        <v>17</v>
      </c>
      <c r="Y609" s="22"/>
      <c r="Z609" s="22"/>
      <c r="AA609" s="22"/>
      <c r="AB609" s="22"/>
      <c r="AP609" s="76" t="s">
        <v>136</v>
      </c>
    </row>
    <row r="610" spans="1:42" s="15" customFormat="1" ht="13.5" customHeight="1">
      <c r="A610" s="15">
        <f t="shared" si="9"/>
        <v>607</v>
      </c>
      <c r="B610" s="27" t="s">
        <v>4728</v>
      </c>
      <c r="C610" s="27"/>
      <c r="D610" s="27"/>
      <c r="E610" s="29" t="s">
        <v>6</v>
      </c>
      <c r="F610" s="29"/>
      <c r="G610" s="29" t="s">
        <v>138</v>
      </c>
      <c r="H610" s="29"/>
      <c r="I610" s="44" t="s">
        <v>4729</v>
      </c>
      <c r="J610" s="29"/>
      <c r="K610" s="122"/>
      <c r="L610" s="28" t="s">
        <v>175</v>
      </c>
      <c r="M610" t="s">
        <v>4730</v>
      </c>
      <c r="N610" s="27" t="s">
        <v>193</v>
      </c>
      <c r="O610" s="27" t="s">
        <v>4731</v>
      </c>
      <c r="P610" s="27"/>
      <c r="Q610" t="s">
        <v>32194</v>
      </c>
      <c r="R610" s="45"/>
      <c r="S610" s="29" t="s">
        <v>152</v>
      </c>
      <c r="T610" s="15" t="s">
        <v>153</v>
      </c>
      <c r="U610" s="21"/>
      <c r="V610" s="15">
        <v>15</v>
      </c>
      <c r="Y610" s="22"/>
      <c r="Z610" s="22"/>
      <c r="AA610" s="22"/>
      <c r="AB610" s="22"/>
      <c r="AP610" s="76" t="s">
        <v>136</v>
      </c>
    </row>
    <row r="611" spans="1:42" s="15" customFormat="1" ht="13.5" customHeight="1">
      <c r="A611" s="15">
        <f t="shared" si="9"/>
        <v>608</v>
      </c>
      <c r="B611" s="27" t="s">
        <v>4732</v>
      </c>
      <c r="C611" s="27"/>
      <c r="D611" s="27"/>
      <c r="E611" s="29" t="s">
        <v>205</v>
      </c>
      <c r="F611" s="83" t="s">
        <v>4733</v>
      </c>
      <c r="G611" s="29" t="s">
        <v>138</v>
      </c>
      <c r="H611" s="29"/>
      <c r="I611" s="44" t="s">
        <v>4734</v>
      </c>
      <c r="J611" s="29"/>
      <c r="K611" s="122"/>
      <c r="L611" s="27" t="s">
        <v>147</v>
      </c>
      <c r="M611" t="s">
        <v>4735</v>
      </c>
      <c r="N611" s="27" t="s">
        <v>193</v>
      </c>
      <c r="O611" s="27" t="s">
        <v>4736</v>
      </c>
      <c r="P611" s="27"/>
      <c r="Q611" t="s">
        <v>32194</v>
      </c>
      <c r="R611" s="45"/>
      <c r="S611" s="29" t="s">
        <v>152</v>
      </c>
      <c r="T611" s="15" t="s">
        <v>153</v>
      </c>
      <c r="U611" s="21"/>
      <c r="V611" s="15">
        <v>4</v>
      </c>
      <c r="Y611" s="22"/>
      <c r="Z611" s="22"/>
      <c r="AA611" s="22"/>
      <c r="AB611" s="22"/>
      <c r="AP611" s="76" t="s">
        <v>136</v>
      </c>
    </row>
    <row r="612" spans="1:42" s="15" customFormat="1" ht="13.5" customHeight="1">
      <c r="A612" s="15">
        <f t="shared" si="9"/>
        <v>609</v>
      </c>
      <c r="B612" s="27" t="s">
        <v>4737</v>
      </c>
      <c r="C612" s="27"/>
      <c r="D612" s="27"/>
      <c r="E612" s="29" t="s">
        <v>207</v>
      </c>
      <c r="F612" s="275" t="s">
        <v>4738</v>
      </c>
      <c r="G612" s="29" t="s">
        <v>138</v>
      </c>
      <c r="H612" s="29"/>
      <c r="I612" s="44" t="s">
        <v>4739</v>
      </c>
      <c r="J612" s="31"/>
      <c r="K612" s="141" t="s">
        <v>4740</v>
      </c>
      <c r="L612" s="27" t="s">
        <v>163</v>
      </c>
      <c r="M612" t="s">
        <v>4741</v>
      </c>
      <c r="N612" s="27" t="s">
        <v>958</v>
      </c>
      <c r="O612" s="27" t="s">
        <v>4742</v>
      </c>
      <c r="P612" s="27"/>
      <c r="Q612" t="s">
        <v>32194</v>
      </c>
      <c r="R612" s="45"/>
      <c r="S612" s="29" t="s">
        <v>152</v>
      </c>
      <c r="T612" s="15" t="s">
        <v>153</v>
      </c>
      <c r="U612" s="21"/>
      <c r="V612" s="15">
        <v>3</v>
      </c>
      <c r="Y612" s="22"/>
      <c r="Z612" s="22"/>
      <c r="AA612" s="22"/>
      <c r="AB612" s="22"/>
      <c r="AP612" s="76" t="s">
        <v>136</v>
      </c>
    </row>
    <row r="613" spans="1:42" s="15" customFormat="1" ht="13.5" customHeight="1">
      <c r="A613" s="15">
        <f t="shared" si="9"/>
        <v>610</v>
      </c>
      <c r="B613" s="27" t="s">
        <v>4743</v>
      </c>
      <c r="C613" s="27"/>
      <c r="D613" s="27"/>
      <c r="E613" s="29" t="s">
        <v>6</v>
      </c>
      <c r="F613" s="29"/>
      <c r="G613" s="29" t="s">
        <v>138</v>
      </c>
      <c r="H613" s="29"/>
      <c r="I613" s="44" t="s">
        <v>4744</v>
      </c>
      <c r="J613" s="29"/>
      <c r="K613" s="122"/>
      <c r="L613" s="28" t="s">
        <v>175</v>
      </c>
      <c r="M613" t="s">
        <v>4745</v>
      </c>
      <c r="N613" s="27" t="s">
        <v>193</v>
      </c>
      <c r="O613" s="27" t="s">
        <v>4746</v>
      </c>
      <c r="P613" s="27"/>
      <c r="Q613" t="s">
        <v>32194</v>
      </c>
      <c r="R613" s="45"/>
      <c r="S613" s="29" t="s">
        <v>152</v>
      </c>
      <c r="T613" s="15" t="s">
        <v>153</v>
      </c>
      <c r="U613" s="21"/>
      <c r="V613" s="15">
        <v>4</v>
      </c>
      <c r="Y613" s="22"/>
      <c r="Z613" s="22"/>
      <c r="AA613" s="22"/>
      <c r="AB613" s="22"/>
      <c r="AP613" s="76" t="s">
        <v>136</v>
      </c>
    </row>
    <row r="614" spans="1:42" s="15" customFormat="1" ht="13.5" customHeight="1">
      <c r="A614" s="15">
        <f t="shared" si="9"/>
        <v>611</v>
      </c>
      <c r="B614" s="27" t="s">
        <v>4747</v>
      </c>
      <c r="C614" s="27"/>
      <c r="D614" s="27"/>
      <c r="E614" s="29" t="s">
        <v>203</v>
      </c>
      <c r="F614" s="29"/>
      <c r="G614" s="29" t="s">
        <v>129</v>
      </c>
      <c r="H614" s="29"/>
      <c r="I614" s="44" t="s">
        <v>4748</v>
      </c>
      <c r="J614" s="29"/>
      <c r="K614" s="122"/>
      <c r="L614" s="27" t="s">
        <v>133</v>
      </c>
      <c r="M614" t="s">
        <v>4749</v>
      </c>
      <c r="N614" s="27" t="s">
        <v>193</v>
      </c>
      <c r="O614" s="27" t="s">
        <v>4750</v>
      </c>
      <c r="P614" s="27"/>
      <c r="Q614" t="s">
        <v>32194</v>
      </c>
      <c r="R614" s="45"/>
      <c r="S614" s="29" t="s">
        <v>152</v>
      </c>
      <c r="T614" s="15" t="s">
        <v>153</v>
      </c>
      <c r="U614" s="21"/>
      <c r="V614" s="15">
        <v>10</v>
      </c>
      <c r="Y614" s="22"/>
      <c r="Z614" s="22"/>
      <c r="AA614" s="22"/>
      <c r="AB614" s="22"/>
      <c r="AP614" s="76" t="s">
        <v>136</v>
      </c>
    </row>
    <row r="615" spans="1:42" s="15" customFormat="1" ht="13.5" customHeight="1">
      <c r="A615" s="15">
        <f t="shared" si="9"/>
        <v>612</v>
      </c>
      <c r="B615" s="27" t="s">
        <v>4751</v>
      </c>
      <c r="C615" s="27"/>
      <c r="D615" s="27"/>
      <c r="E615" s="29" t="s">
        <v>211</v>
      </c>
      <c r="F615" t="s">
        <v>4752</v>
      </c>
      <c r="G615" s="29" t="s">
        <v>138</v>
      </c>
      <c r="H615" s="29"/>
      <c r="I615" s="44">
        <v>0</v>
      </c>
      <c r="J615" s="31"/>
      <c r="K615" s="141"/>
      <c r="L615" s="27" t="s">
        <v>163</v>
      </c>
      <c r="M615" t="s">
        <v>4753</v>
      </c>
      <c r="N615" s="27" t="s">
        <v>193</v>
      </c>
      <c r="O615" s="27" t="s">
        <v>4754</v>
      </c>
      <c r="P615" s="27"/>
      <c r="Q615" t="s">
        <v>32195</v>
      </c>
      <c r="R615" s="45"/>
      <c r="S615" s="29" t="s">
        <v>152</v>
      </c>
      <c r="T615" s="15" t="s">
        <v>153</v>
      </c>
      <c r="U615" s="21"/>
      <c r="V615" s="15">
        <v>8</v>
      </c>
      <c r="Y615" s="22"/>
      <c r="Z615" s="22"/>
      <c r="AA615" s="22"/>
      <c r="AB615" s="22"/>
      <c r="AP615" s="76" t="s">
        <v>136</v>
      </c>
    </row>
    <row r="616" spans="1:42" ht="18">
      <c r="A616" s="424">
        <f t="shared" si="9"/>
        <v>613</v>
      </c>
      <c r="B616" s="27" t="s">
        <v>4755</v>
      </c>
      <c r="C616" s="27"/>
      <c r="D616" s="27"/>
      <c r="E616" s="29" t="s">
        <v>202</v>
      </c>
      <c r="F616" t="s">
        <v>4756</v>
      </c>
      <c r="G616" s="29" t="s">
        <v>138</v>
      </c>
      <c r="H616" s="29"/>
      <c r="I616" s="44" t="s">
        <v>4757</v>
      </c>
      <c r="J616" s="29"/>
      <c r="K616" s="122"/>
      <c r="L616" s="27" t="s">
        <v>163</v>
      </c>
      <c r="M616" t="s">
        <v>4758</v>
      </c>
      <c r="N616" s="27" t="s">
        <v>193</v>
      </c>
      <c r="O616" s="27" t="s">
        <v>4759</v>
      </c>
      <c r="P616" s="27"/>
      <c r="Q616" t="s">
        <v>32194</v>
      </c>
      <c r="R616" s="45"/>
      <c r="S616" s="29" t="s">
        <v>152</v>
      </c>
      <c r="T616" s="15" t="s">
        <v>153</v>
      </c>
      <c r="U616" s="21"/>
      <c r="V616" s="15">
        <v>3</v>
      </c>
      <c r="W616" s="15"/>
      <c r="X616" s="15"/>
      <c r="Y616" s="22"/>
      <c r="Z616" s="22"/>
      <c r="AA616" s="22"/>
      <c r="AB616" s="22"/>
      <c r="AC616" s="15"/>
      <c r="AD616" s="15"/>
      <c r="AE616" s="15"/>
      <c r="AF616" s="15"/>
      <c r="AG616" s="15"/>
      <c r="AH616" s="15"/>
      <c r="AI616" s="15"/>
      <c r="AJ616" s="15"/>
      <c r="AK616" s="15"/>
      <c r="AL616" s="15"/>
      <c r="AM616" s="15"/>
      <c r="AN616" s="15"/>
      <c r="AO616" s="15"/>
      <c r="AP616" s="76" t="s">
        <v>136</v>
      </c>
    </row>
    <row r="617" spans="1:42" ht="28">
      <c r="A617" s="424">
        <f t="shared" si="9"/>
        <v>614</v>
      </c>
      <c r="B617" s="27" t="s">
        <v>4760</v>
      </c>
      <c r="C617" s="27"/>
      <c r="D617" s="27"/>
      <c r="E617" s="29" t="s">
        <v>205</v>
      </c>
      <c r="F617" s="29" t="s">
        <v>4761</v>
      </c>
      <c r="G617" s="29" t="s">
        <v>129</v>
      </c>
      <c r="H617" s="29"/>
      <c r="I617" s="44">
        <v>0</v>
      </c>
      <c r="J617" s="68" t="s">
        <v>4762</v>
      </c>
      <c r="K617" s="122"/>
      <c r="L617" s="27" t="s">
        <v>133</v>
      </c>
      <c r="M617" t="s">
        <v>4763</v>
      </c>
      <c r="N617" s="27" t="s">
        <v>958</v>
      </c>
      <c r="O617" s="67" t="s">
        <v>4764</v>
      </c>
      <c r="P617" s="27"/>
      <c r="Q617" t="s">
        <v>32194</v>
      </c>
      <c r="R617" s="45"/>
      <c r="S617" s="29" t="s">
        <v>152</v>
      </c>
      <c r="T617" s="15" t="s">
        <v>153</v>
      </c>
      <c r="U617" s="21"/>
      <c r="V617" s="15">
        <v>5</v>
      </c>
      <c r="W617" s="15"/>
      <c r="X617" s="15"/>
      <c r="Y617" s="22"/>
      <c r="Z617" s="22"/>
      <c r="AA617" s="22"/>
      <c r="AB617" s="22"/>
      <c r="AC617" s="15"/>
      <c r="AD617" s="15"/>
      <c r="AE617" s="15"/>
      <c r="AF617" s="15"/>
      <c r="AG617" s="15"/>
      <c r="AH617" s="15"/>
      <c r="AI617" s="15"/>
      <c r="AJ617" s="15"/>
      <c r="AK617" s="15"/>
      <c r="AL617" s="15"/>
      <c r="AM617" s="15"/>
      <c r="AN617" s="15"/>
      <c r="AO617" s="15"/>
      <c r="AP617" s="76" t="s">
        <v>136</v>
      </c>
    </row>
    <row r="618" spans="1:42" ht="28">
      <c r="A618" s="424">
        <f t="shared" si="9"/>
        <v>615</v>
      </c>
      <c r="B618" s="27" t="s">
        <v>4765</v>
      </c>
      <c r="C618" s="27"/>
      <c r="D618" s="27"/>
      <c r="E618" s="29" t="s">
        <v>211</v>
      </c>
      <c r="F618" s="83" t="s">
        <v>4766</v>
      </c>
      <c r="G618" s="29" t="s">
        <v>138</v>
      </c>
      <c r="H618" s="29"/>
      <c r="I618" s="44">
        <v>0</v>
      </c>
      <c r="J618" s="31"/>
      <c r="K618" s="141" t="s">
        <v>4767</v>
      </c>
      <c r="L618" s="27" t="s">
        <v>163</v>
      </c>
      <c r="M618" t="s">
        <v>4768</v>
      </c>
      <c r="N618" s="27" t="s">
        <v>958</v>
      </c>
      <c r="O618" s="27" t="s">
        <v>4769</v>
      </c>
      <c r="P618" s="27"/>
      <c r="Q618" t="s">
        <v>32195</v>
      </c>
      <c r="R618" s="45"/>
      <c r="S618" s="29" t="s">
        <v>152</v>
      </c>
      <c r="T618" s="15" t="s">
        <v>153</v>
      </c>
      <c r="U618" s="21"/>
      <c r="V618" s="15">
        <v>1</v>
      </c>
      <c r="W618" s="15"/>
      <c r="X618" s="15"/>
      <c r="Y618" s="22"/>
      <c r="Z618" s="22"/>
      <c r="AA618" s="22"/>
      <c r="AB618" s="22"/>
      <c r="AC618" s="15"/>
      <c r="AD618" s="15"/>
      <c r="AE618" s="15"/>
      <c r="AF618" s="15"/>
      <c r="AG618" s="15"/>
      <c r="AH618" s="15"/>
      <c r="AI618" s="15"/>
      <c r="AJ618" s="15"/>
      <c r="AK618" s="15"/>
      <c r="AL618" s="15"/>
      <c r="AM618" s="15"/>
      <c r="AN618" s="15"/>
      <c r="AO618" s="15"/>
      <c r="AP618" s="76" t="s">
        <v>136</v>
      </c>
    </row>
    <row r="619" spans="1:42" ht="28">
      <c r="A619" s="424">
        <f t="shared" si="9"/>
        <v>616</v>
      </c>
      <c r="B619" s="27" t="s">
        <v>4770</v>
      </c>
      <c r="C619" s="27"/>
      <c r="D619" s="27"/>
      <c r="E619" s="29" t="s">
        <v>6</v>
      </c>
      <c r="F619" s="29"/>
      <c r="G619" s="29" t="s">
        <v>138</v>
      </c>
      <c r="H619" s="29"/>
      <c r="I619" s="44" t="s">
        <v>4771</v>
      </c>
      <c r="J619" s="31"/>
      <c r="K619" s="141"/>
      <c r="L619" s="28" t="s">
        <v>141</v>
      </c>
      <c r="M619" t="s">
        <v>4772</v>
      </c>
      <c r="N619" s="27" t="s">
        <v>193</v>
      </c>
      <c r="O619" s="27" t="s">
        <v>4773</v>
      </c>
      <c r="P619" s="27"/>
      <c r="Q619" t="s">
        <v>32194</v>
      </c>
      <c r="R619" s="45"/>
      <c r="S619" s="29" t="s">
        <v>152</v>
      </c>
      <c r="T619" s="15" t="s">
        <v>153</v>
      </c>
      <c r="U619" s="21"/>
      <c r="V619" s="15">
        <v>2</v>
      </c>
      <c r="W619" s="15"/>
      <c r="X619" s="15"/>
      <c r="Y619" s="22"/>
      <c r="Z619" s="22"/>
      <c r="AA619" s="22"/>
      <c r="AB619" s="22"/>
      <c r="AC619" s="15"/>
      <c r="AD619" s="15"/>
      <c r="AE619" s="15"/>
      <c r="AF619" s="15"/>
      <c r="AG619" s="15"/>
      <c r="AH619" s="15"/>
      <c r="AI619" s="15"/>
      <c r="AJ619" s="15"/>
      <c r="AK619" s="15"/>
      <c r="AL619" s="15"/>
      <c r="AM619" s="15"/>
      <c r="AN619" s="15"/>
      <c r="AO619" s="15"/>
      <c r="AP619" s="76" t="s">
        <v>136</v>
      </c>
    </row>
    <row r="620" spans="1:42">
      <c r="A620" s="424">
        <f t="shared" si="9"/>
        <v>617</v>
      </c>
      <c r="B620" s="27" t="s">
        <v>4774</v>
      </c>
      <c r="C620" s="27"/>
      <c r="D620" s="27"/>
      <c r="E620" s="29" t="s">
        <v>203</v>
      </c>
      <c r="F620" s="29" t="s">
        <v>4775</v>
      </c>
      <c r="G620" s="29" t="s">
        <v>138</v>
      </c>
      <c r="H620" s="29"/>
      <c r="I620" s="44">
        <v>0</v>
      </c>
      <c r="J620" s="31"/>
      <c r="K620" s="141"/>
      <c r="L620" s="27" t="s">
        <v>163</v>
      </c>
      <c r="M620" t="s">
        <v>4776</v>
      </c>
      <c r="N620" s="27" t="s">
        <v>193</v>
      </c>
      <c r="O620" s="27" t="s">
        <v>4777</v>
      </c>
      <c r="P620" s="27"/>
      <c r="Q620" t="s">
        <v>32194</v>
      </c>
      <c r="R620" s="45"/>
      <c r="S620" s="29" t="s">
        <v>152</v>
      </c>
      <c r="T620" s="15" t="s">
        <v>153</v>
      </c>
      <c r="U620" s="21"/>
      <c r="V620" s="15">
        <v>4</v>
      </c>
      <c r="W620" s="15"/>
      <c r="X620" s="15"/>
      <c r="Y620" s="22"/>
      <c r="Z620" s="22"/>
      <c r="AA620" s="22"/>
      <c r="AB620" s="22"/>
      <c r="AC620" s="15"/>
      <c r="AD620" s="15"/>
      <c r="AE620" s="15"/>
      <c r="AF620" s="15"/>
      <c r="AG620" s="15"/>
      <c r="AH620" s="15"/>
      <c r="AI620" s="15"/>
      <c r="AJ620" s="15"/>
      <c r="AK620" s="15"/>
      <c r="AL620" s="15"/>
      <c r="AM620" s="15"/>
      <c r="AN620" s="15"/>
      <c r="AO620" s="15"/>
      <c r="AP620" s="76" t="s">
        <v>136</v>
      </c>
    </row>
    <row r="621" spans="1:42">
      <c r="A621" s="424">
        <f t="shared" si="9"/>
        <v>618</v>
      </c>
      <c r="B621" s="27" t="s">
        <v>4778</v>
      </c>
      <c r="C621" s="27"/>
      <c r="D621" s="27"/>
      <c r="E621" s="29" t="s">
        <v>211</v>
      </c>
      <c r="F621" s="29" t="s">
        <v>3775</v>
      </c>
      <c r="G621" s="29" t="s">
        <v>138</v>
      </c>
      <c r="H621" s="29"/>
      <c r="I621" s="44">
        <v>0</v>
      </c>
      <c r="J621" s="31"/>
      <c r="K621" s="141"/>
      <c r="L621" s="27" t="s">
        <v>163</v>
      </c>
      <c r="M621" t="s">
        <v>4779</v>
      </c>
      <c r="N621" s="27" t="s">
        <v>958</v>
      </c>
      <c r="O621" s="27" t="s">
        <v>4780</v>
      </c>
      <c r="P621" s="27"/>
      <c r="Q621" t="s">
        <v>32195</v>
      </c>
      <c r="R621" s="45"/>
      <c r="S621" s="29" t="s">
        <v>152</v>
      </c>
      <c r="T621" s="15" t="s">
        <v>153</v>
      </c>
      <c r="U621" s="21"/>
      <c r="V621" s="15">
        <v>6</v>
      </c>
      <c r="W621" s="15"/>
      <c r="X621" s="15"/>
      <c r="Y621" s="22"/>
      <c r="Z621" s="22"/>
      <c r="AA621" s="22"/>
      <c r="AB621" s="22"/>
      <c r="AC621" s="15"/>
      <c r="AD621" s="15"/>
      <c r="AE621" s="15"/>
      <c r="AF621" s="15"/>
      <c r="AG621" s="15"/>
      <c r="AH621" s="15"/>
      <c r="AI621" s="15"/>
      <c r="AJ621" s="15"/>
      <c r="AK621" s="15"/>
      <c r="AL621" s="15"/>
      <c r="AM621" s="15"/>
      <c r="AN621" s="15"/>
      <c r="AO621" s="15"/>
      <c r="AP621" s="76" t="s">
        <v>136</v>
      </c>
    </row>
    <row r="622" spans="1:42">
      <c r="A622" s="424">
        <f t="shared" si="9"/>
        <v>619</v>
      </c>
      <c r="B622" s="27" t="s">
        <v>4781</v>
      </c>
      <c r="C622" s="27"/>
      <c r="D622" s="27"/>
      <c r="E622" s="29" t="s">
        <v>203</v>
      </c>
      <c r="F622" s="83" t="s">
        <v>4782</v>
      </c>
      <c r="G622" s="29" t="s">
        <v>138</v>
      </c>
      <c r="H622" s="29"/>
      <c r="I622" s="44" t="s">
        <v>4783</v>
      </c>
      <c r="J622" s="31"/>
      <c r="K622" s="141"/>
      <c r="L622" s="27" t="s">
        <v>163</v>
      </c>
      <c r="M622" t="s">
        <v>4784</v>
      </c>
      <c r="N622" s="27" t="s">
        <v>193</v>
      </c>
      <c r="O622" s="27" t="s">
        <v>4785</v>
      </c>
      <c r="P622" s="27"/>
      <c r="Q622" t="s">
        <v>32194</v>
      </c>
      <c r="R622" s="45"/>
      <c r="S622" s="29" t="s">
        <v>152</v>
      </c>
      <c r="T622" s="15" t="s">
        <v>153</v>
      </c>
      <c r="U622" s="21"/>
      <c r="V622" s="15">
        <v>1</v>
      </c>
      <c r="W622" s="15"/>
      <c r="X622" s="15"/>
      <c r="Y622" s="22"/>
      <c r="Z622" s="22"/>
      <c r="AA622" s="22"/>
      <c r="AB622" s="22"/>
      <c r="AC622" s="15"/>
      <c r="AD622" s="15"/>
      <c r="AE622" s="15"/>
      <c r="AF622" s="15"/>
      <c r="AG622" s="15"/>
      <c r="AH622" s="15"/>
      <c r="AI622" s="15"/>
      <c r="AJ622" s="15"/>
      <c r="AK622" s="15"/>
      <c r="AL622" s="15"/>
      <c r="AM622" s="15"/>
      <c r="AN622" s="15"/>
      <c r="AO622" s="15"/>
      <c r="AP622" s="76" t="s">
        <v>136</v>
      </c>
    </row>
    <row r="623" spans="1:42">
      <c r="A623" s="424">
        <f t="shared" si="9"/>
        <v>620</v>
      </c>
      <c r="B623" s="27" t="s">
        <v>4786</v>
      </c>
      <c r="C623" s="27"/>
      <c r="D623" s="27"/>
      <c r="E623" s="29" t="s">
        <v>203</v>
      </c>
      <c r="F623" t="s">
        <v>4787</v>
      </c>
      <c r="G623" s="29" t="s">
        <v>138</v>
      </c>
      <c r="H623" s="29"/>
      <c r="I623" s="44" t="s">
        <v>4788</v>
      </c>
      <c r="J623" s="31"/>
      <c r="K623" s="141"/>
      <c r="L623" s="27" t="s">
        <v>163</v>
      </c>
      <c r="M623" t="s">
        <v>4789</v>
      </c>
      <c r="N623" s="27" t="s">
        <v>193</v>
      </c>
      <c r="O623" s="27" t="s">
        <v>4790</v>
      </c>
      <c r="P623" s="27"/>
      <c r="Q623" t="s">
        <v>32194</v>
      </c>
      <c r="R623" s="45"/>
      <c r="S623" s="29" t="s">
        <v>152</v>
      </c>
      <c r="T623" s="15" t="s">
        <v>153</v>
      </c>
      <c r="U623" s="21"/>
      <c r="V623" s="15">
        <v>8</v>
      </c>
      <c r="W623" s="15"/>
      <c r="X623" s="15"/>
      <c r="Y623" s="22"/>
      <c r="Z623" s="22"/>
      <c r="AA623" s="22"/>
      <c r="AB623" s="22"/>
      <c r="AC623" s="15"/>
      <c r="AD623" s="15"/>
      <c r="AE623" s="15"/>
      <c r="AF623" s="15"/>
      <c r="AG623" s="15"/>
      <c r="AH623" s="15"/>
      <c r="AI623" s="15"/>
      <c r="AJ623" s="15"/>
      <c r="AK623" s="15"/>
      <c r="AL623" s="15"/>
      <c r="AM623" s="15"/>
      <c r="AN623" s="15"/>
      <c r="AO623" s="15"/>
      <c r="AP623" s="76" t="s">
        <v>136</v>
      </c>
    </row>
    <row r="624" spans="1:42">
      <c r="A624" s="424">
        <f t="shared" si="9"/>
        <v>621</v>
      </c>
      <c r="B624" s="27" t="s">
        <v>4791</v>
      </c>
      <c r="C624" s="27"/>
      <c r="D624" s="27"/>
      <c r="E624" s="29" t="s">
        <v>202</v>
      </c>
      <c r="F624" t="s">
        <v>4792</v>
      </c>
      <c r="G624" s="29" t="s">
        <v>138</v>
      </c>
      <c r="H624" s="29"/>
      <c r="I624" s="44">
        <v>0</v>
      </c>
      <c r="J624" s="31"/>
      <c r="K624" s="141"/>
      <c r="L624" s="27" t="s">
        <v>163</v>
      </c>
      <c r="M624" t="s">
        <v>4793</v>
      </c>
      <c r="N624" s="27" t="s">
        <v>958</v>
      </c>
      <c r="O624" s="27" t="s">
        <v>4794</v>
      </c>
      <c r="P624" s="27"/>
      <c r="Q624" t="s">
        <v>32194</v>
      </c>
      <c r="R624" s="45"/>
      <c r="S624" s="29" t="s">
        <v>152</v>
      </c>
      <c r="T624" s="15" t="s">
        <v>153</v>
      </c>
      <c r="U624" s="21"/>
      <c r="V624" s="15">
        <v>4</v>
      </c>
      <c r="W624" s="15"/>
      <c r="X624" s="15"/>
      <c r="Y624" s="22"/>
      <c r="Z624" s="22"/>
      <c r="AA624" s="22"/>
      <c r="AB624" s="22"/>
      <c r="AC624" s="15"/>
      <c r="AD624" s="15"/>
      <c r="AE624" s="15"/>
      <c r="AF624" s="15"/>
      <c r="AG624" s="15"/>
      <c r="AH624" s="15"/>
      <c r="AI624" s="15"/>
      <c r="AJ624" s="15"/>
      <c r="AK624" s="15"/>
      <c r="AL624" s="15"/>
      <c r="AM624" s="15"/>
      <c r="AN624" s="15"/>
      <c r="AO624" s="15"/>
      <c r="AP624" s="76" t="s">
        <v>136</v>
      </c>
    </row>
    <row r="625" spans="1:42" ht="28">
      <c r="A625" s="424">
        <f t="shared" si="9"/>
        <v>622</v>
      </c>
      <c r="B625" s="27" t="s">
        <v>4795</v>
      </c>
      <c r="C625" s="27"/>
      <c r="D625" s="27"/>
      <c r="E625" s="29" t="s">
        <v>203</v>
      </c>
      <c r="F625" s="29" t="s">
        <v>4796</v>
      </c>
      <c r="G625" s="29" t="s">
        <v>138</v>
      </c>
      <c r="H625" s="29"/>
      <c r="I625" s="44" t="s">
        <v>4797</v>
      </c>
      <c r="J625" s="31"/>
      <c r="K625" s="141"/>
      <c r="L625" s="27" t="s">
        <v>163</v>
      </c>
      <c r="M625" t="s">
        <v>4798</v>
      </c>
      <c r="N625" s="27" t="s">
        <v>958</v>
      </c>
      <c r="O625" s="27" t="s">
        <v>4799</v>
      </c>
      <c r="P625" s="27"/>
      <c r="Q625" t="s">
        <v>32194</v>
      </c>
      <c r="R625" s="45"/>
      <c r="S625" s="29" t="s">
        <v>152</v>
      </c>
      <c r="T625" s="15" t="s">
        <v>153</v>
      </c>
      <c r="U625" s="21"/>
      <c r="V625" s="15">
        <v>4</v>
      </c>
      <c r="W625" s="15"/>
      <c r="X625" s="15"/>
      <c r="Y625" s="22"/>
      <c r="Z625" s="22"/>
      <c r="AA625" s="22"/>
      <c r="AB625" s="22"/>
      <c r="AC625" s="15"/>
      <c r="AD625" s="15"/>
      <c r="AE625" s="15"/>
      <c r="AF625" s="15"/>
      <c r="AG625" s="15"/>
      <c r="AH625" s="15"/>
      <c r="AI625" s="15"/>
      <c r="AJ625" s="15"/>
      <c r="AK625" s="15"/>
      <c r="AL625" s="15"/>
      <c r="AM625" s="15"/>
      <c r="AN625" s="15"/>
      <c r="AO625" s="15"/>
      <c r="AP625" s="76" t="s">
        <v>136</v>
      </c>
    </row>
    <row r="626" spans="1:42">
      <c r="A626" s="424">
        <f t="shared" si="9"/>
        <v>623</v>
      </c>
      <c r="B626" s="27" t="s">
        <v>4800</v>
      </c>
      <c r="C626" s="27"/>
      <c r="D626" s="27"/>
      <c r="E626" s="29" t="s">
        <v>202</v>
      </c>
      <c r="F626" t="s">
        <v>4801</v>
      </c>
      <c r="G626" s="29" t="s">
        <v>138</v>
      </c>
      <c r="H626" s="29"/>
      <c r="I626" s="44" t="s">
        <v>4802</v>
      </c>
      <c r="J626" s="31"/>
      <c r="K626" s="141"/>
      <c r="L626" s="27" t="s">
        <v>163</v>
      </c>
      <c r="M626" t="s">
        <v>4803</v>
      </c>
      <c r="N626" s="27" t="s">
        <v>958</v>
      </c>
      <c r="O626" s="27" t="s">
        <v>4804</v>
      </c>
      <c r="P626" s="27"/>
      <c r="Q626" t="s">
        <v>32194</v>
      </c>
      <c r="R626" s="45"/>
      <c r="S626" s="29" t="s">
        <v>152</v>
      </c>
      <c r="T626" s="15" t="s">
        <v>153</v>
      </c>
      <c r="U626" s="21"/>
      <c r="V626" s="15">
        <v>2</v>
      </c>
      <c r="W626" s="15"/>
      <c r="X626" s="15"/>
      <c r="Y626" s="22"/>
      <c r="Z626" s="22"/>
      <c r="AA626" s="22"/>
      <c r="AB626" s="22"/>
      <c r="AC626" s="15"/>
      <c r="AD626" s="15"/>
      <c r="AE626" s="15"/>
      <c r="AF626" s="15"/>
      <c r="AG626" s="15"/>
      <c r="AH626" s="15"/>
      <c r="AI626" s="15"/>
      <c r="AJ626" s="15"/>
      <c r="AK626" s="15"/>
      <c r="AL626" s="15"/>
      <c r="AM626" s="15"/>
      <c r="AN626" s="15"/>
      <c r="AO626" s="15"/>
      <c r="AP626" s="76" t="s">
        <v>136</v>
      </c>
    </row>
    <row r="627" spans="1:42">
      <c r="A627" s="424">
        <f t="shared" si="9"/>
        <v>624</v>
      </c>
      <c r="B627" s="27" t="s">
        <v>4805</v>
      </c>
      <c r="C627" s="27"/>
      <c r="D627" s="27"/>
      <c r="E627" s="29" t="s">
        <v>202</v>
      </c>
      <c r="F627" t="s">
        <v>4806</v>
      </c>
      <c r="G627" s="29" t="s">
        <v>138</v>
      </c>
      <c r="H627" s="29"/>
      <c r="I627" s="44" t="s">
        <v>4807</v>
      </c>
      <c r="J627" s="31" t="s">
        <v>4808</v>
      </c>
      <c r="K627" s="141" t="s">
        <v>4809</v>
      </c>
      <c r="L627" s="27" t="s">
        <v>163</v>
      </c>
      <c r="M627" t="s">
        <v>4810</v>
      </c>
      <c r="N627" s="27" t="s">
        <v>193</v>
      </c>
      <c r="O627" s="27" t="s">
        <v>4811</v>
      </c>
      <c r="P627" s="27"/>
      <c r="Q627" t="s">
        <v>32194</v>
      </c>
      <c r="R627" s="45"/>
      <c r="S627" s="29" t="s">
        <v>152</v>
      </c>
      <c r="T627" s="15" t="s">
        <v>153</v>
      </c>
      <c r="U627" s="21"/>
      <c r="V627" s="15">
        <v>4</v>
      </c>
      <c r="W627" s="15"/>
      <c r="X627" s="15"/>
      <c r="Y627" s="22"/>
      <c r="Z627" s="22"/>
      <c r="AA627" s="22"/>
      <c r="AB627" s="22"/>
      <c r="AC627" s="15"/>
      <c r="AD627" s="15"/>
      <c r="AE627" s="15"/>
      <c r="AF627" s="15"/>
      <c r="AG627" s="15"/>
      <c r="AH627" s="15"/>
      <c r="AI627" s="15"/>
      <c r="AJ627" s="15"/>
      <c r="AK627" s="15"/>
      <c r="AL627" s="15"/>
      <c r="AM627" s="15"/>
      <c r="AN627" s="15"/>
      <c r="AO627" s="15"/>
      <c r="AP627" s="76" t="s">
        <v>136</v>
      </c>
    </row>
    <row r="628" spans="1:42">
      <c r="A628" s="424">
        <f t="shared" si="9"/>
        <v>625</v>
      </c>
      <c r="B628" s="27" t="s">
        <v>4812</v>
      </c>
      <c r="C628" s="27"/>
      <c r="D628" s="27"/>
      <c r="E628" s="29" t="s">
        <v>203</v>
      </c>
      <c r="F628" t="s">
        <v>4813</v>
      </c>
      <c r="G628" s="29" t="s">
        <v>138</v>
      </c>
      <c r="H628" s="29"/>
      <c r="I628" s="44" t="s">
        <v>4814</v>
      </c>
      <c r="J628" s="31"/>
      <c r="K628" s="141"/>
      <c r="L628" s="27" t="s">
        <v>163</v>
      </c>
      <c r="M628" t="s">
        <v>4815</v>
      </c>
      <c r="N628" s="27" t="s">
        <v>193</v>
      </c>
      <c r="O628" s="27" t="s">
        <v>4816</v>
      </c>
      <c r="P628" s="27"/>
      <c r="Q628" t="s">
        <v>32194</v>
      </c>
      <c r="R628" s="45"/>
      <c r="S628" s="29" t="s">
        <v>152</v>
      </c>
      <c r="T628" s="15" t="s">
        <v>153</v>
      </c>
      <c r="U628" s="21"/>
      <c r="V628" s="15">
        <v>2</v>
      </c>
      <c r="W628" s="15"/>
      <c r="X628" s="15"/>
      <c r="Y628" s="22"/>
      <c r="Z628" s="22"/>
      <c r="AA628" s="22"/>
      <c r="AB628" s="22"/>
      <c r="AC628" s="15"/>
      <c r="AD628" s="15"/>
      <c r="AE628" s="15"/>
      <c r="AF628" s="15"/>
      <c r="AG628" s="15"/>
      <c r="AH628" s="15"/>
      <c r="AI628" s="15"/>
      <c r="AJ628" s="15"/>
      <c r="AK628" s="15"/>
      <c r="AL628" s="15"/>
      <c r="AM628" s="15"/>
      <c r="AN628" s="15"/>
      <c r="AO628" s="15"/>
      <c r="AP628" s="76" t="s">
        <v>136</v>
      </c>
    </row>
    <row r="629" spans="1:42">
      <c r="A629" s="424">
        <f t="shared" si="9"/>
        <v>626</v>
      </c>
      <c r="B629" s="27" t="s">
        <v>4817</v>
      </c>
      <c r="C629" s="27"/>
      <c r="D629" s="27"/>
      <c r="E629" s="29" t="s">
        <v>6</v>
      </c>
      <c r="F629" s="29"/>
      <c r="G629" s="29" t="s">
        <v>138</v>
      </c>
      <c r="H629" s="29"/>
      <c r="I629" s="44" t="s">
        <v>4818</v>
      </c>
      <c r="J629" s="31"/>
      <c r="K629" s="141"/>
      <c r="L629" s="28" t="s">
        <v>141</v>
      </c>
      <c r="M629" t="s">
        <v>4819</v>
      </c>
      <c r="N629" s="27" t="s">
        <v>193</v>
      </c>
      <c r="O629" s="27" t="s">
        <v>4820</v>
      </c>
      <c r="P629" s="27"/>
      <c r="Q629" t="s">
        <v>32194</v>
      </c>
      <c r="R629" s="45"/>
      <c r="S629" s="29" t="s">
        <v>152</v>
      </c>
      <c r="T629" s="15" t="s">
        <v>153</v>
      </c>
      <c r="U629" s="21"/>
      <c r="V629" s="15">
        <v>3</v>
      </c>
      <c r="W629" s="15"/>
      <c r="X629" s="15"/>
      <c r="Y629" s="22"/>
      <c r="Z629" s="22"/>
      <c r="AA629" s="22"/>
      <c r="AB629" s="22"/>
      <c r="AC629" s="15"/>
      <c r="AD629" s="15"/>
      <c r="AE629" s="15"/>
      <c r="AF629" s="15"/>
      <c r="AG629" s="15"/>
      <c r="AH629" s="15"/>
      <c r="AI629" s="15"/>
      <c r="AJ629" s="15"/>
      <c r="AK629" s="15"/>
      <c r="AL629" s="15"/>
      <c r="AM629" s="15"/>
      <c r="AN629" s="15"/>
      <c r="AO629" s="15"/>
      <c r="AP629" s="76" t="s">
        <v>136</v>
      </c>
    </row>
    <row r="630" spans="1:42">
      <c r="A630" s="424">
        <f t="shared" si="9"/>
        <v>627</v>
      </c>
      <c r="B630" s="27" t="s">
        <v>4821</v>
      </c>
      <c r="C630" s="27"/>
      <c r="D630" s="27"/>
      <c r="E630" s="29" t="s">
        <v>6</v>
      </c>
      <c r="F630" s="29"/>
      <c r="G630" s="29" t="s">
        <v>138</v>
      </c>
      <c r="H630" s="29"/>
      <c r="I630" s="44" t="s">
        <v>4822</v>
      </c>
      <c r="J630" s="31"/>
      <c r="K630" s="141"/>
      <c r="L630" s="28" t="s">
        <v>175</v>
      </c>
      <c r="M630" t="s">
        <v>4823</v>
      </c>
      <c r="N630" s="27" t="s">
        <v>193</v>
      </c>
      <c r="O630" s="27" t="s">
        <v>4824</v>
      </c>
      <c r="P630" s="27"/>
      <c r="Q630" t="s">
        <v>32194</v>
      </c>
      <c r="R630" s="45"/>
      <c r="S630" s="29" t="s">
        <v>152</v>
      </c>
      <c r="T630" s="15" t="s">
        <v>153</v>
      </c>
      <c r="U630" s="21"/>
      <c r="V630" s="15">
        <v>1</v>
      </c>
      <c r="W630" s="15"/>
      <c r="X630" s="15"/>
      <c r="Y630" s="22"/>
      <c r="Z630" s="22"/>
      <c r="AA630" s="22"/>
      <c r="AB630" s="22"/>
      <c r="AC630" s="15"/>
      <c r="AD630" s="15"/>
      <c r="AE630" s="15"/>
      <c r="AF630" s="15"/>
      <c r="AG630" s="15"/>
      <c r="AH630" s="15"/>
      <c r="AI630" s="15"/>
      <c r="AJ630" s="15"/>
      <c r="AK630" s="15"/>
      <c r="AL630" s="15"/>
      <c r="AM630" s="15"/>
      <c r="AN630" s="15"/>
      <c r="AO630" s="15"/>
      <c r="AP630" s="76" t="s">
        <v>136</v>
      </c>
    </row>
    <row r="631" spans="1:42">
      <c r="A631" s="424">
        <f t="shared" si="9"/>
        <v>628</v>
      </c>
      <c r="B631" s="27" t="s">
        <v>4825</v>
      </c>
      <c r="C631" s="27"/>
      <c r="D631" s="27"/>
      <c r="E631" s="29" t="s">
        <v>6</v>
      </c>
      <c r="F631" s="29"/>
      <c r="G631" s="29" t="s">
        <v>138</v>
      </c>
      <c r="H631" s="29"/>
      <c r="I631" s="44">
        <v>0</v>
      </c>
      <c r="J631" s="31"/>
      <c r="K631" s="141" t="s">
        <v>4826</v>
      </c>
      <c r="L631" s="28" t="s">
        <v>175</v>
      </c>
      <c r="M631" t="s">
        <v>4827</v>
      </c>
      <c r="N631" s="27" t="s">
        <v>958</v>
      </c>
      <c r="O631" s="27" t="s">
        <v>4828</v>
      </c>
      <c r="P631" s="27"/>
      <c r="Q631" t="s">
        <v>32194</v>
      </c>
      <c r="R631" s="45"/>
      <c r="S631" s="29" t="s">
        <v>152</v>
      </c>
      <c r="T631" s="15" t="s">
        <v>153</v>
      </c>
      <c r="U631" s="21"/>
      <c r="V631" s="15">
        <v>2</v>
      </c>
      <c r="W631" s="15"/>
      <c r="X631" s="15"/>
      <c r="Y631" s="22"/>
      <c r="Z631" s="22"/>
      <c r="AA631" s="22"/>
      <c r="AB631" s="22"/>
      <c r="AC631" s="15"/>
      <c r="AD631" s="15"/>
      <c r="AE631" s="15"/>
      <c r="AF631" s="15"/>
      <c r="AG631" s="15"/>
      <c r="AH631" s="15"/>
      <c r="AI631" s="15"/>
      <c r="AJ631" s="15"/>
      <c r="AK631" s="15"/>
      <c r="AL631" s="15"/>
      <c r="AM631" s="15"/>
      <c r="AN631" s="15"/>
      <c r="AO631" s="15"/>
      <c r="AP631" s="76" t="s">
        <v>136</v>
      </c>
    </row>
    <row r="632" spans="1:42">
      <c r="A632" s="424">
        <f t="shared" si="9"/>
        <v>629</v>
      </c>
      <c r="B632" s="27" t="s">
        <v>4829</v>
      </c>
      <c r="C632" s="27"/>
      <c r="D632" s="27"/>
      <c r="E632" s="29" t="s">
        <v>202</v>
      </c>
      <c r="F632" t="s">
        <v>4830</v>
      </c>
      <c r="G632" s="29" t="s">
        <v>138</v>
      </c>
      <c r="H632" s="29"/>
      <c r="I632" s="44">
        <v>0</v>
      </c>
      <c r="J632" s="31"/>
      <c r="K632" s="141"/>
      <c r="L632" s="27" t="s">
        <v>163</v>
      </c>
      <c r="M632" t="s">
        <v>4831</v>
      </c>
      <c r="N632" s="27" t="s">
        <v>958</v>
      </c>
      <c r="O632" s="27" t="s">
        <v>4832</v>
      </c>
      <c r="P632" s="27"/>
      <c r="Q632" t="s">
        <v>32194</v>
      </c>
      <c r="R632" s="45"/>
      <c r="S632" s="29" t="s">
        <v>152</v>
      </c>
      <c r="T632" s="15" t="s">
        <v>153</v>
      </c>
      <c r="U632" s="21"/>
      <c r="V632" s="15">
        <v>1</v>
      </c>
      <c r="W632" s="15"/>
      <c r="X632" s="15"/>
      <c r="Y632" s="22"/>
      <c r="Z632" s="22"/>
      <c r="AA632" s="22"/>
      <c r="AB632" s="22"/>
      <c r="AC632" s="15"/>
      <c r="AD632" s="15"/>
      <c r="AE632" s="15"/>
      <c r="AF632" s="15"/>
      <c r="AG632" s="15"/>
      <c r="AH632" s="15"/>
      <c r="AI632" s="15"/>
      <c r="AJ632" s="15"/>
      <c r="AK632" s="15"/>
      <c r="AL632" s="15"/>
      <c r="AM632" s="15"/>
      <c r="AN632" s="15"/>
      <c r="AO632" s="15"/>
      <c r="AP632" s="76" t="s">
        <v>136</v>
      </c>
    </row>
    <row r="633" spans="1:42" ht="28">
      <c r="A633" s="424">
        <f t="shared" si="9"/>
        <v>630</v>
      </c>
      <c r="B633" s="27" t="s">
        <v>4833</v>
      </c>
      <c r="C633" s="27"/>
      <c r="D633" s="27"/>
      <c r="E633" s="29" t="s">
        <v>205</v>
      </c>
      <c r="F633" s="29" t="s">
        <v>4834</v>
      </c>
      <c r="G633" s="29" t="s">
        <v>489</v>
      </c>
      <c r="H633" s="29" t="s">
        <v>4835</v>
      </c>
      <c r="I633" s="44" t="s">
        <v>4836</v>
      </c>
      <c r="J633" s="68" t="s">
        <v>4837</v>
      </c>
      <c r="K633" s="122" t="s">
        <v>4838</v>
      </c>
      <c r="L633" s="27" t="s">
        <v>163</v>
      </c>
      <c r="M633" t="s">
        <v>4839</v>
      </c>
      <c r="N633" s="77" t="s">
        <v>4840</v>
      </c>
      <c r="O633" s="67" t="s">
        <v>4841</v>
      </c>
      <c r="P633" s="27"/>
      <c r="Q633" t="s">
        <v>32194</v>
      </c>
      <c r="R633" s="45"/>
      <c r="S633" s="29" t="s">
        <v>152</v>
      </c>
      <c r="T633" s="15" t="s">
        <v>153</v>
      </c>
      <c r="U633" s="21"/>
      <c r="V633" s="15">
        <v>4</v>
      </c>
      <c r="W633" s="15"/>
      <c r="X633" s="15"/>
      <c r="Y633" s="22"/>
      <c r="Z633" s="22"/>
      <c r="AA633" s="22"/>
      <c r="AB633" s="22"/>
      <c r="AC633" s="15"/>
      <c r="AD633" s="15"/>
      <c r="AE633" s="15"/>
      <c r="AF633" s="15"/>
      <c r="AG633" s="15"/>
      <c r="AH633" s="15"/>
      <c r="AI633" s="15"/>
      <c r="AJ633" s="15"/>
      <c r="AK633" s="15"/>
      <c r="AL633" s="15"/>
      <c r="AM633" s="15"/>
      <c r="AN633" s="15"/>
      <c r="AO633" s="15"/>
      <c r="AP633" s="76" t="s">
        <v>136</v>
      </c>
    </row>
    <row r="634" spans="1:42">
      <c r="A634" s="424">
        <f t="shared" si="9"/>
        <v>631</v>
      </c>
      <c r="B634" s="27" t="s">
        <v>4842</v>
      </c>
      <c r="C634" s="27"/>
      <c r="D634" s="27"/>
      <c r="E634" s="29" t="s">
        <v>6</v>
      </c>
      <c r="F634" s="29"/>
      <c r="G634" s="29" t="s">
        <v>138</v>
      </c>
      <c r="H634" s="29"/>
      <c r="I634" s="44">
        <v>0</v>
      </c>
      <c r="J634" s="31"/>
      <c r="K634" s="141"/>
      <c r="L634" s="28" t="s">
        <v>141</v>
      </c>
      <c r="M634" t="s">
        <v>4843</v>
      </c>
      <c r="N634" s="27" t="s">
        <v>193</v>
      </c>
      <c r="O634" s="27" t="s">
        <v>4844</v>
      </c>
      <c r="P634" s="27"/>
      <c r="Q634" t="s">
        <v>32194</v>
      </c>
      <c r="R634" s="45"/>
      <c r="S634" s="29" t="s">
        <v>152</v>
      </c>
      <c r="T634" s="15" t="s">
        <v>153</v>
      </c>
      <c r="U634" s="21"/>
      <c r="V634" s="15">
        <v>2</v>
      </c>
      <c r="W634" s="15"/>
      <c r="X634" s="15"/>
      <c r="Y634" s="22"/>
      <c r="Z634" s="22"/>
      <c r="AA634" s="22"/>
      <c r="AB634" s="22"/>
      <c r="AC634" s="15"/>
      <c r="AD634" s="15"/>
      <c r="AE634" s="15"/>
      <c r="AF634" s="15"/>
      <c r="AG634" s="15"/>
      <c r="AH634" s="15"/>
      <c r="AI634" s="15"/>
      <c r="AJ634" s="15"/>
      <c r="AK634" s="15"/>
      <c r="AL634" s="15"/>
      <c r="AM634" s="15"/>
      <c r="AN634" s="15"/>
      <c r="AO634" s="15"/>
      <c r="AP634" s="76" t="s">
        <v>136</v>
      </c>
    </row>
    <row r="635" spans="1:42" ht="29" customHeight="1">
      <c r="A635" s="424">
        <f t="shared" si="9"/>
        <v>632</v>
      </c>
      <c r="B635" s="27" t="s">
        <v>4845</v>
      </c>
      <c r="C635" s="27"/>
      <c r="D635" s="27"/>
      <c r="E635" s="29" t="s">
        <v>205</v>
      </c>
      <c r="F635" s="29" t="s">
        <v>4181</v>
      </c>
      <c r="G635" s="29" t="s">
        <v>489</v>
      </c>
      <c r="H635" s="29" t="s">
        <v>4846</v>
      </c>
      <c r="I635" s="44" t="s">
        <v>4847</v>
      </c>
      <c r="J635" s="68" t="s">
        <v>4848</v>
      </c>
      <c r="K635" s="122" t="s">
        <v>4849</v>
      </c>
      <c r="L635" s="27" t="s">
        <v>163</v>
      </c>
      <c r="M635" t="s">
        <v>4850</v>
      </c>
      <c r="N635" s="27" t="s">
        <v>193</v>
      </c>
      <c r="O635" s="68" t="s">
        <v>4851</v>
      </c>
      <c r="P635" s="27"/>
      <c r="Q635" t="s">
        <v>32194</v>
      </c>
      <c r="R635" s="45"/>
      <c r="S635" s="29" t="s">
        <v>152</v>
      </c>
      <c r="T635" s="15" t="s">
        <v>153</v>
      </c>
      <c r="U635" s="21"/>
      <c r="V635" s="15">
        <v>2</v>
      </c>
      <c r="W635" s="15"/>
      <c r="X635" s="15"/>
      <c r="Y635" s="22"/>
      <c r="Z635" s="22"/>
      <c r="AA635" s="22"/>
      <c r="AB635" s="22"/>
      <c r="AC635" s="15"/>
      <c r="AD635" s="15"/>
      <c r="AE635" s="15"/>
      <c r="AF635" s="15"/>
      <c r="AG635" s="15"/>
      <c r="AH635" s="15"/>
      <c r="AI635" s="15"/>
      <c r="AJ635" s="15"/>
      <c r="AK635" s="15"/>
      <c r="AL635" s="15"/>
      <c r="AM635" s="15"/>
      <c r="AN635" s="15"/>
      <c r="AO635" s="15"/>
      <c r="AP635" s="76" t="s">
        <v>136</v>
      </c>
    </row>
    <row r="636" spans="1:42">
      <c r="A636" s="424">
        <f t="shared" si="9"/>
        <v>633</v>
      </c>
      <c r="B636" s="27" t="s">
        <v>4852</v>
      </c>
      <c r="C636" s="27"/>
      <c r="D636" s="27"/>
      <c r="E636" s="29" t="s">
        <v>211</v>
      </c>
      <c r="F636" t="s">
        <v>4853</v>
      </c>
      <c r="G636" s="29" t="s">
        <v>138</v>
      </c>
      <c r="H636" s="29"/>
      <c r="I636" s="44">
        <v>0</v>
      </c>
      <c r="J636" s="29"/>
      <c r="K636" s="122"/>
      <c r="L636" s="27" t="s">
        <v>163</v>
      </c>
      <c r="M636" t="s">
        <v>4854</v>
      </c>
      <c r="N636" s="27" t="s">
        <v>193</v>
      </c>
      <c r="O636" s="27" t="s">
        <v>4855</v>
      </c>
      <c r="P636" s="27"/>
      <c r="Q636" t="s">
        <v>32195</v>
      </c>
      <c r="R636" s="45"/>
      <c r="S636" s="29" t="s">
        <v>152</v>
      </c>
      <c r="T636" s="15" t="s">
        <v>153</v>
      </c>
      <c r="U636" s="21"/>
      <c r="V636" s="15">
        <v>0</v>
      </c>
      <c r="W636" s="15"/>
      <c r="X636" s="15"/>
      <c r="Y636" s="22"/>
      <c r="Z636" s="22"/>
      <c r="AA636" s="22"/>
      <c r="AB636" s="22"/>
      <c r="AC636" s="15"/>
      <c r="AD636" s="15"/>
      <c r="AE636" s="15"/>
      <c r="AF636" s="15"/>
      <c r="AG636" s="15"/>
      <c r="AH636" s="15"/>
      <c r="AI636" s="15"/>
      <c r="AJ636" s="15"/>
      <c r="AK636" s="15"/>
      <c r="AL636" s="15"/>
      <c r="AM636" s="15"/>
      <c r="AN636" s="15"/>
      <c r="AO636" s="15"/>
      <c r="AP636" s="76" t="s">
        <v>136</v>
      </c>
    </row>
    <row r="637" spans="1:42" ht="29" customHeight="1">
      <c r="A637" s="424">
        <f t="shared" si="9"/>
        <v>634</v>
      </c>
      <c r="B637" s="27" t="s">
        <v>4856</v>
      </c>
      <c r="C637" s="27"/>
      <c r="D637" s="27"/>
      <c r="E637" s="29" t="s">
        <v>6</v>
      </c>
      <c r="F637" s="29"/>
      <c r="G637" s="29" t="s">
        <v>138</v>
      </c>
      <c r="H637" s="29"/>
      <c r="I637" s="44">
        <v>0</v>
      </c>
      <c r="J637" s="31"/>
      <c r="K637" s="141"/>
      <c r="L637" s="28" t="s">
        <v>141</v>
      </c>
      <c r="M637" t="s">
        <v>4857</v>
      </c>
      <c r="N637" s="27" t="s">
        <v>193</v>
      </c>
      <c r="O637" s="27" t="s">
        <v>4858</v>
      </c>
      <c r="P637" s="27"/>
      <c r="Q637" t="s">
        <v>32194</v>
      </c>
      <c r="R637" s="45"/>
      <c r="S637" s="29" t="s">
        <v>152</v>
      </c>
      <c r="T637" s="15" t="s">
        <v>153</v>
      </c>
      <c r="U637" s="21"/>
      <c r="V637" s="15">
        <v>2</v>
      </c>
      <c r="W637" s="15"/>
      <c r="X637" s="15"/>
      <c r="Y637" s="22"/>
      <c r="Z637" s="22"/>
      <c r="AA637" s="22"/>
      <c r="AB637" s="22"/>
      <c r="AC637" s="15"/>
      <c r="AD637" s="15"/>
      <c r="AE637" s="15"/>
      <c r="AF637" s="15"/>
      <c r="AG637" s="15"/>
      <c r="AH637" s="15"/>
      <c r="AI637" s="15"/>
      <c r="AJ637" s="15"/>
      <c r="AK637" s="15"/>
      <c r="AL637" s="15"/>
      <c r="AM637" s="15"/>
      <c r="AN637" s="15"/>
      <c r="AO637" s="15"/>
      <c r="AP637" s="76" t="s">
        <v>136</v>
      </c>
    </row>
    <row r="638" spans="1:42">
      <c r="A638" s="424">
        <f t="shared" si="9"/>
        <v>635</v>
      </c>
      <c r="B638" s="27" t="s">
        <v>4859</v>
      </c>
      <c r="C638" s="27"/>
      <c r="D638" s="27"/>
      <c r="E638" s="29" t="s">
        <v>202</v>
      </c>
      <c r="F638" t="s">
        <v>32296</v>
      </c>
      <c r="G638" s="29" t="s">
        <v>138</v>
      </c>
      <c r="H638" s="29"/>
      <c r="I638" s="44" t="s">
        <v>4860</v>
      </c>
      <c r="J638" s="29"/>
      <c r="K638" s="122"/>
      <c r="L638" s="28" t="s">
        <v>191</v>
      </c>
      <c r="M638" t="s">
        <v>4861</v>
      </c>
      <c r="N638" s="27" t="s">
        <v>4862</v>
      </c>
      <c r="O638" s="27" t="s">
        <v>4863</v>
      </c>
      <c r="P638" s="27"/>
      <c r="Q638" t="s">
        <v>32195</v>
      </c>
      <c r="R638" s="45"/>
      <c r="S638" s="29" t="s">
        <v>152</v>
      </c>
      <c r="T638" s="15" t="s">
        <v>153</v>
      </c>
      <c r="U638" s="21"/>
      <c r="V638" s="15">
        <v>0</v>
      </c>
      <c r="W638" s="15"/>
      <c r="X638" s="15"/>
      <c r="Y638" s="22"/>
      <c r="Z638" s="22"/>
      <c r="AA638" s="22"/>
      <c r="AB638" s="22"/>
      <c r="AC638" s="15"/>
      <c r="AD638" s="15"/>
      <c r="AE638" s="15"/>
      <c r="AF638" s="15"/>
      <c r="AG638" s="15"/>
      <c r="AH638" s="15"/>
      <c r="AI638" s="15"/>
      <c r="AJ638" s="15"/>
      <c r="AK638" s="15"/>
      <c r="AL638" s="15"/>
      <c r="AM638" s="15"/>
      <c r="AN638" s="15"/>
      <c r="AO638" s="15"/>
      <c r="AP638" s="76" t="s">
        <v>136</v>
      </c>
    </row>
    <row r="639" spans="1:42">
      <c r="A639" s="424">
        <f t="shared" si="9"/>
        <v>636</v>
      </c>
      <c r="B639" s="27" t="s">
        <v>4864</v>
      </c>
      <c r="C639" s="27"/>
      <c r="D639" s="27"/>
      <c r="E639" s="29" t="s">
        <v>6</v>
      </c>
      <c r="F639" s="29"/>
      <c r="G639" s="29" t="s">
        <v>138</v>
      </c>
      <c r="H639" s="29"/>
      <c r="I639" s="44">
        <v>0</v>
      </c>
      <c r="J639" s="31"/>
      <c r="K639" s="141"/>
      <c r="L639" s="28" t="s">
        <v>141</v>
      </c>
      <c r="M639" t="s">
        <v>4865</v>
      </c>
      <c r="N639" s="27" t="s">
        <v>193</v>
      </c>
      <c r="O639" s="27" t="s">
        <v>4866</v>
      </c>
      <c r="P639" s="27"/>
      <c r="Q639" t="s">
        <v>32194</v>
      </c>
      <c r="R639" s="45"/>
      <c r="S639" s="29" t="s">
        <v>152</v>
      </c>
      <c r="T639" s="15" t="s">
        <v>153</v>
      </c>
      <c r="U639" s="21"/>
      <c r="V639" s="15">
        <v>1</v>
      </c>
      <c r="W639" s="15"/>
      <c r="X639" s="15"/>
      <c r="Y639" s="22"/>
      <c r="Z639" s="22"/>
      <c r="AA639" s="22"/>
      <c r="AB639" s="22"/>
      <c r="AC639" s="15"/>
      <c r="AD639" s="15"/>
      <c r="AE639" s="15"/>
      <c r="AF639" s="15"/>
      <c r="AG639" s="15"/>
      <c r="AH639" s="15"/>
      <c r="AI639" s="15"/>
      <c r="AJ639" s="15"/>
      <c r="AK639" s="15"/>
      <c r="AL639" s="15"/>
      <c r="AM639" s="15"/>
      <c r="AN639" s="15"/>
      <c r="AO639" s="15"/>
      <c r="AP639" s="76" t="s">
        <v>136</v>
      </c>
    </row>
    <row r="640" spans="1:42">
      <c r="A640" s="424">
        <f t="shared" si="9"/>
        <v>637</v>
      </c>
      <c r="B640" s="27" t="s">
        <v>4867</v>
      </c>
      <c r="C640" s="27"/>
      <c r="D640" s="27"/>
      <c r="E640" s="29" t="s">
        <v>211</v>
      </c>
      <c r="F640" s="29" t="s">
        <v>4868</v>
      </c>
      <c r="G640" s="29" t="s">
        <v>489</v>
      </c>
      <c r="H640" s="29"/>
      <c r="I640" s="44">
        <v>0</v>
      </c>
      <c r="J640" s="29"/>
      <c r="K640" s="122"/>
      <c r="L640" s="27" t="s">
        <v>163</v>
      </c>
      <c r="M640" t="s">
        <v>4869</v>
      </c>
      <c r="N640" s="93" t="s">
        <v>4870</v>
      </c>
      <c r="O640" s="67" t="s">
        <v>4871</v>
      </c>
      <c r="P640" s="27"/>
      <c r="Q640" t="s">
        <v>32194</v>
      </c>
      <c r="R640" s="45"/>
      <c r="S640" s="29" t="s">
        <v>152</v>
      </c>
      <c r="T640" s="15" t="s">
        <v>153</v>
      </c>
      <c r="U640" s="21"/>
      <c r="V640" s="15">
        <v>2</v>
      </c>
      <c r="W640" s="15"/>
      <c r="X640" s="15"/>
      <c r="Y640" s="22"/>
      <c r="Z640" s="22"/>
      <c r="AA640" s="22"/>
      <c r="AB640" s="22"/>
      <c r="AC640" s="15"/>
      <c r="AD640" s="15"/>
      <c r="AE640" s="15"/>
      <c r="AF640" s="15"/>
      <c r="AG640" s="15"/>
      <c r="AH640" s="15"/>
      <c r="AI640" s="15"/>
      <c r="AJ640" s="15"/>
      <c r="AK640" s="15"/>
      <c r="AL640" s="15"/>
      <c r="AM640" s="15"/>
      <c r="AN640" s="15"/>
      <c r="AO640" s="15"/>
      <c r="AP640" s="76" t="s">
        <v>136</v>
      </c>
    </row>
    <row r="641" spans="1:42" ht="28">
      <c r="A641" s="424">
        <f t="shared" si="9"/>
        <v>638</v>
      </c>
      <c r="B641" s="27" t="s">
        <v>4872</v>
      </c>
      <c r="C641" s="27"/>
      <c r="D641" s="27"/>
      <c r="E641" s="29" t="s">
        <v>6</v>
      </c>
      <c r="F641" s="39" t="s">
        <v>4873</v>
      </c>
      <c r="G641" s="29" t="s">
        <v>138</v>
      </c>
      <c r="H641" s="29"/>
      <c r="I641" s="44">
        <v>0</v>
      </c>
      <c r="J641" s="31"/>
      <c r="K641" s="141"/>
      <c r="L641" s="28" t="s">
        <v>141</v>
      </c>
      <c r="M641" t="s">
        <v>4874</v>
      </c>
      <c r="N641" s="27" t="s">
        <v>193</v>
      </c>
      <c r="O641" s="27" t="s">
        <v>4875</v>
      </c>
      <c r="P641" s="27"/>
      <c r="Q641" t="s">
        <v>32195</v>
      </c>
      <c r="R641" s="45"/>
      <c r="S641" s="29" t="s">
        <v>152</v>
      </c>
      <c r="T641" s="15" t="s">
        <v>153</v>
      </c>
      <c r="U641" s="21"/>
      <c r="V641" s="15">
        <v>0</v>
      </c>
      <c r="W641" s="15"/>
      <c r="X641" s="15"/>
      <c r="Y641" s="22"/>
      <c r="Z641" s="22"/>
      <c r="AA641" s="22"/>
      <c r="AB641" s="22"/>
      <c r="AC641" s="15"/>
      <c r="AD641" s="15"/>
      <c r="AE641" s="15"/>
      <c r="AF641" s="15"/>
      <c r="AG641" s="15"/>
      <c r="AH641" s="15"/>
      <c r="AI641" s="15"/>
      <c r="AJ641" s="15"/>
      <c r="AK641" s="15"/>
      <c r="AL641" s="15"/>
      <c r="AM641" s="15"/>
      <c r="AN641" s="15"/>
      <c r="AO641" s="15"/>
      <c r="AP641" s="76" t="s">
        <v>136</v>
      </c>
    </row>
    <row r="642" spans="1:42" ht="28">
      <c r="A642" s="424">
        <f t="shared" si="9"/>
        <v>639</v>
      </c>
      <c r="B642" s="27" t="s">
        <v>4876</v>
      </c>
      <c r="C642" s="27"/>
      <c r="D642" s="27"/>
      <c r="E642" s="29" t="s">
        <v>6</v>
      </c>
      <c r="F642" s="29"/>
      <c r="G642" s="29" t="s">
        <v>138</v>
      </c>
      <c r="H642" s="29"/>
      <c r="I642" s="44">
        <v>0</v>
      </c>
      <c r="J642" s="31"/>
      <c r="K642" s="141"/>
      <c r="L642" s="28" t="s">
        <v>175</v>
      </c>
      <c r="M642" t="s">
        <v>4877</v>
      </c>
      <c r="N642" s="27" t="s">
        <v>958</v>
      </c>
      <c r="O642" s="27" t="s">
        <v>4878</v>
      </c>
      <c r="P642" s="27"/>
      <c r="Q642" t="s">
        <v>32194</v>
      </c>
      <c r="R642" s="45"/>
      <c r="S642" s="29" t="s">
        <v>152</v>
      </c>
      <c r="T642" s="15" t="s">
        <v>153</v>
      </c>
      <c r="U642" s="21"/>
      <c r="V642" s="15">
        <v>2</v>
      </c>
      <c r="W642" s="15"/>
      <c r="X642" s="15"/>
      <c r="Y642" s="22"/>
      <c r="Z642" s="22"/>
      <c r="AA642" s="22"/>
      <c r="AB642" s="22"/>
      <c r="AC642" s="15"/>
      <c r="AD642" s="15"/>
      <c r="AE642" s="15"/>
      <c r="AF642" s="15"/>
      <c r="AG642" s="15"/>
      <c r="AH642" s="15"/>
      <c r="AI642" s="15"/>
      <c r="AJ642" s="15"/>
      <c r="AK642" s="15"/>
      <c r="AL642" s="15"/>
      <c r="AM642" s="15"/>
      <c r="AN642" s="15"/>
      <c r="AO642" s="15"/>
      <c r="AP642" s="76" t="s">
        <v>136</v>
      </c>
    </row>
    <row r="643" spans="1:42">
      <c r="A643" s="424">
        <f t="shared" si="9"/>
        <v>640</v>
      </c>
      <c r="B643" s="27" t="s">
        <v>4879</v>
      </c>
      <c r="C643" s="27"/>
      <c r="D643" s="27"/>
      <c r="E643" s="29" t="s">
        <v>202</v>
      </c>
      <c r="F643" t="s">
        <v>32234</v>
      </c>
      <c r="G643" s="29" t="s">
        <v>138</v>
      </c>
      <c r="H643" s="29"/>
      <c r="I643" s="44" t="s">
        <v>4880</v>
      </c>
      <c r="J643" s="29"/>
      <c r="K643" s="122"/>
      <c r="L643" s="28" t="s">
        <v>175</v>
      </c>
      <c r="M643" t="s">
        <v>4881</v>
      </c>
      <c r="N643" s="27" t="s">
        <v>4882</v>
      </c>
      <c r="O643" s="27" t="s">
        <v>4883</v>
      </c>
      <c r="P643" s="27"/>
      <c r="Q643" t="s">
        <v>32194</v>
      </c>
      <c r="R643" s="45"/>
      <c r="S643" s="29" t="s">
        <v>152</v>
      </c>
      <c r="T643" s="15" t="s">
        <v>153</v>
      </c>
      <c r="U643" s="21"/>
      <c r="V643" s="15">
        <v>5</v>
      </c>
      <c r="W643" s="15"/>
      <c r="X643" s="15"/>
      <c r="Y643" s="22"/>
      <c r="Z643" s="22"/>
      <c r="AA643" s="22"/>
      <c r="AB643" s="22"/>
      <c r="AC643" s="15"/>
      <c r="AD643" s="15"/>
      <c r="AE643" s="15"/>
      <c r="AF643" s="15"/>
      <c r="AG643" s="15"/>
      <c r="AH643" s="15"/>
      <c r="AI643" s="15"/>
      <c r="AJ643" s="15"/>
      <c r="AK643" s="15"/>
      <c r="AL643" s="15"/>
      <c r="AM643" s="15"/>
      <c r="AN643" s="15"/>
      <c r="AO643" s="15"/>
      <c r="AP643" s="76" t="s">
        <v>136</v>
      </c>
    </row>
    <row r="644" spans="1:42">
      <c r="A644" s="424">
        <f t="shared" si="9"/>
        <v>641</v>
      </c>
      <c r="B644" s="27" t="s">
        <v>4884</v>
      </c>
      <c r="C644" s="27"/>
      <c r="D644" s="27"/>
      <c r="E644" s="29" t="s">
        <v>6</v>
      </c>
      <c r="F644" s="29"/>
      <c r="G644" s="29" t="s">
        <v>138</v>
      </c>
      <c r="H644" s="29"/>
      <c r="I644" s="44" t="s">
        <v>4885</v>
      </c>
      <c r="J644" s="31"/>
      <c r="K644" s="141"/>
      <c r="L644" s="28" t="s">
        <v>175</v>
      </c>
      <c r="M644" t="s">
        <v>4886</v>
      </c>
      <c r="N644" s="27" t="s">
        <v>958</v>
      </c>
      <c r="O644" s="27" t="s">
        <v>4887</v>
      </c>
      <c r="P644" s="27"/>
      <c r="Q644" t="s">
        <v>32194</v>
      </c>
      <c r="R644" s="45"/>
      <c r="S644" s="29" t="s">
        <v>152</v>
      </c>
      <c r="T644" s="15" t="s">
        <v>153</v>
      </c>
      <c r="U644" s="21"/>
      <c r="V644" s="15">
        <v>2</v>
      </c>
      <c r="W644" s="15"/>
      <c r="X644" s="15"/>
      <c r="Y644" s="22"/>
      <c r="Z644" s="22"/>
      <c r="AA644" s="22"/>
      <c r="AB644" s="22"/>
      <c r="AC644" s="15"/>
      <c r="AD644" s="15"/>
      <c r="AE644" s="15"/>
      <c r="AF644" s="15"/>
      <c r="AG644" s="15"/>
      <c r="AH644" s="15"/>
      <c r="AI644" s="15"/>
      <c r="AJ644" s="15"/>
      <c r="AK644" s="15"/>
      <c r="AL644" s="15"/>
      <c r="AM644" s="15"/>
      <c r="AN644" s="15"/>
      <c r="AO644" s="15"/>
      <c r="AP644" s="76" t="s">
        <v>136</v>
      </c>
    </row>
    <row r="645" spans="1:42">
      <c r="A645" s="424">
        <f t="shared" ref="A645:A708" si="10">+A644+1</f>
        <v>642</v>
      </c>
      <c r="B645" s="27" t="s">
        <v>4888</v>
      </c>
      <c r="C645" s="27"/>
      <c r="D645" s="27"/>
      <c r="E645" s="29" t="s">
        <v>211</v>
      </c>
      <c r="F645" t="s">
        <v>32150</v>
      </c>
      <c r="G645" s="29" t="s">
        <v>138</v>
      </c>
      <c r="H645" s="29"/>
      <c r="I645" s="44">
        <v>0</v>
      </c>
      <c r="J645" s="29"/>
      <c r="K645" s="122"/>
      <c r="L645" s="27" t="s">
        <v>163</v>
      </c>
      <c r="M645" t="s">
        <v>4889</v>
      </c>
      <c r="N645" s="27" t="s">
        <v>958</v>
      </c>
      <c r="O645" s="27" t="s">
        <v>4890</v>
      </c>
      <c r="P645" s="27"/>
      <c r="Q645" t="s">
        <v>32195</v>
      </c>
      <c r="R645" s="45"/>
      <c r="S645" s="29" t="s">
        <v>152</v>
      </c>
      <c r="T645" s="15" t="s">
        <v>153</v>
      </c>
      <c r="U645" s="21"/>
      <c r="V645" s="15">
        <v>0</v>
      </c>
      <c r="W645" s="15"/>
      <c r="X645" s="15"/>
      <c r="Y645" s="22"/>
      <c r="Z645" s="22"/>
      <c r="AA645" s="22"/>
      <c r="AB645" s="22"/>
      <c r="AC645" s="15"/>
      <c r="AD645" s="15"/>
      <c r="AE645" s="15"/>
      <c r="AF645" s="15"/>
      <c r="AG645" s="15"/>
      <c r="AH645" s="15"/>
      <c r="AI645" s="15"/>
      <c r="AJ645" s="15"/>
      <c r="AK645" s="15"/>
      <c r="AL645" s="15"/>
      <c r="AM645" s="15"/>
      <c r="AN645" s="15"/>
      <c r="AO645" s="15"/>
      <c r="AP645" s="76" t="s">
        <v>136</v>
      </c>
    </row>
    <row r="646" spans="1:42">
      <c r="A646" s="424">
        <f t="shared" si="10"/>
        <v>643</v>
      </c>
      <c r="B646" s="27" t="s">
        <v>4891</v>
      </c>
      <c r="C646" s="27"/>
      <c r="D646" s="27"/>
      <c r="E646" s="29" t="s">
        <v>203</v>
      </c>
      <c r="F646" t="s">
        <v>32218</v>
      </c>
      <c r="G646" s="29" t="s">
        <v>138</v>
      </c>
      <c r="H646" s="29"/>
      <c r="I646" s="44" t="s">
        <v>4892</v>
      </c>
      <c r="J646" s="29"/>
      <c r="K646" s="122"/>
      <c r="L646" s="27" t="s">
        <v>163</v>
      </c>
      <c r="M646" t="s">
        <v>4893</v>
      </c>
      <c r="N646" s="27" t="s">
        <v>193</v>
      </c>
      <c r="O646" s="27" t="s">
        <v>4894</v>
      </c>
      <c r="P646" s="27"/>
      <c r="Q646" t="s">
        <v>32195</v>
      </c>
      <c r="R646" s="45"/>
      <c r="S646" s="29" t="s">
        <v>152</v>
      </c>
      <c r="T646" s="15" t="s">
        <v>153</v>
      </c>
      <c r="U646" s="21"/>
      <c r="V646" s="15">
        <v>0</v>
      </c>
      <c r="W646" s="15"/>
      <c r="X646" s="15"/>
      <c r="Y646" s="22"/>
      <c r="Z646" s="22"/>
      <c r="AA646" s="22"/>
      <c r="AB646" s="22"/>
      <c r="AC646" s="15"/>
      <c r="AD646" s="15"/>
      <c r="AE646" s="15"/>
      <c r="AF646" s="15"/>
      <c r="AG646" s="15"/>
      <c r="AH646" s="15"/>
      <c r="AI646" s="15"/>
      <c r="AJ646" s="15"/>
      <c r="AK646" s="15"/>
      <c r="AL646" s="15"/>
      <c r="AM646" s="15"/>
      <c r="AN646" s="15"/>
      <c r="AO646" s="15"/>
      <c r="AP646" s="76" t="s">
        <v>136</v>
      </c>
    </row>
    <row r="647" spans="1:42">
      <c r="A647" s="424">
        <f t="shared" si="10"/>
        <v>644</v>
      </c>
      <c r="B647" s="27" t="s">
        <v>4895</v>
      </c>
      <c r="C647" s="27"/>
      <c r="D647" s="27"/>
      <c r="E647" s="29" t="s">
        <v>211</v>
      </c>
      <c r="F647" t="s">
        <v>4896</v>
      </c>
      <c r="G647" s="29" t="s">
        <v>138</v>
      </c>
      <c r="H647" s="29"/>
      <c r="I647" s="44">
        <v>0</v>
      </c>
      <c r="J647" s="29"/>
      <c r="K647" s="122"/>
      <c r="L647" s="28" t="s">
        <v>191</v>
      </c>
      <c r="M647" t="s">
        <v>4897</v>
      </c>
      <c r="N647" s="27" t="s">
        <v>4898</v>
      </c>
      <c r="O647" s="27" t="s">
        <v>4899</v>
      </c>
      <c r="P647" s="27"/>
      <c r="Q647" t="s">
        <v>32194</v>
      </c>
      <c r="R647" s="45"/>
      <c r="S647" s="29" t="s">
        <v>152</v>
      </c>
      <c r="T647" s="15" t="s">
        <v>153</v>
      </c>
      <c r="U647" s="21"/>
      <c r="V647" s="15">
        <v>0</v>
      </c>
      <c r="W647" s="15"/>
      <c r="X647" s="15"/>
      <c r="Y647" s="22"/>
      <c r="Z647" s="22"/>
      <c r="AA647" s="22"/>
      <c r="AB647" s="22"/>
      <c r="AC647" s="15"/>
      <c r="AD647" s="15"/>
      <c r="AE647" s="15"/>
      <c r="AF647" s="15"/>
      <c r="AG647" s="15"/>
      <c r="AH647" s="15"/>
      <c r="AI647" s="15"/>
      <c r="AJ647" s="15"/>
      <c r="AK647" s="15"/>
      <c r="AL647" s="15"/>
      <c r="AM647" s="15"/>
      <c r="AN647" s="15"/>
      <c r="AO647" s="15"/>
      <c r="AP647" s="76" t="s">
        <v>136</v>
      </c>
    </row>
    <row r="648" spans="1:42">
      <c r="A648" s="424">
        <f t="shared" si="10"/>
        <v>645</v>
      </c>
      <c r="B648" s="27" t="s">
        <v>4900</v>
      </c>
      <c r="C648" s="27"/>
      <c r="D648" s="27"/>
      <c r="E648" s="29" t="s">
        <v>211</v>
      </c>
      <c r="F648" s="29" t="s">
        <v>1771</v>
      </c>
      <c r="G648" s="29" t="s">
        <v>489</v>
      </c>
      <c r="H648" s="29"/>
      <c r="I648" s="44">
        <v>0</v>
      </c>
      <c r="J648" s="29"/>
      <c r="K648" s="122"/>
      <c r="L648" s="27" t="s">
        <v>163</v>
      </c>
      <c r="M648" t="s">
        <v>4901</v>
      </c>
      <c r="N648" s="27" t="s">
        <v>193</v>
      </c>
      <c r="O648" s="27" t="s">
        <v>4902</v>
      </c>
      <c r="P648" s="27"/>
      <c r="Q648" t="s">
        <v>32195</v>
      </c>
      <c r="R648" s="45"/>
      <c r="S648" s="29" t="s">
        <v>152</v>
      </c>
      <c r="T648" s="15" t="s">
        <v>153</v>
      </c>
      <c r="U648" s="21"/>
      <c r="V648" s="15">
        <v>0</v>
      </c>
      <c r="W648" s="15"/>
      <c r="X648" s="15"/>
      <c r="Y648" s="22"/>
      <c r="Z648" s="22"/>
      <c r="AA648" s="22"/>
      <c r="AB648" s="22"/>
      <c r="AC648" s="15"/>
      <c r="AD648" s="15"/>
      <c r="AE648" s="15"/>
      <c r="AF648" s="15"/>
      <c r="AG648" s="15"/>
      <c r="AH648" s="15"/>
      <c r="AI648" s="15"/>
      <c r="AJ648" s="15"/>
      <c r="AK648" s="15"/>
      <c r="AL648" s="15"/>
      <c r="AM648" s="15"/>
      <c r="AN648" s="15"/>
      <c r="AO648" s="15"/>
      <c r="AP648" s="76" t="s">
        <v>136</v>
      </c>
    </row>
    <row r="649" spans="1:42" ht="28">
      <c r="A649" s="424">
        <f t="shared" si="10"/>
        <v>646</v>
      </c>
      <c r="B649" s="27" t="s">
        <v>4903</v>
      </c>
      <c r="C649" s="27"/>
      <c r="D649" s="27"/>
      <c r="E649" s="29" t="s">
        <v>205</v>
      </c>
      <c r="F649" s="29" t="s">
        <v>4904</v>
      </c>
      <c r="G649" s="29" t="s">
        <v>489</v>
      </c>
      <c r="H649" s="29"/>
      <c r="I649" s="44" t="s">
        <v>4905</v>
      </c>
      <c r="J649" s="68" t="s">
        <v>4906</v>
      </c>
      <c r="K649" s="122" t="s">
        <v>4907</v>
      </c>
      <c r="L649" s="27" t="s">
        <v>163</v>
      </c>
      <c r="M649" t="s">
        <v>4908</v>
      </c>
      <c r="N649" s="95" t="s">
        <v>4909</v>
      </c>
      <c r="O649" s="67" t="s">
        <v>4910</v>
      </c>
      <c r="P649" s="27"/>
      <c r="Q649" t="s">
        <v>32195</v>
      </c>
      <c r="R649" s="45"/>
      <c r="S649" s="29" t="s">
        <v>152</v>
      </c>
      <c r="T649" s="15" t="s">
        <v>153</v>
      </c>
      <c r="U649" s="21"/>
      <c r="V649" s="15">
        <v>1</v>
      </c>
      <c r="W649" s="15"/>
      <c r="X649" s="15"/>
      <c r="Y649" s="22"/>
      <c r="Z649" s="22"/>
      <c r="AA649" s="22"/>
      <c r="AB649" s="22"/>
      <c r="AC649" s="15"/>
      <c r="AD649" s="15"/>
      <c r="AE649" s="15"/>
      <c r="AF649" s="15"/>
      <c r="AG649" s="15"/>
      <c r="AH649" s="15"/>
      <c r="AI649" s="15"/>
      <c r="AJ649" s="15"/>
      <c r="AK649" s="15"/>
      <c r="AL649" s="15"/>
      <c r="AM649" s="15"/>
      <c r="AN649" s="15"/>
      <c r="AO649" s="15"/>
      <c r="AP649" s="76" t="s">
        <v>136</v>
      </c>
    </row>
    <row r="650" spans="1:42">
      <c r="A650" s="424">
        <f t="shared" si="10"/>
        <v>647</v>
      </c>
      <c r="B650" s="27" t="s">
        <v>4911</v>
      </c>
      <c r="C650" s="27"/>
      <c r="D650" s="27"/>
      <c r="E650" s="29" t="s">
        <v>211</v>
      </c>
      <c r="F650" s="83" t="s">
        <v>32068</v>
      </c>
      <c r="G650" s="29" t="s">
        <v>138</v>
      </c>
      <c r="H650" s="29"/>
      <c r="I650" s="44" t="s">
        <v>4912</v>
      </c>
      <c r="J650" s="29"/>
      <c r="K650" s="122"/>
      <c r="L650" s="28" t="s">
        <v>191</v>
      </c>
      <c r="M650" t="s">
        <v>4913</v>
      </c>
      <c r="N650" s="27" t="s">
        <v>4914</v>
      </c>
      <c r="O650" s="27" t="s">
        <v>4915</v>
      </c>
      <c r="P650" s="27"/>
      <c r="Q650" t="s">
        <v>32195</v>
      </c>
      <c r="R650" s="45"/>
      <c r="S650" s="29" t="s">
        <v>152</v>
      </c>
      <c r="T650" s="15" t="s">
        <v>153</v>
      </c>
      <c r="U650" s="21"/>
      <c r="V650" s="15">
        <v>0</v>
      </c>
      <c r="W650" s="15"/>
      <c r="X650" s="15"/>
      <c r="Y650" s="22"/>
      <c r="Z650" s="22"/>
      <c r="AA650" s="22"/>
      <c r="AB650" s="22"/>
      <c r="AC650" s="15"/>
      <c r="AD650" s="15"/>
      <c r="AE650" s="15"/>
      <c r="AF650" s="15"/>
      <c r="AG650" s="15"/>
      <c r="AH650" s="15"/>
      <c r="AI650" s="15"/>
      <c r="AJ650" s="15"/>
      <c r="AK650" s="15"/>
      <c r="AL650" s="15"/>
      <c r="AM650" s="15"/>
      <c r="AN650" s="15"/>
      <c r="AO650" s="15"/>
      <c r="AP650" s="76" t="s">
        <v>136</v>
      </c>
    </row>
    <row r="651" spans="1:42" ht="19" customHeight="1">
      <c r="A651" s="424">
        <f t="shared" si="10"/>
        <v>648</v>
      </c>
      <c r="B651" s="27" t="s">
        <v>4916</v>
      </c>
      <c r="C651" s="27"/>
      <c r="D651" s="27"/>
      <c r="E651" s="29" t="s">
        <v>204</v>
      </c>
      <c r="F651" s="29" t="s">
        <v>32324</v>
      </c>
      <c r="G651" s="29" t="s">
        <v>138</v>
      </c>
      <c r="H651" s="29"/>
      <c r="I651" s="44" t="s">
        <v>4917</v>
      </c>
      <c r="J651" s="29"/>
      <c r="K651" s="122"/>
      <c r="L651" s="28" t="s">
        <v>141</v>
      </c>
      <c r="M651" s="27" t="s">
        <v>4918</v>
      </c>
      <c r="N651" s="27" t="s">
        <v>4919</v>
      </c>
      <c r="O651" s="68" t="s">
        <v>4920</v>
      </c>
      <c r="P651" s="27"/>
      <c r="Q651" t="s">
        <v>32194</v>
      </c>
      <c r="R651" s="45"/>
      <c r="S651" s="29" t="s">
        <v>667</v>
      </c>
      <c r="T651" s="15" t="s">
        <v>1808</v>
      </c>
      <c r="U651" s="21"/>
      <c r="V651" s="15">
        <v>1</v>
      </c>
      <c r="W651" s="15"/>
      <c r="X651" s="15"/>
      <c r="Y651" s="22"/>
      <c r="Z651" s="22"/>
      <c r="AA651" s="22"/>
      <c r="AB651" s="22"/>
      <c r="AC651" s="15"/>
      <c r="AD651" s="15"/>
      <c r="AE651" s="15"/>
      <c r="AF651" s="15"/>
      <c r="AG651" s="15"/>
      <c r="AH651" s="15"/>
      <c r="AI651" s="15"/>
      <c r="AJ651" s="15"/>
      <c r="AK651" s="15"/>
      <c r="AL651" s="15"/>
      <c r="AM651" s="15"/>
      <c r="AN651" s="15"/>
      <c r="AO651" s="15"/>
      <c r="AP651" s="76" t="s">
        <v>136</v>
      </c>
    </row>
    <row r="652" spans="1:42" ht="14.5" customHeight="1">
      <c r="A652" s="424">
        <f t="shared" si="10"/>
        <v>649</v>
      </c>
      <c r="B652" s="83" t="s">
        <v>4921</v>
      </c>
      <c r="C652" s="15"/>
      <c r="D652" s="15"/>
      <c r="E652" s="29" t="s">
        <v>204</v>
      </c>
      <c r="F652" s="10" t="s">
        <v>32266</v>
      </c>
      <c r="G652" s="29" t="s">
        <v>138</v>
      </c>
      <c r="K652" s="125" t="s">
        <v>4922</v>
      </c>
      <c r="L652" s="83" t="s">
        <v>163</v>
      </c>
      <c r="M652" t="s">
        <v>4923</v>
      </c>
      <c r="N652" s="88" t="s">
        <v>4924</v>
      </c>
      <c r="O652" s="15"/>
      <c r="P652" s="15"/>
      <c r="Q652" t="s">
        <v>32194</v>
      </c>
      <c r="S652" s="29" t="s">
        <v>873</v>
      </c>
      <c r="AP652" s="76" t="s">
        <v>136</v>
      </c>
    </row>
    <row r="653" spans="1:42">
      <c r="A653" s="424">
        <f t="shared" si="10"/>
        <v>650</v>
      </c>
      <c r="B653" s="83" t="s">
        <v>4925</v>
      </c>
      <c r="C653" s="15"/>
      <c r="D653" s="15"/>
      <c r="E653" s="29" t="s">
        <v>205</v>
      </c>
      <c r="F653" s="29" t="s">
        <v>4181</v>
      </c>
      <c r="G653" s="29" t="s">
        <v>489</v>
      </c>
      <c r="H653" t="s">
        <v>4926</v>
      </c>
      <c r="J653" s="68" t="s">
        <v>4927</v>
      </c>
      <c r="K653" s="125" t="s">
        <v>4928</v>
      </c>
      <c r="L653" s="27" t="s">
        <v>147</v>
      </c>
      <c r="M653" t="s">
        <v>4929</v>
      </c>
      <c r="N653" s="88" t="s">
        <v>4930</v>
      </c>
      <c r="O653" s="68" t="s">
        <v>4931</v>
      </c>
      <c r="P653" s="15"/>
      <c r="Q653" t="s">
        <v>32194</v>
      </c>
      <c r="S653" s="29" t="s">
        <v>873</v>
      </c>
      <c r="AP653" s="76" t="s">
        <v>136</v>
      </c>
    </row>
    <row r="654" spans="1:42">
      <c r="A654" s="424">
        <f t="shared" si="10"/>
        <v>651</v>
      </c>
      <c r="B654" s="83" t="s">
        <v>4932</v>
      </c>
      <c r="C654" s="15"/>
      <c r="D654" s="15"/>
      <c r="E654" s="29" t="s">
        <v>205</v>
      </c>
      <c r="F654" s="29" t="s">
        <v>4181</v>
      </c>
      <c r="G654" s="29" t="s">
        <v>489</v>
      </c>
      <c r="H654" t="s">
        <v>4933</v>
      </c>
      <c r="J654" s="68" t="s">
        <v>4934</v>
      </c>
      <c r="K654" s="125" t="s">
        <v>4935</v>
      </c>
      <c r="L654" s="83" t="s">
        <v>163</v>
      </c>
      <c r="M654" t="s">
        <v>4936</v>
      </c>
      <c r="N654" s="88" t="s">
        <v>4937</v>
      </c>
      <c r="O654" s="68" t="s">
        <v>4938</v>
      </c>
      <c r="P654" s="15"/>
      <c r="Q654" t="s">
        <v>32194</v>
      </c>
      <c r="S654" s="29" t="s">
        <v>873</v>
      </c>
      <c r="AP654" s="76" t="s">
        <v>136</v>
      </c>
    </row>
    <row r="655" spans="1:42">
      <c r="A655" s="424">
        <f t="shared" si="10"/>
        <v>652</v>
      </c>
      <c r="B655" s="83" t="s">
        <v>4939</v>
      </c>
      <c r="C655" s="15"/>
      <c r="D655" s="15"/>
      <c r="E655" s="29" t="s">
        <v>205</v>
      </c>
      <c r="F655" s="90" t="s">
        <v>4940</v>
      </c>
      <c r="G655" s="29" t="s">
        <v>489</v>
      </c>
      <c r="H655" t="s">
        <v>4941</v>
      </c>
      <c r="J655" s="68" t="s">
        <v>4942</v>
      </c>
      <c r="K655" s="125" t="s">
        <v>4943</v>
      </c>
      <c r="L655" s="83" t="s">
        <v>163</v>
      </c>
      <c r="M655" t="s">
        <v>4944</v>
      </c>
      <c r="N655" s="88" t="s">
        <v>4945</v>
      </c>
      <c r="O655" s="68" t="s">
        <v>4946</v>
      </c>
      <c r="P655" s="15"/>
      <c r="Q655" t="s">
        <v>32194</v>
      </c>
      <c r="S655" s="29" t="s">
        <v>873</v>
      </c>
      <c r="AP655" s="76" t="s">
        <v>136</v>
      </c>
    </row>
    <row r="656" spans="1:42">
      <c r="A656" s="424">
        <f t="shared" si="10"/>
        <v>653</v>
      </c>
      <c r="B656" s="83" t="s">
        <v>4947</v>
      </c>
      <c r="C656" s="15"/>
      <c r="D656" s="15"/>
      <c r="E656" s="29" t="s">
        <v>203</v>
      </c>
      <c r="F656" t="s">
        <v>1481</v>
      </c>
      <c r="G656" s="29" t="s">
        <v>489</v>
      </c>
      <c r="J656" s="68" t="s">
        <v>4948</v>
      </c>
      <c r="K656" s="125" t="s">
        <v>4949</v>
      </c>
      <c r="L656" s="27" t="s">
        <v>147</v>
      </c>
      <c r="M656" t="s">
        <v>4950</v>
      </c>
      <c r="O656" s="68" t="s">
        <v>4951</v>
      </c>
      <c r="P656" s="15"/>
      <c r="Q656" t="s">
        <v>32194</v>
      </c>
      <c r="S656" s="29" t="s">
        <v>873</v>
      </c>
      <c r="AP656" s="76" t="s">
        <v>136</v>
      </c>
    </row>
    <row r="657" spans="1:42">
      <c r="A657" s="424">
        <f t="shared" si="10"/>
        <v>654</v>
      </c>
      <c r="B657" s="83" t="s">
        <v>375</v>
      </c>
      <c r="C657" s="15"/>
      <c r="D657" s="15"/>
      <c r="E657" s="29" t="s">
        <v>210</v>
      </c>
      <c r="F657" t="s">
        <v>4952</v>
      </c>
      <c r="G657" s="29" t="s">
        <v>129</v>
      </c>
      <c r="H657" t="s">
        <v>4953</v>
      </c>
      <c r="J657" s="68" t="s">
        <v>4954</v>
      </c>
      <c r="K657" s="125" t="s">
        <v>4955</v>
      </c>
      <c r="L657" s="83" t="s">
        <v>163</v>
      </c>
      <c r="M657" t="s">
        <v>4956</v>
      </c>
      <c r="O657" s="68" t="s">
        <v>4957</v>
      </c>
      <c r="P657" s="15"/>
      <c r="Q657" t="s">
        <v>32194</v>
      </c>
      <c r="S657" s="29" t="s">
        <v>873</v>
      </c>
      <c r="AP657" s="76" t="s">
        <v>136</v>
      </c>
    </row>
    <row r="658" spans="1:42">
      <c r="A658" s="424">
        <f t="shared" si="10"/>
        <v>655</v>
      </c>
      <c r="B658" s="83" t="s">
        <v>4958</v>
      </c>
      <c r="C658" s="15"/>
      <c r="D658" s="15"/>
      <c r="E658" s="29" t="s">
        <v>205</v>
      </c>
      <c r="F658" s="90" t="s">
        <v>4959</v>
      </c>
      <c r="G658" s="29" t="s">
        <v>489</v>
      </c>
      <c r="H658" t="s">
        <v>4960</v>
      </c>
      <c r="J658" s="68" t="s">
        <v>4961</v>
      </c>
      <c r="K658" s="125" t="s">
        <v>4962</v>
      </c>
      <c r="L658" s="83" t="s">
        <v>163</v>
      </c>
      <c r="M658" t="s">
        <v>4963</v>
      </c>
      <c r="O658" s="68" t="s">
        <v>4964</v>
      </c>
      <c r="P658" s="15"/>
      <c r="Q658" t="s">
        <v>32194</v>
      </c>
      <c r="S658" s="29" t="s">
        <v>873</v>
      </c>
      <c r="AP658" s="76" t="s">
        <v>136</v>
      </c>
    </row>
    <row r="659" spans="1:42">
      <c r="A659" s="424">
        <f t="shared" si="10"/>
        <v>656</v>
      </c>
      <c r="B659" s="83" t="s">
        <v>4965</v>
      </c>
      <c r="C659" s="15"/>
      <c r="D659" s="15"/>
      <c r="E659" s="29" t="s">
        <v>205</v>
      </c>
      <c r="F659" s="96" t="s">
        <v>4966</v>
      </c>
      <c r="G659" s="29" t="s">
        <v>489</v>
      </c>
      <c r="H659" t="s">
        <v>4967</v>
      </c>
      <c r="J659" s="68" t="s">
        <v>4968</v>
      </c>
      <c r="K659" s="125" t="s">
        <v>4969</v>
      </c>
      <c r="L659" s="83" t="s">
        <v>163</v>
      </c>
      <c r="M659" t="s">
        <v>4970</v>
      </c>
      <c r="N659" s="88" t="s">
        <v>4971</v>
      </c>
      <c r="O659" s="68" t="s">
        <v>4972</v>
      </c>
      <c r="P659" s="15"/>
      <c r="Q659" t="s">
        <v>32194</v>
      </c>
      <c r="S659" s="29" t="s">
        <v>873</v>
      </c>
      <c r="AP659" s="76" t="s">
        <v>136</v>
      </c>
    </row>
    <row r="660" spans="1:42" ht="15" thickBot="1">
      <c r="A660" s="424">
        <f t="shared" si="10"/>
        <v>657</v>
      </c>
      <c r="B660" s="83" t="s">
        <v>4973</v>
      </c>
      <c r="C660" s="15"/>
      <c r="D660" s="15"/>
      <c r="E660" s="29" t="s">
        <v>205</v>
      </c>
      <c r="F660" s="96" t="s">
        <v>4974</v>
      </c>
      <c r="G660" s="29" t="s">
        <v>489</v>
      </c>
      <c r="J660" s="68" t="s">
        <v>4975</v>
      </c>
      <c r="K660" s="125" t="s">
        <v>4976</v>
      </c>
      <c r="L660" s="83" t="s">
        <v>163</v>
      </c>
      <c r="M660" s="92" t="s">
        <v>4977</v>
      </c>
      <c r="N660" t="s">
        <v>4978</v>
      </c>
      <c r="O660" s="68" t="s">
        <v>4979</v>
      </c>
      <c r="P660" s="15"/>
      <c r="Q660" t="s">
        <v>32194</v>
      </c>
      <c r="S660" s="29" t="s">
        <v>931</v>
      </c>
      <c r="AP660" s="76" t="s">
        <v>136</v>
      </c>
    </row>
    <row r="661" spans="1:42">
      <c r="A661" s="424">
        <f t="shared" si="10"/>
        <v>658</v>
      </c>
      <c r="B661" s="83" t="s">
        <v>4980</v>
      </c>
      <c r="C661" s="15"/>
      <c r="D661" s="15"/>
      <c r="E661" s="29" t="s">
        <v>205</v>
      </c>
      <c r="F661" s="29" t="s">
        <v>4981</v>
      </c>
      <c r="G661" s="29" t="s">
        <v>489</v>
      </c>
      <c r="J661" s="68" t="s">
        <v>4982</v>
      </c>
      <c r="K661" s="125" t="s">
        <v>4983</v>
      </c>
      <c r="L661" s="83" t="s">
        <v>163</v>
      </c>
      <c r="M661" t="s">
        <v>4984</v>
      </c>
      <c r="N661" s="95" t="s">
        <v>4985</v>
      </c>
      <c r="O661" s="68" t="s">
        <v>4986</v>
      </c>
      <c r="P661" s="15"/>
      <c r="Q661" t="s">
        <v>32194</v>
      </c>
      <c r="S661" s="29" t="s">
        <v>152</v>
      </c>
      <c r="AP661" s="76" t="s">
        <v>136</v>
      </c>
    </row>
    <row r="662" spans="1:42" ht="15" thickBot="1">
      <c r="A662" s="424">
        <f t="shared" si="10"/>
        <v>659</v>
      </c>
      <c r="B662" s="83" t="s">
        <v>4987</v>
      </c>
      <c r="C662" s="15"/>
      <c r="D662" s="15"/>
      <c r="E662" s="29" t="s">
        <v>203</v>
      </c>
      <c r="F662" t="s">
        <v>4988</v>
      </c>
      <c r="G662" s="29" t="s">
        <v>489</v>
      </c>
      <c r="J662" s="68" t="s">
        <v>4989</v>
      </c>
      <c r="K662" s="125" t="s">
        <v>4990</v>
      </c>
      <c r="L662" s="27" t="s">
        <v>147</v>
      </c>
      <c r="M662" s="92" t="s">
        <v>4991</v>
      </c>
      <c r="N662" s="101" t="s">
        <v>4992</v>
      </c>
      <c r="O662" s="68" t="s">
        <v>4993</v>
      </c>
      <c r="P662" s="15"/>
      <c r="Q662" t="s">
        <v>32194</v>
      </c>
      <c r="S662" s="29" t="s">
        <v>152</v>
      </c>
      <c r="AP662" s="76" t="s">
        <v>136</v>
      </c>
    </row>
    <row r="663" spans="1:42" ht="15" thickBot="1">
      <c r="A663" s="424">
        <f t="shared" si="10"/>
        <v>660</v>
      </c>
      <c r="B663" s="83" t="s">
        <v>4994</v>
      </c>
      <c r="C663" s="15"/>
      <c r="D663" s="15"/>
      <c r="E663" s="29" t="s">
        <v>205</v>
      </c>
      <c r="F663" s="29" t="s">
        <v>4981</v>
      </c>
      <c r="G663" s="29" t="s">
        <v>489</v>
      </c>
      <c r="J663" s="68" t="s">
        <v>4995</v>
      </c>
      <c r="K663" s="125" t="s">
        <v>4996</v>
      </c>
      <c r="L663" s="83" t="s">
        <v>163</v>
      </c>
      <c r="M663" s="92" t="s">
        <v>4997</v>
      </c>
      <c r="N663" s="93" t="s">
        <v>4515</v>
      </c>
      <c r="O663" s="68" t="s">
        <v>4998</v>
      </c>
      <c r="P663" s="15"/>
      <c r="Q663" t="s">
        <v>32194</v>
      </c>
      <c r="S663" s="29" t="s">
        <v>931</v>
      </c>
      <c r="AP663" s="76" t="s">
        <v>136</v>
      </c>
    </row>
    <row r="664" spans="1:42">
      <c r="A664" s="424">
        <f t="shared" si="10"/>
        <v>661</v>
      </c>
      <c r="B664" s="83" t="s">
        <v>5000</v>
      </c>
      <c r="C664" s="15"/>
      <c r="D664" s="15"/>
      <c r="E664" s="29" t="s">
        <v>211</v>
      </c>
      <c r="F664" s="90" t="s">
        <v>5001</v>
      </c>
      <c r="G664" s="29" t="s">
        <v>489</v>
      </c>
      <c r="J664" s="68" t="s">
        <v>5002</v>
      </c>
      <c r="K664" s="125" t="s">
        <v>5003</v>
      </c>
      <c r="L664" s="28" t="s">
        <v>175</v>
      </c>
      <c r="M664" t="s">
        <v>5004</v>
      </c>
      <c r="N664" t="s">
        <v>5005</v>
      </c>
      <c r="O664" s="68" t="s">
        <v>5006</v>
      </c>
      <c r="P664" s="15"/>
      <c r="Q664" t="s">
        <v>32194</v>
      </c>
      <c r="S664" s="29" t="s">
        <v>431</v>
      </c>
      <c r="AP664" s="76" t="s">
        <v>136</v>
      </c>
    </row>
    <row r="665" spans="1:42" ht="29" customHeight="1">
      <c r="A665" s="424">
        <f t="shared" si="10"/>
        <v>662</v>
      </c>
      <c r="B665" s="83" t="s">
        <v>5007</v>
      </c>
      <c r="C665" s="15"/>
      <c r="D665" s="15"/>
      <c r="E665" s="29" t="s">
        <v>205</v>
      </c>
      <c r="F665" s="29" t="s">
        <v>5008</v>
      </c>
      <c r="G665" s="29" t="s">
        <v>489</v>
      </c>
      <c r="H665" t="s">
        <v>5009</v>
      </c>
      <c r="J665" s="68" t="s">
        <v>5010</v>
      </c>
      <c r="K665" s="125" t="s">
        <v>5011</v>
      </c>
      <c r="L665" s="27" t="s">
        <v>163</v>
      </c>
      <c r="M665" t="s">
        <v>5012</v>
      </c>
      <c r="N665" t="s">
        <v>5013</v>
      </c>
      <c r="O665" s="68" t="s">
        <v>5014</v>
      </c>
      <c r="P665" s="15"/>
      <c r="Q665" t="s">
        <v>32194</v>
      </c>
      <c r="S665" s="29" t="s">
        <v>431</v>
      </c>
      <c r="AP665" s="76" t="s">
        <v>136</v>
      </c>
    </row>
    <row r="666" spans="1:42">
      <c r="A666" s="424">
        <f t="shared" si="10"/>
        <v>663</v>
      </c>
      <c r="B666" s="83" t="s">
        <v>5015</v>
      </c>
      <c r="C666" s="15"/>
      <c r="D666" s="15"/>
      <c r="E666" s="29" t="s">
        <v>205</v>
      </c>
      <c r="F666" s="29" t="s">
        <v>4001</v>
      </c>
      <c r="G666" s="29" t="s">
        <v>129</v>
      </c>
      <c r="J666" s="68" t="s">
        <v>5016</v>
      </c>
      <c r="K666" s="125" t="s">
        <v>5017</v>
      </c>
      <c r="L666" s="27" t="s">
        <v>163</v>
      </c>
      <c r="M666" t="s">
        <v>5018</v>
      </c>
      <c r="N666" s="103" t="s">
        <v>5019</v>
      </c>
      <c r="O666" s="68" t="s">
        <v>5020</v>
      </c>
      <c r="P666" s="15"/>
      <c r="Q666" t="s">
        <v>32194</v>
      </c>
      <c r="S666" s="29" t="s">
        <v>152</v>
      </c>
      <c r="AP666" s="76" t="s">
        <v>136</v>
      </c>
    </row>
    <row r="667" spans="1:42">
      <c r="A667" s="424">
        <f t="shared" si="10"/>
        <v>664</v>
      </c>
      <c r="B667" s="83" t="s">
        <v>5021</v>
      </c>
      <c r="C667" s="15"/>
      <c r="D667" s="15"/>
      <c r="E667" s="29" t="s">
        <v>205</v>
      </c>
      <c r="F667" s="90" t="s">
        <v>4981</v>
      </c>
      <c r="G667" s="29" t="s">
        <v>489</v>
      </c>
      <c r="H667" t="s">
        <v>5022</v>
      </c>
      <c r="J667" s="68" t="s">
        <v>5023</v>
      </c>
      <c r="K667" s="125">
        <v>653247414</v>
      </c>
      <c r="L667" s="27" t="s">
        <v>163</v>
      </c>
      <c r="M667" t="s">
        <v>5024</v>
      </c>
      <c r="N667" s="104" t="s">
        <v>5025</v>
      </c>
      <c r="O667" s="68" t="s">
        <v>5026</v>
      </c>
      <c r="P667" s="15"/>
      <c r="Q667" t="s">
        <v>32195</v>
      </c>
      <c r="AP667" s="76" t="s">
        <v>136</v>
      </c>
    </row>
    <row r="668" spans="1:42">
      <c r="A668" s="424">
        <f t="shared" si="10"/>
        <v>665</v>
      </c>
      <c r="B668" s="83" t="s">
        <v>5027</v>
      </c>
      <c r="C668" s="15"/>
      <c r="D668" s="15"/>
      <c r="E668" s="29" t="s">
        <v>205</v>
      </c>
      <c r="F668" s="90" t="s">
        <v>4981</v>
      </c>
      <c r="G668" s="29" t="s">
        <v>489</v>
      </c>
      <c r="J668" s="68" t="s">
        <v>5028</v>
      </c>
      <c r="K668" s="125" t="s">
        <v>5029</v>
      </c>
      <c r="L668" s="27" t="s">
        <v>163</v>
      </c>
      <c r="M668" t="s">
        <v>5030</v>
      </c>
      <c r="N668" s="105" t="s">
        <v>5031</v>
      </c>
      <c r="O668" s="68" t="s">
        <v>5032</v>
      </c>
      <c r="P668" s="15"/>
      <c r="Q668" t="s">
        <v>32195</v>
      </c>
      <c r="S668" s="29" t="s">
        <v>431</v>
      </c>
      <c r="AP668" s="76" t="s">
        <v>136</v>
      </c>
    </row>
    <row r="669" spans="1:42">
      <c r="A669" s="424">
        <f t="shared" si="10"/>
        <v>666</v>
      </c>
      <c r="B669" s="83" t="s">
        <v>5033</v>
      </c>
      <c r="C669" s="15"/>
      <c r="D669" s="15"/>
      <c r="E669" s="29" t="s">
        <v>203</v>
      </c>
      <c r="F669" s="29" t="s">
        <v>5034</v>
      </c>
      <c r="G669" s="29" t="s">
        <v>129</v>
      </c>
      <c r="H669" t="s">
        <v>5035</v>
      </c>
      <c r="M669" t="s">
        <v>5036</v>
      </c>
      <c r="O669" s="15"/>
      <c r="P669" s="15"/>
      <c r="Q669" t="s">
        <v>32194</v>
      </c>
      <c r="AP669" s="76" t="s">
        <v>136</v>
      </c>
    </row>
    <row r="670" spans="1:42">
      <c r="A670" s="424">
        <f t="shared" si="10"/>
        <v>667</v>
      </c>
      <c r="B670" s="83" t="s">
        <v>5037</v>
      </c>
      <c r="C670" s="15"/>
      <c r="D670" s="15"/>
      <c r="E670" s="29" t="s">
        <v>205</v>
      </c>
      <c r="F670" t="s">
        <v>952</v>
      </c>
      <c r="G670" s="29" t="s">
        <v>129</v>
      </c>
      <c r="H670" t="s">
        <v>5038</v>
      </c>
      <c r="I670" s="68" t="s">
        <v>5039</v>
      </c>
      <c r="J670" s="68" t="s">
        <v>5040</v>
      </c>
      <c r="L670" s="27" t="s">
        <v>133</v>
      </c>
      <c r="M670" t="s">
        <v>5041</v>
      </c>
      <c r="O670" s="68" t="s">
        <v>5042</v>
      </c>
      <c r="P670" s="15"/>
      <c r="Q670" t="s">
        <v>32194</v>
      </c>
      <c r="S670" s="29" t="s">
        <v>5043</v>
      </c>
      <c r="AP670" s="76" t="s">
        <v>136</v>
      </c>
    </row>
    <row r="671" spans="1:42">
      <c r="A671" s="424">
        <f t="shared" si="10"/>
        <v>668</v>
      </c>
      <c r="B671" s="83" t="s">
        <v>44</v>
      </c>
      <c r="C671" s="15"/>
      <c r="D671" s="15"/>
      <c r="E671" s="29" t="s">
        <v>209</v>
      </c>
      <c r="F671" t="s">
        <v>5044</v>
      </c>
      <c r="G671" s="29" t="s">
        <v>129</v>
      </c>
      <c r="L671" t="s">
        <v>133</v>
      </c>
      <c r="M671" t="s">
        <v>5045</v>
      </c>
      <c r="O671" s="15"/>
      <c r="P671" s="15"/>
      <c r="Q671" t="s">
        <v>32195</v>
      </c>
      <c r="AP671" s="76" t="s">
        <v>136</v>
      </c>
    </row>
    <row r="672" spans="1:42">
      <c r="A672" s="424">
        <f t="shared" si="10"/>
        <v>669</v>
      </c>
      <c r="B672" s="83" t="s">
        <v>34831</v>
      </c>
      <c r="C672" s="15"/>
      <c r="D672" s="15"/>
      <c r="E672" s="29" t="s">
        <v>209</v>
      </c>
      <c r="G672" s="29" t="s">
        <v>129</v>
      </c>
      <c r="L672" t="s">
        <v>133</v>
      </c>
      <c r="O672" s="15"/>
      <c r="P672" s="15"/>
      <c r="Q672" t="s">
        <v>32195</v>
      </c>
      <c r="AP672" s="76" t="s">
        <v>136</v>
      </c>
    </row>
    <row r="673" spans="1:42" ht="43.5">
      <c r="A673" s="424">
        <f t="shared" si="10"/>
        <v>670</v>
      </c>
      <c r="B673" s="83" t="s">
        <v>379</v>
      </c>
      <c r="C673" s="15"/>
      <c r="D673" s="15"/>
      <c r="E673" s="29" t="s">
        <v>209</v>
      </c>
      <c r="F673" s="10" t="s">
        <v>5046</v>
      </c>
      <c r="G673" s="29" t="s">
        <v>129</v>
      </c>
      <c r="I673" s="107">
        <v>946427951</v>
      </c>
      <c r="J673" t="s">
        <v>5047</v>
      </c>
      <c r="L673" t="s">
        <v>133</v>
      </c>
      <c r="M673" t="s">
        <v>5048</v>
      </c>
      <c r="O673" s="68" t="s">
        <v>5049</v>
      </c>
      <c r="P673" s="15"/>
      <c r="Q673" t="s">
        <v>32194</v>
      </c>
      <c r="S673" s="29" t="s">
        <v>5043</v>
      </c>
      <c r="AP673" s="76" t="s">
        <v>136</v>
      </c>
    </row>
    <row r="674" spans="1:42">
      <c r="A674" s="424">
        <f t="shared" si="10"/>
        <v>671</v>
      </c>
      <c r="B674" s="83" t="s">
        <v>5050</v>
      </c>
      <c r="C674" s="15"/>
      <c r="D674" s="15"/>
      <c r="E674" s="29" t="s">
        <v>205</v>
      </c>
      <c r="F674" t="s">
        <v>952</v>
      </c>
      <c r="G674" s="29" t="s">
        <v>129</v>
      </c>
      <c r="I674" s="107" t="s">
        <v>5051</v>
      </c>
      <c r="J674" s="68" t="s">
        <v>5052</v>
      </c>
      <c r="M674" t="s">
        <v>5053</v>
      </c>
      <c r="O674" s="68" t="s">
        <v>5054</v>
      </c>
      <c r="P674" s="15"/>
      <c r="Q674" t="s">
        <v>32195</v>
      </c>
      <c r="S674" s="29" t="s">
        <v>5043</v>
      </c>
      <c r="AP674" s="76" t="s">
        <v>136</v>
      </c>
    </row>
    <row r="675" spans="1:42">
      <c r="A675" s="424">
        <f t="shared" si="10"/>
        <v>672</v>
      </c>
      <c r="B675" s="83" t="s">
        <v>5055</v>
      </c>
      <c r="C675" s="15"/>
      <c r="D675" s="15"/>
      <c r="E675" s="29" t="s">
        <v>6</v>
      </c>
      <c r="F675" t="s">
        <v>32116</v>
      </c>
      <c r="G675" s="29" t="s">
        <v>2067</v>
      </c>
      <c r="I675" s="107">
        <v>944050201</v>
      </c>
      <c r="J675" s="68" t="s">
        <v>5056</v>
      </c>
      <c r="M675" t="s">
        <v>5057</v>
      </c>
      <c r="O675" s="68" t="s">
        <v>5058</v>
      </c>
      <c r="P675" s="15"/>
      <c r="Q675" t="s">
        <v>32194</v>
      </c>
      <c r="S675" s="29" t="s">
        <v>5043</v>
      </c>
      <c r="AP675" s="76" t="s">
        <v>136</v>
      </c>
    </row>
    <row r="676" spans="1:42">
      <c r="A676" s="424">
        <f t="shared" si="10"/>
        <v>673</v>
      </c>
      <c r="B676" s="83" t="s">
        <v>5059</v>
      </c>
      <c r="C676" s="15"/>
      <c r="D676" s="15"/>
      <c r="E676" s="29" t="s">
        <v>205</v>
      </c>
      <c r="F676" t="s">
        <v>952</v>
      </c>
      <c r="G676" s="29" t="s">
        <v>129</v>
      </c>
      <c r="I676" s="107" t="s">
        <v>5060</v>
      </c>
      <c r="J676" s="68" t="s">
        <v>5061</v>
      </c>
      <c r="M676" t="s">
        <v>5062</v>
      </c>
      <c r="O676" s="68" t="s">
        <v>5063</v>
      </c>
      <c r="P676" s="15"/>
      <c r="Q676" t="s">
        <v>32194</v>
      </c>
      <c r="S676" s="29" t="s">
        <v>5043</v>
      </c>
      <c r="AP676" s="76" t="s">
        <v>136</v>
      </c>
    </row>
    <row r="677" spans="1:42">
      <c r="A677" s="424">
        <f t="shared" si="10"/>
        <v>674</v>
      </c>
      <c r="B677" s="83" t="s">
        <v>5064</v>
      </c>
      <c r="C677" s="15"/>
      <c r="D677" s="15"/>
      <c r="E677" s="29" t="s">
        <v>205</v>
      </c>
      <c r="F677" t="s">
        <v>952</v>
      </c>
      <c r="G677" s="29" t="s">
        <v>129</v>
      </c>
      <c r="I677" s="107" t="s">
        <v>5065</v>
      </c>
      <c r="J677" s="68" t="s">
        <v>5066</v>
      </c>
      <c r="M677" t="s">
        <v>5067</v>
      </c>
      <c r="O677" s="68" t="s">
        <v>5068</v>
      </c>
      <c r="P677" s="15"/>
      <c r="Q677" t="s">
        <v>32194</v>
      </c>
      <c r="S677" s="29" t="s">
        <v>5043</v>
      </c>
      <c r="AP677" s="76" t="s">
        <v>136</v>
      </c>
    </row>
    <row r="678" spans="1:42">
      <c r="A678" s="424">
        <f t="shared" si="10"/>
        <v>675</v>
      </c>
      <c r="B678" s="83" t="s">
        <v>5069</v>
      </c>
      <c r="C678" s="15"/>
      <c r="D678" s="15"/>
      <c r="E678" s="29" t="s">
        <v>205</v>
      </c>
      <c r="F678" t="s">
        <v>952</v>
      </c>
      <c r="G678" s="29" t="s">
        <v>129</v>
      </c>
      <c r="I678" s="108" t="s">
        <v>5070</v>
      </c>
      <c r="J678" t="s">
        <v>5071</v>
      </c>
      <c r="M678" t="s">
        <v>5072</v>
      </c>
      <c r="O678" s="68" t="s">
        <v>5073</v>
      </c>
      <c r="P678" s="15"/>
      <c r="Q678" t="s">
        <v>32194</v>
      </c>
      <c r="S678" s="29" t="s">
        <v>5043</v>
      </c>
      <c r="AP678" s="76" t="s">
        <v>136</v>
      </c>
    </row>
    <row r="679" spans="1:42">
      <c r="A679" s="424">
        <f t="shared" si="10"/>
        <v>676</v>
      </c>
      <c r="B679" s="83" t="s">
        <v>5074</v>
      </c>
      <c r="C679" s="15"/>
      <c r="D679" s="15"/>
      <c r="E679" s="29" t="s">
        <v>205</v>
      </c>
      <c r="F679" t="s">
        <v>952</v>
      </c>
      <c r="G679" s="29" t="s">
        <v>129</v>
      </c>
      <c r="I679" s="68" t="s">
        <v>5075</v>
      </c>
      <c r="J679" s="68" t="s">
        <v>5076</v>
      </c>
      <c r="M679" t="s">
        <v>5077</v>
      </c>
      <c r="O679" s="68" t="s">
        <v>5078</v>
      </c>
      <c r="P679" s="15"/>
      <c r="Q679" t="s">
        <v>32194</v>
      </c>
      <c r="S679" s="29" t="s">
        <v>5043</v>
      </c>
      <c r="AP679" s="76" t="s">
        <v>136</v>
      </c>
    </row>
    <row r="680" spans="1:42">
      <c r="A680" s="424">
        <f t="shared" si="10"/>
        <v>677</v>
      </c>
      <c r="B680" s="83" t="s">
        <v>5079</v>
      </c>
      <c r="C680" s="15"/>
      <c r="D680" s="15"/>
      <c r="E680" s="29" t="s">
        <v>204</v>
      </c>
      <c r="F680" s="130" t="s">
        <v>32205</v>
      </c>
      <c r="G680" s="29" t="s">
        <v>138</v>
      </c>
      <c r="J680" s="68" t="s">
        <v>5080</v>
      </c>
      <c r="K680" s="125" t="s">
        <v>5081</v>
      </c>
      <c r="L680" s="28" t="s">
        <v>141</v>
      </c>
      <c r="M680" t="s">
        <v>5082</v>
      </c>
      <c r="O680" s="68" t="s">
        <v>5083</v>
      </c>
      <c r="P680" s="15"/>
      <c r="Q680" t="s">
        <v>32194</v>
      </c>
      <c r="S680" s="29" t="s">
        <v>729</v>
      </c>
      <c r="AP680" s="76" t="s">
        <v>136</v>
      </c>
    </row>
    <row r="681" spans="1:42">
      <c r="A681" s="424">
        <f t="shared" si="10"/>
        <v>678</v>
      </c>
      <c r="B681" s="83" t="s">
        <v>5084</v>
      </c>
      <c r="C681" s="15"/>
      <c r="D681" s="15"/>
      <c r="E681" s="29" t="s">
        <v>211</v>
      </c>
      <c r="F681" s="90" t="s">
        <v>5085</v>
      </c>
      <c r="G681" s="29" t="s">
        <v>489</v>
      </c>
      <c r="K681" s="142" t="s">
        <v>5086</v>
      </c>
      <c r="L681" s="27" t="s">
        <v>363</v>
      </c>
      <c r="M681" t="s">
        <v>5087</v>
      </c>
      <c r="O681" s="15" t="s">
        <v>397</v>
      </c>
      <c r="P681" s="15"/>
      <c r="Q681" t="s">
        <v>32195</v>
      </c>
      <c r="S681" s="29" t="s">
        <v>729</v>
      </c>
      <c r="AP681" s="76" t="s">
        <v>136</v>
      </c>
    </row>
    <row r="682" spans="1:42">
      <c r="A682" s="424">
        <f t="shared" si="10"/>
        <v>679</v>
      </c>
      <c r="B682" s="83" t="s">
        <v>5088</v>
      </c>
      <c r="C682" s="15"/>
      <c r="D682" s="15"/>
      <c r="E682" s="29" t="s">
        <v>203</v>
      </c>
      <c r="F682" s="90" t="s">
        <v>4227</v>
      </c>
      <c r="G682" s="29" t="s">
        <v>489</v>
      </c>
      <c r="K682" s="125" t="s">
        <v>5089</v>
      </c>
      <c r="L682" s="27" t="s">
        <v>163</v>
      </c>
      <c r="M682" t="s">
        <v>5090</v>
      </c>
      <c r="O682" s="68" t="s">
        <v>5091</v>
      </c>
      <c r="P682" s="15"/>
      <c r="Q682" t="s">
        <v>32195</v>
      </c>
      <c r="S682" s="29" t="s">
        <v>729</v>
      </c>
      <c r="AP682" s="76" t="s">
        <v>136</v>
      </c>
    </row>
    <row r="683" spans="1:42">
      <c r="A683" s="424">
        <f t="shared" si="10"/>
        <v>680</v>
      </c>
      <c r="B683" s="83" t="s">
        <v>5092</v>
      </c>
      <c r="C683" s="15"/>
      <c r="D683" s="15"/>
      <c r="E683" s="29" t="s">
        <v>6</v>
      </c>
      <c r="F683" s="90"/>
      <c r="G683" s="29" t="s">
        <v>138</v>
      </c>
      <c r="K683" s="125" t="s">
        <v>5093</v>
      </c>
      <c r="L683" s="28" t="s">
        <v>141</v>
      </c>
      <c r="M683" t="s">
        <v>5094</v>
      </c>
      <c r="O683" s="68" t="s">
        <v>5095</v>
      </c>
      <c r="P683" s="15"/>
      <c r="Q683" t="s">
        <v>32194</v>
      </c>
      <c r="S683" s="29" t="s">
        <v>729</v>
      </c>
      <c r="AP683" s="76" t="s">
        <v>136</v>
      </c>
    </row>
    <row r="684" spans="1:42">
      <c r="A684" s="424">
        <f t="shared" si="10"/>
        <v>681</v>
      </c>
      <c r="B684" s="83" t="s">
        <v>5096</v>
      </c>
      <c r="C684" s="15"/>
      <c r="D684" s="15"/>
      <c r="E684" s="29" t="s">
        <v>204</v>
      </c>
      <c r="F684" s="90" t="s">
        <v>5097</v>
      </c>
      <c r="G684" s="29" t="s">
        <v>138</v>
      </c>
      <c r="H684" t="s">
        <v>5098</v>
      </c>
      <c r="I684">
        <v>683230607</v>
      </c>
      <c r="L684" t="s">
        <v>133</v>
      </c>
      <c r="M684" t="s">
        <v>5099</v>
      </c>
      <c r="O684" s="15"/>
      <c r="P684" s="15"/>
      <c r="Q684" t="s">
        <v>32194</v>
      </c>
      <c r="S684" s="29" t="s">
        <v>873</v>
      </c>
      <c r="AP684" s="76" t="s">
        <v>136</v>
      </c>
    </row>
    <row r="685" spans="1:42">
      <c r="A685" s="424">
        <f t="shared" si="10"/>
        <v>682</v>
      </c>
      <c r="B685" s="83" t="s">
        <v>5100</v>
      </c>
      <c r="C685" s="15"/>
      <c r="D685" s="15"/>
      <c r="E685" s="29" t="s">
        <v>205</v>
      </c>
      <c r="F685" s="90" t="s">
        <v>5101</v>
      </c>
      <c r="G685" s="29" t="s">
        <v>489</v>
      </c>
      <c r="K685" s="125" t="s">
        <v>5102</v>
      </c>
      <c r="L685" t="s">
        <v>163</v>
      </c>
      <c r="M685" t="s">
        <v>5103</v>
      </c>
      <c r="O685" s="68" t="s">
        <v>5104</v>
      </c>
      <c r="P685" s="15"/>
      <c r="Q685" t="s">
        <v>32194</v>
      </c>
      <c r="S685" s="29" t="s">
        <v>729</v>
      </c>
      <c r="AP685" s="76" t="s">
        <v>136</v>
      </c>
    </row>
    <row r="686" spans="1:42">
      <c r="A686" s="424">
        <f t="shared" si="10"/>
        <v>683</v>
      </c>
      <c r="B686" s="83" t="s">
        <v>5105</v>
      </c>
      <c r="C686" s="15"/>
      <c r="D686" s="15"/>
      <c r="E686" s="29" t="s">
        <v>6</v>
      </c>
      <c r="F686" s="90"/>
      <c r="G686" s="29" t="s">
        <v>138</v>
      </c>
      <c r="J686" s="68" t="s">
        <v>5106</v>
      </c>
      <c r="K686" s="125" t="s">
        <v>5107</v>
      </c>
      <c r="L686" s="28" t="s">
        <v>141</v>
      </c>
      <c r="M686" t="s">
        <v>5108</v>
      </c>
      <c r="N686" s="95" t="s">
        <v>5109</v>
      </c>
      <c r="O686" s="68" t="s">
        <v>5110</v>
      </c>
      <c r="P686" s="15"/>
      <c r="Q686" t="s">
        <v>32194</v>
      </c>
      <c r="S686" s="29" t="s">
        <v>729</v>
      </c>
      <c r="AP686" s="76" t="s">
        <v>136</v>
      </c>
    </row>
    <row r="687" spans="1:42">
      <c r="A687" s="424">
        <f t="shared" si="10"/>
        <v>684</v>
      </c>
      <c r="B687" s="83" t="s">
        <v>5111</v>
      </c>
      <c r="C687" s="15"/>
      <c r="D687" s="15"/>
      <c r="E687" s="29" t="s">
        <v>205</v>
      </c>
      <c r="F687" s="29" t="s">
        <v>4181</v>
      </c>
      <c r="G687" s="29" t="s">
        <v>489</v>
      </c>
      <c r="H687" t="s">
        <v>5112</v>
      </c>
      <c r="J687" s="68" t="s">
        <v>5113</v>
      </c>
      <c r="K687" s="125" t="s">
        <v>5114</v>
      </c>
      <c r="L687" t="s">
        <v>163</v>
      </c>
      <c r="M687" t="s">
        <v>5115</v>
      </c>
      <c r="O687" s="15"/>
      <c r="P687" s="15"/>
      <c r="Q687" t="s">
        <v>32194</v>
      </c>
      <c r="S687" s="29" t="s">
        <v>729</v>
      </c>
      <c r="AP687" s="76" t="s">
        <v>136</v>
      </c>
    </row>
    <row r="688" spans="1:42">
      <c r="A688" s="424">
        <f t="shared" si="10"/>
        <v>685</v>
      </c>
      <c r="B688" s="83" t="s">
        <v>5116</v>
      </c>
      <c r="C688" s="15"/>
      <c r="D688" s="15"/>
      <c r="E688" s="29" t="s">
        <v>203</v>
      </c>
      <c r="F688" s="29" t="s">
        <v>5117</v>
      </c>
      <c r="G688" s="29" t="s">
        <v>489</v>
      </c>
      <c r="H688" t="s">
        <v>5118</v>
      </c>
      <c r="J688" s="68" t="s">
        <v>5119</v>
      </c>
      <c r="K688" s="125" t="s">
        <v>5120</v>
      </c>
      <c r="L688" t="s">
        <v>163</v>
      </c>
      <c r="M688" t="s">
        <v>5121</v>
      </c>
      <c r="O688" s="68" t="s">
        <v>5122</v>
      </c>
      <c r="P688" s="15"/>
      <c r="Q688" t="s">
        <v>32195</v>
      </c>
      <c r="S688" s="29" t="s">
        <v>1680</v>
      </c>
      <c r="AP688" s="76" t="s">
        <v>136</v>
      </c>
    </row>
    <row r="689" spans="1:42" ht="29" customHeight="1">
      <c r="A689" s="424">
        <f t="shared" si="10"/>
        <v>686</v>
      </c>
      <c r="B689" s="83" t="s">
        <v>5123</v>
      </c>
      <c r="C689" s="15"/>
      <c r="D689" s="15"/>
      <c r="E689" s="29" t="s">
        <v>203</v>
      </c>
      <c r="F689" s="29" t="s">
        <v>4904</v>
      </c>
      <c r="G689" s="29" t="s">
        <v>489</v>
      </c>
      <c r="H689" t="s">
        <v>5124</v>
      </c>
      <c r="J689" s="68" t="s">
        <v>5125</v>
      </c>
      <c r="K689" s="125" t="s">
        <v>5126</v>
      </c>
      <c r="L689" t="s">
        <v>147</v>
      </c>
      <c r="M689" t="s">
        <v>5127</v>
      </c>
      <c r="O689" s="68" t="s">
        <v>5128</v>
      </c>
      <c r="P689" s="15"/>
      <c r="Q689" t="s">
        <v>32195</v>
      </c>
      <c r="S689" s="29" t="s">
        <v>1680</v>
      </c>
      <c r="AP689" s="76" t="s">
        <v>136</v>
      </c>
    </row>
    <row r="690" spans="1:42">
      <c r="A690" s="424">
        <f t="shared" si="10"/>
        <v>687</v>
      </c>
      <c r="B690" s="83" t="s">
        <v>5129</v>
      </c>
      <c r="C690" s="15"/>
      <c r="D690" s="15"/>
      <c r="E690" s="29" t="s">
        <v>205</v>
      </c>
      <c r="F690" s="90" t="s">
        <v>5130</v>
      </c>
      <c r="G690" s="29" t="s">
        <v>489</v>
      </c>
      <c r="J690" s="68" t="s">
        <v>5131</v>
      </c>
      <c r="K690" s="125" t="s">
        <v>5132</v>
      </c>
      <c r="L690" t="s">
        <v>163</v>
      </c>
      <c r="M690" s="113" t="s">
        <v>5133</v>
      </c>
      <c r="O690" s="68" t="s">
        <v>5134</v>
      </c>
      <c r="P690" s="15"/>
      <c r="Q690" t="s">
        <v>32194</v>
      </c>
      <c r="S690" s="29" t="s">
        <v>1680</v>
      </c>
      <c r="AP690" s="76" t="s">
        <v>136</v>
      </c>
    </row>
    <row r="691" spans="1:42">
      <c r="A691" s="424">
        <f t="shared" si="10"/>
        <v>688</v>
      </c>
      <c r="B691" s="83" t="s">
        <v>5135</v>
      </c>
      <c r="C691" s="15"/>
      <c r="D691" s="15"/>
      <c r="E691" s="29" t="s">
        <v>205</v>
      </c>
      <c r="F691" s="90" t="s">
        <v>5136</v>
      </c>
      <c r="G691" s="29" t="s">
        <v>489</v>
      </c>
      <c r="J691" s="114" t="s">
        <v>5137</v>
      </c>
      <c r="K691" s="125" t="s">
        <v>5138</v>
      </c>
      <c r="L691" t="s">
        <v>163</v>
      </c>
      <c r="M691" t="s">
        <v>5139</v>
      </c>
      <c r="O691" s="68" t="s">
        <v>5140</v>
      </c>
      <c r="P691" s="15"/>
      <c r="Q691" t="s">
        <v>32194</v>
      </c>
      <c r="S691" s="29" t="s">
        <v>1680</v>
      </c>
      <c r="AP691" s="76" t="s">
        <v>136</v>
      </c>
    </row>
    <row r="692" spans="1:42">
      <c r="A692" s="424">
        <f t="shared" si="10"/>
        <v>689</v>
      </c>
      <c r="B692" t="s">
        <v>5141</v>
      </c>
      <c r="C692" s="15"/>
      <c r="D692" s="15"/>
      <c r="E692" s="29" t="s">
        <v>203</v>
      </c>
      <c r="G692" s="29" t="s">
        <v>129</v>
      </c>
      <c r="J692" t="s">
        <v>5142</v>
      </c>
      <c r="K692" s="125" t="s">
        <v>5143</v>
      </c>
      <c r="M692" t="s">
        <v>5144</v>
      </c>
      <c r="O692" s="67" t="s">
        <v>5145</v>
      </c>
      <c r="P692" s="15"/>
      <c r="Q692" t="s">
        <v>32195</v>
      </c>
      <c r="S692" s="29" t="s">
        <v>5146</v>
      </c>
      <c r="AP692" s="76" t="s">
        <v>136</v>
      </c>
    </row>
    <row r="693" spans="1:42">
      <c r="A693" s="424">
        <f t="shared" si="10"/>
        <v>690</v>
      </c>
      <c r="B693" t="s">
        <v>5147</v>
      </c>
      <c r="C693" s="15"/>
      <c r="D693" s="15"/>
      <c r="E693" s="29" t="s">
        <v>205</v>
      </c>
      <c r="F693" t="s">
        <v>4001</v>
      </c>
      <c r="G693" s="29" t="s">
        <v>129</v>
      </c>
      <c r="J693" s="68" t="s">
        <v>5148</v>
      </c>
      <c r="K693" s="125" t="s">
        <v>5149</v>
      </c>
      <c r="M693" t="s">
        <v>5150</v>
      </c>
      <c r="O693" t="s">
        <v>5151</v>
      </c>
      <c r="P693" s="15"/>
      <c r="Q693" t="s">
        <v>32194</v>
      </c>
      <c r="S693" s="29" t="s">
        <v>5146</v>
      </c>
      <c r="AP693" s="76" t="s">
        <v>136</v>
      </c>
    </row>
    <row r="694" spans="1:42">
      <c r="A694" s="424">
        <f t="shared" si="10"/>
        <v>691</v>
      </c>
      <c r="B694" t="s">
        <v>5152</v>
      </c>
      <c r="C694" s="15"/>
      <c r="D694" s="15"/>
      <c r="E694" s="29" t="s">
        <v>205</v>
      </c>
      <c r="F694" t="s">
        <v>4001</v>
      </c>
      <c r="G694" s="29" t="s">
        <v>129</v>
      </c>
      <c r="J694" s="68" t="s">
        <v>5153</v>
      </c>
      <c r="K694" s="125" t="s">
        <v>5154</v>
      </c>
      <c r="M694" t="s">
        <v>5155</v>
      </c>
      <c r="O694" s="67" t="s">
        <v>5156</v>
      </c>
      <c r="P694" s="15"/>
      <c r="Q694" t="s">
        <v>32195</v>
      </c>
      <c r="S694" s="29" t="s">
        <v>5146</v>
      </c>
      <c r="AP694" s="76" t="s">
        <v>136</v>
      </c>
    </row>
    <row r="695" spans="1:42">
      <c r="A695" s="424">
        <f t="shared" si="10"/>
        <v>692</v>
      </c>
      <c r="B695" t="s">
        <v>5157</v>
      </c>
      <c r="C695" s="15"/>
      <c r="D695" s="15"/>
      <c r="E695" s="29" t="s">
        <v>205</v>
      </c>
      <c r="F695" t="s">
        <v>4001</v>
      </c>
      <c r="G695" s="29" t="s">
        <v>129</v>
      </c>
      <c r="J695" s="68" t="s">
        <v>5158</v>
      </c>
      <c r="K695" s="125" t="s">
        <v>5159</v>
      </c>
      <c r="M695" t="s">
        <v>5160</v>
      </c>
      <c r="O695" s="68" t="s">
        <v>5161</v>
      </c>
      <c r="P695" s="15"/>
      <c r="Q695" t="s">
        <v>32194</v>
      </c>
      <c r="S695" s="29" t="s">
        <v>5146</v>
      </c>
      <c r="AP695" s="76" t="s">
        <v>136</v>
      </c>
    </row>
    <row r="696" spans="1:42">
      <c r="A696" s="424">
        <f t="shared" si="10"/>
        <v>693</v>
      </c>
      <c r="B696" t="s">
        <v>5162</v>
      </c>
      <c r="C696" s="15"/>
      <c r="D696" s="15"/>
      <c r="E696" s="29" t="s">
        <v>203</v>
      </c>
      <c r="F696" t="s">
        <v>5163</v>
      </c>
      <c r="G696" s="29" t="s">
        <v>129</v>
      </c>
      <c r="K696" s="125" t="s">
        <v>5164</v>
      </c>
      <c r="M696" t="s">
        <v>5165</v>
      </c>
      <c r="O696" s="82" t="s">
        <v>5166</v>
      </c>
      <c r="P696" s="15"/>
      <c r="Q696" t="s">
        <v>32194</v>
      </c>
      <c r="S696" s="29" t="s">
        <v>5146</v>
      </c>
      <c r="AP696" s="76" t="s">
        <v>136</v>
      </c>
    </row>
    <row r="697" spans="1:42">
      <c r="A697" s="424">
        <f t="shared" si="10"/>
        <v>694</v>
      </c>
      <c r="B697" t="s">
        <v>5167</v>
      </c>
      <c r="C697" s="15"/>
      <c r="D697" s="15"/>
      <c r="E697" s="29" t="s">
        <v>205</v>
      </c>
      <c r="F697" t="s">
        <v>4001</v>
      </c>
      <c r="G697" s="29" t="s">
        <v>129</v>
      </c>
      <c r="J697" s="68" t="s">
        <v>5168</v>
      </c>
      <c r="K697" s="125" t="s">
        <v>5169</v>
      </c>
      <c r="M697" t="s">
        <v>5170</v>
      </c>
      <c r="O697" s="67" t="s">
        <v>5171</v>
      </c>
      <c r="P697" s="15"/>
      <c r="Q697" t="s">
        <v>32194</v>
      </c>
      <c r="S697" s="29" t="s">
        <v>5146</v>
      </c>
      <c r="AP697" s="76" t="s">
        <v>136</v>
      </c>
    </row>
    <row r="698" spans="1:42">
      <c r="A698" s="424">
        <f t="shared" si="10"/>
        <v>695</v>
      </c>
      <c r="B698" t="s">
        <v>5172</v>
      </c>
      <c r="C698" s="15"/>
      <c r="D698" s="15"/>
      <c r="E698" s="29" t="s">
        <v>205</v>
      </c>
      <c r="F698" t="s">
        <v>4001</v>
      </c>
      <c r="G698" s="29" t="s">
        <v>129</v>
      </c>
      <c r="J698" s="68" t="s">
        <v>5173</v>
      </c>
      <c r="K698" s="125" t="s">
        <v>5174</v>
      </c>
      <c r="O698" s="82" t="s">
        <v>5175</v>
      </c>
      <c r="P698" s="15"/>
      <c r="Q698" t="s">
        <v>32195</v>
      </c>
      <c r="S698" s="29" t="s">
        <v>5146</v>
      </c>
      <c r="AP698" s="76" t="s">
        <v>136</v>
      </c>
    </row>
    <row r="699" spans="1:42">
      <c r="A699" s="424">
        <f t="shared" si="10"/>
        <v>696</v>
      </c>
      <c r="B699" t="s">
        <v>5176</v>
      </c>
      <c r="C699" s="15"/>
      <c r="D699" s="15"/>
      <c r="E699" s="29" t="s">
        <v>205</v>
      </c>
      <c r="F699" t="s">
        <v>4001</v>
      </c>
      <c r="G699" s="29" t="s">
        <v>129</v>
      </c>
      <c r="J699" s="68" t="s">
        <v>5177</v>
      </c>
      <c r="K699" s="125">
        <v>942269017</v>
      </c>
      <c r="M699" t="s">
        <v>5178</v>
      </c>
      <c r="O699" s="67" t="s">
        <v>5179</v>
      </c>
      <c r="P699" s="15"/>
      <c r="Q699" t="s">
        <v>32195</v>
      </c>
      <c r="S699" s="29" t="s">
        <v>5146</v>
      </c>
      <c r="AP699" s="76" t="s">
        <v>136</v>
      </c>
    </row>
    <row r="700" spans="1:42">
      <c r="A700" s="424">
        <f t="shared" si="10"/>
        <v>697</v>
      </c>
      <c r="B700" t="s">
        <v>5180</v>
      </c>
      <c r="C700" s="15"/>
      <c r="D700" s="15"/>
      <c r="E700" s="29" t="s">
        <v>205</v>
      </c>
      <c r="F700" t="s">
        <v>5181</v>
      </c>
      <c r="G700" s="29" t="s">
        <v>129</v>
      </c>
      <c r="J700" s="68" t="s">
        <v>5182</v>
      </c>
      <c r="K700" s="125" t="s">
        <v>5183</v>
      </c>
      <c r="M700" t="s">
        <v>5184</v>
      </c>
      <c r="O700" t="s">
        <v>5185</v>
      </c>
      <c r="P700" s="15"/>
      <c r="Q700" t="s">
        <v>32194</v>
      </c>
      <c r="S700" s="29" t="s">
        <v>5146</v>
      </c>
      <c r="AP700" s="76" t="s">
        <v>136</v>
      </c>
    </row>
    <row r="701" spans="1:42">
      <c r="A701" s="424">
        <f t="shared" si="10"/>
        <v>698</v>
      </c>
      <c r="B701" s="82" t="s">
        <v>5186</v>
      </c>
      <c r="C701" s="15"/>
      <c r="D701" s="15"/>
      <c r="E701" s="29" t="s">
        <v>203</v>
      </c>
      <c r="F701" t="s">
        <v>5187</v>
      </c>
      <c r="G701" s="29" t="s">
        <v>129</v>
      </c>
      <c r="K701" s="125" t="s">
        <v>5188</v>
      </c>
      <c r="M701" t="s">
        <v>5189</v>
      </c>
      <c r="O701" t="s">
        <v>5190</v>
      </c>
      <c r="P701" s="15"/>
      <c r="Q701" t="s">
        <v>32194</v>
      </c>
      <c r="S701" s="29" t="s">
        <v>5146</v>
      </c>
      <c r="AP701" s="76" t="s">
        <v>136</v>
      </c>
    </row>
    <row r="702" spans="1:42">
      <c r="A702" s="424">
        <f t="shared" si="10"/>
        <v>699</v>
      </c>
      <c r="B702" s="83" t="s">
        <v>5191</v>
      </c>
      <c r="C702" s="15"/>
      <c r="D702" s="15"/>
      <c r="E702" s="29" t="s">
        <v>205</v>
      </c>
      <c r="F702" s="90" t="s">
        <v>4981</v>
      </c>
      <c r="G702" s="29" t="s">
        <v>489</v>
      </c>
      <c r="H702" t="s">
        <v>5192</v>
      </c>
      <c r="J702" s="68" t="s">
        <v>5193</v>
      </c>
      <c r="K702" s="125" t="s">
        <v>5194</v>
      </c>
      <c r="L702" t="s">
        <v>163</v>
      </c>
      <c r="M702" t="s">
        <v>363</v>
      </c>
      <c r="O702" s="68" t="s">
        <v>5195</v>
      </c>
      <c r="P702" s="15"/>
      <c r="Q702" t="s">
        <v>32195</v>
      </c>
      <c r="S702" s="29" t="s">
        <v>144</v>
      </c>
      <c r="AP702" s="76" t="s">
        <v>136</v>
      </c>
    </row>
    <row r="703" spans="1:42">
      <c r="A703" s="424">
        <f t="shared" si="10"/>
        <v>700</v>
      </c>
      <c r="B703" s="83" t="s">
        <v>5196</v>
      </c>
      <c r="C703" s="15"/>
      <c r="D703" s="15"/>
      <c r="E703" s="29" t="s">
        <v>205</v>
      </c>
      <c r="F703" t="s">
        <v>5197</v>
      </c>
      <c r="G703" s="29" t="s">
        <v>489</v>
      </c>
      <c r="J703" s="68" t="s">
        <v>5198</v>
      </c>
      <c r="K703" s="125" t="s">
        <v>5199</v>
      </c>
      <c r="L703" t="s">
        <v>133</v>
      </c>
      <c r="M703" t="s">
        <v>5200</v>
      </c>
      <c r="O703" s="68" t="s">
        <v>5201</v>
      </c>
      <c r="P703" s="15"/>
      <c r="Q703" t="s">
        <v>32195</v>
      </c>
      <c r="S703" s="29" t="s">
        <v>144</v>
      </c>
      <c r="AP703" s="76" t="s">
        <v>136</v>
      </c>
    </row>
    <row r="704" spans="1:42">
      <c r="A704" s="424">
        <f t="shared" si="10"/>
        <v>701</v>
      </c>
      <c r="B704" s="83" t="s">
        <v>5202</v>
      </c>
      <c r="C704" s="15"/>
      <c r="D704" s="15"/>
      <c r="E704" s="29" t="s">
        <v>205</v>
      </c>
      <c r="F704" s="90">
        <v>45950</v>
      </c>
      <c r="G704" s="29" t="s">
        <v>489</v>
      </c>
      <c r="J704" s="68" t="s">
        <v>5203</v>
      </c>
      <c r="K704" s="125" t="s">
        <v>5204</v>
      </c>
      <c r="L704" t="s">
        <v>163</v>
      </c>
      <c r="N704" s="116" t="s">
        <v>5205</v>
      </c>
      <c r="O704" s="68" t="s">
        <v>5206</v>
      </c>
      <c r="P704" s="15"/>
      <c r="Q704" t="s">
        <v>32195</v>
      </c>
      <c r="S704" s="29" t="s">
        <v>144</v>
      </c>
      <c r="AP704" s="76" t="s">
        <v>136</v>
      </c>
    </row>
    <row r="705" spans="1:42">
      <c r="A705" s="424">
        <f t="shared" si="10"/>
        <v>702</v>
      </c>
      <c r="B705" s="83" t="s">
        <v>137</v>
      </c>
      <c r="C705" s="15"/>
      <c r="D705" s="15"/>
      <c r="E705" s="29" t="s">
        <v>34875</v>
      </c>
      <c r="F705" t="s">
        <v>165</v>
      </c>
      <c r="G705" s="29" t="s">
        <v>138</v>
      </c>
      <c r="J705" s="68" t="s">
        <v>139</v>
      </c>
      <c r="K705" s="125" t="s">
        <v>140</v>
      </c>
      <c r="L705" s="28" t="s">
        <v>141</v>
      </c>
      <c r="N705" s="116" t="s">
        <v>142</v>
      </c>
      <c r="O705" s="68" t="s">
        <v>143</v>
      </c>
      <c r="P705" s="15"/>
      <c r="Q705" t="s">
        <v>32195</v>
      </c>
      <c r="S705" s="29" t="s">
        <v>144</v>
      </c>
      <c r="AP705" s="76" t="s">
        <v>136</v>
      </c>
    </row>
    <row r="706" spans="1:42" ht="29" customHeight="1">
      <c r="A706" s="424">
        <f t="shared" si="10"/>
        <v>703</v>
      </c>
      <c r="B706" s="83" t="s">
        <v>5207</v>
      </c>
      <c r="C706" s="15"/>
      <c r="D706" s="15"/>
      <c r="E706" s="29" t="s">
        <v>205</v>
      </c>
      <c r="F706" s="90">
        <v>45950</v>
      </c>
      <c r="G706" s="29" t="s">
        <v>489</v>
      </c>
      <c r="H706" t="s">
        <v>5208</v>
      </c>
      <c r="J706" s="68" t="s">
        <v>5209</v>
      </c>
      <c r="K706" s="125" t="s">
        <v>5210</v>
      </c>
      <c r="L706" t="s">
        <v>163</v>
      </c>
      <c r="N706" s="117" t="s">
        <v>5211</v>
      </c>
      <c r="O706" s="68" t="s">
        <v>5212</v>
      </c>
      <c r="P706" s="15"/>
      <c r="Q706" t="s">
        <v>32195</v>
      </c>
      <c r="S706" s="29" t="s">
        <v>3740</v>
      </c>
      <c r="AP706" s="76" t="s">
        <v>136</v>
      </c>
    </row>
    <row r="707" spans="1:42">
      <c r="A707" s="424">
        <f t="shared" si="10"/>
        <v>704</v>
      </c>
      <c r="B707" s="83" t="s">
        <v>5213</v>
      </c>
      <c r="C707" s="15"/>
      <c r="D707" s="15"/>
      <c r="E707" s="29" t="s">
        <v>205</v>
      </c>
      <c r="F707" s="90">
        <v>45950</v>
      </c>
      <c r="G707" s="29" t="s">
        <v>489</v>
      </c>
      <c r="H707" t="s">
        <v>5214</v>
      </c>
      <c r="J707" s="68" t="s">
        <v>5215</v>
      </c>
      <c r="K707" s="125" t="s">
        <v>5216</v>
      </c>
      <c r="L707" t="s">
        <v>147</v>
      </c>
      <c r="N707" s="116" t="s">
        <v>5217</v>
      </c>
      <c r="O707" s="68" t="s">
        <v>5218</v>
      </c>
      <c r="P707" s="15"/>
      <c r="Q707" t="s">
        <v>32195</v>
      </c>
      <c r="S707" s="29" t="s">
        <v>3740</v>
      </c>
      <c r="AP707" s="76" t="s">
        <v>136</v>
      </c>
    </row>
    <row r="708" spans="1:42">
      <c r="A708" s="424">
        <f t="shared" si="10"/>
        <v>705</v>
      </c>
      <c r="B708" t="s">
        <v>5219</v>
      </c>
      <c r="C708" s="15"/>
      <c r="D708" s="15"/>
      <c r="E708" s="29" t="s">
        <v>204</v>
      </c>
      <c r="F708" t="s">
        <v>5220</v>
      </c>
      <c r="G708" s="29" t="s">
        <v>129</v>
      </c>
      <c r="J708" s="68" t="s">
        <v>5221</v>
      </c>
      <c r="K708" s="125" t="s">
        <v>5222</v>
      </c>
      <c r="N708" s="95"/>
      <c r="O708" s="15"/>
      <c r="P708" s="15"/>
      <c r="Q708" t="s">
        <v>32195</v>
      </c>
      <c r="AP708" s="76" t="s">
        <v>136</v>
      </c>
    </row>
    <row r="709" spans="1:42">
      <c r="A709" s="424">
        <f t="shared" ref="A709:A772" si="11">+A708+1</f>
        <v>706</v>
      </c>
      <c r="B709" s="83" t="s">
        <v>5223</v>
      </c>
      <c r="C709" s="15"/>
      <c r="D709" s="15"/>
      <c r="E709" s="29" t="s">
        <v>205</v>
      </c>
      <c r="F709" s="90">
        <v>45950</v>
      </c>
      <c r="G709" s="29" t="s">
        <v>489</v>
      </c>
      <c r="H709" t="s">
        <v>130</v>
      </c>
      <c r="J709" s="68" t="s">
        <v>5224</v>
      </c>
      <c r="K709" s="125" t="s">
        <v>5225</v>
      </c>
      <c r="L709" t="s">
        <v>133</v>
      </c>
      <c r="N709" s="115" t="s">
        <v>5226</v>
      </c>
      <c r="O709" s="68" t="s">
        <v>5227</v>
      </c>
      <c r="P709" s="15"/>
      <c r="Q709" t="s">
        <v>32195</v>
      </c>
      <c r="S709" s="29" t="s">
        <v>3740</v>
      </c>
      <c r="AP709" s="76" t="s">
        <v>136</v>
      </c>
    </row>
    <row r="710" spans="1:42">
      <c r="A710" s="424">
        <f t="shared" si="11"/>
        <v>707</v>
      </c>
      <c r="B710" s="83" t="s">
        <v>5228</v>
      </c>
      <c r="C710" s="15"/>
      <c r="D710" s="15"/>
      <c r="E710" s="29" t="s">
        <v>205</v>
      </c>
      <c r="F710" s="90">
        <v>45950</v>
      </c>
      <c r="G710" s="29" t="s">
        <v>489</v>
      </c>
      <c r="J710" s="68" t="s">
        <v>5229</v>
      </c>
      <c r="K710" s="125" t="s">
        <v>5230</v>
      </c>
      <c r="L710" t="s">
        <v>163</v>
      </c>
      <c r="M710" t="s">
        <v>5231</v>
      </c>
      <c r="O710" s="68" t="s">
        <v>5232</v>
      </c>
      <c r="P710" s="15"/>
      <c r="Q710" t="s">
        <v>32194</v>
      </c>
      <c r="S710" s="29" t="s">
        <v>3740</v>
      </c>
      <c r="AP710" s="76" t="s">
        <v>136</v>
      </c>
    </row>
    <row r="711" spans="1:42">
      <c r="A711" s="424">
        <f t="shared" si="11"/>
        <v>708</v>
      </c>
      <c r="B711" s="83" t="s">
        <v>5233</v>
      </c>
      <c r="C711" s="15"/>
      <c r="D711" s="15"/>
      <c r="E711" s="29" t="s">
        <v>205</v>
      </c>
      <c r="F711" s="90">
        <v>45950</v>
      </c>
      <c r="G711" s="29" t="s">
        <v>489</v>
      </c>
      <c r="H711" t="s">
        <v>5234</v>
      </c>
      <c r="J711" s="68" t="s">
        <v>5235</v>
      </c>
      <c r="K711" s="125" t="s">
        <v>5236</v>
      </c>
      <c r="L711" t="s">
        <v>163</v>
      </c>
      <c r="M711" t="s">
        <v>5237</v>
      </c>
      <c r="O711" s="68" t="s">
        <v>5238</v>
      </c>
      <c r="P711" s="15"/>
      <c r="Q711" t="s">
        <v>32195</v>
      </c>
      <c r="S711" s="29" t="s">
        <v>3740</v>
      </c>
      <c r="AP711" s="76" t="s">
        <v>136</v>
      </c>
    </row>
    <row r="712" spans="1:42">
      <c r="A712" s="424">
        <f t="shared" si="11"/>
        <v>709</v>
      </c>
      <c r="B712" s="83" t="s">
        <v>5239</v>
      </c>
      <c r="C712" s="15"/>
      <c r="D712" s="15"/>
      <c r="E712" s="29" t="s">
        <v>211</v>
      </c>
      <c r="G712" s="29" t="s">
        <v>138</v>
      </c>
      <c r="J712" s="68" t="s">
        <v>5240</v>
      </c>
      <c r="K712" s="125" t="s">
        <v>5241</v>
      </c>
      <c r="L712" s="28" t="s">
        <v>163</v>
      </c>
      <c r="N712" s="88" t="s">
        <v>5242</v>
      </c>
      <c r="O712" s="68" t="s">
        <v>5243</v>
      </c>
      <c r="P712" s="15"/>
      <c r="Q712" t="s">
        <v>32195</v>
      </c>
      <c r="S712" s="29" t="s">
        <v>3740</v>
      </c>
      <c r="AP712" s="76" t="s">
        <v>136</v>
      </c>
    </row>
    <row r="713" spans="1:42">
      <c r="A713" s="424">
        <f t="shared" si="11"/>
        <v>710</v>
      </c>
      <c r="B713" s="83" t="s">
        <v>5245</v>
      </c>
      <c r="C713" s="15"/>
      <c r="D713" s="15"/>
      <c r="E713" s="29" t="s">
        <v>205</v>
      </c>
      <c r="F713" t="s">
        <v>5246</v>
      </c>
      <c r="G713" s="29" t="s">
        <v>489</v>
      </c>
      <c r="H713" t="s">
        <v>5247</v>
      </c>
      <c r="J713" s="68" t="s">
        <v>5248</v>
      </c>
      <c r="K713" s="125" t="s">
        <v>5249</v>
      </c>
      <c r="L713" t="s">
        <v>163</v>
      </c>
      <c r="M713" t="s">
        <v>5250</v>
      </c>
      <c r="N713" s="88" t="s">
        <v>5251</v>
      </c>
      <c r="O713" s="68" t="s">
        <v>5252</v>
      </c>
      <c r="P713" s="15"/>
      <c r="Q713" t="s">
        <v>32194</v>
      </c>
      <c r="S713" s="29" t="s">
        <v>700</v>
      </c>
      <c r="AP713" s="76" t="s">
        <v>136</v>
      </c>
    </row>
    <row r="714" spans="1:42">
      <c r="A714" s="424">
        <f t="shared" si="11"/>
        <v>711</v>
      </c>
      <c r="B714" t="s">
        <v>5253</v>
      </c>
      <c r="C714" s="15"/>
      <c r="D714" s="15"/>
      <c r="E714" s="29" t="s">
        <v>205</v>
      </c>
      <c r="F714" s="90">
        <v>45950</v>
      </c>
      <c r="G714" s="29" t="s">
        <v>489</v>
      </c>
      <c r="J714" s="68" t="s">
        <v>5254</v>
      </c>
      <c r="K714" s="125" t="s">
        <v>5255</v>
      </c>
      <c r="L714" t="s">
        <v>163</v>
      </c>
      <c r="M714" t="s">
        <v>5256</v>
      </c>
      <c r="N714" t="s">
        <v>5257</v>
      </c>
      <c r="O714" s="68" t="s">
        <v>5258</v>
      </c>
      <c r="P714" s="15"/>
      <c r="Q714" t="s">
        <v>32194</v>
      </c>
      <c r="S714" s="29" t="s">
        <v>700</v>
      </c>
      <c r="AP714" s="76" t="s">
        <v>762</v>
      </c>
    </row>
    <row r="715" spans="1:42">
      <c r="A715" s="424">
        <f t="shared" si="11"/>
        <v>712</v>
      </c>
      <c r="B715" s="83" t="s">
        <v>5259</v>
      </c>
      <c r="C715" s="15"/>
      <c r="D715" s="15"/>
      <c r="E715" s="29" t="s">
        <v>205</v>
      </c>
      <c r="F715" t="s">
        <v>5260</v>
      </c>
      <c r="G715" s="29" t="s">
        <v>489</v>
      </c>
      <c r="J715" s="68" t="s">
        <v>5261</v>
      </c>
      <c r="K715" s="125" t="s">
        <v>5262</v>
      </c>
      <c r="L715" t="s">
        <v>163</v>
      </c>
      <c r="M715" t="s">
        <v>5263</v>
      </c>
      <c r="O715" s="68" t="s">
        <v>5264</v>
      </c>
      <c r="P715" s="15"/>
      <c r="Q715" t="s">
        <v>32195</v>
      </c>
      <c r="S715" s="29" t="s">
        <v>700</v>
      </c>
      <c r="AP715" s="76" t="s">
        <v>136</v>
      </c>
    </row>
    <row r="716" spans="1:42">
      <c r="A716" s="424">
        <f t="shared" si="11"/>
        <v>713</v>
      </c>
      <c r="B716" s="83" t="s">
        <v>5265</v>
      </c>
      <c r="C716" s="15"/>
      <c r="D716" s="15"/>
      <c r="E716" s="29" t="s">
        <v>204</v>
      </c>
      <c r="F716" t="s">
        <v>5266</v>
      </c>
      <c r="G716" s="29" t="s">
        <v>161</v>
      </c>
      <c r="J716" s="118" t="s">
        <v>5267</v>
      </c>
      <c r="K716" s="125" t="s">
        <v>5268</v>
      </c>
      <c r="L716" t="s">
        <v>163</v>
      </c>
      <c r="M716" t="s">
        <v>5269</v>
      </c>
      <c r="O716" s="68" t="s">
        <v>5270</v>
      </c>
      <c r="P716" s="15"/>
      <c r="Q716" t="s">
        <v>32194</v>
      </c>
      <c r="S716" s="29" t="s">
        <v>700</v>
      </c>
      <c r="AP716" s="76" t="s">
        <v>136</v>
      </c>
    </row>
    <row r="717" spans="1:42">
      <c r="A717" s="424">
        <f t="shared" si="11"/>
        <v>714</v>
      </c>
      <c r="B717" s="83" t="s">
        <v>5271</v>
      </c>
      <c r="C717" s="15"/>
      <c r="D717" s="15"/>
      <c r="E717" s="29" t="s">
        <v>204</v>
      </c>
      <c r="F717" t="s">
        <v>5272</v>
      </c>
      <c r="G717" s="29" t="s">
        <v>161</v>
      </c>
      <c r="J717" s="68" t="s">
        <v>5273</v>
      </c>
      <c r="K717" s="125" t="s">
        <v>5274</v>
      </c>
      <c r="L717" t="s">
        <v>163</v>
      </c>
      <c r="M717" t="s">
        <v>5275</v>
      </c>
      <c r="O717" s="68" t="s">
        <v>5276</v>
      </c>
      <c r="P717" s="15"/>
      <c r="Q717" t="s">
        <v>32195</v>
      </c>
      <c r="S717" s="29" t="s">
        <v>700</v>
      </c>
      <c r="AP717" s="76" t="s">
        <v>136</v>
      </c>
    </row>
    <row r="718" spans="1:42">
      <c r="A718" s="424">
        <f t="shared" si="11"/>
        <v>715</v>
      </c>
      <c r="B718" t="s">
        <v>5277</v>
      </c>
      <c r="C718" s="15"/>
      <c r="D718" s="15"/>
      <c r="E718" s="29" t="s">
        <v>203</v>
      </c>
      <c r="F718" s="83" t="s">
        <v>5278</v>
      </c>
      <c r="G718" s="29" t="s">
        <v>138</v>
      </c>
      <c r="I718">
        <v>957421764</v>
      </c>
      <c r="J718" s="68" t="s">
        <v>5279</v>
      </c>
      <c r="K718" s="224" t="s">
        <v>5280</v>
      </c>
      <c r="L718" t="s">
        <v>133</v>
      </c>
      <c r="M718" t="s">
        <v>5281</v>
      </c>
      <c r="N718" t="s">
        <v>5282</v>
      </c>
      <c r="O718" s="68" t="s">
        <v>5283</v>
      </c>
      <c r="P718" s="15"/>
      <c r="Q718" t="s">
        <v>32195</v>
      </c>
      <c r="S718" t="s">
        <v>684</v>
      </c>
      <c r="Y718">
        <v>957161889</v>
      </c>
      <c r="Z718">
        <v>957325683</v>
      </c>
      <c r="AA718">
        <v>957211150</v>
      </c>
      <c r="AB718">
        <v>957584534</v>
      </c>
      <c r="AL718" t="s">
        <v>5284</v>
      </c>
      <c r="AM718" t="s">
        <v>5285</v>
      </c>
      <c r="AN718" t="s">
        <v>5286</v>
      </c>
      <c r="AO718" t="s">
        <v>5287</v>
      </c>
      <c r="AP718" t="s">
        <v>762</v>
      </c>
    </row>
    <row r="719" spans="1:42">
      <c r="A719" s="424">
        <f t="shared" si="11"/>
        <v>716</v>
      </c>
      <c r="B719" t="s">
        <v>5288</v>
      </c>
      <c r="C719" s="15"/>
      <c r="D719" s="15"/>
      <c r="E719" s="29" t="s">
        <v>203</v>
      </c>
      <c r="F719" t="s">
        <v>32069</v>
      </c>
      <c r="G719" s="29" t="s">
        <v>138</v>
      </c>
      <c r="H719" t="s">
        <v>5289</v>
      </c>
      <c r="I719">
        <v>914483556</v>
      </c>
      <c r="J719" s="68" t="s">
        <v>5290</v>
      </c>
      <c r="K719" s="225" t="s">
        <v>5291</v>
      </c>
      <c r="L719" t="s">
        <v>175</v>
      </c>
      <c r="M719" t="s">
        <v>5292</v>
      </c>
      <c r="N719" t="s">
        <v>5293</v>
      </c>
      <c r="O719" s="68" t="s">
        <v>5294</v>
      </c>
      <c r="P719" s="15"/>
      <c r="Q719" t="s">
        <v>32194</v>
      </c>
      <c r="S719" t="s">
        <v>152</v>
      </c>
      <c r="Y719">
        <v>914483800</v>
      </c>
      <c r="Z719">
        <v>910243826</v>
      </c>
      <c r="AA719">
        <v>914483540</v>
      </c>
      <c r="AB719">
        <v>686961921</v>
      </c>
      <c r="AL719" t="s">
        <v>5295</v>
      </c>
      <c r="AM719" t="s">
        <v>5296</v>
      </c>
      <c r="AN719" t="s">
        <v>5297</v>
      </c>
      <c r="AP719" t="s">
        <v>762</v>
      </c>
    </row>
    <row r="720" spans="1:42">
      <c r="A720" s="424">
        <f t="shared" si="11"/>
        <v>717</v>
      </c>
      <c r="B720" t="s">
        <v>5298</v>
      </c>
      <c r="C720" s="15"/>
      <c r="D720" s="15"/>
      <c r="E720" s="29" t="s">
        <v>205</v>
      </c>
      <c r="F720" t="s">
        <v>5299</v>
      </c>
      <c r="G720" s="29" t="s">
        <v>138</v>
      </c>
      <c r="H720" t="s">
        <v>5300</v>
      </c>
      <c r="I720">
        <v>913518694</v>
      </c>
      <c r="J720" t="s">
        <v>5301</v>
      </c>
      <c r="K720" s="226" t="s">
        <v>5302</v>
      </c>
      <c r="L720" t="s">
        <v>133</v>
      </c>
      <c r="M720" t="s">
        <v>5303</v>
      </c>
      <c r="N720" t="s">
        <v>5304</v>
      </c>
      <c r="O720" s="68" t="s">
        <v>5305</v>
      </c>
      <c r="P720" s="15"/>
      <c r="Q720" t="s">
        <v>32194</v>
      </c>
      <c r="S720" t="s">
        <v>152</v>
      </c>
      <c r="Y720">
        <v>913525660</v>
      </c>
      <c r="AC720" t="s">
        <v>5306</v>
      </c>
      <c r="AG720" t="s">
        <v>93</v>
      </c>
      <c r="AH720" t="s">
        <v>418</v>
      </c>
      <c r="AI720" t="s">
        <v>419</v>
      </c>
      <c r="AJ720" t="s">
        <v>420</v>
      </c>
      <c r="AK720" t="s">
        <v>421</v>
      </c>
      <c r="AP720" t="s">
        <v>762</v>
      </c>
    </row>
    <row r="721" spans="1:42">
      <c r="A721" s="424">
        <f t="shared" si="11"/>
        <v>718</v>
      </c>
      <c r="B721" t="s">
        <v>5307</v>
      </c>
      <c r="E721" s="29" t="s">
        <v>211</v>
      </c>
      <c r="F721" t="s">
        <v>5308</v>
      </c>
      <c r="G721" t="s">
        <v>138</v>
      </c>
      <c r="H721" t="s">
        <v>5309</v>
      </c>
      <c r="I721">
        <v>954933200</v>
      </c>
      <c r="J721" t="s">
        <v>5310</v>
      </c>
      <c r="K721">
        <v>913821620</v>
      </c>
      <c r="L721" t="s">
        <v>147</v>
      </c>
      <c r="M721" t="s">
        <v>5311</v>
      </c>
      <c r="N721" t="s">
        <v>5312</v>
      </c>
      <c r="O721" t="s">
        <v>5313</v>
      </c>
      <c r="Q721" t="s">
        <v>32195</v>
      </c>
      <c r="S721" t="s">
        <v>700</v>
      </c>
      <c r="Y721">
        <v>954922892</v>
      </c>
      <c r="Z721">
        <v>958179018</v>
      </c>
      <c r="AA721">
        <v>955434555</v>
      </c>
      <c r="AB721">
        <v>954999130</v>
      </c>
      <c r="AG721" t="s">
        <v>93</v>
      </c>
      <c r="AH721" t="s">
        <v>418</v>
      </c>
      <c r="AI721" t="s">
        <v>419</v>
      </c>
      <c r="AJ721" t="s">
        <v>420</v>
      </c>
      <c r="AK721" t="s">
        <v>421</v>
      </c>
      <c r="AL721" t="s">
        <v>5314</v>
      </c>
      <c r="AM721" t="s">
        <v>5315</v>
      </c>
      <c r="AP721" t="s">
        <v>762</v>
      </c>
    </row>
    <row r="722" spans="1:42">
      <c r="A722" s="424">
        <f t="shared" si="11"/>
        <v>719</v>
      </c>
      <c r="B722" t="s">
        <v>5316</v>
      </c>
      <c r="C722" s="15"/>
      <c r="D722" s="15"/>
      <c r="E722" s="29" t="s">
        <v>211</v>
      </c>
      <c r="F722" t="s">
        <v>5317</v>
      </c>
      <c r="G722" s="29" t="s">
        <v>138</v>
      </c>
      <c r="H722" t="s">
        <v>5318</v>
      </c>
      <c r="I722">
        <v>963932665</v>
      </c>
      <c r="J722" t="s">
        <v>5319</v>
      </c>
      <c r="L722" t="s">
        <v>141</v>
      </c>
      <c r="M722" t="s">
        <v>5320</v>
      </c>
      <c r="N722" t="s">
        <v>5321</v>
      </c>
      <c r="O722" s="15"/>
      <c r="P722" s="15"/>
      <c r="Q722" t="s">
        <v>32195</v>
      </c>
      <c r="S722" t="s">
        <v>1382</v>
      </c>
      <c r="Y722">
        <v>963896491</v>
      </c>
      <c r="Z722">
        <v>963932663</v>
      </c>
      <c r="AA722">
        <v>691035416</v>
      </c>
      <c r="AB722">
        <v>677712303</v>
      </c>
      <c r="AC722" t="s">
        <v>5322</v>
      </c>
      <c r="AG722" t="s">
        <v>93</v>
      </c>
      <c r="AH722" t="s">
        <v>418</v>
      </c>
      <c r="AI722" t="s">
        <v>419</v>
      </c>
      <c r="AJ722" t="s">
        <v>420</v>
      </c>
      <c r="AK722" t="s">
        <v>421</v>
      </c>
      <c r="AP722" t="s">
        <v>762</v>
      </c>
    </row>
    <row r="723" spans="1:42">
      <c r="A723" s="424">
        <f t="shared" si="11"/>
        <v>720</v>
      </c>
      <c r="B723" t="s">
        <v>5323</v>
      </c>
      <c r="C723" s="15"/>
      <c r="D723" s="15"/>
      <c r="E723" s="29" t="s">
        <v>204</v>
      </c>
      <c r="F723" t="s">
        <v>5324</v>
      </c>
      <c r="G723" s="29" t="s">
        <v>138</v>
      </c>
      <c r="H723" t="s">
        <v>5325</v>
      </c>
      <c r="I723">
        <v>917159268</v>
      </c>
      <c r="J723" t="s">
        <v>5326</v>
      </c>
      <c r="K723" s="125" t="s">
        <v>5327</v>
      </c>
      <c r="L723" t="s">
        <v>141</v>
      </c>
      <c r="M723" t="s">
        <v>5328</v>
      </c>
      <c r="N723" t="s">
        <v>5329</v>
      </c>
      <c r="O723" s="68" t="s">
        <v>5330</v>
      </c>
      <c r="P723" s="15"/>
      <c r="Q723" t="s">
        <v>32194</v>
      </c>
      <c r="S723" t="s">
        <v>152</v>
      </c>
      <c r="Y723">
        <v>913076063</v>
      </c>
      <c r="Z723">
        <v>928242158</v>
      </c>
      <c r="AG723" t="s">
        <v>93</v>
      </c>
      <c r="AH723" t="s">
        <v>418</v>
      </c>
      <c r="AI723" t="s">
        <v>419</v>
      </c>
      <c r="AJ723" t="s">
        <v>420</v>
      </c>
      <c r="AK723" t="s">
        <v>421</v>
      </c>
      <c r="AL723" t="s">
        <v>5331</v>
      </c>
      <c r="AM723" t="s">
        <v>5332</v>
      </c>
      <c r="AN723" t="s">
        <v>5333</v>
      </c>
      <c r="AO723" t="s">
        <v>5334</v>
      </c>
      <c r="AP723" t="s">
        <v>762</v>
      </c>
    </row>
    <row r="724" spans="1:42">
      <c r="A724" s="424">
        <f t="shared" si="11"/>
        <v>721</v>
      </c>
      <c r="B724" t="s">
        <v>5335</v>
      </c>
      <c r="C724" s="15"/>
      <c r="D724" s="15"/>
      <c r="E724" s="29" t="s">
        <v>202</v>
      </c>
      <c r="F724" t="s">
        <v>32309</v>
      </c>
      <c r="G724" s="29" t="s">
        <v>138</v>
      </c>
      <c r="I724">
        <v>937236564</v>
      </c>
      <c r="J724" s="68" t="s">
        <v>5336</v>
      </c>
      <c r="K724" s="125" t="s">
        <v>5337</v>
      </c>
      <c r="L724" t="s">
        <v>141</v>
      </c>
      <c r="M724" t="s">
        <v>5338</v>
      </c>
      <c r="N724" t="s">
        <v>5339</v>
      </c>
      <c r="O724" s="68" t="s">
        <v>5340</v>
      </c>
      <c r="P724" s="15"/>
      <c r="Q724" t="s">
        <v>32194</v>
      </c>
      <c r="S724" t="s">
        <v>431</v>
      </c>
      <c r="Y724">
        <v>937236553</v>
      </c>
      <c r="Z724">
        <v>937236545</v>
      </c>
      <c r="AA724">
        <v>937236568</v>
      </c>
      <c r="AB724">
        <v>938792027</v>
      </c>
      <c r="AP724" t="s">
        <v>762</v>
      </c>
    </row>
    <row r="725" spans="1:42">
      <c r="A725" s="424">
        <f t="shared" si="11"/>
        <v>722</v>
      </c>
      <c r="B725" t="s">
        <v>5341</v>
      </c>
      <c r="C725" s="15"/>
      <c r="D725" s="15"/>
      <c r="E725" s="29" t="s">
        <v>211</v>
      </c>
      <c r="F725" t="s">
        <v>32151</v>
      </c>
      <c r="G725" s="29" t="s">
        <v>138</v>
      </c>
      <c r="H725" t="s">
        <v>5342</v>
      </c>
      <c r="I725">
        <v>938813022</v>
      </c>
      <c r="J725" t="s">
        <v>5343</v>
      </c>
      <c r="K725" s="125" t="s">
        <v>5344</v>
      </c>
      <c r="L725" t="s">
        <v>141</v>
      </c>
      <c r="M725" t="s">
        <v>5345</v>
      </c>
      <c r="N725" t="s">
        <v>5346</v>
      </c>
      <c r="O725" s="68" t="s">
        <v>5347</v>
      </c>
      <c r="P725" s="15"/>
      <c r="Q725" t="s">
        <v>32195</v>
      </c>
      <c r="S725" t="s">
        <v>431</v>
      </c>
      <c r="Y725">
        <v>938813640</v>
      </c>
      <c r="Z725">
        <v>938810072</v>
      </c>
      <c r="AA725">
        <v>947487398</v>
      </c>
      <c r="AC725" t="s">
        <v>5348</v>
      </c>
      <c r="AD725" t="s">
        <v>5349</v>
      </c>
      <c r="AE725" t="s">
        <v>5350</v>
      </c>
      <c r="AG725" t="s">
        <v>93</v>
      </c>
      <c r="AH725" t="s">
        <v>418</v>
      </c>
      <c r="AI725" t="s">
        <v>419</v>
      </c>
      <c r="AJ725" t="s">
        <v>420</v>
      </c>
      <c r="AK725" t="s">
        <v>421</v>
      </c>
      <c r="AL725" t="s">
        <v>5351</v>
      </c>
      <c r="AM725" t="s">
        <v>5352</v>
      </c>
      <c r="AN725" t="s">
        <v>5353</v>
      </c>
      <c r="AO725" t="s">
        <v>5354</v>
      </c>
      <c r="AP725" t="s">
        <v>762</v>
      </c>
    </row>
    <row r="726" spans="1:42">
      <c r="A726" s="424">
        <f t="shared" si="11"/>
        <v>723</v>
      </c>
      <c r="B726" t="s">
        <v>5355</v>
      </c>
      <c r="C726" s="15"/>
      <c r="D726" s="15"/>
      <c r="E726" s="29" t="s">
        <v>211</v>
      </c>
      <c r="F726" t="s">
        <v>32235</v>
      </c>
      <c r="G726" s="29" t="s">
        <v>138</v>
      </c>
      <c r="H726" t="s">
        <v>5356</v>
      </c>
      <c r="I726">
        <v>933273500</v>
      </c>
      <c r="J726" t="s">
        <v>5357</v>
      </c>
      <c r="L726" t="s">
        <v>175</v>
      </c>
      <c r="M726" t="s">
        <v>5358</v>
      </c>
      <c r="N726" t="s">
        <v>5359</v>
      </c>
      <c r="O726" s="68" t="s">
        <v>5360</v>
      </c>
      <c r="P726" s="15"/>
      <c r="Q726" t="s">
        <v>32195</v>
      </c>
      <c r="S726" t="s">
        <v>431</v>
      </c>
      <c r="Y726">
        <v>935331302</v>
      </c>
      <c r="Z726">
        <v>934751200</v>
      </c>
      <c r="AA726">
        <v>917498004</v>
      </c>
      <c r="AB726">
        <v>914520126</v>
      </c>
      <c r="AC726" t="s">
        <v>5361</v>
      </c>
      <c r="AG726" t="s">
        <v>93</v>
      </c>
      <c r="AH726" t="s">
        <v>418</v>
      </c>
      <c r="AI726" t="s">
        <v>419</v>
      </c>
      <c r="AJ726" t="s">
        <v>420</v>
      </c>
      <c r="AK726" t="s">
        <v>421</v>
      </c>
      <c r="AL726" t="s">
        <v>5362</v>
      </c>
      <c r="AM726" t="s">
        <v>5363</v>
      </c>
      <c r="AN726" t="s">
        <v>5364</v>
      </c>
      <c r="AO726" t="s">
        <v>5365</v>
      </c>
      <c r="AP726" t="s">
        <v>762</v>
      </c>
    </row>
    <row r="727" spans="1:42">
      <c r="A727" s="424">
        <f t="shared" si="11"/>
        <v>724</v>
      </c>
      <c r="B727" t="s">
        <v>5366</v>
      </c>
      <c r="C727" s="15"/>
      <c r="D727" s="15"/>
      <c r="E727" s="29" t="s">
        <v>211</v>
      </c>
      <c r="F727" t="s">
        <v>5367</v>
      </c>
      <c r="G727" s="29" t="s">
        <v>138</v>
      </c>
      <c r="I727">
        <v>915004105</v>
      </c>
      <c r="J727" t="s">
        <v>5368</v>
      </c>
      <c r="K727" s="125" t="s">
        <v>5369</v>
      </c>
      <c r="L727" t="s">
        <v>163</v>
      </c>
      <c r="M727" t="s">
        <v>5370</v>
      </c>
      <c r="N727" t="s">
        <v>5371</v>
      </c>
      <c r="O727" s="68" t="s">
        <v>5372</v>
      </c>
      <c r="P727" s="15"/>
      <c r="Q727" t="s">
        <v>32195</v>
      </c>
      <c r="S727" t="s">
        <v>152</v>
      </c>
      <c r="Y727">
        <v>915001455</v>
      </c>
      <c r="Z727">
        <v>915003829</v>
      </c>
      <c r="AA727">
        <v>915000795</v>
      </c>
      <c r="AP727" t="s">
        <v>762</v>
      </c>
    </row>
    <row r="728" spans="1:42">
      <c r="A728" s="424">
        <f t="shared" si="11"/>
        <v>725</v>
      </c>
      <c r="B728" t="s">
        <v>5373</v>
      </c>
      <c r="C728" s="15"/>
      <c r="D728" s="15"/>
      <c r="E728" s="29" t="s">
        <v>211</v>
      </c>
      <c r="F728" t="s">
        <v>5374</v>
      </c>
      <c r="G728" s="29" t="s">
        <v>138</v>
      </c>
      <c r="I728">
        <v>914900080</v>
      </c>
      <c r="J728" t="s">
        <v>5375</v>
      </c>
      <c r="L728" t="s">
        <v>147</v>
      </c>
      <c r="M728" t="s">
        <v>5376</v>
      </c>
      <c r="N728" t="s">
        <v>5377</v>
      </c>
      <c r="O728" s="15" t="s">
        <v>397</v>
      </c>
      <c r="P728" s="15"/>
      <c r="Q728" t="s">
        <v>32195</v>
      </c>
      <c r="S728" t="s">
        <v>152</v>
      </c>
      <c r="Y728">
        <v>918085915</v>
      </c>
      <c r="Z728">
        <v>607769777</v>
      </c>
      <c r="AL728" t="s">
        <v>5378</v>
      </c>
      <c r="AP728" t="s">
        <v>762</v>
      </c>
    </row>
    <row r="729" spans="1:42">
      <c r="A729" s="424">
        <f t="shared" si="11"/>
        <v>726</v>
      </c>
      <c r="B729" t="s">
        <v>5379</v>
      </c>
      <c r="C729" s="15"/>
      <c r="D729" s="15"/>
      <c r="E729" s="29" t="s">
        <v>6</v>
      </c>
      <c r="G729" s="29" t="s">
        <v>138</v>
      </c>
      <c r="H729" t="s">
        <v>5380</v>
      </c>
      <c r="I729">
        <v>963132028</v>
      </c>
      <c r="J729" t="s">
        <v>5381</v>
      </c>
      <c r="L729" s="28" t="s">
        <v>141</v>
      </c>
      <c r="M729" t="s">
        <v>5382</v>
      </c>
      <c r="N729" t="s">
        <v>5383</v>
      </c>
      <c r="O729" s="68" t="s">
        <v>5384</v>
      </c>
      <c r="P729" s="15"/>
      <c r="Q729" t="s">
        <v>32194</v>
      </c>
      <c r="S729" t="s">
        <v>1382</v>
      </c>
      <c r="Y729">
        <v>963170730</v>
      </c>
      <c r="Z729">
        <v>963170705</v>
      </c>
      <c r="AA729">
        <v>679187833</v>
      </c>
      <c r="AB729">
        <v>670369014</v>
      </c>
      <c r="AC729" t="s">
        <v>5385</v>
      </c>
      <c r="AD729" t="s">
        <v>5386</v>
      </c>
      <c r="AE729" t="s">
        <v>5387</v>
      </c>
      <c r="AF729" t="s">
        <v>5388</v>
      </c>
      <c r="AG729" t="s">
        <v>93</v>
      </c>
      <c r="AH729" t="s">
        <v>418</v>
      </c>
      <c r="AI729" t="s">
        <v>419</v>
      </c>
      <c r="AJ729" t="s">
        <v>420</v>
      </c>
      <c r="AK729" t="s">
        <v>421</v>
      </c>
      <c r="AL729" t="s">
        <v>5389</v>
      </c>
      <c r="AM729" t="s">
        <v>5390</v>
      </c>
      <c r="AP729" t="s">
        <v>762</v>
      </c>
    </row>
    <row r="730" spans="1:42" ht="15">
      <c r="A730" s="424">
        <f t="shared" si="11"/>
        <v>727</v>
      </c>
      <c r="B730" t="s">
        <v>5391</v>
      </c>
      <c r="C730" s="15"/>
      <c r="D730" s="15"/>
      <c r="E730" s="29" t="s">
        <v>205</v>
      </c>
      <c r="F730" s="83" t="s">
        <v>5392</v>
      </c>
      <c r="G730" s="29" t="s">
        <v>138</v>
      </c>
      <c r="I730">
        <v>967261314</v>
      </c>
      <c r="J730" t="s">
        <v>5393</v>
      </c>
      <c r="K730" s="125" t="s">
        <v>5394</v>
      </c>
      <c r="L730" t="s">
        <v>163</v>
      </c>
      <c r="M730" t="s">
        <v>5395</v>
      </c>
      <c r="N730" t="s">
        <v>5396</v>
      </c>
      <c r="O730" s="68" t="s">
        <v>5397</v>
      </c>
      <c r="P730" s="15"/>
      <c r="Q730" t="s">
        <v>32195</v>
      </c>
      <c r="S730" t="s">
        <v>5398</v>
      </c>
      <c r="Y730">
        <v>967998312</v>
      </c>
      <c r="Z730">
        <v>967505024</v>
      </c>
      <c r="AA730">
        <v>687814737</v>
      </c>
      <c r="AB730">
        <v>685130442</v>
      </c>
      <c r="AL730" t="s">
        <v>5399</v>
      </c>
      <c r="AM730" t="s">
        <v>5400</v>
      </c>
      <c r="AN730" t="s">
        <v>5401</v>
      </c>
      <c r="AO730" t="s">
        <v>5402</v>
      </c>
      <c r="AP730" t="s">
        <v>762</v>
      </c>
    </row>
    <row r="731" spans="1:42">
      <c r="A731" s="424">
        <f t="shared" si="11"/>
        <v>728</v>
      </c>
      <c r="B731" t="s">
        <v>5403</v>
      </c>
      <c r="C731" s="15"/>
      <c r="D731" s="15"/>
      <c r="E731" s="29" t="s">
        <v>211</v>
      </c>
      <c r="F731" t="s">
        <v>32070</v>
      </c>
      <c r="G731" s="29" t="s">
        <v>138</v>
      </c>
      <c r="I731">
        <v>924900213</v>
      </c>
      <c r="L731" t="s">
        <v>363</v>
      </c>
      <c r="M731" t="s">
        <v>5404</v>
      </c>
      <c r="N731" t="s">
        <v>5405</v>
      </c>
      <c r="O731" s="15"/>
      <c r="P731" s="15"/>
      <c r="Q731" t="s">
        <v>32194</v>
      </c>
      <c r="S731" t="s">
        <v>740</v>
      </c>
      <c r="Y731">
        <v>691668710</v>
      </c>
      <c r="Z731">
        <v>660569951</v>
      </c>
      <c r="AA731">
        <v>616110316</v>
      </c>
      <c r="AP731" t="s">
        <v>762</v>
      </c>
    </row>
    <row r="732" spans="1:42">
      <c r="A732" s="424">
        <f t="shared" si="11"/>
        <v>729</v>
      </c>
      <c r="B732" t="s">
        <v>5406</v>
      </c>
      <c r="C732" s="15"/>
      <c r="D732" s="15"/>
      <c r="E732" s="29" t="s">
        <v>202</v>
      </c>
      <c r="F732" t="s">
        <v>32310</v>
      </c>
      <c r="G732" s="29" t="s">
        <v>138</v>
      </c>
      <c r="H732" t="s">
        <v>5407</v>
      </c>
      <c r="I732">
        <v>927702047</v>
      </c>
      <c r="K732" s="125" t="s">
        <v>5408</v>
      </c>
      <c r="L732" t="s">
        <v>141</v>
      </c>
      <c r="M732" t="s">
        <v>5409</v>
      </c>
      <c r="N732" t="s">
        <v>5410</v>
      </c>
      <c r="O732" s="68" t="s">
        <v>5411</v>
      </c>
      <c r="P732" s="15"/>
      <c r="Q732" t="s">
        <v>32194</v>
      </c>
      <c r="S732" t="s">
        <v>135</v>
      </c>
      <c r="Y732">
        <v>927238933</v>
      </c>
      <c r="Z732">
        <v>645711627</v>
      </c>
      <c r="AA732">
        <v>625313132</v>
      </c>
      <c r="AB732">
        <v>645788157</v>
      </c>
      <c r="AG732" t="s">
        <v>93</v>
      </c>
      <c r="AH732" t="s">
        <v>418</v>
      </c>
      <c r="AI732" t="s">
        <v>419</v>
      </c>
      <c r="AJ732" t="s">
        <v>420</v>
      </c>
      <c r="AK732" t="s">
        <v>421</v>
      </c>
      <c r="AP732" t="s">
        <v>762</v>
      </c>
    </row>
    <row r="733" spans="1:42">
      <c r="A733" s="424">
        <f t="shared" si="11"/>
        <v>730</v>
      </c>
      <c r="B733" t="s">
        <v>5412</v>
      </c>
      <c r="C733" s="15"/>
      <c r="D733" s="15"/>
      <c r="E733" s="29" t="s">
        <v>202</v>
      </c>
      <c r="F733" t="s">
        <v>32311</v>
      </c>
      <c r="G733" s="29" t="s">
        <v>138</v>
      </c>
      <c r="H733" t="s">
        <v>5413</v>
      </c>
      <c r="I733">
        <v>963890857</v>
      </c>
      <c r="J733" t="s">
        <v>5414</v>
      </c>
      <c r="K733" s="125" t="s">
        <v>5415</v>
      </c>
      <c r="L733" t="s">
        <v>141</v>
      </c>
      <c r="M733" t="s">
        <v>5416</v>
      </c>
      <c r="N733" t="s">
        <v>5417</v>
      </c>
      <c r="O733" s="68" t="s">
        <v>5418</v>
      </c>
      <c r="P733" s="15"/>
      <c r="Q733" t="s">
        <v>32194</v>
      </c>
      <c r="S733" t="s">
        <v>1382</v>
      </c>
      <c r="Y733">
        <v>963936393</v>
      </c>
      <c r="Z733">
        <v>963153150</v>
      </c>
      <c r="AG733" t="s">
        <v>93</v>
      </c>
      <c r="AH733" t="s">
        <v>418</v>
      </c>
      <c r="AI733" t="s">
        <v>419</v>
      </c>
      <c r="AJ733" t="s">
        <v>420</v>
      </c>
      <c r="AK733" t="s">
        <v>421</v>
      </c>
      <c r="AL733" t="s">
        <v>5419</v>
      </c>
      <c r="AM733" t="s">
        <v>5420</v>
      </c>
      <c r="AN733" t="s">
        <v>5421</v>
      </c>
      <c r="AP733" t="s">
        <v>762</v>
      </c>
    </row>
    <row r="734" spans="1:42">
      <c r="A734" s="424">
        <f t="shared" si="11"/>
        <v>731</v>
      </c>
      <c r="B734" t="s">
        <v>5422</v>
      </c>
      <c r="C734" s="15"/>
      <c r="D734" s="15"/>
      <c r="E734" s="29" t="s">
        <v>211</v>
      </c>
      <c r="F734" t="s">
        <v>5423</v>
      </c>
      <c r="G734" s="29" t="s">
        <v>138</v>
      </c>
      <c r="I734">
        <v>964847786</v>
      </c>
      <c r="L734" t="s">
        <v>133</v>
      </c>
      <c r="M734" t="s">
        <v>5424</v>
      </c>
      <c r="N734" t="s">
        <v>5425</v>
      </c>
      <c r="O734" s="15" t="s">
        <v>397</v>
      </c>
      <c r="P734" s="15"/>
      <c r="Q734" t="s">
        <v>32195</v>
      </c>
      <c r="S734" t="s">
        <v>2186</v>
      </c>
      <c r="Y734">
        <v>964049075</v>
      </c>
      <c r="Z734">
        <v>973808326</v>
      </c>
      <c r="AA734">
        <v>961423021</v>
      </c>
      <c r="AB734">
        <v>977233370</v>
      </c>
      <c r="AP734" t="s">
        <v>762</v>
      </c>
    </row>
    <row r="735" spans="1:42">
      <c r="A735" s="424">
        <f t="shared" si="11"/>
        <v>732</v>
      </c>
      <c r="B735" t="s">
        <v>5426</v>
      </c>
      <c r="C735" s="15"/>
      <c r="D735" s="15"/>
      <c r="E735" s="29" t="s">
        <v>207</v>
      </c>
      <c r="F735" s="130" t="s">
        <v>35181</v>
      </c>
      <c r="G735" s="29" t="s">
        <v>138</v>
      </c>
      <c r="I735">
        <v>964344599</v>
      </c>
      <c r="J735" t="s">
        <v>5427</v>
      </c>
      <c r="K735" s="125" t="s">
        <v>5428</v>
      </c>
      <c r="L735" t="s">
        <v>175</v>
      </c>
      <c r="M735" t="s">
        <v>5429</v>
      </c>
      <c r="N735" t="s">
        <v>5430</v>
      </c>
      <c r="O735" s="68" t="s">
        <v>5431</v>
      </c>
      <c r="P735" s="15"/>
      <c r="Q735" t="s">
        <v>32194</v>
      </c>
      <c r="S735" t="s">
        <v>2186</v>
      </c>
      <c r="Y735">
        <v>964841684</v>
      </c>
      <c r="Z735">
        <v>964344594</v>
      </c>
      <c r="AA735">
        <v>964344591</v>
      </c>
      <c r="AB735">
        <v>964344590</v>
      </c>
      <c r="AP735" t="s">
        <v>762</v>
      </c>
    </row>
    <row r="736" spans="1:42" ht="58" customHeight="1">
      <c r="A736" s="424">
        <f t="shared" si="11"/>
        <v>733</v>
      </c>
      <c r="B736" t="s">
        <v>5432</v>
      </c>
      <c r="C736" s="15"/>
      <c r="D736" s="15"/>
      <c r="E736" s="29" t="s">
        <v>204</v>
      </c>
      <c r="F736" t="s">
        <v>32104</v>
      </c>
      <c r="G736" s="29" t="s">
        <v>138</v>
      </c>
      <c r="H736" t="s">
        <v>5433</v>
      </c>
      <c r="I736">
        <v>926514017</v>
      </c>
      <c r="J736" t="s">
        <v>5434</v>
      </c>
      <c r="K736" s="125" t="s">
        <v>5435</v>
      </c>
      <c r="L736" t="s">
        <v>163</v>
      </c>
      <c r="M736" t="s">
        <v>5436</v>
      </c>
      <c r="N736" t="s">
        <v>5437</v>
      </c>
      <c r="O736" s="68" t="s">
        <v>5438</v>
      </c>
      <c r="P736" s="15"/>
      <c r="Q736" t="s">
        <v>32194</v>
      </c>
      <c r="S736" t="s">
        <v>5439</v>
      </c>
      <c r="Y736">
        <v>926538100</v>
      </c>
      <c r="Z736">
        <v>918822796</v>
      </c>
      <c r="AG736" t="s">
        <v>93</v>
      </c>
      <c r="AH736" t="s">
        <v>418</v>
      </c>
      <c r="AI736" t="s">
        <v>419</v>
      </c>
      <c r="AJ736" t="s">
        <v>420</v>
      </c>
      <c r="AK736" t="s">
        <v>421</v>
      </c>
      <c r="AL736" t="s">
        <v>5440</v>
      </c>
      <c r="AP736" t="s">
        <v>762</v>
      </c>
    </row>
    <row r="737" spans="1:42">
      <c r="A737" s="424">
        <f t="shared" si="11"/>
        <v>734</v>
      </c>
      <c r="B737" t="s">
        <v>5441</v>
      </c>
      <c r="C737" s="15"/>
      <c r="D737" s="15"/>
      <c r="E737" s="29" t="s">
        <v>205</v>
      </c>
      <c r="F737" t="s">
        <v>5442</v>
      </c>
      <c r="G737" s="29" t="s">
        <v>138</v>
      </c>
      <c r="H737" t="s">
        <v>5443</v>
      </c>
      <c r="I737">
        <v>926501159</v>
      </c>
      <c r="J737" t="s">
        <v>5444</v>
      </c>
      <c r="K737" s="125" t="s">
        <v>5445</v>
      </c>
      <c r="L737" t="s">
        <v>163</v>
      </c>
      <c r="M737" t="s">
        <v>5446</v>
      </c>
      <c r="N737" t="s">
        <v>5447</v>
      </c>
      <c r="O737" s="68" t="s">
        <v>5448</v>
      </c>
      <c r="P737" s="15"/>
      <c r="Q737" t="s">
        <v>32194</v>
      </c>
      <c r="S737" t="s">
        <v>5439</v>
      </c>
      <c r="Y737">
        <v>926504925</v>
      </c>
      <c r="Z737">
        <v>926501160</v>
      </c>
      <c r="AA737">
        <v>645463030</v>
      </c>
      <c r="AB737">
        <v>633468857</v>
      </c>
      <c r="AG737" t="s">
        <v>93</v>
      </c>
      <c r="AH737" t="s">
        <v>418</v>
      </c>
      <c r="AI737" t="s">
        <v>419</v>
      </c>
      <c r="AJ737" t="s">
        <v>420</v>
      </c>
      <c r="AK737" t="s">
        <v>421</v>
      </c>
      <c r="AL737" t="s">
        <v>5449</v>
      </c>
      <c r="AP737" t="s">
        <v>762</v>
      </c>
    </row>
    <row r="738" spans="1:42">
      <c r="A738" s="424">
        <f t="shared" si="11"/>
        <v>735</v>
      </c>
      <c r="B738" t="s">
        <v>5450</v>
      </c>
      <c r="C738" s="15"/>
      <c r="D738" s="15"/>
      <c r="E738" s="29" t="s">
        <v>205</v>
      </c>
      <c r="F738" s="83" t="s">
        <v>32108</v>
      </c>
      <c r="G738" s="29" t="s">
        <v>138</v>
      </c>
      <c r="H738" t="s">
        <v>5451</v>
      </c>
      <c r="I738">
        <v>957610605</v>
      </c>
      <c r="L738" t="s">
        <v>163</v>
      </c>
      <c r="M738" t="s">
        <v>5452</v>
      </c>
      <c r="N738" t="s">
        <v>5453</v>
      </c>
      <c r="O738" s="15" t="s">
        <v>397</v>
      </c>
      <c r="P738" s="15"/>
      <c r="Q738" t="s">
        <v>32194</v>
      </c>
      <c r="S738" t="s">
        <v>684</v>
      </c>
      <c r="AC738" t="s">
        <v>5454</v>
      </c>
      <c r="AG738" t="s">
        <v>93</v>
      </c>
      <c r="AH738" t="s">
        <v>418</v>
      </c>
      <c r="AI738" t="s">
        <v>419</v>
      </c>
      <c r="AJ738" t="s">
        <v>420</v>
      </c>
      <c r="AK738" t="s">
        <v>421</v>
      </c>
      <c r="AP738" t="s">
        <v>762</v>
      </c>
    </row>
    <row r="739" spans="1:42" ht="29">
      <c r="A739" s="424">
        <f t="shared" si="11"/>
        <v>736</v>
      </c>
      <c r="B739" t="s">
        <v>382</v>
      </c>
      <c r="E739" t="s">
        <v>209</v>
      </c>
      <c r="F739" t="s">
        <v>5455</v>
      </c>
      <c r="G739" t="s">
        <v>138</v>
      </c>
      <c r="H739" t="s">
        <v>5456</v>
      </c>
      <c r="I739" s="10" t="s">
        <v>5457</v>
      </c>
      <c r="J739" t="s">
        <v>5458</v>
      </c>
      <c r="K739" t="s">
        <v>5459</v>
      </c>
      <c r="L739" t="s">
        <v>163</v>
      </c>
      <c r="M739" t="s">
        <v>5460</v>
      </c>
      <c r="N739" t="s">
        <v>5461</v>
      </c>
      <c r="O739" t="s">
        <v>5462</v>
      </c>
      <c r="Q739" t="s">
        <v>32194</v>
      </c>
      <c r="S739" t="s">
        <v>684</v>
      </c>
      <c r="Y739">
        <v>957606597</v>
      </c>
      <c r="Z739">
        <v>957606247</v>
      </c>
      <c r="AA739">
        <v>615854567</v>
      </c>
      <c r="AB739">
        <v>625596462</v>
      </c>
      <c r="AP739" t="s">
        <v>762</v>
      </c>
    </row>
    <row r="740" spans="1:42">
      <c r="A740" s="424">
        <f t="shared" si="11"/>
        <v>737</v>
      </c>
      <c r="B740" t="s">
        <v>5463</v>
      </c>
      <c r="C740" s="15"/>
      <c r="D740" s="15"/>
      <c r="E740" s="29" t="s">
        <v>204</v>
      </c>
      <c r="F740" t="s">
        <v>32291</v>
      </c>
      <c r="G740" s="29" t="s">
        <v>138</v>
      </c>
      <c r="H740" t="s">
        <v>5464</v>
      </c>
      <c r="I740">
        <v>957075470</v>
      </c>
      <c r="L740" t="s">
        <v>133</v>
      </c>
      <c r="M740" t="s">
        <v>5465</v>
      </c>
      <c r="N740" t="s">
        <v>5466</v>
      </c>
      <c r="O740" s="15" t="s">
        <v>397</v>
      </c>
      <c r="P740" s="15"/>
      <c r="Q740" t="s">
        <v>32194</v>
      </c>
      <c r="S740" t="s">
        <v>684</v>
      </c>
      <c r="Y740">
        <v>691354934</v>
      </c>
      <c r="Z740">
        <v>679358212</v>
      </c>
      <c r="AA740">
        <v>653322397</v>
      </c>
      <c r="AB740">
        <v>678772085</v>
      </c>
      <c r="AG740" t="s">
        <v>93</v>
      </c>
      <c r="AH740" t="s">
        <v>418</v>
      </c>
      <c r="AI740" t="s">
        <v>419</v>
      </c>
      <c r="AJ740" t="s">
        <v>420</v>
      </c>
      <c r="AK740" t="s">
        <v>421</v>
      </c>
      <c r="AP740" t="s">
        <v>762</v>
      </c>
    </row>
    <row r="741" spans="1:42" ht="29" customHeight="1">
      <c r="A741" s="424">
        <f t="shared" si="11"/>
        <v>738</v>
      </c>
      <c r="B741" t="s">
        <v>5467</v>
      </c>
      <c r="C741" s="15"/>
      <c r="D741" s="15"/>
      <c r="E741" s="29" t="s">
        <v>203</v>
      </c>
      <c r="F741" s="83" t="s">
        <v>5468</v>
      </c>
      <c r="G741" s="29" t="s">
        <v>138</v>
      </c>
      <c r="I741">
        <v>957948053</v>
      </c>
      <c r="L741" t="s">
        <v>133</v>
      </c>
      <c r="M741" t="s">
        <v>5469</v>
      </c>
      <c r="N741" t="s">
        <v>5470</v>
      </c>
      <c r="O741" s="15" t="s">
        <v>397</v>
      </c>
      <c r="P741" s="15"/>
      <c r="Q741" t="s">
        <v>32194</v>
      </c>
      <c r="S741" t="s">
        <v>684</v>
      </c>
      <c r="AP741" t="s">
        <v>762</v>
      </c>
    </row>
    <row r="742" spans="1:42" ht="16.5" customHeight="1">
      <c r="A742" s="424">
        <f t="shared" si="11"/>
        <v>739</v>
      </c>
      <c r="B742" t="s">
        <v>5471</v>
      </c>
      <c r="C742" s="15"/>
      <c r="D742" s="15"/>
      <c r="E742" s="29" t="s">
        <v>203</v>
      </c>
      <c r="F742" s="10" t="s">
        <v>32090</v>
      </c>
      <c r="G742" s="29" t="s">
        <v>138</v>
      </c>
      <c r="H742" t="s">
        <v>5472</v>
      </c>
      <c r="I742">
        <v>967491323</v>
      </c>
      <c r="J742" t="s">
        <v>5473</v>
      </c>
      <c r="L742" t="s">
        <v>141</v>
      </c>
      <c r="M742" t="s">
        <v>5474</v>
      </c>
      <c r="N742" t="s">
        <v>5475</v>
      </c>
      <c r="O742" s="15" t="s">
        <v>397</v>
      </c>
      <c r="P742" s="15"/>
      <c r="Q742" t="s">
        <v>32194</v>
      </c>
      <c r="S742" t="s">
        <v>5476</v>
      </c>
      <c r="Y742">
        <v>967491298</v>
      </c>
      <c r="Z742">
        <v>967491050</v>
      </c>
      <c r="AA742">
        <v>967490480</v>
      </c>
      <c r="AB742">
        <v>967043682</v>
      </c>
      <c r="AC742" t="s">
        <v>5477</v>
      </c>
      <c r="AD742" t="s">
        <v>5478</v>
      </c>
      <c r="AG742" t="s">
        <v>93</v>
      </c>
      <c r="AH742" t="s">
        <v>418</v>
      </c>
      <c r="AI742" t="s">
        <v>419</v>
      </c>
      <c r="AJ742" t="s">
        <v>420</v>
      </c>
      <c r="AK742" t="s">
        <v>421</v>
      </c>
      <c r="AP742" t="s">
        <v>762</v>
      </c>
    </row>
    <row r="743" spans="1:42" ht="17">
      <c r="A743" s="424">
        <f t="shared" si="11"/>
        <v>740</v>
      </c>
      <c r="B743" t="s">
        <v>5479</v>
      </c>
      <c r="C743" s="15"/>
      <c r="D743" s="15"/>
      <c r="E743" s="29" t="s">
        <v>205</v>
      </c>
      <c r="F743" t="s">
        <v>5480</v>
      </c>
      <c r="G743" s="29" t="s">
        <v>138</v>
      </c>
      <c r="H743" t="s">
        <v>5481</v>
      </c>
      <c r="I743">
        <v>958228220</v>
      </c>
      <c r="L743" t="s">
        <v>163</v>
      </c>
      <c r="M743" t="s">
        <v>5482</v>
      </c>
      <c r="N743" t="s">
        <v>5483</v>
      </c>
      <c r="O743" s="68"/>
      <c r="P743" s="15"/>
      <c r="Q743" t="s">
        <v>32195</v>
      </c>
      <c r="S743" t="s">
        <v>3780</v>
      </c>
      <c r="Y743">
        <v>958220053</v>
      </c>
      <c r="Z743">
        <v>910259050</v>
      </c>
      <c r="AA743">
        <v>692278486</v>
      </c>
      <c r="AB743">
        <v>695805891</v>
      </c>
      <c r="AG743" t="s">
        <v>93</v>
      </c>
      <c r="AH743" t="s">
        <v>418</v>
      </c>
      <c r="AI743" t="s">
        <v>419</v>
      </c>
      <c r="AJ743" t="s">
        <v>420</v>
      </c>
      <c r="AK743" t="s">
        <v>421</v>
      </c>
      <c r="AP743" t="s">
        <v>762</v>
      </c>
    </row>
    <row r="744" spans="1:42">
      <c r="A744" s="424">
        <f t="shared" si="11"/>
        <v>741</v>
      </c>
      <c r="B744" t="s">
        <v>5484</v>
      </c>
      <c r="C744" s="15"/>
      <c r="D744" s="15"/>
      <c r="E744" s="29" t="s">
        <v>211</v>
      </c>
      <c r="F744" t="s">
        <v>5485</v>
      </c>
      <c r="G744" s="29" t="s">
        <v>138</v>
      </c>
      <c r="H744" t="s">
        <v>5486</v>
      </c>
      <c r="I744">
        <v>943766513</v>
      </c>
      <c r="J744" s="68" t="s">
        <v>5487</v>
      </c>
      <c r="K744" s="125" t="s">
        <v>5488</v>
      </c>
      <c r="L744" t="s">
        <v>163</v>
      </c>
      <c r="M744" t="s">
        <v>5489</v>
      </c>
      <c r="N744" t="s">
        <v>5490</v>
      </c>
      <c r="O744" s="68" t="s">
        <v>5491</v>
      </c>
      <c r="P744" s="15"/>
      <c r="Q744" t="s">
        <v>32195</v>
      </c>
      <c r="S744" t="s">
        <v>1065</v>
      </c>
      <c r="Y744">
        <v>685739781</v>
      </c>
      <c r="Z744">
        <v>652777917</v>
      </c>
      <c r="AA744">
        <v>605711796</v>
      </c>
      <c r="AB744">
        <v>656715803</v>
      </c>
      <c r="AC744" t="s">
        <v>5492</v>
      </c>
      <c r="AG744" t="s">
        <v>93</v>
      </c>
      <c r="AH744" t="s">
        <v>418</v>
      </c>
      <c r="AI744" t="s">
        <v>419</v>
      </c>
      <c r="AJ744" t="s">
        <v>420</v>
      </c>
      <c r="AK744" t="s">
        <v>421</v>
      </c>
      <c r="AP744" t="s">
        <v>762</v>
      </c>
    </row>
    <row r="745" spans="1:42">
      <c r="A745" s="424">
        <f t="shared" si="11"/>
        <v>742</v>
      </c>
      <c r="B745" t="s">
        <v>5493</v>
      </c>
      <c r="C745" s="15"/>
      <c r="D745" s="15"/>
      <c r="E745" s="29" t="s">
        <v>211</v>
      </c>
      <c r="F745" t="s">
        <v>5494</v>
      </c>
      <c r="G745" s="29" t="s">
        <v>138</v>
      </c>
      <c r="H745" t="s">
        <v>5495</v>
      </c>
      <c r="I745">
        <v>943446835</v>
      </c>
      <c r="J745" t="s">
        <v>5496</v>
      </c>
      <c r="K745" s="125">
        <v>943472931</v>
      </c>
      <c r="L745" t="s">
        <v>133</v>
      </c>
      <c r="M745" t="s">
        <v>5497</v>
      </c>
      <c r="N745" t="s">
        <v>5498</v>
      </c>
      <c r="O745" s="68" t="s">
        <v>5499</v>
      </c>
      <c r="P745" s="15"/>
      <c r="Q745" t="s">
        <v>32194</v>
      </c>
      <c r="S745" t="s">
        <v>1065</v>
      </c>
      <c r="Y745">
        <v>943472931</v>
      </c>
      <c r="Z745">
        <v>617146960</v>
      </c>
      <c r="AA745">
        <v>664368017</v>
      </c>
      <c r="AB745">
        <v>610749709</v>
      </c>
      <c r="AG745" t="s">
        <v>93</v>
      </c>
      <c r="AH745" t="s">
        <v>418</v>
      </c>
      <c r="AI745" t="s">
        <v>419</v>
      </c>
      <c r="AJ745" t="s">
        <v>420</v>
      </c>
      <c r="AK745" t="s">
        <v>421</v>
      </c>
      <c r="AP745" t="s">
        <v>762</v>
      </c>
    </row>
    <row r="746" spans="1:42">
      <c r="A746" s="424">
        <f t="shared" si="11"/>
        <v>743</v>
      </c>
      <c r="B746" t="s">
        <v>5500</v>
      </c>
      <c r="C746" s="15"/>
      <c r="D746" s="15"/>
      <c r="E746" s="29" t="s">
        <v>211</v>
      </c>
      <c r="F746" t="s">
        <v>5501</v>
      </c>
      <c r="G746" s="29" t="s">
        <v>138</v>
      </c>
      <c r="I746">
        <v>959805622</v>
      </c>
      <c r="L746" t="s">
        <v>141</v>
      </c>
      <c r="M746" t="s">
        <v>5502</v>
      </c>
      <c r="N746" t="s">
        <v>5503</v>
      </c>
      <c r="O746" s="15" t="s">
        <v>397</v>
      </c>
      <c r="P746" s="15"/>
      <c r="Q746" t="s">
        <v>32194</v>
      </c>
      <c r="S746" t="s">
        <v>1680</v>
      </c>
      <c r="AP746" t="s">
        <v>762</v>
      </c>
    </row>
    <row r="747" spans="1:42">
      <c r="A747" s="424">
        <f t="shared" si="11"/>
        <v>744</v>
      </c>
      <c r="B747" t="s">
        <v>5504</v>
      </c>
      <c r="C747" s="15"/>
      <c r="D747" s="15"/>
      <c r="E747" s="29" t="s">
        <v>207</v>
      </c>
      <c r="F747" t="s">
        <v>5505</v>
      </c>
      <c r="G747" s="29" t="s">
        <v>138</v>
      </c>
      <c r="I747">
        <v>655273059</v>
      </c>
      <c r="L747" t="s">
        <v>133</v>
      </c>
      <c r="M747" t="s">
        <v>5506</v>
      </c>
      <c r="N747" t="s">
        <v>5507</v>
      </c>
      <c r="O747" s="68" t="s">
        <v>5508</v>
      </c>
      <c r="P747" s="15"/>
      <c r="Q747" t="s">
        <v>32194</v>
      </c>
      <c r="S747" t="s">
        <v>431</v>
      </c>
      <c r="AP747" t="s">
        <v>762</v>
      </c>
    </row>
    <row r="748" spans="1:42">
      <c r="A748" s="424">
        <f t="shared" si="11"/>
        <v>745</v>
      </c>
      <c r="B748" t="s">
        <v>5509</v>
      </c>
      <c r="C748" s="15"/>
      <c r="D748" s="15"/>
      <c r="E748" s="29" t="s">
        <v>211</v>
      </c>
      <c r="F748" t="s">
        <v>5510</v>
      </c>
      <c r="G748" s="29" t="s">
        <v>138</v>
      </c>
      <c r="H748" t="s">
        <v>5511</v>
      </c>
      <c r="L748" t="s">
        <v>133</v>
      </c>
      <c r="M748" t="s">
        <v>5512</v>
      </c>
      <c r="N748" t="s">
        <v>5513</v>
      </c>
      <c r="O748" s="15" t="s">
        <v>397</v>
      </c>
      <c r="P748" s="15"/>
      <c r="Q748" t="s">
        <v>32195</v>
      </c>
      <c r="S748" t="s">
        <v>2935</v>
      </c>
      <c r="AC748" t="s">
        <v>5514</v>
      </c>
      <c r="AD748" t="s">
        <v>5515</v>
      </c>
      <c r="AG748" t="s">
        <v>93</v>
      </c>
      <c r="AH748" t="s">
        <v>418</v>
      </c>
      <c r="AI748" t="s">
        <v>419</v>
      </c>
      <c r="AJ748" t="s">
        <v>420</v>
      </c>
      <c r="AK748" t="s">
        <v>421</v>
      </c>
      <c r="AP748" t="s">
        <v>762</v>
      </c>
    </row>
    <row r="749" spans="1:42" ht="29" customHeight="1">
      <c r="A749" s="424">
        <f t="shared" si="11"/>
        <v>746</v>
      </c>
      <c r="B749" t="s">
        <v>5516</v>
      </c>
      <c r="C749" s="15"/>
      <c r="D749" s="15"/>
      <c r="E749" s="29" t="s">
        <v>207</v>
      </c>
      <c r="F749" s="83" t="s">
        <v>5517</v>
      </c>
      <c r="G749" s="29" t="s">
        <v>138</v>
      </c>
      <c r="H749" t="s">
        <v>5518</v>
      </c>
      <c r="I749">
        <v>987417576</v>
      </c>
      <c r="J749" t="s">
        <v>5519</v>
      </c>
      <c r="K749" s="125" t="s">
        <v>5520</v>
      </c>
      <c r="L749" t="s">
        <v>163</v>
      </c>
      <c r="M749" t="s">
        <v>5521</v>
      </c>
      <c r="N749" t="s">
        <v>5522</v>
      </c>
      <c r="O749" s="68" t="s">
        <v>5523</v>
      </c>
      <c r="P749" s="15"/>
      <c r="Q749" t="s">
        <v>32194</v>
      </c>
      <c r="S749" t="s">
        <v>3269</v>
      </c>
      <c r="Y749">
        <v>987426966</v>
      </c>
      <c r="Z749">
        <v>987402247</v>
      </c>
      <c r="AA749">
        <v>609908068</v>
      </c>
      <c r="AB749">
        <v>630982019</v>
      </c>
      <c r="AG749" t="s">
        <v>93</v>
      </c>
      <c r="AH749" t="s">
        <v>418</v>
      </c>
      <c r="AI749" t="s">
        <v>419</v>
      </c>
      <c r="AJ749" t="s">
        <v>420</v>
      </c>
      <c r="AK749" t="s">
        <v>421</v>
      </c>
      <c r="AL749" t="s">
        <v>5524</v>
      </c>
      <c r="AP749" t="s">
        <v>762</v>
      </c>
    </row>
    <row r="750" spans="1:42">
      <c r="A750" s="424">
        <f t="shared" si="11"/>
        <v>747</v>
      </c>
      <c r="B750" t="s">
        <v>5525</v>
      </c>
      <c r="C750" s="15"/>
      <c r="D750" s="15"/>
      <c r="E750" s="29" t="s">
        <v>211</v>
      </c>
      <c r="F750" t="s">
        <v>5526</v>
      </c>
      <c r="G750" s="29" t="s">
        <v>138</v>
      </c>
      <c r="H750" t="s">
        <v>5527</v>
      </c>
      <c r="I750">
        <v>654328172</v>
      </c>
      <c r="L750" t="s">
        <v>141</v>
      </c>
      <c r="M750" t="s">
        <v>5528</v>
      </c>
      <c r="N750" t="s">
        <v>5529</v>
      </c>
      <c r="O750" s="15" t="s">
        <v>397</v>
      </c>
      <c r="P750" s="15"/>
      <c r="Q750" t="s">
        <v>32195</v>
      </c>
      <c r="S750" t="s">
        <v>3269</v>
      </c>
      <c r="Y750">
        <v>686279373</v>
      </c>
      <c r="Z750">
        <v>625551760</v>
      </c>
      <c r="AG750" t="s">
        <v>93</v>
      </c>
      <c r="AH750" t="s">
        <v>418</v>
      </c>
      <c r="AI750" t="s">
        <v>419</v>
      </c>
      <c r="AJ750" t="s">
        <v>420</v>
      </c>
      <c r="AK750" t="s">
        <v>421</v>
      </c>
      <c r="AP750" t="s">
        <v>762</v>
      </c>
    </row>
    <row r="751" spans="1:42">
      <c r="A751" s="424">
        <f t="shared" si="11"/>
        <v>748</v>
      </c>
      <c r="B751" t="s">
        <v>5530</v>
      </c>
      <c r="C751" s="15"/>
      <c r="D751" s="15"/>
      <c r="E751" s="29" t="s">
        <v>211</v>
      </c>
      <c r="F751" t="s">
        <v>5531</v>
      </c>
      <c r="G751" s="29" t="s">
        <v>138</v>
      </c>
      <c r="H751" t="s">
        <v>5532</v>
      </c>
      <c r="I751">
        <v>973206048</v>
      </c>
      <c r="L751" t="s">
        <v>141</v>
      </c>
      <c r="M751" t="s">
        <v>5533</v>
      </c>
      <c r="N751" t="s">
        <v>5534</v>
      </c>
      <c r="O751" s="15"/>
      <c r="P751" s="15"/>
      <c r="Q751" t="s">
        <v>32195</v>
      </c>
      <c r="S751" t="s">
        <v>1511</v>
      </c>
      <c r="Y751">
        <v>973041190</v>
      </c>
      <c r="Z751">
        <v>696702423</v>
      </c>
      <c r="AC751" t="s">
        <v>5535</v>
      </c>
      <c r="AG751" t="s">
        <v>93</v>
      </c>
      <c r="AH751" t="s">
        <v>418</v>
      </c>
      <c r="AI751" t="s">
        <v>419</v>
      </c>
      <c r="AJ751" t="s">
        <v>420</v>
      </c>
      <c r="AK751" t="s">
        <v>421</v>
      </c>
      <c r="AP751" t="s">
        <v>762</v>
      </c>
    </row>
    <row r="752" spans="1:42">
      <c r="A752" s="424">
        <f t="shared" si="11"/>
        <v>749</v>
      </c>
      <c r="B752" t="s">
        <v>5536</v>
      </c>
      <c r="C752" s="15"/>
      <c r="D752" s="15"/>
      <c r="E752" s="29" t="s">
        <v>211</v>
      </c>
      <c r="F752" t="s">
        <v>5537</v>
      </c>
      <c r="G752" s="29" t="s">
        <v>489</v>
      </c>
      <c r="H752" t="s">
        <v>5538</v>
      </c>
      <c r="I752">
        <v>973502561</v>
      </c>
      <c r="L752" t="s">
        <v>363</v>
      </c>
      <c r="M752" t="s">
        <v>5539</v>
      </c>
      <c r="N752" t="s">
        <v>5540</v>
      </c>
      <c r="O752" s="68" t="s">
        <v>5541</v>
      </c>
      <c r="P752" s="15"/>
      <c r="Q752" t="s">
        <v>32194</v>
      </c>
      <c r="S752" t="s">
        <v>1511</v>
      </c>
      <c r="Y752">
        <v>650964808</v>
      </c>
      <c r="Z752">
        <v>873909442</v>
      </c>
      <c r="AA752">
        <v>609671400</v>
      </c>
      <c r="AC752" t="s">
        <v>5542</v>
      </c>
      <c r="AG752" t="s">
        <v>93</v>
      </c>
      <c r="AH752" t="s">
        <v>418</v>
      </c>
      <c r="AI752" t="s">
        <v>419</v>
      </c>
      <c r="AJ752" t="s">
        <v>420</v>
      </c>
      <c r="AK752" t="s">
        <v>421</v>
      </c>
      <c r="AP752" t="s">
        <v>762</v>
      </c>
    </row>
    <row r="753" spans="1:42">
      <c r="A753" s="424">
        <f t="shared" si="11"/>
        <v>750</v>
      </c>
      <c r="B753" t="s">
        <v>5543</v>
      </c>
      <c r="C753" s="15"/>
      <c r="D753" s="15"/>
      <c r="E753" s="29" t="s">
        <v>205</v>
      </c>
      <c r="F753" s="83" t="s">
        <v>5544</v>
      </c>
      <c r="G753" s="29" t="s">
        <v>138</v>
      </c>
      <c r="H753" t="s">
        <v>5545</v>
      </c>
      <c r="I753">
        <v>941212739</v>
      </c>
      <c r="J753" t="s">
        <v>5546</v>
      </c>
      <c r="K753" s="125" t="s">
        <v>5547</v>
      </c>
      <c r="L753" t="s">
        <v>163</v>
      </c>
      <c r="M753" t="s">
        <v>5548</v>
      </c>
      <c r="N753" t="s">
        <v>5549</v>
      </c>
      <c r="O753" s="68" t="s">
        <v>5550</v>
      </c>
      <c r="P753" s="15"/>
      <c r="Q753" t="s">
        <v>32194</v>
      </c>
      <c r="S753" t="s">
        <v>2944</v>
      </c>
      <c r="Y753">
        <v>941049605</v>
      </c>
      <c r="Z753">
        <v>635427009</v>
      </c>
      <c r="AA753">
        <v>635427005</v>
      </c>
      <c r="AB753">
        <v>635427012</v>
      </c>
      <c r="AG753" t="s">
        <v>93</v>
      </c>
      <c r="AH753" t="s">
        <v>418</v>
      </c>
      <c r="AI753" t="s">
        <v>419</v>
      </c>
      <c r="AJ753" t="s">
        <v>420</v>
      </c>
      <c r="AK753" t="s">
        <v>421</v>
      </c>
      <c r="AP753" t="s">
        <v>762</v>
      </c>
    </row>
    <row r="754" spans="1:42">
      <c r="A754" s="424">
        <f t="shared" si="11"/>
        <v>751</v>
      </c>
      <c r="B754" t="s">
        <v>5551</v>
      </c>
      <c r="C754" s="15"/>
      <c r="D754" s="15"/>
      <c r="E754" s="29" t="s">
        <v>204</v>
      </c>
      <c r="F754" t="s">
        <v>32327</v>
      </c>
      <c r="G754" s="29" t="s">
        <v>138</v>
      </c>
      <c r="H754" t="s">
        <v>5552</v>
      </c>
      <c r="I754">
        <v>941270645</v>
      </c>
      <c r="J754" t="s">
        <v>5553</v>
      </c>
      <c r="K754" s="125" t="s">
        <v>5554</v>
      </c>
      <c r="L754" t="s">
        <v>141</v>
      </c>
      <c r="M754" t="s">
        <v>5555</v>
      </c>
      <c r="N754" t="s">
        <v>5556</v>
      </c>
      <c r="O754" s="68" t="s">
        <v>5557</v>
      </c>
      <c r="P754" s="15"/>
      <c r="Q754" t="s">
        <v>32194</v>
      </c>
      <c r="S754" t="s">
        <v>2944</v>
      </c>
      <c r="Y754">
        <v>941263696</v>
      </c>
      <c r="Z754">
        <v>941206632</v>
      </c>
      <c r="AA754">
        <v>665651265</v>
      </c>
      <c r="AG754" t="s">
        <v>93</v>
      </c>
      <c r="AH754" t="s">
        <v>418</v>
      </c>
      <c r="AI754" t="s">
        <v>419</v>
      </c>
      <c r="AJ754" t="s">
        <v>420</v>
      </c>
      <c r="AK754" t="s">
        <v>421</v>
      </c>
      <c r="AP754" t="s">
        <v>762</v>
      </c>
    </row>
    <row r="755" spans="1:42">
      <c r="A755" s="424">
        <f t="shared" si="11"/>
        <v>752</v>
      </c>
      <c r="B755" t="s">
        <v>5558</v>
      </c>
      <c r="C755" s="15"/>
      <c r="D755" s="15"/>
      <c r="E755" s="29" t="s">
        <v>203</v>
      </c>
      <c r="F755" t="s">
        <v>32071</v>
      </c>
      <c r="G755" s="29" t="s">
        <v>138</v>
      </c>
      <c r="H755" t="s">
        <v>5559</v>
      </c>
      <c r="J755" s="68" t="s">
        <v>5560</v>
      </c>
      <c r="K755" s="125" t="s">
        <v>5561</v>
      </c>
      <c r="L755" s="28" t="s">
        <v>141</v>
      </c>
      <c r="M755" t="s">
        <v>5562</v>
      </c>
      <c r="N755" t="s">
        <v>5563</v>
      </c>
      <c r="O755" s="68" t="s">
        <v>5564</v>
      </c>
      <c r="P755" s="15"/>
      <c r="Q755" t="s">
        <v>32195</v>
      </c>
      <c r="S755" t="s">
        <v>581</v>
      </c>
      <c r="AC755" t="s">
        <v>5565</v>
      </c>
      <c r="AG755" t="s">
        <v>93</v>
      </c>
      <c r="AH755" t="s">
        <v>418</v>
      </c>
      <c r="AI755" t="s">
        <v>419</v>
      </c>
      <c r="AJ755" t="s">
        <v>420</v>
      </c>
      <c r="AK755" t="s">
        <v>421</v>
      </c>
      <c r="AP755" t="s">
        <v>762</v>
      </c>
    </row>
    <row r="756" spans="1:42">
      <c r="A756" s="424">
        <f t="shared" si="11"/>
        <v>753</v>
      </c>
      <c r="B756" t="s">
        <v>5566</v>
      </c>
      <c r="C756" s="15"/>
      <c r="D756" s="15"/>
      <c r="E756" s="29" t="s">
        <v>204</v>
      </c>
      <c r="F756" t="s">
        <v>5567</v>
      </c>
      <c r="G756" s="29" t="s">
        <v>138</v>
      </c>
      <c r="H756" t="s">
        <v>5568</v>
      </c>
      <c r="I756">
        <v>952471797</v>
      </c>
      <c r="J756" s="68" t="s">
        <v>5569</v>
      </c>
      <c r="K756" s="125" t="s">
        <v>5570</v>
      </c>
      <c r="L756" t="s">
        <v>175</v>
      </c>
      <c r="M756" t="s">
        <v>5571</v>
      </c>
      <c r="N756" t="s">
        <v>5572</v>
      </c>
      <c r="O756" s="68" t="s">
        <v>5573</v>
      </c>
      <c r="P756" s="15"/>
      <c r="Q756" t="s">
        <v>32194</v>
      </c>
      <c r="S756" t="s">
        <v>5574</v>
      </c>
      <c r="Y756">
        <v>952471796</v>
      </c>
      <c r="Z756">
        <v>952462766</v>
      </c>
      <c r="AA756">
        <v>952667258</v>
      </c>
      <c r="AB756">
        <v>952461697</v>
      </c>
      <c r="AG756" t="s">
        <v>93</v>
      </c>
      <c r="AH756" t="s">
        <v>418</v>
      </c>
      <c r="AI756" t="s">
        <v>419</v>
      </c>
      <c r="AJ756" t="s">
        <v>420</v>
      </c>
      <c r="AK756" t="s">
        <v>421</v>
      </c>
      <c r="AP756" t="s">
        <v>762</v>
      </c>
    </row>
    <row r="757" spans="1:42">
      <c r="A757" s="424">
        <f t="shared" si="11"/>
        <v>754</v>
      </c>
      <c r="B757" t="s">
        <v>5575</v>
      </c>
      <c r="C757" s="15"/>
      <c r="D757" s="15"/>
      <c r="E757" s="29" t="s">
        <v>203</v>
      </c>
      <c r="F757" s="130" t="s">
        <v>32312</v>
      </c>
      <c r="G757" s="29" t="s">
        <v>138</v>
      </c>
      <c r="I757">
        <v>675950177</v>
      </c>
      <c r="L757" t="s">
        <v>141</v>
      </c>
      <c r="M757" t="s">
        <v>5576</v>
      </c>
      <c r="N757" t="s">
        <v>5577</v>
      </c>
      <c r="O757" s="15" t="s">
        <v>397</v>
      </c>
      <c r="P757" s="15"/>
      <c r="Q757" t="s">
        <v>32195</v>
      </c>
      <c r="S757" t="s">
        <v>3374</v>
      </c>
      <c r="Y757">
        <v>868098097</v>
      </c>
      <c r="AP757" t="s">
        <v>762</v>
      </c>
    </row>
    <row r="758" spans="1:42">
      <c r="A758" s="424">
        <f t="shared" si="11"/>
        <v>755</v>
      </c>
      <c r="B758" t="s">
        <v>5578</v>
      </c>
      <c r="C758" s="15"/>
      <c r="D758" s="15"/>
      <c r="E758" s="29" t="s">
        <v>203</v>
      </c>
      <c r="F758" t="s">
        <v>32139</v>
      </c>
      <c r="G758" s="29" t="s">
        <v>138</v>
      </c>
      <c r="H758" t="s">
        <v>5579</v>
      </c>
      <c r="I758">
        <v>948203610</v>
      </c>
      <c r="J758" s="68" t="s">
        <v>5580</v>
      </c>
      <c r="K758" s="125" t="s">
        <v>5581</v>
      </c>
      <c r="L758" t="s">
        <v>133</v>
      </c>
      <c r="M758" t="s">
        <v>5582</v>
      </c>
      <c r="N758" t="s">
        <v>5583</v>
      </c>
      <c r="O758" s="68" t="s">
        <v>5584</v>
      </c>
      <c r="P758" s="15"/>
      <c r="Q758" t="s">
        <v>32194</v>
      </c>
      <c r="S758" t="s">
        <v>1019</v>
      </c>
      <c r="Y758">
        <v>948171301</v>
      </c>
      <c r="Z758">
        <v>637759953</v>
      </c>
      <c r="AC758" t="s">
        <v>5585</v>
      </c>
      <c r="AG758" t="s">
        <v>93</v>
      </c>
      <c r="AH758" t="s">
        <v>418</v>
      </c>
      <c r="AI758" t="s">
        <v>419</v>
      </c>
      <c r="AJ758" t="s">
        <v>420</v>
      </c>
      <c r="AK758" t="s">
        <v>421</v>
      </c>
      <c r="AP758" t="s">
        <v>762</v>
      </c>
    </row>
    <row r="759" spans="1:42">
      <c r="A759" s="424">
        <f t="shared" si="11"/>
        <v>756</v>
      </c>
      <c r="B759" t="s">
        <v>5586</v>
      </c>
      <c r="C759" s="15"/>
      <c r="D759" s="15"/>
      <c r="E759" s="29" t="s">
        <v>203</v>
      </c>
      <c r="F759" t="s">
        <v>32267</v>
      </c>
      <c r="G759" s="29" t="s">
        <v>138</v>
      </c>
      <c r="I759">
        <v>988105224</v>
      </c>
      <c r="J759" s="68" t="s">
        <v>5587</v>
      </c>
      <c r="K759" s="125" t="s">
        <v>5588</v>
      </c>
      <c r="L759" t="s">
        <v>133</v>
      </c>
      <c r="M759" t="s">
        <v>5589</v>
      </c>
      <c r="N759" t="s">
        <v>5590</v>
      </c>
      <c r="O759" s="68" t="s">
        <v>5591</v>
      </c>
      <c r="P759" s="15"/>
      <c r="Q759" t="s">
        <v>32194</v>
      </c>
      <c r="S759" t="s">
        <v>5592</v>
      </c>
      <c r="AP759" t="s">
        <v>762</v>
      </c>
    </row>
    <row r="760" spans="1:42">
      <c r="A760" s="424">
        <f t="shared" si="11"/>
        <v>757</v>
      </c>
      <c r="B760" t="s">
        <v>384</v>
      </c>
      <c r="C760" s="15"/>
      <c r="D760" s="15"/>
      <c r="E760" s="29" t="s">
        <v>209</v>
      </c>
      <c r="F760" t="s">
        <v>5593</v>
      </c>
      <c r="G760" s="29" t="s">
        <v>138</v>
      </c>
      <c r="H760" t="s">
        <v>5594</v>
      </c>
      <c r="I760" t="s">
        <v>32087</v>
      </c>
      <c r="J760" t="s">
        <v>5595</v>
      </c>
      <c r="L760" t="s">
        <v>163</v>
      </c>
      <c r="M760" t="s">
        <v>5596</v>
      </c>
      <c r="N760" t="s">
        <v>5597</v>
      </c>
      <c r="O760" s="15" t="s">
        <v>397</v>
      </c>
      <c r="P760" s="15"/>
      <c r="Q760" t="s">
        <v>32194</v>
      </c>
      <c r="S760" t="s">
        <v>2926</v>
      </c>
      <c r="AC760" t="s">
        <v>5598</v>
      </c>
      <c r="AD760" t="s">
        <v>5599</v>
      </c>
      <c r="AG760" t="s">
        <v>93</v>
      </c>
      <c r="AH760" t="s">
        <v>418</v>
      </c>
      <c r="AI760" t="s">
        <v>419</v>
      </c>
      <c r="AJ760" t="s">
        <v>420</v>
      </c>
      <c r="AK760" t="s">
        <v>421</v>
      </c>
      <c r="AP760" t="s">
        <v>762</v>
      </c>
    </row>
    <row r="761" spans="1:42">
      <c r="A761" s="424">
        <f t="shared" si="11"/>
        <v>758</v>
      </c>
      <c r="B761" t="s">
        <v>5600</v>
      </c>
      <c r="C761" s="15"/>
      <c r="D761" s="15"/>
      <c r="E761" s="29" t="s">
        <v>203</v>
      </c>
      <c r="F761" t="s">
        <v>32072</v>
      </c>
      <c r="G761" s="29" t="s">
        <v>138</v>
      </c>
      <c r="I761">
        <v>984493744</v>
      </c>
      <c r="J761" t="s">
        <v>5601</v>
      </c>
      <c r="L761" t="s">
        <v>141</v>
      </c>
      <c r="M761" t="s">
        <v>5602</v>
      </c>
      <c r="N761" t="s">
        <v>5603</v>
      </c>
      <c r="O761" s="15" t="s">
        <v>397</v>
      </c>
      <c r="P761" s="15"/>
      <c r="Q761" t="s">
        <v>32195</v>
      </c>
      <c r="S761" t="s">
        <v>2926</v>
      </c>
      <c r="Y761">
        <v>985347531</v>
      </c>
      <c r="Z761">
        <v>984392992</v>
      </c>
      <c r="AA761">
        <v>971508060</v>
      </c>
      <c r="AB761">
        <v>656315036</v>
      </c>
      <c r="AP761" t="s">
        <v>762</v>
      </c>
    </row>
    <row r="762" spans="1:42">
      <c r="A762" s="424">
        <f t="shared" si="11"/>
        <v>759</v>
      </c>
      <c r="B762" t="s">
        <v>5604</v>
      </c>
      <c r="C762" s="15"/>
      <c r="D762" s="15"/>
      <c r="E762" s="29" t="s">
        <v>211</v>
      </c>
      <c r="F762" t="s">
        <v>32073</v>
      </c>
      <c r="G762" s="29" t="s">
        <v>138</v>
      </c>
      <c r="I762">
        <v>928242886</v>
      </c>
      <c r="J762" t="s">
        <v>5605</v>
      </c>
      <c r="K762" s="125" t="s">
        <v>5606</v>
      </c>
      <c r="L762" t="s">
        <v>141</v>
      </c>
      <c r="M762" t="s">
        <v>5607</v>
      </c>
      <c r="N762" t="s">
        <v>5608</v>
      </c>
      <c r="O762" s="68" t="s">
        <v>5609</v>
      </c>
      <c r="P762" s="15"/>
      <c r="Q762" t="s">
        <v>32195</v>
      </c>
      <c r="S762" t="s">
        <v>721</v>
      </c>
      <c r="Y762">
        <v>928233599</v>
      </c>
      <c r="Z762">
        <v>928233199</v>
      </c>
      <c r="AA762">
        <v>928233399</v>
      </c>
      <c r="AB762">
        <v>928244160</v>
      </c>
      <c r="AL762" t="s">
        <v>5610</v>
      </c>
      <c r="AP762" t="s">
        <v>762</v>
      </c>
    </row>
    <row r="763" spans="1:42">
      <c r="A763" s="424">
        <f t="shared" si="11"/>
        <v>760</v>
      </c>
      <c r="B763" t="s">
        <v>5611</v>
      </c>
      <c r="C763" s="15"/>
      <c r="D763" s="15"/>
      <c r="E763" s="29" t="s">
        <v>202</v>
      </c>
      <c r="F763" t="s">
        <v>32313</v>
      </c>
      <c r="G763" s="29" t="s">
        <v>138</v>
      </c>
      <c r="H763" t="s">
        <v>5612</v>
      </c>
      <c r="I763">
        <v>986442058</v>
      </c>
      <c r="L763" t="s">
        <v>363</v>
      </c>
      <c r="M763" t="s">
        <v>5613</v>
      </c>
      <c r="N763" t="s">
        <v>5614</v>
      </c>
      <c r="O763" s="15"/>
      <c r="P763" s="15"/>
      <c r="Q763" t="s">
        <v>32195</v>
      </c>
      <c r="S763" t="s">
        <v>581</v>
      </c>
      <c r="Y763">
        <v>986506202</v>
      </c>
      <c r="Z763">
        <v>664289609</v>
      </c>
      <c r="AA763">
        <v>639015376</v>
      </c>
      <c r="AB763">
        <v>687955115</v>
      </c>
      <c r="AG763" t="s">
        <v>93</v>
      </c>
      <c r="AH763" t="s">
        <v>418</v>
      </c>
      <c r="AI763" t="s">
        <v>419</v>
      </c>
      <c r="AJ763" t="s">
        <v>420</v>
      </c>
      <c r="AK763" t="s">
        <v>421</v>
      </c>
      <c r="AP763" t="s">
        <v>762</v>
      </c>
    </row>
    <row r="764" spans="1:42">
      <c r="A764" s="424">
        <f t="shared" si="11"/>
        <v>761</v>
      </c>
      <c r="B764" t="s">
        <v>5615</v>
      </c>
      <c r="C764" s="15"/>
      <c r="D764" s="15"/>
      <c r="E764" s="29" t="s">
        <v>202</v>
      </c>
      <c r="F764" t="s">
        <v>5616</v>
      </c>
      <c r="G764" t="s">
        <v>138</v>
      </c>
      <c r="H764" t="s">
        <v>5617</v>
      </c>
      <c r="I764">
        <v>986110920</v>
      </c>
      <c r="J764" t="s">
        <v>5618</v>
      </c>
      <c r="K764" s="125">
        <v>986110920</v>
      </c>
      <c r="L764" t="s">
        <v>163</v>
      </c>
      <c r="M764" t="s">
        <v>5619</v>
      </c>
      <c r="N764" t="s">
        <v>5620</v>
      </c>
      <c r="O764" s="68" t="s">
        <v>5621</v>
      </c>
      <c r="P764" s="15"/>
      <c r="Q764" t="s">
        <v>32194</v>
      </c>
      <c r="S764" t="s">
        <v>581</v>
      </c>
      <c r="Y764">
        <v>986237746</v>
      </c>
      <c r="Z764">
        <v>986213581</v>
      </c>
      <c r="AA764">
        <v>658750695</v>
      </c>
      <c r="AG764" t="s">
        <v>93</v>
      </c>
      <c r="AH764" t="s">
        <v>418</v>
      </c>
      <c r="AI764" t="s">
        <v>419</v>
      </c>
      <c r="AJ764" t="s">
        <v>420</v>
      </c>
      <c r="AK764" t="s">
        <v>421</v>
      </c>
      <c r="AP764" t="s">
        <v>762</v>
      </c>
    </row>
    <row r="765" spans="1:42" ht="29" customHeight="1">
      <c r="A765" s="424">
        <f t="shared" si="11"/>
        <v>762</v>
      </c>
      <c r="B765" t="s">
        <v>5622</v>
      </c>
      <c r="C765" s="15"/>
      <c r="D765" s="15"/>
      <c r="E765" s="29" t="s">
        <v>211</v>
      </c>
      <c r="F765" t="s">
        <v>5623</v>
      </c>
      <c r="G765" t="s">
        <v>489</v>
      </c>
      <c r="H765" t="s">
        <v>5624</v>
      </c>
      <c r="I765">
        <v>986246134</v>
      </c>
      <c r="J765" s="68" t="s">
        <v>5625</v>
      </c>
      <c r="K765" s="125">
        <v>986246134</v>
      </c>
      <c r="L765" t="s">
        <v>363</v>
      </c>
      <c r="M765" t="s">
        <v>5626</v>
      </c>
      <c r="N765" t="s">
        <v>5627</v>
      </c>
      <c r="O765" s="68" t="s">
        <v>5628</v>
      </c>
      <c r="P765" s="15"/>
      <c r="Q765" t="s">
        <v>32194</v>
      </c>
      <c r="S765" t="s">
        <v>581</v>
      </c>
      <c r="Y765">
        <v>672678686</v>
      </c>
      <c r="Z765">
        <v>622772685</v>
      </c>
      <c r="AA765">
        <v>692165050</v>
      </c>
      <c r="AG765" t="s">
        <v>93</v>
      </c>
      <c r="AH765" t="s">
        <v>418</v>
      </c>
      <c r="AI765" t="s">
        <v>419</v>
      </c>
      <c r="AJ765" t="s">
        <v>420</v>
      </c>
      <c r="AK765" t="s">
        <v>421</v>
      </c>
      <c r="AP765" t="s">
        <v>762</v>
      </c>
    </row>
    <row r="766" spans="1:42">
      <c r="A766" s="424">
        <f t="shared" si="11"/>
        <v>763</v>
      </c>
      <c r="B766" t="s">
        <v>5629</v>
      </c>
      <c r="C766" s="15"/>
      <c r="D766" s="15"/>
      <c r="E766" s="29" t="s">
        <v>211</v>
      </c>
      <c r="F766" t="s">
        <v>5630</v>
      </c>
      <c r="G766" t="s">
        <v>489</v>
      </c>
      <c r="H766" t="s">
        <v>5631</v>
      </c>
      <c r="I766">
        <v>942135917</v>
      </c>
      <c r="L766" t="s">
        <v>363</v>
      </c>
      <c r="M766" t="s">
        <v>5632</v>
      </c>
      <c r="N766" t="s">
        <v>5633</v>
      </c>
      <c r="O766" s="15"/>
      <c r="P766" s="15"/>
      <c r="Q766" t="s">
        <v>32194</v>
      </c>
      <c r="S766" t="s">
        <v>984</v>
      </c>
      <c r="Y766">
        <v>635226151</v>
      </c>
      <c r="Z766">
        <v>609340441</v>
      </c>
      <c r="AC766" t="s">
        <v>5634</v>
      </c>
      <c r="AD766" t="s">
        <v>5635</v>
      </c>
      <c r="AE766" t="s">
        <v>5636</v>
      </c>
      <c r="AG766" t="s">
        <v>93</v>
      </c>
      <c r="AH766" t="s">
        <v>418</v>
      </c>
      <c r="AI766" t="s">
        <v>419</v>
      </c>
      <c r="AJ766" t="s">
        <v>420</v>
      </c>
      <c r="AK766" t="s">
        <v>421</v>
      </c>
      <c r="AP766" t="s">
        <v>762</v>
      </c>
    </row>
    <row r="767" spans="1:42">
      <c r="A767" s="424">
        <f t="shared" si="11"/>
        <v>764</v>
      </c>
      <c r="B767" t="s">
        <v>5637</v>
      </c>
      <c r="C767" s="15"/>
      <c r="D767" s="15"/>
      <c r="E767" s="29" t="s">
        <v>211</v>
      </c>
      <c r="F767" t="s">
        <v>5638</v>
      </c>
      <c r="G767" t="s">
        <v>489</v>
      </c>
      <c r="I767">
        <v>954934778</v>
      </c>
      <c r="J767" t="s">
        <v>5639</v>
      </c>
      <c r="L767" t="s">
        <v>175</v>
      </c>
      <c r="M767" t="s">
        <v>5640</v>
      </c>
      <c r="N767" t="s">
        <v>5641</v>
      </c>
      <c r="O767" s="15"/>
      <c r="P767" s="15"/>
      <c r="Q767" t="s">
        <v>32195</v>
      </c>
      <c r="S767" t="s">
        <v>700</v>
      </c>
      <c r="Y767">
        <v>954693001</v>
      </c>
      <c r="Z767">
        <v>954653951</v>
      </c>
      <c r="AA767">
        <v>954693107</v>
      </c>
      <c r="AB767">
        <v>954476480</v>
      </c>
      <c r="AL767" t="s">
        <v>5642</v>
      </c>
      <c r="AM767" t="s">
        <v>5643</v>
      </c>
      <c r="AN767" t="s">
        <v>5644</v>
      </c>
      <c r="AO767" t="s">
        <v>5645</v>
      </c>
      <c r="AP767" t="s">
        <v>762</v>
      </c>
    </row>
    <row r="768" spans="1:42">
      <c r="A768" s="424">
        <f t="shared" si="11"/>
        <v>765</v>
      </c>
      <c r="B768" t="s">
        <v>5646</v>
      </c>
      <c r="C768" s="15"/>
      <c r="D768" s="15"/>
      <c r="E768" s="29" t="s">
        <v>205</v>
      </c>
      <c r="F768" t="s">
        <v>5647</v>
      </c>
      <c r="G768" t="s">
        <v>138</v>
      </c>
      <c r="H768" t="s">
        <v>5648</v>
      </c>
      <c r="I768">
        <v>954156735</v>
      </c>
      <c r="J768" t="s">
        <v>5649</v>
      </c>
      <c r="K768" s="125" t="s">
        <v>5650</v>
      </c>
      <c r="L768" t="s">
        <v>163</v>
      </c>
      <c r="M768" t="s">
        <v>5651</v>
      </c>
      <c r="N768" t="s">
        <v>5652</v>
      </c>
      <c r="O768" s="68" t="s">
        <v>5653</v>
      </c>
      <c r="P768" s="15"/>
      <c r="Q768" t="s">
        <v>32194</v>
      </c>
      <c r="S768" t="s">
        <v>700</v>
      </c>
      <c r="Y768">
        <v>955987412</v>
      </c>
      <c r="Z768">
        <v>954157547</v>
      </c>
      <c r="AA768">
        <v>954151848</v>
      </c>
      <c r="AB768">
        <v>675761248</v>
      </c>
      <c r="AC768" t="s">
        <v>5654</v>
      </c>
      <c r="AG768" t="s">
        <v>93</v>
      </c>
      <c r="AH768" t="s">
        <v>418</v>
      </c>
      <c r="AI768" t="s">
        <v>419</v>
      </c>
      <c r="AJ768" t="s">
        <v>420</v>
      </c>
      <c r="AK768" t="s">
        <v>421</v>
      </c>
      <c r="AL768" t="s">
        <v>5655</v>
      </c>
      <c r="AP768" t="s">
        <v>762</v>
      </c>
    </row>
    <row r="769" spans="1:42">
      <c r="A769" s="424">
        <f t="shared" si="11"/>
        <v>766</v>
      </c>
      <c r="B769" t="s">
        <v>5656</v>
      </c>
      <c r="C769" s="15"/>
      <c r="D769" s="15"/>
      <c r="E769" s="29" t="s">
        <v>205</v>
      </c>
      <c r="F769" t="s">
        <v>5657</v>
      </c>
      <c r="G769" t="s">
        <v>138</v>
      </c>
      <c r="H769" t="s">
        <v>5658</v>
      </c>
      <c r="I769">
        <v>978820047</v>
      </c>
      <c r="J769" t="s">
        <v>5659</v>
      </c>
      <c r="K769" s="125">
        <v>978822950</v>
      </c>
      <c r="L769" t="s">
        <v>163</v>
      </c>
      <c r="M769" t="s">
        <v>5660</v>
      </c>
      <c r="N769" t="s">
        <v>5661</v>
      </c>
      <c r="O769" s="68" t="s">
        <v>5662</v>
      </c>
      <c r="P769" s="15"/>
      <c r="Q769" t="s">
        <v>32195</v>
      </c>
      <c r="S769" t="s">
        <v>729</v>
      </c>
      <c r="Y769">
        <v>978820714</v>
      </c>
      <c r="Z769">
        <v>978880158</v>
      </c>
      <c r="AA769">
        <v>692648501</v>
      </c>
      <c r="AB769">
        <v>670219098</v>
      </c>
      <c r="AC769" t="s">
        <v>5663</v>
      </c>
      <c r="AG769" t="s">
        <v>93</v>
      </c>
      <c r="AH769" t="s">
        <v>418</v>
      </c>
      <c r="AI769" t="s">
        <v>419</v>
      </c>
      <c r="AJ769" t="s">
        <v>420</v>
      </c>
      <c r="AK769" t="s">
        <v>421</v>
      </c>
      <c r="AP769" t="s">
        <v>762</v>
      </c>
    </row>
    <row r="770" spans="1:42">
      <c r="A770" s="424">
        <f t="shared" si="11"/>
        <v>767</v>
      </c>
      <c r="B770" t="s">
        <v>5664</v>
      </c>
      <c r="C770" s="15"/>
      <c r="D770" s="15"/>
      <c r="E770" s="29" t="s">
        <v>211</v>
      </c>
      <c r="F770" t="s">
        <v>5665</v>
      </c>
      <c r="G770" t="s">
        <v>489</v>
      </c>
      <c r="I770">
        <v>983846108</v>
      </c>
      <c r="J770" s="68" t="s">
        <v>5666</v>
      </c>
      <c r="K770" s="125">
        <v>983217570</v>
      </c>
      <c r="L770" t="s">
        <v>175</v>
      </c>
      <c r="M770" t="s">
        <v>5667</v>
      </c>
      <c r="N770" t="s">
        <v>5668</v>
      </c>
      <c r="O770" s="68" t="s">
        <v>5669</v>
      </c>
      <c r="P770" s="15"/>
      <c r="Q770" t="s">
        <v>32195</v>
      </c>
      <c r="S770" t="s">
        <v>2631</v>
      </c>
      <c r="Y770">
        <v>983843928</v>
      </c>
      <c r="Z770">
        <v>983372292</v>
      </c>
      <c r="AA770">
        <v>983217507</v>
      </c>
      <c r="AB770">
        <v>983326622</v>
      </c>
      <c r="AP770" t="s">
        <v>762</v>
      </c>
    </row>
    <row r="771" spans="1:42">
      <c r="A771" s="424">
        <f t="shared" si="11"/>
        <v>768</v>
      </c>
      <c r="B771" t="s">
        <v>5670</v>
      </c>
      <c r="C771" s="15"/>
      <c r="D771" s="15"/>
      <c r="E771" s="29" t="s">
        <v>202</v>
      </c>
      <c r="F771" t="s">
        <v>32314</v>
      </c>
      <c r="G771" s="29" t="s">
        <v>138</v>
      </c>
      <c r="H771" t="s">
        <v>5671</v>
      </c>
      <c r="I771">
        <v>983549436</v>
      </c>
      <c r="M771" t="s">
        <v>5672</v>
      </c>
      <c r="N771" t="s">
        <v>5673</v>
      </c>
      <c r="O771" s="15"/>
      <c r="P771" s="15"/>
      <c r="Q771" t="s">
        <v>32195</v>
      </c>
      <c r="S771" t="s">
        <v>2631</v>
      </c>
      <c r="Y771">
        <v>696407540</v>
      </c>
      <c r="Z771">
        <v>635919202</v>
      </c>
      <c r="AC771" t="s">
        <v>5674</v>
      </c>
      <c r="AG771" t="s">
        <v>93</v>
      </c>
      <c r="AH771" t="s">
        <v>418</v>
      </c>
      <c r="AI771" t="s">
        <v>419</v>
      </c>
      <c r="AJ771" t="s">
        <v>420</v>
      </c>
      <c r="AK771" t="s">
        <v>421</v>
      </c>
      <c r="AP771" t="s">
        <v>762</v>
      </c>
    </row>
    <row r="772" spans="1:42">
      <c r="A772" s="424">
        <f t="shared" si="11"/>
        <v>769</v>
      </c>
      <c r="B772" t="s">
        <v>5675</v>
      </c>
      <c r="C772" s="15"/>
      <c r="D772" s="15"/>
      <c r="E772" s="29" t="s">
        <v>211</v>
      </c>
      <c r="F772" t="s">
        <v>5665</v>
      </c>
      <c r="G772" t="s">
        <v>489</v>
      </c>
      <c r="H772" t="s">
        <v>5676</v>
      </c>
      <c r="I772">
        <v>691093785</v>
      </c>
      <c r="K772" s="125" t="s">
        <v>5677</v>
      </c>
      <c r="L772" t="s">
        <v>175</v>
      </c>
      <c r="M772" t="s">
        <v>5678</v>
      </c>
      <c r="N772" t="s">
        <v>5679</v>
      </c>
      <c r="O772" s="68" t="s">
        <v>5680</v>
      </c>
      <c r="P772" s="15"/>
      <c r="Q772" t="s">
        <v>32194</v>
      </c>
      <c r="S772" t="s">
        <v>2631</v>
      </c>
      <c r="AP772" t="s">
        <v>762</v>
      </c>
    </row>
    <row r="773" spans="1:42">
      <c r="A773" s="424">
        <f t="shared" ref="A773:A836" si="12">+A772+1</f>
        <v>770</v>
      </c>
      <c r="B773" t="s">
        <v>5681</v>
      </c>
      <c r="C773" s="15"/>
      <c r="D773" s="15"/>
      <c r="E773" s="29" t="s">
        <v>211</v>
      </c>
      <c r="F773" t="s">
        <v>5682</v>
      </c>
      <c r="G773" t="s">
        <v>489</v>
      </c>
      <c r="H773" t="s">
        <v>5683</v>
      </c>
      <c r="I773">
        <v>946070724</v>
      </c>
      <c r="K773" s="125" t="s">
        <v>5684</v>
      </c>
      <c r="L773" t="s">
        <v>141</v>
      </c>
      <c r="M773" t="s">
        <v>5685</v>
      </c>
      <c r="N773" t="s">
        <v>5686</v>
      </c>
      <c r="O773" s="68" t="s">
        <v>5687</v>
      </c>
      <c r="P773" s="15"/>
      <c r="Q773" t="s">
        <v>32195</v>
      </c>
      <c r="S773" t="s">
        <v>1245</v>
      </c>
      <c r="Y773">
        <v>944337745</v>
      </c>
      <c r="Z773">
        <v>944053144</v>
      </c>
      <c r="AA773">
        <v>662115625</v>
      </c>
      <c r="AB773">
        <v>678528801</v>
      </c>
      <c r="AG773" t="s">
        <v>93</v>
      </c>
      <c r="AH773" t="s">
        <v>418</v>
      </c>
      <c r="AI773" t="s">
        <v>419</v>
      </c>
      <c r="AJ773" t="s">
        <v>420</v>
      </c>
      <c r="AK773" t="s">
        <v>421</v>
      </c>
      <c r="AP773" t="s">
        <v>762</v>
      </c>
    </row>
    <row r="774" spans="1:42">
      <c r="A774" s="424">
        <f t="shared" si="12"/>
        <v>771</v>
      </c>
      <c r="B774" t="s">
        <v>5688</v>
      </c>
      <c r="C774" s="15"/>
      <c r="D774" s="15"/>
      <c r="E774" s="29" t="s">
        <v>211</v>
      </c>
      <c r="F774" t="s">
        <v>5689</v>
      </c>
      <c r="G774" t="s">
        <v>489</v>
      </c>
      <c r="I774">
        <v>976599210</v>
      </c>
      <c r="J774" t="s">
        <v>5690</v>
      </c>
      <c r="K774" s="125" t="s">
        <v>5691</v>
      </c>
      <c r="L774" t="s">
        <v>363</v>
      </c>
      <c r="M774" t="s">
        <v>5692</v>
      </c>
      <c r="N774" t="s">
        <v>5693</v>
      </c>
      <c r="O774" s="68" t="s">
        <v>5694</v>
      </c>
      <c r="P774" s="15"/>
      <c r="Q774" t="s">
        <v>32194</v>
      </c>
      <c r="S774" t="s">
        <v>729</v>
      </c>
      <c r="Y774">
        <v>976598820</v>
      </c>
      <c r="Z774">
        <v>656824124</v>
      </c>
      <c r="AL774" t="s">
        <v>5695</v>
      </c>
      <c r="AP774" t="s">
        <v>762</v>
      </c>
    </row>
    <row r="775" spans="1:42">
      <c r="A775" s="424">
        <f t="shared" si="12"/>
        <v>772</v>
      </c>
      <c r="B775" t="s">
        <v>5696</v>
      </c>
      <c r="C775" s="15"/>
      <c r="D775" s="15"/>
      <c r="E775" s="29" t="s">
        <v>211</v>
      </c>
      <c r="F775" t="s">
        <v>5697</v>
      </c>
      <c r="G775" t="s">
        <v>489</v>
      </c>
      <c r="H775" t="s">
        <v>5698</v>
      </c>
      <c r="I775">
        <v>965767122</v>
      </c>
      <c r="L775" t="s">
        <v>141</v>
      </c>
      <c r="M775" t="s">
        <v>5699</v>
      </c>
      <c r="N775" t="s">
        <v>5700</v>
      </c>
      <c r="O775" s="68" t="s">
        <v>5701</v>
      </c>
      <c r="P775" s="15"/>
      <c r="Q775" t="s">
        <v>32195</v>
      </c>
      <c r="S775" t="s">
        <v>1328</v>
      </c>
      <c r="Y775">
        <v>966426771</v>
      </c>
      <c r="Z775">
        <v>966426791</v>
      </c>
      <c r="AA775">
        <v>966430311</v>
      </c>
      <c r="AC775" t="s">
        <v>5702</v>
      </c>
      <c r="AG775" t="s">
        <v>93</v>
      </c>
      <c r="AH775" t="s">
        <v>418</v>
      </c>
      <c r="AI775" t="s">
        <v>419</v>
      </c>
      <c r="AJ775" t="s">
        <v>420</v>
      </c>
      <c r="AK775" t="s">
        <v>421</v>
      </c>
      <c r="AP775" t="s">
        <v>762</v>
      </c>
    </row>
    <row r="776" spans="1:42">
      <c r="A776" s="424">
        <f t="shared" si="12"/>
        <v>773</v>
      </c>
      <c r="B776" t="s">
        <v>5703</v>
      </c>
      <c r="C776" s="15"/>
      <c r="D776" s="15"/>
      <c r="E776" s="29" t="s">
        <v>6</v>
      </c>
      <c r="G776" s="29" t="s">
        <v>138</v>
      </c>
      <c r="H776" t="s">
        <v>5704</v>
      </c>
      <c r="I776">
        <v>965834543</v>
      </c>
      <c r="J776" t="s">
        <v>5705</v>
      </c>
      <c r="L776" s="28" t="s">
        <v>175</v>
      </c>
      <c r="M776" t="s">
        <v>5706</v>
      </c>
      <c r="N776" t="s">
        <v>5707</v>
      </c>
      <c r="O776" s="15" t="s">
        <v>397</v>
      </c>
      <c r="P776" s="15"/>
      <c r="Q776" t="s">
        <v>32194</v>
      </c>
      <c r="S776" t="s">
        <v>1328</v>
      </c>
      <c r="AC776" t="s">
        <v>5708</v>
      </c>
      <c r="AG776" t="s">
        <v>93</v>
      </c>
      <c r="AH776" t="s">
        <v>418</v>
      </c>
      <c r="AI776" t="s">
        <v>419</v>
      </c>
      <c r="AJ776" t="s">
        <v>420</v>
      </c>
      <c r="AK776" t="s">
        <v>421</v>
      </c>
      <c r="AP776" t="s">
        <v>762</v>
      </c>
    </row>
    <row r="777" spans="1:42">
      <c r="A777" s="424">
        <f t="shared" si="12"/>
        <v>774</v>
      </c>
      <c r="B777" t="s">
        <v>5709</v>
      </c>
      <c r="C777" s="15"/>
      <c r="D777" s="15"/>
      <c r="E777" s="29" t="s">
        <v>6</v>
      </c>
      <c r="G777" s="29" t="s">
        <v>138</v>
      </c>
      <c r="H777" t="s">
        <v>5710</v>
      </c>
      <c r="I777">
        <v>649823242</v>
      </c>
      <c r="L777" s="28" t="s">
        <v>175</v>
      </c>
      <c r="M777" t="s">
        <v>5711</v>
      </c>
      <c r="N777" t="s">
        <v>5712</v>
      </c>
      <c r="O777" s="15" t="s">
        <v>397</v>
      </c>
      <c r="P777" s="15"/>
      <c r="Q777" t="s">
        <v>32194</v>
      </c>
      <c r="S777" t="s">
        <v>1328</v>
      </c>
      <c r="AC777" t="s">
        <v>5713</v>
      </c>
      <c r="AG777" t="s">
        <v>93</v>
      </c>
      <c r="AH777" t="s">
        <v>418</v>
      </c>
      <c r="AI777" t="s">
        <v>419</v>
      </c>
      <c r="AJ777" t="s">
        <v>420</v>
      </c>
      <c r="AK777" t="s">
        <v>421</v>
      </c>
      <c r="AP777" t="s">
        <v>762</v>
      </c>
    </row>
    <row r="778" spans="1:42">
      <c r="A778" s="424">
        <f t="shared" si="12"/>
        <v>775</v>
      </c>
      <c r="B778" t="s">
        <v>5714</v>
      </c>
      <c r="C778" s="15"/>
      <c r="D778" s="15"/>
      <c r="E778" s="29" t="s">
        <v>211</v>
      </c>
      <c r="F778" t="s">
        <v>5715</v>
      </c>
      <c r="G778" t="s">
        <v>489</v>
      </c>
      <c r="I778">
        <v>971205436</v>
      </c>
      <c r="K778" s="125">
        <v>649144857</v>
      </c>
      <c r="L778" t="s">
        <v>363</v>
      </c>
      <c r="M778" t="s">
        <v>5716</v>
      </c>
      <c r="N778" t="s">
        <v>5717</v>
      </c>
      <c r="O778" s="15" t="s">
        <v>397</v>
      </c>
      <c r="P778" s="15"/>
      <c r="Q778" t="s">
        <v>32194</v>
      </c>
      <c r="S778" t="s">
        <v>497</v>
      </c>
      <c r="Y778">
        <v>626477010</v>
      </c>
      <c r="AP778" t="s">
        <v>762</v>
      </c>
    </row>
    <row r="779" spans="1:42">
      <c r="A779" s="424">
        <f t="shared" si="12"/>
        <v>776</v>
      </c>
      <c r="B779" t="s">
        <v>5718</v>
      </c>
      <c r="C779" s="15"/>
      <c r="D779" s="15"/>
      <c r="E779" s="29" t="s">
        <v>211</v>
      </c>
      <c r="F779" t="s">
        <v>5719</v>
      </c>
      <c r="G779" t="s">
        <v>489</v>
      </c>
      <c r="H779" t="s">
        <v>5720</v>
      </c>
      <c r="I779">
        <v>971439771</v>
      </c>
      <c r="L779" t="s">
        <v>141</v>
      </c>
      <c r="M779" t="s">
        <v>5721</v>
      </c>
      <c r="N779" t="s">
        <v>5722</v>
      </c>
      <c r="O779" s="68" t="s">
        <v>5723</v>
      </c>
      <c r="P779" s="15"/>
      <c r="Q779" t="s">
        <v>32195</v>
      </c>
      <c r="S779" t="s">
        <v>497</v>
      </c>
      <c r="AG779" t="s">
        <v>93</v>
      </c>
      <c r="AH779" t="s">
        <v>418</v>
      </c>
      <c r="AI779" t="s">
        <v>419</v>
      </c>
      <c r="AJ779" t="s">
        <v>420</v>
      </c>
      <c r="AK779" t="s">
        <v>421</v>
      </c>
      <c r="AP779" t="s">
        <v>762</v>
      </c>
    </row>
    <row r="780" spans="1:42">
      <c r="A780" s="424">
        <f t="shared" si="12"/>
        <v>777</v>
      </c>
      <c r="B780" t="s">
        <v>5724</v>
      </c>
      <c r="C780" s="15"/>
      <c r="D780" s="15"/>
      <c r="E780" s="29" t="s">
        <v>211</v>
      </c>
      <c r="F780" s="130" t="s">
        <v>32236</v>
      </c>
      <c r="G780" s="29" t="s">
        <v>138</v>
      </c>
      <c r="H780" t="s">
        <v>5725</v>
      </c>
      <c r="I780">
        <v>971347049</v>
      </c>
      <c r="J780" t="s">
        <v>5726</v>
      </c>
      <c r="L780" s="28" t="s">
        <v>133</v>
      </c>
      <c r="M780" t="s">
        <v>5727</v>
      </c>
      <c r="N780" t="s">
        <v>5728</v>
      </c>
      <c r="O780" s="15"/>
      <c r="P780" s="15"/>
      <c r="Q780" t="s">
        <v>32195</v>
      </c>
      <c r="S780" t="s">
        <v>497</v>
      </c>
      <c r="Y780">
        <v>665970479</v>
      </c>
      <c r="Z780">
        <v>658812779</v>
      </c>
      <c r="AA780">
        <v>645560225</v>
      </c>
      <c r="AB780">
        <v>658893529</v>
      </c>
      <c r="AC780" t="s">
        <v>5729</v>
      </c>
      <c r="AG780" t="s">
        <v>93</v>
      </c>
      <c r="AH780" t="s">
        <v>418</v>
      </c>
      <c r="AI780" t="s">
        <v>419</v>
      </c>
      <c r="AJ780" t="s">
        <v>420</v>
      </c>
      <c r="AK780" t="s">
        <v>421</v>
      </c>
      <c r="AP780" t="s">
        <v>762</v>
      </c>
    </row>
    <row r="781" spans="1:42">
      <c r="A781" s="424">
        <f t="shared" si="12"/>
        <v>778</v>
      </c>
      <c r="B781" t="s">
        <v>5730</v>
      </c>
      <c r="C781" s="15"/>
      <c r="D781" s="15"/>
      <c r="E781" s="29" t="s">
        <v>204</v>
      </c>
      <c r="F781" t="s">
        <v>32140</v>
      </c>
      <c r="G781" t="s">
        <v>138</v>
      </c>
      <c r="H781" t="s">
        <v>5731</v>
      </c>
      <c r="I781">
        <v>971213321</v>
      </c>
      <c r="M781" t="s">
        <v>5732</v>
      </c>
      <c r="N781" t="s">
        <v>5733</v>
      </c>
      <c r="O781" s="15"/>
      <c r="P781" s="15"/>
      <c r="Q781" t="s">
        <v>32194</v>
      </c>
      <c r="S781" t="s">
        <v>497</v>
      </c>
      <c r="Y781">
        <v>663040935</v>
      </c>
      <c r="Z781">
        <v>675955852</v>
      </c>
      <c r="AG781" t="s">
        <v>93</v>
      </c>
      <c r="AH781" t="s">
        <v>418</v>
      </c>
      <c r="AI781" t="s">
        <v>419</v>
      </c>
      <c r="AJ781" t="s">
        <v>420</v>
      </c>
      <c r="AK781" t="s">
        <v>421</v>
      </c>
      <c r="AP781" t="s">
        <v>762</v>
      </c>
    </row>
    <row r="782" spans="1:42" ht="29" customHeight="1">
      <c r="A782" s="424">
        <f t="shared" si="12"/>
        <v>779</v>
      </c>
      <c r="B782" t="s">
        <v>5734</v>
      </c>
      <c r="C782" s="15"/>
      <c r="D782" s="15"/>
      <c r="E782" s="29" t="s">
        <v>204</v>
      </c>
      <c r="F782" t="s">
        <v>32153</v>
      </c>
      <c r="G782" t="s">
        <v>138</v>
      </c>
      <c r="I782">
        <v>971581118</v>
      </c>
      <c r="J782" t="s">
        <v>5735</v>
      </c>
      <c r="L782" t="s">
        <v>163</v>
      </c>
      <c r="M782" t="s">
        <v>5736</v>
      </c>
      <c r="N782" t="s">
        <v>5737</v>
      </c>
      <c r="O782" s="68" t="s">
        <v>5738</v>
      </c>
      <c r="P782" s="15"/>
      <c r="Q782" t="s">
        <v>32194</v>
      </c>
      <c r="S782" t="s">
        <v>497</v>
      </c>
      <c r="Y782">
        <v>971647481</v>
      </c>
      <c r="Z782">
        <v>971418706</v>
      </c>
      <c r="AA782">
        <v>971252890</v>
      </c>
      <c r="AP782" t="s">
        <v>762</v>
      </c>
    </row>
    <row r="783" spans="1:42">
      <c r="A783" s="424">
        <f t="shared" si="12"/>
        <v>780</v>
      </c>
      <c r="B783" t="s">
        <v>5739</v>
      </c>
      <c r="C783" s="15"/>
      <c r="D783" s="15"/>
      <c r="E783" s="29" t="s">
        <v>203</v>
      </c>
      <c r="F783" t="s">
        <v>5739</v>
      </c>
      <c r="G783" t="s">
        <v>138</v>
      </c>
      <c r="I783">
        <v>626562617</v>
      </c>
      <c r="J783" t="s">
        <v>5740</v>
      </c>
      <c r="K783" s="125" t="s">
        <v>5741</v>
      </c>
      <c r="L783" t="s">
        <v>147</v>
      </c>
      <c r="M783" t="s">
        <v>5742</v>
      </c>
      <c r="N783" t="s">
        <v>5743</v>
      </c>
      <c r="O783" s="68" t="s">
        <v>5744</v>
      </c>
      <c r="P783" s="15"/>
      <c r="Q783" t="s">
        <v>32195</v>
      </c>
      <c r="S783" t="s">
        <v>497</v>
      </c>
      <c r="AP783" t="s">
        <v>762</v>
      </c>
    </row>
    <row r="784" spans="1:42">
      <c r="A784" s="424">
        <f t="shared" si="12"/>
        <v>781</v>
      </c>
      <c r="B784" t="s">
        <v>5745</v>
      </c>
      <c r="C784" s="15"/>
      <c r="D784" s="15"/>
      <c r="E784" s="29" t="s">
        <v>6</v>
      </c>
      <c r="G784" s="29" t="s">
        <v>138</v>
      </c>
      <c r="H784" t="s">
        <v>5746</v>
      </c>
      <c r="I784">
        <v>971557243</v>
      </c>
      <c r="J784" s="68" t="s">
        <v>5740</v>
      </c>
      <c r="K784" s="125" t="s">
        <v>5747</v>
      </c>
      <c r="L784" s="28" t="s">
        <v>141</v>
      </c>
      <c r="M784" t="s">
        <v>5748</v>
      </c>
      <c r="N784" t="s">
        <v>5749</v>
      </c>
      <c r="O784" s="15"/>
      <c r="P784" s="15"/>
      <c r="Q784" t="s">
        <v>32195</v>
      </c>
      <c r="S784" t="s">
        <v>497</v>
      </c>
      <c r="AC784" t="s">
        <v>5750</v>
      </c>
      <c r="AG784" t="s">
        <v>93</v>
      </c>
      <c r="AH784" t="s">
        <v>418</v>
      </c>
      <c r="AI784" t="s">
        <v>419</v>
      </c>
      <c r="AJ784" t="s">
        <v>420</v>
      </c>
      <c r="AK784" t="s">
        <v>421</v>
      </c>
      <c r="AP784" t="s">
        <v>762</v>
      </c>
    </row>
    <row r="785" spans="1:42" ht="15">
      <c r="A785" s="424">
        <f t="shared" si="12"/>
        <v>782</v>
      </c>
      <c r="B785" t="s">
        <v>391</v>
      </c>
      <c r="C785" s="15"/>
      <c r="D785" s="15"/>
      <c r="E785" s="29" t="s">
        <v>203</v>
      </c>
      <c r="F785" s="83" t="s">
        <v>5751</v>
      </c>
      <c r="G785" t="s">
        <v>138</v>
      </c>
      <c r="H785" t="s">
        <v>5752</v>
      </c>
      <c r="I785">
        <v>934231241</v>
      </c>
      <c r="J785" t="s">
        <v>394</v>
      </c>
      <c r="K785" s="125" t="s">
        <v>5753</v>
      </c>
      <c r="L785" t="s">
        <v>147</v>
      </c>
      <c r="M785" t="s">
        <v>5754</v>
      </c>
      <c r="N785" t="s">
        <v>5755</v>
      </c>
      <c r="O785" s="68" t="s">
        <v>5756</v>
      </c>
      <c r="P785" s="15"/>
      <c r="Q785" t="s">
        <v>32194</v>
      </c>
      <c r="S785" t="s">
        <v>431</v>
      </c>
      <c r="Y785">
        <v>932924824</v>
      </c>
      <c r="Z785">
        <v>647572460</v>
      </c>
      <c r="AC785" t="s">
        <v>5757</v>
      </c>
      <c r="AD785" t="s">
        <v>5758</v>
      </c>
      <c r="AG785" t="s">
        <v>93</v>
      </c>
      <c r="AH785" t="s">
        <v>418</v>
      </c>
      <c r="AI785" t="s">
        <v>419</v>
      </c>
      <c r="AJ785" t="s">
        <v>420</v>
      </c>
      <c r="AK785" t="s">
        <v>421</v>
      </c>
      <c r="AP785" t="s">
        <v>762</v>
      </c>
    </row>
    <row r="786" spans="1:42">
      <c r="A786" s="424">
        <f t="shared" si="12"/>
        <v>783</v>
      </c>
      <c r="B786" t="s">
        <v>5759</v>
      </c>
      <c r="C786" s="15"/>
      <c r="D786" s="15"/>
      <c r="E786" s="29" t="s">
        <v>203</v>
      </c>
      <c r="F786" t="s">
        <v>5760</v>
      </c>
      <c r="G786" t="s">
        <v>138</v>
      </c>
      <c r="H786" t="s">
        <v>5761</v>
      </c>
      <c r="I786">
        <v>935912324</v>
      </c>
      <c r="J786" t="s">
        <v>5762</v>
      </c>
      <c r="K786" s="125">
        <v>935912451</v>
      </c>
      <c r="L786" t="s">
        <v>133</v>
      </c>
      <c r="M786" t="s">
        <v>5763</v>
      </c>
      <c r="N786" t="s">
        <v>5764</v>
      </c>
      <c r="O786" s="68" t="s">
        <v>5765</v>
      </c>
      <c r="P786" s="15"/>
      <c r="Q786" t="s">
        <v>32194</v>
      </c>
      <c r="S786" t="s">
        <v>431</v>
      </c>
      <c r="Y786">
        <v>935912451</v>
      </c>
      <c r="Z786">
        <v>936763133</v>
      </c>
      <c r="AA786">
        <v>935912327</v>
      </c>
      <c r="AB786">
        <v>661411862</v>
      </c>
      <c r="AL786" t="s">
        <v>5766</v>
      </c>
      <c r="AP786" t="s">
        <v>762</v>
      </c>
    </row>
    <row r="787" spans="1:42" ht="43.5">
      <c r="A787" s="424">
        <f t="shared" si="12"/>
        <v>784</v>
      </c>
      <c r="B787" t="s">
        <v>5767</v>
      </c>
      <c r="C787" s="15"/>
      <c r="D787" s="15"/>
      <c r="E787" s="29" t="s">
        <v>205</v>
      </c>
      <c r="F787" s="10" t="s">
        <v>5768</v>
      </c>
      <c r="G787" t="s">
        <v>138</v>
      </c>
      <c r="H787" t="s">
        <v>5769</v>
      </c>
      <c r="I787">
        <v>932659219</v>
      </c>
      <c r="J787" t="s">
        <v>5770</v>
      </c>
      <c r="K787" s="125" t="s">
        <v>5771</v>
      </c>
      <c r="L787" t="s">
        <v>133</v>
      </c>
      <c r="M787" t="s">
        <v>5772</v>
      </c>
      <c r="N787" t="s">
        <v>5773</v>
      </c>
      <c r="O787" s="68" t="s">
        <v>5774</v>
      </c>
      <c r="P787" s="15"/>
      <c r="Q787" t="s">
        <v>32194</v>
      </c>
      <c r="S787" t="s">
        <v>431</v>
      </c>
      <c r="Y787">
        <v>936672343</v>
      </c>
      <c r="Z787">
        <v>931431500</v>
      </c>
      <c r="AA787">
        <v>661433610</v>
      </c>
      <c r="AB787">
        <v>618196677</v>
      </c>
      <c r="AG787" t="s">
        <v>93</v>
      </c>
      <c r="AH787" t="s">
        <v>418</v>
      </c>
      <c r="AI787" t="s">
        <v>419</v>
      </c>
      <c r="AJ787" t="s">
        <v>420</v>
      </c>
      <c r="AK787" t="s">
        <v>421</v>
      </c>
      <c r="AP787" t="s">
        <v>762</v>
      </c>
    </row>
    <row r="788" spans="1:42" ht="29">
      <c r="A788" s="424">
        <f t="shared" si="12"/>
        <v>785</v>
      </c>
      <c r="B788" t="s">
        <v>5775</v>
      </c>
      <c r="C788" s="15"/>
      <c r="D788" s="15"/>
      <c r="E788" s="29" t="s">
        <v>202</v>
      </c>
      <c r="F788" t="s">
        <v>5776</v>
      </c>
      <c r="G788" t="s">
        <v>138</v>
      </c>
      <c r="H788" t="s">
        <v>5777</v>
      </c>
      <c r="I788">
        <v>933036804</v>
      </c>
      <c r="J788" s="10" t="s">
        <v>5778</v>
      </c>
      <c r="K788" s="125" t="s">
        <v>5779</v>
      </c>
      <c r="L788" t="s">
        <v>163</v>
      </c>
      <c r="M788" t="s">
        <v>5780</v>
      </c>
      <c r="N788" t="s">
        <v>5781</v>
      </c>
      <c r="O788" s="68" t="s">
        <v>5782</v>
      </c>
      <c r="P788" s="15"/>
      <c r="Q788" t="s">
        <v>32194</v>
      </c>
      <c r="S788" t="s">
        <v>431</v>
      </c>
      <c r="Y788">
        <v>933036806</v>
      </c>
      <c r="Z788">
        <v>653184840</v>
      </c>
      <c r="AG788" t="s">
        <v>93</v>
      </c>
      <c r="AH788" t="s">
        <v>418</v>
      </c>
      <c r="AI788" t="s">
        <v>419</v>
      </c>
      <c r="AJ788" t="s">
        <v>420</v>
      </c>
      <c r="AK788" t="s">
        <v>421</v>
      </c>
      <c r="AP788" t="s">
        <v>762</v>
      </c>
    </row>
    <row r="789" spans="1:42">
      <c r="A789" s="424">
        <f t="shared" si="12"/>
        <v>786</v>
      </c>
      <c r="B789" t="s">
        <v>5783</v>
      </c>
      <c r="C789" s="15"/>
      <c r="D789" s="15"/>
      <c r="E789" s="29" t="s">
        <v>202</v>
      </c>
      <c r="F789" t="s">
        <v>32342</v>
      </c>
      <c r="G789" t="s">
        <v>138</v>
      </c>
      <c r="I789">
        <v>937738333</v>
      </c>
      <c r="J789" t="s">
        <v>5784</v>
      </c>
      <c r="K789" s="125" t="s">
        <v>5785</v>
      </c>
      <c r="L789" t="s">
        <v>141</v>
      </c>
      <c r="M789" t="s">
        <v>5786</v>
      </c>
      <c r="N789" t="s">
        <v>5787</v>
      </c>
      <c r="O789" s="68" t="s">
        <v>5788</v>
      </c>
      <c r="P789" s="15"/>
      <c r="Q789" t="s">
        <v>32194</v>
      </c>
      <c r="S789" t="s">
        <v>431</v>
      </c>
      <c r="Y789">
        <v>932267389</v>
      </c>
      <c r="Z789">
        <v>937770793</v>
      </c>
      <c r="AA789">
        <v>937738304</v>
      </c>
      <c r="AB789">
        <v>937700277</v>
      </c>
      <c r="AL789" t="s">
        <v>5789</v>
      </c>
      <c r="AP789" t="s">
        <v>762</v>
      </c>
    </row>
    <row r="790" spans="1:42">
      <c r="A790" s="424">
        <f t="shared" si="12"/>
        <v>787</v>
      </c>
      <c r="B790" t="s">
        <v>5790</v>
      </c>
      <c r="C790" s="15"/>
      <c r="D790" s="15"/>
      <c r="E790" s="29" t="s">
        <v>203</v>
      </c>
      <c r="F790" s="120" t="s">
        <v>5791</v>
      </c>
      <c r="G790" t="s">
        <v>138</v>
      </c>
      <c r="H790" t="s">
        <v>5792</v>
      </c>
      <c r="I790">
        <v>934742725</v>
      </c>
      <c r="J790" t="s">
        <v>5793</v>
      </c>
      <c r="K790" s="125" t="s">
        <v>5794</v>
      </c>
      <c r="L790" t="s">
        <v>147</v>
      </c>
      <c r="M790" t="s">
        <v>5795</v>
      </c>
      <c r="N790" t="s">
        <v>5796</v>
      </c>
      <c r="O790" s="68" t="s">
        <v>5797</v>
      </c>
      <c r="P790" s="15"/>
      <c r="Q790" t="s">
        <v>32195</v>
      </c>
      <c r="S790" t="s">
        <v>431</v>
      </c>
      <c r="Y790">
        <v>933779196</v>
      </c>
      <c r="Z790">
        <v>934741602</v>
      </c>
      <c r="AA790">
        <v>934740228</v>
      </c>
      <c r="AG790" t="s">
        <v>93</v>
      </c>
      <c r="AH790" t="s">
        <v>418</v>
      </c>
      <c r="AI790" t="s">
        <v>419</v>
      </c>
      <c r="AJ790" t="s">
        <v>420</v>
      </c>
      <c r="AK790" t="s">
        <v>421</v>
      </c>
      <c r="AP790" t="s">
        <v>762</v>
      </c>
    </row>
    <row r="791" spans="1:42">
      <c r="A791" s="424">
        <f t="shared" si="12"/>
        <v>788</v>
      </c>
      <c r="B791" t="s">
        <v>5798</v>
      </c>
      <c r="C791" s="15"/>
      <c r="D791" s="15"/>
      <c r="E791" s="29" t="s">
        <v>202</v>
      </c>
      <c r="F791" t="s">
        <v>32155</v>
      </c>
      <c r="G791" t="s">
        <v>138</v>
      </c>
      <c r="I791">
        <v>937247220</v>
      </c>
      <c r="J791" t="s">
        <v>5799</v>
      </c>
      <c r="K791" s="125" t="s">
        <v>5800</v>
      </c>
      <c r="L791" t="s">
        <v>163</v>
      </c>
      <c r="M791" t="s">
        <v>5801</v>
      </c>
      <c r="N791" t="s">
        <v>5802</v>
      </c>
      <c r="O791" s="68" t="s">
        <v>5803</v>
      </c>
      <c r="P791" s="15"/>
      <c r="Q791" t="s">
        <v>32194</v>
      </c>
      <c r="S791" t="s">
        <v>152</v>
      </c>
      <c r="Y791">
        <v>691350379</v>
      </c>
      <c r="Z791">
        <v>692177435</v>
      </c>
      <c r="AA791">
        <v>652993348</v>
      </c>
      <c r="AB791">
        <v>685125025</v>
      </c>
      <c r="AP791" t="s">
        <v>762</v>
      </c>
    </row>
    <row r="792" spans="1:42">
      <c r="A792" s="424">
        <f t="shared" si="12"/>
        <v>789</v>
      </c>
      <c r="B792" t="s">
        <v>5804</v>
      </c>
      <c r="C792" s="15"/>
      <c r="D792" s="15"/>
      <c r="E792" s="29" t="s">
        <v>6</v>
      </c>
      <c r="G792" s="29" t="s">
        <v>138</v>
      </c>
      <c r="H792" t="s">
        <v>5805</v>
      </c>
      <c r="I792">
        <v>609300607</v>
      </c>
      <c r="J792" t="s">
        <v>5806</v>
      </c>
      <c r="L792" s="27" t="s">
        <v>147</v>
      </c>
      <c r="M792" t="s">
        <v>5807</v>
      </c>
      <c r="N792" t="s">
        <v>5808</v>
      </c>
      <c r="O792" s="15"/>
      <c r="P792" s="15"/>
      <c r="Q792" t="s">
        <v>32194</v>
      </c>
      <c r="S792" t="s">
        <v>431</v>
      </c>
      <c r="AG792" t="s">
        <v>93</v>
      </c>
      <c r="AH792" t="s">
        <v>418</v>
      </c>
      <c r="AI792" t="s">
        <v>419</v>
      </c>
      <c r="AJ792" t="s">
        <v>420</v>
      </c>
      <c r="AK792" t="s">
        <v>421</v>
      </c>
      <c r="AP792" t="s">
        <v>762</v>
      </c>
    </row>
    <row r="793" spans="1:42">
      <c r="A793" s="424">
        <f t="shared" si="12"/>
        <v>790</v>
      </c>
      <c r="B793" t="s">
        <v>5809</v>
      </c>
      <c r="C793" s="15"/>
      <c r="D793" s="15"/>
      <c r="E793" s="29" t="s">
        <v>202</v>
      </c>
      <c r="F793" t="s">
        <v>5810</v>
      </c>
      <c r="G793" t="s">
        <v>138</v>
      </c>
      <c r="H793" t="s">
        <v>5811</v>
      </c>
      <c r="I793">
        <v>938517346</v>
      </c>
      <c r="J793" t="s">
        <v>5812</v>
      </c>
      <c r="K793" s="125" t="s">
        <v>5813</v>
      </c>
      <c r="L793" t="s">
        <v>163</v>
      </c>
      <c r="M793" t="s">
        <v>5814</v>
      </c>
      <c r="N793" t="s">
        <v>5815</v>
      </c>
      <c r="O793" s="68" t="s">
        <v>5816</v>
      </c>
      <c r="P793" s="15"/>
      <c r="Q793" t="s">
        <v>32194</v>
      </c>
      <c r="S793" t="s">
        <v>431</v>
      </c>
      <c r="Y793">
        <v>661932020</v>
      </c>
      <c r="Z793">
        <v>661932036</v>
      </c>
      <c r="AA793">
        <v>656702241</v>
      </c>
      <c r="AB793">
        <v>653616290</v>
      </c>
      <c r="AG793" t="s">
        <v>93</v>
      </c>
      <c r="AH793" t="s">
        <v>418</v>
      </c>
      <c r="AI793" t="s">
        <v>419</v>
      </c>
      <c r="AJ793" t="s">
        <v>420</v>
      </c>
      <c r="AK793" t="s">
        <v>421</v>
      </c>
      <c r="AP793" t="s">
        <v>762</v>
      </c>
    </row>
    <row r="794" spans="1:42">
      <c r="A794" s="424">
        <f t="shared" si="12"/>
        <v>791</v>
      </c>
      <c r="B794" t="s">
        <v>5817</v>
      </c>
      <c r="C794" s="15"/>
      <c r="D794" s="15"/>
      <c r="E794" s="29" t="s">
        <v>211</v>
      </c>
      <c r="F794" t="s">
        <v>5818</v>
      </c>
      <c r="G794" t="s">
        <v>138</v>
      </c>
      <c r="H794" t="s">
        <v>5819</v>
      </c>
      <c r="I794">
        <v>934673940</v>
      </c>
      <c r="J794" t="s">
        <v>5820</v>
      </c>
      <c r="L794" t="s">
        <v>363</v>
      </c>
      <c r="M794" t="s">
        <v>5821</v>
      </c>
      <c r="N794" t="s">
        <v>5822</v>
      </c>
      <c r="O794" s="15"/>
      <c r="P794" s="15"/>
      <c r="Q794" t="s">
        <v>32194</v>
      </c>
      <c r="S794" t="s">
        <v>431</v>
      </c>
      <c r="Y794">
        <v>934976178</v>
      </c>
      <c r="Z794">
        <v>932178262</v>
      </c>
      <c r="AA794">
        <v>695211933</v>
      </c>
      <c r="AB794">
        <v>695211932</v>
      </c>
      <c r="AG794" t="s">
        <v>93</v>
      </c>
      <c r="AH794" t="s">
        <v>418</v>
      </c>
      <c r="AI794" t="s">
        <v>419</v>
      </c>
      <c r="AJ794" t="s">
        <v>420</v>
      </c>
      <c r="AK794" t="s">
        <v>421</v>
      </c>
      <c r="AP794" t="s">
        <v>762</v>
      </c>
    </row>
    <row r="795" spans="1:42">
      <c r="A795" s="424">
        <f t="shared" si="12"/>
        <v>792</v>
      </c>
      <c r="B795" t="s">
        <v>5823</v>
      </c>
      <c r="C795" s="15"/>
      <c r="D795" s="15"/>
      <c r="E795" s="29" t="s">
        <v>205</v>
      </c>
      <c r="F795" t="s">
        <v>5824</v>
      </c>
      <c r="G795" s="29" t="s">
        <v>138</v>
      </c>
      <c r="H795" t="s">
        <v>5825</v>
      </c>
      <c r="I795">
        <v>932151365</v>
      </c>
      <c r="J795" s="68" t="s">
        <v>5826</v>
      </c>
      <c r="L795" t="s">
        <v>363</v>
      </c>
      <c r="M795" t="s">
        <v>5827</v>
      </c>
      <c r="N795" t="s">
        <v>5828</v>
      </c>
      <c r="O795" s="15"/>
      <c r="P795" s="15"/>
      <c r="Q795" t="s">
        <v>32194</v>
      </c>
      <c r="S795" t="s">
        <v>431</v>
      </c>
      <c r="AG795" t="s">
        <v>93</v>
      </c>
      <c r="AH795" t="s">
        <v>418</v>
      </c>
      <c r="AI795" t="s">
        <v>419</v>
      </c>
      <c r="AJ795" t="s">
        <v>420</v>
      </c>
      <c r="AK795" t="s">
        <v>421</v>
      </c>
      <c r="AL795" t="s">
        <v>5829</v>
      </c>
      <c r="AP795" t="s">
        <v>762</v>
      </c>
    </row>
    <row r="796" spans="1:42">
      <c r="A796" s="424">
        <f t="shared" si="12"/>
        <v>793</v>
      </c>
      <c r="B796" t="s">
        <v>5830</v>
      </c>
      <c r="C796" s="15"/>
      <c r="D796" s="15"/>
      <c r="E796" s="29" t="s">
        <v>211</v>
      </c>
      <c r="G796" s="29" t="s">
        <v>138</v>
      </c>
      <c r="L796" s="28" t="s">
        <v>163</v>
      </c>
      <c r="M796" t="s">
        <v>5831</v>
      </c>
      <c r="N796" t="s">
        <v>5832</v>
      </c>
      <c r="O796" s="15"/>
      <c r="P796" s="15"/>
      <c r="Q796" t="s">
        <v>32195</v>
      </c>
      <c r="S796" t="s">
        <v>431</v>
      </c>
      <c r="AP796" t="s">
        <v>762</v>
      </c>
    </row>
    <row r="797" spans="1:42">
      <c r="A797" s="424">
        <f t="shared" si="12"/>
        <v>794</v>
      </c>
      <c r="B797" t="s">
        <v>5833</v>
      </c>
      <c r="C797" s="15"/>
      <c r="D797" s="15"/>
      <c r="E797" s="29" t="s">
        <v>211</v>
      </c>
      <c r="F797" t="s">
        <v>5834</v>
      </c>
      <c r="G797" t="s">
        <v>138</v>
      </c>
      <c r="H797" t="s">
        <v>5835</v>
      </c>
      <c r="I797">
        <v>937708065</v>
      </c>
      <c r="J797" t="s">
        <v>5836</v>
      </c>
      <c r="L797" t="s">
        <v>163</v>
      </c>
      <c r="M797" t="s">
        <v>5837</v>
      </c>
      <c r="N797" t="s">
        <v>5838</v>
      </c>
      <c r="O797" s="68" t="s">
        <v>5839</v>
      </c>
      <c r="P797" s="15"/>
      <c r="Q797" t="s">
        <v>32195</v>
      </c>
      <c r="S797" t="s">
        <v>431</v>
      </c>
      <c r="Y797">
        <v>656803909</v>
      </c>
      <c r="Z797">
        <v>655596284</v>
      </c>
      <c r="AA797">
        <v>610226550</v>
      </c>
      <c r="AB797">
        <v>657984282</v>
      </c>
      <c r="AG797" t="s">
        <v>93</v>
      </c>
      <c r="AH797" t="s">
        <v>418</v>
      </c>
      <c r="AI797" t="s">
        <v>419</v>
      </c>
      <c r="AJ797" t="s">
        <v>420</v>
      </c>
      <c r="AK797" t="s">
        <v>421</v>
      </c>
      <c r="AP797" t="s">
        <v>762</v>
      </c>
    </row>
    <row r="798" spans="1:42">
      <c r="A798" s="424">
        <f t="shared" si="12"/>
        <v>795</v>
      </c>
      <c r="B798" t="s">
        <v>5840</v>
      </c>
      <c r="C798" s="15"/>
      <c r="D798" s="15"/>
      <c r="E798" s="29" t="s">
        <v>211</v>
      </c>
      <c r="F798" t="s">
        <v>5841</v>
      </c>
      <c r="G798" t="s">
        <v>489</v>
      </c>
      <c r="H798" t="s">
        <v>5842</v>
      </c>
      <c r="I798">
        <v>937619401</v>
      </c>
      <c r="J798" t="s">
        <v>5843</v>
      </c>
      <c r="L798" t="s">
        <v>363</v>
      </c>
      <c r="M798" t="s">
        <v>5844</v>
      </c>
      <c r="N798" t="s">
        <v>5845</v>
      </c>
      <c r="O798" s="15"/>
      <c r="P798" s="15"/>
      <c r="Q798" t="s">
        <v>32195</v>
      </c>
      <c r="S798" t="s">
        <v>431</v>
      </c>
      <c r="Y798">
        <v>937614976</v>
      </c>
      <c r="Z798">
        <v>937627574</v>
      </c>
      <c r="AA798">
        <v>937653268</v>
      </c>
      <c r="AB798">
        <v>937614977</v>
      </c>
      <c r="AC798" t="s">
        <v>5846</v>
      </c>
      <c r="AD798" t="s">
        <v>5847</v>
      </c>
      <c r="AE798" t="s">
        <v>5848</v>
      </c>
      <c r="AG798" t="s">
        <v>93</v>
      </c>
      <c r="AH798" t="s">
        <v>418</v>
      </c>
      <c r="AI798" t="s">
        <v>419</v>
      </c>
      <c r="AJ798" t="s">
        <v>420</v>
      </c>
      <c r="AK798" t="s">
        <v>421</v>
      </c>
      <c r="AL798" t="s">
        <v>5849</v>
      </c>
      <c r="AM798" t="s">
        <v>5850</v>
      </c>
      <c r="AN798" t="s">
        <v>5851</v>
      </c>
      <c r="AO798" t="s">
        <v>5852</v>
      </c>
      <c r="AP798" t="s">
        <v>762</v>
      </c>
    </row>
    <row r="799" spans="1:42">
      <c r="A799" s="424">
        <f t="shared" si="12"/>
        <v>796</v>
      </c>
      <c r="B799" t="s">
        <v>5853</v>
      </c>
      <c r="C799" s="15"/>
      <c r="D799" s="15"/>
      <c r="E799" s="29" t="s">
        <v>6</v>
      </c>
      <c r="G799" s="29" t="s">
        <v>138</v>
      </c>
      <c r="I799">
        <v>973213406</v>
      </c>
      <c r="L799" s="28" t="s">
        <v>175</v>
      </c>
      <c r="M799" t="s">
        <v>5854</v>
      </c>
      <c r="N799" t="s">
        <v>5855</v>
      </c>
      <c r="O799" s="15"/>
      <c r="P799" s="15"/>
      <c r="Q799" t="s">
        <v>32194</v>
      </c>
      <c r="S799" t="s">
        <v>1511</v>
      </c>
      <c r="AP799" t="s">
        <v>762</v>
      </c>
    </row>
    <row r="800" spans="1:42">
      <c r="A800" s="424">
        <f t="shared" si="12"/>
        <v>797</v>
      </c>
      <c r="B800" t="s">
        <v>5856</v>
      </c>
      <c r="C800" s="15"/>
      <c r="D800" s="15"/>
      <c r="E800" s="29" t="s">
        <v>211</v>
      </c>
      <c r="F800" t="s">
        <v>5857</v>
      </c>
      <c r="G800" t="s">
        <v>489</v>
      </c>
      <c r="H800" t="s">
        <v>5858</v>
      </c>
      <c r="I800">
        <v>933811045</v>
      </c>
      <c r="L800" t="s">
        <v>363</v>
      </c>
      <c r="M800" t="s">
        <v>5859</v>
      </c>
      <c r="N800" t="s">
        <v>5860</v>
      </c>
      <c r="O800" s="15"/>
      <c r="P800" s="15"/>
      <c r="Q800" t="s">
        <v>32194</v>
      </c>
      <c r="S800" t="s">
        <v>431</v>
      </c>
      <c r="Y800">
        <v>931632054</v>
      </c>
      <c r="Z800">
        <v>931662936</v>
      </c>
      <c r="AA800">
        <v>679244216</v>
      </c>
      <c r="AB800">
        <v>658283388</v>
      </c>
      <c r="AC800" t="s">
        <v>5861</v>
      </c>
      <c r="AD800" t="s">
        <v>5862</v>
      </c>
      <c r="AG800" t="s">
        <v>93</v>
      </c>
      <c r="AH800" t="s">
        <v>418</v>
      </c>
      <c r="AI800" t="s">
        <v>419</v>
      </c>
      <c r="AJ800" t="s">
        <v>420</v>
      </c>
      <c r="AK800" t="s">
        <v>421</v>
      </c>
      <c r="AP800" t="s">
        <v>762</v>
      </c>
    </row>
    <row r="801" spans="1:42">
      <c r="A801" s="424">
        <f t="shared" si="12"/>
        <v>798</v>
      </c>
      <c r="B801" t="s">
        <v>5863</v>
      </c>
      <c r="C801" s="15"/>
      <c r="D801" s="15"/>
      <c r="E801" s="29" t="s">
        <v>205</v>
      </c>
      <c r="F801" t="s">
        <v>5864</v>
      </c>
      <c r="G801" t="s">
        <v>138</v>
      </c>
      <c r="H801" t="s">
        <v>5865</v>
      </c>
      <c r="I801">
        <v>937356902</v>
      </c>
      <c r="J801" t="s">
        <v>5866</v>
      </c>
      <c r="K801" s="125" t="s">
        <v>5867</v>
      </c>
      <c r="L801" t="s">
        <v>163</v>
      </c>
      <c r="M801" t="s">
        <v>5868</v>
      </c>
      <c r="N801" t="s">
        <v>5869</v>
      </c>
      <c r="O801" s="68" t="s">
        <v>5870</v>
      </c>
      <c r="P801" s="15"/>
      <c r="Q801" t="s">
        <v>32194</v>
      </c>
      <c r="S801" t="s">
        <v>431</v>
      </c>
      <c r="AG801" t="s">
        <v>93</v>
      </c>
      <c r="AH801" t="s">
        <v>418</v>
      </c>
      <c r="AI801" t="s">
        <v>419</v>
      </c>
      <c r="AJ801" t="s">
        <v>420</v>
      </c>
      <c r="AK801" t="s">
        <v>421</v>
      </c>
      <c r="AP801" t="s">
        <v>762</v>
      </c>
    </row>
    <row r="802" spans="1:42">
      <c r="A802" s="424">
        <f t="shared" si="12"/>
        <v>799</v>
      </c>
      <c r="B802" t="s">
        <v>5871</v>
      </c>
      <c r="C802" s="15"/>
      <c r="D802" s="15"/>
      <c r="E802" s="29" t="s">
        <v>203</v>
      </c>
      <c r="F802" s="90" t="s">
        <v>5872</v>
      </c>
      <c r="G802" t="s">
        <v>138</v>
      </c>
      <c r="I802">
        <v>915467144</v>
      </c>
      <c r="M802" t="s">
        <v>5873</v>
      </c>
      <c r="N802" t="s">
        <v>5874</v>
      </c>
      <c r="O802" s="68" t="s">
        <v>5875</v>
      </c>
      <c r="P802" s="15"/>
      <c r="Q802" t="s">
        <v>32195</v>
      </c>
      <c r="S802" t="s">
        <v>152</v>
      </c>
      <c r="Y802">
        <v>915467142</v>
      </c>
      <c r="Z802">
        <v>915467141</v>
      </c>
      <c r="AA802">
        <v>915467135</v>
      </c>
      <c r="AB802">
        <v>915467131</v>
      </c>
      <c r="AP802" t="s">
        <v>762</v>
      </c>
    </row>
    <row r="803" spans="1:42">
      <c r="A803" s="424">
        <f t="shared" si="12"/>
        <v>800</v>
      </c>
      <c r="B803" t="s">
        <v>5876</v>
      </c>
      <c r="C803" s="15"/>
      <c r="D803" s="15"/>
      <c r="E803" s="29" t="s">
        <v>6</v>
      </c>
      <c r="G803" s="29" t="s">
        <v>138</v>
      </c>
      <c r="I803">
        <v>934423870</v>
      </c>
      <c r="L803" s="27" t="s">
        <v>147</v>
      </c>
      <c r="M803" t="s">
        <v>5877</v>
      </c>
      <c r="N803" t="s">
        <v>5878</v>
      </c>
      <c r="O803" s="15"/>
      <c r="P803" s="15"/>
      <c r="Q803" t="s">
        <v>32194</v>
      </c>
      <c r="S803" t="s">
        <v>431</v>
      </c>
      <c r="Y803">
        <v>635861527</v>
      </c>
      <c r="Z803">
        <v>609136165</v>
      </c>
      <c r="AA803">
        <v>690257519</v>
      </c>
      <c r="AP803" t="s">
        <v>762</v>
      </c>
    </row>
    <row r="804" spans="1:42">
      <c r="A804" s="424">
        <f t="shared" si="12"/>
        <v>801</v>
      </c>
      <c r="B804" t="s">
        <v>5879</v>
      </c>
      <c r="C804" s="15"/>
      <c r="D804" s="15"/>
      <c r="E804" s="29" t="s">
        <v>203</v>
      </c>
      <c r="F804" s="90" t="s">
        <v>5880</v>
      </c>
      <c r="G804" t="s">
        <v>138</v>
      </c>
      <c r="H804" t="s">
        <v>5881</v>
      </c>
      <c r="I804">
        <v>938515493</v>
      </c>
      <c r="J804" t="s">
        <v>5882</v>
      </c>
      <c r="K804" s="125" t="s">
        <v>5883</v>
      </c>
      <c r="L804" t="s">
        <v>147</v>
      </c>
      <c r="M804" t="s">
        <v>5884</v>
      </c>
      <c r="N804" t="s">
        <v>5885</v>
      </c>
      <c r="O804" s="68" t="s">
        <v>5886</v>
      </c>
      <c r="P804" s="15"/>
      <c r="Q804" t="s">
        <v>32194</v>
      </c>
      <c r="S804" t="s">
        <v>431</v>
      </c>
      <c r="Y804">
        <v>646192858</v>
      </c>
      <c r="Z804">
        <v>699085962</v>
      </c>
      <c r="AA804">
        <v>615624782</v>
      </c>
      <c r="AB804">
        <v>678414953</v>
      </c>
      <c r="AC804" t="s">
        <v>5887</v>
      </c>
      <c r="AD804" t="s">
        <v>5888</v>
      </c>
      <c r="AG804" t="s">
        <v>93</v>
      </c>
      <c r="AH804" t="s">
        <v>418</v>
      </c>
      <c r="AI804" t="s">
        <v>419</v>
      </c>
      <c r="AJ804" t="s">
        <v>420</v>
      </c>
      <c r="AK804" t="s">
        <v>421</v>
      </c>
      <c r="AP804" t="s">
        <v>762</v>
      </c>
    </row>
    <row r="805" spans="1:42">
      <c r="A805" s="424">
        <f t="shared" si="12"/>
        <v>802</v>
      </c>
      <c r="B805" t="s">
        <v>32147</v>
      </c>
      <c r="C805" s="15"/>
      <c r="D805" s="15"/>
      <c r="E805" s="29" t="s">
        <v>6</v>
      </c>
      <c r="G805" s="29" t="s">
        <v>138</v>
      </c>
      <c r="I805" t="s">
        <v>32148</v>
      </c>
      <c r="J805" t="s">
        <v>32149</v>
      </c>
      <c r="L805" s="27" t="s">
        <v>147</v>
      </c>
      <c r="M805" t="s">
        <v>5889</v>
      </c>
      <c r="N805" t="s">
        <v>5890</v>
      </c>
      <c r="O805" s="68" t="s">
        <v>5891</v>
      </c>
      <c r="P805" s="15"/>
      <c r="Q805" t="s">
        <v>32194</v>
      </c>
      <c r="S805" t="s">
        <v>431</v>
      </c>
      <c r="Y805">
        <v>987409496</v>
      </c>
      <c r="Z805">
        <v>695493691</v>
      </c>
      <c r="AA805">
        <v>695493673</v>
      </c>
      <c r="AB805">
        <v>695493671</v>
      </c>
      <c r="AP805" t="s">
        <v>762</v>
      </c>
    </row>
    <row r="806" spans="1:42">
      <c r="A806" s="424">
        <f t="shared" si="12"/>
        <v>803</v>
      </c>
      <c r="B806" t="s">
        <v>5892</v>
      </c>
      <c r="C806" s="15"/>
      <c r="D806" s="15"/>
      <c r="E806" s="29" t="s">
        <v>6</v>
      </c>
      <c r="G806" s="29" t="s">
        <v>138</v>
      </c>
      <c r="H806" t="s">
        <v>5893</v>
      </c>
      <c r="L806" s="28" t="s">
        <v>175</v>
      </c>
      <c r="M806" t="s">
        <v>5894</v>
      </c>
      <c r="N806" t="s">
        <v>5895</v>
      </c>
      <c r="O806" s="15"/>
      <c r="P806" s="15"/>
      <c r="Q806" t="s">
        <v>32194</v>
      </c>
      <c r="S806" t="s">
        <v>431</v>
      </c>
      <c r="AG806" t="s">
        <v>93</v>
      </c>
      <c r="AH806" t="s">
        <v>418</v>
      </c>
      <c r="AI806" t="s">
        <v>419</v>
      </c>
      <c r="AJ806" t="s">
        <v>420</v>
      </c>
      <c r="AK806" t="s">
        <v>421</v>
      </c>
      <c r="AP806" t="s">
        <v>762</v>
      </c>
    </row>
    <row r="807" spans="1:42">
      <c r="A807" s="424">
        <f t="shared" si="12"/>
        <v>804</v>
      </c>
      <c r="B807" t="s">
        <v>5896</v>
      </c>
      <c r="C807" s="15"/>
      <c r="D807" s="15"/>
      <c r="E807" s="29" t="s">
        <v>6</v>
      </c>
      <c r="G807" s="29" t="s">
        <v>138</v>
      </c>
      <c r="H807" t="s">
        <v>5897</v>
      </c>
      <c r="L807" s="28" t="s">
        <v>175</v>
      </c>
      <c r="M807" t="s">
        <v>5898</v>
      </c>
      <c r="N807" t="s">
        <v>5899</v>
      </c>
      <c r="O807" s="15"/>
      <c r="P807" s="15"/>
      <c r="Q807" t="s">
        <v>32194</v>
      </c>
      <c r="S807" t="s">
        <v>431</v>
      </c>
      <c r="AG807" t="s">
        <v>93</v>
      </c>
      <c r="AH807" t="s">
        <v>418</v>
      </c>
      <c r="AI807" t="s">
        <v>419</v>
      </c>
      <c r="AJ807" t="s">
        <v>420</v>
      </c>
      <c r="AK807" t="s">
        <v>421</v>
      </c>
      <c r="AP807" t="s">
        <v>762</v>
      </c>
    </row>
    <row r="808" spans="1:42">
      <c r="A808" s="424">
        <f t="shared" si="12"/>
        <v>805</v>
      </c>
      <c r="B808" t="s">
        <v>5900</v>
      </c>
      <c r="C808" s="15"/>
      <c r="D808" s="15"/>
      <c r="E808" s="29" t="s">
        <v>211</v>
      </c>
      <c r="F808" t="s">
        <v>5901</v>
      </c>
      <c r="G808" t="s">
        <v>138</v>
      </c>
      <c r="I808">
        <v>935175468</v>
      </c>
      <c r="J808" t="s">
        <v>5902</v>
      </c>
      <c r="K808" s="125" t="s">
        <v>5903</v>
      </c>
      <c r="L808" t="s">
        <v>141</v>
      </c>
      <c r="M808" t="s">
        <v>5904</v>
      </c>
      <c r="N808" t="s">
        <v>5905</v>
      </c>
      <c r="O808" s="68" t="s">
        <v>5906</v>
      </c>
      <c r="P808" s="15"/>
      <c r="Q808" t="s">
        <v>32195</v>
      </c>
      <c r="S808" t="s">
        <v>431</v>
      </c>
      <c r="Y808">
        <v>697534771</v>
      </c>
      <c r="Z808">
        <v>654543122</v>
      </c>
      <c r="AP808" t="s">
        <v>762</v>
      </c>
    </row>
    <row r="809" spans="1:42">
      <c r="A809" s="424">
        <f t="shared" si="12"/>
        <v>806</v>
      </c>
      <c r="B809" t="s">
        <v>5907</v>
      </c>
      <c r="C809" s="15"/>
      <c r="D809" s="15"/>
      <c r="E809" s="29" t="s">
        <v>202</v>
      </c>
      <c r="F809" t="s">
        <v>5908</v>
      </c>
      <c r="G809" t="s">
        <v>138</v>
      </c>
      <c r="I809">
        <v>935189191</v>
      </c>
      <c r="J809" t="s">
        <v>5909</v>
      </c>
      <c r="K809" s="125" t="s">
        <v>5910</v>
      </c>
      <c r="L809" t="s">
        <v>147</v>
      </c>
      <c r="M809" t="s">
        <v>5911</v>
      </c>
      <c r="N809" t="s">
        <v>5912</v>
      </c>
      <c r="O809" s="68" t="s">
        <v>5913</v>
      </c>
      <c r="P809" s="15"/>
      <c r="Q809" t="s">
        <v>32194</v>
      </c>
      <c r="S809" t="s">
        <v>431</v>
      </c>
      <c r="Y809">
        <v>635658370</v>
      </c>
      <c r="AP809" t="s">
        <v>762</v>
      </c>
    </row>
    <row r="810" spans="1:42">
      <c r="A810" s="424">
        <f t="shared" si="12"/>
        <v>807</v>
      </c>
      <c r="B810" t="s">
        <v>5914</v>
      </c>
      <c r="C810" s="15"/>
      <c r="D810" s="15"/>
      <c r="E810" s="29" t="s">
        <v>211</v>
      </c>
      <c r="F810" t="s">
        <v>5915</v>
      </c>
      <c r="G810" t="s">
        <v>489</v>
      </c>
      <c r="H810" t="s">
        <v>5916</v>
      </c>
      <c r="I810">
        <v>932215932</v>
      </c>
      <c r="J810" t="s">
        <v>5917</v>
      </c>
      <c r="L810" t="s">
        <v>363</v>
      </c>
      <c r="M810" t="s">
        <v>5918</v>
      </c>
      <c r="N810" t="s">
        <v>5919</v>
      </c>
      <c r="O810" s="15"/>
      <c r="P810" s="15"/>
      <c r="Q810" t="s">
        <v>32195</v>
      </c>
      <c r="S810" t="s">
        <v>431</v>
      </c>
      <c r="Y810">
        <v>936760718</v>
      </c>
      <c r="Z810">
        <v>693771596</v>
      </c>
      <c r="AA810">
        <v>693779604</v>
      </c>
      <c r="AB810">
        <v>689751396</v>
      </c>
      <c r="AG810" t="s">
        <v>93</v>
      </c>
      <c r="AH810" t="s">
        <v>418</v>
      </c>
      <c r="AI810" t="s">
        <v>419</v>
      </c>
      <c r="AJ810" t="s">
        <v>420</v>
      </c>
      <c r="AK810" t="s">
        <v>421</v>
      </c>
      <c r="AP810" t="s">
        <v>762</v>
      </c>
    </row>
    <row r="811" spans="1:42">
      <c r="A811" s="424">
        <f t="shared" si="12"/>
        <v>808</v>
      </c>
      <c r="B811" t="s">
        <v>5920</v>
      </c>
      <c r="C811" s="15"/>
      <c r="D811" s="15"/>
      <c r="E811" s="29" t="s">
        <v>6</v>
      </c>
      <c r="G811" s="29" t="s">
        <v>138</v>
      </c>
      <c r="H811" t="s">
        <v>5921</v>
      </c>
      <c r="I811">
        <v>937588881</v>
      </c>
      <c r="L811" s="28" t="s">
        <v>175</v>
      </c>
      <c r="M811" t="s">
        <v>5922</v>
      </c>
      <c r="N811" t="s">
        <v>5923</v>
      </c>
      <c r="O811" s="15"/>
      <c r="P811" s="15"/>
      <c r="Q811" t="s">
        <v>32194</v>
      </c>
      <c r="S811" t="s">
        <v>431</v>
      </c>
      <c r="AG811" t="s">
        <v>93</v>
      </c>
      <c r="AH811" t="s">
        <v>418</v>
      </c>
      <c r="AI811" t="s">
        <v>419</v>
      </c>
      <c r="AJ811" t="s">
        <v>420</v>
      </c>
      <c r="AK811" t="s">
        <v>421</v>
      </c>
      <c r="AP811" t="s">
        <v>762</v>
      </c>
    </row>
    <row r="812" spans="1:42">
      <c r="A812" s="424">
        <f t="shared" si="12"/>
        <v>809</v>
      </c>
      <c r="B812" t="s">
        <v>5924</v>
      </c>
      <c r="C812" s="15"/>
      <c r="D812" s="15"/>
      <c r="E812" s="29" t="s">
        <v>204</v>
      </c>
      <c r="F812" s="288" t="s">
        <v>32161</v>
      </c>
      <c r="G812" t="s">
        <v>138</v>
      </c>
      <c r="H812" t="s">
        <v>5925</v>
      </c>
      <c r="I812">
        <v>936119822</v>
      </c>
      <c r="J812" t="s">
        <v>5926</v>
      </c>
      <c r="K812" s="68" t="s">
        <v>5927</v>
      </c>
      <c r="L812" t="s">
        <v>133</v>
      </c>
      <c r="M812" t="s">
        <v>5928</v>
      </c>
      <c r="N812" t="s">
        <v>5929</v>
      </c>
      <c r="O812" s="68" t="s">
        <v>3</v>
      </c>
      <c r="P812" s="15"/>
      <c r="Q812" t="s">
        <v>32194</v>
      </c>
      <c r="S812" t="s">
        <v>431</v>
      </c>
      <c r="Y812">
        <v>931255300</v>
      </c>
      <c r="AC812" t="s">
        <v>5930</v>
      </c>
      <c r="AD812" t="s">
        <v>5931</v>
      </c>
      <c r="AE812" t="s">
        <v>5932</v>
      </c>
      <c r="AG812" t="s">
        <v>93</v>
      </c>
      <c r="AH812" t="s">
        <v>418</v>
      </c>
      <c r="AI812" t="s">
        <v>419</v>
      </c>
      <c r="AJ812" t="s">
        <v>420</v>
      </c>
      <c r="AK812" t="s">
        <v>421</v>
      </c>
      <c r="AP812" t="s">
        <v>762</v>
      </c>
    </row>
    <row r="813" spans="1:42">
      <c r="A813" s="424">
        <f t="shared" si="12"/>
        <v>810</v>
      </c>
      <c r="B813" t="s">
        <v>5933</v>
      </c>
      <c r="C813" s="15"/>
      <c r="D813" s="15"/>
      <c r="E813" s="29" t="s">
        <v>211</v>
      </c>
      <c r="F813" t="s">
        <v>5934</v>
      </c>
      <c r="G813" t="s">
        <v>489</v>
      </c>
      <c r="H813" t="s">
        <v>5935</v>
      </c>
      <c r="I813">
        <v>689471316</v>
      </c>
      <c r="L813" t="s">
        <v>363</v>
      </c>
      <c r="M813" t="s">
        <v>5936</v>
      </c>
      <c r="N813" t="s">
        <v>5937</v>
      </c>
      <c r="O813" s="15"/>
      <c r="P813" s="15"/>
      <c r="Q813" t="s">
        <v>32195</v>
      </c>
      <c r="S813" t="s">
        <v>431</v>
      </c>
      <c r="Y813">
        <v>649725493</v>
      </c>
      <c r="AC813" t="s">
        <v>5938</v>
      </c>
      <c r="AD813" t="s">
        <v>5939</v>
      </c>
      <c r="AE813" t="s">
        <v>5940</v>
      </c>
      <c r="AF813" t="s">
        <v>5941</v>
      </c>
      <c r="AG813" t="s">
        <v>93</v>
      </c>
      <c r="AH813" t="s">
        <v>418</v>
      </c>
      <c r="AI813" t="s">
        <v>419</v>
      </c>
      <c r="AJ813" t="s">
        <v>420</v>
      </c>
      <c r="AK813" t="s">
        <v>421</v>
      </c>
      <c r="AP813" t="s">
        <v>762</v>
      </c>
    </row>
    <row r="814" spans="1:42">
      <c r="A814" s="424">
        <f t="shared" si="12"/>
        <v>811</v>
      </c>
      <c r="B814" t="s">
        <v>5942</v>
      </c>
      <c r="C814" s="15"/>
      <c r="D814" s="15"/>
      <c r="E814" s="29" t="s">
        <v>203</v>
      </c>
      <c r="F814" s="130" t="s">
        <v>32077</v>
      </c>
      <c r="G814" s="29" t="s">
        <v>138</v>
      </c>
      <c r="H814" t="s">
        <v>5943</v>
      </c>
      <c r="I814">
        <v>606515431</v>
      </c>
      <c r="L814" s="28" t="s">
        <v>133</v>
      </c>
      <c r="M814" t="s">
        <v>5944</v>
      </c>
      <c r="N814" t="s">
        <v>5945</v>
      </c>
      <c r="O814" s="15"/>
      <c r="P814" s="15"/>
      <c r="Q814" t="s">
        <v>32194</v>
      </c>
      <c r="S814" t="s">
        <v>431</v>
      </c>
      <c r="AC814" t="s">
        <v>5946</v>
      </c>
      <c r="AD814" t="s">
        <v>5947</v>
      </c>
      <c r="AG814" t="s">
        <v>93</v>
      </c>
      <c r="AH814" t="s">
        <v>418</v>
      </c>
      <c r="AI814" t="s">
        <v>419</v>
      </c>
      <c r="AJ814" t="s">
        <v>420</v>
      </c>
      <c r="AK814" t="s">
        <v>421</v>
      </c>
      <c r="AP814" t="s">
        <v>762</v>
      </c>
    </row>
    <row r="815" spans="1:42">
      <c r="A815" s="424">
        <f t="shared" si="12"/>
        <v>812</v>
      </c>
      <c r="B815" t="s">
        <v>5948</v>
      </c>
      <c r="C815" s="15"/>
      <c r="D815" s="15"/>
      <c r="E815" s="29" t="s">
        <v>202</v>
      </c>
      <c r="F815" t="s">
        <v>32421</v>
      </c>
      <c r="G815" s="29" t="s">
        <v>138</v>
      </c>
      <c r="I815">
        <v>682525646</v>
      </c>
      <c r="L815" s="28" t="s">
        <v>163</v>
      </c>
      <c r="M815" t="s">
        <v>5949</v>
      </c>
      <c r="N815" t="s">
        <v>5950</v>
      </c>
      <c r="O815" s="15"/>
      <c r="P815" s="15"/>
      <c r="Q815" t="s">
        <v>32194</v>
      </c>
      <c r="S815" t="s">
        <v>431</v>
      </c>
      <c r="Y815">
        <v>649098038</v>
      </c>
      <c r="AP815" t="s">
        <v>762</v>
      </c>
    </row>
    <row r="816" spans="1:42">
      <c r="A816" s="424">
        <f t="shared" si="12"/>
        <v>813</v>
      </c>
      <c r="B816" t="s">
        <v>5951</v>
      </c>
      <c r="C816" s="15"/>
      <c r="D816" s="15"/>
      <c r="E816" s="29" t="s">
        <v>6</v>
      </c>
      <c r="G816" s="29" t="s">
        <v>138</v>
      </c>
      <c r="I816">
        <v>936675040</v>
      </c>
      <c r="L816" s="28" t="s">
        <v>175</v>
      </c>
      <c r="M816" t="s">
        <v>5952</v>
      </c>
      <c r="N816" t="s">
        <v>5953</v>
      </c>
      <c r="O816" s="15"/>
      <c r="P816" s="15"/>
      <c r="Q816" t="s">
        <v>32194</v>
      </c>
      <c r="S816" t="s">
        <v>431</v>
      </c>
      <c r="Y816">
        <v>932694698</v>
      </c>
      <c r="AP816" t="s">
        <v>762</v>
      </c>
    </row>
    <row r="817" spans="1:42">
      <c r="A817" s="424">
        <f t="shared" si="12"/>
        <v>814</v>
      </c>
      <c r="B817" t="s">
        <v>5954</v>
      </c>
      <c r="C817" s="15"/>
      <c r="D817" s="15"/>
      <c r="E817" s="29" t="s">
        <v>204</v>
      </c>
      <c r="F817" t="s">
        <v>5955</v>
      </c>
      <c r="G817" t="s">
        <v>138</v>
      </c>
      <c r="I817">
        <v>987418682</v>
      </c>
      <c r="J817" t="s">
        <v>5956</v>
      </c>
      <c r="K817" s="125" t="s">
        <v>5957</v>
      </c>
      <c r="L817" t="s">
        <v>133</v>
      </c>
      <c r="M817" t="s">
        <v>5958</v>
      </c>
      <c r="N817" t="s">
        <v>5959</v>
      </c>
      <c r="O817" s="68" t="s">
        <v>5960</v>
      </c>
      <c r="P817" s="15"/>
      <c r="Q817" t="s">
        <v>32195</v>
      </c>
      <c r="S817" t="s">
        <v>431</v>
      </c>
      <c r="Y817">
        <v>626633631</v>
      </c>
      <c r="AP817" t="s">
        <v>762</v>
      </c>
    </row>
    <row r="818" spans="1:42">
      <c r="A818" s="424">
        <f t="shared" si="12"/>
        <v>815</v>
      </c>
      <c r="B818" t="s">
        <v>5961</v>
      </c>
      <c r="C818" s="15"/>
      <c r="D818" s="15"/>
      <c r="E818" s="29" t="s">
        <v>203</v>
      </c>
      <c r="F818" t="s">
        <v>32219</v>
      </c>
      <c r="G818" t="s">
        <v>138</v>
      </c>
      <c r="H818" t="s">
        <v>5962</v>
      </c>
      <c r="I818">
        <v>937075955</v>
      </c>
      <c r="J818" t="s">
        <v>5963</v>
      </c>
      <c r="K818" s="125" t="s">
        <v>5964</v>
      </c>
      <c r="L818" t="s">
        <v>163</v>
      </c>
      <c r="M818" t="s">
        <v>5965</v>
      </c>
      <c r="N818" t="s">
        <v>5966</v>
      </c>
      <c r="O818" s="68" t="s">
        <v>5967</v>
      </c>
      <c r="P818" s="15"/>
      <c r="Q818" t="s">
        <v>32194</v>
      </c>
      <c r="S818" t="s">
        <v>431</v>
      </c>
      <c r="Y818">
        <v>931257765</v>
      </c>
      <c r="AG818" t="s">
        <v>93</v>
      </c>
      <c r="AH818" t="s">
        <v>418</v>
      </c>
      <c r="AI818" t="s">
        <v>419</v>
      </c>
      <c r="AJ818" t="s">
        <v>420</v>
      </c>
      <c r="AK818" t="s">
        <v>421</v>
      </c>
      <c r="AP818" t="s">
        <v>762</v>
      </c>
    </row>
    <row r="819" spans="1:42" ht="13.5" customHeight="1">
      <c r="A819" s="424">
        <f t="shared" si="12"/>
        <v>816</v>
      </c>
      <c r="B819" t="s">
        <v>5968</v>
      </c>
      <c r="C819" s="15"/>
      <c r="D819" s="15"/>
      <c r="E819" s="29" t="s">
        <v>204</v>
      </c>
      <c r="F819" s="10" t="s">
        <v>32341</v>
      </c>
      <c r="G819" t="s">
        <v>138</v>
      </c>
      <c r="H819" t="s">
        <v>5969</v>
      </c>
      <c r="J819" s="68" t="s">
        <v>5970</v>
      </c>
      <c r="K819" s="125" t="s">
        <v>5971</v>
      </c>
      <c r="M819" t="s">
        <v>5972</v>
      </c>
      <c r="N819" t="s">
        <v>5973</v>
      </c>
      <c r="O819" s="15"/>
      <c r="P819" s="15"/>
      <c r="Q819" t="s">
        <v>32194</v>
      </c>
      <c r="S819" t="s">
        <v>431</v>
      </c>
      <c r="AG819" t="s">
        <v>93</v>
      </c>
      <c r="AH819" t="s">
        <v>418</v>
      </c>
      <c r="AI819" t="s">
        <v>419</v>
      </c>
      <c r="AJ819" t="s">
        <v>420</v>
      </c>
      <c r="AK819" t="s">
        <v>421</v>
      </c>
      <c r="AP819" t="s">
        <v>762</v>
      </c>
    </row>
    <row r="820" spans="1:42">
      <c r="A820" s="424">
        <f t="shared" si="12"/>
        <v>817</v>
      </c>
      <c r="B820" t="s">
        <v>5974</v>
      </c>
      <c r="C820" s="15"/>
      <c r="D820" s="15"/>
      <c r="E820" s="29" t="s">
        <v>211</v>
      </c>
      <c r="F820" t="s">
        <v>5975</v>
      </c>
      <c r="G820" t="s">
        <v>489</v>
      </c>
      <c r="H820" t="s">
        <v>5976</v>
      </c>
      <c r="I820">
        <v>931270905</v>
      </c>
      <c r="M820" t="s">
        <v>5977</v>
      </c>
      <c r="N820" t="s">
        <v>5978</v>
      </c>
      <c r="O820" s="15"/>
      <c r="P820" s="15"/>
      <c r="Q820" t="s">
        <v>32194</v>
      </c>
      <c r="S820" t="s">
        <v>431</v>
      </c>
      <c r="Y820">
        <v>977910537</v>
      </c>
      <c r="Z820">
        <v>609554917</v>
      </c>
      <c r="AA820">
        <v>608671949</v>
      </c>
      <c r="AB820">
        <v>675686857</v>
      </c>
      <c r="AG820" t="s">
        <v>93</v>
      </c>
      <c r="AH820" t="s">
        <v>418</v>
      </c>
      <c r="AI820" t="s">
        <v>419</v>
      </c>
      <c r="AJ820" t="s">
        <v>420</v>
      </c>
      <c r="AK820" t="s">
        <v>421</v>
      </c>
      <c r="AP820" t="s">
        <v>762</v>
      </c>
    </row>
    <row r="821" spans="1:42">
      <c r="A821" s="424">
        <f t="shared" si="12"/>
        <v>818</v>
      </c>
      <c r="B821" t="s">
        <v>5979</v>
      </c>
      <c r="C821" s="15"/>
      <c r="D821" s="15"/>
      <c r="E821" s="29" t="s">
        <v>6</v>
      </c>
      <c r="G821" s="29" t="s">
        <v>138</v>
      </c>
      <c r="H821" t="s">
        <v>5980</v>
      </c>
      <c r="I821">
        <v>932132687</v>
      </c>
      <c r="L821" s="28" t="s">
        <v>175</v>
      </c>
      <c r="M821" t="s">
        <v>5981</v>
      </c>
      <c r="N821" t="s">
        <v>5982</v>
      </c>
      <c r="O821" s="15"/>
      <c r="P821" s="15"/>
      <c r="Q821" t="s">
        <v>32194</v>
      </c>
      <c r="S821" t="s">
        <v>431</v>
      </c>
      <c r="Y821">
        <v>619113803</v>
      </c>
      <c r="Z821">
        <v>684006311</v>
      </c>
      <c r="AG821" t="s">
        <v>93</v>
      </c>
      <c r="AH821" t="s">
        <v>418</v>
      </c>
      <c r="AI821" t="s">
        <v>419</v>
      </c>
      <c r="AJ821" t="s">
        <v>420</v>
      </c>
      <c r="AK821" t="s">
        <v>421</v>
      </c>
      <c r="AP821" t="s">
        <v>762</v>
      </c>
    </row>
    <row r="822" spans="1:42">
      <c r="A822" s="424">
        <f t="shared" si="12"/>
        <v>819</v>
      </c>
      <c r="B822" t="s">
        <v>5983</v>
      </c>
      <c r="C822" s="15"/>
      <c r="D822" s="15"/>
      <c r="E822" s="29" t="s">
        <v>202</v>
      </c>
      <c r="F822" t="s">
        <v>32171</v>
      </c>
      <c r="G822" t="s">
        <v>138</v>
      </c>
      <c r="I822">
        <v>938890370</v>
      </c>
      <c r="J822" t="s">
        <v>5984</v>
      </c>
      <c r="K822" s="125" t="s">
        <v>5985</v>
      </c>
      <c r="M822" t="s">
        <v>5986</v>
      </c>
      <c r="N822" t="s">
        <v>5987</v>
      </c>
      <c r="O822" s="15"/>
      <c r="P822" s="15"/>
      <c r="Q822" t="s">
        <v>32194</v>
      </c>
      <c r="S822" t="s">
        <v>431</v>
      </c>
      <c r="Y822">
        <v>938123200</v>
      </c>
      <c r="AP822" t="s">
        <v>762</v>
      </c>
    </row>
    <row r="823" spans="1:42">
      <c r="A823" s="424">
        <f t="shared" si="12"/>
        <v>820</v>
      </c>
      <c r="B823" t="s">
        <v>5988</v>
      </c>
      <c r="C823" s="15"/>
      <c r="D823" s="15"/>
      <c r="E823" s="29" t="s">
        <v>211</v>
      </c>
      <c r="F823" t="s">
        <v>5989</v>
      </c>
      <c r="G823" t="s">
        <v>489</v>
      </c>
      <c r="I823">
        <v>932779456</v>
      </c>
      <c r="M823" t="s">
        <v>5990</v>
      </c>
      <c r="N823" t="s">
        <v>5991</v>
      </c>
      <c r="O823" s="15"/>
      <c r="P823" s="15"/>
      <c r="Q823" t="s">
        <v>32194</v>
      </c>
      <c r="S823" t="s">
        <v>431</v>
      </c>
      <c r="Y823">
        <v>931173428</v>
      </c>
      <c r="Z823">
        <v>673607597</v>
      </c>
      <c r="AA823">
        <v>645547075</v>
      </c>
      <c r="AB823">
        <v>685142855</v>
      </c>
      <c r="AP823" t="s">
        <v>762</v>
      </c>
    </row>
    <row r="824" spans="1:42">
      <c r="A824" s="424">
        <f t="shared" si="12"/>
        <v>821</v>
      </c>
      <c r="B824" t="s">
        <v>5992</v>
      </c>
      <c r="C824" s="15"/>
      <c r="D824" s="15"/>
      <c r="E824" s="29" t="s">
        <v>211</v>
      </c>
      <c r="F824" t="s">
        <v>5993</v>
      </c>
      <c r="G824" t="s">
        <v>489</v>
      </c>
      <c r="H824" t="s">
        <v>5994</v>
      </c>
      <c r="I824">
        <v>932204564</v>
      </c>
      <c r="M824" t="s">
        <v>5995</v>
      </c>
      <c r="N824" t="s">
        <v>5996</v>
      </c>
      <c r="O824" s="15"/>
      <c r="P824" s="15"/>
      <c r="Q824" t="s">
        <v>32195</v>
      </c>
      <c r="S824" t="s">
        <v>431</v>
      </c>
      <c r="Y824">
        <v>931295896</v>
      </c>
      <c r="Z824">
        <v>945710338</v>
      </c>
      <c r="AA824">
        <v>666388296</v>
      </c>
      <c r="AC824" t="s">
        <v>5997</v>
      </c>
      <c r="AG824" t="s">
        <v>93</v>
      </c>
      <c r="AH824" t="s">
        <v>418</v>
      </c>
      <c r="AI824" t="s">
        <v>419</v>
      </c>
      <c r="AJ824" t="s">
        <v>420</v>
      </c>
      <c r="AK824" t="s">
        <v>421</v>
      </c>
      <c r="AP824" t="s">
        <v>762</v>
      </c>
    </row>
    <row r="825" spans="1:42">
      <c r="A825" s="424">
        <f t="shared" si="12"/>
        <v>822</v>
      </c>
      <c r="B825" t="s">
        <v>5998</v>
      </c>
      <c r="C825" s="15"/>
      <c r="D825" s="15"/>
      <c r="E825" s="29" t="s">
        <v>211</v>
      </c>
      <c r="F825" s="130" t="s">
        <v>32076</v>
      </c>
      <c r="G825" s="29" t="s">
        <v>138</v>
      </c>
      <c r="H825" t="s">
        <v>5999</v>
      </c>
      <c r="I825">
        <v>722773422</v>
      </c>
      <c r="L825" s="28" t="s">
        <v>133</v>
      </c>
      <c r="M825" t="s">
        <v>6000</v>
      </c>
      <c r="N825" t="s">
        <v>6001</v>
      </c>
      <c r="O825" s="15"/>
      <c r="P825" s="15"/>
      <c r="Q825" t="s">
        <v>32194</v>
      </c>
      <c r="S825" t="s">
        <v>431</v>
      </c>
      <c r="Y825">
        <v>685577225</v>
      </c>
      <c r="Z825">
        <v>658948928</v>
      </c>
      <c r="AA825">
        <v>645722375</v>
      </c>
      <c r="AB825">
        <v>625714032</v>
      </c>
      <c r="AG825" t="s">
        <v>93</v>
      </c>
      <c r="AH825" t="s">
        <v>418</v>
      </c>
      <c r="AI825" t="s">
        <v>419</v>
      </c>
      <c r="AJ825" t="s">
        <v>420</v>
      </c>
      <c r="AK825" t="s">
        <v>421</v>
      </c>
      <c r="AP825" t="s">
        <v>762</v>
      </c>
    </row>
    <row r="826" spans="1:42">
      <c r="A826" s="424">
        <f t="shared" si="12"/>
        <v>823</v>
      </c>
      <c r="B826" t="s">
        <v>6002</v>
      </c>
      <c r="C826" s="15"/>
      <c r="D826" s="15"/>
      <c r="E826" s="29" t="s">
        <v>211</v>
      </c>
      <c r="F826" t="s">
        <v>6003</v>
      </c>
      <c r="G826" t="s">
        <v>138</v>
      </c>
      <c r="I826">
        <v>981633546</v>
      </c>
      <c r="K826" s="125" t="s">
        <v>6004</v>
      </c>
      <c r="M826" t="s">
        <v>6005</v>
      </c>
      <c r="N826" t="s">
        <v>6006</v>
      </c>
      <c r="O826" s="15"/>
      <c r="P826" s="15"/>
      <c r="Q826" t="s">
        <v>32194</v>
      </c>
      <c r="S826" t="s">
        <v>931</v>
      </c>
      <c r="Y826">
        <v>645026819</v>
      </c>
      <c r="Z826">
        <v>625136110</v>
      </c>
      <c r="AA826">
        <v>625136092</v>
      </c>
      <c r="AB826">
        <v>625135930</v>
      </c>
      <c r="AP826" t="s">
        <v>762</v>
      </c>
    </row>
    <row r="827" spans="1:42">
      <c r="A827" s="424">
        <f t="shared" si="12"/>
        <v>824</v>
      </c>
      <c r="B827" t="s">
        <v>6007</v>
      </c>
      <c r="C827" s="15"/>
      <c r="D827" s="15"/>
      <c r="E827" s="29" t="s">
        <v>204</v>
      </c>
      <c r="F827" t="s">
        <v>32308</v>
      </c>
      <c r="G827" t="s">
        <v>138</v>
      </c>
      <c r="H827" t="s">
        <v>6008</v>
      </c>
      <c r="I827">
        <v>968648912</v>
      </c>
      <c r="J827" s="291" t="s">
        <v>6009</v>
      </c>
      <c r="K827" s="125" t="s">
        <v>6010</v>
      </c>
      <c r="M827" t="s">
        <v>6011</v>
      </c>
      <c r="N827" t="s">
        <v>6012</v>
      </c>
      <c r="O827" s="68" t="s">
        <v>6013</v>
      </c>
      <c r="P827" s="15"/>
      <c r="Q827" t="s">
        <v>32194</v>
      </c>
      <c r="S827" t="s">
        <v>3374</v>
      </c>
      <c r="Y827">
        <v>968286574</v>
      </c>
      <c r="Z827">
        <v>968286573</v>
      </c>
      <c r="AC827" t="s">
        <v>6014</v>
      </c>
      <c r="AG827" t="s">
        <v>93</v>
      </c>
      <c r="AH827" t="s">
        <v>418</v>
      </c>
      <c r="AI827" t="s">
        <v>419</v>
      </c>
      <c r="AJ827" t="s">
        <v>420</v>
      </c>
      <c r="AK827" t="s">
        <v>421</v>
      </c>
      <c r="AP827" t="s">
        <v>762</v>
      </c>
    </row>
    <row r="828" spans="1:42">
      <c r="A828" s="424">
        <f t="shared" si="12"/>
        <v>825</v>
      </c>
      <c r="B828" t="s">
        <v>6015</v>
      </c>
      <c r="C828" s="15"/>
      <c r="D828" s="15"/>
      <c r="E828" s="29" t="s">
        <v>204</v>
      </c>
      <c r="F828" t="s">
        <v>32282</v>
      </c>
      <c r="G828" t="s">
        <v>138</v>
      </c>
      <c r="I828">
        <v>968718241</v>
      </c>
      <c r="J828" t="s">
        <v>6016</v>
      </c>
      <c r="K828" s="125" t="s">
        <v>6017</v>
      </c>
      <c r="M828" t="s">
        <v>6018</v>
      </c>
      <c r="N828" t="s">
        <v>6019</v>
      </c>
      <c r="O828" s="68" t="s">
        <v>6020</v>
      </c>
      <c r="P828" s="15"/>
      <c r="Q828" t="s">
        <v>32194</v>
      </c>
      <c r="S828" t="s">
        <v>3374</v>
      </c>
      <c r="Y828">
        <v>968795233</v>
      </c>
      <c r="AP828" t="s">
        <v>762</v>
      </c>
    </row>
    <row r="829" spans="1:42">
      <c r="A829" s="424">
        <f t="shared" si="12"/>
        <v>826</v>
      </c>
      <c r="B829" t="s">
        <v>6021</v>
      </c>
      <c r="C829" s="15"/>
      <c r="D829" s="15"/>
      <c r="E829" s="29" t="s">
        <v>202</v>
      </c>
      <c r="F829" t="s">
        <v>6022</v>
      </c>
      <c r="G829" t="s">
        <v>138</v>
      </c>
      <c r="I829">
        <v>635550958</v>
      </c>
      <c r="J829" t="s">
        <v>6023</v>
      </c>
      <c r="M829" t="s">
        <v>6024</v>
      </c>
      <c r="N829" t="s">
        <v>6025</v>
      </c>
      <c r="O829" s="15"/>
      <c r="P829" s="15"/>
      <c r="Q829" t="s">
        <v>32194</v>
      </c>
      <c r="S829" t="s">
        <v>1065</v>
      </c>
      <c r="AP829" t="s">
        <v>762</v>
      </c>
    </row>
    <row r="830" spans="1:42">
      <c r="A830" s="424">
        <f t="shared" si="12"/>
        <v>827</v>
      </c>
      <c r="B830" t="s">
        <v>6026</v>
      </c>
      <c r="C830" s="15"/>
      <c r="D830" s="15"/>
      <c r="E830" s="29" t="s">
        <v>211</v>
      </c>
      <c r="F830" t="s">
        <v>6027</v>
      </c>
      <c r="G830" t="s">
        <v>489</v>
      </c>
      <c r="I830">
        <v>922386682</v>
      </c>
      <c r="M830" t="s">
        <v>6028</v>
      </c>
      <c r="N830" t="s">
        <v>6029</v>
      </c>
      <c r="O830" s="15"/>
      <c r="P830" s="15"/>
      <c r="Q830" t="s">
        <v>32194</v>
      </c>
      <c r="S830" t="s">
        <v>769</v>
      </c>
      <c r="Y830">
        <v>685925221</v>
      </c>
      <c r="AP830" t="s">
        <v>762</v>
      </c>
    </row>
    <row r="831" spans="1:42">
      <c r="A831" s="424">
        <f t="shared" si="12"/>
        <v>828</v>
      </c>
      <c r="B831" t="s">
        <v>6030</v>
      </c>
      <c r="C831" s="15"/>
      <c r="D831" s="15"/>
      <c r="E831" s="29" t="s">
        <v>202</v>
      </c>
      <c r="F831" t="s">
        <v>6031</v>
      </c>
      <c r="G831" t="s">
        <v>138</v>
      </c>
      <c r="H831" t="s">
        <v>6032</v>
      </c>
      <c r="I831">
        <v>917642820</v>
      </c>
      <c r="J831" s="68" t="s">
        <v>6033</v>
      </c>
      <c r="K831" s="125" t="s">
        <v>6034</v>
      </c>
      <c r="M831" t="s">
        <v>6035</v>
      </c>
      <c r="N831" t="s">
        <v>6036</v>
      </c>
      <c r="O831" s="68" t="s">
        <v>6037</v>
      </c>
      <c r="P831" s="15"/>
      <c r="Q831" t="s">
        <v>32195</v>
      </c>
      <c r="S831" t="s">
        <v>152</v>
      </c>
      <c r="Y831">
        <v>917643033</v>
      </c>
      <c r="Z831">
        <v>625302248</v>
      </c>
      <c r="AA831">
        <v>687072594</v>
      </c>
      <c r="AB831">
        <v>625302247</v>
      </c>
      <c r="AC831" t="s">
        <v>6038</v>
      </c>
      <c r="AG831" t="s">
        <v>93</v>
      </c>
      <c r="AH831" t="s">
        <v>418</v>
      </c>
      <c r="AI831" t="s">
        <v>419</v>
      </c>
      <c r="AJ831" t="s">
        <v>420</v>
      </c>
      <c r="AK831" t="s">
        <v>421</v>
      </c>
      <c r="AP831" t="s">
        <v>762</v>
      </c>
    </row>
    <row r="832" spans="1:42">
      <c r="A832" s="424">
        <f t="shared" si="12"/>
        <v>829</v>
      </c>
      <c r="B832" t="s">
        <v>6039</v>
      </c>
      <c r="C832" s="15"/>
      <c r="D832" s="15"/>
      <c r="E832" s="29" t="s">
        <v>202</v>
      </c>
      <c r="F832" s="83" t="s">
        <v>6040</v>
      </c>
      <c r="G832" t="s">
        <v>138</v>
      </c>
      <c r="H832" t="s">
        <v>6041</v>
      </c>
      <c r="I832">
        <v>913555405</v>
      </c>
      <c r="J832" t="s">
        <v>6042</v>
      </c>
      <c r="M832" t="s">
        <v>6043</v>
      </c>
      <c r="N832" t="s">
        <v>6044</v>
      </c>
      <c r="O832" s="68" t="s">
        <v>6045</v>
      </c>
      <c r="P832" s="15"/>
      <c r="Q832" t="s">
        <v>32194</v>
      </c>
      <c r="S832" t="s">
        <v>152</v>
      </c>
      <c r="Y832">
        <v>910071944</v>
      </c>
      <c r="Z832">
        <v>910113804</v>
      </c>
      <c r="AA832">
        <v>913552205</v>
      </c>
      <c r="AB832">
        <v>669592759</v>
      </c>
      <c r="AC832" t="s">
        <v>6046</v>
      </c>
      <c r="AD832" t="s">
        <v>6047</v>
      </c>
      <c r="AE832" t="s">
        <v>2469</v>
      </c>
      <c r="AG832" t="s">
        <v>93</v>
      </c>
      <c r="AH832" t="s">
        <v>418</v>
      </c>
      <c r="AI832" t="s">
        <v>419</v>
      </c>
      <c r="AJ832" t="s">
        <v>420</v>
      </c>
      <c r="AK832" t="s">
        <v>421</v>
      </c>
      <c r="AP832" t="s">
        <v>762</v>
      </c>
    </row>
    <row r="833" spans="1:42">
      <c r="A833" s="424">
        <f t="shared" si="12"/>
        <v>830</v>
      </c>
      <c r="B833" t="s">
        <v>6048</v>
      </c>
      <c r="C833" s="15"/>
      <c r="D833" s="15"/>
      <c r="E833" s="29" t="s">
        <v>202</v>
      </c>
      <c r="F833" t="s">
        <v>6049</v>
      </c>
      <c r="G833" t="s">
        <v>138</v>
      </c>
      <c r="H833" t="s">
        <v>6050</v>
      </c>
      <c r="I833">
        <v>915003906</v>
      </c>
      <c r="J833" t="s">
        <v>6051</v>
      </c>
      <c r="K833" s="125" t="s">
        <v>6052</v>
      </c>
      <c r="M833" t="s">
        <v>6053</v>
      </c>
      <c r="N833" t="s">
        <v>6054</v>
      </c>
      <c r="O833" s="68" t="s">
        <v>6055</v>
      </c>
      <c r="P833" s="15"/>
      <c r="Q833" t="s">
        <v>32194</v>
      </c>
      <c r="S833" t="s">
        <v>152</v>
      </c>
      <c r="Y833">
        <v>915001455</v>
      </c>
      <c r="Z833">
        <v>915007455</v>
      </c>
      <c r="AA833">
        <v>915000143</v>
      </c>
      <c r="AG833" t="s">
        <v>93</v>
      </c>
      <c r="AH833" t="s">
        <v>418</v>
      </c>
      <c r="AI833" t="s">
        <v>419</v>
      </c>
      <c r="AJ833" t="s">
        <v>420</v>
      </c>
      <c r="AK833" t="s">
        <v>421</v>
      </c>
      <c r="AL833" t="s">
        <v>6056</v>
      </c>
      <c r="AP833" t="s">
        <v>762</v>
      </c>
    </row>
    <row r="834" spans="1:42">
      <c r="A834" s="424">
        <f t="shared" si="12"/>
        <v>831</v>
      </c>
      <c r="B834" t="s">
        <v>6057</v>
      </c>
      <c r="C834" s="15"/>
      <c r="D834" s="15"/>
      <c r="E834" s="29" t="s">
        <v>203</v>
      </c>
      <c r="F834" t="s">
        <v>32229</v>
      </c>
      <c r="G834" t="s">
        <v>138</v>
      </c>
      <c r="H834" t="s">
        <v>6058</v>
      </c>
      <c r="I834">
        <v>918733833</v>
      </c>
      <c r="J834" t="s">
        <v>6059</v>
      </c>
      <c r="K834" s="125">
        <v>915763139</v>
      </c>
      <c r="M834" t="s">
        <v>6060</v>
      </c>
      <c r="N834" t="s">
        <v>6061</v>
      </c>
      <c r="O834" s="68" t="s">
        <v>6062</v>
      </c>
      <c r="P834" s="15"/>
      <c r="Q834" t="s">
        <v>32194</v>
      </c>
      <c r="S834" t="s">
        <v>152</v>
      </c>
      <c r="Y834">
        <v>917048715</v>
      </c>
      <c r="Z834">
        <v>917026045</v>
      </c>
      <c r="AA834">
        <v>915766376</v>
      </c>
      <c r="AB834">
        <v>917026035</v>
      </c>
      <c r="AG834" t="s">
        <v>93</v>
      </c>
      <c r="AH834" t="s">
        <v>418</v>
      </c>
      <c r="AI834" t="s">
        <v>419</v>
      </c>
      <c r="AJ834" t="s">
        <v>420</v>
      </c>
      <c r="AK834" t="s">
        <v>421</v>
      </c>
      <c r="AP834" t="s">
        <v>762</v>
      </c>
    </row>
    <row r="835" spans="1:42">
      <c r="A835" s="424">
        <f t="shared" si="12"/>
        <v>832</v>
      </c>
      <c r="B835" t="s">
        <v>6063</v>
      </c>
      <c r="C835" s="15"/>
      <c r="D835" s="15"/>
      <c r="E835" s="29" t="s">
        <v>202</v>
      </c>
      <c r="F835" t="s">
        <v>6064</v>
      </c>
      <c r="G835" t="s">
        <v>138</v>
      </c>
      <c r="H835" t="s">
        <v>6065</v>
      </c>
      <c r="I835">
        <v>914058944</v>
      </c>
      <c r="J835" t="s">
        <v>6066</v>
      </c>
      <c r="K835" s="125" t="s">
        <v>6067</v>
      </c>
      <c r="M835" t="s">
        <v>6068</v>
      </c>
      <c r="N835" t="s">
        <v>6069</v>
      </c>
      <c r="O835" s="68" t="s">
        <v>6070</v>
      </c>
      <c r="P835" s="15"/>
      <c r="Q835" t="s">
        <v>32195</v>
      </c>
      <c r="S835" t="s">
        <v>152</v>
      </c>
      <c r="Y835">
        <v>917030454</v>
      </c>
      <c r="AG835" t="s">
        <v>93</v>
      </c>
      <c r="AH835" t="s">
        <v>418</v>
      </c>
      <c r="AI835" t="s">
        <v>419</v>
      </c>
      <c r="AJ835" t="s">
        <v>420</v>
      </c>
      <c r="AK835" t="s">
        <v>421</v>
      </c>
      <c r="AP835" t="s">
        <v>762</v>
      </c>
    </row>
    <row r="836" spans="1:42" ht="28" customHeight="1">
      <c r="A836" s="424">
        <f t="shared" si="12"/>
        <v>833</v>
      </c>
      <c r="B836" t="s">
        <v>6071</v>
      </c>
      <c r="C836" s="15"/>
      <c r="D836" s="15"/>
      <c r="E836" s="29" t="s">
        <v>211</v>
      </c>
      <c r="F836" t="s">
        <v>6072</v>
      </c>
      <c r="G836" t="s">
        <v>489</v>
      </c>
      <c r="I836">
        <v>914339453</v>
      </c>
      <c r="J836" t="s">
        <v>6073</v>
      </c>
      <c r="K836" s="125" t="s">
        <v>6074</v>
      </c>
      <c r="M836" t="s">
        <v>6075</v>
      </c>
      <c r="N836" t="s">
        <v>6076</v>
      </c>
      <c r="O836" s="68" t="s">
        <v>6077</v>
      </c>
      <c r="P836" s="15"/>
      <c r="Q836" t="s">
        <v>32194</v>
      </c>
      <c r="S836" t="s">
        <v>152</v>
      </c>
      <c r="Y836">
        <v>910128154</v>
      </c>
      <c r="Z836">
        <v>914340402</v>
      </c>
      <c r="AA836">
        <v>912213131</v>
      </c>
      <c r="AB836">
        <v>651836964</v>
      </c>
      <c r="AL836" t="s">
        <v>6078</v>
      </c>
      <c r="AP836" t="s">
        <v>762</v>
      </c>
    </row>
    <row r="837" spans="1:42">
      <c r="A837" s="424">
        <f t="shared" ref="A837:A900" si="13">+A836+1</f>
        <v>834</v>
      </c>
      <c r="B837" t="s">
        <v>6079</v>
      </c>
      <c r="C837" s="15"/>
      <c r="D837" s="15"/>
      <c r="E837" s="29" t="s">
        <v>211</v>
      </c>
      <c r="F837" t="s">
        <v>6072</v>
      </c>
      <c r="G837" s="29" t="s">
        <v>138</v>
      </c>
      <c r="H837" t="s">
        <v>6080</v>
      </c>
      <c r="I837">
        <v>916404276</v>
      </c>
      <c r="M837" t="s">
        <v>6081</v>
      </c>
      <c r="N837" t="s">
        <v>6082</v>
      </c>
      <c r="O837" s="15"/>
      <c r="P837" s="15"/>
      <c r="Q837" t="s">
        <v>32194</v>
      </c>
      <c r="S837" t="s">
        <v>152</v>
      </c>
      <c r="Y837">
        <v>916364200</v>
      </c>
      <c r="Z837">
        <v>911735442</v>
      </c>
      <c r="AA837">
        <v>636242794</v>
      </c>
      <c r="AB837">
        <v>616384405</v>
      </c>
      <c r="AG837" t="s">
        <v>93</v>
      </c>
      <c r="AH837" t="s">
        <v>418</v>
      </c>
      <c r="AI837" t="s">
        <v>419</v>
      </c>
      <c r="AJ837" t="s">
        <v>420</v>
      </c>
      <c r="AK837" t="s">
        <v>421</v>
      </c>
      <c r="AP837" t="s">
        <v>762</v>
      </c>
    </row>
    <row r="838" spans="1:42">
      <c r="A838" s="424">
        <f t="shared" si="13"/>
        <v>835</v>
      </c>
      <c r="B838" t="s">
        <v>6083</v>
      </c>
      <c r="C838" s="15"/>
      <c r="D838" s="15"/>
      <c r="E838" s="29" t="s">
        <v>211</v>
      </c>
      <c r="F838" t="s">
        <v>5989</v>
      </c>
      <c r="G838" t="s">
        <v>489</v>
      </c>
      <c r="H838" t="s">
        <v>6084</v>
      </c>
      <c r="I838">
        <v>916969798</v>
      </c>
      <c r="J838" t="s">
        <v>6085</v>
      </c>
      <c r="M838" t="s">
        <v>6086</v>
      </c>
      <c r="N838" t="s">
        <v>6087</v>
      </c>
      <c r="O838" s="68" t="s">
        <v>6088</v>
      </c>
      <c r="P838" s="15"/>
      <c r="Q838" t="s">
        <v>32195</v>
      </c>
      <c r="S838" t="s">
        <v>152</v>
      </c>
      <c r="Y838">
        <v>691244880</v>
      </c>
      <c r="Z838">
        <v>699944335</v>
      </c>
      <c r="AA838">
        <v>625388730</v>
      </c>
      <c r="AB838">
        <v>699945385</v>
      </c>
      <c r="AC838" t="s">
        <v>6089</v>
      </c>
      <c r="AG838" t="s">
        <v>93</v>
      </c>
      <c r="AH838" t="s">
        <v>418</v>
      </c>
      <c r="AI838" t="s">
        <v>419</v>
      </c>
      <c r="AJ838" t="s">
        <v>420</v>
      </c>
      <c r="AK838" t="s">
        <v>421</v>
      </c>
      <c r="AP838" t="s">
        <v>762</v>
      </c>
    </row>
    <row r="839" spans="1:42">
      <c r="A839" s="424">
        <f t="shared" si="13"/>
        <v>836</v>
      </c>
      <c r="B839" t="s">
        <v>6090</v>
      </c>
      <c r="C839" s="15"/>
      <c r="D839" s="15"/>
      <c r="E839" s="29" t="s">
        <v>211</v>
      </c>
      <c r="F839" t="s">
        <v>424</v>
      </c>
      <c r="G839" t="s">
        <v>489</v>
      </c>
      <c r="I839">
        <v>917707377</v>
      </c>
      <c r="M839" t="s">
        <v>6091</v>
      </c>
      <c r="N839" t="s">
        <v>6092</v>
      </c>
      <c r="O839" s="15"/>
      <c r="P839" s="15"/>
      <c r="Q839" t="s">
        <v>32195</v>
      </c>
      <c r="S839" t="s">
        <v>152</v>
      </c>
      <c r="Y839">
        <v>914175049</v>
      </c>
      <c r="Z839">
        <v>914175048</v>
      </c>
      <c r="AA839">
        <v>961330371</v>
      </c>
      <c r="AB839">
        <v>955408507</v>
      </c>
      <c r="AP839" t="s">
        <v>762</v>
      </c>
    </row>
    <row r="840" spans="1:42">
      <c r="A840" s="424">
        <f t="shared" si="13"/>
        <v>837</v>
      </c>
      <c r="B840" t="s">
        <v>6093</v>
      </c>
      <c r="C840" s="15"/>
      <c r="D840" s="15"/>
      <c r="E840" s="29" t="s">
        <v>207</v>
      </c>
      <c r="F840" t="s">
        <v>32182</v>
      </c>
      <c r="G840" t="s">
        <v>138</v>
      </c>
      <c r="H840" t="s">
        <v>6094</v>
      </c>
      <c r="I840">
        <v>913571045</v>
      </c>
      <c r="J840" t="s">
        <v>6095</v>
      </c>
      <c r="K840" s="125" t="s">
        <v>6096</v>
      </c>
      <c r="M840" t="s">
        <v>6097</v>
      </c>
      <c r="N840" t="s">
        <v>6098</v>
      </c>
      <c r="O840" s="68" t="s">
        <v>6099</v>
      </c>
      <c r="P840" s="15"/>
      <c r="Q840" t="s">
        <v>32195</v>
      </c>
      <c r="S840" t="s">
        <v>152</v>
      </c>
      <c r="Y840">
        <v>911693010</v>
      </c>
      <c r="Z840">
        <v>685747210</v>
      </c>
      <c r="AA840">
        <v>667646597</v>
      </c>
      <c r="AB840">
        <v>607485448</v>
      </c>
      <c r="AG840" t="s">
        <v>93</v>
      </c>
      <c r="AH840" t="s">
        <v>418</v>
      </c>
      <c r="AI840" t="s">
        <v>419</v>
      </c>
      <c r="AJ840" t="s">
        <v>420</v>
      </c>
      <c r="AK840" t="s">
        <v>421</v>
      </c>
      <c r="AL840" t="s">
        <v>6100</v>
      </c>
      <c r="AP840" t="s">
        <v>762</v>
      </c>
    </row>
    <row r="841" spans="1:42">
      <c r="A841" s="424">
        <f t="shared" si="13"/>
        <v>838</v>
      </c>
      <c r="B841" t="s">
        <v>6101</v>
      </c>
      <c r="C841" s="15"/>
      <c r="D841" s="15"/>
      <c r="E841" s="29" t="s">
        <v>211</v>
      </c>
      <c r="F841" t="s">
        <v>32152</v>
      </c>
      <c r="G841" s="29" t="s">
        <v>138</v>
      </c>
      <c r="H841" t="s">
        <v>6102</v>
      </c>
      <c r="I841">
        <v>916434117</v>
      </c>
      <c r="J841" t="s">
        <v>6103</v>
      </c>
      <c r="K841" s="125" t="s">
        <v>6104</v>
      </c>
      <c r="L841" s="28" t="s">
        <v>133</v>
      </c>
      <c r="M841" t="s">
        <v>6105</v>
      </c>
      <c r="N841" t="s">
        <v>6106</v>
      </c>
      <c r="O841" s="68" t="s">
        <v>6107</v>
      </c>
      <c r="P841" s="15"/>
      <c r="Q841" t="s">
        <v>32195</v>
      </c>
      <c r="S841" t="s">
        <v>152</v>
      </c>
      <c r="Y841">
        <v>915421898</v>
      </c>
      <c r="Z841">
        <v>915596195</v>
      </c>
      <c r="AA841">
        <v>915425418</v>
      </c>
      <c r="AG841" t="s">
        <v>93</v>
      </c>
      <c r="AH841" t="s">
        <v>418</v>
      </c>
      <c r="AI841" t="s">
        <v>419</v>
      </c>
      <c r="AJ841" t="s">
        <v>420</v>
      </c>
      <c r="AK841" t="s">
        <v>421</v>
      </c>
      <c r="AP841" t="s">
        <v>762</v>
      </c>
    </row>
    <row r="842" spans="1:42">
      <c r="A842" s="424">
        <f t="shared" si="13"/>
        <v>839</v>
      </c>
      <c r="B842" t="s">
        <v>6108</v>
      </c>
      <c r="C842" s="15"/>
      <c r="D842" s="15"/>
      <c r="E842" s="29" t="s">
        <v>207</v>
      </c>
      <c r="F842" t="s">
        <v>32348</v>
      </c>
      <c r="G842" s="29" t="s">
        <v>138</v>
      </c>
      <c r="I842">
        <v>917989203</v>
      </c>
      <c r="J842" s="68" t="s">
        <v>6109</v>
      </c>
      <c r="K842" s="125">
        <v>918658081</v>
      </c>
      <c r="L842" s="28" t="s">
        <v>163</v>
      </c>
      <c r="M842" t="s">
        <v>6110</v>
      </c>
      <c r="N842" t="s">
        <v>6111</v>
      </c>
      <c r="O842" s="68" t="s">
        <v>6112</v>
      </c>
      <c r="P842" s="15"/>
      <c r="Q842" t="s">
        <v>32194</v>
      </c>
      <c r="S842" t="s">
        <v>152</v>
      </c>
      <c r="Y842">
        <v>916337084</v>
      </c>
      <c r="Z842">
        <v>957513051</v>
      </c>
      <c r="AA842">
        <v>957842373</v>
      </c>
      <c r="AB842">
        <v>957842376</v>
      </c>
      <c r="AP842" t="s">
        <v>762</v>
      </c>
    </row>
    <row r="843" spans="1:42">
      <c r="A843" s="424">
        <f t="shared" si="13"/>
        <v>840</v>
      </c>
      <c r="B843" t="s">
        <v>6113</v>
      </c>
      <c r="C843" s="15"/>
      <c r="D843" s="15"/>
      <c r="E843" s="29" t="s">
        <v>204</v>
      </c>
      <c r="F843" t="s">
        <v>32349</v>
      </c>
      <c r="G843" s="29" t="s">
        <v>138</v>
      </c>
      <c r="H843" t="s">
        <v>6114</v>
      </c>
      <c r="I843">
        <v>918043680</v>
      </c>
      <c r="J843" t="s">
        <v>6115</v>
      </c>
      <c r="K843" s="125" t="s">
        <v>6116</v>
      </c>
      <c r="L843" s="28" t="s">
        <v>163</v>
      </c>
      <c r="M843" t="s">
        <v>6117</v>
      </c>
      <c r="N843" t="s">
        <v>6118</v>
      </c>
      <c r="O843" s="68" t="s">
        <v>6119</v>
      </c>
      <c r="P843" s="15"/>
      <c r="Q843" t="s">
        <v>32194</v>
      </c>
      <c r="S843" t="s">
        <v>152</v>
      </c>
      <c r="Y843">
        <v>913329673</v>
      </c>
      <c r="Z843">
        <v>913329781</v>
      </c>
      <c r="AG843" t="s">
        <v>93</v>
      </c>
      <c r="AH843" t="s">
        <v>418</v>
      </c>
      <c r="AI843" t="s">
        <v>419</v>
      </c>
      <c r="AJ843" t="s">
        <v>420</v>
      </c>
      <c r="AK843" t="s">
        <v>421</v>
      </c>
      <c r="AP843" t="s">
        <v>762</v>
      </c>
    </row>
    <row r="844" spans="1:42">
      <c r="A844" s="424">
        <f t="shared" si="13"/>
        <v>841</v>
      </c>
      <c r="B844" t="s">
        <v>6120</v>
      </c>
      <c r="C844" s="15"/>
      <c r="D844" s="15"/>
      <c r="E844" s="29" t="s">
        <v>203</v>
      </c>
      <c r="F844" t="s">
        <v>32350</v>
      </c>
      <c r="G844" s="29" t="s">
        <v>138</v>
      </c>
      <c r="I844">
        <v>913854245</v>
      </c>
      <c r="J844" t="s">
        <v>6121</v>
      </c>
      <c r="K844" s="125">
        <v>665555488</v>
      </c>
      <c r="L844" s="28" t="s">
        <v>163</v>
      </c>
      <c r="M844" t="s">
        <v>6122</v>
      </c>
      <c r="N844" t="s">
        <v>6123</v>
      </c>
      <c r="O844" s="68" t="s">
        <v>6124</v>
      </c>
      <c r="P844" s="15"/>
      <c r="Q844" t="s">
        <v>32194</v>
      </c>
      <c r="S844" t="s">
        <v>152</v>
      </c>
      <c r="Y844">
        <v>913854253</v>
      </c>
      <c r="Z844">
        <v>686701474</v>
      </c>
      <c r="AA844">
        <v>665555490</v>
      </c>
      <c r="AB844">
        <v>665555488</v>
      </c>
      <c r="AL844" t="s">
        <v>6125</v>
      </c>
      <c r="AP844" t="s">
        <v>762</v>
      </c>
    </row>
    <row r="845" spans="1:42">
      <c r="A845" s="424">
        <f t="shared" si="13"/>
        <v>842</v>
      </c>
      <c r="B845" t="s">
        <v>6126</v>
      </c>
      <c r="C845" s="15"/>
      <c r="D845" s="15"/>
      <c r="E845" s="29" t="s">
        <v>6</v>
      </c>
      <c r="G845" s="29" t="s">
        <v>138</v>
      </c>
      <c r="H845" t="s">
        <v>6127</v>
      </c>
      <c r="I845">
        <v>917904300</v>
      </c>
      <c r="J845" t="s">
        <v>6128</v>
      </c>
      <c r="L845" s="28" t="s">
        <v>141</v>
      </c>
      <c r="M845" t="s">
        <v>6129</v>
      </c>
      <c r="N845" t="s">
        <v>6130</v>
      </c>
      <c r="O845" s="15"/>
      <c r="P845" s="15"/>
      <c r="Q845" t="s">
        <v>32195</v>
      </c>
      <c r="S845" t="s">
        <v>152</v>
      </c>
      <c r="Y845">
        <v>911128000</v>
      </c>
      <c r="Z845">
        <v>682282579</v>
      </c>
      <c r="AA845">
        <v>675984041</v>
      </c>
      <c r="AB845">
        <v>660515391</v>
      </c>
      <c r="AG845" t="s">
        <v>93</v>
      </c>
      <c r="AH845" t="s">
        <v>418</v>
      </c>
      <c r="AI845" t="s">
        <v>419</v>
      </c>
      <c r="AJ845" t="s">
        <v>420</v>
      </c>
      <c r="AK845" t="s">
        <v>421</v>
      </c>
      <c r="AL845" t="s">
        <v>6131</v>
      </c>
      <c r="AM845" t="s">
        <v>6132</v>
      </c>
      <c r="AN845" t="s">
        <v>6133</v>
      </c>
      <c r="AO845" t="s">
        <v>6134</v>
      </c>
      <c r="AP845" t="s">
        <v>762</v>
      </c>
    </row>
    <row r="846" spans="1:42">
      <c r="A846" s="424">
        <f t="shared" si="13"/>
        <v>843</v>
      </c>
      <c r="B846" t="s">
        <v>6135</v>
      </c>
      <c r="C846" s="15"/>
      <c r="D846" s="15"/>
      <c r="E846" s="29" t="s">
        <v>211</v>
      </c>
      <c r="F846" s="392" t="s">
        <v>32316</v>
      </c>
      <c r="G846" s="29" t="s">
        <v>138</v>
      </c>
      <c r="H846" t="s">
        <v>6136</v>
      </c>
      <c r="I846">
        <v>918084147</v>
      </c>
      <c r="J846" t="s">
        <v>6137</v>
      </c>
      <c r="L846" s="28" t="s">
        <v>133</v>
      </c>
      <c r="M846" t="s">
        <v>6138</v>
      </c>
      <c r="N846" t="s">
        <v>6139</v>
      </c>
      <c r="O846" s="15"/>
      <c r="P846" s="15"/>
      <c r="Q846" t="s">
        <v>32194</v>
      </c>
      <c r="S846" t="s">
        <v>152</v>
      </c>
      <c r="Y846">
        <v>627715632</v>
      </c>
      <c r="Z846">
        <v>625423890</v>
      </c>
      <c r="AA846">
        <v>670889602</v>
      </c>
      <c r="AB846">
        <v>664265028</v>
      </c>
      <c r="AG846" t="s">
        <v>93</v>
      </c>
      <c r="AH846" t="s">
        <v>418</v>
      </c>
      <c r="AI846" t="s">
        <v>419</v>
      </c>
      <c r="AJ846" t="s">
        <v>420</v>
      </c>
      <c r="AK846" t="s">
        <v>421</v>
      </c>
      <c r="AP846" t="s">
        <v>762</v>
      </c>
    </row>
    <row r="847" spans="1:42" ht="29" customHeight="1">
      <c r="A847" s="424">
        <f t="shared" si="13"/>
        <v>844</v>
      </c>
      <c r="B847" t="s">
        <v>6140</v>
      </c>
      <c r="C847" s="15"/>
      <c r="D847" s="15"/>
      <c r="E847" s="29" t="s">
        <v>6</v>
      </c>
      <c r="G847" s="29" t="s">
        <v>138</v>
      </c>
      <c r="I847">
        <v>914588109</v>
      </c>
      <c r="L847" s="28" t="s">
        <v>175</v>
      </c>
      <c r="M847" t="s">
        <v>6141</v>
      </c>
      <c r="N847" t="s">
        <v>6142</v>
      </c>
      <c r="O847" s="15"/>
      <c r="P847" s="15"/>
      <c r="Q847" t="s">
        <v>32195</v>
      </c>
      <c r="S847" t="s">
        <v>152</v>
      </c>
      <c r="Y847">
        <v>619222492</v>
      </c>
      <c r="AP847" t="s">
        <v>762</v>
      </c>
    </row>
    <row r="848" spans="1:42" ht="14.5" customHeight="1">
      <c r="A848" s="424">
        <f t="shared" si="13"/>
        <v>845</v>
      </c>
      <c r="B848" t="s">
        <v>6143</v>
      </c>
      <c r="C848" s="15"/>
      <c r="D848" s="15"/>
      <c r="E848" s="29" t="s">
        <v>211</v>
      </c>
      <c r="F848" s="10" t="s">
        <v>32422</v>
      </c>
      <c r="G848" s="29" t="s">
        <v>138</v>
      </c>
      <c r="H848" t="s">
        <v>6144</v>
      </c>
      <c r="I848">
        <v>914660556</v>
      </c>
      <c r="L848" s="28" t="s">
        <v>163</v>
      </c>
      <c r="M848" t="s">
        <v>6145</v>
      </c>
      <c r="N848" t="s">
        <v>6146</v>
      </c>
      <c r="O848" s="15"/>
      <c r="P848" s="15"/>
      <c r="Q848" t="s">
        <v>32194</v>
      </c>
      <c r="S848" t="s">
        <v>152</v>
      </c>
      <c r="Y848">
        <v>622270524</v>
      </c>
      <c r="Z848">
        <v>615475446</v>
      </c>
      <c r="AA848">
        <v>607936302</v>
      </c>
      <c r="AG848" t="s">
        <v>93</v>
      </c>
      <c r="AH848" t="s">
        <v>418</v>
      </c>
      <c r="AI848" t="s">
        <v>419</v>
      </c>
      <c r="AJ848" t="s">
        <v>420</v>
      </c>
      <c r="AK848" t="s">
        <v>421</v>
      </c>
      <c r="AP848" t="s">
        <v>762</v>
      </c>
    </row>
    <row r="849" spans="1:42">
      <c r="A849" s="424">
        <f t="shared" si="13"/>
        <v>846</v>
      </c>
      <c r="B849" t="s">
        <v>6147</v>
      </c>
      <c r="C849" s="15"/>
      <c r="D849" s="15"/>
      <c r="E849" s="29" t="s">
        <v>6</v>
      </c>
      <c r="G849" s="29" t="s">
        <v>138</v>
      </c>
      <c r="H849" t="s">
        <v>6148</v>
      </c>
      <c r="I849">
        <v>915488386</v>
      </c>
      <c r="J849" t="s">
        <v>6149</v>
      </c>
      <c r="L849" s="28" t="s">
        <v>175</v>
      </c>
      <c r="M849" t="s">
        <v>6150</v>
      </c>
      <c r="N849" t="s">
        <v>6151</v>
      </c>
      <c r="O849" s="15"/>
      <c r="P849" s="15"/>
      <c r="Q849" t="s">
        <v>32194</v>
      </c>
      <c r="S849" t="s">
        <v>152</v>
      </c>
      <c r="Y849">
        <v>915599255</v>
      </c>
      <c r="Z849">
        <v>917815434</v>
      </c>
      <c r="AA849">
        <v>914452019</v>
      </c>
      <c r="AC849" t="s">
        <v>6152</v>
      </c>
      <c r="AG849" t="s">
        <v>93</v>
      </c>
      <c r="AH849" t="s">
        <v>418</v>
      </c>
      <c r="AI849" t="s">
        <v>419</v>
      </c>
      <c r="AJ849" t="s">
        <v>420</v>
      </c>
      <c r="AK849" t="s">
        <v>421</v>
      </c>
      <c r="AL849" t="s">
        <v>6153</v>
      </c>
      <c r="AM849" t="s">
        <v>6154</v>
      </c>
      <c r="AP849" t="s">
        <v>762</v>
      </c>
    </row>
    <row r="850" spans="1:42">
      <c r="A850" s="424">
        <f t="shared" si="13"/>
        <v>847</v>
      </c>
      <c r="B850" t="s">
        <v>6155</v>
      </c>
      <c r="C850" s="15"/>
      <c r="D850" s="15"/>
      <c r="E850" s="29" t="s">
        <v>211</v>
      </c>
      <c r="F850" t="s">
        <v>6156</v>
      </c>
      <c r="G850" t="s">
        <v>489</v>
      </c>
      <c r="I850">
        <v>911724126</v>
      </c>
      <c r="J850" t="s">
        <v>6157</v>
      </c>
      <c r="M850" t="s">
        <v>6158</v>
      </c>
      <c r="N850" t="s">
        <v>6159</v>
      </c>
      <c r="O850" s="15"/>
      <c r="P850" s="15"/>
      <c r="Q850" t="s">
        <v>32194</v>
      </c>
      <c r="S850" t="s">
        <v>152</v>
      </c>
      <c r="Y850">
        <v>915138628</v>
      </c>
      <c r="Z850">
        <v>916298229</v>
      </c>
      <c r="AA850">
        <v>912990609</v>
      </c>
      <c r="AB850">
        <v>670065954</v>
      </c>
      <c r="AP850" t="s">
        <v>762</v>
      </c>
    </row>
    <row r="851" spans="1:42">
      <c r="A851" s="424">
        <f t="shared" si="13"/>
        <v>848</v>
      </c>
      <c r="B851" t="s">
        <v>6160</v>
      </c>
      <c r="C851" s="15"/>
      <c r="D851" s="15"/>
      <c r="E851" s="29" t="s">
        <v>203</v>
      </c>
      <c r="F851" t="s">
        <v>32352</v>
      </c>
      <c r="G851" s="29" t="s">
        <v>138</v>
      </c>
      <c r="I851">
        <v>914571697</v>
      </c>
      <c r="L851" s="28" t="s">
        <v>163</v>
      </c>
      <c r="M851" t="s">
        <v>6161</v>
      </c>
      <c r="N851" t="s">
        <v>6162</v>
      </c>
      <c r="O851" s="15"/>
      <c r="P851" s="15"/>
      <c r="Q851" t="s">
        <v>32194</v>
      </c>
      <c r="S851" t="s">
        <v>152</v>
      </c>
      <c r="Y851">
        <v>917046586</v>
      </c>
      <c r="Z851">
        <v>914571697</v>
      </c>
      <c r="AA851">
        <v>695680113</v>
      </c>
      <c r="AB851">
        <v>691498097</v>
      </c>
      <c r="AP851" t="s">
        <v>762</v>
      </c>
    </row>
    <row r="852" spans="1:42" ht="28" customHeight="1">
      <c r="A852" s="424">
        <f t="shared" si="13"/>
        <v>849</v>
      </c>
      <c r="B852" t="s">
        <v>6163</v>
      </c>
      <c r="C852" s="15"/>
      <c r="D852" s="15"/>
      <c r="E852" s="29" t="s">
        <v>6</v>
      </c>
      <c r="G852" s="29" t="s">
        <v>138</v>
      </c>
      <c r="L852" s="28" t="s">
        <v>141</v>
      </c>
      <c r="M852" t="s">
        <v>6164</v>
      </c>
      <c r="N852" t="s">
        <v>6165</v>
      </c>
      <c r="O852" s="15"/>
      <c r="P852" s="15"/>
      <c r="Q852" t="s">
        <v>32194</v>
      </c>
      <c r="S852" t="s">
        <v>152</v>
      </c>
      <c r="AP852" t="s">
        <v>762</v>
      </c>
    </row>
    <row r="853" spans="1:42" ht="16" customHeight="1">
      <c r="A853" s="424">
        <f t="shared" si="13"/>
        <v>850</v>
      </c>
      <c r="B853" t="s">
        <v>6166</v>
      </c>
      <c r="C853" s="15"/>
      <c r="D853" s="15"/>
      <c r="E853" s="29" t="s">
        <v>6</v>
      </c>
      <c r="G853" s="29" t="s">
        <v>138</v>
      </c>
      <c r="I853">
        <v>944318636</v>
      </c>
      <c r="J853" t="s">
        <v>6167</v>
      </c>
      <c r="K853" s="68" t="s">
        <v>6168</v>
      </c>
      <c r="L853" s="28" t="s">
        <v>175</v>
      </c>
      <c r="M853" t="s">
        <v>6169</v>
      </c>
      <c r="N853" t="s">
        <v>6170</v>
      </c>
      <c r="O853" s="68" t="s">
        <v>6171</v>
      </c>
      <c r="P853" s="15"/>
      <c r="Q853" t="s">
        <v>32195</v>
      </c>
      <c r="S853" t="s">
        <v>1245</v>
      </c>
      <c r="Y853">
        <v>944037400</v>
      </c>
      <c r="Z853">
        <v>944522003</v>
      </c>
      <c r="AA853">
        <v>913528030</v>
      </c>
      <c r="AP853" t="s">
        <v>762</v>
      </c>
    </row>
    <row r="854" spans="1:42">
      <c r="A854" s="424">
        <f t="shared" si="13"/>
        <v>851</v>
      </c>
      <c r="B854" t="s">
        <v>6172</v>
      </c>
      <c r="C854" s="15"/>
      <c r="D854" s="15"/>
      <c r="E854" s="29" t="s">
        <v>203</v>
      </c>
      <c r="F854" t="s">
        <v>32429</v>
      </c>
      <c r="G854" s="29" t="s">
        <v>138</v>
      </c>
      <c r="I854">
        <v>917136826</v>
      </c>
      <c r="J854" s="68" t="s">
        <v>6173</v>
      </c>
      <c r="K854" s="125" t="s">
        <v>6174</v>
      </c>
      <c r="L854" s="28" t="s">
        <v>163</v>
      </c>
      <c r="M854" t="s">
        <v>6175</v>
      </c>
      <c r="N854" t="s">
        <v>6176</v>
      </c>
      <c r="O854" s="68" t="s">
        <v>6177</v>
      </c>
      <c r="P854" s="15"/>
      <c r="Q854" t="s">
        <v>32194</v>
      </c>
      <c r="S854" t="s">
        <v>152</v>
      </c>
      <c r="Y854">
        <v>917136829</v>
      </c>
      <c r="Z854">
        <v>689028197</v>
      </c>
      <c r="AA854">
        <v>618115614</v>
      </c>
      <c r="AB854">
        <v>691532574</v>
      </c>
      <c r="AP854" t="s">
        <v>762</v>
      </c>
    </row>
    <row r="855" spans="1:42">
      <c r="A855" s="424">
        <f t="shared" si="13"/>
        <v>852</v>
      </c>
      <c r="B855" t="s">
        <v>6178</v>
      </c>
      <c r="C855" s="15"/>
      <c r="D855" s="15"/>
      <c r="E855" s="29" t="s">
        <v>211</v>
      </c>
      <c r="F855" t="s">
        <v>2809</v>
      </c>
      <c r="G855" t="s">
        <v>489</v>
      </c>
      <c r="I855">
        <v>912607318</v>
      </c>
      <c r="J855" t="s">
        <v>6179</v>
      </c>
      <c r="M855" t="s">
        <v>6180</v>
      </c>
      <c r="N855" t="s">
        <v>6181</v>
      </c>
      <c r="O855" s="15"/>
      <c r="P855" s="15"/>
      <c r="Q855" t="s">
        <v>32194</v>
      </c>
      <c r="S855" t="s">
        <v>152</v>
      </c>
      <c r="Y855">
        <v>917902420</v>
      </c>
      <c r="Z855">
        <v>915401720</v>
      </c>
      <c r="AA855">
        <v>693367726</v>
      </c>
      <c r="AB855">
        <v>691885990</v>
      </c>
      <c r="AP855" t="s">
        <v>762</v>
      </c>
    </row>
    <row r="856" spans="1:42">
      <c r="A856" s="424">
        <f t="shared" si="13"/>
        <v>853</v>
      </c>
      <c r="B856" t="s">
        <v>6182</v>
      </c>
      <c r="C856" s="15"/>
      <c r="D856" s="15"/>
      <c r="E856" s="29" t="s">
        <v>211</v>
      </c>
      <c r="F856" t="s">
        <v>2809</v>
      </c>
      <c r="G856" t="s">
        <v>489</v>
      </c>
      <c r="I856">
        <v>918144876</v>
      </c>
      <c r="M856" t="s">
        <v>6183</v>
      </c>
      <c r="N856" t="s">
        <v>6184</v>
      </c>
      <c r="O856" s="15"/>
      <c r="P856" s="15"/>
      <c r="Q856" t="s">
        <v>32195</v>
      </c>
      <c r="S856" t="s">
        <v>152</v>
      </c>
      <c r="Y856">
        <v>918144857</v>
      </c>
      <c r="Z856">
        <v>918144394</v>
      </c>
      <c r="AA856">
        <v>918144331</v>
      </c>
      <c r="AB856">
        <v>916700212</v>
      </c>
      <c r="AP856" t="s">
        <v>762</v>
      </c>
    </row>
    <row r="857" spans="1:42">
      <c r="A857" s="424">
        <f t="shared" si="13"/>
        <v>854</v>
      </c>
      <c r="B857" t="s">
        <v>6185</v>
      </c>
      <c r="C857" s="15"/>
      <c r="D857" s="15"/>
      <c r="E857" s="29" t="s">
        <v>6</v>
      </c>
      <c r="G857" s="29" t="s">
        <v>138</v>
      </c>
      <c r="H857" t="s">
        <v>6186</v>
      </c>
      <c r="I857">
        <v>914379137</v>
      </c>
      <c r="K857" s="125" t="s">
        <v>6187</v>
      </c>
      <c r="L857" s="28" t="s">
        <v>141</v>
      </c>
      <c r="M857" t="s">
        <v>6188</v>
      </c>
      <c r="N857" t="s">
        <v>6189</v>
      </c>
      <c r="O857" s="68" t="s">
        <v>6190</v>
      </c>
      <c r="P857" s="15"/>
      <c r="Q857" t="s">
        <v>32195</v>
      </c>
      <c r="S857" t="s">
        <v>152</v>
      </c>
      <c r="Y857">
        <v>913711569</v>
      </c>
      <c r="Z857">
        <v>636131739</v>
      </c>
      <c r="AA857">
        <v>609239292</v>
      </c>
      <c r="AB857">
        <v>655619313</v>
      </c>
      <c r="AC857" t="s">
        <v>6191</v>
      </c>
      <c r="AD857" t="s">
        <v>6192</v>
      </c>
      <c r="AG857" t="s">
        <v>93</v>
      </c>
      <c r="AH857" t="s">
        <v>418</v>
      </c>
      <c r="AI857" t="s">
        <v>419</v>
      </c>
      <c r="AJ857" t="s">
        <v>420</v>
      </c>
      <c r="AK857" t="s">
        <v>421</v>
      </c>
      <c r="AP857" t="s">
        <v>762</v>
      </c>
    </row>
    <row r="858" spans="1:42">
      <c r="A858" s="424">
        <f t="shared" si="13"/>
        <v>855</v>
      </c>
      <c r="B858" t="s">
        <v>6193</v>
      </c>
      <c r="C858" s="15"/>
      <c r="D858" s="15"/>
      <c r="E858" s="29" t="s">
        <v>211</v>
      </c>
      <c r="F858" t="s">
        <v>6194</v>
      </c>
      <c r="G858" t="s">
        <v>489</v>
      </c>
      <c r="H858" t="s">
        <v>6195</v>
      </c>
      <c r="I858">
        <v>914699918</v>
      </c>
      <c r="M858" t="s">
        <v>6196</v>
      </c>
      <c r="N858" t="s">
        <v>6197</v>
      </c>
      <c r="O858" s="15"/>
      <c r="P858" s="15"/>
      <c r="Q858" t="s">
        <v>32194</v>
      </c>
      <c r="S858" t="s">
        <v>152</v>
      </c>
      <c r="Y858">
        <v>910249096</v>
      </c>
      <c r="Z858">
        <v>669802072</v>
      </c>
      <c r="AA858">
        <v>657495288</v>
      </c>
      <c r="AB858">
        <v>695298660</v>
      </c>
      <c r="AG858" t="s">
        <v>93</v>
      </c>
      <c r="AH858" t="s">
        <v>418</v>
      </c>
      <c r="AI858" t="s">
        <v>419</v>
      </c>
      <c r="AJ858" t="s">
        <v>420</v>
      </c>
      <c r="AK858" t="s">
        <v>421</v>
      </c>
      <c r="AP858" t="s">
        <v>762</v>
      </c>
    </row>
    <row r="859" spans="1:42">
      <c r="A859" s="424">
        <f t="shared" si="13"/>
        <v>856</v>
      </c>
      <c r="B859" t="s">
        <v>6198</v>
      </c>
      <c r="C859" s="15"/>
      <c r="D859" s="15"/>
      <c r="E859" s="29" t="s">
        <v>211</v>
      </c>
      <c r="G859" s="29" t="s">
        <v>138</v>
      </c>
      <c r="H859" t="s">
        <v>6199</v>
      </c>
      <c r="I859">
        <v>916639281</v>
      </c>
      <c r="L859" s="28" t="s">
        <v>163</v>
      </c>
      <c r="M859" t="s">
        <v>6200</v>
      </c>
      <c r="N859" t="s">
        <v>6201</v>
      </c>
      <c r="O859" s="15"/>
      <c r="P859" s="15"/>
      <c r="Q859" t="s">
        <v>32195</v>
      </c>
      <c r="S859" t="s">
        <v>152</v>
      </c>
      <c r="Y859">
        <v>912688927</v>
      </c>
      <c r="Z859">
        <v>912688844</v>
      </c>
      <c r="AA859">
        <v>916639281</v>
      </c>
      <c r="AB859">
        <v>673502172</v>
      </c>
      <c r="AG859" t="s">
        <v>93</v>
      </c>
      <c r="AH859" t="s">
        <v>418</v>
      </c>
      <c r="AI859" t="s">
        <v>419</v>
      </c>
      <c r="AJ859" t="s">
        <v>420</v>
      </c>
      <c r="AK859" t="s">
        <v>421</v>
      </c>
      <c r="AL859" t="s">
        <v>6202</v>
      </c>
      <c r="AM859" t="s">
        <v>6203</v>
      </c>
      <c r="AN859" t="s">
        <v>6204</v>
      </c>
      <c r="AO859" t="s">
        <v>6205</v>
      </c>
      <c r="AP859" t="s">
        <v>762</v>
      </c>
    </row>
    <row r="860" spans="1:42">
      <c r="A860" s="424">
        <f t="shared" si="13"/>
        <v>857</v>
      </c>
      <c r="B860" t="s">
        <v>6206</v>
      </c>
      <c r="C860" s="15"/>
      <c r="D860" s="15"/>
      <c r="E860" s="29" t="s">
        <v>6</v>
      </c>
      <c r="G860" s="29" t="s">
        <v>138</v>
      </c>
      <c r="I860">
        <v>931245928</v>
      </c>
      <c r="L860" s="28" t="s">
        <v>175</v>
      </c>
      <c r="M860" t="s">
        <v>6207</v>
      </c>
      <c r="N860" t="s">
        <v>6208</v>
      </c>
      <c r="O860" s="15"/>
      <c r="P860" s="15"/>
      <c r="Q860" t="s">
        <v>32194</v>
      </c>
      <c r="S860" t="s">
        <v>152</v>
      </c>
      <c r="Y860">
        <v>678576127</v>
      </c>
      <c r="Z860">
        <v>677599478</v>
      </c>
      <c r="AA860">
        <v>677599367</v>
      </c>
      <c r="AB860">
        <v>665892022</v>
      </c>
      <c r="AP860" t="s">
        <v>762</v>
      </c>
    </row>
    <row r="861" spans="1:42">
      <c r="A861" s="424">
        <f t="shared" si="13"/>
        <v>858</v>
      </c>
      <c r="B861" t="s">
        <v>6209</v>
      </c>
      <c r="C861" s="15"/>
      <c r="D861" s="15"/>
      <c r="E861" s="29" t="s">
        <v>6</v>
      </c>
      <c r="G861" s="29" t="s">
        <v>138</v>
      </c>
      <c r="H861" t="s">
        <v>6210</v>
      </c>
      <c r="I861">
        <v>983328200</v>
      </c>
      <c r="L861" s="28" t="s">
        <v>175</v>
      </c>
      <c r="M861" t="s">
        <v>6211</v>
      </c>
      <c r="N861" t="s">
        <v>6212</v>
      </c>
      <c r="O861" s="15"/>
      <c r="P861" s="15"/>
      <c r="Q861" t="s">
        <v>32195</v>
      </c>
      <c r="S861" t="s">
        <v>152</v>
      </c>
      <c r="Y861">
        <v>747724015</v>
      </c>
      <c r="Z861">
        <v>695897158</v>
      </c>
      <c r="AA861">
        <v>695897155</v>
      </c>
      <c r="AB861">
        <v>695897147</v>
      </c>
      <c r="AG861" t="s">
        <v>93</v>
      </c>
      <c r="AH861" t="s">
        <v>418</v>
      </c>
      <c r="AI861" t="s">
        <v>419</v>
      </c>
      <c r="AJ861" t="s">
        <v>420</v>
      </c>
      <c r="AK861" t="s">
        <v>421</v>
      </c>
      <c r="AP861" t="s">
        <v>762</v>
      </c>
    </row>
    <row r="862" spans="1:42">
      <c r="A862" s="424">
        <f t="shared" si="13"/>
        <v>859</v>
      </c>
      <c r="B862" t="s">
        <v>6213</v>
      </c>
      <c r="C862" s="15"/>
      <c r="D862" s="15"/>
      <c r="E862" s="29" t="s">
        <v>6</v>
      </c>
      <c r="G862" s="29" t="s">
        <v>138</v>
      </c>
      <c r="I862">
        <v>916626418</v>
      </c>
      <c r="K862" s="125" t="s">
        <v>6214</v>
      </c>
      <c r="L862" s="28" t="s">
        <v>175</v>
      </c>
      <c r="M862" t="s">
        <v>6215</v>
      </c>
      <c r="N862" t="s">
        <v>6216</v>
      </c>
      <c r="O862" s="15"/>
      <c r="P862" s="15"/>
      <c r="Q862" t="s">
        <v>32195</v>
      </c>
      <c r="S862" t="s">
        <v>152</v>
      </c>
      <c r="Y862">
        <v>917418808</v>
      </c>
      <c r="AP862" t="s">
        <v>762</v>
      </c>
    </row>
    <row r="863" spans="1:42">
      <c r="A863" s="424">
        <f t="shared" si="13"/>
        <v>860</v>
      </c>
      <c r="B863" t="s">
        <v>6217</v>
      </c>
      <c r="C863" s="15"/>
      <c r="D863" s="15"/>
      <c r="E863" s="29" t="s">
        <v>211</v>
      </c>
      <c r="F863" t="s">
        <v>32317</v>
      </c>
      <c r="G863" s="29" t="s">
        <v>138</v>
      </c>
      <c r="H863" t="s">
        <v>6218</v>
      </c>
      <c r="I863">
        <v>912207996</v>
      </c>
      <c r="K863" s="68" t="s">
        <v>6219</v>
      </c>
      <c r="L863" s="28" t="s">
        <v>133</v>
      </c>
      <c r="M863" t="s">
        <v>6220</v>
      </c>
      <c r="N863" t="s">
        <v>6221</v>
      </c>
      <c r="O863" s="68" t="s">
        <v>6222</v>
      </c>
      <c r="P863" s="15"/>
      <c r="Q863" t="s">
        <v>32194</v>
      </c>
      <c r="S863" t="s">
        <v>152</v>
      </c>
      <c r="Y863">
        <v>914159527</v>
      </c>
      <c r="Z863">
        <v>656987151</v>
      </c>
      <c r="AG863" t="s">
        <v>93</v>
      </c>
      <c r="AH863" t="s">
        <v>418</v>
      </c>
      <c r="AI863" t="s">
        <v>419</v>
      </c>
      <c r="AJ863" t="s">
        <v>420</v>
      </c>
      <c r="AK863" t="s">
        <v>421</v>
      </c>
      <c r="AP863" t="s">
        <v>762</v>
      </c>
    </row>
    <row r="864" spans="1:42">
      <c r="A864" s="424">
        <f t="shared" si="13"/>
        <v>861</v>
      </c>
      <c r="B864" t="s">
        <v>6223</v>
      </c>
      <c r="C864" s="15"/>
      <c r="D864" s="15"/>
      <c r="E864" s="29" t="s">
        <v>6</v>
      </c>
      <c r="G864" s="29" t="s">
        <v>138</v>
      </c>
      <c r="I864">
        <v>947251621</v>
      </c>
      <c r="J864" t="s">
        <v>6224</v>
      </c>
      <c r="K864" s="125" t="s">
        <v>6225</v>
      </c>
      <c r="L864" s="28" t="s">
        <v>175</v>
      </c>
      <c r="M864" t="s">
        <v>6226</v>
      </c>
      <c r="N864" t="s">
        <v>6227</v>
      </c>
      <c r="O864" s="68" t="s">
        <v>6228</v>
      </c>
      <c r="P864" s="15"/>
      <c r="Q864" t="s">
        <v>32194</v>
      </c>
      <c r="S864" t="s">
        <v>564</v>
      </c>
      <c r="Y864">
        <v>914337591</v>
      </c>
      <c r="AL864" t="s">
        <v>6229</v>
      </c>
      <c r="AP864" t="s">
        <v>762</v>
      </c>
    </row>
    <row r="865" spans="1:42">
      <c r="A865" s="424">
        <f t="shared" si="13"/>
        <v>862</v>
      </c>
      <c r="B865" t="s">
        <v>6230</v>
      </c>
      <c r="C865" s="15"/>
      <c r="D865" s="15"/>
      <c r="E865" s="29" t="s">
        <v>6</v>
      </c>
      <c r="G865" s="29" t="s">
        <v>138</v>
      </c>
      <c r="H865" t="s">
        <v>6231</v>
      </c>
      <c r="I865">
        <v>918374851</v>
      </c>
      <c r="K865" s="125" t="s">
        <v>6232</v>
      </c>
      <c r="L865" s="28" t="s">
        <v>175</v>
      </c>
      <c r="M865" t="s">
        <v>6233</v>
      </c>
      <c r="N865" t="s">
        <v>6234</v>
      </c>
      <c r="O865" s="68" t="s">
        <v>6235</v>
      </c>
      <c r="P865" s="15"/>
      <c r="Q865" t="s">
        <v>32194</v>
      </c>
      <c r="S865" t="s">
        <v>152</v>
      </c>
      <c r="Y865">
        <v>637794877</v>
      </c>
      <c r="Z865">
        <v>635418665</v>
      </c>
      <c r="AA865">
        <v>695202961</v>
      </c>
      <c r="AB865">
        <v>635418627</v>
      </c>
      <c r="AG865" t="s">
        <v>93</v>
      </c>
      <c r="AH865" t="s">
        <v>418</v>
      </c>
      <c r="AI865" t="s">
        <v>419</v>
      </c>
      <c r="AJ865" t="s">
        <v>420</v>
      </c>
      <c r="AK865" t="s">
        <v>421</v>
      </c>
      <c r="AP865" t="s">
        <v>762</v>
      </c>
    </row>
    <row r="866" spans="1:42">
      <c r="A866" s="424">
        <f t="shared" si="13"/>
        <v>863</v>
      </c>
      <c r="B866" t="s">
        <v>6236</v>
      </c>
      <c r="C866" s="15"/>
      <c r="D866" s="15"/>
      <c r="E866" s="29" t="s">
        <v>6</v>
      </c>
      <c r="G866" s="29" t="s">
        <v>138</v>
      </c>
      <c r="H866" t="s">
        <v>6237</v>
      </c>
      <c r="I866">
        <v>915001087</v>
      </c>
      <c r="J866" t="s">
        <v>6238</v>
      </c>
      <c r="L866" s="28" t="s">
        <v>141</v>
      </c>
      <c r="M866" t="s">
        <v>6239</v>
      </c>
      <c r="N866" t="s">
        <v>6240</v>
      </c>
      <c r="O866" s="68" t="s">
        <v>6241</v>
      </c>
      <c r="P866" s="15"/>
      <c r="Q866" t="s">
        <v>32194</v>
      </c>
      <c r="S866" t="s">
        <v>152</v>
      </c>
      <c r="AC866" t="s">
        <v>6242</v>
      </c>
      <c r="AG866" t="s">
        <v>93</v>
      </c>
      <c r="AH866" t="s">
        <v>418</v>
      </c>
      <c r="AI866" t="s">
        <v>419</v>
      </c>
      <c r="AJ866" t="s">
        <v>420</v>
      </c>
      <c r="AK866" t="s">
        <v>421</v>
      </c>
      <c r="AP866" t="s">
        <v>762</v>
      </c>
    </row>
    <row r="867" spans="1:42">
      <c r="A867" s="424">
        <f t="shared" si="13"/>
        <v>864</v>
      </c>
      <c r="B867" t="s">
        <v>6243</v>
      </c>
      <c r="C867" s="15"/>
      <c r="D867" s="15"/>
      <c r="E867" s="29" t="s">
        <v>211</v>
      </c>
      <c r="F867" t="s">
        <v>6244</v>
      </c>
      <c r="G867" t="s">
        <v>489</v>
      </c>
      <c r="H867" t="s">
        <v>6245</v>
      </c>
      <c r="I867">
        <v>915134438</v>
      </c>
      <c r="M867" t="s">
        <v>6246</v>
      </c>
      <c r="N867" t="s">
        <v>6247</v>
      </c>
      <c r="O867" s="15"/>
      <c r="P867" s="15"/>
      <c r="Q867" t="s">
        <v>32195</v>
      </c>
      <c r="S867" t="s">
        <v>152</v>
      </c>
      <c r="Y867">
        <v>937421303</v>
      </c>
      <c r="Z867">
        <v>670483124</v>
      </c>
      <c r="AA867">
        <v>615661489</v>
      </c>
      <c r="AB867">
        <v>663860240</v>
      </c>
      <c r="AG867" t="s">
        <v>93</v>
      </c>
      <c r="AH867" t="s">
        <v>418</v>
      </c>
      <c r="AI867" t="s">
        <v>419</v>
      </c>
      <c r="AJ867" t="s">
        <v>420</v>
      </c>
      <c r="AK867" t="s">
        <v>421</v>
      </c>
      <c r="AP867" t="s">
        <v>762</v>
      </c>
    </row>
    <row r="868" spans="1:42">
      <c r="A868" s="424">
        <f t="shared" si="13"/>
        <v>865</v>
      </c>
      <c r="B868" t="s">
        <v>6248</v>
      </c>
      <c r="C868" s="15"/>
      <c r="D868" s="15"/>
      <c r="E868" s="29" t="s">
        <v>211</v>
      </c>
      <c r="F868" t="s">
        <v>6244</v>
      </c>
      <c r="G868" t="s">
        <v>489</v>
      </c>
      <c r="H868" t="s">
        <v>6249</v>
      </c>
      <c r="I868">
        <v>666233593</v>
      </c>
      <c r="M868" t="s">
        <v>6250</v>
      </c>
      <c r="N868" t="s">
        <v>6251</v>
      </c>
      <c r="O868" s="15"/>
      <c r="P868" s="15"/>
      <c r="Q868" t="s">
        <v>32195</v>
      </c>
      <c r="S868" t="s">
        <v>152</v>
      </c>
      <c r="AG868" t="s">
        <v>93</v>
      </c>
      <c r="AH868" t="s">
        <v>418</v>
      </c>
      <c r="AI868" t="s">
        <v>419</v>
      </c>
      <c r="AJ868" t="s">
        <v>420</v>
      </c>
      <c r="AK868" t="s">
        <v>421</v>
      </c>
      <c r="AP868" t="s">
        <v>762</v>
      </c>
    </row>
    <row r="869" spans="1:42">
      <c r="A869" s="424">
        <f t="shared" si="13"/>
        <v>866</v>
      </c>
      <c r="B869" t="s">
        <v>6252</v>
      </c>
      <c r="C869" s="15"/>
      <c r="D869" s="15"/>
      <c r="E869" s="29" t="s">
        <v>211</v>
      </c>
      <c r="F869" t="s">
        <v>32353</v>
      </c>
      <c r="G869" s="29" t="s">
        <v>138</v>
      </c>
      <c r="H869" t="s">
        <v>6253</v>
      </c>
      <c r="I869">
        <v>695962768</v>
      </c>
      <c r="L869" s="28" t="s">
        <v>163</v>
      </c>
      <c r="M869" t="s">
        <v>6254</v>
      </c>
      <c r="N869" t="s">
        <v>6255</v>
      </c>
      <c r="O869" s="15"/>
      <c r="P869" s="15"/>
      <c r="Q869" t="s">
        <v>32194</v>
      </c>
      <c r="S869" t="s">
        <v>152</v>
      </c>
      <c r="Y869">
        <v>638101585</v>
      </c>
      <c r="Z869">
        <v>747722557</v>
      </c>
      <c r="AA869">
        <v>657960236</v>
      </c>
      <c r="AB869">
        <v>747722567</v>
      </c>
      <c r="AG869" t="s">
        <v>93</v>
      </c>
      <c r="AH869" t="s">
        <v>418</v>
      </c>
      <c r="AI869" t="s">
        <v>419</v>
      </c>
      <c r="AJ869" t="s">
        <v>420</v>
      </c>
      <c r="AK869" t="s">
        <v>421</v>
      </c>
      <c r="AP869" t="s">
        <v>762</v>
      </c>
    </row>
    <row r="870" spans="1:42">
      <c r="A870" s="424">
        <f t="shared" si="13"/>
        <v>867</v>
      </c>
      <c r="B870" t="s">
        <v>6256</v>
      </c>
      <c r="C870" s="15"/>
      <c r="D870" s="15"/>
      <c r="E870" s="29" t="s">
        <v>6</v>
      </c>
      <c r="G870" s="29" t="s">
        <v>138</v>
      </c>
      <c r="H870" t="s">
        <v>6257</v>
      </c>
      <c r="I870">
        <v>914160716</v>
      </c>
      <c r="L870" s="28" t="s">
        <v>175</v>
      </c>
      <c r="M870" t="s">
        <v>6258</v>
      </c>
      <c r="N870" t="s">
        <v>6259</v>
      </c>
      <c r="O870" s="15"/>
      <c r="P870" s="15"/>
      <c r="Q870" t="s">
        <v>32194</v>
      </c>
      <c r="S870" t="s">
        <v>152</v>
      </c>
      <c r="Y870">
        <v>656979287</v>
      </c>
      <c r="Z870">
        <v>656250860</v>
      </c>
      <c r="AC870" t="s">
        <v>6260</v>
      </c>
      <c r="AG870" t="s">
        <v>93</v>
      </c>
      <c r="AH870" t="s">
        <v>418</v>
      </c>
      <c r="AI870" t="s">
        <v>419</v>
      </c>
      <c r="AJ870" t="s">
        <v>420</v>
      </c>
      <c r="AK870" t="s">
        <v>421</v>
      </c>
      <c r="AP870" t="s">
        <v>762</v>
      </c>
    </row>
    <row r="871" spans="1:42" ht="12" customHeight="1">
      <c r="A871" s="424">
        <f t="shared" si="13"/>
        <v>868</v>
      </c>
      <c r="B871" t="s">
        <v>6261</v>
      </c>
      <c r="C871" s="15"/>
      <c r="D871" s="15"/>
      <c r="E871" s="29" t="s">
        <v>211</v>
      </c>
      <c r="F871" s="10" t="s">
        <v>32430</v>
      </c>
      <c r="G871" s="29" t="s">
        <v>138</v>
      </c>
      <c r="I871" t="s">
        <v>32166</v>
      </c>
      <c r="K871" s="68" t="s">
        <v>6262</v>
      </c>
      <c r="L871" s="28" t="s">
        <v>163</v>
      </c>
      <c r="M871" t="s">
        <v>6263</v>
      </c>
      <c r="N871" t="s">
        <v>6264</v>
      </c>
      <c r="O871" s="68" t="s">
        <v>6265</v>
      </c>
      <c r="P871" s="15"/>
      <c r="Q871" t="s">
        <v>32194</v>
      </c>
      <c r="S871" t="s">
        <v>152</v>
      </c>
      <c r="AP871" t="s">
        <v>762</v>
      </c>
    </row>
    <row r="872" spans="1:42">
      <c r="A872" s="424">
        <f t="shared" si="13"/>
        <v>869</v>
      </c>
      <c r="B872" t="s">
        <v>6266</v>
      </c>
      <c r="C872" s="15"/>
      <c r="D872" s="15"/>
      <c r="E872" s="29" t="s">
        <v>211</v>
      </c>
      <c r="F872" t="s">
        <v>6267</v>
      </c>
      <c r="G872" t="s">
        <v>489</v>
      </c>
      <c r="H872" t="s">
        <v>6268</v>
      </c>
      <c r="I872">
        <v>910075678</v>
      </c>
      <c r="M872" t="s">
        <v>6269</v>
      </c>
      <c r="N872" t="s">
        <v>6270</v>
      </c>
      <c r="O872" s="68" t="s">
        <v>6271</v>
      </c>
      <c r="P872" s="15"/>
      <c r="Q872" t="s">
        <v>32195</v>
      </c>
      <c r="S872" t="s">
        <v>152</v>
      </c>
      <c r="Y872">
        <v>915516717</v>
      </c>
      <c r="Z872">
        <v>910282648</v>
      </c>
      <c r="AG872" t="s">
        <v>93</v>
      </c>
      <c r="AH872" t="s">
        <v>418</v>
      </c>
      <c r="AI872" t="s">
        <v>419</v>
      </c>
      <c r="AJ872" t="s">
        <v>420</v>
      </c>
      <c r="AK872" t="s">
        <v>421</v>
      </c>
      <c r="AP872" t="s">
        <v>762</v>
      </c>
    </row>
    <row r="873" spans="1:42">
      <c r="A873" s="424">
        <f t="shared" si="13"/>
        <v>870</v>
      </c>
      <c r="B873" t="s">
        <v>6272</v>
      </c>
      <c r="C873" s="15"/>
      <c r="D873" s="15"/>
      <c r="E873" s="29" t="s">
        <v>211</v>
      </c>
      <c r="F873" t="s">
        <v>6273</v>
      </c>
      <c r="G873" t="s">
        <v>489</v>
      </c>
      <c r="M873" t="s">
        <v>6274</v>
      </c>
      <c r="N873" t="s">
        <v>6275</v>
      </c>
      <c r="O873" s="15"/>
      <c r="P873" s="15"/>
      <c r="Q873" t="s">
        <v>32195</v>
      </c>
      <c r="S873" t="s">
        <v>152</v>
      </c>
      <c r="AP873" t="s">
        <v>762</v>
      </c>
    </row>
    <row r="874" spans="1:42">
      <c r="A874" s="424">
        <f t="shared" si="13"/>
        <v>871</v>
      </c>
      <c r="B874" t="s">
        <v>6276</v>
      </c>
      <c r="C874" s="15"/>
      <c r="D874" s="15"/>
      <c r="E874" s="29" t="s">
        <v>211</v>
      </c>
      <c r="F874" t="s">
        <v>6277</v>
      </c>
      <c r="G874" s="29" t="s">
        <v>138</v>
      </c>
      <c r="I874">
        <v>916330591</v>
      </c>
      <c r="J874" t="s">
        <v>32146</v>
      </c>
      <c r="L874" s="28" t="s">
        <v>133</v>
      </c>
      <c r="M874" t="s">
        <v>6278</v>
      </c>
      <c r="N874" t="s">
        <v>6279</v>
      </c>
      <c r="O874" s="68" t="s">
        <v>6280</v>
      </c>
      <c r="P874" s="15"/>
      <c r="Q874" t="s">
        <v>32195</v>
      </c>
      <c r="S874" t="s">
        <v>152</v>
      </c>
      <c r="Y874">
        <v>646963416</v>
      </c>
      <c r="Z874">
        <v>620235336</v>
      </c>
      <c r="AP874" t="s">
        <v>762</v>
      </c>
    </row>
    <row r="875" spans="1:42">
      <c r="A875" s="424">
        <f t="shared" si="13"/>
        <v>872</v>
      </c>
      <c r="B875" t="s">
        <v>6281</v>
      </c>
      <c r="C875" s="15"/>
      <c r="D875" s="15"/>
      <c r="E875" s="29" t="s">
        <v>211</v>
      </c>
      <c r="F875" t="s">
        <v>6282</v>
      </c>
      <c r="G875" t="s">
        <v>489</v>
      </c>
      <c r="H875" t="s">
        <v>6283</v>
      </c>
      <c r="M875" t="s">
        <v>6284</v>
      </c>
      <c r="N875" t="s">
        <v>6285</v>
      </c>
      <c r="O875" s="68"/>
      <c r="P875" s="15"/>
      <c r="Q875" t="s">
        <v>32194</v>
      </c>
      <c r="S875" t="s">
        <v>152</v>
      </c>
      <c r="AG875" t="s">
        <v>93</v>
      </c>
      <c r="AH875" t="s">
        <v>418</v>
      </c>
      <c r="AI875" t="s">
        <v>419</v>
      </c>
      <c r="AJ875" t="s">
        <v>420</v>
      </c>
      <c r="AK875" t="s">
        <v>421</v>
      </c>
      <c r="AP875" t="s">
        <v>762</v>
      </c>
    </row>
    <row r="876" spans="1:42">
      <c r="A876" s="424">
        <f t="shared" si="13"/>
        <v>873</v>
      </c>
      <c r="B876" t="s">
        <v>6286</v>
      </c>
      <c r="C876" s="15"/>
      <c r="D876" s="15"/>
      <c r="E876" s="29" t="s">
        <v>6</v>
      </c>
      <c r="G876" s="29" t="s">
        <v>138</v>
      </c>
      <c r="H876" t="s">
        <v>6287</v>
      </c>
      <c r="I876">
        <v>915062665</v>
      </c>
      <c r="K876" s="68" t="s">
        <v>6288</v>
      </c>
      <c r="L876" s="27" t="s">
        <v>147</v>
      </c>
      <c r="M876" t="s">
        <v>6289</v>
      </c>
      <c r="N876" t="s">
        <v>6290</v>
      </c>
      <c r="O876" s="68" t="s">
        <v>6291</v>
      </c>
      <c r="P876" s="15"/>
      <c r="Q876" t="s">
        <v>32194</v>
      </c>
      <c r="S876" t="s">
        <v>152</v>
      </c>
      <c r="AC876" t="s">
        <v>6292</v>
      </c>
      <c r="AG876" t="s">
        <v>93</v>
      </c>
      <c r="AH876" t="s">
        <v>418</v>
      </c>
      <c r="AI876" t="s">
        <v>419</v>
      </c>
      <c r="AJ876" t="s">
        <v>420</v>
      </c>
      <c r="AK876" t="s">
        <v>421</v>
      </c>
      <c r="AP876" t="s">
        <v>762</v>
      </c>
    </row>
    <row r="877" spans="1:42">
      <c r="A877" s="424">
        <f t="shared" si="13"/>
        <v>874</v>
      </c>
      <c r="B877" t="s">
        <v>6293</v>
      </c>
      <c r="C877" s="15"/>
      <c r="D877" s="15"/>
      <c r="E877" s="29" t="s">
        <v>204</v>
      </c>
      <c r="F877" t="s">
        <v>32402</v>
      </c>
      <c r="G877" s="29" t="s">
        <v>138</v>
      </c>
      <c r="H877" t="s">
        <v>6294</v>
      </c>
      <c r="K877" s="68" t="s">
        <v>6295</v>
      </c>
      <c r="L877" s="28" t="s">
        <v>163</v>
      </c>
      <c r="M877" t="s">
        <v>6296</v>
      </c>
      <c r="N877" t="s">
        <v>6297</v>
      </c>
      <c r="O877" s="68" t="s">
        <v>6298</v>
      </c>
      <c r="P877" s="15"/>
      <c r="Q877" t="s">
        <v>32194</v>
      </c>
      <c r="S877" t="s">
        <v>152</v>
      </c>
      <c r="AC877" t="s">
        <v>6299</v>
      </c>
      <c r="AD877" t="s">
        <v>6300</v>
      </c>
      <c r="AG877" t="s">
        <v>93</v>
      </c>
      <c r="AH877" t="s">
        <v>418</v>
      </c>
      <c r="AI877" t="s">
        <v>419</v>
      </c>
      <c r="AJ877" t="s">
        <v>420</v>
      </c>
      <c r="AK877" t="s">
        <v>421</v>
      </c>
      <c r="AP877" t="s">
        <v>762</v>
      </c>
    </row>
    <row r="878" spans="1:42">
      <c r="A878" s="424">
        <f t="shared" si="13"/>
        <v>875</v>
      </c>
      <c r="B878" t="s">
        <v>6301</v>
      </c>
      <c r="C878" s="15"/>
      <c r="D878" s="15"/>
      <c r="E878" s="29" t="s">
        <v>211</v>
      </c>
      <c r="F878" t="s">
        <v>6302</v>
      </c>
      <c r="G878" t="s">
        <v>489</v>
      </c>
      <c r="I878">
        <v>918168964</v>
      </c>
      <c r="M878" t="s">
        <v>6303</v>
      </c>
      <c r="N878" t="s">
        <v>6304</v>
      </c>
      <c r="O878" s="15"/>
      <c r="P878" s="15"/>
      <c r="Q878" t="s">
        <v>32195</v>
      </c>
      <c r="S878" t="s">
        <v>152</v>
      </c>
      <c r="Y878">
        <v>910067535</v>
      </c>
      <c r="Z878">
        <v>910289990</v>
      </c>
      <c r="AA878">
        <v>616437895</v>
      </c>
      <c r="AB878">
        <v>615453659</v>
      </c>
      <c r="AP878" t="s">
        <v>762</v>
      </c>
    </row>
    <row r="879" spans="1:42" ht="16">
      <c r="A879" s="424">
        <f t="shared" si="13"/>
        <v>876</v>
      </c>
      <c r="B879" t="s">
        <v>6305</v>
      </c>
      <c r="C879" s="15"/>
      <c r="D879" s="15"/>
      <c r="E879" s="29" t="s">
        <v>6</v>
      </c>
      <c r="G879" s="29" t="s">
        <v>138</v>
      </c>
      <c r="H879" t="s">
        <v>6306</v>
      </c>
      <c r="I879">
        <v>924309288</v>
      </c>
      <c r="K879" s="292">
        <v>917080365</v>
      </c>
      <c r="L879" s="28" t="s">
        <v>175</v>
      </c>
      <c r="M879" t="s">
        <v>6307</v>
      </c>
      <c r="N879" t="s">
        <v>6308</v>
      </c>
      <c r="O879" s="68" t="s">
        <v>6309</v>
      </c>
      <c r="P879" s="15"/>
      <c r="Q879" t="s">
        <v>32195</v>
      </c>
      <c r="S879" t="s">
        <v>740</v>
      </c>
      <c r="Y879">
        <v>924964310</v>
      </c>
      <c r="Z879">
        <v>954587200</v>
      </c>
      <c r="AA879">
        <v>910200366</v>
      </c>
      <c r="AB879">
        <v>954587249</v>
      </c>
      <c r="AC879" t="s">
        <v>6310</v>
      </c>
      <c r="AG879" t="s">
        <v>93</v>
      </c>
      <c r="AH879" t="s">
        <v>418</v>
      </c>
      <c r="AI879" t="s">
        <v>419</v>
      </c>
      <c r="AJ879" t="s">
        <v>420</v>
      </c>
      <c r="AK879" t="s">
        <v>421</v>
      </c>
      <c r="AP879" t="s">
        <v>762</v>
      </c>
    </row>
    <row r="880" spans="1:42">
      <c r="A880" s="424">
        <f t="shared" si="13"/>
        <v>877</v>
      </c>
      <c r="B880" t="s">
        <v>6311</v>
      </c>
      <c r="C880" s="15"/>
      <c r="D880" s="15"/>
      <c r="E880" s="29" t="s">
        <v>6</v>
      </c>
      <c r="G880" s="29" t="s">
        <v>138</v>
      </c>
      <c r="H880" t="s">
        <v>6312</v>
      </c>
      <c r="L880" s="28" t="s">
        <v>175</v>
      </c>
      <c r="M880" t="s">
        <v>6313</v>
      </c>
      <c r="N880" t="s">
        <v>6314</v>
      </c>
      <c r="O880" s="15"/>
      <c r="P880" s="15"/>
      <c r="Q880" t="s">
        <v>32194</v>
      </c>
      <c r="S880" t="s">
        <v>152</v>
      </c>
      <c r="AG880" t="s">
        <v>93</v>
      </c>
      <c r="AH880" t="s">
        <v>418</v>
      </c>
      <c r="AI880" t="s">
        <v>419</v>
      </c>
      <c r="AJ880" t="s">
        <v>420</v>
      </c>
      <c r="AK880" t="s">
        <v>421</v>
      </c>
      <c r="AP880" t="s">
        <v>762</v>
      </c>
    </row>
    <row r="881" spans="1:42">
      <c r="A881" s="424">
        <f t="shared" si="13"/>
        <v>878</v>
      </c>
      <c r="B881" t="s">
        <v>6315</v>
      </c>
      <c r="C881" s="15"/>
      <c r="D881" s="15"/>
      <c r="E881" s="29" t="s">
        <v>6</v>
      </c>
      <c r="G881" s="29" t="s">
        <v>138</v>
      </c>
      <c r="I881">
        <v>915323815</v>
      </c>
      <c r="L881" s="28" t="s">
        <v>175</v>
      </c>
      <c r="M881" t="s">
        <v>6316</v>
      </c>
      <c r="N881" t="s">
        <v>6317</v>
      </c>
      <c r="O881" s="68" t="s">
        <v>6318</v>
      </c>
      <c r="P881" s="15"/>
      <c r="Q881" t="s">
        <v>32195</v>
      </c>
      <c r="S881" t="s">
        <v>152</v>
      </c>
      <c r="Y881">
        <v>676122783</v>
      </c>
      <c r="AP881" t="s">
        <v>762</v>
      </c>
    </row>
    <row r="882" spans="1:42">
      <c r="A882" s="424">
        <f t="shared" si="13"/>
        <v>879</v>
      </c>
      <c r="B882" s="82" t="s">
        <v>6319</v>
      </c>
      <c r="C882" s="15"/>
      <c r="D882" s="15"/>
      <c r="E882" s="29" t="s">
        <v>6</v>
      </c>
      <c r="F882" t="s">
        <v>6320</v>
      </c>
      <c r="G882" s="29" t="s">
        <v>138</v>
      </c>
      <c r="I882">
        <v>933636510</v>
      </c>
      <c r="L882" s="28" t="s">
        <v>141</v>
      </c>
      <c r="M882" t="s">
        <v>6321</v>
      </c>
      <c r="N882" t="s">
        <v>6322</v>
      </c>
      <c r="O882" s="15"/>
      <c r="P882" s="15"/>
      <c r="Q882" t="s">
        <v>32195</v>
      </c>
      <c r="S882" t="s">
        <v>431</v>
      </c>
      <c r="AP882" t="s">
        <v>762</v>
      </c>
    </row>
    <row r="883" spans="1:42">
      <c r="A883" s="424">
        <f t="shared" si="13"/>
        <v>880</v>
      </c>
      <c r="B883" t="s">
        <v>6323</v>
      </c>
      <c r="C883" s="15"/>
      <c r="D883" s="15"/>
      <c r="E883" s="29" t="s">
        <v>211</v>
      </c>
      <c r="F883" t="s">
        <v>6324</v>
      </c>
      <c r="G883" t="s">
        <v>489</v>
      </c>
      <c r="I883">
        <v>915360884</v>
      </c>
      <c r="M883" t="s">
        <v>6325</v>
      </c>
      <c r="N883" t="s">
        <v>6326</v>
      </c>
      <c r="O883" s="15"/>
      <c r="P883" s="15"/>
      <c r="Q883" t="s">
        <v>32194</v>
      </c>
      <c r="S883" t="s">
        <v>152</v>
      </c>
      <c r="AP883" t="s">
        <v>762</v>
      </c>
    </row>
    <row r="884" spans="1:42">
      <c r="A884" s="424">
        <f t="shared" si="13"/>
        <v>881</v>
      </c>
      <c r="B884" t="s">
        <v>6327</v>
      </c>
      <c r="C884" s="15"/>
      <c r="D884" s="15"/>
      <c r="E884" s="29" t="s">
        <v>211</v>
      </c>
      <c r="F884" t="s">
        <v>6328</v>
      </c>
      <c r="G884" t="s">
        <v>489</v>
      </c>
      <c r="H884" t="s">
        <v>6329</v>
      </c>
      <c r="M884" t="s">
        <v>6330</v>
      </c>
      <c r="N884" t="s">
        <v>6331</v>
      </c>
      <c r="O884" s="15"/>
      <c r="P884" s="15"/>
      <c r="Q884" t="s">
        <v>32194</v>
      </c>
      <c r="S884" t="s">
        <v>152</v>
      </c>
      <c r="AC884" t="s">
        <v>6332</v>
      </c>
      <c r="AD884" t="s">
        <v>6333</v>
      </c>
      <c r="AG884" t="s">
        <v>93</v>
      </c>
      <c r="AH884" t="s">
        <v>418</v>
      </c>
      <c r="AI884" t="s">
        <v>419</v>
      </c>
      <c r="AJ884" t="s">
        <v>420</v>
      </c>
      <c r="AK884" t="s">
        <v>421</v>
      </c>
      <c r="AP884" t="s">
        <v>762</v>
      </c>
    </row>
    <row r="885" spans="1:42">
      <c r="A885" s="424">
        <f t="shared" si="13"/>
        <v>882</v>
      </c>
      <c r="B885" t="s">
        <v>6334</v>
      </c>
      <c r="C885" s="15"/>
      <c r="D885" s="15"/>
      <c r="E885" s="29" t="s">
        <v>204</v>
      </c>
      <c r="F885" t="s">
        <v>32237</v>
      </c>
      <c r="G885" s="29" t="s">
        <v>138</v>
      </c>
      <c r="I885">
        <v>916947706</v>
      </c>
      <c r="J885" t="s">
        <v>6335</v>
      </c>
      <c r="L885" s="28" t="s">
        <v>133</v>
      </c>
      <c r="M885" t="s">
        <v>6336</v>
      </c>
      <c r="N885" t="s">
        <v>6337</v>
      </c>
      <c r="O885" s="15"/>
      <c r="P885" s="15"/>
      <c r="Q885" t="s">
        <v>32194</v>
      </c>
      <c r="S885" t="s">
        <v>152</v>
      </c>
      <c r="Y885">
        <v>638562187</v>
      </c>
      <c r="Z885">
        <v>655574178</v>
      </c>
      <c r="AA885">
        <v>653974389</v>
      </c>
      <c r="AB885">
        <v>638570015</v>
      </c>
      <c r="AL885" t="s">
        <v>6338</v>
      </c>
      <c r="AP885" t="s">
        <v>762</v>
      </c>
    </row>
    <row r="886" spans="1:42">
      <c r="A886" s="424">
        <f t="shared" si="13"/>
        <v>883</v>
      </c>
      <c r="B886" t="s">
        <v>6339</v>
      </c>
      <c r="C886" s="15"/>
      <c r="D886" s="15"/>
      <c r="E886" s="29" t="s">
        <v>204</v>
      </c>
      <c r="F886" t="s">
        <v>32368</v>
      </c>
      <c r="G886" t="s">
        <v>138</v>
      </c>
      <c r="I886">
        <v>918824448</v>
      </c>
      <c r="J886" t="s">
        <v>6340</v>
      </c>
      <c r="L886" s="28" t="s">
        <v>163</v>
      </c>
      <c r="M886" t="s">
        <v>6341</v>
      </c>
      <c r="N886" t="s">
        <v>6342</v>
      </c>
      <c r="O886" s="15"/>
      <c r="P886" s="15"/>
      <c r="Q886" t="s">
        <v>32194</v>
      </c>
      <c r="S886" t="s">
        <v>152</v>
      </c>
      <c r="Y886">
        <v>691707706</v>
      </c>
      <c r="Z886">
        <v>655809710</v>
      </c>
      <c r="AA886">
        <v>646131991</v>
      </c>
      <c r="AB886">
        <v>691707530</v>
      </c>
      <c r="AP886" t="s">
        <v>762</v>
      </c>
    </row>
    <row r="887" spans="1:42">
      <c r="A887" s="424">
        <f t="shared" si="13"/>
        <v>884</v>
      </c>
      <c r="B887" t="s">
        <v>6343</v>
      </c>
      <c r="C887" s="15"/>
      <c r="D887" s="15"/>
      <c r="E887" s="29" t="s">
        <v>204</v>
      </c>
      <c r="F887" t="s">
        <v>32370</v>
      </c>
      <c r="G887" t="s">
        <v>138</v>
      </c>
      <c r="I887">
        <v>656673744</v>
      </c>
      <c r="J887" t="s">
        <v>6344</v>
      </c>
      <c r="L887" s="28" t="s">
        <v>163</v>
      </c>
      <c r="M887" t="s">
        <v>6345</v>
      </c>
      <c r="N887" t="s">
        <v>6346</v>
      </c>
      <c r="O887" s="15"/>
      <c r="P887" s="15"/>
      <c r="Q887" t="s">
        <v>32194</v>
      </c>
      <c r="S887" t="s">
        <v>700</v>
      </c>
      <c r="Y887">
        <v>648949097</v>
      </c>
      <c r="Z887">
        <v>697583495</v>
      </c>
      <c r="AA887">
        <v>697583481</v>
      </c>
      <c r="AP887" t="s">
        <v>762</v>
      </c>
    </row>
    <row r="888" spans="1:42">
      <c r="A888" s="424">
        <f t="shared" si="13"/>
        <v>885</v>
      </c>
      <c r="B888" t="s">
        <v>6347</v>
      </c>
      <c r="C888" s="15"/>
      <c r="D888" s="15"/>
      <c r="E888" s="29" t="s">
        <v>6</v>
      </c>
      <c r="G888" t="s">
        <v>138</v>
      </c>
      <c r="I888">
        <v>635059809</v>
      </c>
      <c r="L888" s="28" t="s">
        <v>175</v>
      </c>
      <c r="M888" t="s">
        <v>6348</v>
      </c>
      <c r="N888" t="s">
        <v>6349</v>
      </c>
      <c r="O888" s="15"/>
      <c r="P888" s="15"/>
      <c r="Q888" t="s">
        <v>32195</v>
      </c>
      <c r="S888" t="s">
        <v>700</v>
      </c>
      <c r="Y888">
        <v>625302162</v>
      </c>
      <c r="Z888">
        <v>625244542</v>
      </c>
      <c r="AA888">
        <v>625203543</v>
      </c>
      <c r="AB888">
        <v>615550723</v>
      </c>
      <c r="AP888" t="s">
        <v>762</v>
      </c>
    </row>
    <row r="889" spans="1:42">
      <c r="A889" s="424">
        <f t="shared" si="13"/>
        <v>886</v>
      </c>
      <c r="B889" t="s">
        <v>6350</v>
      </c>
      <c r="C889" s="15"/>
      <c r="D889" s="15"/>
      <c r="E889" s="29" t="s">
        <v>6</v>
      </c>
      <c r="G889" t="s">
        <v>138</v>
      </c>
      <c r="I889">
        <v>954713236</v>
      </c>
      <c r="L889" s="27" t="s">
        <v>147</v>
      </c>
      <c r="M889" t="s">
        <v>6351</v>
      </c>
      <c r="N889" t="s">
        <v>6352</v>
      </c>
      <c r="O889" s="15"/>
      <c r="P889" s="15"/>
      <c r="Q889" t="s">
        <v>32194</v>
      </c>
      <c r="S889" t="s">
        <v>700</v>
      </c>
      <c r="AP889" t="s">
        <v>762</v>
      </c>
    </row>
    <row r="890" spans="1:42">
      <c r="A890" s="424">
        <f t="shared" si="13"/>
        <v>887</v>
      </c>
      <c r="B890" t="s">
        <v>6353</v>
      </c>
      <c r="C890" s="15"/>
      <c r="D890" s="15"/>
      <c r="E890" s="29" t="s">
        <v>6</v>
      </c>
      <c r="G890" t="s">
        <v>138</v>
      </c>
      <c r="H890" t="s">
        <v>6354</v>
      </c>
      <c r="I890">
        <v>954157477</v>
      </c>
      <c r="L890" s="28" t="s">
        <v>175</v>
      </c>
      <c r="M890" t="s">
        <v>6355</v>
      </c>
      <c r="N890" t="s">
        <v>6356</v>
      </c>
      <c r="O890" s="15"/>
      <c r="P890" s="15"/>
      <c r="Q890" t="s">
        <v>32194</v>
      </c>
      <c r="S890" t="s">
        <v>700</v>
      </c>
      <c r="Y890">
        <v>954155244</v>
      </c>
      <c r="Z890">
        <v>954152244</v>
      </c>
      <c r="AC890" t="s">
        <v>6357</v>
      </c>
      <c r="AD890" t="s">
        <v>6358</v>
      </c>
      <c r="AG890" t="s">
        <v>93</v>
      </c>
      <c r="AH890" t="s">
        <v>418</v>
      </c>
      <c r="AI890" t="s">
        <v>419</v>
      </c>
      <c r="AJ890" t="s">
        <v>420</v>
      </c>
      <c r="AK890" t="s">
        <v>421</v>
      </c>
      <c r="AP890" t="s">
        <v>762</v>
      </c>
    </row>
    <row r="891" spans="1:42">
      <c r="A891" s="424">
        <f t="shared" si="13"/>
        <v>888</v>
      </c>
      <c r="B891" t="s">
        <v>6359</v>
      </c>
      <c r="C891" s="15"/>
      <c r="D891" s="15"/>
      <c r="E891" s="29" t="s">
        <v>204</v>
      </c>
      <c r="G891" s="29" t="s">
        <v>138</v>
      </c>
      <c r="H891" t="s">
        <v>6360</v>
      </c>
      <c r="I891">
        <v>955236697</v>
      </c>
      <c r="J891" t="s">
        <v>6361</v>
      </c>
      <c r="L891" s="28" t="s">
        <v>133</v>
      </c>
      <c r="M891" t="s">
        <v>6362</v>
      </c>
      <c r="N891" t="s">
        <v>6363</v>
      </c>
      <c r="O891" s="15"/>
      <c r="P891" s="15"/>
      <c r="Q891" t="s">
        <v>32194</v>
      </c>
      <c r="S891" t="s">
        <v>700</v>
      </c>
      <c r="Y891">
        <v>955904942</v>
      </c>
      <c r="Z891">
        <v>659490678</v>
      </c>
      <c r="AA891">
        <v>618794955</v>
      </c>
      <c r="AB891">
        <v>678594762</v>
      </c>
      <c r="AC891" t="s">
        <v>6364</v>
      </c>
      <c r="AD891" t="s">
        <v>6365</v>
      </c>
      <c r="AG891" t="s">
        <v>93</v>
      </c>
      <c r="AH891" t="s">
        <v>418</v>
      </c>
      <c r="AI891" t="s">
        <v>419</v>
      </c>
      <c r="AJ891" t="s">
        <v>420</v>
      </c>
      <c r="AK891" t="s">
        <v>421</v>
      </c>
      <c r="AP891" t="s">
        <v>762</v>
      </c>
    </row>
    <row r="892" spans="1:42">
      <c r="A892" s="424">
        <f t="shared" si="13"/>
        <v>889</v>
      </c>
      <c r="B892" t="s">
        <v>6366</v>
      </c>
      <c r="C892" s="15"/>
      <c r="D892" s="15"/>
      <c r="E892" s="29" t="s">
        <v>6</v>
      </c>
      <c r="G892" t="s">
        <v>138</v>
      </c>
      <c r="H892" t="s">
        <v>6367</v>
      </c>
      <c r="I892">
        <v>955614948</v>
      </c>
      <c r="L892" s="28" t="s">
        <v>141</v>
      </c>
      <c r="M892" t="s">
        <v>6368</v>
      </c>
      <c r="N892" t="s">
        <v>6369</v>
      </c>
      <c r="O892" s="15"/>
      <c r="P892" s="15"/>
      <c r="Q892" t="s">
        <v>32195</v>
      </c>
      <c r="S892" t="s">
        <v>700</v>
      </c>
      <c r="Y892">
        <v>955234258</v>
      </c>
      <c r="Z892">
        <v>658958026</v>
      </c>
      <c r="AA892">
        <v>615869660</v>
      </c>
      <c r="AB892">
        <v>657028183</v>
      </c>
      <c r="AG892" t="s">
        <v>93</v>
      </c>
      <c r="AH892" t="s">
        <v>418</v>
      </c>
      <c r="AI892" t="s">
        <v>419</v>
      </c>
      <c r="AJ892" t="s">
        <v>420</v>
      </c>
      <c r="AK892" t="s">
        <v>421</v>
      </c>
      <c r="AP892" t="s">
        <v>762</v>
      </c>
    </row>
    <row r="893" spans="1:42">
      <c r="A893" s="424">
        <f t="shared" si="13"/>
        <v>890</v>
      </c>
      <c r="B893" t="s">
        <v>6370</v>
      </c>
      <c r="C893" s="15"/>
      <c r="D893" s="15"/>
      <c r="E893" s="29" t="s">
        <v>211</v>
      </c>
      <c r="F893" t="s">
        <v>32371</v>
      </c>
      <c r="G893" t="s">
        <v>138</v>
      </c>
      <c r="H893" t="s">
        <v>6371</v>
      </c>
      <c r="L893" s="28" t="s">
        <v>163</v>
      </c>
      <c r="M893" t="s">
        <v>6372</v>
      </c>
      <c r="N893" t="s">
        <v>6373</v>
      </c>
      <c r="O893" s="15"/>
      <c r="P893" s="15"/>
      <c r="Q893" t="s">
        <v>32194</v>
      </c>
      <c r="S893" t="s">
        <v>700</v>
      </c>
      <c r="AG893" t="s">
        <v>93</v>
      </c>
      <c r="AH893" t="s">
        <v>418</v>
      </c>
      <c r="AI893" t="s">
        <v>419</v>
      </c>
      <c r="AJ893" t="s">
        <v>420</v>
      </c>
      <c r="AK893" t="s">
        <v>421</v>
      </c>
      <c r="AP893" t="s">
        <v>762</v>
      </c>
    </row>
    <row r="894" spans="1:42">
      <c r="A894" s="424">
        <f t="shared" si="13"/>
        <v>891</v>
      </c>
      <c r="B894" t="s">
        <v>6374</v>
      </c>
      <c r="C894" s="15"/>
      <c r="D894" s="15"/>
      <c r="E894" s="29" t="s">
        <v>6</v>
      </c>
      <c r="G894" t="s">
        <v>138</v>
      </c>
      <c r="I894">
        <v>954946548</v>
      </c>
      <c r="L894" s="28" t="s">
        <v>175</v>
      </c>
      <c r="M894" t="s">
        <v>6375</v>
      </c>
      <c r="N894" t="s">
        <v>6376</v>
      </c>
      <c r="O894" s="15"/>
      <c r="P894" s="15"/>
      <c r="Q894" t="s">
        <v>32195</v>
      </c>
      <c r="S894" t="s">
        <v>700</v>
      </c>
      <c r="Y894">
        <v>675834851</v>
      </c>
      <c r="Z894">
        <v>656315111</v>
      </c>
      <c r="AP894" t="s">
        <v>762</v>
      </c>
    </row>
    <row r="895" spans="1:42">
      <c r="A895" s="424">
        <f t="shared" si="13"/>
        <v>892</v>
      </c>
      <c r="B895" t="s">
        <v>6377</v>
      </c>
      <c r="C895" s="15"/>
      <c r="D895" s="15"/>
      <c r="E895" s="29" t="s">
        <v>203</v>
      </c>
      <c r="F895" t="s">
        <v>32578</v>
      </c>
      <c r="G895" t="s">
        <v>138</v>
      </c>
      <c r="I895">
        <v>952666485</v>
      </c>
      <c r="J895" t="s">
        <v>6378</v>
      </c>
      <c r="L895" s="28" t="s">
        <v>163</v>
      </c>
      <c r="M895" t="s">
        <v>6379</v>
      </c>
      <c r="N895" t="s">
        <v>6380</v>
      </c>
      <c r="O895" s="15"/>
      <c r="P895" s="15"/>
      <c r="Q895" t="s">
        <v>32194</v>
      </c>
      <c r="S895" t="s">
        <v>873</v>
      </c>
      <c r="Y895">
        <v>952471904</v>
      </c>
      <c r="Z895">
        <v>654044092</v>
      </c>
      <c r="AA895">
        <v>691203543</v>
      </c>
      <c r="AP895" t="s">
        <v>762</v>
      </c>
    </row>
    <row r="896" spans="1:42">
      <c r="A896" s="424">
        <f t="shared" si="13"/>
        <v>893</v>
      </c>
      <c r="B896" t="s">
        <v>6381</v>
      </c>
      <c r="C896" s="15"/>
      <c r="D896" s="15"/>
      <c r="E896" s="29" t="s">
        <v>211</v>
      </c>
      <c r="F896" t="s">
        <v>34793</v>
      </c>
      <c r="G896" t="s">
        <v>138</v>
      </c>
      <c r="I896">
        <v>952277179</v>
      </c>
      <c r="L896" s="28" t="s">
        <v>163</v>
      </c>
      <c r="M896" t="s">
        <v>6382</v>
      </c>
      <c r="N896" t="s">
        <v>6383</v>
      </c>
      <c r="O896" s="15"/>
      <c r="P896" s="15"/>
      <c r="Q896" t="s">
        <v>32194</v>
      </c>
      <c r="S896" t="s">
        <v>873</v>
      </c>
      <c r="Y896">
        <v>952025985</v>
      </c>
      <c r="Z896">
        <v>952022097</v>
      </c>
      <c r="AA896">
        <v>722344142</v>
      </c>
      <c r="AP896" t="s">
        <v>762</v>
      </c>
    </row>
    <row r="897" spans="1:42">
      <c r="A897" s="424">
        <f t="shared" si="13"/>
        <v>894</v>
      </c>
      <c r="B897" t="s">
        <v>6384</v>
      </c>
      <c r="C897" s="15"/>
      <c r="D897" s="15"/>
      <c r="E897" s="29" t="s">
        <v>6</v>
      </c>
      <c r="G897" t="s">
        <v>138</v>
      </c>
      <c r="I897">
        <v>951708951</v>
      </c>
      <c r="L897" s="28" t="s">
        <v>175</v>
      </c>
      <c r="M897" t="s">
        <v>6385</v>
      </c>
      <c r="N897" t="s">
        <v>6386</v>
      </c>
      <c r="O897" s="15"/>
      <c r="P897" s="15"/>
      <c r="Q897" t="s">
        <v>32194</v>
      </c>
      <c r="S897" t="s">
        <v>873</v>
      </c>
      <c r="Y897">
        <v>692781200</v>
      </c>
      <c r="Z897">
        <v>692023457</v>
      </c>
      <c r="AA897">
        <v>665971267</v>
      </c>
      <c r="AB897">
        <v>600068171</v>
      </c>
      <c r="AP897" t="s">
        <v>762</v>
      </c>
    </row>
    <row r="898" spans="1:42">
      <c r="A898" s="424">
        <f t="shared" si="13"/>
        <v>895</v>
      </c>
      <c r="B898" t="s">
        <v>6387</v>
      </c>
      <c r="C898" s="15"/>
      <c r="D898" s="15"/>
      <c r="E898" s="29" t="s">
        <v>6</v>
      </c>
      <c r="G898" t="s">
        <v>138</v>
      </c>
      <c r="I898">
        <v>951307091</v>
      </c>
      <c r="L898" s="28" t="s">
        <v>175</v>
      </c>
      <c r="M898" t="s">
        <v>6388</v>
      </c>
      <c r="N898" t="s">
        <v>6389</v>
      </c>
      <c r="O898" s="15"/>
      <c r="P898" s="15"/>
      <c r="Q898" t="s">
        <v>32194</v>
      </c>
      <c r="S898" t="s">
        <v>873</v>
      </c>
      <c r="AP898" t="s">
        <v>762</v>
      </c>
    </row>
    <row r="899" spans="1:42">
      <c r="A899" s="424">
        <f t="shared" si="13"/>
        <v>896</v>
      </c>
      <c r="B899" t="s">
        <v>6390</v>
      </c>
      <c r="C899" s="15"/>
      <c r="D899" s="15"/>
      <c r="E899" s="29" t="s">
        <v>6</v>
      </c>
      <c r="G899" t="s">
        <v>138</v>
      </c>
      <c r="H899" t="s">
        <v>6391</v>
      </c>
      <c r="I899">
        <v>944036998</v>
      </c>
      <c r="J899" t="s">
        <v>6392</v>
      </c>
      <c r="L899" s="27" t="s">
        <v>147</v>
      </c>
      <c r="M899" t="s">
        <v>6393</v>
      </c>
      <c r="N899" t="s">
        <v>6394</v>
      </c>
      <c r="O899" s="15"/>
      <c r="P899" s="15"/>
      <c r="Q899" t="s">
        <v>32194</v>
      </c>
      <c r="S899" t="s">
        <v>1245</v>
      </c>
      <c r="Y899">
        <v>688804014</v>
      </c>
      <c r="Z899">
        <v>688612124</v>
      </c>
      <c r="AA899">
        <v>625707225</v>
      </c>
      <c r="AB899">
        <v>691438776</v>
      </c>
      <c r="AC899" t="s">
        <v>6395</v>
      </c>
      <c r="AG899" t="s">
        <v>93</v>
      </c>
      <c r="AH899" t="s">
        <v>418</v>
      </c>
      <c r="AI899" t="s">
        <v>419</v>
      </c>
      <c r="AJ899" t="s">
        <v>420</v>
      </c>
      <c r="AK899" t="s">
        <v>421</v>
      </c>
      <c r="AP899" t="s">
        <v>762</v>
      </c>
    </row>
    <row r="900" spans="1:42">
      <c r="A900" s="424">
        <f t="shared" si="13"/>
        <v>897</v>
      </c>
      <c r="B900" t="s">
        <v>6396</v>
      </c>
      <c r="C900" s="15"/>
      <c r="D900" s="15"/>
      <c r="E900" s="29" t="s">
        <v>6</v>
      </c>
      <c r="G900" t="s">
        <v>138</v>
      </c>
      <c r="I900">
        <v>944412496</v>
      </c>
      <c r="L900" s="28" t="s">
        <v>175</v>
      </c>
      <c r="M900" t="s">
        <v>6397</v>
      </c>
      <c r="N900" t="s">
        <v>6398</v>
      </c>
      <c r="O900" s="15"/>
      <c r="P900" s="15"/>
      <c r="Q900" t="s">
        <v>32195</v>
      </c>
      <c r="S900" t="s">
        <v>1245</v>
      </c>
      <c r="Y900">
        <v>944230912</v>
      </c>
      <c r="Z900">
        <v>944219861</v>
      </c>
      <c r="AA900">
        <v>690223023</v>
      </c>
      <c r="AB900">
        <v>629577166</v>
      </c>
      <c r="AP900" t="s">
        <v>762</v>
      </c>
    </row>
    <row r="901" spans="1:42">
      <c r="A901" s="424">
        <f t="shared" ref="A901:A964" si="14">+A900+1</f>
        <v>898</v>
      </c>
      <c r="B901" t="s">
        <v>6399</v>
      </c>
      <c r="C901" s="15"/>
      <c r="D901" s="15"/>
      <c r="E901" s="29" t="s">
        <v>6</v>
      </c>
      <c r="G901" t="s">
        <v>138</v>
      </c>
      <c r="I901">
        <v>944542082</v>
      </c>
      <c r="L901" s="28" t="s">
        <v>175</v>
      </c>
      <c r="M901" t="s">
        <v>6400</v>
      </c>
      <c r="N901" t="s">
        <v>6401</v>
      </c>
      <c r="O901" s="15"/>
      <c r="P901" s="15"/>
      <c r="Q901" t="s">
        <v>32194</v>
      </c>
      <c r="S901" t="s">
        <v>1245</v>
      </c>
      <c r="AP901" t="s">
        <v>762</v>
      </c>
    </row>
    <row r="902" spans="1:42">
      <c r="A902" s="424">
        <f t="shared" si="14"/>
        <v>899</v>
      </c>
      <c r="B902" t="s">
        <v>6402</v>
      </c>
      <c r="C902" s="15"/>
      <c r="D902" s="15"/>
      <c r="E902" s="29" t="s">
        <v>6</v>
      </c>
      <c r="G902" t="s">
        <v>138</v>
      </c>
      <c r="H902" t="s">
        <v>6403</v>
      </c>
      <c r="I902">
        <v>965477080</v>
      </c>
      <c r="L902" s="28" t="s">
        <v>175</v>
      </c>
      <c r="M902" t="s">
        <v>6404</v>
      </c>
      <c r="N902" t="s">
        <v>6405</v>
      </c>
      <c r="O902" s="15"/>
      <c r="P902" s="15"/>
      <c r="Q902" t="s">
        <v>32194</v>
      </c>
      <c r="S902" t="s">
        <v>1382</v>
      </c>
      <c r="Y902">
        <v>961106465</v>
      </c>
      <c r="Z902">
        <v>637478754</v>
      </c>
      <c r="AA902">
        <v>654643093</v>
      </c>
      <c r="AG902" t="s">
        <v>93</v>
      </c>
      <c r="AH902" t="s">
        <v>418</v>
      </c>
      <c r="AI902" t="s">
        <v>419</v>
      </c>
      <c r="AJ902" t="s">
        <v>420</v>
      </c>
      <c r="AK902" t="s">
        <v>421</v>
      </c>
      <c r="AP902" t="s">
        <v>762</v>
      </c>
    </row>
    <row r="903" spans="1:42">
      <c r="A903" s="424">
        <f t="shared" si="14"/>
        <v>900</v>
      </c>
      <c r="B903" t="s">
        <v>6406</v>
      </c>
      <c r="C903" s="15"/>
      <c r="D903" s="15"/>
      <c r="E903" s="29" t="s">
        <v>203</v>
      </c>
      <c r="F903" t="s">
        <v>32356</v>
      </c>
      <c r="G903" t="s">
        <v>138</v>
      </c>
      <c r="I903">
        <v>963738079</v>
      </c>
      <c r="L903" s="28" t="s">
        <v>163</v>
      </c>
      <c r="M903" t="s">
        <v>6407</v>
      </c>
      <c r="N903" t="s">
        <v>6408</v>
      </c>
      <c r="O903" s="15"/>
      <c r="P903" s="15"/>
      <c r="Q903" t="s">
        <v>32194</v>
      </c>
      <c r="S903" t="s">
        <v>1382</v>
      </c>
      <c r="Y903">
        <v>630960191</v>
      </c>
      <c r="Z903">
        <v>649194240</v>
      </c>
      <c r="AP903" t="s">
        <v>762</v>
      </c>
    </row>
    <row r="904" spans="1:42">
      <c r="A904" s="424">
        <f t="shared" si="14"/>
        <v>901</v>
      </c>
      <c r="B904" t="s">
        <v>6409</v>
      </c>
      <c r="C904" s="15"/>
      <c r="D904" s="15"/>
      <c r="E904" s="29" t="s">
        <v>211</v>
      </c>
      <c r="F904" t="s">
        <v>32357</v>
      </c>
      <c r="G904" t="s">
        <v>138</v>
      </c>
      <c r="I904">
        <v>654660920</v>
      </c>
      <c r="L904" s="28" t="s">
        <v>163</v>
      </c>
      <c r="M904" t="s">
        <v>6410</v>
      </c>
      <c r="N904" t="s">
        <v>6411</v>
      </c>
      <c r="O904" s="15"/>
      <c r="P904" s="15"/>
      <c r="Q904" t="s">
        <v>32194</v>
      </c>
      <c r="S904" t="s">
        <v>1382</v>
      </c>
      <c r="AP904" t="s">
        <v>762</v>
      </c>
    </row>
    <row r="905" spans="1:42">
      <c r="A905" s="424">
        <f t="shared" si="14"/>
        <v>902</v>
      </c>
      <c r="B905" t="s">
        <v>6412</v>
      </c>
      <c r="C905" s="15"/>
      <c r="D905" s="15"/>
      <c r="E905" s="29" t="s">
        <v>211</v>
      </c>
      <c r="G905" t="s">
        <v>138</v>
      </c>
      <c r="I905">
        <v>963689080</v>
      </c>
      <c r="J905" t="s">
        <v>6413</v>
      </c>
      <c r="L905" s="28" t="s">
        <v>163</v>
      </c>
      <c r="M905" t="s">
        <v>6414</v>
      </c>
      <c r="N905" t="s">
        <v>6415</v>
      </c>
      <c r="O905" s="15"/>
      <c r="P905" s="15"/>
      <c r="Q905" t="s">
        <v>32195</v>
      </c>
      <c r="S905" t="s">
        <v>1382</v>
      </c>
      <c r="Y905">
        <v>615642753</v>
      </c>
      <c r="AP905" t="s">
        <v>762</v>
      </c>
    </row>
    <row r="906" spans="1:42">
      <c r="A906" s="424">
        <f t="shared" si="14"/>
        <v>903</v>
      </c>
      <c r="B906" t="s">
        <v>6416</v>
      </c>
      <c r="C906" s="15"/>
      <c r="D906" s="15"/>
      <c r="E906" s="29" t="s">
        <v>6</v>
      </c>
      <c r="G906" t="s">
        <v>138</v>
      </c>
      <c r="H906" t="s">
        <v>6417</v>
      </c>
      <c r="I906">
        <v>603538346</v>
      </c>
      <c r="L906" s="28" t="s">
        <v>141</v>
      </c>
      <c r="M906" t="s">
        <v>6418</v>
      </c>
      <c r="N906" t="s">
        <v>6419</v>
      </c>
      <c r="O906" s="15"/>
      <c r="P906" s="15"/>
      <c r="Q906" t="s">
        <v>32195</v>
      </c>
      <c r="S906" t="s">
        <v>1382</v>
      </c>
      <c r="Y906">
        <v>653850188</v>
      </c>
      <c r="Z906">
        <v>687201851</v>
      </c>
      <c r="AG906" t="s">
        <v>93</v>
      </c>
      <c r="AH906" t="s">
        <v>418</v>
      </c>
      <c r="AI906" t="s">
        <v>419</v>
      </c>
      <c r="AJ906" t="s">
        <v>420</v>
      </c>
      <c r="AK906" t="s">
        <v>421</v>
      </c>
      <c r="AP906" t="s">
        <v>762</v>
      </c>
    </row>
    <row r="907" spans="1:42">
      <c r="A907" s="424">
        <f t="shared" si="14"/>
        <v>904</v>
      </c>
      <c r="B907" t="s">
        <v>6420</v>
      </c>
      <c r="C907" s="15"/>
      <c r="D907" s="15"/>
      <c r="E907" s="29" t="s">
        <v>6</v>
      </c>
      <c r="G907" t="s">
        <v>138</v>
      </c>
      <c r="H907" t="s">
        <v>6421</v>
      </c>
      <c r="I907">
        <v>695268011</v>
      </c>
      <c r="L907" s="27" t="s">
        <v>147</v>
      </c>
      <c r="M907" t="s">
        <v>6422</v>
      </c>
      <c r="N907" t="s">
        <v>6423</v>
      </c>
      <c r="O907" s="15"/>
      <c r="P907" s="15"/>
      <c r="Q907" t="s">
        <v>32194</v>
      </c>
      <c r="S907" t="s">
        <v>1382</v>
      </c>
      <c r="Y907">
        <v>685945578</v>
      </c>
      <c r="Z907">
        <v>685945548</v>
      </c>
      <c r="AA907">
        <v>685945579</v>
      </c>
      <c r="AB907">
        <v>685945577</v>
      </c>
      <c r="AC907" t="s">
        <v>6424</v>
      </c>
      <c r="AG907" t="s">
        <v>93</v>
      </c>
      <c r="AH907" t="s">
        <v>418</v>
      </c>
      <c r="AI907" t="s">
        <v>419</v>
      </c>
      <c r="AJ907" t="s">
        <v>420</v>
      </c>
      <c r="AK907" t="s">
        <v>421</v>
      </c>
      <c r="AP907" t="s">
        <v>762</v>
      </c>
    </row>
    <row r="908" spans="1:42" ht="16">
      <c r="A908" s="424">
        <f t="shared" si="14"/>
        <v>905</v>
      </c>
      <c r="B908" s="83" t="s">
        <v>385</v>
      </c>
      <c r="C908" s="15"/>
      <c r="D908" s="15"/>
      <c r="E908" s="29" t="s">
        <v>167</v>
      </c>
      <c r="F908" s="386" t="s">
        <v>32217</v>
      </c>
      <c r="G908" s="29" t="s">
        <v>138</v>
      </c>
      <c r="H908" s="68" t="s">
        <v>6425</v>
      </c>
      <c r="K908" s="143">
        <v>886090440</v>
      </c>
      <c r="L908" t="s">
        <v>163</v>
      </c>
      <c r="O908" s="68" t="s">
        <v>6426</v>
      </c>
      <c r="P908" s="15"/>
      <c r="Q908" t="s">
        <v>32195</v>
      </c>
      <c r="S908" t="s">
        <v>581</v>
      </c>
      <c r="AP908" t="s">
        <v>136</v>
      </c>
    </row>
    <row r="909" spans="1:42" ht="16">
      <c r="A909" s="424">
        <f t="shared" si="14"/>
        <v>906</v>
      </c>
      <c r="B909" s="293" t="s">
        <v>6427</v>
      </c>
      <c r="C909" s="15"/>
      <c r="D909" s="15"/>
      <c r="E909" s="29" t="s">
        <v>204</v>
      </c>
      <c r="F909" s="83" t="s">
        <v>6428</v>
      </c>
      <c r="G909" s="29" t="s">
        <v>138</v>
      </c>
      <c r="K909" s="143">
        <v>986866327</v>
      </c>
      <c r="L909" t="s">
        <v>163</v>
      </c>
      <c r="O909" s="68" t="s">
        <v>6429</v>
      </c>
      <c r="P909" s="15"/>
      <c r="Q909" t="s">
        <v>32195</v>
      </c>
      <c r="S909" t="s">
        <v>581</v>
      </c>
      <c r="AP909" t="s">
        <v>136</v>
      </c>
    </row>
    <row r="910" spans="1:42" ht="16">
      <c r="A910" s="424">
        <f t="shared" si="14"/>
        <v>907</v>
      </c>
      <c r="B910" s="83" t="s">
        <v>6430</v>
      </c>
      <c r="C910" s="15"/>
      <c r="D910" s="15"/>
      <c r="E910" s="29" t="s">
        <v>211</v>
      </c>
      <c r="F910" t="s">
        <v>6431</v>
      </c>
      <c r="G910" s="29" t="s">
        <v>138</v>
      </c>
      <c r="K910" s="143">
        <v>986860000</v>
      </c>
      <c r="L910" t="s">
        <v>147</v>
      </c>
      <c r="O910" s="68" t="s">
        <v>6432</v>
      </c>
      <c r="P910" s="15"/>
      <c r="Q910" t="s">
        <v>32195</v>
      </c>
      <c r="S910" t="s">
        <v>581</v>
      </c>
      <c r="AP910" t="s">
        <v>136</v>
      </c>
    </row>
    <row r="911" spans="1:42" ht="14.5" customHeight="1">
      <c r="A911" s="424">
        <f t="shared" si="14"/>
        <v>908</v>
      </c>
      <c r="B911" s="83" t="s">
        <v>6433</v>
      </c>
      <c r="C911" s="15"/>
      <c r="D911" s="15"/>
      <c r="E911" s="29" t="s">
        <v>211</v>
      </c>
      <c r="F911" t="s">
        <v>6434</v>
      </c>
      <c r="G911" s="29" t="s">
        <v>138</v>
      </c>
      <c r="I911" t="s">
        <v>32189</v>
      </c>
      <c r="K911" s="143">
        <v>986101354</v>
      </c>
      <c r="L911" t="s">
        <v>133</v>
      </c>
      <c r="O911" s="68"/>
      <c r="P911" s="15"/>
      <c r="Q911" t="s">
        <v>32194</v>
      </c>
      <c r="S911" t="s">
        <v>581</v>
      </c>
      <c r="AP911" t="s">
        <v>136</v>
      </c>
    </row>
    <row r="912" spans="1:42" ht="16">
      <c r="A912" s="424">
        <f t="shared" si="14"/>
        <v>909</v>
      </c>
      <c r="B912" s="83" t="s">
        <v>6435</v>
      </c>
      <c r="C912" s="15"/>
      <c r="D912" s="15"/>
      <c r="E912" s="29" t="s">
        <v>211</v>
      </c>
      <c r="F912" s="83" t="s">
        <v>6436</v>
      </c>
      <c r="G912" s="29" t="s">
        <v>138</v>
      </c>
      <c r="I912" t="s">
        <v>32190</v>
      </c>
      <c r="K912" s="143">
        <v>986856135</v>
      </c>
      <c r="L912" t="s">
        <v>133</v>
      </c>
      <c r="O912" s="68" t="s">
        <v>6437</v>
      </c>
      <c r="P912" s="15"/>
      <c r="Q912" t="s">
        <v>32194</v>
      </c>
      <c r="S912" t="s">
        <v>581</v>
      </c>
      <c r="AP912" t="s">
        <v>136</v>
      </c>
    </row>
    <row r="913" spans="1:42" ht="16">
      <c r="A913" s="424">
        <f t="shared" si="14"/>
        <v>910</v>
      </c>
      <c r="B913" s="83" t="s">
        <v>6438</v>
      </c>
      <c r="C913" s="15"/>
      <c r="D913" s="15"/>
      <c r="E913" s="29" t="s">
        <v>204</v>
      </c>
      <c r="F913" s="83" t="s">
        <v>32138</v>
      </c>
      <c r="G913" s="29" t="s">
        <v>138</v>
      </c>
      <c r="K913" s="143">
        <v>986860836</v>
      </c>
      <c r="L913" t="s">
        <v>163</v>
      </c>
      <c r="O913" s="68" t="s">
        <v>6438</v>
      </c>
      <c r="P913" s="15"/>
      <c r="Q913" t="s">
        <v>32195</v>
      </c>
      <c r="S913" t="s">
        <v>581</v>
      </c>
      <c r="AP913" t="s">
        <v>136</v>
      </c>
    </row>
    <row r="914" spans="1:42" ht="14.5" customHeight="1">
      <c r="A914" s="424">
        <f t="shared" si="14"/>
        <v>911</v>
      </c>
      <c r="B914" s="83" t="s">
        <v>6439</v>
      </c>
      <c r="C914" s="15"/>
      <c r="D914" s="15"/>
      <c r="E914" s="29" t="s">
        <v>203</v>
      </c>
      <c r="F914" t="s">
        <v>6440</v>
      </c>
      <c r="G914" s="29" t="s">
        <v>138</v>
      </c>
      <c r="K914" s="143">
        <v>986077554</v>
      </c>
      <c r="L914" t="s">
        <v>163</v>
      </c>
      <c r="O914" s="68" t="s">
        <v>6441</v>
      </c>
      <c r="P914" s="15"/>
      <c r="Q914" t="s">
        <v>32195</v>
      </c>
      <c r="S914" t="s">
        <v>581</v>
      </c>
      <c r="AP914" t="s">
        <v>136</v>
      </c>
    </row>
    <row r="915" spans="1:42" ht="16">
      <c r="A915" s="424">
        <f t="shared" si="14"/>
        <v>912</v>
      </c>
      <c r="B915" s="83" t="s">
        <v>6442</v>
      </c>
      <c r="C915" s="15"/>
      <c r="D915" s="15"/>
      <c r="E915" s="29" t="s">
        <v>207</v>
      </c>
      <c r="F915" t="s">
        <v>32257</v>
      </c>
      <c r="G915" s="29" t="s">
        <v>138</v>
      </c>
      <c r="K915" s="143">
        <v>604026063</v>
      </c>
      <c r="L915" s="28" t="s">
        <v>141</v>
      </c>
      <c r="O915" s="131" t="s">
        <v>6443</v>
      </c>
      <c r="P915" s="15"/>
      <c r="Q915" t="s">
        <v>32194</v>
      </c>
      <c r="S915" t="s">
        <v>581</v>
      </c>
      <c r="AP915" t="s">
        <v>136</v>
      </c>
    </row>
    <row r="916" spans="1:42" ht="16">
      <c r="A916" s="424">
        <f t="shared" si="14"/>
        <v>913</v>
      </c>
      <c r="B916" s="83" t="s">
        <v>6444</v>
      </c>
      <c r="C916" s="15"/>
      <c r="D916" s="15"/>
      <c r="E916" s="29" t="s">
        <v>203</v>
      </c>
      <c r="F916" t="s">
        <v>32339</v>
      </c>
      <c r="G916" s="29" t="s">
        <v>138</v>
      </c>
      <c r="I916" t="s">
        <v>32191</v>
      </c>
      <c r="K916" s="143">
        <v>986864487</v>
      </c>
      <c r="L916" t="s">
        <v>133</v>
      </c>
      <c r="O916" s="68" t="s">
        <v>6445</v>
      </c>
      <c r="P916" s="15"/>
      <c r="Q916" t="s">
        <v>32194</v>
      </c>
      <c r="S916" t="s">
        <v>581</v>
      </c>
      <c r="AP916" t="s">
        <v>136</v>
      </c>
    </row>
    <row r="917" spans="1:42" ht="16">
      <c r="A917" s="424">
        <f t="shared" si="14"/>
        <v>914</v>
      </c>
      <c r="B917" s="83" t="s">
        <v>6446</v>
      </c>
      <c r="C917" s="15"/>
      <c r="D917" s="15"/>
      <c r="E917" s="29" t="s">
        <v>204</v>
      </c>
      <c r="F917" t="s">
        <v>32325</v>
      </c>
      <c r="G917" s="29" t="s">
        <v>138</v>
      </c>
      <c r="K917" s="143">
        <v>986855854</v>
      </c>
      <c r="L917" t="s">
        <v>133</v>
      </c>
      <c r="O917" s="68" t="s">
        <v>6447</v>
      </c>
      <c r="P917" s="15"/>
      <c r="Q917" t="s">
        <v>32195</v>
      </c>
      <c r="S917" t="s">
        <v>581</v>
      </c>
      <c r="AP917" t="s">
        <v>136</v>
      </c>
    </row>
    <row r="918" spans="1:42" ht="16">
      <c r="A918" s="424">
        <f t="shared" si="14"/>
        <v>915</v>
      </c>
      <c r="B918" s="83" t="s">
        <v>6448</v>
      </c>
      <c r="C918" s="15"/>
      <c r="D918" s="15"/>
      <c r="E918" s="29" t="s">
        <v>211</v>
      </c>
      <c r="F918" s="83" t="s">
        <v>6449</v>
      </c>
      <c r="G918" s="29" t="s">
        <v>138</v>
      </c>
      <c r="K918" s="143">
        <v>986866171</v>
      </c>
      <c r="L918" t="s">
        <v>147</v>
      </c>
      <c r="O918" s="15"/>
      <c r="P918" s="15"/>
      <c r="Q918" t="s">
        <v>32195</v>
      </c>
      <c r="S918" t="s">
        <v>581</v>
      </c>
      <c r="AP918" t="s">
        <v>136</v>
      </c>
    </row>
    <row r="919" spans="1:42" ht="14.5" customHeight="1">
      <c r="A919" s="424">
        <f t="shared" si="14"/>
        <v>916</v>
      </c>
      <c r="B919" s="227" t="s">
        <v>6450</v>
      </c>
      <c r="C919" s="15"/>
      <c r="D919" s="15"/>
      <c r="E919" s="29" t="s">
        <v>203</v>
      </c>
      <c r="F919" s="83" t="s">
        <v>6451</v>
      </c>
      <c r="G919" s="29" t="s">
        <v>138</v>
      </c>
      <c r="H919" s="227" t="s">
        <v>6452</v>
      </c>
      <c r="I919" s="228">
        <v>699495099</v>
      </c>
      <c r="K919" s="143"/>
      <c r="O919" s="15"/>
      <c r="P919" s="15"/>
      <c r="Q919" t="s">
        <v>32195</v>
      </c>
    </row>
    <row r="920" spans="1:42">
      <c r="A920" s="424">
        <f t="shared" si="14"/>
        <v>917</v>
      </c>
      <c r="B920" s="83" t="s">
        <v>6453</v>
      </c>
      <c r="C920" s="15"/>
      <c r="D920" s="15"/>
      <c r="E920" s="29" t="s">
        <v>211</v>
      </c>
      <c r="F920" t="s">
        <v>6454</v>
      </c>
      <c r="G920" s="29" t="s">
        <v>138</v>
      </c>
      <c r="I920" t="s">
        <v>32192</v>
      </c>
      <c r="L920" t="s">
        <v>133</v>
      </c>
      <c r="O920" s="68" t="s">
        <v>6455</v>
      </c>
      <c r="P920" s="15"/>
      <c r="Q920" t="s">
        <v>32194</v>
      </c>
      <c r="S920" t="s">
        <v>581</v>
      </c>
      <c r="AP920" t="s">
        <v>136</v>
      </c>
    </row>
    <row r="921" spans="1:42" ht="16">
      <c r="A921" s="424">
        <f t="shared" si="14"/>
        <v>918</v>
      </c>
      <c r="B921" s="83" t="s">
        <v>6456</v>
      </c>
      <c r="C921" s="15"/>
      <c r="D921" s="15"/>
      <c r="E921" s="29" t="s">
        <v>34875</v>
      </c>
      <c r="F921" t="s">
        <v>35202</v>
      </c>
      <c r="G921" s="29" t="s">
        <v>32241</v>
      </c>
      <c r="K921" s="143">
        <v>986841191</v>
      </c>
      <c r="L921" t="s">
        <v>133</v>
      </c>
      <c r="O921" s="68" t="s">
        <v>6457</v>
      </c>
      <c r="P921" s="15"/>
      <c r="Q921" t="s">
        <v>32195</v>
      </c>
      <c r="S921" t="s">
        <v>581</v>
      </c>
      <c r="AP921" t="s">
        <v>136</v>
      </c>
    </row>
    <row r="922" spans="1:42" ht="16">
      <c r="A922" s="424">
        <f t="shared" si="14"/>
        <v>919</v>
      </c>
      <c r="B922" s="83" t="s">
        <v>126</v>
      </c>
      <c r="C922" s="15"/>
      <c r="D922" s="15"/>
      <c r="E922" s="29" t="s">
        <v>209</v>
      </c>
      <c r="F922" t="s">
        <v>128</v>
      </c>
      <c r="G922" t="s">
        <v>129</v>
      </c>
      <c r="H922" t="s">
        <v>130</v>
      </c>
      <c r="I922" t="s">
        <v>131</v>
      </c>
      <c r="J922" s="68" t="s">
        <v>132</v>
      </c>
      <c r="K922" s="143"/>
      <c r="L922" t="s">
        <v>133</v>
      </c>
      <c r="O922" s="68" t="s">
        <v>134</v>
      </c>
      <c r="P922" s="15"/>
      <c r="Q922" t="s">
        <v>32195</v>
      </c>
      <c r="S922" t="s">
        <v>135</v>
      </c>
      <c r="AP922" t="s">
        <v>136</v>
      </c>
    </row>
    <row r="923" spans="1:42">
      <c r="A923" s="424">
        <f t="shared" si="14"/>
        <v>920</v>
      </c>
      <c r="B923" s="83" t="s">
        <v>6458</v>
      </c>
      <c r="C923" s="15"/>
      <c r="D923" s="15"/>
      <c r="E923" s="29" t="s">
        <v>205</v>
      </c>
      <c r="F923" t="s">
        <v>6459</v>
      </c>
      <c r="G923" s="29" t="s">
        <v>489</v>
      </c>
      <c r="H923" t="s">
        <v>6460</v>
      </c>
      <c r="J923" t="s">
        <v>6461</v>
      </c>
      <c r="K923" t="s">
        <v>6462</v>
      </c>
      <c r="L923" t="s">
        <v>163</v>
      </c>
      <c r="M923" t="s">
        <v>6463</v>
      </c>
      <c r="O923" s="68" t="s">
        <v>6464</v>
      </c>
      <c r="P923" s="15"/>
      <c r="Q923" t="s">
        <v>32194</v>
      </c>
      <c r="S923" s="29" t="s">
        <v>984</v>
      </c>
      <c r="AP923" s="76" t="s">
        <v>136</v>
      </c>
    </row>
    <row r="924" spans="1:42">
      <c r="A924" s="424">
        <f t="shared" si="14"/>
        <v>921</v>
      </c>
      <c r="B924" s="83" t="s">
        <v>6465</v>
      </c>
      <c r="C924" s="15"/>
      <c r="D924" s="15"/>
      <c r="E924" s="29" t="s">
        <v>203</v>
      </c>
      <c r="F924" t="s">
        <v>6466</v>
      </c>
      <c r="G924" t="s">
        <v>138</v>
      </c>
      <c r="H924" t="s">
        <v>6467</v>
      </c>
      <c r="I924" t="s">
        <v>6468</v>
      </c>
      <c r="M924" t="s">
        <v>6469</v>
      </c>
      <c r="O924" s="68" t="s">
        <v>6470</v>
      </c>
      <c r="P924" s="15"/>
      <c r="Q924" t="s">
        <v>32195</v>
      </c>
      <c r="S924" t="s">
        <v>6471</v>
      </c>
      <c r="AP924" s="76" t="s">
        <v>136</v>
      </c>
    </row>
    <row r="925" spans="1:42">
      <c r="A925" s="424">
        <f t="shared" si="14"/>
        <v>922</v>
      </c>
      <c r="B925" s="83" t="s">
        <v>6472</v>
      </c>
      <c r="E925" s="29" t="s">
        <v>203</v>
      </c>
      <c r="G925" t="s">
        <v>489</v>
      </c>
      <c r="H925" t="s">
        <v>6473</v>
      </c>
      <c r="I925" t="s">
        <v>6474</v>
      </c>
      <c r="L925" t="s">
        <v>147</v>
      </c>
      <c r="M925" t="s">
        <v>6475</v>
      </c>
      <c r="O925" t="s">
        <v>6476</v>
      </c>
      <c r="Q925" t="s">
        <v>32195</v>
      </c>
      <c r="S925" t="s">
        <v>480</v>
      </c>
      <c r="AP925" s="76" t="s">
        <v>136</v>
      </c>
    </row>
    <row r="926" spans="1:42">
      <c r="A926" s="424">
        <f t="shared" si="14"/>
        <v>923</v>
      </c>
      <c r="B926" s="83" t="s">
        <v>6477</v>
      </c>
      <c r="E926" s="29" t="s">
        <v>6</v>
      </c>
      <c r="G926" s="29" t="s">
        <v>138</v>
      </c>
      <c r="H926" t="s">
        <v>6478</v>
      </c>
      <c r="I926" t="s">
        <v>6479</v>
      </c>
      <c r="L926" s="28" t="s">
        <v>141</v>
      </c>
      <c r="M926" t="s">
        <v>6480</v>
      </c>
      <c r="O926" t="s">
        <v>6481</v>
      </c>
      <c r="Q926" t="s">
        <v>32194</v>
      </c>
      <c r="S926" t="s">
        <v>480</v>
      </c>
      <c r="AP926" s="76" t="s">
        <v>136</v>
      </c>
    </row>
    <row r="927" spans="1:42">
      <c r="A927" s="424">
        <f t="shared" si="14"/>
        <v>924</v>
      </c>
      <c r="B927" s="83" t="s">
        <v>6482</v>
      </c>
      <c r="E927" s="29" t="s">
        <v>203</v>
      </c>
      <c r="G927" t="s">
        <v>489</v>
      </c>
      <c r="H927" t="s">
        <v>6478</v>
      </c>
      <c r="M927" t="s">
        <v>6483</v>
      </c>
      <c r="O927" t="s">
        <v>6484</v>
      </c>
      <c r="Q927" t="s">
        <v>32195</v>
      </c>
      <c r="S927" t="s">
        <v>196</v>
      </c>
      <c r="AP927" s="76" t="s">
        <v>136</v>
      </c>
    </row>
    <row r="928" spans="1:42">
      <c r="A928" s="424">
        <f t="shared" si="14"/>
        <v>925</v>
      </c>
      <c r="B928" s="83" t="s">
        <v>6485</v>
      </c>
      <c r="E928" s="29" t="s">
        <v>6</v>
      </c>
      <c r="G928" s="29" t="s">
        <v>138</v>
      </c>
      <c r="H928" t="s">
        <v>6478</v>
      </c>
      <c r="I928" t="s">
        <v>6486</v>
      </c>
      <c r="L928" s="28" t="s">
        <v>141</v>
      </c>
      <c r="M928" t="s">
        <v>6487</v>
      </c>
      <c r="O928" t="s">
        <v>6488</v>
      </c>
      <c r="Q928" t="s">
        <v>32195</v>
      </c>
      <c r="S928" t="s">
        <v>6489</v>
      </c>
      <c r="AP928" s="76" t="s">
        <v>136</v>
      </c>
    </row>
    <row r="929" spans="1:42">
      <c r="A929" s="424">
        <f t="shared" si="14"/>
        <v>926</v>
      </c>
      <c r="B929" s="83" t="s">
        <v>6490</v>
      </c>
      <c r="E929" s="29" t="s">
        <v>211</v>
      </c>
      <c r="G929" s="29" t="s">
        <v>138</v>
      </c>
      <c r="H929" t="s">
        <v>6478</v>
      </c>
      <c r="L929" s="28" t="s">
        <v>163</v>
      </c>
      <c r="M929" t="s">
        <v>6491</v>
      </c>
      <c r="Q929" t="s">
        <v>32195</v>
      </c>
      <c r="S929" t="s">
        <v>480</v>
      </c>
      <c r="AP929" s="76" t="s">
        <v>136</v>
      </c>
    </row>
    <row r="930" spans="1:42">
      <c r="A930" s="424">
        <f t="shared" si="14"/>
        <v>927</v>
      </c>
      <c r="B930" s="83" t="s">
        <v>6492</v>
      </c>
      <c r="E930" s="29" t="s">
        <v>205</v>
      </c>
      <c r="F930" s="90" t="s">
        <v>6493</v>
      </c>
      <c r="G930" t="s">
        <v>489</v>
      </c>
      <c r="H930" t="s">
        <v>6494</v>
      </c>
      <c r="I930" t="s">
        <v>6495</v>
      </c>
      <c r="J930" s="68" t="s">
        <v>6496</v>
      </c>
      <c r="L930" t="s">
        <v>163</v>
      </c>
      <c r="M930" t="s">
        <v>6497</v>
      </c>
      <c r="O930" t="s">
        <v>6498</v>
      </c>
      <c r="Q930" t="s">
        <v>32195</v>
      </c>
      <c r="S930" t="s">
        <v>480</v>
      </c>
      <c r="AP930" s="76" t="s">
        <v>136</v>
      </c>
    </row>
    <row r="931" spans="1:42">
      <c r="A931" s="424">
        <f t="shared" si="14"/>
        <v>928</v>
      </c>
      <c r="B931" s="83" t="s">
        <v>6499</v>
      </c>
      <c r="E931" s="29" t="s">
        <v>205</v>
      </c>
      <c r="F931" t="s">
        <v>6500</v>
      </c>
      <c r="G931" t="s">
        <v>138</v>
      </c>
      <c r="H931" t="s">
        <v>6501</v>
      </c>
      <c r="I931" t="s">
        <v>6502</v>
      </c>
      <c r="M931" t="s">
        <v>6503</v>
      </c>
      <c r="O931" t="s">
        <v>6504</v>
      </c>
      <c r="Q931" t="s">
        <v>32195</v>
      </c>
      <c r="S931" t="s">
        <v>6505</v>
      </c>
      <c r="AP931" s="76" t="s">
        <v>136</v>
      </c>
    </row>
    <row r="932" spans="1:42">
      <c r="A932" s="424">
        <f t="shared" si="14"/>
        <v>929</v>
      </c>
      <c r="B932" s="83" t="s">
        <v>6506</v>
      </c>
      <c r="E932" s="29" t="s">
        <v>205</v>
      </c>
      <c r="F932" s="90" t="s">
        <v>6507</v>
      </c>
      <c r="G932" t="s">
        <v>489</v>
      </c>
      <c r="H932" t="s">
        <v>6508</v>
      </c>
      <c r="I932" t="s">
        <v>6509</v>
      </c>
      <c r="J932" s="68" t="s">
        <v>6510</v>
      </c>
      <c r="M932" t="s">
        <v>6511</v>
      </c>
      <c r="O932" t="s">
        <v>6512</v>
      </c>
      <c r="Q932" t="s">
        <v>32194</v>
      </c>
      <c r="S932" t="s">
        <v>480</v>
      </c>
      <c r="AP932" s="76" t="s">
        <v>136</v>
      </c>
    </row>
    <row r="933" spans="1:42">
      <c r="A933" s="424">
        <f t="shared" si="14"/>
        <v>930</v>
      </c>
      <c r="B933" s="83" t="s">
        <v>6513</v>
      </c>
      <c r="E933" s="29" t="s">
        <v>6</v>
      </c>
      <c r="G933" s="29" t="s">
        <v>138</v>
      </c>
      <c r="I933" t="s">
        <v>6514</v>
      </c>
      <c r="J933" s="68"/>
      <c r="L933" s="28" t="s">
        <v>175</v>
      </c>
      <c r="M933" t="s">
        <v>6515</v>
      </c>
      <c r="O933" t="s">
        <v>6516</v>
      </c>
      <c r="Q933" t="s">
        <v>32195</v>
      </c>
      <c r="S933" t="s">
        <v>480</v>
      </c>
      <c r="AP933" s="76" t="s">
        <v>136</v>
      </c>
    </row>
    <row r="934" spans="1:42">
      <c r="A934" s="424">
        <f t="shared" si="14"/>
        <v>931</v>
      </c>
      <c r="B934" s="83" t="s">
        <v>6517</v>
      </c>
      <c r="E934" s="29" t="s">
        <v>205</v>
      </c>
      <c r="F934" s="90" t="s">
        <v>6507</v>
      </c>
      <c r="G934" t="s">
        <v>489</v>
      </c>
      <c r="H934" t="s">
        <v>6478</v>
      </c>
      <c r="I934" t="s">
        <v>6518</v>
      </c>
      <c r="J934" t="s">
        <v>6519</v>
      </c>
      <c r="M934" t="s">
        <v>6520</v>
      </c>
      <c r="O934" t="s">
        <v>6521</v>
      </c>
      <c r="Q934" t="s">
        <v>32194</v>
      </c>
      <c r="S934" t="s">
        <v>480</v>
      </c>
      <c r="AP934" s="76" t="s">
        <v>136</v>
      </c>
    </row>
    <row r="935" spans="1:42">
      <c r="A935" s="424">
        <f t="shared" si="14"/>
        <v>932</v>
      </c>
      <c r="B935" s="83" t="s">
        <v>6522</v>
      </c>
      <c r="E935" s="29" t="s">
        <v>211</v>
      </c>
      <c r="F935" t="s">
        <v>6523</v>
      </c>
      <c r="G935" t="s">
        <v>138</v>
      </c>
      <c r="H935" t="s">
        <v>6524</v>
      </c>
      <c r="I935" t="s">
        <v>6525</v>
      </c>
      <c r="M935" t="s">
        <v>6526</v>
      </c>
      <c r="O935" t="s">
        <v>6527</v>
      </c>
      <c r="Q935" t="s">
        <v>32195</v>
      </c>
      <c r="S935" t="s">
        <v>6528</v>
      </c>
      <c r="AP935" s="76" t="s">
        <v>136</v>
      </c>
    </row>
    <row r="936" spans="1:42">
      <c r="A936" s="424">
        <f t="shared" si="14"/>
        <v>933</v>
      </c>
      <c r="B936" s="83" t="s">
        <v>6529</v>
      </c>
      <c r="E936" s="29" t="s">
        <v>6</v>
      </c>
      <c r="G936" s="29" t="s">
        <v>138</v>
      </c>
      <c r="H936" t="s">
        <v>6530</v>
      </c>
      <c r="I936" t="s">
        <v>6531</v>
      </c>
      <c r="L936" s="28" t="s">
        <v>175</v>
      </c>
      <c r="M936" t="s">
        <v>6532</v>
      </c>
      <c r="O936" t="s">
        <v>6533</v>
      </c>
      <c r="Q936" t="s">
        <v>32195</v>
      </c>
      <c r="S936" t="s">
        <v>187</v>
      </c>
      <c r="AP936" s="76" t="s">
        <v>136</v>
      </c>
    </row>
    <row r="937" spans="1:42">
      <c r="A937" s="424">
        <f t="shared" si="14"/>
        <v>934</v>
      </c>
      <c r="B937" s="83" t="s">
        <v>6534</v>
      </c>
      <c r="E937" s="29" t="s">
        <v>6</v>
      </c>
      <c r="G937" s="29" t="s">
        <v>138</v>
      </c>
      <c r="H937" t="s">
        <v>6535</v>
      </c>
      <c r="I937" t="s">
        <v>6536</v>
      </c>
      <c r="L937" s="28" t="s">
        <v>141</v>
      </c>
      <c r="M937" t="s">
        <v>6537</v>
      </c>
      <c r="O937" t="s">
        <v>6538</v>
      </c>
      <c r="Q937" t="s">
        <v>32194</v>
      </c>
      <c r="S937" t="s">
        <v>480</v>
      </c>
      <c r="AP937" s="76" t="s">
        <v>136</v>
      </c>
    </row>
    <row r="938" spans="1:42">
      <c r="A938" s="424">
        <f t="shared" si="14"/>
        <v>935</v>
      </c>
      <c r="B938" s="83" t="s">
        <v>6539</v>
      </c>
      <c r="E938" s="29" t="s">
        <v>6</v>
      </c>
      <c r="G938" s="29" t="s">
        <v>138</v>
      </c>
      <c r="H938" t="s">
        <v>6478</v>
      </c>
      <c r="I938" t="s">
        <v>6540</v>
      </c>
      <c r="L938" s="28" t="s">
        <v>141</v>
      </c>
      <c r="M938" t="s">
        <v>6541</v>
      </c>
      <c r="O938" t="s">
        <v>6542</v>
      </c>
      <c r="Q938" t="s">
        <v>32195</v>
      </c>
      <c r="S938" t="s">
        <v>6543</v>
      </c>
      <c r="AP938" s="76" t="s">
        <v>136</v>
      </c>
    </row>
    <row r="939" spans="1:42">
      <c r="A939" s="424">
        <f t="shared" si="14"/>
        <v>936</v>
      </c>
      <c r="B939" s="83" t="s">
        <v>6544</v>
      </c>
      <c r="E939" s="29" t="s">
        <v>6</v>
      </c>
      <c r="G939" s="29" t="s">
        <v>138</v>
      </c>
      <c r="H939" t="s">
        <v>6545</v>
      </c>
      <c r="L939" s="28" t="s">
        <v>141</v>
      </c>
      <c r="M939" t="s">
        <v>6546</v>
      </c>
      <c r="Q939" t="s">
        <v>32195</v>
      </c>
      <c r="S939" t="s">
        <v>480</v>
      </c>
      <c r="AP939" s="76" t="s">
        <v>136</v>
      </c>
    </row>
    <row r="940" spans="1:42">
      <c r="A940" s="424">
        <f t="shared" si="14"/>
        <v>937</v>
      </c>
      <c r="B940" s="83" t="s">
        <v>6547</v>
      </c>
      <c r="E940" s="29" t="s">
        <v>6</v>
      </c>
      <c r="G940" s="29" t="s">
        <v>138</v>
      </c>
      <c r="H940" t="s">
        <v>6548</v>
      </c>
      <c r="I940" t="s">
        <v>6549</v>
      </c>
      <c r="L940" s="28" t="s">
        <v>141</v>
      </c>
      <c r="M940" t="s">
        <v>6550</v>
      </c>
      <c r="O940" t="s">
        <v>6551</v>
      </c>
      <c r="Q940" t="s">
        <v>32194</v>
      </c>
      <c r="S940" t="s">
        <v>1808</v>
      </c>
      <c r="AP940" s="76" t="s">
        <v>136</v>
      </c>
    </row>
    <row r="941" spans="1:42">
      <c r="A941" s="424">
        <f t="shared" si="14"/>
        <v>938</v>
      </c>
      <c r="B941" s="83" t="s">
        <v>6552</v>
      </c>
      <c r="E941" s="29" t="s">
        <v>6</v>
      </c>
      <c r="G941" s="29" t="s">
        <v>138</v>
      </c>
      <c r="H941" t="s">
        <v>6553</v>
      </c>
      <c r="I941" t="s">
        <v>6554</v>
      </c>
      <c r="L941" s="28" t="s">
        <v>175</v>
      </c>
      <c r="M941" t="s">
        <v>6555</v>
      </c>
      <c r="O941" t="s">
        <v>6556</v>
      </c>
      <c r="Q941" t="s">
        <v>32194</v>
      </c>
      <c r="S941" t="s">
        <v>480</v>
      </c>
      <c r="AP941" s="76" t="s">
        <v>136</v>
      </c>
    </row>
    <row r="942" spans="1:42">
      <c r="A942" s="424">
        <f t="shared" si="14"/>
        <v>939</v>
      </c>
      <c r="B942" s="83" t="s">
        <v>6557</v>
      </c>
      <c r="E942" s="29" t="s">
        <v>211</v>
      </c>
      <c r="F942" t="s">
        <v>6558</v>
      </c>
      <c r="G942" t="s">
        <v>489</v>
      </c>
      <c r="H942" t="s">
        <v>6559</v>
      </c>
      <c r="I942" t="s">
        <v>6560</v>
      </c>
      <c r="K942" s="125">
        <v>665799730</v>
      </c>
      <c r="M942" t="s">
        <v>6561</v>
      </c>
      <c r="O942" t="s">
        <v>6562</v>
      </c>
      <c r="Q942" t="s">
        <v>32195</v>
      </c>
      <c r="S942" t="s">
        <v>480</v>
      </c>
      <c r="AP942" s="76" t="s">
        <v>136</v>
      </c>
    </row>
    <row r="943" spans="1:42">
      <c r="A943" s="424">
        <f t="shared" si="14"/>
        <v>940</v>
      </c>
      <c r="B943" s="83" t="s">
        <v>6563</v>
      </c>
      <c r="E943" s="29" t="s">
        <v>6</v>
      </c>
      <c r="G943" s="29" t="s">
        <v>138</v>
      </c>
      <c r="H943" t="s">
        <v>6564</v>
      </c>
      <c r="I943" t="s">
        <v>6565</v>
      </c>
      <c r="L943" s="28" t="s">
        <v>175</v>
      </c>
      <c r="M943" t="s">
        <v>6566</v>
      </c>
      <c r="O943" t="s">
        <v>6567</v>
      </c>
      <c r="Q943" t="s">
        <v>32195</v>
      </c>
      <c r="S943" t="s">
        <v>1808</v>
      </c>
      <c r="AP943" s="76" t="s">
        <v>136</v>
      </c>
    </row>
    <row r="944" spans="1:42">
      <c r="A944" s="424">
        <f t="shared" si="14"/>
        <v>941</v>
      </c>
      <c r="B944" s="83" t="s">
        <v>6568</v>
      </c>
      <c r="E944" s="29" t="s">
        <v>6</v>
      </c>
      <c r="G944" s="29" t="s">
        <v>138</v>
      </c>
      <c r="H944" t="s">
        <v>6569</v>
      </c>
      <c r="I944" t="s">
        <v>6570</v>
      </c>
      <c r="L944" s="28" t="s">
        <v>141</v>
      </c>
      <c r="M944" t="s">
        <v>6571</v>
      </c>
      <c r="O944" t="s">
        <v>6572</v>
      </c>
      <c r="Q944" t="s">
        <v>32195</v>
      </c>
      <c r="S944" t="s">
        <v>480</v>
      </c>
      <c r="AP944" s="76" t="s">
        <v>136</v>
      </c>
    </row>
    <row r="945" spans="1:42">
      <c r="A945" s="424">
        <f t="shared" si="14"/>
        <v>942</v>
      </c>
      <c r="B945" s="83" t="s">
        <v>6573</v>
      </c>
      <c r="E945" s="29" t="s">
        <v>6</v>
      </c>
      <c r="G945" s="29" t="s">
        <v>138</v>
      </c>
      <c r="H945" t="s">
        <v>6574</v>
      </c>
      <c r="L945" s="28" t="s">
        <v>141</v>
      </c>
      <c r="M945" t="s">
        <v>6575</v>
      </c>
      <c r="Q945" t="s">
        <v>32195</v>
      </c>
      <c r="S945" t="s">
        <v>187</v>
      </c>
      <c r="AP945" s="76" t="s">
        <v>136</v>
      </c>
    </row>
    <row r="946" spans="1:42">
      <c r="A946" s="424">
        <f t="shared" si="14"/>
        <v>943</v>
      </c>
      <c r="B946" s="83" t="s">
        <v>6576</v>
      </c>
      <c r="E946" s="29" t="s">
        <v>6</v>
      </c>
      <c r="G946" s="29" t="s">
        <v>138</v>
      </c>
      <c r="H946" t="s">
        <v>6577</v>
      </c>
      <c r="I946" t="s">
        <v>6578</v>
      </c>
      <c r="L946" s="28" t="s">
        <v>175</v>
      </c>
      <c r="M946" t="s">
        <v>6579</v>
      </c>
      <c r="O946" t="s">
        <v>6580</v>
      </c>
      <c r="Q946" t="s">
        <v>32195</v>
      </c>
      <c r="S946" t="s">
        <v>480</v>
      </c>
      <c r="AP946" s="76" t="s">
        <v>136</v>
      </c>
    </row>
    <row r="947" spans="1:42">
      <c r="A947" s="424">
        <f t="shared" si="14"/>
        <v>944</v>
      </c>
      <c r="B947" s="83" t="s">
        <v>6581</v>
      </c>
      <c r="E947" s="29" t="s">
        <v>6</v>
      </c>
      <c r="G947" s="29" t="s">
        <v>138</v>
      </c>
      <c r="H947" t="s">
        <v>6582</v>
      </c>
      <c r="L947" s="28" t="s">
        <v>141</v>
      </c>
      <c r="M947" t="s">
        <v>6583</v>
      </c>
      <c r="O947" t="s">
        <v>6584</v>
      </c>
      <c r="Q947" t="s">
        <v>32195</v>
      </c>
      <c r="S947" t="s">
        <v>1808</v>
      </c>
      <c r="AP947" s="76" t="s">
        <v>136</v>
      </c>
    </row>
    <row r="948" spans="1:42">
      <c r="A948" s="424">
        <f t="shared" si="14"/>
        <v>945</v>
      </c>
      <c r="B948" s="83" t="s">
        <v>6585</v>
      </c>
      <c r="E948" s="29" t="s">
        <v>6</v>
      </c>
      <c r="G948" s="29" t="s">
        <v>138</v>
      </c>
      <c r="H948" t="s">
        <v>6478</v>
      </c>
      <c r="I948" t="s">
        <v>6586</v>
      </c>
      <c r="L948" s="28" t="s">
        <v>175</v>
      </c>
      <c r="M948" t="s">
        <v>6587</v>
      </c>
      <c r="O948" t="s">
        <v>6588</v>
      </c>
      <c r="Q948" t="s">
        <v>32195</v>
      </c>
      <c r="S948" t="s">
        <v>480</v>
      </c>
      <c r="AP948" s="76" t="s">
        <v>136</v>
      </c>
    </row>
    <row r="949" spans="1:42">
      <c r="A949" s="424">
        <f t="shared" si="14"/>
        <v>946</v>
      </c>
      <c r="B949" s="83" t="s">
        <v>6589</v>
      </c>
      <c r="E949" s="29" t="s">
        <v>205</v>
      </c>
      <c r="F949" s="90" t="s">
        <v>6507</v>
      </c>
      <c r="G949" t="s">
        <v>489</v>
      </c>
      <c r="H949" t="s">
        <v>6590</v>
      </c>
      <c r="I949" t="s">
        <v>6591</v>
      </c>
      <c r="J949" s="68" t="s">
        <v>6592</v>
      </c>
      <c r="M949" t="s">
        <v>6593</v>
      </c>
      <c r="Q949" t="s">
        <v>32195</v>
      </c>
      <c r="S949" t="s">
        <v>6594</v>
      </c>
      <c r="AP949" s="76" t="s">
        <v>136</v>
      </c>
    </row>
    <row r="950" spans="1:42">
      <c r="A950" s="424">
        <f t="shared" si="14"/>
        <v>947</v>
      </c>
      <c r="B950" s="83" t="s">
        <v>6595</v>
      </c>
      <c r="E950" s="29" t="s">
        <v>211</v>
      </c>
      <c r="F950" t="s">
        <v>6596</v>
      </c>
      <c r="G950" t="s">
        <v>489</v>
      </c>
      <c r="H950" t="s">
        <v>6597</v>
      </c>
      <c r="M950" t="s">
        <v>6598</v>
      </c>
      <c r="O950" t="s">
        <v>6599</v>
      </c>
      <c r="Q950" t="s">
        <v>32194</v>
      </c>
      <c r="S950" t="s">
        <v>6600</v>
      </c>
      <c r="AP950" s="76" t="s">
        <v>136</v>
      </c>
    </row>
    <row r="951" spans="1:42" ht="28" customHeight="1">
      <c r="A951" s="424">
        <f t="shared" si="14"/>
        <v>948</v>
      </c>
      <c r="B951" s="83" t="s">
        <v>6601</v>
      </c>
      <c r="E951" s="29" t="s">
        <v>211</v>
      </c>
      <c r="F951" t="s">
        <v>32358</v>
      </c>
      <c r="G951" s="29" t="s">
        <v>138</v>
      </c>
      <c r="H951" t="s">
        <v>6602</v>
      </c>
      <c r="I951" t="s">
        <v>32169</v>
      </c>
      <c r="J951" t="s">
        <v>32168</v>
      </c>
      <c r="L951" s="28" t="s">
        <v>163</v>
      </c>
      <c r="M951" t="s">
        <v>6603</v>
      </c>
      <c r="O951" s="68" t="s">
        <v>6604</v>
      </c>
      <c r="Q951" t="s">
        <v>32194</v>
      </c>
      <c r="S951" t="s">
        <v>6605</v>
      </c>
      <c r="AP951" s="76" t="s">
        <v>136</v>
      </c>
    </row>
    <row r="952" spans="1:42">
      <c r="A952" s="424">
        <f t="shared" si="14"/>
        <v>949</v>
      </c>
      <c r="B952" s="83" t="s">
        <v>6606</v>
      </c>
      <c r="E952" s="29" t="s">
        <v>202</v>
      </c>
      <c r="F952" t="s">
        <v>6607</v>
      </c>
      <c r="G952" t="s">
        <v>138</v>
      </c>
      <c r="H952" t="s">
        <v>6608</v>
      </c>
      <c r="I952" t="s">
        <v>6609</v>
      </c>
      <c r="J952" t="s">
        <v>6610</v>
      </c>
      <c r="K952" s="125" t="s">
        <v>6611</v>
      </c>
      <c r="L952" t="s">
        <v>163</v>
      </c>
      <c r="M952" t="s">
        <v>6612</v>
      </c>
      <c r="O952" t="s">
        <v>6613</v>
      </c>
      <c r="Q952" t="s">
        <v>32194</v>
      </c>
      <c r="S952" t="s">
        <v>1808</v>
      </c>
      <c r="AP952" s="76" t="s">
        <v>136</v>
      </c>
    </row>
    <row r="953" spans="1:42">
      <c r="A953" s="424">
        <f t="shared" si="14"/>
        <v>950</v>
      </c>
      <c r="B953" s="83" t="s">
        <v>6614</v>
      </c>
      <c r="E953" s="29" t="s">
        <v>211</v>
      </c>
      <c r="F953" t="s">
        <v>6615</v>
      </c>
      <c r="G953" t="s">
        <v>138</v>
      </c>
      <c r="H953" t="s">
        <v>6616</v>
      </c>
      <c r="I953" t="s">
        <v>6617</v>
      </c>
      <c r="K953" s="68" t="s">
        <v>6618</v>
      </c>
      <c r="L953" t="s">
        <v>141</v>
      </c>
      <c r="M953" t="s">
        <v>6619</v>
      </c>
      <c r="O953" t="s">
        <v>6620</v>
      </c>
      <c r="Q953" t="s">
        <v>32195</v>
      </c>
      <c r="S953" t="s">
        <v>6621</v>
      </c>
      <c r="AP953" s="76" t="s">
        <v>136</v>
      </c>
    </row>
    <row r="954" spans="1:42">
      <c r="A954" s="424">
        <f t="shared" si="14"/>
        <v>951</v>
      </c>
      <c r="B954" s="83" t="s">
        <v>6622</v>
      </c>
      <c r="E954" s="29" t="s">
        <v>204</v>
      </c>
      <c r="F954" s="83" t="s">
        <v>6623</v>
      </c>
      <c r="G954" t="s">
        <v>138</v>
      </c>
      <c r="H954" t="s">
        <v>6478</v>
      </c>
      <c r="I954" t="s">
        <v>6624</v>
      </c>
      <c r="M954" t="s">
        <v>6625</v>
      </c>
      <c r="O954" t="s">
        <v>6626</v>
      </c>
      <c r="Q954" t="s">
        <v>32195</v>
      </c>
      <c r="S954" t="s">
        <v>480</v>
      </c>
      <c r="AP954" s="76" t="s">
        <v>136</v>
      </c>
    </row>
    <row r="955" spans="1:42">
      <c r="A955" s="424">
        <f t="shared" si="14"/>
        <v>952</v>
      </c>
      <c r="B955" s="83" t="s">
        <v>6627</v>
      </c>
      <c r="E955" s="29" t="s">
        <v>202</v>
      </c>
      <c r="F955" t="s">
        <v>6628</v>
      </c>
      <c r="G955" t="s">
        <v>138</v>
      </c>
      <c r="H955" t="s">
        <v>6629</v>
      </c>
      <c r="I955" t="s">
        <v>6630</v>
      </c>
      <c r="M955" t="s">
        <v>6631</v>
      </c>
      <c r="Q955" t="s">
        <v>32195</v>
      </c>
      <c r="S955" t="s">
        <v>6632</v>
      </c>
      <c r="AP955" s="76" t="s">
        <v>136</v>
      </c>
    </row>
    <row r="956" spans="1:42">
      <c r="A956" s="424">
        <f t="shared" si="14"/>
        <v>953</v>
      </c>
      <c r="B956" s="83" t="s">
        <v>6633</v>
      </c>
      <c r="E956" s="29" t="s">
        <v>6</v>
      </c>
      <c r="F956" t="s">
        <v>6634</v>
      </c>
      <c r="G956" s="29" t="s">
        <v>138</v>
      </c>
      <c r="H956" t="s">
        <v>6635</v>
      </c>
      <c r="I956" t="s">
        <v>6636</v>
      </c>
      <c r="L956" s="28" t="s">
        <v>175</v>
      </c>
      <c r="M956" t="s">
        <v>6637</v>
      </c>
      <c r="O956" t="s">
        <v>6638</v>
      </c>
      <c r="Q956" t="s">
        <v>32195</v>
      </c>
      <c r="S956" t="s">
        <v>6639</v>
      </c>
      <c r="AP956" s="76" t="s">
        <v>136</v>
      </c>
    </row>
    <row r="957" spans="1:42">
      <c r="A957" s="424">
        <f t="shared" si="14"/>
        <v>954</v>
      </c>
      <c r="B957" s="83" t="s">
        <v>6640</v>
      </c>
      <c r="E957" s="29" t="s">
        <v>6</v>
      </c>
      <c r="F957" t="s">
        <v>6634</v>
      </c>
      <c r="G957" s="29" t="s">
        <v>138</v>
      </c>
      <c r="H957" t="s">
        <v>6478</v>
      </c>
      <c r="I957" t="s">
        <v>6641</v>
      </c>
      <c r="L957" s="28" t="s">
        <v>175</v>
      </c>
      <c r="M957" t="s">
        <v>6642</v>
      </c>
      <c r="O957" t="s">
        <v>6643</v>
      </c>
      <c r="Q957" t="s">
        <v>32195</v>
      </c>
      <c r="S957" t="s">
        <v>1808</v>
      </c>
      <c r="AP957" s="76" t="s">
        <v>136</v>
      </c>
    </row>
    <row r="958" spans="1:42">
      <c r="A958" s="424">
        <f t="shared" si="14"/>
        <v>955</v>
      </c>
      <c r="B958" s="83" t="s">
        <v>6644</v>
      </c>
      <c r="E958" s="29" t="s">
        <v>203</v>
      </c>
      <c r="F958" t="s">
        <v>32094</v>
      </c>
      <c r="G958" t="s">
        <v>138</v>
      </c>
      <c r="H958" t="s">
        <v>6597</v>
      </c>
      <c r="I958" t="s">
        <v>6645</v>
      </c>
      <c r="M958" t="s">
        <v>6646</v>
      </c>
      <c r="O958" s="68" t="s">
        <v>6647</v>
      </c>
      <c r="Q958" t="s">
        <v>32194</v>
      </c>
      <c r="S958" t="s">
        <v>6600</v>
      </c>
      <c r="AP958" s="76" t="s">
        <v>136</v>
      </c>
    </row>
    <row r="959" spans="1:42">
      <c r="A959" s="424">
        <f t="shared" si="14"/>
        <v>956</v>
      </c>
      <c r="B959" s="83" t="s">
        <v>6648</v>
      </c>
      <c r="E959" s="29" t="s">
        <v>203</v>
      </c>
      <c r="F959" t="s">
        <v>6649</v>
      </c>
      <c r="G959" t="s">
        <v>138</v>
      </c>
      <c r="H959" t="s">
        <v>6478</v>
      </c>
      <c r="I959" t="s">
        <v>6650</v>
      </c>
      <c r="J959" t="s">
        <v>6651</v>
      </c>
      <c r="K959" s="125" t="s">
        <v>6652</v>
      </c>
      <c r="L959" t="s">
        <v>147</v>
      </c>
      <c r="M959" t="s">
        <v>6653</v>
      </c>
      <c r="O959" t="s">
        <v>6654</v>
      </c>
      <c r="Q959" t="s">
        <v>32195</v>
      </c>
      <c r="S959" t="s">
        <v>480</v>
      </c>
      <c r="AP959" s="76" t="s">
        <v>136</v>
      </c>
    </row>
    <row r="960" spans="1:42">
      <c r="A960" s="424">
        <f t="shared" si="14"/>
        <v>957</v>
      </c>
      <c r="B960" s="83" t="s">
        <v>6655</v>
      </c>
      <c r="E960" s="29" t="s">
        <v>6</v>
      </c>
      <c r="G960" t="s">
        <v>138</v>
      </c>
      <c r="H960" t="s">
        <v>6656</v>
      </c>
      <c r="L960" s="28" t="s">
        <v>175</v>
      </c>
      <c r="M960" t="s">
        <v>6657</v>
      </c>
      <c r="Q960" t="s">
        <v>32194</v>
      </c>
      <c r="S960" t="s">
        <v>1808</v>
      </c>
      <c r="AP960" s="76" t="s">
        <v>136</v>
      </c>
    </row>
    <row r="961" spans="1:42">
      <c r="A961" s="424">
        <f t="shared" si="14"/>
        <v>958</v>
      </c>
      <c r="B961" s="83" t="s">
        <v>6658</v>
      </c>
      <c r="E961" s="29" t="s">
        <v>211</v>
      </c>
      <c r="F961" t="s">
        <v>6659</v>
      </c>
      <c r="G961" t="s">
        <v>489</v>
      </c>
      <c r="H961" t="s">
        <v>6478</v>
      </c>
      <c r="L961" t="s">
        <v>363</v>
      </c>
      <c r="M961" t="s">
        <v>6660</v>
      </c>
      <c r="O961" t="s">
        <v>6661</v>
      </c>
      <c r="Q961" t="s">
        <v>32195</v>
      </c>
      <c r="S961" t="s">
        <v>6662</v>
      </c>
      <c r="AP961" s="76" t="s">
        <v>136</v>
      </c>
    </row>
    <row r="962" spans="1:42">
      <c r="A962" s="424">
        <f t="shared" si="14"/>
        <v>959</v>
      </c>
      <c r="B962" s="83" t="s">
        <v>6663</v>
      </c>
      <c r="E962" s="29" t="s">
        <v>211</v>
      </c>
      <c r="F962" t="s">
        <v>6664</v>
      </c>
      <c r="G962" t="s">
        <v>489</v>
      </c>
      <c r="H962" t="s">
        <v>6478</v>
      </c>
      <c r="L962" t="s">
        <v>363</v>
      </c>
      <c r="M962" t="s">
        <v>6665</v>
      </c>
      <c r="O962" t="s">
        <v>6666</v>
      </c>
      <c r="Q962" t="s">
        <v>32194</v>
      </c>
      <c r="S962" t="s">
        <v>6667</v>
      </c>
      <c r="AP962" s="76" t="s">
        <v>136</v>
      </c>
    </row>
    <row r="963" spans="1:42" ht="87" customHeight="1">
      <c r="A963" s="424">
        <f t="shared" si="14"/>
        <v>960</v>
      </c>
      <c r="B963" s="83" t="s">
        <v>6668</v>
      </c>
      <c r="E963" s="29" t="s">
        <v>204</v>
      </c>
      <c r="F963" t="s">
        <v>32318</v>
      </c>
      <c r="G963" t="s">
        <v>138</v>
      </c>
      <c r="H963" t="s">
        <v>6478</v>
      </c>
      <c r="I963" t="s">
        <v>6669</v>
      </c>
      <c r="J963" t="s">
        <v>6670</v>
      </c>
      <c r="K963" s="125" t="s">
        <v>6671</v>
      </c>
      <c r="L963" t="s">
        <v>175</v>
      </c>
      <c r="M963" t="s">
        <v>6672</v>
      </c>
      <c r="O963" t="s">
        <v>6673</v>
      </c>
      <c r="Q963" t="s">
        <v>32195</v>
      </c>
      <c r="S963" t="s">
        <v>1808</v>
      </c>
      <c r="AP963" s="76" t="s">
        <v>136</v>
      </c>
    </row>
    <row r="964" spans="1:42">
      <c r="A964" s="424">
        <f t="shared" si="14"/>
        <v>961</v>
      </c>
      <c r="B964" s="83" t="s">
        <v>6674</v>
      </c>
      <c r="E964" s="29" t="s">
        <v>211</v>
      </c>
      <c r="F964" t="s">
        <v>32156</v>
      </c>
      <c r="G964" t="s">
        <v>138</v>
      </c>
      <c r="H964" t="s">
        <v>6478</v>
      </c>
      <c r="I964" t="s">
        <v>6675</v>
      </c>
      <c r="K964" s="125" t="s">
        <v>6676</v>
      </c>
      <c r="L964" t="s">
        <v>163</v>
      </c>
      <c r="M964" t="s">
        <v>6677</v>
      </c>
      <c r="O964" t="s">
        <v>6678</v>
      </c>
      <c r="Q964" t="s">
        <v>32195</v>
      </c>
      <c r="S964" t="s">
        <v>658</v>
      </c>
      <c r="AP964" s="76" t="s">
        <v>136</v>
      </c>
    </row>
    <row r="965" spans="1:42">
      <c r="A965" s="424">
        <f t="shared" ref="A965:A1028" si="15">+A964+1</f>
        <v>962</v>
      </c>
      <c r="B965" s="83" t="s">
        <v>6679</v>
      </c>
      <c r="E965" s="29" t="s">
        <v>6</v>
      </c>
      <c r="G965" s="29" t="s">
        <v>138</v>
      </c>
      <c r="H965" t="s">
        <v>6680</v>
      </c>
      <c r="L965" s="28" t="s">
        <v>175</v>
      </c>
      <c r="M965" t="s">
        <v>6681</v>
      </c>
      <c r="O965" t="s">
        <v>6682</v>
      </c>
      <c r="Q965" t="s">
        <v>32195</v>
      </c>
      <c r="S965" t="s">
        <v>1808</v>
      </c>
      <c r="AP965" s="76" t="s">
        <v>136</v>
      </c>
    </row>
    <row r="966" spans="1:42">
      <c r="A966" s="424">
        <f t="shared" si="15"/>
        <v>963</v>
      </c>
      <c r="B966" s="83" t="s">
        <v>6683</v>
      </c>
      <c r="E966" s="29" t="s">
        <v>6</v>
      </c>
      <c r="G966" s="29" t="s">
        <v>138</v>
      </c>
      <c r="H966" t="s">
        <v>6684</v>
      </c>
      <c r="I966" t="s">
        <v>6685</v>
      </c>
      <c r="L966" s="28" t="s">
        <v>175</v>
      </c>
      <c r="M966" t="s">
        <v>6686</v>
      </c>
      <c r="O966" t="s">
        <v>6687</v>
      </c>
      <c r="Q966" t="s">
        <v>32195</v>
      </c>
      <c r="S966" t="s">
        <v>1808</v>
      </c>
      <c r="AP966" s="76" t="s">
        <v>136</v>
      </c>
    </row>
    <row r="967" spans="1:42">
      <c r="A967" s="424">
        <f t="shared" si="15"/>
        <v>964</v>
      </c>
      <c r="B967" s="83" t="s">
        <v>6688</v>
      </c>
      <c r="E967" s="29" t="s">
        <v>204</v>
      </c>
      <c r="F967" t="s">
        <v>32157</v>
      </c>
      <c r="G967" t="s">
        <v>138</v>
      </c>
      <c r="H967" t="s">
        <v>6478</v>
      </c>
      <c r="I967" t="s">
        <v>6689</v>
      </c>
      <c r="J967" s="68" t="s">
        <v>6690</v>
      </c>
      <c r="K967" s="125" t="s">
        <v>6691</v>
      </c>
      <c r="L967" t="s">
        <v>133</v>
      </c>
      <c r="M967" t="s">
        <v>6692</v>
      </c>
      <c r="O967" t="s">
        <v>6693</v>
      </c>
      <c r="Q967" t="s">
        <v>32194</v>
      </c>
      <c r="S967" t="s">
        <v>6694</v>
      </c>
      <c r="AP967" s="76" t="s">
        <v>136</v>
      </c>
    </row>
    <row r="968" spans="1:42">
      <c r="A968" s="424">
        <f t="shared" si="15"/>
        <v>965</v>
      </c>
      <c r="B968" s="83" t="s">
        <v>6695</v>
      </c>
      <c r="E968" s="29" t="s">
        <v>6</v>
      </c>
      <c r="G968" s="29" t="s">
        <v>138</v>
      </c>
      <c r="H968" t="s">
        <v>6478</v>
      </c>
      <c r="I968" t="s">
        <v>6696</v>
      </c>
      <c r="L968" s="28" t="s">
        <v>175</v>
      </c>
      <c r="M968" t="s">
        <v>6697</v>
      </c>
      <c r="O968" t="s">
        <v>194</v>
      </c>
      <c r="Q968" t="s">
        <v>32195</v>
      </c>
      <c r="S968" t="s">
        <v>1808</v>
      </c>
      <c r="AP968" s="76" t="s">
        <v>136</v>
      </c>
    </row>
    <row r="969" spans="1:42">
      <c r="A969" s="424">
        <f t="shared" si="15"/>
        <v>966</v>
      </c>
      <c r="B969" s="83" t="s">
        <v>6698</v>
      </c>
      <c r="E969" s="29" t="s">
        <v>204</v>
      </c>
      <c r="F969" s="90" t="s">
        <v>32319</v>
      </c>
      <c r="G969" t="s">
        <v>138</v>
      </c>
      <c r="H969" t="s">
        <v>6478</v>
      </c>
      <c r="I969" t="s">
        <v>6699</v>
      </c>
      <c r="K969" s="125" t="s">
        <v>6700</v>
      </c>
      <c r="L969" t="s">
        <v>163</v>
      </c>
      <c r="M969" t="s">
        <v>6701</v>
      </c>
      <c r="O969" t="s">
        <v>6702</v>
      </c>
      <c r="Q969" t="s">
        <v>32194</v>
      </c>
      <c r="S969" t="s">
        <v>187</v>
      </c>
      <c r="AP969" s="76" t="s">
        <v>136</v>
      </c>
    </row>
    <row r="970" spans="1:42">
      <c r="A970" s="424">
        <f t="shared" si="15"/>
        <v>967</v>
      </c>
      <c r="B970" s="83" t="s">
        <v>6703</v>
      </c>
      <c r="E970" s="29" t="s">
        <v>203</v>
      </c>
      <c r="F970" t="s">
        <v>32158</v>
      </c>
      <c r="G970" t="s">
        <v>138</v>
      </c>
      <c r="H970" t="s">
        <v>6704</v>
      </c>
      <c r="I970" t="s">
        <v>6705</v>
      </c>
      <c r="L970" t="s">
        <v>163</v>
      </c>
      <c r="M970" t="s">
        <v>6706</v>
      </c>
      <c r="O970" t="s">
        <v>6707</v>
      </c>
      <c r="Q970" t="s">
        <v>32195</v>
      </c>
      <c r="S970" t="s">
        <v>1808</v>
      </c>
      <c r="AP970" s="76" t="s">
        <v>136</v>
      </c>
    </row>
    <row r="971" spans="1:42" ht="43.5" customHeight="1">
      <c r="A971" s="424">
        <f t="shared" si="15"/>
        <v>968</v>
      </c>
      <c r="B971" s="83" t="s">
        <v>6708</v>
      </c>
      <c r="E971" s="29" t="s">
        <v>211</v>
      </c>
      <c r="F971" t="s">
        <v>6709</v>
      </c>
      <c r="G971" t="s">
        <v>138</v>
      </c>
      <c r="H971" t="s">
        <v>6478</v>
      </c>
      <c r="I971" t="s">
        <v>6710</v>
      </c>
      <c r="J971" s="68" t="s">
        <v>6711</v>
      </c>
      <c r="K971" s="125" t="s">
        <v>6712</v>
      </c>
      <c r="L971" t="s">
        <v>147</v>
      </c>
      <c r="M971" t="s">
        <v>6713</v>
      </c>
      <c r="O971" t="s">
        <v>6714</v>
      </c>
      <c r="Q971" t="s">
        <v>32195</v>
      </c>
      <c r="S971" t="s">
        <v>6715</v>
      </c>
      <c r="AP971" s="76" t="s">
        <v>136</v>
      </c>
    </row>
    <row r="972" spans="1:42">
      <c r="A972" s="424">
        <f t="shared" si="15"/>
        <v>969</v>
      </c>
      <c r="B972" s="83" t="s">
        <v>6716</v>
      </c>
      <c r="E972" s="29" t="s">
        <v>211</v>
      </c>
      <c r="F972" t="s">
        <v>32733</v>
      </c>
      <c r="G972" t="s">
        <v>138</v>
      </c>
      <c r="H972" t="s">
        <v>6478</v>
      </c>
      <c r="I972" t="s">
        <v>6717</v>
      </c>
      <c r="L972" s="28" t="s">
        <v>163</v>
      </c>
      <c r="M972" t="s">
        <v>6718</v>
      </c>
      <c r="Q972" t="s">
        <v>32194</v>
      </c>
      <c r="S972" t="s">
        <v>6719</v>
      </c>
      <c r="AP972" s="76" t="s">
        <v>136</v>
      </c>
    </row>
    <row r="973" spans="1:42">
      <c r="A973" s="424">
        <f t="shared" si="15"/>
        <v>970</v>
      </c>
      <c r="B973" s="83" t="s">
        <v>6720</v>
      </c>
      <c r="E973" s="29" t="s">
        <v>211</v>
      </c>
      <c r="F973" t="s">
        <v>6721</v>
      </c>
      <c r="G973" t="s">
        <v>138</v>
      </c>
      <c r="H973" t="s">
        <v>6501</v>
      </c>
      <c r="I973" t="s">
        <v>6722</v>
      </c>
      <c r="L973" t="s">
        <v>163</v>
      </c>
      <c r="M973" t="s">
        <v>6723</v>
      </c>
      <c r="O973" t="s">
        <v>6724</v>
      </c>
      <c r="Q973" t="s">
        <v>32195</v>
      </c>
      <c r="S973" t="s">
        <v>6725</v>
      </c>
      <c r="AP973" s="76" t="s">
        <v>136</v>
      </c>
    </row>
    <row r="974" spans="1:42">
      <c r="A974" s="424">
        <f t="shared" si="15"/>
        <v>971</v>
      </c>
      <c r="B974" s="83" t="s">
        <v>6726</v>
      </c>
      <c r="E974" s="29" t="s">
        <v>203</v>
      </c>
      <c r="F974" t="s">
        <v>6727</v>
      </c>
      <c r="G974" t="s">
        <v>138</v>
      </c>
      <c r="H974" t="s">
        <v>6478</v>
      </c>
      <c r="I974" t="s">
        <v>6728</v>
      </c>
      <c r="J974" t="s">
        <v>6729</v>
      </c>
      <c r="K974" s="125">
        <v>913995881</v>
      </c>
      <c r="L974" t="s">
        <v>147</v>
      </c>
      <c r="M974" t="s">
        <v>6730</v>
      </c>
      <c r="O974" t="s">
        <v>6731</v>
      </c>
      <c r="Q974" t="s">
        <v>32195</v>
      </c>
      <c r="S974" t="s">
        <v>480</v>
      </c>
      <c r="AP974" s="76" t="s">
        <v>136</v>
      </c>
    </row>
    <row r="975" spans="1:42">
      <c r="A975" s="424">
        <f t="shared" si="15"/>
        <v>972</v>
      </c>
      <c r="B975" s="83" t="s">
        <v>6732</v>
      </c>
      <c r="E975" s="29" t="s">
        <v>6</v>
      </c>
      <c r="G975" t="s">
        <v>138</v>
      </c>
      <c r="H975" t="s">
        <v>6733</v>
      </c>
      <c r="L975" s="28" t="s">
        <v>175</v>
      </c>
      <c r="M975" t="s">
        <v>6734</v>
      </c>
      <c r="Q975" t="s">
        <v>32195</v>
      </c>
      <c r="S975" t="s">
        <v>480</v>
      </c>
      <c r="AP975" s="76" t="s">
        <v>136</v>
      </c>
    </row>
    <row r="976" spans="1:42">
      <c r="A976" s="424">
        <f t="shared" si="15"/>
        <v>973</v>
      </c>
      <c r="B976" s="83" t="s">
        <v>6735</v>
      </c>
      <c r="E976" s="29" t="s">
        <v>6</v>
      </c>
      <c r="G976" t="s">
        <v>138</v>
      </c>
      <c r="H976" t="s">
        <v>6736</v>
      </c>
      <c r="L976" s="28" t="s">
        <v>175</v>
      </c>
      <c r="M976" t="s">
        <v>6737</v>
      </c>
      <c r="Q976" t="s">
        <v>32194</v>
      </c>
      <c r="S976" t="s">
        <v>1808</v>
      </c>
      <c r="AP976" s="76" t="s">
        <v>136</v>
      </c>
    </row>
    <row r="977" spans="1:42">
      <c r="A977" s="424">
        <f t="shared" si="15"/>
        <v>974</v>
      </c>
      <c r="B977" s="83" t="s">
        <v>6738</v>
      </c>
      <c r="E977" s="29" t="s">
        <v>209</v>
      </c>
      <c r="F977" s="288" t="s">
        <v>32300</v>
      </c>
      <c r="G977" t="s">
        <v>138</v>
      </c>
      <c r="H977" t="s">
        <v>6739</v>
      </c>
      <c r="I977">
        <v>620908341</v>
      </c>
      <c r="J977" t="s">
        <v>6740</v>
      </c>
      <c r="K977" s="125" t="s">
        <v>6741</v>
      </c>
      <c r="L977" t="s">
        <v>147</v>
      </c>
      <c r="M977" t="s">
        <v>6742</v>
      </c>
      <c r="O977" t="s">
        <v>6743</v>
      </c>
      <c r="Q977" t="s">
        <v>32195</v>
      </c>
      <c r="S977" t="s">
        <v>6744</v>
      </c>
      <c r="AP977" s="76" t="s">
        <v>136</v>
      </c>
    </row>
    <row r="978" spans="1:42">
      <c r="A978" s="424">
        <f t="shared" si="15"/>
        <v>975</v>
      </c>
      <c r="B978" s="83" t="s">
        <v>6745</v>
      </c>
      <c r="E978" s="29" t="s">
        <v>204</v>
      </c>
      <c r="F978" s="289" t="s">
        <v>32188</v>
      </c>
      <c r="G978" t="s">
        <v>138</v>
      </c>
      <c r="H978" t="s">
        <v>6478</v>
      </c>
      <c r="I978" t="s">
        <v>6746</v>
      </c>
      <c r="J978" s="68" t="s">
        <v>6747</v>
      </c>
      <c r="K978" s="125">
        <v>961366069</v>
      </c>
      <c r="L978" t="s">
        <v>163</v>
      </c>
      <c r="M978" t="s">
        <v>6748</v>
      </c>
      <c r="O978" t="s">
        <v>6749</v>
      </c>
      <c r="Q978" t="s">
        <v>32194</v>
      </c>
      <c r="S978" t="s">
        <v>6750</v>
      </c>
      <c r="AP978" s="76" t="s">
        <v>136</v>
      </c>
    </row>
    <row r="979" spans="1:42">
      <c r="A979" s="424">
        <f t="shared" si="15"/>
        <v>976</v>
      </c>
      <c r="B979" s="83" t="s">
        <v>6751</v>
      </c>
      <c r="E979" s="29" t="s">
        <v>207</v>
      </c>
      <c r="F979" t="s">
        <v>6752</v>
      </c>
      <c r="G979" t="s">
        <v>138</v>
      </c>
      <c r="H979" t="s">
        <v>6478</v>
      </c>
      <c r="I979" t="s">
        <v>6753</v>
      </c>
      <c r="L979" t="s">
        <v>141</v>
      </c>
      <c r="M979" t="s">
        <v>6754</v>
      </c>
      <c r="O979" t="s">
        <v>6755</v>
      </c>
      <c r="Q979" t="s">
        <v>32194</v>
      </c>
      <c r="S979" t="s">
        <v>153</v>
      </c>
      <c r="AP979" s="76" t="s">
        <v>136</v>
      </c>
    </row>
    <row r="980" spans="1:42">
      <c r="A980" s="424">
        <f t="shared" si="15"/>
        <v>977</v>
      </c>
      <c r="B980" s="83" t="s">
        <v>6756</v>
      </c>
      <c r="E980" s="29" t="s">
        <v>6</v>
      </c>
      <c r="G980" s="29" t="s">
        <v>138</v>
      </c>
      <c r="H980" t="s">
        <v>6757</v>
      </c>
      <c r="L980" s="28" t="s">
        <v>141</v>
      </c>
      <c r="M980" t="s">
        <v>6758</v>
      </c>
      <c r="O980" t="s">
        <v>6759</v>
      </c>
      <c r="Q980" t="s">
        <v>32195</v>
      </c>
      <c r="S980" t="s">
        <v>1808</v>
      </c>
      <c r="AP980" s="76" t="s">
        <v>136</v>
      </c>
    </row>
    <row r="981" spans="1:42">
      <c r="A981" s="424">
        <f t="shared" si="15"/>
        <v>978</v>
      </c>
      <c r="B981" s="83" t="s">
        <v>6760</v>
      </c>
      <c r="E981" s="29" t="s">
        <v>204</v>
      </c>
      <c r="F981" s="288" t="s">
        <v>32162</v>
      </c>
      <c r="G981" t="s">
        <v>138</v>
      </c>
      <c r="H981" t="s">
        <v>6478</v>
      </c>
      <c r="I981" t="s">
        <v>6761</v>
      </c>
      <c r="K981" s="68" t="s">
        <v>6762</v>
      </c>
      <c r="L981" t="s">
        <v>141</v>
      </c>
      <c r="M981" t="s">
        <v>6763</v>
      </c>
      <c r="O981" t="s">
        <v>6764</v>
      </c>
      <c r="Q981" t="s">
        <v>32195</v>
      </c>
      <c r="S981" t="s">
        <v>1808</v>
      </c>
      <c r="AP981" s="76" t="s">
        <v>136</v>
      </c>
    </row>
    <row r="982" spans="1:42">
      <c r="A982" s="424">
        <f t="shared" si="15"/>
        <v>979</v>
      </c>
      <c r="B982" s="83" t="s">
        <v>6765</v>
      </c>
      <c r="E982" s="29" t="s">
        <v>211</v>
      </c>
      <c r="F982" t="s">
        <v>6766</v>
      </c>
      <c r="G982" t="s">
        <v>138</v>
      </c>
      <c r="H982" t="s">
        <v>6767</v>
      </c>
      <c r="I982" t="s">
        <v>6768</v>
      </c>
      <c r="J982" s="68" t="s">
        <v>6769</v>
      </c>
      <c r="K982" s="287" t="s">
        <v>6770</v>
      </c>
      <c r="L982" t="s">
        <v>163</v>
      </c>
      <c r="M982" t="s">
        <v>6771</v>
      </c>
      <c r="O982" t="s">
        <v>6772</v>
      </c>
      <c r="Q982" t="s">
        <v>32195</v>
      </c>
      <c r="S982" t="s">
        <v>480</v>
      </c>
      <c r="AP982" s="76" t="s">
        <v>136</v>
      </c>
    </row>
    <row r="983" spans="1:42">
      <c r="A983" s="424">
        <f t="shared" si="15"/>
        <v>980</v>
      </c>
      <c r="B983" s="83" t="s">
        <v>6773</v>
      </c>
      <c r="E983" s="29" t="s">
        <v>211</v>
      </c>
      <c r="F983" t="s">
        <v>6774</v>
      </c>
      <c r="G983" t="s">
        <v>489</v>
      </c>
      <c r="H983" t="s">
        <v>6478</v>
      </c>
      <c r="L983" t="s">
        <v>363</v>
      </c>
      <c r="M983" t="s">
        <v>6775</v>
      </c>
      <c r="O983" t="s">
        <v>6776</v>
      </c>
      <c r="Q983" t="s">
        <v>32194</v>
      </c>
      <c r="S983" t="s">
        <v>1808</v>
      </c>
      <c r="AP983" s="76" t="s">
        <v>136</v>
      </c>
    </row>
    <row r="984" spans="1:42">
      <c r="A984" s="424">
        <f t="shared" si="15"/>
        <v>981</v>
      </c>
      <c r="B984" s="83" t="s">
        <v>6777</v>
      </c>
      <c r="E984" s="29" t="s">
        <v>6</v>
      </c>
      <c r="G984" s="29" t="s">
        <v>138</v>
      </c>
      <c r="H984" t="s">
        <v>6778</v>
      </c>
      <c r="I984" t="s">
        <v>6779</v>
      </c>
      <c r="L984" s="28" t="s">
        <v>175</v>
      </c>
      <c r="M984" t="s">
        <v>6780</v>
      </c>
      <c r="Q984" t="s">
        <v>32194</v>
      </c>
      <c r="S984" t="s">
        <v>1808</v>
      </c>
      <c r="AP984" s="76" t="s">
        <v>136</v>
      </c>
    </row>
    <row r="985" spans="1:42">
      <c r="A985" s="424">
        <f t="shared" si="15"/>
        <v>982</v>
      </c>
      <c r="B985" s="83" t="s">
        <v>6781</v>
      </c>
      <c r="E985" s="29" t="s">
        <v>204</v>
      </c>
      <c r="F985" t="s">
        <v>32163</v>
      </c>
      <c r="G985" t="s">
        <v>138</v>
      </c>
      <c r="H985" t="s">
        <v>6478</v>
      </c>
      <c r="I985" t="s">
        <v>6782</v>
      </c>
      <c r="K985" s="125" t="s">
        <v>6783</v>
      </c>
      <c r="L985" t="s">
        <v>141</v>
      </c>
      <c r="M985" t="s">
        <v>6784</v>
      </c>
      <c r="O985" t="s">
        <v>6785</v>
      </c>
      <c r="Q985" t="s">
        <v>32194</v>
      </c>
      <c r="S985" t="s">
        <v>480</v>
      </c>
      <c r="AP985" s="76" t="s">
        <v>136</v>
      </c>
    </row>
    <row r="986" spans="1:42">
      <c r="A986" s="424">
        <f t="shared" si="15"/>
        <v>983</v>
      </c>
      <c r="B986" s="83" t="s">
        <v>6786</v>
      </c>
      <c r="E986" s="29" t="s">
        <v>204</v>
      </c>
      <c r="F986" t="s">
        <v>6787</v>
      </c>
      <c r="G986" s="29" t="s">
        <v>138</v>
      </c>
      <c r="H986" t="s">
        <v>6478</v>
      </c>
      <c r="I986" t="s">
        <v>6788</v>
      </c>
      <c r="L986" t="s">
        <v>363</v>
      </c>
      <c r="M986" t="s">
        <v>6789</v>
      </c>
      <c r="O986" t="s">
        <v>6790</v>
      </c>
      <c r="Q986" t="s">
        <v>32195</v>
      </c>
      <c r="S986" t="s">
        <v>1808</v>
      </c>
      <c r="AP986" s="76" t="s">
        <v>136</v>
      </c>
    </row>
    <row r="987" spans="1:42">
      <c r="A987" s="424">
        <f t="shared" si="15"/>
        <v>984</v>
      </c>
      <c r="B987" s="83" t="s">
        <v>6791</v>
      </c>
      <c r="E987" s="29" t="s">
        <v>211</v>
      </c>
      <c r="F987" t="s">
        <v>6792</v>
      </c>
      <c r="G987" t="s">
        <v>138</v>
      </c>
      <c r="H987" t="s">
        <v>6793</v>
      </c>
      <c r="I987" t="s">
        <v>6794</v>
      </c>
      <c r="K987" s="68" t="s">
        <v>6795</v>
      </c>
      <c r="L987" t="s">
        <v>163</v>
      </c>
      <c r="M987" t="s">
        <v>6796</v>
      </c>
      <c r="O987" t="s">
        <v>6797</v>
      </c>
      <c r="Q987" t="s">
        <v>32195</v>
      </c>
      <c r="S987" t="s">
        <v>6798</v>
      </c>
      <c r="AP987" s="76" t="s">
        <v>136</v>
      </c>
    </row>
    <row r="988" spans="1:42">
      <c r="A988" s="424">
        <f t="shared" si="15"/>
        <v>985</v>
      </c>
      <c r="B988" s="83" t="s">
        <v>6799</v>
      </c>
      <c r="E988" s="29" t="s">
        <v>204</v>
      </c>
      <c r="F988" t="s">
        <v>6800</v>
      </c>
      <c r="G988" s="29" t="s">
        <v>138</v>
      </c>
      <c r="H988" t="s">
        <v>6478</v>
      </c>
      <c r="I988" t="s">
        <v>6801</v>
      </c>
      <c r="L988" t="s">
        <v>175</v>
      </c>
      <c r="M988" t="s">
        <v>6802</v>
      </c>
      <c r="O988" t="s">
        <v>6803</v>
      </c>
      <c r="Q988" t="s">
        <v>32195</v>
      </c>
      <c r="S988" t="s">
        <v>6804</v>
      </c>
      <c r="AP988" s="76" t="s">
        <v>136</v>
      </c>
    </row>
    <row r="989" spans="1:42">
      <c r="A989" s="424">
        <f t="shared" si="15"/>
        <v>986</v>
      </c>
      <c r="B989" s="83" t="s">
        <v>6805</v>
      </c>
      <c r="E989" s="29" t="s">
        <v>211</v>
      </c>
      <c r="F989" t="s">
        <v>6806</v>
      </c>
      <c r="G989" t="s">
        <v>489</v>
      </c>
      <c r="H989" t="s">
        <v>6478</v>
      </c>
      <c r="M989" t="s">
        <v>6807</v>
      </c>
      <c r="Q989" t="s">
        <v>32194</v>
      </c>
      <c r="S989" t="s">
        <v>480</v>
      </c>
      <c r="AP989" s="76" t="s">
        <v>136</v>
      </c>
    </row>
    <row r="990" spans="1:42">
      <c r="A990" s="424">
        <f t="shared" si="15"/>
        <v>987</v>
      </c>
      <c r="B990" s="83" t="s">
        <v>6808</v>
      </c>
      <c r="E990" s="29" t="s">
        <v>211</v>
      </c>
      <c r="F990" t="s">
        <v>6809</v>
      </c>
      <c r="G990" t="s">
        <v>138</v>
      </c>
      <c r="H990" t="s">
        <v>6478</v>
      </c>
      <c r="I990" t="s">
        <v>6810</v>
      </c>
      <c r="J990" s="68" t="s">
        <v>6811</v>
      </c>
      <c r="K990" s="68" t="s">
        <v>6812</v>
      </c>
      <c r="L990" t="s">
        <v>147</v>
      </c>
      <c r="M990" t="s">
        <v>6813</v>
      </c>
      <c r="O990" t="s">
        <v>6814</v>
      </c>
      <c r="Q990" t="s">
        <v>32195</v>
      </c>
      <c r="S990" t="s">
        <v>480</v>
      </c>
      <c r="AP990" s="76" t="s">
        <v>136</v>
      </c>
    </row>
    <row r="991" spans="1:42">
      <c r="A991" s="424">
        <f t="shared" si="15"/>
        <v>988</v>
      </c>
      <c r="B991" s="83" t="s">
        <v>6815</v>
      </c>
      <c r="E991" s="29" t="s">
        <v>204</v>
      </c>
      <c r="F991" t="s">
        <v>32320</v>
      </c>
      <c r="G991" t="s">
        <v>138</v>
      </c>
      <c r="H991" t="s">
        <v>6816</v>
      </c>
      <c r="I991" t="s">
        <v>6817</v>
      </c>
      <c r="K991" s="125" t="s">
        <v>6818</v>
      </c>
      <c r="L991" t="s">
        <v>133</v>
      </c>
      <c r="M991" t="s">
        <v>6819</v>
      </c>
      <c r="O991" s="68" t="s">
        <v>6820</v>
      </c>
      <c r="Q991" t="s">
        <v>32194</v>
      </c>
      <c r="S991" t="s">
        <v>6821</v>
      </c>
      <c r="AP991" s="76" t="s">
        <v>136</v>
      </c>
    </row>
    <row r="992" spans="1:42">
      <c r="A992" s="424">
        <f t="shared" si="15"/>
        <v>989</v>
      </c>
      <c r="B992" s="83" t="s">
        <v>6822</v>
      </c>
      <c r="E992" s="29" t="s">
        <v>202</v>
      </c>
      <c r="F992" t="s">
        <v>6823</v>
      </c>
      <c r="G992" t="s">
        <v>138</v>
      </c>
      <c r="H992" t="s">
        <v>6824</v>
      </c>
      <c r="I992" t="s">
        <v>6825</v>
      </c>
      <c r="K992" s="68" t="s">
        <v>6826</v>
      </c>
      <c r="L992" t="s">
        <v>163</v>
      </c>
      <c r="M992" t="s">
        <v>6827</v>
      </c>
      <c r="O992" t="s">
        <v>6828</v>
      </c>
      <c r="Q992" t="s">
        <v>32194</v>
      </c>
      <c r="S992" t="s">
        <v>6829</v>
      </c>
      <c r="AP992" s="76" t="s">
        <v>136</v>
      </c>
    </row>
    <row r="993" spans="1:42">
      <c r="A993" s="424">
        <f t="shared" si="15"/>
        <v>990</v>
      </c>
      <c r="B993" s="83" t="s">
        <v>6830</v>
      </c>
      <c r="E993" s="29" t="s">
        <v>204</v>
      </c>
      <c r="F993" s="130" t="s">
        <v>6831</v>
      </c>
      <c r="G993" t="s">
        <v>138</v>
      </c>
      <c r="H993" t="s">
        <v>6832</v>
      </c>
      <c r="I993" t="s">
        <v>6833</v>
      </c>
      <c r="J993" s="68" t="s">
        <v>6834</v>
      </c>
      <c r="L993" t="s">
        <v>147</v>
      </c>
      <c r="M993" t="s">
        <v>6835</v>
      </c>
      <c r="O993" s="68" t="s">
        <v>6836</v>
      </c>
      <c r="Q993" t="s">
        <v>32194</v>
      </c>
      <c r="S993" t="s">
        <v>480</v>
      </c>
      <c r="AP993" s="76" t="s">
        <v>136</v>
      </c>
    </row>
    <row r="994" spans="1:42">
      <c r="A994" s="424">
        <f t="shared" si="15"/>
        <v>991</v>
      </c>
      <c r="B994" s="83" t="s">
        <v>6837</v>
      </c>
      <c r="E994" s="29" t="s">
        <v>204</v>
      </c>
      <c r="F994" s="130" t="s">
        <v>32164</v>
      </c>
      <c r="G994" t="s">
        <v>138</v>
      </c>
      <c r="H994" t="s">
        <v>6478</v>
      </c>
      <c r="I994" t="s">
        <v>6838</v>
      </c>
      <c r="J994" t="s">
        <v>6839</v>
      </c>
      <c r="K994" s="125" t="s">
        <v>6840</v>
      </c>
      <c r="L994" t="s">
        <v>163</v>
      </c>
      <c r="M994" t="s">
        <v>6841</v>
      </c>
      <c r="O994" t="s">
        <v>6842</v>
      </c>
      <c r="Q994" t="s">
        <v>32194</v>
      </c>
      <c r="S994" t="s">
        <v>6843</v>
      </c>
      <c r="AP994" s="76" t="s">
        <v>136</v>
      </c>
    </row>
    <row r="995" spans="1:42">
      <c r="A995" s="424">
        <f t="shared" si="15"/>
        <v>992</v>
      </c>
      <c r="B995" s="83" t="s">
        <v>6844</v>
      </c>
      <c r="E995" s="29" t="s">
        <v>204</v>
      </c>
      <c r="F995" s="130" t="s">
        <v>32165</v>
      </c>
      <c r="G995" t="s">
        <v>138</v>
      </c>
      <c r="H995" t="s">
        <v>6845</v>
      </c>
      <c r="I995" t="s">
        <v>6846</v>
      </c>
      <c r="K995" s="125" t="s">
        <v>6847</v>
      </c>
      <c r="L995" t="s">
        <v>175</v>
      </c>
      <c r="M995" t="s">
        <v>6848</v>
      </c>
      <c r="N995" s="88" t="s">
        <v>6849</v>
      </c>
      <c r="O995" t="s">
        <v>6850</v>
      </c>
      <c r="Q995" t="s">
        <v>32194</v>
      </c>
      <c r="S995" t="s">
        <v>6851</v>
      </c>
      <c r="AP995" s="76" t="s">
        <v>136</v>
      </c>
    </row>
    <row r="996" spans="1:42">
      <c r="A996" s="424">
        <f t="shared" si="15"/>
        <v>993</v>
      </c>
      <c r="B996" s="83" t="s">
        <v>6852</v>
      </c>
      <c r="E996" s="29" t="s">
        <v>205</v>
      </c>
      <c r="F996" s="130" t="s">
        <v>6853</v>
      </c>
      <c r="G996" t="s">
        <v>129</v>
      </c>
      <c r="H996" t="s">
        <v>6478</v>
      </c>
      <c r="I996" t="s">
        <v>6689</v>
      </c>
      <c r="L996" t="s">
        <v>175</v>
      </c>
      <c r="M996" t="s">
        <v>6854</v>
      </c>
      <c r="O996" t="s">
        <v>6693</v>
      </c>
      <c r="Q996" t="s">
        <v>32195</v>
      </c>
      <c r="S996" t="s">
        <v>6694</v>
      </c>
      <c r="AP996" s="76" t="s">
        <v>136</v>
      </c>
    </row>
    <row r="997" spans="1:42">
      <c r="A997" s="424">
        <f t="shared" si="15"/>
        <v>994</v>
      </c>
      <c r="B997" s="83" t="s">
        <v>6855</v>
      </c>
      <c r="E997" s="29" t="s">
        <v>211</v>
      </c>
      <c r="F997" t="s">
        <v>6856</v>
      </c>
      <c r="G997" t="s">
        <v>489</v>
      </c>
      <c r="H997" t="s">
        <v>6478</v>
      </c>
      <c r="I997" t="s">
        <v>6857</v>
      </c>
      <c r="L997" t="s">
        <v>147</v>
      </c>
      <c r="M997" t="s">
        <v>6858</v>
      </c>
      <c r="O997" t="s">
        <v>6859</v>
      </c>
      <c r="Q997" t="s">
        <v>32194</v>
      </c>
      <c r="S997" t="s">
        <v>6860</v>
      </c>
      <c r="AP997" s="76" t="s">
        <v>136</v>
      </c>
    </row>
    <row r="998" spans="1:42">
      <c r="A998" s="424">
        <f t="shared" si="15"/>
        <v>995</v>
      </c>
      <c r="B998" s="83" t="s">
        <v>6861</v>
      </c>
      <c r="E998" s="29" t="s">
        <v>6</v>
      </c>
      <c r="G998" s="29" t="s">
        <v>138</v>
      </c>
      <c r="H998" t="s">
        <v>6862</v>
      </c>
      <c r="L998" s="28" t="s">
        <v>175</v>
      </c>
      <c r="M998" t="s">
        <v>6863</v>
      </c>
      <c r="Q998" t="s">
        <v>32194</v>
      </c>
      <c r="S998" t="s">
        <v>480</v>
      </c>
      <c r="AP998" s="76" t="s">
        <v>136</v>
      </c>
    </row>
    <row r="999" spans="1:42">
      <c r="A999" s="424">
        <f t="shared" si="15"/>
        <v>996</v>
      </c>
      <c r="B999" s="83" t="s">
        <v>6864</v>
      </c>
      <c r="E999" s="29" t="s">
        <v>204</v>
      </c>
      <c r="F999" s="290" t="s">
        <v>32167</v>
      </c>
      <c r="G999" t="s">
        <v>138</v>
      </c>
      <c r="H999" t="s">
        <v>6478</v>
      </c>
      <c r="I999" t="s">
        <v>6865</v>
      </c>
      <c r="K999" s="68" t="s">
        <v>6866</v>
      </c>
      <c r="L999" t="s">
        <v>163</v>
      </c>
      <c r="M999" t="s">
        <v>6867</v>
      </c>
      <c r="O999" t="s">
        <v>6868</v>
      </c>
      <c r="Q999" t="s">
        <v>32195</v>
      </c>
      <c r="S999" t="s">
        <v>6489</v>
      </c>
      <c r="AP999" s="76" t="s">
        <v>136</v>
      </c>
    </row>
    <row r="1000" spans="1:42">
      <c r="A1000" s="424">
        <f t="shared" si="15"/>
        <v>997</v>
      </c>
      <c r="B1000" s="83" t="s">
        <v>6869</v>
      </c>
      <c r="E1000" s="29" t="s">
        <v>204</v>
      </c>
      <c r="F1000" t="s">
        <v>6870</v>
      </c>
      <c r="G1000" t="s">
        <v>138</v>
      </c>
      <c r="H1000" t="s">
        <v>6871</v>
      </c>
      <c r="I1000" t="s">
        <v>6872</v>
      </c>
      <c r="K1000" s="68" t="s">
        <v>6873</v>
      </c>
      <c r="L1000" t="s">
        <v>163</v>
      </c>
      <c r="M1000" t="s">
        <v>6874</v>
      </c>
      <c r="O1000" t="s">
        <v>6875</v>
      </c>
      <c r="Q1000" t="s">
        <v>32194</v>
      </c>
      <c r="S1000" t="s">
        <v>6876</v>
      </c>
      <c r="AP1000" s="76" t="s">
        <v>136</v>
      </c>
    </row>
    <row r="1001" spans="1:42">
      <c r="A1001" s="424">
        <f t="shared" si="15"/>
        <v>998</v>
      </c>
      <c r="B1001" s="83" t="s">
        <v>6877</v>
      </c>
      <c r="E1001" s="29" t="s">
        <v>202</v>
      </c>
      <c r="F1001" s="83" t="s">
        <v>6878</v>
      </c>
      <c r="G1001" t="s">
        <v>138</v>
      </c>
      <c r="H1001" t="s">
        <v>6879</v>
      </c>
      <c r="J1001" t="s">
        <v>6880</v>
      </c>
      <c r="M1001" t="s">
        <v>6881</v>
      </c>
      <c r="O1001" s="68" t="s">
        <v>6882</v>
      </c>
      <c r="Q1001" t="s">
        <v>32194</v>
      </c>
      <c r="S1001" t="s">
        <v>4416</v>
      </c>
      <c r="AP1001" s="76" t="s">
        <v>136</v>
      </c>
    </row>
    <row r="1002" spans="1:42">
      <c r="A1002" s="424">
        <f t="shared" si="15"/>
        <v>999</v>
      </c>
      <c r="B1002" s="83" t="s">
        <v>6883</v>
      </c>
      <c r="E1002" s="29" t="s">
        <v>6</v>
      </c>
      <c r="G1002" t="s">
        <v>138</v>
      </c>
      <c r="H1002" t="s">
        <v>6478</v>
      </c>
      <c r="I1002" t="s">
        <v>6884</v>
      </c>
      <c r="L1002" s="28" t="s">
        <v>175</v>
      </c>
      <c r="M1002" t="s">
        <v>6885</v>
      </c>
      <c r="O1002" t="s">
        <v>6886</v>
      </c>
      <c r="Q1002" t="s">
        <v>32194</v>
      </c>
      <c r="S1002" t="s">
        <v>6887</v>
      </c>
      <c r="AP1002" s="76" t="s">
        <v>136</v>
      </c>
    </row>
    <row r="1003" spans="1:42" ht="14.5" customHeight="1">
      <c r="A1003" s="424">
        <f t="shared" si="15"/>
        <v>1000</v>
      </c>
      <c r="B1003" s="83" t="s">
        <v>6888</v>
      </c>
      <c r="E1003" s="29" t="s">
        <v>211</v>
      </c>
      <c r="F1003" s="10" t="s">
        <v>34794</v>
      </c>
      <c r="G1003" t="s">
        <v>138</v>
      </c>
      <c r="H1003" t="s">
        <v>6889</v>
      </c>
      <c r="L1003" s="28" t="s">
        <v>163</v>
      </c>
      <c r="M1003" t="s">
        <v>6890</v>
      </c>
      <c r="O1003" t="s">
        <v>6891</v>
      </c>
      <c r="Q1003" t="s">
        <v>32194</v>
      </c>
      <c r="S1003" t="s">
        <v>480</v>
      </c>
      <c r="AP1003" s="76" t="s">
        <v>136</v>
      </c>
    </row>
    <row r="1004" spans="1:42" ht="12.5" customHeight="1">
      <c r="A1004" s="424">
        <f t="shared" si="15"/>
        <v>1001</v>
      </c>
      <c r="B1004" s="83" t="s">
        <v>6892</v>
      </c>
      <c r="E1004" s="29" t="s">
        <v>211</v>
      </c>
      <c r="F1004" t="s">
        <v>34795</v>
      </c>
      <c r="G1004" t="s">
        <v>138</v>
      </c>
      <c r="H1004" t="s">
        <v>6478</v>
      </c>
      <c r="I1004" t="s">
        <v>32170</v>
      </c>
      <c r="L1004" s="28" t="s">
        <v>163</v>
      </c>
      <c r="M1004" t="s">
        <v>6893</v>
      </c>
      <c r="O1004" t="s">
        <v>6894</v>
      </c>
      <c r="Q1004" t="s">
        <v>32194</v>
      </c>
      <c r="S1004" t="s">
        <v>480</v>
      </c>
      <c r="AP1004" s="76" t="s">
        <v>136</v>
      </c>
    </row>
    <row r="1005" spans="1:42">
      <c r="A1005" s="424">
        <f t="shared" si="15"/>
        <v>1002</v>
      </c>
      <c r="B1005" s="83" t="s">
        <v>6895</v>
      </c>
      <c r="E1005" s="29" t="s">
        <v>6</v>
      </c>
      <c r="G1005" t="s">
        <v>138</v>
      </c>
      <c r="H1005" t="s">
        <v>6478</v>
      </c>
      <c r="L1005" s="28" t="s">
        <v>175</v>
      </c>
      <c r="M1005" t="s">
        <v>6896</v>
      </c>
      <c r="Q1005" t="s">
        <v>32195</v>
      </c>
      <c r="S1005" t="s">
        <v>6489</v>
      </c>
      <c r="AP1005" s="76" t="s">
        <v>136</v>
      </c>
    </row>
    <row r="1006" spans="1:42">
      <c r="A1006" s="424">
        <f t="shared" si="15"/>
        <v>1003</v>
      </c>
      <c r="B1006" s="83" t="s">
        <v>6897</v>
      </c>
      <c r="E1006" s="29" t="s">
        <v>6</v>
      </c>
      <c r="G1006" t="s">
        <v>138</v>
      </c>
      <c r="H1006" t="s">
        <v>6478</v>
      </c>
      <c r="L1006" s="28" t="s">
        <v>175</v>
      </c>
      <c r="M1006" t="s">
        <v>6898</v>
      </c>
      <c r="Q1006" t="s">
        <v>32194</v>
      </c>
      <c r="S1006" t="s">
        <v>6594</v>
      </c>
      <c r="AP1006" s="76" t="s">
        <v>136</v>
      </c>
    </row>
    <row r="1007" spans="1:42">
      <c r="A1007" s="424">
        <f t="shared" si="15"/>
        <v>1004</v>
      </c>
      <c r="B1007" s="83" t="s">
        <v>6899</v>
      </c>
      <c r="E1007" s="29" t="s">
        <v>211</v>
      </c>
      <c r="F1007" t="s">
        <v>32359</v>
      </c>
      <c r="G1007" t="s">
        <v>138</v>
      </c>
      <c r="H1007" t="s">
        <v>6478</v>
      </c>
      <c r="L1007" s="28" t="s">
        <v>163</v>
      </c>
      <c r="M1007" t="s">
        <v>6900</v>
      </c>
      <c r="Q1007" t="s">
        <v>32194</v>
      </c>
      <c r="S1007" t="s">
        <v>480</v>
      </c>
      <c r="AP1007" s="76" t="s">
        <v>136</v>
      </c>
    </row>
    <row r="1008" spans="1:42">
      <c r="A1008" s="424">
        <f t="shared" si="15"/>
        <v>1005</v>
      </c>
      <c r="B1008" s="83" t="s">
        <v>6901</v>
      </c>
      <c r="E1008" s="29" t="s">
        <v>6</v>
      </c>
      <c r="G1008" t="s">
        <v>138</v>
      </c>
      <c r="H1008" t="s">
        <v>6478</v>
      </c>
      <c r="I1008" t="s">
        <v>6902</v>
      </c>
      <c r="L1008" s="28" t="s">
        <v>175</v>
      </c>
      <c r="M1008" t="s">
        <v>6903</v>
      </c>
      <c r="O1008" t="s">
        <v>6904</v>
      </c>
      <c r="Q1008" t="s">
        <v>32194</v>
      </c>
      <c r="S1008" t="s">
        <v>1808</v>
      </c>
      <c r="AP1008" s="76" t="s">
        <v>136</v>
      </c>
    </row>
    <row r="1009" spans="1:42">
      <c r="A1009" s="424">
        <f t="shared" si="15"/>
        <v>1006</v>
      </c>
      <c r="B1009" s="83" t="s">
        <v>6905</v>
      </c>
      <c r="E1009" s="29" t="s">
        <v>204</v>
      </c>
      <c r="F1009" t="s">
        <v>32360</v>
      </c>
      <c r="G1009" t="s">
        <v>138</v>
      </c>
      <c r="H1009" t="s">
        <v>6906</v>
      </c>
      <c r="I1009" t="s">
        <v>6907</v>
      </c>
      <c r="L1009" s="28" t="s">
        <v>163</v>
      </c>
      <c r="M1009" t="s">
        <v>6908</v>
      </c>
      <c r="O1009" t="s">
        <v>6909</v>
      </c>
      <c r="Q1009" t="s">
        <v>32194</v>
      </c>
      <c r="S1009" t="s">
        <v>6910</v>
      </c>
      <c r="AP1009" s="76" t="s">
        <v>136</v>
      </c>
    </row>
    <row r="1010" spans="1:42">
      <c r="A1010" s="424">
        <f t="shared" si="15"/>
        <v>1007</v>
      </c>
      <c r="B1010" s="83" t="s">
        <v>6911</v>
      </c>
      <c r="E1010" s="29" t="s">
        <v>6</v>
      </c>
      <c r="G1010" t="s">
        <v>138</v>
      </c>
      <c r="H1010" t="s">
        <v>6478</v>
      </c>
      <c r="I1010" t="s">
        <v>6912</v>
      </c>
      <c r="L1010" s="28" t="s">
        <v>141</v>
      </c>
      <c r="M1010" t="s">
        <v>6913</v>
      </c>
      <c r="O1010" t="s">
        <v>6914</v>
      </c>
      <c r="Q1010" t="s">
        <v>32194</v>
      </c>
      <c r="S1010" t="s">
        <v>480</v>
      </c>
      <c r="AP1010" s="76" t="s">
        <v>136</v>
      </c>
    </row>
    <row r="1011" spans="1:42">
      <c r="A1011" s="424">
        <f t="shared" si="15"/>
        <v>1008</v>
      </c>
      <c r="B1011" s="83" t="s">
        <v>6915</v>
      </c>
      <c r="E1011" s="29" t="s">
        <v>6</v>
      </c>
      <c r="G1011" t="s">
        <v>138</v>
      </c>
      <c r="H1011" t="s">
        <v>6478</v>
      </c>
      <c r="L1011" s="28" t="s">
        <v>141</v>
      </c>
      <c r="M1011" t="s">
        <v>6916</v>
      </c>
      <c r="Q1011" t="s">
        <v>32194</v>
      </c>
      <c r="S1011" t="s">
        <v>1808</v>
      </c>
      <c r="AP1011" s="76" t="s">
        <v>136</v>
      </c>
    </row>
    <row r="1012" spans="1:42">
      <c r="A1012" s="424">
        <f t="shared" si="15"/>
        <v>1009</v>
      </c>
      <c r="B1012" s="83" t="s">
        <v>6917</v>
      </c>
      <c r="E1012" s="29" t="s">
        <v>6</v>
      </c>
      <c r="G1012" t="s">
        <v>138</v>
      </c>
      <c r="H1012" t="s">
        <v>6918</v>
      </c>
      <c r="I1012" t="s">
        <v>6919</v>
      </c>
      <c r="L1012" s="28" t="s">
        <v>141</v>
      </c>
      <c r="M1012" t="s">
        <v>6920</v>
      </c>
      <c r="O1012" t="s">
        <v>6921</v>
      </c>
      <c r="Q1012" t="s">
        <v>32194</v>
      </c>
      <c r="S1012" t="s">
        <v>1808</v>
      </c>
      <c r="AP1012" s="76" t="s">
        <v>136</v>
      </c>
    </row>
    <row r="1013" spans="1:42">
      <c r="A1013" s="424">
        <f t="shared" si="15"/>
        <v>1010</v>
      </c>
      <c r="B1013" s="83" t="s">
        <v>6922</v>
      </c>
      <c r="E1013" s="29" t="s">
        <v>6</v>
      </c>
      <c r="G1013" t="s">
        <v>138</v>
      </c>
      <c r="H1013" t="s">
        <v>6923</v>
      </c>
      <c r="I1013" t="s">
        <v>6924</v>
      </c>
      <c r="L1013" s="28" t="s">
        <v>175</v>
      </c>
      <c r="M1013" t="s">
        <v>6925</v>
      </c>
      <c r="O1013" t="s">
        <v>6926</v>
      </c>
      <c r="Q1013" t="s">
        <v>32195</v>
      </c>
      <c r="S1013" t="s">
        <v>6927</v>
      </c>
      <c r="AP1013" s="76" t="s">
        <v>136</v>
      </c>
    </row>
    <row r="1014" spans="1:42">
      <c r="A1014" s="424">
        <f t="shared" si="15"/>
        <v>1011</v>
      </c>
      <c r="B1014" s="83" t="s">
        <v>6928</v>
      </c>
      <c r="E1014" s="29" t="s">
        <v>204</v>
      </c>
      <c r="F1014" t="s">
        <v>32361</v>
      </c>
      <c r="G1014" t="s">
        <v>138</v>
      </c>
      <c r="H1014" t="s">
        <v>6478</v>
      </c>
      <c r="I1014" t="s">
        <v>6929</v>
      </c>
      <c r="L1014" s="28" t="s">
        <v>163</v>
      </c>
      <c r="M1014" t="s">
        <v>6930</v>
      </c>
      <c r="O1014" t="s">
        <v>6931</v>
      </c>
      <c r="Q1014" t="s">
        <v>32194</v>
      </c>
      <c r="S1014" t="s">
        <v>6876</v>
      </c>
      <c r="AP1014" s="76" t="s">
        <v>136</v>
      </c>
    </row>
    <row r="1015" spans="1:42">
      <c r="A1015" s="424">
        <f t="shared" si="15"/>
        <v>1012</v>
      </c>
      <c r="B1015" s="83" t="s">
        <v>6932</v>
      </c>
      <c r="E1015" s="29" t="s">
        <v>211</v>
      </c>
      <c r="F1015" t="s">
        <v>32362</v>
      </c>
      <c r="G1015" t="s">
        <v>138</v>
      </c>
      <c r="H1015" t="s">
        <v>6933</v>
      </c>
      <c r="L1015" s="28" t="s">
        <v>163</v>
      </c>
      <c r="M1015" t="s">
        <v>6934</v>
      </c>
      <c r="Q1015" t="s">
        <v>32194</v>
      </c>
      <c r="S1015" t="s">
        <v>480</v>
      </c>
      <c r="AP1015" s="76" t="s">
        <v>136</v>
      </c>
    </row>
    <row r="1016" spans="1:42">
      <c r="A1016" s="424">
        <f t="shared" si="15"/>
        <v>1013</v>
      </c>
      <c r="B1016" s="83" t="s">
        <v>6935</v>
      </c>
      <c r="E1016" s="29" t="s">
        <v>204</v>
      </c>
      <c r="F1016" t="s">
        <v>32367</v>
      </c>
      <c r="G1016" t="s">
        <v>138</v>
      </c>
      <c r="H1016" t="s">
        <v>6478</v>
      </c>
      <c r="I1016" t="s">
        <v>32172</v>
      </c>
      <c r="L1016" s="28" t="s">
        <v>163</v>
      </c>
      <c r="M1016" t="s">
        <v>6936</v>
      </c>
      <c r="Q1016" t="s">
        <v>32194</v>
      </c>
      <c r="S1016" t="s">
        <v>6910</v>
      </c>
      <c r="AP1016" s="76" t="s">
        <v>136</v>
      </c>
    </row>
    <row r="1017" spans="1:42">
      <c r="A1017" s="424">
        <f t="shared" si="15"/>
        <v>1014</v>
      </c>
      <c r="B1017" s="83" t="s">
        <v>6937</v>
      </c>
      <c r="E1017" s="29" t="s">
        <v>6</v>
      </c>
      <c r="G1017" t="s">
        <v>138</v>
      </c>
      <c r="H1017" t="s">
        <v>6938</v>
      </c>
      <c r="I1017" t="s">
        <v>6939</v>
      </c>
      <c r="L1017" s="28" t="s">
        <v>175</v>
      </c>
      <c r="M1017" t="s">
        <v>6940</v>
      </c>
      <c r="O1017" t="s">
        <v>6941</v>
      </c>
      <c r="Q1017" t="s">
        <v>32194</v>
      </c>
      <c r="S1017" t="s">
        <v>6942</v>
      </c>
      <c r="AP1017" s="76" t="s">
        <v>136</v>
      </c>
    </row>
    <row r="1018" spans="1:42">
      <c r="A1018" s="424">
        <f t="shared" si="15"/>
        <v>1015</v>
      </c>
      <c r="B1018" s="83" t="s">
        <v>6943</v>
      </c>
      <c r="E1018" s="29" t="s">
        <v>211</v>
      </c>
      <c r="F1018" t="s">
        <v>34796</v>
      </c>
      <c r="G1018" t="s">
        <v>138</v>
      </c>
      <c r="H1018" t="s">
        <v>6478</v>
      </c>
      <c r="I1018" t="s">
        <v>32173</v>
      </c>
      <c r="L1018" s="28" t="s">
        <v>163</v>
      </c>
      <c r="M1018" t="s">
        <v>6944</v>
      </c>
      <c r="O1018" t="s">
        <v>6945</v>
      </c>
      <c r="Q1018" t="s">
        <v>32194</v>
      </c>
      <c r="S1018" t="s">
        <v>480</v>
      </c>
      <c r="AP1018" s="76" t="s">
        <v>136</v>
      </c>
    </row>
    <row r="1019" spans="1:42">
      <c r="A1019" s="424">
        <f t="shared" si="15"/>
        <v>1016</v>
      </c>
      <c r="B1019" s="83" t="s">
        <v>6946</v>
      </c>
      <c r="E1019" s="29" t="s">
        <v>204</v>
      </c>
      <c r="F1019" t="s">
        <v>34854</v>
      </c>
      <c r="G1019" t="s">
        <v>138</v>
      </c>
      <c r="H1019" t="s">
        <v>6478</v>
      </c>
      <c r="I1019" t="s">
        <v>6947</v>
      </c>
      <c r="L1019" s="28" t="s">
        <v>163</v>
      </c>
      <c r="M1019" t="s">
        <v>6948</v>
      </c>
      <c r="O1019" t="s">
        <v>6949</v>
      </c>
      <c r="Q1019" t="s">
        <v>32194</v>
      </c>
      <c r="S1019" t="s">
        <v>6750</v>
      </c>
      <c r="AP1019" s="76" t="s">
        <v>136</v>
      </c>
    </row>
    <row r="1020" spans="1:42">
      <c r="A1020" s="424">
        <f t="shared" si="15"/>
        <v>1017</v>
      </c>
      <c r="B1020" s="83" t="s">
        <v>6950</v>
      </c>
      <c r="E1020" s="29" t="s">
        <v>6</v>
      </c>
      <c r="G1020" t="s">
        <v>138</v>
      </c>
      <c r="H1020" t="s">
        <v>6478</v>
      </c>
      <c r="I1020" t="s">
        <v>6951</v>
      </c>
      <c r="L1020" s="28" t="s">
        <v>175</v>
      </c>
      <c r="M1020" t="s">
        <v>6952</v>
      </c>
      <c r="O1020" t="s">
        <v>6953</v>
      </c>
      <c r="Q1020" t="s">
        <v>32194</v>
      </c>
      <c r="S1020" t="s">
        <v>6954</v>
      </c>
      <c r="AP1020" s="76" t="s">
        <v>136</v>
      </c>
    </row>
    <row r="1021" spans="1:42">
      <c r="A1021" s="424">
        <f t="shared" si="15"/>
        <v>1018</v>
      </c>
      <c r="B1021" s="83" t="s">
        <v>6955</v>
      </c>
      <c r="E1021" s="29" t="s">
        <v>204</v>
      </c>
      <c r="F1021" t="s">
        <v>32369</v>
      </c>
      <c r="G1021" t="s">
        <v>138</v>
      </c>
      <c r="H1021" t="s">
        <v>6956</v>
      </c>
      <c r="I1021" t="s">
        <v>6957</v>
      </c>
      <c r="L1021" s="28" t="s">
        <v>163</v>
      </c>
      <c r="M1021" t="s">
        <v>6958</v>
      </c>
      <c r="O1021" t="s">
        <v>6959</v>
      </c>
      <c r="Q1021" t="s">
        <v>32194</v>
      </c>
      <c r="S1021" t="s">
        <v>480</v>
      </c>
      <c r="AP1021" s="76" t="s">
        <v>136</v>
      </c>
    </row>
    <row r="1022" spans="1:42">
      <c r="A1022" s="424">
        <f t="shared" si="15"/>
        <v>1019</v>
      </c>
      <c r="B1022" s="83" t="s">
        <v>6960</v>
      </c>
      <c r="E1022" s="29" t="s">
        <v>211</v>
      </c>
      <c r="F1022" t="s">
        <v>34797</v>
      </c>
      <c r="G1022" t="s">
        <v>138</v>
      </c>
      <c r="H1022" t="s">
        <v>6961</v>
      </c>
      <c r="L1022" s="28" t="s">
        <v>163</v>
      </c>
      <c r="M1022" t="s">
        <v>6962</v>
      </c>
      <c r="O1022" t="s">
        <v>6963</v>
      </c>
      <c r="Q1022" t="s">
        <v>32194</v>
      </c>
      <c r="S1022" t="s">
        <v>480</v>
      </c>
      <c r="AP1022" s="76" t="s">
        <v>136</v>
      </c>
    </row>
    <row r="1023" spans="1:42" ht="17" customHeight="1">
      <c r="A1023" s="424">
        <f t="shared" si="15"/>
        <v>1020</v>
      </c>
      <c r="B1023" s="83" t="s">
        <v>32142</v>
      </c>
      <c r="E1023" s="29" t="s">
        <v>204</v>
      </c>
      <c r="F1023" s="10" t="s">
        <v>32297</v>
      </c>
      <c r="G1023" s="29" t="s">
        <v>138</v>
      </c>
      <c r="H1023" t="s">
        <v>6478</v>
      </c>
      <c r="L1023" s="28" t="s">
        <v>133</v>
      </c>
      <c r="M1023" t="s">
        <v>6964</v>
      </c>
      <c r="Q1023" t="s">
        <v>32194</v>
      </c>
      <c r="S1023" t="s">
        <v>6965</v>
      </c>
      <c r="AP1023" s="76" t="s">
        <v>136</v>
      </c>
    </row>
    <row r="1024" spans="1:42">
      <c r="A1024" s="424">
        <f t="shared" si="15"/>
        <v>1021</v>
      </c>
      <c r="B1024" s="83" t="s">
        <v>6966</v>
      </c>
      <c r="E1024" s="29" t="s">
        <v>211</v>
      </c>
      <c r="F1024" t="s">
        <v>32365</v>
      </c>
      <c r="G1024" t="s">
        <v>138</v>
      </c>
      <c r="H1024" t="s">
        <v>6967</v>
      </c>
      <c r="L1024" s="28" t="s">
        <v>163</v>
      </c>
      <c r="M1024" t="s">
        <v>6968</v>
      </c>
      <c r="Q1024" t="s">
        <v>32194</v>
      </c>
      <c r="S1024" t="s">
        <v>480</v>
      </c>
      <c r="AP1024" s="76" t="s">
        <v>136</v>
      </c>
    </row>
    <row r="1025" spans="1:42">
      <c r="A1025" s="424">
        <f t="shared" si="15"/>
        <v>1022</v>
      </c>
      <c r="B1025" s="83" t="s">
        <v>6969</v>
      </c>
      <c r="E1025" s="29" t="s">
        <v>6</v>
      </c>
      <c r="G1025" t="s">
        <v>138</v>
      </c>
      <c r="H1025" t="s">
        <v>6970</v>
      </c>
      <c r="L1025" s="28" t="s">
        <v>175</v>
      </c>
      <c r="M1025" t="s">
        <v>6971</v>
      </c>
      <c r="O1025" t="s">
        <v>6972</v>
      </c>
      <c r="Q1025" t="s">
        <v>32194</v>
      </c>
      <c r="S1025" t="s">
        <v>6594</v>
      </c>
      <c r="AP1025" s="76" t="s">
        <v>136</v>
      </c>
    </row>
    <row r="1026" spans="1:42">
      <c r="A1026" s="424">
        <f t="shared" si="15"/>
        <v>1023</v>
      </c>
      <c r="B1026" s="83" t="s">
        <v>6973</v>
      </c>
      <c r="E1026" s="29" t="s">
        <v>6</v>
      </c>
      <c r="G1026" t="s">
        <v>138</v>
      </c>
      <c r="H1026" t="s">
        <v>6478</v>
      </c>
      <c r="L1026" s="27" t="s">
        <v>147</v>
      </c>
      <c r="M1026" t="s">
        <v>6974</v>
      </c>
      <c r="Q1026" t="s">
        <v>32194</v>
      </c>
      <c r="S1026" t="s">
        <v>480</v>
      </c>
      <c r="AP1026" s="76" t="s">
        <v>136</v>
      </c>
    </row>
    <row r="1027" spans="1:42" ht="14.5" customHeight="1">
      <c r="A1027" s="424">
        <f t="shared" si="15"/>
        <v>1024</v>
      </c>
      <c r="B1027" s="83" t="s">
        <v>6975</v>
      </c>
      <c r="E1027" s="29" t="s">
        <v>204</v>
      </c>
      <c r="F1027" s="10" t="s">
        <v>32800</v>
      </c>
      <c r="G1027" t="s">
        <v>138</v>
      </c>
      <c r="H1027" t="s">
        <v>6976</v>
      </c>
      <c r="I1027" t="s">
        <v>6977</v>
      </c>
      <c r="L1027" s="28" t="s">
        <v>163</v>
      </c>
      <c r="M1027" t="s">
        <v>6978</v>
      </c>
      <c r="O1027" s="68" t="s">
        <v>6979</v>
      </c>
      <c r="Q1027" t="s">
        <v>32194</v>
      </c>
      <c r="S1027" t="s">
        <v>6980</v>
      </c>
      <c r="AP1027" s="76" t="s">
        <v>136</v>
      </c>
    </row>
    <row r="1028" spans="1:42">
      <c r="A1028" s="424">
        <f t="shared" si="15"/>
        <v>1025</v>
      </c>
      <c r="B1028" s="83" t="s">
        <v>6981</v>
      </c>
      <c r="E1028" s="29" t="s">
        <v>203</v>
      </c>
      <c r="F1028" t="s">
        <v>32372</v>
      </c>
      <c r="G1028" t="s">
        <v>138</v>
      </c>
      <c r="H1028" t="s">
        <v>6982</v>
      </c>
      <c r="I1028" t="s">
        <v>6983</v>
      </c>
      <c r="L1028" s="28" t="s">
        <v>163</v>
      </c>
      <c r="M1028" t="s">
        <v>6984</v>
      </c>
      <c r="O1028" t="s">
        <v>6985</v>
      </c>
      <c r="Q1028" t="s">
        <v>32194</v>
      </c>
      <c r="S1028" t="s">
        <v>1524</v>
      </c>
      <c r="AP1028" s="76" t="s">
        <v>136</v>
      </c>
    </row>
    <row r="1029" spans="1:42">
      <c r="A1029" s="424">
        <f t="shared" ref="A1029:A1092" si="16">+A1028+1</f>
        <v>1026</v>
      </c>
      <c r="B1029" s="83" t="s">
        <v>6986</v>
      </c>
      <c r="E1029" s="29" t="s">
        <v>203</v>
      </c>
      <c r="F1029" t="s">
        <v>32373</v>
      </c>
      <c r="G1029" t="s">
        <v>138</v>
      </c>
      <c r="H1029" t="s">
        <v>6478</v>
      </c>
      <c r="I1029" t="s">
        <v>6987</v>
      </c>
      <c r="L1029" s="28" t="s">
        <v>163</v>
      </c>
      <c r="M1029" t="s">
        <v>6988</v>
      </c>
      <c r="Q1029" t="s">
        <v>32194</v>
      </c>
      <c r="S1029" t="s">
        <v>1808</v>
      </c>
      <c r="AP1029" s="76" t="s">
        <v>136</v>
      </c>
    </row>
    <row r="1030" spans="1:42">
      <c r="A1030" s="424">
        <f t="shared" si="16"/>
        <v>1027</v>
      </c>
      <c r="B1030" s="83" t="s">
        <v>6989</v>
      </c>
      <c r="E1030" s="29" t="s">
        <v>6</v>
      </c>
      <c r="G1030" t="s">
        <v>138</v>
      </c>
      <c r="H1030" t="s">
        <v>6990</v>
      </c>
      <c r="L1030" s="28" t="s">
        <v>175</v>
      </c>
      <c r="M1030" t="s">
        <v>6991</v>
      </c>
      <c r="Q1030" t="s">
        <v>32194</v>
      </c>
      <c r="S1030" t="s">
        <v>6804</v>
      </c>
      <c r="AP1030" s="76" t="s">
        <v>136</v>
      </c>
    </row>
    <row r="1031" spans="1:42" ht="29" customHeight="1">
      <c r="A1031" s="424">
        <f t="shared" si="16"/>
        <v>1028</v>
      </c>
      <c r="B1031" s="83" t="s">
        <v>6992</v>
      </c>
      <c r="E1031" s="29" t="s">
        <v>204</v>
      </c>
      <c r="F1031" t="s">
        <v>32374</v>
      </c>
      <c r="G1031" t="s">
        <v>138</v>
      </c>
      <c r="H1031" t="s">
        <v>6993</v>
      </c>
      <c r="I1031" t="s">
        <v>32174</v>
      </c>
      <c r="J1031" t="s">
        <v>32175</v>
      </c>
      <c r="L1031" s="28" t="s">
        <v>163</v>
      </c>
      <c r="M1031" t="s">
        <v>6994</v>
      </c>
      <c r="O1031" t="s">
        <v>6995</v>
      </c>
      <c r="Q1031" t="s">
        <v>32194</v>
      </c>
      <c r="S1031" t="s">
        <v>6996</v>
      </c>
      <c r="AP1031" s="76" t="s">
        <v>136</v>
      </c>
    </row>
    <row r="1032" spans="1:42">
      <c r="A1032" s="424">
        <f t="shared" si="16"/>
        <v>1029</v>
      </c>
      <c r="B1032" s="83" t="s">
        <v>6997</v>
      </c>
      <c r="E1032" s="29" t="s">
        <v>6</v>
      </c>
      <c r="G1032" t="s">
        <v>138</v>
      </c>
      <c r="H1032" t="s">
        <v>6478</v>
      </c>
      <c r="I1032" t="s">
        <v>6998</v>
      </c>
      <c r="L1032" s="28" t="s">
        <v>141</v>
      </c>
      <c r="M1032" t="s">
        <v>6999</v>
      </c>
      <c r="O1032" t="s">
        <v>7000</v>
      </c>
      <c r="Q1032" t="s">
        <v>32194</v>
      </c>
      <c r="S1032" t="s">
        <v>7001</v>
      </c>
      <c r="AP1032" s="76" t="s">
        <v>136</v>
      </c>
    </row>
    <row r="1033" spans="1:42">
      <c r="A1033" s="424">
        <f t="shared" si="16"/>
        <v>1030</v>
      </c>
      <c r="B1033" s="83" t="s">
        <v>7002</v>
      </c>
      <c r="E1033" s="29" t="s">
        <v>6</v>
      </c>
      <c r="G1033" t="s">
        <v>138</v>
      </c>
      <c r="H1033" t="s">
        <v>6478</v>
      </c>
      <c r="I1033" t="s">
        <v>7003</v>
      </c>
      <c r="L1033" s="28" t="s">
        <v>175</v>
      </c>
      <c r="M1033" t="s">
        <v>7004</v>
      </c>
      <c r="O1033" t="s">
        <v>7005</v>
      </c>
      <c r="Q1033" t="s">
        <v>32194</v>
      </c>
      <c r="S1033" t="s">
        <v>7006</v>
      </c>
      <c r="AP1033" s="76" t="s">
        <v>136</v>
      </c>
    </row>
    <row r="1034" spans="1:42">
      <c r="A1034" s="424">
        <f t="shared" si="16"/>
        <v>1031</v>
      </c>
      <c r="B1034" s="83" t="s">
        <v>7007</v>
      </c>
      <c r="E1034" s="29" t="s">
        <v>6</v>
      </c>
      <c r="G1034" t="s">
        <v>138</v>
      </c>
      <c r="H1034" t="s">
        <v>7008</v>
      </c>
      <c r="L1034" s="28" t="s">
        <v>175</v>
      </c>
      <c r="M1034" t="s">
        <v>7009</v>
      </c>
      <c r="O1034" t="s">
        <v>7010</v>
      </c>
      <c r="Q1034" t="s">
        <v>32194</v>
      </c>
      <c r="S1034" t="s">
        <v>480</v>
      </c>
      <c r="AP1034" s="76" t="s">
        <v>136</v>
      </c>
    </row>
    <row r="1035" spans="1:42">
      <c r="A1035" s="424">
        <f t="shared" si="16"/>
        <v>1032</v>
      </c>
      <c r="B1035" s="83" t="s">
        <v>7011</v>
      </c>
      <c r="E1035" s="29" t="s">
        <v>6</v>
      </c>
      <c r="G1035" t="s">
        <v>138</v>
      </c>
      <c r="H1035" t="s">
        <v>7012</v>
      </c>
      <c r="I1035" t="s">
        <v>7013</v>
      </c>
      <c r="L1035" s="28" t="s">
        <v>175</v>
      </c>
      <c r="M1035" t="s">
        <v>7014</v>
      </c>
      <c r="O1035" t="s">
        <v>7015</v>
      </c>
      <c r="Q1035" t="s">
        <v>32194</v>
      </c>
      <c r="S1035" t="s">
        <v>1808</v>
      </c>
      <c r="AP1035" s="76" t="s">
        <v>136</v>
      </c>
    </row>
    <row r="1036" spans="1:42">
      <c r="A1036" s="424">
        <f t="shared" si="16"/>
        <v>1033</v>
      </c>
      <c r="B1036" s="83" t="s">
        <v>7016</v>
      </c>
      <c r="E1036" s="29" t="s">
        <v>211</v>
      </c>
      <c r="F1036" t="s">
        <v>32376</v>
      </c>
      <c r="G1036" t="s">
        <v>138</v>
      </c>
      <c r="H1036" t="s">
        <v>7017</v>
      </c>
      <c r="L1036" s="28" t="s">
        <v>163</v>
      </c>
      <c r="M1036" t="s">
        <v>7018</v>
      </c>
      <c r="Q1036" t="s">
        <v>32194</v>
      </c>
      <c r="S1036" t="s">
        <v>7019</v>
      </c>
      <c r="AP1036" s="76" t="s">
        <v>136</v>
      </c>
    </row>
    <row r="1037" spans="1:42" ht="58">
      <c r="A1037" s="424">
        <f t="shared" si="16"/>
        <v>1034</v>
      </c>
      <c r="B1037" s="83" t="s">
        <v>7020</v>
      </c>
      <c r="E1037" s="29" t="s">
        <v>203</v>
      </c>
      <c r="F1037" s="10" t="s">
        <v>32788</v>
      </c>
      <c r="G1037" t="s">
        <v>138</v>
      </c>
      <c r="H1037" t="s">
        <v>7021</v>
      </c>
      <c r="L1037" s="28" t="s">
        <v>163</v>
      </c>
      <c r="M1037" t="s">
        <v>7022</v>
      </c>
      <c r="Q1037" t="s">
        <v>32194</v>
      </c>
      <c r="S1037" t="s">
        <v>6821</v>
      </c>
      <c r="AP1037" s="76" t="s">
        <v>136</v>
      </c>
    </row>
    <row r="1038" spans="1:42">
      <c r="A1038" s="424">
        <f t="shared" si="16"/>
        <v>1035</v>
      </c>
      <c r="B1038" s="83" t="s">
        <v>7023</v>
      </c>
      <c r="E1038" s="29" t="s">
        <v>6</v>
      </c>
      <c r="G1038" t="s">
        <v>138</v>
      </c>
      <c r="H1038" t="s">
        <v>6478</v>
      </c>
      <c r="L1038" s="27" t="s">
        <v>147</v>
      </c>
      <c r="M1038" t="s">
        <v>7024</v>
      </c>
      <c r="O1038" t="s">
        <v>7025</v>
      </c>
      <c r="Q1038" t="s">
        <v>32194</v>
      </c>
      <c r="S1038" t="s">
        <v>6798</v>
      </c>
      <c r="AP1038" s="76" t="s">
        <v>136</v>
      </c>
    </row>
    <row r="1039" spans="1:42">
      <c r="A1039" s="424">
        <f t="shared" si="16"/>
        <v>1036</v>
      </c>
      <c r="B1039" s="83" t="s">
        <v>7026</v>
      </c>
      <c r="E1039" s="29" t="s">
        <v>6</v>
      </c>
      <c r="G1039" t="s">
        <v>138</v>
      </c>
      <c r="H1039" t="s">
        <v>7027</v>
      </c>
      <c r="L1039" s="28" t="s">
        <v>175</v>
      </c>
      <c r="M1039" t="s">
        <v>7028</v>
      </c>
      <c r="O1039" t="s">
        <v>7029</v>
      </c>
      <c r="Q1039" t="s">
        <v>32194</v>
      </c>
      <c r="S1039" t="s">
        <v>7030</v>
      </c>
      <c r="AP1039" s="76" t="s">
        <v>136</v>
      </c>
    </row>
    <row r="1040" spans="1:42">
      <c r="A1040" s="424">
        <f t="shared" si="16"/>
        <v>1037</v>
      </c>
      <c r="B1040" s="83" t="s">
        <v>7031</v>
      </c>
      <c r="E1040" s="29" t="s">
        <v>6</v>
      </c>
      <c r="G1040" t="s">
        <v>138</v>
      </c>
      <c r="H1040" t="s">
        <v>6478</v>
      </c>
      <c r="I1040" t="s">
        <v>7032</v>
      </c>
      <c r="L1040" s="28" t="s">
        <v>133</v>
      </c>
      <c r="M1040" t="s">
        <v>7033</v>
      </c>
      <c r="Q1040" t="s">
        <v>32194</v>
      </c>
      <c r="S1040" t="s">
        <v>7034</v>
      </c>
      <c r="AP1040" s="76" t="s">
        <v>136</v>
      </c>
    </row>
    <row r="1041" spans="1:42">
      <c r="A1041" s="424">
        <f t="shared" si="16"/>
        <v>1038</v>
      </c>
      <c r="B1041" s="83" t="s">
        <v>7035</v>
      </c>
      <c r="E1041" s="29" t="s">
        <v>6</v>
      </c>
      <c r="G1041" t="s">
        <v>138</v>
      </c>
      <c r="H1041" t="s">
        <v>7036</v>
      </c>
      <c r="I1041" t="s">
        <v>7037</v>
      </c>
      <c r="L1041" s="28" t="s">
        <v>175</v>
      </c>
      <c r="M1041" t="s">
        <v>7038</v>
      </c>
      <c r="O1041" t="s">
        <v>7039</v>
      </c>
      <c r="Q1041" t="s">
        <v>32194</v>
      </c>
      <c r="S1041" t="s">
        <v>7040</v>
      </c>
      <c r="AP1041" s="76" t="s">
        <v>136</v>
      </c>
    </row>
    <row r="1042" spans="1:42">
      <c r="A1042" s="424">
        <f t="shared" si="16"/>
        <v>1039</v>
      </c>
      <c r="B1042" s="83" t="s">
        <v>7041</v>
      </c>
      <c r="E1042" s="29" t="s">
        <v>202</v>
      </c>
      <c r="F1042" t="s">
        <v>32379</v>
      </c>
      <c r="G1042" t="s">
        <v>138</v>
      </c>
      <c r="H1042" t="s">
        <v>6478</v>
      </c>
      <c r="I1042" t="s">
        <v>7042</v>
      </c>
      <c r="L1042" s="28" t="s">
        <v>163</v>
      </c>
      <c r="M1042" t="s">
        <v>7043</v>
      </c>
      <c r="O1042" t="s">
        <v>7044</v>
      </c>
      <c r="Q1042" t="s">
        <v>32194</v>
      </c>
      <c r="S1042" t="s">
        <v>7045</v>
      </c>
      <c r="AP1042" s="76" t="s">
        <v>136</v>
      </c>
    </row>
    <row r="1043" spans="1:42">
      <c r="A1043" s="424">
        <f t="shared" si="16"/>
        <v>1040</v>
      </c>
      <c r="B1043" s="83" t="s">
        <v>7046</v>
      </c>
      <c r="E1043" s="29" t="s">
        <v>204</v>
      </c>
      <c r="F1043" t="s">
        <v>32598</v>
      </c>
      <c r="G1043" t="s">
        <v>138</v>
      </c>
      <c r="H1043" t="s">
        <v>6478</v>
      </c>
      <c r="I1043" t="s">
        <v>7047</v>
      </c>
      <c r="L1043" s="28" t="s">
        <v>163</v>
      </c>
      <c r="M1043" t="s">
        <v>7048</v>
      </c>
      <c r="O1043" t="s">
        <v>7049</v>
      </c>
      <c r="Q1043" t="s">
        <v>32194</v>
      </c>
      <c r="S1043" t="s">
        <v>480</v>
      </c>
      <c r="AP1043" s="76" t="s">
        <v>136</v>
      </c>
    </row>
    <row r="1044" spans="1:42">
      <c r="A1044" s="424">
        <f t="shared" si="16"/>
        <v>1041</v>
      </c>
      <c r="B1044" s="83" t="s">
        <v>7050</v>
      </c>
      <c r="E1044" s="29" t="s">
        <v>204</v>
      </c>
      <c r="F1044" t="s">
        <v>32426</v>
      </c>
      <c r="G1044" t="s">
        <v>138</v>
      </c>
      <c r="H1044" t="s">
        <v>6501</v>
      </c>
      <c r="L1044" s="28" t="s">
        <v>163</v>
      </c>
      <c r="M1044" t="s">
        <v>7051</v>
      </c>
      <c r="O1044" t="s">
        <v>6504</v>
      </c>
      <c r="Q1044" t="s">
        <v>32194</v>
      </c>
      <c r="S1044" t="s">
        <v>6471</v>
      </c>
      <c r="AP1044" s="76" t="s">
        <v>136</v>
      </c>
    </row>
    <row r="1045" spans="1:42">
      <c r="A1045" s="424">
        <f t="shared" si="16"/>
        <v>1042</v>
      </c>
      <c r="B1045" s="83" t="s">
        <v>7052</v>
      </c>
      <c r="E1045" s="29" t="s">
        <v>6</v>
      </c>
      <c r="G1045" t="s">
        <v>138</v>
      </c>
      <c r="H1045" t="s">
        <v>6478</v>
      </c>
      <c r="L1045" s="28" t="s">
        <v>141</v>
      </c>
      <c r="M1045" t="s">
        <v>7053</v>
      </c>
      <c r="O1045" t="s">
        <v>7054</v>
      </c>
      <c r="Q1045" t="s">
        <v>32194</v>
      </c>
      <c r="S1045" t="s">
        <v>6489</v>
      </c>
      <c r="AP1045" s="76" t="s">
        <v>136</v>
      </c>
    </row>
    <row r="1046" spans="1:42">
      <c r="A1046" s="424">
        <f t="shared" si="16"/>
        <v>1043</v>
      </c>
      <c r="B1046" s="83" t="s">
        <v>7055</v>
      </c>
      <c r="E1046" s="29" t="s">
        <v>203</v>
      </c>
      <c r="F1046" t="s">
        <v>32382</v>
      </c>
      <c r="G1046" t="s">
        <v>138</v>
      </c>
      <c r="H1046" t="s">
        <v>6478</v>
      </c>
      <c r="I1046" t="s">
        <v>7056</v>
      </c>
      <c r="L1046" s="28" t="s">
        <v>163</v>
      </c>
      <c r="M1046" t="s">
        <v>7057</v>
      </c>
      <c r="O1046" t="s">
        <v>7058</v>
      </c>
      <c r="Q1046" t="s">
        <v>32194</v>
      </c>
      <c r="S1046" t="s">
        <v>6798</v>
      </c>
      <c r="AP1046" s="76" t="s">
        <v>136</v>
      </c>
    </row>
    <row r="1047" spans="1:42">
      <c r="A1047" s="424">
        <f t="shared" si="16"/>
        <v>1044</v>
      </c>
      <c r="B1047" s="83" t="s">
        <v>7059</v>
      </c>
      <c r="E1047" s="29" t="s">
        <v>211</v>
      </c>
      <c r="G1047" t="s">
        <v>138</v>
      </c>
      <c r="H1047" t="s">
        <v>6478</v>
      </c>
      <c r="L1047" s="27" t="s">
        <v>147</v>
      </c>
      <c r="M1047" t="s">
        <v>7060</v>
      </c>
      <c r="Q1047" t="s">
        <v>32195</v>
      </c>
      <c r="S1047" t="s">
        <v>7061</v>
      </c>
      <c r="AP1047" s="76" t="s">
        <v>136</v>
      </c>
    </row>
    <row r="1048" spans="1:42">
      <c r="A1048" s="424">
        <f t="shared" si="16"/>
        <v>1045</v>
      </c>
      <c r="B1048" s="83" t="s">
        <v>7062</v>
      </c>
      <c r="E1048" s="29" t="s">
        <v>6</v>
      </c>
      <c r="G1048" t="s">
        <v>138</v>
      </c>
      <c r="H1048" t="s">
        <v>7063</v>
      </c>
      <c r="I1048" t="s">
        <v>7064</v>
      </c>
      <c r="L1048" s="28" t="s">
        <v>175</v>
      </c>
      <c r="M1048" t="s">
        <v>7065</v>
      </c>
      <c r="O1048" t="s">
        <v>7066</v>
      </c>
      <c r="Q1048" t="s">
        <v>32194</v>
      </c>
      <c r="S1048" t="s">
        <v>6639</v>
      </c>
      <c r="AP1048" s="76" t="s">
        <v>136</v>
      </c>
    </row>
    <row r="1049" spans="1:42">
      <c r="A1049" s="424">
        <f t="shared" si="16"/>
        <v>1046</v>
      </c>
      <c r="B1049" s="83" t="s">
        <v>7067</v>
      </c>
      <c r="E1049" s="29" t="s">
        <v>211</v>
      </c>
      <c r="F1049" t="s">
        <v>32408</v>
      </c>
      <c r="G1049" s="29" t="s">
        <v>138</v>
      </c>
      <c r="H1049" t="s">
        <v>7068</v>
      </c>
      <c r="I1049" t="s">
        <v>32143</v>
      </c>
      <c r="L1049" s="28" t="s">
        <v>133</v>
      </c>
      <c r="M1049" t="s">
        <v>7069</v>
      </c>
      <c r="O1049" t="s">
        <v>7070</v>
      </c>
      <c r="Q1049" t="s">
        <v>32194</v>
      </c>
      <c r="S1049" t="s">
        <v>6798</v>
      </c>
      <c r="AP1049" s="76" t="s">
        <v>136</v>
      </c>
    </row>
    <row r="1050" spans="1:42" ht="16" customHeight="1">
      <c r="A1050" s="424">
        <f t="shared" si="16"/>
        <v>1047</v>
      </c>
      <c r="B1050" s="83" t="s">
        <v>7071</v>
      </c>
      <c r="E1050" s="29" t="s">
        <v>211</v>
      </c>
      <c r="F1050" s="10" t="s">
        <v>34789</v>
      </c>
      <c r="G1050" t="s">
        <v>138</v>
      </c>
      <c r="H1050" t="s">
        <v>6478</v>
      </c>
      <c r="I1050" t="s">
        <v>7072</v>
      </c>
      <c r="L1050" s="28" t="s">
        <v>163</v>
      </c>
      <c r="M1050" t="s">
        <v>7073</v>
      </c>
      <c r="O1050" t="s">
        <v>7074</v>
      </c>
      <c r="Q1050" t="s">
        <v>32194</v>
      </c>
      <c r="S1050" t="s">
        <v>4510</v>
      </c>
      <c r="AP1050" s="76" t="s">
        <v>136</v>
      </c>
    </row>
    <row r="1051" spans="1:42">
      <c r="A1051" s="424">
        <f t="shared" si="16"/>
        <v>1048</v>
      </c>
      <c r="B1051" s="83" t="s">
        <v>7075</v>
      </c>
      <c r="E1051" s="29" t="s">
        <v>211</v>
      </c>
      <c r="F1051" t="s">
        <v>32298</v>
      </c>
      <c r="G1051" s="29" t="s">
        <v>138</v>
      </c>
      <c r="H1051" t="s">
        <v>6602</v>
      </c>
      <c r="L1051" s="28" t="s">
        <v>133</v>
      </c>
      <c r="M1051" t="s">
        <v>7076</v>
      </c>
      <c r="O1051" t="s">
        <v>7077</v>
      </c>
      <c r="Q1051" t="s">
        <v>32194</v>
      </c>
      <c r="S1051" t="s">
        <v>480</v>
      </c>
      <c r="AP1051" s="76" t="s">
        <v>136</v>
      </c>
    </row>
    <row r="1052" spans="1:42">
      <c r="A1052" s="424">
        <f t="shared" si="16"/>
        <v>1049</v>
      </c>
      <c r="B1052" s="83" t="s">
        <v>7078</v>
      </c>
      <c r="E1052" s="29" t="s">
        <v>204</v>
      </c>
      <c r="F1052" t="s">
        <v>32797</v>
      </c>
      <c r="G1052" t="s">
        <v>138</v>
      </c>
      <c r="H1052" t="s">
        <v>6478</v>
      </c>
      <c r="I1052" t="s">
        <v>32176</v>
      </c>
      <c r="L1052" s="28" t="s">
        <v>163</v>
      </c>
      <c r="M1052" t="s">
        <v>7079</v>
      </c>
      <c r="O1052" t="s">
        <v>7080</v>
      </c>
      <c r="Q1052" t="s">
        <v>32194</v>
      </c>
      <c r="S1052" t="s">
        <v>153</v>
      </c>
      <c r="AP1052" s="76" t="s">
        <v>136</v>
      </c>
    </row>
    <row r="1053" spans="1:42">
      <c r="A1053" s="424">
        <f t="shared" si="16"/>
        <v>1050</v>
      </c>
      <c r="B1053" s="83" t="s">
        <v>7081</v>
      </c>
      <c r="E1053" s="29" t="s">
        <v>6</v>
      </c>
      <c r="G1053" t="s">
        <v>138</v>
      </c>
      <c r="H1053" t="s">
        <v>7082</v>
      </c>
      <c r="L1053" s="28" t="s">
        <v>175</v>
      </c>
      <c r="M1053" t="s">
        <v>7083</v>
      </c>
      <c r="O1053" t="s">
        <v>7084</v>
      </c>
      <c r="Q1053" t="s">
        <v>32194</v>
      </c>
      <c r="S1053" t="s">
        <v>7085</v>
      </c>
      <c r="AP1053" s="76" t="s">
        <v>136</v>
      </c>
    </row>
    <row r="1054" spans="1:42">
      <c r="A1054" s="424">
        <f t="shared" si="16"/>
        <v>1051</v>
      </c>
      <c r="B1054" s="83" t="s">
        <v>7086</v>
      </c>
      <c r="E1054" s="29" t="s">
        <v>6</v>
      </c>
      <c r="G1054" t="s">
        <v>138</v>
      </c>
      <c r="H1054" t="s">
        <v>6478</v>
      </c>
      <c r="L1054" s="28" t="s">
        <v>175</v>
      </c>
      <c r="M1054" t="s">
        <v>7087</v>
      </c>
      <c r="Q1054" t="s">
        <v>32194</v>
      </c>
      <c r="S1054" t="s">
        <v>7088</v>
      </c>
      <c r="AP1054" s="76" t="s">
        <v>136</v>
      </c>
    </row>
    <row r="1055" spans="1:42">
      <c r="A1055" s="424">
        <f t="shared" si="16"/>
        <v>1052</v>
      </c>
      <c r="B1055" s="83" t="s">
        <v>7089</v>
      </c>
      <c r="E1055" s="29" t="s">
        <v>6</v>
      </c>
      <c r="G1055" t="s">
        <v>138</v>
      </c>
      <c r="H1055" t="s">
        <v>6602</v>
      </c>
      <c r="L1055" s="28" t="s">
        <v>175</v>
      </c>
      <c r="M1055" t="s">
        <v>7090</v>
      </c>
      <c r="O1055" t="s">
        <v>7091</v>
      </c>
      <c r="Q1055" t="s">
        <v>32194</v>
      </c>
      <c r="S1055" t="s">
        <v>7061</v>
      </c>
      <c r="AP1055" s="76" t="s">
        <v>136</v>
      </c>
    </row>
    <row r="1056" spans="1:42">
      <c r="A1056" s="424">
        <f t="shared" si="16"/>
        <v>1053</v>
      </c>
      <c r="B1056" s="83" t="s">
        <v>7092</v>
      </c>
      <c r="E1056" s="29" t="s">
        <v>6</v>
      </c>
      <c r="G1056" t="s">
        <v>138</v>
      </c>
      <c r="H1056" t="s">
        <v>6478</v>
      </c>
      <c r="I1056" t="s">
        <v>7093</v>
      </c>
      <c r="L1056" s="28" t="s">
        <v>141</v>
      </c>
      <c r="M1056" t="s">
        <v>7094</v>
      </c>
      <c r="O1056" t="s">
        <v>7095</v>
      </c>
      <c r="Q1056" t="s">
        <v>32194</v>
      </c>
      <c r="S1056" t="s">
        <v>1808</v>
      </c>
      <c r="AP1056" s="76" t="s">
        <v>136</v>
      </c>
    </row>
    <row r="1057" spans="1:42">
      <c r="A1057" s="424">
        <f t="shared" si="16"/>
        <v>1054</v>
      </c>
      <c r="B1057" s="83" t="s">
        <v>7096</v>
      </c>
      <c r="E1057" s="29" t="s">
        <v>6</v>
      </c>
      <c r="G1057" t="s">
        <v>138</v>
      </c>
      <c r="H1057" t="s">
        <v>6478</v>
      </c>
      <c r="I1057" t="s">
        <v>7097</v>
      </c>
      <c r="L1057" s="28" t="s">
        <v>175</v>
      </c>
      <c r="M1057" t="s">
        <v>7098</v>
      </c>
      <c r="O1057" t="s">
        <v>7099</v>
      </c>
      <c r="Q1057" t="s">
        <v>32194</v>
      </c>
      <c r="S1057" t="s">
        <v>6996</v>
      </c>
      <c r="AP1057" s="76" t="s">
        <v>136</v>
      </c>
    </row>
    <row r="1058" spans="1:42">
      <c r="A1058" s="424">
        <f t="shared" si="16"/>
        <v>1055</v>
      </c>
      <c r="B1058" s="83" t="s">
        <v>7100</v>
      </c>
      <c r="E1058" s="29" t="s">
        <v>6</v>
      </c>
      <c r="G1058" t="s">
        <v>138</v>
      </c>
      <c r="H1058" t="s">
        <v>7101</v>
      </c>
      <c r="L1058" s="28" t="s">
        <v>175</v>
      </c>
      <c r="M1058" t="s">
        <v>7102</v>
      </c>
      <c r="Q1058" t="s">
        <v>32194</v>
      </c>
      <c r="S1058" t="s">
        <v>7061</v>
      </c>
      <c r="AP1058" s="76" t="s">
        <v>136</v>
      </c>
    </row>
    <row r="1059" spans="1:42">
      <c r="A1059" s="424">
        <f t="shared" si="16"/>
        <v>1056</v>
      </c>
      <c r="B1059" s="83" t="s">
        <v>7103</v>
      </c>
      <c r="E1059" s="29" t="s">
        <v>6</v>
      </c>
      <c r="G1059" t="s">
        <v>138</v>
      </c>
      <c r="H1059" t="s">
        <v>7104</v>
      </c>
      <c r="L1059" s="28" t="s">
        <v>175</v>
      </c>
      <c r="M1059" t="s">
        <v>7105</v>
      </c>
      <c r="Q1059" t="s">
        <v>32194</v>
      </c>
      <c r="S1059" t="s">
        <v>480</v>
      </c>
      <c r="AP1059" s="76" t="s">
        <v>136</v>
      </c>
    </row>
    <row r="1060" spans="1:42" ht="43.5">
      <c r="A1060" s="424">
        <f t="shared" si="16"/>
        <v>1057</v>
      </c>
      <c r="B1060" s="83" t="s">
        <v>7106</v>
      </c>
      <c r="E1060" s="29" t="s">
        <v>204</v>
      </c>
      <c r="F1060" s="10" t="s">
        <v>32286</v>
      </c>
      <c r="G1060" s="29" t="s">
        <v>138</v>
      </c>
      <c r="H1060" t="s">
        <v>7107</v>
      </c>
      <c r="I1060" t="s">
        <v>7108</v>
      </c>
      <c r="L1060" s="28" t="s">
        <v>133</v>
      </c>
      <c r="M1060" t="s">
        <v>7109</v>
      </c>
      <c r="Q1060" t="s">
        <v>32194</v>
      </c>
      <c r="S1060" t="s">
        <v>6860</v>
      </c>
      <c r="AP1060" s="76" t="s">
        <v>136</v>
      </c>
    </row>
    <row r="1061" spans="1:42">
      <c r="A1061" s="424">
        <f t="shared" si="16"/>
        <v>1058</v>
      </c>
      <c r="B1061" s="83" t="s">
        <v>7110</v>
      </c>
      <c r="E1061" s="29" t="s">
        <v>204</v>
      </c>
      <c r="F1061" t="s">
        <v>32299</v>
      </c>
      <c r="G1061" s="29" t="s">
        <v>138</v>
      </c>
      <c r="H1061" t="s">
        <v>6478</v>
      </c>
      <c r="I1061" t="s">
        <v>7111</v>
      </c>
      <c r="L1061" s="28" t="s">
        <v>133</v>
      </c>
      <c r="M1061" t="s">
        <v>7112</v>
      </c>
      <c r="O1061" t="s">
        <v>7113</v>
      </c>
      <c r="Q1061" t="s">
        <v>32194</v>
      </c>
      <c r="S1061" t="s">
        <v>1808</v>
      </c>
      <c r="AP1061" s="76" t="s">
        <v>136</v>
      </c>
    </row>
    <row r="1062" spans="1:42" ht="29" customHeight="1">
      <c r="A1062" s="424">
        <f t="shared" si="16"/>
        <v>1059</v>
      </c>
      <c r="B1062" s="83" t="s">
        <v>7114</v>
      </c>
      <c r="E1062" s="29" t="s">
        <v>204</v>
      </c>
      <c r="F1062" t="s">
        <v>32667</v>
      </c>
      <c r="G1062" t="s">
        <v>138</v>
      </c>
      <c r="H1062" t="s">
        <v>6478</v>
      </c>
      <c r="I1062" t="s">
        <v>7115</v>
      </c>
      <c r="L1062" s="28" t="s">
        <v>163</v>
      </c>
      <c r="M1062" t="s">
        <v>7116</v>
      </c>
      <c r="O1062" t="s">
        <v>7117</v>
      </c>
      <c r="Q1062" t="s">
        <v>32194</v>
      </c>
      <c r="S1062" t="s">
        <v>1808</v>
      </c>
      <c r="AP1062" s="76" t="s">
        <v>136</v>
      </c>
    </row>
    <row r="1063" spans="1:42">
      <c r="A1063" s="424">
        <f t="shared" si="16"/>
        <v>1060</v>
      </c>
      <c r="B1063" s="83" t="s">
        <v>7118</v>
      </c>
      <c r="E1063" s="29" t="s">
        <v>6</v>
      </c>
      <c r="G1063" t="s">
        <v>138</v>
      </c>
      <c r="H1063" t="s">
        <v>7119</v>
      </c>
      <c r="L1063" s="28" t="s">
        <v>175</v>
      </c>
      <c r="M1063" t="s">
        <v>7120</v>
      </c>
      <c r="Q1063" t="s">
        <v>32194</v>
      </c>
      <c r="S1063" t="s">
        <v>480</v>
      </c>
      <c r="AP1063" s="76" t="s">
        <v>136</v>
      </c>
    </row>
    <row r="1064" spans="1:42" ht="29">
      <c r="A1064" s="424">
        <f t="shared" si="16"/>
        <v>1061</v>
      </c>
      <c r="B1064" s="83" t="s">
        <v>7121</v>
      </c>
      <c r="E1064" s="29" t="s">
        <v>211</v>
      </c>
      <c r="F1064" s="10" t="s">
        <v>32730</v>
      </c>
      <c r="G1064" t="s">
        <v>138</v>
      </c>
      <c r="H1064" t="s">
        <v>7122</v>
      </c>
      <c r="I1064" t="s">
        <v>7123</v>
      </c>
      <c r="L1064" s="28" t="s">
        <v>163</v>
      </c>
      <c r="M1064" t="s">
        <v>7124</v>
      </c>
      <c r="O1064" t="s">
        <v>7125</v>
      </c>
      <c r="Q1064" t="s">
        <v>32194</v>
      </c>
      <c r="S1064" t="s">
        <v>7126</v>
      </c>
      <c r="AP1064" s="76" t="s">
        <v>136</v>
      </c>
    </row>
    <row r="1065" spans="1:42" ht="29" customHeight="1">
      <c r="A1065" s="424">
        <f t="shared" si="16"/>
        <v>1062</v>
      </c>
      <c r="B1065" s="83" t="s">
        <v>7127</v>
      </c>
      <c r="E1065" s="29" t="s">
        <v>6</v>
      </c>
      <c r="G1065" t="s">
        <v>138</v>
      </c>
      <c r="H1065" t="s">
        <v>6478</v>
      </c>
      <c r="L1065" s="28" t="s">
        <v>141</v>
      </c>
      <c r="M1065" t="s">
        <v>7128</v>
      </c>
      <c r="O1065" t="s">
        <v>7129</v>
      </c>
      <c r="Q1065" t="s">
        <v>32194</v>
      </c>
      <c r="S1065" t="s">
        <v>480</v>
      </c>
      <c r="AP1065" s="76" t="s">
        <v>136</v>
      </c>
    </row>
    <row r="1066" spans="1:42">
      <c r="A1066" s="424">
        <f t="shared" si="16"/>
        <v>1063</v>
      </c>
      <c r="B1066" s="83" t="s">
        <v>7130</v>
      </c>
      <c r="E1066" s="29" t="s">
        <v>211</v>
      </c>
      <c r="F1066" t="s">
        <v>34790</v>
      </c>
      <c r="G1066" t="s">
        <v>138</v>
      </c>
      <c r="H1066" t="s">
        <v>7131</v>
      </c>
      <c r="I1066" t="s">
        <v>7132</v>
      </c>
      <c r="L1066" s="28" t="s">
        <v>163</v>
      </c>
      <c r="M1066" t="s">
        <v>7133</v>
      </c>
      <c r="Q1066" t="s">
        <v>32194</v>
      </c>
      <c r="S1066" t="s">
        <v>6804</v>
      </c>
      <c r="AP1066" s="76" t="s">
        <v>136</v>
      </c>
    </row>
    <row r="1067" spans="1:42">
      <c r="A1067" s="424">
        <f t="shared" si="16"/>
        <v>1064</v>
      </c>
      <c r="B1067" s="83" t="s">
        <v>7134</v>
      </c>
      <c r="E1067" s="29" t="s">
        <v>6</v>
      </c>
      <c r="G1067" t="s">
        <v>138</v>
      </c>
      <c r="H1067" t="s">
        <v>7135</v>
      </c>
      <c r="I1067" t="s">
        <v>7136</v>
      </c>
      <c r="L1067" s="27" t="s">
        <v>147</v>
      </c>
      <c r="M1067" t="s">
        <v>7137</v>
      </c>
      <c r="O1067" t="s">
        <v>7138</v>
      </c>
      <c r="Q1067" t="s">
        <v>32194</v>
      </c>
      <c r="S1067" t="s">
        <v>7139</v>
      </c>
      <c r="AP1067" s="76" t="s">
        <v>136</v>
      </c>
    </row>
    <row r="1068" spans="1:42">
      <c r="A1068" s="424">
        <f t="shared" si="16"/>
        <v>1065</v>
      </c>
      <c r="B1068" s="83" t="s">
        <v>7140</v>
      </c>
      <c r="E1068" s="29" t="s">
        <v>6</v>
      </c>
      <c r="G1068" t="s">
        <v>138</v>
      </c>
      <c r="H1068" t="s">
        <v>6478</v>
      </c>
      <c r="I1068" t="s">
        <v>7141</v>
      </c>
      <c r="L1068" s="28" t="s">
        <v>141</v>
      </c>
      <c r="M1068" t="s">
        <v>7142</v>
      </c>
      <c r="Q1068" t="s">
        <v>32194</v>
      </c>
      <c r="S1068" t="s">
        <v>480</v>
      </c>
      <c r="AP1068" s="76" t="s">
        <v>136</v>
      </c>
    </row>
    <row r="1069" spans="1:42">
      <c r="A1069" s="424">
        <f t="shared" si="16"/>
        <v>1066</v>
      </c>
      <c r="B1069" s="83" t="s">
        <v>7143</v>
      </c>
      <c r="E1069" s="29" t="s">
        <v>211</v>
      </c>
      <c r="F1069" t="s">
        <v>32393</v>
      </c>
      <c r="G1069" t="s">
        <v>138</v>
      </c>
      <c r="H1069" t="s">
        <v>7144</v>
      </c>
      <c r="L1069" s="28" t="s">
        <v>163</v>
      </c>
      <c r="M1069" t="s">
        <v>7145</v>
      </c>
      <c r="Q1069" t="s">
        <v>32194</v>
      </c>
      <c r="S1069" t="s">
        <v>480</v>
      </c>
      <c r="AP1069" s="76" t="s">
        <v>136</v>
      </c>
    </row>
    <row r="1070" spans="1:42">
      <c r="A1070" s="424">
        <f t="shared" si="16"/>
        <v>1067</v>
      </c>
      <c r="B1070" s="83" t="s">
        <v>7146</v>
      </c>
      <c r="E1070" s="29" t="s">
        <v>6</v>
      </c>
      <c r="G1070" t="s">
        <v>138</v>
      </c>
      <c r="H1070" t="s">
        <v>7147</v>
      </c>
      <c r="I1070" t="s">
        <v>7148</v>
      </c>
      <c r="L1070" s="28" t="s">
        <v>175</v>
      </c>
      <c r="M1070" t="s">
        <v>7149</v>
      </c>
      <c r="O1070" t="s">
        <v>7150</v>
      </c>
      <c r="Q1070" t="s">
        <v>32195</v>
      </c>
      <c r="S1070" t="s">
        <v>7006</v>
      </c>
      <c r="AP1070" s="76" t="s">
        <v>136</v>
      </c>
    </row>
    <row r="1071" spans="1:42">
      <c r="A1071" s="424">
        <f t="shared" si="16"/>
        <v>1068</v>
      </c>
      <c r="B1071" s="83" t="s">
        <v>7151</v>
      </c>
      <c r="E1071" s="29" t="s">
        <v>204</v>
      </c>
      <c r="F1071" t="s">
        <v>32401</v>
      </c>
      <c r="G1071" t="s">
        <v>138</v>
      </c>
      <c r="H1071" t="s">
        <v>7152</v>
      </c>
      <c r="I1071" t="s">
        <v>7153</v>
      </c>
      <c r="L1071" s="28" t="s">
        <v>163</v>
      </c>
      <c r="M1071" t="s">
        <v>7154</v>
      </c>
      <c r="O1071" t="s">
        <v>7155</v>
      </c>
      <c r="Q1071" t="s">
        <v>32194</v>
      </c>
      <c r="S1071" t="s">
        <v>7156</v>
      </c>
      <c r="AP1071" s="76" t="s">
        <v>136</v>
      </c>
    </row>
    <row r="1072" spans="1:42">
      <c r="A1072" s="424">
        <f t="shared" si="16"/>
        <v>1069</v>
      </c>
      <c r="B1072" s="83" t="s">
        <v>7157</v>
      </c>
      <c r="E1072" s="29" t="s">
        <v>204</v>
      </c>
      <c r="F1072" t="s">
        <v>32395</v>
      </c>
      <c r="G1072" t="s">
        <v>138</v>
      </c>
      <c r="H1072" t="s">
        <v>6597</v>
      </c>
      <c r="I1072" t="s">
        <v>6645</v>
      </c>
      <c r="L1072" s="28" t="s">
        <v>163</v>
      </c>
      <c r="M1072" t="s">
        <v>7158</v>
      </c>
      <c r="O1072" t="s">
        <v>7159</v>
      </c>
      <c r="Q1072" t="s">
        <v>32194</v>
      </c>
      <c r="S1072" t="s">
        <v>6600</v>
      </c>
      <c r="AP1072" s="76" t="s">
        <v>136</v>
      </c>
    </row>
    <row r="1073" spans="1:42">
      <c r="A1073" s="424">
        <f t="shared" si="16"/>
        <v>1070</v>
      </c>
      <c r="B1073" s="83" t="s">
        <v>7160</v>
      </c>
      <c r="E1073" s="29" t="s">
        <v>6</v>
      </c>
      <c r="G1073" t="s">
        <v>138</v>
      </c>
      <c r="H1073" t="s">
        <v>6478</v>
      </c>
      <c r="I1073" t="s">
        <v>7161</v>
      </c>
      <c r="L1073" s="28" t="s">
        <v>175</v>
      </c>
      <c r="M1073" t="s">
        <v>7162</v>
      </c>
      <c r="O1073" t="s">
        <v>7163</v>
      </c>
      <c r="Q1073" t="s">
        <v>32194</v>
      </c>
      <c r="S1073" t="s">
        <v>1808</v>
      </c>
      <c r="AP1073" s="76" t="s">
        <v>136</v>
      </c>
    </row>
    <row r="1074" spans="1:42">
      <c r="A1074" s="424">
        <f t="shared" si="16"/>
        <v>1071</v>
      </c>
      <c r="B1074" s="83" t="s">
        <v>7164</v>
      </c>
      <c r="E1074" s="29" t="s">
        <v>6</v>
      </c>
      <c r="G1074" t="s">
        <v>138</v>
      </c>
      <c r="H1074" t="s">
        <v>6478</v>
      </c>
      <c r="L1074" s="27" t="s">
        <v>147</v>
      </c>
      <c r="M1074" t="s">
        <v>7165</v>
      </c>
      <c r="Q1074" t="s">
        <v>32194</v>
      </c>
      <c r="S1074" t="s">
        <v>7166</v>
      </c>
      <c r="AP1074" s="76" t="s">
        <v>136</v>
      </c>
    </row>
    <row r="1075" spans="1:42">
      <c r="A1075" s="424">
        <f t="shared" si="16"/>
        <v>1072</v>
      </c>
      <c r="B1075" s="83" t="s">
        <v>7167</v>
      </c>
      <c r="E1075" s="29" t="s">
        <v>203</v>
      </c>
      <c r="F1075" t="s">
        <v>32231</v>
      </c>
      <c r="G1075" s="29" t="s">
        <v>138</v>
      </c>
      <c r="H1075" t="s">
        <v>6478</v>
      </c>
      <c r="I1075" t="s">
        <v>7168</v>
      </c>
      <c r="L1075" s="28" t="s">
        <v>133</v>
      </c>
      <c r="M1075" t="s">
        <v>7169</v>
      </c>
      <c r="O1075" t="s">
        <v>7170</v>
      </c>
      <c r="Q1075" t="s">
        <v>32194</v>
      </c>
      <c r="S1075" t="s">
        <v>7171</v>
      </c>
      <c r="AP1075" s="76" t="s">
        <v>136</v>
      </c>
    </row>
    <row r="1076" spans="1:42">
      <c r="A1076" s="424">
        <f t="shared" si="16"/>
        <v>1073</v>
      </c>
      <c r="B1076" s="83" t="s">
        <v>7172</v>
      </c>
      <c r="E1076" s="29" t="s">
        <v>6</v>
      </c>
      <c r="G1076" t="s">
        <v>138</v>
      </c>
      <c r="H1076" t="s">
        <v>6478</v>
      </c>
      <c r="L1076" s="28" t="s">
        <v>175</v>
      </c>
      <c r="M1076" t="s">
        <v>7173</v>
      </c>
      <c r="Q1076" t="s">
        <v>32194</v>
      </c>
      <c r="S1076" t="s">
        <v>1808</v>
      </c>
      <c r="AP1076" s="76" t="s">
        <v>136</v>
      </c>
    </row>
    <row r="1077" spans="1:42">
      <c r="A1077" s="424">
        <f t="shared" si="16"/>
        <v>1074</v>
      </c>
      <c r="B1077" s="83" t="s">
        <v>7174</v>
      </c>
      <c r="E1077" s="29" t="s">
        <v>6</v>
      </c>
      <c r="G1077" t="s">
        <v>138</v>
      </c>
      <c r="H1077" t="s">
        <v>6478</v>
      </c>
      <c r="I1077" t="s">
        <v>7175</v>
      </c>
      <c r="L1077" s="27" t="s">
        <v>147</v>
      </c>
      <c r="M1077" t="s">
        <v>7176</v>
      </c>
      <c r="O1077" t="s">
        <v>7177</v>
      </c>
      <c r="Q1077" t="s">
        <v>32194</v>
      </c>
      <c r="S1077" t="s">
        <v>480</v>
      </c>
      <c r="AP1077" s="76" t="s">
        <v>136</v>
      </c>
    </row>
    <row r="1078" spans="1:42">
      <c r="A1078" s="424">
        <f t="shared" si="16"/>
        <v>1075</v>
      </c>
      <c r="B1078" s="83" t="s">
        <v>7178</v>
      </c>
      <c r="E1078" s="29" t="s">
        <v>6</v>
      </c>
      <c r="G1078" t="s">
        <v>138</v>
      </c>
      <c r="H1078" t="s">
        <v>6478</v>
      </c>
      <c r="I1078" t="s">
        <v>7179</v>
      </c>
      <c r="L1078" s="28" t="s">
        <v>175</v>
      </c>
      <c r="M1078" t="s">
        <v>7180</v>
      </c>
      <c r="O1078" t="s">
        <v>7181</v>
      </c>
      <c r="Q1078" t="s">
        <v>32194</v>
      </c>
      <c r="S1078" t="s">
        <v>1808</v>
      </c>
      <c r="AP1078" s="76" t="s">
        <v>136</v>
      </c>
    </row>
    <row r="1079" spans="1:42">
      <c r="A1079" s="424">
        <f t="shared" si="16"/>
        <v>1076</v>
      </c>
      <c r="B1079" s="83" t="s">
        <v>7182</v>
      </c>
      <c r="E1079" s="29" t="s">
        <v>6</v>
      </c>
      <c r="G1079" t="s">
        <v>138</v>
      </c>
      <c r="H1079" t="s">
        <v>6478</v>
      </c>
      <c r="L1079" s="28" t="s">
        <v>175</v>
      </c>
      <c r="M1079" t="s">
        <v>7183</v>
      </c>
      <c r="Q1079" t="s">
        <v>32194</v>
      </c>
      <c r="S1079" t="s">
        <v>480</v>
      </c>
      <c r="AP1079" s="76" t="s">
        <v>136</v>
      </c>
    </row>
    <row r="1080" spans="1:42">
      <c r="A1080" s="424">
        <f t="shared" si="16"/>
        <v>1077</v>
      </c>
      <c r="B1080" s="83" t="s">
        <v>7184</v>
      </c>
      <c r="E1080" s="29" t="s">
        <v>6</v>
      </c>
      <c r="G1080" t="s">
        <v>138</v>
      </c>
      <c r="H1080" t="s">
        <v>6478</v>
      </c>
      <c r="I1080" t="s">
        <v>7185</v>
      </c>
      <c r="L1080" s="28" t="s">
        <v>141</v>
      </c>
      <c r="M1080" t="s">
        <v>6546</v>
      </c>
      <c r="O1080" t="s">
        <v>7186</v>
      </c>
      <c r="Q1080" t="s">
        <v>32194</v>
      </c>
      <c r="S1080" t="s">
        <v>7187</v>
      </c>
      <c r="AP1080" s="76" t="s">
        <v>136</v>
      </c>
    </row>
    <row r="1081" spans="1:42">
      <c r="A1081" s="424">
        <f t="shared" si="16"/>
        <v>1078</v>
      </c>
      <c r="B1081" s="83" t="s">
        <v>7188</v>
      </c>
      <c r="E1081" s="29" t="s">
        <v>6</v>
      </c>
      <c r="G1081" t="s">
        <v>138</v>
      </c>
      <c r="H1081" t="s">
        <v>6478</v>
      </c>
      <c r="L1081" s="27" t="s">
        <v>147</v>
      </c>
      <c r="M1081" t="s">
        <v>7189</v>
      </c>
      <c r="O1081" t="s">
        <v>7190</v>
      </c>
      <c r="Q1081" t="s">
        <v>32194</v>
      </c>
      <c r="S1081" t="s">
        <v>480</v>
      </c>
      <c r="AP1081" s="76" t="s">
        <v>136</v>
      </c>
    </row>
    <row r="1082" spans="1:42">
      <c r="A1082" s="424">
        <f t="shared" si="16"/>
        <v>1079</v>
      </c>
      <c r="B1082" s="83" t="s">
        <v>7191</v>
      </c>
      <c r="E1082" s="29" t="s">
        <v>6</v>
      </c>
      <c r="G1082" t="s">
        <v>138</v>
      </c>
      <c r="H1082" t="s">
        <v>6478</v>
      </c>
      <c r="L1082" s="28" t="s">
        <v>175</v>
      </c>
      <c r="M1082" t="s">
        <v>6555</v>
      </c>
      <c r="Q1082" t="s">
        <v>32194</v>
      </c>
      <c r="S1082" t="s">
        <v>6725</v>
      </c>
      <c r="AP1082" s="76" t="s">
        <v>136</v>
      </c>
    </row>
    <row r="1083" spans="1:42">
      <c r="A1083" s="424">
        <f t="shared" si="16"/>
        <v>1080</v>
      </c>
      <c r="B1083" s="83" t="s">
        <v>7192</v>
      </c>
      <c r="E1083" s="29" t="s">
        <v>202</v>
      </c>
      <c r="F1083" t="s">
        <v>32265</v>
      </c>
      <c r="G1083" s="29" t="s">
        <v>138</v>
      </c>
      <c r="H1083" t="s">
        <v>7193</v>
      </c>
      <c r="I1083" t="s">
        <v>7194</v>
      </c>
      <c r="L1083" s="28" t="s">
        <v>133</v>
      </c>
      <c r="M1083" t="s">
        <v>6561</v>
      </c>
      <c r="Q1083" t="s">
        <v>32194</v>
      </c>
      <c r="S1083" t="s">
        <v>7195</v>
      </c>
      <c r="AP1083" s="76" t="s">
        <v>136</v>
      </c>
    </row>
    <row r="1084" spans="1:42">
      <c r="A1084" s="424">
        <f t="shared" si="16"/>
        <v>1081</v>
      </c>
      <c r="B1084" s="83" t="s">
        <v>7196</v>
      </c>
      <c r="E1084" s="29" t="s">
        <v>6</v>
      </c>
      <c r="G1084" t="s">
        <v>138</v>
      </c>
      <c r="H1084" t="s">
        <v>7197</v>
      </c>
      <c r="L1084" s="28" t="s">
        <v>175</v>
      </c>
      <c r="M1084" t="s">
        <v>6566</v>
      </c>
      <c r="Q1084" t="s">
        <v>32194</v>
      </c>
      <c r="S1084" t="s">
        <v>187</v>
      </c>
      <c r="AP1084" s="76" t="s">
        <v>136</v>
      </c>
    </row>
    <row r="1085" spans="1:42">
      <c r="A1085" s="424">
        <f t="shared" si="16"/>
        <v>1082</v>
      </c>
      <c r="B1085" s="83" t="s">
        <v>7198</v>
      </c>
      <c r="E1085" s="29" t="s">
        <v>204</v>
      </c>
      <c r="F1085" t="s">
        <v>33601</v>
      </c>
      <c r="G1085" s="29" t="s">
        <v>138</v>
      </c>
      <c r="H1085" t="s">
        <v>6478</v>
      </c>
      <c r="I1085" t="s">
        <v>7199</v>
      </c>
      <c r="L1085" s="28" t="s">
        <v>133</v>
      </c>
      <c r="M1085" t="s">
        <v>6571</v>
      </c>
      <c r="O1085" t="s">
        <v>7200</v>
      </c>
      <c r="Q1085" t="s">
        <v>32194</v>
      </c>
      <c r="S1085" t="s">
        <v>6744</v>
      </c>
      <c r="AP1085" s="76" t="s">
        <v>136</v>
      </c>
    </row>
    <row r="1086" spans="1:42">
      <c r="A1086" s="424">
        <f t="shared" si="16"/>
        <v>1083</v>
      </c>
      <c r="B1086" s="83" t="s">
        <v>7201</v>
      </c>
      <c r="E1086" s="29" t="s">
        <v>204</v>
      </c>
      <c r="F1086" t="s">
        <v>32288</v>
      </c>
      <c r="G1086" s="29" t="s">
        <v>138</v>
      </c>
      <c r="H1086" t="s">
        <v>6478</v>
      </c>
      <c r="I1086" t="s">
        <v>7202</v>
      </c>
      <c r="L1086" s="28" t="s">
        <v>133</v>
      </c>
      <c r="M1086" t="s">
        <v>7203</v>
      </c>
      <c r="O1086" t="s">
        <v>7204</v>
      </c>
      <c r="Q1086" t="s">
        <v>32194</v>
      </c>
      <c r="S1086" t="s">
        <v>6719</v>
      </c>
      <c r="AP1086" s="76" t="s">
        <v>136</v>
      </c>
    </row>
    <row r="1087" spans="1:42">
      <c r="A1087" s="424">
        <f t="shared" si="16"/>
        <v>1084</v>
      </c>
      <c r="B1087" s="83" t="s">
        <v>7205</v>
      </c>
      <c r="E1087" s="29" t="s">
        <v>6</v>
      </c>
      <c r="G1087" t="s">
        <v>138</v>
      </c>
      <c r="H1087" t="s">
        <v>6478</v>
      </c>
      <c r="L1087" s="28" t="s">
        <v>175</v>
      </c>
      <c r="M1087" t="s">
        <v>7206</v>
      </c>
      <c r="Q1087" t="s">
        <v>32194</v>
      </c>
      <c r="S1087" t="s">
        <v>1808</v>
      </c>
      <c r="AP1087" s="76" t="s">
        <v>136</v>
      </c>
    </row>
    <row r="1088" spans="1:42">
      <c r="A1088" s="424">
        <f t="shared" si="16"/>
        <v>1085</v>
      </c>
      <c r="B1088" s="83" t="s">
        <v>7207</v>
      </c>
      <c r="E1088" s="29" t="s">
        <v>6</v>
      </c>
      <c r="G1088" t="s">
        <v>138</v>
      </c>
      <c r="H1088" t="s">
        <v>7208</v>
      </c>
      <c r="I1088" t="s">
        <v>7209</v>
      </c>
      <c r="L1088" s="27" t="s">
        <v>147</v>
      </c>
      <c r="M1088" t="s">
        <v>7210</v>
      </c>
      <c r="O1088" t="s">
        <v>7211</v>
      </c>
      <c r="Q1088" t="s">
        <v>32194</v>
      </c>
      <c r="S1088" t="s">
        <v>7212</v>
      </c>
      <c r="AP1088" s="76" t="s">
        <v>136</v>
      </c>
    </row>
    <row r="1089" spans="1:42">
      <c r="A1089" s="424">
        <f t="shared" si="16"/>
        <v>1086</v>
      </c>
      <c r="B1089" s="83" t="s">
        <v>7213</v>
      </c>
      <c r="E1089" s="29" t="s">
        <v>211</v>
      </c>
      <c r="F1089" t="s">
        <v>32731</v>
      </c>
      <c r="G1089" t="s">
        <v>138</v>
      </c>
      <c r="H1089" t="s">
        <v>7214</v>
      </c>
      <c r="I1089" t="s">
        <v>7215</v>
      </c>
      <c r="L1089" s="28" t="s">
        <v>163</v>
      </c>
      <c r="M1089" t="s">
        <v>7216</v>
      </c>
      <c r="O1089" t="s">
        <v>7217</v>
      </c>
      <c r="Q1089" t="s">
        <v>32194</v>
      </c>
      <c r="S1089" t="s">
        <v>480</v>
      </c>
      <c r="AP1089" s="76" t="s">
        <v>136</v>
      </c>
    </row>
    <row r="1090" spans="1:42">
      <c r="A1090" s="424">
        <f t="shared" si="16"/>
        <v>1087</v>
      </c>
      <c r="B1090" s="83" t="s">
        <v>7218</v>
      </c>
      <c r="E1090" s="29" t="s">
        <v>211</v>
      </c>
      <c r="F1090" t="s">
        <v>34791</v>
      </c>
      <c r="G1090" t="s">
        <v>138</v>
      </c>
      <c r="H1090" t="s">
        <v>6478</v>
      </c>
      <c r="I1090" t="s">
        <v>7219</v>
      </c>
      <c r="L1090" s="28" t="s">
        <v>163</v>
      </c>
      <c r="M1090" t="s">
        <v>7220</v>
      </c>
      <c r="Q1090" t="s">
        <v>32194</v>
      </c>
      <c r="S1090" t="s">
        <v>480</v>
      </c>
      <c r="AP1090" s="76" t="s">
        <v>136</v>
      </c>
    </row>
    <row r="1091" spans="1:42">
      <c r="A1091" s="424">
        <f t="shared" si="16"/>
        <v>1088</v>
      </c>
      <c r="B1091" s="83" t="s">
        <v>7221</v>
      </c>
      <c r="E1091" s="29" t="s">
        <v>6</v>
      </c>
      <c r="G1091" t="s">
        <v>138</v>
      </c>
      <c r="H1091" t="s">
        <v>6478</v>
      </c>
      <c r="L1091" s="28" t="s">
        <v>175</v>
      </c>
      <c r="M1091" t="s">
        <v>7222</v>
      </c>
      <c r="O1091" t="s">
        <v>7223</v>
      </c>
      <c r="Q1091" t="s">
        <v>32194</v>
      </c>
      <c r="S1091" t="s">
        <v>153</v>
      </c>
      <c r="AP1091" s="76" t="s">
        <v>136</v>
      </c>
    </row>
    <row r="1092" spans="1:42">
      <c r="A1092" s="424">
        <f t="shared" si="16"/>
        <v>1089</v>
      </c>
      <c r="B1092" s="83" t="s">
        <v>7224</v>
      </c>
      <c r="E1092" s="29" t="s">
        <v>202</v>
      </c>
      <c r="F1092" t="s">
        <v>34792</v>
      </c>
      <c r="G1092" t="s">
        <v>138</v>
      </c>
      <c r="H1092" t="s">
        <v>6478</v>
      </c>
      <c r="I1092" t="s">
        <v>7225</v>
      </c>
      <c r="L1092" s="28" t="s">
        <v>163</v>
      </c>
      <c r="M1092" t="s">
        <v>7226</v>
      </c>
      <c r="O1092" t="s">
        <v>7227</v>
      </c>
      <c r="Q1092" t="s">
        <v>32194</v>
      </c>
      <c r="S1092" t="s">
        <v>6927</v>
      </c>
      <c r="AP1092" s="76" t="s">
        <v>136</v>
      </c>
    </row>
    <row r="1093" spans="1:42">
      <c r="A1093" s="424">
        <f t="shared" ref="A1093:A1156" si="17">+A1092+1</f>
        <v>1090</v>
      </c>
      <c r="B1093" s="83" t="s">
        <v>7228</v>
      </c>
      <c r="E1093" s="29" t="s">
        <v>167</v>
      </c>
      <c r="F1093" t="s">
        <v>34648</v>
      </c>
      <c r="G1093" t="s">
        <v>32241</v>
      </c>
      <c r="J1093" t="s">
        <v>7229</v>
      </c>
      <c r="K1093" s="125" t="s">
        <v>7230</v>
      </c>
      <c r="L1093" t="s">
        <v>147</v>
      </c>
      <c r="M1093" t="s">
        <v>7231</v>
      </c>
      <c r="N1093" s="88" t="s">
        <v>7232</v>
      </c>
      <c r="O1093" s="68" t="s">
        <v>7233</v>
      </c>
      <c r="Q1093" t="s">
        <v>32194</v>
      </c>
      <c r="S1093" t="s">
        <v>7234</v>
      </c>
      <c r="AP1093" s="76" t="s">
        <v>136</v>
      </c>
    </row>
    <row r="1094" spans="1:42" ht="15.5" customHeight="1">
      <c r="A1094" s="424">
        <f t="shared" si="17"/>
        <v>1091</v>
      </c>
      <c r="B1094" s="83" t="s">
        <v>7235</v>
      </c>
      <c r="E1094" s="29" t="s">
        <v>211</v>
      </c>
      <c r="F1094" s="10" t="s">
        <v>32732</v>
      </c>
      <c r="G1094" t="s">
        <v>138</v>
      </c>
      <c r="H1094" t="s">
        <v>7236</v>
      </c>
      <c r="I1094" t="s">
        <v>7237</v>
      </c>
      <c r="L1094" s="28" t="s">
        <v>163</v>
      </c>
      <c r="M1094" t="s">
        <v>7238</v>
      </c>
      <c r="O1094" t="s">
        <v>7239</v>
      </c>
      <c r="Q1094" t="s">
        <v>32194</v>
      </c>
      <c r="S1094" t="s">
        <v>7045</v>
      </c>
      <c r="AP1094" s="76" t="s">
        <v>136</v>
      </c>
    </row>
    <row r="1095" spans="1:42">
      <c r="A1095" s="424">
        <f t="shared" si="17"/>
        <v>1092</v>
      </c>
      <c r="B1095" s="83" t="s">
        <v>7240</v>
      </c>
      <c r="E1095" s="29" t="s">
        <v>6</v>
      </c>
      <c r="G1095" t="s">
        <v>138</v>
      </c>
      <c r="H1095" t="s">
        <v>7241</v>
      </c>
      <c r="L1095" s="28" t="s">
        <v>175</v>
      </c>
      <c r="M1095" t="s">
        <v>6625</v>
      </c>
      <c r="Q1095" t="s">
        <v>32194</v>
      </c>
      <c r="S1095" t="s">
        <v>480</v>
      </c>
      <c r="AP1095" s="76" t="s">
        <v>136</v>
      </c>
    </row>
    <row r="1096" spans="1:42">
      <c r="A1096" s="424">
        <f t="shared" si="17"/>
        <v>1093</v>
      </c>
      <c r="B1096" s="83" t="s">
        <v>7242</v>
      </c>
      <c r="E1096" s="29" t="s">
        <v>6</v>
      </c>
      <c r="G1096" t="s">
        <v>138</v>
      </c>
      <c r="H1096" t="s">
        <v>6478</v>
      </c>
      <c r="I1096" t="s">
        <v>7243</v>
      </c>
      <c r="L1096" s="28" t="s">
        <v>175</v>
      </c>
      <c r="M1096" t="s">
        <v>6631</v>
      </c>
      <c r="Q1096" t="s">
        <v>32194</v>
      </c>
      <c r="S1096" t="s">
        <v>7088</v>
      </c>
      <c r="AP1096" s="76" t="s">
        <v>136</v>
      </c>
    </row>
    <row r="1097" spans="1:42">
      <c r="A1097" s="424">
        <f t="shared" si="17"/>
        <v>1094</v>
      </c>
      <c r="B1097" s="83" t="s">
        <v>7244</v>
      </c>
      <c r="E1097" s="29" t="s">
        <v>204</v>
      </c>
      <c r="F1097" t="s">
        <v>32396</v>
      </c>
      <c r="G1097" t="s">
        <v>138</v>
      </c>
      <c r="H1097" t="s">
        <v>6478</v>
      </c>
      <c r="I1097" t="s">
        <v>7245</v>
      </c>
      <c r="L1097" s="28" t="s">
        <v>163</v>
      </c>
      <c r="M1097" t="s">
        <v>6637</v>
      </c>
      <c r="O1097" t="s">
        <v>7246</v>
      </c>
      <c r="Q1097" t="s">
        <v>32194</v>
      </c>
      <c r="S1097" t="s">
        <v>6744</v>
      </c>
      <c r="AP1097" s="76" t="s">
        <v>136</v>
      </c>
    </row>
    <row r="1098" spans="1:42">
      <c r="A1098" s="424">
        <f t="shared" si="17"/>
        <v>1095</v>
      </c>
      <c r="B1098" s="83" t="s">
        <v>7247</v>
      </c>
      <c r="E1098" s="29" t="s">
        <v>6</v>
      </c>
      <c r="G1098" t="s">
        <v>138</v>
      </c>
      <c r="H1098" t="s">
        <v>7248</v>
      </c>
      <c r="L1098" s="28" t="s">
        <v>175</v>
      </c>
      <c r="M1098" t="s">
        <v>6642</v>
      </c>
      <c r="Q1098" t="s">
        <v>32194</v>
      </c>
      <c r="S1098" t="s">
        <v>7061</v>
      </c>
      <c r="AP1098" s="76" t="s">
        <v>136</v>
      </c>
    </row>
    <row r="1099" spans="1:42">
      <c r="A1099" s="424">
        <f t="shared" si="17"/>
        <v>1096</v>
      </c>
      <c r="B1099" s="83" t="s">
        <v>7249</v>
      </c>
      <c r="E1099" s="29" t="s">
        <v>6</v>
      </c>
      <c r="G1099" t="s">
        <v>138</v>
      </c>
      <c r="H1099" t="s">
        <v>7250</v>
      </c>
      <c r="I1099" t="s">
        <v>7251</v>
      </c>
      <c r="L1099" s="27" t="s">
        <v>147</v>
      </c>
      <c r="M1099" t="s">
        <v>6646</v>
      </c>
      <c r="O1099" t="s">
        <v>7252</v>
      </c>
      <c r="Q1099" t="s">
        <v>32194</v>
      </c>
      <c r="S1099" t="s">
        <v>1808</v>
      </c>
      <c r="AP1099" s="76" t="s">
        <v>136</v>
      </c>
    </row>
    <row r="1100" spans="1:42">
      <c r="A1100" s="424">
        <f t="shared" si="17"/>
        <v>1097</v>
      </c>
      <c r="B1100" s="83" t="s">
        <v>7253</v>
      </c>
      <c r="E1100" s="29" t="s">
        <v>204</v>
      </c>
      <c r="F1100" t="s">
        <v>32289</v>
      </c>
      <c r="G1100" s="29" t="s">
        <v>138</v>
      </c>
      <c r="H1100" t="s">
        <v>7254</v>
      </c>
      <c r="I1100" t="s">
        <v>32144</v>
      </c>
      <c r="J1100" s="68" t="s">
        <v>32145</v>
      </c>
      <c r="L1100" s="28" t="s">
        <v>133</v>
      </c>
      <c r="M1100" t="s">
        <v>6653</v>
      </c>
      <c r="O1100" t="s">
        <v>7255</v>
      </c>
      <c r="Q1100" t="s">
        <v>32194</v>
      </c>
      <c r="S1100" t="s">
        <v>7256</v>
      </c>
      <c r="AP1100" s="76" t="s">
        <v>136</v>
      </c>
    </row>
    <row r="1101" spans="1:42">
      <c r="A1101" s="424">
        <f t="shared" si="17"/>
        <v>1098</v>
      </c>
      <c r="B1101" s="83" t="s">
        <v>7257</v>
      </c>
      <c r="E1101" s="29" t="s">
        <v>6</v>
      </c>
      <c r="G1101" t="s">
        <v>138</v>
      </c>
      <c r="H1101" t="s">
        <v>7258</v>
      </c>
      <c r="I1101" t="s">
        <v>7259</v>
      </c>
      <c r="L1101" s="28" t="s">
        <v>175</v>
      </c>
      <c r="M1101" t="s">
        <v>6657</v>
      </c>
      <c r="O1101" t="s">
        <v>7260</v>
      </c>
      <c r="Q1101" t="s">
        <v>32194</v>
      </c>
      <c r="S1101" t="s">
        <v>7261</v>
      </c>
      <c r="AP1101" s="76" t="s">
        <v>136</v>
      </c>
    </row>
    <row r="1102" spans="1:42">
      <c r="A1102" s="424">
        <f t="shared" si="17"/>
        <v>1099</v>
      </c>
      <c r="B1102" s="83" t="s">
        <v>7262</v>
      </c>
      <c r="E1102" s="29" t="s">
        <v>6</v>
      </c>
      <c r="G1102" t="s">
        <v>138</v>
      </c>
      <c r="H1102" t="s">
        <v>6478</v>
      </c>
      <c r="I1102" t="s">
        <v>7263</v>
      </c>
      <c r="L1102" s="28" t="s">
        <v>141</v>
      </c>
      <c r="M1102" t="s">
        <v>6660</v>
      </c>
      <c r="O1102" t="s">
        <v>7264</v>
      </c>
      <c r="Q1102" t="s">
        <v>32194</v>
      </c>
      <c r="S1102" t="s">
        <v>6639</v>
      </c>
      <c r="AP1102" s="76" t="s">
        <v>136</v>
      </c>
    </row>
    <row r="1103" spans="1:42">
      <c r="A1103" s="424">
        <f t="shared" si="17"/>
        <v>1100</v>
      </c>
      <c r="B1103" s="83" t="s">
        <v>7265</v>
      </c>
      <c r="E1103" s="29" t="s">
        <v>6</v>
      </c>
      <c r="G1103" t="s">
        <v>138</v>
      </c>
      <c r="H1103" t="s">
        <v>7266</v>
      </c>
      <c r="L1103" s="28" t="s">
        <v>175</v>
      </c>
      <c r="M1103" t="s">
        <v>6665</v>
      </c>
      <c r="O1103" t="s">
        <v>7267</v>
      </c>
      <c r="Q1103" t="s">
        <v>32194</v>
      </c>
      <c r="S1103" t="s">
        <v>480</v>
      </c>
      <c r="AP1103" s="76" t="s">
        <v>136</v>
      </c>
    </row>
    <row r="1104" spans="1:42">
      <c r="A1104" s="424">
        <f t="shared" si="17"/>
        <v>1101</v>
      </c>
      <c r="B1104" s="83" t="s">
        <v>7268</v>
      </c>
      <c r="E1104" s="29" t="s">
        <v>6</v>
      </c>
      <c r="G1104" t="s">
        <v>138</v>
      </c>
      <c r="H1104" t="s">
        <v>6478</v>
      </c>
      <c r="L1104" s="28" t="s">
        <v>175</v>
      </c>
      <c r="M1104" t="s">
        <v>6672</v>
      </c>
      <c r="O1104" t="s">
        <v>7269</v>
      </c>
      <c r="Q1104" t="s">
        <v>32194</v>
      </c>
      <c r="S1104" t="s">
        <v>1808</v>
      </c>
      <c r="AP1104" s="76" t="s">
        <v>136</v>
      </c>
    </row>
    <row r="1105" spans="1:42">
      <c r="A1105" s="424">
        <f t="shared" si="17"/>
        <v>1102</v>
      </c>
      <c r="B1105" s="83" t="s">
        <v>7270</v>
      </c>
      <c r="E1105" s="29" t="s">
        <v>6</v>
      </c>
      <c r="G1105" t="s">
        <v>138</v>
      </c>
      <c r="H1105" t="s">
        <v>6478</v>
      </c>
      <c r="L1105" s="28" t="s">
        <v>175</v>
      </c>
      <c r="M1105" t="s">
        <v>6677</v>
      </c>
      <c r="O1105" t="s">
        <v>7271</v>
      </c>
      <c r="Q1105" t="s">
        <v>32194</v>
      </c>
      <c r="S1105" t="s">
        <v>7272</v>
      </c>
      <c r="AP1105" s="76" t="s">
        <v>136</v>
      </c>
    </row>
    <row r="1106" spans="1:42" ht="17.5" customHeight="1">
      <c r="A1106" s="424">
        <f t="shared" si="17"/>
        <v>1103</v>
      </c>
      <c r="B1106" s="83" t="s">
        <v>7273</v>
      </c>
      <c r="E1106" s="29" t="s">
        <v>204</v>
      </c>
      <c r="F1106" s="10" t="s">
        <v>32599</v>
      </c>
      <c r="G1106" s="29" t="s">
        <v>138</v>
      </c>
      <c r="H1106" t="s">
        <v>7274</v>
      </c>
      <c r="I1106" t="s">
        <v>7275</v>
      </c>
      <c r="L1106" s="28" t="s">
        <v>133</v>
      </c>
      <c r="M1106" t="s">
        <v>7276</v>
      </c>
      <c r="O1106" t="s">
        <v>7277</v>
      </c>
      <c r="Q1106" t="s">
        <v>32194</v>
      </c>
      <c r="S1106" t="s">
        <v>1808</v>
      </c>
      <c r="AP1106" s="76" t="s">
        <v>136</v>
      </c>
    </row>
    <row r="1107" spans="1:42">
      <c r="A1107" s="424">
        <f t="shared" si="17"/>
        <v>1104</v>
      </c>
      <c r="B1107" s="83" t="s">
        <v>7278</v>
      </c>
      <c r="E1107" s="29" t="s">
        <v>211</v>
      </c>
      <c r="F1107" t="s">
        <v>34798</v>
      </c>
      <c r="G1107" s="29" t="s">
        <v>138</v>
      </c>
      <c r="H1107" t="s">
        <v>6478</v>
      </c>
      <c r="I1107" t="s">
        <v>7279</v>
      </c>
      <c r="L1107" s="28" t="s">
        <v>133</v>
      </c>
      <c r="M1107" t="s">
        <v>6686</v>
      </c>
      <c r="O1107" t="s">
        <v>7280</v>
      </c>
      <c r="Q1107" t="s">
        <v>32194</v>
      </c>
      <c r="S1107" t="s">
        <v>6594</v>
      </c>
      <c r="AP1107" s="76" t="s">
        <v>136</v>
      </c>
    </row>
    <row r="1108" spans="1:42">
      <c r="A1108" s="424">
        <f t="shared" si="17"/>
        <v>1105</v>
      </c>
      <c r="B1108" s="83" t="s">
        <v>7281</v>
      </c>
      <c r="E1108" s="29" t="s">
        <v>6</v>
      </c>
      <c r="G1108" t="s">
        <v>138</v>
      </c>
      <c r="H1108" t="s">
        <v>7282</v>
      </c>
      <c r="I1108" t="s">
        <v>7283</v>
      </c>
      <c r="L1108" s="28" t="s">
        <v>141</v>
      </c>
      <c r="M1108" t="s">
        <v>6692</v>
      </c>
      <c r="O1108" t="s">
        <v>7284</v>
      </c>
      <c r="Q1108" t="s">
        <v>32194</v>
      </c>
      <c r="S1108" t="s">
        <v>7285</v>
      </c>
      <c r="AP1108" s="76" t="s">
        <v>136</v>
      </c>
    </row>
    <row r="1109" spans="1:42">
      <c r="A1109" s="424">
        <f t="shared" si="17"/>
        <v>1106</v>
      </c>
      <c r="B1109" s="83" t="s">
        <v>7286</v>
      </c>
      <c r="E1109" s="29" t="s">
        <v>6</v>
      </c>
      <c r="G1109" t="s">
        <v>138</v>
      </c>
      <c r="H1109" t="s">
        <v>6478</v>
      </c>
      <c r="I1109" t="s">
        <v>7287</v>
      </c>
      <c r="L1109" s="28" t="s">
        <v>175</v>
      </c>
      <c r="M1109" t="s">
        <v>6697</v>
      </c>
      <c r="O1109" t="s">
        <v>7288</v>
      </c>
      <c r="Q1109" t="s">
        <v>32194</v>
      </c>
      <c r="S1109" t="s">
        <v>7289</v>
      </c>
      <c r="AP1109" s="76" t="s">
        <v>136</v>
      </c>
    </row>
    <row r="1110" spans="1:42">
      <c r="A1110" s="424">
        <f t="shared" si="17"/>
        <v>1107</v>
      </c>
      <c r="B1110" s="83" t="s">
        <v>7290</v>
      </c>
      <c r="E1110" s="29" t="s">
        <v>6</v>
      </c>
      <c r="G1110" t="s">
        <v>138</v>
      </c>
      <c r="H1110" t="s">
        <v>7291</v>
      </c>
      <c r="L1110" s="28" t="s">
        <v>175</v>
      </c>
      <c r="M1110" t="s">
        <v>6701</v>
      </c>
      <c r="Q1110" t="s">
        <v>32194</v>
      </c>
      <c r="S1110" t="s">
        <v>7292</v>
      </c>
      <c r="AP1110" s="76" t="s">
        <v>136</v>
      </c>
    </row>
    <row r="1111" spans="1:42">
      <c r="A1111" s="424">
        <f t="shared" si="17"/>
        <v>1108</v>
      </c>
      <c r="B1111" s="83" t="s">
        <v>7293</v>
      </c>
      <c r="E1111" s="29" t="s">
        <v>202</v>
      </c>
      <c r="F1111" t="s">
        <v>32427</v>
      </c>
      <c r="G1111" t="s">
        <v>138</v>
      </c>
      <c r="H1111" t="s">
        <v>6478</v>
      </c>
      <c r="I1111" t="s">
        <v>32177</v>
      </c>
      <c r="L1111" s="28" t="s">
        <v>163</v>
      </c>
      <c r="M1111" t="s">
        <v>6713</v>
      </c>
      <c r="O1111" t="s">
        <v>7294</v>
      </c>
      <c r="Q1111" t="s">
        <v>32194</v>
      </c>
      <c r="S1111" t="s">
        <v>7295</v>
      </c>
      <c r="AP1111" s="76" t="s">
        <v>136</v>
      </c>
    </row>
    <row r="1112" spans="1:42">
      <c r="A1112" s="424">
        <f t="shared" si="17"/>
        <v>1109</v>
      </c>
      <c r="B1112" s="83" t="s">
        <v>7296</v>
      </c>
      <c r="E1112" s="29" t="s">
        <v>204</v>
      </c>
      <c r="F1112" t="s">
        <v>32428</v>
      </c>
      <c r="G1112" t="s">
        <v>138</v>
      </c>
      <c r="H1112" t="s">
        <v>6478</v>
      </c>
      <c r="I1112" t="s">
        <v>7297</v>
      </c>
      <c r="L1112" s="28" t="s">
        <v>163</v>
      </c>
      <c r="M1112" t="s">
        <v>6718</v>
      </c>
      <c r="O1112" t="s">
        <v>7298</v>
      </c>
      <c r="Q1112" t="s">
        <v>32194</v>
      </c>
      <c r="S1112" t="s">
        <v>480</v>
      </c>
      <c r="AP1112" s="76" t="s">
        <v>136</v>
      </c>
    </row>
    <row r="1113" spans="1:42">
      <c r="A1113" s="424">
        <f t="shared" si="17"/>
        <v>1110</v>
      </c>
      <c r="B1113" s="83" t="s">
        <v>7299</v>
      </c>
      <c r="E1113" s="29" t="s">
        <v>204</v>
      </c>
      <c r="F1113" t="s">
        <v>32397</v>
      </c>
      <c r="G1113" t="s">
        <v>138</v>
      </c>
      <c r="H1113" t="s">
        <v>6478</v>
      </c>
      <c r="I1113" t="s">
        <v>7300</v>
      </c>
      <c r="L1113" s="28" t="s">
        <v>163</v>
      </c>
      <c r="M1113" t="s">
        <v>6723</v>
      </c>
      <c r="O1113" t="s">
        <v>7301</v>
      </c>
      <c r="Q1113" t="s">
        <v>32194</v>
      </c>
      <c r="S1113" t="s">
        <v>1808</v>
      </c>
      <c r="AP1113" s="76" t="s">
        <v>136</v>
      </c>
    </row>
    <row r="1114" spans="1:42" ht="13" customHeight="1">
      <c r="A1114" s="424">
        <f t="shared" si="17"/>
        <v>1111</v>
      </c>
      <c r="B1114" s="83" t="s">
        <v>7302</v>
      </c>
      <c r="E1114" s="29" t="s">
        <v>203</v>
      </c>
      <c r="F1114" s="10" t="s">
        <v>32301</v>
      </c>
      <c r="G1114" s="29" t="s">
        <v>138</v>
      </c>
      <c r="H1114" t="s">
        <v>6478</v>
      </c>
      <c r="I1114" t="s">
        <v>7303</v>
      </c>
      <c r="L1114" s="28" t="s">
        <v>133</v>
      </c>
      <c r="M1114" t="s">
        <v>6730</v>
      </c>
      <c r="O1114" t="s">
        <v>7304</v>
      </c>
      <c r="Q1114" t="s">
        <v>32194</v>
      </c>
      <c r="S1114" t="s">
        <v>1808</v>
      </c>
      <c r="AP1114" s="76" t="s">
        <v>136</v>
      </c>
    </row>
    <row r="1115" spans="1:42">
      <c r="A1115" s="424">
        <f t="shared" si="17"/>
        <v>1112</v>
      </c>
      <c r="B1115" s="83" t="s">
        <v>7305</v>
      </c>
      <c r="E1115" s="29" t="s">
        <v>6</v>
      </c>
      <c r="G1115" t="s">
        <v>138</v>
      </c>
      <c r="H1115" t="s">
        <v>7306</v>
      </c>
      <c r="I1115" t="s">
        <v>7307</v>
      </c>
      <c r="L1115" s="28" t="s">
        <v>175</v>
      </c>
      <c r="M1115" t="s">
        <v>6734</v>
      </c>
      <c r="O1115" t="s">
        <v>7308</v>
      </c>
      <c r="Q1115" t="s">
        <v>32194</v>
      </c>
      <c r="S1115" t="s">
        <v>7292</v>
      </c>
      <c r="AP1115" s="76" t="s">
        <v>136</v>
      </c>
    </row>
    <row r="1116" spans="1:42">
      <c r="A1116" s="424">
        <f t="shared" si="17"/>
        <v>1113</v>
      </c>
      <c r="B1116" s="83" t="s">
        <v>7309</v>
      </c>
      <c r="E1116" s="29" t="s">
        <v>6</v>
      </c>
      <c r="G1116" t="s">
        <v>138</v>
      </c>
      <c r="H1116" t="s">
        <v>7310</v>
      </c>
      <c r="I1116" t="s">
        <v>7311</v>
      </c>
      <c r="L1116" s="27" t="s">
        <v>147</v>
      </c>
      <c r="M1116" t="s">
        <v>6737</v>
      </c>
      <c r="O1116" t="s">
        <v>7312</v>
      </c>
      <c r="Q1116" t="s">
        <v>32194</v>
      </c>
      <c r="S1116" t="s">
        <v>7139</v>
      </c>
      <c r="AP1116" s="76" t="s">
        <v>136</v>
      </c>
    </row>
    <row r="1117" spans="1:42">
      <c r="A1117" s="424">
        <f t="shared" si="17"/>
        <v>1114</v>
      </c>
      <c r="B1117" s="83" t="s">
        <v>7313</v>
      </c>
      <c r="E1117" s="29" t="s">
        <v>6</v>
      </c>
      <c r="G1117" t="s">
        <v>138</v>
      </c>
      <c r="H1117" t="s">
        <v>7314</v>
      </c>
      <c r="L1117" s="28" t="s">
        <v>175</v>
      </c>
      <c r="M1117" t="s">
        <v>6742</v>
      </c>
      <c r="O1117" t="s">
        <v>7315</v>
      </c>
      <c r="Q1117" t="s">
        <v>32194</v>
      </c>
      <c r="S1117" t="s">
        <v>7088</v>
      </c>
      <c r="AP1117" s="76" t="s">
        <v>136</v>
      </c>
    </row>
    <row r="1118" spans="1:42">
      <c r="A1118" s="424">
        <f t="shared" si="17"/>
        <v>1115</v>
      </c>
      <c r="B1118" s="83" t="s">
        <v>7316</v>
      </c>
      <c r="E1118" s="29" t="s">
        <v>6</v>
      </c>
      <c r="G1118" t="s">
        <v>138</v>
      </c>
      <c r="H1118" t="s">
        <v>6478</v>
      </c>
      <c r="L1118" s="28" t="s">
        <v>175</v>
      </c>
      <c r="M1118" t="s">
        <v>6748</v>
      </c>
      <c r="O1118" t="s">
        <v>7317</v>
      </c>
      <c r="Q1118" t="s">
        <v>32194</v>
      </c>
      <c r="S1118" t="s">
        <v>480</v>
      </c>
      <c r="AP1118" s="76" t="s">
        <v>136</v>
      </c>
    </row>
    <row r="1119" spans="1:42">
      <c r="A1119" s="424">
        <f t="shared" si="17"/>
        <v>1116</v>
      </c>
      <c r="B1119" s="83" t="s">
        <v>7318</v>
      </c>
      <c r="E1119" s="29" t="s">
        <v>6</v>
      </c>
      <c r="G1119" t="s">
        <v>138</v>
      </c>
      <c r="H1119" t="s">
        <v>7319</v>
      </c>
      <c r="L1119" s="28" t="s">
        <v>141</v>
      </c>
      <c r="M1119" t="s">
        <v>6754</v>
      </c>
      <c r="O1119" t="s">
        <v>7320</v>
      </c>
      <c r="Q1119" t="s">
        <v>32194</v>
      </c>
      <c r="S1119" t="s">
        <v>7088</v>
      </c>
      <c r="AP1119" s="76" t="s">
        <v>136</v>
      </c>
    </row>
    <row r="1120" spans="1:42">
      <c r="A1120" s="424">
        <f t="shared" si="17"/>
        <v>1117</v>
      </c>
      <c r="B1120" s="83" t="s">
        <v>7321</v>
      </c>
      <c r="E1120" s="29" t="s">
        <v>204</v>
      </c>
      <c r="F1120" t="s">
        <v>32398</v>
      </c>
      <c r="G1120" t="s">
        <v>138</v>
      </c>
      <c r="H1120" t="s">
        <v>6602</v>
      </c>
      <c r="I1120" t="s">
        <v>7322</v>
      </c>
      <c r="L1120" s="28" t="s">
        <v>163</v>
      </c>
      <c r="M1120" t="s">
        <v>6758</v>
      </c>
      <c r="O1120" t="s">
        <v>7323</v>
      </c>
      <c r="Q1120" t="s">
        <v>32194</v>
      </c>
      <c r="S1120" t="s">
        <v>480</v>
      </c>
      <c r="AP1120" s="76" t="s">
        <v>136</v>
      </c>
    </row>
    <row r="1121" spans="1:42">
      <c r="A1121" s="424">
        <f t="shared" si="17"/>
        <v>1118</v>
      </c>
      <c r="B1121" s="83" t="s">
        <v>7324</v>
      </c>
      <c r="E1121" s="29" t="s">
        <v>6</v>
      </c>
      <c r="G1121" t="s">
        <v>138</v>
      </c>
      <c r="H1121" t="s">
        <v>7325</v>
      </c>
      <c r="I1121" t="s">
        <v>7326</v>
      </c>
      <c r="L1121" s="28" t="s">
        <v>175</v>
      </c>
      <c r="M1121" t="s">
        <v>6763</v>
      </c>
      <c r="O1121" t="s">
        <v>7327</v>
      </c>
      <c r="Q1121" t="s">
        <v>32194</v>
      </c>
      <c r="S1121" t="s">
        <v>6954</v>
      </c>
      <c r="AP1121" s="76" t="s">
        <v>136</v>
      </c>
    </row>
    <row r="1122" spans="1:42">
      <c r="A1122" s="424">
        <f t="shared" si="17"/>
        <v>1119</v>
      </c>
      <c r="B1122" s="83" t="s">
        <v>7328</v>
      </c>
      <c r="E1122" s="29" t="s">
        <v>6</v>
      </c>
      <c r="G1122" t="s">
        <v>138</v>
      </c>
      <c r="H1122" t="s">
        <v>6478</v>
      </c>
      <c r="I1122" t="s">
        <v>7329</v>
      </c>
      <c r="L1122" s="28" t="s">
        <v>141</v>
      </c>
      <c r="M1122" t="s">
        <v>6771</v>
      </c>
      <c r="O1122" t="s">
        <v>7330</v>
      </c>
      <c r="Q1122" t="s">
        <v>32194</v>
      </c>
      <c r="S1122" t="s">
        <v>7331</v>
      </c>
      <c r="AP1122" s="76" t="s">
        <v>136</v>
      </c>
    </row>
    <row r="1123" spans="1:42">
      <c r="A1123" s="424">
        <f t="shared" si="17"/>
        <v>1120</v>
      </c>
      <c r="B1123" s="83" t="s">
        <v>7332</v>
      </c>
      <c r="E1123" s="29" t="s">
        <v>6</v>
      </c>
      <c r="G1123" t="s">
        <v>138</v>
      </c>
      <c r="H1123" t="s">
        <v>7333</v>
      </c>
      <c r="I1123" t="s">
        <v>7334</v>
      </c>
      <c r="L1123" s="28" t="s">
        <v>175</v>
      </c>
      <c r="M1123" t="s">
        <v>6775</v>
      </c>
      <c r="O1123" t="s">
        <v>7335</v>
      </c>
      <c r="Q1123" t="s">
        <v>32194</v>
      </c>
      <c r="S1123" t="s">
        <v>1808</v>
      </c>
      <c r="AP1123" s="76" t="s">
        <v>136</v>
      </c>
    </row>
    <row r="1124" spans="1:42">
      <c r="A1124" s="424">
        <f t="shared" si="17"/>
        <v>1121</v>
      </c>
      <c r="B1124" s="83" t="s">
        <v>7336</v>
      </c>
      <c r="E1124" s="29" t="s">
        <v>211</v>
      </c>
      <c r="F1124" t="s">
        <v>32399</v>
      </c>
      <c r="G1124" t="s">
        <v>138</v>
      </c>
      <c r="H1124" t="s">
        <v>6478</v>
      </c>
      <c r="I1124" t="s">
        <v>7337</v>
      </c>
      <c r="L1124" s="28" t="s">
        <v>163</v>
      </c>
      <c r="M1124" t="s">
        <v>7338</v>
      </c>
      <c r="O1124" t="s">
        <v>7339</v>
      </c>
      <c r="Q1124" t="s">
        <v>32194</v>
      </c>
      <c r="S1124" t="s">
        <v>7340</v>
      </c>
      <c r="AP1124" s="76" t="s">
        <v>136</v>
      </c>
    </row>
    <row r="1125" spans="1:42">
      <c r="A1125" s="424">
        <f t="shared" si="17"/>
        <v>1122</v>
      </c>
      <c r="B1125" s="83" t="s">
        <v>7341</v>
      </c>
      <c r="E1125" s="29" t="s">
        <v>6</v>
      </c>
      <c r="G1125" t="s">
        <v>138</v>
      </c>
      <c r="H1125" t="s">
        <v>7342</v>
      </c>
      <c r="I1125" t="s">
        <v>7343</v>
      </c>
      <c r="L1125" s="28" t="s">
        <v>175</v>
      </c>
      <c r="M1125" t="s">
        <v>7344</v>
      </c>
      <c r="O1125" t="s">
        <v>7345</v>
      </c>
      <c r="Q1125" t="s">
        <v>32194</v>
      </c>
      <c r="S1125" t="s">
        <v>7061</v>
      </c>
      <c r="AP1125" s="76" t="s">
        <v>136</v>
      </c>
    </row>
    <row r="1126" spans="1:42">
      <c r="A1126" s="424">
        <f t="shared" si="17"/>
        <v>1123</v>
      </c>
      <c r="B1126" s="83" t="s">
        <v>7346</v>
      </c>
      <c r="E1126" s="29" t="s">
        <v>6</v>
      </c>
      <c r="G1126" t="s">
        <v>138</v>
      </c>
      <c r="H1126" t="s">
        <v>7347</v>
      </c>
      <c r="I1126" t="s">
        <v>7348</v>
      </c>
      <c r="L1126" s="28" t="s">
        <v>175</v>
      </c>
      <c r="M1126" t="s">
        <v>6789</v>
      </c>
      <c r="O1126" t="s">
        <v>7349</v>
      </c>
      <c r="Q1126" t="s">
        <v>32194</v>
      </c>
      <c r="S1126" t="s">
        <v>7350</v>
      </c>
      <c r="AP1126" s="76" t="s">
        <v>136</v>
      </c>
    </row>
    <row r="1127" spans="1:42">
      <c r="A1127" s="424">
        <f t="shared" si="17"/>
        <v>1124</v>
      </c>
      <c r="B1127" s="83" t="s">
        <v>7351</v>
      </c>
      <c r="E1127" s="29" t="s">
        <v>6</v>
      </c>
      <c r="G1127" t="s">
        <v>138</v>
      </c>
      <c r="H1127" t="s">
        <v>7352</v>
      </c>
      <c r="L1127" s="28" t="s">
        <v>141</v>
      </c>
      <c r="M1127" t="s">
        <v>6796</v>
      </c>
      <c r="Q1127" t="s">
        <v>32194</v>
      </c>
      <c r="S1127" t="s">
        <v>480</v>
      </c>
      <c r="AP1127" s="76" t="s">
        <v>136</v>
      </c>
    </row>
    <row r="1128" spans="1:42">
      <c r="A1128" s="424">
        <f t="shared" si="17"/>
        <v>1125</v>
      </c>
      <c r="B1128" s="83" t="s">
        <v>7353</v>
      </c>
      <c r="E1128" s="29" t="s">
        <v>6</v>
      </c>
      <c r="G1128" t="s">
        <v>138</v>
      </c>
      <c r="H1128" t="s">
        <v>7354</v>
      </c>
      <c r="L1128" s="28" t="s">
        <v>175</v>
      </c>
      <c r="M1128" t="s">
        <v>6802</v>
      </c>
      <c r="Q1128" t="s">
        <v>32194</v>
      </c>
      <c r="S1128" t="s">
        <v>7088</v>
      </c>
      <c r="AP1128" s="76" t="s">
        <v>136</v>
      </c>
    </row>
    <row r="1129" spans="1:42">
      <c r="A1129" s="424">
        <f t="shared" si="17"/>
        <v>1126</v>
      </c>
      <c r="B1129" s="83" t="s">
        <v>7355</v>
      </c>
      <c r="E1129" s="29" t="s">
        <v>203</v>
      </c>
      <c r="F1129" t="s">
        <v>32400</v>
      </c>
      <c r="G1129" t="s">
        <v>138</v>
      </c>
      <c r="H1129" t="s">
        <v>7356</v>
      </c>
      <c r="I1129" t="s">
        <v>7357</v>
      </c>
      <c r="L1129" s="28" t="s">
        <v>163</v>
      </c>
      <c r="M1129" t="s">
        <v>6807</v>
      </c>
      <c r="O1129" t="s">
        <v>7358</v>
      </c>
      <c r="Q1129" t="s">
        <v>32194</v>
      </c>
      <c r="S1129" t="s">
        <v>6639</v>
      </c>
      <c r="AP1129" s="76" t="s">
        <v>136</v>
      </c>
    </row>
    <row r="1130" spans="1:42">
      <c r="A1130" s="424">
        <f t="shared" si="17"/>
        <v>1127</v>
      </c>
      <c r="B1130" s="83" t="s">
        <v>7359</v>
      </c>
      <c r="E1130" s="29" t="s">
        <v>6</v>
      </c>
      <c r="G1130" t="s">
        <v>138</v>
      </c>
      <c r="H1130" t="s">
        <v>6478</v>
      </c>
      <c r="I1130" t="s">
        <v>7360</v>
      </c>
      <c r="L1130" s="28" t="s">
        <v>175</v>
      </c>
      <c r="M1130" t="s">
        <v>6813</v>
      </c>
      <c r="O1130" t="s">
        <v>7361</v>
      </c>
      <c r="Q1130" t="s">
        <v>32194</v>
      </c>
      <c r="S1130" t="s">
        <v>7362</v>
      </c>
      <c r="AP1130" s="76" t="s">
        <v>136</v>
      </c>
    </row>
    <row r="1131" spans="1:42">
      <c r="A1131" s="424">
        <f t="shared" si="17"/>
        <v>1128</v>
      </c>
      <c r="B1131" s="83" t="s">
        <v>7363</v>
      </c>
      <c r="E1131" s="29" t="s">
        <v>211</v>
      </c>
      <c r="F1131" t="s">
        <v>7363</v>
      </c>
      <c r="G1131" t="s">
        <v>138</v>
      </c>
      <c r="H1131" t="s">
        <v>7364</v>
      </c>
      <c r="J1131" s="68" t="s">
        <v>7365</v>
      </c>
      <c r="M1131" t="s">
        <v>7366</v>
      </c>
      <c r="O1131" t="s">
        <v>363</v>
      </c>
      <c r="Q1131" t="s">
        <v>32194</v>
      </c>
      <c r="S1131" t="s">
        <v>7019</v>
      </c>
      <c r="AP1131" s="76" t="s">
        <v>136</v>
      </c>
    </row>
    <row r="1132" spans="1:42">
      <c r="A1132" s="424">
        <f t="shared" si="17"/>
        <v>1129</v>
      </c>
      <c r="B1132" s="83" t="s">
        <v>7367</v>
      </c>
      <c r="E1132" s="29" t="s">
        <v>6</v>
      </c>
      <c r="G1132" t="s">
        <v>138</v>
      </c>
      <c r="H1132" t="s">
        <v>6478</v>
      </c>
      <c r="I1132" t="s">
        <v>7368</v>
      </c>
      <c r="L1132" s="28" t="s">
        <v>175</v>
      </c>
      <c r="M1132" t="s">
        <v>6827</v>
      </c>
      <c r="O1132" t="s">
        <v>7369</v>
      </c>
      <c r="Q1132" t="s">
        <v>32194</v>
      </c>
      <c r="S1132" t="s">
        <v>6632</v>
      </c>
      <c r="AP1132" s="76" t="s">
        <v>136</v>
      </c>
    </row>
    <row r="1133" spans="1:42">
      <c r="A1133" s="424">
        <f t="shared" si="17"/>
        <v>1130</v>
      </c>
      <c r="B1133" s="83" t="s">
        <v>7370</v>
      </c>
      <c r="E1133" s="29" t="s">
        <v>6</v>
      </c>
      <c r="G1133" t="s">
        <v>138</v>
      </c>
      <c r="H1133" t="s">
        <v>6602</v>
      </c>
      <c r="L1133" s="28" t="s">
        <v>175</v>
      </c>
      <c r="M1133" t="s">
        <v>6835</v>
      </c>
      <c r="O1133" t="s">
        <v>7371</v>
      </c>
      <c r="Q1133" t="s">
        <v>32194</v>
      </c>
      <c r="S1133" t="s">
        <v>7019</v>
      </c>
      <c r="AP1133" s="76" t="s">
        <v>136</v>
      </c>
    </row>
    <row r="1134" spans="1:42" ht="13" customHeight="1">
      <c r="A1134" s="424">
        <f t="shared" si="17"/>
        <v>1131</v>
      </c>
      <c r="B1134" s="83" t="s">
        <v>7372</v>
      </c>
      <c r="E1134" s="29" t="s">
        <v>211</v>
      </c>
      <c r="F1134" s="10" t="s">
        <v>32376</v>
      </c>
      <c r="G1134" t="s">
        <v>138</v>
      </c>
      <c r="H1134" t="s">
        <v>6478</v>
      </c>
      <c r="L1134" s="28" t="s">
        <v>163</v>
      </c>
      <c r="M1134" t="s">
        <v>6841</v>
      </c>
      <c r="Q1134" t="s">
        <v>32194</v>
      </c>
      <c r="S1134" t="s">
        <v>1808</v>
      </c>
      <c r="AP1134" s="76" t="s">
        <v>136</v>
      </c>
    </row>
    <row r="1135" spans="1:42">
      <c r="A1135" s="424">
        <f t="shared" si="17"/>
        <v>1132</v>
      </c>
      <c r="B1135" s="83" t="s">
        <v>7373</v>
      </c>
      <c r="E1135" s="29" t="s">
        <v>6</v>
      </c>
      <c r="G1135" t="s">
        <v>138</v>
      </c>
      <c r="H1135" t="s">
        <v>7374</v>
      </c>
      <c r="L1135" s="28" t="s">
        <v>175</v>
      </c>
      <c r="M1135" t="s">
        <v>7375</v>
      </c>
      <c r="Q1135" t="s">
        <v>32194</v>
      </c>
      <c r="S1135" t="s">
        <v>196</v>
      </c>
      <c r="AP1135" s="76" t="s">
        <v>136</v>
      </c>
    </row>
    <row r="1136" spans="1:42">
      <c r="A1136" s="424">
        <f t="shared" si="17"/>
        <v>1133</v>
      </c>
      <c r="B1136" s="83" t="s">
        <v>7376</v>
      </c>
      <c r="E1136" s="29" t="s">
        <v>6</v>
      </c>
      <c r="G1136" t="s">
        <v>138</v>
      </c>
      <c r="H1136" t="s">
        <v>6478</v>
      </c>
      <c r="I1136" t="s">
        <v>7377</v>
      </c>
      <c r="L1136" s="28" t="s">
        <v>175</v>
      </c>
      <c r="M1136" t="s">
        <v>7378</v>
      </c>
      <c r="O1136" t="s">
        <v>7379</v>
      </c>
      <c r="Q1136" t="s">
        <v>32194</v>
      </c>
      <c r="S1136" t="s">
        <v>7380</v>
      </c>
      <c r="AP1136" s="76" t="s">
        <v>136</v>
      </c>
    </row>
    <row r="1137" spans="1:42">
      <c r="A1137" s="424">
        <f t="shared" si="17"/>
        <v>1134</v>
      </c>
      <c r="B1137" s="83" t="s">
        <v>7381</v>
      </c>
      <c r="E1137" s="29" t="s">
        <v>202</v>
      </c>
      <c r="F1137" t="s">
        <v>32431</v>
      </c>
      <c r="G1137" t="s">
        <v>138</v>
      </c>
      <c r="H1137" t="s">
        <v>6478</v>
      </c>
      <c r="I1137" t="s">
        <v>7382</v>
      </c>
      <c r="L1137" s="28" t="s">
        <v>163</v>
      </c>
      <c r="M1137" t="s">
        <v>7383</v>
      </c>
      <c r="O1137" t="s">
        <v>7384</v>
      </c>
      <c r="Q1137" t="s">
        <v>32194</v>
      </c>
      <c r="S1137" t="s">
        <v>6594</v>
      </c>
      <c r="AP1137" s="76" t="s">
        <v>136</v>
      </c>
    </row>
    <row r="1138" spans="1:42">
      <c r="A1138" s="424">
        <f t="shared" si="17"/>
        <v>1135</v>
      </c>
      <c r="B1138" s="83" t="s">
        <v>7385</v>
      </c>
      <c r="E1138" s="29" t="s">
        <v>6</v>
      </c>
      <c r="G1138" t="s">
        <v>138</v>
      </c>
      <c r="H1138" t="s">
        <v>6478</v>
      </c>
      <c r="I1138" t="s">
        <v>7386</v>
      </c>
      <c r="L1138" s="28" t="s">
        <v>175</v>
      </c>
      <c r="M1138" t="s">
        <v>6863</v>
      </c>
      <c r="O1138" t="s">
        <v>7387</v>
      </c>
      <c r="Q1138" t="s">
        <v>32194</v>
      </c>
      <c r="S1138" t="s">
        <v>7388</v>
      </c>
      <c r="AP1138" s="76" t="s">
        <v>136</v>
      </c>
    </row>
    <row r="1139" spans="1:42" ht="15.5" customHeight="1">
      <c r="A1139" s="424">
        <f t="shared" si="17"/>
        <v>1136</v>
      </c>
      <c r="B1139" s="83" t="s">
        <v>7389</v>
      </c>
      <c r="E1139" s="29" t="s">
        <v>204</v>
      </c>
      <c r="F1139" s="10" t="s">
        <v>32432</v>
      </c>
      <c r="G1139" t="s">
        <v>138</v>
      </c>
      <c r="H1139" t="s">
        <v>7390</v>
      </c>
      <c r="I1139" t="s">
        <v>7391</v>
      </c>
      <c r="L1139" s="28" t="s">
        <v>163</v>
      </c>
      <c r="M1139" t="s">
        <v>6867</v>
      </c>
      <c r="O1139" t="s">
        <v>7392</v>
      </c>
      <c r="Q1139" t="s">
        <v>32194</v>
      </c>
      <c r="S1139" t="s">
        <v>1808</v>
      </c>
      <c r="AP1139" s="76" t="s">
        <v>136</v>
      </c>
    </row>
    <row r="1140" spans="1:42">
      <c r="A1140" s="424">
        <f t="shared" si="17"/>
        <v>1137</v>
      </c>
      <c r="B1140" s="83" t="s">
        <v>7393</v>
      </c>
      <c r="E1140" s="29" t="s">
        <v>6</v>
      </c>
      <c r="G1140" t="s">
        <v>138</v>
      </c>
      <c r="H1140" t="s">
        <v>6602</v>
      </c>
      <c r="I1140" t="s">
        <v>7394</v>
      </c>
      <c r="L1140" s="28" t="s">
        <v>175</v>
      </c>
      <c r="M1140" t="s">
        <v>6874</v>
      </c>
      <c r="Q1140" t="s">
        <v>32194</v>
      </c>
      <c r="S1140" t="s">
        <v>480</v>
      </c>
      <c r="AP1140" s="76" t="s">
        <v>136</v>
      </c>
    </row>
    <row r="1141" spans="1:42">
      <c r="A1141" s="424">
        <f t="shared" si="17"/>
        <v>1138</v>
      </c>
      <c r="B1141" s="83" t="s">
        <v>7395</v>
      </c>
      <c r="E1141" s="29" t="s">
        <v>202</v>
      </c>
      <c r="F1141" t="s">
        <v>32433</v>
      </c>
      <c r="G1141" t="s">
        <v>138</v>
      </c>
      <c r="H1141" t="s">
        <v>7396</v>
      </c>
      <c r="I1141" t="s">
        <v>7397</v>
      </c>
      <c r="L1141" s="28" t="s">
        <v>163</v>
      </c>
      <c r="M1141" t="s">
        <v>6881</v>
      </c>
      <c r="O1141" t="s">
        <v>7398</v>
      </c>
      <c r="Q1141" t="s">
        <v>32194</v>
      </c>
      <c r="S1141" t="s">
        <v>7399</v>
      </c>
      <c r="AP1141" s="76" t="s">
        <v>136</v>
      </c>
    </row>
    <row r="1142" spans="1:42">
      <c r="A1142" s="424">
        <f t="shared" si="17"/>
        <v>1139</v>
      </c>
      <c r="B1142" s="83" t="s">
        <v>7400</v>
      </c>
      <c r="E1142" s="29" t="s">
        <v>6</v>
      </c>
      <c r="G1142" t="s">
        <v>138</v>
      </c>
      <c r="H1142" t="s">
        <v>6478</v>
      </c>
      <c r="I1142" t="s">
        <v>7401</v>
      </c>
      <c r="L1142" s="28" t="s">
        <v>175</v>
      </c>
      <c r="M1142" t="s">
        <v>7402</v>
      </c>
      <c r="O1142" t="s">
        <v>7403</v>
      </c>
      <c r="Q1142" t="s">
        <v>32194</v>
      </c>
      <c r="S1142" t="s">
        <v>4416</v>
      </c>
      <c r="AP1142" s="76" t="s">
        <v>136</v>
      </c>
    </row>
    <row r="1143" spans="1:42">
      <c r="A1143" s="424">
        <f t="shared" si="17"/>
        <v>1140</v>
      </c>
      <c r="B1143" s="83" t="s">
        <v>7404</v>
      </c>
      <c r="E1143" s="29" t="s">
        <v>6</v>
      </c>
      <c r="G1143" t="s">
        <v>138</v>
      </c>
      <c r="H1143" t="s">
        <v>7405</v>
      </c>
      <c r="I1143" t="s">
        <v>7406</v>
      </c>
      <c r="L1143" s="28" t="s">
        <v>175</v>
      </c>
      <c r="M1143" t="s">
        <v>6885</v>
      </c>
      <c r="O1143" t="s">
        <v>7407</v>
      </c>
      <c r="Q1143" t="s">
        <v>32194</v>
      </c>
      <c r="S1143" t="s">
        <v>6798</v>
      </c>
      <c r="AP1143" s="76" t="s">
        <v>136</v>
      </c>
    </row>
    <row r="1144" spans="1:42">
      <c r="A1144" s="424">
        <f t="shared" si="17"/>
        <v>1141</v>
      </c>
      <c r="B1144" s="83" t="s">
        <v>7408</v>
      </c>
      <c r="E1144" s="29" t="s">
        <v>6</v>
      </c>
      <c r="G1144" t="s">
        <v>138</v>
      </c>
      <c r="H1144" t="s">
        <v>6478</v>
      </c>
      <c r="I1144" t="s">
        <v>7409</v>
      </c>
      <c r="L1144" s="28" t="s">
        <v>175</v>
      </c>
      <c r="M1144" t="s">
        <v>6890</v>
      </c>
      <c r="O1144" t="s">
        <v>7410</v>
      </c>
      <c r="Q1144" t="s">
        <v>32194</v>
      </c>
      <c r="S1144" t="s">
        <v>7411</v>
      </c>
      <c r="AP1144" s="76" t="s">
        <v>136</v>
      </c>
    </row>
    <row r="1145" spans="1:42">
      <c r="A1145" s="424">
        <f t="shared" si="17"/>
        <v>1142</v>
      </c>
      <c r="B1145" s="83" t="s">
        <v>7412</v>
      </c>
      <c r="E1145" s="29" t="s">
        <v>6</v>
      </c>
      <c r="G1145" t="s">
        <v>138</v>
      </c>
      <c r="H1145" t="s">
        <v>6478</v>
      </c>
      <c r="I1145" t="s">
        <v>7413</v>
      </c>
      <c r="L1145" s="27" t="s">
        <v>147</v>
      </c>
      <c r="M1145" t="s">
        <v>6893</v>
      </c>
      <c r="O1145" t="s">
        <v>7414</v>
      </c>
      <c r="Q1145" t="s">
        <v>32194</v>
      </c>
      <c r="S1145" t="s">
        <v>480</v>
      </c>
      <c r="AP1145" s="76" t="s">
        <v>136</v>
      </c>
    </row>
    <row r="1146" spans="1:42" ht="15.5" customHeight="1">
      <c r="A1146" s="424">
        <f t="shared" si="17"/>
        <v>1143</v>
      </c>
      <c r="B1146" s="83" t="s">
        <v>7415</v>
      </c>
      <c r="E1146" s="29" t="s">
        <v>204</v>
      </c>
      <c r="F1146" s="10" t="s">
        <v>32589</v>
      </c>
      <c r="G1146" t="s">
        <v>138</v>
      </c>
      <c r="H1146" t="s">
        <v>7416</v>
      </c>
      <c r="I1146" t="s">
        <v>7417</v>
      </c>
      <c r="L1146" s="28" t="s">
        <v>163</v>
      </c>
      <c r="M1146" t="s">
        <v>6896</v>
      </c>
      <c r="O1146" t="s">
        <v>7418</v>
      </c>
      <c r="Q1146" t="s">
        <v>32194</v>
      </c>
      <c r="S1146" t="s">
        <v>6744</v>
      </c>
      <c r="AP1146" s="76" t="s">
        <v>136</v>
      </c>
    </row>
    <row r="1147" spans="1:42">
      <c r="A1147" s="424">
        <f t="shared" si="17"/>
        <v>1144</v>
      </c>
      <c r="B1147" s="83" t="s">
        <v>7419</v>
      </c>
      <c r="E1147" s="29" t="s">
        <v>6</v>
      </c>
      <c r="G1147" t="s">
        <v>138</v>
      </c>
      <c r="H1147" t="s">
        <v>7420</v>
      </c>
      <c r="I1147" t="s">
        <v>7421</v>
      </c>
      <c r="L1147" s="28" t="s">
        <v>175</v>
      </c>
      <c r="M1147" t="s">
        <v>6898</v>
      </c>
      <c r="O1147" t="s">
        <v>7422</v>
      </c>
      <c r="Q1147" t="s">
        <v>32194</v>
      </c>
      <c r="S1147" t="s">
        <v>480</v>
      </c>
      <c r="AP1147" s="76" t="s">
        <v>136</v>
      </c>
    </row>
    <row r="1148" spans="1:42">
      <c r="A1148" s="424">
        <f t="shared" si="17"/>
        <v>1145</v>
      </c>
      <c r="B1148" s="83" t="s">
        <v>7423</v>
      </c>
      <c r="E1148" s="29" t="s">
        <v>6</v>
      </c>
      <c r="G1148" t="s">
        <v>138</v>
      </c>
      <c r="H1148" t="s">
        <v>7424</v>
      </c>
      <c r="L1148" s="27" t="s">
        <v>147</v>
      </c>
      <c r="M1148" t="s">
        <v>6900</v>
      </c>
      <c r="O1148" t="s">
        <v>7425</v>
      </c>
      <c r="Q1148" t="s">
        <v>32194</v>
      </c>
      <c r="S1148" t="s">
        <v>480</v>
      </c>
      <c r="AP1148" s="76" t="s">
        <v>136</v>
      </c>
    </row>
    <row r="1149" spans="1:42">
      <c r="A1149" s="424">
        <f t="shared" si="17"/>
        <v>1146</v>
      </c>
      <c r="B1149" s="83" t="s">
        <v>7426</v>
      </c>
      <c r="E1149" s="29" t="s">
        <v>6</v>
      </c>
      <c r="G1149" t="s">
        <v>138</v>
      </c>
      <c r="H1149" t="s">
        <v>7427</v>
      </c>
      <c r="I1149" t="s">
        <v>7428</v>
      </c>
      <c r="L1149" s="28" t="s">
        <v>175</v>
      </c>
      <c r="M1149" t="s">
        <v>6903</v>
      </c>
      <c r="O1149" t="s">
        <v>7429</v>
      </c>
      <c r="Q1149" t="s">
        <v>32194</v>
      </c>
      <c r="S1149" t="s">
        <v>7430</v>
      </c>
      <c r="AP1149" s="76" t="s">
        <v>136</v>
      </c>
    </row>
    <row r="1150" spans="1:42">
      <c r="A1150" s="424">
        <f t="shared" si="17"/>
        <v>1147</v>
      </c>
      <c r="B1150" s="83" t="s">
        <v>7431</v>
      </c>
      <c r="E1150" s="29" t="s">
        <v>6</v>
      </c>
      <c r="G1150" t="s">
        <v>138</v>
      </c>
      <c r="H1150" t="s">
        <v>7432</v>
      </c>
      <c r="I1150" t="s">
        <v>7433</v>
      </c>
      <c r="L1150" s="27" t="s">
        <v>147</v>
      </c>
      <c r="M1150" t="s">
        <v>6908</v>
      </c>
      <c r="O1150" t="s">
        <v>7434</v>
      </c>
      <c r="Q1150" t="s">
        <v>32194</v>
      </c>
      <c r="S1150" t="s">
        <v>7435</v>
      </c>
      <c r="AP1150" s="76" t="s">
        <v>136</v>
      </c>
    </row>
    <row r="1151" spans="1:42">
      <c r="A1151" s="424">
        <f t="shared" si="17"/>
        <v>1148</v>
      </c>
      <c r="B1151" s="83" t="s">
        <v>7436</v>
      </c>
      <c r="E1151" s="29" t="s">
        <v>6</v>
      </c>
      <c r="G1151" t="s">
        <v>138</v>
      </c>
      <c r="H1151" t="s">
        <v>6478</v>
      </c>
      <c r="I1151" t="s">
        <v>7437</v>
      </c>
      <c r="L1151" s="28" t="s">
        <v>175</v>
      </c>
      <c r="M1151" t="s">
        <v>6913</v>
      </c>
      <c r="O1151" t="s">
        <v>7438</v>
      </c>
      <c r="Q1151" t="s">
        <v>32194</v>
      </c>
      <c r="S1151" t="s">
        <v>7439</v>
      </c>
      <c r="AP1151" s="76" t="s">
        <v>136</v>
      </c>
    </row>
    <row r="1152" spans="1:42">
      <c r="A1152" s="424">
        <f t="shared" si="17"/>
        <v>1149</v>
      </c>
      <c r="B1152" s="83" t="s">
        <v>7440</v>
      </c>
      <c r="E1152" s="29" t="s">
        <v>6</v>
      </c>
      <c r="G1152" t="s">
        <v>138</v>
      </c>
      <c r="H1152" t="s">
        <v>6602</v>
      </c>
      <c r="I1152" t="s">
        <v>7441</v>
      </c>
      <c r="L1152" s="28" t="s">
        <v>141</v>
      </c>
      <c r="M1152" t="s">
        <v>6916</v>
      </c>
      <c r="O1152" t="s">
        <v>7442</v>
      </c>
      <c r="Q1152" t="s">
        <v>32194</v>
      </c>
      <c r="S1152" t="s">
        <v>6996</v>
      </c>
      <c r="AP1152" s="76" t="s">
        <v>136</v>
      </c>
    </row>
    <row r="1153" spans="1:42">
      <c r="A1153" s="424">
        <f t="shared" si="17"/>
        <v>1150</v>
      </c>
      <c r="B1153" s="83" t="s">
        <v>7443</v>
      </c>
      <c r="E1153" s="29" t="s">
        <v>6</v>
      </c>
      <c r="G1153" t="s">
        <v>138</v>
      </c>
      <c r="H1153" t="s">
        <v>7444</v>
      </c>
      <c r="I1153" t="s">
        <v>7445</v>
      </c>
      <c r="L1153" s="28" t="s">
        <v>175</v>
      </c>
      <c r="M1153" t="s">
        <v>6920</v>
      </c>
      <c r="O1153" t="s">
        <v>7446</v>
      </c>
      <c r="Q1153" t="s">
        <v>32194</v>
      </c>
      <c r="S1153" t="s">
        <v>7447</v>
      </c>
      <c r="AP1153" s="76" t="s">
        <v>136</v>
      </c>
    </row>
    <row r="1154" spans="1:42" ht="29" customHeight="1">
      <c r="A1154" s="424">
        <f t="shared" si="17"/>
        <v>1151</v>
      </c>
      <c r="B1154" s="83" t="s">
        <v>7448</v>
      </c>
      <c r="E1154" s="29" t="s">
        <v>6</v>
      </c>
      <c r="G1154" t="s">
        <v>138</v>
      </c>
      <c r="H1154" t="s">
        <v>6478</v>
      </c>
      <c r="I1154" t="s">
        <v>7449</v>
      </c>
      <c r="L1154" s="28" t="s">
        <v>141</v>
      </c>
      <c r="M1154" t="s">
        <v>7450</v>
      </c>
      <c r="Q1154" t="s">
        <v>32194</v>
      </c>
      <c r="S1154" t="s">
        <v>7451</v>
      </c>
      <c r="AP1154" s="76" t="s">
        <v>136</v>
      </c>
    </row>
    <row r="1155" spans="1:42">
      <c r="A1155" s="424">
        <f t="shared" si="17"/>
        <v>1152</v>
      </c>
      <c r="B1155" s="83" t="s">
        <v>7452</v>
      </c>
      <c r="E1155" s="29" t="s">
        <v>204</v>
      </c>
      <c r="F1155" s="130" t="s">
        <v>32586</v>
      </c>
      <c r="G1155" t="s">
        <v>138</v>
      </c>
      <c r="H1155" t="s">
        <v>6478</v>
      </c>
      <c r="L1155" s="28" t="s">
        <v>163</v>
      </c>
      <c r="M1155" t="s">
        <v>6930</v>
      </c>
      <c r="Q1155" t="s">
        <v>32194</v>
      </c>
      <c r="S1155" t="s">
        <v>4416</v>
      </c>
      <c r="AP1155" s="76" t="s">
        <v>136</v>
      </c>
    </row>
    <row r="1156" spans="1:42">
      <c r="A1156" s="424">
        <f t="shared" si="17"/>
        <v>1153</v>
      </c>
      <c r="B1156" s="83" t="s">
        <v>7453</v>
      </c>
      <c r="E1156" s="29" t="s">
        <v>6</v>
      </c>
      <c r="G1156" t="s">
        <v>138</v>
      </c>
      <c r="H1156" t="s">
        <v>6478</v>
      </c>
      <c r="L1156" s="27" t="s">
        <v>147</v>
      </c>
      <c r="M1156" t="s">
        <v>6934</v>
      </c>
      <c r="O1156" t="s">
        <v>7454</v>
      </c>
      <c r="Q1156" t="s">
        <v>32194</v>
      </c>
      <c r="S1156" t="s">
        <v>6750</v>
      </c>
      <c r="AP1156" s="76" t="s">
        <v>136</v>
      </c>
    </row>
    <row r="1157" spans="1:42">
      <c r="A1157" s="424">
        <f t="shared" ref="A1157:A1220" si="18">+A1156+1</f>
        <v>1154</v>
      </c>
      <c r="B1157" s="83" t="s">
        <v>7455</v>
      </c>
      <c r="E1157" s="29" t="s">
        <v>6</v>
      </c>
      <c r="G1157" t="s">
        <v>138</v>
      </c>
      <c r="H1157" t="s">
        <v>6478</v>
      </c>
      <c r="I1157" t="s">
        <v>7456</v>
      </c>
      <c r="L1157" s="28" t="s">
        <v>175</v>
      </c>
      <c r="M1157" t="s">
        <v>6936</v>
      </c>
      <c r="O1157" t="s">
        <v>7457</v>
      </c>
      <c r="Q1157" t="s">
        <v>32194</v>
      </c>
      <c r="S1157" t="s">
        <v>7061</v>
      </c>
      <c r="AP1157" s="76" t="s">
        <v>136</v>
      </c>
    </row>
    <row r="1158" spans="1:42">
      <c r="A1158" s="424">
        <f t="shared" si="18"/>
        <v>1155</v>
      </c>
      <c r="B1158" s="83" t="s">
        <v>7458</v>
      </c>
      <c r="E1158" s="29" t="s">
        <v>6</v>
      </c>
      <c r="G1158" t="s">
        <v>138</v>
      </c>
      <c r="H1158" t="s">
        <v>6478</v>
      </c>
      <c r="I1158" t="s">
        <v>7459</v>
      </c>
      <c r="L1158" s="28" t="s">
        <v>175</v>
      </c>
      <c r="M1158" t="s">
        <v>6940</v>
      </c>
      <c r="O1158" t="s">
        <v>7460</v>
      </c>
      <c r="Q1158" t="s">
        <v>32194</v>
      </c>
      <c r="S1158" t="s">
        <v>7350</v>
      </c>
      <c r="AP1158" s="76" t="s">
        <v>136</v>
      </c>
    </row>
    <row r="1159" spans="1:42">
      <c r="A1159" s="424">
        <f t="shared" si="18"/>
        <v>1156</v>
      </c>
      <c r="B1159" s="83" t="s">
        <v>7461</v>
      </c>
      <c r="E1159" s="29" t="s">
        <v>204</v>
      </c>
      <c r="F1159" t="s">
        <v>32595</v>
      </c>
      <c r="G1159" t="s">
        <v>138</v>
      </c>
      <c r="H1159" t="s">
        <v>6478</v>
      </c>
      <c r="I1159" t="s">
        <v>7462</v>
      </c>
      <c r="L1159" s="28" t="s">
        <v>163</v>
      </c>
      <c r="M1159" t="s">
        <v>6944</v>
      </c>
      <c r="O1159" t="s">
        <v>7463</v>
      </c>
      <c r="Q1159" t="s">
        <v>32194</v>
      </c>
      <c r="S1159" t="s">
        <v>1808</v>
      </c>
      <c r="AP1159" s="76" t="s">
        <v>136</v>
      </c>
    </row>
    <row r="1160" spans="1:42">
      <c r="A1160" s="424">
        <f t="shared" si="18"/>
        <v>1157</v>
      </c>
      <c r="B1160" s="83" t="s">
        <v>7464</v>
      </c>
      <c r="E1160" s="29" t="s">
        <v>204</v>
      </c>
      <c r="F1160" t="s">
        <v>32530</v>
      </c>
      <c r="G1160" t="s">
        <v>138</v>
      </c>
      <c r="H1160" t="s">
        <v>6478</v>
      </c>
      <c r="I1160" t="s">
        <v>7465</v>
      </c>
      <c r="L1160" s="28" t="s">
        <v>163</v>
      </c>
      <c r="M1160" t="s">
        <v>6948</v>
      </c>
      <c r="O1160" t="s">
        <v>7466</v>
      </c>
      <c r="Q1160" t="s">
        <v>32194</v>
      </c>
      <c r="S1160" t="s">
        <v>7467</v>
      </c>
      <c r="AP1160" s="76" t="s">
        <v>136</v>
      </c>
    </row>
    <row r="1161" spans="1:42">
      <c r="A1161" s="424">
        <f t="shared" si="18"/>
        <v>1158</v>
      </c>
      <c r="B1161" s="83" t="s">
        <v>7468</v>
      </c>
      <c r="E1161" s="29" t="s">
        <v>202</v>
      </c>
      <c r="F1161" t="s">
        <v>32531</v>
      </c>
      <c r="G1161" t="s">
        <v>138</v>
      </c>
      <c r="H1161" t="s">
        <v>6478</v>
      </c>
      <c r="L1161" s="28" t="s">
        <v>163</v>
      </c>
      <c r="M1161" t="s">
        <v>6952</v>
      </c>
      <c r="Q1161" t="s">
        <v>32194</v>
      </c>
      <c r="S1161" t="s">
        <v>7061</v>
      </c>
      <c r="AP1161" s="76" t="s">
        <v>136</v>
      </c>
    </row>
    <row r="1162" spans="1:42">
      <c r="A1162" s="424">
        <f t="shared" si="18"/>
        <v>1159</v>
      </c>
      <c r="B1162" s="83" t="s">
        <v>7469</v>
      </c>
      <c r="E1162" s="29" t="s">
        <v>6</v>
      </c>
      <c r="G1162" t="s">
        <v>138</v>
      </c>
      <c r="H1162" t="s">
        <v>6478</v>
      </c>
      <c r="I1162" t="s">
        <v>7470</v>
      </c>
      <c r="L1162" s="28" t="s">
        <v>175</v>
      </c>
      <c r="M1162" t="s">
        <v>6958</v>
      </c>
      <c r="O1162" t="s">
        <v>7471</v>
      </c>
      <c r="Q1162" t="s">
        <v>32194</v>
      </c>
      <c r="S1162" t="s">
        <v>7472</v>
      </c>
      <c r="AP1162" s="76" t="s">
        <v>136</v>
      </c>
    </row>
    <row r="1163" spans="1:42">
      <c r="A1163" s="424">
        <f t="shared" si="18"/>
        <v>1160</v>
      </c>
      <c r="B1163" s="83" t="s">
        <v>7473</v>
      </c>
      <c r="E1163" s="29" t="s">
        <v>6</v>
      </c>
      <c r="G1163" t="s">
        <v>138</v>
      </c>
      <c r="H1163" t="s">
        <v>6478</v>
      </c>
      <c r="I1163" t="s">
        <v>7474</v>
      </c>
      <c r="L1163" s="28" t="s">
        <v>175</v>
      </c>
      <c r="M1163" t="s">
        <v>6962</v>
      </c>
      <c r="O1163" t="s">
        <v>7475</v>
      </c>
      <c r="Q1163" t="s">
        <v>32194</v>
      </c>
      <c r="S1163" t="s">
        <v>1808</v>
      </c>
      <c r="AP1163" s="76" t="s">
        <v>136</v>
      </c>
    </row>
    <row r="1164" spans="1:42">
      <c r="A1164" s="424">
        <f t="shared" si="18"/>
        <v>1161</v>
      </c>
      <c r="B1164" s="83" t="s">
        <v>7476</v>
      </c>
      <c r="E1164" s="29" t="s">
        <v>204</v>
      </c>
      <c r="F1164" t="s">
        <v>32423</v>
      </c>
      <c r="G1164" t="s">
        <v>138</v>
      </c>
      <c r="H1164" t="s">
        <v>7477</v>
      </c>
      <c r="L1164" s="28" t="s">
        <v>163</v>
      </c>
      <c r="M1164" t="s">
        <v>6964</v>
      </c>
      <c r="O1164" t="s">
        <v>7478</v>
      </c>
      <c r="Q1164" t="s">
        <v>32194</v>
      </c>
      <c r="S1164" t="s">
        <v>6632</v>
      </c>
      <c r="AP1164" s="76" t="s">
        <v>136</v>
      </c>
    </row>
    <row r="1165" spans="1:42">
      <c r="A1165" s="424">
        <f t="shared" si="18"/>
        <v>1162</v>
      </c>
      <c r="B1165" s="83" t="s">
        <v>7479</v>
      </c>
      <c r="E1165" s="29" t="s">
        <v>204</v>
      </c>
      <c r="F1165" t="s">
        <v>32588</v>
      </c>
      <c r="G1165" t="s">
        <v>138</v>
      </c>
      <c r="H1165" t="s">
        <v>7480</v>
      </c>
      <c r="I1165" t="s">
        <v>7481</v>
      </c>
      <c r="L1165" s="28" t="s">
        <v>163</v>
      </c>
      <c r="M1165" t="s">
        <v>7482</v>
      </c>
      <c r="O1165" t="s">
        <v>7483</v>
      </c>
      <c r="Q1165" t="s">
        <v>32194</v>
      </c>
      <c r="S1165" t="s">
        <v>1808</v>
      </c>
      <c r="AP1165" s="76" t="s">
        <v>136</v>
      </c>
    </row>
    <row r="1166" spans="1:42" ht="15" customHeight="1">
      <c r="A1166" s="424">
        <f t="shared" si="18"/>
        <v>1163</v>
      </c>
      <c r="B1166" s="83" t="s">
        <v>7484</v>
      </c>
      <c r="E1166" s="29" t="s">
        <v>203</v>
      </c>
      <c r="F1166" t="s">
        <v>32532</v>
      </c>
      <c r="G1166" t="s">
        <v>138</v>
      </c>
      <c r="H1166" t="s">
        <v>6478</v>
      </c>
      <c r="L1166" s="28" t="s">
        <v>163</v>
      </c>
      <c r="M1166" t="s">
        <v>6968</v>
      </c>
      <c r="O1166" t="s">
        <v>7485</v>
      </c>
      <c r="Q1166" t="s">
        <v>32194</v>
      </c>
      <c r="S1166" t="s">
        <v>7486</v>
      </c>
      <c r="AP1166" s="76" t="s">
        <v>136</v>
      </c>
    </row>
    <row r="1167" spans="1:42">
      <c r="A1167" s="424">
        <f t="shared" si="18"/>
        <v>1164</v>
      </c>
      <c r="B1167" s="83" t="s">
        <v>7487</v>
      </c>
      <c r="E1167" s="29" t="s">
        <v>6</v>
      </c>
      <c r="G1167" t="s">
        <v>138</v>
      </c>
      <c r="H1167" t="s">
        <v>7488</v>
      </c>
      <c r="I1167" t="s">
        <v>7489</v>
      </c>
      <c r="L1167" s="28" t="s">
        <v>141</v>
      </c>
      <c r="M1167" t="s">
        <v>6971</v>
      </c>
      <c r="O1167" t="s">
        <v>7490</v>
      </c>
      <c r="Q1167" t="s">
        <v>32194</v>
      </c>
      <c r="S1167" t="s">
        <v>6632</v>
      </c>
      <c r="AP1167" s="76" t="s">
        <v>136</v>
      </c>
    </row>
    <row r="1168" spans="1:42">
      <c r="A1168" s="424">
        <f t="shared" si="18"/>
        <v>1165</v>
      </c>
      <c r="B1168" s="83" t="s">
        <v>7491</v>
      </c>
      <c r="E1168" s="29" t="s">
        <v>204</v>
      </c>
      <c r="F1168" t="s">
        <v>32290</v>
      </c>
      <c r="G1168" s="29" t="s">
        <v>138</v>
      </c>
      <c r="H1168" t="s">
        <v>7492</v>
      </c>
      <c r="I1168" t="s">
        <v>7493</v>
      </c>
      <c r="L1168" s="28" t="s">
        <v>133</v>
      </c>
      <c r="M1168" t="s">
        <v>7494</v>
      </c>
      <c r="O1168" t="s">
        <v>7495</v>
      </c>
      <c r="Q1168" t="s">
        <v>32194</v>
      </c>
      <c r="S1168" t="s">
        <v>1808</v>
      </c>
      <c r="AP1168" s="76" t="s">
        <v>136</v>
      </c>
    </row>
    <row r="1169" spans="1:42" ht="56.5" customHeight="1">
      <c r="A1169" s="424">
        <f t="shared" si="18"/>
        <v>1166</v>
      </c>
      <c r="B1169" s="83" t="s">
        <v>7496</v>
      </c>
      <c r="E1169" s="29" t="s">
        <v>204</v>
      </c>
      <c r="F1169" t="s">
        <v>32270</v>
      </c>
      <c r="G1169" s="29" t="s">
        <v>2067</v>
      </c>
      <c r="H1169" t="s">
        <v>7497</v>
      </c>
      <c r="I1169" t="s">
        <v>7498</v>
      </c>
      <c r="L1169" s="28" t="s">
        <v>133</v>
      </c>
      <c r="M1169" t="s">
        <v>6974</v>
      </c>
      <c r="O1169" t="s">
        <v>7499</v>
      </c>
      <c r="Q1169" t="s">
        <v>32194</v>
      </c>
      <c r="S1169" t="s">
        <v>1808</v>
      </c>
      <c r="AP1169" s="76" t="s">
        <v>136</v>
      </c>
    </row>
    <row r="1170" spans="1:42">
      <c r="A1170" s="424">
        <f t="shared" si="18"/>
        <v>1167</v>
      </c>
      <c r="B1170" s="83" t="s">
        <v>7500</v>
      </c>
      <c r="E1170" s="29" t="s">
        <v>6</v>
      </c>
      <c r="G1170" t="s">
        <v>138</v>
      </c>
      <c r="H1170" t="s">
        <v>6478</v>
      </c>
      <c r="I1170" t="s">
        <v>7501</v>
      </c>
      <c r="L1170" s="28" t="s">
        <v>141</v>
      </c>
      <c r="M1170" t="s">
        <v>6978</v>
      </c>
      <c r="O1170" t="s">
        <v>7502</v>
      </c>
      <c r="Q1170" t="s">
        <v>32194</v>
      </c>
      <c r="S1170" t="s">
        <v>7088</v>
      </c>
      <c r="AP1170" s="76" t="s">
        <v>136</v>
      </c>
    </row>
    <row r="1171" spans="1:42">
      <c r="A1171" s="424">
        <f t="shared" si="18"/>
        <v>1168</v>
      </c>
      <c r="B1171" s="83" t="s">
        <v>7503</v>
      </c>
      <c r="E1171" s="29" t="s">
        <v>211</v>
      </c>
      <c r="G1171" s="29" t="s">
        <v>138</v>
      </c>
      <c r="H1171" t="s">
        <v>6478</v>
      </c>
      <c r="L1171" s="28" t="s">
        <v>133</v>
      </c>
      <c r="M1171" t="s">
        <v>6984</v>
      </c>
      <c r="Q1171" t="s">
        <v>32194</v>
      </c>
      <c r="S1171" t="s">
        <v>480</v>
      </c>
      <c r="AP1171" s="76" t="s">
        <v>136</v>
      </c>
    </row>
    <row r="1172" spans="1:42">
      <c r="A1172" s="424">
        <f t="shared" si="18"/>
        <v>1169</v>
      </c>
      <c r="B1172" s="83" t="s">
        <v>7504</v>
      </c>
      <c r="E1172" s="29" t="s">
        <v>203</v>
      </c>
      <c r="F1172" t="s">
        <v>32787</v>
      </c>
      <c r="G1172" t="s">
        <v>138</v>
      </c>
      <c r="H1172" t="s">
        <v>6478</v>
      </c>
      <c r="I1172" t="s">
        <v>7505</v>
      </c>
      <c r="L1172" s="28" t="s">
        <v>163</v>
      </c>
      <c r="M1172" t="s">
        <v>6988</v>
      </c>
      <c r="O1172" t="s">
        <v>7506</v>
      </c>
      <c r="Q1172" t="s">
        <v>32194</v>
      </c>
      <c r="S1172" t="s">
        <v>1524</v>
      </c>
      <c r="AP1172" s="76" t="s">
        <v>136</v>
      </c>
    </row>
    <row r="1173" spans="1:42">
      <c r="A1173" s="424">
        <f t="shared" si="18"/>
        <v>1170</v>
      </c>
      <c r="B1173" s="83" t="s">
        <v>7507</v>
      </c>
      <c r="E1173" s="29" t="s">
        <v>6</v>
      </c>
      <c r="G1173" t="s">
        <v>138</v>
      </c>
      <c r="H1173" t="s">
        <v>7508</v>
      </c>
      <c r="L1173" s="28" t="s">
        <v>175</v>
      </c>
      <c r="M1173" t="s">
        <v>6991</v>
      </c>
      <c r="Q1173" t="s">
        <v>32194</v>
      </c>
      <c r="S1173" t="s">
        <v>7509</v>
      </c>
      <c r="AP1173" s="76" t="s">
        <v>136</v>
      </c>
    </row>
    <row r="1174" spans="1:42">
      <c r="A1174" s="424">
        <f t="shared" si="18"/>
        <v>1171</v>
      </c>
      <c r="B1174" s="83" t="s">
        <v>7510</v>
      </c>
      <c r="E1174" s="29" t="s">
        <v>204</v>
      </c>
      <c r="G1174" s="29" t="s">
        <v>32241</v>
      </c>
      <c r="H1174" t="s">
        <v>6478</v>
      </c>
      <c r="I1174" t="s">
        <v>7511</v>
      </c>
      <c r="L1174" s="28" t="s">
        <v>133</v>
      </c>
      <c r="M1174" t="s">
        <v>6994</v>
      </c>
      <c r="O1174" t="s">
        <v>7512</v>
      </c>
      <c r="Q1174" t="s">
        <v>32194</v>
      </c>
      <c r="S1174" t="s">
        <v>480</v>
      </c>
      <c r="AP1174" s="76" t="s">
        <v>136</v>
      </c>
    </row>
    <row r="1175" spans="1:42">
      <c r="A1175" s="424">
        <f t="shared" si="18"/>
        <v>1172</v>
      </c>
      <c r="B1175" s="83" t="s">
        <v>7513</v>
      </c>
      <c r="E1175" s="29" t="s">
        <v>204</v>
      </c>
      <c r="F1175" t="s">
        <v>32666</v>
      </c>
      <c r="G1175" t="s">
        <v>138</v>
      </c>
      <c r="H1175" t="s">
        <v>6478</v>
      </c>
      <c r="I1175" t="s">
        <v>7514</v>
      </c>
      <c r="L1175" s="28" t="s">
        <v>163</v>
      </c>
      <c r="M1175" t="s">
        <v>6999</v>
      </c>
      <c r="O1175" t="s">
        <v>7515</v>
      </c>
      <c r="Q1175" t="s">
        <v>32194</v>
      </c>
      <c r="S1175" t="s">
        <v>7516</v>
      </c>
      <c r="AP1175" s="76" t="s">
        <v>136</v>
      </c>
    </row>
    <row r="1176" spans="1:42">
      <c r="A1176" s="424">
        <f t="shared" si="18"/>
        <v>1173</v>
      </c>
      <c r="B1176" s="83" t="s">
        <v>7517</v>
      </c>
      <c r="E1176" s="29" t="s">
        <v>211</v>
      </c>
      <c r="F1176" t="s">
        <v>32874</v>
      </c>
      <c r="G1176" t="s">
        <v>138</v>
      </c>
      <c r="H1176" t="s">
        <v>7518</v>
      </c>
      <c r="I1176" t="s">
        <v>7519</v>
      </c>
      <c r="L1176" s="28" t="s">
        <v>163</v>
      </c>
      <c r="M1176" t="s">
        <v>7004</v>
      </c>
      <c r="O1176" t="s">
        <v>7520</v>
      </c>
      <c r="Q1176" t="s">
        <v>32194</v>
      </c>
      <c r="S1176" t="s">
        <v>480</v>
      </c>
      <c r="AP1176" s="76" t="s">
        <v>136</v>
      </c>
    </row>
    <row r="1177" spans="1:42" ht="16" customHeight="1">
      <c r="A1177" s="424">
        <f t="shared" si="18"/>
        <v>1174</v>
      </c>
      <c r="B1177" s="83" t="s">
        <v>7521</v>
      </c>
      <c r="E1177" s="29" t="s">
        <v>6</v>
      </c>
      <c r="G1177" t="s">
        <v>138</v>
      </c>
      <c r="H1177" t="s">
        <v>6478</v>
      </c>
      <c r="I1177" t="s">
        <v>7522</v>
      </c>
      <c r="L1177" s="28" t="s">
        <v>175</v>
      </c>
      <c r="M1177" t="s">
        <v>7009</v>
      </c>
      <c r="O1177" t="s">
        <v>7523</v>
      </c>
      <c r="Q1177" t="s">
        <v>32194</v>
      </c>
      <c r="S1177" t="s">
        <v>6632</v>
      </c>
      <c r="AP1177" s="76" t="s">
        <v>136</v>
      </c>
    </row>
    <row r="1178" spans="1:42">
      <c r="A1178" s="424">
        <f t="shared" si="18"/>
        <v>1175</v>
      </c>
      <c r="B1178" s="83" t="s">
        <v>7524</v>
      </c>
      <c r="E1178" s="29" t="s">
        <v>6</v>
      </c>
      <c r="G1178" t="s">
        <v>138</v>
      </c>
      <c r="H1178" t="s">
        <v>6478</v>
      </c>
      <c r="I1178" t="s">
        <v>7525</v>
      </c>
      <c r="L1178" s="28" t="s">
        <v>175</v>
      </c>
      <c r="M1178" t="s">
        <v>7014</v>
      </c>
      <c r="O1178" t="s">
        <v>7526</v>
      </c>
      <c r="Q1178" t="s">
        <v>32194</v>
      </c>
      <c r="S1178" t="s">
        <v>6744</v>
      </c>
      <c r="AP1178" s="76" t="s">
        <v>136</v>
      </c>
    </row>
    <row r="1179" spans="1:42">
      <c r="A1179" s="424">
        <f t="shared" si="18"/>
        <v>1176</v>
      </c>
      <c r="B1179" s="83" t="s">
        <v>7527</v>
      </c>
      <c r="E1179" s="29" t="s">
        <v>211</v>
      </c>
      <c r="F1179" t="s">
        <v>32728</v>
      </c>
      <c r="G1179" t="s">
        <v>138</v>
      </c>
      <c r="H1179" t="s">
        <v>7528</v>
      </c>
      <c r="I1179" t="s">
        <v>7529</v>
      </c>
      <c r="L1179" s="28" t="s">
        <v>163</v>
      </c>
      <c r="M1179" t="s">
        <v>7018</v>
      </c>
      <c r="O1179" t="s">
        <v>7530</v>
      </c>
      <c r="Q1179" t="s">
        <v>32194</v>
      </c>
      <c r="S1179" t="s">
        <v>1808</v>
      </c>
      <c r="AP1179" s="76" t="s">
        <v>136</v>
      </c>
    </row>
    <row r="1180" spans="1:42">
      <c r="A1180" s="424">
        <f t="shared" si="18"/>
        <v>1177</v>
      </c>
      <c r="B1180" s="83" t="s">
        <v>7531</v>
      </c>
      <c r="E1180" s="29" t="s">
        <v>204</v>
      </c>
      <c r="F1180" t="s">
        <v>32403</v>
      </c>
      <c r="G1180" t="s">
        <v>138</v>
      </c>
      <c r="H1180" t="s">
        <v>7532</v>
      </c>
      <c r="I1180" t="s">
        <v>7533</v>
      </c>
      <c r="L1180" s="28" t="s">
        <v>163</v>
      </c>
      <c r="M1180" t="s">
        <v>7022</v>
      </c>
      <c r="O1180" t="s">
        <v>7534</v>
      </c>
      <c r="Q1180" t="s">
        <v>32194</v>
      </c>
      <c r="S1180" t="s">
        <v>7535</v>
      </c>
      <c r="AP1180" s="76" t="s">
        <v>136</v>
      </c>
    </row>
    <row r="1181" spans="1:42">
      <c r="A1181" s="424">
        <f t="shared" si="18"/>
        <v>1178</v>
      </c>
      <c r="B1181" s="83" t="s">
        <v>7536</v>
      </c>
      <c r="E1181" s="29" t="s">
        <v>6</v>
      </c>
      <c r="G1181" t="s">
        <v>138</v>
      </c>
      <c r="H1181" t="s">
        <v>6478</v>
      </c>
      <c r="L1181" s="28" t="s">
        <v>175</v>
      </c>
      <c r="M1181" t="s">
        <v>7024</v>
      </c>
      <c r="Q1181" t="s">
        <v>32194</v>
      </c>
      <c r="S1181" t="s">
        <v>480</v>
      </c>
      <c r="AP1181" s="76" t="s">
        <v>136</v>
      </c>
    </row>
    <row r="1182" spans="1:42" ht="43.5" customHeight="1">
      <c r="A1182" s="424">
        <f t="shared" si="18"/>
        <v>1179</v>
      </c>
      <c r="B1182" s="83" t="s">
        <v>7537</v>
      </c>
      <c r="E1182" s="29" t="s">
        <v>6</v>
      </c>
      <c r="G1182" t="s">
        <v>138</v>
      </c>
      <c r="H1182" t="s">
        <v>7538</v>
      </c>
      <c r="L1182" s="28" t="s">
        <v>175</v>
      </c>
      <c r="M1182" t="s">
        <v>7028</v>
      </c>
      <c r="O1182" t="s">
        <v>7539</v>
      </c>
      <c r="Q1182" t="s">
        <v>32194</v>
      </c>
      <c r="S1182" t="s">
        <v>7139</v>
      </c>
      <c r="AP1182" s="76" t="s">
        <v>136</v>
      </c>
    </row>
    <row r="1183" spans="1:42" ht="29" customHeight="1">
      <c r="A1183" s="424">
        <f t="shared" si="18"/>
        <v>1180</v>
      </c>
      <c r="B1183" s="83" t="s">
        <v>7540</v>
      </c>
      <c r="E1183" s="29" t="s">
        <v>6</v>
      </c>
      <c r="G1183" t="s">
        <v>138</v>
      </c>
      <c r="H1183" t="s">
        <v>6478</v>
      </c>
      <c r="L1183" s="28" t="s">
        <v>175</v>
      </c>
      <c r="M1183" t="s">
        <v>7033</v>
      </c>
      <c r="O1183" t="s">
        <v>7541</v>
      </c>
      <c r="Q1183" t="s">
        <v>32194</v>
      </c>
      <c r="S1183" t="s">
        <v>480</v>
      </c>
      <c r="AP1183" s="76" t="s">
        <v>136</v>
      </c>
    </row>
    <row r="1184" spans="1:42">
      <c r="A1184" s="424">
        <f t="shared" si="18"/>
        <v>1181</v>
      </c>
      <c r="B1184" s="83" t="s">
        <v>7542</v>
      </c>
      <c r="E1184" s="29" t="s">
        <v>6</v>
      </c>
      <c r="G1184" t="s">
        <v>138</v>
      </c>
      <c r="H1184" t="s">
        <v>6478</v>
      </c>
      <c r="I1184" t="s">
        <v>7543</v>
      </c>
      <c r="L1184" s="28" t="s">
        <v>175</v>
      </c>
      <c r="M1184" t="s">
        <v>7544</v>
      </c>
      <c r="O1184" t="s">
        <v>7545</v>
      </c>
      <c r="Q1184" t="s">
        <v>32194</v>
      </c>
      <c r="S1184" t="s">
        <v>4510</v>
      </c>
      <c r="AP1184" s="76" t="s">
        <v>136</v>
      </c>
    </row>
    <row r="1185" spans="1:42">
      <c r="A1185" s="424">
        <f t="shared" si="18"/>
        <v>1182</v>
      </c>
      <c r="B1185" s="83" t="s">
        <v>7546</v>
      </c>
      <c r="E1185" s="29" t="s">
        <v>6</v>
      </c>
      <c r="G1185" t="s">
        <v>138</v>
      </c>
      <c r="H1185" t="s">
        <v>6478</v>
      </c>
      <c r="I1185" t="s">
        <v>7547</v>
      </c>
      <c r="L1185" s="28" t="s">
        <v>175</v>
      </c>
      <c r="M1185" t="s">
        <v>7548</v>
      </c>
      <c r="O1185" t="s">
        <v>7549</v>
      </c>
      <c r="Q1185" t="s">
        <v>32194</v>
      </c>
      <c r="S1185" t="s">
        <v>480</v>
      </c>
      <c r="AP1185" s="76" t="s">
        <v>136</v>
      </c>
    </row>
    <row r="1186" spans="1:42">
      <c r="A1186" s="424">
        <f t="shared" si="18"/>
        <v>1183</v>
      </c>
      <c r="B1186" s="83" t="s">
        <v>7550</v>
      </c>
      <c r="E1186" s="29" t="s">
        <v>204</v>
      </c>
      <c r="F1186" t="s">
        <v>32424</v>
      </c>
      <c r="G1186" t="s">
        <v>138</v>
      </c>
      <c r="H1186" t="s">
        <v>6478</v>
      </c>
      <c r="I1186" t="s">
        <v>7551</v>
      </c>
      <c r="L1186" s="28" t="s">
        <v>163</v>
      </c>
      <c r="M1186" t="s">
        <v>7552</v>
      </c>
      <c r="O1186" t="s">
        <v>7553</v>
      </c>
      <c r="Q1186" t="s">
        <v>32194</v>
      </c>
      <c r="S1186" t="s">
        <v>7554</v>
      </c>
      <c r="AP1186" s="76" t="s">
        <v>136</v>
      </c>
    </row>
    <row r="1187" spans="1:42">
      <c r="A1187" s="424">
        <f t="shared" si="18"/>
        <v>1184</v>
      </c>
      <c r="B1187" s="83" t="s">
        <v>7555</v>
      </c>
      <c r="E1187" s="29" t="s">
        <v>6</v>
      </c>
      <c r="G1187" t="s">
        <v>138</v>
      </c>
      <c r="H1187" t="s">
        <v>7556</v>
      </c>
      <c r="I1187" t="s">
        <v>7557</v>
      </c>
      <c r="L1187" s="28" t="s">
        <v>175</v>
      </c>
      <c r="M1187" t="s">
        <v>7038</v>
      </c>
      <c r="Q1187" t="s">
        <v>32194</v>
      </c>
      <c r="S1187" t="s">
        <v>6632</v>
      </c>
      <c r="AP1187" s="76" t="s">
        <v>136</v>
      </c>
    </row>
    <row r="1188" spans="1:42">
      <c r="A1188" s="424">
        <f t="shared" si="18"/>
        <v>1185</v>
      </c>
      <c r="B1188" s="83" t="s">
        <v>7558</v>
      </c>
      <c r="E1188" s="29" t="s">
        <v>6</v>
      </c>
      <c r="G1188" t="s">
        <v>138</v>
      </c>
      <c r="H1188" t="s">
        <v>6478</v>
      </c>
      <c r="L1188" s="28" t="s">
        <v>175</v>
      </c>
      <c r="M1188" t="s">
        <v>7043</v>
      </c>
      <c r="Q1188" t="s">
        <v>32194</v>
      </c>
      <c r="S1188" t="s">
        <v>480</v>
      </c>
      <c r="AP1188" s="76" t="s">
        <v>136</v>
      </c>
    </row>
    <row r="1189" spans="1:42">
      <c r="A1189" s="424">
        <f t="shared" si="18"/>
        <v>1186</v>
      </c>
      <c r="B1189" s="83" t="s">
        <v>7559</v>
      </c>
      <c r="E1189" s="29" t="s">
        <v>6</v>
      </c>
      <c r="G1189" t="s">
        <v>138</v>
      </c>
      <c r="H1189" t="s">
        <v>7560</v>
      </c>
      <c r="L1189" s="28" t="s">
        <v>175</v>
      </c>
      <c r="M1189" t="s">
        <v>7048</v>
      </c>
      <c r="O1189" t="s">
        <v>7561</v>
      </c>
      <c r="Q1189" t="s">
        <v>32194</v>
      </c>
      <c r="S1189" t="s">
        <v>480</v>
      </c>
      <c r="AP1189" s="76" t="s">
        <v>136</v>
      </c>
    </row>
    <row r="1190" spans="1:42">
      <c r="A1190" s="424">
        <f t="shared" si="18"/>
        <v>1187</v>
      </c>
      <c r="B1190" s="83" t="s">
        <v>7562</v>
      </c>
      <c r="E1190" s="29" t="s">
        <v>6</v>
      </c>
      <c r="G1190" t="s">
        <v>138</v>
      </c>
      <c r="H1190" t="s">
        <v>7563</v>
      </c>
      <c r="I1190" t="s">
        <v>7564</v>
      </c>
      <c r="L1190" s="27" t="s">
        <v>147</v>
      </c>
      <c r="M1190" t="s">
        <v>7051</v>
      </c>
      <c r="O1190" t="s">
        <v>7565</v>
      </c>
      <c r="Q1190" t="s">
        <v>32194</v>
      </c>
      <c r="S1190" t="s">
        <v>7566</v>
      </c>
      <c r="AP1190" s="76" t="s">
        <v>136</v>
      </c>
    </row>
    <row r="1191" spans="1:42">
      <c r="A1191" s="424">
        <f t="shared" si="18"/>
        <v>1188</v>
      </c>
      <c r="B1191" s="83" t="s">
        <v>7567</v>
      </c>
      <c r="E1191" s="29" t="s">
        <v>6</v>
      </c>
      <c r="G1191" t="s">
        <v>138</v>
      </c>
      <c r="H1191" t="s">
        <v>7568</v>
      </c>
      <c r="I1191" t="s">
        <v>7569</v>
      </c>
      <c r="L1191" s="28" t="s">
        <v>175</v>
      </c>
      <c r="M1191" t="s">
        <v>7053</v>
      </c>
      <c r="O1191" t="s">
        <v>7570</v>
      </c>
      <c r="Q1191" t="s">
        <v>32194</v>
      </c>
      <c r="S1191" t="s">
        <v>480</v>
      </c>
      <c r="AP1191" s="76" t="s">
        <v>136</v>
      </c>
    </row>
    <row r="1192" spans="1:42">
      <c r="A1192" s="424">
        <f t="shared" si="18"/>
        <v>1189</v>
      </c>
      <c r="B1192" s="83" t="s">
        <v>7571</v>
      </c>
      <c r="E1192" s="29" t="s">
        <v>6</v>
      </c>
      <c r="G1192" t="s">
        <v>138</v>
      </c>
      <c r="H1192" t="s">
        <v>6478</v>
      </c>
      <c r="L1192" s="28" t="s">
        <v>175</v>
      </c>
      <c r="M1192" t="s">
        <v>7057</v>
      </c>
      <c r="Q1192" t="s">
        <v>32194</v>
      </c>
      <c r="S1192" t="s">
        <v>480</v>
      </c>
      <c r="AP1192" s="76" t="s">
        <v>136</v>
      </c>
    </row>
    <row r="1193" spans="1:42">
      <c r="A1193" s="424">
        <f t="shared" si="18"/>
        <v>1190</v>
      </c>
      <c r="B1193" s="83" t="s">
        <v>7572</v>
      </c>
      <c r="E1193" s="29" t="s">
        <v>203</v>
      </c>
      <c r="F1193" t="s">
        <v>32577</v>
      </c>
      <c r="G1193" t="s">
        <v>138</v>
      </c>
      <c r="H1193" t="s">
        <v>6478</v>
      </c>
      <c r="I1193" t="s">
        <v>7573</v>
      </c>
      <c r="L1193" s="28" t="s">
        <v>163</v>
      </c>
      <c r="M1193" t="s">
        <v>7065</v>
      </c>
      <c r="O1193" t="s">
        <v>7574</v>
      </c>
      <c r="Q1193" t="s">
        <v>32194</v>
      </c>
      <c r="S1193" t="s">
        <v>7575</v>
      </c>
      <c r="AP1193" s="76" t="s">
        <v>136</v>
      </c>
    </row>
    <row r="1194" spans="1:42">
      <c r="A1194" s="424">
        <f t="shared" si="18"/>
        <v>1191</v>
      </c>
      <c r="B1194" s="83" t="s">
        <v>7576</v>
      </c>
      <c r="E1194" s="29" t="s">
        <v>6</v>
      </c>
      <c r="G1194" t="s">
        <v>138</v>
      </c>
      <c r="H1194" t="s">
        <v>7577</v>
      </c>
      <c r="L1194" s="28" t="s">
        <v>175</v>
      </c>
      <c r="M1194" t="s">
        <v>7578</v>
      </c>
      <c r="O1194" t="s">
        <v>7579</v>
      </c>
      <c r="Q1194" t="s">
        <v>32194</v>
      </c>
      <c r="S1194" t="s">
        <v>6489</v>
      </c>
      <c r="AP1194" s="76" t="s">
        <v>136</v>
      </c>
    </row>
    <row r="1195" spans="1:42" ht="14" customHeight="1">
      <c r="A1195" s="424">
        <f t="shared" si="18"/>
        <v>1192</v>
      </c>
      <c r="B1195" s="83" t="s">
        <v>7580</v>
      </c>
      <c r="E1195" s="29" t="s">
        <v>211</v>
      </c>
      <c r="F1195" t="s">
        <v>32585</v>
      </c>
      <c r="G1195" t="s">
        <v>138</v>
      </c>
      <c r="H1195" t="s">
        <v>7581</v>
      </c>
      <c r="L1195" s="28" t="s">
        <v>163</v>
      </c>
      <c r="M1195" t="s">
        <v>7073</v>
      </c>
      <c r="Q1195" t="s">
        <v>32194</v>
      </c>
      <c r="S1195" t="s">
        <v>480</v>
      </c>
      <c r="AP1195" s="76" t="s">
        <v>136</v>
      </c>
    </row>
    <row r="1196" spans="1:42">
      <c r="A1196" s="424">
        <f t="shared" si="18"/>
        <v>1193</v>
      </c>
      <c r="B1196" s="83" t="s">
        <v>7582</v>
      </c>
      <c r="E1196" s="29" t="s">
        <v>6</v>
      </c>
      <c r="G1196" t="s">
        <v>138</v>
      </c>
      <c r="H1196" t="s">
        <v>6478</v>
      </c>
      <c r="I1196" t="s">
        <v>7583</v>
      </c>
      <c r="L1196" s="28" t="s">
        <v>141</v>
      </c>
      <c r="M1196" t="s">
        <v>7076</v>
      </c>
      <c r="O1196" t="s">
        <v>7584</v>
      </c>
      <c r="Q1196" t="s">
        <v>32194</v>
      </c>
      <c r="S1196" t="s">
        <v>480</v>
      </c>
      <c r="AP1196" s="76" t="s">
        <v>136</v>
      </c>
    </row>
    <row r="1197" spans="1:42">
      <c r="A1197" s="424">
        <f t="shared" si="18"/>
        <v>1194</v>
      </c>
      <c r="B1197" s="83" t="s">
        <v>7585</v>
      </c>
      <c r="E1197" s="29" t="s">
        <v>203</v>
      </c>
      <c r="G1197" s="29" t="s">
        <v>138</v>
      </c>
      <c r="H1197" t="s">
        <v>7586</v>
      </c>
      <c r="I1197" t="s">
        <v>7587</v>
      </c>
      <c r="L1197" s="28" t="s">
        <v>133</v>
      </c>
      <c r="M1197" t="s">
        <v>7079</v>
      </c>
      <c r="O1197" s="68" t="s">
        <v>32254</v>
      </c>
      <c r="Q1197" t="s">
        <v>32194</v>
      </c>
      <c r="S1197" t="s">
        <v>7588</v>
      </c>
      <c r="AP1197" s="76" t="s">
        <v>136</v>
      </c>
    </row>
    <row r="1198" spans="1:42" ht="15.5" customHeight="1">
      <c r="A1198" s="424">
        <f t="shared" si="18"/>
        <v>1195</v>
      </c>
      <c r="B1198" s="83" t="s">
        <v>7589</v>
      </c>
      <c r="E1198" s="29" t="s">
        <v>204</v>
      </c>
      <c r="F1198" s="10" t="s">
        <v>32404</v>
      </c>
      <c r="G1198" t="s">
        <v>138</v>
      </c>
      <c r="H1198" t="s">
        <v>6478</v>
      </c>
      <c r="I1198" t="s">
        <v>7590</v>
      </c>
      <c r="L1198" s="28" t="s">
        <v>163</v>
      </c>
      <c r="M1198" t="s">
        <v>7083</v>
      </c>
      <c r="O1198" t="s">
        <v>7591</v>
      </c>
      <c r="Q1198" t="s">
        <v>32194</v>
      </c>
      <c r="S1198" t="s">
        <v>1808</v>
      </c>
      <c r="AP1198" s="76" t="s">
        <v>136</v>
      </c>
    </row>
    <row r="1199" spans="1:42">
      <c r="A1199" s="424">
        <f t="shared" si="18"/>
        <v>1196</v>
      </c>
      <c r="B1199" s="83" t="s">
        <v>7592</v>
      </c>
      <c r="E1199" s="29" t="s">
        <v>6</v>
      </c>
      <c r="G1199" t="s">
        <v>138</v>
      </c>
      <c r="H1199" t="s">
        <v>7593</v>
      </c>
      <c r="I1199" t="s">
        <v>7594</v>
      </c>
      <c r="L1199" s="28" t="s">
        <v>175</v>
      </c>
      <c r="M1199" t="s">
        <v>7087</v>
      </c>
      <c r="O1199" t="s">
        <v>7595</v>
      </c>
      <c r="Q1199" t="s">
        <v>32194</v>
      </c>
      <c r="S1199" t="s">
        <v>7088</v>
      </c>
      <c r="AP1199" s="76" t="s">
        <v>136</v>
      </c>
    </row>
    <row r="1200" spans="1:42">
      <c r="A1200" s="424">
        <f t="shared" si="18"/>
        <v>1197</v>
      </c>
      <c r="B1200" s="83" t="s">
        <v>7596</v>
      </c>
      <c r="E1200" s="29" t="s">
        <v>6</v>
      </c>
      <c r="G1200" t="s">
        <v>138</v>
      </c>
      <c r="H1200" t="s">
        <v>7597</v>
      </c>
      <c r="I1200" t="s">
        <v>7598</v>
      </c>
      <c r="L1200" s="28" t="s">
        <v>175</v>
      </c>
      <c r="M1200" t="s">
        <v>7090</v>
      </c>
      <c r="O1200" t="s">
        <v>7599</v>
      </c>
      <c r="Q1200" t="s">
        <v>32194</v>
      </c>
      <c r="S1200" t="s">
        <v>1808</v>
      </c>
      <c r="AP1200" s="76" t="s">
        <v>136</v>
      </c>
    </row>
    <row r="1201" spans="1:42">
      <c r="A1201" s="424">
        <f t="shared" si="18"/>
        <v>1198</v>
      </c>
      <c r="B1201" s="83" t="s">
        <v>7600</v>
      </c>
      <c r="E1201" s="29" t="s">
        <v>6</v>
      </c>
      <c r="G1201" t="s">
        <v>138</v>
      </c>
      <c r="H1201" t="s">
        <v>7601</v>
      </c>
      <c r="I1201" t="s">
        <v>7602</v>
      </c>
      <c r="L1201" s="28" t="s">
        <v>175</v>
      </c>
      <c r="M1201" t="s">
        <v>7094</v>
      </c>
      <c r="O1201" t="s">
        <v>7603</v>
      </c>
      <c r="Q1201" t="s">
        <v>32194</v>
      </c>
      <c r="S1201" t="s">
        <v>7088</v>
      </c>
      <c r="AP1201" s="76" t="s">
        <v>136</v>
      </c>
    </row>
    <row r="1202" spans="1:42">
      <c r="A1202" s="424">
        <f t="shared" si="18"/>
        <v>1199</v>
      </c>
      <c r="B1202" s="83" t="s">
        <v>7604</v>
      </c>
      <c r="E1202" s="29" t="s">
        <v>211</v>
      </c>
      <c r="G1202" s="29" t="s">
        <v>138</v>
      </c>
      <c r="H1202" t="s">
        <v>6478</v>
      </c>
      <c r="L1202" s="28" t="s">
        <v>133</v>
      </c>
      <c r="M1202" t="s">
        <v>7098</v>
      </c>
      <c r="Q1202" t="s">
        <v>32194</v>
      </c>
      <c r="S1202" t="s">
        <v>7605</v>
      </c>
      <c r="AP1202" s="76" t="s">
        <v>136</v>
      </c>
    </row>
    <row r="1203" spans="1:42">
      <c r="A1203" s="424">
        <f t="shared" si="18"/>
        <v>1200</v>
      </c>
      <c r="B1203" s="83" t="s">
        <v>7606</v>
      </c>
      <c r="E1203" s="29" t="s">
        <v>204</v>
      </c>
      <c r="F1203" t="s">
        <v>32269</v>
      </c>
      <c r="G1203" s="29" t="s">
        <v>2067</v>
      </c>
      <c r="H1203" t="s">
        <v>7607</v>
      </c>
      <c r="I1203" t="s">
        <v>7608</v>
      </c>
      <c r="L1203" s="28" t="s">
        <v>133</v>
      </c>
      <c r="M1203" t="s">
        <v>7102</v>
      </c>
      <c r="O1203" t="s">
        <v>7609</v>
      </c>
      <c r="Q1203" t="s">
        <v>32194</v>
      </c>
      <c r="S1203" t="s">
        <v>7516</v>
      </c>
      <c r="AP1203" s="76" t="s">
        <v>136</v>
      </c>
    </row>
    <row r="1204" spans="1:42">
      <c r="A1204" s="424">
        <f t="shared" si="18"/>
        <v>1201</v>
      </c>
      <c r="B1204" s="83" t="s">
        <v>7610</v>
      </c>
      <c r="E1204" s="29" t="s">
        <v>204</v>
      </c>
      <c r="F1204" t="s">
        <v>32268</v>
      </c>
      <c r="G1204" s="29" t="s">
        <v>138</v>
      </c>
      <c r="H1204" t="s">
        <v>6478</v>
      </c>
      <c r="I1204" t="s">
        <v>7611</v>
      </c>
      <c r="L1204" s="28" t="s">
        <v>133</v>
      </c>
      <c r="M1204" t="s">
        <v>7105</v>
      </c>
      <c r="O1204" s="68" t="s">
        <v>32255</v>
      </c>
      <c r="Q1204" t="s">
        <v>32194</v>
      </c>
      <c r="S1204" t="s">
        <v>7612</v>
      </c>
      <c r="AP1204" s="76" t="s">
        <v>136</v>
      </c>
    </row>
    <row r="1205" spans="1:42">
      <c r="A1205" s="424">
        <f t="shared" si="18"/>
        <v>1202</v>
      </c>
      <c r="B1205" s="83" t="s">
        <v>7613</v>
      </c>
      <c r="E1205" s="29" t="s">
        <v>6</v>
      </c>
      <c r="G1205" t="s">
        <v>138</v>
      </c>
      <c r="H1205" t="s">
        <v>7614</v>
      </c>
      <c r="L1205" s="28" t="s">
        <v>175</v>
      </c>
      <c r="M1205" t="s">
        <v>7109</v>
      </c>
      <c r="Q1205" t="s">
        <v>32194</v>
      </c>
      <c r="S1205" t="s">
        <v>7088</v>
      </c>
      <c r="AP1205" s="76" t="s">
        <v>136</v>
      </c>
    </row>
    <row r="1206" spans="1:42">
      <c r="A1206" s="424">
        <f t="shared" si="18"/>
        <v>1203</v>
      </c>
      <c r="B1206" s="83" t="s">
        <v>7615</v>
      </c>
      <c r="E1206" s="29" t="s">
        <v>204</v>
      </c>
      <c r="F1206" t="s">
        <v>32271</v>
      </c>
      <c r="G1206" s="29" t="s">
        <v>138</v>
      </c>
      <c r="H1206" t="s">
        <v>6478</v>
      </c>
      <c r="I1206" t="s">
        <v>7616</v>
      </c>
      <c r="L1206" s="28" t="s">
        <v>133</v>
      </c>
      <c r="M1206" t="s">
        <v>7617</v>
      </c>
      <c r="O1206" t="s">
        <v>7618</v>
      </c>
      <c r="Q1206" t="s">
        <v>32194</v>
      </c>
      <c r="S1206" t="s">
        <v>7619</v>
      </c>
      <c r="AP1206" s="76" t="s">
        <v>136</v>
      </c>
    </row>
    <row r="1207" spans="1:42">
      <c r="A1207" s="424">
        <f t="shared" si="18"/>
        <v>1204</v>
      </c>
      <c r="B1207" s="83" t="s">
        <v>7620</v>
      </c>
      <c r="E1207" s="29" t="s">
        <v>204</v>
      </c>
      <c r="F1207" t="s">
        <v>32425</v>
      </c>
      <c r="G1207" t="s">
        <v>138</v>
      </c>
      <c r="H1207" t="s">
        <v>6478</v>
      </c>
      <c r="I1207" t="s">
        <v>7621</v>
      </c>
      <c r="L1207" s="28" t="s">
        <v>163</v>
      </c>
      <c r="M1207" t="s">
        <v>7112</v>
      </c>
      <c r="O1207" t="s">
        <v>7622</v>
      </c>
      <c r="Q1207" t="s">
        <v>32194</v>
      </c>
      <c r="S1207" t="s">
        <v>7061</v>
      </c>
      <c r="AP1207" s="76" t="s">
        <v>136</v>
      </c>
    </row>
    <row r="1208" spans="1:42">
      <c r="A1208" s="424">
        <f t="shared" si="18"/>
        <v>1205</v>
      </c>
      <c r="B1208" s="83" t="s">
        <v>7623</v>
      </c>
      <c r="E1208" s="29" t="s">
        <v>6</v>
      </c>
      <c r="G1208" t="s">
        <v>138</v>
      </c>
      <c r="H1208" t="s">
        <v>6478</v>
      </c>
      <c r="I1208" t="s">
        <v>7624</v>
      </c>
      <c r="L1208" s="27" t="s">
        <v>147</v>
      </c>
      <c r="M1208" t="s">
        <v>7116</v>
      </c>
      <c r="O1208" t="s">
        <v>7625</v>
      </c>
      <c r="Q1208" t="s">
        <v>32194</v>
      </c>
      <c r="S1208" t="s">
        <v>7626</v>
      </c>
      <c r="AP1208" s="76" t="s">
        <v>136</v>
      </c>
    </row>
    <row r="1209" spans="1:42">
      <c r="A1209" s="424">
        <f t="shared" si="18"/>
        <v>1206</v>
      </c>
      <c r="B1209" s="83" t="s">
        <v>7627</v>
      </c>
      <c r="E1209" s="29" t="s">
        <v>211</v>
      </c>
      <c r="F1209" t="s">
        <v>32405</v>
      </c>
      <c r="G1209" t="s">
        <v>138</v>
      </c>
      <c r="H1209" t="s">
        <v>7628</v>
      </c>
      <c r="L1209" s="28" t="s">
        <v>163</v>
      </c>
      <c r="M1209" t="s">
        <v>7120</v>
      </c>
      <c r="Q1209" t="s">
        <v>32194</v>
      </c>
      <c r="S1209" t="s">
        <v>1808</v>
      </c>
      <c r="AP1209" s="76" t="s">
        <v>136</v>
      </c>
    </row>
    <row r="1210" spans="1:42">
      <c r="A1210" s="424">
        <f t="shared" si="18"/>
        <v>1207</v>
      </c>
      <c r="B1210" s="83" t="s">
        <v>7629</v>
      </c>
      <c r="E1210" s="29" t="s">
        <v>202</v>
      </c>
      <c r="G1210" s="29" t="s">
        <v>138</v>
      </c>
      <c r="H1210" t="s">
        <v>6478</v>
      </c>
      <c r="I1210" t="s">
        <v>7630</v>
      </c>
      <c r="L1210" s="28" t="s">
        <v>133</v>
      </c>
      <c r="M1210" t="s">
        <v>7124</v>
      </c>
      <c r="O1210" s="68" t="s">
        <v>32256</v>
      </c>
      <c r="Q1210" t="s">
        <v>32194</v>
      </c>
      <c r="S1210" t="s">
        <v>7631</v>
      </c>
      <c r="AP1210" s="76" t="s">
        <v>136</v>
      </c>
    </row>
    <row r="1211" spans="1:42">
      <c r="A1211" s="424">
        <f t="shared" si="18"/>
        <v>1208</v>
      </c>
      <c r="B1211" s="83" t="s">
        <v>32364</v>
      </c>
      <c r="E1211" s="29" t="s">
        <v>204</v>
      </c>
      <c r="G1211" s="29" t="s">
        <v>32241</v>
      </c>
      <c r="H1211" t="s">
        <v>6478</v>
      </c>
      <c r="K1211" s="125" t="s">
        <v>32363</v>
      </c>
      <c r="L1211" s="28" t="s">
        <v>133</v>
      </c>
      <c r="M1211" t="s">
        <v>7632</v>
      </c>
      <c r="Q1211" t="s">
        <v>32194</v>
      </c>
      <c r="S1211" t="s">
        <v>480</v>
      </c>
      <c r="AP1211" s="76" t="s">
        <v>136</v>
      </c>
    </row>
    <row r="1212" spans="1:42">
      <c r="A1212" s="424">
        <f t="shared" si="18"/>
        <v>1209</v>
      </c>
      <c r="B1212" s="83" t="s">
        <v>7633</v>
      </c>
      <c r="E1212" s="29" t="s">
        <v>6</v>
      </c>
      <c r="G1212" t="s">
        <v>138</v>
      </c>
      <c r="H1212" t="s">
        <v>6478</v>
      </c>
      <c r="I1212" t="s">
        <v>7634</v>
      </c>
      <c r="L1212" s="27" t="s">
        <v>147</v>
      </c>
      <c r="M1212" t="s">
        <v>7635</v>
      </c>
      <c r="O1212" t="s">
        <v>7636</v>
      </c>
      <c r="Q1212" t="s">
        <v>32194</v>
      </c>
      <c r="S1212" t="s">
        <v>7637</v>
      </c>
      <c r="AP1212" s="76" t="s">
        <v>136</v>
      </c>
    </row>
    <row r="1213" spans="1:42">
      <c r="A1213" s="424">
        <f t="shared" si="18"/>
        <v>1210</v>
      </c>
      <c r="B1213" s="83" t="s">
        <v>7638</v>
      </c>
      <c r="E1213" s="29" t="s">
        <v>6</v>
      </c>
      <c r="G1213" t="s">
        <v>138</v>
      </c>
      <c r="H1213" t="s">
        <v>6602</v>
      </c>
      <c r="L1213" s="28" t="s">
        <v>175</v>
      </c>
      <c r="M1213" t="s">
        <v>7639</v>
      </c>
      <c r="Q1213" t="s">
        <v>32194</v>
      </c>
      <c r="S1213" t="s">
        <v>480</v>
      </c>
      <c r="AP1213" s="76" t="s">
        <v>136</v>
      </c>
    </row>
    <row r="1214" spans="1:42">
      <c r="A1214" s="424">
        <f t="shared" si="18"/>
        <v>1211</v>
      </c>
      <c r="B1214" s="83" t="s">
        <v>7640</v>
      </c>
      <c r="E1214" s="29" t="s">
        <v>204</v>
      </c>
      <c r="F1214" t="s">
        <v>32274</v>
      </c>
      <c r="G1214" s="29" t="s">
        <v>161</v>
      </c>
      <c r="H1214" t="s">
        <v>6478</v>
      </c>
      <c r="I1214" t="s">
        <v>32275</v>
      </c>
      <c r="L1214" s="28" t="s">
        <v>133</v>
      </c>
      <c r="M1214" t="s">
        <v>7641</v>
      </c>
      <c r="Q1214" t="s">
        <v>32194</v>
      </c>
      <c r="S1214" t="s">
        <v>4640</v>
      </c>
      <c r="AP1214" s="76" t="s">
        <v>136</v>
      </c>
    </row>
    <row r="1215" spans="1:42">
      <c r="A1215" s="424">
        <f t="shared" si="18"/>
        <v>1212</v>
      </c>
      <c r="B1215" s="83" t="s">
        <v>7642</v>
      </c>
      <c r="E1215" s="29" t="s">
        <v>6</v>
      </c>
      <c r="G1215" t="s">
        <v>138</v>
      </c>
      <c r="H1215" t="s">
        <v>7643</v>
      </c>
      <c r="L1215" s="28" t="s">
        <v>175</v>
      </c>
      <c r="M1215" t="s">
        <v>7644</v>
      </c>
      <c r="Q1215" t="s">
        <v>32194</v>
      </c>
      <c r="S1215" t="s">
        <v>7645</v>
      </c>
      <c r="AP1215" s="76" t="s">
        <v>136</v>
      </c>
    </row>
    <row r="1216" spans="1:42">
      <c r="A1216" s="424">
        <f t="shared" si="18"/>
        <v>1213</v>
      </c>
      <c r="B1216" s="83" t="s">
        <v>7646</v>
      </c>
      <c r="E1216" s="29" t="s">
        <v>203</v>
      </c>
      <c r="G1216" s="29" t="s">
        <v>161</v>
      </c>
      <c r="H1216" t="s">
        <v>7647</v>
      </c>
      <c r="I1216" t="s">
        <v>32276</v>
      </c>
      <c r="L1216" s="28" t="s">
        <v>133</v>
      </c>
      <c r="M1216" t="s">
        <v>7648</v>
      </c>
      <c r="Q1216" t="s">
        <v>32194</v>
      </c>
      <c r="S1216" t="s">
        <v>6744</v>
      </c>
      <c r="AP1216" s="76" t="s">
        <v>136</v>
      </c>
    </row>
    <row r="1217" spans="1:42">
      <c r="A1217" s="424">
        <f t="shared" si="18"/>
        <v>1214</v>
      </c>
      <c r="B1217" s="83" t="s">
        <v>7649</v>
      </c>
      <c r="E1217" s="29" t="s">
        <v>6</v>
      </c>
      <c r="G1217" t="s">
        <v>138</v>
      </c>
      <c r="H1217" t="s">
        <v>7650</v>
      </c>
      <c r="I1217" t="s">
        <v>7651</v>
      </c>
      <c r="L1217" s="27" t="s">
        <v>147</v>
      </c>
      <c r="M1217" t="s">
        <v>7652</v>
      </c>
      <c r="O1217" t="s">
        <v>7653</v>
      </c>
      <c r="Q1217" t="s">
        <v>32194</v>
      </c>
      <c r="S1217" t="s">
        <v>7654</v>
      </c>
      <c r="AP1217" s="76" t="s">
        <v>136</v>
      </c>
    </row>
    <row r="1218" spans="1:42">
      <c r="A1218" s="424">
        <f t="shared" si="18"/>
        <v>1215</v>
      </c>
      <c r="B1218" s="83" t="s">
        <v>7655</v>
      </c>
      <c r="E1218" s="29" t="s">
        <v>203</v>
      </c>
      <c r="G1218" s="29" t="s">
        <v>32241</v>
      </c>
      <c r="H1218" t="s">
        <v>6478</v>
      </c>
      <c r="I1218" t="s">
        <v>7656</v>
      </c>
      <c r="L1218" s="28" t="s">
        <v>133</v>
      </c>
      <c r="M1218" t="s">
        <v>7657</v>
      </c>
      <c r="O1218" t="s">
        <v>7658</v>
      </c>
      <c r="Q1218" t="s">
        <v>32194</v>
      </c>
      <c r="S1218" t="s">
        <v>6750</v>
      </c>
      <c r="AP1218" s="76" t="s">
        <v>136</v>
      </c>
    </row>
    <row r="1219" spans="1:42">
      <c r="A1219" s="424">
        <f t="shared" si="18"/>
        <v>1216</v>
      </c>
      <c r="B1219" s="83" t="s">
        <v>7659</v>
      </c>
      <c r="E1219" s="29" t="s">
        <v>211</v>
      </c>
      <c r="F1219" t="s">
        <v>32729</v>
      </c>
      <c r="G1219" t="s">
        <v>138</v>
      </c>
      <c r="H1219" t="s">
        <v>7660</v>
      </c>
      <c r="I1219" t="s">
        <v>7661</v>
      </c>
      <c r="L1219" s="28" t="s">
        <v>163</v>
      </c>
      <c r="M1219" t="s">
        <v>7662</v>
      </c>
      <c r="O1219" t="s">
        <v>7663</v>
      </c>
      <c r="Q1219" t="s">
        <v>32194</v>
      </c>
      <c r="S1219" t="s">
        <v>480</v>
      </c>
      <c r="AP1219" s="76" t="s">
        <v>136</v>
      </c>
    </row>
    <row r="1220" spans="1:42">
      <c r="A1220" s="424">
        <f t="shared" si="18"/>
        <v>1217</v>
      </c>
      <c r="B1220" s="83" t="s">
        <v>7664</v>
      </c>
      <c r="E1220" s="29" t="s">
        <v>6</v>
      </c>
      <c r="G1220" t="s">
        <v>138</v>
      </c>
      <c r="H1220" t="s">
        <v>6478</v>
      </c>
      <c r="I1220" t="s">
        <v>7665</v>
      </c>
      <c r="L1220" s="28" t="s">
        <v>141</v>
      </c>
      <c r="M1220" t="s">
        <v>7666</v>
      </c>
      <c r="O1220" t="s">
        <v>7667</v>
      </c>
      <c r="Q1220" t="s">
        <v>32194</v>
      </c>
      <c r="S1220" t="s">
        <v>6954</v>
      </c>
      <c r="AP1220" s="76" t="s">
        <v>136</v>
      </c>
    </row>
    <row r="1221" spans="1:42">
      <c r="A1221" s="424">
        <f t="shared" ref="A1221:A1284" si="19">+A1220+1</f>
        <v>1218</v>
      </c>
      <c r="B1221" s="83" t="s">
        <v>7668</v>
      </c>
      <c r="E1221" s="29" t="s">
        <v>6</v>
      </c>
      <c r="G1221" t="s">
        <v>138</v>
      </c>
      <c r="H1221" t="s">
        <v>6478</v>
      </c>
      <c r="I1221" t="s">
        <v>7669</v>
      </c>
      <c r="L1221" s="28" t="s">
        <v>141</v>
      </c>
      <c r="M1221" t="s">
        <v>7670</v>
      </c>
      <c r="Q1221" t="s">
        <v>32194</v>
      </c>
      <c r="S1221" t="s">
        <v>7671</v>
      </c>
      <c r="AP1221" s="76" t="s">
        <v>136</v>
      </c>
    </row>
    <row r="1222" spans="1:42">
      <c r="A1222" s="424">
        <f t="shared" si="19"/>
        <v>1219</v>
      </c>
      <c r="B1222" s="83" t="s">
        <v>7672</v>
      </c>
      <c r="E1222" s="29" t="s">
        <v>6</v>
      </c>
      <c r="G1222" t="s">
        <v>138</v>
      </c>
      <c r="H1222" t="s">
        <v>7673</v>
      </c>
      <c r="I1222" t="s">
        <v>7674</v>
      </c>
      <c r="L1222" s="28" t="s">
        <v>175</v>
      </c>
      <c r="M1222" t="s">
        <v>7675</v>
      </c>
      <c r="O1222" t="s">
        <v>7676</v>
      </c>
      <c r="Q1222" t="s">
        <v>32194</v>
      </c>
      <c r="S1222" t="s">
        <v>7677</v>
      </c>
      <c r="AP1222" s="76" t="s">
        <v>136</v>
      </c>
    </row>
    <row r="1223" spans="1:42">
      <c r="A1223" s="424">
        <f t="shared" si="19"/>
        <v>1220</v>
      </c>
      <c r="B1223" s="83" t="s">
        <v>7678</v>
      </c>
      <c r="E1223" s="29" t="s">
        <v>204</v>
      </c>
      <c r="G1223" s="29" t="s">
        <v>32241</v>
      </c>
      <c r="H1223" t="s">
        <v>7679</v>
      </c>
      <c r="I1223" t="s">
        <v>7680</v>
      </c>
      <c r="L1223" s="28" t="s">
        <v>133</v>
      </c>
      <c r="M1223" t="s">
        <v>7681</v>
      </c>
      <c r="O1223" t="s">
        <v>7682</v>
      </c>
      <c r="Q1223" t="s">
        <v>32194</v>
      </c>
      <c r="S1223" t="s">
        <v>6528</v>
      </c>
      <c r="AP1223" s="76" t="s">
        <v>136</v>
      </c>
    </row>
    <row r="1224" spans="1:42">
      <c r="A1224" s="424">
        <f t="shared" si="19"/>
        <v>1221</v>
      </c>
      <c r="B1224" s="83" t="s">
        <v>7683</v>
      </c>
      <c r="E1224" s="29" t="s">
        <v>6</v>
      </c>
      <c r="G1224" t="s">
        <v>138</v>
      </c>
      <c r="H1224" t="s">
        <v>7684</v>
      </c>
      <c r="I1224" t="s">
        <v>7685</v>
      </c>
      <c r="L1224" s="28" t="s">
        <v>175</v>
      </c>
      <c r="M1224" t="s">
        <v>7686</v>
      </c>
      <c r="O1224" t="s">
        <v>7687</v>
      </c>
      <c r="Q1224" t="s">
        <v>32194</v>
      </c>
      <c r="S1224" t="s">
        <v>7688</v>
      </c>
      <c r="AP1224" s="76" t="s">
        <v>136</v>
      </c>
    </row>
    <row r="1225" spans="1:42" ht="1.5" customHeight="1">
      <c r="A1225" s="424">
        <f t="shared" si="19"/>
        <v>1222</v>
      </c>
      <c r="B1225" s="83" t="s">
        <v>7689</v>
      </c>
      <c r="E1225" s="29" t="s">
        <v>6</v>
      </c>
      <c r="G1225" t="s">
        <v>138</v>
      </c>
      <c r="H1225" t="s">
        <v>6478</v>
      </c>
      <c r="I1225" t="s">
        <v>7690</v>
      </c>
      <c r="L1225" s="28" t="s">
        <v>175</v>
      </c>
      <c r="M1225" t="s">
        <v>7691</v>
      </c>
      <c r="O1225" t="s">
        <v>7692</v>
      </c>
      <c r="Q1225" t="s">
        <v>32194</v>
      </c>
      <c r="S1225" t="s">
        <v>7139</v>
      </c>
      <c r="AP1225" s="76" t="s">
        <v>136</v>
      </c>
    </row>
    <row r="1226" spans="1:42">
      <c r="A1226" s="424">
        <f t="shared" si="19"/>
        <v>1223</v>
      </c>
      <c r="B1226" s="83" t="s">
        <v>7693</v>
      </c>
      <c r="E1226" s="29" t="s">
        <v>203</v>
      </c>
      <c r="F1226" t="s">
        <v>32406</v>
      </c>
      <c r="G1226" t="s">
        <v>138</v>
      </c>
      <c r="H1226" t="s">
        <v>6478</v>
      </c>
      <c r="I1226" t="s">
        <v>7694</v>
      </c>
      <c r="L1226" s="28" t="s">
        <v>163</v>
      </c>
      <c r="M1226" t="s">
        <v>6546</v>
      </c>
      <c r="Q1226" t="s">
        <v>32194</v>
      </c>
      <c r="S1226" t="s">
        <v>6639</v>
      </c>
      <c r="AP1226" s="76" t="s">
        <v>136</v>
      </c>
    </row>
    <row r="1227" spans="1:42">
      <c r="A1227" s="424">
        <f t="shared" si="19"/>
        <v>1224</v>
      </c>
      <c r="B1227" s="83" t="s">
        <v>7695</v>
      </c>
      <c r="E1227" s="29" t="s">
        <v>202</v>
      </c>
      <c r="G1227" s="29" t="s">
        <v>161</v>
      </c>
      <c r="H1227" t="s">
        <v>7696</v>
      </c>
      <c r="I1227" t="s">
        <v>7697</v>
      </c>
      <c r="L1227" s="28" t="s">
        <v>133</v>
      </c>
      <c r="M1227" t="s">
        <v>7698</v>
      </c>
      <c r="O1227" t="s">
        <v>7699</v>
      </c>
      <c r="Q1227" t="s">
        <v>32194</v>
      </c>
      <c r="S1227" t="s">
        <v>7435</v>
      </c>
      <c r="AP1227" s="76" t="s">
        <v>136</v>
      </c>
    </row>
    <row r="1228" spans="1:42" ht="28.5" customHeight="1">
      <c r="A1228" s="424">
        <f t="shared" si="19"/>
        <v>1225</v>
      </c>
      <c r="B1228" s="83" t="s">
        <v>7700</v>
      </c>
      <c r="E1228" s="29" t="s">
        <v>6</v>
      </c>
      <c r="G1228" t="s">
        <v>138</v>
      </c>
      <c r="H1228" t="s">
        <v>7701</v>
      </c>
      <c r="I1228" t="s">
        <v>7702</v>
      </c>
      <c r="L1228" s="28" t="s">
        <v>141</v>
      </c>
      <c r="M1228" t="s">
        <v>6555</v>
      </c>
      <c r="O1228" t="s">
        <v>7703</v>
      </c>
      <c r="Q1228" t="s">
        <v>32194</v>
      </c>
      <c r="S1228" t="s">
        <v>6505</v>
      </c>
      <c r="AP1228" s="76" t="s">
        <v>136</v>
      </c>
    </row>
    <row r="1229" spans="1:42">
      <c r="A1229" s="424">
        <f t="shared" si="19"/>
        <v>1226</v>
      </c>
      <c r="B1229" s="83" t="s">
        <v>7704</v>
      </c>
      <c r="E1229" s="29" t="s">
        <v>211</v>
      </c>
      <c r="F1229" t="s">
        <v>32407</v>
      </c>
      <c r="G1229" t="s">
        <v>138</v>
      </c>
      <c r="H1229" t="s">
        <v>7705</v>
      </c>
      <c r="L1229" s="28" t="s">
        <v>163</v>
      </c>
      <c r="M1229" t="s">
        <v>6561</v>
      </c>
      <c r="O1229" t="s">
        <v>7706</v>
      </c>
      <c r="Q1229" t="s">
        <v>32194</v>
      </c>
      <c r="S1229" t="s">
        <v>7292</v>
      </c>
      <c r="AP1229" s="76" t="s">
        <v>136</v>
      </c>
    </row>
    <row r="1230" spans="1:42">
      <c r="A1230" s="424">
        <f t="shared" si="19"/>
        <v>1227</v>
      </c>
      <c r="B1230" s="83" t="s">
        <v>7707</v>
      </c>
      <c r="E1230" s="29" t="s">
        <v>6</v>
      </c>
      <c r="G1230" t="s">
        <v>138</v>
      </c>
      <c r="H1230" t="s">
        <v>7708</v>
      </c>
      <c r="L1230" s="28" t="s">
        <v>175</v>
      </c>
      <c r="M1230" t="s">
        <v>6566</v>
      </c>
      <c r="Q1230" t="s">
        <v>32194</v>
      </c>
      <c r="S1230" t="s">
        <v>6489</v>
      </c>
      <c r="AP1230" s="76" t="s">
        <v>136</v>
      </c>
    </row>
    <row r="1231" spans="1:42" ht="28" customHeight="1">
      <c r="A1231" s="424">
        <f t="shared" si="19"/>
        <v>1228</v>
      </c>
      <c r="B1231" s="83" t="s">
        <v>7709</v>
      </c>
      <c r="E1231" s="29" t="s">
        <v>6</v>
      </c>
      <c r="G1231" t="s">
        <v>138</v>
      </c>
      <c r="H1231" t="s">
        <v>7710</v>
      </c>
      <c r="I1231" t="s">
        <v>7711</v>
      </c>
      <c r="L1231" s="28" t="s">
        <v>175</v>
      </c>
      <c r="M1231" t="s">
        <v>6571</v>
      </c>
      <c r="O1231" t="s">
        <v>7712</v>
      </c>
      <c r="Q1231" t="s">
        <v>32194</v>
      </c>
      <c r="S1231" t="s">
        <v>1808</v>
      </c>
      <c r="AP1231" s="76" t="s">
        <v>136</v>
      </c>
    </row>
    <row r="1232" spans="1:42">
      <c r="A1232" s="424">
        <f t="shared" si="19"/>
        <v>1229</v>
      </c>
      <c r="B1232" s="83" t="s">
        <v>7713</v>
      </c>
      <c r="E1232" s="29" t="s">
        <v>6</v>
      </c>
      <c r="G1232" t="s">
        <v>138</v>
      </c>
      <c r="H1232" t="s">
        <v>7714</v>
      </c>
      <c r="I1232" t="s">
        <v>7715</v>
      </c>
      <c r="L1232" s="28" t="s">
        <v>175</v>
      </c>
      <c r="M1232" t="s">
        <v>7716</v>
      </c>
      <c r="Q1232" t="s">
        <v>32194</v>
      </c>
      <c r="S1232" t="s">
        <v>7717</v>
      </c>
      <c r="AP1232" s="76" t="s">
        <v>136</v>
      </c>
    </row>
    <row r="1233" spans="1:42">
      <c r="A1233" s="424">
        <f t="shared" si="19"/>
        <v>1230</v>
      </c>
      <c r="B1233" s="83" t="s">
        <v>7718</v>
      </c>
      <c r="E1233" s="29" t="s">
        <v>6</v>
      </c>
      <c r="G1233" t="s">
        <v>138</v>
      </c>
      <c r="H1233" t="s">
        <v>6478</v>
      </c>
      <c r="I1233" t="s">
        <v>7719</v>
      </c>
      <c r="L1233" s="28" t="s">
        <v>175</v>
      </c>
      <c r="M1233" t="s">
        <v>7720</v>
      </c>
      <c r="O1233" t="s">
        <v>7721</v>
      </c>
      <c r="Q1233" t="s">
        <v>32194</v>
      </c>
      <c r="S1233" t="s">
        <v>7234</v>
      </c>
      <c r="AP1233" s="76" t="s">
        <v>136</v>
      </c>
    </row>
    <row r="1234" spans="1:42">
      <c r="A1234" s="424">
        <f t="shared" si="19"/>
        <v>1231</v>
      </c>
      <c r="B1234" s="83" t="s">
        <v>7722</v>
      </c>
      <c r="E1234" s="29" t="s">
        <v>6</v>
      </c>
      <c r="G1234" t="s">
        <v>138</v>
      </c>
      <c r="H1234" t="s">
        <v>6478</v>
      </c>
      <c r="L1234" s="28" t="s">
        <v>175</v>
      </c>
      <c r="M1234" t="s">
        <v>7723</v>
      </c>
      <c r="Q1234" t="s">
        <v>32194</v>
      </c>
      <c r="S1234" t="s">
        <v>196</v>
      </c>
      <c r="AP1234" s="76" t="s">
        <v>136</v>
      </c>
    </row>
    <row r="1235" spans="1:42">
      <c r="A1235" s="424">
        <f t="shared" si="19"/>
        <v>1232</v>
      </c>
      <c r="B1235" s="83" t="s">
        <v>7724</v>
      </c>
      <c r="E1235" s="29" t="s">
        <v>6</v>
      </c>
      <c r="G1235" t="s">
        <v>138</v>
      </c>
      <c r="H1235" t="s">
        <v>6478</v>
      </c>
      <c r="I1235" t="s">
        <v>7725</v>
      </c>
      <c r="L1235" s="28" t="s">
        <v>175</v>
      </c>
      <c r="M1235" t="s">
        <v>7726</v>
      </c>
      <c r="O1235" t="s">
        <v>7727</v>
      </c>
      <c r="Q1235" t="s">
        <v>32194</v>
      </c>
      <c r="S1235" t="s">
        <v>7061</v>
      </c>
      <c r="AP1235" s="76" t="s">
        <v>136</v>
      </c>
    </row>
    <row r="1236" spans="1:42">
      <c r="A1236" s="424">
        <f t="shared" si="19"/>
        <v>1233</v>
      </c>
      <c r="B1236" s="83" t="s">
        <v>7728</v>
      </c>
      <c r="E1236" s="29" t="s">
        <v>6</v>
      </c>
      <c r="G1236" t="s">
        <v>138</v>
      </c>
      <c r="H1236" t="s">
        <v>6478</v>
      </c>
      <c r="I1236" t="s">
        <v>7729</v>
      </c>
      <c r="L1236" s="28" t="s">
        <v>175</v>
      </c>
      <c r="M1236" t="s">
        <v>7730</v>
      </c>
      <c r="O1236" t="s">
        <v>7731</v>
      </c>
      <c r="Q1236" t="s">
        <v>32194</v>
      </c>
      <c r="S1236" t="s">
        <v>6471</v>
      </c>
      <c r="AP1236" s="76" t="s">
        <v>136</v>
      </c>
    </row>
    <row r="1237" spans="1:42">
      <c r="A1237" s="424">
        <f t="shared" si="19"/>
        <v>1234</v>
      </c>
      <c r="B1237" s="83" t="s">
        <v>7732</v>
      </c>
      <c r="E1237" s="29" t="s">
        <v>6</v>
      </c>
      <c r="G1237" t="s">
        <v>138</v>
      </c>
      <c r="H1237" t="s">
        <v>6478</v>
      </c>
      <c r="L1237" s="28" t="s">
        <v>141</v>
      </c>
      <c r="M1237" t="s">
        <v>7733</v>
      </c>
      <c r="O1237" t="s">
        <v>7734</v>
      </c>
      <c r="Q1237" t="s">
        <v>32194</v>
      </c>
      <c r="S1237" t="s">
        <v>1808</v>
      </c>
      <c r="AP1237" s="76" t="s">
        <v>136</v>
      </c>
    </row>
    <row r="1238" spans="1:42">
      <c r="A1238" s="424">
        <f t="shared" si="19"/>
        <v>1235</v>
      </c>
      <c r="B1238" s="83" t="s">
        <v>7735</v>
      </c>
      <c r="E1238" s="29" t="s">
        <v>6</v>
      </c>
      <c r="G1238" t="s">
        <v>138</v>
      </c>
      <c r="H1238" t="s">
        <v>7736</v>
      </c>
      <c r="I1238" t="s">
        <v>7737</v>
      </c>
      <c r="L1238" s="28" t="s">
        <v>175</v>
      </c>
      <c r="M1238" t="s">
        <v>7738</v>
      </c>
      <c r="O1238" t="s">
        <v>7739</v>
      </c>
      <c r="Q1238" t="s">
        <v>32194</v>
      </c>
      <c r="S1238" t="s">
        <v>7740</v>
      </c>
      <c r="AP1238" s="76" t="s">
        <v>136</v>
      </c>
    </row>
    <row r="1239" spans="1:42">
      <c r="A1239" s="424">
        <f t="shared" si="19"/>
        <v>1236</v>
      </c>
      <c r="B1239" s="83" t="s">
        <v>7741</v>
      </c>
      <c r="E1239" s="29" t="s">
        <v>204</v>
      </c>
      <c r="F1239" t="s">
        <v>7742</v>
      </c>
      <c r="G1239" s="29" t="s">
        <v>129</v>
      </c>
      <c r="H1239" t="s">
        <v>7743</v>
      </c>
      <c r="M1239" t="s">
        <v>7744</v>
      </c>
      <c r="Q1239" t="s">
        <v>32194</v>
      </c>
      <c r="S1239" t="s">
        <v>6505</v>
      </c>
      <c r="AP1239" s="76" t="s">
        <v>136</v>
      </c>
    </row>
    <row r="1240" spans="1:42">
      <c r="A1240" s="424">
        <f t="shared" si="19"/>
        <v>1237</v>
      </c>
      <c r="B1240" s="83" t="s">
        <v>7745</v>
      </c>
      <c r="E1240" s="29" t="s">
        <v>6</v>
      </c>
      <c r="G1240" t="s">
        <v>138</v>
      </c>
      <c r="H1240" t="s">
        <v>6478</v>
      </c>
      <c r="L1240" s="28" t="s">
        <v>141</v>
      </c>
      <c r="M1240" t="s">
        <v>6625</v>
      </c>
      <c r="Q1240" t="s">
        <v>32194</v>
      </c>
      <c r="S1240" t="s">
        <v>6632</v>
      </c>
      <c r="AP1240" s="76" t="s">
        <v>136</v>
      </c>
    </row>
    <row r="1241" spans="1:42">
      <c r="A1241" s="424">
        <f t="shared" si="19"/>
        <v>1238</v>
      </c>
      <c r="B1241" s="83" t="s">
        <v>7746</v>
      </c>
      <c r="E1241" s="29" t="s">
        <v>6</v>
      </c>
      <c r="G1241" t="s">
        <v>138</v>
      </c>
      <c r="H1241" t="s">
        <v>6478</v>
      </c>
      <c r="L1241" s="28" t="s">
        <v>175</v>
      </c>
      <c r="M1241" t="s">
        <v>6631</v>
      </c>
      <c r="Q1241" t="s">
        <v>32194</v>
      </c>
      <c r="S1241" t="s">
        <v>7747</v>
      </c>
      <c r="AP1241" s="76" t="s">
        <v>136</v>
      </c>
    </row>
    <row r="1242" spans="1:42">
      <c r="A1242" s="424">
        <f t="shared" si="19"/>
        <v>1239</v>
      </c>
      <c r="B1242" s="83" t="s">
        <v>7748</v>
      </c>
      <c r="E1242" s="29" t="s">
        <v>204</v>
      </c>
      <c r="F1242" t="s">
        <v>32277</v>
      </c>
      <c r="G1242" s="29" t="s">
        <v>161</v>
      </c>
      <c r="H1242" t="s">
        <v>7749</v>
      </c>
      <c r="I1242" t="s">
        <v>7750</v>
      </c>
      <c r="L1242" s="28" t="s">
        <v>133</v>
      </c>
      <c r="M1242" t="s">
        <v>6637</v>
      </c>
      <c r="O1242" t="s">
        <v>7751</v>
      </c>
      <c r="Q1242" t="s">
        <v>32194</v>
      </c>
      <c r="S1242" t="s">
        <v>7752</v>
      </c>
      <c r="AP1242" s="76" t="s">
        <v>136</v>
      </c>
    </row>
    <row r="1243" spans="1:42">
      <c r="A1243" s="424">
        <f t="shared" si="19"/>
        <v>1240</v>
      </c>
      <c r="B1243" s="83" t="s">
        <v>7753</v>
      </c>
      <c r="E1243" s="29" t="s">
        <v>6</v>
      </c>
      <c r="G1243" t="s">
        <v>138</v>
      </c>
      <c r="H1243" t="s">
        <v>6478</v>
      </c>
      <c r="I1243" t="s">
        <v>7754</v>
      </c>
      <c r="L1243" s="28" t="s">
        <v>175</v>
      </c>
      <c r="M1243" t="s">
        <v>6642</v>
      </c>
      <c r="O1243" t="s">
        <v>7755</v>
      </c>
      <c r="Q1243" t="s">
        <v>32194</v>
      </c>
      <c r="S1243" t="s">
        <v>7756</v>
      </c>
      <c r="AP1243" s="76" t="s">
        <v>136</v>
      </c>
    </row>
    <row r="1244" spans="1:42">
      <c r="A1244" s="424">
        <f t="shared" si="19"/>
        <v>1241</v>
      </c>
      <c r="B1244" s="83" t="s">
        <v>7757</v>
      </c>
      <c r="E1244" s="29" t="s">
        <v>6</v>
      </c>
      <c r="G1244" t="s">
        <v>138</v>
      </c>
      <c r="H1244" t="s">
        <v>7758</v>
      </c>
      <c r="I1244" t="s">
        <v>7759</v>
      </c>
      <c r="L1244" s="28" t="s">
        <v>175</v>
      </c>
      <c r="M1244" t="s">
        <v>6646</v>
      </c>
      <c r="O1244" t="s">
        <v>7760</v>
      </c>
      <c r="Q1244" t="s">
        <v>32194</v>
      </c>
      <c r="S1244" t="s">
        <v>480</v>
      </c>
      <c r="AP1244" s="76" t="s">
        <v>136</v>
      </c>
    </row>
    <row r="1245" spans="1:42">
      <c r="A1245" s="424">
        <f t="shared" si="19"/>
        <v>1242</v>
      </c>
      <c r="B1245" s="83" t="s">
        <v>7761</v>
      </c>
      <c r="E1245" s="29" t="s">
        <v>6</v>
      </c>
      <c r="G1245" t="s">
        <v>138</v>
      </c>
      <c r="H1245" t="s">
        <v>7250</v>
      </c>
      <c r="I1245" t="s">
        <v>7762</v>
      </c>
      <c r="L1245" s="27" t="s">
        <v>147</v>
      </c>
      <c r="M1245" t="s">
        <v>6653</v>
      </c>
      <c r="O1245" t="s">
        <v>7763</v>
      </c>
      <c r="Q1245" t="s">
        <v>32194</v>
      </c>
      <c r="S1245" t="s">
        <v>1808</v>
      </c>
      <c r="AP1245" s="76" t="s">
        <v>136</v>
      </c>
    </row>
    <row r="1246" spans="1:42">
      <c r="A1246" s="424">
        <f t="shared" si="19"/>
        <v>1243</v>
      </c>
      <c r="B1246" s="83" t="s">
        <v>7764</v>
      </c>
      <c r="E1246" s="29" t="s">
        <v>6</v>
      </c>
      <c r="G1246" t="s">
        <v>138</v>
      </c>
      <c r="H1246" t="s">
        <v>7765</v>
      </c>
      <c r="I1246" t="s">
        <v>7766</v>
      </c>
      <c r="L1246" s="28" t="s">
        <v>141</v>
      </c>
      <c r="M1246" t="s">
        <v>6657</v>
      </c>
      <c r="O1246" t="s">
        <v>7767</v>
      </c>
      <c r="Q1246" t="s">
        <v>32194</v>
      </c>
      <c r="S1246" t="s">
        <v>7768</v>
      </c>
      <c r="AP1246" s="76" t="s">
        <v>136</v>
      </c>
    </row>
    <row r="1247" spans="1:42">
      <c r="A1247" s="424">
        <f t="shared" si="19"/>
        <v>1244</v>
      </c>
      <c r="B1247" s="83" t="s">
        <v>7769</v>
      </c>
      <c r="E1247" s="29" t="s">
        <v>6</v>
      </c>
      <c r="G1247" t="s">
        <v>138</v>
      </c>
      <c r="H1247" t="s">
        <v>6478</v>
      </c>
      <c r="I1247" t="s">
        <v>7770</v>
      </c>
      <c r="L1247" s="28" t="s">
        <v>141</v>
      </c>
      <c r="M1247" t="s">
        <v>6660</v>
      </c>
      <c r="O1247" t="s">
        <v>7771</v>
      </c>
      <c r="Q1247" t="s">
        <v>32194</v>
      </c>
      <c r="S1247" t="s">
        <v>7399</v>
      </c>
      <c r="AP1247" s="76" t="s">
        <v>136</v>
      </c>
    </row>
    <row r="1248" spans="1:42">
      <c r="A1248" s="424">
        <f t="shared" si="19"/>
        <v>1245</v>
      </c>
      <c r="B1248" s="83" t="s">
        <v>7772</v>
      </c>
      <c r="E1248" s="29" t="s">
        <v>6</v>
      </c>
      <c r="G1248" t="s">
        <v>138</v>
      </c>
      <c r="H1248" t="s">
        <v>7773</v>
      </c>
      <c r="L1248" s="28" t="s">
        <v>175</v>
      </c>
      <c r="M1248" t="s">
        <v>6665</v>
      </c>
      <c r="Q1248" t="s">
        <v>32194</v>
      </c>
      <c r="S1248" t="s">
        <v>480</v>
      </c>
      <c r="AP1248" s="76" t="s">
        <v>136</v>
      </c>
    </row>
    <row r="1249" spans="1:42">
      <c r="A1249" s="424">
        <f t="shared" si="19"/>
        <v>1246</v>
      </c>
      <c r="B1249" s="83" t="s">
        <v>7774</v>
      </c>
      <c r="E1249" s="29" t="s">
        <v>6</v>
      </c>
      <c r="G1249" t="s">
        <v>138</v>
      </c>
      <c r="H1249" t="s">
        <v>7775</v>
      </c>
      <c r="I1249" t="s">
        <v>7776</v>
      </c>
      <c r="L1249" s="28" t="s">
        <v>175</v>
      </c>
      <c r="M1249" t="s">
        <v>6672</v>
      </c>
      <c r="O1249" t="s">
        <v>7777</v>
      </c>
      <c r="Q1249" t="s">
        <v>32194</v>
      </c>
      <c r="S1249" t="s">
        <v>7645</v>
      </c>
      <c r="AP1249" s="76" t="s">
        <v>136</v>
      </c>
    </row>
    <row r="1250" spans="1:42">
      <c r="A1250" s="424">
        <f t="shared" si="19"/>
        <v>1247</v>
      </c>
      <c r="B1250" s="83" t="s">
        <v>7778</v>
      </c>
      <c r="E1250" s="29" t="s">
        <v>6</v>
      </c>
      <c r="G1250" t="s">
        <v>138</v>
      </c>
      <c r="H1250" t="s">
        <v>7779</v>
      </c>
      <c r="L1250" s="28" t="s">
        <v>175</v>
      </c>
      <c r="M1250" t="s">
        <v>6677</v>
      </c>
      <c r="O1250" t="s">
        <v>7780</v>
      </c>
      <c r="Q1250" t="s">
        <v>32194</v>
      </c>
      <c r="S1250" t="s">
        <v>6639</v>
      </c>
      <c r="AP1250" s="76" t="s">
        <v>136</v>
      </c>
    </row>
    <row r="1251" spans="1:42">
      <c r="A1251" s="424">
        <f t="shared" si="19"/>
        <v>1248</v>
      </c>
      <c r="B1251" s="83" t="s">
        <v>7781</v>
      </c>
      <c r="E1251" s="29" t="s">
        <v>6</v>
      </c>
      <c r="G1251" t="s">
        <v>138</v>
      </c>
      <c r="H1251" t="s">
        <v>7782</v>
      </c>
      <c r="L1251" s="28" t="s">
        <v>175</v>
      </c>
      <c r="M1251" t="s">
        <v>7783</v>
      </c>
      <c r="O1251" t="s">
        <v>7784</v>
      </c>
      <c r="Q1251" t="s">
        <v>32194</v>
      </c>
      <c r="S1251" t="s">
        <v>480</v>
      </c>
      <c r="AP1251" s="76" t="s">
        <v>136</v>
      </c>
    </row>
    <row r="1252" spans="1:42">
      <c r="A1252" s="424">
        <f t="shared" si="19"/>
        <v>1249</v>
      </c>
      <c r="B1252" s="83" t="s">
        <v>7785</v>
      </c>
      <c r="E1252" s="29" t="s">
        <v>6</v>
      </c>
      <c r="G1252" t="s">
        <v>138</v>
      </c>
      <c r="H1252" t="s">
        <v>7786</v>
      </c>
      <c r="I1252" t="s">
        <v>7787</v>
      </c>
      <c r="L1252" s="28" t="s">
        <v>141</v>
      </c>
      <c r="M1252" t="s">
        <v>6686</v>
      </c>
      <c r="O1252" t="s">
        <v>7788</v>
      </c>
      <c r="Q1252" t="s">
        <v>32194</v>
      </c>
      <c r="S1252" t="s">
        <v>7088</v>
      </c>
      <c r="AP1252" s="76" t="s">
        <v>136</v>
      </c>
    </row>
    <row r="1253" spans="1:42">
      <c r="A1253" s="424">
        <f t="shared" si="19"/>
        <v>1250</v>
      </c>
      <c r="B1253" s="83" t="s">
        <v>7789</v>
      </c>
      <c r="E1253" s="29" t="s">
        <v>202</v>
      </c>
      <c r="F1253" t="s">
        <v>32533</v>
      </c>
      <c r="G1253" t="s">
        <v>138</v>
      </c>
      <c r="H1253" t="s">
        <v>7790</v>
      </c>
      <c r="L1253" s="28" t="s">
        <v>163</v>
      </c>
      <c r="M1253" t="s">
        <v>6692</v>
      </c>
      <c r="Q1253" t="s">
        <v>32194</v>
      </c>
      <c r="S1253" t="s">
        <v>6632</v>
      </c>
      <c r="AP1253" s="76" t="s">
        <v>136</v>
      </c>
    </row>
    <row r="1254" spans="1:42">
      <c r="A1254" s="424">
        <f t="shared" si="19"/>
        <v>1251</v>
      </c>
      <c r="B1254" s="83" t="s">
        <v>7791</v>
      </c>
      <c r="E1254" s="29" t="s">
        <v>202</v>
      </c>
      <c r="G1254" s="29" t="s">
        <v>161</v>
      </c>
      <c r="H1254" t="s">
        <v>6478</v>
      </c>
      <c r="I1254" t="s">
        <v>7792</v>
      </c>
      <c r="L1254" s="28" t="s">
        <v>133</v>
      </c>
      <c r="M1254" t="s">
        <v>6697</v>
      </c>
      <c r="O1254" t="s">
        <v>7793</v>
      </c>
      <c r="Q1254" t="s">
        <v>32194</v>
      </c>
      <c r="S1254" t="s">
        <v>7756</v>
      </c>
      <c r="AP1254" s="76" t="s">
        <v>136</v>
      </c>
    </row>
    <row r="1255" spans="1:42">
      <c r="A1255" s="424">
        <f t="shared" si="19"/>
        <v>1252</v>
      </c>
      <c r="B1255" s="83" t="s">
        <v>7794</v>
      </c>
      <c r="E1255" s="29" t="s">
        <v>6</v>
      </c>
      <c r="G1255" t="s">
        <v>138</v>
      </c>
      <c r="H1255" t="s">
        <v>7795</v>
      </c>
      <c r="I1255" t="s">
        <v>7796</v>
      </c>
      <c r="L1255" s="28" t="s">
        <v>175</v>
      </c>
      <c r="M1255" t="s">
        <v>6701</v>
      </c>
      <c r="O1255" t="s">
        <v>7797</v>
      </c>
      <c r="Q1255" t="s">
        <v>32194</v>
      </c>
      <c r="S1255" t="s">
        <v>480</v>
      </c>
      <c r="AP1255" s="76" t="s">
        <v>136</v>
      </c>
    </row>
    <row r="1256" spans="1:42">
      <c r="A1256" s="424">
        <f t="shared" si="19"/>
        <v>1253</v>
      </c>
      <c r="B1256" s="83" t="s">
        <v>7798</v>
      </c>
      <c r="E1256" s="29" t="s">
        <v>211</v>
      </c>
      <c r="F1256" t="s">
        <v>8683</v>
      </c>
      <c r="G1256" s="29" t="s">
        <v>138</v>
      </c>
      <c r="H1256" t="s">
        <v>7799</v>
      </c>
      <c r="L1256" s="28" t="s">
        <v>133</v>
      </c>
      <c r="M1256" t="s">
        <v>7800</v>
      </c>
      <c r="O1256" t="s">
        <v>7801</v>
      </c>
      <c r="Q1256" t="s">
        <v>32194</v>
      </c>
      <c r="S1256" t="s">
        <v>7171</v>
      </c>
      <c r="AP1256" s="76" t="s">
        <v>136</v>
      </c>
    </row>
    <row r="1257" spans="1:42">
      <c r="A1257" s="424">
        <f t="shared" si="19"/>
        <v>1254</v>
      </c>
      <c r="B1257" s="83" t="s">
        <v>7802</v>
      </c>
      <c r="E1257" s="29" t="s">
        <v>6</v>
      </c>
      <c r="G1257" t="s">
        <v>138</v>
      </c>
      <c r="H1257" t="s">
        <v>6478</v>
      </c>
      <c r="I1257" t="s">
        <v>7803</v>
      </c>
      <c r="L1257" s="28" t="s">
        <v>141</v>
      </c>
      <c r="M1257" t="s">
        <v>6713</v>
      </c>
      <c r="O1257" t="s">
        <v>7804</v>
      </c>
      <c r="Q1257" t="s">
        <v>32194</v>
      </c>
      <c r="S1257" t="s">
        <v>480</v>
      </c>
      <c r="AP1257" s="76" t="s">
        <v>136</v>
      </c>
    </row>
    <row r="1258" spans="1:42">
      <c r="A1258" s="424">
        <f t="shared" si="19"/>
        <v>1255</v>
      </c>
      <c r="B1258" s="83" t="s">
        <v>7805</v>
      </c>
      <c r="E1258" s="29" t="s">
        <v>202</v>
      </c>
      <c r="G1258" s="29" t="s">
        <v>138</v>
      </c>
      <c r="H1258" t="s">
        <v>6478</v>
      </c>
      <c r="I1258" t="s">
        <v>7806</v>
      </c>
      <c r="L1258" s="28" t="s">
        <v>133</v>
      </c>
      <c r="M1258" t="s">
        <v>6718</v>
      </c>
      <c r="O1258" t="s">
        <v>7807</v>
      </c>
      <c r="Q1258" t="s">
        <v>32194</v>
      </c>
      <c r="S1258" t="s">
        <v>1808</v>
      </c>
      <c r="AP1258" s="76" t="s">
        <v>136</v>
      </c>
    </row>
    <row r="1259" spans="1:42">
      <c r="A1259" s="424">
        <f t="shared" si="19"/>
        <v>1256</v>
      </c>
      <c r="B1259" s="83" t="s">
        <v>7808</v>
      </c>
      <c r="E1259" s="29" t="s">
        <v>202</v>
      </c>
      <c r="G1259" s="29" t="s">
        <v>138</v>
      </c>
      <c r="H1259" t="s">
        <v>7809</v>
      </c>
      <c r="I1259" t="s">
        <v>7810</v>
      </c>
      <c r="L1259" s="28" t="s">
        <v>133</v>
      </c>
      <c r="M1259" t="s">
        <v>6723</v>
      </c>
      <c r="O1259" t="s">
        <v>7811</v>
      </c>
      <c r="Q1259" t="s">
        <v>32194</v>
      </c>
      <c r="S1259" t="s">
        <v>7812</v>
      </c>
      <c r="AP1259" s="76" t="s">
        <v>136</v>
      </c>
    </row>
    <row r="1260" spans="1:42">
      <c r="A1260" s="424">
        <f t="shared" si="19"/>
        <v>1257</v>
      </c>
      <c r="B1260" s="83" t="s">
        <v>7813</v>
      </c>
      <c r="E1260" s="29" t="s">
        <v>6</v>
      </c>
      <c r="G1260" t="s">
        <v>138</v>
      </c>
      <c r="H1260" t="s">
        <v>6478</v>
      </c>
      <c r="I1260" t="s">
        <v>7814</v>
      </c>
      <c r="L1260" s="28" t="s">
        <v>175</v>
      </c>
      <c r="M1260" t="s">
        <v>6730</v>
      </c>
      <c r="O1260" t="s">
        <v>7815</v>
      </c>
      <c r="Q1260" t="s">
        <v>32194</v>
      </c>
      <c r="S1260" t="s">
        <v>7816</v>
      </c>
      <c r="AP1260" s="76" t="s">
        <v>136</v>
      </c>
    </row>
    <row r="1261" spans="1:42">
      <c r="A1261" s="424">
        <f t="shared" si="19"/>
        <v>1258</v>
      </c>
      <c r="B1261" s="83" t="s">
        <v>7817</v>
      </c>
      <c r="E1261" s="29" t="s">
        <v>6</v>
      </c>
      <c r="G1261" t="s">
        <v>138</v>
      </c>
      <c r="H1261" t="s">
        <v>7818</v>
      </c>
      <c r="L1261" s="28" t="s">
        <v>175</v>
      </c>
      <c r="M1261" t="s">
        <v>6734</v>
      </c>
      <c r="O1261" t="s">
        <v>7819</v>
      </c>
      <c r="Q1261" t="s">
        <v>32194</v>
      </c>
      <c r="S1261" t="s">
        <v>7088</v>
      </c>
      <c r="AP1261" s="76" t="s">
        <v>136</v>
      </c>
    </row>
    <row r="1262" spans="1:42">
      <c r="A1262" s="424">
        <f t="shared" si="19"/>
        <v>1259</v>
      </c>
      <c r="B1262" s="83" t="s">
        <v>7820</v>
      </c>
      <c r="E1262" s="29" t="s">
        <v>6</v>
      </c>
      <c r="G1262" t="s">
        <v>138</v>
      </c>
      <c r="H1262" t="s">
        <v>6478</v>
      </c>
      <c r="I1262" t="s">
        <v>7821</v>
      </c>
      <c r="L1262" s="28" t="s">
        <v>175</v>
      </c>
      <c r="M1262" t="s">
        <v>6737</v>
      </c>
      <c r="Q1262" t="s">
        <v>32194</v>
      </c>
      <c r="S1262" t="s">
        <v>7822</v>
      </c>
      <c r="AP1262" s="76" t="s">
        <v>136</v>
      </c>
    </row>
    <row r="1263" spans="1:42">
      <c r="A1263" s="424">
        <f t="shared" si="19"/>
        <v>1260</v>
      </c>
      <c r="B1263" s="83" t="s">
        <v>7823</v>
      </c>
      <c r="E1263" s="29" t="s">
        <v>202</v>
      </c>
      <c r="F1263" t="s">
        <v>32534</v>
      </c>
      <c r="G1263" t="s">
        <v>138</v>
      </c>
      <c r="H1263" t="s">
        <v>6478</v>
      </c>
      <c r="L1263" s="28" t="s">
        <v>163</v>
      </c>
      <c r="M1263" t="s">
        <v>6742</v>
      </c>
      <c r="Q1263" t="s">
        <v>32194</v>
      </c>
      <c r="S1263" t="s">
        <v>480</v>
      </c>
      <c r="AP1263" s="76" t="s">
        <v>136</v>
      </c>
    </row>
    <row r="1264" spans="1:42">
      <c r="A1264" s="424">
        <f t="shared" si="19"/>
        <v>1261</v>
      </c>
      <c r="B1264" s="83" t="s">
        <v>7824</v>
      </c>
      <c r="E1264" s="29" t="s">
        <v>204</v>
      </c>
      <c r="F1264" t="s">
        <v>32284</v>
      </c>
      <c r="G1264" s="29" t="s">
        <v>138</v>
      </c>
      <c r="H1264" t="s">
        <v>7825</v>
      </c>
      <c r="I1264" t="s">
        <v>7826</v>
      </c>
      <c r="L1264" s="28" t="s">
        <v>133</v>
      </c>
      <c r="M1264" t="s">
        <v>6748</v>
      </c>
      <c r="O1264" t="s">
        <v>7827</v>
      </c>
      <c r="Q1264" t="s">
        <v>32194</v>
      </c>
      <c r="S1264" t="s">
        <v>480</v>
      </c>
      <c r="AP1264" s="76" t="s">
        <v>136</v>
      </c>
    </row>
    <row r="1265" spans="1:42">
      <c r="A1265" s="424">
        <f t="shared" si="19"/>
        <v>1262</v>
      </c>
      <c r="B1265" s="83" t="s">
        <v>7828</v>
      </c>
      <c r="E1265" s="29" t="s">
        <v>6</v>
      </c>
      <c r="G1265" t="s">
        <v>138</v>
      </c>
      <c r="H1265" t="s">
        <v>6478</v>
      </c>
      <c r="I1265" t="s">
        <v>7829</v>
      </c>
      <c r="L1265" s="28" t="s">
        <v>175</v>
      </c>
      <c r="M1265" t="s">
        <v>6754</v>
      </c>
      <c r="O1265" t="s">
        <v>7830</v>
      </c>
      <c r="Q1265" t="s">
        <v>32194</v>
      </c>
      <c r="S1265" t="s">
        <v>480</v>
      </c>
      <c r="AP1265" s="76" t="s">
        <v>136</v>
      </c>
    </row>
    <row r="1266" spans="1:42">
      <c r="A1266" s="424">
        <f t="shared" si="19"/>
        <v>1263</v>
      </c>
      <c r="B1266" s="83" t="s">
        <v>7831</v>
      </c>
      <c r="E1266" s="29" t="s">
        <v>6</v>
      </c>
      <c r="G1266" t="s">
        <v>138</v>
      </c>
      <c r="H1266" t="s">
        <v>6478</v>
      </c>
      <c r="L1266" s="28" t="s">
        <v>141</v>
      </c>
      <c r="M1266" t="s">
        <v>6758</v>
      </c>
      <c r="O1266" t="s">
        <v>7832</v>
      </c>
      <c r="Q1266" t="s">
        <v>32194</v>
      </c>
      <c r="S1266" t="s">
        <v>658</v>
      </c>
      <c r="AP1266" s="76" t="s">
        <v>136</v>
      </c>
    </row>
    <row r="1267" spans="1:42">
      <c r="A1267" s="424">
        <f t="shared" si="19"/>
        <v>1264</v>
      </c>
      <c r="B1267" s="83" t="s">
        <v>7833</v>
      </c>
      <c r="E1267" s="29" t="s">
        <v>204</v>
      </c>
      <c r="F1267" t="s">
        <v>32283</v>
      </c>
      <c r="G1267" s="29" t="s">
        <v>161</v>
      </c>
      <c r="H1267" t="s">
        <v>7834</v>
      </c>
      <c r="I1267" t="s">
        <v>7835</v>
      </c>
      <c r="L1267" s="28" t="s">
        <v>133</v>
      </c>
      <c r="M1267" t="s">
        <v>6763</v>
      </c>
      <c r="O1267" t="s">
        <v>7836</v>
      </c>
      <c r="Q1267" t="s">
        <v>32194</v>
      </c>
      <c r="S1267" t="s">
        <v>7837</v>
      </c>
      <c r="AP1267" s="76" t="s">
        <v>136</v>
      </c>
    </row>
    <row r="1268" spans="1:42">
      <c r="A1268" s="424">
        <f t="shared" si="19"/>
        <v>1265</v>
      </c>
      <c r="B1268" s="83" t="s">
        <v>7838</v>
      </c>
      <c r="E1268" s="29" t="s">
        <v>6</v>
      </c>
      <c r="G1268" t="s">
        <v>138</v>
      </c>
      <c r="H1268" t="s">
        <v>6478</v>
      </c>
      <c r="I1268" t="s">
        <v>7839</v>
      </c>
      <c r="L1268" s="28" t="s">
        <v>175</v>
      </c>
      <c r="M1268" t="s">
        <v>6771</v>
      </c>
      <c r="O1268" t="s">
        <v>7840</v>
      </c>
      <c r="Q1268" t="s">
        <v>32194</v>
      </c>
      <c r="S1268" t="s">
        <v>480</v>
      </c>
      <c r="AP1268" s="76" t="s">
        <v>136</v>
      </c>
    </row>
    <row r="1269" spans="1:42">
      <c r="A1269" s="424">
        <f t="shared" si="19"/>
        <v>1266</v>
      </c>
      <c r="B1269" s="83" t="s">
        <v>7841</v>
      </c>
      <c r="E1269" s="29" t="s">
        <v>6</v>
      </c>
      <c r="G1269" t="s">
        <v>138</v>
      </c>
      <c r="H1269" t="s">
        <v>6478</v>
      </c>
      <c r="I1269" t="s">
        <v>7842</v>
      </c>
      <c r="L1269" s="28" t="s">
        <v>175</v>
      </c>
      <c r="M1269" t="s">
        <v>6775</v>
      </c>
      <c r="O1269" t="s">
        <v>7843</v>
      </c>
      <c r="Q1269" t="s">
        <v>32194</v>
      </c>
      <c r="S1269" t="s">
        <v>6876</v>
      </c>
      <c r="AP1269" s="76" t="s">
        <v>136</v>
      </c>
    </row>
    <row r="1270" spans="1:42">
      <c r="A1270" s="424">
        <f t="shared" si="19"/>
        <v>1267</v>
      </c>
      <c r="B1270" s="83" t="s">
        <v>7844</v>
      </c>
      <c r="E1270" s="29" t="s">
        <v>6</v>
      </c>
      <c r="G1270" t="s">
        <v>138</v>
      </c>
      <c r="H1270" t="s">
        <v>6478</v>
      </c>
      <c r="I1270" t="s">
        <v>7845</v>
      </c>
      <c r="L1270" s="28" t="s">
        <v>175</v>
      </c>
      <c r="M1270" t="s">
        <v>7846</v>
      </c>
      <c r="Q1270" t="s">
        <v>32194</v>
      </c>
      <c r="S1270" t="s">
        <v>7847</v>
      </c>
      <c r="AP1270" s="76" t="s">
        <v>136</v>
      </c>
    </row>
    <row r="1271" spans="1:42">
      <c r="A1271" s="424">
        <f t="shared" si="19"/>
        <v>1268</v>
      </c>
      <c r="B1271" s="83" t="s">
        <v>7848</v>
      </c>
      <c r="E1271" s="29" t="s">
        <v>6</v>
      </c>
      <c r="G1271" t="s">
        <v>138</v>
      </c>
      <c r="H1271" t="s">
        <v>7849</v>
      </c>
      <c r="L1271" s="28" t="s">
        <v>175</v>
      </c>
      <c r="M1271" t="s">
        <v>7850</v>
      </c>
      <c r="Q1271" t="s">
        <v>32194</v>
      </c>
      <c r="S1271" t="s">
        <v>6632</v>
      </c>
      <c r="AP1271" s="76" t="s">
        <v>136</v>
      </c>
    </row>
    <row r="1272" spans="1:42">
      <c r="A1272" s="424">
        <f t="shared" si="19"/>
        <v>1269</v>
      </c>
      <c r="B1272" s="83" t="s">
        <v>7851</v>
      </c>
      <c r="E1272" s="29" t="s">
        <v>6</v>
      </c>
      <c r="G1272" t="s">
        <v>138</v>
      </c>
      <c r="H1272" t="s">
        <v>7852</v>
      </c>
      <c r="I1272" t="s">
        <v>7853</v>
      </c>
      <c r="L1272" s="28" t="s">
        <v>175</v>
      </c>
      <c r="M1272" t="s">
        <v>6789</v>
      </c>
      <c r="O1272" t="s">
        <v>7854</v>
      </c>
      <c r="Q1272" t="s">
        <v>32194</v>
      </c>
      <c r="S1272" t="s">
        <v>7061</v>
      </c>
      <c r="AP1272" s="76" t="s">
        <v>136</v>
      </c>
    </row>
    <row r="1273" spans="1:42">
      <c r="A1273" s="424">
        <f t="shared" si="19"/>
        <v>1270</v>
      </c>
      <c r="B1273" s="83" t="s">
        <v>7855</v>
      </c>
      <c r="E1273" s="29" t="s">
        <v>6</v>
      </c>
      <c r="G1273" t="s">
        <v>138</v>
      </c>
      <c r="H1273" t="s">
        <v>7856</v>
      </c>
      <c r="I1273" t="s">
        <v>7857</v>
      </c>
      <c r="L1273" s="28" t="s">
        <v>175</v>
      </c>
      <c r="M1273" t="s">
        <v>6796</v>
      </c>
      <c r="O1273" t="s">
        <v>7858</v>
      </c>
      <c r="Q1273" t="s">
        <v>32194</v>
      </c>
      <c r="S1273" t="s">
        <v>7061</v>
      </c>
      <c r="AP1273" s="76" t="s">
        <v>136</v>
      </c>
    </row>
    <row r="1274" spans="1:42">
      <c r="A1274" s="424">
        <f t="shared" si="19"/>
        <v>1271</v>
      </c>
      <c r="B1274" s="83" t="s">
        <v>7859</v>
      </c>
      <c r="E1274" s="29" t="s">
        <v>6</v>
      </c>
      <c r="G1274" t="s">
        <v>138</v>
      </c>
      <c r="H1274" t="s">
        <v>6478</v>
      </c>
      <c r="I1274" t="s">
        <v>7860</v>
      </c>
      <c r="L1274" s="28" t="s">
        <v>141</v>
      </c>
      <c r="M1274" t="s">
        <v>6802</v>
      </c>
      <c r="O1274" t="s">
        <v>7861</v>
      </c>
      <c r="Q1274" t="s">
        <v>32194</v>
      </c>
      <c r="S1274" t="s">
        <v>4640</v>
      </c>
      <c r="AP1274" s="76" t="s">
        <v>136</v>
      </c>
    </row>
    <row r="1275" spans="1:42">
      <c r="A1275" s="424">
        <f t="shared" si="19"/>
        <v>1272</v>
      </c>
      <c r="B1275" s="83" t="s">
        <v>7862</v>
      </c>
      <c r="E1275" s="29" t="s">
        <v>203</v>
      </c>
      <c r="F1275" t="s">
        <v>32322</v>
      </c>
      <c r="G1275" s="29" t="s">
        <v>138</v>
      </c>
      <c r="H1275" t="s">
        <v>7863</v>
      </c>
      <c r="I1275" s="29" t="s">
        <v>32287</v>
      </c>
      <c r="L1275" s="28" t="s">
        <v>133</v>
      </c>
      <c r="M1275" t="s">
        <v>6807</v>
      </c>
      <c r="O1275" t="s">
        <v>7864</v>
      </c>
      <c r="Q1275" t="s">
        <v>32194</v>
      </c>
      <c r="S1275" t="s">
        <v>7865</v>
      </c>
      <c r="AP1275" s="76" t="s">
        <v>136</v>
      </c>
    </row>
    <row r="1276" spans="1:42">
      <c r="A1276" s="424">
        <f t="shared" si="19"/>
        <v>1273</v>
      </c>
      <c r="B1276" s="83" t="s">
        <v>7866</v>
      </c>
      <c r="E1276" s="29" t="s">
        <v>202</v>
      </c>
      <c r="F1276" t="s">
        <v>32535</v>
      </c>
      <c r="G1276" t="s">
        <v>138</v>
      </c>
      <c r="H1276" t="s">
        <v>6478</v>
      </c>
      <c r="I1276" t="s">
        <v>7867</v>
      </c>
      <c r="L1276" s="28" t="s">
        <v>163</v>
      </c>
      <c r="M1276" t="s">
        <v>6813</v>
      </c>
      <c r="O1276" t="s">
        <v>7868</v>
      </c>
      <c r="Q1276" t="s">
        <v>32194</v>
      </c>
      <c r="S1276" t="s">
        <v>7869</v>
      </c>
      <c r="AP1276" s="76" t="s">
        <v>136</v>
      </c>
    </row>
    <row r="1277" spans="1:42">
      <c r="A1277" s="424">
        <f t="shared" si="19"/>
        <v>1274</v>
      </c>
      <c r="B1277" s="83" t="s">
        <v>7870</v>
      </c>
      <c r="E1277" s="29" t="s">
        <v>204</v>
      </c>
      <c r="F1277" t="s">
        <v>32321</v>
      </c>
      <c r="G1277" t="s">
        <v>138</v>
      </c>
      <c r="H1277" t="s">
        <v>7871</v>
      </c>
      <c r="I1277" t="s">
        <v>7872</v>
      </c>
      <c r="K1277" s="125" t="s">
        <v>7873</v>
      </c>
      <c r="L1277" t="s">
        <v>141</v>
      </c>
      <c r="M1277" t="s">
        <v>7874</v>
      </c>
      <c r="N1277" s="88" t="s">
        <v>7875</v>
      </c>
      <c r="O1277" s="68" t="s">
        <v>7876</v>
      </c>
      <c r="Q1277" t="s">
        <v>32194</v>
      </c>
      <c r="S1277" t="s">
        <v>7877</v>
      </c>
      <c r="AP1277" s="76" t="s">
        <v>136</v>
      </c>
    </row>
    <row r="1278" spans="1:42">
      <c r="A1278" s="424">
        <f t="shared" si="19"/>
        <v>1275</v>
      </c>
      <c r="B1278" s="83" t="s">
        <v>7878</v>
      </c>
      <c r="E1278" s="29" t="s">
        <v>6</v>
      </c>
      <c r="G1278" t="s">
        <v>138</v>
      </c>
      <c r="H1278" t="s">
        <v>6478</v>
      </c>
      <c r="I1278" t="s">
        <v>7879</v>
      </c>
      <c r="L1278" s="28" t="s">
        <v>175</v>
      </c>
      <c r="M1278" t="s">
        <v>6827</v>
      </c>
      <c r="O1278" t="s">
        <v>7880</v>
      </c>
      <c r="Q1278" t="s">
        <v>32194</v>
      </c>
      <c r="S1278" t="s">
        <v>7881</v>
      </c>
      <c r="AP1278" s="76" t="s">
        <v>136</v>
      </c>
    </row>
    <row r="1279" spans="1:42">
      <c r="A1279" s="424">
        <f t="shared" si="19"/>
        <v>1276</v>
      </c>
      <c r="B1279" s="83" t="s">
        <v>7882</v>
      </c>
      <c r="E1279" s="29" t="s">
        <v>6</v>
      </c>
      <c r="G1279" t="s">
        <v>138</v>
      </c>
      <c r="H1279" t="s">
        <v>7883</v>
      </c>
      <c r="I1279" t="s">
        <v>7884</v>
      </c>
      <c r="L1279" s="28" t="s">
        <v>175</v>
      </c>
      <c r="M1279" t="s">
        <v>6835</v>
      </c>
      <c r="O1279" t="s">
        <v>7885</v>
      </c>
      <c r="Q1279" t="s">
        <v>32194</v>
      </c>
      <c r="S1279" t="s">
        <v>7886</v>
      </c>
      <c r="AP1279" s="76" t="s">
        <v>136</v>
      </c>
    </row>
    <row r="1280" spans="1:42">
      <c r="A1280" s="424">
        <f t="shared" si="19"/>
        <v>1277</v>
      </c>
      <c r="B1280" s="83" t="s">
        <v>7887</v>
      </c>
      <c r="E1280" s="29" t="s">
        <v>204</v>
      </c>
      <c r="F1280" t="s">
        <v>32536</v>
      </c>
      <c r="G1280" t="s">
        <v>138</v>
      </c>
      <c r="H1280" t="s">
        <v>7888</v>
      </c>
      <c r="I1280" t="s">
        <v>7889</v>
      </c>
      <c r="L1280" s="28" t="s">
        <v>163</v>
      </c>
      <c r="M1280" t="s">
        <v>6841</v>
      </c>
      <c r="O1280" t="s">
        <v>7890</v>
      </c>
      <c r="Q1280" t="s">
        <v>32194</v>
      </c>
      <c r="S1280" t="s">
        <v>1808</v>
      </c>
      <c r="AP1280" s="76" t="s">
        <v>136</v>
      </c>
    </row>
    <row r="1281" spans="1:42">
      <c r="A1281" s="424">
        <f t="shared" si="19"/>
        <v>1278</v>
      </c>
      <c r="B1281" s="83" t="s">
        <v>7891</v>
      </c>
      <c r="E1281" s="29" t="s">
        <v>202</v>
      </c>
      <c r="G1281" s="29" t="s">
        <v>138</v>
      </c>
      <c r="H1281" t="s">
        <v>6478</v>
      </c>
      <c r="I1281" t="s">
        <v>7892</v>
      </c>
      <c r="L1281" s="28" t="s">
        <v>133</v>
      </c>
      <c r="M1281" t="s">
        <v>7893</v>
      </c>
      <c r="O1281" t="s">
        <v>7894</v>
      </c>
      <c r="Q1281" t="s">
        <v>32194</v>
      </c>
      <c r="S1281" t="s">
        <v>7895</v>
      </c>
      <c r="AP1281" s="76" t="s">
        <v>136</v>
      </c>
    </row>
    <row r="1282" spans="1:42">
      <c r="A1282" s="424">
        <f t="shared" si="19"/>
        <v>1279</v>
      </c>
      <c r="B1282" s="83" t="s">
        <v>7896</v>
      </c>
      <c r="E1282" s="29" t="s">
        <v>6</v>
      </c>
      <c r="G1282" t="s">
        <v>138</v>
      </c>
      <c r="H1282" t="s">
        <v>6478</v>
      </c>
      <c r="I1282" t="s">
        <v>7897</v>
      </c>
      <c r="L1282" s="28" t="s">
        <v>175</v>
      </c>
      <c r="M1282" t="s">
        <v>7898</v>
      </c>
      <c r="O1282" t="s">
        <v>7899</v>
      </c>
      <c r="Q1282" t="s">
        <v>32194</v>
      </c>
      <c r="S1282" t="s">
        <v>480</v>
      </c>
      <c r="AP1282" s="76" t="s">
        <v>136</v>
      </c>
    </row>
    <row r="1283" spans="1:42" ht="28" customHeight="1">
      <c r="A1283" s="424">
        <f t="shared" si="19"/>
        <v>1280</v>
      </c>
      <c r="B1283" s="83" t="s">
        <v>7900</v>
      </c>
      <c r="E1283" s="29" t="s">
        <v>6</v>
      </c>
      <c r="G1283" t="s">
        <v>138</v>
      </c>
      <c r="H1283" t="s">
        <v>6478</v>
      </c>
      <c r="I1283" t="s">
        <v>7901</v>
      </c>
      <c r="L1283" s="28" t="s">
        <v>175</v>
      </c>
      <c r="M1283" t="s">
        <v>7902</v>
      </c>
      <c r="O1283" t="s">
        <v>7903</v>
      </c>
      <c r="Q1283" t="s">
        <v>32194</v>
      </c>
      <c r="S1283" t="s">
        <v>1808</v>
      </c>
      <c r="AP1283" s="76" t="s">
        <v>136</v>
      </c>
    </row>
    <row r="1284" spans="1:42">
      <c r="A1284" s="424">
        <f t="shared" si="19"/>
        <v>1281</v>
      </c>
      <c r="B1284" s="83" t="s">
        <v>7904</v>
      </c>
      <c r="E1284" s="29" t="s">
        <v>204</v>
      </c>
      <c r="F1284" t="s">
        <v>32591</v>
      </c>
      <c r="G1284" t="s">
        <v>138</v>
      </c>
      <c r="H1284" t="s">
        <v>6478</v>
      </c>
      <c r="I1284" t="s">
        <v>7905</v>
      </c>
      <c r="L1284" s="28" t="s">
        <v>163</v>
      </c>
      <c r="M1284" t="s">
        <v>6863</v>
      </c>
      <c r="O1284" t="s">
        <v>1500</v>
      </c>
      <c r="Q1284" t="s">
        <v>32194</v>
      </c>
      <c r="S1284" t="s">
        <v>7677</v>
      </c>
      <c r="AP1284" s="76" t="s">
        <v>136</v>
      </c>
    </row>
    <row r="1285" spans="1:42" ht="15" customHeight="1">
      <c r="A1285" s="424">
        <f t="shared" ref="A1285:A1348" si="20">+A1284+1</f>
        <v>1282</v>
      </c>
      <c r="B1285" s="83" t="s">
        <v>7906</v>
      </c>
      <c r="E1285" s="29" t="s">
        <v>204</v>
      </c>
      <c r="F1285" s="10" t="s">
        <v>32572</v>
      </c>
      <c r="G1285" t="s">
        <v>138</v>
      </c>
      <c r="H1285" t="s">
        <v>7907</v>
      </c>
      <c r="I1285" t="s">
        <v>7908</v>
      </c>
      <c r="L1285" s="28" t="s">
        <v>163</v>
      </c>
      <c r="M1285" t="s">
        <v>6867</v>
      </c>
      <c r="O1285" t="s">
        <v>7909</v>
      </c>
      <c r="Q1285" t="s">
        <v>32194</v>
      </c>
      <c r="S1285" t="s">
        <v>6887</v>
      </c>
      <c r="AP1285" s="76" t="s">
        <v>136</v>
      </c>
    </row>
    <row r="1286" spans="1:42">
      <c r="A1286" s="424">
        <f t="shared" si="20"/>
        <v>1283</v>
      </c>
      <c r="B1286" s="83" t="s">
        <v>7910</v>
      </c>
      <c r="E1286" s="29" t="s">
        <v>6</v>
      </c>
      <c r="G1286" t="s">
        <v>138</v>
      </c>
      <c r="H1286" t="s">
        <v>6478</v>
      </c>
      <c r="I1286" t="s">
        <v>7911</v>
      </c>
      <c r="L1286" s="28" t="s">
        <v>175</v>
      </c>
      <c r="M1286" t="s">
        <v>6874</v>
      </c>
      <c r="O1286" t="s">
        <v>7912</v>
      </c>
      <c r="Q1286" t="s">
        <v>32194</v>
      </c>
      <c r="S1286" t="s">
        <v>1808</v>
      </c>
      <c r="AP1286" s="76" t="s">
        <v>136</v>
      </c>
    </row>
    <row r="1287" spans="1:42">
      <c r="A1287" s="424">
        <f t="shared" si="20"/>
        <v>1284</v>
      </c>
      <c r="B1287" s="83" t="s">
        <v>7913</v>
      </c>
      <c r="E1287" s="29" t="s">
        <v>6</v>
      </c>
      <c r="G1287" t="s">
        <v>138</v>
      </c>
      <c r="H1287" t="s">
        <v>6478</v>
      </c>
      <c r="L1287" s="28" t="s">
        <v>175</v>
      </c>
      <c r="M1287" t="s">
        <v>6881</v>
      </c>
      <c r="O1287" t="s">
        <v>7914</v>
      </c>
      <c r="Q1287" t="s">
        <v>32194</v>
      </c>
      <c r="S1287" t="s">
        <v>7915</v>
      </c>
      <c r="AP1287" s="76" t="s">
        <v>136</v>
      </c>
    </row>
    <row r="1288" spans="1:42">
      <c r="A1288" s="424">
        <f t="shared" si="20"/>
        <v>1285</v>
      </c>
      <c r="B1288" s="83" t="s">
        <v>7916</v>
      </c>
      <c r="E1288" s="29" t="s">
        <v>6</v>
      </c>
      <c r="G1288" t="s">
        <v>138</v>
      </c>
      <c r="H1288" t="s">
        <v>6478</v>
      </c>
      <c r="I1288" t="s">
        <v>7917</v>
      </c>
      <c r="L1288" s="28" t="s">
        <v>175</v>
      </c>
      <c r="M1288" t="s">
        <v>7918</v>
      </c>
      <c r="O1288" t="s">
        <v>7919</v>
      </c>
      <c r="Q1288" t="s">
        <v>32194</v>
      </c>
      <c r="S1288" t="s">
        <v>6804</v>
      </c>
      <c r="AP1288" s="76" t="s">
        <v>136</v>
      </c>
    </row>
    <row r="1289" spans="1:42">
      <c r="A1289" s="424">
        <f t="shared" si="20"/>
        <v>1286</v>
      </c>
      <c r="B1289" s="83" t="s">
        <v>1227</v>
      </c>
      <c r="E1289" s="29" t="s">
        <v>202</v>
      </c>
      <c r="F1289" t="s">
        <v>32285</v>
      </c>
      <c r="G1289" s="29" t="s">
        <v>138</v>
      </c>
      <c r="H1289" t="s">
        <v>6478</v>
      </c>
      <c r="I1289" t="s">
        <v>7920</v>
      </c>
      <c r="L1289" s="28" t="s">
        <v>133</v>
      </c>
      <c r="M1289" t="s">
        <v>6885</v>
      </c>
      <c r="O1289" t="s">
        <v>7921</v>
      </c>
      <c r="Q1289" t="s">
        <v>32194</v>
      </c>
      <c r="S1289" t="s">
        <v>1808</v>
      </c>
      <c r="AP1289" s="76" t="s">
        <v>136</v>
      </c>
    </row>
    <row r="1290" spans="1:42">
      <c r="A1290" s="424">
        <f t="shared" si="20"/>
        <v>1287</v>
      </c>
      <c r="B1290" s="83" t="s">
        <v>7922</v>
      </c>
      <c r="E1290" s="29" t="s">
        <v>6</v>
      </c>
      <c r="G1290" t="s">
        <v>138</v>
      </c>
      <c r="H1290" t="s">
        <v>6478</v>
      </c>
      <c r="I1290" t="s">
        <v>7923</v>
      </c>
      <c r="L1290" s="27" t="s">
        <v>147</v>
      </c>
      <c r="M1290" t="s">
        <v>6890</v>
      </c>
      <c r="O1290" t="s">
        <v>7924</v>
      </c>
      <c r="Q1290" t="s">
        <v>32194</v>
      </c>
      <c r="S1290" t="s">
        <v>7925</v>
      </c>
      <c r="AP1290" s="76" t="s">
        <v>136</v>
      </c>
    </row>
    <row r="1291" spans="1:42">
      <c r="A1291" s="424">
        <f t="shared" si="20"/>
        <v>1288</v>
      </c>
      <c r="B1291" s="83" t="s">
        <v>7926</v>
      </c>
      <c r="E1291" s="29" t="s">
        <v>211</v>
      </c>
      <c r="G1291" t="s">
        <v>138</v>
      </c>
      <c r="H1291" t="s">
        <v>7927</v>
      </c>
      <c r="L1291" s="28" t="s">
        <v>133</v>
      </c>
      <c r="M1291" t="s">
        <v>6893</v>
      </c>
      <c r="Q1291" t="s">
        <v>32194</v>
      </c>
      <c r="S1291" t="s">
        <v>7928</v>
      </c>
      <c r="AP1291" s="76" t="s">
        <v>136</v>
      </c>
    </row>
    <row r="1292" spans="1:42">
      <c r="A1292" s="424">
        <f t="shared" si="20"/>
        <v>1289</v>
      </c>
      <c r="B1292" s="83" t="s">
        <v>7929</v>
      </c>
      <c r="E1292" s="29" t="s">
        <v>6</v>
      </c>
      <c r="G1292" t="s">
        <v>138</v>
      </c>
      <c r="H1292" t="s">
        <v>6478</v>
      </c>
      <c r="I1292" t="s">
        <v>7930</v>
      </c>
      <c r="L1292" s="27" t="s">
        <v>147</v>
      </c>
      <c r="M1292" t="s">
        <v>6896</v>
      </c>
      <c r="Q1292" t="s">
        <v>32194</v>
      </c>
      <c r="S1292" t="s">
        <v>7931</v>
      </c>
      <c r="AP1292" s="76" t="s">
        <v>136</v>
      </c>
    </row>
    <row r="1293" spans="1:42">
      <c r="A1293" s="424">
        <f t="shared" si="20"/>
        <v>1290</v>
      </c>
      <c r="B1293" s="83" t="s">
        <v>7932</v>
      </c>
      <c r="E1293" s="29" t="s">
        <v>202</v>
      </c>
      <c r="F1293" t="s">
        <v>32574</v>
      </c>
      <c r="G1293" t="s">
        <v>138</v>
      </c>
      <c r="H1293" t="s">
        <v>7933</v>
      </c>
      <c r="L1293" t="s">
        <v>163</v>
      </c>
      <c r="M1293" t="s">
        <v>6898</v>
      </c>
      <c r="Q1293" t="s">
        <v>32194</v>
      </c>
      <c r="S1293" t="s">
        <v>7934</v>
      </c>
      <c r="AP1293" s="76" t="s">
        <v>136</v>
      </c>
    </row>
    <row r="1294" spans="1:42">
      <c r="A1294" s="424">
        <f t="shared" si="20"/>
        <v>1291</v>
      </c>
      <c r="B1294" s="83" t="s">
        <v>7935</v>
      </c>
      <c r="E1294" s="29" t="s">
        <v>204</v>
      </c>
      <c r="F1294" t="s">
        <v>32592</v>
      </c>
      <c r="G1294" t="s">
        <v>138</v>
      </c>
      <c r="H1294" t="s">
        <v>6478</v>
      </c>
      <c r="I1294" t="s">
        <v>7936</v>
      </c>
      <c r="L1294" s="28" t="s">
        <v>163</v>
      </c>
      <c r="M1294" t="s">
        <v>6900</v>
      </c>
      <c r="O1294" t="s">
        <v>7937</v>
      </c>
      <c r="Q1294" t="s">
        <v>32194</v>
      </c>
      <c r="S1294" t="s">
        <v>7088</v>
      </c>
      <c r="AP1294" s="76" t="s">
        <v>136</v>
      </c>
    </row>
    <row r="1295" spans="1:42">
      <c r="A1295" s="424">
        <f t="shared" si="20"/>
        <v>1292</v>
      </c>
      <c r="B1295" s="83" t="s">
        <v>7938</v>
      </c>
      <c r="E1295" s="29" t="s">
        <v>6</v>
      </c>
      <c r="G1295" t="s">
        <v>138</v>
      </c>
      <c r="H1295" t="s">
        <v>7939</v>
      </c>
      <c r="I1295" t="s">
        <v>7940</v>
      </c>
      <c r="L1295" s="28" t="s">
        <v>175</v>
      </c>
      <c r="M1295" t="s">
        <v>6903</v>
      </c>
      <c r="O1295" t="s">
        <v>7941</v>
      </c>
      <c r="Q1295" t="s">
        <v>32194</v>
      </c>
      <c r="S1295" t="s">
        <v>7472</v>
      </c>
      <c r="AP1295" s="76" t="s">
        <v>136</v>
      </c>
    </row>
    <row r="1296" spans="1:42">
      <c r="A1296" s="424">
        <f t="shared" si="20"/>
        <v>1293</v>
      </c>
      <c r="B1296" s="83" t="s">
        <v>7942</v>
      </c>
      <c r="E1296" s="29" t="s">
        <v>202</v>
      </c>
      <c r="F1296" t="s">
        <v>32575</v>
      </c>
      <c r="G1296" t="s">
        <v>138</v>
      </c>
      <c r="H1296" t="s">
        <v>7943</v>
      </c>
      <c r="I1296" t="s">
        <v>7944</v>
      </c>
      <c r="L1296" s="28" t="s">
        <v>163</v>
      </c>
      <c r="M1296" t="s">
        <v>6908</v>
      </c>
      <c r="O1296" t="s">
        <v>7945</v>
      </c>
      <c r="Q1296" t="s">
        <v>32194</v>
      </c>
      <c r="S1296" t="s">
        <v>7399</v>
      </c>
      <c r="AP1296" s="76" t="s">
        <v>136</v>
      </c>
    </row>
    <row r="1297" spans="1:42">
      <c r="A1297" s="424">
        <f t="shared" si="20"/>
        <v>1294</v>
      </c>
      <c r="B1297" s="83" t="s">
        <v>7946</v>
      </c>
      <c r="E1297" s="29" t="s">
        <v>6</v>
      </c>
      <c r="G1297" t="s">
        <v>138</v>
      </c>
      <c r="H1297" t="s">
        <v>7947</v>
      </c>
      <c r="L1297" s="28" t="s">
        <v>175</v>
      </c>
      <c r="M1297" t="s">
        <v>6913</v>
      </c>
      <c r="Q1297" t="s">
        <v>32194</v>
      </c>
      <c r="S1297" t="s">
        <v>7948</v>
      </c>
      <c r="AP1297" s="76" t="s">
        <v>136</v>
      </c>
    </row>
    <row r="1298" spans="1:42">
      <c r="A1298" s="424">
        <f t="shared" si="20"/>
        <v>1295</v>
      </c>
      <c r="B1298" s="83" t="s">
        <v>7949</v>
      </c>
      <c r="E1298" s="29" t="s">
        <v>6</v>
      </c>
      <c r="G1298" t="s">
        <v>138</v>
      </c>
      <c r="H1298" t="s">
        <v>7950</v>
      </c>
      <c r="I1298" t="s">
        <v>7951</v>
      </c>
      <c r="L1298" s="27" t="s">
        <v>147</v>
      </c>
      <c r="M1298" t="s">
        <v>6916</v>
      </c>
      <c r="O1298" t="s">
        <v>7952</v>
      </c>
      <c r="Q1298" t="s">
        <v>32194</v>
      </c>
      <c r="S1298" t="s">
        <v>7953</v>
      </c>
      <c r="AP1298" s="76" t="s">
        <v>136</v>
      </c>
    </row>
    <row r="1299" spans="1:42">
      <c r="A1299" s="424">
        <f t="shared" si="20"/>
        <v>1296</v>
      </c>
      <c r="B1299" s="83" t="s">
        <v>7954</v>
      </c>
      <c r="E1299" s="29" t="s">
        <v>6</v>
      </c>
      <c r="G1299" t="s">
        <v>138</v>
      </c>
      <c r="H1299" t="s">
        <v>6478</v>
      </c>
      <c r="L1299" s="28" t="s">
        <v>175</v>
      </c>
      <c r="M1299" t="s">
        <v>6920</v>
      </c>
      <c r="Q1299" t="s">
        <v>32194</v>
      </c>
      <c r="S1299" t="s">
        <v>1808</v>
      </c>
      <c r="AP1299" s="76" t="s">
        <v>136</v>
      </c>
    </row>
    <row r="1300" spans="1:42">
      <c r="A1300" s="424">
        <f t="shared" si="20"/>
        <v>1297</v>
      </c>
      <c r="B1300" s="83" t="s">
        <v>7955</v>
      </c>
      <c r="E1300" s="29" t="s">
        <v>6</v>
      </c>
      <c r="G1300" t="s">
        <v>138</v>
      </c>
      <c r="H1300" t="s">
        <v>6478</v>
      </c>
      <c r="I1300" t="s">
        <v>7956</v>
      </c>
      <c r="L1300" s="28" t="s">
        <v>175</v>
      </c>
      <c r="M1300" t="s">
        <v>7957</v>
      </c>
      <c r="Q1300" t="s">
        <v>32194</v>
      </c>
      <c r="S1300" t="s">
        <v>7958</v>
      </c>
      <c r="AP1300" s="76" t="s">
        <v>136</v>
      </c>
    </row>
    <row r="1301" spans="1:42">
      <c r="A1301" s="424">
        <f t="shared" si="20"/>
        <v>1298</v>
      </c>
      <c r="B1301" s="83" t="s">
        <v>7959</v>
      </c>
      <c r="E1301" s="29" t="s">
        <v>6</v>
      </c>
      <c r="G1301" t="s">
        <v>138</v>
      </c>
      <c r="H1301" t="s">
        <v>7960</v>
      </c>
      <c r="L1301" s="28" t="s">
        <v>175</v>
      </c>
      <c r="M1301" t="s">
        <v>6930</v>
      </c>
      <c r="Q1301" t="s">
        <v>32194</v>
      </c>
      <c r="S1301" t="s">
        <v>480</v>
      </c>
      <c r="AP1301" s="76" t="s">
        <v>136</v>
      </c>
    </row>
    <row r="1302" spans="1:42">
      <c r="A1302" s="424">
        <f t="shared" si="20"/>
        <v>1299</v>
      </c>
      <c r="B1302" s="83" t="s">
        <v>7961</v>
      </c>
      <c r="E1302" s="29" t="s">
        <v>204</v>
      </c>
      <c r="F1302" t="s">
        <v>32593</v>
      </c>
      <c r="G1302" t="s">
        <v>138</v>
      </c>
      <c r="H1302" t="s">
        <v>7962</v>
      </c>
      <c r="I1302" t="s">
        <v>7963</v>
      </c>
      <c r="L1302" s="28" t="s">
        <v>163</v>
      </c>
      <c r="M1302" t="s">
        <v>6934</v>
      </c>
      <c r="O1302" t="s">
        <v>7964</v>
      </c>
      <c r="Q1302" t="s">
        <v>32194</v>
      </c>
      <c r="S1302" t="s">
        <v>7965</v>
      </c>
      <c r="AP1302" s="76" t="s">
        <v>136</v>
      </c>
    </row>
    <row r="1303" spans="1:42">
      <c r="A1303" s="424">
        <f t="shared" si="20"/>
        <v>1300</v>
      </c>
      <c r="B1303" s="83" t="s">
        <v>7966</v>
      </c>
      <c r="E1303" s="29" t="s">
        <v>6</v>
      </c>
      <c r="G1303" t="s">
        <v>138</v>
      </c>
      <c r="H1303" t="s">
        <v>6478</v>
      </c>
      <c r="I1303" t="s">
        <v>7967</v>
      </c>
      <c r="L1303" s="28" t="s">
        <v>141</v>
      </c>
      <c r="M1303" t="s">
        <v>6936</v>
      </c>
      <c r="O1303" t="s">
        <v>7968</v>
      </c>
      <c r="Q1303" t="s">
        <v>32194</v>
      </c>
      <c r="S1303" t="s">
        <v>7969</v>
      </c>
      <c r="AP1303" s="76" t="s">
        <v>136</v>
      </c>
    </row>
    <row r="1304" spans="1:42">
      <c r="A1304" s="424">
        <f t="shared" si="20"/>
        <v>1301</v>
      </c>
      <c r="B1304" s="83" t="s">
        <v>7970</v>
      </c>
      <c r="E1304" s="29" t="s">
        <v>204</v>
      </c>
      <c r="F1304" t="s">
        <v>32594</v>
      </c>
      <c r="G1304" t="s">
        <v>138</v>
      </c>
      <c r="H1304" t="s">
        <v>6478</v>
      </c>
      <c r="I1304" t="s">
        <v>7971</v>
      </c>
      <c r="L1304" s="28" t="s">
        <v>163</v>
      </c>
      <c r="M1304" t="s">
        <v>6940</v>
      </c>
      <c r="O1304" t="s">
        <v>7972</v>
      </c>
      <c r="Q1304" t="s">
        <v>32194</v>
      </c>
      <c r="S1304" t="s">
        <v>1808</v>
      </c>
      <c r="AP1304" s="76" t="s">
        <v>136</v>
      </c>
    </row>
    <row r="1305" spans="1:42">
      <c r="A1305" s="424">
        <f t="shared" si="20"/>
        <v>1302</v>
      </c>
      <c r="B1305" s="83" t="s">
        <v>7973</v>
      </c>
      <c r="E1305" s="29" t="s">
        <v>202</v>
      </c>
      <c r="F1305" t="s">
        <v>32576</v>
      </c>
      <c r="G1305" t="s">
        <v>138</v>
      </c>
      <c r="H1305" t="s">
        <v>6478</v>
      </c>
      <c r="I1305" t="s">
        <v>4363</v>
      </c>
      <c r="L1305" s="28" t="s">
        <v>163</v>
      </c>
      <c r="M1305" t="s">
        <v>6944</v>
      </c>
      <c r="O1305" t="s">
        <v>7974</v>
      </c>
      <c r="Q1305" t="s">
        <v>32194</v>
      </c>
      <c r="S1305" t="s">
        <v>187</v>
      </c>
      <c r="AP1305" s="76" t="s">
        <v>136</v>
      </c>
    </row>
    <row r="1306" spans="1:42">
      <c r="A1306" s="424">
        <f t="shared" si="20"/>
        <v>1303</v>
      </c>
      <c r="B1306" s="83" t="s">
        <v>7975</v>
      </c>
      <c r="E1306" s="29" t="s">
        <v>6</v>
      </c>
      <c r="G1306" t="s">
        <v>138</v>
      </c>
      <c r="H1306" t="s">
        <v>6478</v>
      </c>
      <c r="I1306" t="s">
        <v>7976</v>
      </c>
      <c r="L1306" s="28" t="s">
        <v>175</v>
      </c>
      <c r="M1306" t="s">
        <v>6948</v>
      </c>
      <c r="Q1306" t="s">
        <v>32194</v>
      </c>
      <c r="S1306" t="s">
        <v>7977</v>
      </c>
      <c r="AP1306" s="76" t="s">
        <v>136</v>
      </c>
    </row>
    <row r="1307" spans="1:42">
      <c r="A1307" s="424">
        <f t="shared" si="20"/>
        <v>1304</v>
      </c>
      <c r="B1307" s="83" t="s">
        <v>7978</v>
      </c>
      <c r="E1307" s="29" t="s">
        <v>6</v>
      </c>
      <c r="G1307" t="s">
        <v>138</v>
      </c>
      <c r="H1307" t="s">
        <v>7979</v>
      </c>
      <c r="I1307" t="s">
        <v>7980</v>
      </c>
      <c r="L1307" s="28" t="s">
        <v>175</v>
      </c>
      <c r="M1307" t="s">
        <v>6952</v>
      </c>
      <c r="O1307" t="s">
        <v>7981</v>
      </c>
      <c r="Q1307" t="s">
        <v>32194</v>
      </c>
      <c r="S1307" t="s">
        <v>7982</v>
      </c>
      <c r="AP1307" s="76" t="s">
        <v>136</v>
      </c>
    </row>
    <row r="1308" spans="1:42">
      <c r="A1308" s="424">
        <f t="shared" si="20"/>
        <v>1305</v>
      </c>
      <c r="B1308" s="83" t="s">
        <v>7983</v>
      </c>
      <c r="E1308" s="29" t="s">
        <v>6</v>
      </c>
      <c r="G1308" t="s">
        <v>138</v>
      </c>
      <c r="H1308" t="s">
        <v>7984</v>
      </c>
      <c r="I1308" t="s">
        <v>7985</v>
      </c>
      <c r="L1308" s="28" t="s">
        <v>141</v>
      </c>
      <c r="M1308" t="s">
        <v>6958</v>
      </c>
      <c r="Q1308" t="s">
        <v>32194</v>
      </c>
      <c r="S1308" t="s">
        <v>7986</v>
      </c>
      <c r="AP1308" s="76" t="s">
        <v>136</v>
      </c>
    </row>
    <row r="1309" spans="1:42">
      <c r="A1309" s="424">
        <f t="shared" si="20"/>
        <v>1306</v>
      </c>
      <c r="B1309" s="83" t="s">
        <v>7987</v>
      </c>
      <c r="E1309" s="29" t="s">
        <v>202</v>
      </c>
      <c r="F1309" t="s">
        <v>32581</v>
      </c>
      <c r="G1309" t="s">
        <v>138</v>
      </c>
      <c r="H1309" t="s">
        <v>7988</v>
      </c>
      <c r="L1309" s="28" t="s">
        <v>163</v>
      </c>
      <c r="M1309" t="s">
        <v>6962</v>
      </c>
      <c r="Q1309" t="s">
        <v>32194</v>
      </c>
      <c r="S1309" t="s">
        <v>1808</v>
      </c>
      <c r="AP1309" s="76" t="s">
        <v>136</v>
      </c>
    </row>
    <row r="1310" spans="1:42">
      <c r="A1310" s="424">
        <f t="shared" si="20"/>
        <v>1307</v>
      </c>
      <c r="B1310" s="83" t="s">
        <v>7989</v>
      </c>
      <c r="E1310" s="29" t="s">
        <v>6</v>
      </c>
      <c r="G1310" t="s">
        <v>138</v>
      </c>
      <c r="H1310" t="s">
        <v>7990</v>
      </c>
      <c r="I1310" t="s">
        <v>7991</v>
      </c>
      <c r="L1310" s="28" t="s">
        <v>141</v>
      </c>
      <c r="M1310" t="s">
        <v>6964</v>
      </c>
      <c r="O1310" t="s">
        <v>7992</v>
      </c>
      <c r="Q1310" t="s">
        <v>32194</v>
      </c>
      <c r="S1310" t="s">
        <v>7993</v>
      </c>
      <c r="AP1310" s="76" t="s">
        <v>136</v>
      </c>
    </row>
    <row r="1311" spans="1:42">
      <c r="A1311" s="424">
        <f t="shared" si="20"/>
        <v>1308</v>
      </c>
      <c r="B1311" s="83" t="s">
        <v>7994</v>
      </c>
      <c r="E1311" s="29" t="s">
        <v>6</v>
      </c>
      <c r="G1311" t="s">
        <v>138</v>
      </c>
      <c r="H1311" t="s">
        <v>6478</v>
      </c>
      <c r="I1311" t="s">
        <v>7995</v>
      </c>
      <c r="L1311" s="28" t="s">
        <v>175</v>
      </c>
      <c r="M1311" t="s">
        <v>7996</v>
      </c>
      <c r="O1311" t="s">
        <v>7997</v>
      </c>
      <c r="Q1311" t="s">
        <v>32194</v>
      </c>
      <c r="S1311" t="s">
        <v>7998</v>
      </c>
      <c r="AP1311" s="76" t="s">
        <v>136</v>
      </c>
    </row>
    <row r="1312" spans="1:42">
      <c r="A1312" s="424">
        <f t="shared" si="20"/>
        <v>1309</v>
      </c>
      <c r="B1312" s="83" t="s">
        <v>7999</v>
      </c>
      <c r="E1312" s="29" t="s">
        <v>204</v>
      </c>
      <c r="F1312" t="s">
        <v>32582</v>
      </c>
      <c r="G1312" t="s">
        <v>138</v>
      </c>
      <c r="H1312" t="s">
        <v>8000</v>
      </c>
      <c r="I1312" t="s">
        <v>8001</v>
      </c>
      <c r="L1312" s="28" t="s">
        <v>163</v>
      </c>
      <c r="M1312" t="s">
        <v>6968</v>
      </c>
      <c r="O1312" t="s">
        <v>8002</v>
      </c>
      <c r="Q1312" t="s">
        <v>32194</v>
      </c>
      <c r="S1312" t="s">
        <v>8003</v>
      </c>
      <c r="AP1312" s="76" t="s">
        <v>136</v>
      </c>
    </row>
    <row r="1313" spans="1:42">
      <c r="A1313" s="424">
        <f t="shared" si="20"/>
        <v>1310</v>
      </c>
      <c r="B1313" s="83" t="s">
        <v>8004</v>
      </c>
      <c r="E1313" s="29" t="s">
        <v>6</v>
      </c>
      <c r="G1313" t="s">
        <v>138</v>
      </c>
      <c r="H1313" t="s">
        <v>8005</v>
      </c>
      <c r="I1313" t="s">
        <v>8006</v>
      </c>
      <c r="L1313" s="28" t="s">
        <v>141</v>
      </c>
      <c r="M1313" t="s">
        <v>6971</v>
      </c>
      <c r="O1313" t="s">
        <v>8007</v>
      </c>
      <c r="Q1313" t="s">
        <v>32194</v>
      </c>
      <c r="S1313" t="s">
        <v>8008</v>
      </c>
      <c r="AP1313" s="76" t="s">
        <v>136</v>
      </c>
    </row>
    <row r="1314" spans="1:42">
      <c r="A1314" s="424">
        <f t="shared" si="20"/>
        <v>1311</v>
      </c>
      <c r="B1314" s="83" t="s">
        <v>8009</v>
      </c>
      <c r="E1314" s="29" t="s">
        <v>6</v>
      </c>
      <c r="G1314" t="s">
        <v>138</v>
      </c>
      <c r="H1314" t="s">
        <v>8010</v>
      </c>
      <c r="I1314" t="s">
        <v>8011</v>
      </c>
      <c r="L1314" s="28" t="s">
        <v>175</v>
      </c>
      <c r="M1314" t="s">
        <v>7494</v>
      </c>
      <c r="O1314" t="s">
        <v>8012</v>
      </c>
      <c r="Q1314" t="s">
        <v>32194</v>
      </c>
      <c r="S1314" t="s">
        <v>7088</v>
      </c>
      <c r="AP1314" s="76" t="s">
        <v>136</v>
      </c>
    </row>
    <row r="1315" spans="1:42">
      <c r="A1315" s="424">
        <f t="shared" si="20"/>
        <v>1312</v>
      </c>
      <c r="B1315" s="83" t="s">
        <v>8013</v>
      </c>
      <c r="E1315" s="29" t="s">
        <v>204</v>
      </c>
      <c r="F1315" t="s">
        <v>32596</v>
      </c>
      <c r="G1315" t="s">
        <v>138</v>
      </c>
      <c r="H1315" t="s">
        <v>8014</v>
      </c>
      <c r="I1315" t="s">
        <v>8015</v>
      </c>
      <c r="L1315" s="28" t="s">
        <v>163</v>
      </c>
      <c r="M1315" t="s">
        <v>6974</v>
      </c>
      <c r="O1315" t="s">
        <v>8016</v>
      </c>
      <c r="Q1315" t="s">
        <v>32194</v>
      </c>
      <c r="S1315" t="s">
        <v>6887</v>
      </c>
      <c r="AP1315" s="76" t="s">
        <v>136</v>
      </c>
    </row>
    <row r="1316" spans="1:42">
      <c r="A1316" s="424">
        <f t="shared" si="20"/>
        <v>1313</v>
      </c>
      <c r="B1316" s="83" t="s">
        <v>8017</v>
      </c>
      <c r="E1316" s="29" t="s">
        <v>6</v>
      </c>
      <c r="G1316" t="s">
        <v>138</v>
      </c>
      <c r="H1316" t="s">
        <v>6478</v>
      </c>
      <c r="I1316" t="s">
        <v>8018</v>
      </c>
      <c r="L1316" s="28" t="s">
        <v>141</v>
      </c>
      <c r="M1316" t="s">
        <v>6978</v>
      </c>
      <c r="O1316" t="s">
        <v>8019</v>
      </c>
      <c r="Q1316" t="s">
        <v>32194</v>
      </c>
      <c r="S1316" t="s">
        <v>8020</v>
      </c>
      <c r="AP1316" s="76" t="s">
        <v>136</v>
      </c>
    </row>
    <row r="1317" spans="1:42">
      <c r="A1317" s="424">
        <f t="shared" si="20"/>
        <v>1314</v>
      </c>
      <c r="B1317" s="83" t="s">
        <v>8021</v>
      </c>
      <c r="E1317" s="29" t="s">
        <v>6</v>
      </c>
      <c r="G1317" t="s">
        <v>138</v>
      </c>
      <c r="H1317" t="s">
        <v>6478</v>
      </c>
      <c r="I1317" t="s">
        <v>8022</v>
      </c>
      <c r="L1317" s="28" t="s">
        <v>175</v>
      </c>
      <c r="M1317" t="s">
        <v>6984</v>
      </c>
      <c r="O1317" t="s">
        <v>8023</v>
      </c>
      <c r="Q1317" t="s">
        <v>32194</v>
      </c>
      <c r="S1317" t="s">
        <v>6744</v>
      </c>
      <c r="AP1317" s="76" t="s">
        <v>136</v>
      </c>
    </row>
    <row r="1318" spans="1:42">
      <c r="A1318" s="424">
        <f t="shared" si="20"/>
        <v>1315</v>
      </c>
      <c r="B1318" s="83" t="s">
        <v>8024</v>
      </c>
      <c r="E1318" s="29" t="s">
        <v>6</v>
      </c>
      <c r="G1318" t="s">
        <v>138</v>
      </c>
      <c r="H1318" t="s">
        <v>8025</v>
      </c>
      <c r="I1318" t="s">
        <v>8026</v>
      </c>
      <c r="L1318" s="28" t="s">
        <v>175</v>
      </c>
      <c r="M1318" t="s">
        <v>6988</v>
      </c>
      <c r="O1318" t="s">
        <v>8027</v>
      </c>
      <c r="Q1318" t="s">
        <v>32194</v>
      </c>
      <c r="S1318" t="s">
        <v>480</v>
      </c>
      <c r="AP1318" s="76" t="s">
        <v>136</v>
      </c>
    </row>
    <row r="1319" spans="1:42">
      <c r="A1319" s="424">
        <f t="shared" si="20"/>
        <v>1316</v>
      </c>
      <c r="B1319" s="83" t="s">
        <v>8028</v>
      </c>
      <c r="E1319" s="29" t="s">
        <v>6</v>
      </c>
      <c r="G1319" t="s">
        <v>138</v>
      </c>
      <c r="H1319" t="s">
        <v>6478</v>
      </c>
      <c r="I1319" t="s">
        <v>8029</v>
      </c>
      <c r="L1319" s="28" t="s">
        <v>175</v>
      </c>
      <c r="M1319" t="s">
        <v>6991</v>
      </c>
      <c r="O1319" t="s">
        <v>8030</v>
      </c>
      <c r="Q1319" t="s">
        <v>32194</v>
      </c>
      <c r="S1319" t="s">
        <v>8031</v>
      </c>
      <c r="AP1319" s="76" t="s">
        <v>136</v>
      </c>
    </row>
    <row r="1320" spans="1:42">
      <c r="A1320" s="424">
        <f t="shared" si="20"/>
        <v>1317</v>
      </c>
      <c r="B1320" s="83" t="s">
        <v>8032</v>
      </c>
      <c r="E1320" s="29" t="s">
        <v>6</v>
      </c>
      <c r="G1320" t="s">
        <v>138</v>
      </c>
      <c r="H1320" t="s">
        <v>6478</v>
      </c>
      <c r="L1320" s="28" t="s">
        <v>141</v>
      </c>
      <c r="M1320" t="s">
        <v>6994</v>
      </c>
      <c r="Q1320" t="s">
        <v>32194</v>
      </c>
      <c r="S1320" t="s">
        <v>480</v>
      </c>
      <c r="AP1320" s="76" t="s">
        <v>136</v>
      </c>
    </row>
    <row r="1321" spans="1:42">
      <c r="A1321" s="424">
        <f t="shared" si="20"/>
        <v>1318</v>
      </c>
      <c r="B1321" s="83" t="s">
        <v>8033</v>
      </c>
      <c r="E1321" s="29" t="s">
        <v>6</v>
      </c>
      <c r="G1321" t="s">
        <v>138</v>
      </c>
      <c r="H1321" t="s">
        <v>6478</v>
      </c>
      <c r="L1321" s="28" t="s">
        <v>141</v>
      </c>
      <c r="M1321" t="s">
        <v>6999</v>
      </c>
      <c r="Q1321" t="s">
        <v>32194</v>
      </c>
      <c r="S1321" t="s">
        <v>1808</v>
      </c>
      <c r="AP1321" s="76" t="s">
        <v>136</v>
      </c>
    </row>
    <row r="1322" spans="1:42">
      <c r="A1322" s="424">
        <f t="shared" si="20"/>
        <v>1319</v>
      </c>
      <c r="B1322" s="83" t="s">
        <v>8034</v>
      </c>
      <c r="E1322" s="29" t="s">
        <v>202</v>
      </c>
      <c r="F1322" t="s">
        <v>32583</v>
      </c>
      <c r="G1322" t="s">
        <v>138</v>
      </c>
      <c r="H1322" t="s">
        <v>6478</v>
      </c>
      <c r="I1322" t="s">
        <v>8035</v>
      </c>
      <c r="L1322" s="28" t="s">
        <v>163</v>
      </c>
      <c r="M1322" t="s">
        <v>7004</v>
      </c>
      <c r="Q1322" t="s">
        <v>32194</v>
      </c>
      <c r="S1322" t="s">
        <v>7061</v>
      </c>
      <c r="AP1322" s="76" t="s">
        <v>136</v>
      </c>
    </row>
    <row r="1323" spans="1:42">
      <c r="A1323" s="424">
        <f t="shared" si="20"/>
        <v>1320</v>
      </c>
      <c r="B1323" s="83" t="s">
        <v>8036</v>
      </c>
      <c r="E1323" s="29" t="s">
        <v>204</v>
      </c>
      <c r="F1323" t="s">
        <v>32279</v>
      </c>
      <c r="G1323" s="29" t="s">
        <v>161</v>
      </c>
      <c r="H1323" t="s">
        <v>6478</v>
      </c>
      <c r="I1323" t="s">
        <v>8037</v>
      </c>
      <c r="L1323" s="28" t="s">
        <v>133</v>
      </c>
      <c r="M1323" t="s">
        <v>7009</v>
      </c>
      <c r="O1323" t="s">
        <v>8038</v>
      </c>
      <c r="Q1323" t="s">
        <v>32194</v>
      </c>
      <c r="S1323" t="s">
        <v>8039</v>
      </c>
      <c r="AP1323" s="76" t="s">
        <v>136</v>
      </c>
    </row>
    <row r="1324" spans="1:42">
      <c r="A1324" s="424">
        <f t="shared" si="20"/>
        <v>1321</v>
      </c>
      <c r="B1324" s="83" t="s">
        <v>8040</v>
      </c>
      <c r="E1324" s="29" t="s">
        <v>6</v>
      </c>
      <c r="G1324" t="s">
        <v>138</v>
      </c>
      <c r="H1324" t="s">
        <v>6478</v>
      </c>
      <c r="I1324" t="s">
        <v>8041</v>
      </c>
      <c r="L1324" s="28" t="s">
        <v>175</v>
      </c>
      <c r="M1324" t="s">
        <v>7014</v>
      </c>
      <c r="O1324" t="s">
        <v>8042</v>
      </c>
      <c r="Q1324" t="s">
        <v>32194</v>
      </c>
      <c r="S1324" t="s">
        <v>7292</v>
      </c>
      <c r="AP1324" s="76" t="s">
        <v>136</v>
      </c>
    </row>
    <row r="1325" spans="1:42">
      <c r="A1325" s="424">
        <f t="shared" si="20"/>
        <v>1322</v>
      </c>
      <c r="B1325" s="83" t="s">
        <v>8043</v>
      </c>
      <c r="E1325" s="29" t="s">
        <v>202</v>
      </c>
      <c r="F1325" t="s">
        <v>8044</v>
      </c>
      <c r="G1325" t="s">
        <v>138</v>
      </c>
      <c r="H1325" t="s">
        <v>6478</v>
      </c>
      <c r="I1325" t="s">
        <v>6810</v>
      </c>
      <c r="M1325" t="s">
        <v>7018</v>
      </c>
      <c r="Q1325" t="s">
        <v>32194</v>
      </c>
      <c r="S1325" t="s">
        <v>480</v>
      </c>
      <c r="AP1325" s="76" t="s">
        <v>136</v>
      </c>
    </row>
    <row r="1326" spans="1:42">
      <c r="A1326" s="424">
        <f t="shared" si="20"/>
        <v>1323</v>
      </c>
      <c r="B1326" s="83" t="s">
        <v>8045</v>
      </c>
      <c r="E1326" s="29" t="s">
        <v>204</v>
      </c>
      <c r="G1326" s="29" t="s">
        <v>32241</v>
      </c>
      <c r="H1326" t="s">
        <v>6478</v>
      </c>
      <c r="I1326" t="s">
        <v>8046</v>
      </c>
      <c r="L1326" s="28" t="s">
        <v>133</v>
      </c>
      <c r="M1326" t="s">
        <v>7024</v>
      </c>
      <c r="O1326" t="s">
        <v>8047</v>
      </c>
      <c r="Q1326" t="s">
        <v>32194</v>
      </c>
      <c r="S1326" t="s">
        <v>480</v>
      </c>
      <c r="AP1326" s="76" t="s">
        <v>136</v>
      </c>
    </row>
    <row r="1327" spans="1:42">
      <c r="A1327" s="424">
        <f t="shared" si="20"/>
        <v>1324</v>
      </c>
      <c r="B1327" s="83" t="s">
        <v>8048</v>
      </c>
      <c r="E1327" s="29" t="s">
        <v>6</v>
      </c>
      <c r="G1327" t="s">
        <v>138</v>
      </c>
      <c r="H1327" t="s">
        <v>6478</v>
      </c>
      <c r="I1327" t="s">
        <v>8049</v>
      </c>
      <c r="L1327" s="28" t="s">
        <v>175</v>
      </c>
      <c r="M1327" t="s">
        <v>7028</v>
      </c>
      <c r="O1327" t="s">
        <v>8050</v>
      </c>
      <c r="Q1327" t="s">
        <v>32194</v>
      </c>
      <c r="S1327" t="s">
        <v>1808</v>
      </c>
      <c r="AP1327" s="76" t="s">
        <v>136</v>
      </c>
    </row>
    <row r="1328" spans="1:42">
      <c r="A1328" s="424">
        <f t="shared" si="20"/>
        <v>1325</v>
      </c>
      <c r="B1328" s="83" t="s">
        <v>8051</v>
      </c>
      <c r="E1328" s="29" t="s">
        <v>6</v>
      </c>
      <c r="G1328" t="s">
        <v>138</v>
      </c>
      <c r="H1328" t="s">
        <v>6478</v>
      </c>
      <c r="I1328" t="s">
        <v>8052</v>
      </c>
      <c r="L1328" s="28" t="s">
        <v>175</v>
      </c>
      <c r="M1328" t="s">
        <v>7033</v>
      </c>
      <c r="O1328" t="s">
        <v>8053</v>
      </c>
      <c r="Q1328" t="s">
        <v>32194</v>
      </c>
      <c r="S1328" t="s">
        <v>6798</v>
      </c>
      <c r="AP1328" s="76" t="s">
        <v>136</v>
      </c>
    </row>
    <row r="1329" spans="1:42">
      <c r="A1329" s="424">
        <f t="shared" si="20"/>
        <v>1326</v>
      </c>
      <c r="B1329" s="83" t="s">
        <v>8054</v>
      </c>
      <c r="E1329" s="29" t="s">
        <v>6</v>
      </c>
      <c r="G1329" t="s">
        <v>138</v>
      </c>
      <c r="H1329" t="s">
        <v>6478</v>
      </c>
      <c r="L1329" s="28" t="s">
        <v>175</v>
      </c>
      <c r="M1329" t="s">
        <v>7544</v>
      </c>
      <c r="Q1329" t="s">
        <v>32194</v>
      </c>
      <c r="S1329" t="s">
        <v>1808</v>
      </c>
      <c r="AP1329" s="76" t="s">
        <v>136</v>
      </c>
    </row>
    <row r="1330" spans="1:42">
      <c r="A1330" s="424">
        <f t="shared" si="20"/>
        <v>1327</v>
      </c>
      <c r="B1330" s="83" t="s">
        <v>8055</v>
      </c>
      <c r="E1330" s="29" t="s">
        <v>6</v>
      </c>
      <c r="G1330" t="s">
        <v>138</v>
      </c>
      <c r="H1330" t="s">
        <v>6478</v>
      </c>
      <c r="L1330" s="28" t="s">
        <v>175</v>
      </c>
      <c r="M1330" t="s">
        <v>7552</v>
      </c>
      <c r="Q1330" t="s">
        <v>32194</v>
      </c>
      <c r="S1330" t="s">
        <v>6632</v>
      </c>
      <c r="AP1330" s="76" t="s">
        <v>136</v>
      </c>
    </row>
    <row r="1331" spans="1:42">
      <c r="A1331" s="424">
        <f t="shared" si="20"/>
        <v>1328</v>
      </c>
      <c r="B1331" s="83" t="s">
        <v>8056</v>
      </c>
      <c r="E1331" s="29" t="s">
        <v>6</v>
      </c>
      <c r="G1331" t="s">
        <v>138</v>
      </c>
      <c r="H1331" t="s">
        <v>8057</v>
      </c>
      <c r="I1331" t="s">
        <v>8058</v>
      </c>
      <c r="L1331" s="28" t="s">
        <v>175</v>
      </c>
      <c r="M1331" t="s">
        <v>7038</v>
      </c>
      <c r="O1331" t="s">
        <v>8059</v>
      </c>
      <c r="Q1331" t="s">
        <v>32194</v>
      </c>
      <c r="S1331" t="s">
        <v>6954</v>
      </c>
      <c r="AP1331" s="76" t="s">
        <v>136</v>
      </c>
    </row>
    <row r="1332" spans="1:42">
      <c r="A1332" s="424">
        <f t="shared" si="20"/>
        <v>1329</v>
      </c>
      <c r="B1332" s="83" t="s">
        <v>8060</v>
      </c>
      <c r="E1332" s="29" t="s">
        <v>6</v>
      </c>
      <c r="G1332" t="s">
        <v>138</v>
      </c>
      <c r="H1332" t="s">
        <v>6478</v>
      </c>
      <c r="I1332" t="s">
        <v>8061</v>
      </c>
      <c r="L1332" s="28" t="s">
        <v>175</v>
      </c>
      <c r="M1332" t="s">
        <v>7043</v>
      </c>
      <c r="O1332" t="s">
        <v>8062</v>
      </c>
      <c r="Q1332" t="s">
        <v>32194</v>
      </c>
      <c r="S1332" t="s">
        <v>7998</v>
      </c>
      <c r="AP1332" s="76" t="s">
        <v>136</v>
      </c>
    </row>
    <row r="1333" spans="1:42">
      <c r="A1333" s="424">
        <f t="shared" si="20"/>
        <v>1330</v>
      </c>
      <c r="B1333" s="83" t="s">
        <v>8063</v>
      </c>
      <c r="E1333" s="29" t="s">
        <v>6</v>
      </c>
      <c r="G1333" t="s">
        <v>138</v>
      </c>
      <c r="H1333" t="s">
        <v>8064</v>
      </c>
      <c r="L1333" s="28" t="s">
        <v>175</v>
      </c>
      <c r="M1333" t="s">
        <v>7048</v>
      </c>
      <c r="Q1333" t="s">
        <v>32194</v>
      </c>
      <c r="S1333" t="s">
        <v>6471</v>
      </c>
      <c r="AP1333" s="76" t="s">
        <v>136</v>
      </c>
    </row>
    <row r="1334" spans="1:42">
      <c r="A1334" s="424">
        <f t="shared" si="20"/>
        <v>1331</v>
      </c>
      <c r="B1334" s="83" t="s">
        <v>8065</v>
      </c>
      <c r="E1334" s="29" t="s">
        <v>6</v>
      </c>
      <c r="G1334" t="s">
        <v>138</v>
      </c>
      <c r="H1334" t="s">
        <v>6478</v>
      </c>
      <c r="L1334" s="28" t="s">
        <v>175</v>
      </c>
      <c r="M1334" t="s">
        <v>7051</v>
      </c>
      <c r="Q1334" t="s">
        <v>32194</v>
      </c>
      <c r="S1334" t="s">
        <v>6489</v>
      </c>
      <c r="AP1334" s="76" t="s">
        <v>136</v>
      </c>
    </row>
    <row r="1335" spans="1:42">
      <c r="A1335" s="424">
        <f t="shared" si="20"/>
        <v>1332</v>
      </c>
      <c r="B1335" s="83" t="s">
        <v>8066</v>
      </c>
      <c r="E1335" s="29" t="s">
        <v>202</v>
      </c>
      <c r="F1335" t="s">
        <v>32280</v>
      </c>
      <c r="G1335" s="29" t="s">
        <v>138</v>
      </c>
      <c r="H1335" t="s">
        <v>8067</v>
      </c>
      <c r="I1335" t="s">
        <v>8068</v>
      </c>
      <c r="L1335" s="28" t="s">
        <v>133</v>
      </c>
      <c r="M1335" t="s">
        <v>7053</v>
      </c>
      <c r="O1335" t="s">
        <v>8069</v>
      </c>
      <c r="Q1335" t="s">
        <v>32194</v>
      </c>
      <c r="S1335" t="s">
        <v>8070</v>
      </c>
      <c r="AP1335" s="76" t="s">
        <v>136</v>
      </c>
    </row>
    <row r="1336" spans="1:42">
      <c r="A1336" s="424">
        <f t="shared" si="20"/>
        <v>1333</v>
      </c>
      <c r="B1336" s="83" t="s">
        <v>8071</v>
      </c>
      <c r="E1336" s="29" t="s">
        <v>6</v>
      </c>
      <c r="G1336" t="s">
        <v>138</v>
      </c>
      <c r="H1336" t="s">
        <v>6478</v>
      </c>
      <c r="I1336" t="s">
        <v>8072</v>
      </c>
      <c r="L1336" s="28" t="s">
        <v>175</v>
      </c>
      <c r="M1336" t="s">
        <v>7057</v>
      </c>
      <c r="O1336" t="s">
        <v>8073</v>
      </c>
      <c r="Q1336" t="s">
        <v>32194</v>
      </c>
      <c r="S1336" t="s">
        <v>8074</v>
      </c>
      <c r="AP1336" s="76" t="s">
        <v>136</v>
      </c>
    </row>
    <row r="1337" spans="1:42">
      <c r="A1337" s="424">
        <f t="shared" si="20"/>
        <v>1334</v>
      </c>
      <c r="B1337" s="83" t="s">
        <v>8075</v>
      </c>
      <c r="E1337" s="29" t="s">
        <v>202</v>
      </c>
      <c r="F1337" t="s">
        <v>32584</v>
      </c>
      <c r="G1337" t="s">
        <v>138</v>
      </c>
      <c r="H1337" t="s">
        <v>6478</v>
      </c>
      <c r="L1337" s="28" t="s">
        <v>163</v>
      </c>
      <c r="M1337" t="s">
        <v>7060</v>
      </c>
      <c r="O1337" t="s">
        <v>8076</v>
      </c>
      <c r="Q1337" t="s">
        <v>32194</v>
      </c>
      <c r="S1337" t="s">
        <v>8077</v>
      </c>
      <c r="AP1337" s="76" t="s">
        <v>136</v>
      </c>
    </row>
    <row r="1338" spans="1:42" ht="13" customHeight="1">
      <c r="A1338" s="424">
        <f t="shared" si="20"/>
        <v>1335</v>
      </c>
      <c r="B1338" s="83" t="s">
        <v>8078</v>
      </c>
      <c r="E1338" s="29" t="s">
        <v>204</v>
      </c>
      <c r="F1338" s="10" t="s">
        <v>32597</v>
      </c>
      <c r="G1338" t="s">
        <v>138</v>
      </c>
      <c r="H1338" t="s">
        <v>6602</v>
      </c>
      <c r="I1338" t="s">
        <v>8079</v>
      </c>
      <c r="L1338" s="28" t="s">
        <v>163</v>
      </c>
      <c r="M1338" t="s">
        <v>7065</v>
      </c>
      <c r="O1338" t="s">
        <v>8080</v>
      </c>
      <c r="Q1338" t="s">
        <v>32194</v>
      </c>
      <c r="S1338" t="s">
        <v>1808</v>
      </c>
      <c r="AP1338" s="76" t="s">
        <v>136</v>
      </c>
    </row>
    <row r="1339" spans="1:42">
      <c r="A1339" s="424">
        <f t="shared" si="20"/>
        <v>1336</v>
      </c>
      <c r="B1339" s="83" t="s">
        <v>8081</v>
      </c>
      <c r="E1339" s="29" t="s">
        <v>6</v>
      </c>
      <c r="G1339" t="s">
        <v>138</v>
      </c>
      <c r="H1339" t="s">
        <v>6478</v>
      </c>
      <c r="I1339" t="s">
        <v>8082</v>
      </c>
      <c r="L1339" s="28" t="s">
        <v>175</v>
      </c>
      <c r="M1339" t="s">
        <v>8083</v>
      </c>
      <c r="O1339" t="s">
        <v>8084</v>
      </c>
      <c r="Q1339" t="s">
        <v>32194</v>
      </c>
      <c r="S1339" t="s">
        <v>8085</v>
      </c>
      <c r="AP1339" s="76" t="s">
        <v>136</v>
      </c>
    </row>
    <row r="1340" spans="1:42">
      <c r="A1340" s="424">
        <f t="shared" si="20"/>
        <v>1337</v>
      </c>
      <c r="B1340" s="83" t="s">
        <v>8086</v>
      </c>
      <c r="E1340" s="29" t="s">
        <v>6</v>
      </c>
      <c r="G1340" t="s">
        <v>138</v>
      </c>
      <c r="H1340" t="s">
        <v>6478</v>
      </c>
      <c r="I1340" t="s">
        <v>8087</v>
      </c>
      <c r="L1340" s="28" t="s">
        <v>141</v>
      </c>
      <c r="M1340" t="s">
        <v>7073</v>
      </c>
      <c r="Q1340" t="s">
        <v>32194</v>
      </c>
      <c r="S1340" t="s">
        <v>480</v>
      </c>
      <c r="AP1340" s="76" t="s">
        <v>136</v>
      </c>
    </row>
    <row r="1341" spans="1:42">
      <c r="A1341" s="424">
        <f t="shared" si="20"/>
        <v>1338</v>
      </c>
      <c r="B1341" s="83" t="s">
        <v>8088</v>
      </c>
      <c r="E1341" s="29" t="s">
        <v>6</v>
      </c>
      <c r="G1341" t="s">
        <v>138</v>
      </c>
      <c r="H1341" t="s">
        <v>8089</v>
      </c>
      <c r="I1341" t="s">
        <v>8090</v>
      </c>
      <c r="L1341" s="28" t="s">
        <v>175</v>
      </c>
      <c r="M1341" t="s">
        <v>7076</v>
      </c>
      <c r="O1341" t="s">
        <v>8091</v>
      </c>
      <c r="Q1341" t="s">
        <v>32194</v>
      </c>
      <c r="S1341" t="s">
        <v>7088</v>
      </c>
      <c r="AP1341" s="76" t="s">
        <v>136</v>
      </c>
    </row>
    <row r="1342" spans="1:42">
      <c r="A1342" s="424">
        <f t="shared" si="20"/>
        <v>1339</v>
      </c>
      <c r="B1342" s="83" t="s">
        <v>8092</v>
      </c>
      <c r="E1342" s="29" t="s">
        <v>6</v>
      </c>
      <c r="G1342" t="s">
        <v>138</v>
      </c>
      <c r="H1342" t="s">
        <v>6478</v>
      </c>
      <c r="I1342" t="s">
        <v>8093</v>
      </c>
      <c r="L1342" s="28" t="s">
        <v>175</v>
      </c>
      <c r="M1342" t="s">
        <v>7079</v>
      </c>
      <c r="O1342" t="s">
        <v>8094</v>
      </c>
      <c r="Q1342" t="s">
        <v>32194</v>
      </c>
      <c r="S1342" t="s">
        <v>7637</v>
      </c>
      <c r="AP1342" s="76" t="s">
        <v>136</v>
      </c>
    </row>
    <row r="1343" spans="1:42">
      <c r="A1343" s="424">
        <f t="shared" si="20"/>
        <v>1340</v>
      </c>
      <c r="B1343" s="83" t="s">
        <v>8095</v>
      </c>
      <c r="E1343" s="29" t="s">
        <v>6</v>
      </c>
      <c r="G1343" t="s">
        <v>138</v>
      </c>
      <c r="H1343" t="s">
        <v>8096</v>
      </c>
      <c r="I1343" t="s">
        <v>8097</v>
      </c>
      <c r="L1343" s="28" t="s">
        <v>141</v>
      </c>
      <c r="M1343" t="s">
        <v>7083</v>
      </c>
      <c r="O1343" t="s">
        <v>8098</v>
      </c>
      <c r="Q1343" t="s">
        <v>32194</v>
      </c>
      <c r="S1343" t="s">
        <v>153</v>
      </c>
      <c r="AP1343" s="76" t="s">
        <v>136</v>
      </c>
    </row>
    <row r="1344" spans="1:42" ht="29" customHeight="1">
      <c r="A1344" s="424">
        <f t="shared" si="20"/>
        <v>1341</v>
      </c>
      <c r="B1344" s="83" t="s">
        <v>8099</v>
      </c>
      <c r="E1344" s="29" t="s">
        <v>204</v>
      </c>
      <c r="F1344" t="s">
        <v>32587</v>
      </c>
      <c r="G1344" t="s">
        <v>138</v>
      </c>
      <c r="H1344" t="s">
        <v>6478</v>
      </c>
      <c r="I1344" t="s">
        <v>8100</v>
      </c>
      <c r="L1344" s="28" t="s">
        <v>163</v>
      </c>
      <c r="M1344" t="s">
        <v>7087</v>
      </c>
      <c r="O1344" t="s">
        <v>8101</v>
      </c>
      <c r="Q1344" t="s">
        <v>32194</v>
      </c>
      <c r="S1344" t="s">
        <v>8102</v>
      </c>
      <c r="AP1344" s="76" t="s">
        <v>136</v>
      </c>
    </row>
    <row r="1345" spans="1:42">
      <c r="A1345" s="424">
        <f t="shared" si="20"/>
        <v>1342</v>
      </c>
      <c r="B1345" s="83" t="s">
        <v>8103</v>
      </c>
      <c r="E1345" s="29" t="s">
        <v>6</v>
      </c>
      <c r="G1345" t="s">
        <v>138</v>
      </c>
      <c r="H1345" t="s">
        <v>6478</v>
      </c>
      <c r="I1345" t="s">
        <v>8104</v>
      </c>
      <c r="L1345" s="28" t="s">
        <v>141</v>
      </c>
      <c r="M1345" t="s">
        <v>7090</v>
      </c>
      <c r="O1345" t="s">
        <v>8105</v>
      </c>
      <c r="Q1345" t="s">
        <v>32194</v>
      </c>
      <c r="S1345" t="s">
        <v>6750</v>
      </c>
      <c r="AP1345" s="76" t="s">
        <v>136</v>
      </c>
    </row>
    <row r="1346" spans="1:42" ht="14.5" customHeight="1">
      <c r="A1346" s="424">
        <f t="shared" si="20"/>
        <v>1343</v>
      </c>
      <c r="B1346" s="83" t="s">
        <v>8106</v>
      </c>
      <c r="E1346" s="29" t="s">
        <v>6</v>
      </c>
      <c r="G1346" t="s">
        <v>138</v>
      </c>
      <c r="H1346" t="s">
        <v>6478</v>
      </c>
      <c r="I1346" t="s">
        <v>8107</v>
      </c>
      <c r="L1346" s="28" t="s">
        <v>175</v>
      </c>
      <c r="M1346" t="s">
        <v>7094</v>
      </c>
      <c r="O1346" t="s">
        <v>8108</v>
      </c>
      <c r="Q1346" t="s">
        <v>32194</v>
      </c>
      <c r="S1346" t="s">
        <v>7472</v>
      </c>
      <c r="AP1346" s="76" t="s">
        <v>136</v>
      </c>
    </row>
    <row r="1347" spans="1:42">
      <c r="A1347" s="424">
        <f t="shared" si="20"/>
        <v>1344</v>
      </c>
      <c r="B1347" s="83" t="s">
        <v>8109</v>
      </c>
      <c r="E1347" s="29" t="s">
        <v>6</v>
      </c>
      <c r="G1347" t="s">
        <v>138</v>
      </c>
      <c r="H1347" t="s">
        <v>6602</v>
      </c>
      <c r="L1347" s="28" t="s">
        <v>175</v>
      </c>
      <c r="M1347" t="s">
        <v>7098</v>
      </c>
      <c r="Q1347" t="s">
        <v>32194</v>
      </c>
      <c r="S1347" t="s">
        <v>8110</v>
      </c>
      <c r="AP1347" s="76" t="s">
        <v>136</v>
      </c>
    </row>
    <row r="1348" spans="1:42">
      <c r="A1348" s="424">
        <f t="shared" si="20"/>
        <v>1345</v>
      </c>
      <c r="B1348" s="83" t="s">
        <v>8111</v>
      </c>
      <c r="E1348" s="29" t="s">
        <v>6</v>
      </c>
      <c r="G1348" t="s">
        <v>138</v>
      </c>
      <c r="H1348" t="s">
        <v>8112</v>
      </c>
      <c r="I1348" t="s">
        <v>8113</v>
      </c>
      <c r="L1348" s="28" t="s">
        <v>175</v>
      </c>
      <c r="M1348" t="s">
        <v>7102</v>
      </c>
      <c r="O1348" t="s">
        <v>8114</v>
      </c>
      <c r="Q1348" t="s">
        <v>32194</v>
      </c>
      <c r="S1348" t="s">
        <v>6471</v>
      </c>
      <c r="AP1348" s="76" t="s">
        <v>136</v>
      </c>
    </row>
    <row r="1349" spans="1:42">
      <c r="A1349" s="424">
        <f t="shared" ref="A1349:A1412" si="21">+A1348+1</f>
        <v>1346</v>
      </c>
      <c r="B1349" s="83" t="s">
        <v>8115</v>
      </c>
      <c r="E1349" s="29" t="s">
        <v>6</v>
      </c>
      <c r="G1349" t="s">
        <v>138</v>
      </c>
      <c r="H1349" t="s">
        <v>6478</v>
      </c>
      <c r="I1349" t="s">
        <v>8116</v>
      </c>
      <c r="L1349" s="28" t="s">
        <v>175</v>
      </c>
      <c r="M1349" t="s">
        <v>7105</v>
      </c>
      <c r="O1349" t="s">
        <v>8117</v>
      </c>
      <c r="Q1349" t="s">
        <v>32194</v>
      </c>
      <c r="S1349" t="s">
        <v>6980</v>
      </c>
      <c r="AP1349" s="76" t="s">
        <v>136</v>
      </c>
    </row>
    <row r="1350" spans="1:42" ht="28" customHeight="1">
      <c r="A1350" s="424">
        <f t="shared" si="21"/>
        <v>1347</v>
      </c>
      <c r="B1350" s="83" t="s">
        <v>8118</v>
      </c>
      <c r="E1350" s="29" t="s">
        <v>6</v>
      </c>
      <c r="G1350" t="s">
        <v>138</v>
      </c>
      <c r="H1350" t="s">
        <v>6478</v>
      </c>
      <c r="I1350" t="s">
        <v>8119</v>
      </c>
      <c r="L1350" s="28" t="s">
        <v>175</v>
      </c>
      <c r="M1350" t="s">
        <v>7109</v>
      </c>
      <c r="O1350" t="s">
        <v>8120</v>
      </c>
      <c r="Q1350" t="s">
        <v>32194</v>
      </c>
      <c r="S1350" t="s">
        <v>6632</v>
      </c>
      <c r="AP1350" s="76" t="s">
        <v>136</v>
      </c>
    </row>
    <row r="1351" spans="1:42">
      <c r="A1351" s="424">
        <f t="shared" si="21"/>
        <v>1348</v>
      </c>
      <c r="B1351" s="83" t="s">
        <v>8121</v>
      </c>
      <c r="E1351" s="29" t="s">
        <v>6</v>
      </c>
      <c r="G1351" t="s">
        <v>138</v>
      </c>
      <c r="H1351" t="s">
        <v>6478</v>
      </c>
      <c r="L1351" s="28" t="s">
        <v>175</v>
      </c>
      <c r="M1351" t="s">
        <v>7617</v>
      </c>
      <c r="Q1351" t="s">
        <v>32194</v>
      </c>
      <c r="S1351" t="s">
        <v>1808</v>
      </c>
      <c r="AP1351" s="76" t="s">
        <v>136</v>
      </c>
    </row>
    <row r="1352" spans="1:42" ht="28" customHeight="1">
      <c r="A1352" s="424">
        <f t="shared" si="21"/>
        <v>1349</v>
      </c>
      <c r="B1352" s="83" t="s">
        <v>8122</v>
      </c>
      <c r="E1352" s="29" t="s">
        <v>202</v>
      </c>
      <c r="G1352" s="29" t="s">
        <v>138</v>
      </c>
      <c r="H1352" t="s">
        <v>8123</v>
      </c>
      <c r="I1352" t="s">
        <v>8124</v>
      </c>
      <c r="L1352" s="28" t="s">
        <v>133</v>
      </c>
      <c r="M1352" t="s">
        <v>7112</v>
      </c>
      <c r="O1352" t="s">
        <v>8125</v>
      </c>
      <c r="Q1352" t="s">
        <v>32194</v>
      </c>
      <c r="S1352" t="s">
        <v>7088</v>
      </c>
      <c r="AP1352" s="76" t="s">
        <v>136</v>
      </c>
    </row>
    <row r="1353" spans="1:42">
      <c r="A1353" s="424">
        <f t="shared" si="21"/>
        <v>1350</v>
      </c>
      <c r="B1353" s="83" t="s">
        <v>8126</v>
      </c>
      <c r="E1353" s="29" t="s">
        <v>6</v>
      </c>
      <c r="G1353" t="s">
        <v>138</v>
      </c>
      <c r="H1353" t="s">
        <v>8127</v>
      </c>
      <c r="I1353" t="s">
        <v>8128</v>
      </c>
      <c r="L1353" s="28" t="s">
        <v>175</v>
      </c>
      <c r="M1353" t="s">
        <v>7116</v>
      </c>
      <c r="O1353" t="s">
        <v>8129</v>
      </c>
      <c r="Q1353" t="s">
        <v>32194</v>
      </c>
      <c r="S1353" t="s">
        <v>480</v>
      </c>
      <c r="AP1353" s="76" t="s">
        <v>136</v>
      </c>
    </row>
    <row r="1354" spans="1:42">
      <c r="A1354" s="424">
        <f t="shared" si="21"/>
        <v>1351</v>
      </c>
      <c r="B1354" s="83" t="s">
        <v>8130</v>
      </c>
      <c r="E1354" s="29" t="s">
        <v>6</v>
      </c>
      <c r="G1354" t="s">
        <v>138</v>
      </c>
      <c r="H1354" t="s">
        <v>8131</v>
      </c>
      <c r="L1354" s="28" t="s">
        <v>141</v>
      </c>
      <c r="M1354" t="s">
        <v>7120</v>
      </c>
      <c r="O1354" t="s">
        <v>8132</v>
      </c>
      <c r="Q1354" t="s">
        <v>32194</v>
      </c>
      <c r="S1354" t="s">
        <v>8133</v>
      </c>
      <c r="AP1354" s="76" t="s">
        <v>136</v>
      </c>
    </row>
    <row r="1355" spans="1:42">
      <c r="A1355" s="424">
        <f t="shared" si="21"/>
        <v>1352</v>
      </c>
      <c r="B1355" s="83" t="s">
        <v>8134</v>
      </c>
      <c r="E1355" s="29" t="s">
        <v>6</v>
      </c>
      <c r="G1355" t="s">
        <v>138</v>
      </c>
      <c r="H1355" t="s">
        <v>6478</v>
      </c>
      <c r="I1355" t="s">
        <v>8135</v>
      </c>
      <c r="L1355" s="28" t="s">
        <v>175</v>
      </c>
      <c r="M1355" t="s">
        <v>7124</v>
      </c>
      <c r="O1355" t="s">
        <v>8136</v>
      </c>
      <c r="Q1355" t="s">
        <v>32194</v>
      </c>
      <c r="S1355" t="s">
        <v>7869</v>
      </c>
      <c r="AP1355" s="76" t="s">
        <v>136</v>
      </c>
    </row>
    <row r="1356" spans="1:42" ht="29" customHeight="1">
      <c r="A1356" s="424">
        <f t="shared" si="21"/>
        <v>1353</v>
      </c>
      <c r="B1356" s="83" t="s">
        <v>8137</v>
      </c>
      <c r="E1356" s="29" t="s">
        <v>203</v>
      </c>
      <c r="F1356" t="s">
        <v>32590</v>
      </c>
      <c r="G1356" t="s">
        <v>138</v>
      </c>
      <c r="H1356" t="s">
        <v>8138</v>
      </c>
      <c r="I1356" t="s">
        <v>8139</v>
      </c>
      <c r="L1356" s="28" t="s">
        <v>163</v>
      </c>
      <c r="M1356" t="s">
        <v>8140</v>
      </c>
      <c r="O1356" t="s">
        <v>8141</v>
      </c>
      <c r="Q1356" t="s">
        <v>32194</v>
      </c>
      <c r="S1356" t="s">
        <v>7139</v>
      </c>
      <c r="AP1356" s="76" t="s">
        <v>136</v>
      </c>
    </row>
    <row r="1357" spans="1:42">
      <c r="A1357" s="424">
        <f t="shared" si="21"/>
        <v>1354</v>
      </c>
      <c r="B1357" s="83" t="s">
        <v>8142</v>
      </c>
      <c r="E1357" s="29" t="s">
        <v>204</v>
      </c>
      <c r="F1357" t="s">
        <v>32649</v>
      </c>
      <c r="G1357" t="s">
        <v>138</v>
      </c>
      <c r="H1357" t="s">
        <v>6478</v>
      </c>
      <c r="I1357" t="s">
        <v>8143</v>
      </c>
      <c r="L1357" s="28" t="s">
        <v>163</v>
      </c>
      <c r="M1357" t="s">
        <v>8144</v>
      </c>
      <c r="O1357" t="s">
        <v>8145</v>
      </c>
      <c r="Q1357" t="s">
        <v>32194</v>
      </c>
      <c r="S1357" t="s">
        <v>480</v>
      </c>
      <c r="AP1357" s="76" t="s">
        <v>136</v>
      </c>
    </row>
    <row r="1358" spans="1:42">
      <c r="A1358" s="424">
        <f t="shared" si="21"/>
        <v>1355</v>
      </c>
      <c r="B1358" s="83" t="s">
        <v>8146</v>
      </c>
      <c r="E1358" s="29" t="s">
        <v>6</v>
      </c>
      <c r="G1358" t="s">
        <v>138</v>
      </c>
      <c r="H1358" t="s">
        <v>8147</v>
      </c>
      <c r="I1358" t="s">
        <v>8148</v>
      </c>
      <c r="L1358" s="28" t="s">
        <v>175</v>
      </c>
      <c r="M1358" t="s">
        <v>8149</v>
      </c>
      <c r="O1358" t="s">
        <v>8150</v>
      </c>
      <c r="Q1358" t="s">
        <v>32194</v>
      </c>
      <c r="S1358" t="s">
        <v>6639</v>
      </c>
      <c r="AP1358" s="76" t="s">
        <v>136</v>
      </c>
    </row>
    <row r="1359" spans="1:42">
      <c r="A1359" s="424">
        <f t="shared" si="21"/>
        <v>1356</v>
      </c>
      <c r="B1359" s="83" t="s">
        <v>8151</v>
      </c>
      <c r="E1359" s="29" t="s">
        <v>6</v>
      </c>
      <c r="G1359" t="s">
        <v>138</v>
      </c>
      <c r="H1359" t="s">
        <v>8152</v>
      </c>
      <c r="I1359" t="s">
        <v>8153</v>
      </c>
      <c r="L1359" s="28" t="s">
        <v>175</v>
      </c>
      <c r="M1359" t="s">
        <v>8154</v>
      </c>
      <c r="O1359" t="s">
        <v>8155</v>
      </c>
      <c r="Q1359" t="s">
        <v>32194</v>
      </c>
      <c r="S1359" t="s">
        <v>187</v>
      </c>
      <c r="AP1359" s="76" t="s">
        <v>136</v>
      </c>
    </row>
    <row r="1360" spans="1:42">
      <c r="A1360" s="424">
        <f t="shared" si="21"/>
        <v>1357</v>
      </c>
      <c r="B1360" s="83" t="s">
        <v>8156</v>
      </c>
      <c r="E1360" s="29" t="s">
        <v>204</v>
      </c>
      <c r="F1360" t="s">
        <v>32278</v>
      </c>
      <c r="G1360" s="29" t="s">
        <v>161</v>
      </c>
      <c r="H1360" t="s">
        <v>8157</v>
      </c>
      <c r="I1360" t="s">
        <v>8158</v>
      </c>
      <c r="L1360" s="28" t="s">
        <v>133</v>
      </c>
      <c r="M1360" t="s">
        <v>8159</v>
      </c>
      <c r="O1360" t="s">
        <v>8160</v>
      </c>
      <c r="Q1360" t="s">
        <v>32194</v>
      </c>
      <c r="S1360" t="s">
        <v>1808</v>
      </c>
      <c r="AP1360" s="76" t="s">
        <v>136</v>
      </c>
    </row>
    <row r="1361" spans="1:42">
      <c r="A1361" s="424">
        <f t="shared" si="21"/>
        <v>1358</v>
      </c>
      <c r="B1361" s="83" t="s">
        <v>8161</v>
      </c>
      <c r="E1361" s="29" t="s">
        <v>6</v>
      </c>
      <c r="G1361" t="s">
        <v>138</v>
      </c>
      <c r="H1361" t="s">
        <v>6478</v>
      </c>
      <c r="I1361" t="s">
        <v>8162</v>
      </c>
      <c r="L1361" s="28" t="s">
        <v>175</v>
      </c>
      <c r="M1361" t="s">
        <v>8163</v>
      </c>
      <c r="O1361" s="68" t="s">
        <v>8164</v>
      </c>
      <c r="Q1361" t="s">
        <v>32194</v>
      </c>
      <c r="S1361" t="s">
        <v>7982</v>
      </c>
      <c r="AP1361" s="76" t="s">
        <v>136</v>
      </c>
    </row>
    <row r="1362" spans="1:42">
      <c r="A1362" s="424">
        <f t="shared" si="21"/>
        <v>1359</v>
      </c>
      <c r="B1362" s="83" t="s">
        <v>8165</v>
      </c>
      <c r="E1362" s="29" t="s">
        <v>6</v>
      </c>
      <c r="G1362" t="s">
        <v>138</v>
      </c>
      <c r="H1362" t="s">
        <v>6478</v>
      </c>
      <c r="L1362" s="28" t="s">
        <v>175</v>
      </c>
      <c r="M1362" t="s">
        <v>8166</v>
      </c>
      <c r="Q1362" t="s">
        <v>32194</v>
      </c>
      <c r="S1362" t="s">
        <v>480</v>
      </c>
      <c r="AP1362" s="76" t="s">
        <v>136</v>
      </c>
    </row>
    <row r="1363" spans="1:42">
      <c r="A1363" s="424">
        <f t="shared" si="21"/>
        <v>1360</v>
      </c>
      <c r="B1363" s="83" t="s">
        <v>8167</v>
      </c>
      <c r="E1363" s="29" t="s">
        <v>6</v>
      </c>
      <c r="G1363" t="s">
        <v>138</v>
      </c>
      <c r="H1363" t="s">
        <v>8168</v>
      </c>
      <c r="I1363" t="s">
        <v>8169</v>
      </c>
      <c r="L1363" s="28" t="s">
        <v>175</v>
      </c>
      <c r="M1363" t="s">
        <v>8170</v>
      </c>
      <c r="O1363" t="s">
        <v>8171</v>
      </c>
      <c r="Q1363" t="s">
        <v>32194</v>
      </c>
      <c r="S1363" t="s">
        <v>7350</v>
      </c>
      <c r="AP1363" s="76" t="s">
        <v>136</v>
      </c>
    </row>
    <row r="1364" spans="1:42">
      <c r="A1364" s="424">
        <f t="shared" si="21"/>
        <v>1361</v>
      </c>
      <c r="B1364" s="83" t="s">
        <v>8172</v>
      </c>
      <c r="E1364" s="29" t="s">
        <v>6</v>
      </c>
      <c r="G1364" t="s">
        <v>138</v>
      </c>
      <c r="H1364" t="s">
        <v>6478</v>
      </c>
      <c r="L1364" s="28" t="s">
        <v>175</v>
      </c>
      <c r="M1364" t="s">
        <v>8173</v>
      </c>
      <c r="Q1364" t="s">
        <v>32194</v>
      </c>
      <c r="S1364" t="s">
        <v>8174</v>
      </c>
      <c r="AP1364" s="76" t="s">
        <v>136</v>
      </c>
    </row>
    <row r="1365" spans="1:42" ht="29" customHeight="1">
      <c r="A1365" s="424">
        <f t="shared" si="21"/>
        <v>1362</v>
      </c>
      <c r="B1365" s="83" t="s">
        <v>8175</v>
      </c>
      <c r="E1365" s="29" t="s">
        <v>6</v>
      </c>
      <c r="G1365" t="s">
        <v>138</v>
      </c>
      <c r="H1365" t="s">
        <v>6478</v>
      </c>
      <c r="I1365" t="s">
        <v>8176</v>
      </c>
      <c r="L1365" s="27" t="s">
        <v>147</v>
      </c>
      <c r="M1365" t="s">
        <v>8177</v>
      </c>
      <c r="O1365" t="s">
        <v>8178</v>
      </c>
      <c r="Q1365" t="s">
        <v>32194</v>
      </c>
      <c r="S1365" t="s">
        <v>7019</v>
      </c>
      <c r="AP1365" s="76" t="s">
        <v>136</v>
      </c>
    </row>
    <row r="1366" spans="1:42">
      <c r="A1366" s="424">
        <f t="shared" si="21"/>
        <v>1363</v>
      </c>
      <c r="B1366" s="83" t="s">
        <v>8179</v>
      </c>
      <c r="E1366" s="29" t="s">
        <v>6</v>
      </c>
      <c r="G1366" t="s">
        <v>138</v>
      </c>
      <c r="H1366" t="s">
        <v>8180</v>
      </c>
      <c r="I1366" t="s">
        <v>8181</v>
      </c>
      <c r="L1366" s="28" t="s">
        <v>175</v>
      </c>
      <c r="M1366" t="s">
        <v>8182</v>
      </c>
      <c r="O1366" t="s">
        <v>8183</v>
      </c>
      <c r="Q1366" t="s">
        <v>32194</v>
      </c>
      <c r="S1366" t="s">
        <v>7061</v>
      </c>
      <c r="AP1366" s="76" t="s">
        <v>136</v>
      </c>
    </row>
    <row r="1367" spans="1:42">
      <c r="A1367" s="424">
        <f t="shared" si="21"/>
        <v>1364</v>
      </c>
      <c r="B1367" s="83" t="s">
        <v>8184</v>
      </c>
      <c r="E1367" s="29" t="s">
        <v>6</v>
      </c>
      <c r="G1367" t="s">
        <v>138</v>
      </c>
      <c r="H1367" t="s">
        <v>8185</v>
      </c>
      <c r="I1367" t="s">
        <v>8186</v>
      </c>
      <c r="L1367" s="28" t="s">
        <v>175</v>
      </c>
      <c r="M1367" t="s">
        <v>8187</v>
      </c>
      <c r="O1367" t="s">
        <v>8188</v>
      </c>
      <c r="Q1367" t="s">
        <v>32194</v>
      </c>
      <c r="S1367" t="s">
        <v>6744</v>
      </c>
      <c r="AP1367" s="76" t="s">
        <v>136</v>
      </c>
    </row>
    <row r="1368" spans="1:42">
      <c r="A1368" s="424">
        <f t="shared" si="21"/>
        <v>1365</v>
      </c>
      <c r="B1368" s="83" t="s">
        <v>8189</v>
      </c>
      <c r="E1368" s="29" t="s">
        <v>6</v>
      </c>
      <c r="G1368" t="s">
        <v>138</v>
      </c>
      <c r="H1368" t="s">
        <v>8190</v>
      </c>
      <c r="L1368" s="28" t="s">
        <v>163</v>
      </c>
      <c r="M1368" t="s">
        <v>8191</v>
      </c>
      <c r="Q1368" t="s">
        <v>32194</v>
      </c>
      <c r="S1368" t="s">
        <v>8192</v>
      </c>
      <c r="AP1368" s="76" t="s">
        <v>136</v>
      </c>
    </row>
    <row r="1369" spans="1:42">
      <c r="A1369" s="424">
        <f t="shared" si="21"/>
        <v>1366</v>
      </c>
      <c r="B1369" s="83" t="s">
        <v>8193</v>
      </c>
      <c r="E1369" s="29" t="s">
        <v>204</v>
      </c>
      <c r="F1369" t="s">
        <v>32272</v>
      </c>
      <c r="G1369" s="29" t="s">
        <v>161</v>
      </c>
      <c r="H1369" t="s">
        <v>6478</v>
      </c>
      <c r="I1369">
        <v>936816170</v>
      </c>
      <c r="J1369" s="68" t="s">
        <v>32273</v>
      </c>
      <c r="L1369" s="28" t="s">
        <v>133</v>
      </c>
      <c r="M1369" t="s">
        <v>8194</v>
      </c>
      <c r="Q1369" t="s">
        <v>32194</v>
      </c>
      <c r="S1369" t="s">
        <v>1808</v>
      </c>
      <c r="AP1369" s="76" t="s">
        <v>136</v>
      </c>
    </row>
    <row r="1370" spans="1:42">
      <c r="A1370" s="424">
        <f t="shared" si="21"/>
        <v>1367</v>
      </c>
      <c r="B1370" s="83" t="s">
        <v>8195</v>
      </c>
      <c r="E1370" s="29" t="s">
        <v>6</v>
      </c>
      <c r="G1370" t="s">
        <v>138</v>
      </c>
      <c r="H1370" t="s">
        <v>8196</v>
      </c>
      <c r="I1370" t="s">
        <v>8197</v>
      </c>
      <c r="L1370" s="28" t="s">
        <v>175</v>
      </c>
      <c r="M1370" t="s">
        <v>8198</v>
      </c>
      <c r="O1370" t="s">
        <v>8199</v>
      </c>
      <c r="Q1370" t="s">
        <v>32194</v>
      </c>
      <c r="S1370" t="s">
        <v>8200</v>
      </c>
      <c r="AP1370" s="76" t="s">
        <v>136</v>
      </c>
    </row>
    <row r="1371" spans="1:42">
      <c r="A1371" s="424">
        <f t="shared" si="21"/>
        <v>1368</v>
      </c>
      <c r="B1371" s="83" t="s">
        <v>8201</v>
      </c>
      <c r="E1371" s="29" t="s">
        <v>6</v>
      </c>
      <c r="G1371" t="s">
        <v>138</v>
      </c>
      <c r="H1371" t="s">
        <v>6478</v>
      </c>
      <c r="L1371" s="28" t="s">
        <v>163</v>
      </c>
      <c r="M1371" t="s">
        <v>6546</v>
      </c>
      <c r="Q1371" t="s">
        <v>32194</v>
      </c>
      <c r="S1371" t="s">
        <v>7350</v>
      </c>
      <c r="AP1371" s="76" t="s">
        <v>136</v>
      </c>
    </row>
    <row r="1372" spans="1:42">
      <c r="A1372" s="424">
        <f t="shared" si="21"/>
        <v>1369</v>
      </c>
      <c r="B1372" s="83" t="s">
        <v>8202</v>
      </c>
      <c r="E1372" s="29" t="s">
        <v>6</v>
      </c>
      <c r="G1372" t="s">
        <v>138</v>
      </c>
      <c r="H1372" t="s">
        <v>6478</v>
      </c>
      <c r="I1372" t="s">
        <v>8203</v>
      </c>
      <c r="L1372" s="28" t="s">
        <v>141</v>
      </c>
      <c r="M1372" t="s">
        <v>6555</v>
      </c>
      <c r="O1372" t="s">
        <v>8204</v>
      </c>
      <c r="Q1372" t="s">
        <v>32194</v>
      </c>
      <c r="S1372" t="s">
        <v>6996</v>
      </c>
      <c r="AP1372" s="76" t="s">
        <v>136</v>
      </c>
    </row>
    <row r="1373" spans="1:42">
      <c r="A1373" s="424">
        <f t="shared" si="21"/>
        <v>1370</v>
      </c>
      <c r="B1373" s="83" t="s">
        <v>8205</v>
      </c>
      <c r="E1373" s="29" t="s">
        <v>6</v>
      </c>
      <c r="G1373" t="s">
        <v>138</v>
      </c>
      <c r="H1373" t="s">
        <v>8206</v>
      </c>
      <c r="I1373" t="s">
        <v>8207</v>
      </c>
      <c r="L1373" s="28" t="s">
        <v>163</v>
      </c>
      <c r="M1373" t="s">
        <v>6561</v>
      </c>
      <c r="O1373" t="s">
        <v>8208</v>
      </c>
      <c r="Q1373" t="s">
        <v>32194</v>
      </c>
      <c r="S1373" t="s">
        <v>6744</v>
      </c>
      <c r="AP1373" s="76" t="s">
        <v>136</v>
      </c>
    </row>
    <row r="1374" spans="1:42">
      <c r="A1374" s="424">
        <f t="shared" si="21"/>
        <v>1371</v>
      </c>
      <c r="B1374" s="83" t="s">
        <v>8209</v>
      </c>
      <c r="E1374" s="29" t="s">
        <v>6</v>
      </c>
      <c r="G1374" t="s">
        <v>138</v>
      </c>
      <c r="H1374" t="s">
        <v>8210</v>
      </c>
      <c r="I1374" t="s">
        <v>8211</v>
      </c>
      <c r="L1374" s="28" t="s">
        <v>175</v>
      </c>
      <c r="M1374" t="s">
        <v>6566</v>
      </c>
      <c r="O1374" t="s">
        <v>8212</v>
      </c>
      <c r="Q1374" t="s">
        <v>32194</v>
      </c>
      <c r="S1374" t="s">
        <v>8213</v>
      </c>
      <c r="AP1374" s="76" t="s">
        <v>136</v>
      </c>
    </row>
    <row r="1375" spans="1:42">
      <c r="A1375" s="424">
        <f t="shared" si="21"/>
        <v>1372</v>
      </c>
      <c r="B1375" s="83" t="s">
        <v>8214</v>
      </c>
      <c r="E1375" s="29" t="s">
        <v>6</v>
      </c>
      <c r="G1375" t="s">
        <v>138</v>
      </c>
      <c r="H1375" t="s">
        <v>8215</v>
      </c>
      <c r="I1375" t="s">
        <v>8216</v>
      </c>
      <c r="L1375" s="28" t="s">
        <v>175</v>
      </c>
      <c r="M1375" t="s">
        <v>6571</v>
      </c>
      <c r="O1375" t="s">
        <v>8217</v>
      </c>
      <c r="Q1375" t="s">
        <v>32194</v>
      </c>
      <c r="S1375" t="s">
        <v>6744</v>
      </c>
      <c r="AP1375" s="76" t="s">
        <v>136</v>
      </c>
    </row>
    <row r="1376" spans="1:42">
      <c r="A1376" s="424">
        <f t="shared" si="21"/>
        <v>1373</v>
      </c>
      <c r="B1376" s="83" t="s">
        <v>8218</v>
      </c>
      <c r="E1376" s="29" t="s">
        <v>6</v>
      </c>
      <c r="G1376" t="s">
        <v>138</v>
      </c>
      <c r="H1376" t="s">
        <v>8219</v>
      </c>
      <c r="L1376" s="28" t="s">
        <v>175</v>
      </c>
      <c r="M1376" t="s">
        <v>8220</v>
      </c>
      <c r="Q1376" t="s">
        <v>32194</v>
      </c>
      <c r="S1376" t="s">
        <v>6927</v>
      </c>
      <c r="AP1376" s="76" t="s">
        <v>136</v>
      </c>
    </row>
    <row r="1377" spans="1:42">
      <c r="A1377" s="424">
        <f t="shared" si="21"/>
        <v>1374</v>
      </c>
      <c r="B1377" s="83" t="s">
        <v>8221</v>
      </c>
      <c r="E1377" s="29" t="s">
        <v>6</v>
      </c>
      <c r="G1377" t="s">
        <v>138</v>
      </c>
      <c r="H1377" t="s">
        <v>8222</v>
      </c>
      <c r="I1377" t="s">
        <v>8223</v>
      </c>
      <c r="L1377" s="28" t="s">
        <v>175</v>
      </c>
      <c r="M1377" t="s">
        <v>8224</v>
      </c>
      <c r="O1377" t="s">
        <v>8225</v>
      </c>
      <c r="Q1377" t="s">
        <v>32194</v>
      </c>
      <c r="S1377" t="s">
        <v>8226</v>
      </c>
      <c r="AP1377" s="76" t="s">
        <v>136</v>
      </c>
    </row>
    <row r="1378" spans="1:42">
      <c r="A1378" s="424">
        <f t="shared" si="21"/>
        <v>1375</v>
      </c>
      <c r="B1378" s="83" t="s">
        <v>8227</v>
      </c>
      <c r="E1378" s="29" t="s">
        <v>6</v>
      </c>
      <c r="G1378" t="s">
        <v>138</v>
      </c>
      <c r="H1378" t="s">
        <v>6478</v>
      </c>
      <c r="I1378" t="s">
        <v>8228</v>
      </c>
      <c r="L1378" s="28" t="s">
        <v>163</v>
      </c>
      <c r="M1378" t="s">
        <v>8229</v>
      </c>
      <c r="O1378" t="s">
        <v>8230</v>
      </c>
      <c r="Q1378" t="s">
        <v>32194</v>
      </c>
      <c r="S1378" t="s">
        <v>6715</v>
      </c>
      <c r="AP1378" s="76" t="s">
        <v>136</v>
      </c>
    </row>
    <row r="1379" spans="1:42">
      <c r="A1379" s="424">
        <f t="shared" si="21"/>
        <v>1376</v>
      </c>
      <c r="B1379" s="83" t="s">
        <v>8231</v>
      </c>
      <c r="E1379" s="29" t="s">
        <v>6</v>
      </c>
      <c r="G1379" t="s">
        <v>138</v>
      </c>
      <c r="H1379" t="s">
        <v>6478</v>
      </c>
      <c r="I1379" t="s">
        <v>8232</v>
      </c>
      <c r="L1379" s="28" t="s">
        <v>163</v>
      </c>
      <c r="M1379" t="s">
        <v>8233</v>
      </c>
      <c r="O1379" t="s">
        <v>8234</v>
      </c>
      <c r="Q1379" t="s">
        <v>32194</v>
      </c>
      <c r="S1379" t="s">
        <v>6744</v>
      </c>
      <c r="AP1379" s="76" t="s">
        <v>136</v>
      </c>
    </row>
    <row r="1380" spans="1:42">
      <c r="A1380" s="424">
        <f t="shared" si="21"/>
        <v>1377</v>
      </c>
      <c r="B1380" s="83" t="s">
        <v>8235</v>
      </c>
      <c r="E1380" s="29" t="s">
        <v>6</v>
      </c>
      <c r="G1380" t="s">
        <v>138</v>
      </c>
      <c r="H1380" t="s">
        <v>8236</v>
      </c>
      <c r="L1380" s="28" t="s">
        <v>175</v>
      </c>
      <c r="M1380" t="s">
        <v>8237</v>
      </c>
      <c r="Q1380" t="s">
        <v>32194</v>
      </c>
      <c r="S1380" t="s">
        <v>7040</v>
      </c>
      <c r="AP1380" s="76" t="s">
        <v>136</v>
      </c>
    </row>
    <row r="1381" spans="1:42">
      <c r="A1381" s="424">
        <f t="shared" si="21"/>
        <v>1378</v>
      </c>
      <c r="B1381" s="83" t="s">
        <v>8238</v>
      </c>
      <c r="E1381" s="29" t="s">
        <v>6</v>
      </c>
      <c r="G1381" t="s">
        <v>138</v>
      </c>
      <c r="H1381" t="s">
        <v>6478</v>
      </c>
      <c r="I1381" t="s">
        <v>8239</v>
      </c>
      <c r="L1381" s="28" t="s">
        <v>175</v>
      </c>
      <c r="M1381" t="s">
        <v>8240</v>
      </c>
      <c r="O1381" t="s">
        <v>8241</v>
      </c>
      <c r="Q1381" t="s">
        <v>32194</v>
      </c>
      <c r="S1381" t="s">
        <v>480</v>
      </c>
      <c r="AP1381" s="76" t="s">
        <v>136</v>
      </c>
    </row>
    <row r="1382" spans="1:42" ht="16" customHeight="1">
      <c r="A1382" s="424">
        <f t="shared" si="21"/>
        <v>1379</v>
      </c>
      <c r="B1382" s="83" t="s">
        <v>8242</v>
      </c>
      <c r="E1382" s="29" t="s">
        <v>6</v>
      </c>
      <c r="G1382" t="s">
        <v>138</v>
      </c>
      <c r="H1382" t="s">
        <v>6478</v>
      </c>
      <c r="I1382" t="s">
        <v>8243</v>
      </c>
      <c r="L1382" s="28" t="s">
        <v>163</v>
      </c>
      <c r="M1382" t="s">
        <v>8244</v>
      </c>
      <c r="O1382" t="s">
        <v>8245</v>
      </c>
      <c r="Q1382" t="s">
        <v>32194</v>
      </c>
      <c r="S1382" t="s">
        <v>7350</v>
      </c>
      <c r="AP1382" s="76" t="s">
        <v>136</v>
      </c>
    </row>
    <row r="1383" spans="1:42">
      <c r="A1383" s="424">
        <f t="shared" si="21"/>
        <v>1380</v>
      </c>
      <c r="B1383" s="83" t="s">
        <v>8246</v>
      </c>
      <c r="E1383" s="29" t="s">
        <v>6</v>
      </c>
      <c r="G1383" s="29" t="s">
        <v>138</v>
      </c>
      <c r="H1383" t="s">
        <v>6602</v>
      </c>
      <c r="L1383" s="28" t="s">
        <v>175</v>
      </c>
      <c r="M1383" t="s">
        <v>8247</v>
      </c>
      <c r="Q1383" t="s">
        <v>32194</v>
      </c>
      <c r="S1383" t="s">
        <v>480</v>
      </c>
      <c r="AP1383" s="76" t="s">
        <v>136</v>
      </c>
    </row>
    <row r="1384" spans="1:42">
      <c r="A1384" s="424">
        <f t="shared" si="21"/>
        <v>1381</v>
      </c>
      <c r="B1384" s="83" t="s">
        <v>386</v>
      </c>
      <c r="E1384" s="29" t="s">
        <v>167</v>
      </c>
      <c r="F1384" t="s">
        <v>8248</v>
      </c>
      <c r="G1384" t="s">
        <v>138</v>
      </c>
      <c r="H1384" t="s">
        <v>8249</v>
      </c>
      <c r="I1384" s="377" t="s">
        <v>32088</v>
      </c>
      <c r="J1384" s="68" t="s">
        <v>8250</v>
      </c>
      <c r="K1384" s="125">
        <v>985222302</v>
      </c>
      <c r="L1384" t="s">
        <v>147</v>
      </c>
      <c r="M1384" t="s">
        <v>8251</v>
      </c>
      <c r="Q1384" t="s">
        <v>32194</v>
      </c>
      <c r="S1384" t="s">
        <v>7645</v>
      </c>
      <c r="AP1384" s="76" t="s">
        <v>136</v>
      </c>
    </row>
    <row r="1385" spans="1:42">
      <c r="A1385" s="424">
        <f t="shared" si="21"/>
        <v>1382</v>
      </c>
      <c r="B1385" s="83" t="s">
        <v>8252</v>
      </c>
      <c r="E1385" s="29" t="s">
        <v>6</v>
      </c>
      <c r="G1385" t="s">
        <v>138</v>
      </c>
      <c r="H1385" t="s">
        <v>6478</v>
      </c>
      <c r="I1385" t="s">
        <v>8253</v>
      </c>
      <c r="L1385" s="28" t="s">
        <v>175</v>
      </c>
      <c r="M1385" t="s">
        <v>6625</v>
      </c>
      <c r="O1385" t="s">
        <v>8254</v>
      </c>
      <c r="Q1385" t="s">
        <v>32194</v>
      </c>
      <c r="S1385" t="s">
        <v>8255</v>
      </c>
      <c r="AP1385" s="76" t="s">
        <v>136</v>
      </c>
    </row>
    <row r="1386" spans="1:42">
      <c r="A1386" s="424">
        <f t="shared" si="21"/>
        <v>1383</v>
      </c>
      <c r="B1386" s="83" t="s">
        <v>8256</v>
      </c>
      <c r="E1386" s="29" t="s">
        <v>6</v>
      </c>
      <c r="G1386" t="s">
        <v>138</v>
      </c>
      <c r="H1386" t="s">
        <v>6602</v>
      </c>
      <c r="L1386" s="28" t="s">
        <v>175</v>
      </c>
      <c r="M1386" t="s">
        <v>6631</v>
      </c>
      <c r="Q1386" t="s">
        <v>32194</v>
      </c>
      <c r="S1386" t="s">
        <v>1808</v>
      </c>
      <c r="AP1386" s="76" t="s">
        <v>136</v>
      </c>
    </row>
    <row r="1387" spans="1:42">
      <c r="A1387" s="424">
        <f t="shared" si="21"/>
        <v>1384</v>
      </c>
      <c r="B1387" s="83" t="s">
        <v>8257</v>
      </c>
      <c r="E1387" s="29" t="s">
        <v>6</v>
      </c>
      <c r="G1387" t="s">
        <v>138</v>
      </c>
      <c r="H1387" t="s">
        <v>6478</v>
      </c>
      <c r="I1387" t="s">
        <v>8258</v>
      </c>
      <c r="L1387" s="28" t="s">
        <v>163</v>
      </c>
      <c r="M1387" t="s">
        <v>6637</v>
      </c>
      <c r="O1387" t="s">
        <v>8259</v>
      </c>
      <c r="Q1387" t="s">
        <v>32194</v>
      </c>
      <c r="S1387" t="s">
        <v>8260</v>
      </c>
      <c r="AP1387" s="76" t="s">
        <v>136</v>
      </c>
    </row>
    <row r="1388" spans="1:42">
      <c r="A1388" s="424">
        <f t="shared" si="21"/>
        <v>1385</v>
      </c>
      <c r="B1388" s="83" t="s">
        <v>8261</v>
      </c>
      <c r="E1388" s="29" t="s">
        <v>6</v>
      </c>
      <c r="G1388" t="s">
        <v>138</v>
      </c>
      <c r="H1388" t="s">
        <v>6478</v>
      </c>
      <c r="L1388" s="28" t="s">
        <v>175</v>
      </c>
      <c r="M1388" t="s">
        <v>6642</v>
      </c>
      <c r="Q1388" t="s">
        <v>32194</v>
      </c>
      <c r="S1388" t="s">
        <v>480</v>
      </c>
      <c r="AP1388" s="76" t="s">
        <v>136</v>
      </c>
    </row>
    <row r="1389" spans="1:42" ht="43.5" customHeight="1">
      <c r="A1389" s="424">
        <f t="shared" si="21"/>
        <v>1386</v>
      </c>
      <c r="B1389" s="83" t="s">
        <v>8262</v>
      </c>
      <c r="E1389" s="29" t="s">
        <v>6</v>
      </c>
      <c r="G1389" t="s">
        <v>138</v>
      </c>
      <c r="H1389" t="s">
        <v>8263</v>
      </c>
      <c r="I1389" t="s">
        <v>8264</v>
      </c>
      <c r="L1389" s="28" t="s">
        <v>175</v>
      </c>
      <c r="M1389" t="s">
        <v>6646</v>
      </c>
      <c r="O1389" t="s">
        <v>8265</v>
      </c>
      <c r="Q1389" t="s">
        <v>32194</v>
      </c>
      <c r="S1389" t="s">
        <v>7998</v>
      </c>
      <c r="AP1389" s="76" t="s">
        <v>136</v>
      </c>
    </row>
    <row r="1390" spans="1:42">
      <c r="A1390" s="424">
        <f t="shared" si="21"/>
        <v>1387</v>
      </c>
      <c r="B1390" s="83" t="s">
        <v>8266</v>
      </c>
      <c r="E1390" s="29" t="s">
        <v>211</v>
      </c>
      <c r="G1390" t="s">
        <v>138</v>
      </c>
      <c r="H1390" t="s">
        <v>8267</v>
      </c>
      <c r="I1390" t="s">
        <v>8268</v>
      </c>
      <c r="L1390" s="28" t="s">
        <v>163</v>
      </c>
      <c r="M1390" t="s">
        <v>6653</v>
      </c>
      <c r="Q1390" t="s">
        <v>32195</v>
      </c>
      <c r="S1390" t="s">
        <v>8269</v>
      </c>
      <c r="AP1390" s="76" t="s">
        <v>136</v>
      </c>
    </row>
    <row r="1391" spans="1:42">
      <c r="A1391" s="424">
        <f t="shared" si="21"/>
        <v>1388</v>
      </c>
      <c r="B1391" s="83" t="s">
        <v>8270</v>
      </c>
      <c r="E1391" s="29" t="s">
        <v>6</v>
      </c>
      <c r="G1391" t="s">
        <v>138</v>
      </c>
      <c r="H1391" t="s">
        <v>6478</v>
      </c>
      <c r="I1391" t="s">
        <v>8271</v>
      </c>
      <c r="L1391" s="28" t="s">
        <v>175</v>
      </c>
      <c r="M1391" t="s">
        <v>6657</v>
      </c>
      <c r="O1391" t="s">
        <v>8272</v>
      </c>
      <c r="Q1391" t="s">
        <v>32194</v>
      </c>
      <c r="S1391" t="s">
        <v>8273</v>
      </c>
      <c r="AP1391" s="76" t="s">
        <v>136</v>
      </c>
    </row>
    <row r="1392" spans="1:42">
      <c r="A1392" s="424">
        <f t="shared" si="21"/>
        <v>1389</v>
      </c>
      <c r="B1392" s="83" t="s">
        <v>8274</v>
      </c>
      <c r="E1392" s="29" t="s">
        <v>6</v>
      </c>
      <c r="G1392" t="s">
        <v>138</v>
      </c>
      <c r="H1392" t="s">
        <v>6478</v>
      </c>
      <c r="I1392" t="s">
        <v>8275</v>
      </c>
      <c r="L1392" s="28" t="s">
        <v>175</v>
      </c>
      <c r="M1392" t="s">
        <v>6660</v>
      </c>
      <c r="O1392" t="s">
        <v>8276</v>
      </c>
      <c r="Q1392" t="s">
        <v>32194</v>
      </c>
      <c r="S1392" t="s">
        <v>8277</v>
      </c>
      <c r="AP1392" s="76" t="s">
        <v>136</v>
      </c>
    </row>
    <row r="1393" spans="1:42" ht="14.5" customHeight="1">
      <c r="A1393" s="424">
        <f t="shared" si="21"/>
        <v>1390</v>
      </c>
      <c r="B1393" s="83" t="s">
        <v>8278</v>
      </c>
      <c r="E1393" s="29" t="s">
        <v>204</v>
      </c>
      <c r="F1393" t="s">
        <v>32264</v>
      </c>
      <c r="G1393" s="29" t="s">
        <v>161</v>
      </c>
      <c r="H1393" t="s">
        <v>6602</v>
      </c>
      <c r="I1393" t="s">
        <v>32263</v>
      </c>
      <c r="L1393" s="28" t="s">
        <v>133</v>
      </c>
      <c r="M1393" t="s">
        <v>6665</v>
      </c>
      <c r="O1393" t="s">
        <v>8279</v>
      </c>
      <c r="Q1393" t="s">
        <v>32194</v>
      </c>
      <c r="S1393" t="s">
        <v>7688</v>
      </c>
      <c r="AP1393" s="76" t="s">
        <v>136</v>
      </c>
    </row>
    <row r="1394" spans="1:42">
      <c r="A1394" s="424">
        <f t="shared" si="21"/>
        <v>1391</v>
      </c>
      <c r="B1394" s="83" t="s">
        <v>8280</v>
      </c>
      <c r="E1394" s="29" t="s">
        <v>6</v>
      </c>
      <c r="G1394" t="s">
        <v>138</v>
      </c>
      <c r="H1394" t="s">
        <v>6478</v>
      </c>
      <c r="L1394" s="28" t="s">
        <v>141</v>
      </c>
      <c r="M1394" t="s">
        <v>6672</v>
      </c>
      <c r="Q1394" t="s">
        <v>32194</v>
      </c>
      <c r="S1394" t="s">
        <v>8281</v>
      </c>
      <c r="AP1394" s="76" t="s">
        <v>136</v>
      </c>
    </row>
    <row r="1395" spans="1:42">
      <c r="A1395" s="424">
        <f t="shared" si="21"/>
        <v>1392</v>
      </c>
      <c r="B1395" s="83" t="s">
        <v>8282</v>
      </c>
      <c r="E1395" s="29" t="s">
        <v>6</v>
      </c>
      <c r="G1395" t="s">
        <v>138</v>
      </c>
      <c r="H1395" t="s">
        <v>8283</v>
      </c>
      <c r="I1395" t="s">
        <v>8284</v>
      </c>
      <c r="L1395" s="28" t="s">
        <v>175</v>
      </c>
      <c r="M1395" t="s">
        <v>6677</v>
      </c>
      <c r="Q1395" t="s">
        <v>32194</v>
      </c>
      <c r="S1395" t="s">
        <v>7212</v>
      </c>
      <c r="AP1395" s="76" t="s">
        <v>136</v>
      </c>
    </row>
    <row r="1396" spans="1:42">
      <c r="A1396" s="424">
        <f t="shared" si="21"/>
        <v>1393</v>
      </c>
      <c r="B1396" s="83" t="s">
        <v>8285</v>
      </c>
      <c r="E1396" s="29" t="s">
        <v>6</v>
      </c>
      <c r="G1396" t="s">
        <v>138</v>
      </c>
      <c r="H1396" t="s">
        <v>8286</v>
      </c>
      <c r="L1396" s="28" t="s">
        <v>141</v>
      </c>
      <c r="M1396" t="s">
        <v>8287</v>
      </c>
      <c r="Q1396" t="s">
        <v>32194</v>
      </c>
      <c r="S1396" t="s">
        <v>1808</v>
      </c>
      <c r="AP1396" s="76" t="s">
        <v>136</v>
      </c>
    </row>
    <row r="1397" spans="1:42">
      <c r="A1397" s="424">
        <f t="shared" si="21"/>
        <v>1394</v>
      </c>
      <c r="B1397" s="83" t="s">
        <v>8288</v>
      </c>
      <c r="E1397" s="29" t="s">
        <v>6</v>
      </c>
      <c r="G1397" t="s">
        <v>138</v>
      </c>
      <c r="H1397" t="s">
        <v>6478</v>
      </c>
      <c r="L1397" s="28" t="s">
        <v>175</v>
      </c>
      <c r="M1397" t="s">
        <v>6686</v>
      </c>
      <c r="Q1397" t="s">
        <v>32194</v>
      </c>
      <c r="S1397" t="s">
        <v>6798</v>
      </c>
      <c r="AP1397" s="76" t="s">
        <v>136</v>
      </c>
    </row>
    <row r="1398" spans="1:42">
      <c r="A1398" s="424">
        <f t="shared" si="21"/>
        <v>1395</v>
      </c>
      <c r="B1398" s="83" t="s">
        <v>8289</v>
      </c>
      <c r="E1398" s="29" t="s">
        <v>6</v>
      </c>
      <c r="G1398" t="s">
        <v>138</v>
      </c>
      <c r="H1398" t="s">
        <v>8290</v>
      </c>
      <c r="L1398" s="28" t="s">
        <v>141</v>
      </c>
      <c r="M1398" t="s">
        <v>6692</v>
      </c>
      <c r="Q1398" t="s">
        <v>32194</v>
      </c>
      <c r="S1398" t="s">
        <v>7088</v>
      </c>
      <c r="AP1398" s="76" t="s">
        <v>136</v>
      </c>
    </row>
    <row r="1399" spans="1:42">
      <c r="A1399" s="424">
        <f t="shared" si="21"/>
        <v>1396</v>
      </c>
      <c r="B1399" s="83" t="s">
        <v>8291</v>
      </c>
      <c r="E1399" s="29" t="s">
        <v>6</v>
      </c>
      <c r="G1399" t="s">
        <v>138</v>
      </c>
      <c r="H1399" t="s">
        <v>6478</v>
      </c>
      <c r="I1399" t="s">
        <v>8292</v>
      </c>
      <c r="L1399" s="28" t="s">
        <v>175</v>
      </c>
      <c r="M1399" t="s">
        <v>6697</v>
      </c>
      <c r="O1399" t="s">
        <v>8293</v>
      </c>
      <c r="Q1399" t="s">
        <v>32194</v>
      </c>
      <c r="S1399" t="s">
        <v>8294</v>
      </c>
      <c r="AP1399" s="76" t="s">
        <v>136</v>
      </c>
    </row>
    <row r="1400" spans="1:42">
      <c r="A1400" s="424">
        <f t="shared" si="21"/>
        <v>1397</v>
      </c>
      <c r="B1400" s="83" t="s">
        <v>8295</v>
      </c>
      <c r="E1400" s="29" t="s">
        <v>203</v>
      </c>
      <c r="F1400" t="s">
        <v>8683</v>
      </c>
      <c r="G1400" s="29" t="s">
        <v>161</v>
      </c>
      <c r="H1400" t="s">
        <v>6478</v>
      </c>
      <c r="I1400" t="s">
        <v>8296</v>
      </c>
      <c r="L1400" s="28" t="s">
        <v>133</v>
      </c>
      <c r="M1400" t="s">
        <v>6701</v>
      </c>
      <c r="O1400" t="s">
        <v>8297</v>
      </c>
      <c r="Q1400" t="s">
        <v>32194</v>
      </c>
      <c r="S1400" t="s">
        <v>7451</v>
      </c>
      <c r="AP1400" s="76" t="s">
        <v>136</v>
      </c>
    </row>
    <row r="1401" spans="1:42">
      <c r="A1401" s="424">
        <f t="shared" si="21"/>
        <v>1398</v>
      </c>
      <c r="B1401" s="83" t="s">
        <v>8298</v>
      </c>
      <c r="E1401" s="29" t="s">
        <v>6</v>
      </c>
      <c r="G1401" t="s">
        <v>138</v>
      </c>
      <c r="H1401" t="s">
        <v>8299</v>
      </c>
      <c r="I1401" t="s">
        <v>8300</v>
      </c>
      <c r="L1401" s="28" t="s">
        <v>175</v>
      </c>
      <c r="M1401" t="s">
        <v>8301</v>
      </c>
      <c r="Q1401" t="s">
        <v>32194</v>
      </c>
      <c r="S1401" t="s">
        <v>7388</v>
      </c>
      <c r="AP1401" s="76" t="s">
        <v>136</v>
      </c>
    </row>
    <row r="1402" spans="1:42">
      <c r="A1402" s="424">
        <f t="shared" si="21"/>
        <v>1399</v>
      </c>
      <c r="B1402" s="83" t="s">
        <v>8302</v>
      </c>
      <c r="E1402" s="29" t="s">
        <v>6</v>
      </c>
      <c r="G1402" t="s">
        <v>138</v>
      </c>
      <c r="H1402" t="s">
        <v>6478</v>
      </c>
      <c r="I1402" t="s">
        <v>8303</v>
      </c>
      <c r="L1402" s="28" t="s">
        <v>175</v>
      </c>
      <c r="M1402" t="s">
        <v>6713</v>
      </c>
      <c r="O1402" t="s">
        <v>8304</v>
      </c>
      <c r="Q1402" t="s">
        <v>32194</v>
      </c>
      <c r="S1402" t="s">
        <v>7061</v>
      </c>
      <c r="AP1402" s="76" t="s">
        <v>136</v>
      </c>
    </row>
    <row r="1403" spans="1:42">
      <c r="A1403" s="424">
        <f t="shared" si="21"/>
        <v>1400</v>
      </c>
      <c r="B1403" s="83" t="s">
        <v>8305</v>
      </c>
      <c r="E1403" s="29" t="s">
        <v>203</v>
      </c>
      <c r="F1403" t="s">
        <v>32262</v>
      </c>
      <c r="G1403" s="29" t="s">
        <v>161</v>
      </c>
      <c r="H1403" t="s">
        <v>8306</v>
      </c>
      <c r="I1403" t="s">
        <v>8307</v>
      </c>
      <c r="J1403" t="s">
        <v>32261</v>
      </c>
      <c r="L1403" s="28" t="s">
        <v>133</v>
      </c>
      <c r="M1403" t="s">
        <v>6718</v>
      </c>
      <c r="O1403" t="s">
        <v>8308</v>
      </c>
      <c r="Q1403" t="s">
        <v>32194</v>
      </c>
      <c r="S1403" t="s">
        <v>6639</v>
      </c>
      <c r="AP1403" s="76" t="s">
        <v>136</v>
      </c>
    </row>
    <row r="1404" spans="1:42">
      <c r="A1404" s="424">
        <f t="shared" si="21"/>
        <v>1401</v>
      </c>
      <c r="B1404" s="83" t="s">
        <v>8309</v>
      </c>
      <c r="E1404" s="29" t="s">
        <v>6</v>
      </c>
      <c r="G1404" t="s">
        <v>138</v>
      </c>
      <c r="H1404" t="s">
        <v>8310</v>
      </c>
      <c r="I1404" t="s">
        <v>8311</v>
      </c>
      <c r="L1404" s="28" t="s">
        <v>163</v>
      </c>
      <c r="M1404" t="s">
        <v>6723</v>
      </c>
      <c r="O1404" t="s">
        <v>8312</v>
      </c>
      <c r="Q1404" t="s">
        <v>32194</v>
      </c>
      <c r="S1404" t="s">
        <v>480</v>
      </c>
      <c r="AP1404" s="76" t="s">
        <v>136</v>
      </c>
    </row>
    <row r="1405" spans="1:42">
      <c r="A1405" s="424">
        <f t="shared" si="21"/>
        <v>1402</v>
      </c>
      <c r="B1405" s="83" t="s">
        <v>8313</v>
      </c>
      <c r="E1405" s="29" t="s">
        <v>6</v>
      </c>
      <c r="G1405" t="s">
        <v>138</v>
      </c>
      <c r="H1405" t="s">
        <v>6478</v>
      </c>
      <c r="I1405" t="s">
        <v>8314</v>
      </c>
      <c r="L1405" s="28" t="s">
        <v>175</v>
      </c>
      <c r="M1405" t="s">
        <v>6730</v>
      </c>
      <c r="O1405" t="s">
        <v>8315</v>
      </c>
      <c r="Q1405" t="s">
        <v>32194</v>
      </c>
      <c r="S1405" t="s">
        <v>6887</v>
      </c>
      <c r="AP1405" s="76" t="s">
        <v>136</v>
      </c>
    </row>
    <row r="1406" spans="1:42">
      <c r="A1406" s="424">
        <f t="shared" si="21"/>
        <v>1403</v>
      </c>
      <c r="B1406" s="83" t="s">
        <v>8316</v>
      </c>
      <c r="E1406" s="29" t="s">
        <v>6</v>
      </c>
      <c r="G1406" t="s">
        <v>138</v>
      </c>
      <c r="H1406" t="s">
        <v>8317</v>
      </c>
      <c r="L1406" s="28" t="s">
        <v>141</v>
      </c>
      <c r="M1406" t="s">
        <v>6734</v>
      </c>
      <c r="Q1406" t="s">
        <v>32194</v>
      </c>
      <c r="S1406" t="s">
        <v>480</v>
      </c>
      <c r="AP1406" s="76" t="s">
        <v>136</v>
      </c>
    </row>
    <row r="1407" spans="1:42">
      <c r="A1407" s="424">
        <f t="shared" si="21"/>
        <v>1404</v>
      </c>
      <c r="B1407" s="83" t="s">
        <v>8318</v>
      </c>
      <c r="E1407" s="29" t="s">
        <v>6</v>
      </c>
      <c r="G1407" t="s">
        <v>138</v>
      </c>
      <c r="H1407" t="s">
        <v>6478</v>
      </c>
      <c r="I1407" t="s">
        <v>8319</v>
      </c>
      <c r="L1407" s="28" t="s">
        <v>175</v>
      </c>
      <c r="M1407" t="s">
        <v>6737</v>
      </c>
      <c r="O1407" t="s">
        <v>8320</v>
      </c>
      <c r="Q1407" t="s">
        <v>32194</v>
      </c>
      <c r="S1407" t="s">
        <v>7139</v>
      </c>
      <c r="AP1407" s="76" t="s">
        <v>136</v>
      </c>
    </row>
    <row r="1408" spans="1:42">
      <c r="A1408" s="424">
        <f t="shared" si="21"/>
        <v>1405</v>
      </c>
      <c r="B1408" s="83" t="s">
        <v>8321</v>
      </c>
      <c r="E1408" s="29" t="s">
        <v>209</v>
      </c>
      <c r="F1408" t="s">
        <v>32375</v>
      </c>
      <c r="G1408" t="s">
        <v>138</v>
      </c>
      <c r="H1408" t="s">
        <v>6478</v>
      </c>
      <c r="I1408" t="s">
        <v>8322</v>
      </c>
      <c r="L1408" s="28" t="s">
        <v>163</v>
      </c>
      <c r="M1408" t="s">
        <v>6742</v>
      </c>
      <c r="O1408" t="s">
        <v>8323</v>
      </c>
      <c r="Q1408" t="s">
        <v>32194</v>
      </c>
      <c r="S1408" t="s">
        <v>8324</v>
      </c>
      <c r="AP1408" s="76" t="s">
        <v>136</v>
      </c>
    </row>
    <row r="1409" spans="1:42">
      <c r="A1409" s="424">
        <f t="shared" si="21"/>
        <v>1406</v>
      </c>
      <c r="B1409" s="83" t="s">
        <v>8325</v>
      </c>
      <c r="E1409" s="29" t="s">
        <v>6</v>
      </c>
      <c r="G1409" t="s">
        <v>138</v>
      </c>
      <c r="H1409" t="s">
        <v>6478</v>
      </c>
      <c r="L1409" s="28" t="s">
        <v>175</v>
      </c>
      <c r="M1409" t="s">
        <v>6748</v>
      </c>
      <c r="O1409" t="s">
        <v>8326</v>
      </c>
      <c r="Q1409" t="s">
        <v>32194</v>
      </c>
      <c r="S1409" t="s">
        <v>480</v>
      </c>
      <c r="AP1409" s="76" t="s">
        <v>136</v>
      </c>
    </row>
    <row r="1410" spans="1:42">
      <c r="A1410" s="424">
        <f t="shared" si="21"/>
        <v>1407</v>
      </c>
      <c r="B1410" s="83" t="s">
        <v>8327</v>
      </c>
      <c r="E1410" s="29" t="s">
        <v>6</v>
      </c>
      <c r="G1410" t="s">
        <v>138</v>
      </c>
      <c r="H1410" t="s">
        <v>8328</v>
      </c>
      <c r="I1410" t="s">
        <v>8329</v>
      </c>
      <c r="L1410" s="28" t="s">
        <v>141</v>
      </c>
      <c r="M1410" t="s">
        <v>6754</v>
      </c>
      <c r="O1410" t="s">
        <v>8330</v>
      </c>
      <c r="Q1410" t="s">
        <v>32194</v>
      </c>
      <c r="S1410" t="s">
        <v>7006</v>
      </c>
      <c r="AP1410" s="76" t="s">
        <v>136</v>
      </c>
    </row>
    <row r="1411" spans="1:42">
      <c r="A1411" s="424">
        <f t="shared" si="21"/>
        <v>1408</v>
      </c>
      <c r="B1411" s="83" t="s">
        <v>8331</v>
      </c>
      <c r="E1411" s="29" t="s">
        <v>6</v>
      </c>
      <c r="G1411" t="s">
        <v>138</v>
      </c>
      <c r="H1411" t="s">
        <v>6478</v>
      </c>
      <c r="I1411" t="s">
        <v>8332</v>
      </c>
      <c r="L1411" s="28" t="s">
        <v>175</v>
      </c>
      <c r="M1411" t="s">
        <v>6758</v>
      </c>
      <c r="O1411" t="s">
        <v>8333</v>
      </c>
      <c r="Q1411" t="s">
        <v>32194</v>
      </c>
      <c r="S1411" t="s">
        <v>6744</v>
      </c>
      <c r="AP1411" s="76" t="s">
        <v>136</v>
      </c>
    </row>
    <row r="1412" spans="1:42">
      <c r="A1412" s="424">
        <f t="shared" si="21"/>
        <v>1409</v>
      </c>
      <c r="B1412" s="83" t="s">
        <v>8334</v>
      </c>
      <c r="E1412" s="29" t="s">
        <v>6</v>
      </c>
      <c r="G1412" t="s">
        <v>138</v>
      </c>
      <c r="H1412" t="s">
        <v>6478</v>
      </c>
      <c r="L1412" s="28" t="s">
        <v>175</v>
      </c>
      <c r="M1412" t="s">
        <v>6763</v>
      </c>
      <c r="Q1412" t="s">
        <v>32194</v>
      </c>
      <c r="S1412" t="s">
        <v>1808</v>
      </c>
      <c r="AP1412" s="76" t="s">
        <v>136</v>
      </c>
    </row>
    <row r="1413" spans="1:42">
      <c r="A1413" s="424">
        <f t="shared" ref="A1413:A1476" si="22">+A1412+1</f>
        <v>1410</v>
      </c>
      <c r="B1413" s="83" t="s">
        <v>8335</v>
      </c>
      <c r="E1413" s="29" t="s">
        <v>202</v>
      </c>
      <c r="G1413" s="29" t="s">
        <v>32241</v>
      </c>
      <c r="H1413" t="s">
        <v>6478</v>
      </c>
      <c r="I1413" t="s">
        <v>8336</v>
      </c>
      <c r="L1413" s="28" t="s">
        <v>133</v>
      </c>
      <c r="M1413" t="s">
        <v>6771</v>
      </c>
      <c r="O1413" t="s">
        <v>8337</v>
      </c>
      <c r="Q1413" t="s">
        <v>32194</v>
      </c>
      <c r="S1413" t="s">
        <v>480</v>
      </c>
      <c r="AP1413" s="76" t="s">
        <v>136</v>
      </c>
    </row>
    <row r="1414" spans="1:42">
      <c r="A1414" s="424">
        <f t="shared" si="22"/>
        <v>1411</v>
      </c>
      <c r="B1414" s="83" t="s">
        <v>8338</v>
      </c>
      <c r="E1414" s="29" t="s">
        <v>6</v>
      </c>
      <c r="G1414" t="s">
        <v>138</v>
      </c>
      <c r="H1414" t="s">
        <v>8339</v>
      </c>
      <c r="I1414" t="s">
        <v>8340</v>
      </c>
      <c r="L1414" s="28" t="s">
        <v>175</v>
      </c>
      <c r="M1414" t="s">
        <v>6775</v>
      </c>
      <c r="O1414" t="s">
        <v>8341</v>
      </c>
      <c r="Q1414" t="s">
        <v>32194</v>
      </c>
      <c r="S1414" t="s">
        <v>8342</v>
      </c>
      <c r="AP1414" s="76" t="s">
        <v>136</v>
      </c>
    </row>
    <row r="1415" spans="1:42">
      <c r="A1415" s="424">
        <f t="shared" si="22"/>
        <v>1412</v>
      </c>
      <c r="B1415" s="83" t="s">
        <v>8343</v>
      </c>
      <c r="E1415" s="29" t="s">
        <v>204</v>
      </c>
      <c r="F1415" s="83" t="s">
        <v>32354</v>
      </c>
      <c r="G1415" t="s">
        <v>138</v>
      </c>
      <c r="H1415" t="s">
        <v>6478</v>
      </c>
      <c r="I1415" t="s">
        <v>8344</v>
      </c>
      <c r="L1415" s="28" t="s">
        <v>163</v>
      </c>
      <c r="M1415" t="s">
        <v>8345</v>
      </c>
      <c r="O1415" t="s">
        <v>8346</v>
      </c>
      <c r="Q1415" t="s">
        <v>32194</v>
      </c>
      <c r="S1415" t="s">
        <v>6632</v>
      </c>
      <c r="AP1415" s="76" t="s">
        <v>136</v>
      </c>
    </row>
    <row r="1416" spans="1:42">
      <c r="A1416" s="424">
        <f t="shared" si="22"/>
        <v>1413</v>
      </c>
      <c r="B1416" s="83" t="s">
        <v>8347</v>
      </c>
      <c r="E1416" s="29" t="s">
        <v>6</v>
      </c>
      <c r="G1416" t="s">
        <v>138</v>
      </c>
      <c r="H1416" t="s">
        <v>8348</v>
      </c>
      <c r="L1416" s="28" t="s">
        <v>141</v>
      </c>
      <c r="M1416" t="s">
        <v>8349</v>
      </c>
      <c r="O1416" t="s">
        <v>8350</v>
      </c>
      <c r="Q1416" t="s">
        <v>32194</v>
      </c>
      <c r="S1416" t="s">
        <v>4416</v>
      </c>
      <c r="AP1416" s="76" t="s">
        <v>136</v>
      </c>
    </row>
    <row r="1417" spans="1:42">
      <c r="A1417" s="424">
        <f t="shared" si="22"/>
        <v>1414</v>
      </c>
      <c r="B1417" s="83" t="s">
        <v>8351</v>
      </c>
      <c r="E1417" s="29" t="s">
        <v>6</v>
      </c>
      <c r="G1417" t="s">
        <v>138</v>
      </c>
      <c r="H1417" t="s">
        <v>6478</v>
      </c>
      <c r="I1417" t="s">
        <v>8352</v>
      </c>
      <c r="L1417" s="28" t="s">
        <v>175</v>
      </c>
      <c r="M1417" t="s">
        <v>6789</v>
      </c>
      <c r="O1417" t="s">
        <v>8353</v>
      </c>
      <c r="Q1417" t="s">
        <v>32194</v>
      </c>
      <c r="S1417" t="s">
        <v>6887</v>
      </c>
      <c r="AP1417" s="76" t="s">
        <v>136</v>
      </c>
    </row>
    <row r="1418" spans="1:42">
      <c r="A1418" s="424">
        <f t="shared" si="22"/>
        <v>1415</v>
      </c>
      <c r="B1418" s="83" t="s">
        <v>8354</v>
      </c>
      <c r="E1418" s="29" t="s">
        <v>6</v>
      </c>
      <c r="G1418" t="s">
        <v>138</v>
      </c>
      <c r="H1418" t="s">
        <v>6602</v>
      </c>
      <c r="I1418" t="s">
        <v>8355</v>
      </c>
      <c r="L1418" s="28" t="s">
        <v>175</v>
      </c>
      <c r="M1418" t="s">
        <v>6796</v>
      </c>
      <c r="Q1418" t="s">
        <v>32194</v>
      </c>
      <c r="S1418" t="s">
        <v>8356</v>
      </c>
      <c r="AP1418" s="76" t="s">
        <v>136</v>
      </c>
    </row>
    <row r="1419" spans="1:42" ht="15.5" customHeight="1">
      <c r="A1419" s="424">
        <f t="shared" si="22"/>
        <v>1416</v>
      </c>
      <c r="B1419" s="83" t="s">
        <v>8357</v>
      </c>
      <c r="E1419" s="29" t="s">
        <v>6</v>
      </c>
      <c r="G1419" t="s">
        <v>138</v>
      </c>
      <c r="H1419" t="s">
        <v>8358</v>
      </c>
      <c r="I1419" t="s">
        <v>8359</v>
      </c>
      <c r="L1419" s="28" t="s">
        <v>141</v>
      </c>
      <c r="M1419" t="s">
        <v>6802</v>
      </c>
      <c r="O1419" t="s">
        <v>8360</v>
      </c>
      <c r="Q1419" t="s">
        <v>32194</v>
      </c>
      <c r="S1419" t="s">
        <v>6744</v>
      </c>
      <c r="AP1419" s="76" t="s">
        <v>136</v>
      </c>
    </row>
    <row r="1420" spans="1:42">
      <c r="A1420" s="424">
        <f t="shared" si="22"/>
        <v>1417</v>
      </c>
      <c r="B1420" s="83" t="s">
        <v>8361</v>
      </c>
      <c r="E1420" s="29" t="s">
        <v>6</v>
      </c>
      <c r="G1420" t="s">
        <v>138</v>
      </c>
      <c r="H1420" t="s">
        <v>8362</v>
      </c>
      <c r="I1420" t="s">
        <v>8363</v>
      </c>
      <c r="L1420" s="28" t="s">
        <v>175</v>
      </c>
      <c r="M1420" t="s">
        <v>6807</v>
      </c>
      <c r="O1420" t="s">
        <v>8364</v>
      </c>
      <c r="Q1420" t="s">
        <v>32194</v>
      </c>
      <c r="S1420" t="s">
        <v>8365</v>
      </c>
      <c r="AP1420" s="76" t="s">
        <v>136</v>
      </c>
    </row>
    <row r="1421" spans="1:42">
      <c r="A1421" s="424">
        <f t="shared" si="22"/>
        <v>1418</v>
      </c>
      <c r="B1421" s="83" t="s">
        <v>8366</v>
      </c>
      <c r="E1421" s="29" t="s">
        <v>6</v>
      </c>
      <c r="G1421" t="s">
        <v>138</v>
      </c>
      <c r="H1421" t="s">
        <v>8367</v>
      </c>
      <c r="L1421" s="28" t="s">
        <v>175</v>
      </c>
      <c r="M1421" t="s">
        <v>6813</v>
      </c>
      <c r="Q1421" t="s">
        <v>32194</v>
      </c>
      <c r="S1421" t="s">
        <v>8368</v>
      </c>
      <c r="AP1421" s="76" t="s">
        <v>136</v>
      </c>
    </row>
    <row r="1422" spans="1:42">
      <c r="A1422" s="424">
        <f t="shared" si="22"/>
        <v>1419</v>
      </c>
      <c r="B1422" s="83" t="s">
        <v>8369</v>
      </c>
      <c r="E1422" s="29" t="s">
        <v>204</v>
      </c>
      <c r="F1422" t="s">
        <v>32259</v>
      </c>
      <c r="G1422" s="29" t="s">
        <v>161</v>
      </c>
      <c r="H1422" t="s">
        <v>6478</v>
      </c>
      <c r="I1422" s="29" t="s">
        <v>32258</v>
      </c>
      <c r="L1422" s="28" t="s">
        <v>133</v>
      </c>
      <c r="M1422" t="s">
        <v>8370</v>
      </c>
      <c r="O1422" t="s">
        <v>363</v>
      </c>
      <c r="Q1422" t="s">
        <v>32194</v>
      </c>
      <c r="S1422" t="s">
        <v>4640</v>
      </c>
      <c r="AP1422" s="76" t="s">
        <v>136</v>
      </c>
    </row>
    <row r="1423" spans="1:42">
      <c r="A1423" s="424">
        <f t="shared" si="22"/>
        <v>1420</v>
      </c>
      <c r="B1423" s="83" t="s">
        <v>8371</v>
      </c>
      <c r="E1423" s="29" t="s">
        <v>6</v>
      </c>
      <c r="G1423" t="s">
        <v>138</v>
      </c>
      <c r="H1423" t="s">
        <v>6478</v>
      </c>
      <c r="I1423" t="s">
        <v>8372</v>
      </c>
      <c r="L1423" s="28" t="s">
        <v>141</v>
      </c>
      <c r="M1423" t="s">
        <v>6827</v>
      </c>
      <c r="O1423" t="s">
        <v>8373</v>
      </c>
      <c r="Q1423" t="s">
        <v>32194</v>
      </c>
      <c r="S1423" t="s">
        <v>1808</v>
      </c>
      <c r="AP1423" s="76" t="s">
        <v>136</v>
      </c>
    </row>
    <row r="1424" spans="1:42">
      <c r="A1424" s="424">
        <f t="shared" si="22"/>
        <v>1421</v>
      </c>
      <c r="B1424" s="83" t="s">
        <v>8374</v>
      </c>
      <c r="E1424" s="29" t="s">
        <v>6</v>
      </c>
      <c r="G1424" t="s">
        <v>138</v>
      </c>
      <c r="H1424" t="s">
        <v>8375</v>
      </c>
      <c r="L1424" s="28" t="s">
        <v>141</v>
      </c>
      <c r="M1424" t="s">
        <v>6835</v>
      </c>
      <c r="O1424" t="s">
        <v>8376</v>
      </c>
      <c r="Q1424" t="s">
        <v>32194</v>
      </c>
      <c r="S1424" t="s">
        <v>6798</v>
      </c>
      <c r="AP1424" s="76" t="s">
        <v>136</v>
      </c>
    </row>
    <row r="1425" spans="1:42">
      <c r="A1425" s="424">
        <f t="shared" si="22"/>
        <v>1422</v>
      </c>
      <c r="B1425" s="83" t="s">
        <v>8377</v>
      </c>
      <c r="E1425" s="29" t="s">
        <v>6</v>
      </c>
      <c r="G1425" t="s">
        <v>138</v>
      </c>
      <c r="H1425" t="s">
        <v>6478</v>
      </c>
      <c r="L1425" s="28" t="s">
        <v>141</v>
      </c>
      <c r="M1425" t="s">
        <v>6841</v>
      </c>
      <c r="Q1425" t="s">
        <v>32194</v>
      </c>
      <c r="S1425" t="s">
        <v>8378</v>
      </c>
      <c r="AP1425" s="76" t="s">
        <v>136</v>
      </c>
    </row>
    <row r="1426" spans="1:42">
      <c r="A1426" s="424">
        <f t="shared" si="22"/>
        <v>1423</v>
      </c>
      <c r="B1426" s="83" t="s">
        <v>8379</v>
      </c>
      <c r="E1426" s="29" t="s">
        <v>6</v>
      </c>
      <c r="G1426" t="s">
        <v>138</v>
      </c>
      <c r="H1426" t="s">
        <v>8380</v>
      </c>
      <c r="L1426" s="28" t="s">
        <v>175</v>
      </c>
      <c r="M1426" t="s">
        <v>8381</v>
      </c>
      <c r="O1426" t="s">
        <v>8382</v>
      </c>
      <c r="Q1426" t="s">
        <v>32194</v>
      </c>
      <c r="S1426" t="s">
        <v>8383</v>
      </c>
      <c r="AP1426" s="76" t="s">
        <v>136</v>
      </c>
    </row>
    <row r="1427" spans="1:42">
      <c r="A1427" s="424">
        <f t="shared" si="22"/>
        <v>1424</v>
      </c>
      <c r="B1427" s="83" t="s">
        <v>8384</v>
      </c>
      <c r="E1427" s="29" t="s">
        <v>6</v>
      </c>
      <c r="G1427" t="s">
        <v>138</v>
      </c>
      <c r="H1427" t="s">
        <v>8385</v>
      </c>
      <c r="I1427" t="s">
        <v>8386</v>
      </c>
      <c r="L1427" s="28" t="s">
        <v>175</v>
      </c>
      <c r="M1427" t="s">
        <v>8387</v>
      </c>
      <c r="O1427" t="s">
        <v>8388</v>
      </c>
      <c r="Q1427" t="s">
        <v>32194</v>
      </c>
      <c r="S1427" t="s">
        <v>1808</v>
      </c>
      <c r="AP1427" s="76" t="s">
        <v>136</v>
      </c>
    </row>
    <row r="1428" spans="1:42">
      <c r="A1428" s="424">
        <f t="shared" si="22"/>
        <v>1425</v>
      </c>
      <c r="B1428" s="83" t="s">
        <v>8389</v>
      </c>
      <c r="E1428" s="29" t="s">
        <v>6</v>
      </c>
      <c r="G1428" t="s">
        <v>138</v>
      </c>
      <c r="H1428" t="s">
        <v>8390</v>
      </c>
      <c r="I1428" t="s">
        <v>8391</v>
      </c>
      <c r="L1428" s="28" t="s">
        <v>175</v>
      </c>
      <c r="M1428" t="s">
        <v>8392</v>
      </c>
      <c r="O1428" t="s">
        <v>8393</v>
      </c>
      <c r="Q1428" t="s">
        <v>32194</v>
      </c>
      <c r="S1428" t="s">
        <v>8394</v>
      </c>
      <c r="AP1428" s="76" t="s">
        <v>136</v>
      </c>
    </row>
    <row r="1429" spans="1:42">
      <c r="A1429" s="424">
        <f t="shared" si="22"/>
        <v>1426</v>
      </c>
      <c r="B1429" s="83" t="s">
        <v>8395</v>
      </c>
      <c r="E1429" s="29" t="s">
        <v>6</v>
      </c>
      <c r="G1429" t="s">
        <v>138</v>
      </c>
      <c r="H1429" t="s">
        <v>6602</v>
      </c>
      <c r="L1429" s="28" t="s">
        <v>175</v>
      </c>
      <c r="M1429" t="s">
        <v>6863</v>
      </c>
      <c r="Q1429" t="s">
        <v>32194</v>
      </c>
      <c r="S1429" t="s">
        <v>6798</v>
      </c>
      <c r="AP1429" s="76" t="s">
        <v>136</v>
      </c>
    </row>
    <row r="1430" spans="1:42">
      <c r="A1430" s="424">
        <f t="shared" si="22"/>
        <v>1427</v>
      </c>
      <c r="B1430" s="83" t="s">
        <v>8396</v>
      </c>
      <c r="E1430" s="29" t="s">
        <v>6</v>
      </c>
      <c r="G1430" t="s">
        <v>138</v>
      </c>
      <c r="H1430" t="s">
        <v>6478</v>
      </c>
      <c r="I1430" t="s">
        <v>8397</v>
      </c>
      <c r="L1430" s="28" t="s">
        <v>175</v>
      </c>
      <c r="M1430" t="s">
        <v>6867</v>
      </c>
      <c r="O1430" t="s">
        <v>8398</v>
      </c>
      <c r="Q1430" t="s">
        <v>32194</v>
      </c>
      <c r="S1430" t="s">
        <v>8399</v>
      </c>
      <c r="AP1430" s="76" t="s">
        <v>136</v>
      </c>
    </row>
    <row r="1431" spans="1:42">
      <c r="A1431" s="424">
        <f t="shared" si="22"/>
        <v>1428</v>
      </c>
      <c r="B1431" s="83" t="s">
        <v>8400</v>
      </c>
      <c r="E1431" s="29" t="s">
        <v>6</v>
      </c>
      <c r="G1431" t="s">
        <v>138</v>
      </c>
      <c r="H1431" t="s">
        <v>6602</v>
      </c>
      <c r="I1431" t="s">
        <v>8401</v>
      </c>
      <c r="L1431" s="28" t="s">
        <v>175</v>
      </c>
      <c r="M1431" t="s">
        <v>6874</v>
      </c>
      <c r="Q1431" t="s">
        <v>32194</v>
      </c>
      <c r="S1431" t="s">
        <v>7061</v>
      </c>
      <c r="AP1431" s="76" t="s">
        <v>136</v>
      </c>
    </row>
    <row r="1432" spans="1:42">
      <c r="A1432" s="424">
        <f t="shared" si="22"/>
        <v>1429</v>
      </c>
      <c r="B1432" s="83" t="s">
        <v>8402</v>
      </c>
      <c r="E1432" s="29" t="s">
        <v>6</v>
      </c>
      <c r="G1432" t="s">
        <v>138</v>
      </c>
      <c r="H1432" t="s">
        <v>6478</v>
      </c>
      <c r="L1432" s="28" t="s">
        <v>175</v>
      </c>
      <c r="M1432" t="s">
        <v>6881</v>
      </c>
      <c r="Q1432" t="s">
        <v>32194</v>
      </c>
      <c r="S1432" t="s">
        <v>1808</v>
      </c>
      <c r="AP1432" s="76" t="s">
        <v>136</v>
      </c>
    </row>
    <row r="1433" spans="1:42" ht="43.5">
      <c r="A1433" s="424">
        <f t="shared" si="22"/>
        <v>1430</v>
      </c>
      <c r="B1433" s="83" t="s">
        <v>8403</v>
      </c>
      <c r="E1433" s="29" t="s">
        <v>203</v>
      </c>
      <c r="F1433" s="10" t="s">
        <v>8404</v>
      </c>
      <c r="G1433" t="s">
        <v>489</v>
      </c>
      <c r="H1433" t="s">
        <v>8405</v>
      </c>
      <c r="I1433">
        <v>607111598</v>
      </c>
      <c r="L1433" t="s">
        <v>163</v>
      </c>
      <c r="M1433" t="s">
        <v>8406</v>
      </c>
      <c r="O1433" s="68" t="s">
        <v>8407</v>
      </c>
      <c r="Q1433" t="s">
        <v>32194</v>
      </c>
      <c r="S1433" t="s">
        <v>152</v>
      </c>
      <c r="AP1433" s="76" t="s">
        <v>8408</v>
      </c>
    </row>
    <row r="1434" spans="1:42">
      <c r="A1434" s="424">
        <f t="shared" si="22"/>
        <v>1431</v>
      </c>
      <c r="B1434" s="83" t="s">
        <v>387</v>
      </c>
      <c r="E1434" s="29" t="s">
        <v>209</v>
      </c>
      <c r="F1434" t="s">
        <v>32355</v>
      </c>
      <c r="G1434" s="29" t="s">
        <v>129</v>
      </c>
      <c r="H1434" t="s">
        <v>8409</v>
      </c>
      <c r="I1434">
        <v>609202122</v>
      </c>
      <c r="L1434" t="s">
        <v>133</v>
      </c>
      <c r="Q1434" t="s">
        <v>32194</v>
      </c>
    </row>
    <row r="1435" spans="1:42">
      <c r="A1435" s="424">
        <f t="shared" si="22"/>
        <v>1432</v>
      </c>
      <c r="B1435" s="83" t="s">
        <v>8410</v>
      </c>
      <c r="E1435" s="29" t="s">
        <v>204</v>
      </c>
      <c r="F1435" t="s">
        <v>32092</v>
      </c>
      <c r="G1435" t="s">
        <v>129</v>
      </c>
      <c r="H1435" t="s">
        <v>8411</v>
      </c>
      <c r="I1435">
        <v>649939522</v>
      </c>
      <c r="J1435" s="68" t="s">
        <v>8412</v>
      </c>
      <c r="Q1435" t="s">
        <v>32194</v>
      </c>
    </row>
    <row r="1436" spans="1:42">
      <c r="A1436" s="424">
        <f t="shared" si="22"/>
        <v>1433</v>
      </c>
      <c r="B1436" s="83" t="s">
        <v>166</v>
      </c>
      <c r="E1436" s="29" t="s">
        <v>167</v>
      </c>
      <c r="F1436" t="s">
        <v>168</v>
      </c>
      <c r="G1436" s="29" t="s">
        <v>129</v>
      </c>
      <c r="H1436" t="s">
        <v>169</v>
      </c>
      <c r="I1436" t="s">
        <v>170</v>
      </c>
      <c r="L1436" t="s">
        <v>133</v>
      </c>
      <c r="M1436" t="s">
        <v>171</v>
      </c>
      <c r="O1436" s="68" t="s">
        <v>172</v>
      </c>
      <c r="Q1436" t="s">
        <v>32194</v>
      </c>
      <c r="S1436" t="s">
        <v>152</v>
      </c>
    </row>
    <row r="1437" spans="1:42">
      <c r="A1437" s="424">
        <f t="shared" si="22"/>
        <v>1434</v>
      </c>
      <c r="B1437" s="340" t="s">
        <v>8413</v>
      </c>
      <c r="E1437" s="29" t="s">
        <v>203</v>
      </c>
      <c r="F1437" t="s">
        <v>34847</v>
      </c>
      <c r="G1437" t="s">
        <v>129</v>
      </c>
      <c r="Q1437" t="s">
        <v>32195</v>
      </c>
    </row>
    <row r="1438" spans="1:42">
      <c r="A1438" s="424">
        <f t="shared" si="22"/>
        <v>1435</v>
      </c>
      <c r="B1438" s="83" t="s">
        <v>8414</v>
      </c>
      <c r="E1438" s="29" t="s">
        <v>204</v>
      </c>
      <c r="F1438" t="s">
        <v>8415</v>
      </c>
      <c r="G1438" t="s">
        <v>161</v>
      </c>
      <c r="I1438" t="s">
        <v>8416</v>
      </c>
      <c r="J1438" s="68" t="s">
        <v>8417</v>
      </c>
      <c r="L1438" t="s">
        <v>133</v>
      </c>
      <c r="O1438" s="68" t="s">
        <v>8418</v>
      </c>
      <c r="Q1438" t="s">
        <v>32194</v>
      </c>
    </row>
    <row r="1439" spans="1:42">
      <c r="A1439" s="424">
        <f t="shared" si="22"/>
        <v>1436</v>
      </c>
      <c r="B1439" s="83" t="s">
        <v>8419</v>
      </c>
      <c r="E1439" s="29" t="s">
        <v>204</v>
      </c>
      <c r="F1439" t="s">
        <v>8420</v>
      </c>
      <c r="G1439" t="s">
        <v>161</v>
      </c>
      <c r="I1439" t="s">
        <v>8421</v>
      </c>
      <c r="J1439" s="68" t="s">
        <v>8422</v>
      </c>
      <c r="L1439" t="s">
        <v>133</v>
      </c>
      <c r="Q1439" t="s">
        <v>32194</v>
      </c>
    </row>
    <row r="1440" spans="1:42">
      <c r="A1440" s="424">
        <f t="shared" si="22"/>
        <v>1437</v>
      </c>
      <c r="B1440" s="83" t="s">
        <v>8423</v>
      </c>
      <c r="E1440" s="29" t="s">
        <v>204</v>
      </c>
      <c r="F1440" t="s">
        <v>8424</v>
      </c>
      <c r="G1440" t="s">
        <v>161</v>
      </c>
      <c r="I1440" t="s">
        <v>8425</v>
      </c>
      <c r="J1440" s="362" t="s">
        <v>8426</v>
      </c>
      <c r="L1440" t="s">
        <v>163</v>
      </c>
      <c r="Q1440" t="s">
        <v>32194</v>
      </c>
    </row>
    <row r="1441" spans="1:19">
      <c r="A1441" s="424">
        <f t="shared" si="22"/>
        <v>1438</v>
      </c>
      <c r="B1441" s="83" t="s">
        <v>8427</v>
      </c>
      <c r="E1441" s="29" t="s">
        <v>204</v>
      </c>
      <c r="F1441" t="s">
        <v>8428</v>
      </c>
      <c r="G1441" t="s">
        <v>161</v>
      </c>
      <c r="I1441" t="s">
        <v>8429</v>
      </c>
      <c r="J1441" s="68" t="s">
        <v>8430</v>
      </c>
      <c r="L1441" t="s">
        <v>163</v>
      </c>
      <c r="Q1441" t="s">
        <v>32195</v>
      </c>
    </row>
    <row r="1442" spans="1:19">
      <c r="A1442" s="424">
        <f t="shared" si="22"/>
        <v>1439</v>
      </c>
      <c r="B1442" s="83" t="s">
        <v>8431</v>
      </c>
      <c r="E1442" s="29" t="s">
        <v>204</v>
      </c>
      <c r="F1442" t="s">
        <v>8432</v>
      </c>
      <c r="G1442" t="s">
        <v>161</v>
      </c>
      <c r="I1442" t="s">
        <v>8433</v>
      </c>
      <c r="J1442" s="68" t="s">
        <v>8434</v>
      </c>
      <c r="L1442" t="s">
        <v>175</v>
      </c>
      <c r="Q1442" t="s">
        <v>32195</v>
      </c>
    </row>
    <row r="1443" spans="1:19">
      <c r="A1443" s="424">
        <f t="shared" si="22"/>
        <v>1440</v>
      </c>
      <c r="B1443" s="83" t="s">
        <v>8435</v>
      </c>
      <c r="E1443" s="29" t="s">
        <v>204</v>
      </c>
      <c r="F1443" t="s">
        <v>8436</v>
      </c>
      <c r="G1443" t="s">
        <v>2067</v>
      </c>
      <c r="I1443" t="s">
        <v>8437</v>
      </c>
      <c r="J1443" s="68" t="s">
        <v>8438</v>
      </c>
      <c r="L1443" s="363" t="s">
        <v>133</v>
      </c>
      <c r="N1443" s="88" t="s">
        <v>8439</v>
      </c>
      <c r="O1443" s="68" t="s">
        <v>8440</v>
      </c>
      <c r="Q1443" t="s">
        <v>32195</v>
      </c>
      <c r="S1443" t="s">
        <v>480</v>
      </c>
    </row>
    <row r="1444" spans="1:19">
      <c r="A1444" s="424">
        <f t="shared" si="22"/>
        <v>1441</v>
      </c>
      <c r="B1444" s="83" t="s">
        <v>8441</v>
      </c>
      <c r="E1444" s="29" t="s">
        <v>204</v>
      </c>
      <c r="F1444" t="s">
        <v>8442</v>
      </c>
      <c r="G1444" t="s">
        <v>2067</v>
      </c>
      <c r="I1444" t="s">
        <v>8443</v>
      </c>
      <c r="J1444" s="68" t="s">
        <v>8444</v>
      </c>
      <c r="L1444" s="363" t="s">
        <v>133</v>
      </c>
      <c r="N1444" s="88" t="s">
        <v>8445</v>
      </c>
      <c r="O1444" s="68" t="s">
        <v>8446</v>
      </c>
      <c r="Q1444" t="s">
        <v>32195</v>
      </c>
      <c r="S1444" t="s">
        <v>480</v>
      </c>
    </row>
    <row r="1445" spans="1:19">
      <c r="A1445" s="424">
        <f t="shared" si="22"/>
        <v>1442</v>
      </c>
      <c r="B1445" s="83" t="s">
        <v>8447</v>
      </c>
      <c r="E1445" s="29" t="s">
        <v>204</v>
      </c>
      <c r="F1445" t="s">
        <v>8448</v>
      </c>
      <c r="G1445" t="s">
        <v>2067</v>
      </c>
      <c r="I1445" t="s">
        <v>8449</v>
      </c>
      <c r="J1445" s="68" t="s">
        <v>8450</v>
      </c>
      <c r="L1445" s="363" t="s">
        <v>133</v>
      </c>
      <c r="N1445" s="88" t="s">
        <v>8451</v>
      </c>
      <c r="O1445" s="68" t="s">
        <v>8452</v>
      </c>
      <c r="Q1445" t="s">
        <v>32195</v>
      </c>
      <c r="S1445" t="s">
        <v>1808</v>
      </c>
    </row>
    <row r="1446" spans="1:19">
      <c r="A1446" s="424">
        <f t="shared" si="22"/>
        <v>1443</v>
      </c>
      <c r="B1446" s="83" t="s">
        <v>8453</v>
      </c>
      <c r="E1446" s="29" t="s">
        <v>204</v>
      </c>
      <c r="F1446" t="s">
        <v>8454</v>
      </c>
      <c r="G1446" t="s">
        <v>2067</v>
      </c>
      <c r="I1446" t="s">
        <v>8455</v>
      </c>
      <c r="J1446" s="68" t="s">
        <v>8456</v>
      </c>
      <c r="L1446" s="363" t="s">
        <v>163</v>
      </c>
      <c r="N1446" s="88" t="s">
        <v>8457</v>
      </c>
      <c r="O1446" s="68" t="s">
        <v>8458</v>
      </c>
      <c r="Q1446" t="s">
        <v>32195</v>
      </c>
      <c r="S1446" t="s">
        <v>1808</v>
      </c>
    </row>
    <row r="1447" spans="1:19">
      <c r="A1447" s="424">
        <f t="shared" si="22"/>
        <v>1444</v>
      </c>
      <c r="B1447" s="83" t="s">
        <v>8459</v>
      </c>
      <c r="E1447" s="29" t="s">
        <v>204</v>
      </c>
      <c r="F1447" t="s">
        <v>8460</v>
      </c>
      <c r="G1447" t="s">
        <v>2067</v>
      </c>
      <c r="I1447" t="s">
        <v>8461</v>
      </c>
      <c r="J1447" s="68" t="s">
        <v>8462</v>
      </c>
      <c r="L1447" s="363" t="s">
        <v>163</v>
      </c>
      <c r="N1447" s="88" t="s">
        <v>8463</v>
      </c>
      <c r="O1447" s="68" t="s">
        <v>8464</v>
      </c>
      <c r="Q1447" t="s">
        <v>32195</v>
      </c>
      <c r="S1447" t="s">
        <v>480</v>
      </c>
    </row>
    <row r="1448" spans="1:19">
      <c r="A1448" s="424">
        <f t="shared" si="22"/>
        <v>1445</v>
      </c>
      <c r="B1448" s="83" t="s">
        <v>8465</v>
      </c>
      <c r="E1448" s="29" t="s">
        <v>204</v>
      </c>
      <c r="F1448" t="s">
        <v>8466</v>
      </c>
      <c r="G1448" t="s">
        <v>2067</v>
      </c>
      <c r="I1448" t="s">
        <v>8467</v>
      </c>
      <c r="J1448" s="68" t="s">
        <v>8468</v>
      </c>
      <c r="L1448" s="363" t="s">
        <v>163</v>
      </c>
      <c r="Q1448" t="s">
        <v>32195</v>
      </c>
    </row>
    <row r="1449" spans="1:19">
      <c r="A1449" s="424">
        <f t="shared" si="22"/>
        <v>1446</v>
      </c>
      <c r="B1449" s="83" t="s">
        <v>8469</v>
      </c>
      <c r="E1449" s="29" t="s">
        <v>203</v>
      </c>
      <c r="G1449" t="s">
        <v>2067</v>
      </c>
      <c r="I1449" t="s">
        <v>8470</v>
      </c>
      <c r="L1449" s="363" t="s">
        <v>163</v>
      </c>
      <c r="Q1449" t="s">
        <v>32195</v>
      </c>
      <c r="S1449" t="s">
        <v>152</v>
      </c>
    </row>
    <row r="1450" spans="1:19">
      <c r="A1450" s="424">
        <f t="shared" si="22"/>
        <v>1447</v>
      </c>
      <c r="B1450" s="83" t="s">
        <v>8471</v>
      </c>
      <c r="E1450" s="29" t="s">
        <v>203</v>
      </c>
      <c r="F1450" t="s">
        <v>8472</v>
      </c>
      <c r="G1450" t="s">
        <v>161</v>
      </c>
      <c r="I1450" t="s">
        <v>8473</v>
      </c>
      <c r="J1450" s="68" t="s">
        <v>8474</v>
      </c>
      <c r="L1450" s="363" t="s">
        <v>163</v>
      </c>
      <c r="N1450" t="s">
        <v>8475</v>
      </c>
      <c r="O1450" s="68" t="s">
        <v>8476</v>
      </c>
      <c r="Q1450" t="s">
        <v>32195</v>
      </c>
    </row>
    <row r="1451" spans="1:19">
      <c r="A1451" s="424">
        <f t="shared" si="22"/>
        <v>1448</v>
      </c>
      <c r="B1451" s="83" t="s">
        <v>8477</v>
      </c>
      <c r="E1451" s="29" t="s">
        <v>203</v>
      </c>
      <c r="G1451" t="s">
        <v>2067</v>
      </c>
      <c r="I1451" t="s">
        <v>8478</v>
      </c>
      <c r="L1451" s="363" t="s">
        <v>163</v>
      </c>
      <c r="Q1451" t="s">
        <v>32195</v>
      </c>
    </row>
    <row r="1452" spans="1:19">
      <c r="A1452" s="424">
        <f t="shared" si="22"/>
        <v>1449</v>
      </c>
      <c r="B1452" s="83" t="s">
        <v>8479</v>
      </c>
      <c r="E1452" s="29" t="s">
        <v>204</v>
      </c>
      <c r="F1452" s="83" t="s">
        <v>32351</v>
      </c>
      <c r="G1452" t="s">
        <v>138</v>
      </c>
      <c r="I1452" t="s">
        <v>32211</v>
      </c>
      <c r="L1452" s="363" t="s">
        <v>163</v>
      </c>
      <c r="O1452" s="72" t="s">
        <v>32212</v>
      </c>
      <c r="Q1452" t="s">
        <v>32194</v>
      </c>
    </row>
    <row r="1453" spans="1:19">
      <c r="A1453" s="424">
        <f t="shared" si="22"/>
        <v>1450</v>
      </c>
      <c r="B1453" s="83" t="s">
        <v>8480</v>
      </c>
      <c r="E1453" s="29" t="s">
        <v>204</v>
      </c>
      <c r="F1453" t="s">
        <v>8481</v>
      </c>
      <c r="G1453" t="s">
        <v>2067</v>
      </c>
      <c r="I1453" t="s">
        <v>8482</v>
      </c>
      <c r="J1453" s="68" t="s">
        <v>8483</v>
      </c>
      <c r="L1453" s="364" t="s">
        <v>163</v>
      </c>
      <c r="Q1453" t="s">
        <v>32195</v>
      </c>
    </row>
    <row r="1454" spans="1:19">
      <c r="A1454" s="424">
        <f t="shared" si="22"/>
        <v>1451</v>
      </c>
      <c r="B1454" s="83" t="s">
        <v>8484</v>
      </c>
      <c r="E1454" s="29" t="s">
        <v>204</v>
      </c>
      <c r="F1454" t="s">
        <v>8485</v>
      </c>
      <c r="G1454" t="s">
        <v>161</v>
      </c>
      <c r="I1454" t="s">
        <v>8486</v>
      </c>
      <c r="J1454" s="68" t="s">
        <v>8487</v>
      </c>
      <c r="L1454" s="364" t="s">
        <v>163</v>
      </c>
      <c r="N1454" s="88" t="s">
        <v>8488</v>
      </c>
      <c r="O1454" t="s">
        <v>8489</v>
      </c>
      <c r="Q1454" t="s">
        <v>32195</v>
      </c>
      <c r="S1454" t="s">
        <v>152</v>
      </c>
    </row>
    <row r="1455" spans="1:19">
      <c r="A1455" s="424">
        <f t="shared" si="22"/>
        <v>1452</v>
      </c>
      <c r="B1455" s="83" t="s">
        <v>8490</v>
      </c>
      <c r="E1455" s="29" t="s">
        <v>204</v>
      </c>
      <c r="F1455" t="s">
        <v>8491</v>
      </c>
      <c r="G1455" t="s">
        <v>2067</v>
      </c>
      <c r="I1455" t="s">
        <v>8492</v>
      </c>
      <c r="J1455" s="68" t="s">
        <v>8493</v>
      </c>
      <c r="L1455" s="364" t="s">
        <v>163</v>
      </c>
      <c r="Q1455" t="s">
        <v>32195</v>
      </c>
    </row>
    <row r="1456" spans="1:19">
      <c r="A1456" s="424">
        <f t="shared" si="22"/>
        <v>1453</v>
      </c>
      <c r="B1456" s="83" t="s">
        <v>8494</v>
      </c>
      <c r="E1456" s="29" t="s">
        <v>204</v>
      </c>
      <c r="F1456" t="s">
        <v>8495</v>
      </c>
      <c r="G1456" t="s">
        <v>161</v>
      </c>
      <c r="I1456" t="s">
        <v>8496</v>
      </c>
      <c r="J1456" s="362" t="s">
        <v>8497</v>
      </c>
      <c r="L1456" t="s">
        <v>133</v>
      </c>
      <c r="N1456" s="364" t="s">
        <v>8498</v>
      </c>
      <c r="Q1456" t="s">
        <v>32195</v>
      </c>
      <c r="S1456" t="s">
        <v>152</v>
      </c>
    </row>
    <row r="1457" spans="1:19">
      <c r="A1457" s="424">
        <f t="shared" si="22"/>
        <v>1454</v>
      </c>
      <c r="B1457" s="82" t="s">
        <v>8499</v>
      </c>
      <c r="E1457" s="29" t="s">
        <v>204</v>
      </c>
      <c r="F1457" t="s">
        <v>8500</v>
      </c>
      <c r="G1457" t="s">
        <v>161</v>
      </c>
      <c r="I1457" t="s">
        <v>8501</v>
      </c>
      <c r="J1457" s="68" t="s">
        <v>8502</v>
      </c>
      <c r="L1457" s="364" t="s">
        <v>163</v>
      </c>
      <c r="N1457" s="88" t="s">
        <v>8503</v>
      </c>
      <c r="Q1457" t="s">
        <v>32195</v>
      </c>
      <c r="S1457" t="s">
        <v>152</v>
      </c>
    </row>
    <row r="1458" spans="1:19">
      <c r="A1458" s="424">
        <f t="shared" si="22"/>
        <v>1455</v>
      </c>
      <c r="B1458" s="83" t="s">
        <v>8504</v>
      </c>
      <c r="E1458" s="29" t="s">
        <v>204</v>
      </c>
      <c r="F1458" t="s">
        <v>8505</v>
      </c>
      <c r="G1458" t="s">
        <v>2067</v>
      </c>
      <c r="I1458" t="s">
        <v>8506</v>
      </c>
      <c r="J1458" s="68" t="s">
        <v>8507</v>
      </c>
      <c r="L1458" s="364" t="s">
        <v>163</v>
      </c>
      <c r="N1458" s="88" t="s">
        <v>8508</v>
      </c>
      <c r="Q1458" t="s">
        <v>32195</v>
      </c>
    </row>
    <row r="1459" spans="1:19">
      <c r="A1459" s="424">
        <f t="shared" si="22"/>
        <v>1456</v>
      </c>
      <c r="B1459" s="83" t="s">
        <v>8509</v>
      </c>
      <c r="E1459" s="29" t="s">
        <v>203</v>
      </c>
      <c r="F1459" t="s">
        <v>8510</v>
      </c>
      <c r="G1459" t="s">
        <v>2067</v>
      </c>
      <c r="I1459" t="s">
        <v>8511</v>
      </c>
      <c r="J1459" s="68" t="s">
        <v>8512</v>
      </c>
      <c r="L1459" s="364" t="s">
        <v>163</v>
      </c>
      <c r="N1459" s="88" t="s">
        <v>8513</v>
      </c>
      <c r="Q1459" t="s">
        <v>32195</v>
      </c>
    </row>
    <row r="1460" spans="1:19">
      <c r="A1460" s="424">
        <f t="shared" si="22"/>
        <v>1457</v>
      </c>
      <c r="B1460" s="83" t="s">
        <v>8514</v>
      </c>
      <c r="E1460" s="29" t="s">
        <v>204</v>
      </c>
      <c r="F1460" t="s">
        <v>8515</v>
      </c>
      <c r="G1460" t="s">
        <v>2067</v>
      </c>
      <c r="I1460" t="s">
        <v>8516</v>
      </c>
      <c r="J1460" s="68" t="s">
        <v>8517</v>
      </c>
      <c r="L1460" s="364" t="s">
        <v>163</v>
      </c>
      <c r="N1460" s="88" t="s">
        <v>8518</v>
      </c>
      <c r="Q1460" t="s">
        <v>32195</v>
      </c>
    </row>
    <row r="1461" spans="1:19">
      <c r="A1461" s="424">
        <f t="shared" si="22"/>
        <v>1458</v>
      </c>
      <c r="B1461" s="83" t="s">
        <v>8519</v>
      </c>
      <c r="E1461" s="29" t="s">
        <v>204</v>
      </c>
      <c r="F1461" t="s">
        <v>8520</v>
      </c>
      <c r="G1461" t="s">
        <v>2067</v>
      </c>
      <c r="I1461" t="s">
        <v>8521</v>
      </c>
      <c r="J1461" s="68" t="s">
        <v>8522</v>
      </c>
      <c r="L1461" s="364" t="s">
        <v>163</v>
      </c>
      <c r="N1461" s="88" t="s">
        <v>8523</v>
      </c>
      <c r="Q1461" t="s">
        <v>32195</v>
      </c>
    </row>
    <row r="1462" spans="1:19">
      <c r="A1462" s="424">
        <f t="shared" si="22"/>
        <v>1459</v>
      </c>
      <c r="B1462" s="83" t="s">
        <v>8524</v>
      </c>
      <c r="E1462" s="29" t="s">
        <v>204</v>
      </c>
      <c r="F1462" t="s">
        <v>8525</v>
      </c>
      <c r="G1462" t="s">
        <v>2067</v>
      </c>
      <c r="I1462" t="s">
        <v>8526</v>
      </c>
      <c r="J1462" s="68" t="s">
        <v>8527</v>
      </c>
      <c r="L1462" s="364" t="s">
        <v>163</v>
      </c>
      <c r="N1462" s="88" t="s">
        <v>8528</v>
      </c>
      <c r="Q1462" t="s">
        <v>32195</v>
      </c>
    </row>
    <row r="1463" spans="1:19">
      <c r="A1463" s="424">
        <f t="shared" si="22"/>
        <v>1460</v>
      </c>
      <c r="B1463" s="83" t="s">
        <v>8529</v>
      </c>
      <c r="E1463" s="29" t="s">
        <v>203</v>
      </c>
      <c r="G1463" t="s">
        <v>2067</v>
      </c>
      <c r="I1463" t="s">
        <v>8530</v>
      </c>
      <c r="L1463" s="364" t="s">
        <v>163</v>
      </c>
      <c r="N1463" s="88" t="s">
        <v>8531</v>
      </c>
      <c r="Q1463" t="s">
        <v>32195</v>
      </c>
    </row>
    <row r="1464" spans="1:19">
      <c r="A1464" s="424">
        <f t="shared" si="22"/>
        <v>1461</v>
      </c>
      <c r="B1464" s="83" t="s">
        <v>8532</v>
      </c>
      <c r="E1464" s="29" t="s">
        <v>204</v>
      </c>
      <c r="F1464" t="s">
        <v>8533</v>
      </c>
      <c r="G1464" t="s">
        <v>2067</v>
      </c>
      <c r="I1464" t="s">
        <v>8534</v>
      </c>
      <c r="J1464" s="68" t="s">
        <v>8535</v>
      </c>
      <c r="L1464" s="364" t="s">
        <v>163</v>
      </c>
      <c r="N1464" s="88" t="s">
        <v>8536</v>
      </c>
      <c r="Q1464" t="s">
        <v>32195</v>
      </c>
    </row>
    <row r="1465" spans="1:19">
      <c r="A1465" s="424">
        <f t="shared" si="22"/>
        <v>1462</v>
      </c>
      <c r="B1465" s="83" t="s">
        <v>8537</v>
      </c>
      <c r="E1465" s="29" t="s">
        <v>204</v>
      </c>
      <c r="F1465" t="s">
        <v>8538</v>
      </c>
      <c r="G1465" t="s">
        <v>2067</v>
      </c>
      <c r="I1465" t="s">
        <v>8539</v>
      </c>
      <c r="J1465" s="68" t="s">
        <v>8540</v>
      </c>
      <c r="L1465" s="364" t="s">
        <v>163</v>
      </c>
      <c r="N1465" s="88" t="s">
        <v>8541</v>
      </c>
      <c r="Q1465" t="s">
        <v>32195</v>
      </c>
    </row>
    <row r="1466" spans="1:19">
      <c r="A1466" s="424">
        <f t="shared" si="22"/>
        <v>1463</v>
      </c>
      <c r="B1466" s="83" t="s">
        <v>8542</v>
      </c>
      <c r="E1466" s="29" t="s">
        <v>202</v>
      </c>
      <c r="G1466" t="s">
        <v>2067</v>
      </c>
      <c r="I1466" t="s">
        <v>32193</v>
      </c>
      <c r="L1466" t="s">
        <v>133</v>
      </c>
      <c r="N1466" s="88" t="s">
        <v>8543</v>
      </c>
      <c r="Q1466" t="s">
        <v>32194</v>
      </c>
    </row>
    <row r="1467" spans="1:19">
      <c r="A1467" s="424">
        <f t="shared" si="22"/>
        <v>1464</v>
      </c>
      <c r="B1467" s="83" t="s">
        <v>8544</v>
      </c>
      <c r="E1467" s="29" t="s">
        <v>204</v>
      </c>
      <c r="F1467" t="s">
        <v>8545</v>
      </c>
      <c r="G1467" t="s">
        <v>161</v>
      </c>
      <c r="I1467" t="s">
        <v>8546</v>
      </c>
      <c r="J1467" s="68" t="s">
        <v>8547</v>
      </c>
      <c r="L1467" s="364" t="s">
        <v>163</v>
      </c>
      <c r="Q1467" t="s">
        <v>32195</v>
      </c>
      <c r="S1467" t="s">
        <v>152</v>
      </c>
    </row>
    <row r="1468" spans="1:19">
      <c r="A1468" s="424">
        <f t="shared" si="22"/>
        <v>1465</v>
      </c>
      <c r="B1468" s="83" t="s">
        <v>8548</v>
      </c>
      <c r="E1468" s="29" t="s">
        <v>203</v>
      </c>
      <c r="G1468" t="s">
        <v>2067</v>
      </c>
      <c r="I1468" t="s">
        <v>8549</v>
      </c>
      <c r="Q1468" t="s">
        <v>32195</v>
      </c>
    </row>
    <row r="1469" spans="1:19">
      <c r="A1469" s="424">
        <f t="shared" si="22"/>
        <v>1466</v>
      </c>
      <c r="B1469" s="83" t="s">
        <v>8550</v>
      </c>
      <c r="E1469" s="29" t="s">
        <v>204</v>
      </c>
      <c r="F1469" t="s">
        <v>8551</v>
      </c>
      <c r="G1469" t="s">
        <v>2067</v>
      </c>
      <c r="I1469" t="s">
        <v>8552</v>
      </c>
      <c r="J1469" s="68" t="s">
        <v>8553</v>
      </c>
      <c r="Q1469" t="s">
        <v>32195</v>
      </c>
    </row>
    <row r="1470" spans="1:19">
      <c r="A1470" s="424">
        <f t="shared" si="22"/>
        <v>1467</v>
      </c>
      <c r="B1470" s="83" t="s">
        <v>8554</v>
      </c>
      <c r="E1470" s="29" t="s">
        <v>204</v>
      </c>
      <c r="F1470" t="s">
        <v>8555</v>
      </c>
      <c r="G1470" t="s">
        <v>161</v>
      </c>
      <c r="I1470" t="s">
        <v>8556</v>
      </c>
      <c r="J1470" s="68" t="s">
        <v>8557</v>
      </c>
      <c r="L1470" s="364" t="s">
        <v>163</v>
      </c>
      <c r="N1470" t="s">
        <v>8558</v>
      </c>
      <c r="Q1470" t="s">
        <v>32195</v>
      </c>
      <c r="S1470" t="s">
        <v>152</v>
      </c>
    </row>
    <row r="1471" spans="1:19">
      <c r="A1471" s="424">
        <f t="shared" si="22"/>
        <v>1468</v>
      </c>
      <c r="B1471" s="83" t="s">
        <v>8559</v>
      </c>
      <c r="E1471" s="29" t="s">
        <v>204</v>
      </c>
      <c r="F1471" t="s">
        <v>8510</v>
      </c>
      <c r="G1471" t="s">
        <v>161</v>
      </c>
      <c r="I1471" t="s">
        <v>8560</v>
      </c>
      <c r="J1471" s="68" t="s">
        <v>8561</v>
      </c>
      <c r="L1471" s="364" t="s">
        <v>163</v>
      </c>
      <c r="N1471" t="s">
        <v>8562</v>
      </c>
      <c r="Q1471" t="s">
        <v>32195</v>
      </c>
      <c r="S1471" t="s">
        <v>152</v>
      </c>
    </row>
    <row r="1472" spans="1:19">
      <c r="A1472" s="424">
        <f t="shared" si="22"/>
        <v>1469</v>
      </c>
      <c r="B1472" s="83" t="s">
        <v>8563</v>
      </c>
      <c r="E1472" s="29" t="s">
        <v>204</v>
      </c>
      <c r="F1472" t="s">
        <v>8564</v>
      </c>
      <c r="G1472" t="s">
        <v>161</v>
      </c>
      <c r="I1472" t="s">
        <v>8565</v>
      </c>
      <c r="J1472" s="68" t="s">
        <v>8566</v>
      </c>
      <c r="L1472" s="364" t="s">
        <v>133</v>
      </c>
      <c r="N1472" t="s">
        <v>8567</v>
      </c>
      <c r="Q1472" t="s">
        <v>32195</v>
      </c>
      <c r="S1472" t="s">
        <v>152</v>
      </c>
    </row>
    <row r="1473" spans="1:19">
      <c r="A1473" s="424">
        <f t="shared" si="22"/>
        <v>1470</v>
      </c>
      <c r="B1473" s="83" t="s">
        <v>8568</v>
      </c>
      <c r="E1473" s="29" t="s">
        <v>204</v>
      </c>
      <c r="F1473" t="s">
        <v>8569</v>
      </c>
      <c r="G1473" t="s">
        <v>161</v>
      </c>
      <c r="I1473" t="s">
        <v>8570</v>
      </c>
      <c r="J1473" s="68" t="s">
        <v>8571</v>
      </c>
      <c r="L1473" s="364" t="s">
        <v>163</v>
      </c>
      <c r="N1473" t="s">
        <v>8572</v>
      </c>
      <c r="Q1473" t="s">
        <v>32195</v>
      </c>
      <c r="S1473" t="s">
        <v>152</v>
      </c>
    </row>
    <row r="1474" spans="1:19">
      <c r="A1474" s="424">
        <f t="shared" si="22"/>
        <v>1471</v>
      </c>
      <c r="B1474" s="83" t="s">
        <v>8573</v>
      </c>
      <c r="E1474" s="29" t="s">
        <v>204</v>
      </c>
      <c r="F1474" t="s">
        <v>8574</v>
      </c>
      <c r="G1474" t="s">
        <v>161</v>
      </c>
      <c r="I1474" t="s">
        <v>8575</v>
      </c>
      <c r="J1474" s="68" t="s">
        <v>8576</v>
      </c>
      <c r="L1474" s="364" t="s">
        <v>133</v>
      </c>
      <c r="N1474" t="s">
        <v>8577</v>
      </c>
      <c r="Q1474" t="s">
        <v>32195</v>
      </c>
      <c r="S1474" t="s">
        <v>152</v>
      </c>
    </row>
    <row r="1475" spans="1:19">
      <c r="A1475" s="424">
        <f t="shared" si="22"/>
        <v>1472</v>
      </c>
      <c r="B1475" s="83" t="s">
        <v>8578</v>
      </c>
      <c r="E1475" s="29" t="s">
        <v>204</v>
      </c>
      <c r="F1475" t="s">
        <v>8579</v>
      </c>
      <c r="G1475" t="s">
        <v>161</v>
      </c>
      <c r="I1475" t="s">
        <v>8580</v>
      </c>
      <c r="J1475" s="68" t="s">
        <v>805</v>
      </c>
      <c r="L1475" s="364" t="s">
        <v>163</v>
      </c>
      <c r="N1475" t="s">
        <v>8581</v>
      </c>
      <c r="Q1475" t="s">
        <v>32195</v>
      </c>
      <c r="S1475" t="s">
        <v>152</v>
      </c>
    </row>
    <row r="1476" spans="1:19">
      <c r="A1476" s="424">
        <f t="shared" si="22"/>
        <v>1473</v>
      </c>
      <c r="B1476" s="83" t="s">
        <v>8582</v>
      </c>
      <c r="E1476" s="29" t="s">
        <v>204</v>
      </c>
      <c r="F1476" t="s">
        <v>8583</v>
      </c>
      <c r="G1476" t="s">
        <v>161</v>
      </c>
      <c r="I1476" t="s">
        <v>8584</v>
      </c>
      <c r="J1476" s="68" t="s">
        <v>8585</v>
      </c>
      <c r="L1476" s="364" t="s">
        <v>163</v>
      </c>
      <c r="N1476" t="s">
        <v>8586</v>
      </c>
      <c r="Q1476" t="s">
        <v>32195</v>
      </c>
      <c r="S1476" t="s">
        <v>152</v>
      </c>
    </row>
    <row r="1477" spans="1:19" ht="11.15" customHeight="1">
      <c r="A1477" s="424">
        <f t="shared" ref="A1477:A1540" si="23">+A1476+1</f>
        <v>1474</v>
      </c>
      <c r="B1477" s="83" t="s">
        <v>8587</v>
      </c>
      <c r="E1477" s="29" t="s">
        <v>204</v>
      </c>
      <c r="F1477" t="s">
        <v>32347</v>
      </c>
      <c r="G1477" t="s">
        <v>138</v>
      </c>
      <c r="I1477" s="385">
        <v>932380132</v>
      </c>
      <c r="L1477" s="365" t="s">
        <v>163</v>
      </c>
      <c r="N1477" s="88" t="s">
        <v>8588</v>
      </c>
      <c r="O1477" s="68" t="s">
        <v>32213</v>
      </c>
      <c r="Q1477" t="s">
        <v>32194</v>
      </c>
    </row>
    <row r="1478" spans="1:19">
      <c r="A1478" s="424">
        <f t="shared" si="23"/>
        <v>1475</v>
      </c>
      <c r="B1478" s="83" t="s">
        <v>8589</v>
      </c>
      <c r="E1478" s="29" t="s">
        <v>204</v>
      </c>
      <c r="F1478" t="s">
        <v>8590</v>
      </c>
      <c r="G1478" t="s">
        <v>161</v>
      </c>
      <c r="I1478" t="s">
        <v>8591</v>
      </c>
      <c r="J1478" s="68" t="s">
        <v>8592</v>
      </c>
      <c r="L1478" s="365" t="s">
        <v>133</v>
      </c>
      <c r="N1478" t="s">
        <v>8593</v>
      </c>
      <c r="Q1478" t="s">
        <v>32195</v>
      </c>
    </row>
    <row r="1479" spans="1:19">
      <c r="A1479" s="424">
        <f t="shared" si="23"/>
        <v>1476</v>
      </c>
      <c r="B1479" s="83" t="s">
        <v>8594</v>
      </c>
      <c r="E1479" s="29" t="s">
        <v>204</v>
      </c>
      <c r="F1479" t="s">
        <v>8595</v>
      </c>
      <c r="G1479" t="s">
        <v>161</v>
      </c>
      <c r="I1479" t="s">
        <v>8596</v>
      </c>
      <c r="J1479" s="68" t="s">
        <v>8597</v>
      </c>
      <c r="L1479" s="365" t="s">
        <v>163</v>
      </c>
      <c r="N1479" t="s">
        <v>8598</v>
      </c>
      <c r="Q1479" t="s">
        <v>32194</v>
      </c>
    </row>
    <row r="1480" spans="1:19">
      <c r="A1480" s="424">
        <f t="shared" si="23"/>
        <v>1477</v>
      </c>
      <c r="B1480" s="83" t="s">
        <v>159</v>
      </c>
      <c r="E1480" s="29" t="s">
        <v>167</v>
      </c>
      <c r="F1480" t="s">
        <v>160</v>
      </c>
      <c r="G1480" t="s">
        <v>161</v>
      </c>
      <c r="I1480" t="s">
        <v>162</v>
      </c>
      <c r="L1480" s="365" t="s">
        <v>163</v>
      </c>
      <c r="N1480" t="s">
        <v>164</v>
      </c>
      <c r="Q1480" t="s">
        <v>32195</v>
      </c>
    </row>
    <row r="1481" spans="1:19">
      <c r="A1481" s="424">
        <f t="shared" si="23"/>
        <v>1478</v>
      </c>
      <c r="B1481" s="83" t="s">
        <v>8599</v>
      </c>
      <c r="E1481" s="29" t="s">
        <v>204</v>
      </c>
      <c r="F1481" t="s">
        <v>8600</v>
      </c>
      <c r="G1481" t="s">
        <v>161</v>
      </c>
      <c r="I1481" t="s">
        <v>8601</v>
      </c>
      <c r="J1481" s="68" t="s">
        <v>8602</v>
      </c>
      <c r="L1481" s="381" t="s">
        <v>163</v>
      </c>
      <c r="Q1481" t="s">
        <v>32195</v>
      </c>
    </row>
    <row r="1482" spans="1:19">
      <c r="A1482" s="424">
        <f t="shared" si="23"/>
        <v>1479</v>
      </c>
      <c r="B1482" s="83" t="s">
        <v>8603</v>
      </c>
      <c r="E1482" s="29" t="s">
        <v>204</v>
      </c>
      <c r="F1482" t="s">
        <v>8604</v>
      </c>
      <c r="G1482" t="s">
        <v>161</v>
      </c>
      <c r="I1482" t="s">
        <v>8605</v>
      </c>
      <c r="J1482" s="68" t="s">
        <v>8606</v>
      </c>
      <c r="L1482" s="381" t="s">
        <v>163</v>
      </c>
      <c r="Q1482" t="s">
        <v>32195</v>
      </c>
    </row>
    <row r="1483" spans="1:19">
      <c r="A1483" s="424">
        <f t="shared" si="23"/>
        <v>1480</v>
      </c>
      <c r="B1483" s="83" t="s">
        <v>8607</v>
      </c>
      <c r="E1483" s="29" t="s">
        <v>204</v>
      </c>
      <c r="F1483" t="s">
        <v>8608</v>
      </c>
      <c r="G1483" t="s">
        <v>161</v>
      </c>
      <c r="I1483" t="s">
        <v>8609</v>
      </c>
      <c r="J1483" s="68" t="s">
        <v>8610</v>
      </c>
      <c r="L1483" s="381" t="s">
        <v>163</v>
      </c>
      <c r="Q1483" t="s">
        <v>32195</v>
      </c>
    </row>
    <row r="1484" spans="1:19">
      <c r="A1484" s="424">
        <f t="shared" si="23"/>
        <v>1481</v>
      </c>
      <c r="B1484" s="83" t="s">
        <v>8611</v>
      </c>
      <c r="E1484" s="29" t="s">
        <v>204</v>
      </c>
      <c r="F1484" t="s">
        <v>8612</v>
      </c>
      <c r="G1484" t="s">
        <v>2067</v>
      </c>
      <c r="I1484" t="s">
        <v>8613</v>
      </c>
      <c r="J1484" s="68" t="s">
        <v>8614</v>
      </c>
      <c r="L1484" s="381" t="s">
        <v>163</v>
      </c>
      <c r="Q1484" t="s">
        <v>32195</v>
      </c>
    </row>
    <row r="1485" spans="1:19">
      <c r="A1485" s="424">
        <f t="shared" si="23"/>
        <v>1482</v>
      </c>
      <c r="B1485" s="83" t="s">
        <v>8431</v>
      </c>
      <c r="E1485" s="29" t="s">
        <v>204</v>
      </c>
      <c r="F1485" t="s">
        <v>8615</v>
      </c>
      <c r="G1485" t="s">
        <v>2067</v>
      </c>
      <c r="I1485" t="s">
        <v>8616</v>
      </c>
      <c r="J1485" s="68" t="s">
        <v>8617</v>
      </c>
      <c r="L1485" s="381" t="s">
        <v>163</v>
      </c>
      <c r="Q1485" t="s">
        <v>32194</v>
      </c>
    </row>
    <row r="1486" spans="1:19">
      <c r="A1486" s="424">
        <f t="shared" si="23"/>
        <v>1483</v>
      </c>
      <c r="B1486" s="83" t="s">
        <v>8618</v>
      </c>
      <c r="E1486" s="29" t="s">
        <v>204</v>
      </c>
      <c r="F1486" t="s">
        <v>8619</v>
      </c>
      <c r="G1486" t="s">
        <v>2067</v>
      </c>
      <c r="I1486" t="s">
        <v>8620</v>
      </c>
      <c r="J1486" s="68" t="s">
        <v>8621</v>
      </c>
      <c r="L1486" s="381" t="s">
        <v>163</v>
      </c>
      <c r="Q1486" t="s">
        <v>32194</v>
      </c>
    </row>
    <row r="1487" spans="1:19">
      <c r="A1487" s="424">
        <f t="shared" si="23"/>
        <v>1484</v>
      </c>
      <c r="B1487" s="83" t="s">
        <v>8622</v>
      </c>
      <c r="E1487" s="29" t="s">
        <v>204</v>
      </c>
      <c r="F1487" t="s">
        <v>8623</v>
      </c>
      <c r="G1487" t="s">
        <v>2067</v>
      </c>
      <c r="I1487" t="s">
        <v>8624</v>
      </c>
      <c r="J1487" s="68" t="s">
        <v>8625</v>
      </c>
      <c r="L1487" s="381" t="s">
        <v>163</v>
      </c>
      <c r="Q1487" t="s">
        <v>32194</v>
      </c>
    </row>
    <row r="1488" spans="1:19">
      <c r="A1488" s="424">
        <f t="shared" si="23"/>
        <v>1485</v>
      </c>
      <c r="B1488" s="83" t="s">
        <v>8626</v>
      </c>
      <c r="E1488" s="29" t="s">
        <v>204</v>
      </c>
      <c r="F1488" t="s">
        <v>8627</v>
      </c>
      <c r="G1488" t="s">
        <v>2067</v>
      </c>
      <c r="I1488" t="s">
        <v>8628</v>
      </c>
      <c r="J1488" s="68" t="s">
        <v>8629</v>
      </c>
      <c r="L1488" s="381" t="s">
        <v>163</v>
      </c>
      <c r="Q1488" t="s">
        <v>32194</v>
      </c>
    </row>
    <row r="1489" spans="1:19">
      <c r="A1489" s="424">
        <f t="shared" si="23"/>
        <v>1486</v>
      </c>
      <c r="B1489" s="83" t="s">
        <v>8630</v>
      </c>
      <c r="E1489" s="29" t="s">
        <v>204</v>
      </c>
      <c r="F1489" t="s">
        <v>8631</v>
      </c>
      <c r="G1489" t="s">
        <v>2067</v>
      </c>
      <c r="I1489" t="s">
        <v>8632</v>
      </c>
      <c r="J1489" s="68" t="s">
        <v>8633</v>
      </c>
      <c r="L1489" s="381" t="s">
        <v>163</v>
      </c>
      <c r="Q1489" t="s">
        <v>32194</v>
      </c>
    </row>
    <row r="1490" spans="1:19">
      <c r="A1490" s="424">
        <f t="shared" si="23"/>
        <v>1487</v>
      </c>
      <c r="B1490" s="83" t="s">
        <v>8634</v>
      </c>
      <c r="E1490" s="29" t="s">
        <v>204</v>
      </c>
      <c r="F1490" t="s">
        <v>32222</v>
      </c>
      <c r="G1490" t="s">
        <v>2067</v>
      </c>
      <c r="I1490" t="s">
        <v>8635</v>
      </c>
      <c r="J1490" s="68" t="s">
        <v>8636</v>
      </c>
      <c r="L1490" s="381" t="s">
        <v>163</v>
      </c>
      <c r="Q1490" t="s">
        <v>32194</v>
      </c>
    </row>
    <row r="1491" spans="1:19">
      <c r="A1491" s="424">
        <f t="shared" si="23"/>
        <v>1488</v>
      </c>
      <c r="B1491" s="83" t="s">
        <v>8637</v>
      </c>
      <c r="E1491" s="29" t="s">
        <v>204</v>
      </c>
      <c r="F1491" t="s">
        <v>32221</v>
      </c>
      <c r="G1491" t="s">
        <v>2067</v>
      </c>
      <c r="I1491" t="s">
        <v>8638</v>
      </c>
      <c r="J1491" s="68" t="s">
        <v>8639</v>
      </c>
      <c r="L1491" s="381" t="s">
        <v>163</v>
      </c>
      <c r="Q1491" t="s">
        <v>32194</v>
      </c>
    </row>
    <row r="1492" spans="1:19">
      <c r="A1492" s="424">
        <f t="shared" si="23"/>
        <v>1489</v>
      </c>
      <c r="B1492" s="83" t="s">
        <v>32227</v>
      </c>
      <c r="E1492" s="29" t="s">
        <v>207</v>
      </c>
      <c r="F1492" t="s">
        <v>32222</v>
      </c>
      <c r="G1492" t="s">
        <v>2067</v>
      </c>
      <c r="I1492" t="s">
        <v>32224</v>
      </c>
      <c r="J1492" s="68" t="s">
        <v>32223</v>
      </c>
      <c r="L1492" s="381" t="s">
        <v>32323</v>
      </c>
      <c r="Q1492" t="s">
        <v>32194</v>
      </c>
    </row>
    <row r="1493" spans="1:19">
      <c r="A1493" s="424">
        <f t="shared" si="23"/>
        <v>1490</v>
      </c>
      <c r="B1493" s="83" t="s">
        <v>8640</v>
      </c>
      <c r="E1493" s="29" t="s">
        <v>6</v>
      </c>
      <c r="G1493" t="s">
        <v>138</v>
      </c>
      <c r="I1493" t="s">
        <v>8641</v>
      </c>
      <c r="L1493" s="364" t="s">
        <v>175</v>
      </c>
      <c r="O1493" s="68" t="s">
        <v>32214</v>
      </c>
      <c r="Q1493" t="s">
        <v>32194</v>
      </c>
    </row>
    <row r="1494" spans="1:19">
      <c r="A1494" s="424">
        <f t="shared" si="23"/>
        <v>1491</v>
      </c>
      <c r="B1494" s="83" t="s">
        <v>8642</v>
      </c>
      <c r="E1494" s="29" t="s">
        <v>203</v>
      </c>
      <c r="G1494" t="s">
        <v>2067</v>
      </c>
      <c r="I1494" t="s">
        <v>8643</v>
      </c>
      <c r="L1494" s="381" t="s">
        <v>163</v>
      </c>
      <c r="Q1494" t="s">
        <v>32194</v>
      </c>
    </row>
    <row r="1495" spans="1:19">
      <c r="A1495" s="424">
        <f t="shared" si="23"/>
        <v>1492</v>
      </c>
      <c r="B1495" s="83" t="s">
        <v>8644</v>
      </c>
      <c r="E1495" s="29" t="s">
        <v>202</v>
      </c>
      <c r="G1495" t="s">
        <v>161</v>
      </c>
      <c r="I1495" t="s">
        <v>8645</v>
      </c>
      <c r="L1495" s="364" t="s">
        <v>133</v>
      </c>
      <c r="O1495" s="68" t="s">
        <v>32215</v>
      </c>
      <c r="Q1495" t="s">
        <v>32194</v>
      </c>
      <c r="S1495" t="s">
        <v>6744</v>
      </c>
    </row>
    <row r="1496" spans="1:19">
      <c r="A1496" s="424">
        <f t="shared" si="23"/>
        <v>1493</v>
      </c>
      <c r="B1496" s="83" t="s">
        <v>8646</v>
      </c>
      <c r="E1496" s="29" t="s">
        <v>204</v>
      </c>
      <c r="F1496" t="s">
        <v>8647</v>
      </c>
      <c r="G1496" t="s">
        <v>161</v>
      </c>
      <c r="I1496" t="s">
        <v>8648</v>
      </c>
      <c r="L1496" t="s">
        <v>163</v>
      </c>
      <c r="N1496" s="88" t="s">
        <v>8649</v>
      </c>
      <c r="Q1496" t="s">
        <v>32194</v>
      </c>
      <c r="S1496" t="s">
        <v>1382</v>
      </c>
    </row>
    <row r="1497" spans="1:19">
      <c r="A1497" s="424">
        <f t="shared" si="23"/>
        <v>1494</v>
      </c>
      <c r="B1497" t="s">
        <v>8650</v>
      </c>
      <c r="E1497" s="29" t="s">
        <v>204</v>
      </c>
      <c r="F1497" t="s">
        <v>32079</v>
      </c>
      <c r="G1497" t="s">
        <v>437</v>
      </c>
      <c r="I1497" s="165" t="s">
        <v>8652</v>
      </c>
      <c r="J1497" s="68" t="s">
        <v>8653</v>
      </c>
      <c r="K1497" s="165" t="s">
        <v>8652</v>
      </c>
      <c r="L1497" s="365" t="s">
        <v>163</v>
      </c>
      <c r="N1497" t="s">
        <v>8654</v>
      </c>
      <c r="O1497" t="s">
        <v>8655</v>
      </c>
      <c r="Q1497" t="s">
        <v>32194</v>
      </c>
      <c r="S1497" t="s">
        <v>152</v>
      </c>
    </row>
    <row r="1498" spans="1:19">
      <c r="A1498" s="424">
        <f t="shared" si="23"/>
        <v>1495</v>
      </c>
      <c r="B1498" t="s">
        <v>8656</v>
      </c>
      <c r="E1498" s="29" t="s">
        <v>202</v>
      </c>
      <c r="F1498" t="s">
        <v>8657</v>
      </c>
      <c r="G1498" t="s">
        <v>437</v>
      </c>
      <c r="I1498" t="s">
        <v>8658</v>
      </c>
      <c r="K1498" t="s">
        <v>8658</v>
      </c>
      <c r="L1498" s="364" t="s">
        <v>133</v>
      </c>
      <c r="N1498" t="s">
        <v>8659</v>
      </c>
      <c r="O1498" t="s">
        <v>8660</v>
      </c>
      <c r="Q1498" t="s">
        <v>32194</v>
      </c>
      <c r="S1498" t="s">
        <v>152</v>
      </c>
    </row>
    <row r="1499" spans="1:19">
      <c r="A1499" s="424">
        <f t="shared" si="23"/>
        <v>1496</v>
      </c>
      <c r="B1499" t="s">
        <v>8661</v>
      </c>
      <c r="E1499" s="29" t="s">
        <v>203</v>
      </c>
      <c r="F1499" t="s">
        <v>8662</v>
      </c>
      <c r="G1499" t="s">
        <v>437</v>
      </c>
      <c r="I1499" s="165"/>
      <c r="K1499">
        <v>917990024</v>
      </c>
      <c r="L1499" s="365" t="s">
        <v>163</v>
      </c>
      <c r="N1499" t="s">
        <v>8663</v>
      </c>
      <c r="O1499" t="s">
        <v>8664</v>
      </c>
      <c r="Q1499" t="s">
        <v>32194</v>
      </c>
      <c r="S1499" t="s">
        <v>8665</v>
      </c>
    </row>
    <row r="1500" spans="1:19">
      <c r="A1500" s="424">
        <f t="shared" si="23"/>
        <v>1497</v>
      </c>
      <c r="B1500" t="s">
        <v>8666</v>
      </c>
      <c r="E1500" s="29" t="s">
        <v>203</v>
      </c>
      <c r="F1500" t="s">
        <v>8667</v>
      </c>
      <c r="G1500" t="s">
        <v>437</v>
      </c>
      <c r="I1500" t="s">
        <v>8668</v>
      </c>
      <c r="K1500" t="s">
        <v>8668</v>
      </c>
      <c r="L1500" s="365" t="s">
        <v>163</v>
      </c>
      <c r="N1500" t="s">
        <v>8669</v>
      </c>
      <c r="O1500" t="s">
        <v>8670</v>
      </c>
      <c r="Q1500" t="s">
        <v>32194</v>
      </c>
      <c r="S1500" t="s">
        <v>8665</v>
      </c>
    </row>
    <row r="1501" spans="1:19">
      <c r="A1501" s="424">
        <f t="shared" si="23"/>
        <v>1498</v>
      </c>
      <c r="B1501" t="s">
        <v>8671</v>
      </c>
      <c r="E1501" s="29" t="s">
        <v>203</v>
      </c>
      <c r="F1501" t="s">
        <v>8667</v>
      </c>
      <c r="G1501" t="s">
        <v>437</v>
      </c>
      <c r="I1501" s="165" t="s">
        <v>8672</v>
      </c>
      <c r="K1501">
        <v>641395041</v>
      </c>
      <c r="L1501" s="364" t="s">
        <v>133</v>
      </c>
      <c r="N1501" t="s">
        <v>8673</v>
      </c>
      <c r="O1501" t="s">
        <v>8674</v>
      </c>
      <c r="Q1501" t="s">
        <v>32194</v>
      </c>
      <c r="S1501" t="s">
        <v>8665</v>
      </c>
    </row>
    <row r="1502" spans="1:19">
      <c r="A1502" s="424">
        <f t="shared" si="23"/>
        <v>1499</v>
      </c>
      <c r="B1502" t="s">
        <v>8675</v>
      </c>
      <c r="E1502" s="29" t="s">
        <v>204</v>
      </c>
      <c r="F1502" t="s">
        <v>8651</v>
      </c>
      <c r="G1502" t="s">
        <v>437</v>
      </c>
      <c r="I1502" t="s">
        <v>8676</v>
      </c>
      <c r="K1502" t="s">
        <v>8676</v>
      </c>
      <c r="L1502" s="364" t="s">
        <v>133</v>
      </c>
      <c r="N1502" t="s">
        <v>8677</v>
      </c>
      <c r="O1502" t="s">
        <v>8678</v>
      </c>
      <c r="Q1502" t="s">
        <v>32194</v>
      </c>
      <c r="S1502" t="s">
        <v>152</v>
      </c>
    </row>
    <row r="1503" spans="1:19">
      <c r="A1503" s="424">
        <f t="shared" si="23"/>
        <v>1500</v>
      </c>
      <c r="B1503" t="s">
        <v>34632</v>
      </c>
      <c r="E1503" s="29" t="s">
        <v>208</v>
      </c>
      <c r="F1503" s="368" t="s">
        <v>8679</v>
      </c>
      <c r="G1503" t="s">
        <v>129</v>
      </c>
      <c r="K1503">
        <v>722441075</v>
      </c>
      <c r="L1503" s="364" t="s">
        <v>133</v>
      </c>
      <c r="N1503" t="s">
        <v>8680</v>
      </c>
      <c r="O1503" t="s">
        <v>8681</v>
      </c>
      <c r="Q1503" t="s">
        <v>32194</v>
      </c>
      <c r="S1503" t="s">
        <v>152</v>
      </c>
    </row>
    <row r="1504" spans="1:19">
      <c r="A1504" s="424">
        <f t="shared" si="23"/>
        <v>1501</v>
      </c>
      <c r="B1504" t="s">
        <v>8682</v>
      </c>
      <c r="E1504" s="29" t="s">
        <v>203</v>
      </c>
      <c r="F1504" t="s">
        <v>8683</v>
      </c>
      <c r="G1504" t="s">
        <v>129</v>
      </c>
      <c r="K1504">
        <v>639108586</v>
      </c>
      <c r="L1504" s="365" t="s">
        <v>163</v>
      </c>
      <c r="N1504" t="s">
        <v>8684</v>
      </c>
      <c r="O1504" t="s">
        <v>8685</v>
      </c>
      <c r="Q1504" t="s">
        <v>32194</v>
      </c>
      <c r="S1504" t="s">
        <v>152</v>
      </c>
    </row>
    <row r="1505" spans="1:19">
      <c r="A1505" s="424">
        <f t="shared" si="23"/>
        <v>1502</v>
      </c>
      <c r="B1505" t="s">
        <v>8686</v>
      </c>
      <c r="E1505" s="29" t="s">
        <v>204</v>
      </c>
      <c r="F1505" t="s">
        <v>32083</v>
      </c>
      <c r="G1505" t="s">
        <v>129</v>
      </c>
      <c r="J1505" s="68" t="s">
        <v>8687</v>
      </c>
      <c r="K1505">
        <v>914457374</v>
      </c>
      <c r="L1505" t="s">
        <v>147</v>
      </c>
      <c r="N1505" t="s">
        <v>8688</v>
      </c>
      <c r="O1505" t="s">
        <v>8689</v>
      </c>
      <c r="Q1505" t="s">
        <v>32194</v>
      </c>
      <c r="S1505" t="s">
        <v>152</v>
      </c>
    </row>
    <row r="1506" spans="1:19">
      <c r="A1506" s="424">
        <f t="shared" si="23"/>
        <v>1503</v>
      </c>
      <c r="B1506" t="s">
        <v>8690</v>
      </c>
      <c r="E1506" s="29" t="s">
        <v>202</v>
      </c>
      <c r="G1506" t="s">
        <v>161</v>
      </c>
      <c r="I1506" s="165">
        <v>678188918</v>
      </c>
      <c r="K1506" s="165"/>
      <c r="L1506" s="381" t="s">
        <v>133</v>
      </c>
      <c r="N1506" t="s">
        <v>8691</v>
      </c>
      <c r="O1506" s="68" t="s">
        <v>32209</v>
      </c>
      <c r="Q1506" t="s">
        <v>32194</v>
      </c>
      <c r="S1506" t="s">
        <v>480</v>
      </c>
    </row>
    <row r="1507" spans="1:19">
      <c r="A1507" s="424">
        <f t="shared" si="23"/>
        <v>1504</v>
      </c>
      <c r="B1507" t="s">
        <v>8692</v>
      </c>
      <c r="E1507" s="29" t="s">
        <v>204</v>
      </c>
      <c r="F1507" t="s">
        <v>32080</v>
      </c>
      <c r="G1507" t="s">
        <v>129</v>
      </c>
      <c r="K1507">
        <v>913194177</v>
      </c>
      <c r="L1507" s="365" t="s">
        <v>163</v>
      </c>
      <c r="N1507" t="s">
        <v>8693</v>
      </c>
      <c r="O1507" t="s">
        <v>8694</v>
      </c>
      <c r="Q1507" t="s">
        <v>32194</v>
      </c>
      <c r="S1507" t="s">
        <v>152</v>
      </c>
    </row>
    <row r="1508" spans="1:19">
      <c r="A1508" s="424">
        <f t="shared" si="23"/>
        <v>1505</v>
      </c>
      <c r="B1508" t="s">
        <v>8695</v>
      </c>
      <c r="E1508" s="29" t="s">
        <v>204</v>
      </c>
      <c r="F1508" t="s">
        <v>32081</v>
      </c>
      <c r="G1508" t="s">
        <v>129</v>
      </c>
      <c r="I1508" t="s">
        <v>8696</v>
      </c>
      <c r="K1508" t="s">
        <v>8696</v>
      </c>
      <c r="L1508" s="364" t="s">
        <v>133</v>
      </c>
      <c r="N1508" s="82" t="s">
        <v>8697</v>
      </c>
      <c r="O1508" t="s">
        <v>8698</v>
      </c>
      <c r="Q1508" t="s">
        <v>32194</v>
      </c>
    </row>
    <row r="1509" spans="1:19">
      <c r="A1509" s="424">
        <f t="shared" si="23"/>
        <v>1506</v>
      </c>
      <c r="B1509" s="83" t="s">
        <v>8699</v>
      </c>
      <c r="E1509" s="29" t="s">
        <v>204</v>
      </c>
      <c r="F1509" t="s">
        <v>8700</v>
      </c>
      <c r="G1509" t="s">
        <v>161</v>
      </c>
      <c r="I1509" t="s">
        <v>8701</v>
      </c>
      <c r="J1509" s="362" t="s">
        <v>8702</v>
      </c>
      <c r="L1509" s="364" t="s">
        <v>163</v>
      </c>
      <c r="N1509" t="s">
        <v>32082</v>
      </c>
      <c r="Q1509" t="s">
        <v>32194</v>
      </c>
      <c r="S1509" t="s">
        <v>1382</v>
      </c>
    </row>
    <row r="1510" spans="1:19">
      <c r="A1510" s="424">
        <f t="shared" si="23"/>
        <v>1507</v>
      </c>
      <c r="B1510" s="83" t="s">
        <v>8703</v>
      </c>
      <c r="E1510" s="29" t="s">
        <v>204</v>
      </c>
      <c r="F1510" t="s">
        <v>8704</v>
      </c>
      <c r="G1510" t="s">
        <v>161</v>
      </c>
      <c r="I1510" t="s">
        <v>8705</v>
      </c>
      <c r="J1510" s="68" t="s">
        <v>8706</v>
      </c>
      <c r="L1510" s="364" t="s">
        <v>163</v>
      </c>
      <c r="N1510" t="s">
        <v>8707</v>
      </c>
      <c r="Q1510" t="s">
        <v>32194</v>
      </c>
      <c r="S1510" t="s">
        <v>1382</v>
      </c>
    </row>
    <row r="1511" spans="1:19">
      <c r="A1511" s="424">
        <f t="shared" si="23"/>
        <v>1508</v>
      </c>
      <c r="B1511" s="83" t="s">
        <v>8708</v>
      </c>
      <c r="E1511" s="29" t="s">
        <v>202</v>
      </c>
      <c r="G1511" t="s">
        <v>161</v>
      </c>
      <c r="I1511" t="s">
        <v>8709</v>
      </c>
      <c r="L1511" s="364" t="s">
        <v>133</v>
      </c>
      <c r="N1511" t="s">
        <v>8710</v>
      </c>
      <c r="O1511" s="68" t="s">
        <v>32216</v>
      </c>
      <c r="Q1511" t="s">
        <v>32194</v>
      </c>
      <c r="S1511" t="s">
        <v>7088</v>
      </c>
    </row>
    <row r="1512" spans="1:19">
      <c r="A1512" s="424">
        <f t="shared" si="23"/>
        <v>1509</v>
      </c>
      <c r="B1512" s="83" t="s">
        <v>8711</v>
      </c>
      <c r="E1512" s="29" t="s">
        <v>204</v>
      </c>
      <c r="F1512" t="s">
        <v>8712</v>
      </c>
      <c r="G1512" t="s">
        <v>161</v>
      </c>
      <c r="I1512" s="68" t="s">
        <v>8713</v>
      </c>
      <c r="J1512" s="68" t="s">
        <v>8714</v>
      </c>
      <c r="L1512" s="364" t="s">
        <v>163</v>
      </c>
      <c r="N1512" t="s">
        <v>8715</v>
      </c>
      <c r="Q1512" t="s">
        <v>32194</v>
      </c>
      <c r="S1512" t="s">
        <v>152</v>
      </c>
    </row>
    <row r="1513" spans="1:19">
      <c r="A1513" s="424">
        <f t="shared" si="23"/>
        <v>1510</v>
      </c>
      <c r="B1513" s="83" t="s">
        <v>8716</v>
      </c>
      <c r="E1513" s="29" t="s">
        <v>204</v>
      </c>
      <c r="F1513" t="s">
        <v>8717</v>
      </c>
      <c r="G1513" t="s">
        <v>161</v>
      </c>
      <c r="I1513" t="s">
        <v>8718</v>
      </c>
      <c r="L1513" s="364" t="s">
        <v>163</v>
      </c>
      <c r="N1513" s="88" t="s">
        <v>8719</v>
      </c>
      <c r="Q1513" t="s">
        <v>32194</v>
      </c>
      <c r="S1513" t="s">
        <v>1382</v>
      </c>
    </row>
    <row r="1514" spans="1:19">
      <c r="A1514" s="424">
        <f t="shared" si="23"/>
        <v>1511</v>
      </c>
      <c r="B1514" s="83" t="s">
        <v>8720</v>
      </c>
      <c r="E1514" s="29" t="s">
        <v>203</v>
      </c>
      <c r="G1514" t="s">
        <v>161</v>
      </c>
      <c r="L1514" s="364" t="s">
        <v>133</v>
      </c>
      <c r="N1514" s="88" t="s">
        <v>8721</v>
      </c>
      <c r="Q1514" t="s">
        <v>32194</v>
      </c>
      <c r="S1514" t="s">
        <v>152</v>
      </c>
    </row>
    <row r="1515" spans="1:19">
      <c r="A1515" s="424">
        <f t="shared" si="23"/>
        <v>1512</v>
      </c>
      <c r="B1515" s="83" t="s">
        <v>32065</v>
      </c>
      <c r="E1515" s="29" t="s">
        <v>215</v>
      </c>
      <c r="G1515" t="s">
        <v>437</v>
      </c>
      <c r="J1515" s="68" t="s">
        <v>8407</v>
      </c>
      <c r="L1515" s="364" t="s">
        <v>133</v>
      </c>
      <c r="Q1515" t="s">
        <v>32194</v>
      </c>
    </row>
    <row r="1516" spans="1:19">
      <c r="A1516" s="424">
        <f t="shared" si="23"/>
        <v>1513</v>
      </c>
      <c r="B1516" s="83" t="s">
        <v>32125</v>
      </c>
      <c r="E1516" s="29" t="s">
        <v>204</v>
      </c>
      <c r="F1516" t="s">
        <v>8722</v>
      </c>
      <c r="G1516" t="s">
        <v>161</v>
      </c>
      <c r="I1516" t="s">
        <v>8723</v>
      </c>
      <c r="J1516" s="68" t="s">
        <v>8724</v>
      </c>
      <c r="L1516" s="364" t="s">
        <v>163</v>
      </c>
      <c r="N1516" s="88" t="s">
        <v>8725</v>
      </c>
      <c r="Q1516" t="s">
        <v>32194</v>
      </c>
      <c r="S1516" t="s">
        <v>152</v>
      </c>
    </row>
    <row r="1517" spans="1:19">
      <c r="A1517" s="424">
        <f t="shared" si="23"/>
        <v>1514</v>
      </c>
      <c r="B1517" s="83" t="s">
        <v>32126</v>
      </c>
      <c r="E1517" s="29" t="s">
        <v>167</v>
      </c>
      <c r="F1517" t="s">
        <v>32295</v>
      </c>
      <c r="G1517" t="s">
        <v>32241</v>
      </c>
      <c r="I1517" t="s">
        <v>32107</v>
      </c>
      <c r="J1517" s="68" t="s">
        <v>32132</v>
      </c>
      <c r="L1517" s="381" t="s">
        <v>163</v>
      </c>
      <c r="N1517" s="88" t="s">
        <v>32118</v>
      </c>
      <c r="Q1517" t="s">
        <v>32194</v>
      </c>
      <c r="S1517" t="s">
        <v>152</v>
      </c>
    </row>
    <row r="1518" spans="1:19">
      <c r="A1518" s="424">
        <f t="shared" si="23"/>
        <v>1515</v>
      </c>
      <c r="B1518" s="83" t="s">
        <v>32127</v>
      </c>
      <c r="E1518" s="29" t="s">
        <v>203</v>
      </c>
      <c r="F1518" t="s">
        <v>32117</v>
      </c>
      <c r="G1518" t="s">
        <v>2067</v>
      </c>
      <c r="I1518" t="s">
        <v>32105</v>
      </c>
      <c r="J1518" t="s">
        <v>32106</v>
      </c>
      <c r="L1518" s="381" t="s">
        <v>163</v>
      </c>
      <c r="N1518" s="88" t="s">
        <v>32119</v>
      </c>
      <c r="Q1518" t="s">
        <v>32194</v>
      </c>
    </row>
    <row r="1519" spans="1:19">
      <c r="A1519" s="424">
        <f t="shared" si="23"/>
        <v>1516</v>
      </c>
      <c r="B1519" s="83" t="s">
        <v>32102</v>
      </c>
      <c r="E1519" s="29" t="s">
        <v>203</v>
      </c>
      <c r="F1519" t="s">
        <v>32226</v>
      </c>
      <c r="G1519" t="s">
        <v>2067</v>
      </c>
      <c r="I1519" t="s">
        <v>32109</v>
      </c>
      <c r="J1519" t="s">
        <v>32110</v>
      </c>
      <c r="L1519" s="381" t="s">
        <v>163</v>
      </c>
      <c r="N1519" s="88" t="s">
        <v>32120</v>
      </c>
      <c r="Q1519" t="s">
        <v>32194</v>
      </c>
    </row>
    <row r="1520" spans="1:19">
      <c r="A1520" s="424">
        <f t="shared" si="23"/>
        <v>1517</v>
      </c>
      <c r="B1520" s="83" t="s">
        <v>32128</v>
      </c>
      <c r="E1520" s="29" t="s">
        <v>204</v>
      </c>
      <c r="F1520" t="s">
        <v>32226</v>
      </c>
      <c r="G1520" t="s">
        <v>2067</v>
      </c>
      <c r="I1520" t="s">
        <v>32111</v>
      </c>
      <c r="J1520" t="s">
        <v>32133</v>
      </c>
      <c r="L1520" s="381" t="s">
        <v>163</v>
      </c>
      <c r="N1520" s="88" t="s">
        <v>32121</v>
      </c>
      <c r="Q1520" t="s">
        <v>32194</v>
      </c>
    </row>
    <row r="1521" spans="1:19" ht="29">
      <c r="A1521" s="424">
        <f t="shared" si="23"/>
        <v>1518</v>
      </c>
      <c r="B1521" s="83" t="s">
        <v>32129</v>
      </c>
      <c r="E1521" s="29" t="s">
        <v>204</v>
      </c>
      <c r="F1521" t="s">
        <v>32226</v>
      </c>
      <c r="G1521" t="s">
        <v>2067</v>
      </c>
      <c r="I1521" s="10" t="s">
        <v>32112</v>
      </c>
      <c r="J1521" t="s">
        <v>32134</v>
      </c>
      <c r="L1521" s="381" t="s">
        <v>163</v>
      </c>
      <c r="N1521" s="88" t="s">
        <v>32122</v>
      </c>
      <c r="Q1521" t="s">
        <v>32194</v>
      </c>
    </row>
    <row r="1522" spans="1:19">
      <c r="A1522" s="424">
        <f t="shared" si="23"/>
        <v>1519</v>
      </c>
      <c r="B1522" s="83" t="s">
        <v>32130</v>
      </c>
      <c r="E1522" s="29" t="s">
        <v>204</v>
      </c>
      <c r="F1522" t="s">
        <v>32226</v>
      </c>
      <c r="G1522" t="s">
        <v>2067</v>
      </c>
      <c r="I1522" t="s">
        <v>32113</v>
      </c>
      <c r="J1522" s="68" t="s">
        <v>32114</v>
      </c>
      <c r="L1522" s="381" t="s">
        <v>163</v>
      </c>
      <c r="N1522" s="88" t="s">
        <v>32123</v>
      </c>
      <c r="Q1522" t="s">
        <v>32194</v>
      </c>
    </row>
    <row r="1523" spans="1:19">
      <c r="A1523" s="424">
        <f t="shared" si="23"/>
        <v>1520</v>
      </c>
      <c r="B1523" s="83" t="s">
        <v>32103</v>
      </c>
      <c r="E1523" s="29" t="s">
        <v>204</v>
      </c>
      <c r="F1523" t="s">
        <v>32226</v>
      </c>
      <c r="G1523" t="s">
        <v>2067</v>
      </c>
      <c r="I1523" t="s">
        <v>32115</v>
      </c>
      <c r="J1523" s="382" t="s">
        <v>32135</v>
      </c>
      <c r="L1523" s="381" t="s">
        <v>163</v>
      </c>
      <c r="N1523" s="88" t="s">
        <v>32124</v>
      </c>
      <c r="Q1523" s="15"/>
    </row>
    <row r="1524" spans="1:19">
      <c r="A1524" s="424">
        <f t="shared" si="23"/>
        <v>1521</v>
      </c>
      <c r="B1524" s="83" t="s">
        <v>32131</v>
      </c>
      <c r="E1524" s="29" t="s">
        <v>204</v>
      </c>
      <c r="F1524" t="s">
        <v>32226</v>
      </c>
      <c r="G1524" t="s">
        <v>2067</v>
      </c>
      <c r="I1524" t="s">
        <v>32136</v>
      </c>
      <c r="J1524" s="382" t="s">
        <v>32137</v>
      </c>
      <c r="L1524" s="381" t="s">
        <v>163</v>
      </c>
      <c r="Q1524" s="15"/>
    </row>
    <row r="1525" spans="1:19">
      <c r="A1525" s="424">
        <f t="shared" si="23"/>
        <v>1522</v>
      </c>
      <c r="B1525" s="83" t="s">
        <v>32242</v>
      </c>
      <c r="E1525" s="29" t="s">
        <v>203</v>
      </c>
      <c r="G1525" t="s">
        <v>161</v>
      </c>
      <c r="I1525" t="s">
        <v>32243</v>
      </c>
      <c r="L1525" s="381" t="s">
        <v>163</v>
      </c>
      <c r="Q1525" t="s">
        <v>32194</v>
      </c>
      <c r="S1525" t="s">
        <v>32244</v>
      </c>
    </row>
    <row r="1526" spans="1:19">
      <c r="A1526" s="424">
        <f t="shared" si="23"/>
        <v>1523</v>
      </c>
      <c r="B1526" s="83" t="s">
        <v>32245</v>
      </c>
      <c r="E1526" s="29" t="s">
        <v>202</v>
      </c>
      <c r="G1526" t="s">
        <v>161</v>
      </c>
      <c r="I1526" t="s">
        <v>32246</v>
      </c>
      <c r="L1526" s="381" t="s">
        <v>163</v>
      </c>
      <c r="O1526" t="s">
        <v>32247</v>
      </c>
      <c r="Q1526" t="s">
        <v>32194</v>
      </c>
      <c r="S1526" t="s">
        <v>32244</v>
      </c>
    </row>
    <row r="1527" spans="1:19">
      <c r="A1527" s="424">
        <f t="shared" si="23"/>
        <v>1524</v>
      </c>
      <c r="B1527" s="83" t="s">
        <v>32248</v>
      </c>
      <c r="E1527" s="29" t="s">
        <v>203</v>
      </c>
      <c r="F1527" t="s">
        <v>32281</v>
      </c>
      <c r="G1527" t="s">
        <v>161</v>
      </c>
      <c r="I1527" t="s">
        <v>32249</v>
      </c>
      <c r="L1527" s="364" t="s">
        <v>133</v>
      </c>
      <c r="Q1527" t="s">
        <v>32194</v>
      </c>
      <c r="S1527" t="s">
        <v>32250</v>
      </c>
    </row>
    <row r="1528" spans="1:19">
      <c r="A1528" s="424">
        <f t="shared" si="23"/>
        <v>1525</v>
      </c>
      <c r="B1528" s="83" t="s">
        <v>32251</v>
      </c>
      <c r="E1528" s="29" t="s">
        <v>202</v>
      </c>
      <c r="G1528" t="s">
        <v>161</v>
      </c>
      <c r="I1528" t="s">
        <v>32253</v>
      </c>
      <c r="L1528" s="381" t="s">
        <v>133</v>
      </c>
    </row>
    <row r="1529" spans="1:19">
      <c r="A1529" s="424">
        <f t="shared" si="23"/>
        <v>1526</v>
      </c>
      <c r="B1529" t="s">
        <v>32434</v>
      </c>
      <c r="E1529" s="29" t="s">
        <v>204</v>
      </c>
      <c r="F1529" t="s">
        <v>32580</v>
      </c>
      <c r="G1529" t="s">
        <v>138</v>
      </c>
      <c r="I1529">
        <v>915359615</v>
      </c>
      <c r="J1529" t="s">
        <v>32529</v>
      </c>
      <c r="L1529" t="s">
        <v>133</v>
      </c>
      <c r="N1529" t="s">
        <v>32568</v>
      </c>
    </row>
    <row r="1530" spans="1:19">
      <c r="A1530" s="424">
        <f t="shared" si="23"/>
        <v>1527</v>
      </c>
      <c r="B1530" t="s">
        <v>32537</v>
      </c>
      <c r="E1530" s="29" t="s">
        <v>204</v>
      </c>
      <c r="F1530" t="s">
        <v>32600</v>
      </c>
      <c r="G1530" t="s">
        <v>138</v>
      </c>
      <c r="I1530">
        <v>918270200</v>
      </c>
      <c r="J1530" t="s">
        <v>32553</v>
      </c>
      <c r="L1530" t="s">
        <v>133</v>
      </c>
      <c r="N1530" t="s">
        <v>32569</v>
      </c>
    </row>
    <row r="1531" spans="1:19">
      <c r="A1531" s="424">
        <f t="shared" si="23"/>
        <v>1528</v>
      </c>
      <c r="B1531" t="s">
        <v>32440</v>
      </c>
      <c r="E1531" s="29" t="s">
        <v>204</v>
      </c>
      <c r="F1531" t="s">
        <v>32650</v>
      </c>
      <c r="G1531" t="s">
        <v>138</v>
      </c>
      <c r="I1531">
        <v>935888623</v>
      </c>
      <c r="J1531" t="s">
        <v>32485</v>
      </c>
      <c r="L1531" t="s">
        <v>133</v>
      </c>
      <c r="N1531" t="s">
        <v>32570</v>
      </c>
    </row>
    <row r="1532" spans="1:19">
      <c r="A1532" s="424">
        <f t="shared" si="23"/>
        <v>1529</v>
      </c>
      <c r="B1532" t="s">
        <v>32441</v>
      </c>
      <c r="E1532" s="29" t="s">
        <v>203</v>
      </c>
      <c r="F1532" t="s">
        <v>32601</v>
      </c>
      <c r="G1532" t="s">
        <v>138</v>
      </c>
      <c r="I1532">
        <v>933939252</v>
      </c>
      <c r="J1532" t="s">
        <v>32486</v>
      </c>
      <c r="L1532" t="s">
        <v>133</v>
      </c>
      <c r="N1532" t="s">
        <v>32571</v>
      </c>
    </row>
    <row r="1533" spans="1:19" ht="43.5">
      <c r="A1533" s="424">
        <f t="shared" si="23"/>
        <v>1530</v>
      </c>
      <c r="B1533" t="s">
        <v>32449</v>
      </c>
      <c r="E1533" s="29" t="s">
        <v>204</v>
      </c>
      <c r="F1533" s="425" t="s">
        <v>32651</v>
      </c>
      <c r="G1533" t="s">
        <v>138</v>
      </c>
      <c r="I1533">
        <v>963854343</v>
      </c>
      <c r="J1533" t="s">
        <v>32494</v>
      </c>
      <c r="L1533" t="s">
        <v>133</v>
      </c>
      <c r="N1533" s="10" t="s">
        <v>32605</v>
      </c>
    </row>
    <row r="1534" spans="1:19" ht="29">
      <c r="A1534" s="424">
        <f t="shared" si="23"/>
        <v>1531</v>
      </c>
      <c r="B1534" t="s">
        <v>32551</v>
      </c>
      <c r="E1534" s="29" t="s">
        <v>204</v>
      </c>
      <c r="F1534" t="s">
        <v>32652</v>
      </c>
      <c r="G1534" t="s">
        <v>138</v>
      </c>
      <c r="I1534">
        <v>688919720</v>
      </c>
      <c r="J1534" t="s">
        <v>32566</v>
      </c>
      <c r="L1534" t="s">
        <v>133</v>
      </c>
      <c r="N1534" s="10" t="s">
        <v>32603</v>
      </c>
    </row>
    <row r="1535" spans="1:19" ht="43.5">
      <c r="A1535" s="424">
        <f t="shared" si="23"/>
        <v>1532</v>
      </c>
      <c r="B1535" t="s">
        <v>32465</v>
      </c>
      <c r="E1535" s="29" t="s">
        <v>204</v>
      </c>
      <c r="F1535" t="s">
        <v>32875</v>
      </c>
      <c r="G1535" t="s">
        <v>138</v>
      </c>
      <c r="I1535">
        <v>976557403</v>
      </c>
      <c r="J1535" t="s">
        <v>32512</v>
      </c>
      <c r="L1535" t="s">
        <v>133</v>
      </c>
      <c r="N1535" s="10" t="s">
        <v>32604</v>
      </c>
    </row>
    <row r="1536" spans="1:19" ht="13" customHeight="1">
      <c r="A1536" s="424">
        <f t="shared" si="23"/>
        <v>1533</v>
      </c>
      <c r="B1536" t="s">
        <v>32473</v>
      </c>
      <c r="E1536" s="29" t="s">
        <v>211</v>
      </c>
      <c r="F1536" t="s">
        <v>34800</v>
      </c>
      <c r="G1536" t="s">
        <v>138</v>
      </c>
      <c r="I1536">
        <v>944825533</v>
      </c>
      <c r="J1536" t="s">
        <v>32521</v>
      </c>
      <c r="L1536" t="s">
        <v>133</v>
      </c>
      <c r="N1536" s="10" t="s">
        <v>32606</v>
      </c>
    </row>
    <row r="1537" spans="1:14" ht="13" customHeight="1">
      <c r="A1537" s="424">
        <f t="shared" si="23"/>
        <v>1534</v>
      </c>
      <c r="B1537" t="s">
        <v>32436</v>
      </c>
      <c r="E1537" s="29" t="s">
        <v>211</v>
      </c>
      <c r="F1537" s="10" t="s">
        <v>34843</v>
      </c>
      <c r="G1537" t="s">
        <v>138</v>
      </c>
      <c r="I1537" t="s">
        <v>32627</v>
      </c>
      <c r="J1537" t="s">
        <v>32481</v>
      </c>
      <c r="L1537" t="s">
        <v>133</v>
      </c>
      <c r="N1537" t="s">
        <v>32607</v>
      </c>
    </row>
    <row r="1538" spans="1:14" ht="14.5" customHeight="1">
      <c r="A1538" s="424">
        <f t="shared" si="23"/>
        <v>1535</v>
      </c>
      <c r="B1538" t="s">
        <v>32463</v>
      </c>
      <c r="E1538" s="29" t="s">
        <v>203</v>
      </c>
      <c r="F1538" t="s">
        <v>32631</v>
      </c>
      <c r="G1538" t="s">
        <v>138</v>
      </c>
      <c r="I1538">
        <v>976429373</v>
      </c>
      <c r="J1538" t="s">
        <v>32510</v>
      </c>
      <c r="L1538" t="s">
        <v>133</v>
      </c>
      <c r="N1538" s="10" t="s">
        <v>32609</v>
      </c>
    </row>
    <row r="1539" spans="1:14" ht="13.5" customHeight="1">
      <c r="A1539" s="424">
        <f t="shared" si="23"/>
        <v>1536</v>
      </c>
      <c r="B1539" t="s">
        <v>32549</v>
      </c>
      <c r="E1539" s="29" t="s">
        <v>203</v>
      </c>
      <c r="F1539" s="10" t="s">
        <v>32632</v>
      </c>
      <c r="G1539" t="s">
        <v>138</v>
      </c>
      <c r="I1539">
        <v>689784033</v>
      </c>
      <c r="J1539" t="s">
        <v>32564</v>
      </c>
      <c r="L1539" t="s">
        <v>133</v>
      </c>
      <c r="N1539" s="10" t="s">
        <v>32608</v>
      </c>
    </row>
    <row r="1540" spans="1:14" ht="15" customHeight="1">
      <c r="A1540" s="424">
        <f t="shared" si="23"/>
        <v>1537</v>
      </c>
      <c r="B1540" t="s">
        <v>32479</v>
      </c>
      <c r="C1540" t="s">
        <v>32479</v>
      </c>
      <c r="D1540" t="s">
        <v>32479</v>
      </c>
      <c r="E1540" s="29" t="s">
        <v>203</v>
      </c>
      <c r="F1540" s="120" t="s">
        <v>34958</v>
      </c>
      <c r="G1540" t="s">
        <v>138</v>
      </c>
      <c r="I1540" t="s">
        <v>32628</v>
      </c>
      <c r="J1540" t="s">
        <v>32528</v>
      </c>
      <c r="L1540" t="s">
        <v>133</v>
      </c>
      <c r="N1540" s="10" t="s">
        <v>32610</v>
      </c>
    </row>
    <row r="1541" spans="1:14" ht="17" customHeight="1">
      <c r="A1541" s="424">
        <f t="shared" ref="A1541:A1604" si="24">+A1540+1</f>
        <v>1538</v>
      </c>
      <c r="B1541" t="s">
        <v>32470</v>
      </c>
      <c r="E1541" s="29" t="s">
        <v>203</v>
      </c>
      <c r="F1541" s="425" t="s">
        <v>32646</v>
      </c>
      <c r="G1541" t="s">
        <v>138</v>
      </c>
      <c r="I1541">
        <v>944215430</v>
      </c>
      <c r="J1541" t="s">
        <v>32518</v>
      </c>
      <c r="L1541" t="s">
        <v>133</v>
      </c>
      <c r="N1541" s="10" t="s">
        <v>32625</v>
      </c>
    </row>
    <row r="1542" spans="1:14" ht="16.5" customHeight="1">
      <c r="A1542" s="424">
        <f t="shared" si="24"/>
        <v>1539</v>
      </c>
      <c r="B1542" t="s">
        <v>32457</v>
      </c>
      <c r="E1542" s="29" t="s">
        <v>203</v>
      </c>
      <c r="F1542" t="s">
        <v>32799</v>
      </c>
      <c r="G1542" t="s">
        <v>138</v>
      </c>
      <c r="I1542" t="s">
        <v>32629</v>
      </c>
      <c r="J1542" t="s">
        <v>32503</v>
      </c>
      <c r="L1542" t="s">
        <v>133</v>
      </c>
      <c r="N1542" s="10" t="s">
        <v>32611</v>
      </c>
    </row>
    <row r="1543" spans="1:14">
      <c r="A1543" s="424">
        <f t="shared" si="24"/>
        <v>1540</v>
      </c>
      <c r="B1543" t="s">
        <v>32476</v>
      </c>
      <c r="E1543" s="29" t="s">
        <v>204</v>
      </c>
      <c r="F1543" t="s">
        <v>32647</v>
      </c>
      <c r="G1543" t="s">
        <v>138</v>
      </c>
      <c r="I1543" t="s">
        <v>32630</v>
      </c>
      <c r="J1543" t="s">
        <v>32525</v>
      </c>
      <c r="L1543" t="s">
        <v>133</v>
      </c>
      <c r="N1543" t="s">
        <v>32612</v>
      </c>
    </row>
    <row r="1544" spans="1:14" ht="29">
      <c r="A1544" s="424">
        <f t="shared" si="24"/>
        <v>1541</v>
      </c>
      <c r="B1544" t="s">
        <v>32544</v>
      </c>
      <c r="E1544" s="29" t="s">
        <v>203</v>
      </c>
      <c r="F1544" t="s">
        <v>32648</v>
      </c>
      <c r="G1544" t="s">
        <v>138</v>
      </c>
      <c r="I1544">
        <v>657463624</v>
      </c>
      <c r="J1544" t="s">
        <v>32559</v>
      </c>
      <c r="L1544" t="s">
        <v>133</v>
      </c>
      <c r="N1544" s="10" t="s">
        <v>32613</v>
      </c>
    </row>
    <row r="1545" spans="1:14" ht="14.5" customHeight="1">
      <c r="A1545" s="424">
        <f t="shared" si="24"/>
        <v>1542</v>
      </c>
      <c r="B1545" t="s">
        <v>32547</v>
      </c>
      <c r="E1545" s="29" t="s">
        <v>203</v>
      </c>
      <c r="F1545" t="s">
        <v>32789</v>
      </c>
      <c r="G1545" t="s">
        <v>138</v>
      </c>
      <c r="I1545">
        <v>868924325</v>
      </c>
      <c r="J1545" t="s">
        <v>32562</v>
      </c>
      <c r="L1545" t="s">
        <v>133</v>
      </c>
      <c r="N1545" s="10" t="s">
        <v>32623</v>
      </c>
    </row>
    <row r="1546" spans="1:14">
      <c r="A1546" s="424">
        <f t="shared" si="24"/>
        <v>1543</v>
      </c>
      <c r="B1546" t="s">
        <v>32459</v>
      </c>
      <c r="E1546" s="29" t="s">
        <v>204</v>
      </c>
      <c r="F1546" t="s">
        <v>32653</v>
      </c>
      <c r="G1546" t="s">
        <v>138</v>
      </c>
      <c r="I1546">
        <v>955979808</v>
      </c>
      <c r="J1546" t="s">
        <v>32505</v>
      </c>
      <c r="L1546" t="s">
        <v>133</v>
      </c>
      <c r="N1546" t="s">
        <v>32614</v>
      </c>
    </row>
    <row r="1547" spans="1:14" ht="29">
      <c r="A1547" s="424">
        <f t="shared" si="24"/>
        <v>1544</v>
      </c>
      <c r="B1547" t="s">
        <v>32471</v>
      </c>
      <c r="E1547" s="29" t="s">
        <v>203</v>
      </c>
      <c r="F1547" t="s">
        <v>32654</v>
      </c>
      <c r="G1547" t="s">
        <v>138</v>
      </c>
      <c r="I1547">
        <v>944222936</v>
      </c>
      <c r="J1547" t="s">
        <v>32519</v>
      </c>
      <c r="L1547" t="s">
        <v>133</v>
      </c>
      <c r="N1547" s="10" t="s">
        <v>32615</v>
      </c>
    </row>
    <row r="1548" spans="1:14" ht="29">
      <c r="A1548" s="424">
        <f t="shared" si="24"/>
        <v>1545</v>
      </c>
      <c r="B1548" t="s">
        <v>32454</v>
      </c>
      <c r="E1548" s="29" t="s">
        <v>203</v>
      </c>
      <c r="F1548" t="s">
        <v>32655</v>
      </c>
      <c r="G1548" t="s">
        <v>138</v>
      </c>
      <c r="I1548">
        <v>963849100</v>
      </c>
      <c r="J1548" t="s">
        <v>32501</v>
      </c>
      <c r="L1548" t="s">
        <v>133</v>
      </c>
      <c r="N1548" s="10" t="s">
        <v>32616</v>
      </c>
    </row>
    <row r="1549" spans="1:14" ht="29">
      <c r="A1549" s="424">
        <f t="shared" si="24"/>
        <v>1546</v>
      </c>
      <c r="B1549" t="s">
        <v>32446</v>
      </c>
      <c r="E1549" s="29" t="s">
        <v>202</v>
      </c>
      <c r="F1549" t="s">
        <v>32656</v>
      </c>
      <c r="G1549" t="s">
        <v>138</v>
      </c>
      <c r="I1549">
        <v>933172063</v>
      </c>
      <c r="J1549" t="s">
        <v>32491</v>
      </c>
      <c r="L1549" t="s">
        <v>133</v>
      </c>
      <c r="N1549" s="10" t="s">
        <v>32617</v>
      </c>
    </row>
    <row r="1550" spans="1:14" ht="14.5" customHeight="1">
      <c r="A1550" s="424">
        <f t="shared" si="24"/>
        <v>1547</v>
      </c>
      <c r="B1550" t="s">
        <v>32543</v>
      </c>
      <c r="E1550" s="29" t="s">
        <v>204</v>
      </c>
      <c r="F1550" t="s">
        <v>32657</v>
      </c>
      <c r="G1550" t="s">
        <v>138</v>
      </c>
      <c r="I1550">
        <v>983141682</v>
      </c>
      <c r="J1550" t="s">
        <v>32558</v>
      </c>
      <c r="L1550" t="s">
        <v>133</v>
      </c>
      <c r="N1550" s="10" t="s">
        <v>32618</v>
      </c>
    </row>
    <row r="1551" spans="1:14" ht="29">
      <c r="A1551" s="424">
        <f t="shared" si="24"/>
        <v>1548</v>
      </c>
      <c r="B1551" t="s">
        <v>32452</v>
      </c>
      <c r="E1551" s="29" t="s">
        <v>204</v>
      </c>
      <c r="F1551" t="s">
        <v>32664</v>
      </c>
      <c r="G1551" t="s">
        <v>138</v>
      </c>
      <c r="I1551">
        <v>963818859</v>
      </c>
      <c r="J1551" t="s">
        <v>32499</v>
      </c>
      <c r="L1551" t="s">
        <v>133</v>
      </c>
      <c r="N1551" s="10" t="s">
        <v>32619</v>
      </c>
    </row>
    <row r="1552" spans="1:14" ht="29">
      <c r="A1552" s="424">
        <f t="shared" si="24"/>
        <v>1549</v>
      </c>
      <c r="B1552" t="s">
        <v>32462</v>
      </c>
      <c r="E1552" s="29" t="s">
        <v>204</v>
      </c>
      <c r="F1552" t="s">
        <v>32665</v>
      </c>
      <c r="G1552" t="s">
        <v>138</v>
      </c>
      <c r="I1552" t="s">
        <v>32633</v>
      </c>
      <c r="J1552" t="s">
        <v>32509</v>
      </c>
      <c r="L1552" t="s">
        <v>133</v>
      </c>
      <c r="N1552" s="10" t="s">
        <v>32620</v>
      </c>
    </row>
    <row r="1553" spans="1:45">
      <c r="A1553" s="424">
        <f t="shared" si="24"/>
        <v>1550</v>
      </c>
      <c r="B1553" t="s">
        <v>32539</v>
      </c>
      <c r="E1553" s="29" t="s">
        <v>204</v>
      </c>
      <c r="F1553" t="s">
        <v>32791</v>
      </c>
      <c r="G1553" t="s">
        <v>138</v>
      </c>
      <c r="I1553" t="s">
        <v>32634</v>
      </c>
      <c r="J1553" t="s">
        <v>32508</v>
      </c>
      <c r="L1553" t="s">
        <v>133</v>
      </c>
      <c r="N1553" s="10" t="s">
        <v>32626</v>
      </c>
    </row>
    <row r="1554" spans="1:45" ht="15.5" customHeight="1">
      <c r="A1554" s="424">
        <f t="shared" si="24"/>
        <v>1551</v>
      </c>
      <c r="B1554" t="s">
        <v>32435</v>
      </c>
      <c r="E1554" s="29" t="s">
        <v>204</v>
      </c>
      <c r="F1554" s="10" t="s">
        <v>32708</v>
      </c>
      <c r="G1554" t="s">
        <v>138</v>
      </c>
      <c r="I1554">
        <v>917545414</v>
      </c>
      <c r="J1554" t="s">
        <v>32480</v>
      </c>
      <c r="L1554" t="s">
        <v>133</v>
      </c>
      <c r="N1554" s="10" t="s">
        <v>32624</v>
      </c>
    </row>
    <row r="1555" spans="1:45" ht="29">
      <c r="A1555" s="424">
        <f t="shared" si="24"/>
        <v>1552</v>
      </c>
      <c r="B1555" t="s">
        <v>32472</v>
      </c>
      <c r="E1555" s="29" t="s">
        <v>206</v>
      </c>
      <c r="F1555" t="s">
        <v>35272</v>
      </c>
      <c r="G1555" t="s">
        <v>138</v>
      </c>
      <c r="I1555">
        <v>946542141</v>
      </c>
      <c r="J1555" t="s">
        <v>32520</v>
      </c>
      <c r="L1555" t="s">
        <v>133</v>
      </c>
      <c r="N1555" s="10" t="s">
        <v>32621</v>
      </c>
      <c r="AR1555" s="429"/>
      <c r="AS1555" s="429"/>
    </row>
    <row r="1556" spans="1:45" ht="29">
      <c r="A1556" s="424">
        <f t="shared" si="24"/>
        <v>1553</v>
      </c>
      <c r="B1556" t="s">
        <v>32456</v>
      </c>
      <c r="E1556" s="29" t="s">
        <v>204</v>
      </c>
      <c r="F1556" t="s">
        <v>32743</v>
      </c>
      <c r="G1556" t="s">
        <v>138</v>
      </c>
      <c r="I1556">
        <v>954361818</v>
      </c>
      <c r="J1556" t="s">
        <v>32502</v>
      </c>
      <c r="L1556" t="s">
        <v>133</v>
      </c>
      <c r="N1556" s="430" t="s">
        <v>32670</v>
      </c>
      <c r="AR1556" s="430"/>
    </row>
    <row r="1557" spans="1:45" ht="29">
      <c r="A1557" s="424">
        <f t="shared" si="24"/>
        <v>1554</v>
      </c>
      <c r="B1557" t="s">
        <v>32455</v>
      </c>
      <c r="E1557" s="29" t="s">
        <v>207</v>
      </c>
      <c r="F1557" s="431" t="s">
        <v>32734</v>
      </c>
      <c r="G1557" t="s">
        <v>138</v>
      </c>
      <c r="I1557">
        <v>954295060</v>
      </c>
      <c r="J1557" t="s">
        <v>5244</v>
      </c>
      <c r="L1557" t="s">
        <v>133</v>
      </c>
      <c r="N1557" s="430" t="s">
        <v>32671</v>
      </c>
      <c r="AR1557" s="430"/>
    </row>
    <row r="1558" spans="1:45" ht="29">
      <c r="A1558" s="424">
        <f t="shared" si="24"/>
        <v>1555</v>
      </c>
      <c r="B1558" t="s">
        <v>32477</v>
      </c>
      <c r="E1558" s="29" t="s">
        <v>204</v>
      </c>
      <c r="F1558" t="s">
        <v>32744</v>
      </c>
      <c r="G1558" t="s">
        <v>138</v>
      </c>
      <c r="I1558" t="s">
        <v>32635</v>
      </c>
      <c r="J1558" t="s">
        <v>32526</v>
      </c>
      <c r="L1558" t="s">
        <v>133</v>
      </c>
      <c r="N1558" s="430" t="s">
        <v>32672</v>
      </c>
      <c r="AR1558" s="430"/>
    </row>
    <row r="1559" spans="1:45" ht="29">
      <c r="A1559" s="424">
        <f t="shared" si="24"/>
        <v>1556</v>
      </c>
      <c r="B1559" t="s">
        <v>32573</v>
      </c>
      <c r="E1559" s="29" t="s">
        <v>204</v>
      </c>
      <c r="F1559" s="83" t="s">
        <v>32740</v>
      </c>
      <c r="G1559" t="s">
        <v>138</v>
      </c>
      <c r="I1559">
        <v>963302967</v>
      </c>
      <c r="J1559" t="s">
        <v>32495</v>
      </c>
      <c r="L1559" t="s">
        <v>133</v>
      </c>
      <c r="N1559" s="430" t="s">
        <v>32673</v>
      </c>
      <c r="AR1559" s="430"/>
    </row>
    <row r="1560" spans="1:45" ht="29">
      <c r="A1560" s="424">
        <f t="shared" si="24"/>
        <v>1557</v>
      </c>
      <c r="B1560" t="s">
        <v>32550</v>
      </c>
      <c r="E1560" s="29" t="s">
        <v>204</v>
      </c>
      <c r="F1560" t="s">
        <v>32709</v>
      </c>
      <c r="G1560" t="s">
        <v>138</v>
      </c>
      <c r="I1560">
        <v>945190805</v>
      </c>
      <c r="J1560" t="s">
        <v>32565</v>
      </c>
      <c r="L1560" t="s">
        <v>133</v>
      </c>
      <c r="N1560" s="430" t="s">
        <v>32674</v>
      </c>
      <c r="AR1560" s="430"/>
    </row>
    <row r="1561" spans="1:45" ht="43.5">
      <c r="A1561" s="424">
        <f t="shared" si="24"/>
        <v>1558</v>
      </c>
      <c r="B1561" t="s">
        <v>32450</v>
      </c>
      <c r="E1561" s="29" t="s">
        <v>211</v>
      </c>
      <c r="F1561" s="10" t="s">
        <v>34801</v>
      </c>
      <c r="G1561" t="s">
        <v>138</v>
      </c>
      <c r="I1561">
        <v>963930020</v>
      </c>
      <c r="J1561" t="s">
        <v>32497</v>
      </c>
      <c r="L1561" t="s">
        <v>133</v>
      </c>
      <c r="N1561" s="430" t="s">
        <v>32675</v>
      </c>
      <c r="AR1561" s="430"/>
    </row>
    <row r="1562" spans="1:45" ht="13.5" customHeight="1">
      <c r="A1562" s="424">
        <f t="shared" si="24"/>
        <v>1559</v>
      </c>
      <c r="B1562" t="s">
        <v>32438</v>
      </c>
      <c r="E1562" s="29" t="s">
        <v>204</v>
      </c>
      <c r="F1562" s="10" t="s">
        <v>32741</v>
      </c>
      <c r="G1562" t="s">
        <v>138</v>
      </c>
      <c r="I1562">
        <v>916778111</v>
      </c>
      <c r="J1562" t="s">
        <v>32483</v>
      </c>
      <c r="L1562" t="s">
        <v>133</v>
      </c>
      <c r="N1562" s="430" t="s">
        <v>32676</v>
      </c>
      <c r="AR1562" s="430"/>
    </row>
    <row r="1563" spans="1:45" ht="29">
      <c r="A1563" s="424">
        <f t="shared" si="24"/>
        <v>1560</v>
      </c>
      <c r="B1563" t="s">
        <v>32437</v>
      </c>
      <c r="E1563" s="29" t="s">
        <v>204</v>
      </c>
      <c r="F1563" t="s">
        <v>32735</v>
      </c>
      <c r="G1563" t="s">
        <v>138</v>
      </c>
      <c r="I1563">
        <v>917378695</v>
      </c>
      <c r="J1563" t="s">
        <v>32482</v>
      </c>
      <c r="L1563" t="s">
        <v>133</v>
      </c>
      <c r="N1563" s="430" t="s">
        <v>32677</v>
      </c>
      <c r="AR1563" s="430"/>
    </row>
    <row r="1564" spans="1:45" ht="29">
      <c r="A1564" s="424">
        <f t="shared" si="24"/>
        <v>1561</v>
      </c>
      <c r="B1564" t="s">
        <v>32458</v>
      </c>
      <c r="E1564" s="29" t="s">
        <v>204</v>
      </c>
      <c r="F1564" t="s">
        <v>32742</v>
      </c>
      <c r="G1564" t="s">
        <v>138</v>
      </c>
      <c r="I1564" t="s">
        <v>32636</v>
      </c>
      <c r="J1564" t="s">
        <v>32504</v>
      </c>
      <c r="L1564" t="s">
        <v>133</v>
      </c>
      <c r="N1564" s="430" t="s">
        <v>32678</v>
      </c>
      <c r="AR1564" s="430"/>
    </row>
    <row r="1565" spans="1:45">
      <c r="A1565" s="424">
        <f t="shared" si="24"/>
        <v>1562</v>
      </c>
      <c r="B1565" t="s">
        <v>32546</v>
      </c>
      <c r="E1565" s="29" t="s">
        <v>203</v>
      </c>
      <c r="F1565" t="s">
        <v>32738</v>
      </c>
      <c r="G1565" t="s">
        <v>138</v>
      </c>
      <c r="I1565">
        <v>968105917</v>
      </c>
      <c r="J1565" t="s">
        <v>32561</v>
      </c>
      <c r="L1565" t="s">
        <v>133</v>
      </c>
      <c r="N1565" s="430" t="s">
        <v>32679</v>
      </c>
      <c r="AR1565" s="430"/>
    </row>
    <row r="1566" spans="1:45" ht="29">
      <c r="A1566" s="424">
        <f t="shared" si="24"/>
        <v>1563</v>
      </c>
      <c r="B1566" t="s">
        <v>32541</v>
      </c>
      <c r="E1566" s="29" t="s">
        <v>211</v>
      </c>
      <c r="F1566" t="s">
        <v>32802</v>
      </c>
      <c r="G1566" t="s">
        <v>138</v>
      </c>
      <c r="I1566" t="s">
        <v>32637</v>
      </c>
      <c r="J1566" t="s">
        <v>32556</v>
      </c>
      <c r="L1566" t="s">
        <v>133</v>
      </c>
      <c r="N1566" s="430" t="s">
        <v>32680</v>
      </c>
      <c r="AR1566" s="430"/>
    </row>
    <row r="1567" spans="1:45">
      <c r="A1567" s="424">
        <f t="shared" si="24"/>
        <v>1564</v>
      </c>
      <c r="B1567" t="s">
        <v>32542</v>
      </c>
      <c r="E1567" s="29" t="s">
        <v>204</v>
      </c>
      <c r="F1567" t="s">
        <v>32726</v>
      </c>
      <c r="G1567" t="s">
        <v>138</v>
      </c>
      <c r="I1567">
        <v>649455343</v>
      </c>
      <c r="J1567" t="s">
        <v>32557</v>
      </c>
      <c r="L1567" t="s">
        <v>133</v>
      </c>
      <c r="N1567" s="430" t="s">
        <v>32681</v>
      </c>
      <c r="AR1567" s="430"/>
    </row>
    <row r="1568" spans="1:45" ht="43.5">
      <c r="A1568" s="424">
        <f t="shared" si="24"/>
        <v>1565</v>
      </c>
      <c r="B1568" t="s">
        <v>32639</v>
      </c>
      <c r="E1568" s="29" t="s">
        <v>203</v>
      </c>
      <c r="F1568" s="10" t="s">
        <v>32727</v>
      </c>
      <c r="G1568" t="s">
        <v>138</v>
      </c>
      <c r="I1568" t="s">
        <v>32638</v>
      </c>
      <c r="J1568" t="s">
        <v>32496</v>
      </c>
      <c r="L1568" t="s">
        <v>133</v>
      </c>
      <c r="N1568" s="430" t="s">
        <v>32682</v>
      </c>
      <c r="AR1568" s="430"/>
    </row>
    <row r="1569" spans="1:44">
      <c r="A1569" s="424">
        <f t="shared" si="24"/>
        <v>1566</v>
      </c>
      <c r="B1569" t="s">
        <v>32252</v>
      </c>
      <c r="E1569" s="29" t="s">
        <v>205</v>
      </c>
      <c r="F1569" t="s">
        <v>33988</v>
      </c>
      <c r="G1569" t="s">
        <v>138</v>
      </c>
      <c r="I1569" t="s">
        <v>32640</v>
      </c>
      <c r="J1569" t="s">
        <v>32513</v>
      </c>
      <c r="L1569" t="s">
        <v>133</v>
      </c>
      <c r="N1569" s="430" t="s">
        <v>32683</v>
      </c>
      <c r="AR1569" s="430"/>
    </row>
    <row r="1570" spans="1:44">
      <c r="A1570" s="424">
        <f t="shared" si="24"/>
        <v>1567</v>
      </c>
      <c r="B1570" t="s">
        <v>32642</v>
      </c>
      <c r="E1570" s="29" t="s">
        <v>6</v>
      </c>
      <c r="F1570" t="s">
        <v>32645</v>
      </c>
      <c r="G1570" t="s">
        <v>138</v>
      </c>
      <c r="I1570" t="s">
        <v>32644</v>
      </c>
      <c r="N1570" s="430" t="s">
        <v>32684</v>
      </c>
      <c r="AR1570" s="430" t="s">
        <v>32252</v>
      </c>
    </row>
    <row r="1571" spans="1:44">
      <c r="A1571" s="424">
        <f t="shared" si="24"/>
        <v>1568</v>
      </c>
      <c r="B1571" t="s">
        <v>32643</v>
      </c>
      <c r="E1571" s="29" t="s">
        <v>204</v>
      </c>
      <c r="F1571" t="s">
        <v>32861</v>
      </c>
      <c r="G1571" t="s">
        <v>138</v>
      </c>
      <c r="I1571" t="s">
        <v>32641</v>
      </c>
      <c r="J1571" t="s">
        <v>32522</v>
      </c>
      <c r="L1571" t="s">
        <v>133</v>
      </c>
      <c r="N1571" s="430" t="s">
        <v>32685</v>
      </c>
      <c r="AR1571" s="430"/>
    </row>
    <row r="1572" spans="1:44">
      <c r="A1572" s="424">
        <f t="shared" si="24"/>
        <v>1569</v>
      </c>
      <c r="B1572" t="s">
        <v>32453</v>
      </c>
      <c r="E1572" s="29" t="s">
        <v>211</v>
      </c>
      <c r="F1572" t="s">
        <v>33118</v>
      </c>
      <c r="G1572" t="s">
        <v>138</v>
      </c>
      <c r="I1572">
        <v>963732752</v>
      </c>
      <c r="J1572" t="s">
        <v>32500</v>
      </c>
      <c r="L1572" t="s">
        <v>133</v>
      </c>
      <c r="N1572" s="430" t="s">
        <v>32686</v>
      </c>
      <c r="AR1572" s="430"/>
    </row>
    <row r="1573" spans="1:44">
      <c r="A1573" s="424">
        <f t="shared" si="24"/>
        <v>1570</v>
      </c>
      <c r="B1573" t="s">
        <v>32538</v>
      </c>
      <c r="E1573" s="29" t="s">
        <v>203</v>
      </c>
      <c r="F1573" t="s">
        <v>33083</v>
      </c>
      <c r="G1573" t="s">
        <v>138</v>
      </c>
      <c r="I1573">
        <v>963931866</v>
      </c>
      <c r="J1573" t="s">
        <v>32554</v>
      </c>
      <c r="L1573" t="s">
        <v>133</v>
      </c>
      <c r="N1573" s="430" t="s">
        <v>32687</v>
      </c>
      <c r="AR1573" s="430"/>
    </row>
    <row r="1574" spans="1:44">
      <c r="A1574" s="424">
        <f t="shared" si="24"/>
        <v>1571</v>
      </c>
      <c r="B1574" t="s">
        <v>32545</v>
      </c>
      <c r="E1574" s="29" t="s">
        <v>209</v>
      </c>
      <c r="F1574" t="s">
        <v>33095</v>
      </c>
      <c r="G1574" t="s">
        <v>138</v>
      </c>
      <c r="I1574">
        <v>983800956</v>
      </c>
      <c r="J1574" t="s">
        <v>32560</v>
      </c>
      <c r="L1574" t="s">
        <v>133</v>
      </c>
      <c r="N1574" s="430" t="s">
        <v>32688</v>
      </c>
      <c r="AR1574" s="430"/>
    </row>
    <row r="1575" spans="1:44">
      <c r="A1575" s="424">
        <f t="shared" si="24"/>
        <v>1572</v>
      </c>
      <c r="B1575" t="s">
        <v>32451</v>
      </c>
      <c r="E1575" s="29" t="s">
        <v>204</v>
      </c>
      <c r="F1575" t="s">
        <v>32746</v>
      </c>
      <c r="G1575" t="s">
        <v>138</v>
      </c>
      <c r="I1575">
        <v>963776042</v>
      </c>
      <c r="J1575" t="s">
        <v>32498</v>
      </c>
      <c r="L1575" t="s">
        <v>133</v>
      </c>
      <c r="N1575" s="441" t="s">
        <v>32689</v>
      </c>
      <c r="AR1575" s="430"/>
    </row>
    <row r="1576" spans="1:44">
      <c r="A1576" s="424">
        <f t="shared" si="24"/>
        <v>1573</v>
      </c>
      <c r="B1576" t="s">
        <v>32439</v>
      </c>
      <c r="E1576" s="29" t="s">
        <v>203</v>
      </c>
      <c r="F1576" t="s">
        <v>32747</v>
      </c>
      <c r="G1576" t="s">
        <v>138</v>
      </c>
      <c r="I1576">
        <v>915542992</v>
      </c>
      <c r="J1576" t="s">
        <v>32484</v>
      </c>
      <c r="L1576" t="s">
        <v>133</v>
      </c>
      <c r="N1576" s="441" t="s">
        <v>32690</v>
      </c>
      <c r="AR1576" s="430"/>
    </row>
    <row r="1577" spans="1:44">
      <c r="A1577" s="424">
        <f t="shared" si="24"/>
        <v>1574</v>
      </c>
      <c r="B1577" t="s">
        <v>32475</v>
      </c>
      <c r="E1577" s="29" t="s">
        <v>203</v>
      </c>
      <c r="F1577" t="s">
        <v>32748</v>
      </c>
      <c r="G1577" t="s">
        <v>138</v>
      </c>
      <c r="I1577">
        <v>943949494</v>
      </c>
      <c r="J1577" t="s">
        <v>32524</v>
      </c>
      <c r="L1577" t="s">
        <v>133</v>
      </c>
      <c r="N1577" s="441" t="s">
        <v>32691</v>
      </c>
      <c r="AR1577" s="430"/>
    </row>
    <row r="1578" spans="1:44">
      <c r="A1578" s="424">
        <f t="shared" si="24"/>
        <v>1575</v>
      </c>
      <c r="B1578" t="s">
        <v>32468</v>
      </c>
      <c r="E1578" s="29" t="s">
        <v>211</v>
      </c>
      <c r="F1578" t="s">
        <v>34802</v>
      </c>
      <c r="G1578" t="s">
        <v>138</v>
      </c>
      <c r="I1578">
        <v>976427283</v>
      </c>
      <c r="J1578" t="s">
        <v>32516</v>
      </c>
      <c r="L1578" t="s">
        <v>133</v>
      </c>
      <c r="N1578" s="441" t="s">
        <v>32692</v>
      </c>
      <c r="AR1578" s="430"/>
    </row>
    <row r="1579" spans="1:44">
      <c r="A1579" s="424">
        <f t="shared" si="24"/>
        <v>1576</v>
      </c>
      <c r="B1579" t="s">
        <v>32444</v>
      </c>
      <c r="E1579" s="29" t="s">
        <v>204</v>
      </c>
      <c r="F1579" t="s">
        <v>32792</v>
      </c>
      <c r="G1579" t="s">
        <v>138</v>
      </c>
      <c r="I1579">
        <v>933931201</v>
      </c>
      <c r="J1579" t="s">
        <v>32489</v>
      </c>
      <c r="L1579" t="s">
        <v>133</v>
      </c>
      <c r="N1579" s="441" t="s">
        <v>32693</v>
      </c>
      <c r="AR1579" s="430"/>
    </row>
    <row r="1580" spans="1:44">
      <c r="A1580" s="424">
        <f t="shared" si="24"/>
        <v>1577</v>
      </c>
      <c r="B1580" t="s">
        <v>32443</v>
      </c>
      <c r="E1580" s="29" t="s">
        <v>207</v>
      </c>
      <c r="F1580" t="s">
        <v>32602</v>
      </c>
      <c r="G1580" t="s">
        <v>138</v>
      </c>
      <c r="I1580">
        <v>601246005</v>
      </c>
      <c r="J1580" t="s">
        <v>32488</v>
      </c>
      <c r="L1580" t="s">
        <v>133</v>
      </c>
      <c r="N1580" s="430" t="s">
        <v>32694</v>
      </c>
      <c r="AR1580" s="430" t="s">
        <v>32469</v>
      </c>
    </row>
    <row r="1581" spans="1:44">
      <c r="A1581" s="424">
        <f t="shared" si="24"/>
        <v>1578</v>
      </c>
      <c r="B1581" t="s">
        <v>32469</v>
      </c>
      <c r="E1581" s="29" t="s">
        <v>204</v>
      </c>
      <c r="F1581" t="s">
        <v>32790</v>
      </c>
      <c r="G1581" t="s">
        <v>138</v>
      </c>
      <c r="I1581">
        <v>944004981</v>
      </c>
      <c r="J1581" t="s">
        <v>32517</v>
      </c>
      <c r="L1581" t="s">
        <v>133</v>
      </c>
      <c r="N1581" s="441" t="s">
        <v>32695</v>
      </c>
      <c r="AR1581" s="430"/>
    </row>
    <row r="1582" spans="1:44" ht="11.5" customHeight="1">
      <c r="A1582" s="424">
        <f t="shared" si="24"/>
        <v>1579</v>
      </c>
      <c r="B1582" t="s">
        <v>32460</v>
      </c>
      <c r="E1582" s="29" t="s">
        <v>211</v>
      </c>
      <c r="F1582" s="10" t="s">
        <v>33240</v>
      </c>
      <c r="G1582" t="s">
        <v>138</v>
      </c>
      <c r="I1582">
        <v>955862595</v>
      </c>
      <c r="J1582" t="s">
        <v>32506</v>
      </c>
      <c r="L1582" t="s">
        <v>133</v>
      </c>
      <c r="N1582" s="441" t="s">
        <v>32696</v>
      </c>
      <c r="AR1582" s="430"/>
    </row>
    <row r="1583" spans="1:44">
      <c r="A1583" s="424">
        <f t="shared" si="24"/>
        <v>1580</v>
      </c>
      <c r="B1583" t="s">
        <v>32445</v>
      </c>
      <c r="E1583" s="29" t="s">
        <v>204</v>
      </c>
      <c r="F1583" t="s">
        <v>32793</v>
      </c>
      <c r="G1583" t="s">
        <v>138</v>
      </c>
      <c r="I1583">
        <v>936682804</v>
      </c>
      <c r="J1583" t="s">
        <v>32490</v>
      </c>
      <c r="L1583" t="s">
        <v>133</v>
      </c>
      <c r="N1583" s="441" t="s">
        <v>32697</v>
      </c>
      <c r="AR1583" s="430"/>
    </row>
    <row r="1584" spans="1:44">
      <c r="A1584" s="424">
        <f t="shared" si="24"/>
        <v>1581</v>
      </c>
      <c r="B1584" t="s">
        <v>32540</v>
      </c>
      <c r="E1584" s="29" t="s">
        <v>204</v>
      </c>
      <c r="F1584" t="s">
        <v>34844</v>
      </c>
      <c r="G1584" t="s">
        <v>138</v>
      </c>
      <c r="I1584">
        <v>952930195</v>
      </c>
      <c r="J1584" t="s">
        <v>32555</v>
      </c>
      <c r="L1584" t="s">
        <v>133</v>
      </c>
      <c r="N1584" s="441" t="s">
        <v>32698</v>
      </c>
      <c r="AR1584" s="430"/>
    </row>
    <row r="1585" spans="1:44">
      <c r="A1585" s="424">
        <f t="shared" si="24"/>
        <v>1582</v>
      </c>
      <c r="B1585" t="s">
        <v>32548</v>
      </c>
      <c r="E1585" s="29" t="s">
        <v>211</v>
      </c>
      <c r="F1585" t="s">
        <v>33241</v>
      </c>
      <c r="G1585" t="s">
        <v>138</v>
      </c>
      <c r="I1585">
        <v>981173441</v>
      </c>
      <c r="J1585" t="s">
        <v>32563</v>
      </c>
      <c r="L1585" t="s">
        <v>133</v>
      </c>
      <c r="N1585" t="s">
        <v>32622</v>
      </c>
      <c r="AQ1585" s="429"/>
      <c r="AR1585" s="429"/>
    </row>
    <row r="1586" spans="1:44">
      <c r="A1586" s="424">
        <f t="shared" si="24"/>
        <v>1583</v>
      </c>
      <c r="B1586" t="s">
        <v>32474</v>
      </c>
      <c r="E1586" s="29" t="s">
        <v>204</v>
      </c>
      <c r="F1586" s="431" t="s">
        <v>32805</v>
      </c>
      <c r="G1586" t="s">
        <v>138</v>
      </c>
      <c r="I1586">
        <v>943490030</v>
      </c>
      <c r="J1586" t="s">
        <v>32523</v>
      </c>
      <c r="L1586" t="s">
        <v>133</v>
      </c>
      <c r="N1586" s="441" t="s">
        <v>32699</v>
      </c>
      <c r="AQ1586" s="430"/>
    </row>
    <row r="1587" spans="1:44">
      <c r="A1587" s="424">
        <f t="shared" si="24"/>
        <v>1584</v>
      </c>
      <c r="B1587" t="s">
        <v>32464</v>
      </c>
      <c r="E1587" s="29" t="s">
        <v>211</v>
      </c>
      <c r="F1587" s="431" t="s">
        <v>33242</v>
      </c>
      <c r="G1587" t="s">
        <v>138</v>
      </c>
      <c r="I1587">
        <v>976390747</v>
      </c>
      <c r="J1587" t="s">
        <v>32511</v>
      </c>
      <c r="L1587" t="s">
        <v>133</v>
      </c>
      <c r="N1587" s="441" t="s">
        <v>32700</v>
      </c>
      <c r="AQ1587" s="430"/>
    </row>
    <row r="1588" spans="1:44">
      <c r="A1588" s="424">
        <f t="shared" si="24"/>
        <v>1585</v>
      </c>
      <c r="B1588" t="s">
        <v>32552</v>
      </c>
      <c r="E1588" s="29" t="s">
        <v>204</v>
      </c>
      <c r="F1588" t="s">
        <v>32794</v>
      </c>
      <c r="G1588" t="s">
        <v>138</v>
      </c>
      <c r="I1588">
        <v>943473998</v>
      </c>
      <c r="J1588" t="s">
        <v>32567</v>
      </c>
      <c r="L1588" t="s">
        <v>133</v>
      </c>
      <c r="N1588" s="441" t="s">
        <v>32701</v>
      </c>
      <c r="AQ1588" s="430"/>
    </row>
    <row r="1589" spans="1:44">
      <c r="A1589" s="424">
        <f t="shared" si="24"/>
        <v>1586</v>
      </c>
      <c r="B1589" t="s">
        <v>32461</v>
      </c>
      <c r="E1589" s="29" t="s">
        <v>204</v>
      </c>
      <c r="F1589" t="s">
        <v>32804</v>
      </c>
      <c r="G1589" t="s">
        <v>138</v>
      </c>
      <c r="I1589">
        <v>955660824</v>
      </c>
      <c r="J1589" t="s">
        <v>32507</v>
      </c>
      <c r="L1589" t="s">
        <v>133</v>
      </c>
      <c r="N1589" s="441" t="s">
        <v>32702</v>
      </c>
      <c r="AQ1589" s="430"/>
    </row>
    <row r="1590" spans="1:44">
      <c r="A1590" s="424">
        <f t="shared" si="24"/>
        <v>1587</v>
      </c>
      <c r="B1590" t="s">
        <v>32447</v>
      </c>
      <c r="E1590" s="29" t="s">
        <v>211</v>
      </c>
      <c r="F1590" t="s">
        <v>33093</v>
      </c>
      <c r="G1590" t="s">
        <v>138</v>
      </c>
      <c r="I1590">
        <v>934590604</v>
      </c>
      <c r="J1590" t="s">
        <v>32492</v>
      </c>
      <c r="L1590" t="s">
        <v>133</v>
      </c>
      <c r="N1590" s="441" t="s">
        <v>32703</v>
      </c>
      <c r="AQ1590" s="430"/>
    </row>
    <row r="1591" spans="1:44">
      <c r="A1591" s="424">
        <f t="shared" si="24"/>
        <v>1588</v>
      </c>
      <c r="B1591" t="s">
        <v>32478</v>
      </c>
      <c r="E1591" s="29" t="s">
        <v>204</v>
      </c>
      <c r="F1591" t="s">
        <v>33096</v>
      </c>
      <c r="G1591" t="s">
        <v>138</v>
      </c>
      <c r="I1591">
        <v>943316675</v>
      </c>
      <c r="J1591" t="s">
        <v>32527</v>
      </c>
      <c r="L1591" t="s">
        <v>133</v>
      </c>
      <c r="N1591" s="441" t="s">
        <v>32704</v>
      </c>
      <c r="AQ1591" s="430"/>
    </row>
    <row r="1592" spans="1:44">
      <c r="A1592" s="424">
        <f t="shared" si="24"/>
        <v>1589</v>
      </c>
      <c r="B1592" t="s">
        <v>32448</v>
      </c>
      <c r="E1592" s="29" t="s">
        <v>204</v>
      </c>
      <c r="F1592" s="431" t="s">
        <v>34986</v>
      </c>
      <c r="G1592" t="s">
        <v>138</v>
      </c>
      <c r="I1592">
        <v>937376338</v>
      </c>
      <c r="J1592" t="s">
        <v>32493</v>
      </c>
      <c r="L1592" t="s">
        <v>133</v>
      </c>
      <c r="N1592" s="441" t="s">
        <v>32705</v>
      </c>
      <c r="AQ1592" s="430"/>
    </row>
    <row r="1593" spans="1:44">
      <c r="A1593" s="424">
        <f t="shared" si="24"/>
        <v>1590</v>
      </c>
      <c r="B1593" t="s">
        <v>32442</v>
      </c>
      <c r="E1593" s="29" t="s">
        <v>203</v>
      </c>
      <c r="F1593" t="s">
        <v>32668</v>
      </c>
      <c r="G1593" t="s">
        <v>138</v>
      </c>
      <c r="I1593">
        <v>933210339</v>
      </c>
      <c r="J1593" t="s">
        <v>32487</v>
      </c>
      <c r="L1593" t="s">
        <v>133</v>
      </c>
      <c r="N1593" s="441" t="s">
        <v>32706</v>
      </c>
      <c r="AQ1593" s="430" t="s">
        <v>32467</v>
      </c>
    </row>
    <row r="1594" spans="1:44">
      <c r="A1594" s="424">
        <f t="shared" si="24"/>
        <v>1591</v>
      </c>
      <c r="B1594" t="s">
        <v>32467</v>
      </c>
      <c r="E1594" s="29" t="s">
        <v>211</v>
      </c>
      <c r="F1594" t="s">
        <v>33119</v>
      </c>
      <c r="G1594" t="s">
        <v>138</v>
      </c>
      <c r="I1594" s="107">
        <v>976232729</v>
      </c>
      <c r="J1594" t="s">
        <v>32515</v>
      </c>
      <c r="L1594" t="s">
        <v>133</v>
      </c>
      <c r="N1594" s="441" t="s">
        <v>32707</v>
      </c>
      <c r="AQ1594" s="430"/>
    </row>
    <row r="1595" spans="1:44">
      <c r="A1595" s="424">
        <f t="shared" si="24"/>
        <v>1592</v>
      </c>
      <c r="B1595" t="s">
        <v>32466</v>
      </c>
      <c r="E1595" s="29" t="s">
        <v>211</v>
      </c>
      <c r="F1595" t="s">
        <v>34804</v>
      </c>
      <c r="G1595" t="s">
        <v>138</v>
      </c>
      <c r="I1595" s="107">
        <v>876163400</v>
      </c>
      <c r="J1595" t="s">
        <v>32514</v>
      </c>
      <c r="L1595" t="s">
        <v>133</v>
      </c>
      <c r="N1595" s="83" t="s">
        <v>32669</v>
      </c>
    </row>
    <row r="1596" spans="1:44">
      <c r="A1596" s="424">
        <f t="shared" si="24"/>
        <v>1593</v>
      </c>
      <c r="B1596" s="82" t="s">
        <v>32750</v>
      </c>
      <c r="E1596" s="29" t="s">
        <v>204</v>
      </c>
      <c r="F1596" t="s">
        <v>32795</v>
      </c>
      <c r="G1596" t="s">
        <v>138</v>
      </c>
      <c r="I1596" s="442" t="s">
        <v>32751</v>
      </c>
      <c r="J1596" s="82"/>
      <c r="K1596" s="82"/>
      <c r="L1596" s="82" t="s">
        <v>133</v>
      </c>
      <c r="M1596" s="82"/>
      <c r="N1596" s="83" t="s">
        <v>32752</v>
      </c>
    </row>
    <row r="1597" spans="1:44" ht="12.5" customHeight="1">
      <c r="A1597" s="424">
        <f t="shared" si="24"/>
        <v>1594</v>
      </c>
      <c r="B1597" s="82" t="s">
        <v>32753</v>
      </c>
      <c r="E1597" s="29" t="s">
        <v>204</v>
      </c>
      <c r="F1597" s="130" t="s">
        <v>32801</v>
      </c>
      <c r="G1597" t="s">
        <v>138</v>
      </c>
      <c r="I1597" s="442" t="s">
        <v>32754</v>
      </c>
      <c r="J1597" s="67" t="s">
        <v>32755</v>
      </c>
      <c r="K1597" s="82"/>
      <c r="L1597" s="82" t="s">
        <v>133</v>
      </c>
      <c r="M1597" s="82"/>
      <c r="N1597" s="83" t="s">
        <v>32756</v>
      </c>
    </row>
    <row r="1598" spans="1:44">
      <c r="A1598" s="424">
        <f t="shared" si="24"/>
        <v>1595</v>
      </c>
      <c r="B1598" s="82" t="s">
        <v>32757</v>
      </c>
      <c r="E1598" s="29" t="s">
        <v>211</v>
      </c>
      <c r="F1598" s="425" t="s">
        <v>33243</v>
      </c>
      <c r="G1598" t="s">
        <v>138</v>
      </c>
      <c r="I1598" s="442" t="s">
        <v>32751</v>
      </c>
      <c r="J1598" s="67" t="s">
        <v>32758</v>
      </c>
      <c r="K1598" s="82"/>
      <c r="L1598" s="82" t="s">
        <v>133</v>
      </c>
      <c r="M1598" s="82"/>
      <c r="N1598" s="83" t="s">
        <v>32759</v>
      </c>
    </row>
    <row r="1599" spans="1:44" ht="12" customHeight="1">
      <c r="A1599" s="424">
        <f t="shared" si="24"/>
        <v>1596</v>
      </c>
      <c r="B1599" s="82" t="s">
        <v>32760</v>
      </c>
      <c r="E1599" s="29" t="s">
        <v>204</v>
      </c>
      <c r="F1599" t="s">
        <v>34909</v>
      </c>
      <c r="G1599" t="s">
        <v>138</v>
      </c>
      <c r="I1599" s="442" t="s">
        <v>32761</v>
      </c>
      <c r="J1599" s="67" t="s">
        <v>32762</v>
      </c>
      <c r="K1599" s="82"/>
      <c r="L1599" s="82" t="s">
        <v>133</v>
      </c>
      <c r="M1599" s="82"/>
      <c r="N1599" s="83" t="s">
        <v>32763</v>
      </c>
    </row>
    <row r="1600" spans="1:44">
      <c r="A1600" s="424">
        <f t="shared" si="24"/>
        <v>1597</v>
      </c>
      <c r="B1600" s="82" t="s">
        <v>32764</v>
      </c>
      <c r="E1600" s="29" t="s">
        <v>204</v>
      </c>
      <c r="F1600" t="s">
        <v>33520</v>
      </c>
      <c r="G1600" t="s">
        <v>138</v>
      </c>
      <c r="I1600" s="442" t="s">
        <v>32765</v>
      </c>
      <c r="J1600" s="67" t="s">
        <v>32766</v>
      </c>
      <c r="K1600" s="82"/>
      <c r="L1600" s="82" t="s">
        <v>133</v>
      </c>
      <c r="M1600" s="82"/>
      <c r="N1600" s="83" t="s">
        <v>32767</v>
      </c>
    </row>
    <row r="1601" spans="1:68" ht="15" customHeight="1">
      <c r="A1601" s="424">
        <f t="shared" si="24"/>
        <v>1598</v>
      </c>
      <c r="B1601" s="82" t="s">
        <v>32768</v>
      </c>
      <c r="E1601" s="29" t="s">
        <v>203</v>
      </c>
      <c r="F1601" t="s">
        <v>32806</v>
      </c>
      <c r="G1601" t="s">
        <v>138</v>
      </c>
      <c r="I1601" s="442" t="s">
        <v>32769</v>
      </c>
      <c r="J1601" s="67" t="s">
        <v>32770</v>
      </c>
      <c r="K1601" s="82"/>
      <c r="L1601" s="82" t="s">
        <v>133</v>
      </c>
      <c r="M1601" s="82"/>
      <c r="N1601" s="83" t="s">
        <v>32771</v>
      </c>
    </row>
    <row r="1602" spans="1:68" ht="29">
      <c r="A1602" s="424">
        <f t="shared" si="24"/>
        <v>1599</v>
      </c>
      <c r="B1602" s="82" t="s">
        <v>32772</v>
      </c>
      <c r="C1602" s="429" t="s">
        <v>2</v>
      </c>
      <c r="D1602" s="429" t="s">
        <v>32749</v>
      </c>
      <c r="E1602" s="29" t="s">
        <v>209</v>
      </c>
      <c r="F1602" s="431" t="s">
        <v>32807</v>
      </c>
      <c r="G1602" t="s">
        <v>138</v>
      </c>
      <c r="H1602" s="429"/>
      <c r="I1602" s="442" t="s">
        <v>32773</v>
      </c>
      <c r="J1602" s="67" t="s">
        <v>32774</v>
      </c>
      <c r="K1602" s="82"/>
      <c r="L1602" s="82" t="s">
        <v>133</v>
      </c>
      <c r="M1602" s="82"/>
      <c r="N1602" s="83" t="s">
        <v>32775</v>
      </c>
    </row>
    <row r="1603" spans="1:68" ht="11" customHeight="1">
      <c r="A1603" s="424">
        <f t="shared" si="24"/>
        <v>1600</v>
      </c>
      <c r="B1603" s="82" t="s">
        <v>32776</v>
      </c>
      <c r="C1603" s="82" t="s">
        <v>6</v>
      </c>
      <c r="D1603" s="82"/>
      <c r="E1603" s="29" t="s">
        <v>203</v>
      </c>
      <c r="F1603" s="82" t="s">
        <v>33120</v>
      </c>
      <c r="G1603" t="s">
        <v>138</v>
      </c>
      <c r="I1603" s="442" t="s">
        <v>32777</v>
      </c>
      <c r="J1603" s="67" t="s">
        <v>32778</v>
      </c>
      <c r="K1603" s="82"/>
      <c r="L1603" s="82" t="s">
        <v>133</v>
      </c>
      <c r="M1603" s="82"/>
      <c r="N1603" s="83" t="s">
        <v>32779</v>
      </c>
    </row>
    <row r="1604" spans="1:68" ht="14" customHeight="1">
      <c r="A1604" s="424">
        <f t="shared" si="24"/>
        <v>1601</v>
      </c>
      <c r="B1604" s="82" t="s">
        <v>32780</v>
      </c>
      <c r="C1604" s="82" t="s">
        <v>6</v>
      </c>
      <c r="D1604" s="82"/>
      <c r="E1604" s="29" t="s">
        <v>204</v>
      </c>
      <c r="F1604" s="82" t="s">
        <v>33518</v>
      </c>
      <c r="G1604" t="s">
        <v>138</v>
      </c>
      <c r="I1604" s="442" t="s">
        <v>32781</v>
      </c>
      <c r="J1604" s="67" t="s">
        <v>32782</v>
      </c>
      <c r="K1604" s="82"/>
      <c r="L1604" s="82" t="s">
        <v>133</v>
      </c>
      <c r="M1604" s="82"/>
      <c r="N1604" s="83" t="s">
        <v>32783</v>
      </c>
    </row>
    <row r="1605" spans="1:68" ht="10.5" customHeight="1">
      <c r="A1605" s="424">
        <f t="shared" ref="A1605:A1668" si="25">+A1604+1</f>
        <v>1602</v>
      </c>
      <c r="B1605" s="82" t="s">
        <v>32784</v>
      </c>
      <c r="C1605" s="82" t="s">
        <v>6</v>
      </c>
      <c r="D1605" s="82"/>
      <c r="E1605" s="29" t="s">
        <v>202</v>
      </c>
      <c r="F1605" s="82" t="s">
        <v>32808</v>
      </c>
      <c r="G1605" t="s">
        <v>138</v>
      </c>
      <c r="I1605" s="442" t="s">
        <v>32785</v>
      </c>
      <c r="J1605" s="67" t="s">
        <v>22094</v>
      </c>
      <c r="K1605" s="82"/>
      <c r="L1605" s="82" t="s">
        <v>133</v>
      </c>
      <c r="M1605" s="82"/>
      <c r="N1605" s="83" t="s">
        <v>32786</v>
      </c>
    </row>
    <row r="1606" spans="1:68" ht="13" customHeight="1">
      <c r="A1606" s="424">
        <f t="shared" si="25"/>
        <v>1603</v>
      </c>
      <c r="B1606" s="82" t="s">
        <v>32809</v>
      </c>
      <c r="C1606" s="82" t="s">
        <v>6</v>
      </c>
      <c r="D1606" s="82"/>
      <c r="E1606" s="29" t="s">
        <v>203</v>
      </c>
      <c r="F1606" s="82" t="s">
        <v>33517</v>
      </c>
      <c r="G1606" t="s">
        <v>138</v>
      </c>
      <c r="I1606" s="82" t="s">
        <v>32810</v>
      </c>
      <c r="J1606" s="67" t="s">
        <v>32811</v>
      </c>
      <c r="K1606" s="82"/>
      <c r="L1606" s="82" t="s">
        <v>133</v>
      </c>
      <c r="M1606" s="430" t="s">
        <v>32812</v>
      </c>
      <c r="N1606" s="67" t="s">
        <v>32813</v>
      </c>
      <c r="O1606" s="82" t="s">
        <v>32814</v>
      </c>
      <c r="AQ1606" s="82" t="s">
        <v>32814</v>
      </c>
    </row>
    <row r="1607" spans="1:68" ht="58" customHeight="1">
      <c r="A1607" s="424">
        <f t="shared" si="25"/>
        <v>1604</v>
      </c>
      <c r="B1607" s="82" t="s">
        <v>32815</v>
      </c>
      <c r="C1607" s="82" t="s">
        <v>6</v>
      </c>
      <c r="D1607" s="82"/>
      <c r="E1607" s="29" t="s">
        <v>207</v>
      </c>
      <c r="F1607" s="82" t="s">
        <v>33516</v>
      </c>
      <c r="G1607" t="s">
        <v>138</v>
      </c>
      <c r="I1607" s="82" t="s">
        <v>32816</v>
      </c>
      <c r="J1607" s="67" t="s">
        <v>4999</v>
      </c>
      <c r="K1607" s="82"/>
      <c r="L1607" s="82" t="s">
        <v>133</v>
      </c>
      <c r="M1607" s="430"/>
      <c r="N1607" s="82" t="s">
        <v>32817</v>
      </c>
      <c r="O1607" s="82" t="s">
        <v>32818</v>
      </c>
      <c r="AQ1607" s="82" t="s">
        <v>32818</v>
      </c>
    </row>
    <row r="1608" spans="1:68" ht="58" customHeight="1">
      <c r="A1608" s="424">
        <f t="shared" si="25"/>
        <v>1605</v>
      </c>
      <c r="B1608" s="82" t="s">
        <v>32819</v>
      </c>
      <c r="C1608" s="82" t="s">
        <v>6</v>
      </c>
      <c r="D1608" s="82"/>
      <c r="E1608" s="29" t="s">
        <v>203</v>
      </c>
      <c r="F1608" s="82" t="s">
        <v>33091</v>
      </c>
      <c r="G1608" t="s">
        <v>138</v>
      </c>
      <c r="I1608" s="82" t="s">
        <v>32820</v>
      </c>
      <c r="J1608" s="67" t="s">
        <v>32821</v>
      </c>
      <c r="K1608" s="68" t="s">
        <v>33079</v>
      </c>
      <c r="L1608" s="82" t="s">
        <v>133</v>
      </c>
      <c r="M1608" s="430"/>
      <c r="N1608" s="82" t="s">
        <v>32822</v>
      </c>
      <c r="O1608" s="82" t="s">
        <v>32823</v>
      </c>
      <c r="AQ1608" s="82" t="s">
        <v>32823</v>
      </c>
    </row>
    <row r="1609" spans="1:68" ht="43.5" customHeight="1">
      <c r="A1609" s="424">
        <f t="shared" si="25"/>
        <v>1606</v>
      </c>
      <c r="B1609" s="82" t="s">
        <v>32824</v>
      </c>
      <c r="C1609" s="82" t="s">
        <v>6</v>
      </c>
      <c r="D1609" s="82"/>
      <c r="E1609" s="29" t="s">
        <v>203</v>
      </c>
      <c r="F1609" s="82" t="s">
        <v>33092</v>
      </c>
      <c r="G1609" t="s">
        <v>138</v>
      </c>
      <c r="I1609" s="82" t="s">
        <v>32825</v>
      </c>
      <c r="J1609" s="67" t="s">
        <v>32826</v>
      </c>
      <c r="K1609" s="68" t="s">
        <v>33080</v>
      </c>
      <c r="L1609" s="82" t="s">
        <v>133</v>
      </c>
      <c r="M1609" s="430"/>
      <c r="N1609" s="82" t="s">
        <v>32857</v>
      </c>
      <c r="O1609" s="82" t="s">
        <v>32827</v>
      </c>
      <c r="AQ1609" s="82" t="s">
        <v>32827</v>
      </c>
    </row>
    <row r="1610" spans="1:68" ht="58" customHeight="1">
      <c r="A1610" s="424">
        <f t="shared" si="25"/>
        <v>1607</v>
      </c>
      <c r="B1610" s="82" t="s">
        <v>32828</v>
      </c>
      <c r="C1610" s="82" t="s">
        <v>6</v>
      </c>
      <c r="D1610" s="82"/>
      <c r="E1610" s="29" t="s">
        <v>204</v>
      </c>
      <c r="F1610" s="82" t="s">
        <v>33521</v>
      </c>
      <c r="G1610" t="s">
        <v>138</v>
      </c>
      <c r="I1610" s="82" t="s">
        <v>32829</v>
      </c>
      <c r="J1610" s="67" t="s">
        <v>32830</v>
      </c>
      <c r="K1610" s="82"/>
      <c r="L1610" s="82" t="s">
        <v>133</v>
      </c>
      <c r="M1610" s="430" t="s">
        <v>32831</v>
      </c>
      <c r="N1610" s="67" t="s">
        <v>32858</v>
      </c>
      <c r="O1610" s="82" t="s">
        <v>32832</v>
      </c>
      <c r="AQ1610" s="82" t="s">
        <v>32832</v>
      </c>
    </row>
    <row r="1611" spans="1:68" ht="43.5" customHeight="1">
      <c r="A1611" s="424">
        <f t="shared" si="25"/>
        <v>1608</v>
      </c>
      <c r="B1611" s="82" t="s">
        <v>32833</v>
      </c>
      <c r="C1611" s="82" t="s">
        <v>6</v>
      </c>
      <c r="D1611" s="82"/>
      <c r="E1611" s="29" t="s">
        <v>203</v>
      </c>
      <c r="F1611" s="82" t="s">
        <v>33094</v>
      </c>
      <c r="G1611" t="s">
        <v>138</v>
      </c>
      <c r="I1611" s="82" t="s">
        <v>32834</v>
      </c>
      <c r="J1611" s="67" t="s">
        <v>32835</v>
      </c>
      <c r="K1611" s="82"/>
      <c r="L1611" s="82" t="s">
        <v>133</v>
      </c>
      <c r="M1611" s="430"/>
      <c r="N1611" s="82" t="s">
        <v>32836</v>
      </c>
      <c r="O1611" s="82" t="s">
        <v>32837</v>
      </c>
      <c r="AQ1611" s="82" t="s">
        <v>32837</v>
      </c>
    </row>
    <row r="1612" spans="1:68" ht="43.5" customHeight="1">
      <c r="A1612" s="424">
        <f t="shared" si="25"/>
        <v>1609</v>
      </c>
      <c r="B1612" s="82" t="s">
        <v>32838</v>
      </c>
      <c r="C1612" s="82" t="s">
        <v>6</v>
      </c>
      <c r="D1612" s="82"/>
      <c r="E1612" s="29" t="s">
        <v>204</v>
      </c>
      <c r="F1612" s="82" t="s">
        <v>33307</v>
      </c>
      <c r="G1612" t="s">
        <v>138</v>
      </c>
      <c r="I1612" s="82" t="s">
        <v>33081</v>
      </c>
      <c r="J1612" s="67" t="s">
        <v>32840</v>
      </c>
      <c r="K1612" s="82" t="s">
        <v>32839</v>
      </c>
      <c r="L1612" s="82" t="s">
        <v>133</v>
      </c>
      <c r="M1612" s="430"/>
      <c r="N1612" s="82" t="s">
        <v>32860</v>
      </c>
      <c r="O1612" s="82" t="s">
        <v>32841</v>
      </c>
      <c r="AQ1612" s="82" t="s">
        <v>32841</v>
      </c>
    </row>
    <row r="1613" spans="1:68" ht="12.5" customHeight="1">
      <c r="A1613" s="424">
        <f t="shared" si="25"/>
        <v>1610</v>
      </c>
      <c r="B1613" s="82" t="s">
        <v>32842</v>
      </c>
      <c r="C1613" s="82" t="s">
        <v>6</v>
      </c>
      <c r="D1613" s="82"/>
      <c r="E1613" s="29" t="s">
        <v>211</v>
      </c>
      <c r="F1613" s="82" t="s">
        <v>34803</v>
      </c>
      <c r="G1613" t="s">
        <v>138</v>
      </c>
      <c r="H1613" s="460"/>
      <c r="I1613" s="82" t="s">
        <v>33082</v>
      </c>
      <c r="J1613" s="67" t="s">
        <v>32844</v>
      </c>
      <c r="K1613" s="82" t="s">
        <v>32843</v>
      </c>
      <c r="L1613" s="82" t="s">
        <v>133</v>
      </c>
      <c r="M1613" s="430"/>
      <c r="N1613" s="82" t="s">
        <v>32859</v>
      </c>
      <c r="O1613" s="82" t="s">
        <v>32845</v>
      </c>
      <c r="AQ1613" s="82" t="s">
        <v>32845</v>
      </c>
    </row>
    <row r="1614" spans="1:68" ht="14.5" customHeight="1">
      <c r="A1614" s="424">
        <f t="shared" si="25"/>
        <v>1611</v>
      </c>
      <c r="B1614" s="82" t="s">
        <v>32846</v>
      </c>
      <c r="C1614" s="82" t="s">
        <v>6</v>
      </c>
      <c r="D1614" s="82"/>
      <c r="E1614" s="29" t="s">
        <v>204</v>
      </c>
      <c r="F1614" s="82" t="s">
        <v>33522</v>
      </c>
      <c r="G1614" t="s">
        <v>138</v>
      </c>
      <c r="I1614" s="82" t="s">
        <v>32847</v>
      </c>
      <c r="J1614" s="67" t="s">
        <v>32848</v>
      </c>
      <c r="K1614" s="82"/>
      <c r="L1614" s="82" t="s">
        <v>133</v>
      </c>
      <c r="M1614" s="430"/>
      <c r="N1614" s="82" t="s">
        <v>32849</v>
      </c>
      <c r="O1614" s="82" t="s">
        <v>32850</v>
      </c>
      <c r="AQ1614" s="82" t="s">
        <v>32850</v>
      </c>
      <c r="BD1614" s="429"/>
      <c r="BE1614" s="429"/>
      <c r="BF1614" s="429"/>
      <c r="BG1614" s="429"/>
      <c r="BH1614" s="429"/>
      <c r="BI1614" s="429"/>
      <c r="BJ1614" s="429"/>
      <c r="BK1614" s="429"/>
      <c r="BL1614" s="429"/>
      <c r="BM1614" s="429"/>
      <c r="BN1614" s="429"/>
      <c r="BO1614" s="429"/>
      <c r="BP1614" s="429"/>
    </row>
    <row r="1615" spans="1:68" ht="11.5" customHeight="1">
      <c r="A1615" s="424">
        <f t="shared" si="25"/>
        <v>1612</v>
      </c>
      <c r="B1615" s="82" t="s">
        <v>32851</v>
      </c>
      <c r="C1615" s="82" t="s">
        <v>6</v>
      </c>
      <c r="D1615" s="82"/>
      <c r="E1615" s="29" t="s">
        <v>204</v>
      </c>
      <c r="F1615" s="82" t="s">
        <v>33523</v>
      </c>
      <c r="G1615" t="s">
        <v>138</v>
      </c>
      <c r="I1615" s="82" t="s">
        <v>32852</v>
      </c>
      <c r="J1615" s="67" t="s">
        <v>32853</v>
      </c>
      <c r="K1615" s="82"/>
      <c r="L1615" s="82" t="s">
        <v>133</v>
      </c>
      <c r="M1615" s="430" t="s">
        <v>32854</v>
      </c>
      <c r="N1615" s="67" t="s">
        <v>32855</v>
      </c>
      <c r="O1615" s="82" t="s">
        <v>32856</v>
      </c>
      <c r="AQ1615" s="82" t="s">
        <v>32856</v>
      </c>
      <c r="BD1615" s="82"/>
      <c r="BF1615" s="82"/>
      <c r="BG1615" s="82"/>
      <c r="BH1615" s="82"/>
      <c r="BI1615" s="82"/>
    </row>
    <row r="1616" spans="1:68" ht="13.5" customHeight="1">
      <c r="A1616" s="424">
        <f t="shared" si="25"/>
        <v>1613</v>
      </c>
      <c r="B1616" s="82" t="s">
        <v>32877</v>
      </c>
      <c r="C1616" s="82" t="s">
        <v>6</v>
      </c>
      <c r="D1616" s="82"/>
      <c r="E1616" s="29" t="s">
        <v>203</v>
      </c>
      <c r="F1616" s="82" t="s">
        <v>33524</v>
      </c>
      <c r="G1616" t="s">
        <v>138</v>
      </c>
      <c r="I1616" s="82" t="s">
        <v>32878</v>
      </c>
      <c r="J1616" s="67" t="s">
        <v>32879</v>
      </c>
      <c r="K1616" s="82"/>
      <c r="L1616" s="82" t="s">
        <v>133</v>
      </c>
      <c r="M1616" s="430" t="s">
        <v>32880</v>
      </c>
      <c r="N1616" s="82" t="s">
        <v>32881</v>
      </c>
      <c r="O1616" s="82" t="s">
        <v>32882</v>
      </c>
      <c r="AQ1616" s="82" t="s">
        <v>32882</v>
      </c>
      <c r="BB1616" s="429"/>
      <c r="BC1616" s="429"/>
      <c r="BD1616" s="429"/>
      <c r="BE1616" s="429"/>
      <c r="BF1616" s="429"/>
      <c r="BG1616" s="429"/>
      <c r="BH1616" s="429"/>
      <c r="BI1616" s="429"/>
      <c r="BJ1616" s="429"/>
      <c r="BK1616" s="429"/>
      <c r="BL1616" s="429"/>
      <c r="BM1616" s="429"/>
      <c r="BN1616" s="429"/>
    </row>
    <row r="1617" spans="1:65" ht="16" customHeight="1">
      <c r="A1617" s="424">
        <f t="shared" si="25"/>
        <v>1614</v>
      </c>
      <c r="B1617" s="82" t="s">
        <v>32883</v>
      </c>
      <c r="C1617" s="82" t="s">
        <v>6</v>
      </c>
      <c r="D1617" s="82"/>
      <c r="E1617" s="29" t="s">
        <v>202</v>
      </c>
      <c r="F1617" s="82" t="s">
        <v>33308</v>
      </c>
      <c r="G1617" t="s">
        <v>138</v>
      </c>
      <c r="I1617" s="82" t="s">
        <v>32884</v>
      </c>
      <c r="J1617" s="67" t="s">
        <v>32885</v>
      </c>
      <c r="K1617" s="82"/>
      <c r="L1617" s="82" t="s">
        <v>133</v>
      </c>
      <c r="M1617" s="430" t="s">
        <v>32886</v>
      </c>
      <c r="N1617" s="82" t="s">
        <v>32887</v>
      </c>
      <c r="O1617" s="82" t="s">
        <v>32888</v>
      </c>
      <c r="AQ1617" s="82" t="s">
        <v>32888</v>
      </c>
      <c r="BB1617" s="82"/>
      <c r="BC1617" s="82"/>
      <c r="BD1617" s="82"/>
      <c r="BE1617" s="82"/>
      <c r="BF1617" s="82"/>
      <c r="BG1617" s="82"/>
      <c r="BH1617" s="82"/>
      <c r="BI1617" s="67"/>
      <c r="BJ1617" s="82"/>
      <c r="BK1617" s="82"/>
      <c r="BL1617" s="82"/>
      <c r="BM1617" s="82"/>
    </row>
    <row r="1618" spans="1:65" ht="13.5" customHeight="1">
      <c r="A1618" s="424">
        <f t="shared" si="25"/>
        <v>1615</v>
      </c>
      <c r="B1618" s="82" t="s">
        <v>32889</v>
      </c>
      <c r="C1618" s="82" t="s">
        <v>6</v>
      </c>
      <c r="D1618" s="82"/>
      <c r="E1618" s="29" t="s">
        <v>203</v>
      </c>
      <c r="F1618" s="82" t="s">
        <v>34866</v>
      </c>
      <c r="G1618" t="s">
        <v>138</v>
      </c>
      <c r="I1618" s="82" t="s">
        <v>33084</v>
      </c>
      <c r="J1618" s="67" t="s">
        <v>32890</v>
      </c>
      <c r="K1618" s="82"/>
      <c r="L1618" s="82" t="s">
        <v>133</v>
      </c>
      <c r="M1618" s="430" t="s">
        <v>32891</v>
      </c>
      <c r="N1618" s="82" t="s">
        <v>32892</v>
      </c>
      <c r="O1618" s="82" t="s">
        <v>32893</v>
      </c>
      <c r="AQ1618" s="82" t="s">
        <v>32893</v>
      </c>
      <c r="BB1618" s="82"/>
      <c r="BC1618" s="82"/>
      <c r="BD1618" s="82"/>
      <c r="BE1618" s="82"/>
      <c r="BF1618" s="82"/>
      <c r="BG1618" s="82"/>
      <c r="BH1618" s="82"/>
      <c r="BI1618" s="67"/>
      <c r="BJ1618" s="82"/>
      <c r="BK1618" s="82"/>
      <c r="BL1618" s="82"/>
      <c r="BM1618" s="82"/>
    </row>
    <row r="1619" spans="1:65" ht="13" customHeight="1">
      <c r="A1619" s="424">
        <f t="shared" si="25"/>
        <v>1616</v>
      </c>
      <c r="B1619" s="82" t="s">
        <v>32894</v>
      </c>
      <c r="C1619" s="82" t="s">
        <v>6</v>
      </c>
      <c r="D1619" s="82"/>
      <c r="E1619" s="29" t="s">
        <v>202</v>
      </c>
      <c r="F1619" s="10" t="s">
        <v>33226</v>
      </c>
      <c r="G1619" t="s">
        <v>138</v>
      </c>
      <c r="I1619" s="82" t="s">
        <v>32895</v>
      </c>
      <c r="J1619" s="67" t="s">
        <v>32896</v>
      </c>
      <c r="K1619" s="82"/>
      <c r="L1619" s="82" t="s">
        <v>133</v>
      </c>
      <c r="M1619" s="430" t="s">
        <v>32897</v>
      </c>
      <c r="N1619" s="82" t="s">
        <v>32898</v>
      </c>
      <c r="O1619" s="82" t="s">
        <v>32899</v>
      </c>
      <c r="AQ1619" s="82" t="s">
        <v>32899</v>
      </c>
      <c r="BB1619" s="82"/>
      <c r="BC1619" s="82"/>
      <c r="BD1619" s="82"/>
      <c r="BE1619" s="82"/>
      <c r="BF1619" s="82"/>
      <c r="BG1619" s="82"/>
      <c r="BH1619" s="82"/>
      <c r="BI1619" s="67"/>
      <c r="BJ1619" s="82"/>
      <c r="BK1619" s="82"/>
      <c r="BL1619" s="82"/>
      <c r="BM1619" s="82"/>
    </row>
    <row r="1620" spans="1:65" ht="13.5" customHeight="1">
      <c r="A1620" s="424">
        <f t="shared" si="25"/>
        <v>1617</v>
      </c>
      <c r="B1620" s="82" t="s">
        <v>32900</v>
      </c>
      <c r="C1620" s="82" t="s">
        <v>6</v>
      </c>
      <c r="D1620" s="82"/>
      <c r="E1620" s="29" t="s">
        <v>204</v>
      </c>
      <c r="F1620" s="82" t="s">
        <v>33121</v>
      </c>
      <c r="G1620" t="s">
        <v>138</v>
      </c>
      <c r="I1620" s="82" t="s">
        <v>33085</v>
      </c>
      <c r="J1620" s="67" t="s">
        <v>32901</v>
      </c>
      <c r="K1620" s="82"/>
      <c r="L1620" s="82" t="s">
        <v>133</v>
      </c>
      <c r="M1620" s="430" t="s">
        <v>32902</v>
      </c>
      <c r="N1620" s="82" t="s">
        <v>32903</v>
      </c>
      <c r="O1620" s="82" t="s">
        <v>32904</v>
      </c>
      <c r="AQ1620" s="82" t="s">
        <v>32904</v>
      </c>
      <c r="BB1620" s="82"/>
      <c r="BC1620" s="82"/>
      <c r="BD1620" s="82"/>
      <c r="BE1620" s="82"/>
      <c r="BF1620" s="82"/>
      <c r="BG1620" s="82"/>
      <c r="BH1620" s="82"/>
      <c r="BI1620" s="67"/>
      <c r="BJ1620" s="82"/>
      <c r="BK1620" s="82"/>
      <c r="BL1620" s="82"/>
      <c r="BM1620" s="82"/>
    </row>
    <row r="1621" spans="1:65" ht="13" customHeight="1">
      <c r="A1621" s="424">
        <f t="shared" si="25"/>
        <v>1618</v>
      </c>
      <c r="B1621" s="82" t="s">
        <v>32905</v>
      </c>
      <c r="C1621" s="82" t="s">
        <v>6</v>
      </c>
      <c r="D1621" s="82"/>
      <c r="E1621" s="29" t="s">
        <v>211</v>
      </c>
      <c r="F1621" s="82" t="s">
        <v>34805</v>
      </c>
      <c r="G1621" t="s">
        <v>138</v>
      </c>
      <c r="I1621" s="82" t="s">
        <v>32906</v>
      </c>
      <c r="J1621" s="67" t="s">
        <v>32907</v>
      </c>
      <c r="K1621" s="82"/>
      <c r="L1621" s="82" t="s">
        <v>133</v>
      </c>
      <c r="M1621" s="430" t="s">
        <v>32908</v>
      </c>
      <c r="N1621" s="82" t="s">
        <v>32909</v>
      </c>
      <c r="O1621" s="82" t="s">
        <v>32910</v>
      </c>
      <c r="AQ1621" s="82" t="s">
        <v>32910</v>
      </c>
      <c r="BB1621" s="82"/>
      <c r="BC1621" s="82"/>
      <c r="BD1621" s="82"/>
      <c r="BE1621" s="82"/>
      <c r="BF1621" s="82"/>
      <c r="BG1621" s="82"/>
      <c r="BH1621" s="82"/>
      <c r="BI1621" s="67"/>
      <c r="BJ1621" s="82"/>
      <c r="BK1621" s="82"/>
      <c r="BL1621" s="82"/>
      <c r="BM1621" s="82"/>
    </row>
    <row r="1622" spans="1:65" ht="13" customHeight="1">
      <c r="A1622" s="424">
        <f t="shared" si="25"/>
        <v>1619</v>
      </c>
      <c r="B1622" s="82" t="s">
        <v>32911</v>
      </c>
      <c r="C1622" s="82" t="s">
        <v>6</v>
      </c>
      <c r="D1622" s="82"/>
      <c r="E1622" s="29" t="s">
        <v>204</v>
      </c>
      <c r="F1622" s="82" t="s">
        <v>33525</v>
      </c>
      <c r="G1622" t="s">
        <v>138</v>
      </c>
      <c r="I1622" s="68" t="s">
        <v>33086</v>
      </c>
      <c r="J1622" s="67" t="s">
        <v>32912</v>
      </c>
      <c r="K1622" s="82"/>
      <c r="L1622" s="82" t="s">
        <v>133</v>
      </c>
      <c r="M1622" s="430" t="s">
        <v>32913</v>
      </c>
      <c r="N1622" s="82" t="s">
        <v>32914</v>
      </c>
      <c r="O1622" s="82" t="s">
        <v>32915</v>
      </c>
      <c r="AQ1622" s="82" t="s">
        <v>32915</v>
      </c>
      <c r="BB1622" s="82"/>
      <c r="BC1622" s="82"/>
      <c r="BD1622" s="82"/>
      <c r="BE1622" s="82"/>
      <c r="BF1622" s="82"/>
      <c r="BG1622" s="82"/>
      <c r="BH1622" s="82"/>
      <c r="BI1622" s="67"/>
      <c r="BJ1622" s="82"/>
      <c r="BK1622" s="82"/>
      <c r="BL1622" s="82"/>
      <c r="BM1622" s="82"/>
    </row>
    <row r="1623" spans="1:65" ht="12.5" customHeight="1">
      <c r="A1623" s="424">
        <f t="shared" si="25"/>
        <v>1620</v>
      </c>
      <c r="B1623" s="82" t="s">
        <v>33087</v>
      </c>
      <c r="C1623" s="82" t="s">
        <v>6</v>
      </c>
      <c r="D1623" s="82"/>
      <c r="E1623" s="29" t="s">
        <v>203</v>
      </c>
      <c r="F1623" s="82" t="s">
        <v>33122</v>
      </c>
      <c r="G1623" t="s">
        <v>138</v>
      </c>
      <c r="I1623" s="82" t="s">
        <v>33088</v>
      </c>
      <c r="J1623" s="67" t="s">
        <v>32916</v>
      </c>
      <c r="K1623" s="82"/>
      <c r="L1623" s="82" t="s">
        <v>133</v>
      </c>
      <c r="M1623" s="430" t="s">
        <v>32917</v>
      </c>
      <c r="N1623" s="82" t="s">
        <v>32918</v>
      </c>
      <c r="O1623" s="82" t="s">
        <v>32919</v>
      </c>
      <c r="AQ1623" s="82" t="s">
        <v>32919</v>
      </c>
      <c r="BB1623" s="82"/>
      <c r="BC1623" s="82"/>
      <c r="BD1623" s="82"/>
      <c r="BE1623" s="82"/>
      <c r="BF1623" s="82"/>
      <c r="BG1623" s="82"/>
      <c r="BH1623" s="82"/>
      <c r="BI1623" s="67"/>
      <c r="BJ1623" s="82"/>
      <c r="BK1623" s="82"/>
      <c r="BL1623" s="82"/>
      <c r="BM1623" s="82"/>
    </row>
    <row r="1624" spans="1:65" ht="12.5" customHeight="1">
      <c r="A1624" s="424">
        <f t="shared" si="25"/>
        <v>1621</v>
      </c>
      <c r="B1624" s="82" t="s">
        <v>32920</v>
      </c>
      <c r="C1624" s="82" t="s">
        <v>6</v>
      </c>
      <c r="D1624" s="82"/>
      <c r="E1624" s="29" t="s">
        <v>211</v>
      </c>
      <c r="F1624" s="82" t="s">
        <v>34806</v>
      </c>
      <c r="G1624" t="s">
        <v>138</v>
      </c>
      <c r="I1624" s="82" t="s">
        <v>33089</v>
      </c>
      <c r="J1624" s="67" t="s">
        <v>32921</v>
      </c>
      <c r="K1624" s="82"/>
      <c r="L1624" s="82" t="s">
        <v>133</v>
      </c>
      <c r="M1624" s="430" t="s">
        <v>32922</v>
      </c>
      <c r="N1624" s="82" t="s">
        <v>32923</v>
      </c>
      <c r="O1624" s="82" t="s">
        <v>32924</v>
      </c>
      <c r="AQ1624" s="82" t="s">
        <v>32924</v>
      </c>
      <c r="BB1624" s="82"/>
      <c r="BC1624" s="82"/>
      <c r="BD1624" s="82"/>
      <c r="BE1624" s="82"/>
      <c r="BF1624" s="82"/>
      <c r="BG1624" s="82"/>
      <c r="BH1624" s="82"/>
      <c r="BI1624" s="67"/>
      <c r="BJ1624" s="82"/>
      <c r="BK1624" s="82"/>
      <c r="BL1624" s="82"/>
      <c r="BM1624" s="82"/>
    </row>
    <row r="1625" spans="1:65" ht="12.5" customHeight="1">
      <c r="A1625" s="424">
        <f t="shared" si="25"/>
        <v>1622</v>
      </c>
      <c r="B1625" s="82" t="s">
        <v>32925</v>
      </c>
      <c r="C1625" s="82" t="s">
        <v>6</v>
      </c>
      <c r="D1625" s="82"/>
      <c r="E1625" s="29" t="s">
        <v>204</v>
      </c>
      <c r="F1625" s="82" t="s">
        <v>33123</v>
      </c>
      <c r="G1625" t="s">
        <v>138</v>
      </c>
      <c r="I1625" s="82" t="s">
        <v>32926</v>
      </c>
      <c r="J1625" s="67" t="s">
        <v>32927</v>
      </c>
      <c r="K1625" s="68" t="s">
        <v>33090</v>
      </c>
      <c r="L1625" s="82" t="s">
        <v>133</v>
      </c>
      <c r="M1625" s="430" t="s">
        <v>32928</v>
      </c>
      <c r="N1625" s="82" t="s">
        <v>32929</v>
      </c>
      <c r="O1625" s="82" t="s">
        <v>32930</v>
      </c>
      <c r="AQ1625" s="82" t="s">
        <v>32930</v>
      </c>
      <c r="BB1625" s="82"/>
      <c r="BC1625" s="82"/>
      <c r="BD1625" s="82"/>
      <c r="BE1625" s="82"/>
      <c r="BF1625" s="82"/>
      <c r="BG1625" s="82"/>
      <c r="BH1625" s="82"/>
      <c r="BI1625" s="67"/>
      <c r="BJ1625" s="82"/>
      <c r="BK1625" s="82"/>
      <c r="BL1625" s="82"/>
      <c r="BM1625" s="82"/>
    </row>
    <row r="1626" spans="1:65" ht="13" customHeight="1">
      <c r="A1626" s="424">
        <f t="shared" si="25"/>
        <v>1623</v>
      </c>
      <c r="B1626" s="82" t="s">
        <v>32931</v>
      </c>
      <c r="C1626" s="82" t="s">
        <v>6</v>
      </c>
      <c r="D1626" s="82"/>
      <c r="E1626" s="29" t="s">
        <v>204</v>
      </c>
      <c r="F1626" s="82" t="s">
        <v>33125</v>
      </c>
      <c r="G1626" t="s">
        <v>138</v>
      </c>
      <c r="I1626" s="82" t="s">
        <v>32932</v>
      </c>
      <c r="J1626" s="67" t="s">
        <v>32933</v>
      </c>
      <c r="K1626" s="82"/>
      <c r="L1626" s="82" t="s">
        <v>133</v>
      </c>
      <c r="M1626" s="430" t="s">
        <v>25027</v>
      </c>
      <c r="N1626" s="82" t="s">
        <v>32934</v>
      </c>
      <c r="O1626" s="82" t="s">
        <v>32935</v>
      </c>
      <c r="AQ1626" s="82" t="s">
        <v>32935</v>
      </c>
      <c r="BB1626" s="82"/>
      <c r="BC1626" s="82"/>
      <c r="BD1626" s="82"/>
      <c r="BE1626" s="82"/>
      <c r="BF1626" s="82"/>
      <c r="BG1626" s="82"/>
      <c r="BH1626" s="82"/>
      <c r="BI1626" s="67"/>
      <c r="BJ1626" s="82"/>
      <c r="BK1626" s="82"/>
      <c r="BL1626" s="82"/>
      <c r="BM1626" s="82"/>
    </row>
    <row r="1627" spans="1:65" ht="10" customHeight="1">
      <c r="A1627" s="424">
        <f t="shared" si="25"/>
        <v>1624</v>
      </c>
      <c r="B1627" s="82" t="s">
        <v>32936</v>
      </c>
      <c r="C1627" s="82" t="s">
        <v>6</v>
      </c>
      <c r="D1627" s="82"/>
      <c r="E1627" s="29" t="s">
        <v>204</v>
      </c>
      <c r="F1627" s="82" t="s">
        <v>33526</v>
      </c>
      <c r="G1627" t="s">
        <v>138</v>
      </c>
      <c r="I1627" s="82" t="s">
        <v>32937</v>
      </c>
      <c r="J1627" s="67" t="s">
        <v>32938</v>
      </c>
      <c r="K1627" s="82"/>
      <c r="L1627" s="82" t="s">
        <v>133</v>
      </c>
      <c r="M1627" s="430" t="s">
        <v>32939</v>
      </c>
      <c r="N1627" s="82" t="s">
        <v>32940</v>
      </c>
      <c r="O1627" s="82" t="s">
        <v>32941</v>
      </c>
      <c r="AQ1627" s="82" t="s">
        <v>32941</v>
      </c>
      <c r="BB1627" s="82"/>
      <c r="BC1627" s="82"/>
      <c r="BD1627" s="82"/>
      <c r="BE1627" s="82"/>
      <c r="BF1627" s="82"/>
      <c r="BG1627" s="82"/>
      <c r="BH1627" s="82"/>
      <c r="BI1627" s="67"/>
      <c r="BJ1627" s="82"/>
      <c r="BK1627" s="82"/>
      <c r="BL1627" s="82"/>
      <c r="BM1627" s="82"/>
    </row>
    <row r="1628" spans="1:65" ht="14.5" customHeight="1">
      <c r="A1628" s="424">
        <f t="shared" si="25"/>
        <v>1625</v>
      </c>
      <c r="B1628" s="82" t="s">
        <v>32942</v>
      </c>
      <c r="C1628" s="82" t="s">
        <v>6</v>
      </c>
      <c r="D1628" s="82"/>
      <c r="E1628" s="29" t="s">
        <v>204</v>
      </c>
      <c r="F1628" s="82" t="s">
        <v>33126</v>
      </c>
      <c r="G1628" t="s">
        <v>138</v>
      </c>
      <c r="I1628" s="82" t="s">
        <v>32943</v>
      </c>
      <c r="J1628" s="67" t="s">
        <v>32944</v>
      </c>
      <c r="K1628" s="82"/>
      <c r="L1628" s="82" t="s">
        <v>133</v>
      </c>
      <c r="M1628" s="430" t="s">
        <v>32945</v>
      </c>
      <c r="N1628" s="82" t="s">
        <v>32946</v>
      </c>
      <c r="O1628" s="82" t="s">
        <v>32947</v>
      </c>
      <c r="AQ1628" s="82" t="s">
        <v>32947</v>
      </c>
      <c r="BB1628" s="82"/>
      <c r="BC1628" s="82"/>
      <c r="BD1628" s="82"/>
      <c r="BE1628" s="82"/>
      <c r="BF1628" s="82"/>
      <c r="BG1628" s="82"/>
      <c r="BH1628" s="82"/>
      <c r="BI1628" s="67"/>
      <c r="BJ1628" s="82"/>
      <c r="BK1628" s="82"/>
      <c r="BL1628" s="82"/>
      <c r="BM1628" s="82"/>
    </row>
    <row r="1629" spans="1:65" ht="11" customHeight="1">
      <c r="A1629" s="424">
        <f t="shared" si="25"/>
        <v>1626</v>
      </c>
      <c r="B1629" s="82" t="s">
        <v>32948</v>
      </c>
      <c r="C1629" s="82" t="s">
        <v>6</v>
      </c>
      <c r="D1629" s="82"/>
      <c r="E1629" s="29" t="s">
        <v>204</v>
      </c>
      <c r="F1629" s="82" t="s">
        <v>33127</v>
      </c>
      <c r="G1629" t="s">
        <v>138</v>
      </c>
      <c r="I1629" s="82" t="s">
        <v>32949</v>
      </c>
      <c r="J1629" s="67" t="s">
        <v>32950</v>
      </c>
      <c r="K1629" s="82"/>
      <c r="L1629" s="82" t="s">
        <v>133</v>
      </c>
      <c r="M1629" s="430" t="s">
        <v>32951</v>
      </c>
      <c r="N1629" s="82" t="s">
        <v>32952</v>
      </c>
      <c r="O1629" s="82" t="s">
        <v>32953</v>
      </c>
      <c r="AQ1629" s="82" t="s">
        <v>32953</v>
      </c>
      <c r="BB1629" s="82"/>
      <c r="BC1629" s="82"/>
      <c r="BD1629" s="82"/>
      <c r="BE1629" s="82"/>
      <c r="BF1629" s="82"/>
      <c r="BG1629" s="82"/>
      <c r="BH1629" s="82"/>
      <c r="BI1629" s="67"/>
      <c r="BJ1629" s="82"/>
      <c r="BK1629" s="82"/>
      <c r="BL1629" s="82"/>
      <c r="BM1629" s="82"/>
    </row>
    <row r="1630" spans="1:65" ht="11.5" customHeight="1">
      <c r="A1630" s="424">
        <f t="shared" si="25"/>
        <v>1627</v>
      </c>
      <c r="B1630" s="82" t="s">
        <v>32954</v>
      </c>
      <c r="C1630" s="82" t="s">
        <v>6</v>
      </c>
      <c r="D1630" s="82"/>
      <c r="E1630" s="29" t="s">
        <v>204</v>
      </c>
      <c r="F1630" s="82" t="s">
        <v>33224</v>
      </c>
      <c r="G1630" t="s">
        <v>138</v>
      </c>
      <c r="I1630" s="82" t="s">
        <v>32955</v>
      </c>
      <c r="J1630" s="67" t="s">
        <v>32956</v>
      </c>
      <c r="K1630" s="82"/>
      <c r="L1630" s="82" t="s">
        <v>133</v>
      </c>
      <c r="M1630" s="430" t="s">
        <v>32957</v>
      </c>
      <c r="N1630" s="82" t="s">
        <v>32958</v>
      </c>
      <c r="O1630" s="82" t="s">
        <v>32959</v>
      </c>
      <c r="AQ1630" s="82" t="s">
        <v>32959</v>
      </c>
    </row>
    <row r="1631" spans="1:65" ht="12" customHeight="1">
      <c r="A1631" s="424">
        <f t="shared" si="25"/>
        <v>1628</v>
      </c>
      <c r="B1631" s="82" t="s">
        <v>32960</v>
      </c>
      <c r="C1631" s="82" t="s">
        <v>6</v>
      </c>
      <c r="D1631" s="82"/>
      <c r="E1631" s="29" t="s">
        <v>204</v>
      </c>
      <c r="F1631" s="82" t="s">
        <v>33291</v>
      </c>
      <c r="G1631" t="s">
        <v>138</v>
      </c>
      <c r="I1631" s="82" t="s">
        <v>32961</v>
      </c>
      <c r="J1631" s="67" t="s">
        <v>32962</v>
      </c>
      <c r="K1631" s="82"/>
      <c r="L1631" s="82" t="s">
        <v>133</v>
      </c>
      <c r="M1631" s="430" t="s">
        <v>32963</v>
      </c>
      <c r="N1631" s="82" t="s">
        <v>32964</v>
      </c>
      <c r="O1631" s="82" t="s">
        <v>32965</v>
      </c>
      <c r="AQ1631" s="82" t="s">
        <v>32965</v>
      </c>
    </row>
    <row r="1632" spans="1:65" ht="11" customHeight="1">
      <c r="A1632" s="424">
        <f t="shared" si="25"/>
        <v>1629</v>
      </c>
      <c r="B1632" s="82" t="s">
        <v>3644</v>
      </c>
      <c r="C1632" s="82" t="s">
        <v>6</v>
      </c>
      <c r="D1632" s="82"/>
      <c r="E1632" s="29" t="s">
        <v>204</v>
      </c>
      <c r="F1632" s="82" t="s">
        <v>33353</v>
      </c>
      <c r="G1632" t="s">
        <v>138</v>
      </c>
      <c r="I1632" t="s">
        <v>33097</v>
      </c>
      <c r="J1632" s="67" t="s">
        <v>32967</v>
      </c>
      <c r="K1632" s="82" t="s">
        <v>32966</v>
      </c>
      <c r="L1632" s="82" t="s">
        <v>133</v>
      </c>
      <c r="M1632" s="430" t="s">
        <v>32968</v>
      </c>
      <c r="N1632" s="82" t="s">
        <v>32969</v>
      </c>
      <c r="O1632" s="82" t="s">
        <v>32970</v>
      </c>
      <c r="AQ1632" s="82" t="s">
        <v>32970</v>
      </c>
    </row>
    <row r="1633" spans="1:43" ht="11" customHeight="1">
      <c r="A1633" s="424">
        <f t="shared" si="25"/>
        <v>1630</v>
      </c>
      <c r="B1633" s="82" t="s">
        <v>32973</v>
      </c>
      <c r="C1633" s="82" t="s">
        <v>6</v>
      </c>
      <c r="D1633" s="82"/>
      <c r="E1633" s="29" t="s">
        <v>203</v>
      </c>
      <c r="F1633" s="82" t="s">
        <v>33600</v>
      </c>
      <c r="G1633" t="s">
        <v>138</v>
      </c>
      <c r="I1633" s="82" t="s">
        <v>32974</v>
      </c>
      <c r="J1633" s="67" t="s">
        <v>32975</v>
      </c>
      <c r="K1633" s="82"/>
      <c r="L1633" s="82" t="s">
        <v>133</v>
      </c>
      <c r="M1633" s="430" t="s">
        <v>32976</v>
      </c>
      <c r="N1633" s="82" t="s">
        <v>32977</v>
      </c>
      <c r="O1633" s="82" t="s">
        <v>32978</v>
      </c>
      <c r="AQ1633" s="82" t="s">
        <v>32978</v>
      </c>
    </row>
    <row r="1634" spans="1:43" ht="12" customHeight="1">
      <c r="A1634" s="424">
        <f t="shared" si="25"/>
        <v>1631</v>
      </c>
      <c r="B1634" s="82" t="s">
        <v>32979</v>
      </c>
      <c r="C1634" s="82" t="s">
        <v>6</v>
      </c>
      <c r="D1634" s="82"/>
      <c r="E1634" s="29" t="s">
        <v>211</v>
      </c>
      <c r="F1634" s="82" t="s">
        <v>34807</v>
      </c>
      <c r="G1634" t="s">
        <v>138</v>
      </c>
      <c r="I1634" s="82" t="s">
        <v>32980</v>
      </c>
      <c r="J1634" s="67" t="s">
        <v>32981</v>
      </c>
      <c r="K1634" s="82"/>
      <c r="L1634" s="82" t="s">
        <v>133</v>
      </c>
      <c r="M1634" s="430" t="s">
        <v>32982</v>
      </c>
      <c r="N1634" s="82" t="s">
        <v>32983</v>
      </c>
      <c r="O1634" s="82" t="s">
        <v>32984</v>
      </c>
      <c r="AQ1634" s="82" t="s">
        <v>32984</v>
      </c>
    </row>
    <row r="1635" spans="1:43" ht="10.5" customHeight="1">
      <c r="A1635" s="424">
        <f t="shared" si="25"/>
        <v>1632</v>
      </c>
      <c r="B1635" s="82" t="s">
        <v>32989</v>
      </c>
      <c r="C1635" s="82" t="s">
        <v>6</v>
      </c>
      <c r="D1635" s="82"/>
      <c r="E1635" s="29" t="s">
        <v>204</v>
      </c>
      <c r="F1635" s="82" t="s">
        <v>33527</v>
      </c>
      <c r="G1635" t="s">
        <v>138</v>
      </c>
      <c r="I1635" s="82" t="s">
        <v>33098</v>
      </c>
      <c r="J1635" s="67" t="s">
        <v>32991</v>
      </c>
      <c r="K1635" s="82"/>
      <c r="L1635" s="82" t="s">
        <v>133</v>
      </c>
      <c r="M1635" s="430" t="s">
        <v>32992</v>
      </c>
      <c r="N1635" s="82" t="s">
        <v>32993</v>
      </c>
      <c r="O1635" s="82" t="s">
        <v>32994</v>
      </c>
      <c r="AQ1635" s="82" t="s">
        <v>32994</v>
      </c>
    </row>
    <row r="1636" spans="1:43" ht="13" customHeight="1">
      <c r="A1636" s="424">
        <f t="shared" si="25"/>
        <v>1633</v>
      </c>
      <c r="B1636" s="82" t="s">
        <v>32995</v>
      </c>
      <c r="C1636" s="82" t="s">
        <v>6</v>
      </c>
      <c r="D1636" s="82"/>
      <c r="E1636" s="29" t="s">
        <v>204</v>
      </c>
      <c r="F1636" s="82" t="s">
        <v>33128</v>
      </c>
      <c r="G1636" t="s">
        <v>138</v>
      </c>
      <c r="I1636" s="82" t="s">
        <v>32996</v>
      </c>
      <c r="J1636" s="67" t="s">
        <v>32997</v>
      </c>
      <c r="K1636" s="82" t="s">
        <v>33099</v>
      </c>
      <c r="L1636" s="82" t="s">
        <v>133</v>
      </c>
      <c r="M1636" s="430" t="s">
        <v>32998</v>
      </c>
      <c r="N1636" s="82" t="s">
        <v>32999</v>
      </c>
      <c r="O1636" s="82" t="s">
        <v>33000</v>
      </c>
      <c r="AQ1636" s="82" t="s">
        <v>33000</v>
      </c>
    </row>
    <row r="1637" spans="1:43" ht="13.5" customHeight="1">
      <c r="A1637" s="424">
        <f t="shared" si="25"/>
        <v>1634</v>
      </c>
      <c r="B1637" s="82" t="s">
        <v>33001</v>
      </c>
      <c r="C1637" s="82" t="s">
        <v>6</v>
      </c>
      <c r="D1637" s="82"/>
      <c r="E1637" s="29" t="s">
        <v>204</v>
      </c>
      <c r="F1637" s="82" t="s">
        <v>33528</v>
      </c>
      <c r="G1637" t="s">
        <v>138</v>
      </c>
      <c r="I1637" s="82" t="s">
        <v>33002</v>
      </c>
      <c r="J1637" s="67" t="s">
        <v>33003</v>
      </c>
      <c r="K1637" s="82" t="s">
        <v>33100</v>
      </c>
      <c r="L1637" s="82" t="s">
        <v>133</v>
      </c>
      <c r="M1637" s="430" t="s">
        <v>33004</v>
      </c>
      <c r="N1637" s="82" t="s">
        <v>33005</v>
      </c>
      <c r="O1637" s="82" t="s">
        <v>33006</v>
      </c>
      <c r="AQ1637" s="82" t="s">
        <v>33006</v>
      </c>
    </row>
    <row r="1638" spans="1:43" ht="14" customHeight="1">
      <c r="A1638" s="424">
        <f t="shared" si="25"/>
        <v>1635</v>
      </c>
      <c r="B1638" s="82" t="s">
        <v>33007</v>
      </c>
      <c r="C1638" s="82" t="s">
        <v>6</v>
      </c>
      <c r="D1638" s="82"/>
      <c r="E1638" s="29" t="s">
        <v>204</v>
      </c>
      <c r="F1638" s="82" t="s">
        <v>33515</v>
      </c>
      <c r="G1638" t="s">
        <v>138</v>
      </c>
      <c r="I1638" s="82" t="s">
        <v>33101</v>
      </c>
      <c r="J1638" s="67" t="s">
        <v>33008</v>
      </c>
      <c r="K1638" s="82" t="s">
        <v>33102</v>
      </c>
      <c r="L1638" s="82" t="s">
        <v>133</v>
      </c>
      <c r="M1638" s="430" t="s">
        <v>33009</v>
      </c>
      <c r="N1638" s="82" t="s">
        <v>33010</v>
      </c>
      <c r="O1638" s="82" t="s">
        <v>33011</v>
      </c>
      <c r="AQ1638" s="82" t="s">
        <v>33011</v>
      </c>
    </row>
    <row r="1639" spans="1:43" ht="10.5" customHeight="1">
      <c r="A1639" s="424">
        <f t="shared" si="25"/>
        <v>1636</v>
      </c>
      <c r="B1639" s="82" t="s">
        <v>33012</v>
      </c>
      <c r="C1639" s="82" t="s">
        <v>6</v>
      </c>
      <c r="D1639" s="82"/>
      <c r="E1639" s="29" t="s">
        <v>211</v>
      </c>
      <c r="F1639" s="82" t="s">
        <v>34810</v>
      </c>
      <c r="G1639" t="s">
        <v>138</v>
      </c>
      <c r="I1639" s="82" t="s">
        <v>33103</v>
      </c>
      <c r="J1639" s="67" t="s">
        <v>33013</v>
      </c>
      <c r="K1639" s="82"/>
      <c r="L1639" s="82" t="s">
        <v>133</v>
      </c>
      <c r="M1639" s="430" t="s">
        <v>33014</v>
      </c>
      <c r="N1639" s="82" t="s">
        <v>33015</v>
      </c>
      <c r="O1639" s="82" t="s">
        <v>32988</v>
      </c>
      <c r="AQ1639" s="82" t="s">
        <v>32988</v>
      </c>
    </row>
    <row r="1640" spans="1:43" ht="43.5">
      <c r="A1640" s="424">
        <f t="shared" si="25"/>
        <v>1637</v>
      </c>
      <c r="B1640" s="82" t="s">
        <v>33016</v>
      </c>
      <c r="C1640" s="82" t="s">
        <v>6</v>
      </c>
      <c r="D1640" s="82"/>
      <c r="E1640" s="29" t="s">
        <v>209</v>
      </c>
      <c r="F1640" s="82" t="s">
        <v>33225</v>
      </c>
      <c r="G1640" t="s">
        <v>138</v>
      </c>
      <c r="I1640" s="82" t="s">
        <v>33104</v>
      </c>
      <c r="J1640" s="67" t="s">
        <v>33017</v>
      </c>
      <c r="K1640" s="82"/>
      <c r="L1640" s="82" t="s">
        <v>133</v>
      </c>
      <c r="M1640" s="430" t="s">
        <v>33018</v>
      </c>
      <c r="N1640" s="82" t="s">
        <v>33019</v>
      </c>
      <c r="O1640" s="82" t="s">
        <v>33020</v>
      </c>
      <c r="AQ1640" s="82" t="s">
        <v>33020</v>
      </c>
    </row>
    <row r="1641" spans="1:43" ht="13" customHeight="1">
      <c r="A1641" s="424">
        <f t="shared" si="25"/>
        <v>1638</v>
      </c>
      <c r="B1641" s="82" t="s">
        <v>33021</v>
      </c>
      <c r="C1641" s="82" t="s">
        <v>6</v>
      </c>
      <c r="D1641" s="82"/>
      <c r="E1641" s="29" t="s">
        <v>211</v>
      </c>
      <c r="F1641" s="82" t="s">
        <v>33503</v>
      </c>
      <c r="G1641" t="s">
        <v>138</v>
      </c>
      <c r="I1641" s="82" t="s">
        <v>33105</v>
      </c>
      <c r="J1641" s="67" t="s">
        <v>33023</v>
      </c>
      <c r="K1641" s="82"/>
      <c r="L1641" s="82" t="s">
        <v>133</v>
      </c>
      <c r="M1641" s="430" t="s">
        <v>33024</v>
      </c>
      <c r="N1641" s="82" t="s">
        <v>33025</v>
      </c>
      <c r="O1641" s="82" t="s">
        <v>32930</v>
      </c>
      <c r="AQ1641" s="82" t="s">
        <v>32930</v>
      </c>
    </row>
    <row r="1642" spans="1:43" ht="14.5" customHeight="1">
      <c r="A1642" s="424">
        <f t="shared" si="25"/>
        <v>1639</v>
      </c>
      <c r="B1642" s="82" t="s">
        <v>33026</v>
      </c>
      <c r="C1642" s="82" t="s">
        <v>6</v>
      </c>
      <c r="D1642" s="82"/>
      <c r="E1642" s="29" t="s">
        <v>204</v>
      </c>
      <c r="F1642" s="82" t="s">
        <v>33292</v>
      </c>
      <c r="G1642" t="s">
        <v>138</v>
      </c>
      <c r="I1642" s="82" t="s">
        <v>33106</v>
      </c>
      <c r="J1642" s="67" t="s">
        <v>33028</v>
      </c>
      <c r="K1642" s="82" t="s">
        <v>33107</v>
      </c>
      <c r="L1642" s="82" t="s">
        <v>133</v>
      </c>
      <c r="M1642" s="430" t="s">
        <v>32971</v>
      </c>
      <c r="N1642" s="82" t="s">
        <v>33029</v>
      </c>
      <c r="O1642" s="82" t="s">
        <v>32972</v>
      </c>
      <c r="AQ1642" s="82" t="s">
        <v>32972</v>
      </c>
    </row>
    <row r="1643" spans="1:43" ht="13" customHeight="1">
      <c r="A1643" s="424">
        <f t="shared" si="25"/>
        <v>1640</v>
      </c>
      <c r="B1643" s="82" t="s">
        <v>33030</v>
      </c>
      <c r="C1643" s="82" t="s">
        <v>6</v>
      </c>
      <c r="D1643" s="82"/>
      <c r="E1643" s="29" t="s">
        <v>202</v>
      </c>
      <c r="F1643" s="82" t="s">
        <v>33293</v>
      </c>
      <c r="G1643" t="s">
        <v>138</v>
      </c>
      <c r="I1643" s="82" t="s">
        <v>33108</v>
      </c>
      <c r="J1643" s="67" t="s">
        <v>33032</v>
      </c>
      <c r="K1643" s="82"/>
      <c r="L1643" s="82" t="s">
        <v>133</v>
      </c>
      <c r="M1643" s="430" t="s">
        <v>33033</v>
      </c>
      <c r="N1643" s="82" t="s">
        <v>33034</v>
      </c>
      <c r="O1643" s="82" t="s">
        <v>33035</v>
      </c>
      <c r="AQ1643" s="82" t="s">
        <v>33035</v>
      </c>
    </row>
    <row r="1644" spans="1:43" ht="13" customHeight="1">
      <c r="A1644" s="424">
        <f t="shared" si="25"/>
        <v>1641</v>
      </c>
      <c r="B1644" s="82" t="s">
        <v>33036</v>
      </c>
      <c r="C1644" s="82" t="s">
        <v>6</v>
      </c>
      <c r="D1644" s="82"/>
      <c r="E1644" s="29" t="s">
        <v>211</v>
      </c>
      <c r="F1644" s="82" t="s">
        <v>33383</v>
      </c>
      <c r="G1644" t="s">
        <v>138</v>
      </c>
      <c r="I1644" s="82" t="s">
        <v>33109</v>
      </c>
      <c r="J1644" s="67" t="s">
        <v>33037</v>
      </c>
      <c r="K1644" s="82"/>
      <c r="L1644" s="82" t="s">
        <v>133</v>
      </c>
      <c r="M1644" s="430" t="s">
        <v>33038</v>
      </c>
      <c r="N1644" s="82" t="s">
        <v>33039</v>
      </c>
      <c r="O1644" s="82" t="s">
        <v>33040</v>
      </c>
      <c r="AQ1644" s="82" t="s">
        <v>33040</v>
      </c>
    </row>
    <row r="1645" spans="1:43" ht="13.5" customHeight="1">
      <c r="A1645" s="424">
        <f t="shared" si="25"/>
        <v>1642</v>
      </c>
      <c r="B1645" s="82" t="s">
        <v>33041</v>
      </c>
      <c r="C1645" s="82" t="s">
        <v>6</v>
      </c>
      <c r="D1645" s="82"/>
      <c r="E1645" s="29" t="s">
        <v>203</v>
      </c>
      <c r="F1645" s="82" t="s">
        <v>33384</v>
      </c>
      <c r="G1645" t="s">
        <v>138</v>
      </c>
      <c r="I1645" s="82" t="s">
        <v>33110</v>
      </c>
      <c r="J1645" s="67" t="s">
        <v>33043</v>
      </c>
      <c r="K1645" s="82"/>
      <c r="L1645" s="82" t="s">
        <v>133</v>
      </c>
      <c r="M1645" s="430" t="s">
        <v>33044</v>
      </c>
      <c r="N1645" s="82" t="s">
        <v>33045</v>
      </c>
      <c r="O1645" s="82" t="s">
        <v>32941</v>
      </c>
      <c r="AQ1645" s="82" t="s">
        <v>32941</v>
      </c>
    </row>
    <row r="1646" spans="1:43" ht="13" customHeight="1">
      <c r="A1646" s="424">
        <f t="shared" si="25"/>
        <v>1643</v>
      </c>
      <c r="B1646" s="82" t="s">
        <v>33046</v>
      </c>
      <c r="C1646" s="82" t="s">
        <v>6</v>
      </c>
      <c r="D1646" s="82"/>
      <c r="E1646" s="29" t="s">
        <v>207</v>
      </c>
      <c r="F1646" s="82" t="s">
        <v>33532</v>
      </c>
      <c r="G1646" t="s">
        <v>138</v>
      </c>
      <c r="I1646" s="82" t="s">
        <v>33111</v>
      </c>
      <c r="J1646" s="67" t="s">
        <v>33048</v>
      </c>
      <c r="K1646" s="82" t="s">
        <v>33112</v>
      </c>
      <c r="L1646" s="82" t="s">
        <v>133</v>
      </c>
      <c r="M1646" s="430"/>
      <c r="N1646" s="82" t="s">
        <v>33049</v>
      </c>
      <c r="O1646" s="82" t="s">
        <v>32959</v>
      </c>
      <c r="AQ1646" s="82" t="s">
        <v>32959</v>
      </c>
    </row>
    <row r="1647" spans="1:43" ht="14.5" customHeight="1">
      <c r="A1647" s="424">
        <f t="shared" si="25"/>
        <v>1644</v>
      </c>
      <c r="B1647" s="82" t="s">
        <v>33050</v>
      </c>
      <c r="C1647" s="82" t="s">
        <v>6</v>
      </c>
      <c r="D1647" s="82"/>
      <c r="E1647" s="29" t="s">
        <v>211</v>
      </c>
      <c r="F1647" s="82" t="s">
        <v>34814</v>
      </c>
      <c r="G1647" t="s">
        <v>138</v>
      </c>
      <c r="I1647" s="82" t="s">
        <v>33113</v>
      </c>
      <c r="J1647" s="67" t="s">
        <v>33052</v>
      </c>
      <c r="K1647" s="82"/>
      <c r="L1647" s="82" t="s">
        <v>133</v>
      </c>
      <c r="M1647" s="430" t="s">
        <v>33053</v>
      </c>
      <c r="N1647" s="82" t="s">
        <v>33054</v>
      </c>
      <c r="O1647" s="82" t="s">
        <v>33055</v>
      </c>
      <c r="AQ1647" s="82" t="s">
        <v>33055</v>
      </c>
    </row>
    <row r="1648" spans="1:43" ht="13" customHeight="1">
      <c r="A1648" s="424">
        <f t="shared" si="25"/>
        <v>1645</v>
      </c>
      <c r="B1648" s="82" t="s">
        <v>33056</v>
      </c>
      <c r="C1648" s="82" t="s">
        <v>6</v>
      </c>
      <c r="D1648" s="82"/>
      <c r="E1648" s="29" t="s">
        <v>204</v>
      </c>
      <c r="F1648" s="82" t="s">
        <v>33497</v>
      </c>
      <c r="G1648" t="s">
        <v>138</v>
      </c>
      <c r="I1648" s="82" t="s">
        <v>33114</v>
      </c>
      <c r="J1648" s="67" t="s">
        <v>33058</v>
      </c>
      <c r="K1648" s="82"/>
      <c r="L1648" s="82" t="s">
        <v>133</v>
      </c>
      <c r="M1648" s="430" t="s">
        <v>33059</v>
      </c>
      <c r="N1648" s="82" t="s">
        <v>33060</v>
      </c>
      <c r="O1648" s="82" t="s">
        <v>33061</v>
      </c>
      <c r="AQ1648" s="82" t="s">
        <v>33061</v>
      </c>
    </row>
    <row r="1649" spans="1:60" ht="14.5" customHeight="1">
      <c r="A1649" s="424">
        <f t="shared" si="25"/>
        <v>1646</v>
      </c>
      <c r="B1649" s="82" t="s">
        <v>33062</v>
      </c>
      <c r="C1649" s="82" t="s">
        <v>6</v>
      </c>
      <c r="D1649" s="82"/>
      <c r="E1649" s="29" t="s">
        <v>211</v>
      </c>
      <c r="F1649" s="82" t="s">
        <v>33504</v>
      </c>
      <c r="G1649" t="s">
        <v>138</v>
      </c>
      <c r="I1649" s="82" t="s">
        <v>33115</v>
      </c>
      <c r="J1649" s="67" t="s">
        <v>33064</v>
      </c>
      <c r="K1649" s="82"/>
      <c r="L1649" s="82" t="s">
        <v>133</v>
      </c>
      <c r="M1649" s="430" t="s">
        <v>33065</v>
      </c>
      <c r="N1649" s="82" t="s">
        <v>33066</v>
      </c>
      <c r="O1649" s="82" t="s">
        <v>33067</v>
      </c>
      <c r="AQ1649" s="82" t="s">
        <v>33067</v>
      </c>
    </row>
    <row r="1650" spans="1:60" ht="12" customHeight="1">
      <c r="A1650" s="424">
        <f t="shared" si="25"/>
        <v>1647</v>
      </c>
      <c r="B1650" s="82" t="s">
        <v>33068</v>
      </c>
      <c r="C1650" s="82" t="s">
        <v>6</v>
      </c>
      <c r="D1650" s="82"/>
      <c r="E1650" s="29" t="s">
        <v>203</v>
      </c>
      <c r="F1650" s="82" t="s">
        <v>33295</v>
      </c>
      <c r="G1650" t="s">
        <v>138</v>
      </c>
      <c r="I1650" s="82" t="s">
        <v>33116</v>
      </c>
      <c r="J1650" s="67" t="s">
        <v>33070</v>
      </c>
      <c r="K1650" s="82"/>
      <c r="L1650" s="82" t="s">
        <v>133</v>
      </c>
      <c r="M1650" s="430" t="s">
        <v>33071</v>
      </c>
      <c r="N1650" s="82" t="s">
        <v>33072</v>
      </c>
      <c r="O1650" s="82" t="s">
        <v>33073</v>
      </c>
      <c r="AQ1650" s="82" t="s">
        <v>33073</v>
      </c>
    </row>
    <row r="1651" spans="1:60" ht="13" customHeight="1">
      <c r="A1651" s="424">
        <f t="shared" si="25"/>
        <v>1648</v>
      </c>
      <c r="B1651" s="82" t="s">
        <v>33074</v>
      </c>
      <c r="C1651" s="82" t="s">
        <v>6</v>
      </c>
      <c r="D1651" s="82"/>
      <c r="E1651" s="29" t="s">
        <v>204</v>
      </c>
      <c r="F1651" s="82" t="s">
        <v>35246</v>
      </c>
      <c r="G1651" t="s">
        <v>138</v>
      </c>
      <c r="I1651" s="82" t="s">
        <v>33117</v>
      </c>
      <c r="J1651" s="67" t="s">
        <v>33076</v>
      </c>
      <c r="K1651" s="82"/>
      <c r="L1651" s="82" t="s">
        <v>133</v>
      </c>
      <c r="M1651" s="430"/>
      <c r="N1651" s="82" t="s">
        <v>33077</v>
      </c>
      <c r="O1651" s="82" t="s">
        <v>33078</v>
      </c>
      <c r="AQ1651" s="82" t="s">
        <v>33078</v>
      </c>
    </row>
    <row r="1652" spans="1:60" ht="13" customHeight="1">
      <c r="A1652" s="424">
        <f t="shared" si="25"/>
        <v>1649</v>
      </c>
      <c r="B1652" t="s">
        <v>33228</v>
      </c>
      <c r="C1652" s="429"/>
      <c r="D1652" s="429"/>
      <c r="E1652" s="29" t="s">
        <v>211</v>
      </c>
      <c r="F1652" s="475" t="s">
        <v>33306</v>
      </c>
      <c r="G1652" t="s">
        <v>138</v>
      </c>
      <c r="H1652" s="429"/>
      <c r="I1652">
        <v>916338889</v>
      </c>
      <c r="J1652" s="429"/>
      <c r="K1652" s="429"/>
      <c r="L1652" s="82" t="s">
        <v>133</v>
      </c>
      <c r="M1652" t="s">
        <v>33244</v>
      </c>
      <c r="N1652" t="s">
        <v>33267</v>
      </c>
      <c r="AQ1652" t="s">
        <v>33279</v>
      </c>
    </row>
    <row r="1653" spans="1:60" ht="33" customHeight="1">
      <c r="A1653" s="424">
        <f t="shared" si="25"/>
        <v>1650</v>
      </c>
      <c r="B1653" t="s">
        <v>33229</v>
      </c>
      <c r="C1653" s="82"/>
      <c r="D1653" s="82"/>
      <c r="E1653" s="29" t="s">
        <v>211</v>
      </c>
      <c r="F1653" s="82" t="s">
        <v>33413</v>
      </c>
      <c r="G1653" t="s">
        <v>138</v>
      </c>
      <c r="H1653" s="67"/>
      <c r="I1653">
        <v>914920990</v>
      </c>
      <c r="J1653" t="s">
        <v>33256</v>
      </c>
      <c r="K1653" s="430"/>
      <c r="L1653" s="82" t="s">
        <v>133</v>
      </c>
      <c r="M1653" t="s">
        <v>33245</v>
      </c>
      <c r="N1653" t="s">
        <v>33268</v>
      </c>
      <c r="AQ1653" t="s">
        <v>33280</v>
      </c>
    </row>
    <row r="1654" spans="1:60" ht="12.5" customHeight="1">
      <c r="A1654" s="424">
        <f t="shared" si="25"/>
        <v>1651</v>
      </c>
      <c r="B1654" t="s">
        <v>33230</v>
      </c>
      <c r="C1654" s="82"/>
      <c r="D1654" s="82"/>
      <c r="E1654" s="29" t="s">
        <v>211</v>
      </c>
      <c r="F1654" s="82" t="s">
        <v>33690</v>
      </c>
      <c r="G1654" t="s">
        <v>138</v>
      </c>
      <c r="H1654" s="67"/>
      <c r="I1654">
        <v>647947337</v>
      </c>
      <c r="J1654" t="s">
        <v>33257</v>
      </c>
      <c r="K1654" s="430"/>
      <c r="L1654" s="82" t="s">
        <v>133</v>
      </c>
      <c r="M1654" t="s">
        <v>33246</v>
      </c>
      <c r="N1654" t="s">
        <v>33269</v>
      </c>
      <c r="AQ1654" t="s">
        <v>33281</v>
      </c>
    </row>
    <row r="1655" spans="1:60" ht="43.5">
      <c r="A1655" s="424">
        <f t="shared" si="25"/>
        <v>1652</v>
      </c>
      <c r="B1655" t="s">
        <v>33231</v>
      </c>
      <c r="C1655" s="82"/>
      <c r="D1655" s="82"/>
      <c r="E1655" s="29" t="s">
        <v>211</v>
      </c>
      <c r="F1655" s="82" t="s">
        <v>33296</v>
      </c>
      <c r="G1655" t="s">
        <v>138</v>
      </c>
      <c r="H1655" s="67"/>
      <c r="I1655">
        <v>902555123</v>
      </c>
      <c r="J1655" t="s">
        <v>33258</v>
      </c>
      <c r="K1655" s="430"/>
      <c r="L1655" s="82" t="s">
        <v>133</v>
      </c>
      <c r="M1655" t="s">
        <v>33247</v>
      </c>
      <c r="N1655" t="s">
        <v>33270</v>
      </c>
      <c r="AQ1655" t="s">
        <v>33282</v>
      </c>
      <c r="AV1655" s="429" t="s">
        <v>390</v>
      </c>
      <c r="AW1655" s="429" t="s">
        <v>3</v>
      </c>
      <c r="AX1655" s="429" t="s">
        <v>2</v>
      </c>
      <c r="AY1655" s="429" t="s">
        <v>91</v>
      </c>
      <c r="AZ1655" s="429" t="s">
        <v>92</v>
      </c>
      <c r="BA1655" s="429" t="s">
        <v>93</v>
      </c>
      <c r="BB1655" s="429" t="s">
        <v>94</v>
      </c>
      <c r="BC1655" s="429" t="s">
        <v>95</v>
      </c>
      <c r="BD1655" s="429" t="s">
        <v>96</v>
      </c>
      <c r="BE1655" s="429" t="s">
        <v>97</v>
      </c>
      <c r="BF1655" s="429" t="s">
        <v>98</v>
      </c>
      <c r="BG1655" s="429" t="s">
        <v>99</v>
      </c>
      <c r="BH1655" s="429" t="s">
        <v>33124</v>
      </c>
    </row>
    <row r="1656" spans="1:60" ht="13" customHeight="1">
      <c r="A1656" s="424">
        <f t="shared" si="25"/>
        <v>1653</v>
      </c>
      <c r="B1656" t="s">
        <v>33232</v>
      </c>
      <c r="C1656" s="82"/>
      <c r="D1656" s="82"/>
      <c r="E1656" s="29" t="s">
        <v>203</v>
      </c>
      <c r="F1656" s="82" t="s">
        <v>33297</v>
      </c>
      <c r="G1656" t="s">
        <v>138</v>
      </c>
      <c r="H1656" s="67"/>
      <c r="I1656" t="s">
        <v>33294</v>
      </c>
      <c r="J1656" t="s">
        <v>33259</v>
      </c>
      <c r="K1656" s="430"/>
      <c r="L1656" s="82" t="s">
        <v>133</v>
      </c>
      <c r="M1656" t="s">
        <v>33248</v>
      </c>
      <c r="N1656" t="s">
        <v>33271</v>
      </c>
      <c r="AQ1656" t="s">
        <v>33283</v>
      </c>
      <c r="AV1656" s="82">
        <v>1</v>
      </c>
      <c r="AY1656" s="82"/>
      <c r="AZ1656" s="82" t="s">
        <v>32711</v>
      </c>
      <c r="BA1656" s="82" t="s">
        <v>138</v>
      </c>
      <c r="BB1656" s="82" t="s">
        <v>33603</v>
      </c>
      <c r="BC1656" s="82"/>
      <c r="BD1656" s="82" t="s">
        <v>33603</v>
      </c>
      <c r="BE1656" s="82" t="s">
        <v>133</v>
      </c>
      <c r="BF1656" s="82" t="s">
        <v>33603</v>
      </c>
    </row>
    <row r="1657" spans="1:60" ht="14" customHeight="1">
      <c r="A1657" s="424">
        <f t="shared" si="25"/>
        <v>1654</v>
      </c>
      <c r="B1657" t="s">
        <v>33233</v>
      </c>
      <c r="C1657" s="82"/>
      <c r="D1657" s="82"/>
      <c r="E1657" s="29" t="s">
        <v>204</v>
      </c>
      <c r="F1657" s="82" t="s">
        <v>33298</v>
      </c>
      <c r="G1657" t="s">
        <v>138</v>
      </c>
      <c r="H1657" s="67"/>
      <c r="I1657">
        <v>976591607</v>
      </c>
      <c r="J1657" t="s">
        <v>33260</v>
      </c>
      <c r="K1657" s="430"/>
      <c r="L1657" s="82" t="s">
        <v>133</v>
      </c>
      <c r="M1657" t="s">
        <v>33249</v>
      </c>
      <c r="N1657" t="s">
        <v>33272</v>
      </c>
      <c r="O1657" s="429" t="s">
        <v>95</v>
      </c>
      <c r="P1657" s="429" t="s">
        <v>96</v>
      </c>
      <c r="Q1657" s="429" t="s">
        <v>97</v>
      </c>
      <c r="R1657" s="429" t="s">
        <v>98</v>
      </c>
      <c r="S1657" s="429" t="s">
        <v>99</v>
      </c>
      <c r="T1657" s="429" t="s">
        <v>32876</v>
      </c>
      <c r="AQ1657" t="s">
        <v>33284</v>
      </c>
      <c r="AV1657" s="82">
        <v>2</v>
      </c>
      <c r="AY1657" s="82"/>
      <c r="AZ1657" s="82" t="s">
        <v>32711</v>
      </c>
      <c r="BA1657" s="82" t="s">
        <v>138</v>
      </c>
      <c r="BB1657" s="82" t="s">
        <v>33603</v>
      </c>
      <c r="BC1657" s="82"/>
      <c r="BD1657" s="82" t="s">
        <v>33603</v>
      </c>
      <c r="BE1657" s="82" t="s">
        <v>133</v>
      </c>
      <c r="BF1657" s="82" t="s">
        <v>33603</v>
      </c>
    </row>
    <row r="1658" spans="1:60" ht="3" customHeight="1">
      <c r="A1658" s="424">
        <f t="shared" si="25"/>
        <v>1655</v>
      </c>
      <c r="B1658" t="s">
        <v>33234</v>
      </c>
      <c r="C1658" s="82"/>
      <c r="D1658" s="82"/>
      <c r="E1658" s="29" t="s">
        <v>202</v>
      </c>
      <c r="F1658" s="82" t="s">
        <v>33299</v>
      </c>
      <c r="G1658" t="s">
        <v>138</v>
      </c>
      <c r="H1658" s="67"/>
      <c r="I1658">
        <v>961154109</v>
      </c>
      <c r="J1658" t="s">
        <v>33261</v>
      </c>
      <c r="K1658" s="430"/>
      <c r="L1658" s="82" t="s">
        <v>133</v>
      </c>
      <c r="M1658" t="s">
        <v>33250</v>
      </c>
      <c r="N1658" t="s">
        <v>33273</v>
      </c>
      <c r="O1658" s="67" t="s">
        <v>32975</v>
      </c>
      <c r="P1658" s="82" t="s">
        <v>32974</v>
      </c>
      <c r="Q1658" s="82" t="s">
        <v>133</v>
      </c>
      <c r="R1658" s="430" t="s">
        <v>32976</v>
      </c>
      <c r="S1658" s="82" t="s">
        <v>32977</v>
      </c>
      <c r="T1658" s="82" t="s">
        <v>32978</v>
      </c>
      <c r="AQ1658" t="s">
        <v>33285</v>
      </c>
      <c r="AV1658" s="82">
        <v>3</v>
      </c>
      <c r="AY1658" s="82"/>
      <c r="AZ1658" s="82" t="s">
        <v>32711</v>
      </c>
      <c r="BA1658" s="82" t="s">
        <v>138</v>
      </c>
      <c r="BB1658" s="82" t="s">
        <v>33603</v>
      </c>
      <c r="BC1658" s="82"/>
      <c r="BD1658" s="82" t="s">
        <v>33603</v>
      </c>
      <c r="BE1658" s="82" t="s">
        <v>133</v>
      </c>
      <c r="BF1658" s="82" t="s">
        <v>33603</v>
      </c>
    </row>
    <row r="1659" spans="1:60" ht="16.5" customHeight="1">
      <c r="A1659" s="424">
        <f t="shared" si="25"/>
        <v>1656</v>
      </c>
      <c r="B1659" t="s">
        <v>33235</v>
      </c>
      <c r="C1659" s="82"/>
      <c r="D1659" s="82"/>
      <c r="E1659" s="29" t="s">
        <v>211</v>
      </c>
      <c r="F1659" s="82" t="s">
        <v>34987</v>
      </c>
      <c r="G1659" t="s">
        <v>138</v>
      </c>
      <c r="H1659" s="67"/>
      <c r="I1659" s="10" t="s">
        <v>33300</v>
      </c>
      <c r="J1659" t="s">
        <v>33262</v>
      </c>
      <c r="K1659" s="430"/>
      <c r="L1659" s="82" t="s">
        <v>133</v>
      </c>
      <c r="M1659" t="s">
        <v>33251</v>
      </c>
      <c r="N1659" t="s">
        <v>33274</v>
      </c>
      <c r="O1659" s="67" t="s">
        <v>32981</v>
      </c>
      <c r="P1659" s="82" t="s">
        <v>32980</v>
      </c>
      <c r="Q1659" s="82" t="s">
        <v>133</v>
      </c>
      <c r="R1659" s="430" t="s">
        <v>32982</v>
      </c>
      <c r="S1659" s="82" t="s">
        <v>32983</v>
      </c>
      <c r="T1659" s="82" t="s">
        <v>32984</v>
      </c>
      <c r="AQ1659" t="s">
        <v>33286</v>
      </c>
      <c r="AV1659" s="82">
        <v>4</v>
      </c>
      <c r="AY1659" s="82"/>
      <c r="AZ1659" s="82" t="s">
        <v>32711</v>
      </c>
      <c r="BA1659" s="82" t="s">
        <v>138</v>
      </c>
      <c r="BB1659" s="82" t="s">
        <v>33603</v>
      </c>
      <c r="BC1659" s="82"/>
      <c r="BD1659" s="82" t="s">
        <v>33603</v>
      </c>
      <c r="BE1659" s="82" t="s">
        <v>133</v>
      </c>
      <c r="BF1659" s="82" t="s">
        <v>33603</v>
      </c>
    </row>
    <row r="1660" spans="1:60" ht="13.5" customHeight="1">
      <c r="A1660" s="424">
        <f t="shared" si="25"/>
        <v>1657</v>
      </c>
      <c r="B1660" t="s">
        <v>33236</v>
      </c>
      <c r="C1660" s="82"/>
      <c r="D1660" s="82"/>
      <c r="E1660" s="29" t="s">
        <v>204</v>
      </c>
      <c r="F1660" s="82" t="s">
        <v>33304</v>
      </c>
      <c r="G1660" t="s">
        <v>138</v>
      </c>
      <c r="H1660" s="67"/>
      <c r="I1660" s="10" t="s">
        <v>33301</v>
      </c>
      <c r="J1660" t="s">
        <v>33263</v>
      </c>
      <c r="K1660" s="430"/>
      <c r="L1660" s="82" t="s">
        <v>133</v>
      </c>
      <c r="M1660" t="s">
        <v>33252</v>
      </c>
      <c r="N1660" t="s">
        <v>33275</v>
      </c>
      <c r="O1660" s="67" t="s">
        <v>32986</v>
      </c>
      <c r="P1660" s="82" t="s">
        <v>32985</v>
      </c>
      <c r="Q1660" s="82" t="s">
        <v>133</v>
      </c>
      <c r="R1660" s="430" t="s">
        <v>32971</v>
      </c>
      <c r="S1660" s="82" t="s">
        <v>32987</v>
      </c>
      <c r="T1660" s="82" t="s">
        <v>32988</v>
      </c>
      <c r="AQ1660" t="s">
        <v>33287</v>
      </c>
      <c r="AV1660" s="82">
        <v>5</v>
      </c>
      <c r="AY1660" s="82"/>
      <c r="AZ1660" s="82" t="s">
        <v>32711</v>
      </c>
      <c r="BA1660" s="82" t="s">
        <v>138</v>
      </c>
      <c r="BB1660" s="82" t="s">
        <v>33603</v>
      </c>
      <c r="BC1660" s="82"/>
      <c r="BD1660" s="82" t="s">
        <v>33603</v>
      </c>
      <c r="BE1660" s="82" t="s">
        <v>133</v>
      </c>
      <c r="BF1660" s="82" t="s">
        <v>33603</v>
      </c>
    </row>
    <row r="1661" spans="1:60" ht="12" customHeight="1">
      <c r="A1661" s="424">
        <f t="shared" si="25"/>
        <v>1658</v>
      </c>
      <c r="B1661" t="s">
        <v>33237</v>
      </c>
      <c r="C1661" s="82"/>
      <c r="D1661" s="82"/>
      <c r="E1661" s="29" t="s">
        <v>211</v>
      </c>
      <c r="F1661" s="82" t="s">
        <v>33691</v>
      </c>
      <c r="G1661" t="s">
        <v>138</v>
      </c>
      <c r="H1661" s="67"/>
      <c r="I1661" s="10" t="s">
        <v>33302</v>
      </c>
      <c r="J1661" t="s">
        <v>33264</v>
      </c>
      <c r="K1661" s="430"/>
      <c r="L1661" s="82" t="s">
        <v>133</v>
      </c>
      <c r="M1661" t="s">
        <v>33253</v>
      </c>
      <c r="N1661" t="s">
        <v>33276</v>
      </c>
      <c r="O1661" s="67" t="s">
        <v>32991</v>
      </c>
      <c r="P1661" s="82" t="s">
        <v>32990</v>
      </c>
      <c r="Q1661" s="82" t="s">
        <v>133</v>
      </c>
      <c r="R1661" s="430" t="s">
        <v>32992</v>
      </c>
      <c r="S1661" s="82" t="s">
        <v>32993</v>
      </c>
      <c r="T1661" s="82" t="s">
        <v>32994</v>
      </c>
      <c r="AQ1661" t="s">
        <v>33288</v>
      </c>
      <c r="AV1661" s="82">
        <v>6</v>
      </c>
      <c r="AY1661" s="82"/>
      <c r="AZ1661" s="82" t="s">
        <v>32711</v>
      </c>
      <c r="BA1661" s="82" t="s">
        <v>138</v>
      </c>
      <c r="BB1661" s="82" t="s">
        <v>33603</v>
      </c>
      <c r="BC1661" s="82"/>
      <c r="BD1661" s="82" t="s">
        <v>33603</v>
      </c>
      <c r="BE1661" s="82" t="s">
        <v>133</v>
      </c>
      <c r="BF1661" s="82" t="s">
        <v>33603</v>
      </c>
    </row>
    <row r="1662" spans="1:60" ht="14" customHeight="1">
      <c r="A1662" s="424">
        <f t="shared" si="25"/>
        <v>1659</v>
      </c>
      <c r="B1662" t="s">
        <v>33238</v>
      </c>
      <c r="C1662" s="82"/>
      <c r="D1662" s="82"/>
      <c r="E1662" s="29" t="s">
        <v>204</v>
      </c>
      <c r="F1662" s="82" t="s">
        <v>33505</v>
      </c>
      <c r="G1662" t="s">
        <v>138</v>
      </c>
      <c r="H1662" s="67"/>
      <c r="I1662">
        <v>924246060</v>
      </c>
      <c r="J1662" t="s">
        <v>33265</v>
      </c>
      <c r="K1662" s="430"/>
      <c r="L1662" s="82" t="s">
        <v>133</v>
      </c>
      <c r="M1662" t="s">
        <v>33254</v>
      </c>
      <c r="N1662" t="s">
        <v>33277</v>
      </c>
      <c r="O1662" s="67" t="s">
        <v>32997</v>
      </c>
      <c r="P1662" s="82" t="s">
        <v>32996</v>
      </c>
      <c r="Q1662" s="82" t="s">
        <v>133</v>
      </c>
      <c r="R1662" s="430" t="s">
        <v>32998</v>
      </c>
      <c r="S1662" s="82" t="s">
        <v>32999</v>
      </c>
      <c r="T1662" s="82" t="s">
        <v>33000</v>
      </c>
      <c r="AQ1662" t="s">
        <v>33289</v>
      </c>
      <c r="AV1662" s="82">
        <v>7</v>
      </c>
      <c r="AY1662" s="82"/>
      <c r="AZ1662" s="82" t="s">
        <v>32711</v>
      </c>
      <c r="BA1662" s="82" t="s">
        <v>138</v>
      </c>
      <c r="BB1662" s="82" t="s">
        <v>33603</v>
      </c>
      <c r="BC1662" s="82"/>
      <c r="BD1662" s="82" t="s">
        <v>33603</v>
      </c>
      <c r="BE1662" s="82" t="s">
        <v>133</v>
      </c>
      <c r="BF1662" s="82" t="s">
        <v>33603</v>
      </c>
    </row>
    <row r="1663" spans="1:60" ht="11.5" customHeight="1">
      <c r="A1663" s="424">
        <f t="shared" si="25"/>
        <v>1660</v>
      </c>
      <c r="B1663" t="s">
        <v>33239</v>
      </c>
      <c r="C1663" s="82"/>
      <c r="D1663" s="82"/>
      <c r="E1663" s="29" t="s">
        <v>203</v>
      </c>
      <c r="F1663" s="82" t="s">
        <v>33305</v>
      </c>
      <c r="G1663" t="s">
        <v>138</v>
      </c>
      <c r="H1663" s="67"/>
      <c r="I1663" s="10" t="s">
        <v>33303</v>
      </c>
      <c r="J1663" t="s">
        <v>33266</v>
      </c>
      <c r="K1663" s="430"/>
      <c r="L1663" s="82" t="s">
        <v>133</v>
      </c>
      <c r="M1663" t="s">
        <v>33255</v>
      </c>
      <c r="N1663" t="s">
        <v>33278</v>
      </c>
      <c r="O1663" s="67" t="s">
        <v>33003</v>
      </c>
      <c r="P1663" s="82" t="s">
        <v>33002</v>
      </c>
      <c r="Q1663" s="82" t="s">
        <v>133</v>
      </c>
      <c r="R1663" s="430" t="s">
        <v>33004</v>
      </c>
      <c r="S1663" s="82" t="s">
        <v>33005</v>
      </c>
      <c r="T1663" s="82" t="s">
        <v>33006</v>
      </c>
      <c r="AQ1663" t="s">
        <v>33290</v>
      </c>
      <c r="AV1663" s="82">
        <v>8</v>
      </c>
      <c r="AY1663" s="82"/>
      <c r="AZ1663" s="82" t="s">
        <v>32711</v>
      </c>
      <c r="BA1663" s="82" t="s">
        <v>138</v>
      </c>
      <c r="BB1663" s="82" t="s">
        <v>33603</v>
      </c>
      <c r="BC1663" s="82"/>
      <c r="BD1663" s="82" t="s">
        <v>33603</v>
      </c>
      <c r="BE1663" s="82" t="s">
        <v>133</v>
      </c>
      <c r="BF1663" s="82" t="s">
        <v>33603</v>
      </c>
    </row>
    <row r="1664" spans="1:60" ht="12.5" customHeight="1">
      <c r="A1664" s="424">
        <f t="shared" si="25"/>
        <v>1661</v>
      </c>
      <c r="B1664" s="82" t="s">
        <v>33309</v>
      </c>
      <c r="C1664" s="82"/>
      <c r="D1664" s="82"/>
      <c r="E1664" s="29" t="s">
        <v>203</v>
      </c>
      <c r="F1664" s="82" t="s">
        <v>33507</v>
      </c>
      <c r="G1664" t="s">
        <v>138</v>
      </c>
      <c r="H1664" s="67"/>
      <c r="I1664" s="82">
        <v>916865707</v>
      </c>
      <c r="J1664" s="82" t="s">
        <v>33338</v>
      </c>
      <c r="K1664" s="430"/>
      <c r="L1664" s="82" t="s">
        <v>133</v>
      </c>
      <c r="M1664" t="s">
        <v>33324</v>
      </c>
      <c r="N1664" s="82"/>
      <c r="O1664" s="67" t="s">
        <v>33023</v>
      </c>
      <c r="P1664" s="82" t="s">
        <v>33022</v>
      </c>
      <c r="Q1664" s="82" t="s">
        <v>133</v>
      </c>
      <c r="R1664" s="430" t="s">
        <v>33024</v>
      </c>
      <c r="S1664" s="82" t="s">
        <v>33025</v>
      </c>
      <c r="T1664" s="82" t="s">
        <v>32930</v>
      </c>
      <c r="AV1664" s="82">
        <v>9</v>
      </c>
      <c r="AY1664" s="82"/>
      <c r="AZ1664" s="82" t="s">
        <v>32711</v>
      </c>
      <c r="BA1664" s="82" t="s">
        <v>138</v>
      </c>
      <c r="BB1664" s="82" t="s">
        <v>33603</v>
      </c>
      <c r="BC1664" s="82"/>
      <c r="BD1664" s="82" t="s">
        <v>33603</v>
      </c>
      <c r="BE1664" s="82" t="s">
        <v>133</v>
      </c>
      <c r="BF1664" s="82" t="s">
        <v>33603</v>
      </c>
    </row>
    <row r="1665" spans="1:58" ht="13.5" customHeight="1">
      <c r="A1665" s="424">
        <f t="shared" si="25"/>
        <v>1662</v>
      </c>
      <c r="B1665" s="82" t="s">
        <v>33310</v>
      </c>
      <c r="C1665" s="82"/>
      <c r="D1665" s="82"/>
      <c r="E1665" s="29" t="s">
        <v>211</v>
      </c>
      <c r="F1665" s="82" t="s">
        <v>33692</v>
      </c>
      <c r="G1665" t="s">
        <v>138</v>
      </c>
      <c r="H1665" s="67"/>
      <c r="I1665" s="82">
        <v>912692704</v>
      </c>
      <c r="J1665" s="82" t="s">
        <v>33339</v>
      </c>
      <c r="K1665" s="430"/>
      <c r="L1665" s="82" t="s">
        <v>133</v>
      </c>
      <c r="M1665" t="s">
        <v>33325</v>
      </c>
      <c r="N1665" s="82"/>
      <c r="O1665" s="67" t="s">
        <v>33028</v>
      </c>
      <c r="P1665" s="82" t="s">
        <v>33027</v>
      </c>
      <c r="Q1665" s="82" t="s">
        <v>133</v>
      </c>
      <c r="R1665" s="430" t="s">
        <v>32971</v>
      </c>
      <c r="S1665" s="82" t="s">
        <v>33029</v>
      </c>
      <c r="T1665" s="82" t="s">
        <v>32972</v>
      </c>
      <c r="AV1665" s="82">
        <v>10</v>
      </c>
      <c r="AY1665" s="82"/>
      <c r="AZ1665" s="82" t="s">
        <v>32711</v>
      </c>
      <c r="BA1665" s="82" t="s">
        <v>138</v>
      </c>
      <c r="BB1665" s="82" t="s">
        <v>33603</v>
      </c>
      <c r="BC1665" s="82"/>
      <c r="BD1665" s="82" t="s">
        <v>33603</v>
      </c>
      <c r="BE1665" s="82" t="s">
        <v>133</v>
      </c>
      <c r="BF1665" s="82" t="s">
        <v>33603</v>
      </c>
    </row>
    <row r="1666" spans="1:58" ht="14.5" customHeight="1">
      <c r="A1666" s="424">
        <f t="shared" si="25"/>
        <v>1663</v>
      </c>
      <c r="B1666" s="82" t="s">
        <v>33311</v>
      </c>
      <c r="C1666" s="82"/>
      <c r="D1666" s="82"/>
      <c r="E1666" s="29" t="s">
        <v>204</v>
      </c>
      <c r="F1666" s="82" t="s">
        <v>33514</v>
      </c>
      <c r="G1666" t="s">
        <v>138</v>
      </c>
      <c r="H1666" s="67"/>
      <c r="I1666" s="82">
        <v>962698064</v>
      </c>
      <c r="J1666" s="82" t="s">
        <v>33340</v>
      </c>
      <c r="K1666" s="430"/>
      <c r="L1666" s="82" t="s">
        <v>133</v>
      </c>
      <c r="M1666" t="s">
        <v>33326</v>
      </c>
      <c r="N1666" s="82"/>
      <c r="O1666" s="67" t="s">
        <v>33032</v>
      </c>
      <c r="P1666" s="82" t="s">
        <v>33031</v>
      </c>
      <c r="Q1666" s="82" t="s">
        <v>133</v>
      </c>
      <c r="R1666" s="430" t="s">
        <v>33033</v>
      </c>
      <c r="S1666" s="82" t="s">
        <v>33034</v>
      </c>
      <c r="T1666" s="82" t="s">
        <v>33035</v>
      </c>
      <c r="AV1666" s="82">
        <v>11</v>
      </c>
      <c r="AY1666" s="82"/>
      <c r="AZ1666" s="82" t="s">
        <v>32711</v>
      </c>
      <c r="BA1666" s="82" t="s">
        <v>138</v>
      </c>
      <c r="BB1666" s="82" t="s">
        <v>33603</v>
      </c>
      <c r="BC1666" s="82"/>
      <c r="BD1666" s="82" t="s">
        <v>33603</v>
      </c>
      <c r="BE1666" s="82" t="s">
        <v>133</v>
      </c>
      <c r="BF1666" s="82" t="s">
        <v>33603</v>
      </c>
    </row>
    <row r="1667" spans="1:58" ht="11" customHeight="1">
      <c r="A1667" s="424">
        <f t="shared" si="25"/>
        <v>1664</v>
      </c>
      <c r="B1667" s="82" t="s">
        <v>33312</v>
      </c>
      <c r="C1667" s="82"/>
      <c r="D1667" s="82"/>
      <c r="E1667" s="29" t="s">
        <v>211</v>
      </c>
      <c r="F1667" s="82" t="s">
        <v>33693</v>
      </c>
      <c r="G1667" t="s">
        <v>138</v>
      </c>
      <c r="H1667" s="67"/>
      <c r="I1667" s="82">
        <v>964245921</v>
      </c>
      <c r="J1667" s="82" t="s">
        <v>33341</v>
      </c>
      <c r="K1667" s="430"/>
      <c r="L1667" s="82" t="s">
        <v>133</v>
      </c>
      <c r="M1667" t="s">
        <v>33327</v>
      </c>
      <c r="N1667" s="82"/>
      <c r="O1667" s="67" t="s">
        <v>33037</v>
      </c>
      <c r="P1667" s="82" t="s">
        <v>33031</v>
      </c>
      <c r="Q1667" s="82" t="s">
        <v>133</v>
      </c>
      <c r="R1667" s="430" t="s">
        <v>33038</v>
      </c>
      <c r="S1667" s="82" t="s">
        <v>33039</v>
      </c>
      <c r="T1667" s="82" t="s">
        <v>33040</v>
      </c>
      <c r="AV1667" s="82">
        <v>12</v>
      </c>
      <c r="AY1667" s="82"/>
      <c r="AZ1667" s="82" t="s">
        <v>32711</v>
      </c>
      <c r="BA1667" s="82" t="s">
        <v>138</v>
      </c>
      <c r="BB1667" s="82" t="s">
        <v>33603</v>
      </c>
      <c r="BC1667" s="82"/>
      <c r="BD1667" s="82" t="s">
        <v>33603</v>
      </c>
      <c r="BE1667" s="82" t="s">
        <v>133</v>
      </c>
      <c r="BF1667" s="82" t="s">
        <v>33603</v>
      </c>
    </row>
    <row r="1668" spans="1:58" ht="14" customHeight="1">
      <c r="A1668" s="424">
        <f t="shared" si="25"/>
        <v>1665</v>
      </c>
      <c r="B1668" s="82" t="s">
        <v>33313</v>
      </c>
      <c r="C1668" s="82"/>
      <c r="D1668" s="82"/>
      <c r="E1668" s="29" t="s">
        <v>204</v>
      </c>
      <c r="F1668" s="82" t="s">
        <v>33498</v>
      </c>
      <c r="G1668" t="s">
        <v>138</v>
      </c>
      <c r="H1668" s="67"/>
      <c r="I1668" s="82">
        <v>607717019</v>
      </c>
      <c r="J1668" s="82" t="s">
        <v>33342</v>
      </c>
      <c r="K1668" s="430"/>
      <c r="L1668" s="82" t="s">
        <v>133</v>
      </c>
      <c r="M1668" t="s">
        <v>33328</v>
      </c>
      <c r="N1668" s="82"/>
      <c r="O1668" s="67" t="s">
        <v>33043</v>
      </c>
      <c r="P1668" s="82" t="s">
        <v>33042</v>
      </c>
      <c r="Q1668" s="82" t="s">
        <v>133</v>
      </c>
      <c r="R1668" s="430" t="s">
        <v>33044</v>
      </c>
      <c r="S1668" s="82" t="s">
        <v>33045</v>
      </c>
      <c r="T1668" s="82" t="s">
        <v>32941</v>
      </c>
      <c r="AV1668" s="82">
        <v>13</v>
      </c>
      <c r="AY1668" s="82"/>
      <c r="AZ1668" s="82" t="s">
        <v>32711</v>
      </c>
      <c r="BA1668" s="82" t="s">
        <v>138</v>
      </c>
      <c r="BB1668" s="82" t="s">
        <v>33603</v>
      </c>
      <c r="BC1668" s="82"/>
      <c r="BD1668" s="82" t="s">
        <v>33603</v>
      </c>
      <c r="BE1668" s="82" t="s">
        <v>133</v>
      </c>
      <c r="BF1668" s="82" t="s">
        <v>33603</v>
      </c>
    </row>
    <row r="1669" spans="1:58" ht="14" customHeight="1">
      <c r="A1669" s="424">
        <f t="shared" ref="A1669:A1720" si="26">+A1668+1</f>
        <v>1666</v>
      </c>
      <c r="B1669" s="82" t="s">
        <v>33314</v>
      </c>
      <c r="C1669" s="82"/>
      <c r="D1669" s="82"/>
      <c r="E1669" s="29" t="s">
        <v>204</v>
      </c>
      <c r="F1669" s="82" t="s">
        <v>33499</v>
      </c>
      <c r="G1669" t="s">
        <v>138</v>
      </c>
      <c r="H1669" s="67"/>
      <c r="I1669" s="82">
        <v>932192545</v>
      </c>
      <c r="J1669" s="82" t="s">
        <v>33343</v>
      </c>
      <c r="K1669" s="430"/>
      <c r="L1669" s="82" t="s">
        <v>133</v>
      </c>
      <c r="M1669" t="s">
        <v>33329</v>
      </c>
      <c r="N1669" s="82"/>
      <c r="O1669" s="67" t="s">
        <v>33048</v>
      </c>
      <c r="P1669" s="82" t="s">
        <v>33047</v>
      </c>
      <c r="Q1669" s="82" t="s">
        <v>133</v>
      </c>
      <c r="R1669" s="430" t="s">
        <v>32971</v>
      </c>
      <c r="S1669" s="82" t="s">
        <v>33049</v>
      </c>
      <c r="T1669" s="82" t="s">
        <v>32959</v>
      </c>
      <c r="AV1669" s="82">
        <v>14</v>
      </c>
      <c r="AY1669" s="82"/>
      <c r="AZ1669" s="82" t="s">
        <v>32711</v>
      </c>
      <c r="BA1669" s="82" t="s">
        <v>138</v>
      </c>
      <c r="BB1669" s="82" t="s">
        <v>33603</v>
      </c>
      <c r="BC1669" s="82"/>
      <c r="BD1669" s="82" t="s">
        <v>33603</v>
      </c>
      <c r="BE1669" s="82" t="s">
        <v>133</v>
      </c>
      <c r="BF1669" s="82" t="s">
        <v>33603</v>
      </c>
    </row>
    <row r="1670" spans="1:58" ht="11.5" customHeight="1">
      <c r="A1670" s="424">
        <f t="shared" si="26"/>
        <v>1667</v>
      </c>
      <c r="B1670" s="83" t="s">
        <v>33315</v>
      </c>
      <c r="E1670" s="29" t="s">
        <v>204</v>
      </c>
      <c r="F1670" s="82" t="s">
        <v>33703</v>
      </c>
      <c r="G1670" t="s">
        <v>138</v>
      </c>
      <c r="I1670" s="82">
        <v>944761124</v>
      </c>
      <c r="J1670" s="82" t="s">
        <v>33344</v>
      </c>
      <c r="K1670" s="82"/>
      <c r="L1670" s="82" t="s">
        <v>133</v>
      </c>
      <c r="M1670" s="82" t="s">
        <v>33330</v>
      </c>
      <c r="N1670" s="82"/>
      <c r="O1670" s="67" t="s">
        <v>33052</v>
      </c>
      <c r="P1670" s="82" t="s">
        <v>33051</v>
      </c>
      <c r="Q1670" s="82" t="s">
        <v>133</v>
      </c>
      <c r="R1670" s="430" t="s">
        <v>33053</v>
      </c>
      <c r="S1670" s="82" t="s">
        <v>33054</v>
      </c>
      <c r="T1670" s="82" t="s">
        <v>33055</v>
      </c>
      <c r="AV1670" s="82">
        <v>15</v>
      </c>
      <c r="AY1670" s="82"/>
      <c r="AZ1670" s="82" t="s">
        <v>32711</v>
      </c>
      <c r="BA1670" s="82" t="s">
        <v>138</v>
      </c>
      <c r="BB1670" s="82" t="s">
        <v>33603</v>
      </c>
      <c r="BC1670" s="82"/>
      <c r="BD1670" s="82" t="s">
        <v>33603</v>
      </c>
      <c r="BE1670" s="82" t="s">
        <v>133</v>
      </c>
      <c r="BF1670" s="82" t="s">
        <v>33603</v>
      </c>
    </row>
    <row r="1671" spans="1:58" ht="11" customHeight="1">
      <c r="A1671" s="424">
        <f t="shared" si="26"/>
        <v>1668</v>
      </c>
      <c r="B1671" s="83" t="s">
        <v>33316</v>
      </c>
      <c r="E1671" s="29" t="s">
        <v>209</v>
      </c>
      <c r="F1671" s="82" t="s">
        <v>33500</v>
      </c>
      <c r="G1671" t="s">
        <v>138</v>
      </c>
      <c r="I1671" s="82">
        <v>618637386</v>
      </c>
      <c r="J1671" s="82" t="s">
        <v>33345</v>
      </c>
      <c r="K1671" s="82"/>
      <c r="L1671" s="82" t="s">
        <v>133</v>
      </c>
      <c r="M1671" s="82" t="s">
        <v>33331</v>
      </c>
      <c r="N1671" s="82"/>
      <c r="O1671" s="67" t="s">
        <v>33058</v>
      </c>
      <c r="P1671" s="82" t="s">
        <v>33057</v>
      </c>
      <c r="Q1671" s="82" t="s">
        <v>133</v>
      </c>
      <c r="R1671" s="430" t="s">
        <v>33059</v>
      </c>
      <c r="S1671" s="82" t="s">
        <v>33060</v>
      </c>
      <c r="T1671" s="82" t="s">
        <v>33061</v>
      </c>
      <c r="AV1671" s="82">
        <v>16</v>
      </c>
      <c r="AY1671" s="82"/>
      <c r="AZ1671" s="82" t="s">
        <v>32711</v>
      </c>
      <c r="BA1671" s="82" t="s">
        <v>138</v>
      </c>
      <c r="BB1671" s="82" t="s">
        <v>33603</v>
      </c>
      <c r="BC1671" s="82"/>
      <c r="BD1671" s="82" t="s">
        <v>33603</v>
      </c>
      <c r="BE1671" s="82" t="s">
        <v>133</v>
      </c>
      <c r="BF1671" s="82" t="s">
        <v>33603</v>
      </c>
    </row>
    <row r="1672" spans="1:58" ht="14" customHeight="1">
      <c r="A1672" s="424">
        <f t="shared" si="26"/>
        <v>1669</v>
      </c>
      <c r="B1672" s="83" t="s">
        <v>33317</v>
      </c>
      <c r="E1672" s="29" t="s">
        <v>204</v>
      </c>
      <c r="F1672" s="82" t="s">
        <v>33508</v>
      </c>
      <c r="G1672" t="s">
        <v>138</v>
      </c>
      <c r="I1672" s="82">
        <v>922083252</v>
      </c>
      <c r="J1672" s="82" t="s">
        <v>33346</v>
      </c>
      <c r="K1672" s="82"/>
      <c r="L1672" s="82" t="s">
        <v>133</v>
      </c>
      <c r="M1672" s="82" t="s">
        <v>33332</v>
      </c>
      <c r="N1672" s="82"/>
      <c r="O1672" s="67" t="s">
        <v>33064</v>
      </c>
      <c r="P1672" s="82" t="s">
        <v>33063</v>
      </c>
      <c r="Q1672" s="82" t="s">
        <v>133</v>
      </c>
      <c r="R1672" s="430" t="s">
        <v>33065</v>
      </c>
      <c r="S1672" s="82" t="s">
        <v>33066</v>
      </c>
      <c r="T1672" s="82" t="s">
        <v>33067</v>
      </c>
      <c r="AV1672" s="82">
        <v>17</v>
      </c>
      <c r="AY1672" s="82"/>
      <c r="AZ1672" s="82" t="s">
        <v>32711</v>
      </c>
      <c r="BA1672" s="82" t="s">
        <v>138</v>
      </c>
      <c r="BB1672" s="82" t="s">
        <v>33603</v>
      </c>
      <c r="BC1672" s="82"/>
      <c r="BD1672" s="82" t="s">
        <v>33603</v>
      </c>
      <c r="BE1672" s="82" t="s">
        <v>133</v>
      </c>
      <c r="BF1672" s="82" t="s">
        <v>33603</v>
      </c>
    </row>
    <row r="1673" spans="1:58" ht="12" customHeight="1">
      <c r="A1673" s="424">
        <f t="shared" si="26"/>
        <v>1670</v>
      </c>
      <c r="B1673" s="83" t="s">
        <v>33318</v>
      </c>
      <c r="E1673" s="29" t="s">
        <v>202</v>
      </c>
      <c r="F1673" s="82" t="s">
        <v>33509</v>
      </c>
      <c r="G1673" t="s">
        <v>138</v>
      </c>
      <c r="I1673" s="82">
        <v>678504896</v>
      </c>
      <c r="J1673" s="82" t="s">
        <v>33347</v>
      </c>
      <c r="K1673" s="82"/>
      <c r="L1673" s="82" t="s">
        <v>133</v>
      </c>
      <c r="M1673" s="82" t="s">
        <v>33333</v>
      </c>
      <c r="N1673" s="82"/>
      <c r="O1673" s="67" t="s">
        <v>33070</v>
      </c>
      <c r="P1673" s="82" t="s">
        <v>33069</v>
      </c>
      <c r="Q1673" s="82" t="s">
        <v>133</v>
      </c>
      <c r="R1673" s="430" t="s">
        <v>33071</v>
      </c>
      <c r="S1673" s="82" t="s">
        <v>33072</v>
      </c>
      <c r="T1673" s="82" t="s">
        <v>33073</v>
      </c>
      <c r="AV1673" s="82">
        <v>18</v>
      </c>
      <c r="AY1673" s="82"/>
      <c r="AZ1673" s="82" t="s">
        <v>32711</v>
      </c>
      <c r="BA1673" s="82" t="s">
        <v>138</v>
      </c>
      <c r="BB1673" s="82" t="s">
        <v>33603</v>
      </c>
      <c r="BC1673" s="82"/>
      <c r="BD1673" s="82" t="s">
        <v>33603</v>
      </c>
      <c r="BE1673" s="82" t="s">
        <v>133</v>
      </c>
      <c r="BF1673" s="82" t="s">
        <v>33603</v>
      </c>
    </row>
    <row r="1674" spans="1:58" ht="12.5" customHeight="1">
      <c r="A1674" s="424">
        <f t="shared" si="26"/>
        <v>1671</v>
      </c>
      <c r="B1674" s="83" t="s">
        <v>33319</v>
      </c>
      <c r="E1674" s="29" t="s">
        <v>202</v>
      </c>
      <c r="F1674" s="82" t="s">
        <v>33510</v>
      </c>
      <c r="G1674" t="s">
        <v>138</v>
      </c>
      <c r="I1674" s="82">
        <v>912290665</v>
      </c>
      <c r="J1674" s="82" t="s">
        <v>33348</v>
      </c>
      <c r="K1674" s="82"/>
      <c r="L1674" s="82" t="s">
        <v>133</v>
      </c>
      <c r="M1674" s="82" t="s">
        <v>33334</v>
      </c>
      <c r="N1674" s="82"/>
      <c r="O1674" s="67" t="s">
        <v>33076</v>
      </c>
      <c r="P1674" s="82" t="s">
        <v>33075</v>
      </c>
      <c r="Q1674" s="82" t="s">
        <v>133</v>
      </c>
      <c r="R1674" s="430" t="s">
        <v>32971</v>
      </c>
      <c r="S1674" s="82" t="s">
        <v>33077</v>
      </c>
      <c r="T1674" s="82" t="s">
        <v>33078</v>
      </c>
      <c r="AV1674" s="82">
        <v>19</v>
      </c>
      <c r="AY1674" s="82"/>
      <c r="AZ1674" s="82" t="s">
        <v>32711</v>
      </c>
      <c r="BA1674" s="82" t="s">
        <v>138</v>
      </c>
      <c r="BB1674" s="82" t="s">
        <v>33603</v>
      </c>
      <c r="BC1674" s="82"/>
      <c r="BD1674" s="82" t="s">
        <v>33603</v>
      </c>
      <c r="BE1674" s="82" t="s">
        <v>133</v>
      </c>
      <c r="BF1674" s="82" t="s">
        <v>33603</v>
      </c>
    </row>
    <row r="1675" spans="1:58" ht="14.5" customHeight="1">
      <c r="A1675" s="424">
        <f t="shared" si="26"/>
        <v>1672</v>
      </c>
      <c r="B1675" s="83" t="s">
        <v>33320</v>
      </c>
      <c r="E1675" s="29" t="s">
        <v>209</v>
      </c>
      <c r="F1675" s="10" t="s">
        <v>33414</v>
      </c>
      <c r="I1675">
        <v>916904723</v>
      </c>
      <c r="J1675" t="s">
        <v>33349</v>
      </c>
      <c r="L1675" s="82" t="s">
        <v>133</v>
      </c>
      <c r="M1675" t="s">
        <v>33335</v>
      </c>
    </row>
    <row r="1676" spans="1:58">
      <c r="A1676" s="424">
        <f t="shared" si="26"/>
        <v>1673</v>
      </c>
      <c r="B1676" s="83" t="s">
        <v>33321</v>
      </c>
      <c r="E1676" s="29" t="s">
        <v>202</v>
      </c>
      <c r="F1676" s="82" t="s">
        <v>33415</v>
      </c>
      <c r="I1676">
        <v>961111791</v>
      </c>
      <c r="J1676" t="s">
        <v>33350</v>
      </c>
      <c r="L1676" s="82" t="s">
        <v>133</v>
      </c>
      <c r="M1676" t="s">
        <v>33336</v>
      </c>
    </row>
    <row r="1677" spans="1:58" ht="11.5" customHeight="1">
      <c r="A1677" s="424">
        <f t="shared" si="26"/>
        <v>1674</v>
      </c>
      <c r="B1677" s="83" t="s">
        <v>33322</v>
      </c>
      <c r="E1677" s="29" t="s">
        <v>202</v>
      </c>
      <c r="F1677" s="82" t="s">
        <v>33506</v>
      </c>
      <c r="I1677">
        <v>976281611</v>
      </c>
      <c r="J1677" t="s">
        <v>33351</v>
      </c>
      <c r="L1677" s="82" t="s">
        <v>133</v>
      </c>
      <c r="M1677" t="s">
        <v>17224</v>
      </c>
    </row>
    <row r="1678" spans="1:58" ht="11.5" customHeight="1">
      <c r="A1678" s="424">
        <f t="shared" si="26"/>
        <v>1675</v>
      </c>
      <c r="B1678" s="83" t="s">
        <v>33323</v>
      </c>
      <c r="E1678" s="29" t="s">
        <v>204</v>
      </c>
      <c r="F1678" s="82" t="s">
        <v>33513</v>
      </c>
      <c r="I1678">
        <v>902100103</v>
      </c>
      <c r="J1678" t="s">
        <v>33352</v>
      </c>
      <c r="L1678" s="82" t="s">
        <v>133</v>
      </c>
      <c r="M1678" t="s">
        <v>33337</v>
      </c>
    </row>
    <row r="1679" spans="1:58" ht="12.5" customHeight="1">
      <c r="A1679" s="424">
        <f t="shared" si="26"/>
        <v>1676</v>
      </c>
      <c r="B1679" s="83" t="s">
        <v>33354</v>
      </c>
      <c r="E1679" s="29" t="s">
        <v>211</v>
      </c>
      <c r="F1679" s="82" t="s">
        <v>33511</v>
      </c>
      <c r="G1679" t="s">
        <v>138</v>
      </c>
      <c r="I1679">
        <v>911025025</v>
      </c>
      <c r="L1679" s="82" t="s">
        <v>133</v>
      </c>
      <c r="M1679" t="s">
        <v>33369</v>
      </c>
      <c r="N1679" s="88" t="s">
        <v>33385</v>
      </c>
      <c r="AQ1679" s="10" t="s">
        <v>33398</v>
      </c>
    </row>
    <row r="1680" spans="1:58" ht="12.5" customHeight="1">
      <c r="A1680" s="424">
        <f t="shared" si="26"/>
        <v>1677</v>
      </c>
      <c r="B1680" s="83" t="s">
        <v>33355</v>
      </c>
      <c r="E1680" s="29" t="s">
        <v>211</v>
      </c>
      <c r="F1680" s="82" t="s">
        <v>33694</v>
      </c>
      <c r="G1680" t="s">
        <v>138</v>
      </c>
      <c r="I1680">
        <v>677600014</v>
      </c>
      <c r="L1680" s="82" t="s">
        <v>133</v>
      </c>
      <c r="M1680" t="s">
        <v>33370</v>
      </c>
      <c r="N1680" s="88" t="s">
        <v>33386</v>
      </c>
      <c r="AQ1680" s="10" t="s">
        <v>33399</v>
      </c>
    </row>
    <row r="1681" spans="1:43" ht="11" customHeight="1">
      <c r="A1681" s="424">
        <f t="shared" si="26"/>
        <v>1678</v>
      </c>
      <c r="B1681" s="83" t="s">
        <v>33356</v>
      </c>
      <c r="E1681" s="29" t="s">
        <v>204</v>
      </c>
      <c r="F1681" s="82" t="s">
        <v>33719</v>
      </c>
      <c r="G1681" t="s">
        <v>138</v>
      </c>
      <c r="I1681">
        <v>868929892</v>
      </c>
      <c r="L1681" s="82" t="s">
        <v>133</v>
      </c>
      <c r="M1681" t="s">
        <v>33371</v>
      </c>
      <c r="N1681" s="88" t="s">
        <v>949</v>
      </c>
      <c r="AQ1681" s="10" t="s">
        <v>33400</v>
      </c>
    </row>
    <row r="1682" spans="1:43" ht="12" customHeight="1">
      <c r="A1682" s="424">
        <f t="shared" si="26"/>
        <v>1679</v>
      </c>
      <c r="B1682" s="83" t="s">
        <v>33357</v>
      </c>
      <c r="E1682" s="29" t="s">
        <v>204</v>
      </c>
      <c r="F1682" s="82" t="s">
        <v>33512</v>
      </c>
      <c r="G1682" t="s">
        <v>138</v>
      </c>
      <c r="I1682" t="s">
        <v>33416</v>
      </c>
      <c r="L1682" s="82" t="s">
        <v>133</v>
      </c>
      <c r="M1682" t="s">
        <v>33372</v>
      </c>
      <c r="N1682" s="88" t="s">
        <v>33387</v>
      </c>
      <c r="AQ1682" s="10" t="s">
        <v>33401</v>
      </c>
    </row>
    <row r="1683" spans="1:43" ht="11.5" customHeight="1">
      <c r="A1683" s="424">
        <f t="shared" si="26"/>
        <v>1680</v>
      </c>
      <c r="B1683" s="83" t="s">
        <v>33358</v>
      </c>
      <c r="E1683" s="29" t="s">
        <v>204</v>
      </c>
      <c r="F1683" s="82" t="s">
        <v>33519</v>
      </c>
      <c r="G1683" t="s">
        <v>138</v>
      </c>
      <c r="I1683" t="s">
        <v>33417</v>
      </c>
      <c r="L1683" s="82" t="s">
        <v>133</v>
      </c>
      <c r="M1683" t="s">
        <v>12672</v>
      </c>
      <c r="N1683" s="88" t="s">
        <v>33388</v>
      </c>
      <c r="AQ1683" s="10" t="s">
        <v>33402</v>
      </c>
    </row>
    <row r="1684" spans="1:43" ht="13" customHeight="1">
      <c r="A1684" s="424">
        <f t="shared" si="26"/>
        <v>1681</v>
      </c>
      <c r="B1684" s="83" t="s">
        <v>33359</v>
      </c>
      <c r="E1684" s="29" t="s">
        <v>203</v>
      </c>
      <c r="F1684" s="82" t="s">
        <v>33529</v>
      </c>
      <c r="G1684" t="s">
        <v>138</v>
      </c>
      <c r="I1684">
        <v>918768099</v>
      </c>
      <c r="L1684" s="82" t="s">
        <v>133</v>
      </c>
      <c r="M1684" t="s">
        <v>33373</v>
      </c>
      <c r="N1684" s="88" t="s">
        <v>33389</v>
      </c>
      <c r="AQ1684" s="10" t="s">
        <v>33403</v>
      </c>
    </row>
    <row r="1685" spans="1:43" ht="11.5" customHeight="1">
      <c r="A1685" s="424">
        <f t="shared" si="26"/>
        <v>1682</v>
      </c>
      <c r="B1685" s="83" t="s">
        <v>33360</v>
      </c>
      <c r="E1685" s="29" t="s">
        <v>211</v>
      </c>
      <c r="F1685" s="82" t="s">
        <v>33530</v>
      </c>
      <c r="G1685" t="s">
        <v>138</v>
      </c>
      <c r="I1685">
        <v>974222449</v>
      </c>
      <c r="L1685" s="82" t="s">
        <v>133</v>
      </c>
      <c r="M1685" t="s">
        <v>33374</v>
      </c>
      <c r="N1685" s="88" t="s">
        <v>2330</v>
      </c>
      <c r="AQ1685" s="10" t="s">
        <v>33404</v>
      </c>
    </row>
    <row r="1686" spans="1:43" ht="13" customHeight="1">
      <c r="A1686" s="424">
        <f t="shared" si="26"/>
        <v>1683</v>
      </c>
      <c r="B1686" s="83" t="s">
        <v>33361</v>
      </c>
      <c r="E1686" s="29" t="s">
        <v>204</v>
      </c>
      <c r="F1686" s="82" t="s">
        <v>33531</v>
      </c>
      <c r="G1686" t="s">
        <v>138</v>
      </c>
      <c r="I1686" t="s">
        <v>33418</v>
      </c>
      <c r="L1686" s="82" t="s">
        <v>133</v>
      </c>
      <c r="M1686" t="s">
        <v>33375</v>
      </c>
      <c r="N1686" s="88" t="s">
        <v>33390</v>
      </c>
      <c r="AQ1686" s="10" t="s">
        <v>33405</v>
      </c>
    </row>
    <row r="1687" spans="1:43" ht="13.5" customHeight="1">
      <c r="A1687" s="424">
        <f t="shared" si="26"/>
        <v>1684</v>
      </c>
      <c r="B1687" s="83" t="s">
        <v>33362</v>
      </c>
      <c r="E1687" s="29" t="s">
        <v>202</v>
      </c>
      <c r="F1687" s="82" t="s">
        <v>33533</v>
      </c>
      <c r="G1687" t="s">
        <v>138</v>
      </c>
      <c r="I1687" t="s">
        <v>33419</v>
      </c>
      <c r="L1687" s="82" t="s">
        <v>133</v>
      </c>
      <c r="M1687" t="s">
        <v>33376</v>
      </c>
      <c r="N1687" s="88" t="s">
        <v>33391</v>
      </c>
      <c r="AQ1687" s="10" t="s">
        <v>33406</v>
      </c>
    </row>
    <row r="1688" spans="1:43" ht="14" customHeight="1">
      <c r="A1688" s="424">
        <f t="shared" si="26"/>
        <v>1685</v>
      </c>
      <c r="B1688" s="83" t="s">
        <v>33363</v>
      </c>
      <c r="E1688" s="29" t="s">
        <v>209</v>
      </c>
      <c r="F1688" s="82" t="s">
        <v>33534</v>
      </c>
      <c r="G1688" t="s">
        <v>138</v>
      </c>
      <c r="I1688">
        <v>608355608</v>
      </c>
      <c r="L1688" s="82" t="s">
        <v>133</v>
      </c>
      <c r="M1688" t="s">
        <v>33377</v>
      </c>
      <c r="N1688" s="88" t="s">
        <v>33392</v>
      </c>
      <c r="AQ1688" s="10" t="s">
        <v>33407</v>
      </c>
    </row>
    <row r="1689" spans="1:43" ht="12" customHeight="1">
      <c r="A1689" s="424">
        <f t="shared" si="26"/>
        <v>1686</v>
      </c>
      <c r="B1689" s="83" t="s">
        <v>33364</v>
      </c>
      <c r="E1689" s="29" t="s">
        <v>211</v>
      </c>
      <c r="F1689" s="82" t="s">
        <v>33695</v>
      </c>
      <c r="G1689" t="s">
        <v>138</v>
      </c>
      <c r="I1689">
        <v>600478478</v>
      </c>
      <c r="L1689" s="82" t="s">
        <v>133</v>
      </c>
      <c r="M1689" t="s">
        <v>33378</v>
      </c>
      <c r="N1689" s="88" t="s">
        <v>33393</v>
      </c>
      <c r="AQ1689" s="10" t="s">
        <v>33408</v>
      </c>
    </row>
    <row r="1690" spans="1:43" ht="12.5" customHeight="1">
      <c r="A1690" s="424">
        <f t="shared" si="26"/>
        <v>1687</v>
      </c>
      <c r="B1690" s="83" t="s">
        <v>33365</v>
      </c>
      <c r="E1690" s="29" t="s">
        <v>202</v>
      </c>
      <c r="F1690" s="10" t="s">
        <v>33535</v>
      </c>
      <c r="G1690" t="s">
        <v>138</v>
      </c>
      <c r="I1690">
        <v>961486916</v>
      </c>
      <c r="L1690" s="82" t="s">
        <v>133</v>
      </c>
      <c r="M1690" t="s">
        <v>33379</v>
      </c>
      <c r="N1690" s="88" t="s">
        <v>33394</v>
      </c>
      <c r="AQ1690" s="10" t="s">
        <v>33409</v>
      </c>
    </row>
    <row r="1691" spans="1:43" ht="13" customHeight="1">
      <c r="A1691" s="424">
        <f t="shared" si="26"/>
        <v>1688</v>
      </c>
      <c r="B1691" s="83" t="s">
        <v>33366</v>
      </c>
      <c r="E1691" s="29" t="s">
        <v>203</v>
      </c>
      <c r="F1691" s="82" t="s">
        <v>33536</v>
      </c>
      <c r="G1691" t="s">
        <v>138</v>
      </c>
      <c r="I1691">
        <v>956210202</v>
      </c>
      <c r="L1691" s="82" t="s">
        <v>133</v>
      </c>
      <c r="M1691" t="s">
        <v>33380</v>
      </c>
      <c r="N1691" s="88" t="s">
        <v>33395</v>
      </c>
      <c r="AQ1691" s="10" t="s">
        <v>33410</v>
      </c>
    </row>
    <row r="1692" spans="1:43" ht="13" customHeight="1">
      <c r="A1692" s="424">
        <f t="shared" si="26"/>
        <v>1689</v>
      </c>
      <c r="B1692" s="83" t="s">
        <v>33367</v>
      </c>
      <c r="E1692" s="29" t="s">
        <v>202</v>
      </c>
      <c r="F1692" s="82" t="s">
        <v>33537</v>
      </c>
      <c r="G1692" t="s">
        <v>138</v>
      </c>
      <c r="I1692" t="s">
        <v>33420</v>
      </c>
      <c r="L1692" s="82" t="s">
        <v>133</v>
      </c>
      <c r="M1692" t="s">
        <v>33381</v>
      </c>
      <c r="N1692" s="88" t="s">
        <v>33396</v>
      </c>
      <c r="AQ1692" s="10" t="s">
        <v>33411</v>
      </c>
    </row>
    <row r="1693" spans="1:43" ht="12.5" customHeight="1">
      <c r="A1693" s="424">
        <f t="shared" si="26"/>
        <v>1690</v>
      </c>
      <c r="B1693" s="83" t="s">
        <v>33368</v>
      </c>
      <c r="E1693" s="29" t="s">
        <v>127</v>
      </c>
      <c r="F1693" s="82" t="s">
        <v>33684</v>
      </c>
      <c r="G1693" t="s">
        <v>138</v>
      </c>
      <c r="I1693">
        <v>655138372</v>
      </c>
      <c r="L1693" s="82" t="s">
        <v>133</v>
      </c>
      <c r="M1693" t="s">
        <v>33382</v>
      </c>
      <c r="N1693" s="88" t="s">
        <v>33397</v>
      </c>
      <c r="AQ1693" s="10" t="s">
        <v>33412</v>
      </c>
    </row>
    <row r="1694" spans="1:43" ht="13" customHeight="1">
      <c r="A1694" s="424">
        <f t="shared" si="26"/>
        <v>1691</v>
      </c>
      <c r="B1694" s="82" t="s">
        <v>33421</v>
      </c>
      <c r="E1694" s="29" t="s">
        <v>211</v>
      </c>
      <c r="F1694" s="82" t="s">
        <v>33696</v>
      </c>
      <c r="G1694" t="s">
        <v>138</v>
      </c>
      <c r="I1694" s="82" t="s">
        <v>33422</v>
      </c>
      <c r="J1694" s="67" t="s">
        <v>33423</v>
      </c>
      <c r="K1694" s="82" t="s">
        <v>33422</v>
      </c>
      <c r="L1694" s="82" t="s">
        <v>133</v>
      </c>
      <c r="M1694" s="82" t="s">
        <v>33424</v>
      </c>
      <c r="N1694" s="82" t="s">
        <v>33425</v>
      </c>
      <c r="O1694" s="82" t="s">
        <v>33426</v>
      </c>
      <c r="AQ1694" s="82" t="s">
        <v>33426</v>
      </c>
    </row>
    <row r="1695" spans="1:43" ht="14" customHeight="1">
      <c r="A1695" s="424">
        <f t="shared" si="26"/>
        <v>1692</v>
      </c>
      <c r="B1695" s="82" t="s">
        <v>33427</v>
      </c>
      <c r="E1695" s="29" t="s">
        <v>202</v>
      </c>
      <c r="F1695" s="82" t="s">
        <v>33697</v>
      </c>
      <c r="G1695" t="s">
        <v>138</v>
      </c>
      <c r="I1695" s="82" t="s">
        <v>33428</v>
      </c>
      <c r="J1695" s="67" t="s">
        <v>33429</v>
      </c>
      <c r="K1695" s="82" t="s">
        <v>33428</v>
      </c>
      <c r="L1695" s="82" t="s">
        <v>133</v>
      </c>
      <c r="M1695" s="82" t="s">
        <v>33430</v>
      </c>
      <c r="N1695" s="82" t="s">
        <v>33431</v>
      </c>
      <c r="O1695" s="82" t="s">
        <v>33432</v>
      </c>
      <c r="AQ1695" s="82" t="s">
        <v>33432</v>
      </c>
    </row>
    <row r="1696" spans="1:43" ht="14" customHeight="1">
      <c r="A1696" s="424">
        <f t="shared" si="26"/>
        <v>1693</v>
      </c>
      <c r="B1696" s="82" t="s">
        <v>33433</v>
      </c>
      <c r="E1696" s="29" t="s">
        <v>211</v>
      </c>
      <c r="F1696" s="82" t="s">
        <v>33698</v>
      </c>
      <c r="G1696" t="s">
        <v>138</v>
      </c>
      <c r="I1696" s="82" t="s">
        <v>33434</v>
      </c>
      <c r="J1696" s="67" t="s">
        <v>33435</v>
      </c>
      <c r="K1696" s="82" t="s">
        <v>33434</v>
      </c>
      <c r="L1696" s="82" t="s">
        <v>133</v>
      </c>
      <c r="M1696" s="82" t="s">
        <v>33436</v>
      </c>
      <c r="N1696" s="82" t="s">
        <v>33437</v>
      </c>
      <c r="O1696" s="82" t="s">
        <v>33438</v>
      </c>
      <c r="AQ1696" s="82" t="s">
        <v>33438</v>
      </c>
    </row>
    <row r="1697" spans="1:43" ht="14" customHeight="1">
      <c r="A1697" s="424">
        <f t="shared" si="26"/>
        <v>1694</v>
      </c>
      <c r="B1697" s="82" t="s">
        <v>33439</v>
      </c>
      <c r="E1697" s="29" t="s">
        <v>211</v>
      </c>
      <c r="F1697" s="10" t="s">
        <v>33699</v>
      </c>
      <c r="G1697" t="s">
        <v>138</v>
      </c>
      <c r="I1697" s="82" t="s">
        <v>33440</v>
      </c>
      <c r="J1697" s="67" t="s">
        <v>33441</v>
      </c>
      <c r="K1697" s="82" t="s">
        <v>33440</v>
      </c>
      <c r="L1697" s="82" t="s">
        <v>133</v>
      </c>
      <c r="M1697" s="82" t="s">
        <v>33442</v>
      </c>
      <c r="N1697" s="82" t="s">
        <v>33443</v>
      </c>
      <c r="O1697" s="82" t="s">
        <v>33444</v>
      </c>
      <c r="AQ1697" s="82" t="s">
        <v>33444</v>
      </c>
    </row>
    <row r="1698" spans="1:43" ht="12.5" customHeight="1">
      <c r="A1698" s="424">
        <f t="shared" si="26"/>
        <v>1695</v>
      </c>
      <c r="B1698" s="82" t="s">
        <v>33445</v>
      </c>
      <c r="E1698" s="29" t="s">
        <v>204</v>
      </c>
      <c r="F1698" s="10" t="s">
        <v>33538</v>
      </c>
      <c r="G1698" t="s">
        <v>138</v>
      </c>
      <c r="I1698" s="82" t="s">
        <v>33446</v>
      </c>
      <c r="J1698" s="67" t="s">
        <v>33447</v>
      </c>
      <c r="K1698" s="82" t="s">
        <v>33446</v>
      </c>
      <c r="L1698" s="82" t="s">
        <v>133</v>
      </c>
      <c r="M1698" s="82" t="s">
        <v>33448</v>
      </c>
      <c r="N1698" s="82" t="s">
        <v>33449</v>
      </c>
      <c r="O1698" s="82" t="s">
        <v>33450</v>
      </c>
      <c r="AQ1698" s="82" t="s">
        <v>33450</v>
      </c>
    </row>
    <row r="1699" spans="1:43" ht="13" customHeight="1">
      <c r="A1699" s="424">
        <f t="shared" si="26"/>
        <v>1696</v>
      </c>
      <c r="B1699" s="82" t="s">
        <v>33451</v>
      </c>
      <c r="E1699" s="29" t="s">
        <v>211</v>
      </c>
      <c r="F1699" s="82" t="s">
        <v>33700</v>
      </c>
      <c r="G1699" t="s">
        <v>138</v>
      </c>
      <c r="I1699" s="82" t="s">
        <v>33452</v>
      </c>
      <c r="J1699" s="67" t="s">
        <v>33453</v>
      </c>
      <c r="K1699" s="82" t="s">
        <v>33452</v>
      </c>
      <c r="L1699" s="82" t="s">
        <v>133</v>
      </c>
      <c r="M1699" s="82" t="s">
        <v>33454</v>
      </c>
      <c r="N1699" s="82" t="s">
        <v>33455</v>
      </c>
      <c r="O1699" s="82" t="s">
        <v>33456</v>
      </c>
      <c r="AQ1699" s="82" t="s">
        <v>33456</v>
      </c>
    </row>
    <row r="1700" spans="1:43" ht="12.5" customHeight="1">
      <c r="A1700" s="424">
        <f t="shared" si="26"/>
        <v>1697</v>
      </c>
      <c r="B1700" s="82" t="s">
        <v>33457</v>
      </c>
      <c r="E1700" s="29" t="s">
        <v>211</v>
      </c>
      <c r="F1700" s="82" t="s">
        <v>33701</v>
      </c>
      <c r="G1700" t="s">
        <v>138</v>
      </c>
      <c r="I1700" s="82" t="s">
        <v>33458</v>
      </c>
      <c r="J1700" s="67" t="s">
        <v>33459</v>
      </c>
      <c r="K1700" s="82" t="s">
        <v>33458</v>
      </c>
      <c r="L1700" s="82" t="s">
        <v>133</v>
      </c>
      <c r="M1700" s="82" t="s">
        <v>33460</v>
      </c>
      <c r="N1700" s="82" t="s">
        <v>33461</v>
      </c>
      <c r="O1700" s="82" t="s">
        <v>33462</v>
      </c>
      <c r="AQ1700" s="82" t="s">
        <v>33462</v>
      </c>
    </row>
    <row r="1701" spans="1:43" ht="14" customHeight="1">
      <c r="A1701" s="424">
        <f t="shared" si="26"/>
        <v>1698</v>
      </c>
      <c r="B1701" s="82" t="s">
        <v>33463</v>
      </c>
      <c r="E1701" s="29" t="s">
        <v>211</v>
      </c>
      <c r="F1701" s="82" t="s">
        <v>33702</v>
      </c>
      <c r="G1701" t="s">
        <v>138</v>
      </c>
      <c r="I1701" s="82" t="s">
        <v>33464</v>
      </c>
      <c r="J1701" s="67" t="s">
        <v>33465</v>
      </c>
      <c r="K1701" s="82" t="s">
        <v>33464</v>
      </c>
      <c r="L1701" s="82" t="s">
        <v>133</v>
      </c>
      <c r="M1701" s="82" t="s">
        <v>33466</v>
      </c>
      <c r="N1701" s="82" t="s">
        <v>33467</v>
      </c>
      <c r="O1701" s="82" t="s">
        <v>33468</v>
      </c>
      <c r="AQ1701" s="82" t="s">
        <v>33468</v>
      </c>
    </row>
    <row r="1702" spans="1:43" ht="13" customHeight="1">
      <c r="A1702" s="424">
        <f t="shared" si="26"/>
        <v>1699</v>
      </c>
      <c r="B1702" s="82" t="s">
        <v>33469</v>
      </c>
      <c r="E1702" s="29" t="s">
        <v>211</v>
      </c>
      <c r="F1702" s="82" t="s">
        <v>33598</v>
      </c>
      <c r="G1702" t="s">
        <v>138</v>
      </c>
      <c r="I1702" s="82" t="s">
        <v>33470</v>
      </c>
      <c r="J1702" s="67" t="s">
        <v>33471</v>
      </c>
      <c r="K1702" s="82" t="s">
        <v>33470</v>
      </c>
      <c r="L1702" s="82" t="s">
        <v>133</v>
      </c>
      <c r="M1702" s="82" t="s">
        <v>33472</v>
      </c>
      <c r="N1702" s="82" t="s">
        <v>33473</v>
      </c>
      <c r="O1702" s="82" t="s">
        <v>33474</v>
      </c>
      <c r="AQ1702" s="82" t="s">
        <v>33474</v>
      </c>
    </row>
    <row r="1703" spans="1:43" ht="14" customHeight="1">
      <c r="A1703" s="424">
        <f t="shared" si="26"/>
        <v>1700</v>
      </c>
      <c r="B1703" s="82" t="s">
        <v>33475</v>
      </c>
      <c r="E1703" s="29" t="s">
        <v>211</v>
      </c>
      <c r="F1703" s="82" t="s">
        <v>33704</v>
      </c>
      <c r="G1703" t="s">
        <v>138</v>
      </c>
      <c r="I1703" s="82" t="s">
        <v>33476</v>
      </c>
      <c r="J1703" s="67" t="s">
        <v>33477</v>
      </c>
      <c r="K1703" s="82" t="s">
        <v>33476</v>
      </c>
      <c r="L1703" s="82" t="s">
        <v>133</v>
      </c>
      <c r="M1703" s="82" t="s">
        <v>33478</v>
      </c>
      <c r="N1703" s="82" t="s">
        <v>33479</v>
      </c>
      <c r="O1703" s="82" t="s">
        <v>33426</v>
      </c>
      <c r="AQ1703" s="82" t="s">
        <v>33426</v>
      </c>
    </row>
    <row r="1704" spans="1:43" ht="14" customHeight="1">
      <c r="A1704" s="424">
        <f t="shared" si="26"/>
        <v>1701</v>
      </c>
      <c r="B1704" s="82" t="s">
        <v>33480</v>
      </c>
      <c r="E1704" s="29" t="s">
        <v>211</v>
      </c>
      <c r="F1704" s="82" t="s">
        <v>33705</v>
      </c>
      <c r="G1704" t="s">
        <v>138</v>
      </c>
      <c r="I1704" s="82" t="s">
        <v>33481</v>
      </c>
      <c r="J1704" s="67" t="s">
        <v>33482</v>
      </c>
      <c r="K1704" s="82" t="s">
        <v>33481</v>
      </c>
      <c r="L1704" s="82" t="s">
        <v>133</v>
      </c>
      <c r="M1704" s="82" t="s">
        <v>33483</v>
      </c>
      <c r="N1704" s="82" t="s">
        <v>33484</v>
      </c>
      <c r="O1704" s="82" t="s">
        <v>33485</v>
      </c>
      <c r="AQ1704" s="82" t="s">
        <v>33485</v>
      </c>
    </row>
    <row r="1705" spans="1:43" ht="13" customHeight="1">
      <c r="A1705" s="424">
        <f t="shared" si="26"/>
        <v>1702</v>
      </c>
      <c r="B1705" s="82" t="s">
        <v>33486</v>
      </c>
      <c r="E1705" s="29" t="s">
        <v>211</v>
      </c>
      <c r="F1705" s="82" t="s">
        <v>33706</v>
      </c>
      <c r="G1705" t="s">
        <v>138</v>
      </c>
      <c r="I1705" s="82" t="s">
        <v>33487</v>
      </c>
      <c r="J1705" s="67" t="s">
        <v>30313</v>
      </c>
      <c r="K1705" s="82" t="s">
        <v>33487</v>
      </c>
      <c r="L1705" s="82" t="s">
        <v>133</v>
      </c>
      <c r="M1705" s="82" t="s">
        <v>33488</v>
      </c>
      <c r="N1705" s="82" t="s">
        <v>33489</v>
      </c>
      <c r="O1705" s="82" t="s">
        <v>33490</v>
      </c>
      <c r="AQ1705" s="82" t="s">
        <v>33490</v>
      </c>
    </row>
    <row r="1706" spans="1:43">
      <c r="A1706" s="424">
        <f t="shared" si="26"/>
        <v>1703</v>
      </c>
      <c r="B1706" s="82" t="s">
        <v>33491</v>
      </c>
      <c r="E1706" s="29" t="s">
        <v>211</v>
      </c>
      <c r="F1706" s="82" t="s">
        <v>33599</v>
      </c>
      <c r="G1706" t="s">
        <v>138</v>
      </c>
      <c r="I1706" s="82" t="s">
        <v>33492</v>
      </c>
      <c r="J1706" s="67" t="s">
        <v>33493</v>
      </c>
      <c r="K1706" s="82" t="s">
        <v>33492</v>
      </c>
      <c r="L1706" s="82" t="s">
        <v>133</v>
      </c>
      <c r="M1706" s="82" t="s">
        <v>33494</v>
      </c>
      <c r="N1706" s="82" t="s">
        <v>33495</v>
      </c>
      <c r="O1706" s="82" t="s">
        <v>33496</v>
      </c>
      <c r="AQ1706" s="82" t="s">
        <v>33496</v>
      </c>
    </row>
    <row r="1707" spans="1:43" ht="13" customHeight="1">
      <c r="A1707" s="424">
        <f t="shared" si="26"/>
        <v>1704</v>
      </c>
      <c r="B1707" s="83" t="s">
        <v>33539</v>
      </c>
      <c r="E1707" s="29" t="s">
        <v>204</v>
      </c>
      <c r="F1707" s="82" t="s">
        <v>33687</v>
      </c>
      <c r="G1707" t="s">
        <v>138</v>
      </c>
      <c r="I1707">
        <v>917100256</v>
      </c>
      <c r="K1707" s="125">
        <v>917100256</v>
      </c>
      <c r="L1707" s="82" t="s">
        <v>133</v>
      </c>
      <c r="M1707" t="s">
        <v>33554</v>
      </c>
      <c r="N1707" s="88" t="s">
        <v>33568</v>
      </c>
      <c r="AQ1707" t="s">
        <v>33583</v>
      </c>
    </row>
    <row r="1708" spans="1:43" ht="11.5" customHeight="1">
      <c r="A1708" s="424">
        <f t="shared" si="26"/>
        <v>1705</v>
      </c>
      <c r="B1708" s="83" t="s">
        <v>33540</v>
      </c>
      <c r="E1708" s="29" t="s">
        <v>211</v>
      </c>
      <c r="F1708" s="82" t="s">
        <v>34778</v>
      </c>
      <c r="G1708" t="s">
        <v>138</v>
      </c>
      <c r="I1708">
        <v>910878097</v>
      </c>
      <c r="K1708" s="125">
        <v>910878097</v>
      </c>
      <c r="L1708" s="82" t="s">
        <v>133</v>
      </c>
      <c r="M1708" t="s">
        <v>33555</v>
      </c>
      <c r="N1708" s="88" t="s">
        <v>33569</v>
      </c>
      <c r="AQ1708" t="s">
        <v>33584</v>
      </c>
    </row>
    <row r="1709" spans="1:43" ht="12.5" customHeight="1">
      <c r="A1709" s="424">
        <f t="shared" si="26"/>
        <v>1706</v>
      </c>
      <c r="B1709" s="83" t="s">
        <v>33541</v>
      </c>
      <c r="E1709" s="29" t="s">
        <v>211</v>
      </c>
      <c r="F1709" s="82" t="s">
        <v>34777</v>
      </c>
      <c r="G1709" t="s">
        <v>138</v>
      </c>
      <c r="I1709">
        <v>623425789</v>
      </c>
      <c r="K1709" s="125">
        <v>623425789</v>
      </c>
      <c r="L1709" s="82" t="s">
        <v>133</v>
      </c>
      <c r="M1709" t="s">
        <v>33556</v>
      </c>
      <c r="N1709" s="88" t="s">
        <v>33570</v>
      </c>
      <c r="AQ1709" t="s">
        <v>33585</v>
      </c>
    </row>
    <row r="1710" spans="1:43" ht="12" customHeight="1">
      <c r="A1710" s="424">
        <f t="shared" si="26"/>
        <v>1707</v>
      </c>
      <c r="B1710" s="83" t="s">
        <v>33542</v>
      </c>
      <c r="E1710" s="29" t="s">
        <v>211</v>
      </c>
      <c r="F1710" s="82" t="s">
        <v>33707</v>
      </c>
      <c r="G1710" t="s">
        <v>138</v>
      </c>
      <c r="I1710">
        <v>931002531</v>
      </c>
      <c r="K1710" s="125">
        <v>931002531</v>
      </c>
      <c r="L1710" s="82" t="s">
        <v>133</v>
      </c>
      <c r="M1710" t="s">
        <v>33557</v>
      </c>
      <c r="N1710" s="88" t="s">
        <v>33571</v>
      </c>
      <c r="AQ1710" t="s">
        <v>33586</v>
      </c>
    </row>
    <row r="1711" spans="1:43" ht="13.5" customHeight="1">
      <c r="A1711" s="424">
        <f t="shared" si="26"/>
        <v>1708</v>
      </c>
      <c r="B1711" s="83" t="s">
        <v>33543</v>
      </c>
      <c r="E1711" s="29" t="s">
        <v>203</v>
      </c>
      <c r="F1711" s="82" t="s">
        <v>33708</v>
      </c>
      <c r="G1711" t="s">
        <v>138</v>
      </c>
      <c r="I1711">
        <v>934195200</v>
      </c>
      <c r="K1711" s="125">
        <v>934195200</v>
      </c>
      <c r="L1711" s="82" t="s">
        <v>133</v>
      </c>
      <c r="M1711" t="s">
        <v>33558</v>
      </c>
      <c r="N1711" s="88" t="s">
        <v>33572</v>
      </c>
      <c r="AQ1711" t="s">
        <v>33587</v>
      </c>
    </row>
    <row r="1712" spans="1:43">
      <c r="A1712" s="424">
        <f t="shared" si="26"/>
        <v>1709</v>
      </c>
      <c r="B1712" s="83" t="s">
        <v>33544</v>
      </c>
      <c r="E1712" s="29" t="s">
        <v>202</v>
      </c>
      <c r="F1712" s="82" t="s">
        <v>33709</v>
      </c>
      <c r="G1712" t="s">
        <v>138</v>
      </c>
      <c r="I1712">
        <v>938013907</v>
      </c>
      <c r="K1712" s="125">
        <v>938013907</v>
      </c>
      <c r="L1712" s="82" t="s">
        <v>133</v>
      </c>
      <c r="M1712" t="s">
        <v>33559</v>
      </c>
      <c r="N1712" s="88" t="s">
        <v>33573</v>
      </c>
      <c r="AQ1712" t="s">
        <v>33588</v>
      </c>
    </row>
    <row r="1713" spans="1:43">
      <c r="A1713" s="424">
        <f t="shared" si="26"/>
        <v>1710</v>
      </c>
      <c r="B1713" s="83" t="s">
        <v>33545</v>
      </c>
      <c r="E1713" s="29" t="s">
        <v>211</v>
      </c>
      <c r="F1713" s="82" t="s">
        <v>33710</v>
      </c>
      <c r="G1713" t="s">
        <v>138</v>
      </c>
      <c r="I1713">
        <v>963930020</v>
      </c>
      <c r="K1713" s="125">
        <v>963930020</v>
      </c>
      <c r="L1713" s="82" t="s">
        <v>133</v>
      </c>
      <c r="M1713" t="s">
        <v>33560</v>
      </c>
      <c r="N1713" s="88" t="s">
        <v>33574</v>
      </c>
      <c r="AQ1713" t="s">
        <v>33589</v>
      </c>
    </row>
    <row r="1714" spans="1:43">
      <c r="A1714" s="424">
        <f t="shared" si="26"/>
        <v>1711</v>
      </c>
      <c r="B1714" s="83" t="s">
        <v>33546</v>
      </c>
      <c r="E1714" s="29" t="s">
        <v>203</v>
      </c>
      <c r="F1714" t="s">
        <v>33711</v>
      </c>
      <c r="G1714" t="s">
        <v>138</v>
      </c>
      <c r="I1714">
        <v>963587161</v>
      </c>
      <c r="K1714" s="125">
        <v>963587161</v>
      </c>
      <c r="L1714" s="82" t="s">
        <v>133</v>
      </c>
      <c r="M1714" t="s">
        <v>33561</v>
      </c>
      <c r="N1714" s="88" t="s">
        <v>33575</v>
      </c>
      <c r="AQ1714" t="s">
        <v>33590</v>
      </c>
    </row>
    <row r="1715" spans="1:43" ht="14.5" customHeight="1">
      <c r="A1715" s="424">
        <f t="shared" si="26"/>
        <v>1712</v>
      </c>
      <c r="B1715" s="83" t="s">
        <v>33547</v>
      </c>
      <c r="E1715" s="29" t="s">
        <v>207</v>
      </c>
      <c r="F1715" s="82" t="s">
        <v>33712</v>
      </c>
      <c r="G1715" t="s">
        <v>138</v>
      </c>
      <c r="I1715">
        <v>963343631</v>
      </c>
      <c r="K1715" s="125">
        <v>963343631</v>
      </c>
      <c r="L1715" s="82" t="s">
        <v>133</v>
      </c>
      <c r="M1715" t="s">
        <v>33562</v>
      </c>
      <c r="N1715" s="88" t="s">
        <v>33576</v>
      </c>
      <c r="AQ1715" t="s">
        <v>33591</v>
      </c>
    </row>
    <row r="1716" spans="1:43" ht="14" customHeight="1">
      <c r="A1716" s="424">
        <f t="shared" si="26"/>
        <v>1713</v>
      </c>
      <c r="B1716" s="83" t="s">
        <v>33548</v>
      </c>
      <c r="E1716" s="29" t="s">
        <v>211</v>
      </c>
      <c r="F1716" s="82" t="s">
        <v>34641</v>
      </c>
      <c r="G1716" t="s">
        <v>138</v>
      </c>
      <c r="I1716">
        <v>952100584</v>
      </c>
      <c r="K1716" s="125">
        <v>952100584</v>
      </c>
      <c r="L1716" s="82" t="s">
        <v>133</v>
      </c>
      <c r="M1716" t="s">
        <v>33563</v>
      </c>
      <c r="N1716" s="88" t="s">
        <v>33577</v>
      </c>
      <c r="AQ1716" t="s">
        <v>33592</v>
      </c>
    </row>
    <row r="1717" spans="1:43" ht="14" customHeight="1">
      <c r="A1717" s="424">
        <f t="shared" si="26"/>
        <v>1714</v>
      </c>
      <c r="B1717" s="83" t="s">
        <v>33549</v>
      </c>
      <c r="E1717" s="29" t="s">
        <v>203</v>
      </c>
      <c r="F1717" s="82" t="s">
        <v>33713</v>
      </c>
      <c r="G1717" t="s">
        <v>138</v>
      </c>
      <c r="I1717">
        <v>944159688</v>
      </c>
      <c r="K1717" s="125">
        <v>944159688</v>
      </c>
      <c r="L1717" s="82" t="s">
        <v>133</v>
      </c>
      <c r="M1717" t="s">
        <v>24806</v>
      </c>
      <c r="N1717" s="88" t="s">
        <v>33578</v>
      </c>
      <c r="AQ1717" t="s">
        <v>33593</v>
      </c>
    </row>
    <row r="1718" spans="1:43" ht="13.5" customHeight="1">
      <c r="A1718" s="424">
        <f t="shared" si="26"/>
        <v>1715</v>
      </c>
      <c r="B1718" s="83" t="s">
        <v>33550</v>
      </c>
      <c r="E1718" s="29" t="s">
        <v>204</v>
      </c>
      <c r="F1718" s="82" t="s">
        <v>33736</v>
      </c>
      <c r="G1718" t="s">
        <v>138</v>
      </c>
      <c r="I1718">
        <v>946519519</v>
      </c>
      <c r="K1718" s="125">
        <v>946519519</v>
      </c>
      <c r="L1718" s="82" t="s">
        <v>133</v>
      </c>
      <c r="M1718" t="s">
        <v>33564</v>
      </c>
      <c r="N1718" s="88" t="s">
        <v>33579</v>
      </c>
      <c r="AQ1718" t="s">
        <v>33594</v>
      </c>
    </row>
    <row r="1719" spans="1:43" ht="14" customHeight="1">
      <c r="A1719" s="424">
        <f t="shared" si="26"/>
        <v>1716</v>
      </c>
      <c r="B1719" s="83" t="s">
        <v>33551</v>
      </c>
      <c r="E1719" s="29" t="s">
        <v>203</v>
      </c>
      <c r="F1719" s="82" t="s">
        <v>34642</v>
      </c>
      <c r="G1719" t="s">
        <v>138</v>
      </c>
      <c r="I1719">
        <v>955455000</v>
      </c>
      <c r="K1719" s="125">
        <v>955455000</v>
      </c>
      <c r="L1719" s="82" t="s">
        <v>133</v>
      </c>
      <c r="M1719" t="s">
        <v>33565</v>
      </c>
      <c r="N1719" s="88" t="s">
        <v>33580</v>
      </c>
      <c r="AQ1719" t="s">
        <v>33595</v>
      </c>
    </row>
    <row r="1720" spans="1:43" ht="10.5" customHeight="1">
      <c r="A1720" s="424">
        <f t="shared" si="26"/>
        <v>1717</v>
      </c>
      <c r="B1720" s="83" t="s">
        <v>33552</v>
      </c>
      <c r="E1720" s="29" t="s">
        <v>202</v>
      </c>
      <c r="F1720" s="82" t="s">
        <v>33989</v>
      </c>
      <c r="G1720" t="s">
        <v>138</v>
      </c>
      <c r="I1720">
        <v>854992712</v>
      </c>
      <c r="K1720" s="125">
        <v>854992712</v>
      </c>
      <c r="L1720" s="82" t="s">
        <v>133</v>
      </c>
      <c r="M1720" t="s">
        <v>33566</v>
      </c>
      <c r="N1720" s="88" t="s">
        <v>33581</v>
      </c>
      <c r="AQ1720" t="s">
        <v>33596</v>
      </c>
    </row>
    <row r="1721" spans="1:43" ht="13.5" customHeight="1">
      <c r="A1721" s="424">
        <f t="shared" ref="A1721:A1784" si="27">+A1720+1</f>
        <v>1718</v>
      </c>
      <c r="B1721" s="83" t="s">
        <v>33553</v>
      </c>
      <c r="E1721" s="29" t="s">
        <v>204</v>
      </c>
      <c r="F1721" s="82" t="s">
        <v>33847</v>
      </c>
      <c r="G1721" t="s">
        <v>138</v>
      </c>
      <c r="I1721">
        <v>624687368</v>
      </c>
      <c r="K1721" s="125">
        <v>624687368</v>
      </c>
      <c r="L1721" s="82" t="s">
        <v>133</v>
      </c>
      <c r="M1721" t="s">
        <v>33567</v>
      </c>
      <c r="N1721" s="88" t="s">
        <v>33582</v>
      </c>
      <c r="AQ1721" t="s">
        <v>33597</v>
      </c>
    </row>
    <row r="1722" spans="1:43" ht="11.5" customHeight="1">
      <c r="A1722" s="424">
        <f t="shared" si="27"/>
        <v>1719</v>
      </c>
      <c r="B1722" s="82" t="s">
        <v>33602</v>
      </c>
      <c r="E1722" s="29" t="s">
        <v>202</v>
      </c>
      <c r="F1722" s="82" t="s">
        <v>33714</v>
      </c>
      <c r="G1722" t="s">
        <v>138</v>
      </c>
      <c r="I1722" t="s">
        <v>33652</v>
      </c>
      <c r="K1722" s="125" t="s">
        <v>33653</v>
      </c>
      <c r="L1722" s="82" t="s">
        <v>133</v>
      </c>
      <c r="M1722" t="s">
        <v>26625</v>
      </c>
      <c r="N1722" s="82" t="s">
        <v>33604</v>
      </c>
      <c r="AQ1722" s="82" t="s">
        <v>33605</v>
      </c>
    </row>
    <row r="1723" spans="1:43" ht="14.5" customHeight="1">
      <c r="A1723" s="424">
        <f t="shared" si="27"/>
        <v>1720</v>
      </c>
      <c r="B1723" s="82" t="s">
        <v>33606</v>
      </c>
      <c r="E1723" s="29" t="s">
        <v>202</v>
      </c>
      <c r="F1723" s="82" t="s">
        <v>33990</v>
      </c>
      <c r="G1723" t="s">
        <v>138</v>
      </c>
      <c r="I1723" t="s">
        <v>33654</v>
      </c>
      <c r="L1723" s="82" t="s">
        <v>133</v>
      </c>
      <c r="M1723" t="s">
        <v>33676</v>
      </c>
      <c r="N1723" s="82" t="s">
        <v>33607</v>
      </c>
      <c r="AQ1723" s="82" t="s">
        <v>33474</v>
      </c>
    </row>
    <row r="1724" spans="1:43" ht="14" customHeight="1">
      <c r="A1724" s="424">
        <f t="shared" si="27"/>
        <v>1721</v>
      </c>
      <c r="B1724" s="82" t="s">
        <v>33608</v>
      </c>
      <c r="E1724" s="29" t="s">
        <v>127</v>
      </c>
      <c r="F1724" s="82" t="s">
        <v>34658</v>
      </c>
      <c r="G1724" t="s">
        <v>138</v>
      </c>
      <c r="I1724" t="s">
        <v>33655</v>
      </c>
      <c r="L1724" s="82" t="s">
        <v>133</v>
      </c>
      <c r="M1724" t="s">
        <v>33677</v>
      </c>
      <c r="N1724" s="82" t="s">
        <v>33609</v>
      </c>
      <c r="AQ1724" s="82" t="s">
        <v>33610</v>
      </c>
    </row>
    <row r="1725" spans="1:43" ht="14.5" customHeight="1">
      <c r="A1725" s="424">
        <f t="shared" si="27"/>
        <v>1722</v>
      </c>
      <c r="B1725" s="82" t="s">
        <v>33611</v>
      </c>
      <c r="E1725" s="29" t="s">
        <v>204</v>
      </c>
      <c r="F1725" s="82" t="s">
        <v>33715</v>
      </c>
      <c r="G1725" t="s">
        <v>138</v>
      </c>
      <c r="I1725">
        <v>942763303</v>
      </c>
      <c r="L1725" s="82" t="s">
        <v>133</v>
      </c>
      <c r="M1725" t="s">
        <v>33678</v>
      </c>
      <c r="N1725" s="82" t="s">
        <v>33612</v>
      </c>
      <c r="AQ1725" s="82" t="s">
        <v>33613</v>
      </c>
    </row>
    <row r="1726" spans="1:43" ht="13.5" customHeight="1">
      <c r="A1726" s="424">
        <f t="shared" si="27"/>
        <v>1723</v>
      </c>
      <c r="B1726" s="82" t="s">
        <v>33614</v>
      </c>
      <c r="E1726" s="29" t="s">
        <v>204</v>
      </c>
      <c r="F1726" s="82" t="s">
        <v>33716</v>
      </c>
      <c r="G1726" t="s">
        <v>138</v>
      </c>
      <c r="I1726" t="s">
        <v>33656</v>
      </c>
      <c r="L1726" s="82" t="s">
        <v>133</v>
      </c>
      <c r="M1726" t="s">
        <v>33679</v>
      </c>
      <c r="N1726" s="82" t="s">
        <v>33615</v>
      </c>
      <c r="AQ1726" s="82" t="s">
        <v>33616</v>
      </c>
    </row>
    <row r="1727" spans="1:43" ht="12.5" customHeight="1">
      <c r="A1727" s="424">
        <f t="shared" si="27"/>
        <v>1724</v>
      </c>
      <c r="B1727" s="82" t="s">
        <v>33617</v>
      </c>
      <c r="E1727" s="29" t="s">
        <v>211</v>
      </c>
      <c r="F1727" s="82" t="s">
        <v>34788</v>
      </c>
      <c r="G1727" t="s">
        <v>138</v>
      </c>
      <c r="I1727" t="s">
        <v>33656</v>
      </c>
      <c r="K1727">
        <v>948052205</v>
      </c>
      <c r="L1727" s="82" t="s">
        <v>133</v>
      </c>
      <c r="M1727" t="s">
        <v>33680</v>
      </c>
      <c r="N1727" s="82" t="s">
        <v>33618</v>
      </c>
      <c r="AQ1727" s="82" t="s">
        <v>33619</v>
      </c>
    </row>
    <row r="1728" spans="1:43" ht="13.5" customHeight="1">
      <c r="A1728" s="424">
        <f t="shared" si="27"/>
        <v>1725</v>
      </c>
      <c r="B1728" s="82" t="s">
        <v>33620</v>
      </c>
      <c r="E1728" s="29" t="s">
        <v>211</v>
      </c>
      <c r="F1728" s="82" t="s">
        <v>34528</v>
      </c>
      <c r="G1728" t="s">
        <v>138</v>
      </c>
      <c r="I1728" t="s">
        <v>33657</v>
      </c>
      <c r="L1728" s="82" t="s">
        <v>133</v>
      </c>
      <c r="M1728" t="s">
        <v>33681</v>
      </c>
      <c r="N1728" s="82" t="s">
        <v>33621</v>
      </c>
      <c r="AQ1728" s="82" t="s">
        <v>33622</v>
      </c>
    </row>
    <row r="1729" spans="1:43" ht="11" customHeight="1">
      <c r="A1729" s="424">
        <f t="shared" si="27"/>
        <v>1726</v>
      </c>
      <c r="B1729" s="82" t="s">
        <v>33623</v>
      </c>
      <c r="E1729" s="29" t="s">
        <v>211</v>
      </c>
      <c r="F1729" s="82" t="s">
        <v>34529</v>
      </c>
      <c r="G1729" t="s">
        <v>138</v>
      </c>
      <c r="I1729" t="s">
        <v>33658</v>
      </c>
      <c r="L1729" s="82" t="s">
        <v>133</v>
      </c>
      <c r="M1729" t="s">
        <v>33660</v>
      </c>
      <c r="N1729" s="82" t="s">
        <v>33624</v>
      </c>
      <c r="AQ1729" s="82" t="s">
        <v>33625</v>
      </c>
    </row>
    <row r="1730" spans="1:43" ht="12" customHeight="1">
      <c r="A1730" s="424">
        <f t="shared" si="27"/>
        <v>1727</v>
      </c>
      <c r="B1730" s="82" t="s">
        <v>33626</v>
      </c>
      <c r="E1730" s="29" t="s">
        <v>204</v>
      </c>
      <c r="F1730" s="82" t="s">
        <v>33991</v>
      </c>
      <c r="G1730" t="s">
        <v>138</v>
      </c>
      <c r="I1730" t="s">
        <v>33659</v>
      </c>
      <c r="L1730" s="82" t="s">
        <v>133</v>
      </c>
      <c r="M1730" t="s">
        <v>33661</v>
      </c>
      <c r="N1730" s="82" t="s">
        <v>33627</v>
      </c>
      <c r="AQ1730" s="82" t="s">
        <v>33628</v>
      </c>
    </row>
    <row r="1731" spans="1:43" ht="13.5" customHeight="1">
      <c r="A1731" s="424">
        <f t="shared" si="27"/>
        <v>1728</v>
      </c>
      <c r="B1731" s="82" t="s">
        <v>33629</v>
      </c>
      <c r="E1731" s="29" t="s">
        <v>204</v>
      </c>
      <c r="F1731" s="82" t="s">
        <v>33987</v>
      </c>
      <c r="G1731" t="s">
        <v>138</v>
      </c>
      <c r="I1731" t="s">
        <v>33662</v>
      </c>
      <c r="L1731" s="82" t="s">
        <v>133</v>
      </c>
      <c r="M1731" t="s">
        <v>33663</v>
      </c>
      <c r="N1731" s="82" t="s">
        <v>33630</v>
      </c>
      <c r="AQ1731" s="82" t="s">
        <v>33631</v>
      </c>
    </row>
    <row r="1732" spans="1:43" ht="12.5" customHeight="1">
      <c r="A1732" s="424">
        <f t="shared" si="27"/>
        <v>1729</v>
      </c>
      <c r="B1732" s="82" t="s">
        <v>33632</v>
      </c>
      <c r="E1732" s="29" t="s">
        <v>203</v>
      </c>
      <c r="F1732" s="82" t="s">
        <v>34527</v>
      </c>
      <c r="G1732" t="s">
        <v>138</v>
      </c>
      <c r="I1732" t="s">
        <v>33664</v>
      </c>
      <c r="L1732" s="82" t="s">
        <v>133</v>
      </c>
      <c r="M1732" t="s">
        <v>33665</v>
      </c>
      <c r="N1732" s="82" t="s">
        <v>33633</v>
      </c>
      <c r="AQ1732" s="82" t="s">
        <v>33634</v>
      </c>
    </row>
    <row r="1733" spans="1:43" ht="13" customHeight="1">
      <c r="A1733" s="424">
        <f t="shared" si="27"/>
        <v>1730</v>
      </c>
      <c r="B1733" s="82" t="s">
        <v>33635</v>
      </c>
      <c r="E1733" s="29" t="s">
        <v>204</v>
      </c>
      <c r="F1733" s="82" t="s">
        <v>33717</v>
      </c>
      <c r="G1733" t="s">
        <v>138</v>
      </c>
      <c r="I1733" t="s">
        <v>33666</v>
      </c>
      <c r="L1733" s="82" t="s">
        <v>133</v>
      </c>
      <c r="M1733" t="s">
        <v>22075</v>
      </c>
      <c r="N1733" s="82" t="s">
        <v>33636</v>
      </c>
      <c r="AQ1733" s="82" t="s">
        <v>33637</v>
      </c>
    </row>
    <row r="1734" spans="1:43" ht="13" customHeight="1">
      <c r="A1734" s="424">
        <f t="shared" si="27"/>
        <v>1731</v>
      </c>
      <c r="B1734" s="82" t="s">
        <v>33638</v>
      </c>
      <c r="E1734" s="29" t="s">
        <v>211</v>
      </c>
      <c r="F1734" s="82" t="s">
        <v>34530</v>
      </c>
      <c r="G1734" t="s">
        <v>138</v>
      </c>
      <c r="I1734" t="s">
        <v>33667</v>
      </c>
      <c r="L1734" s="82" t="s">
        <v>133</v>
      </c>
      <c r="M1734" t="s">
        <v>33668</v>
      </c>
      <c r="N1734" s="82" t="s">
        <v>33639</v>
      </c>
      <c r="AQ1734" s="82" t="s">
        <v>33640</v>
      </c>
    </row>
    <row r="1735" spans="1:43" ht="12.5" customHeight="1">
      <c r="A1735" s="424">
        <f t="shared" si="27"/>
        <v>1732</v>
      </c>
      <c r="B1735" s="82" t="s">
        <v>33641</v>
      </c>
      <c r="E1735" s="29" t="s">
        <v>211</v>
      </c>
      <c r="F1735" s="82" t="s">
        <v>33992</v>
      </c>
      <c r="G1735" t="s">
        <v>138</v>
      </c>
      <c r="I1735" t="s">
        <v>33669</v>
      </c>
      <c r="L1735" s="82" t="s">
        <v>133</v>
      </c>
      <c r="M1735" t="s">
        <v>21979</v>
      </c>
      <c r="N1735" s="82" t="s">
        <v>33642</v>
      </c>
      <c r="AQ1735" s="82" t="s">
        <v>33643</v>
      </c>
    </row>
    <row r="1736" spans="1:43" ht="11.5" customHeight="1">
      <c r="A1736" s="474">
        <f t="shared" si="27"/>
        <v>1733</v>
      </c>
      <c r="B1736" s="82" t="s">
        <v>33644</v>
      </c>
      <c r="E1736" s="29" t="s">
        <v>204</v>
      </c>
      <c r="F1736" s="82" t="s">
        <v>33718</v>
      </c>
      <c r="G1736" t="s">
        <v>138</v>
      </c>
      <c r="I1736" t="s">
        <v>33670</v>
      </c>
      <c r="L1736" s="82" t="s">
        <v>133</v>
      </c>
      <c r="M1736" t="s">
        <v>33671</v>
      </c>
      <c r="N1736" s="82" t="s">
        <v>33645</v>
      </c>
      <c r="AQ1736" s="82" t="s">
        <v>33646</v>
      </c>
    </row>
    <row r="1737" spans="1:43" ht="10.5" customHeight="1">
      <c r="A1737" s="474">
        <f t="shared" si="27"/>
        <v>1734</v>
      </c>
      <c r="B1737" s="82" t="s">
        <v>33647</v>
      </c>
      <c r="E1737" s="29" t="s">
        <v>204</v>
      </c>
      <c r="F1737" s="82" t="s">
        <v>34114</v>
      </c>
      <c r="G1737" t="s">
        <v>138</v>
      </c>
      <c r="I1737" t="s">
        <v>33673</v>
      </c>
      <c r="L1737" s="82" t="s">
        <v>133</v>
      </c>
      <c r="M1737" t="s">
        <v>33672</v>
      </c>
      <c r="N1737" s="82" t="s">
        <v>33648</v>
      </c>
      <c r="AQ1737" s="82" t="s">
        <v>33610</v>
      </c>
    </row>
    <row r="1738" spans="1:43" ht="14" customHeight="1">
      <c r="A1738" s="474">
        <f t="shared" si="27"/>
        <v>1735</v>
      </c>
      <c r="B1738" s="82" t="s">
        <v>33649</v>
      </c>
      <c r="E1738" s="29" t="s">
        <v>211</v>
      </c>
      <c r="F1738" s="82" t="s">
        <v>34531</v>
      </c>
      <c r="G1738" t="s">
        <v>138</v>
      </c>
      <c r="I1738" t="s">
        <v>33674</v>
      </c>
      <c r="L1738" s="82" t="s">
        <v>133</v>
      </c>
      <c r="M1738" t="s">
        <v>33675</v>
      </c>
      <c r="N1738" s="82" t="s">
        <v>33650</v>
      </c>
      <c r="AQ1738" s="82" t="s">
        <v>33651</v>
      </c>
    </row>
    <row r="1739" spans="1:43" ht="12.5" customHeight="1">
      <c r="A1739" s="474">
        <f t="shared" si="27"/>
        <v>1736</v>
      </c>
      <c r="B1739" s="83" t="s">
        <v>33720</v>
      </c>
      <c r="E1739" s="29" t="s">
        <v>211</v>
      </c>
      <c r="F1739" s="82" t="s">
        <v>34643</v>
      </c>
      <c r="G1739" t="s">
        <v>138</v>
      </c>
      <c r="I1739" t="s">
        <v>33737</v>
      </c>
      <c r="L1739" s="82" t="s">
        <v>133</v>
      </c>
      <c r="M1739" t="s">
        <v>33728</v>
      </c>
      <c r="N1739" s="88" t="s">
        <v>33745</v>
      </c>
      <c r="AQ1739" t="s">
        <v>33753</v>
      </c>
    </row>
    <row r="1740" spans="1:43" ht="14.5" customHeight="1">
      <c r="A1740" s="474">
        <f t="shared" si="27"/>
        <v>1737</v>
      </c>
      <c r="B1740" s="83" t="s">
        <v>33721</v>
      </c>
      <c r="E1740" s="29" t="s">
        <v>209</v>
      </c>
      <c r="F1740" s="82" t="s">
        <v>34253</v>
      </c>
      <c r="G1740" t="s">
        <v>138</v>
      </c>
      <c r="I1740" t="s">
        <v>33738</v>
      </c>
      <c r="L1740" s="82" t="s">
        <v>133</v>
      </c>
      <c r="M1740" t="s">
        <v>33729</v>
      </c>
      <c r="N1740" s="88" t="s">
        <v>33746</v>
      </c>
      <c r="AQ1740" t="s">
        <v>33754</v>
      </c>
    </row>
    <row r="1741" spans="1:43" ht="13" customHeight="1">
      <c r="A1741" s="474">
        <f t="shared" si="27"/>
        <v>1738</v>
      </c>
      <c r="B1741" s="83" t="s">
        <v>33722</v>
      </c>
      <c r="E1741" s="29" t="s">
        <v>204</v>
      </c>
      <c r="F1741" s="82" t="s">
        <v>34116</v>
      </c>
      <c r="G1741" t="s">
        <v>138</v>
      </c>
      <c r="I1741" t="s">
        <v>33739</v>
      </c>
      <c r="L1741" s="82" t="s">
        <v>133</v>
      </c>
      <c r="M1741" t="s">
        <v>33730</v>
      </c>
      <c r="N1741" s="88" t="s">
        <v>33747</v>
      </c>
      <c r="AQ1741" t="s">
        <v>33755</v>
      </c>
    </row>
    <row r="1742" spans="1:43" ht="14.5" customHeight="1">
      <c r="A1742" s="474">
        <f t="shared" si="27"/>
        <v>1739</v>
      </c>
      <c r="B1742" s="83" t="s">
        <v>33723</v>
      </c>
      <c r="E1742" s="29" t="s">
        <v>211</v>
      </c>
      <c r="F1742" s="82" t="s">
        <v>34890</v>
      </c>
      <c r="G1742" t="s">
        <v>138</v>
      </c>
      <c r="I1742" t="s">
        <v>33740</v>
      </c>
      <c r="L1742" s="82" t="s">
        <v>133</v>
      </c>
      <c r="M1742" t="s">
        <v>33731</v>
      </c>
      <c r="N1742" s="88" t="s">
        <v>33748</v>
      </c>
      <c r="AQ1742" t="s">
        <v>33756</v>
      </c>
    </row>
    <row r="1743" spans="1:43" ht="13" customHeight="1">
      <c r="A1743" s="474">
        <f t="shared" si="27"/>
        <v>1740</v>
      </c>
      <c r="B1743" s="83" t="s">
        <v>33724</v>
      </c>
      <c r="E1743" s="29" t="s">
        <v>211</v>
      </c>
      <c r="F1743" s="82" t="s">
        <v>34532</v>
      </c>
      <c r="G1743" t="s">
        <v>138</v>
      </c>
      <c r="I1743" t="s">
        <v>33741</v>
      </c>
      <c r="L1743" s="82" t="s">
        <v>133</v>
      </c>
      <c r="M1743" t="s">
        <v>33732</v>
      </c>
      <c r="N1743" s="88" t="s">
        <v>33749</v>
      </c>
      <c r="AQ1743" t="s">
        <v>33757</v>
      </c>
    </row>
    <row r="1744" spans="1:43">
      <c r="A1744" s="474">
        <f t="shared" si="27"/>
        <v>1741</v>
      </c>
      <c r="B1744" s="83" t="s">
        <v>33725</v>
      </c>
      <c r="E1744" s="29" t="s">
        <v>211</v>
      </c>
      <c r="F1744" s="82" t="s">
        <v>34117</v>
      </c>
      <c r="G1744" t="s">
        <v>138</v>
      </c>
      <c r="I1744" t="s">
        <v>33742</v>
      </c>
      <c r="L1744" s="82" t="s">
        <v>133</v>
      </c>
      <c r="M1744" t="s">
        <v>33733</v>
      </c>
      <c r="N1744" s="88" t="s">
        <v>33750</v>
      </c>
      <c r="AQ1744" t="s">
        <v>33758</v>
      </c>
    </row>
    <row r="1745" spans="1:43" ht="12.5" customHeight="1">
      <c r="A1745" s="474">
        <f t="shared" si="27"/>
        <v>1742</v>
      </c>
      <c r="B1745" s="83" t="s">
        <v>33726</v>
      </c>
      <c r="E1745" s="29" t="s">
        <v>211</v>
      </c>
      <c r="F1745" s="82" t="s">
        <v>34533</v>
      </c>
      <c r="G1745" t="s">
        <v>138</v>
      </c>
      <c r="I1745" t="s">
        <v>33743</v>
      </c>
      <c r="L1745" s="82" t="s">
        <v>133</v>
      </c>
      <c r="M1745" t="s">
        <v>33734</v>
      </c>
      <c r="N1745" s="88" t="s">
        <v>33751</v>
      </c>
      <c r="AQ1745" t="s">
        <v>33759</v>
      </c>
    </row>
    <row r="1746" spans="1:43" ht="14.5" customHeight="1">
      <c r="A1746" s="474">
        <f t="shared" si="27"/>
        <v>1743</v>
      </c>
      <c r="B1746" s="83" t="s">
        <v>33727</v>
      </c>
      <c r="E1746" s="29" t="s">
        <v>204</v>
      </c>
      <c r="F1746" s="82" t="s">
        <v>34118</v>
      </c>
      <c r="G1746" t="s">
        <v>138</v>
      </c>
      <c r="I1746" t="s">
        <v>33744</v>
      </c>
      <c r="L1746" s="82" t="s">
        <v>133</v>
      </c>
      <c r="M1746" t="s">
        <v>33735</v>
      </c>
      <c r="N1746" s="88" t="s">
        <v>33752</v>
      </c>
      <c r="AQ1746" t="s">
        <v>33760</v>
      </c>
    </row>
    <row r="1747" spans="1:43" ht="12.5" customHeight="1">
      <c r="A1747" s="474">
        <f t="shared" si="27"/>
        <v>1744</v>
      </c>
      <c r="B1747" t="s">
        <v>33761</v>
      </c>
      <c r="E1747" s="29" t="s">
        <v>204</v>
      </c>
      <c r="F1747" s="82" t="s">
        <v>34544</v>
      </c>
      <c r="G1747" t="s">
        <v>138</v>
      </c>
      <c r="I1747">
        <v>915400451</v>
      </c>
      <c r="L1747" s="82" t="s">
        <v>133</v>
      </c>
      <c r="M1747" t="s">
        <v>33769</v>
      </c>
      <c r="N1747" t="s">
        <v>33777</v>
      </c>
      <c r="AQ1747" t="s">
        <v>33785</v>
      </c>
    </row>
    <row r="1748" spans="1:43" ht="12" customHeight="1">
      <c r="A1748" s="474">
        <f t="shared" si="27"/>
        <v>1745</v>
      </c>
      <c r="B1748" t="s">
        <v>33762</v>
      </c>
      <c r="E1748" s="29" t="s">
        <v>203</v>
      </c>
      <c r="F1748" s="82" t="s">
        <v>35231</v>
      </c>
      <c r="G1748" t="s">
        <v>138</v>
      </c>
      <c r="I1748">
        <v>933906161</v>
      </c>
      <c r="L1748" s="82" t="s">
        <v>133</v>
      </c>
      <c r="M1748" t="s">
        <v>33770</v>
      </c>
      <c r="N1748" t="s">
        <v>33778</v>
      </c>
      <c r="AQ1748" t="s">
        <v>33786</v>
      </c>
    </row>
    <row r="1749" spans="1:43" ht="10.5" customHeight="1">
      <c r="A1749" s="474">
        <f t="shared" si="27"/>
        <v>1746</v>
      </c>
      <c r="B1749" t="s">
        <v>33763</v>
      </c>
      <c r="E1749" s="29" t="s">
        <v>202</v>
      </c>
      <c r="F1749" s="10" t="s">
        <v>34644</v>
      </c>
      <c r="G1749" t="s">
        <v>138</v>
      </c>
      <c r="I1749">
        <v>934124669</v>
      </c>
      <c r="L1749" s="82" t="s">
        <v>133</v>
      </c>
      <c r="M1749" t="s">
        <v>33771</v>
      </c>
      <c r="N1749" t="s">
        <v>33779</v>
      </c>
      <c r="AQ1749" t="s">
        <v>33787</v>
      </c>
    </row>
    <row r="1750" spans="1:43" ht="12" customHeight="1">
      <c r="A1750" s="474">
        <f t="shared" si="27"/>
        <v>1747</v>
      </c>
      <c r="B1750" t="s">
        <v>33764</v>
      </c>
      <c r="E1750" s="29" t="s">
        <v>204</v>
      </c>
      <c r="F1750" s="82" t="s">
        <v>34133</v>
      </c>
      <c r="G1750" t="s">
        <v>138</v>
      </c>
      <c r="I1750">
        <v>962017086</v>
      </c>
      <c r="L1750" s="82" t="s">
        <v>133</v>
      </c>
      <c r="M1750" t="s">
        <v>33772</v>
      </c>
      <c r="N1750" t="s">
        <v>33780</v>
      </c>
      <c r="AQ1750" t="s">
        <v>33788</v>
      </c>
    </row>
    <row r="1751" spans="1:43" ht="14" customHeight="1">
      <c r="A1751" s="474">
        <f t="shared" si="27"/>
        <v>1748</v>
      </c>
      <c r="B1751" t="s">
        <v>33765</v>
      </c>
      <c r="E1751" s="29" t="s">
        <v>204</v>
      </c>
      <c r="F1751" s="82" t="s">
        <v>34645</v>
      </c>
      <c r="G1751" t="s">
        <v>138</v>
      </c>
      <c r="I1751">
        <v>961096911</v>
      </c>
      <c r="L1751" s="82" t="s">
        <v>133</v>
      </c>
      <c r="M1751" t="s">
        <v>33773</v>
      </c>
      <c r="N1751" t="s">
        <v>33781</v>
      </c>
      <c r="AQ1751" t="s">
        <v>33789</v>
      </c>
    </row>
    <row r="1752" spans="1:43" ht="13" customHeight="1">
      <c r="A1752" s="474">
        <f t="shared" si="27"/>
        <v>1749</v>
      </c>
      <c r="B1752" t="s">
        <v>33766</v>
      </c>
      <c r="E1752" s="29" t="s">
        <v>204</v>
      </c>
      <c r="F1752" s="82" t="s">
        <v>34548</v>
      </c>
      <c r="G1752" t="s">
        <v>138</v>
      </c>
      <c r="I1752">
        <v>955412324</v>
      </c>
      <c r="L1752" s="82" t="s">
        <v>133</v>
      </c>
      <c r="M1752" t="s">
        <v>33774</v>
      </c>
      <c r="N1752" t="s">
        <v>33782</v>
      </c>
      <c r="AQ1752" t="s">
        <v>33790</v>
      </c>
    </row>
    <row r="1753" spans="1:43" ht="13.5" customHeight="1">
      <c r="A1753" s="474">
        <f t="shared" si="27"/>
        <v>1750</v>
      </c>
      <c r="B1753" t="s">
        <v>33767</v>
      </c>
      <c r="E1753" s="29" t="s">
        <v>204</v>
      </c>
      <c r="F1753" s="82" t="s">
        <v>34547</v>
      </c>
      <c r="G1753" t="s">
        <v>138</v>
      </c>
      <c r="I1753">
        <v>951772740</v>
      </c>
      <c r="L1753" s="82" t="s">
        <v>133</v>
      </c>
      <c r="M1753" t="s">
        <v>33775</v>
      </c>
      <c r="N1753" t="s">
        <v>33783</v>
      </c>
      <c r="AQ1753" t="s">
        <v>33791</v>
      </c>
    </row>
    <row r="1754" spans="1:43" ht="13" customHeight="1">
      <c r="A1754" s="474">
        <f t="shared" si="27"/>
        <v>1751</v>
      </c>
      <c r="B1754" t="s">
        <v>33768</v>
      </c>
      <c r="E1754" s="29" t="s">
        <v>203</v>
      </c>
      <c r="F1754" s="82" t="s">
        <v>34520</v>
      </c>
      <c r="G1754" t="s">
        <v>138</v>
      </c>
      <c r="I1754">
        <v>876167831</v>
      </c>
      <c r="L1754" s="82" t="s">
        <v>133</v>
      </c>
      <c r="M1754" t="s">
        <v>33776</v>
      </c>
      <c r="N1754" t="s">
        <v>33784</v>
      </c>
      <c r="AQ1754" t="s">
        <v>33792</v>
      </c>
    </row>
    <row r="1755" spans="1:43" ht="14.5" customHeight="1">
      <c r="A1755" s="474">
        <f t="shared" si="27"/>
        <v>1752</v>
      </c>
      <c r="B1755" t="s">
        <v>33793</v>
      </c>
      <c r="E1755" s="29" t="s">
        <v>203</v>
      </c>
      <c r="F1755" s="82" t="s">
        <v>34337</v>
      </c>
      <c r="G1755" t="s">
        <v>138</v>
      </c>
      <c r="I1755">
        <v>916872523</v>
      </c>
      <c r="L1755" s="82" t="s">
        <v>133</v>
      </c>
      <c r="M1755" t="s">
        <v>33808</v>
      </c>
      <c r="N1755" t="s">
        <v>33817</v>
      </c>
      <c r="AQ1755" t="s">
        <v>33832</v>
      </c>
    </row>
    <row r="1756" spans="1:43" ht="13.5" customHeight="1">
      <c r="A1756" s="474">
        <f t="shared" si="27"/>
        <v>1753</v>
      </c>
      <c r="B1756" t="s">
        <v>33794</v>
      </c>
      <c r="E1756" s="29" t="s">
        <v>204</v>
      </c>
      <c r="F1756" s="82" t="s">
        <v>34543</v>
      </c>
      <c r="G1756" t="s">
        <v>138</v>
      </c>
      <c r="I1756">
        <v>918316970</v>
      </c>
      <c r="L1756" s="82" t="s">
        <v>133</v>
      </c>
      <c r="M1756" t="s">
        <v>25439</v>
      </c>
      <c r="N1756" t="s">
        <v>33818</v>
      </c>
      <c r="AQ1756" t="s">
        <v>33833</v>
      </c>
    </row>
    <row r="1757" spans="1:43" ht="13" customHeight="1">
      <c r="A1757" s="474">
        <f t="shared" si="27"/>
        <v>1754</v>
      </c>
      <c r="B1757" t="s">
        <v>33795</v>
      </c>
      <c r="E1757" s="29" t="s">
        <v>202</v>
      </c>
      <c r="F1757" s="82" t="s">
        <v>34534</v>
      </c>
      <c r="G1757" t="s">
        <v>138</v>
      </c>
      <c r="I1757">
        <v>918595218</v>
      </c>
      <c r="L1757" s="82" t="s">
        <v>133</v>
      </c>
      <c r="M1757" t="s">
        <v>33809</v>
      </c>
      <c r="N1757" t="s">
        <v>33819</v>
      </c>
      <c r="AQ1757" t="s">
        <v>33834</v>
      </c>
    </row>
    <row r="1758" spans="1:43" ht="14" customHeight="1">
      <c r="A1758" s="474">
        <f t="shared" si="27"/>
        <v>1755</v>
      </c>
      <c r="B1758" t="s">
        <v>33796</v>
      </c>
      <c r="E1758" s="29" t="s">
        <v>204</v>
      </c>
      <c r="F1758" s="82" t="s">
        <v>34549</v>
      </c>
      <c r="G1758" t="s">
        <v>138</v>
      </c>
      <c r="I1758">
        <v>910601196</v>
      </c>
      <c r="L1758" s="82" t="s">
        <v>133</v>
      </c>
      <c r="M1758" t="s">
        <v>33810</v>
      </c>
      <c r="N1758" t="s">
        <v>33820</v>
      </c>
      <c r="AQ1758" t="s">
        <v>33835</v>
      </c>
    </row>
    <row r="1759" spans="1:43" ht="13" customHeight="1">
      <c r="A1759" s="474">
        <f t="shared" si="27"/>
        <v>1756</v>
      </c>
      <c r="B1759" t="s">
        <v>33797</v>
      </c>
      <c r="E1759" s="29" t="s">
        <v>202</v>
      </c>
      <c r="F1759" s="10" t="s">
        <v>34646</v>
      </c>
      <c r="G1759" t="s">
        <v>138</v>
      </c>
      <c r="I1759">
        <v>913285600</v>
      </c>
      <c r="L1759" s="82" t="s">
        <v>133</v>
      </c>
      <c r="M1759" t="s">
        <v>4984</v>
      </c>
      <c r="N1759" t="s">
        <v>33821</v>
      </c>
      <c r="AQ1759" t="s">
        <v>33836</v>
      </c>
    </row>
    <row r="1760" spans="1:43" ht="13" customHeight="1">
      <c r="A1760" s="474">
        <f t="shared" si="27"/>
        <v>1757</v>
      </c>
      <c r="B1760" t="s">
        <v>33798</v>
      </c>
      <c r="E1760" s="29" t="s">
        <v>204</v>
      </c>
      <c r="F1760" s="82" t="s">
        <v>34550</v>
      </c>
      <c r="G1760" t="s">
        <v>138</v>
      </c>
      <c r="I1760" t="s">
        <v>34522</v>
      </c>
      <c r="L1760" s="82" t="s">
        <v>133</v>
      </c>
      <c r="M1760" t="s">
        <v>33811</v>
      </c>
      <c r="N1760" t="s">
        <v>33822</v>
      </c>
      <c r="AQ1760" t="s">
        <v>33837</v>
      </c>
    </row>
    <row r="1761" spans="1:43" ht="12.5" customHeight="1">
      <c r="A1761" s="474">
        <f t="shared" si="27"/>
        <v>1758</v>
      </c>
      <c r="B1761" t="s">
        <v>33799</v>
      </c>
      <c r="E1761" s="29" t="s">
        <v>204</v>
      </c>
      <c r="F1761" s="82" t="s">
        <v>34535</v>
      </c>
      <c r="G1761" t="s">
        <v>138</v>
      </c>
      <c r="I1761">
        <v>911531792</v>
      </c>
      <c r="L1761" s="82" t="s">
        <v>133</v>
      </c>
      <c r="M1761" t="s">
        <v>33812</v>
      </c>
      <c r="N1761" t="s">
        <v>33823</v>
      </c>
      <c r="AQ1761" t="s">
        <v>33838</v>
      </c>
    </row>
    <row r="1762" spans="1:43">
      <c r="A1762" s="474">
        <f t="shared" si="27"/>
        <v>1759</v>
      </c>
      <c r="B1762" t="s">
        <v>33800</v>
      </c>
      <c r="E1762" s="29" t="s">
        <v>202</v>
      </c>
      <c r="F1762" s="82" t="s">
        <v>34537</v>
      </c>
      <c r="G1762" t="s">
        <v>138</v>
      </c>
      <c r="I1762">
        <v>916747711</v>
      </c>
      <c r="L1762" s="82" t="s">
        <v>133</v>
      </c>
      <c r="M1762" t="s">
        <v>31456</v>
      </c>
      <c r="N1762" t="s">
        <v>33824</v>
      </c>
      <c r="AQ1762" t="s">
        <v>33839</v>
      </c>
    </row>
    <row r="1763" spans="1:43" ht="13" customHeight="1">
      <c r="A1763" s="474">
        <f t="shared" si="27"/>
        <v>1760</v>
      </c>
      <c r="B1763" t="s">
        <v>33801</v>
      </c>
      <c r="E1763" s="29" t="s">
        <v>204</v>
      </c>
      <c r="F1763" s="82" t="s">
        <v>34536</v>
      </c>
      <c r="G1763" t="s">
        <v>138</v>
      </c>
      <c r="I1763" t="s">
        <v>34523</v>
      </c>
      <c r="L1763" s="82" t="s">
        <v>133</v>
      </c>
      <c r="M1763" t="s">
        <v>33813</v>
      </c>
      <c r="N1763" t="s">
        <v>33825</v>
      </c>
      <c r="AQ1763" t="s">
        <v>33840</v>
      </c>
    </row>
    <row r="1764" spans="1:43" ht="12.5" customHeight="1">
      <c r="A1764" s="474">
        <f t="shared" si="27"/>
        <v>1761</v>
      </c>
      <c r="B1764" t="s">
        <v>33802</v>
      </c>
      <c r="E1764" s="29" t="s">
        <v>202</v>
      </c>
      <c r="F1764" s="82" t="s">
        <v>34538</v>
      </c>
      <c r="G1764" t="s">
        <v>138</v>
      </c>
      <c r="I1764">
        <v>934237503</v>
      </c>
      <c r="L1764" s="82" t="s">
        <v>133</v>
      </c>
      <c r="M1764" t="s">
        <v>33559</v>
      </c>
      <c r="N1764" t="s">
        <v>33826</v>
      </c>
      <c r="AQ1764" t="s">
        <v>33841</v>
      </c>
    </row>
    <row r="1765" spans="1:43" ht="14" customHeight="1">
      <c r="A1765" s="474">
        <f t="shared" si="27"/>
        <v>1762</v>
      </c>
      <c r="B1765" t="s">
        <v>33803</v>
      </c>
      <c r="E1765" s="29" t="s">
        <v>204</v>
      </c>
      <c r="F1765" s="82" t="s">
        <v>34545</v>
      </c>
      <c r="G1765" t="s">
        <v>138</v>
      </c>
      <c r="I1765">
        <v>938147380</v>
      </c>
      <c r="L1765" s="82" t="s">
        <v>133</v>
      </c>
      <c r="M1765" t="s">
        <v>33814</v>
      </c>
      <c r="N1765" t="s">
        <v>33827</v>
      </c>
      <c r="AQ1765" t="s">
        <v>33842</v>
      </c>
    </row>
    <row r="1766" spans="1:43" ht="13" customHeight="1">
      <c r="A1766" s="474">
        <f t="shared" si="27"/>
        <v>1763</v>
      </c>
      <c r="B1766" t="s">
        <v>33804</v>
      </c>
      <c r="E1766" s="29" t="s">
        <v>204</v>
      </c>
      <c r="F1766" s="82" t="s">
        <v>34551</v>
      </c>
      <c r="G1766" t="s">
        <v>138</v>
      </c>
      <c r="I1766">
        <v>933936765</v>
      </c>
      <c r="L1766" s="82" t="s">
        <v>133</v>
      </c>
      <c r="M1766" t="s">
        <v>17546</v>
      </c>
      <c r="N1766" t="s">
        <v>33828</v>
      </c>
      <c r="AQ1766" t="s">
        <v>33843</v>
      </c>
    </row>
    <row r="1767" spans="1:43" ht="13.5" customHeight="1">
      <c r="A1767" s="474">
        <f t="shared" si="27"/>
        <v>1764</v>
      </c>
      <c r="B1767" t="s">
        <v>33805</v>
      </c>
      <c r="E1767" s="29" t="s">
        <v>204</v>
      </c>
      <c r="F1767" s="82" t="s">
        <v>34546</v>
      </c>
      <c r="G1767" t="s">
        <v>138</v>
      </c>
      <c r="I1767">
        <v>932440808</v>
      </c>
      <c r="L1767" s="82" t="s">
        <v>133</v>
      </c>
      <c r="M1767" t="s">
        <v>33815</v>
      </c>
      <c r="N1767" t="s">
        <v>33829</v>
      </c>
      <c r="AQ1767" t="s">
        <v>33844</v>
      </c>
    </row>
    <row r="1768" spans="1:43" ht="12.5" customHeight="1">
      <c r="A1768" s="474">
        <f t="shared" si="27"/>
        <v>1765</v>
      </c>
      <c r="B1768" t="s">
        <v>33806</v>
      </c>
      <c r="E1768" s="29" t="s">
        <v>204</v>
      </c>
      <c r="F1768" s="82" t="s">
        <v>34647</v>
      </c>
      <c r="G1768" t="s">
        <v>138</v>
      </c>
      <c r="I1768">
        <v>934990558</v>
      </c>
      <c r="L1768" s="82" t="s">
        <v>133</v>
      </c>
      <c r="M1768" t="s">
        <v>12621</v>
      </c>
      <c r="N1768" t="s">
        <v>33830</v>
      </c>
      <c r="AQ1768" t="s">
        <v>33845</v>
      </c>
    </row>
    <row r="1769" spans="1:43" ht="12.5" customHeight="1">
      <c r="A1769" s="474">
        <f t="shared" si="27"/>
        <v>1766</v>
      </c>
      <c r="B1769" t="s">
        <v>33807</v>
      </c>
      <c r="E1769" s="29" t="s">
        <v>204</v>
      </c>
      <c r="F1769" s="82" t="s">
        <v>34539</v>
      </c>
      <c r="G1769" t="s">
        <v>138</v>
      </c>
      <c r="I1769">
        <v>900841454</v>
      </c>
      <c r="L1769" s="82" t="s">
        <v>133</v>
      </c>
      <c r="M1769" t="s">
        <v>33816</v>
      </c>
      <c r="N1769" t="s">
        <v>33831</v>
      </c>
      <c r="AQ1769" t="s">
        <v>33846</v>
      </c>
    </row>
    <row r="1770" spans="1:43">
      <c r="A1770" s="474">
        <f t="shared" si="27"/>
        <v>1767</v>
      </c>
      <c r="B1770" t="s">
        <v>33848</v>
      </c>
      <c r="E1770" s="29" t="s">
        <v>202</v>
      </c>
      <c r="F1770" s="82" t="s">
        <v>34540</v>
      </c>
      <c r="G1770" t="s">
        <v>138</v>
      </c>
      <c r="I1770" t="s">
        <v>33876</v>
      </c>
      <c r="L1770" s="82" t="s">
        <v>133</v>
      </c>
      <c r="M1770" t="s">
        <v>33863</v>
      </c>
      <c r="N1770" t="s">
        <v>33890</v>
      </c>
      <c r="AQ1770" t="s">
        <v>33905</v>
      </c>
    </row>
    <row r="1771" spans="1:43" ht="12.5" customHeight="1">
      <c r="A1771" s="474">
        <f t="shared" si="27"/>
        <v>1768</v>
      </c>
      <c r="B1771" t="s">
        <v>33849</v>
      </c>
      <c r="E1771" s="29" t="s">
        <v>127</v>
      </c>
      <c r="F1771" s="82" t="s">
        <v>34553</v>
      </c>
      <c r="G1771" t="s">
        <v>138</v>
      </c>
      <c r="I1771" t="s">
        <v>33877</v>
      </c>
      <c r="L1771" s="82" t="s">
        <v>133</v>
      </c>
      <c r="M1771" t="s">
        <v>33864</v>
      </c>
      <c r="N1771" t="s">
        <v>33891</v>
      </c>
      <c r="AQ1771" t="s">
        <v>33906</v>
      </c>
    </row>
    <row r="1772" spans="1:43">
      <c r="A1772" s="474">
        <f t="shared" si="27"/>
        <v>1769</v>
      </c>
      <c r="B1772" t="s">
        <v>33850</v>
      </c>
      <c r="E1772" s="29" t="s">
        <v>203</v>
      </c>
      <c r="F1772" s="82" t="s">
        <v>34541</v>
      </c>
      <c r="G1772" t="s">
        <v>138</v>
      </c>
      <c r="I1772" t="s">
        <v>33878</v>
      </c>
      <c r="L1772" s="82" t="s">
        <v>133</v>
      </c>
      <c r="M1772" t="s">
        <v>33865</v>
      </c>
      <c r="N1772" t="s">
        <v>33892</v>
      </c>
      <c r="AQ1772" t="s">
        <v>33907</v>
      </c>
    </row>
    <row r="1773" spans="1:43">
      <c r="A1773" s="474">
        <f t="shared" si="27"/>
        <v>1770</v>
      </c>
      <c r="B1773" t="s">
        <v>33851</v>
      </c>
      <c r="E1773" s="29" t="s">
        <v>202</v>
      </c>
      <c r="F1773" s="82" t="s">
        <v>34542</v>
      </c>
      <c r="G1773" t="s">
        <v>138</v>
      </c>
      <c r="I1773" t="s">
        <v>33879</v>
      </c>
      <c r="L1773" s="82" t="s">
        <v>133</v>
      </c>
      <c r="M1773" t="s">
        <v>33866</v>
      </c>
      <c r="N1773" t="s">
        <v>33893</v>
      </c>
      <c r="AQ1773" t="s">
        <v>33908</v>
      </c>
    </row>
    <row r="1774" spans="1:43" ht="13.5" customHeight="1">
      <c r="A1774" s="474">
        <f t="shared" si="27"/>
        <v>1771</v>
      </c>
      <c r="B1774" t="s">
        <v>33852</v>
      </c>
      <c r="E1774" s="29" t="s">
        <v>204</v>
      </c>
      <c r="F1774" s="82" t="s">
        <v>34922</v>
      </c>
      <c r="G1774" t="s">
        <v>138</v>
      </c>
      <c r="I1774" t="s">
        <v>33880</v>
      </c>
      <c r="L1774" s="82" t="s">
        <v>133</v>
      </c>
      <c r="M1774" t="s">
        <v>4936</v>
      </c>
      <c r="N1774" t="s">
        <v>33894</v>
      </c>
      <c r="AQ1774" t="s">
        <v>33909</v>
      </c>
    </row>
    <row r="1775" spans="1:43" ht="14" customHeight="1">
      <c r="A1775" s="474">
        <f t="shared" si="27"/>
        <v>1772</v>
      </c>
      <c r="B1775" t="s">
        <v>33853</v>
      </c>
      <c r="E1775" s="29" t="s">
        <v>127</v>
      </c>
      <c r="F1775" s="82" t="s">
        <v>34821</v>
      </c>
      <c r="G1775" t="s">
        <v>138</v>
      </c>
      <c r="I1775" t="s">
        <v>33881</v>
      </c>
      <c r="L1775" s="82" t="s">
        <v>133</v>
      </c>
      <c r="M1775" t="s">
        <v>33867</v>
      </c>
      <c r="N1775" t="s">
        <v>33895</v>
      </c>
      <c r="AQ1775" t="s">
        <v>33910</v>
      </c>
    </row>
    <row r="1776" spans="1:43" ht="12" customHeight="1">
      <c r="A1776" s="474">
        <f t="shared" si="27"/>
        <v>1773</v>
      </c>
      <c r="B1776" t="s">
        <v>33854</v>
      </c>
      <c r="E1776" s="29" t="s">
        <v>203</v>
      </c>
      <c r="F1776" s="82" t="s">
        <v>34822</v>
      </c>
      <c r="G1776" t="s">
        <v>138</v>
      </c>
      <c r="I1776" t="s">
        <v>33882</v>
      </c>
      <c r="L1776" s="82" t="s">
        <v>133</v>
      </c>
      <c r="M1776" t="s">
        <v>33868</v>
      </c>
      <c r="N1776" t="s">
        <v>33896</v>
      </c>
      <c r="AQ1776" t="s">
        <v>33911</v>
      </c>
    </row>
    <row r="1777" spans="1:43" ht="14.5" customHeight="1">
      <c r="A1777" s="474">
        <f t="shared" si="27"/>
        <v>1774</v>
      </c>
      <c r="B1777" t="s">
        <v>33855</v>
      </c>
      <c r="E1777" s="29" t="s">
        <v>203</v>
      </c>
      <c r="F1777" s="82" t="s">
        <v>34552</v>
      </c>
      <c r="G1777" t="s">
        <v>138</v>
      </c>
      <c r="I1777" t="s">
        <v>33883</v>
      </c>
      <c r="L1777" s="82" t="s">
        <v>133</v>
      </c>
      <c r="M1777" t="s">
        <v>33869</v>
      </c>
      <c r="N1777" t="s">
        <v>33897</v>
      </c>
      <c r="AQ1777" t="s">
        <v>33912</v>
      </c>
    </row>
    <row r="1778" spans="1:43" ht="14.5" customHeight="1">
      <c r="A1778" s="474">
        <f t="shared" si="27"/>
        <v>1775</v>
      </c>
      <c r="B1778" t="s">
        <v>33856</v>
      </c>
      <c r="E1778" s="29" t="s">
        <v>203</v>
      </c>
      <c r="F1778" s="82" t="s">
        <v>34637</v>
      </c>
      <c r="G1778" t="s">
        <v>138</v>
      </c>
      <c r="I1778" t="s">
        <v>33884</v>
      </c>
      <c r="L1778" s="82" t="s">
        <v>133</v>
      </c>
      <c r="M1778" t="s">
        <v>33870</v>
      </c>
      <c r="N1778" t="s">
        <v>33898</v>
      </c>
      <c r="AQ1778" t="s">
        <v>33913</v>
      </c>
    </row>
    <row r="1779" spans="1:43" ht="13" customHeight="1">
      <c r="A1779" s="474">
        <f t="shared" si="27"/>
        <v>1776</v>
      </c>
      <c r="B1779" t="s">
        <v>33857</v>
      </c>
      <c r="E1779" s="29" t="s">
        <v>207</v>
      </c>
      <c r="F1779" s="82" t="s">
        <v>34628</v>
      </c>
      <c r="G1779" t="s">
        <v>138</v>
      </c>
      <c r="I1779" t="s">
        <v>33885</v>
      </c>
      <c r="L1779" s="82" t="s">
        <v>133</v>
      </c>
      <c r="M1779" t="s">
        <v>33871</v>
      </c>
      <c r="N1779" t="s">
        <v>33899</v>
      </c>
      <c r="AQ1779" t="s">
        <v>33914</v>
      </c>
    </row>
    <row r="1780" spans="1:43" ht="13.5" customHeight="1">
      <c r="A1780" s="474">
        <f t="shared" si="27"/>
        <v>1777</v>
      </c>
      <c r="B1780" t="s">
        <v>33858</v>
      </c>
      <c r="E1780" s="29" t="s">
        <v>202</v>
      </c>
      <c r="F1780" s="82" t="s">
        <v>34627</v>
      </c>
      <c r="G1780" t="s">
        <v>138</v>
      </c>
      <c r="I1780" t="s">
        <v>33886</v>
      </c>
      <c r="L1780" s="82" t="s">
        <v>133</v>
      </c>
      <c r="M1780" t="s">
        <v>5231</v>
      </c>
      <c r="N1780" t="s">
        <v>33900</v>
      </c>
      <c r="AQ1780" t="s">
        <v>33915</v>
      </c>
    </row>
    <row r="1781" spans="1:43" ht="13" customHeight="1">
      <c r="A1781" s="474">
        <f t="shared" si="27"/>
        <v>1778</v>
      </c>
      <c r="B1781" t="s">
        <v>33859</v>
      </c>
      <c r="E1781" s="29" t="s">
        <v>204</v>
      </c>
      <c r="F1781" s="82" t="s">
        <v>34629</v>
      </c>
      <c r="G1781" t="s">
        <v>138</v>
      </c>
      <c r="I1781" t="s">
        <v>5138</v>
      </c>
      <c r="L1781" s="82" t="s">
        <v>133</v>
      </c>
      <c r="M1781" t="s">
        <v>33872</v>
      </c>
      <c r="N1781" t="s">
        <v>33901</v>
      </c>
      <c r="AQ1781" t="s">
        <v>33916</v>
      </c>
    </row>
    <row r="1782" spans="1:43" ht="12.5" customHeight="1">
      <c r="A1782" s="474">
        <f t="shared" si="27"/>
        <v>1779</v>
      </c>
      <c r="B1782" t="s">
        <v>33860</v>
      </c>
      <c r="E1782" s="29" t="s">
        <v>204</v>
      </c>
      <c r="F1782" s="82" t="s">
        <v>34630</v>
      </c>
      <c r="G1782" t="s">
        <v>138</v>
      </c>
      <c r="I1782" t="s">
        <v>33887</v>
      </c>
      <c r="L1782" s="82" t="s">
        <v>133</v>
      </c>
      <c r="M1782" t="s">
        <v>33873</v>
      </c>
      <c r="N1782" t="s">
        <v>33902</v>
      </c>
      <c r="AQ1782" t="s">
        <v>33917</v>
      </c>
    </row>
    <row r="1783" spans="1:43" ht="13.5" customHeight="1">
      <c r="A1783" s="474">
        <f t="shared" si="27"/>
        <v>1780</v>
      </c>
      <c r="B1783" t="s">
        <v>33861</v>
      </c>
      <c r="E1783" s="29" t="s">
        <v>202</v>
      </c>
      <c r="F1783" s="82" t="s">
        <v>34748</v>
      </c>
      <c r="G1783" t="s">
        <v>138</v>
      </c>
      <c r="I1783" t="s">
        <v>33888</v>
      </c>
      <c r="L1783" s="82" t="s">
        <v>133</v>
      </c>
      <c r="M1783" t="s">
        <v>33874</v>
      </c>
      <c r="N1783" t="s">
        <v>33903</v>
      </c>
      <c r="AQ1783" t="s">
        <v>33918</v>
      </c>
    </row>
    <row r="1784" spans="1:43" ht="12" customHeight="1">
      <c r="A1784" s="474">
        <f t="shared" si="27"/>
        <v>1781</v>
      </c>
      <c r="B1784" t="s">
        <v>33862</v>
      </c>
      <c r="E1784" s="29" t="s">
        <v>204</v>
      </c>
      <c r="F1784" s="82" t="s">
        <v>34631</v>
      </c>
      <c r="G1784" t="s">
        <v>138</v>
      </c>
      <c r="I1784" t="s">
        <v>33889</v>
      </c>
      <c r="L1784" s="82" t="s">
        <v>133</v>
      </c>
      <c r="M1784" t="s">
        <v>33875</v>
      </c>
      <c r="N1784" t="s">
        <v>33904</v>
      </c>
      <c r="AQ1784" t="s">
        <v>33919</v>
      </c>
    </row>
    <row r="1785" spans="1:43" ht="13" customHeight="1">
      <c r="A1785" s="474">
        <f t="shared" ref="A1785:A1824" si="28">+A1784+1</f>
        <v>1782</v>
      </c>
      <c r="B1785" t="s">
        <v>33921</v>
      </c>
      <c r="E1785" s="29" t="s">
        <v>204</v>
      </c>
      <c r="F1785" s="82" t="s">
        <v>34633</v>
      </c>
      <c r="G1785" t="s">
        <v>138</v>
      </c>
      <c r="I1785" t="s">
        <v>33949</v>
      </c>
      <c r="L1785" s="82" t="s">
        <v>133</v>
      </c>
      <c r="M1785" t="s">
        <v>33935</v>
      </c>
      <c r="N1785" t="s">
        <v>33953</v>
      </c>
      <c r="AQ1785" t="s">
        <v>33968</v>
      </c>
    </row>
    <row r="1786" spans="1:43">
      <c r="A1786" s="474">
        <f t="shared" si="28"/>
        <v>1783</v>
      </c>
      <c r="B1786" t="s">
        <v>33922</v>
      </c>
      <c r="E1786" s="29" t="s">
        <v>202</v>
      </c>
      <c r="F1786" s="82" t="s">
        <v>34634</v>
      </c>
      <c r="G1786" t="s">
        <v>138</v>
      </c>
      <c r="I1786" t="s">
        <v>33950</v>
      </c>
      <c r="L1786" s="82" t="s">
        <v>133</v>
      </c>
      <c r="M1786" t="s">
        <v>33936</v>
      </c>
      <c r="N1786" t="s">
        <v>33954</v>
      </c>
      <c r="AQ1786" t="s">
        <v>33969</v>
      </c>
    </row>
    <row r="1787" spans="1:43" ht="14.5" customHeight="1">
      <c r="A1787" s="474">
        <f t="shared" si="28"/>
        <v>1784</v>
      </c>
      <c r="B1787" t="s">
        <v>33923</v>
      </c>
      <c r="E1787" s="29" t="s">
        <v>204</v>
      </c>
      <c r="F1787" s="82" t="s">
        <v>34635</v>
      </c>
      <c r="G1787" t="s">
        <v>138</v>
      </c>
      <c r="I1787">
        <v>937355820</v>
      </c>
      <c r="L1787" s="82" t="s">
        <v>133</v>
      </c>
      <c r="M1787" t="s">
        <v>33937</v>
      </c>
      <c r="N1787" t="s">
        <v>33955</v>
      </c>
      <c r="AQ1787" t="s">
        <v>33970</v>
      </c>
    </row>
    <row r="1788" spans="1:43" ht="12" customHeight="1">
      <c r="A1788" s="474">
        <f t="shared" si="28"/>
        <v>1785</v>
      </c>
      <c r="B1788" t="s">
        <v>33924</v>
      </c>
      <c r="E1788" s="29" t="s">
        <v>204</v>
      </c>
      <c r="F1788" s="82" t="s">
        <v>34636</v>
      </c>
      <c r="G1788" t="s">
        <v>138</v>
      </c>
      <c r="I1788">
        <v>944048182</v>
      </c>
      <c r="L1788" s="82" t="s">
        <v>133</v>
      </c>
      <c r="M1788" t="s">
        <v>33938</v>
      </c>
      <c r="N1788" t="s">
        <v>33956</v>
      </c>
      <c r="AQ1788" t="s">
        <v>33971</v>
      </c>
    </row>
    <row r="1789" spans="1:43" ht="14.5" customHeight="1">
      <c r="A1789" s="474">
        <f t="shared" si="28"/>
        <v>1786</v>
      </c>
      <c r="B1789" t="s">
        <v>33925</v>
      </c>
      <c r="E1789" s="29" t="s">
        <v>202</v>
      </c>
      <c r="F1789" s="82" t="s">
        <v>34749</v>
      </c>
      <c r="G1789" t="s">
        <v>138</v>
      </c>
      <c r="I1789">
        <v>944781674</v>
      </c>
      <c r="L1789" s="82" t="s">
        <v>133</v>
      </c>
      <c r="M1789" t="s">
        <v>33939</v>
      </c>
      <c r="N1789" t="s">
        <v>33957</v>
      </c>
      <c r="AQ1789" t="s">
        <v>33972</v>
      </c>
    </row>
    <row r="1790" spans="1:43" ht="13.5" customHeight="1">
      <c r="A1790" s="474">
        <f t="shared" si="28"/>
        <v>1787</v>
      </c>
      <c r="B1790" t="s">
        <v>33926</v>
      </c>
      <c r="E1790" s="29" t="s">
        <v>204</v>
      </c>
      <c r="F1790" s="82" t="s">
        <v>34775</v>
      </c>
      <c r="G1790" t="s">
        <v>138</v>
      </c>
      <c r="I1790" t="s">
        <v>33951</v>
      </c>
      <c r="L1790" s="82" t="s">
        <v>133</v>
      </c>
      <c r="M1790" t="s">
        <v>33940</v>
      </c>
      <c r="N1790" t="s">
        <v>33958</v>
      </c>
      <c r="AQ1790" t="s">
        <v>33973</v>
      </c>
    </row>
    <row r="1791" spans="1:43" ht="13.5" customHeight="1">
      <c r="A1791" s="474">
        <f t="shared" si="28"/>
        <v>1788</v>
      </c>
      <c r="B1791" t="s">
        <v>33848</v>
      </c>
      <c r="E1791" s="29" t="s">
        <v>34875</v>
      </c>
      <c r="F1791" s="82" t="s">
        <v>34891</v>
      </c>
      <c r="G1791" t="s">
        <v>138</v>
      </c>
      <c r="I1791">
        <v>981145023</v>
      </c>
      <c r="L1791" s="82" t="s">
        <v>133</v>
      </c>
      <c r="M1791" t="s">
        <v>33941</v>
      </c>
      <c r="N1791" t="s">
        <v>33959</v>
      </c>
      <c r="AQ1791" t="s">
        <v>33974</v>
      </c>
    </row>
    <row r="1792" spans="1:43" ht="13.5" customHeight="1">
      <c r="A1792" s="474">
        <f t="shared" si="28"/>
        <v>1789</v>
      </c>
      <c r="B1792" t="s">
        <v>33927</v>
      </c>
      <c r="E1792" s="29" t="s">
        <v>204</v>
      </c>
      <c r="F1792" s="82" t="s">
        <v>34656</v>
      </c>
      <c r="G1792" t="s">
        <v>138</v>
      </c>
      <c r="I1792">
        <v>961360732</v>
      </c>
      <c r="L1792" s="82" t="s">
        <v>133</v>
      </c>
      <c r="M1792" t="s">
        <v>33942</v>
      </c>
      <c r="N1792" t="s">
        <v>33960</v>
      </c>
      <c r="AQ1792" t="s">
        <v>33975</v>
      </c>
    </row>
    <row r="1793" spans="1:43" ht="12" customHeight="1">
      <c r="A1793" s="474">
        <f t="shared" si="28"/>
        <v>1790</v>
      </c>
      <c r="B1793" t="s">
        <v>33928</v>
      </c>
      <c r="E1793" s="29" t="s">
        <v>204</v>
      </c>
      <c r="F1793" s="82" t="s">
        <v>34750</v>
      </c>
      <c r="G1793" t="s">
        <v>138</v>
      </c>
      <c r="I1793">
        <v>976742143</v>
      </c>
      <c r="L1793" s="82" t="s">
        <v>133</v>
      </c>
      <c r="M1793" t="s">
        <v>33943</v>
      </c>
      <c r="N1793" t="s">
        <v>33961</v>
      </c>
      <c r="AQ1793" t="s">
        <v>33976</v>
      </c>
    </row>
    <row r="1794" spans="1:43" ht="13" customHeight="1">
      <c r="A1794" s="474">
        <f t="shared" si="28"/>
        <v>1791</v>
      </c>
      <c r="B1794" t="s">
        <v>33929</v>
      </c>
      <c r="E1794" s="29" t="s">
        <v>202</v>
      </c>
      <c r="F1794" s="82" t="s">
        <v>34638</v>
      </c>
      <c r="G1794" t="s">
        <v>138</v>
      </c>
      <c r="I1794">
        <v>601279474</v>
      </c>
      <c r="L1794" s="82" t="s">
        <v>133</v>
      </c>
      <c r="M1794" t="s">
        <v>33944</v>
      </c>
      <c r="N1794" t="s">
        <v>33962</v>
      </c>
      <c r="AQ1794" t="s">
        <v>33977</v>
      </c>
    </row>
    <row r="1795" spans="1:43" ht="12.5" customHeight="1">
      <c r="A1795" s="474">
        <f t="shared" si="28"/>
        <v>1792</v>
      </c>
      <c r="B1795" t="s">
        <v>33930</v>
      </c>
      <c r="E1795" s="29" t="s">
        <v>202</v>
      </c>
      <c r="F1795" s="82" t="s">
        <v>34776</v>
      </c>
      <c r="G1795" t="s">
        <v>138</v>
      </c>
      <c r="I1795">
        <v>918135186</v>
      </c>
      <c r="L1795" s="82" t="s">
        <v>133</v>
      </c>
      <c r="M1795" t="s">
        <v>33945</v>
      </c>
      <c r="N1795" t="s">
        <v>33963</v>
      </c>
      <c r="AQ1795" t="s">
        <v>33978</v>
      </c>
    </row>
    <row r="1796" spans="1:43" ht="12.5" customHeight="1">
      <c r="A1796" s="474">
        <f t="shared" si="28"/>
        <v>1793</v>
      </c>
      <c r="B1796" t="s">
        <v>33931</v>
      </c>
      <c r="E1796" s="29" t="s">
        <v>202</v>
      </c>
      <c r="F1796" s="82" t="s">
        <v>34639</v>
      </c>
      <c r="G1796" t="s">
        <v>138</v>
      </c>
      <c r="I1796">
        <v>946515151</v>
      </c>
      <c r="L1796" s="82" t="s">
        <v>133</v>
      </c>
      <c r="M1796" t="s">
        <v>33946</v>
      </c>
      <c r="N1796" t="s">
        <v>33964</v>
      </c>
      <c r="AQ1796" t="s">
        <v>33979</v>
      </c>
    </row>
    <row r="1797" spans="1:43" ht="13.5" customHeight="1">
      <c r="A1797" s="474">
        <f t="shared" si="28"/>
        <v>1794</v>
      </c>
      <c r="B1797" t="s">
        <v>33932</v>
      </c>
      <c r="E1797" s="29" t="s">
        <v>204</v>
      </c>
      <c r="F1797" s="82" t="s">
        <v>34640</v>
      </c>
      <c r="G1797" t="s">
        <v>138</v>
      </c>
      <c r="I1797">
        <v>963817828</v>
      </c>
      <c r="L1797" s="82" t="s">
        <v>133</v>
      </c>
      <c r="M1797" t="s">
        <v>33947</v>
      </c>
      <c r="N1797" t="s">
        <v>33965</v>
      </c>
      <c r="AQ1797" t="s">
        <v>33980</v>
      </c>
    </row>
    <row r="1798" spans="1:43" ht="14" customHeight="1">
      <c r="A1798" s="474">
        <f t="shared" si="28"/>
        <v>1795</v>
      </c>
      <c r="B1798" t="s">
        <v>33933</v>
      </c>
      <c r="E1798" s="29" t="s">
        <v>204</v>
      </c>
      <c r="F1798" s="10" t="s">
        <v>34649</v>
      </c>
      <c r="G1798" t="s">
        <v>138</v>
      </c>
      <c r="I1798">
        <v>911212442</v>
      </c>
      <c r="L1798" s="82" t="s">
        <v>133</v>
      </c>
      <c r="M1798" t="s">
        <v>33948</v>
      </c>
      <c r="N1798" t="s">
        <v>33966</v>
      </c>
      <c r="AQ1798" t="s">
        <v>33981</v>
      </c>
    </row>
    <row r="1799" spans="1:43" ht="14.5" customHeight="1">
      <c r="A1799" s="474">
        <f t="shared" si="28"/>
        <v>1796</v>
      </c>
      <c r="B1799" t="s">
        <v>33934</v>
      </c>
      <c r="E1799" s="29" t="s">
        <v>204</v>
      </c>
      <c r="F1799" s="82" t="s">
        <v>35235</v>
      </c>
      <c r="G1799" t="s">
        <v>138</v>
      </c>
      <c r="I1799" t="s">
        <v>33952</v>
      </c>
      <c r="L1799" s="82" t="s">
        <v>133</v>
      </c>
      <c r="M1799" t="s">
        <v>33812</v>
      </c>
      <c r="N1799" t="s">
        <v>33967</v>
      </c>
      <c r="AQ1799" t="s">
        <v>33982</v>
      </c>
    </row>
    <row r="1800" spans="1:43">
      <c r="A1800" s="474">
        <f t="shared" si="28"/>
        <v>1797</v>
      </c>
      <c r="B1800" t="s">
        <v>33993</v>
      </c>
      <c r="E1800" s="29" t="s">
        <v>202</v>
      </c>
      <c r="F1800" s="82" t="s">
        <v>34650</v>
      </c>
      <c r="G1800" t="s">
        <v>138</v>
      </c>
      <c r="I1800" t="s">
        <v>34023</v>
      </c>
      <c r="L1800" s="82" t="s">
        <v>133</v>
      </c>
      <c r="M1800" t="s">
        <v>34008</v>
      </c>
      <c r="N1800" t="s">
        <v>34038</v>
      </c>
      <c r="AQ1800" t="s">
        <v>34053</v>
      </c>
    </row>
    <row r="1801" spans="1:43" ht="13.5" customHeight="1">
      <c r="A1801" s="474">
        <f t="shared" si="28"/>
        <v>1798</v>
      </c>
      <c r="B1801" t="s">
        <v>33994</v>
      </c>
      <c r="E1801" s="29" t="s">
        <v>211</v>
      </c>
      <c r="F1801" s="82" t="s">
        <v>34651</v>
      </c>
      <c r="G1801" t="s">
        <v>138</v>
      </c>
      <c r="I1801" t="s">
        <v>34024</v>
      </c>
      <c r="L1801" s="82" t="s">
        <v>133</v>
      </c>
      <c r="M1801" t="s">
        <v>34009</v>
      </c>
      <c r="N1801" t="s">
        <v>34039</v>
      </c>
      <c r="AQ1801" t="s">
        <v>34054</v>
      </c>
    </row>
    <row r="1802" spans="1:43" ht="13" customHeight="1">
      <c r="A1802" s="474">
        <f t="shared" si="28"/>
        <v>1799</v>
      </c>
      <c r="B1802" t="s">
        <v>33995</v>
      </c>
      <c r="E1802" s="29" t="s">
        <v>203</v>
      </c>
      <c r="F1802" s="82" t="s">
        <v>34652</v>
      </c>
      <c r="G1802" t="s">
        <v>138</v>
      </c>
      <c r="I1802" t="s">
        <v>34025</v>
      </c>
      <c r="L1802" s="82" t="s">
        <v>133</v>
      </c>
      <c r="M1802" t="s">
        <v>34010</v>
      </c>
      <c r="N1802" t="s">
        <v>34040</v>
      </c>
      <c r="AQ1802" t="s">
        <v>34055</v>
      </c>
    </row>
    <row r="1803" spans="1:43" ht="11.5" customHeight="1">
      <c r="A1803" s="474">
        <f t="shared" si="28"/>
        <v>1800</v>
      </c>
      <c r="B1803" t="s">
        <v>33996</v>
      </c>
      <c r="E1803" s="29" t="s">
        <v>204</v>
      </c>
      <c r="F1803" s="82" t="s">
        <v>34653</v>
      </c>
      <c r="G1803" t="s">
        <v>138</v>
      </c>
      <c r="I1803" t="s">
        <v>34026</v>
      </c>
      <c r="L1803" s="82" t="s">
        <v>133</v>
      </c>
      <c r="M1803" t="s">
        <v>34011</v>
      </c>
      <c r="N1803" t="s">
        <v>34041</v>
      </c>
      <c r="AQ1803" t="s">
        <v>34056</v>
      </c>
    </row>
    <row r="1804" spans="1:43">
      <c r="A1804" s="474">
        <f t="shared" si="28"/>
        <v>1801</v>
      </c>
      <c r="B1804" t="s">
        <v>33997</v>
      </c>
      <c r="E1804" s="29" t="s">
        <v>203</v>
      </c>
      <c r="F1804" s="82" t="s">
        <v>34654</v>
      </c>
      <c r="G1804" t="s">
        <v>138</v>
      </c>
      <c r="I1804" t="s">
        <v>34027</v>
      </c>
      <c r="L1804" s="82" t="s">
        <v>133</v>
      </c>
      <c r="M1804" t="s">
        <v>34012</v>
      </c>
      <c r="N1804" t="s">
        <v>34042</v>
      </c>
      <c r="AQ1804" t="s">
        <v>34057</v>
      </c>
    </row>
    <row r="1805" spans="1:43" ht="12.5" customHeight="1">
      <c r="A1805" s="474">
        <f t="shared" si="28"/>
        <v>1802</v>
      </c>
      <c r="B1805" t="s">
        <v>33998</v>
      </c>
      <c r="E1805" s="29" t="s">
        <v>204</v>
      </c>
      <c r="F1805" s="82" t="s">
        <v>34655</v>
      </c>
      <c r="G1805" t="s">
        <v>138</v>
      </c>
      <c r="I1805" t="s">
        <v>34028</v>
      </c>
      <c r="L1805" s="82" t="s">
        <v>133</v>
      </c>
      <c r="M1805" t="s">
        <v>34013</v>
      </c>
      <c r="N1805" t="s">
        <v>34043</v>
      </c>
      <c r="AQ1805" t="s">
        <v>34058</v>
      </c>
    </row>
    <row r="1806" spans="1:43" ht="13.5" customHeight="1">
      <c r="A1806" s="474">
        <f t="shared" si="28"/>
        <v>1803</v>
      </c>
      <c r="B1806" t="s">
        <v>33999</v>
      </c>
      <c r="E1806" s="29" t="s">
        <v>202</v>
      </c>
      <c r="F1806" s="82" t="s">
        <v>34872</v>
      </c>
      <c r="G1806" t="s">
        <v>138</v>
      </c>
      <c r="I1806" t="s">
        <v>34029</v>
      </c>
      <c r="L1806" s="82" t="s">
        <v>133</v>
      </c>
      <c r="M1806" t="s">
        <v>34014</v>
      </c>
      <c r="N1806" t="s">
        <v>34044</v>
      </c>
      <c r="AQ1806" t="s">
        <v>34059</v>
      </c>
    </row>
    <row r="1807" spans="1:43" ht="12.5" customHeight="1">
      <c r="A1807" s="474">
        <f t="shared" si="28"/>
        <v>1804</v>
      </c>
      <c r="B1807" t="s">
        <v>34000</v>
      </c>
      <c r="E1807" s="29" t="s">
        <v>204</v>
      </c>
      <c r="F1807" s="10" t="s">
        <v>34779</v>
      </c>
      <c r="G1807" t="s">
        <v>138</v>
      </c>
      <c r="I1807" t="s">
        <v>34030</v>
      </c>
      <c r="L1807" s="82" t="s">
        <v>133</v>
      </c>
      <c r="M1807" t="s">
        <v>34015</v>
      </c>
      <c r="N1807" t="s">
        <v>34045</v>
      </c>
      <c r="AQ1807" t="s">
        <v>34060</v>
      </c>
    </row>
    <row r="1808" spans="1:43">
      <c r="A1808" s="474">
        <f t="shared" si="28"/>
        <v>1805</v>
      </c>
      <c r="B1808" t="s">
        <v>34001</v>
      </c>
      <c r="E1808" s="29" t="s">
        <v>202</v>
      </c>
      <c r="F1808" s="82" t="s">
        <v>34780</v>
      </c>
      <c r="G1808" t="s">
        <v>138</v>
      </c>
      <c r="I1808" t="s">
        <v>34031</v>
      </c>
      <c r="L1808" s="82" t="s">
        <v>133</v>
      </c>
      <c r="M1808" t="s">
        <v>34016</v>
      </c>
      <c r="N1808" t="s">
        <v>34046</v>
      </c>
      <c r="AQ1808" t="s">
        <v>34061</v>
      </c>
    </row>
    <row r="1809" spans="1:43">
      <c r="A1809" s="474">
        <f t="shared" si="28"/>
        <v>1806</v>
      </c>
      <c r="B1809" t="s">
        <v>34002</v>
      </c>
      <c r="E1809" s="29" t="s">
        <v>203</v>
      </c>
      <c r="F1809" s="82" t="s">
        <v>34783</v>
      </c>
      <c r="G1809" t="s">
        <v>138</v>
      </c>
      <c r="I1809" t="s">
        <v>34032</v>
      </c>
      <c r="L1809" s="82" t="s">
        <v>133</v>
      </c>
      <c r="M1809" t="s">
        <v>34017</v>
      </c>
      <c r="N1809" t="s">
        <v>34047</v>
      </c>
      <c r="AQ1809" t="s">
        <v>34062</v>
      </c>
    </row>
    <row r="1810" spans="1:43" ht="13.5" customHeight="1">
      <c r="A1810" s="474">
        <f t="shared" si="28"/>
        <v>1807</v>
      </c>
      <c r="B1810" t="s">
        <v>34003</v>
      </c>
      <c r="E1810" s="29" t="s">
        <v>204</v>
      </c>
      <c r="F1810" s="82" t="s">
        <v>34873</v>
      </c>
      <c r="G1810" t="s">
        <v>138</v>
      </c>
      <c r="I1810" t="s">
        <v>34033</v>
      </c>
      <c r="L1810" s="82" t="s">
        <v>133</v>
      </c>
      <c r="M1810" t="s">
        <v>34018</v>
      </c>
      <c r="N1810" t="s">
        <v>34048</v>
      </c>
      <c r="AQ1810" t="s">
        <v>34063</v>
      </c>
    </row>
    <row r="1811" spans="1:43" ht="14" customHeight="1">
      <c r="A1811" s="474">
        <f t="shared" si="28"/>
        <v>1808</v>
      </c>
      <c r="B1811" t="s">
        <v>34004</v>
      </c>
      <c r="E1811" s="29" t="s">
        <v>204</v>
      </c>
      <c r="F1811" s="82" t="s">
        <v>34837</v>
      </c>
      <c r="G1811" t="s">
        <v>138</v>
      </c>
      <c r="I1811" t="s">
        <v>34034</v>
      </c>
      <c r="L1811" s="82" t="s">
        <v>133</v>
      </c>
      <c r="M1811" t="s">
        <v>34019</v>
      </c>
      <c r="N1811" t="s">
        <v>34049</v>
      </c>
      <c r="AQ1811" t="s">
        <v>34064</v>
      </c>
    </row>
    <row r="1812" spans="1:43" ht="12.5" customHeight="1">
      <c r="A1812" s="474">
        <f t="shared" si="28"/>
        <v>1809</v>
      </c>
      <c r="B1812" t="s">
        <v>34005</v>
      </c>
      <c r="E1812" s="29" t="s">
        <v>204</v>
      </c>
      <c r="F1812" s="82" t="s">
        <v>34871</v>
      </c>
      <c r="G1812" t="s">
        <v>138</v>
      </c>
      <c r="I1812" t="s">
        <v>34035</v>
      </c>
      <c r="L1812" s="82" t="s">
        <v>133</v>
      </c>
      <c r="M1812" t="s">
        <v>34020</v>
      </c>
      <c r="N1812" t="s">
        <v>34050</v>
      </c>
      <c r="AQ1812" t="s">
        <v>34065</v>
      </c>
    </row>
    <row r="1813" spans="1:43">
      <c r="A1813" s="474">
        <f t="shared" si="28"/>
        <v>1810</v>
      </c>
      <c r="B1813" t="s">
        <v>34006</v>
      </c>
      <c r="E1813" s="29" t="s">
        <v>211</v>
      </c>
      <c r="F1813" s="130" t="s">
        <v>34787</v>
      </c>
      <c r="G1813" t="s">
        <v>138</v>
      </c>
      <c r="I1813" t="s">
        <v>34036</v>
      </c>
      <c r="L1813" s="82" t="s">
        <v>133</v>
      </c>
      <c r="M1813" t="s">
        <v>34021</v>
      </c>
      <c r="N1813" t="s">
        <v>34051</v>
      </c>
      <c r="AQ1813" t="s">
        <v>34066</v>
      </c>
    </row>
    <row r="1814" spans="1:43" ht="12.5" customHeight="1">
      <c r="A1814" s="474">
        <f t="shared" si="28"/>
        <v>1811</v>
      </c>
      <c r="B1814" t="s">
        <v>34007</v>
      </c>
      <c r="E1814" s="29" t="s">
        <v>204</v>
      </c>
      <c r="F1814" s="82" t="s">
        <v>34850</v>
      </c>
      <c r="G1814" t="s">
        <v>138</v>
      </c>
      <c r="I1814" t="s">
        <v>34037</v>
      </c>
      <c r="L1814" s="82" t="s">
        <v>133</v>
      </c>
      <c r="M1814" t="s">
        <v>34022</v>
      </c>
      <c r="N1814" t="s">
        <v>34052</v>
      </c>
      <c r="AQ1814" t="s">
        <v>34067</v>
      </c>
    </row>
    <row r="1815" spans="1:43" ht="13" customHeight="1">
      <c r="A1815" s="474">
        <f t="shared" si="28"/>
        <v>1812</v>
      </c>
      <c r="B1815" t="s">
        <v>34068</v>
      </c>
      <c r="E1815" s="29" t="s">
        <v>204</v>
      </c>
      <c r="F1815" s="82" t="s">
        <v>34815</v>
      </c>
      <c r="G1815" t="s">
        <v>138</v>
      </c>
      <c r="I1815">
        <v>938606220</v>
      </c>
      <c r="L1815" s="82" t="s">
        <v>133</v>
      </c>
      <c r="M1815" t="s">
        <v>34080</v>
      </c>
      <c r="N1815" t="s">
        <v>34090</v>
      </c>
      <c r="AQ1815" t="s">
        <v>34102</v>
      </c>
    </row>
    <row r="1816" spans="1:43" ht="13" customHeight="1">
      <c r="A1816" s="474">
        <f t="shared" si="28"/>
        <v>1813</v>
      </c>
      <c r="B1816" t="s">
        <v>34069</v>
      </c>
      <c r="E1816" s="29" t="s">
        <v>204</v>
      </c>
      <c r="F1816" s="82" t="s">
        <v>34868</v>
      </c>
      <c r="G1816" t="s">
        <v>138</v>
      </c>
      <c r="I1816">
        <v>935952581</v>
      </c>
      <c r="L1816" s="82" t="s">
        <v>133</v>
      </c>
      <c r="M1816" t="s">
        <v>34081</v>
      </c>
      <c r="N1816" t="s">
        <v>34091</v>
      </c>
      <c r="AQ1816" t="s">
        <v>34103</v>
      </c>
    </row>
    <row r="1817" spans="1:43" ht="13.5" customHeight="1">
      <c r="A1817" s="474">
        <f t="shared" si="28"/>
        <v>1814</v>
      </c>
      <c r="B1817" t="s">
        <v>34070</v>
      </c>
      <c r="E1817" s="29" t="s">
        <v>204</v>
      </c>
      <c r="F1817" s="82" t="s">
        <v>34869</v>
      </c>
      <c r="G1817" t="s">
        <v>138</v>
      </c>
      <c r="I1817">
        <v>916102007</v>
      </c>
      <c r="L1817" s="82" t="s">
        <v>133</v>
      </c>
      <c r="M1817" t="s">
        <v>34082</v>
      </c>
      <c r="N1817" t="s">
        <v>34092</v>
      </c>
      <c r="AQ1817" t="s">
        <v>34104</v>
      </c>
    </row>
    <row r="1818" spans="1:43" ht="13" customHeight="1">
      <c r="A1818" s="474">
        <f t="shared" si="28"/>
        <v>1815</v>
      </c>
      <c r="B1818" t="s">
        <v>34071</v>
      </c>
      <c r="E1818" s="29" t="s">
        <v>204</v>
      </c>
      <c r="F1818" s="82" t="s">
        <v>34867</v>
      </c>
      <c r="G1818" t="s">
        <v>138</v>
      </c>
      <c r="I1818">
        <v>951108404</v>
      </c>
      <c r="L1818" s="82" t="s">
        <v>133</v>
      </c>
      <c r="M1818" t="s">
        <v>34083</v>
      </c>
      <c r="N1818" t="s">
        <v>34093</v>
      </c>
      <c r="AQ1818" t="s">
        <v>34105</v>
      </c>
    </row>
    <row r="1819" spans="1:43">
      <c r="A1819" s="474">
        <f t="shared" si="28"/>
        <v>1816</v>
      </c>
      <c r="B1819" t="s">
        <v>34072</v>
      </c>
      <c r="E1819" s="29" t="s">
        <v>206</v>
      </c>
      <c r="F1819" s="431" t="s">
        <v>34879</v>
      </c>
      <c r="G1819" t="s">
        <v>138</v>
      </c>
      <c r="I1819">
        <v>950456437</v>
      </c>
      <c r="L1819" s="82" t="s">
        <v>133</v>
      </c>
      <c r="M1819" t="s">
        <v>34084</v>
      </c>
      <c r="N1819" t="s">
        <v>34094</v>
      </c>
      <c r="AQ1819" t="s">
        <v>34106</v>
      </c>
    </row>
    <row r="1820" spans="1:43" ht="12" customHeight="1">
      <c r="A1820" s="474">
        <f t="shared" si="28"/>
        <v>1817</v>
      </c>
      <c r="B1820" t="s">
        <v>34073</v>
      </c>
      <c r="E1820" s="29" t="s">
        <v>204</v>
      </c>
      <c r="F1820" s="82" t="s">
        <v>34870</v>
      </c>
      <c r="G1820" t="s">
        <v>138</v>
      </c>
      <c r="I1820">
        <v>956658000</v>
      </c>
      <c r="L1820" s="82" t="s">
        <v>133</v>
      </c>
      <c r="M1820" t="s">
        <v>34085</v>
      </c>
      <c r="N1820" t="s">
        <v>34095</v>
      </c>
      <c r="AQ1820" t="s">
        <v>34107</v>
      </c>
    </row>
    <row r="1821" spans="1:43" ht="13.5" customHeight="1">
      <c r="A1821" s="474">
        <f t="shared" si="28"/>
        <v>1818</v>
      </c>
      <c r="B1821" t="s">
        <v>34074</v>
      </c>
      <c r="E1821" s="29" t="s">
        <v>204</v>
      </c>
      <c r="F1821" s="82" t="s">
        <v>34969</v>
      </c>
      <c r="G1821" t="s">
        <v>138</v>
      </c>
      <c r="I1821">
        <v>958261434</v>
      </c>
      <c r="L1821" s="82" t="s">
        <v>133</v>
      </c>
      <c r="M1821" t="s">
        <v>34086</v>
      </c>
      <c r="N1821" t="s">
        <v>34096</v>
      </c>
      <c r="AQ1821" t="s">
        <v>34108</v>
      </c>
    </row>
    <row r="1822" spans="1:43" ht="58">
      <c r="A1822" s="474">
        <f t="shared" si="28"/>
        <v>1819</v>
      </c>
      <c r="B1822" t="s">
        <v>34075</v>
      </c>
      <c r="E1822" s="29" t="s">
        <v>204</v>
      </c>
      <c r="F1822" s="82" t="s">
        <v>34988</v>
      </c>
      <c r="G1822" t="s">
        <v>138</v>
      </c>
      <c r="I1822">
        <v>958204228</v>
      </c>
      <c r="L1822" s="82" t="s">
        <v>133</v>
      </c>
      <c r="M1822" t="s">
        <v>34087</v>
      </c>
      <c r="N1822" t="s">
        <v>34097</v>
      </c>
      <c r="AQ1822" t="s">
        <v>34109</v>
      </c>
    </row>
    <row r="1823" spans="1:43" ht="13.5" customHeight="1">
      <c r="A1823" s="474">
        <f t="shared" si="28"/>
        <v>1820</v>
      </c>
      <c r="B1823" t="s">
        <v>34076</v>
      </c>
      <c r="E1823" s="29" t="s">
        <v>202</v>
      </c>
      <c r="F1823" s="82" t="s">
        <v>34817</v>
      </c>
      <c r="G1823" t="s">
        <v>138</v>
      </c>
      <c r="I1823">
        <v>953249828</v>
      </c>
      <c r="L1823" s="82" t="s">
        <v>133</v>
      </c>
      <c r="M1823" t="s">
        <v>11074</v>
      </c>
      <c r="N1823" t="s">
        <v>34098</v>
      </c>
      <c r="AQ1823" t="s">
        <v>34110</v>
      </c>
    </row>
    <row r="1824" spans="1:43" ht="13" customHeight="1">
      <c r="A1824" s="474">
        <f t="shared" si="28"/>
        <v>1821</v>
      </c>
      <c r="B1824" t="s">
        <v>34077</v>
      </c>
      <c r="E1824" s="29" t="s">
        <v>204</v>
      </c>
      <c r="F1824" s="82" t="s">
        <v>34970</v>
      </c>
      <c r="G1824" t="s">
        <v>138</v>
      </c>
      <c r="I1824">
        <v>957497536</v>
      </c>
      <c r="L1824" s="82" t="s">
        <v>133</v>
      </c>
      <c r="M1824" t="s">
        <v>34088</v>
      </c>
      <c r="N1824" t="s">
        <v>34099</v>
      </c>
      <c r="AQ1824" t="s">
        <v>34111</v>
      </c>
    </row>
    <row r="1825" spans="1:43" ht="12.5" customHeight="1">
      <c r="A1825" s="474">
        <f t="shared" ref="A1825:A1843" si="29">+A1824+1</f>
        <v>1822</v>
      </c>
      <c r="B1825" t="s">
        <v>34078</v>
      </c>
      <c r="E1825" s="29" t="s">
        <v>202</v>
      </c>
      <c r="F1825" s="82" t="s">
        <v>34818</v>
      </c>
      <c r="G1825" t="s">
        <v>138</v>
      </c>
      <c r="I1825">
        <v>932192545</v>
      </c>
      <c r="L1825" s="82" t="s">
        <v>133</v>
      </c>
      <c r="M1825" t="s">
        <v>33329</v>
      </c>
      <c r="N1825" t="s">
        <v>34100</v>
      </c>
      <c r="AQ1825" t="s">
        <v>34112</v>
      </c>
    </row>
    <row r="1826" spans="1:43">
      <c r="A1826" s="474">
        <f t="shared" si="29"/>
        <v>1823</v>
      </c>
      <c r="B1826" t="s">
        <v>34079</v>
      </c>
      <c r="E1826" s="29" t="s">
        <v>204</v>
      </c>
      <c r="F1826" s="431" t="s">
        <v>34971</v>
      </c>
      <c r="G1826" t="s">
        <v>138</v>
      </c>
      <c r="I1826">
        <v>912252303</v>
      </c>
      <c r="L1826" s="82" t="s">
        <v>133</v>
      </c>
      <c r="M1826" t="s">
        <v>34089</v>
      </c>
      <c r="N1826" t="s">
        <v>34101</v>
      </c>
      <c r="AQ1826" t="s">
        <v>34113</v>
      </c>
    </row>
    <row r="1827" spans="1:43" ht="29">
      <c r="A1827" s="474">
        <f t="shared" si="29"/>
        <v>1824</v>
      </c>
      <c r="B1827" t="s">
        <v>34254</v>
      </c>
      <c r="E1827" s="29" t="s">
        <v>211</v>
      </c>
      <c r="F1827" s="82" t="s">
        <v>35239</v>
      </c>
      <c r="G1827" t="s">
        <v>138</v>
      </c>
      <c r="I1827" t="s">
        <v>34281</v>
      </c>
      <c r="L1827" s="82" t="s">
        <v>133</v>
      </c>
      <c r="M1827" t="s">
        <v>34269</v>
      </c>
      <c r="N1827" t="s">
        <v>34296</v>
      </c>
      <c r="AQ1827" t="s">
        <v>34311</v>
      </c>
    </row>
    <row r="1828" spans="1:43" ht="12.5" customHeight="1">
      <c r="A1828" s="474">
        <f t="shared" si="29"/>
        <v>1825</v>
      </c>
      <c r="B1828" t="s">
        <v>34255</v>
      </c>
      <c r="E1828" s="29" t="s">
        <v>204</v>
      </c>
      <c r="F1828" s="82" t="s">
        <v>34836</v>
      </c>
      <c r="G1828" t="s">
        <v>138</v>
      </c>
      <c r="I1828" t="s">
        <v>34282</v>
      </c>
      <c r="L1828" s="82" t="s">
        <v>133</v>
      </c>
      <c r="M1828" t="s">
        <v>34270</v>
      </c>
      <c r="N1828" t="s">
        <v>34297</v>
      </c>
      <c r="AQ1828" t="s">
        <v>34312</v>
      </c>
    </row>
    <row r="1829" spans="1:43" ht="43.5">
      <c r="A1829" s="474">
        <f t="shared" si="29"/>
        <v>1826</v>
      </c>
      <c r="B1829" t="s">
        <v>34256</v>
      </c>
      <c r="E1829" s="29" t="s">
        <v>211</v>
      </c>
      <c r="F1829" s="82" t="s">
        <v>35240</v>
      </c>
      <c r="G1829" t="s">
        <v>138</v>
      </c>
      <c r="I1829" t="s">
        <v>34283</v>
      </c>
      <c r="L1829" s="82" t="s">
        <v>133</v>
      </c>
      <c r="M1829" t="s">
        <v>34271</v>
      </c>
      <c r="N1829" t="s">
        <v>34298</v>
      </c>
      <c r="AQ1829" t="s">
        <v>34313</v>
      </c>
    </row>
    <row r="1830" spans="1:43" ht="13" customHeight="1">
      <c r="A1830" s="474">
        <f t="shared" si="29"/>
        <v>1827</v>
      </c>
      <c r="B1830" t="s">
        <v>34257</v>
      </c>
      <c r="E1830" s="29" t="s">
        <v>202</v>
      </c>
      <c r="F1830" s="82" t="s">
        <v>34838</v>
      </c>
      <c r="G1830" t="s">
        <v>138</v>
      </c>
      <c r="I1830" t="s">
        <v>34284</v>
      </c>
      <c r="L1830" s="82" t="s">
        <v>133</v>
      </c>
      <c r="M1830" t="s">
        <v>34272</v>
      </c>
      <c r="N1830" t="s">
        <v>34299</v>
      </c>
      <c r="AQ1830" t="s">
        <v>34314</v>
      </c>
    </row>
    <row r="1831" spans="1:43" ht="11.5" customHeight="1">
      <c r="A1831" s="474">
        <f t="shared" si="29"/>
        <v>1828</v>
      </c>
      <c r="B1831" t="s">
        <v>34258</v>
      </c>
      <c r="E1831" s="29" t="s">
        <v>202</v>
      </c>
      <c r="F1831" s="82" t="s">
        <v>34833</v>
      </c>
      <c r="G1831" t="s">
        <v>138</v>
      </c>
      <c r="I1831" t="s">
        <v>34285</v>
      </c>
      <c r="L1831" s="82" t="s">
        <v>133</v>
      </c>
      <c r="M1831" t="s">
        <v>1568</v>
      </c>
      <c r="N1831" t="s">
        <v>34300</v>
      </c>
      <c r="AQ1831" t="s">
        <v>34315</v>
      </c>
    </row>
    <row r="1832" spans="1:43">
      <c r="A1832" s="474">
        <f t="shared" si="29"/>
        <v>1829</v>
      </c>
      <c r="B1832" t="s">
        <v>34259</v>
      </c>
      <c r="E1832" s="29" t="s">
        <v>202</v>
      </c>
      <c r="F1832" s="82" t="s">
        <v>34834</v>
      </c>
      <c r="G1832" t="s">
        <v>138</v>
      </c>
      <c r="I1832" t="s">
        <v>34286</v>
      </c>
      <c r="L1832" s="82" t="s">
        <v>133</v>
      </c>
      <c r="M1832" t="s">
        <v>33247</v>
      </c>
      <c r="N1832" t="s">
        <v>34301</v>
      </c>
      <c r="AQ1832" t="s">
        <v>34316</v>
      </c>
    </row>
    <row r="1833" spans="1:43" ht="12" customHeight="1">
      <c r="A1833" s="474">
        <f t="shared" si="29"/>
        <v>1830</v>
      </c>
      <c r="B1833" t="s">
        <v>34260</v>
      </c>
      <c r="E1833" s="29" t="s">
        <v>204</v>
      </c>
      <c r="F1833" s="82" t="s">
        <v>34857</v>
      </c>
      <c r="G1833" t="s">
        <v>138</v>
      </c>
      <c r="I1833" t="s">
        <v>34287</v>
      </c>
      <c r="L1833" s="82" t="s">
        <v>133</v>
      </c>
      <c r="M1833" t="s">
        <v>34273</v>
      </c>
      <c r="N1833" t="s">
        <v>34302</v>
      </c>
      <c r="AQ1833" t="s">
        <v>34317</v>
      </c>
    </row>
    <row r="1834" spans="1:43" ht="13.5" customHeight="1">
      <c r="A1834" s="474">
        <f t="shared" si="29"/>
        <v>1831</v>
      </c>
      <c r="B1834" t="s">
        <v>34261</v>
      </c>
      <c r="E1834" s="29" t="s">
        <v>210</v>
      </c>
      <c r="F1834" s="82" t="s">
        <v>34878</v>
      </c>
      <c r="G1834" t="s">
        <v>138</v>
      </c>
      <c r="I1834" t="s">
        <v>34288</v>
      </c>
      <c r="L1834" s="82" t="s">
        <v>133</v>
      </c>
      <c r="M1834" t="s">
        <v>34274</v>
      </c>
      <c r="N1834" t="s">
        <v>34303</v>
      </c>
      <c r="AQ1834" t="s">
        <v>34318</v>
      </c>
    </row>
    <row r="1835" spans="1:43" ht="12" customHeight="1">
      <c r="A1835" s="474">
        <f t="shared" si="29"/>
        <v>1832</v>
      </c>
      <c r="B1835" t="s">
        <v>34262</v>
      </c>
      <c r="E1835" s="29" t="s">
        <v>204</v>
      </c>
      <c r="F1835" s="82" t="s">
        <v>34851</v>
      </c>
      <c r="G1835" t="s">
        <v>138</v>
      </c>
      <c r="I1835" t="s">
        <v>34289</v>
      </c>
      <c r="L1835" s="82" t="s">
        <v>133</v>
      </c>
      <c r="M1835" t="s">
        <v>34275</v>
      </c>
      <c r="N1835" t="s">
        <v>34304</v>
      </c>
      <c r="AQ1835" t="s">
        <v>34319</v>
      </c>
    </row>
    <row r="1836" spans="1:43" ht="12.5" customHeight="1">
      <c r="A1836" s="474">
        <f t="shared" si="29"/>
        <v>1833</v>
      </c>
      <c r="B1836" t="s">
        <v>34263</v>
      </c>
      <c r="E1836" s="29" t="s">
        <v>204</v>
      </c>
      <c r="F1836" s="82" t="s">
        <v>34865</v>
      </c>
      <c r="G1836" t="s">
        <v>138</v>
      </c>
      <c r="I1836" t="s">
        <v>34290</v>
      </c>
      <c r="L1836" s="82" t="s">
        <v>133</v>
      </c>
      <c r="M1836" t="s">
        <v>34276</v>
      </c>
      <c r="N1836" t="s">
        <v>34305</v>
      </c>
      <c r="AQ1836" t="s">
        <v>34320</v>
      </c>
    </row>
    <row r="1837" spans="1:43" ht="11.5" customHeight="1">
      <c r="A1837" s="474">
        <f t="shared" si="29"/>
        <v>1834</v>
      </c>
      <c r="B1837" t="s">
        <v>34264</v>
      </c>
      <c r="E1837" s="29" t="s">
        <v>202</v>
      </c>
      <c r="F1837" s="82" t="s">
        <v>34835</v>
      </c>
      <c r="G1837" t="s">
        <v>138</v>
      </c>
      <c r="I1837" t="s">
        <v>34291</v>
      </c>
      <c r="L1837" s="82" t="s">
        <v>133</v>
      </c>
      <c r="M1837" t="s">
        <v>5269</v>
      </c>
      <c r="N1837" t="s">
        <v>34306</v>
      </c>
      <c r="AQ1837" t="s">
        <v>34321</v>
      </c>
    </row>
    <row r="1838" spans="1:43" ht="12" customHeight="1">
      <c r="A1838" s="474">
        <f t="shared" si="29"/>
        <v>1835</v>
      </c>
      <c r="B1838" t="s">
        <v>34265</v>
      </c>
      <c r="E1838" s="29" t="s">
        <v>202</v>
      </c>
      <c r="F1838" s="82" t="s">
        <v>34898</v>
      </c>
      <c r="G1838" t="s">
        <v>138</v>
      </c>
      <c r="I1838" t="s">
        <v>34292</v>
      </c>
      <c r="L1838" s="82" t="s">
        <v>133</v>
      </c>
      <c r="M1838" t="s">
        <v>34277</v>
      </c>
      <c r="N1838" t="s">
        <v>34307</v>
      </c>
      <c r="AQ1838" t="s">
        <v>34322</v>
      </c>
    </row>
    <row r="1839" spans="1:43" ht="11.5" customHeight="1">
      <c r="A1839" s="474">
        <f t="shared" si="29"/>
        <v>1836</v>
      </c>
      <c r="B1839" t="s">
        <v>34266</v>
      </c>
      <c r="E1839" s="29" t="s">
        <v>204</v>
      </c>
      <c r="F1839" s="82" t="s">
        <v>34899</v>
      </c>
      <c r="G1839" t="s">
        <v>138</v>
      </c>
      <c r="I1839" t="s">
        <v>34293</v>
      </c>
      <c r="L1839" s="82" t="s">
        <v>133</v>
      </c>
      <c r="M1839" t="s">
        <v>34278</v>
      </c>
      <c r="N1839" t="s">
        <v>34308</v>
      </c>
      <c r="AQ1839" t="s">
        <v>34323</v>
      </c>
    </row>
    <row r="1840" spans="1:43" ht="11.5" customHeight="1">
      <c r="A1840" s="474">
        <f t="shared" si="29"/>
        <v>1837</v>
      </c>
      <c r="B1840" t="s">
        <v>34267</v>
      </c>
      <c r="E1840" s="29" t="s">
        <v>202</v>
      </c>
      <c r="F1840" s="82" t="s">
        <v>34881</v>
      </c>
      <c r="G1840" t="s">
        <v>138</v>
      </c>
      <c r="I1840" t="s">
        <v>34294</v>
      </c>
      <c r="L1840" s="82" t="s">
        <v>133</v>
      </c>
      <c r="M1840" t="s">
        <v>34279</v>
      </c>
      <c r="N1840" t="s">
        <v>34309</v>
      </c>
      <c r="AQ1840" t="s">
        <v>34324</v>
      </c>
    </row>
    <row r="1841" spans="1:43" ht="10.5" customHeight="1">
      <c r="A1841" s="474">
        <f t="shared" si="29"/>
        <v>1838</v>
      </c>
      <c r="B1841" t="s">
        <v>34268</v>
      </c>
      <c r="E1841" s="29" t="s">
        <v>204</v>
      </c>
      <c r="F1841" s="82" t="s">
        <v>34902</v>
      </c>
      <c r="G1841" t="s">
        <v>138</v>
      </c>
      <c r="I1841" t="s">
        <v>34295</v>
      </c>
      <c r="L1841" s="82" t="s">
        <v>133</v>
      </c>
      <c r="M1841" t="s">
        <v>34280</v>
      </c>
      <c r="N1841" t="s">
        <v>34310</v>
      </c>
      <c r="AQ1841" t="s">
        <v>34325</v>
      </c>
    </row>
    <row r="1842" spans="1:43" ht="12" customHeight="1">
      <c r="A1842" s="474">
        <f t="shared" si="29"/>
        <v>1839</v>
      </c>
      <c r="B1842" t="s">
        <v>34338</v>
      </c>
      <c r="E1842" s="29" t="s">
        <v>202</v>
      </c>
      <c r="F1842" s="82" t="s">
        <v>34855</v>
      </c>
      <c r="G1842" t="s">
        <v>138</v>
      </c>
      <c r="I1842" t="s">
        <v>32113</v>
      </c>
      <c r="L1842" s="82" t="s">
        <v>133</v>
      </c>
      <c r="M1842" t="s">
        <v>4685</v>
      </c>
      <c r="N1842" t="s">
        <v>34369</v>
      </c>
      <c r="AQ1842" t="s">
        <v>34381</v>
      </c>
    </row>
    <row r="1843" spans="1:43" ht="11.5" customHeight="1">
      <c r="A1843" s="474">
        <f t="shared" si="29"/>
        <v>1840</v>
      </c>
      <c r="B1843" t="s">
        <v>34339</v>
      </c>
      <c r="E1843" s="29" t="s">
        <v>211</v>
      </c>
      <c r="F1843" s="82" t="s">
        <v>35237</v>
      </c>
      <c r="G1843" t="s">
        <v>138</v>
      </c>
      <c r="I1843" t="s">
        <v>34357</v>
      </c>
      <c r="L1843" s="82" t="s">
        <v>133</v>
      </c>
      <c r="M1843" t="s">
        <v>34350</v>
      </c>
      <c r="N1843" t="s">
        <v>34370</v>
      </c>
      <c r="AQ1843" t="s">
        <v>34382</v>
      </c>
    </row>
    <row r="1844" spans="1:43" ht="10.5" customHeight="1">
      <c r="A1844" s="474">
        <f t="shared" ref="A1844:A1875" si="30">+A1843+1</f>
        <v>1841</v>
      </c>
      <c r="B1844" t="s">
        <v>34340</v>
      </c>
      <c r="E1844" s="29" t="s">
        <v>127</v>
      </c>
      <c r="F1844" s="82" t="s">
        <v>34880</v>
      </c>
      <c r="G1844" t="s">
        <v>138</v>
      </c>
      <c r="I1844" t="s">
        <v>34358</v>
      </c>
      <c r="L1844" s="82" t="s">
        <v>133</v>
      </c>
      <c r="M1844" t="s">
        <v>34351</v>
      </c>
      <c r="N1844" t="s">
        <v>34371</v>
      </c>
      <c r="AQ1844" t="s">
        <v>34383</v>
      </c>
    </row>
    <row r="1845" spans="1:43" ht="11" customHeight="1">
      <c r="A1845" s="474">
        <f t="shared" si="30"/>
        <v>1842</v>
      </c>
      <c r="B1845" t="s">
        <v>33322</v>
      </c>
      <c r="E1845" s="29" t="s">
        <v>211</v>
      </c>
      <c r="F1845" s="82" t="s">
        <v>34845</v>
      </c>
      <c r="G1845" t="s">
        <v>138</v>
      </c>
      <c r="I1845" t="s">
        <v>34359</v>
      </c>
      <c r="L1845" s="82" t="s">
        <v>133</v>
      </c>
      <c r="M1845" t="s">
        <v>17224</v>
      </c>
      <c r="N1845" t="s">
        <v>34372</v>
      </c>
      <c r="AQ1845" t="s">
        <v>34384</v>
      </c>
    </row>
    <row r="1846" spans="1:43" ht="10.5" customHeight="1">
      <c r="A1846" s="474">
        <f t="shared" si="30"/>
        <v>1843</v>
      </c>
      <c r="B1846" t="s">
        <v>34341</v>
      </c>
      <c r="E1846" s="29" t="s">
        <v>203</v>
      </c>
      <c r="F1846" s="82" t="s">
        <v>34846</v>
      </c>
      <c r="G1846" t="s">
        <v>138</v>
      </c>
      <c r="I1846" t="s">
        <v>34360</v>
      </c>
      <c r="L1846" s="82" t="s">
        <v>133</v>
      </c>
      <c r="M1846" t="s">
        <v>34352</v>
      </c>
      <c r="N1846" t="s">
        <v>34373</v>
      </c>
      <c r="AQ1846" t="s">
        <v>34385</v>
      </c>
    </row>
    <row r="1847" spans="1:43" ht="11" customHeight="1">
      <c r="A1847" s="474">
        <f t="shared" si="30"/>
        <v>1844</v>
      </c>
      <c r="B1847" t="s">
        <v>34342</v>
      </c>
      <c r="E1847" s="29" t="s">
        <v>202</v>
      </c>
      <c r="F1847" s="82" t="s">
        <v>34856</v>
      </c>
      <c r="G1847" t="s">
        <v>138</v>
      </c>
      <c r="I1847" t="s">
        <v>34361</v>
      </c>
      <c r="L1847" s="82" t="s">
        <v>133</v>
      </c>
      <c r="M1847" t="s">
        <v>34353</v>
      </c>
      <c r="N1847" t="s">
        <v>34374</v>
      </c>
      <c r="AQ1847" t="s">
        <v>34386</v>
      </c>
    </row>
    <row r="1848" spans="1:43" ht="11.5" customHeight="1">
      <c r="A1848" s="474">
        <f t="shared" si="30"/>
        <v>1845</v>
      </c>
      <c r="B1848" t="s">
        <v>34343</v>
      </c>
      <c r="E1848" s="29" t="s">
        <v>202</v>
      </c>
      <c r="F1848" s="82" t="s">
        <v>34985</v>
      </c>
      <c r="G1848" t="s">
        <v>138</v>
      </c>
      <c r="I1848" t="s">
        <v>34362</v>
      </c>
      <c r="L1848" s="82" t="s">
        <v>133</v>
      </c>
      <c r="M1848" t="s">
        <v>5108</v>
      </c>
      <c r="N1848" t="s">
        <v>34375</v>
      </c>
      <c r="AQ1848" t="s">
        <v>34387</v>
      </c>
    </row>
    <row r="1849" spans="1:43" ht="11.5" customHeight="1">
      <c r="A1849" s="474">
        <f t="shared" si="30"/>
        <v>1846</v>
      </c>
      <c r="B1849" t="s">
        <v>34344</v>
      </c>
      <c r="E1849" s="29" t="s">
        <v>211</v>
      </c>
      <c r="F1849" s="82" t="s">
        <v>35238</v>
      </c>
      <c r="G1849" t="s">
        <v>138</v>
      </c>
      <c r="I1849" t="s">
        <v>34363</v>
      </c>
      <c r="L1849" s="82" t="s">
        <v>133</v>
      </c>
      <c r="M1849" t="s">
        <v>34354</v>
      </c>
      <c r="N1849" t="s">
        <v>34376</v>
      </c>
      <c r="AQ1849" t="s">
        <v>34388</v>
      </c>
    </row>
    <row r="1850" spans="1:43" ht="12" customHeight="1">
      <c r="A1850" s="474">
        <f t="shared" si="30"/>
        <v>1847</v>
      </c>
      <c r="B1850" t="s">
        <v>34345</v>
      </c>
      <c r="E1850" s="29" t="s">
        <v>204</v>
      </c>
      <c r="F1850" s="82" t="s">
        <v>34852</v>
      </c>
      <c r="G1850" t="s">
        <v>138</v>
      </c>
      <c r="I1850" t="s">
        <v>34364</v>
      </c>
      <c r="L1850" s="82" t="s">
        <v>133</v>
      </c>
      <c r="M1850" t="s">
        <v>20498</v>
      </c>
      <c r="N1850" t="s">
        <v>34377</v>
      </c>
      <c r="AQ1850" t="s">
        <v>34389</v>
      </c>
    </row>
    <row r="1851" spans="1:43" ht="12" customHeight="1">
      <c r="A1851" s="474">
        <f t="shared" si="30"/>
        <v>1848</v>
      </c>
      <c r="B1851" t="s">
        <v>34346</v>
      </c>
      <c r="E1851" s="29" t="s">
        <v>204</v>
      </c>
      <c r="F1851" s="82" t="s">
        <v>34853</v>
      </c>
      <c r="G1851" t="s">
        <v>138</v>
      </c>
      <c r="I1851" t="s">
        <v>34365</v>
      </c>
      <c r="L1851" s="82" t="s">
        <v>133</v>
      </c>
      <c r="M1851" t="s">
        <v>1416</v>
      </c>
      <c r="N1851" t="s">
        <v>34378</v>
      </c>
      <c r="AQ1851" t="s">
        <v>34390</v>
      </c>
    </row>
    <row r="1852" spans="1:43" ht="11" customHeight="1">
      <c r="A1852" s="474">
        <f t="shared" si="30"/>
        <v>1849</v>
      </c>
      <c r="B1852" t="s">
        <v>34347</v>
      </c>
      <c r="E1852" s="29" t="s">
        <v>202</v>
      </c>
      <c r="F1852" s="431" t="s">
        <v>35314</v>
      </c>
      <c r="G1852" t="s">
        <v>138</v>
      </c>
      <c r="I1852" t="s">
        <v>34366</v>
      </c>
      <c r="L1852" s="82" t="s">
        <v>133</v>
      </c>
      <c r="M1852" t="s">
        <v>4977</v>
      </c>
      <c r="N1852" t="s">
        <v>34379</v>
      </c>
      <c r="AQ1852" t="s">
        <v>34391</v>
      </c>
    </row>
    <row r="1853" spans="1:43" ht="11" customHeight="1">
      <c r="A1853" s="474">
        <f t="shared" si="30"/>
        <v>1850</v>
      </c>
      <c r="B1853" t="s">
        <v>34348</v>
      </c>
      <c r="E1853" s="29" t="s">
        <v>211</v>
      </c>
      <c r="F1853" s="82" t="s">
        <v>35241</v>
      </c>
      <c r="G1853" t="s">
        <v>138</v>
      </c>
      <c r="I1853" t="s">
        <v>34367</v>
      </c>
      <c r="L1853" s="82" t="s">
        <v>133</v>
      </c>
      <c r="M1853" t="s">
        <v>34355</v>
      </c>
      <c r="N1853" t="s">
        <v>34380</v>
      </c>
      <c r="AQ1853" t="s">
        <v>34392</v>
      </c>
    </row>
    <row r="1854" spans="1:43" ht="11" customHeight="1">
      <c r="A1854" s="474">
        <f t="shared" si="30"/>
        <v>1851</v>
      </c>
      <c r="B1854" t="s">
        <v>34349</v>
      </c>
      <c r="E1854" s="29" t="s">
        <v>208</v>
      </c>
      <c r="F1854" s="82" t="s">
        <v>34959</v>
      </c>
      <c r="G1854" t="s">
        <v>138</v>
      </c>
      <c r="I1854" t="s">
        <v>34368</v>
      </c>
      <c r="L1854" s="82" t="s">
        <v>133</v>
      </c>
      <c r="M1854" t="s">
        <v>34356</v>
      </c>
      <c r="N1854" t="s">
        <v>34380</v>
      </c>
      <c r="AQ1854" t="s">
        <v>34393</v>
      </c>
    </row>
    <row r="1855" spans="1:43" ht="11" customHeight="1">
      <c r="A1855" s="474">
        <f t="shared" si="30"/>
        <v>1852</v>
      </c>
      <c r="B1855" t="s">
        <v>34394</v>
      </c>
      <c r="E1855" s="29" t="s">
        <v>127</v>
      </c>
      <c r="F1855" s="82" t="s">
        <v>35257</v>
      </c>
      <c r="G1855" t="s">
        <v>138</v>
      </c>
      <c r="I1855" t="s">
        <v>34418</v>
      </c>
      <c r="L1855" s="82" t="s">
        <v>133</v>
      </c>
      <c r="M1855" t="s">
        <v>34407</v>
      </c>
      <c r="N1855" t="s">
        <v>34431</v>
      </c>
      <c r="AQ1855" t="s">
        <v>34444</v>
      </c>
    </row>
    <row r="1856" spans="1:43" ht="11.5" customHeight="1">
      <c r="A1856" s="474">
        <f t="shared" si="30"/>
        <v>1853</v>
      </c>
      <c r="B1856" t="s">
        <v>34395</v>
      </c>
      <c r="E1856" s="29" t="s">
        <v>211</v>
      </c>
      <c r="F1856" s="82" t="s">
        <v>34859</v>
      </c>
      <c r="G1856" t="s">
        <v>138</v>
      </c>
      <c r="I1856" t="s">
        <v>34419</v>
      </c>
      <c r="L1856" s="82" t="s">
        <v>133</v>
      </c>
      <c r="M1856" t="s">
        <v>34408</v>
      </c>
      <c r="N1856" t="s">
        <v>34432</v>
      </c>
      <c r="AQ1856" t="s">
        <v>34445</v>
      </c>
    </row>
    <row r="1857" spans="1:43" ht="13" customHeight="1">
      <c r="A1857" s="474">
        <f t="shared" si="30"/>
        <v>1854</v>
      </c>
      <c r="B1857" t="s">
        <v>34396</v>
      </c>
      <c r="E1857" s="29" t="s">
        <v>204</v>
      </c>
      <c r="F1857" s="10" t="s">
        <v>34862</v>
      </c>
      <c r="G1857" t="s">
        <v>138</v>
      </c>
      <c r="I1857" t="s">
        <v>34420</v>
      </c>
      <c r="L1857" s="82" t="s">
        <v>133</v>
      </c>
      <c r="M1857" t="s">
        <v>34409</v>
      </c>
      <c r="N1857" t="s">
        <v>34433</v>
      </c>
      <c r="AQ1857" t="s">
        <v>34446</v>
      </c>
    </row>
    <row r="1858" spans="1:43" ht="12" customHeight="1">
      <c r="A1858" s="474">
        <f t="shared" si="30"/>
        <v>1855</v>
      </c>
      <c r="B1858" t="s">
        <v>34397</v>
      </c>
      <c r="E1858" s="29" t="s">
        <v>204</v>
      </c>
      <c r="F1858" s="425" t="s">
        <v>34860</v>
      </c>
      <c r="G1858" t="s">
        <v>138</v>
      </c>
      <c r="I1858" t="s">
        <v>34421</v>
      </c>
      <c r="L1858" s="82" t="s">
        <v>133</v>
      </c>
      <c r="M1858" t="s">
        <v>34410</v>
      </c>
      <c r="N1858" t="s">
        <v>34434</v>
      </c>
      <c r="AQ1858" t="s">
        <v>34447</v>
      </c>
    </row>
    <row r="1859" spans="1:43" ht="12.5" customHeight="1">
      <c r="A1859" s="474">
        <f t="shared" si="30"/>
        <v>1856</v>
      </c>
      <c r="B1859" t="s">
        <v>34398</v>
      </c>
      <c r="E1859" s="29" t="s">
        <v>202</v>
      </c>
      <c r="F1859" s="82" t="s">
        <v>34861</v>
      </c>
      <c r="G1859" t="s">
        <v>138</v>
      </c>
      <c r="I1859" t="s">
        <v>34422</v>
      </c>
      <c r="L1859" s="82" t="s">
        <v>133</v>
      </c>
      <c r="M1859" t="s">
        <v>34411</v>
      </c>
      <c r="N1859" t="s">
        <v>34435</v>
      </c>
      <c r="AQ1859" t="s">
        <v>34448</v>
      </c>
    </row>
    <row r="1860" spans="1:43" ht="11.5" customHeight="1">
      <c r="A1860" s="474">
        <f t="shared" si="30"/>
        <v>1857</v>
      </c>
      <c r="B1860" t="s">
        <v>34399</v>
      </c>
      <c r="E1860" s="29" t="s">
        <v>204</v>
      </c>
      <c r="F1860" s="82" t="s">
        <v>34864</v>
      </c>
      <c r="G1860" t="s">
        <v>138</v>
      </c>
      <c r="I1860" t="s">
        <v>34423</v>
      </c>
      <c r="L1860" s="82" t="s">
        <v>133</v>
      </c>
      <c r="M1860" t="s">
        <v>4673</v>
      </c>
      <c r="N1860" t="s">
        <v>34436</v>
      </c>
      <c r="AQ1860" t="s">
        <v>34449</v>
      </c>
    </row>
    <row r="1861" spans="1:43" ht="11" customHeight="1">
      <c r="A1861" s="474">
        <f t="shared" si="30"/>
        <v>1858</v>
      </c>
      <c r="B1861" t="s">
        <v>34400</v>
      </c>
      <c r="E1861" s="29" t="s">
        <v>204</v>
      </c>
      <c r="F1861" s="82" t="s">
        <v>34918</v>
      </c>
      <c r="G1861" t="s">
        <v>138</v>
      </c>
      <c r="I1861" t="s">
        <v>34424</v>
      </c>
      <c r="L1861" s="82" t="s">
        <v>133</v>
      </c>
      <c r="M1861" t="s">
        <v>34412</v>
      </c>
      <c r="N1861" t="s">
        <v>34437</v>
      </c>
      <c r="AQ1861" t="s">
        <v>34450</v>
      </c>
    </row>
    <row r="1862" spans="1:43" ht="11" customHeight="1">
      <c r="A1862" s="474">
        <f t="shared" si="30"/>
        <v>1859</v>
      </c>
      <c r="B1862" t="s">
        <v>34401</v>
      </c>
      <c r="E1862" s="29" t="s">
        <v>204</v>
      </c>
      <c r="F1862" t="s">
        <v>34920</v>
      </c>
      <c r="G1862" t="s">
        <v>138</v>
      </c>
      <c r="I1862" t="s">
        <v>34425</v>
      </c>
      <c r="L1862" s="82" t="s">
        <v>133</v>
      </c>
      <c r="M1862" t="s">
        <v>34413</v>
      </c>
      <c r="N1862" t="s">
        <v>34438</v>
      </c>
      <c r="AQ1862" t="s">
        <v>34451</v>
      </c>
    </row>
    <row r="1863" spans="1:43" ht="11.5" customHeight="1">
      <c r="A1863" s="474">
        <f t="shared" si="30"/>
        <v>1860</v>
      </c>
      <c r="B1863" t="s">
        <v>34402</v>
      </c>
      <c r="E1863" s="29" t="s">
        <v>204</v>
      </c>
      <c r="F1863" s="10" t="s">
        <v>34921</v>
      </c>
      <c r="G1863" t="s">
        <v>138</v>
      </c>
      <c r="I1863" t="s">
        <v>34426</v>
      </c>
      <c r="L1863" s="82" t="s">
        <v>133</v>
      </c>
      <c r="M1863" t="s">
        <v>34414</v>
      </c>
      <c r="N1863" t="s">
        <v>34439</v>
      </c>
      <c r="AQ1863" t="s">
        <v>34452</v>
      </c>
    </row>
    <row r="1864" spans="1:43" ht="12" customHeight="1">
      <c r="A1864" s="474">
        <f t="shared" si="30"/>
        <v>1861</v>
      </c>
      <c r="B1864" t="s">
        <v>34403</v>
      </c>
      <c r="E1864" s="29" t="s">
        <v>211</v>
      </c>
      <c r="F1864" s="82" t="s">
        <v>34923</v>
      </c>
      <c r="G1864" t="s">
        <v>138</v>
      </c>
      <c r="I1864" t="s">
        <v>34427</v>
      </c>
      <c r="L1864" s="82" t="s">
        <v>133</v>
      </c>
      <c r="M1864" t="s">
        <v>34415</v>
      </c>
      <c r="N1864" t="s">
        <v>34440</v>
      </c>
      <c r="AQ1864" t="s">
        <v>34453</v>
      </c>
    </row>
    <row r="1865" spans="1:43" ht="11.5" customHeight="1">
      <c r="A1865" s="474">
        <f t="shared" si="30"/>
        <v>1862</v>
      </c>
      <c r="B1865" t="s">
        <v>34404</v>
      </c>
      <c r="E1865" s="29" t="s">
        <v>204</v>
      </c>
      <c r="F1865" s="82" t="s">
        <v>34974</v>
      </c>
      <c r="G1865" t="s">
        <v>138</v>
      </c>
      <c r="I1865" t="s">
        <v>34428</v>
      </c>
      <c r="L1865" s="82" t="s">
        <v>133</v>
      </c>
      <c r="M1865" t="s">
        <v>13933</v>
      </c>
      <c r="N1865" t="s">
        <v>34441</v>
      </c>
      <c r="AQ1865" t="s">
        <v>34454</v>
      </c>
    </row>
    <row r="1866" spans="1:43" ht="12" customHeight="1">
      <c r="A1866" s="474">
        <f t="shared" si="30"/>
        <v>1863</v>
      </c>
      <c r="B1866" t="s">
        <v>34405</v>
      </c>
      <c r="E1866" s="29" t="s">
        <v>211</v>
      </c>
      <c r="F1866" s="82" t="s">
        <v>35242</v>
      </c>
      <c r="G1866" t="s">
        <v>138</v>
      </c>
      <c r="I1866" t="s">
        <v>34429</v>
      </c>
      <c r="L1866" s="82" t="s">
        <v>133</v>
      </c>
      <c r="M1866" t="s">
        <v>34416</v>
      </c>
      <c r="N1866" t="s">
        <v>34442</v>
      </c>
      <c r="AQ1866" t="s">
        <v>34455</v>
      </c>
    </row>
    <row r="1867" spans="1:43" ht="12" customHeight="1">
      <c r="A1867" s="474">
        <f t="shared" si="30"/>
        <v>1864</v>
      </c>
      <c r="B1867" t="s">
        <v>34406</v>
      </c>
      <c r="E1867" s="29" t="s">
        <v>204</v>
      </c>
      <c r="F1867" s="82" t="s">
        <v>34929</v>
      </c>
      <c r="G1867" t="s">
        <v>138</v>
      </c>
      <c r="I1867" t="s">
        <v>34430</v>
      </c>
      <c r="L1867" s="82" t="s">
        <v>133</v>
      </c>
      <c r="M1867" t="s">
        <v>34417</v>
      </c>
      <c r="N1867" t="s">
        <v>34443</v>
      </c>
      <c r="AQ1867" t="s">
        <v>34456</v>
      </c>
    </row>
    <row r="1868" spans="1:43" ht="11.5" customHeight="1">
      <c r="A1868" s="474">
        <f t="shared" si="30"/>
        <v>1865</v>
      </c>
      <c r="B1868" t="s">
        <v>34457</v>
      </c>
      <c r="E1868" s="29" t="s">
        <v>204</v>
      </c>
      <c r="F1868" s="82" t="s">
        <v>34937</v>
      </c>
      <c r="G1868" t="s">
        <v>138</v>
      </c>
      <c r="I1868" t="s">
        <v>34482</v>
      </c>
      <c r="L1868" s="82" t="s">
        <v>133</v>
      </c>
      <c r="M1868" t="s">
        <v>34470</v>
      </c>
      <c r="N1868" t="s">
        <v>34494</v>
      </c>
      <c r="AQ1868" t="s">
        <v>34507</v>
      </c>
    </row>
    <row r="1869" spans="1:43" ht="12.5" customHeight="1">
      <c r="A1869" s="474">
        <f t="shared" si="30"/>
        <v>1866</v>
      </c>
      <c r="B1869" t="s">
        <v>34458</v>
      </c>
      <c r="E1869" s="29" t="s">
        <v>204</v>
      </c>
      <c r="F1869" s="431" t="s">
        <v>34962</v>
      </c>
      <c r="G1869" t="s">
        <v>138</v>
      </c>
      <c r="I1869" t="s">
        <v>34483</v>
      </c>
      <c r="L1869" s="82" t="s">
        <v>133</v>
      </c>
      <c r="M1869" t="s">
        <v>34471</v>
      </c>
      <c r="N1869" t="s">
        <v>34495</v>
      </c>
      <c r="AQ1869" t="s">
        <v>34508</v>
      </c>
    </row>
    <row r="1870" spans="1:43" ht="11.5" customHeight="1">
      <c r="A1870" s="474">
        <f t="shared" si="30"/>
        <v>1867</v>
      </c>
      <c r="B1870" t="s">
        <v>34459</v>
      </c>
      <c r="E1870" s="29" t="s">
        <v>204</v>
      </c>
      <c r="F1870" s="82" t="s">
        <v>34955</v>
      </c>
      <c r="G1870" t="s">
        <v>138</v>
      </c>
      <c r="I1870" t="s">
        <v>34484</v>
      </c>
      <c r="L1870" s="82" t="s">
        <v>133</v>
      </c>
      <c r="M1870" t="s">
        <v>34472</v>
      </c>
      <c r="N1870" t="s">
        <v>34496</v>
      </c>
      <c r="AQ1870" t="s">
        <v>34509</v>
      </c>
    </row>
    <row r="1871" spans="1:43" ht="11" customHeight="1">
      <c r="A1871" s="474">
        <f t="shared" si="30"/>
        <v>1868</v>
      </c>
      <c r="B1871" t="s">
        <v>34460</v>
      </c>
      <c r="E1871" s="29" t="s">
        <v>211</v>
      </c>
      <c r="F1871" s="82" t="s">
        <v>34956</v>
      </c>
      <c r="G1871" t="s">
        <v>138</v>
      </c>
      <c r="I1871" t="s">
        <v>34485</v>
      </c>
      <c r="L1871" s="82" t="s">
        <v>133</v>
      </c>
      <c r="M1871" t="s">
        <v>34473</v>
      </c>
      <c r="N1871" t="s">
        <v>34497</v>
      </c>
      <c r="AQ1871" t="s">
        <v>34510</v>
      </c>
    </row>
    <row r="1872" spans="1:43" ht="12" customHeight="1">
      <c r="A1872" s="474">
        <f t="shared" si="30"/>
        <v>1869</v>
      </c>
      <c r="B1872" t="s">
        <v>34461</v>
      </c>
      <c r="E1872" s="29" t="s">
        <v>204</v>
      </c>
      <c r="F1872" s="82" t="s">
        <v>35635</v>
      </c>
      <c r="G1872" t="s">
        <v>138</v>
      </c>
      <c r="I1872" t="s">
        <v>34486</v>
      </c>
      <c r="L1872" s="82" t="s">
        <v>133</v>
      </c>
      <c r="M1872" t="s">
        <v>34474</v>
      </c>
      <c r="N1872" t="s">
        <v>34498</v>
      </c>
      <c r="AQ1872" t="s">
        <v>34511</v>
      </c>
    </row>
    <row r="1873" spans="1:43" ht="11.5" customHeight="1">
      <c r="A1873" s="474">
        <f t="shared" si="30"/>
        <v>1870</v>
      </c>
      <c r="B1873" t="s">
        <v>34462</v>
      </c>
      <c r="E1873" s="29" t="s">
        <v>204</v>
      </c>
      <c r="F1873" s="82" t="s">
        <v>34972</v>
      </c>
      <c r="G1873" t="s">
        <v>138</v>
      </c>
      <c r="I1873" t="s">
        <v>34487</v>
      </c>
      <c r="L1873" s="82" t="s">
        <v>133</v>
      </c>
      <c r="M1873" t="s">
        <v>34475</v>
      </c>
      <c r="N1873" t="s">
        <v>34499</v>
      </c>
      <c r="AQ1873" t="s">
        <v>34512</v>
      </c>
    </row>
    <row r="1874" spans="1:43" ht="11.5" customHeight="1">
      <c r="A1874" s="474">
        <f t="shared" si="30"/>
        <v>1871</v>
      </c>
      <c r="B1874" t="s">
        <v>34463</v>
      </c>
      <c r="E1874" s="29" t="s">
        <v>211</v>
      </c>
      <c r="F1874" s="82" t="s">
        <v>35243</v>
      </c>
      <c r="G1874" t="s">
        <v>138</v>
      </c>
      <c r="I1874" t="s">
        <v>34488</v>
      </c>
      <c r="L1874" s="82" t="s">
        <v>133</v>
      </c>
      <c r="M1874" t="s">
        <v>34476</v>
      </c>
      <c r="N1874" t="s">
        <v>34500</v>
      </c>
      <c r="AQ1874" t="s">
        <v>34513</v>
      </c>
    </row>
    <row r="1875" spans="1:43" ht="12" customHeight="1">
      <c r="A1875" s="474">
        <f t="shared" si="30"/>
        <v>1872</v>
      </c>
      <c r="B1875" t="s">
        <v>34464</v>
      </c>
      <c r="E1875" s="29" t="s">
        <v>202</v>
      </c>
      <c r="F1875" s="10" t="s">
        <v>35225</v>
      </c>
      <c r="G1875" t="s">
        <v>138</v>
      </c>
      <c r="I1875" t="s">
        <v>34489</v>
      </c>
      <c r="L1875" s="82" t="s">
        <v>133</v>
      </c>
      <c r="M1875" t="s">
        <v>34477</v>
      </c>
      <c r="N1875" t="s">
        <v>34501</v>
      </c>
      <c r="AQ1875" t="s">
        <v>34514</v>
      </c>
    </row>
    <row r="1876" spans="1:43" ht="12" customHeight="1">
      <c r="A1876" s="474">
        <f t="shared" ref="A1876:A1907" si="31">+A1875+1</f>
        <v>1873</v>
      </c>
      <c r="B1876" t="s">
        <v>34465</v>
      </c>
      <c r="E1876" s="29" t="s">
        <v>204</v>
      </c>
      <c r="F1876" s="82" t="s">
        <v>34957</v>
      </c>
      <c r="G1876" t="s">
        <v>138</v>
      </c>
      <c r="I1876" t="s">
        <v>34490</v>
      </c>
      <c r="L1876" s="82" t="s">
        <v>133</v>
      </c>
      <c r="M1876" t="s">
        <v>34478</v>
      </c>
      <c r="N1876" t="s">
        <v>34502</v>
      </c>
      <c r="AQ1876" t="s">
        <v>34515</v>
      </c>
    </row>
    <row r="1877" spans="1:43" ht="11.5" customHeight="1">
      <c r="A1877" s="474">
        <f t="shared" si="31"/>
        <v>1874</v>
      </c>
      <c r="B1877" t="s">
        <v>34466</v>
      </c>
      <c r="E1877" s="29" t="s">
        <v>211</v>
      </c>
      <c r="F1877" s="82" t="s">
        <v>35244</v>
      </c>
      <c r="G1877" t="s">
        <v>138</v>
      </c>
      <c r="I1877" t="s">
        <v>34491</v>
      </c>
      <c r="L1877" s="82" t="s">
        <v>133</v>
      </c>
      <c r="M1877" t="s">
        <v>34479</v>
      </c>
      <c r="N1877" t="s">
        <v>34503</v>
      </c>
      <c r="AQ1877" t="s">
        <v>34516</v>
      </c>
    </row>
    <row r="1878" spans="1:43" ht="12" customHeight="1">
      <c r="A1878" s="474">
        <f t="shared" si="31"/>
        <v>1875</v>
      </c>
      <c r="B1878" t="s">
        <v>34467</v>
      </c>
      <c r="E1878" s="29" t="s">
        <v>211</v>
      </c>
      <c r="F1878" s="82" t="s">
        <v>34973</v>
      </c>
      <c r="G1878" t="s">
        <v>138</v>
      </c>
      <c r="I1878" t="s">
        <v>34492</v>
      </c>
      <c r="L1878" s="82" t="s">
        <v>133</v>
      </c>
      <c r="M1878" t="s">
        <v>34480</v>
      </c>
      <c r="N1878" t="s">
        <v>34504</v>
      </c>
      <c r="AQ1878" t="s">
        <v>34517</v>
      </c>
    </row>
    <row r="1879" spans="1:43" ht="43.5">
      <c r="A1879" s="474">
        <f t="shared" si="31"/>
        <v>1876</v>
      </c>
      <c r="B1879" t="s">
        <v>34468</v>
      </c>
      <c r="E1879" s="29" t="s">
        <v>211</v>
      </c>
      <c r="F1879" s="82" t="s">
        <v>35245</v>
      </c>
      <c r="G1879" t="s">
        <v>138</v>
      </c>
      <c r="I1879" t="s">
        <v>34493</v>
      </c>
      <c r="L1879" s="82" t="s">
        <v>133</v>
      </c>
      <c r="M1879" t="s">
        <v>34481</v>
      </c>
      <c r="N1879" t="s">
        <v>34505</v>
      </c>
      <c r="AQ1879" t="s">
        <v>34518</v>
      </c>
    </row>
    <row r="1880" spans="1:43" ht="43.5">
      <c r="A1880" s="474">
        <f t="shared" si="31"/>
        <v>1877</v>
      </c>
      <c r="B1880" t="s">
        <v>34469</v>
      </c>
      <c r="E1880" s="29" t="s">
        <v>211</v>
      </c>
      <c r="F1880" s="82" t="s">
        <v>34975</v>
      </c>
      <c r="G1880" t="s">
        <v>138</v>
      </c>
      <c r="I1880" t="s">
        <v>1529</v>
      </c>
      <c r="L1880" s="82" t="s">
        <v>133</v>
      </c>
      <c r="M1880" t="s">
        <v>1530</v>
      </c>
      <c r="N1880" t="s">
        <v>34506</v>
      </c>
      <c r="AQ1880" t="s">
        <v>34519</v>
      </c>
    </row>
    <row r="1881" spans="1:43" ht="13" customHeight="1">
      <c r="A1881" s="474">
        <f t="shared" si="31"/>
        <v>1878</v>
      </c>
      <c r="B1881" t="s">
        <v>34554</v>
      </c>
      <c r="E1881" s="29" t="s">
        <v>204</v>
      </c>
      <c r="F1881" s="82" t="s">
        <v>34977</v>
      </c>
      <c r="G1881" t="s">
        <v>138</v>
      </c>
      <c r="I1881" t="s">
        <v>34568</v>
      </c>
      <c r="L1881" s="82" t="s">
        <v>133</v>
      </c>
      <c r="M1881" t="s">
        <v>34582</v>
      </c>
      <c r="N1881" t="s">
        <v>34597</v>
      </c>
      <c r="AQ1881" t="s">
        <v>34612</v>
      </c>
    </row>
    <row r="1882" spans="1:43" ht="12.5" customHeight="1">
      <c r="A1882" s="474">
        <f t="shared" si="31"/>
        <v>1879</v>
      </c>
      <c r="B1882" t="s">
        <v>34555</v>
      </c>
      <c r="E1882" s="29" t="s">
        <v>204</v>
      </c>
      <c r="F1882" s="82" t="s">
        <v>34999</v>
      </c>
      <c r="G1882" t="s">
        <v>138</v>
      </c>
      <c r="I1882" t="s">
        <v>34569</v>
      </c>
      <c r="L1882" s="82" t="s">
        <v>133</v>
      </c>
      <c r="M1882" t="s">
        <v>34583</v>
      </c>
      <c r="N1882" t="s">
        <v>34598</v>
      </c>
      <c r="AQ1882" t="s">
        <v>34613</v>
      </c>
    </row>
    <row r="1883" spans="1:43" ht="10.5" customHeight="1">
      <c r="A1883" s="474">
        <f t="shared" si="31"/>
        <v>1880</v>
      </c>
      <c r="B1883" t="s">
        <v>34556</v>
      </c>
      <c r="E1883" s="29" t="s">
        <v>202</v>
      </c>
      <c r="F1883" s="82" t="s">
        <v>34976</v>
      </c>
      <c r="G1883" t="s">
        <v>138</v>
      </c>
      <c r="I1883" t="s">
        <v>34570</v>
      </c>
      <c r="L1883" s="82" t="s">
        <v>133</v>
      </c>
      <c r="M1883" t="s">
        <v>34584</v>
      </c>
      <c r="N1883" t="s">
        <v>34599</v>
      </c>
      <c r="AQ1883" t="s">
        <v>34614</v>
      </c>
    </row>
    <row r="1884" spans="1:43" ht="11.5" customHeight="1">
      <c r="A1884" s="474">
        <f t="shared" si="31"/>
        <v>1881</v>
      </c>
      <c r="B1884" t="s">
        <v>34557</v>
      </c>
      <c r="E1884" s="29" t="s">
        <v>204</v>
      </c>
      <c r="F1884" t="s">
        <v>34978</v>
      </c>
      <c r="G1884" t="s">
        <v>138</v>
      </c>
      <c r="I1884" t="s">
        <v>34571</v>
      </c>
      <c r="L1884" s="82" t="s">
        <v>133</v>
      </c>
      <c r="M1884" t="s">
        <v>34585</v>
      </c>
      <c r="N1884" t="s">
        <v>34600</v>
      </c>
      <c r="AQ1884" t="s">
        <v>34615</v>
      </c>
    </row>
    <row r="1885" spans="1:43" ht="11.5" customHeight="1">
      <c r="A1885" s="474">
        <f t="shared" si="31"/>
        <v>1882</v>
      </c>
      <c r="B1885" t="s">
        <v>34558</v>
      </c>
      <c r="E1885" s="29" t="s">
        <v>204</v>
      </c>
      <c r="F1885" s="82" t="s">
        <v>34979</v>
      </c>
      <c r="G1885" t="s">
        <v>138</v>
      </c>
      <c r="I1885" t="s">
        <v>34572</v>
      </c>
      <c r="L1885" s="82" t="s">
        <v>133</v>
      </c>
      <c r="M1885" t="s">
        <v>34586</v>
      </c>
      <c r="N1885" t="s">
        <v>34601</v>
      </c>
      <c r="AQ1885" t="s">
        <v>34616</v>
      </c>
    </row>
    <row r="1886" spans="1:43" ht="12.5" customHeight="1">
      <c r="A1886" s="474">
        <f t="shared" si="31"/>
        <v>1883</v>
      </c>
      <c r="B1886" t="s">
        <v>34559</v>
      </c>
      <c r="E1886" s="29" t="s">
        <v>203</v>
      </c>
      <c r="F1886" s="82" t="s">
        <v>34980</v>
      </c>
      <c r="G1886" t="s">
        <v>138</v>
      </c>
      <c r="I1886" t="s">
        <v>34573</v>
      </c>
      <c r="L1886" s="82" t="s">
        <v>133</v>
      </c>
      <c r="M1886" t="s">
        <v>34587</v>
      </c>
      <c r="N1886" t="s">
        <v>34602</v>
      </c>
      <c r="AQ1886" t="s">
        <v>34617</v>
      </c>
    </row>
    <row r="1887" spans="1:43" ht="12" customHeight="1">
      <c r="A1887" s="474">
        <f t="shared" si="31"/>
        <v>1884</v>
      </c>
      <c r="B1887" t="s">
        <v>34560</v>
      </c>
      <c r="E1887" s="29" t="s">
        <v>211</v>
      </c>
      <c r="F1887" s="82" t="s">
        <v>34981</v>
      </c>
      <c r="G1887" t="s">
        <v>138</v>
      </c>
      <c r="I1887" t="s">
        <v>34574</v>
      </c>
      <c r="L1887" s="82" t="s">
        <v>133</v>
      </c>
      <c r="M1887" t="s">
        <v>34588</v>
      </c>
      <c r="N1887" t="s">
        <v>34603</v>
      </c>
      <c r="AQ1887" t="s">
        <v>34618</v>
      </c>
    </row>
    <row r="1888" spans="1:43" ht="12.5" customHeight="1">
      <c r="A1888" s="474">
        <f t="shared" si="31"/>
        <v>1885</v>
      </c>
      <c r="B1888" t="s">
        <v>34561</v>
      </c>
      <c r="E1888" s="29" t="s">
        <v>204</v>
      </c>
      <c r="F1888" s="82" t="s">
        <v>34982</v>
      </c>
      <c r="G1888" t="s">
        <v>138</v>
      </c>
      <c r="I1888" t="s">
        <v>34575</v>
      </c>
      <c r="L1888" s="82" t="s">
        <v>133</v>
      </c>
      <c r="M1888" t="s">
        <v>34589</v>
      </c>
      <c r="N1888" t="s">
        <v>34604</v>
      </c>
      <c r="AQ1888" t="s">
        <v>34619</v>
      </c>
    </row>
    <row r="1889" spans="1:43" ht="10.5" customHeight="1">
      <c r="A1889" s="474">
        <f t="shared" si="31"/>
        <v>1886</v>
      </c>
      <c r="B1889" t="s">
        <v>34562</v>
      </c>
      <c r="E1889" s="29" t="s">
        <v>204</v>
      </c>
      <c r="F1889" s="82" t="s">
        <v>34983</v>
      </c>
      <c r="G1889" t="s">
        <v>138</v>
      </c>
      <c r="I1889" t="s">
        <v>34576</v>
      </c>
      <c r="L1889" s="82" t="s">
        <v>133</v>
      </c>
      <c r="M1889" t="s">
        <v>34590</v>
      </c>
      <c r="N1889" t="s">
        <v>34605</v>
      </c>
      <c r="AQ1889" t="s">
        <v>34620</v>
      </c>
    </row>
    <row r="1890" spans="1:43" ht="11.5" customHeight="1">
      <c r="A1890" s="474">
        <f t="shared" si="31"/>
        <v>1887</v>
      </c>
      <c r="B1890" t="s">
        <v>34563</v>
      </c>
      <c r="E1890" s="29" t="s">
        <v>204</v>
      </c>
      <c r="F1890" s="82" t="s">
        <v>34984</v>
      </c>
      <c r="G1890" t="s">
        <v>138</v>
      </c>
      <c r="I1890" t="s">
        <v>34577</v>
      </c>
      <c r="L1890" s="82" t="s">
        <v>133</v>
      </c>
      <c r="M1890" t="s">
        <v>34591</v>
      </c>
      <c r="N1890" t="s">
        <v>34606</v>
      </c>
      <c r="AQ1890" t="s">
        <v>34621</v>
      </c>
    </row>
    <row r="1891" spans="1:43" ht="11.5" customHeight="1">
      <c r="A1891" s="474">
        <f t="shared" si="31"/>
        <v>1888</v>
      </c>
      <c r="B1891" t="s">
        <v>34564</v>
      </c>
      <c r="E1891" s="29" t="s">
        <v>204</v>
      </c>
      <c r="F1891" s="82" t="s">
        <v>35000</v>
      </c>
      <c r="G1891" t="s">
        <v>138</v>
      </c>
      <c r="I1891" t="s">
        <v>34578</v>
      </c>
      <c r="L1891" s="82" t="s">
        <v>133</v>
      </c>
      <c r="M1891" t="s">
        <v>34592</v>
      </c>
      <c r="N1891" t="s">
        <v>34607</v>
      </c>
      <c r="AQ1891" t="s">
        <v>34622</v>
      </c>
    </row>
    <row r="1892" spans="1:43" ht="10.5" customHeight="1">
      <c r="A1892" s="474">
        <f t="shared" si="31"/>
        <v>1889</v>
      </c>
      <c r="B1892" t="s">
        <v>34565</v>
      </c>
      <c r="E1892" s="29" t="s">
        <v>204</v>
      </c>
      <c r="F1892" s="82" t="s">
        <v>35001</v>
      </c>
      <c r="G1892" t="s">
        <v>138</v>
      </c>
      <c r="I1892" t="s">
        <v>34579</v>
      </c>
      <c r="L1892" s="82" t="s">
        <v>133</v>
      </c>
      <c r="M1892" t="s">
        <v>34593</v>
      </c>
      <c r="N1892" t="s">
        <v>34608</v>
      </c>
      <c r="AQ1892" t="s">
        <v>34623</v>
      </c>
    </row>
    <row r="1893" spans="1:43" ht="10.5" customHeight="1">
      <c r="A1893" s="474">
        <f t="shared" si="31"/>
        <v>1890</v>
      </c>
      <c r="B1893" t="s">
        <v>34566</v>
      </c>
      <c r="E1893" s="29" t="s">
        <v>211</v>
      </c>
      <c r="F1893" s="82" t="s">
        <v>35002</v>
      </c>
      <c r="G1893" t="s">
        <v>138</v>
      </c>
      <c r="I1893" t="s">
        <v>34580</v>
      </c>
      <c r="L1893" s="82" t="s">
        <v>133</v>
      </c>
      <c r="M1893" t="s">
        <v>34594</v>
      </c>
      <c r="N1893" t="s">
        <v>34609</v>
      </c>
      <c r="AQ1893" t="s">
        <v>34624</v>
      </c>
    </row>
    <row r="1894" spans="1:43" ht="12.5" customHeight="1">
      <c r="A1894" s="474">
        <f t="shared" si="31"/>
        <v>1891</v>
      </c>
      <c r="B1894" t="s">
        <v>34567</v>
      </c>
      <c r="E1894" s="29" t="s">
        <v>204</v>
      </c>
      <c r="F1894" s="82" t="s">
        <v>35003</v>
      </c>
      <c r="G1894" t="s">
        <v>138</v>
      </c>
      <c r="I1894" t="s">
        <v>34581</v>
      </c>
      <c r="L1894" s="82" t="s">
        <v>133</v>
      </c>
      <c r="M1894" t="s">
        <v>34595</v>
      </c>
      <c r="N1894" t="s">
        <v>34610</v>
      </c>
      <c r="AQ1894" t="s">
        <v>34625</v>
      </c>
    </row>
    <row r="1895" spans="1:43" ht="12" customHeight="1">
      <c r="A1895" s="474">
        <f t="shared" si="31"/>
        <v>1892</v>
      </c>
      <c r="B1895" t="s">
        <v>34661</v>
      </c>
      <c r="E1895" s="29" t="s">
        <v>208</v>
      </c>
      <c r="F1895" s="82" t="s">
        <v>35015</v>
      </c>
      <c r="G1895" t="s">
        <v>138</v>
      </c>
      <c r="I1895" t="s">
        <v>34669</v>
      </c>
      <c r="L1895" s="82" t="s">
        <v>133</v>
      </c>
      <c r="M1895" t="s">
        <v>34596</v>
      </c>
      <c r="N1895" t="s">
        <v>34611</v>
      </c>
      <c r="AQ1895" t="s">
        <v>34626</v>
      </c>
    </row>
    <row r="1896" spans="1:43" ht="11.5" customHeight="1">
      <c r="A1896" s="474">
        <f t="shared" si="31"/>
        <v>1893</v>
      </c>
      <c r="B1896" t="s">
        <v>34662</v>
      </c>
      <c r="E1896" s="29" t="s">
        <v>204</v>
      </c>
      <c r="F1896" s="82" t="s">
        <v>35004</v>
      </c>
      <c r="G1896" t="s">
        <v>138</v>
      </c>
      <c r="I1896" t="s">
        <v>34670</v>
      </c>
      <c r="L1896" s="82" t="s">
        <v>133</v>
      </c>
      <c r="M1896" t="s">
        <v>34677</v>
      </c>
      <c r="N1896" t="s">
        <v>34685</v>
      </c>
      <c r="AQ1896" t="s">
        <v>34693</v>
      </c>
    </row>
    <row r="1897" spans="1:43" ht="43.5">
      <c r="A1897" s="474">
        <f t="shared" si="31"/>
        <v>1894</v>
      </c>
      <c r="B1897" t="s">
        <v>34663</v>
      </c>
      <c r="E1897" s="29" t="s">
        <v>204</v>
      </c>
      <c r="F1897" s="82" t="s">
        <v>35006</v>
      </c>
      <c r="G1897" t="s">
        <v>138</v>
      </c>
      <c r="I1897" t="s">
        <v>34671</v>
      </c>
      <c r="L1897" s="82" t="s">
        <v>133</v>
      </c>
      <c r="M1897" t="s">
        <v>34678</v>
      </c>
      <c r="N1897" t="s">
        <v>34686</v>
      </c>
      <c r="AQ1897" t="s">
        <v>34694</v>
      </c>
    </row>
    <row r="1898" spans="1:43" ht="29">
      <c r="A1898" s="474">
        <f t="shared" si="31"/>
        <v>1895</v>
      </c>
      <c r="B1898" t="s">
        <v>34664</v>
      </c>
      <c r="E1898" s="29" t="s">
        <v>204</v>
      </c>
      <c r="F1898" s="82" t="s">
        <v>35009</v>
      </c>
      <c r="G1898" t="s">
        <v>138</v>
      </c>
      <c r="I1898" t="s">
        <v>34672</v>
      </c>
      <c r="L1898" s="82" t="s">
        <v>133</v>
      </c>
      <c r="M1898" t="s">
        <v>34679</v>
      </c>
      <c r="N1898" t="s">
        <v>34687</v>
      </c>
      <c r="AQ1898" t="s">
        <v>34695</v>
      </c>
    </row>
    <row r="1899" spans="1:43" ht="58">
      <c r="A1899" s="474">
        <f t="shared" si="31"/>
        <v>1896</v>
      </c>
      <c r="B1899" t="s">
        <v>34665</v>
      </c>
      <c r="E1899" s="29" t="s">
        <v>203</v>
      </c>
      <c r="F1899" s="82" t="s">
        <v>35203</v>
      </c>
      <c r="G1899" t="s">
        <v>138</v>
      </c>
      <c r="I1899" t="s">
        <v>34673</v>
      </c>
      <c r="L1899" s="82" t="s">
        <v>133</v>
      </c>
      <c r="M1899" t="s">
        <v>34680</v>
      </c>
      <c r="N1899" t="s">
        <v>34688</v>
      </c>
      <c r="AQ1899" t="s">
        <v>34696</v>
      </c>
    </row>
    <row r="1900" spans="1:43" ht="29">
      <c r="A1900" s="474">
        <f t="shared" si="31"/>
        <v>1897</v>
      </c>
      <c r="B1900" t="s">
        <v>34666</v>
      </c>
      <c r="E1900" s="29" t="s">
        <v>203</v>
      </c>
      <c r="F1900" s="82" t="s">
        <v>35013</v>
      </c>
      <c r="G1900" t="s">
        <v>138</v>
      </c>
      <c r="I1900" t="s">
        <v>34674</v>
      </c>
      <c r="L1900" s="82" t="s">
        <v>133</v>
      </c>
      <c r="M1900" t="s">
        <v>34681</v>
      </c>
      <c r="N1900" t="s">
        <v>34689</v>
      </c>
      <c r="AQ1900" t="s">
        <v>34697</v>
      </c>
    </row>
    <row r="1901" spans="1:43" ht="29">
      <c r="A1901" s="474">
        <f t="shared" si="31"/>
        <v>1898</v>
      </c>
      <c r="B1901" t="s">
        <v>34667</v>
      </c>
      <c r="E1901" s="29" t="s">
        <v>203</v>
      </c>
      <c r="F1901" s="82" t="s">
        <v>35014</v>
      </c>
      <c r="G1901" t="s">
        <v>138</v>
      </c>
      <c r="I1901" t="s">
        <v>34675</v>
      </c>
      <c r="L1901" s="82" t="s">
        <v>133</v>
      </c>
      <c r="M1901" t="s">
        <v>34682</v>
      </c>
      <c r="N1901" t="s">
        <v>34690</v>
      </c>
      <c r="AQ1901" t="s">
        <v>34698</v>
      </c>
    </row>
    <row r="1902" spans="1:43" ht="43.5">
      <c r="A1902" s="474">
        <f t="shared" si="31"/>
        <v>1899</v>
      </c>
      <c r="B1902" t="s">
        <v>34668</v>
      </c>
      <c r="E1902" s="29" t="s">
        <v>204</v>
      </c>
      <c r="F1902" s="82" t="s">
        <v>35016</v>
      </c>
      <c r="G1902" t="s">
        <v>138</v>
      </c>
      <c r="I1902" t="s">
        <v>34676</v>
      </c>
      <c r="L1902" s="82" t="s">
        <v>133</v>
      </c>
      <c r="M1902" t="s">
        <v>34683</v>
      </c>
      <c r="N1902" t="s">
        <v>34691</v>
      </c>
      <c r="AQ1902" t="s">
        <v>34699</v>
      </c>
    </row>
    <row r="1903" spans="1:43" ht="29">
      <c r="A1903" s="474">
        <f t="shared" si="31"/>
        <v>1900</v>
      </c>
      <c r="B1903" t="s">
        <v>34701</v>
      </c>
      <c r="E1903" s="29" t="s">
        <v>204</v>
      </c>
      <c r="F1903" s="82" t="s">
        <v>35017</v>
      </c>
      <c r="G1903" t="s">
        <v>138</v>
      </c>
      <c r="I1903" t="s">
        <v>34711</v>
      </c>
      <c r="L1903" s="82" t="s">
        <v>133</v>
      </c>
      <c r="M1903" t="s">
        <v>34684</v>
      </c>
      <c r="N1903" t="s">
        <v>34692</v>
      </c>
      <c r="AQ1903" t="s">
        <v>34700</v>
      </c>
    </row>
    <row r="1904" spans="1:43" ht="29">
      <c r="A1904" s="474">
        <f t="shared" si="31"/>
        <v>1901</v>
      </c>
      <c r="B1904" t="s">
        <v>34702</v>
      </c>
      <c r="E1904" s="29" t="s">
        <v>211</v>
      </c>
      <c r="F1904" s="82" t="s">
        <v>35018</v>
      </c>
      <c r="G1904" t="s">
        <v>138</v>
      </c>
      <c r="I1904" t="s">
        <v>34712</v>
      </c>
      <c r="L1904" s="82" t="s">
        <v>133</v>
      </c>
      <c r="M1904" t="s">
        <v>34721</v>
      </c>
      <c r="N1904" t="s">
        <v>34730</v>
      </c>
      <c r="AQ1904" t="s">
        <v>34739</v>
      </c>
    </row>
    <row r="1905" spans="1:43" ht="29">
      <c r="A1905" s="474">
        <f t="shared" si="31"/>
        <v>1902</v>
      </c>
      <c r="B1905" t="s">
        <v>34703</v>
      </c>
      <c r="E1905" s="29" t="s">
        <v>204</v>
      </c>
      <c r="F1905" s="82" t="s">
        <v>35019</v>
      </c>
      <c r="G1905" t="s">
        <v>138</v>
      </c>
      <c r="I1905" t="s">
        <v>34713</v>
      </c>
      <c r="L1905" s="82" t="s">
        <v>133</v>
      </c>
      <c r="M1905" t="s">
        <v>34722</v>
      </c>
      <c r="N1905" t="s">
        <v>34731</v>
      </c>
      <c r="AQ1905" t="s">
        <v>34740</v>
      </c>
    </row>
    <row r="1906" spans="1:43" ht="29">
      <c r="A1906" s="474">
        <f t="shared" si="31"/>
        <v>1903</v>
      </c>
      <c r="B1906" t="s">
        <v>34704</v>
      </c>
      <c r="E1906" s="29" t="s">
        <v>211</v>
      </c>
      <c r="F1906" s="82" t="s">
        <v>35247</v>
      </c>
      <c r="G1906" t="s">
        <v>138</v>
      </c>
      <c r="I1906" t="s">
        <v>34714</v>
      </c>
      <c r="L1906" s="82" t="s">
        <v>133</v>
      </c>
      <c r="M1906" t="s">
        <v>34723</v>
      </c>
      <c r="N1906" t="s">
        <v>34732</v>
      </c>
      <c r="AQ1906" t="s">
        <v>34741</v>
      </c>
    </row>
    <row r="1907" spans="1:43" ht="29">
      <c r="A1907" s="474">
        <f t="shared" si="31"/>
        <v>1904</v>
      </c>
      <c r="B1907" t="s">
        <v>34705</v>
      </c>
      <c r="E1907" s="29" t="s">
        <v>211</v>
      </c>
      <c r="F1907" s="82" t="s">
        <v>35020</v>
      </c>
      <c r="G1907" t="s">
        <v>138</v>
      </c>
      <c r="I1907" t="s">
        <v>34715</v>
      </c>
      <c r="L1907" s="82" t="s">
        <v>133</v>
      </c>
      <c r="M1907" t="s">
        <v>34724</v>
      </c>
      <c r="N1907" t="s">
        <v>34733</v>
      </c>
      <c r="AQ1907" t="s">
        <v>34742</v>
      </c>
    </row>
    <row r="1908" spans="1:43" ht="29">
      <c r="A1908" s="474">
        <f t="shared" ref="A1908:A1939" si="32">+A1907+1</f>
        <v>1905</v>
      </c>
      <c r="B1908" t="s">
        <v>34706</v>
      </c>
      <c r="E1908" s="29" t="s">
        <v>203</v>
      </c>
      <c r="F1908" s="82" t="s">
        <v>35021</v>
      </c>
      <c r="G1908" t="s">
        <v>138</v>
      </c>
      <c r="I1908" t="s">
        <v>34716</v>
      </c>
      <c r="L1908" s="82" t="s">
        <v>133</v>
      </c>
      <c r="M1908" t="s">
        <v>34725</v>
      </c>
      <c r="N1908" t="s">
        <v>34734</v>
      </c>
      <c r="AQ1908" t="s">
        <v>34743</v>
      </c>
    </row>
    <row r="1909" spans="1:43" ht="29">
      <c r="A1909" s="474">
        <f t="shared" si="32"/>
        <v>1906</v>
      </c>
      <c r="B1909" t="s">
        <v>34707</v>
      </c>
      <c r="E1909" s="29" t="s">
        <v>204</v>
      </c>
      <c r="F1909" s="82" t="s">
        <v>35023</v>
      </c>
      <c r="G1909" t="s">
        <v>138</v>
      </c>
      <c r="I1909" t="s">
        <v>34717</v>
      </c>
      <c r="L1909" s="82" t="s">
        <v>133</v>
      </c>
      <c r="M1909" t="s">
        <v>34726</v>
      </c>
      <c r="N1909" t="s">
        <v>34735</v>
      </c>
      <c r="AQ1909" t="s">
        <v>34744</v>
      </c>
    </row>
    <row r="1910" spans="1:43" ht="87">
      <c r="A1910" s="474">
        <f t="shared" si="32"/>
        <v>1907</v>
      </c>
      <c r="B1910" t="s">
        <v>34708</v>
      </c>
      <c r="E1910" s="29" t="s">
        <v>204</v>
      </c>
      <c r="F1910" s="82" t="s">
        <v>35264</v>
      </c>
      <c r="G1910" t="s">
        <v>138</v>
      </c>
      <c r="I1910" t="s">
        <v>34718</v>
      </c>
      <c r="L1910" s="82" t="s">
        <v>133</v>
      </c>
      <c r="M1910" t="s">
        <v>34727</v>
      </c>
      <c r="N1910" t="s">
        <v>34736</v>
      </c>
      <c r="AQ1910" t="s">
        <v>34745</v>
      </c>
    </row>
    <row r="1911" spans="1:43" ht="12" customHeight="1">
      <c r="A1911" s="474">
        <f t="shared" si="32"/>
        <v>1908</v>
      </c>
      <c r="B1911" t="s">
        <v>34709</v>
      </c>
      <c r="E1911" s="29" t="s">
        <v>211</v>
      </c>
      <c r="F1911" s="82" t="s">
        <v>35248</v>
      </c>
      <c r="G1911" t="s">
        <v>138</v>
      </c>
      <c r="I1911" t="s">
        <v>34719</v>
      </c>
      <c r="L1911" s="82" t="s">
        <v>133</v>
      </c>
      <c r="M1911" t="s">
        <v>34728</v>
      </c>
      <c r="N1911" t="s">
        <v>34737</v>
      </c>
      <c r="AQ1911" t="s">
        <v>34746</v>
      </c>
    </row>
    <row r="1912" spans="1:43" ht="29">
      <c r="A1912" s="474">
        <f t="shared" si="32"/>
        <v>1909</v>
      </c>
      <c r="B1912" t="s">
        <v>34710</v>
      </c>
      <c r="E1912" s="29" t="s">
        <v>204</v>
      </c>
      <c r="F1912" s="82" t="s">
        <v>35024</v>
      </c>
      <c r="G1912" t="s">
        <v>138</v>
      </c>
      <c r="I1912" t="s">
        <v>34720</v>
      </c>
      <c r="L1912" s="82" t="s">
        <v>133</v>
      </c>
      <c r="M1912" t="s">
        <v>34729</v>
      </c>
      <c r="N1912" t="s">
        <v>34738</v>
      </c>
      <c r="AQ1912" t="s">
        <v>34747</v>
      </c>
    </row>
    <row r="1913" spans="1:43">
      <c r="A1913" s="474">
        <f t="shared" si="32"/>
        <v>1910</v>
      </c>
      <c r="B1913" t="s">
        <v>34751</v>
      </c>
      <c r="E1913" s="29" t="s">
        <v>202</v>
      </c>
      <c r="F1913" s="431" t="s">
        <v>35046</v>
      </c>
      <c r="G1913" t="s">
        <v>138</v>
      </c>
      <c r="I1913" t="s">
        <v>34756</v>
      </c>
      <c r="L1913" s="82" t="s">
        <v>133</v>
      </c>
      <c r="M1913" t="s">
        <v>34761</v>
      </c>
      <c r="N1913" t="s">
        <v>34765</v>
      </c>
      <c r="AQ1913" t="s">
        <v>34770</v>
      </c>
    </row>
    <row r="1914" spans="1:43">
      <c r="A1914" s="474">
        <f t="shared" si="32"/>
        <v>1911</v>
      </c>
      <c r="B1914" t="s">
        <v>34752</v>
      </c>
      <c r="E1914" s="29" t="s">
        <v>127</v>
      </c>
      <c r="F1914" s="130" t="s">
        <v>35234</v>
      </c>
      <c r="G1914" t="s">
        <v>138</v>
      </c>
      <c r="I1914" t="s">
        <v>34757</v>
      </c>
      <c r="L1914" s="82" t="s">
        <v>133</v>
      </c>
      <c r="M1914" t="s">
        <v>17283</v>
      </c>
      <c r="N1914" t="s">
        <v>34766</v>
      </c>
      <c r="AQ1914" t="s">
        <v>34771</v>
      </c>
    </row>
    <row r="1915" spans="1:43">
      <c r="A1915" s="474">
        <f t="shared" si="32"/>
        <v>1912</v>
      </c>
      <c r="B1915" t="s">
        <v>34753</v>
      </c>
      <c r="E1915" s="29" t="s">
        <v>6</v>
      </c>
      <c r="F1915" s="82" t="s">
        <v>35025</v>
      </c>
      <c r="G1915" t="s">
        <v>138</v>
      </c>
      <c r="I1915" t="s">
        <v>34758</v>
      </c>
      <c r="L1915" s="82" t="s">
        <v>133</v>
      </c>
      <c r="M1915" t="s">
        <v>34762</v>
      </c>
      <c r="N1915" t="s">
        <v>34767</v>
      </c>
      <c r="AQ1915" t="s">
        <v>34772</v>
      </c>
    </row>
    <row r="1916" spans="1:43" ht="14.5" customHeight="1">
      <c r="A1916" s="474">
        <f t="shared" si="32"/>
        <v>1913</v>
      </c>
      <c r="B1916" t="s">
        <v>34754</v>
      </c>
      <c r="E1916" s="29" t="s">
        <v>211</v>
      </c>
      <c r="F1916" s="82" t="s">
        <v>35317</v>
      </c>
      <c r="G1916" t="s">
        <v>138</v>
      </c>
      <c r="I1916" t="s">
        <v>34759</v>
      </c>
      <c r="L1916" s="82" t="s">
        <v>133</v>
      </c>
      <c r="M1916" t="s">
        <v>34763</v>
      </c>
      <c r="N1916" t="s">
        <v>34768</v>
      </c>
      <c r="AQ1916" t="s">
        <v>34773</v>
      </c>
    </row>
    <row r="1917" spans="1:43" ht="14" customHeight="1">
      <c r="A1917" s="474">
        <f t="shared" si="32"/>
        <v>1914</v>
      </c>
      <c r="B1917" t="s">
        <v>34755</v>
      </c>
      <c r="E1917" s="29" t="s">
        <v>204</v>
      </c>
      <c r="F1917" s="82" t="s">
        <v>35204</v>
      </c>
      <c r="G1917" t="s">
        <v>138</v>
      </c>
      <c r="I1917" t="s">
        <v>34760</v>
      </c>
      <c r="L1917" s="82" t="s">
        <v>133</v>
      </c>
      <c r="M1917" t="s">
        <v>34764</v>
      </c>
      <c r="N1917" t="s">
        <v>34769</v>
      </c>
      <c r="AQ1917" t="s">
        <v>34774</v>
      </c>
    </row>
    <row r="1918" spans="1:43" ht="43.5">
      <c r="A1918" s="15">
        <f t="shared" si="32"/>
        <v>1915</v>
      </c>
      <c r="B1918" s="83" t="s">
        <v>35026</v>
      </c>
      <c r="E1918" s="29" t="s">
        <v>204</v>
      </c>
      <c r="F1918" s="82" t="s">
        <v>35249</v>
      </c>
      <c r="G1918" t="s">
        <v>138</v>
      </c>
      <c r="I1918">
        <v>954282042</v>
      </c>
      <c r="L1918" s="82" t="s">
        <v>133</v>
      </c>
      <c r="M1918" t="s">
        <v>35031</v>
      </c>
      <c r="N1918" s="88" t="s">
        <v>35036</v>
      </c>
      <c r="AQ1918" t="s">
        <v>35041</v>
      </c>
    </row>
    <row r="1919" spans="1:43" ht="13.5" customHeight="1">
      <c r="A1919" s="15">
        <f t="shared" si="32"/>
        <v>1916</v>
      </c>
      <c r="B1919" s="83" t="s">
        <v>35027</v>
      </c>
      <c r="E1919" s="29" t="s">
        <v>209</v>
      </c>
      <c r="F1919" s="82" t="s">
        <v>35232</v>
      </c>
      <c r="G1919" t="s">
        <v>138</v>
      </c>
      <c r="I1919">
        <v>600378120</v>
      </c>
      <c r="L1919" s="82" t="s">
        <v>133</v>
      </c>
      <c r="M1919" t="s">
        <v>35032</v>
      </c>
      <c r="N1919" s="88" t="s">
        <v>35037</v>
      </c>
      <c r="AQ1919" t="s">
        <v>35042</v>
      </c>
    </row>
    <row r="1920" spans="1:43" ht="58">
      <c r="A1920" s="15">
        <f t="shared" si="32"/>
        <v>1917</v>
      </c>
      <c r="B1920" s="83" t="s">
        <v>35028</v>
      </c>
      <c r="E1920" s="29" t="s">
        <v>203</v>
      </c>
      <c r="F1920" s="82" t="s">
        <v>35265</v>
      </c>
      <c r="G1920" t="s">
        <v>138</v>
      </c>
      <c r="I1920">
        <v>913052604</v>
      </c>
      <c r="L1920" s="82" t="s">
        <v>133</v>
      </c>
      <c r="M1920" t="s">
        <v>35033</v>
      </c>
      <c r="N1920" s="88" t="s">
        <v>35038</v>
      </c>
      <c r="AQ1920" t="s">
        <v>35043</v>
      </c>
    </row>
    <row r="1921" spans="1:43" ht="43.5">
      <c r="A1921" s="15">
        <f t="shared" si="32"/>
        <v>1918</v>
      </c>
      <c r="B1921" s="83" t="s">
        <v>35029</v>
      </c>
      <c r="E1921" s="29" t="s">
        <v>202</v>
      </c>
      <c r="F1921" s="82" t="s">
        <v>35642</v>
      </c>
      <c r="G1921" t="s">
        <v>138</v>
      </c>
      <c r="I1921">
        <v>934105302</v>
      </c>
      <c r="L1921" s="82" t="s">
        <v>133</v>
      </c>
      <c r="M1921" t="s">
        <v>35034</v>
      </c>
      <c r="N1921" s="88" t="s">
        <v>35039</v>
      </c>
      <c r="AQ1921" t="s">
        <v>35044</v>
      </c>
    </row>
    <row r="1922" spans="1:43" ht="43.5">
      <c r="A1922" s="15">
        <f t="shared" si="32"/>
        <v>1919</v>
      </c>
      <c r="B1922" s="83" t="s">
        <v>35030</v>
      </c>
      <c r="E1922" s="29" t="s">
        <v>202</v>
      </c>
      <c r="F1922" s="82" t="s">
        <v>35250</v>
      </c>
      <c r="G1922" t="s">
        <v>138</v>
      </c>
      <c r="I1922">
        <v>914777048</v>
      </c>
      <c r="L1922" s="82" t="s">
        <v>133</v>
      </c>
      <c r="M1922" t="s">
        <v>35035</v>
      </c>
      <c r="N1922" s="88" t="s">
        <v>35040</v>
      </c>
      <c r="AQ1922" t="s">
        <v>35045</v>
      </c>
    </row>
    <row r="1923" spans="1:43" ht="43.5">
      <c r="A1923" s="15">
        <f t="shared" si="32"/>
        <v>1920</v>
      </c>
      <c r="B1923" s="83" t="s">
        <v>35047</v>
      </c>
      <c r="E1923" s="29" t="s">
        <v>204</v>
      </c>
      <c r="F1923" s="82" t="s">
        <v>35252</v>
      </c>
      <c r="G1923" t="s">
        <v>138</v>
      </c>
      <c r="I1923">
        <v>938100330</v>
      </c>
      <c r="L1923" s="82" t="s">
        <v>133</v>
      </c>
      <c r="M1923" t="s">
        <v>35052</v>
      </c>
      <c r="N1923" s="88" t="s">
        <v>35057</v>
      </c>
      <c r="AQ1923" t="s">
        <v>35062</v>
      </c>
    </row>
    <row r="1924" spans="1:43" ht="43.5">
      <c r="A1924" s="15">
        <f t="shared" si="32"/>
        <v>1921</v>
      </c>
      <c r="B1924" s="83" t="s">
        <v>35048</v>
      </c>
      <c r="E1924" s="29" t="s">
        <v>204</v>
      </c>
      <c r="F1924" s="82" t="s">
        <v>35254</v>
      </c>
      <c r="G1924" t="s">
        <v>138</v>
      </c>
      <c r="I1924">
        <v>934549092</v>
      </c>
      <c r="L1924" s="82" t="s">
        <v>133</v>
      </c>
      <c r="M1924" t="s">
        <v>35053</v>
      </c>
      <c r="N1924" s="88" t="s">
        <v>35058</v>
      </c>
      <c r="AQ1924" t="s">
        <v>35063</v>
      </c>
    </row>
    <row r="1925" spans="1:43" ht="58">
      <c r="A1925" s="15">
        <f t="shared" si="32"/>
        <v>1922</v>
      </c>
      <c r="B1925" s="83" t="s">
        <v>35049</v>
      </c>
      <c r="E1925" s="29" t="s">
        <v>204</v>
      </c>
      <c r="F1925" s="82" t="s">
        <v>35266</v>
      </c>
      <c r="G1925" t="s">
        <v>138</v>
      </c>
      <c r="I1925">
        <v>952603770</v>
      </c>
      <c r="L1925" s="82" t="s">
        <v>133</v>
      </c>
      <c r="M1925" t="s">
        <v>35054</v>
      </c>
      <c r="N1925" s="88" t="s">
        <v>35059</v>
      </c>
      <c r="AQ1925" t="s">
        <v>35064</v>
      </c>
    </row>
    <row r="1926" spans="1:43" ht="29">
      <c r="A1926" s="15">
        <f t="shared" si="32"/>
        <v>1923</v>
      </c>
      <c r="B1926" s="83" t="s">
        <v>35050</v>
      </c>
      <c r="E1926" s="29" t="s">
        <v>204</v>
      </c>
      <c r="F1926" s="82" t="s">
        <v>35253</v>
      </c>
      <c r="G1926" t="s">
        <v>138</v>
      </c>
      <c r="I1926">
        <v>958183030</v>
      </c>
      <c r="L1926" s="82" t="s">
        <v>133</v>
      </c>
      <c r="M1926" t="s">
        <v>35055</v>
      </c>
      <c r="N1926" s="88" t="s">
        <v>35060</v>
      </c>
      <c r="AQ1926" t="s">
        <v>35065</v>
      </c>
    </row>
    <row r="1927" spans="1:43" ht="29">
      <c r="A1927" s="15">
        <f t="shared" si="32"/>
        <v>1924</v>
      </c>
      <c r="B1927" s="83" t="s">
        <v>35051</v>
      </c>
      <c r="E1927" s="29" t="s">
        <v>202</v>
      </c>
      <c r="F1927" s="82" t="s">
        <v>35643</v>
      </c>
      <c r="G1927" t="s">
        <v>138</v>
      </c>
      <c r="I1927">
        <v>934334021</v>
      </c>
      <c r="L1927" s="82" t="s">
        <v>133</v>
      </c>
      <c r="M1927" t="s">
        <v>35056</v>
      </c>
      <c r="N1927" s="88" t="s">
        <v>35061</v>
      </c>
      <c r="AQ1927" t="s">
        <v>35066</v>
      </c>
    </row>
    <row r="1928" spans="1:43" ht="29">
      <c r="A1928" s="15">
        <f t="shared" si="32"/>
        <v>1925</v>
      </c>
      <c r="B1928" s="83" t="s">
        <v>35068</v>
      </c>
      <c r="E1928" s="29" t="s">
        <v>202</v>
      </c>
      <c r="F1928" s="82" t="s">
        <v>35644</v>
      </c>
      <c r="G1928" t="s">
        <v>138</v>
      </c>
      <c r="I1928">
        <v>915021676</v>
      </c>
      <c r="L1928" s="82" t="s">
        <v>133</v>
      </c>
      <c r="M1928" t="s">
        <v>35072</v>
      </c>
      <c r="N1928" s="88" t="s">
        <v>35076</v>
      </c>
      <c r="AQ1928" t="s">
        <v>35081</v>
      </c>
    </row>
    <row r="1929" spans="1:43" ht="58">
      <c r="A1929" s="15">
        <f>+A1928+1</f>
        <v>1926</v>
      </c>
      <c r="B1929" s="83" t="s">
        <v>35069</v>
      </c>
      <c r="E1929" s="29" t="s">
        <v>204</v>
      </c>
      <c r="F1929" s="82" t="s">
        <v>35645</v>
      </c>
      <c r="G1929" t="s">
        <v>138</v>
      </c>
      <c r="I1929">
        <v>957048213</v>
      </c>
      <c r="L1929" s="82" t="s">
        <v>133</v>
      </c>
      <c r="M1929" t="s">
        <v>35073</v>
      </c>
      <c r="N1929" s="88" t="s">
        <v>35077</v>
      </c>
      <c r="AQ1929" t="s">
        <v>35082</v>
      </c>
    </row>
    <row r="1930" spans="1:43">
      <c r="A1930" s="15">
        <f t="shared" si="32"/>
        <v>1927</v>
      </c>
      <c r="B1930" s="83" t="s">
        <v>35070</v>
      </c>
      <c r="E1930" s="29" t="s">
        <v>204</v>
      </c>
      <c r="F1930" s="490" t="s">
        <v>35267</v>
      </c>
      <c r="G1930" t="s">
        <v>138</v>
      </c>
      <c r="I1930">
        <v>952600870</v>
      </c>
      <c r="L1930" s="82" t="s">
        <v>133</v>
      </c>
      <c r="M1930" t="s">
        <v>35074</v>
      </c>
      <c r="N1930" s="88" t="s">
        <v>35078</v>
      </c>
      <c r="AQ1930" t="s">
        <v>35083</v>
      </c>
    </row>
    <row r="1931" spans="1:43" ht="29">
      <c r="A1931" s="15">
        <f t="shared" si="32"/>
        <v>1928</v>
      </c>
      <c r="B1931" s="83" t="s">
        <v>35071</v>
      </c>
      <c r="E1931" s="29" t="s">
        <v>202</v>
      </c>
      <c r="F1931" s="82" t="s">
        <v>35274</v>
      </c>
      <c r="G1931" t="s">
        <v>138</v>
      </c>
      <c r="I1931">
        <v>935059400</v>
      </c>
      <c r="L1931" s="82" t="s">
        <v>133</v>
      </c>
      <c r="M1931" t="s">
        <v>28591</v>
      </c>
      <c r="N1931" s="88" t="s">
        <v>35079</v>
      </c>
      <c r="AQ1931" t="s">
        <v>35084</v>
      </c>
    </row>
    <row r="1932" spans="1:43" ht="58">
      <c r="A1932" s="15">
        <f t="shared" si="32"/>
        <v>1929</v>
      </c>
      <c r="B1932" s="83" t="s">
        <v>35067</v>
      </c>
      <c r="E1932" s="29" t="s">
        <v>204</v>
      </c>
      <c r="F1932" s="82" t="s">
        <v>35513</v>
      </c>
      <c r="G1932" t="s">
        <v>138</v>
      </c>
      <c r="I1932">
        <v>937416923</v>
      </c>
      <c r="L1932" s="82" t="s">
        <v>133</v>
      </c>
      <c r="M1932" t="s">
        <v>35075</v>
      </c>
      <c r="N1932" s="88" t="s">
        <v>35080</v>
      </c>
      <c r="AQ1932" t="s">
        <v>35085</v>
      </c>
    </row>
    <row r="1933" spans="1:43" ht="29">
      <c r="A1933" s="15">
        <f t="shared" si="32"/>
        <v>1930</v>
      </c>
      <c r="B1933" s="83" t="s">
        <v>35086</v>
      </c>
      <c r="E1933" s="29" t="s">
        <v>202</v>
      </c>
      <c r="F1933" s="82" t="s">
        <v>35313</v>
      </c>
      <c r="G1933" t="s">
        <v>138</v>
      </c>
      <c r="I1933">
        <v>918771339</v>
      </c>
      <c r="L1933" s="82" t="s">
        <v>133</v>
      </c>
      <c r="M1933" t="s">
        <v>35091</v>
      </c>
      <c r="N1933" s="88" t="s">
        <v>35096</v>
      </c>
      <c r="AQ1933" t="s">
        <v>35101</v>
      </c>
    </row>
    <row r="1934" spans="1:43" ht="72.5">
      <c r="A1934" s="15">
        <f t="shared" si="32"/>
        <v>1931</v>
      </c>
      <c r="B1934" s="83" t="s">
        <v>35087</v>
      </c>
      <c r="E1934" s="29" t="s">
        <v>127</v>
      </c>
      <c r="F1934" s="82" t="s">
        <v>35298</v>
      </c>
      <c r="G1934" t="s">
        <v>138</v>
      </c>
      <c r="I1934">
        <v>955087700</v>
      </c>
      <c r="L1934" s="82" t="s">
        <v>133</v>
      </c>
      <c r="M1934" t="s">
        <v>35092</v>
      </c>
      <c r="N1934" s="88" t="s">
        <v>35097</v>
      </c>
      <c r="AQ1934" t="s">
        <v>35102</v>
      </c>
    </row>
    <row r="1935" spans="1:43" ht="29">
      <c r="A1935" s="15">
        <f t="shared" si="32"/>
        <v>1932</v>
      </c>
      <c r="B1935" s="83" t="s">
        <v>35088</v>
      </c>
      <c r="E1935" s="29" t="s">
        <v>204</v>
      </c>
      <c r="F1935" s="82" t="s">
        <v>35260</v>
      </c>
      <c r="G1935" t="s">
        <v>138</v>
      </c>
      <c r="I1935">
        <v>963208383</v>
      </c>
      <c r="L1935" s="82" t="s">
        <v>133</v>
      </c>
      <c r="M1935" t="s">
        <v>35093</v>
      </c>
      <c r="N1935" s="88" t="s">
        <v>35098</v>
      </c>
      <c r="AQ1935" t="s">
        <v>35103</v>
      </c>
    </row>
    <row r="1936" spans="1:43" ht="43.5">
      <c r="A1936" s="15">
        <f t="shared" si="32"/>
        <v>1933</v>
      </c>
      <c r="B1936" s="83" t="s">
        <v>35089</v>
      </c>
      <c r="E1936" s="29" t="s">
        <v>204</v>
      </c>
      <c r="F1936" s="82" t="s">
        <v>35263</v>
      </c>
      <c r="G1936" t="s">
        <v>138</v>
      </c>
      <c r="I1936">
        <v>963021000</v>
      </c>
      <c r="L1936" s="82" t="s">
        <v>133</v>
      </c>
      <c r="M1936" t="s">
        <v>35094</v>
      </c>
      <c r="N1936" s="88" t="s">
        <v>35099</v>
      </c>
      <c r="AQ1936" t="s">
        <v>35104</v>
      </c>
    </row>
    <row r="1937" spans="1:43" ht="29">
      <c r="A1937" s="15">
        <f t="shared" si="32"/>
        <v>1934</v>
      </c>
      <c r="B1937" s="83" t="s">
        <v>35090</v>
      </c>
      <c r="E1937" s="29" t="s">
        <v>204</v>
      </c>
      <c r="F1937" s="82" t="s">
        <v>35268</v>
      </c>
      <c r="G1937" t="s">
        <v>138</v>
      </c>
      <c r="I1937">
        <v>913166234</v>
      </c>
      <c r="L1937" s="82" t="s">
        <v>133</v>
      </c>
      <c r="M1937" t="s">
        <v>35095</v>
      </c>
      <c r="N1937" s="88" t="s">
        <v>35100</v>
      </c>
      <c r="AQ1937" t="s">
        <v>35105</v>
      </c>
    </row>
    <row r="1938" spans="1:43" ht="29">
      <c r="A1938" s="15">
        <f t="shared" si="32"/>
        <v>1935</v>
      </c>
      <c r="B1938" s="83" t="s">
        <v>35106</v>
      </c>
      <c r="E1938" s="29" t="s">
        <v>203</v>
      </c>
      <c r="F1938" s="82" t="s">
        <v>35269</v>
      </c>
      <c r="G1938" t="s">
        <v>138</v>
      </c>
      <c r="I1938">
        <v>910053662</v>
      </c>
      <c r="L1938" s="82" t="s">
        <v>133</v>
      </c>
      <c r="M1938" t="s">
        <v>35111</v>
      </c>
      <c r="N1938" s="88" t="s">
        <v>35116</v>
      </c>
      <c r="AQ1938" t="s">
        <v>35121</v>
      </c>
    </row>
    <row r="1939" spans="1:43" ht="29">
      <c r="A1939" s="15">
        <f t="shared" si="32"/>
        <v>1936</v>
      </c>
      <c r="B1939" s="83" t="s">
        <v>35107</v>
      </c>
      <c r="E1939" s="29" t="s">
        <v>204</v>
      </c>
      <c r="F1939" s="82" t="s">
        <v>35270</v>
      </c>
      <c r="G1939" t="s">
        <v>138</v>
      </c>
      <c r="I1939">
        <v>955116970</v>
      </c>
      <c r="L1939" s="82" t="s">
        <v>133</v>
      </c>
      <c r="M1939" t="s">
        <v>35112</v>
      </c>
      <c r="N1939" s="88" t="s">
        <v>35117</v>
      </c>
      <c r="AQ1939" t="s">
        <v>35122</v>
      </c>
    </row>
    <row r="1940" spans="1:43">
      <c r="A1940" s="15">
        <f t="shared" ref="A1940:A1968" si="33">+A1939+1</f>
        <v>1937</v>
      </c>
      <c r="B1940" s="83" t="s">
        <v>35108</v>
      </c>
      <c r="E1940" s="29" t="s">
        <v>203</v>
      </c>
      <c r="F1940" s="83" t="s">
        <v>35318</v>
      </c>
      <c r="G1940" t="s">
        <v>138</v>
      </c>
      <c r="I1940">
        <v>931420376</v>
      </c>
      <c r="L1940" s="82" t="s">
        <v>133</v>
      </c>
      <c r="M1940" t="s">
        <v>35113</v>
      </c>
      <c r="N1940" s="88" t="s">
        <v>35118</v>
      </c>
      <c r="AQ1940" t="s">
        <v>35123</v>
      </c>
    </row>
    <row r="1941" spans="1:43" ht="72.5">
      <c r="A1941" s="15">
        <f t="shared" si="33"/>
        <v>1938</v>
      </c>
      <c r="B1941" s="83" t="s">
        <v>35109</v>
      </c>
      <c r="E1941" s="29" t="s">
        <v>204</v>
      </c>
      <c r="F1941" s="82" t="s">
        <v>35271</v>
      </c>
      <c r="G1941" t="s">
        <v>138</v>
      </c>
      <c r="I1941">
        <v>916637120</v>
      </c>
      <c r="L1941" s="82" t="s">
        <v>133</v>
      </c>
      <c r="M1941" t="s">
        <v>35114</v>
      </c>
      <c r="N1941" s="88" t="s">
        <v>35119</v>
      </c>
      <c r="AQ1941" t="s">
        <v>35124</v>
      </c>
    </row>
    <row r="1942" spans="1:43">
      <c r="A1942" s="15">
        <f t="shared" si="33"/>
        <v>1939</v>
      </c>
      <c r="B1942" s="83" t="s">
        <v>35110</v>
      </c>
      <c r="E1942" s="29" t="s">
        <v>211</v>
      </c>
      <c r="F1942" s="83" t="s">
        <v>35273</v>
      </c>
      <c r="G1942" t="s">
        <v>138</v>
      </c>
      <c r="I1942">
        <v>963390290</v>
      </c>
      <c r="L1942" s="82" t="s">
        <v>133</v>
      </c>
      <c r="M1942" t="s">
        <v>35115</v>
      </c>
      <c r="N1942" s="88" t="s">
        <v>35120</v>
      </c>
      <c r="AQ1942" t="s">
        <v>35125</v>
      </c>
    </row>
    <row r="1943" spans="1:43" ht="29">
      <c r="A1943" s="15">
        <f t="shared" si="33"/>
        <v>1940</v>
      </c>
      <c r="B1943" s="83" t="s">
        <v>35126</v>
      </c>
      <c r="E1943" s="29" t="s">
        <v>202</v>
      </c>
      <c r="F1943" s="82" t="s">
        <v>35275</v>
      </c>
      <c r="G1943" t="s">
        <v>138</v>
      </c>
      <c r="I1943">
        <v>916308500</v>
      </c>
      <c r="L1943" s="82" t="s">
        <v>133</v>
      </c>
      <c r="M1943" t="s">
        <v>35131</v>
      </c>
      <c r="N1943" s="88" t="s">
        <v>35136</v>
      </c>
      <c r="AQ1943" t="s">
        <v>35141</v>
      </c>
    </row>
    <row r="1944" spans="1:43">
      <c r="A1944" s="15">
        <f t="shared" si="33"/>
        <v>1941</v>
      </c>
      <c r="B1944" s="83" t="s">
        <v>35127</v>
      </c>
      <c r="E1944" s="29" t="s">
        <v>204</v>
      </c>
      <c r="F1944" s="498" t="s">
        <v>35276</v>
      </c>
      <c r="G1944" t="s">
        <v>138</v>
      </c>
      <c r="I1944">
        <v>900841454</v>
      </c>
      <c r="L1944" s="82" t="s">
        <v>133</v>
      </c>
      <c r="M1944" t="s">
        <v>35132</v>
      </c>
      <c r="N1944" s="88" t="s">
        <v>35137</v>
      </c>
      <c r="AQ1944" t="s">
        <v>35142</v>
      </c>
    </row>
    <row r="1945" spans="1:43">
      <c r="A1945" s="15">
        <f t="shared" si="33"/>
        <v>1942</v>
      </c>
      <c r="B1945" s="83" t="s">
        <v>35128</v>
      </c>
      <c r="E1945" s="29" t="s">
        <v>202</v>
      </c>
      <c r="F1945" s="490" t="s">
        <v>35646</v>
      </c>
      <c r="G1945" t="s">
        <v>138</v>
      </c>
      <c r="I1945">
        <v>937252400</v>
      </c>
      <c r="L1945" s="82" t="s">
        <v>133</v>
      </c>
      <c r="M1945" t="s">
        <v>35133</v>
      </c>
      <c r="N1945" s="88" t="s">
        <v>35138</v>
      </c>
      <c r="AQ1945" t="s">
        <v>35143</v>
      </c>
    </row>
    <row r="1946" spans="1:43">
      <c r="A1946" s="15">
        <f t="shared" si="33"/>
        <v>1943</v>
      </c>
      <c r="B1946" s="83" t="s">
        <v>35129</v>
      </c>
      <c r="E1946" s="29" t="s">
        <v>202</v>
      </c>
      <c r="F1946" s="498" t="s">
        <v>35319</v>
      </c>
      <c r="G1946" t="s">
        <v>138</v>
      </c>
      <c r="I1946">
        <v>935343687</v>
      </c>
      <c r="L1946" s="82" t="s">
        <v>133</v>
      </c>
      <c r="M1946" t="s">
        <v>35134</v>
      </c>
      <c r="N1946" s="88" t="s">
        <v>35139</v>
      </c>
      <c r="AQ1946" t="s">
        <v>35144</v>
      </c>
    </row>
    <row r="1947" spans="1:43">
      <c r="A1947" s="15">
        <f t="shared" si="33"/>
        <v>1944</v>
      </c>
      <c r="B1947" s="83" t="s">
        <v>35130</v>
      </c>
      <c r="E1947" s="29" t="s">
        <v>208</v>
      </c>
      <c r="F1947" t="s">
        <v>35277</v>
      </c>
      <c r="G1947" t="s">
        <v>138</v>
      </c>
      <c r="I1947">
        <v>961780610</v>
      </c>
      <c r="L1947" s="82" t="s">
        <v>133</v>
      </c>
      <c r="M1947" t="s">
        <v>35135</v>
      </c>
      <c r="N1947" s="88" t="s">
        <v>35140</v>
      </c>
      <c r="AQ1947" t="s">
        <v>35145</v>
      </c>
    </row>
    <row r="1948" spans="1:43">
      <c r="A1948" s="15">
        <f t="shared" si="33"/>
        <v>1945</v>
      </c>
      <c r="B1948" t="s">
        <v>35146</v>
      </c>
      <c r="E1948" s="29" t="s">
        <v>6</v>
      </c>
      <c r="G1948" t="s">
        <v>138</v>
      </c>
      <c r="I1948">
        <v>912820005</v>
      </c>
      <c r="L1948" s="82" t="s">
        <v>133</v>
      </c>
      <c r="M1948" t="s">
        <v>35150</v>
      </c>
      <c r="N1948" t="s">
        <v>35153</v>
      </c>
      <c r="AQ1948" t="s">
        <v>35157</v>
      </c>
    </row>
    <row r="1949" spans="1:43">
      <c r="A1949" s="15">
        <f t="shared" si="33"/>
        <v>1946</v>
      </c>
      <c r="B1949" t="s">
        <v>35147</v>
      </c>
      <c r="E1949" s="29" t="s">
        <v>6</v>
      </c>
      <c r="G1949" t="s">
        <v>138</v>
      </c>
      <c r="I1949">
        <v>961102822</v>
      </c>
      <c r="L1949" s="82" t="s">
        <v>133</v>
      </c>
      <c r="M1949" t="s">
        <v>35151</v>
      </c>
      <c r="N1949" t="s">
        <v>35154</v>
      </c>
      <c r="AQ1949" t="s">
        <v>35158</v>
      </c>
    </row>
    <row r="1950" spans="1:43">
      <c r="A1950" s="15">
        <f t="shared" si="33"/>
        <v>1947</v>
      </c>
      <c r="B1950" t="s">
        <v>35148</v>
      </c>
      <c r="E1950" s="29" t="s">
        <v>6</v>
      </c>
      <c r="G1950" t="s">
        <v>138</v>
      </c>
      <c r="I1950">
        <v>954501022</v>
      </c>
      <c r="L1950" s="82" t="s">
        <v>133</v>
      </c>
      <c r="M1950" t="s">
        <v>33252</v>
      </c>
      <c r="N1950" t="s">
        <v>35155</v>
      </c>
      <c r="AQ1950" t="s">
        <v>35159</v>
      </c>
    </row>
    <row r="1951" spans="1:43">
      <c r="A1951" s="15">
        <f t="shared" si="33"/>
        <v>1948</v>
      </c>
      <c r="B1951" t="s">
        <v>35149</v>
      </c>
      <c r="E1951" s="29" t="s">
        <v>6</v>
      </c>
      <c r="G1951" t="s">
        <v>138</v>
      </c>
      <c r="I1951">
        <v>915134096</v>
      </c>
      <c r="L1951" s="82" t="s">
        <v>133</v>
      </c>
      <c r="M1951" t="s">
        <v>35152</v>
      </c>
      <c r="N1951" t="s">
        <v>35156</v>
      </c>
      <c r="AQ1951" t="s">
        <v>35160</v>
      </c>
    </row>
    <row r="1952" spans="1:43">
      <c r="A1952" s="15">
        <f t="shared" si="33"/>
        <v>1949</v>
      </c>
      <c r="B1952" s="83" t="s">
        <v>35161</v>
      </c>
      <c r="E1952" s="29" t="s">
        <v>6</v>
      </c>
      <c r="G1952" t="s">
        <v>138</v>
      </c>
      <c r="I1952">
        <v>914481444</v>
      </c>
      <c r="L1952" s="82" t="s">
        <v>133</v>
      </c>
      <c r="M1952" t="s">
        <v>35166</v>
      </c>
      <c r="N1952" s="88" t="s">
        <v>35171</v>
      </c>
      <c r="AQ1952" t="s">
        <v>35176</v>
      </c>
    </row>
    <row r="1953" spans="1:43">
      <c r="A1953" s="15">
        <f t="shared" si="33"/>
        <v>1950</v>
      </c>
      <c r="B1953" s="83" t="s">
        <v>35162</v>
      </c>
      <c r="E1953" s="29" t="s">
        <v>6</v>
      </c>
      <c r="G1953" t="s">
        <v>138</v>
      </c>
      <c r="I1953">
        <v>676982488</v>
      </c>
      <c r="L1953" s="82" t="s">
        <v>133</v>
      </c>
      <c r="M1953" t="s">
        <v>35167</v>
      </c>
      <c r="N1953" s="88" t="s">
        <v>35172</v>
      </c>
      <c r="AQ1953" t="s">
        <v>35177</v>
      </c>
    </row>
    <row r="1954" spans="1:43">
      <c r="A1954" s="15">
        <f t="shared" si="33"/>
        <v>1951</v>
      </c>
      <c r="B1954" s="83" t="s">
        <v>35163</v>
      </c>
      <c r="E1954" s="29" t="s">
        <v>6</v>
      </c>
      <c r="G1954" t="s">
        <v>138</v>
      </c>
      <c r="I1954">
        <v>954989136</v>
      </c>
      <c r="L1954" s="82" t="s">
        <v>133</v>
      </c>
      <c r="M1954" t="s">
        <v>35168</v>
      </c>
      <c r="N1954" s="88" t="s">
        <v>35173</v>
      </c>
      <c r="AQ1954" t="s">
        <v>35178</v>
      </c>
    </row>
    <row r="1955" spans="1:43">
      <c r="A1955" s="15">
        <f t="shared" si="33"/>
        <v>1952</v>
      </c>
      <c r="B1955" s="83" t="s">
        <v>35164</v>
      </c>
      <c r="E1955" s="29" t="s">
        <v>6</v>
      </c>
      <c r="G1955" t="s">
        <v>138</v>
      </c>
      <c r="I1955">
        <v>918444318</v>
      </c>
      <c r="L1955" s="82" t="s">
        <v>133</v>
      </c>
      <c r="M1955" t="s">
        <v>35169</v>
      </c>
      <c r="N1955" s="88" t="s">
        <v>35174</v>
      </c>
      <c r="AQ1955" t="s">
        <v>35179</v>
      </c>
    </row>
    <row r="1956" spans="1:43">
      <c r="A1956" s="15">
        <f t="shared" si="33"/>
        <v>1953</v>
      </c>
      <c r="B1956" s="83" t="s">
        <v>35165</v>
      </c>
      <c r="E1956" s="29" t="s">
        <v>6</v>
      </c>
      <c r="G1956" t="s">
        <v>138</v>
      </c>
      <c r="I1956">
        <v>916939987</v>
      </c>
      <c r="L1956" s="82" t="s">
        <v>133</v>
      </c>
      <c r="M1956" t="s">
        <v>35170</v>
      </c>
      <c r="N1956" s="88" t="s">
        <v>35175</v>
      </c>
      <c r="AQ1956" t="s">
        <v>35180</v>
      </c>
    </row>
    <row r="1957" spans="1:43">
      <c r="A1957" s="15">
        <f t="shared" si="33"/>
        <v>1954</v>
      </c>
      <c r="B1957" s="83" t="s">
        <v>35182</v>
      </c>
      <c r="E1957" s="29" t="s">
        <v>6</v>
      </c>
      <c r="G1957" t="s">
        <v>138</v>
      </c>
      <c r="I1957">
        <v>695801961</v>
      </c>
      <c r="L1957" s="82" t="s">
        <v>133</v>
      </c>
      <c r="M1957" t="s">
        <v>35187</v>
      </c>
      <c r="N1957" s="88" t="s">
        <v>35192</v>
      </c>
      <c r="AQ1957" t="s">
        <v>35197</v>
      </c>
    </row>
    <row r="1958" spans="1:43">
      <c r="A1958" s="15">
        <f t="shared" si="33"/>
        <v>1955</v>
      </c>
      <c r="B1958" s="83" t="s">
        <v>35183</v>
      </c>
      <c r="E1958" s="29" t="s">
        <v>6</v>
      </c>
      <c r="G1958" t="s">
        <v>138</v>
      </c>
      <c r="I1958">
        <v>932459393</v>
      </c>
      <c r="L1958" s="82" t="s">
        <v>133</v>
      </c>
      <c r="M1958" t="s">
        <v>35188</v>
      </c>
      <c r="N1958" s="88" t="s">
        <v>35193</v>
      </c>
      <c r="AQ1958" t="s">
        <v>35198</v>
      </c>
    </row>
    <row r="1959" spans="1:43">
      <c r="A1959" s="15">
        <f t="shared" si="33"/>
        <v>1956</v>
      </c>
      <c r="B1959" s="83" t="s">
        <v>35184</v>
      </c>
      <c r="E1959" s="29" t="s">
        <v>6</v>
      </c>
      <c r="G1959" t="s">
        <v>138</v>
      </c>
      <c r="I1959">
        <v>963783010</v>
      </c>
      <c r="L1959" s="82" t="s">
        <v>133</v>
      </c>
      <c r="M1959" t="s">
        <v>35189</v>
      </c>
      <c r="N1959" s="88" t="s">
        <v>35194</v>
      </c>
      <c r="AQ1959" t="s">
        <v>35199</v>
      </c>
    </row>
    <row r="1960" spans="1:43">
      <c r="A1960" s="15">
        <f t="shared" si="33"/>
        <v>1957</v>
      </c>
      <c r="B1960" s="83" t="s">
        <v>35185</v>
      </c>
      <c r="E1960" s="29" t="s">
        <v>6</v>
      </c>
      <c r="G1960" t="s">
        <v>138</v>
      </c>
      <c r="I1960">
        <v>619605632</v>
      </c>
      <c r="L1960" s="82" t="s">
        <v>133</v>
      </c>
      <c r="M1960" t="s">
        <v>35190</v>
      </c>
      <c r="N1960" s="88" t="s">
        <v>35195</v>
      </c>
      <c r="AQ1960" t="s">
        <v>35200</v>
      </c>
    </row>
    <row r="1961" spans="1:43">
      <c r="A1961" s="15">
        <f t="shared" si="33"/>
        <v>1958</v>
      </c>
      <c r="B1961" s="83" t="s">
        <v>35186</v>
      </c>
      <c r="E1961" s="29" t="s">
        <v>6</v>
      </c>
      <c r="G1961" t="s">
        <v>138</v>
      </c>
      <c r="I1961">
        <v>933853959</v>
      </c>
      <c r="L1961" s="82" t="s">
        <v>133</v>
      </c>
      <c r="M1961" t="s">
        <v>35191</v>
      </c>
      <c r="N1961" s="88" t="s">
        <v>35196</v>
      </c>
      <c r="AQ1961" t="s">
        <v>35201</v>
      </c>
    </row>
    <row r="1962" spans="1:43">
      <c r="A1962" s="15">
        <f t="shared" si="33"/>
        <v>1959</v>
      </c>
      <c r="B1962" s="83" t="s">
        <v>35205</v>
      </c>
      <c r="E1962" s="29" t="s">
        <v>6</v>
      </c>
      <c r="G1962" t="s">
        <v>138</v>
      </c>
      <c r="I1962">
        <v>913080777</v>
      </c>
      <c r="L1962" s="82" t="s">
        <v>133</v>
      </c>
      <c r="M1962" t="s">
        <v>35210</v>
      </c>
      <c r="N1962" s="88" t="s">
        <v>35215</v>
      </c>
      <c r="AQ1962" t="s">
        <v>35220</v>
      </c>
    </row>
    <row r="1963" spans="1:43">
      <c r="A1963" s="15">
        <f t="shared" si="33"/>
        <v>1960</v>
      </c>
      <c r="B1963" s="83" t="s">
        <v>35206</v>
      </c>
      <c r="E1963" s="29" t="s">
        <v>6</v>
      </c>
      <c r="G1963" t="s">
        <v>138</v>
      </c>
      <c r="I1963">
        <v>932384761</v>
      </c>
      <c r="L1963" s="82" t="s">
        <v>133</v>
      </c>
      <c r="M1963" t="s">
        <v>35211</v>
      </c>
      <c r="N1963" s="88" t="s">
        <v>35216</v>
      </c>
      <c r="AQ1963" t="s">
        <v>35221</v>
      </c>
    </row>
    <row r="1964" spans="1:43">
      <c r="A1964" s="15">
        <f t="shared" si="33"/>
        <v>1961</v>
      </c>
      <c r="B1964" s="83" t="s">
        <v>35207</v>
      </c>
      <c r="E1964" s="29" t="s">
        <v>6</v>
      </c>
      <c r="G1964" t="s">
        <v>138</v>
      </c>
      <c r="I1964">
        <v>917026750</v>
      </c>
      <c r="L1964" s="82" t="s">
        <v>133</v>
      </c>
      <c r="M1964" t="s">
        <v>35212</v>
      </c>
      <c r="N1964" s="88" t="s">
        <v>35217</v>
      </c>
      <c r="AQ1964" t="s">
        <v>35222</v>
      </c>
    </row>
    <row r="1965" spans="1:43">
      <c r="A1965" s="15">
        <f t="shared" si="33"/>
        <v>1962</v>
      </c>
      <c r="B1965" s="83" t="s">
        <v>35208</v>
      </c>
      <c r="E1965" s="29" t="s">
        <v>6</v>
      </c>
      <c r="G1965" t="s">
        <v>138</v>
      </c>
      <c r="I1965">
        <v>916623404</v>
      </c>
      <c r="L1965" s="82" t="s">
        <v>133</v>
      </c>
      <c r="M1965" t="s">
        <v>35213</v>
      </c>
      <c r="N1965" s="88" t="s">
        <v>35218</v>
      </c>
      <c r="AQ1965" t="s">
        <v>35223</v>
      </c>
    </row>
    <row r="1966" spans="1:43">
      <c r="A1966" s="15">
        <f t="shared" si="33"/>
        <v>1963</v>
      </c>
      <c r="B1966" s="83" t="s">
        <v>35209</v>
      </c>
      <c r="E1966" s="29" t="s">
        <v>6</v>
      </c>
      <c r="G1966" t="s">
        <v>138</v>
      </c>
      <c r="I1966">
        <v>961610444</v>
      </c>
      <c r="L1966" s="82" t="s">
        <v>133</v>
      </c>
      <c r="M1966" t="s">
        <v>35214</v>
      </c>
      <c r="N1966" s="88" t="s">
        <v>35219</v>
      </c>
      <c r="AQ1966" t="s">
        <v>35224</v>
      </c>
    </row>
    <row r="1967" spans="1:43">
      <c r="A1967" s="15">
        <f t="shared" si="33"/>
        <v>1964</v>
      </c>
      <c r="B1967" s="83" t="s">
        <v>35514</v>
      </c>
      <c r="E1967" s="29" t="s">
        <v>6</v>
      </c>
      <c r="G1967" t="s">
        <v>138</v>
      </c>
      <c r="I1967">
        <v>917420233</v>
      </c>
      <c r="L1967" s="82" t="s">
        <v>133</v>
      </c>
      <c r="M1967" t="s">
        <v>35539</v>
      </c>
      <c r="N1967" s="88" t="s">
        <v>35544</v>
      </c>
      <c r="AQ1967" t="s">
        <v>35549</v>
      </c>
    </row>
    <row r="1968" spans="1:43">
      <c r="A1968" s="15">
        <f t="shared" si="33"/>
        <v>1965</v>
      </c>
      <c r="B1968" s="83" t="s">
        <v>35515</v>
      </c>
      <c r="E1968" s="29" t="s">
        <v>6</v>
      </c>
      <c r="G1968" t="s">
        <v>138</v>
      </c>
      <c r="I1968">
        <v>936817242</v>
      </c>
      <c r="L1968" s="82" t="s">
        <v>133</v>
      </c>
      <c r="M1968" t="s">
        <v>35540</v>
      </c>
      <c r="N1968" s="88" t="s">
        <v>35545</v>
      </c>
      <c r="AQ1968" t="s">
        <v>35550</v>
      </c>
    </row>
    <row r="1969" spans="1:43">
      <c r="A1969" s="474">
        <f>+A1968+1</f>
        <v>1966</v>
      </c>
      <c r="B1969" s="83" t="s">
        <v>35516</v>
      </c>
      <c r="E1969" s="29" t="s">
        <v>6</v>
      </c>
      <c r="G1969" t="s">
        <v>138</v>
      </c>
      <c r="I1969">
        <v>963225615</v>
      </c>
      <c r="L1969" s="82" t="s">
        <v>133</v>
      </c>
      <c r="M1969" t="s">
        <v>35541</v>
      </c>
      <c r="N1969" s="88" t="s">
        <v>35546</v>
      </c>
      <c r="AQ1969" t="s">
        <v>35551</v>
      </c>
    </row>
    <row r="1970" spans="1:43">
      <c r="A1970" s="474">
        <f>+A1969+1</f>
        <v>1967</v>
      </c>
      <c r="B1970" s="83" t="s">
        <v>35517</v>
      </c>
      <c r="E1970" s="29" t="s">
        <v>6</v>
      </c>
      <c r="G1970" t="s">
        <v>138</v>
      </c>
      <c r="I1970">
        <v>913122820</v>
      </c>
      <c r="L1970" s="82" t="s">
        <v>133</v>
      </c>
      <c r="M1970" t="s">
        <v>35542</v>
      </c>
      <c r="N1970" s="88" t="s">
        <v>35547</v>
      </c>
      <c r="AQ1970" t="s">
        <v>35552</v>
      </c>
    </row>
    <row r="1971" spans="1:43">
      <c r="A1971" s="474">
        <f>+A1970+1</f>
        <v>1968</v>
      </c>
      <c r="B1971" s="83" t="s">
        <v>35518</v>
      </c>
      <c r="E1971" s="29" t="s">
        <v>6</v>
      </c>
      <c r="G1971" t="s">
        <v>138</v>
      </c>
      <c r="I1971">
        <v>963254808</v>
      </c>
      <c r="L1971" s="82" t="s">
        <v>133</v>
      </c>
      <c r="M1971" t="s">
        <v>35543</v>
      </c>
      <c r="N1971" s="88" t="s">
        <v>35548</v>
      </c>
      <c r="AQ1971" t="s">
        <v>35553</v>
      </c>
    </row>
    <row r="1972" spans="1:43">
      <c r="A1972" s="474">
        <f>+A1971+1</f>
        <v>1969</v>
      </c>
      <c r="B1972" s="83" t="s">
        <v>35554</v>
      </c>
      <c r="E1972" s="29" t="s">
        <v>6</v>
      </c>
      <c r="G1972" t="s">
        <v>138</v>
      </c>
      <c r="I1972">
        <v>917982138</v>
      </c>
      <c r="L1972" s="82" t="s">
        <v>133</v>
      </c>
      <c r="M1972" t="s">
        <v>35559</v>
      </c>
      <c r="N1972" s="88" t="s">
        <v>35564</v>
      </c>
      <c r="AQ1972" t="s">
        <v>35569</v>
      </c>
    </row>
    <row r="1973" spans="1:43">
      <c r="A1973" s="474">
        <f>+A1972+1</f>
        <v>1970</v>
      </c>
      <c r="B1973" s="83" t="s">
        <v>35555</v>
      </c>
      <c r="E1973" s="29" t="s">
        <v>6</v>
      </c>
      <c r="G1973" t="s">
        <v>138</v>
      </c>
      <c r="I1973">
        <v>911390040</v>
      </c>
      <c r="L1973" s="82" t="s">
        <v>133</v>
      </c>
      <c r="M1973" t="s">
        <v>35560</v>
      </c>
      <c r="N1973" s="88" t="s">
        <v>35565</v>
      </c>
      <c r="AQ1973" t="s">
        <v>35570</v>
      </c>
    </row>
    <row r="1974" spans="1:43">
      <c r="A1974" s="474">
        <f>+A1973+1</f>
        <v>1971</v>
      </c>
      <c r="B1974" s="83" t="s">
        <v>35556</v>
      </c>
      <c r="E1974" s="29" t="s">
        <v>6</v>
      </c>
      <c r="G1974" t="s">
        <v>138</v>
      </c>
      <c r="I1974">
        <v>934626755</v>
      </c>
      <c r="L1974" s="82" t="s">
        <v>133</v>
      </c>
      <c r="M1974" t="s">
        <v>35561</v>
      </c>
      <c r="N1974" s="88" t="s">
        <v>35566</v>
      </c>
      <c r="AQ1974" t="s">
        <v>35571</v>
      </c>
    </row>
    <row r="1975" spans="1:43">
      <c r="A1975" s="474">
        <f>+A1974+1</f>
        <v>1972</v>
      </c>
      <c r="B1975" s="83" t="s">
        <v>35557</v>
      </c>
      <c r="E1975" s="29" t="s">
        <v>6</v>
      </c>
      <c r="G1975" t="s">
        <v>138</v>
      </c>
      <c r="I1975">
        <v>918626283</v>
      </c>
      <c r="L1975" s="82" t="s">
        <v>133</v>
      </c>
      <c r="M1975" t="s">
        <v>35562</v>
      </c>
      <c r="N1975" s="88" t="s">
        <v>35567</v>
      </c>
      <c r="AQ1975" t="s">
        <v>35572</v>
      </c>
    </row>
    <row r="1976" spans="1:43">
      <c r="A1976" s="474">
        <f>+A1975+1</f>
        <v>1973</v>
      </c>
      <c r="B1976" s="83" t="s">
        <v>35558</v>
      </c>
      <c r="E1976" s="29" t="s">
        <v>6</v>
      </c>
      <c r="G1976" t="s">
        <v>138</v>
      </c>
      <c r="I1976">
        <v>961828647</v>
      </c>
      <c r="L1976" s="82" t="s">
        <v>133</v>
      </c>
      <c r="M1976" t="s">
        <v>35563</v>
      </c>
      <c r="N1976" s="88" t="s">
        <v>35568</v>
      </c>
      <c r="AQ1976" t="s">
        <v>35573</v>
      </c>
    </row>
    <row r="1977" spans="1:43">
      <c r="A1977" s="474">
        <f>+A1976+1</f>
        <v>1974</v>
      </c>
      <c r="B1977" s="83" t="s">
        <v>35574</v>
      </c>
      <c r="E1977" s="29" t="s">
        <v>6</v>
      </c>
      <c r="G1977" t="s">
        <v>138</v>
      </c>
      <c r="I1977">
        <v>917172868</v>
      </c>
      <c r="L1977" s="82" t="s">
        <v>133</v>
      </c>
      <c r="M1977" t="s">
        <v>35579</v>
      </c>
      <c r="N1977" s="88" t="s">
        <v>35583</v>
      </c>
      <c r="AQ1977" t="s">
        <v>35588</v>
      </c>
    </row>
    <row r="1978" spans="1:43">
      <c r="A1978" s="474">
        <f>+A1977+1</f>
        <v>1975</v>
      </c>
      <c r="B1978" s="83" t="s">
        <v>35575</v>
      </c>
      <c r="E1978" s="29" t="s">
        <v>6</v>
      </c>
      <c r="G1978" t="s">
        <v>138</v>
      </c>
      <c r="I1978">
        <v>932090359</v>
      </c>
      <c r="L1978" s="82" t="s">
        <v>133</v>
      </c>
      <c r="M1978" t="s">
        <v>35580</v>
      </c>
      <c r="N1978" s="88" t="s">
        <v>35584</v>
      </c>
      <c r="AQ1978" t="s">
        <v>35589</v>
      </c>
    </row>
    <row r="1979" spans="1:43">
      <c r="A1979" s="474">
        <f>+A1978+1</f>
        <v>1976</v>
      </c>
      <c r="B1979" s="83" t="s">
        <v>35576</v>
      </c>
      <c r="E1979" s="29" t="s">
        <v>6</v>
      </c>
      <c r="G1979" t="s">
        <v>138</v>
      </c>
      <c r="I1979">
        <v>695194458</v>
      </c>
      <c r="L1979" s="82" t="s">
        <v>133</v>
      </c>
      <c r="M1979" t="s">
        <v>35581</v>
      </c>
      <c r="N1979" s="88" t="s">
        <v>35585</v>
      </c>
      <c r="AQ1979" t="s">
        <v>35573</v>
      </c>
    </row>
    <row r="1980" spans="1:43">
      <c r="A1980" s="474">
        <f>+A1979+1</f>
        <v>1977</v>
      </c>
      <c r="B1980" s="83" t="s">
        <v>35577</v>
      </c>
      <c r="E1980" s="29" t="s">
        <v>6</v>
      </c>
      <c r="G1980" t="s">
        <v>138</v>
      </c>
      <c r="I1980">
        <v>603048100</v>
      </c>
      <c r="L1980" s="82" t="s">
        <v>133</v>
      </c>
      <c r="M1980" t="s">
        <v>35582</v>
      </c>
      <c r="N1980" s="88" t="s">
        <v>35586</v>
      </c>
      <c r="AQ1980" t="s">
        <v>35590</v>
      </c>
    </row>
    <row r="1981" spans="1:43">
      <c r="A1981" s="474">
        <f>+A1980+1</f>
        <v>1978</v>
      </c>
      <c r="B1981" s="83" t="s">
        <v>35578</v>
      </c>
      <c r="E1981" s="29" t="s">
        <v>6</v>
      </c>
      <c r="G1981" t="s">
        <v>138</v>
      </c>
      <c r="I1981">
        <v>647947337</v>
      </c>
      <c r="L1981" s="82" t="s">
        <v>133</v>
      </c>
      <c r="M1981" t="s">
        <v>33246</v>
      </c>
      <c r="N1981" s="88" t="s">
        <v>35587</v>
      </c>
      <c r="AQ1981" t="s">
        <v>35591</v>
      </c>
    </row>
    <row r="1982" spans="1:43">
      <c r="A1982" s="474">
        <f>+A1981+1</f>
        <v>1979</v>
      </c>
      <c r="B1982" s="83" t="s">
        <v>35592</v>
      </c>
      <c r="E1982" s="29" t="s">
        <v>6</v>
      </c>
      <c r="G1982" t="s">
        <v>138</v>
      </c>
      <c r="I1982">
        <v>917400307</v>
      </c>
      <c r="L1982" s="82" t="s">
        <v>133</v>
      </c>
      <c r="M1982" t="s">
        <v>35597</v>
      </c>
      <c r="N1982" s="88" t="s">
        <v>35601</v>
      </c>
      <c r="AQ1982" t="s">
        <v>35606</v>
      </c>
    </row>
    <row r="1983" spans="1:43">
      <c r="A1983" s="474">
        <f>+A1982+1</f>
        <v>1980</v>
      </c>
      <c r="B1983" s="83" t="s">
        <v>35593</v>
      </c>
      <c r="E1983" s="29" t="s">
        <v>6</v>
      </c>
      <c r="G1983" t="s">
        <v>138</v>
      </c>
      <c r="I1983">
        <v>963529192</v>
      </c>
      <c r="L1983" s="82" t="s">
        <v>133</v>
      </c>
      <c r="M1983" t="s">
        <v>15166</v>
      </c>
      <c r="N1983" s="88" t="s">
        <v>35602</v>
      </c>
      <c r="AQ1983" t="s">
        <v>35607</v>
      </c>
    </row>
    <row r="1984" spans="1:43">
      <c r="A1984" s="474">
        <f>+A1983+1</f>
        <v>1981</v>
      </c>
      <c r="B1984" s="83" t="s">
        <v>35594</v>
      </c>
      <c r="E1984" s="29" t="s">
        <v>6</v>
      </c>
      <c r="G1984" t="s">
        <v>138</v>
      </c>
      <c r="I1984">
        <v>916886644</v>
      </c>
      <c r="L1984" s="82" t="s">
        <v>133</v>
      </c>
      <c r="M1984" t="s">
        <v>35598</v>
      </c>
      <c r="N1984" s="88" t="s">
        <v>35603</v>
      </c>
      <c r="AQ1984" t="s">
        <v>35608</v>
      </c>
    </row>
    <row r="1985" spans="1:43">
      <c r="A1985" s="474">
        <f>+A1984+1</f>
        <v>1982</v>
      </c>
      <c r="B1985" s="83" t="s">
        <v>35595</v>
      </c>
      <c r="E1985" s="29" t="s">
        <v>6</v>
      </c>
      <c r="G1985" t="s">
        <v>138</v>
      </c>
      <c r="I1985">
        <v>968245584</v>
      </c>
      <c r="L1985" s="82" t="s">
        <v>133</v>
      </c>
      <c r="M1985" t="s">
        <v>35599</v>
      </c>
      <c r="N1985" s="88" t="s">
        <v>35604</v>
      </c>
      <c r="AQ1985" t="s">
        <v>35609</v>
      </c>
    </row>
    <row r="1986" spans="1:43">
      <c r="A1986" s="474">
        <f>+A1985+1</f>
        <v>1983</v>
      </c>
      <c r="B1986" s="83" t="s">
        <v>35596</v>
      </c>
      <c r="E1986" s="29" t="s">
        <v>6</v>
      </c>
      <c r="G1986" t="s">
        <v>138</v>
      </c>
      <c r="I1986">
        <v>918044554</v>
      </c>
      <c r="L1986" s="82" t="s">
        <v>133</v>
      </c>
      <c r="M1986" t="s">
        <v>35600</v>
      </c>
      <c r="N1986" s="88" t="s">
        <v>35605</v>
      </c>
      <c r="AQ1986" t="s">
        <v>35610</v>
      </c>
    </row>
    <row r="1987" spans="1:43">
      <c r="A1987" s="474">
        <f>+A1986+1</f>
        <v>1984</v>
      </c>
      <c r="B1987" s="83" t="s">
        <v>35611</v>
      </c>
      <c r="E1987" s="29" t="s">
        <v>6</v>
      </c>
      <c r="G1987" t="s">
        <v>138</v>
      </c>
      <c r="I1987">
        <v>911298504</v>
      </c>
      <c r="L1987" s="82" t="s">
        <v>133</v>
      </c>
      <c r="M1987" t="s">
        <v>35616</v>
      </c>
      <c r="N1987" s="88" t="s">
        <v>35621</v>
      </c>
      <c r="AQ1987" t="s">
        <v>35626</v>
      </c>
    </row>
    <row r="1988" spans="1:43">
      <c r="A1988" s="474">
        <f>+A1987+1</f>
        <v>1985</v>
      </c>
      <c r="B1988" s="83" t="s">
        <v>35612</v>
      </c>
      <c r="E1988" s="29" t="s">
        <v>6</v>
      </c>
      <c r="G1988" t="s">
        <v>138</v>
      </c>
      <c r="I1988">
        <v>936065251</v>
      </c>
      <c r="L1988" s="82" t="s">
        <v>133</v>
      </c>
      <c r="M1988" t="s">
        <v>35617</v>
      </c>
      <c r="N1988" s="88" t="s">
        <v>35622</v>
      </c>
      <c r="AQ1988" t="s">
        <v>35627</v>
      </c>
    </row>
    <row r="1989" spans="1:43">
      <c r="A1989" s="474">
        <f>+A1988+1</f>
        <v>1986</v>
      </c>
      <c r="B1989" s="83" t="s">
        <v>35613</v>
      </c>
      <c r="E1989" s="29" t="s">
        <v>6</v>
      </c>
      <c r="G1989" t="s">
        <v>138</v>
      </c>
      <c r="I1989">
        <v>932601093</v>
      </c>
      <c r="L1989" s="82" t="s">
        <v>133</v>
      </c>
      <c r="M1989" t="s">
        <v>35618</v>
      </c>
      <c r="N1989" s="88" t="s">
        <v>35623</v>
      </c>
      <c r="AQ1989" t="s">
        <v>35628</v>
      </c>
    </row>
    <row r="1990" spans="1:43">
      <c r="A1990" s="474">
        <f>+A1989+1</f>
        <v>1987</v>
      </c>
      <c r="B1990" s="83" t="s">
        <v>35614</v>
      </c>
      <c r="E1990" s="29" t="s">
        <v>6</v>
      </c>
      <c r="G1990" t="s">
        <v>138</v>
      </c>
      <c r="I1990">
        <v>963784534</v>
      </c>
      <c r="L1990" s="82" t="s">
        <v>133</v>
      </c>
      <c r="M1990" t="s">
        <v>35619</v>
      </c>
      <c r="N1990" s="88" t="s">
        <v>35624</v>
      </c>
      <c r="AQ1990" t="s">
        <v>35629</v>
      </c>
    </row>
    <row r="1991" spans="1:43">
      <c r="A1991" s="474">
        <f>+A1990+1</f>
        <v>1988</v>
      </c>
      <c r="B1991" s="83" t="s">
        <v>35615</v>
      </c>
      <c r="E1991" s="29" t="s">
        <v>6</v>
      </c>
      <c r="G1991" t="s">
        <v>138</v>
      </c>
      <c r="I1991">
        <v>963163129</v>
      </c>
      <c r="L1991" s="82" t="s">
        <v>133</v>
      </c>
      <c r="M1991" t="s">
        <v>35620</v>
      </c>
      <c r="N1991" s="88" t="s">
        <v>35625</v>
      </c>
      <c r="AQ1991" t="s">
        <v>35630</v>
      </c>
    </row>
  </sheetData>
  <autoFilter ref="A3:AQ1991" xr:uid="{62EC7422-7690-4CC4-B1E1-6ABF11B1CD81}"/>
  <mergeCells count="1">
    <mergeCell ref="C1:G1"/>
  </mergeCells>
  <phoneticPr fontId="10" type="noConversion"/>
  <conditionalFormatting sqref="M1918:M1947 M1707:M1725 M1675:M1693 M1457:M1525 M1438:M1455 M940 M1:M78 M82:M122 M124 M127:M520 M522:M531 M546:M554 M556:M596 M602:M608 M651 M653:M665 M667:M696 M698:M699 M702:M710 M712:M714 M718:M720 M945:M1436 M722:M738 M740:M938 M1527:M1595 M1733:M1746 M1727:M1731 M1952:M1048576">
    <cfRule type="duplicateValues" dxfId="5" priority="194"/>
    <cfRule type="duplicateValues" dxfId="4" priority="195"/>
  </conditionalFormatting>
  <hyperlinks>
    <hyperlink ref="J1706" r:id="rId1" display="mailto:info@gsol.es" xr:uid="{EF9DC049-A2CF-4E08-826B-AE85DA7930C0}"/>
    <hyperlink ref="J1705" r:id="rId2" display="mailto:info@angal.es" xr:uid="{D11D63E3-BB19-4E48-9AA4-BFFC191B8C4D}"/>
    <hyperlink ref="J1704" r:id="rId3" display="mailto:info@novologic.es" xr:uid="{5561CC7E-CC21-406B-8B65-47A0BFBD8208}"/>
    <hyperlink ref="J1703" r:id="rId4" display="mailto:info@espa.es" xr:uid="{18DE6801-A333-43C5-9D08-4F40EA2B473B}"/>
    <hyperlink ref="J1702" r:id="rId5" display="mailto:info@centroinformaticocastellon.com" xr:uid="{271C8768-B245-474F-9B8A-A80B9B20A8B2}"/>
    <hyperlink ref="J1701" r:id="rId6" display="mailto:info@vidasoft.es" xr:uid="{B00A84A6-53B2-4D40-87E5-9066232350B9}"/>
    <hyperlink ref="J1700" r:id="rId7" display="mailto:info@inttegrum.com" xr:uid="{63BBF384-AAF6-48D2-B419-5AB123159B78}"/>
    <hyperlink ref="J1699" r:id="rId8" display="mailto:info@virtusinformatica.es" xr:uid="{3993FBF0-E956-42C9-8C73-272BCA7DA4B7}"/>
    <hyperlink ref="J1698" r:id="rId9" display="mailto:info@itbacking.com" xr:uid="{AFBA92B5-F3BD-498E-BB4B-451A6EDB900D}"/>
    <hyperlink ref="J1697" r:id="rId10" display="mailto:info@planatec.es" xr:uid="{B9D92C2B-6BB6-459D-B13E-A2BD0FDEAA58}"/>
    <hyperlink ref="J1696" r:id="rId11" display="mailto:info@inforcastellon.com" xr:uid="{A5E178DD-0CA6-4613-8605-48BCB49BE9B0}"/>
    <hyperlink ref="J1695" r:id="rId12" display="mailto:info@integraconsultores.es" xr:uid="{6C00F48F-07C2-458D-94F1-35D03B8C3532}"/>
    <hyperlink ref="J1694" r:id="rId13" display="mailto:info@informaticoscastellon.com" xr:uid="{B1944C12-9084-4421-99A6-936106B3610D}"/>
    <hyperlink ref="J1630" r:id="rId14" display="mailto:info@skydone.com" xr:uid="{4AC3A5D3-4D03-4D45-9FA5-1CAA8F7893C0}"/>
    <hyperlink ref="K1625" r:id="rId15" display="https://www.google.com/search?q=telefono+Goya+Soluciones%0D%0A&amp;sca_esv=6301d2e392e54eba&amp;rlz=1C1GCEA_enES1197ES1197&amp;biw=638&amp;bih=584&amp;sxsrf=ANbL-n4VH2j1hz9Ep2LTXILCNcedLs31KQ%3A1770974593614&amp;ei=ge2OaZiVJeyVxc8P18fyYQ&amp;ved=0ahUKEwjY2bu8ktaSAxXsSvEDHdejPAwQ4dUDCBM&amp;uact=5&amp;oq=telefono+Goya+Soluciones%0D%0A&amp;gs_lp=Egxnd3Mtd2l6LXNlcnAiGXRlbGVmb25vIEdveWEgU29sdWNpb25lcwoyCBAAGLADGO8FMgsQABiABBiwAxiiBDIIEAAYsAMY7wUyCBAAGLADGO8FMggQABiwAxjvBUjSDVDxCFjxCHACeACQAQCYAQCgAQCqAQC4AQPIAQD4AQL4AQGYAgKgAg6YAwCIBgGQBgWSBwEyoAcAsgcAuAcAwgcDMi0yyAcLgAgA&amp;sclient=gws-wiz-serp" xr:uid="{2F8F49E8-9A03-4F88-A7DB-26959C495940}"/>
    <hyperlink ref="I1622" r:id="rId16" display="https://www.google.com/search?q=telefono+Nextret%0D%0A&amp;sca_esv=6301d2e392e54eba&amp;rlz=1C1GCEA_enES1197ES1197&amp;biw=638&amp;bih=584&amp;sxsrf=ANbL-n7XAAdL4ApDTbQAvwl0_djslVqq8Q%3A1770974468498&amp;ei=BO2OaeuSHt2K7NYPxrjToQk&amp;ved=0ahUKEwjrpOeAktaSAxVdBdsEHUbcNJQQ4dUDCBM&amp;uact=5&amp;oq=telefono+Nextret%0D%0A&amp;gs_lp=Egxnd3Mtd2l6LXNlcnAiEXRlbGVmb25vIE5leHRyZXQKMgQQIxgnMgQQIxgnMgQQIxgnMgoQABiABBhDGIoFMggQABiABBixAzIIEAAYgAQYsQMyBRAAGIAEMgUQABiABDIIEAAYgAQYsQMyCBAAGIAEGLEDSM4MUKsFWIEKcAF4AZABAJgBhwGgAYcBqgEDMC4xuAEDyAEA-AEB-AECmAICoAKUAcICChAAGLADGNYEGEeYAwCIBgGQBgiSBwMxLjGgB7cJsgcDMC4xuAeOAcIHAzItMsgHCYAIAA&amp;sclient=gws-wiz-serp" xr:uid="{FFC53128-432E-470F-A33F-9DADCE2332D1}"/>
    <hyperlink ref="I1612" r:id="rId17" display="https://www.google.com/search?q=telefono+alfaTei&amp;sca_esv=6301d2e392e54eba&amp;rlz=1C1GCEA_enES1197ES1197&amp;biw=638&amp;bih=584&amp;sxsrf=ANbL-n7O9wjrT58mLW9K9XEhyale3QO_Hw%3A1770974024796&amp;ei=SOuOaZKmMMyFxc8P2OqisQU&amp;ved=0ahUKEwiS6p2tkNaSAxXMQvEDHVi1KFYQ4dUDCBM&amp;uact=5&amp;oq=telefono+alfaTei&amp;gs_lp=Egxnd3Mtd2l6LXNlcnAiEHRlbGVmb25vIGFsZmFUZWkyBRAhGKABMgUQIRigATIFECEYoAEyBRAhGKABSIITUABYjBFwAHgAkAEAmAGNAaABwAaqAQMwLje4AQPIAQD4AQGYAgegAuUGwgIFEAAYgATCAggQABiABBixA8ICBhAAGBYYHsICBRAAGO8FwgIIEAAYgAQYogSYAwCSBwMwLjegB_gnsgcDMC43uAflBsIHBTAuMS42yAcYgAgA&amp;sclient=gws-wiz-serp" xr:uid="{222DCBBD-8A80-47C1-840B-8C98DC4F7F7D}"/>
    <hyperlink ref="K1609" r:id="rId18" display="https://www.google.com/search?q=telefono+informatica+BCN&amp;sca_esv=6301d2e392e54eba&amp;rlz=1C1GCEA_enES1197ES1197&amp;biw=638&amp;bih=584&amp;sxsrf=ANbL-n7VBh-mCk2HoguNk-WinqHX2c52ag%3A1770973919687&amp;ei=3-qOab7OKbebkdUPp6DSwAU&amp;ved=0ahUKEwj-uY77j9aSAxW3TaQEHSeQFFgQ4dUDCBM&amp;uact=5&amp;oq=telefono+informatica+BCN&amp;gs_lp=Egxnd3Mtd2l6LXNlcnAiGHRlbGVmb25vIGluZm9ybWF0aWNhIEJDTjIFECEYnwUyBRAhGJ8FMgUQIRifBTIFECEYnwUyBRAhGJ8FSJooUOgCWNklcAF4AZABAJgBtgGgAd0NqgEEMi4xM7gBA8gBAPgBAZgCEKACrw7CAgoQABiwAxjWBBhHwgIIEAAYgAQYsQPCAgUQABiABMICBhAAGBYYHsICBRAhGKABmAMAiAYBkAYIkgcEMi4xNKAHvFyyBwQxLjE0uAepDsIHBjAuMy4xM8gHOIAIAA&amp;sclient=gws-wiz-serp" xr:uid="{DDF54B5E-C33C-4C7A-BCD9-1498A4D1A041}"/>
    <hyperlink ref="K1608" r:id="rId19" display="https://www.google.com/search?q=telefono+Marvel+Inform%C3%A1tica&amp;sca_esv=6301d2e392e54eba&amp;rlz=1C1GCEA_enES1197ES1197&amp;biw=638&amp;bih=584&amp;sxsrf=ANbL-n4r2FgYvoXActsLkVW00kd0lrvTFA%3A1770973902033&amp;ei=zuqOaYvkAYvs7M8Pg8a88Q0&amp;ved=0ahUKEwiLg9nyj9aSAxULNvsDHQMjL94Q4dUDCBM&amp;uact=5&amp;oq=telefono+Marvel+Inform%C3%A1tica&amp;gs_lp=Egxnd3Mtd2l6LXNlcnAiHHRlbGVmb25vIE1hcnZlbCBJbmZvcm3DoXRpY2EyBRAhGKABMgUQIRigAUinC1CeBVieBXABeAGQAQCYAZABoAGQAaoBAzAuMbgBA8gBAPgBAvgBAZgCAqACmgHCAgoQABiwAxjWBBhHmAMAiAYBkAYDkgcDMS4xoAetArIHAzAuMbgHlQHCBwUwLjEuMcgHBYAIAA&amp;sclient=gws-wiz-serp" xr:uid="{50E2AF4A-888C-4AF3-BDF1-939CC6F1FFFA}"/>
    <hyperlink ref="O1674" r:id="rId20" display="mailto:info@cadizinformaticaytecnologica.com" xr:uid="{1D414529-9550-40EA-B494-C6B619275A4D}"/>
    <hyperlink ref="O1673" r:id="rId21" display="mailto:info@segintec.com" xr:uid="{2121BB8E-B340-475E-8BF9-9250812E4002}"/>
    <hyperlink ref="O1672" r:id="rId22" display="mailto:info@nearsystems.net" xr:uid="{B29EF404-835E-4B42-A715-E1CA41FCE7B1}"/>
    <hyperlink ref="O1671" r:id="rId23" display="mailto:alvis@alvissl.net" xr:uid="{AF7A2A8B-EA65-4DC8-9636-1E5D1A4AE2FA}"/>
    <hyperlink ref="O1670" r:id="rId24" display="mailto:info@itelligent.es" xr:uid="{987CBA5B-AFD3-4473-ACC3-F0188B6F9A29}"/>
    <hyperlink ref="O1669" r:id="rId25" display="mailto:info@cadizpyme.es" xr:uid="{C1193664-EB21-42A9-A42C-6D256EF6F5E7}"/>
    <hyperlink ref="O1668" r:id="rId26" display="mailto:info@gadespc.es" xr:uid="{E9DF627D-F101-424F-BE5B-BE423758FD97}"/>
    <hyperlink ref="O1667" r:id="rId27" display="mailto:cadiz@pcbox.es" xr:uid="{E56D349E-6045-47E3-9983-1AEDBA95B62D}"/>
    <hyperlink ref="O1666" r:id="rId28" display="mailto:info@meganetsistemas.com" xr:uid="{2E475BD5-6B72-494A-8E2E-C90DAD3B6784}"/>
    <hyperlink ref="O1665" r:id="rId29" display="mailto:hola@worldpcinformatica.com" xr:uid="{46734622-C325-4766-9E96-99D6C2243B0D}"/>
    <hyperlink ref="O1664" r:id="rId30" display="mailto:info@aclformacion.com" xr:uid="{9310D4A8-3A77-4530-AE7D-6E97B331AA98}"/>
    <hyperlink ref="O1663" r:id="rId31" display="mailto:eurocomsl@eurocomsl.com" xr:uid="{BCB6219C-B2C2-4912-9357-2EAA3895C291}"/>
    <hyperlink ref="O1662" r:id="rId32" display="mailto:hostisoft@hostisoft.es" xr:uid="{EFCC9152-B037-4DDB-A1AE-71B7F3C27932}"/>
    <hyperlink ref="O1661" r:id="rId33" display="mailto:info@asysgon.com" xr:uid="{DD9EF121-801F-4DE9-A111-193DC534EF43}"/>
    <hyperlink ref="O1660" r:id="rId34" display="mailto:info@after.surf" xr:uid="{B8FCA626-E4FA-4A84-943A-E2C719CA9AC2}"/>
    <hyperlink ref="O1659" r:id="rId35" display="mailto:info@capia.es" xr:uid="{0AEB37AE-DFB6-4D78-A198-1193C9869401}"/>
    <hyperlink ref="O1658" r:id="rId36" display="mailto:info@torusware.com" xr:uid="{1D89CEE9-388C-4EDD-B372-83C2F1400169}"/>
    <hyperlink ref="J1651" r:id="rId37" display="mailto:info@cadizinformaticaytecnologica.com" xr:uid="{2662FEE4-AC1E-41E4-9DBB-31CCD151AD21}"/>
    <hyperlink ref="J1650" r:id="rId38" display="mailto:info@segintec.com" xr:uid="{1354E010-0167-476C-B26E-42165C8D5DAE}"/>
    <hyperlink ref="J1649" r:id="rId39" display="mailto:info@nearsystems.net" xr:uid="{DC5E6A44-4628-4F4E-B44A-E466BFBFAC76}"/>
    <hyperlink ref="J1648" r:id="rId40" display="mailto:alvis@alvissl.net" xr:uid="{37B601AF-E156-4CE2-A59E-1DC028691ED0}"/>
    <hyperlink ref="J1647" r:id="rId41" display="mailto:info@itelligent.es" xr:uid="{03648556-BDD8-4CA6-8BD6-6784846B5B3E}"/>
    <hyperlink ref="J1646" r:id="rId42" display="mailto:info@cadizpyme.es" xr:uid="{6A2D1B7E-1637-40BF-AF54-D83F079043F7}"/>
    <hyperlink ref="J1645" r:id="rId43" display="mailto:info@gadespc.es" xr:uid="{8E3DC8D6-D98F-4415-B644-3F93F5DEBD7F}"/>
    <hyperlink ref="J1644" r:id="rId44" display="mailto:cadiz@pcbox.es" xr:uid="{FEA48E21-59E2-4DC1-AFB6-6782EB41A219}"/>
    <hyperlink ref="J1643" r:id="rId45" display="mailto:info@meganetsistemas.com" xr:uid="{DEED6302-DADC-4339-A431-AD56456F84E2}"/>
    <hyperlink ref="J1642" r:id="rId46" display="mailto:hola@worldpcinformatica.com" xr:uid="{B09E5781-8A50-470D-BDFF-D4E7EDA402E6}"/>
    <hyperlink ref="J1641" r:id="rId47" display="mailto:info@aclformacion.com" xr:uid="{01B01386-DF75-474B-9697-5BE58548B0BA}"/>
    <hyperlink ref="J1640" r:id="rId48" display="mailto:info@gnuoconsultores.com" xr:uid="{201037F6-5DE6-45D8-A453-2E0473FCF5B8}"/>
    <hyperlink ref="J1639" r:id="rId49" display="mailto:info@astronmultimedia.es" xr:uid="{EEB2AC88-920C-4395-8385-47B7F6E30DB0}"/>
    <hyperlink ref="J1638" r:id="rId50" display="mailto:info@firsap.es" xr:uid="{416D413C-F3BD-424E-9F14-E3A9A24EC239}"/>
    <hyperlink ref="J1637" r:id="rId51" display="mailto:eurocomsl@eurocomsl.com" xr:uid="{8B8A6E71-832D-488A-832E-969427F62575}"/>
    <hyperlink ref="J1636" r:id="rId52" display="mailto:hostisoft@hostisoft.es" xr:uid="{1C7833A2-A1A5-4726-8BB5-29780076C522}"/>
    <hyperlink ref="J1635" r:id="rId53" display="mailto:info@asysgon.com" xr:uid="{0DA6A63F-2D78-4A7E-921A-D68DEFFA914C}"/>
    <hyperlink ref="J1634" r:id="rId54" display="mailto:info@capia.es" xr:uid="{FF3348CD-5C0D-42EC-9458-D12DF0DB39F0}"/>
    <hyperlink ref="J1633" r:id="rId55" display="mailto:info@torusware.com" xr:uid="{2DF6CA7F-10B2-4E3D-B9BC-03D1CA42B5EE}"/>
    <hyperlink ref="J1632" r:id="rId56" xr:uid="{B9062969-ED45-4F7B-B03F-5F36BCE4E225}"/>
    <hyperlink ref="J1631" r:id="rId57" display="mailto:admon@servincoonline.net" xr:uid="{683C5CA8-1AAC-4520-BBCC-8BFAACA4D876}"/>
    <hyperlink ref="J1629" r:id="rId58" display="mailto:info@babetecno.es" xr:uid="{6C386A2D-E31E-4C6C-9139-242CDF269837}"/>
    <hyperlink ref="J1628" r:id="rId59" display="mailto:info@jevasc.com" xr:uid="{68CEF9A9-9E38-48C9-BA9C-287D5DECA18C}"/>
    <hyperlink ref="J1627" r:id="rId60" display="mailto:adcom@infoadcom.com" xr:uid="{D3C7BF65-B0C7-4795-80D3-B20D317D5D51}"/>
    <hyperlink ref="J1626" r:id="rId61" display="mailto:info@acosis.es" xr:uid="{3B9BCF5E-4557-4BBB-AE05-74BF57919566}"/>
    <hyperlink ref="J1625" r:id="rId62" display="mailto:info@goyasoluciones.com" xr:uid="{2C98C840-39C2-4247-8A27-37D0B1030981}"/>
    <hyperlink ref="J1624" r:id="rId63" display="mailto:support@linkas.es" xr:uid="{4C39D535-6258-455C-99BE-519D73A89124}"/>
    <hyperlink ref="J1623" r:id="rId64" display="mailto:info@icc.es" xr:uid="{92C81EFE-9B92-47EB-814A-AE007C81D9A7}"/>
    <hyperlink ref="J1622" r:id="rId65" display="mailto:info@nextret.net" xr:uid="{2FAEAA75-7E2F-41AB-BA8E-AD197742308F}"/>
    <hyperlink ref="J1621" r:id="rId66" display="mailto:privacidad@inno-it.es" xr:uid="{8EBB3908-3BE2-40BF-B720-BF46FCAB3097}"/>
    <hyperlink ref="J1620" r:id="rId67" display="mailto:info@eurovia.es" xr:uid="{F95845AF-3E1F-4DD3-A739-012E0BDDEF97}"/>
    <hyperlink ref="J1619" r:id="rId68" display="mailto:informacion@cdeiknotica.es" xr:uid="{090BEDEF-BBAE-4BFA-8E51-E39654B459A8}"/>
    <hyperlink ref="J1618" r:id="rId69" display="mailto:info@prosatsl.com" xr:uid="{B40E494F-93BC-40B4-976B-AD2E1C7F4A58}"/>
    <hyperlink ref="J1617" r:id="rId70" display="mailto:info@jmvsistemasinformaticos.com" xr:uid="{33034F56-7682-4DA4-A637-BE92A3342232}"/>
    <hyperlink ref="J1616" r:id="rId71" display="mailto:info@bouge.es" xr:uid="{D493C04A-4266-4CAD-8BED-9FB1021169D0}"/>
    <hyperlink ref="N1615" r:id="rId72" tooltip="Ymant Servicios Informaticos Sl - Teléfono y dirección - Empresite" display="https://empresite.eleconomista.es/YMANT-SERVICIOS-INFORMATICOS.html?utm_source=chatgpt.com" xr:uid="{B8B3DA4B-CE1D-44CC-81BC-AC35ABCDC843}"/>
    <hyperlink ref="J1615" r:id="rId73" display="mailto:info@ymant.com" xr:uid="{E9BE0073-FF08-42B1-A05D-BAB97DF83326}"/>
    <hyperlink ref="J1614" r:id="rId74" display="mailto:info@microvalencia.es" xr:uid="{A1F92CEA-72F5-45DB-BBB7-6FB4A9251094}"/>
    <hyperlink ref="J1613" r:id="rId75" display="mailto:infobar@infobar.es" xr:uid="{D77700EB-184C-46C8-9469-F907A3B0D969}"/>
    <hyperlink ref="J1612" r:id="rId76" display="mailto:alfatei@alfatei.com" xr:uid="{D9DE9797-2F58-4111-94BF-28BDBE88998C}"/>
    <hyperlink ref="J1611" r:id="rId77" display="mailto:informatica@tkmservicios.com" xr:uid="{EEF11A4B-FA69-424F-B196-B9CEF8C9C529}"/>
    <hyperlink ref="N1610" r:id="rId78" tooltip="Política de privacidad" display="https://tienda.ietres.com/privacidad?utm_source=chatgpt.com" xr:uid="{CA0C2874-B6FB-4EEF-A94F-1B6F433EE359}"/>
    <hyperlink ref="J1610" r:id="rId79" display="mailto:info@ietres.com" xr:uid="{A2BD74B0-B9F6-4491-9D07-AF3372749797}"/>
    <hyperlink ref="J1609" r:id="rId80" display="mailto:info@informaticabcn.es" xr:uid="{EF5777D5-A1F2-4F04-8CE2-265CF18321F0}"/>
    <hyperlink ref="J1608" r:id="rId81" display="mailto:info@marvelinformatica.com" xr:uid="{C835BD08-D973-408A-8DE9-20AD5D1CEC2C}"/>
    <hyperlink ref="J1607" r:id="rId82" display="mailto:info@pc-chamartin.com" xr:uid="{E78E2D7E-5E7F-4AD6-B907-4CDC85D980D1}"/>
    <hyperlink ref="N1606" r:id="rId83" tooltip="Aviso Legal - LQN SOLUCIONES®" display="https://www.lqnmantenimientoinformatico.com/aviso-legal/?utm_source=chatgpt.com" xr:uid="{FFBD0139-8773-4F0F-8AC7-7A30D25E4947}"/>
    <hyperlink ref="J1606" r:id="rId84" display="mailto:info@lqnsoluciones.com" xr:uid="{7A8C4D6F-24A4-4E17-8468-24E3369B792C}"/>
    <hyperlink ref="F1602" r:id="rId85" display="https://dosys.es/" xr:uid="{27DE6F03-506A-41B6-BA07-B7DB8234DB99}"/>
    <hyperlink ref="F1598" r:id="rId86" display="https://inyges.com/" xr:uid="{CF200F01-7681-4361-962C-0710C6D5D149}"/>
    <hyperlink ref="F1592" r:id="rId87" display="https://tworockets.es/" xr:uid="{2F111281-E48B-4229-9D16-471397D80538}"/>
    <hyperlink ref="F1587" r:id="rId88" display="http://www.seinfo.es/" xr:uid="{0C0CF838-BE00-4B93-8254-9854F06831F5}"/>
    <hyperlink ref="F1586" r:id="rId89" display="https://www.s2informatica.net/" xr:uid="{8383836E-045E-400B-A038-C27AFBEF541B}"/>
    <hyperlink ref="J1605" r:id="rId90" display="mailto:info@duok.com" xr:uid="{715E5FEF-DD83-4C4D-B337-567A9F7CB5EE}"/>
    <hyperlink ref="J1604" r:id="rId91" display="mailto:info@kts.eus" xr:uid="{84825099-7D4C-4B92-BFFC-4CA74C8B8D89}"/>
    <hyperlink ref="J1603" r:id="rId92" display="mailto:info@sercontec.es" xr:uid="{94017FCC-7EAB-4E6B-B6CF-5EA6B3CAD122}"/>
    <hyperlink ref="J1602" r:id="rId93" display="mailto:contacto@dosys.es" xr:uid="{DEF7B10B-4F7F-4122-93C9-3291855B90A5}"/>
    <hyperlink ref="J1601" r:id="rId94" display="mailto:comercial@servilink.com" xr:uid="{719B81AC-6ADA-4F48-990D-9D07A9D082EE}"/>
    <hyperlink ref="J1600" r:id="rId95" display="mailto:atic@inform-atic.com" xr:uid="{4EAF844F-0F9F-4DF9-8415-E99C08F5611B}"/>
    <hyperlink ref="J1599" r:id="rId96" display="mailto:info@sibisoluciones.com" xr:uid="{E2297748-A3A6-4D06-ADE8-2FB9BFF60436}"/>
    <hyperlink ref="J1598" r:id="rId97" display="mailto:info@inyges.com" xr:uid="{0AB5AF86-4042-4120-ADDE-8B7A102EE8AA}"/>
    <hyperlink ref="J1597" r:id="rId98" display="mailto:contacta@microlabhard.es" xr:uid="{33ABCDFD-6A7F-4B9E-8D3A-D65061F23EFE}"/>
    <hyperlink ref="F1557" r:id="rId99" display="https://www.grupo-open.es/" xr:uid="{212972F3-9773-4342-B75F-B5A490286081}"/>
    <hyperlink ref="F1541" r:id="rId100" display="http://www.atis.es/" xr:uid="{7B678247-03CA-4D92-8B9D-695B3E842DDE}"/>
    <hyperlink ref="O1027" r:id="rId101" xr:uid="{B9403100-66E9-4E48-9224-550AF7D234FF}"/>
    <hyperlink ref="J1369" r:id="rId102" xr:uid="{9395EA82-487B-41A6-9C6A-01A67E6A028F}"/>
    <hyperlink ref="O1210" r:id="rId103" xr:uid="{BA259C33-53E9-4D0D-B474-719C1BE331A9}"/>
    <hyperlink ref="O1204" r:id="rId104" xr:uid="{579357DE-39DC-4DED-99F5-400A8D741560}"/>
    <hyperlink ref="O1197" r:id="rId105" xr:uid="{799F655C-585A-4A1F-A4E3-B7D76F917773}"/>
    <hyperlink ref="O1511" r:id="rId106" display="https://valenhaus.es/?utm_source=chatgpt.com" xr:uid="{A1B046B9-0A01-4927-95DC-0E3329D1C4B1}"/>
    <hyperlink ref="O1495" r:id="rId107" display="https://www.informaticazaragoza.com/?utm_source=chatgpt.com" xr:uid="{E0ACA987-799A-48EB-8F37-746458D261F6}"/>
    <hyperlink ref="O1493" r:id="rId108" display="https://opensistemas.com/?utm_source=chatgpt.com" xr:uid="{39AFD56F-B310-4D2B-B119-4EBAEC7EED7F}"/>
    <hyperlink ref="O1477" r:id="rId109" display="https://olivia.es/" xr:uid="{2609DE0A-4751-4483-9B65-463D8CBEF928}"/>
    <hyperlink ref="O1452" r:id="rId110" xr:uid="{30CF5A5F-93E7-48A9-B8D5-AA872A91BA61}"/>
    <hyperlink ref="O27" r:id="rId111" display="https://empresite.eleconomista.es/DISTRIBUCION-SISTEMAS-CONSULTING-INFORMATICO.html?utm_source=chatgpt.com" xr:uid="{37327CF3-AB7B-4171-BFDF-C12F5F7C82AF}"/>
    <hyperlink ref="O1506" r:id="rId112" xr:uid="{73684A2E-3091-4E50-BCDE-98BDF0BD5CC1}"/>
    <hyperlink ref="O951" r:id="rId113" xr:uid="{05C2E010-2305-4C0A-8603-FC5226FCBA9D}"/>
    <hyperlink ref="J1100" r:id="rId114" xr:uid="{AD81ECE6-73D1-4DB8-BE15-320A4C99A68B}"/>
    <hyperlink ref="J1522" r:id="rId115" xr:uid="{EF870FB0-AF21-4828-A89C-7CEFAA24D08F}"/>
    <hyperlink ref="J1524" r:id="rId116" xr:uid="{81F2977E-B44B-4C93-BF18-2DD289491B03}"/>
    <hyperlink ref="J1521" r:id="rId117" xr:uid="{5ACB75AC-8BFD-4CCF-84A5-D69186948DB0}"/>
    <hyperlink ref="J1520" r:id="rId118" xr:uid="{4898F599-A64E-4D98-8A3F-62AB3C8429DB}"/>
    <hyperlink ref="J1517" r:id="rId119" xr:uid="{6A4B0215-99D0-4DAE-A859-2A7C26679935}"/>
    <hyperlink ref="J62" r:id="rId120" xr:uid="{60DD0689-F1B6-441F-A3A6-1566123AA77F}"/>
    <hyperlink ref="J1435" r:id="rId121" xr:uid="{BC25C50D-B6FD-4E41-8E5F-80B31A636207}"/>
    <hyperlink ref="J1515" r:id="rId122" display="https://www.genetsisgroup.com/servicios-it/" xr:uid="{E47C3CAF-7121-4A21-AE89-3EA3069DFEAB}"/>
    <hyperlink ref="J1516" r:id="rId123" xr:uid="{A8B8034B-ACC8-44AA-B611-5F17A85CFF5E}"/>
    <hyperlink ref="J1512" r:id="rId124" xr:uid="{359CFF2D-26B8-434D-B812-BC6CD9C9E3DA}"/>
    <hyperlink ref="I1512" r:id="rId125" display="tel:+34919267649" xr:uid="{111120D2-6D07-41B1-B03D-FE294ADFABA8}"/>
    <hyperlink ref="J1510" r:id="rId126" xr:uid="{5AC480AA-AFBE-421F-B340-D8670840E467}"/>
    <hyperlink ref="J1509" r:id="rId127" xr:uid="{CA254C73-CAD3-42F9-A0CD-349EB820B7A8}"/>
    <hyperlink ref="J1505" r:id="rId128" xr:uid="{85929370-741A-42C4-B780-3300BED3C66E}"/>
    <hyperlink ref="J1497" r:id="rId129" tooltip="mailto:b.torralbo@iunis.es" display="mailto:b.torralbo@iunis.es" xr:uid="{183D76AE-5255-49F3-A270-C7446DC93727}"/>
    <hyperlink ref="J474" r:id="rId130" xr:uid="{C38B5A4F-CE90-4EF4-BDC9-0A2592349701}"/>
    <hyperlink ref="J795" r:id="rId131" xr:uid="{5A699F94-3197-410A-A7BD-6633743ECA7E}"/>
    <hyperlink ref="J1491" r:id="rId132" xr:uid="{4A75A4C5-6557-46D7-B771-2EACE6F40F71}"/>
    <hyperlink ref="J1490" r:id="rId133" xr:uid="{DD26F99E-6445-4369-BAB7-9A8E1BF4F1F9}"/>
    <hyperlink ref="J1489" r:id="rId134" xr:uid="{1C1E2B37-BC5B-4D22-8354-732EFDFD14DF}"/>
    <hyperlink ref="J1488" r:id="rId135" xr:uid="{9CA5A1AD-FA75-4D85-8970-124D0D66E631}"/>
    <hyperlink ref="J1487" r:id="rId136" xr:uid="{DA615E27-E577-4BBD-8B31-9063753F3489}"/>
    <hyperlink ref="J1486" r:id="rId137" xr:uid="{E277E995-E59D-4327-B47D-8D1D82B9BD0B}"/>
    <hyperlink ref="J1485" r:id="rId138" xr:uid="{2A788CC5-1933-46A9-A81E-061CCF7FD6EF}"/>
    <hyperlink ref="J1484" r:id="rId139" xr:uid="{5709F332-32AD-490C-880F-7DEE6B2092CA}"/>
    <hyperlink ref="J1483" r:id="rId140" xr:uid="{C599395B-6EC5-4ADC-8AD8-00DF7172B772}"/>
    <hyperlink ref="J1481" r:id="rId141" xr:uid="{2827957B-3BD3-4722-B682-7AE78645B6A9}"/>
    <hyperlink ref="J1482" r:id="rId142" xr:uid="{843459C1-87DD-4463-B17A-A36727A43EDB}"/>
    <hyperlink ref="J1479" r:id="rId143" xr:uid="{C0205502-71BD-4AAD-95E8-EF25830968DE}"/>
    <hyperlink ref="J1478" r:id="rId144" xr:uid="{EFE13A52-452F-42F9-BE1E-6B0DCCDA0602}"/>
    <hyperlink ref="J1476" r:id="rId145" xr:uid="{8373E4D1-8C19-4E1F-96BE-0E2DD95A63EF}"/>
    <hyperlink ref="J1475" r:id="rId146" xr:uid="{AD67B5CC-A726-4075-959A-174BE4B5537C}"/>
    <hyperlink ref="J1474" r:id="rId147" xr:uid="{8D571D86-EC5F-42D2-BF53-44DDA85ACDC6}"/>
    <hyperlink ref="J1473" r:id="rId148" xr:uid="{BA422787-E591-489C-912E-3CA21F85FC1C}"/>
    <hyperlink ref="J1469" r:id="rId149" xr:uid="{6C7CB40B-81CB-4EE4-AA2B-AE658BDA008B}"/>
    <hyperlink ref="J1461" r:id="rId150" xr:uid="{283D37EF-D45E-4E75-B5EF-3B2CA25725C9}"/>
    <hyperlink ref="J1472" r:id="rId151" xr:uid="{4EA46F0D-5086-4676-A910-3FD22BF592DC}"/>
    <hyperlink ref="J1471" r:id="rId152" xr:uid="{05158DD1-63C9-4FD6-AB5C-DD12E0EE4FC2}"/>
    <hyperlink ref="J1470" r:id="rId153" xr:uid="{B603D545-3BB9-4146-9B84-F14BF6BC3ABD}"/>
    <hyperlink ref="J1467" r:id="rId154" xr:uid="{4EEC27DC-33EA-450B-A2DE-E6C14AD454B2}"/>
    <hyperlink ref="J1465" r:id="rId155" xr:uid="{1ACDE45B-F351-49A1-AF95-10AB87A84CDD}"/>
    <hyperlink ref="J1464" r:id="rId156" xr:uid="{A047FF6D-01C9-4E66-8147-42D85105D07E}"/>
    <hyperlink ref="J1462" r:id="rId157" xr:uid="{274A621E-9764-458A-8F88-B058989487D0}"/>
    <hyperlink ref="J1460" r:id="rId158" xr:uid="{173F26BB-0B93-4734-9679-5A815C9D9278}"/>
    <hyperlink ref="J1459" r:id="rId159" xr:uid="{1C0B3042-0643-49CD-843A-DA75CB8FF020}"/>
    <hyperlink ref="J1458" r:id="rId160" xr:uid="{59602137-53A9-41A1-B160-052F6F8B3CE7}"/>
    <hyperlink ref="J1457" r:id="rId161" xr:uid="{845B2883-EA27-46A4-BBB1-2B772CEC1C37}"/>
    <hyperlink ref="J1456" r:id="rId162" xr:uid="{022A58AA-83DF-4E0B-91CE-4D298B428983}"/>
    <hyperlink ref="J1455" r:id="rId163" xr:uid="{22067FB1-11BA-4F85-BA55-9C390520A9F7}"/>
    <hyperlink ref="J1453" r:id="rId164" xr:uid="{04FC0AC5-905D-4FE9-B54B-6A5A004D1FAF}"/>
    <hyperlink ref="J1448" r:id="rId165" xr:uid="{3D683DB0-BDC1-47C8-835D-B49BE8A4C3E0}"/>
    <hyperlink ref="J1454" r:id="rId166" xr:uid="{7922FC4B-DB64-4642-8DAA-7D88F1EA33BD}"/>
    <hyperlink ref="O1450" r:id="rId167" xr:uid="{0661FFC8-C678-4B87-8D43-B7F6D5E906E7}"/>
    <hyperlink ref="J1450" r:id="rId168" xr:uid="{9AF0BB1C-4DB3-4997-AAC0-A85C7F94F3EE}"/>
    <hyperlink ref="J1447" r:id="rId169" xr:uid="{C67EE9FD-0CFC-4CD1-A707-F527EEA350D6}"/>
    <hyperlink ref="J1446" r:id="rId170" xr:uid="{AAB5EF9B-AF1E-411A-83F4-B9813F2CF004}"/>
    <hyperlink ref="J1445" r:id="rId171" xr:uid="{8A36D084-A3EE-426D-BCD4-D6E6E61E848D}"/>
    <hyperlink ref="J1444" r:id="rId172" xr:uid="{F1734723-3B21-45F2-80DB-4547E0A928F7}"/>
    <hyperlink ref="J1443" r:id="rId173" xr:uid="{9D61F378-68DA-470C-974B-EA35BCBE70C8}"/>
    <hyperlink ref="O1447" r:id="rId174" xr:uid="{EFF06A21-9EC1-40FB-8895-B670DBE648C5}"/>
    <hyperlink ref="O1446" r:id="rId175" xr:uid="{61277FBF-9561-4A81-8B7E-A94D3CD8CE38}"/>
    <hyperlink ref="O1445" r:id="rId176" xr:uid="{A3C82F40-0E35-45D8-B7A2-CFB1A242B18E}"/>
    <hyperlink ref="O1444" r:id="rId177" xr:uid="{4D526E95-C438-4695-A1AF-67D68BCC0A29}"/>
    <hyperlink ref="O1443" r:id="rId178" xr:uid="{BA614F77-6114-4CED-86EB-7BBAF224DF3E}"/>
    <hyperlink ref="J1442" r:id="rId179" xr:uid="{28D3CE7B-148F-4851-AA16-F4B3089C008A}"/>
    <hyperlink ref="J1441" r:id="rId180" xr:uid="{025FAA64-DAA2-4398-9314-B513374A7FA3}"/>
    <hyperlink ref="J1440" r:id="rId181" display="'nextpyme@nextpyme.com'" xr:uid="{30174E73-7E75-49D6-A420-B31A36C37611}"/>
    <hyperlink ref="J1439" r:id="rId182" xr:uid="{E84D9BCD-78B6-4A9C-A5B5-1AAEBFBBC3D7}"/>
    <hyperlink ref="O1438" r:id="rId183" xr:uid="{A45BF41D-E460-4622-BC35-D9154F043CF3}"/>
    <hyperlink ref="J1438" r:id="rId184" xr:uid="{AE7618A5-7DE1-4DA5-9D3E-147446B21F92}"/>
    <hyperlink ref="I215" r:id="rId185" xr:uid="{C5AF70B8-FE79-45C6-8BF8-4304D7DFAE07}"/>
    <hyperlink ref="O265" r:id="rId186" xr:uid="{5945FFDD-360B-498D-928E-8DED7A5F5FC8}"/>
    <hyperlink ref="O256" r:id="rId187" display="http://www.iberobit.com/" xr:uid="{91D194AC-14AF-4E80-B196-B9BFE3D2B9EB}"/>
    <hyperlink ref="O197" r:id="rId188" display="https://www.siminformatica.com" xr:uid="{382BDF93-0B71-4DB3-BE06-9F47E208AD6E}"/>
    <hyperlink ref="O198" r:id="rId189" display="https://www.quirogainformatica.es" xr:uid="{7D8A063D-62D1-49D2-ADC1-424F5C076969}"/>
    <hyperlink ref="O199" r:id="rId190" display="https://suzoko.com" xr:uid="{6C7AC66A-7160-46AD-8BEF-04DED1863E56}"/>
    <hyperlink ref="O200" r:id="rId191" xr:uid="{5F3930DB-8EE5-4B7E-92AF-4BB0D904C349}"/>
    <hyperlink ref="O201" r:id="rId192" display="https://www.airon.es" xr:uid="{10C99B69-74B3-4849-AB24-46E0641C352A}"/>
    <hyperlink ref="J1384" r:id="rId193" display="inigo.delbarrio@loomis.com // " xr:uid="{DC896DF0-6B9C-429F-B2EF-A9EA213F1383}"/>
    <hyperlink ref="H908" r:id="rId194" xr:uid="{827E68DF-E6E2-44DA-8E95-E63A4754A3C8}"/>
    <hyperlink ref="O881" r:id="rId195" display="https://www.phoneservicecenter.es/contacto/" xr:uid="{855F04C0-301A-4028-8FA1-7CB684CAF902}"/>
    <hyperlink ref="O879" r:id="rId196" display="https://www.iaas365.com/" xr:uid="{6A8670E7-9050-49B8-B77C-ACE94A05E633}"/>
    <hyperlink ref="K877" r:id="rId197" display="tel:668885955" xr:uid="{AAE7DEB5-7050-40BA-9C60-1EC4996B5553}"/>
    <hyperlink ref="O877" r:id="rId198" display="https://ideasonadas.com/" xr:uid="{078C5A58-B174-40B0-B9A3-54440949F50C}"/>
    <hyperlink ref="O876" r:id="rId199" display="https://m2maplicaciones.io/" xr:uid="{786C7A0C-F7BB-4E8D-B49E-E59D7926A613}"/>
    <hyperlink ref="K876" r:id="rId200" display="tel:915062665" xr:uid="{68E22780-B077-4D04-B7DD-4E0F1BAEEABB}"/>
    <hyperlink ref="O874" r:id="rId201" display="https://www.linkedin.com/company/marcora-servicios-y-inform%C3%A1ticos-s-l/about/" xr:uid="{B6F0B302-5D8F-491B-A68D-33E6B4312671}"/>
    <hyperlink ref="O872" r:id="rId202" display="http://ivehiculos.com/" xr:uid="{B12B90AB-D6CE-4AD7-84EE-FAD5403170CC}"/>
    <hyperlink ref="O871" r:id="rId203" display="https://mentoronline.es/" xr:uid="{3AB4739D-6B34-4DB5-BAC4-0AD337CA54B9}"/>
    <hyperlink ref="K871" r:id="rId204" display="tel:910059902" xr:uid="{7ADBE517-BE1F-4064-99C4-38CDACDF03AF}"/>
    <hyperlink ref="O866" r:id="rId205" display="https://exprocom.com/" xr:uid="{3CCDB0FC-D10B-49DD-812A-C81B9C74DC4F}"/>
    <hyperlink ref="O865" r:id="rId206" display="https://www.diusframi.es/servicios/" xr:uid="{7C44066A-8CFB-43F8-A1D7-AB88FCDD5E03}"/>
    <hyperlink ref="O864" r:id="rId207" display="https://canelatech.es/" xr:uid="{CAAD513F-5ADB-4227-8F55-55D2096566E0}"/>
    <hyperlink ref="K863" r:id="rId208" display="tel:656987151" xr:uid="{772B1E02-0A86-436D-9AB8-99074D8F7391}"/>
    <hyperlink ref="O863" r:id="rId209" display="https://www.jabsolut.com/en/" xr:uid="{314D3103-C07D-43D0-BB59-CC42C5ED60F4}"/>
    <hyperlink ref="O857" r:id="rId210" display="https://www.mesia.es/contacto" xr:uid="{C16B4A28-7D50-4AB2-9449-95B8FF54235F}"/>
    <hyperlink ref="O854" r:id="rId211" display="https://integranetwork.es/" xr:uid="{42BE9F11-7EF5-42C1-A234-C3E5F7160133}"/>
    <hyperlink ref="J854" r:id="rId212" xr:uid="{FA278E3A-CE2E-4213-91B1-4764E8657607}"/>
    <hyperlink ref="O853" r:id="rId213" display="https://www.zivautomation.com/" xr:uid="{AEBE6967-BA82-4122-94D7-9DBDDADBBAD2}"/>
    <hyperlink ref="K853" r:id="rId214" display="tel:944522003" xr:uid="{5E0CF0F0-8872-419D-A63C-8CF842AAA71F}"/>
    <hyperlink ref="O844" r:id="rId215" xr:uid="{5EEC7C2B-50DF-4211-B9B7-276FF9EF4B61}"/>
    <hyperlink ref="O843" r:id="rId216" xr:uid="{3640C5A7-816B-4221-934F-EA91C247193C}"/>
    <hyperlink ref="O842" r:id="rId217" xr:uid="{6CB7EB8A-BD3B-4884-9B4A-60813DF68A36}"/>
    <hyperlink ref="J842" r:id="rId218" xr:uid="{9F81A8E3-9F9B-446E-B19F-09E16875FAE8}"/>
    <hyperlink ref="O841" r:id="rId219" xr:uid="{8DAC207B-32DA-409B-9706-873F523CC8F1}"/>
    <hyperlink ref="O840" r:id="rId220" xr:uid="{FC2B4109-B8C2-448A-97C4-30E5B20DE27C}"/>
    <hyperlink ref="O838" r:id="rId221" xr:uid="{A27154F0-DCCA-47F7-9443-582DAFD0CC77}"/>
    <hyperlink ref="O836" r:id="rId222" xr:uid="{0E0605C4-FA33-43F2-847E-41429A5D3478}"/>
    <hyperlink ref="O835" r:id="rId223" xr:uid="{0CC1AF68-7A36-4605-8AF7-2ADAEA6582B0}"/>
    <hyperlink ref="O834" r:id="rId224" xr:uid="{1B84A91C-ECAF-487D-AE6D-EB7DFED86767}"/>
    <hyperlink ref="O833" r:id="rId225" xr:uid="{DAAB8C46-48CA-496E-9563-B5EF5519F526}"/>
    <hyperlink ref="O832" r:id="rId226" xr:uid="{9942C823-05C3-455F-9AE5-977EA1A51130}"/>
    <hyperlink ref="O831" r:id="rId227" xr:uid="{0335EA2F-F57B-450A-A57B-009AE4255390}"/>
    <hyperlink ref="J831" r:id="rId228" xr:uid="{E62708CE-EB13-4E2E-B99D-283C87A4A62D}"/>
    <hyperlink ref="O828" r:id="rId229" xr:uid="{4315B515-2C29-4E83-BC5B-A3C8DA3D146A}"/>
    <hyperlink ref="O827" r:id="rId230" xr:uid="{426A8777-6C6F-48D9-9C72-7F37ECD2A8FA}"/>
    <hyperlink ref="J819" r:id="rId231" display="mailto:info@realmvs.es" xr:uid="{5E52675A-374D-4278-BBB0-C78BBA8CB157}"/>
    <hyperlink ref="O818" r:id="rId232" display="https://www.satmaticgroup.com/" xr:uid="{513EC7E5-1A30-4E8C-A22D-9520F3870E03}"/>
    <hyperlink ref="O817" r:id="rId233" display="https://aseminfor.es/" xr:uid="{2DA6B6FA-E6B5-42DE-8ABC-1CEE92D20801}"/>
    <hyperlink ref="J922" r:id="rId234" xr:uid="{ED8721C1-02D1-4CE6-98F9-DAE089D253DC}"/>
    <hyperlink ref="O1001" r:id="rId235" xr:uid="{650CEBB6-C6F9-4240-97E8-9304FD2BE08D}"/>
    <hyperlink ref="K1000" r:id="rId236" display="tel:922255231" xr:uid="{BCDF0579-20CF-4177-AA9D-A537A00722F0}"/>
    <hyperlink ref="K999" r:id="rId237" display="tel:981278077" xr:uid="{42925132-3AA1-4245-A8D3-008CBEE7898A}"/>
    <hyperlink ref="J993" r:id="rId238" display="mailto:info@gpi-iberia.com" xr:uid="{7EEB53D1-C385-4043-A2B2-A262B411382C}"/>
    <hyperlink ref="O993" r:id="rId239" display="https://www.gpigroup.com/es/" xr:uid="{994CD539-A64E-411E-B457-F0EA97ED1F83}"/>
    <hyperlink ref="K992" r:id="rId240" display="tel:902998020" xr:uid="{93BE4443-33CC-4AF1-A51E-1ACAD04AD344}"/>
    <hyperlink ref="J990" r:id="rId241" display="mailto:info@expertone.es" xr:uid="{5E25ECE4-111F-466D-A4E3-0DD1F834B3A6}"/>
    <hyperlink ref="K990" r:id="rId242" display="tel:915610490" xr:uid="{EEFDAE1E-B239-460B-9592-D6A5C718017E}"/>
    <hyperlink ref="K987" r:id="rId243" display="tel:+34 954 869 759" xr:uid="{F30679B5-04C4-4BD5-8AE3-32D945923BEA}"/>
    <hyperlink ref="J982" r:id="rId244" display="mailto:comercial@evolf.merkle.com" xr:uid="{13C8BFC6-B73E-4657-A3DD-C3140F8B41D9}"/>
    <hyperlink ref="K981" r:id="rId245" display="tel:937684678" xr:uid="{836902D4-A1C9-4585-91AC-3D0B45803A72}"/>
    <hyperlink ref="J978" r:id="rId246" xr:uid="{33593DA3-3169-4BD8-870D-35F24F88F548}"/>
    <hyperlink ref="O812" r:id="rId247" display="https://www.marlexconexion.com/content/4-Empresa" xr:uid="{F9877733-1EA2-4A87-863C-0D4770AA228E}"/>
    <hyperlink ref="K812" r:id="rId248" display="tel:+34 931 255 300" xr:uid="{A9C52A2D-6297-4DB6-AAA7-883EAE5383C0}"/>
    <hyperlink ref="O809" r:id="rId249" display="https://saimasolutions.com/?utm_source=chatgpt.com" xr:uid="{126D0299-7BDE-4B71-9969-7A69311B6E29}"/>
    <hyperlink ref="O808" r:id="rId250" display="https://syntec.es/" xr:uid="{E1D9C259-11A9-469F-8895-F52115E9E492}"/>
    <hyperlink ref="O922" r:id="rId251" xr:uid="{32864D4C-5576-401D-8452-83AEB34812A1}"/>
    <hyperlink ref="O1277" r:id="rId252" display="https://coderty.com/" xr:uid="{DD169767-177C-41B3-86C1-E8B358C5F858}"/>
    <hyperlink ref="J1131" r:id="rId253" tooltip="invoices@ratedpower.com" display="mailto:invoices@ratedpower.com?subject=Contacto%20desde%20https://empresite.eleconomista.es" xr:uid="{902E846A-0E54-49AF-AD78-7E06662C8BAB}"/>
    <hyperlink ref="O991" r:id="rId254" display="https://vorpc.es/" xr:uid="{B3F66E5B-D97F-46D5-9B2A-BCCFC947053F}"/>
    <hyperlink ref="O805" r:id="rId255" display="https://www.greenpowermonitor.com/" xr:uid="{98A09A12-D7B0-4A78-B7A3-6DB685626D83}"/>
    <hyperlink ref="O804" r:id="rId256" display="https://bioaccez.com/technologies/" xr:uid="{DF4595C4-1F9B-4558-AF91-715DC885D2F3}"/>
    <hyperlink ref="O1436" r:id="rId257" display="https://jufima.com/" xr:uid="{6B71D798-A42F-42BB-BEB2-7105053451A2}"/>
    <hyperlink ref="J971" r:id="rId258" xr:uid="{D8184473-200A-4DB1-8533-E136AF0D5DE2}"/>
    <hyperlink ref="J967" r:id="rId259" xr:uid="{EFE35173-CF0E-49B7-817C-DCF23DAD65BF}"/>
    <hyperlink ref="K953" r:id="rId260" display="tel:917882688" xr:uid="{A23C1B54-3C73-4838-AF73-EEB20643DAC9}"/>
    <hyperlink ref="O802" r:id="rId261" display="https://www.3ds.com/" xr:uid="{AE32B95B-8F10-4532-AA62-E05F0278CC5F}"/>
    <hyperlink ref="O801" r:id="rId262" display="https://www.laanet.com/es/inicio/" xr:uid="{F1839066-6FC7-45C9-ACCC-7BFD9CADD092}"/>
    <hyperlink ref="O797" r:id="rId263" display="http://www.kuredusoftware.com/" xr:uid="{8575D365-DFE6-498E-B963-DBA8DCFB7082}"/>
    <hyperlink ref="O793" r:id="rId264" display="https://javajan.es/" xr:uid="{74506CA7-D533-4441-92CF-8972C9B587D9}"/>
    <hyperlink ref="O791" r:id="rId265" display="https://www.freematica.com/" xr:uid="{44F0A345-4745-47BA-BF14-728B66767990}"/>
    <hyperlink ref="O790" r:id="rId266" display="https://www.amada.eu/es-es/" xr:uid="{DE3A11E8-9EC9-4217-9606-F265FD88C973}"/>
    <hyperlink ref="O789" r:id="rId267" display="https://www.tenea.com/tecnologias" xr:uid="{C4C39B0E-E1B6-4993-8514-6EFB67A82D4E}"/>
    <hyperlink ref="O788" r:id="rId268" display="https://www.modul4.com/contacto/" xr:uid="{DEA8AD03-88C8-4A39-8CA7-F37837EB2DD5}"/>
    <hyperlink ref="O787" r:id="rId269" display="https://simtec.es/" xr:uid="{087DA0F1-A4B6-413D-BC1E-9EDA55E4A998}"/>
    <hyperlink ref="O1093" r:id="rId270" display="https://twisticdigital.com/" xr:uid="{F4B9F1D4-CEEE-488B-A99E-3F886B24A673}"/>
    <hyperlink ref="O1433" r:id="rId271" display="https://www.genetsisgroup.com/servicios-it/" xr:uid="{F9FC93DD-BA00-49CA-B2D1-E3A78CEB5B55}"/>
    <hyperlink ref="O786" r:id="rId272" display="https://www.valto.es/es" xr:uid="{1E65B7F8-DE89-445A-98B7-735EFF7BBBC0}"/>
    <hyperlink ref="O785" r:id="rId273" display="http://jpcnet.net/" xr:uid="{25A36C79-DB50-4AFE-BDED-47797832803A}"/>
    <hyperlink ref="J784" r:id="rId274" xr:uid="{22BD0EF6-EE71-4C5B-8923-641BE85D8D0B}"/>
    <hyperlink ref="O783" r:id="rId275" display="https://www.realisto.eu/" xr:uid="{222A4A90-7B79-44AD-A574-FF06C5FC93E7}"/>
    <hyperlink ref="O782" r:id="rId276" xr:uid="{3D3958F0-CF32-423C-B014-2E9AE5A3506E}"/>
    <hyperlink ref="O779" r:id="rId277" display="https://apsl.tech/es/servicios/servicio-soluciones-digitales/" xr:uid="{17EE7A10-B19C-4E86-B4BA-F03E35611624}"/>
    <hyperlink ref="O775" r:id="rId278" display="https://stanbusk.com/" xr:uid="{587C8C3D-862C-4395-AFE6-B65752720D64}"/>
    <hyperlink ref="O774" r:id="rId279" xr:uid="{C211BE9B-43B4-4DA4-B625-F755A249041B}"/>
    <hyperlink ref="O773" r:id="rId280" display="https://www.databilbo.com/sobre-nosotros.html" xr:uid="{029BEF3C-AA8B-46FE-927E-D4A62B0CCC15}"/>
    <hyperlink ref="O772" r:id="rId281" location="section3" display="https://www.arpesl.es/ - section3" xr:uid="{91A022DC-5426-4638-9AE0-E36C7208FF99}"/>
    <hyperlink ref="J770" r:id="rId282" xr:uid="{D5DAFB56-3B4B-4134-9EB9-04ED176C66F1}"/>
    <hyperlink ref="O770" r:id="rId283" display="https://www.synersight.es/tecnologia/" xr:uid="{74500EB6-CEB4-4347-A966-D438CA9D5088}"/>
    <hyperlink ref="O769" r:id="rId284" display="https://memorandum.es/" xr:uid="{E0257E76-DDBE-48AD-87C6-A372E704F25F}"/>
    <hyperlink ref="O768" r:id="rId285" display="https://aljamir.com/" xr:uid="{D5F0E142-6A26-48E6-86A2-BA56EAAAEA6A}"/>
    <hyperlink ref="J765" r:id="rId286" xr:uid="{AA249777-3F18-40C0-9C74-D34EB9937AD8}"/>
    <hyperlink ref="O765" r:id="rId287" display="http://www.vision-plus.es/" xr:uid="{693E3245-3F50-4C66-895C-E74BE6F42DBD}"/>
    <hyperlink ref="J308" r:id="rId288" xr:uid="{161802E4-EF52-47D8-9FBA-6D9F85769833}"/>
    <hyperlink ref="J759" r:id="rId289" xr:uid="{2103D669-920F-4F24-8300-F39123AE84CE}"/>
    <hyperlink ref="J758" r:id="rId290" xr:uid="{10082206-4855-4018-B05C-6395B843AD31}"/>
    <hyperlink ref="O762" r:id="rId291" display="https://qwertysistemas.com/" xr:uid="{4C9ED902-E84D-475D-8600-D89913F59518}"/>
    <hyperlink ref="O759" r:id="rId292" display="https://www.aurialux.com/" xr:uid="{F4CDC44F-815B-4853-8866-90E505B8ADC8}"/>
    <hyperlink ref="O758" r:id="rId293" display="https://www.navamed.com/" xr:uid="{41079135-5AFD-4056-BDA6-F8A7667A12EA}"/>
    <hyperlink ref="J755" r:id="rId294" xr:uid="{655FEA59-DE45-4944-BC17-9D92D6264841}"/>
    <hyperlink ref="J756" r:id="rId295" xr:uid="{A7AFD70B-3A86-4E30-BA18-0F9C052D7C8C}"/>
    <hyperlink ref="O756" r:id="rId296" display="https://www.juma.es/" xr:uid="{15FB2AF8-C66C-418D-8A80-93A8FA3EB5A1}"/>
    <hyperlink ref="O754" r:id="rId297" display="https://sumainfo.es/" xr:uid="{1EC4606C-AFEA-43AF-8768-84A0D33DD0BD}"/>
    <hyperlink ref="O752" r:id="rId298" display="https://enginsolar.com/" xr:uid="{9A5EA0BE-6478-4187-8C46-52BFE3DF3236}"/>
    <hyperlink ref="O753" r:id="rId299" display="https://www.logicalrioja.com/" xr:uid="{9269272B-589A-425A-B35C-4B3CC33A3297}"/>
    <hyperlink ref="O749" r:id="rId300" display="https://www.psp.es/" xr:uid="{95A161B1-2AAE-493E-810E-60C6414732BF}"/>
    <hyperlink ref="O747" r:id="rId301" display="https://www.interteknica.com/" xr:uid="{48C4DC6E-880C-443C-BEBF-0E240777F6A3}"/>
    <hyperlink ref="J744" r:id="rId302" xr:uid="{25C52A54-0B67-437D-A32D-B6403DADF61F}"/>
    <hyperlink ref="O745" r:id="rId303" display="https://www.cybertracksl.com/" xr:uid="{E0AC4BB0-BB77-4420-87EA-313C224BDB1C}"/>
    <hyperlink ref="O744" r:id="rId304" display="https://www.fbs.es/fbs/index.aspx" xr:uid="{AC5F8738-47AA-4274-BF8E-1DE49A941B68}"/>
    <hyperlink ref="O739" r:id="rId305" display="https://www.fedesoft.es/" xr:uid="{DF707087-24D0-497A-9CA6-0993A973EA1B}"/>
    <hyperlink ref="O737" r:id="rId306" display="https://desoft.es/" xr:uid="{0B92DB4F-EDBA-46CF-AE30-2B320F5C124C}"/>
    <hyperlink ref="O736" r:id="rId307" display="https://copermatica.es/" xr:uid="{9919901E-F55B-4498-81E5-CC2D6F1B86FE}"/>
    <hyperlink ref="O735" r:id="rId308" display="https://www.nostravant.es/" xr:uid="{5D9B80CC-04D7-4DFC-A859-748A2E27BBF9}"/>
    <hyperlink ref="O732" r:id="rId309" display="https://www.misterplan.es/index/" xr:uid="{54B24498-06DD-447E-87DE-05855FE30D23}"/>
    <hyperlink ref="O733" r:id="rId310" display="https://www.informance.es/" xr:uid="{8A6D1DA9-52A8-4DA1-81A5-6F10B6A4A0B6}"/>
    <hyperlink ref="O729" r:id="rId311" display="https://www.datadec.es/" xr:uid="{381882D1-B554-442D-BB22-3FE40F9B7807}"/>
    <hyperlink ref="O730" r:id="rId312" display="https://grupotecon.com/tecon-soluciones-informaticas/" xr:uid="{D9089DCE-617D-44C3-992A-000E7F55758C}"/>
    <hyperlink ref="O726" r:id="rId313" display="https://www.ptc.com/en/spain" xr:uid="{162C306D-3AA4-43CD-AC77-52051EA1CDDE}"/>
    <hyperlink ref="O725" r:id="rId314" display="https://www.alvic.net/" xr:uid="{69B0863D-6085-426B-B523-0A26FF56B5C6}"/>
    <hyperlink ref="O727" r:id="rId315" display="https://www.siadde.es/contacto/" xr:uid="{D850210B-F93B-47BB-992A-ECCC5BA158B0}"/>
    <hyperlink ref="O724" r:id="rId316" display="https://solunix.es/" xr:uid="{E9C6A4CA-855B-41DC-BBB7-D861EEB8BBFB}"/>
    <hyperlink ref="J724" r:id="rId317" xr:uid="{38383B74-7591-43CF-B9FF-1E37BF62A6BA}"/>
    <hyperlink ref="O723" r:id="rId318" location="implantacion" display="https://datisa.es/servicios/ - implantacion" xr:uid="{EA268DA0-A868-4407-8A0D-AF9AC22BB5D7}"/>
    <hyperlink ref="O721" r:id="rId319" display="https://vitro.bio/" xr:uid="{BC743D30-5CBF-4F9C-852E-3DC4A2931257}"/>
    <hyperlink ref="O720" r:id="rId320" display="https://epirsa.com/iniciar-sesion?back=my-account" xr:uid="{D491C264-9F15-485F-9B29-90769D3BB788}"/>
    <hyperlink ref="O719" r:id="rId321" display="https://www.rib-software.es/rib_spain" xr:uid="{8211A18E-0C38-4371-AC83-1021D1526817}"/>
    <hyperlink ref="J719" r:id="rId322" xr:uid="{3B7B42EB-4760-406F-885A-7C24A94D1912}"/>
    <hyperlink ref="J718" r:id="rId323" xr:uid="{89410D02-C902-4B89-A7CC-3D59D84E84D7}"/>
    <hyperlink ref="O718" r:id="rId324" display="https://www.eprinsa.es/" xr:uid="{0E985441-DB35-4CCC-BC93-939C54AEDE52}"/>
    <hyperlink ref="O910" r:id="rId325" display="https://www.computertechs.es/" xr:uid="{0C987894-C136-46E0-9691-B224927BDCDB}"/>
    <hyperlink ref="O909" r:id="rId326" display="https://www.oligal.com/" xr:uid="{FCCA29E5-985B-48CD-8700-100039220DF2}"/>
    <hyperlink ref="O958" r:id="rId327" display="https://www.hiopos.com/es/" xr:uid="{8067EFC3-3EFD-4FA6-A226-B84C96B38086}"/>
    <hyperlink ref="J949" r:id="rId328" xr:uid="{69B5BB88-E54D-4852-AF57-15759772C438}"/>
    <hyperlink ref="J932" r:id="rId329" xr:uid="{5DF5F100-001B-449D-AB38-7CFA87426D32}"/>
    <hyperlink ref="J930" r:id="rId330" xr:uid="{DFF62CC8-84C1-4F82-B523-8702B9587121}"/>
    <hyperlink ref="O924" r:id="rId331" xr:uid="{443E3675-F0FB-4D9D-B754-53FC8FEE2FB7}"/>
    <hyperlink ref="O1361" r:id="rId332" xr:uid="{F59CA9A0-DFFE-401B-9791-7C5B1DB0EF13}"/>
    <hyperlink ref="O923" r:id="rId333" display="https://areabit.es/" xr:uid="{D61D2D86-5BFD-45B3-A6BA-F2EF97094B5E}"/>
    <hyperlink ref="O553" r:id="rId334" xr:uid="{C4E0AC64-E5E7-4840-80C1-9E54C6CAE2E9}"/>
    <hyperlink ref="O921" r:id="rId335" xr:uid="{AC11C9D3-4A8B-48AF-9716-E88AF31E90AF}"/>
    <hyperlink ref="O920" r:id="rId336" display="https://www.clikrs.es/sobre-nosotros" xr:uid="{60C46482-D4AC-4BBE-932B-CE4DBC907A22}"/>
    <hyperlink ref="O917" r:id="rId337" display="https://www.gestores.net/" xr:uid="{9B0E7885-4B4D-4DFA-AA2C-A837590608D5}"/>
    <hyperlink ref="O916" r:id="rId338" display="https://www.ofimaticatouza.com/" xr:uid="{D28DEAC4-8863-43FB-9718-5EB99F5E919C}"/>
    <hyperlink ref="O915" r:id="rId339" display="https://megavedra.es/servicios/" xr:uid="{722E00CC-D766-4282-825B-50512C11C3A9}"/>
    <hyperlink ref="O914" r:id="rId340" display="https://www.galicloud.com/empresa" xr:uid="{B15648AF-E119-442C-B588-44961489BBD2}"/>
    <hyperlink ref="O913" r:id="rId341" display="http://www.reiniciatek.com/" xr:uid="{F5BE6E27-8C16-480D-BB82-93BA676940DB}"/>
    <hyperlink ref="O912" r:id="rId342" display="https://www.intek.es/" xr:uid="{565584D0-626A-4D38-AE85-531B3A40E600}"/>
    <hyperlink ref="O908" r:id="rId343" display="https://www.srginformatica.es/" xr:uid="{57AA7E4E-D18E-418E-B2D2-89405CDC0F5A}"/>
    <hyperlink ref="J546" r:id="rId344" tooltip="Contactar con GrupTelecom" display="mailto:gruptelecom@gruptelecom.com" xr:uid="{41AD2390-283F-4A89-BB5A-C46B1ADA8641}"/>
    <hyperlink ref="O764" r:id="rId345" display="https://2mares.com/" xr:uid="{4587C3BD-2FD3-48C1-8DE6-D1D35DF3B11B}"/>
    <hyperlink ref="O755" r:id="rId346" display="https://innovadb.com/" xr:uid="{8CBEE506-D0E2-4B33-8A2D-1E7021D3740B}"/>
    <hyperlink ref="O695" r:id="rId347" xr:uid="{C03B201A-CA1E-4C72-88FC-B1CAF316BF2B}"/>
    <hyperlink ref="J709" r:id="rId348" xr:uid="{8F7BD67B-AEC3-4008-9527-D8495890CC91}"/>
    <hyperlink ref="O717" r:id="rId349" display="https://pcpaco.com/en_GB" xr:uid="{FA86C83A-C01D-4384-8471-5A2EDBD09CF4}"/>
    <hyperlink ref="J717" r:id="rId350" xr:uid="{8F388BC3-BC02-4CA9-AB50-AFA578540DDB}"/>
    <hyperlink ref="J716" r:id="rId351" xr:uid="{C0A4D92E-0F54-45D5-965F-155D19E5B661}"/>
    <hyperlink ref="O716" r:id="rId352" display="https://informaticasevilla.com/empresa-informatica-sevilla/" xr:uid="{AEF8512D-B3DE-4869-83AC-1FC309ADC23C}"/>
    <hyperlink ref="J715" r:id="rId353" xr:uid="{ED9B2B0D-056B-4894-BD5F-75B56E742A23}"/>
    <hyperlink ref="O715" r:id="rId354" display="https://sistelin.es/" xr:uid="{D1BE21DF-BBC7-401E-9475-7808A686122F}"/>
    <hyperlink ref="O714" r:id="rId355" display="https://sagatech.es/contacto/" xr:uid="{F240D096-AE52-440C-A523-C1BE1EC2A975}"/>
    <hyperlink ref="J714" r:id="rId356" xr:uid="{867827D6-4121-455D-AFE8-15B4A3AB1575}"/>
    <hyperlink ref="J713" r:id="rId357" xr:uid="{3940A35F-8781-445A-B242-77206DB17D57}"/>
    <hyperlink ref="J699" r:id="rId358" display="mailto:soluciones@cic.es" xr:uid="{0882BE32-00E8-4BB0-AD25-376D9DFAC388}"/>
    <hyperlink ref="J702" r:id="rId359" xr:uid="{10927FFD-7B74-474F-BD20-226489BA0D26}"/>
    <hyperlink ref="J700" r:id="rId360" xr:uid="{B63603B1-4A87-4DCA-88E5-45225F075AB8}"/>
    <hyperlink ref="O713" r:id="rId361" display="https://www.solucionesintegrales.eu/" xr:uid="{89237584-4F55-4D0F-A31D-8C0096C3F1FE}"/>
    <hyperlink ref="J712" r:id="rId362" xr:uid="{9B0A25C5-EEC5-4F00-A14D-A2970D1D4585}"/>
    <hyperlink ref="O712" r:id="rId363" display="https://doctorpc.es/contacto/" xr:uid="{DB223CE5-DD8C-4D0C-B9EF-A2428E766207}"/>
    <hyperlink ref="J698" r:id="rId364" xr:uid="{F85FFDE9-4496-45F3-B25A-6725BBFA0C66}"/>
    <hyperlink ref="K698" r:id="rId365" display="tel:+34636917963" xr:uid="{37AF9BEF-D608-4C32-A93B-635A93251E79}"/>
    <hyperlink ref="O711" r:id="rId366" display="https://gemasoft.es/web/" xr:uid="{7B2E096C-C93C-42D9-A4C4-E1D6F30DAD69}"/>
    <hyperlink ref="J711" r:id="rId367" xr:uid="{BC386012-CA78-4763-9B32-74A537ECC369}"/>
    <hyperlink ref="O710" r:id="rId368" display="https://www.bit2bitserviciosinformaticos.es/" xr:uid="{19EA4324-E8CC-4A2F-8C64-E637C4DF40B8}"/>
    <hyperlink ref="J710" r:id="rId369" xr:uid="{9D04CC20-EBA2-4052-A1D2-B4A20AC72D43}"/>
    <hyperlink ref="J695" r:id="rId370" xr:uid="{37026A7C-E094-4CE9-9E88-85706B991236}"/>
    <hyperlink ref="O709" r:id="rId371" display="https://pcvictorelinformatico.blogspot.com/p/quien-soy.html" xr:uid="{16DE57CD-EFEA-4292-A75B-A92E1F50EBF0}"/>
    <hyperlink ref="J693" r:id="rId372" xr:uid="{B1418DBD-9A10-45F9-A66C-554CA16A394A}"/>
    <hyperlink ref="J708" r:id="rId373" xr:uid="{A466A7D2-0AB9-438B-8811-D730C88D9C0D}"/>
    <hyperlink ref="O707" r:id="rId374" display="https://www.eticonsa.es/contacta" xr:uid="{D251E7FE-74C5-4E70-8AD4-024D4820D2DE}"/>
    <hyperlink ref="J707" r:id="rId375" xr:uid="{94FF0043-468B-463C-968A-3C7E33A99549}"/>
    <hyperlink ref="J706" r:id="rId376" xr:uid="{D851813E-0715-481E-961F-AC7885C40193}"/>
    <hyperlink ref="J694" r:id="rId377" xr:uid="{C2AADEA2-809F-45DD-8654-D873A3AE15DB}"/>
    <hyperlink ref="O706" r:id="rId378" location="formulario" display="https://a2v.es/ - formulario" xr:uid="{2C734489-DE15-4708-BDC8-70D2753E9CE9}"/>
    <hyperlink ref="O705" r:id="rId379" display="https://www.a4i.es/" xr:uid="{8696184D-A934-4206-BEBE-60F81E44963D}"/>
    <hyperlink ref="J705" r:id="rId380" display="informacion@a4i.es" xr:uid="{EC961640-FCBF-4BAA-8FA3-7173B8530427}"/>
    <hyperlink ref="J704" r:id="rId381" xr:uid="{A51BE7AD-B3F0-4255-9568-C874CDF83B44}"/>
    <hyperlink ref="O704" r:id="rId382" display="https://bitjerez.com/" xr:uid="{CCE6C209-8B08-42C6-B25D-40C166CE00F1}"/>
    <hyperlink ref="J697" r:id="rId383" xr:uid="{9ED760D7-4A2A-484C-97E6-5CDBCF9076B6}"/>
    <hyperlink ref="J703" r:id="rId384" xr:uid="{B573194B-7A0F-4B07-810A-DA477D35DFF0}"/>
    <hyperlink ref="O703" r:id="rId385" display="https://www.infojesa.com/sobre-nosotros/" xr:uid="{CEB5DF8B-D819-40E2-BBFD-4386D6C2B1E9}"/>
    <hyperlink ref="O699" r:id="rId386" display="https://ingesist.com/?utm_source=chatgpt.com" xr:uid="{9C24355D-D7F0-44D1-A26D-B765798E1199}"/>
    <hyperlink ref="O697" r:id="rId387" display="https://tecninorte.com/?utm_source=chatgpt.com" xr:uid="{E6305594-E610-42E9-900B-A1C66FD211E3}"/>
    <hyperlink ref="O702" r:id="rId388" display="https://www.tuinformaticosat.com/" xr:uid="{D8906FF8-C74A-4B99-AC0B-2EA0FFB7812C}"/>
    <hyperlink ref="O694" r:id="rId389" display="https://www.impress-group.com/?utm_source=chatgpt.com" xr:uid="{A2C3E613-F0F5-4FA9-85E3-1C9116C0DA05}"/>
    <hyperlink ref="O692" r:id="rId390" display="https://cantabriait.es/?utm_source=chatgpt.com" xr:uid="{C91102DE-1C43-4DE1-9EB7-14706C176704}"/>
    <hyperlink ref="J691" r:id="rId391" xr:uid="{A9F81E94-3689-4DAF-9F1E-5C8A25A1BE7C}"/>
    <hyperlink ref="O691" r:id="rId392" display="https://soporttec.es/" xr:uid="{BD9D1C5A-B175-4A61-B97D-B21E967DEED5}"/>
    <hyperlink ref="O690" r:id="rId393" display="http://www.sytiainformatica.es/" xr:uid="{9F75BFA4-2302-44DC-A186-4811DDB3F8B0}"/>
    <hyperlink ref="J690" r:id="rId394" tooltip="Escribir un correo a Sytia Informática S.L." display="mailto:info@sytiainformatica.es" xr:uid="{ABD6DCD1-90C3-47CD-A66D-6046F0EB4740}"/>
    <hyperlink ref="J327" r:id="rId395" xr:uid="{BA9F12CE-98AF-423A-9688-4CC670F76B07}"/>
    <hyperlink ref="J324" r:id="rId396" xr:uid="{A1086442-3CF2-4BD8-B98D-9454D79FB0BD}"/>
    <hyperlink ref="J689" r:id="rId397" xr:uid="{240E8A36-2627-4AEB-815A-31C8CBB96B58}"/>
    <hyperlink ref="O689" r:id="rId398" display="https://www.tecinet.com/contacto/" xr:uid="{D1653F25-5589-4E7F-B291-DD98F7B7EAF4}"/>
    <hyperlink ref="O688" r:id="rId399" display="https://pymesistemas.net/contacto/" xr:uid="{6F50B9A4-F737-4DE1-BD9C-4141FA6A33F7}"/>
    <hyperlink ref="J688" r:id="rId400" xr:uid="{D7839965-56CF-4A66-B3FE-BDDF8CEEA43E}"/>
    <hyperlink ref="J680" r:id="rId401" xr:uid="{9402EE59-82C1-44BB-BDFF-14E240A4A396}"/>
    <hyperlink ref="J687" r:id="rId402" xr:uid="{6DED9384-8087-4D2B-8635-4B258BD67D2E}"/>
    <hyperlink ref="J686" r:id="rId403" xr:uid="{E6F5E344-07F5-4CB2-9A99-0ED436F26FAD}"/>
    <hyperlink ref="O686" r:id="rId404" display="https://imdigital.es/" xr:uid="{FEC33952-12A5-4626-999D-21D33DFE3BEB}"/>
    <hyperlink ref="O685" r:id="rId405" display="https://www.tecnovalia.com/contacto.php" xr:uid="{2E36E24D-0864-40FF-8636-FF799D2B444C}"/>
    <hyperlink ref="O683" r:id="rId406" display="https://ingenia-aragon.es/" xr:uid="{47C77A0D-DDF7-44B8-A54D-0B5F976D83DA}"/>
    <hyperlink ref="O682" r:id="rId407" display="https://esisoluciones.es/" xr:uid="{E6448903-DE8E-473E-86E4-F148A5BFE1D5}"/>
    <hyperlink ref="O680" r:id="rId408" display="https://www.opentix.es/" xr:uid="{1BE1FD6E-BEC5-4160-925C-098C28AA989E}"/>
    <hyperlink ref="K317" r:id="rId409" display="tel:981151254" xr:uid="{6723AEAC-BAB7-4320-9561-57E0B9E01B3C}"/>
    <hyperlink ref="J307" r:id="rId410" display="https://darley.es/contactanos/" xr:uid="{D77954B0-F033-4CC4-825F-7E0D3470CE70}"/>
    <hyperlink ref="J679" r:id="rId411" xr:uid="{88A5ACC0-F12E-489A-8C08-1CEF4E24DD07}"/>
    <hyperlink ref="J674" r:id="rId412" xr:uid="{13185644-793C-4B87-8A03-34E9860FC8F2}"/>
    <hyperlink ref="O679" r:id="rId413" display="https://web.abetek.es/contacto/" xr:uid="{3FEE7386-5B9B-40E3-A92B-D062DB5B3EF1}"/>
    <hyperlink ref="I679" r:id="rId414" display="tel:+34944703706" xr:uid="{2665080B-CBBC-4BA0-B353-E71C2459FEF5}"/>
    <hyperlink ref="O678" r:id="rId415" display="https://www.ingematica.eu/?utm_source=chatgpt.com" xr:uid="{734A3C00-0AE6-441B-919E-E5A409EF0EFE}"/>
    <hyperlink ref="I678" r:id="rId416" tooltip="Llámenos" display="tel:944935665" xr:uid="{EDAE6DEF-6834-4BC9-B49F-210ED99F04B0}"/>
    <hyperlink ref="O677" r:id="rId417" display="https://www.solcer.com/contacto" xr:uid="{778D77EF-5E69-465E-AB9A-3F81475457A2}"/>
    <hyperlink ref="J677" r:id="rId418" xr:uid="{CFD013EA-14ED-4CEA-BA14-0B420EE7A64E}"/>
    <hyperlink ref="O676" r:id="rId419" display="https://www.ncbilbao.com/services/mantenimiento-informatico-para-pymes/" xr:uid="{F13D2464-B32E-42D0-88FE-2BD5C8EFDB85}"/>
    <hyperlink ref="J676" r:id="rId420" xr:uid="{5279FA82-D66D-43CC-8BA2-8E5D44B18E65}"/>
    <hyperlink ref="O674" r:id="rId421" display="https://www.bilbonet.net/contactus" xr:uid="{50BA386C-964E-4D0E-96C6-CA44B9F19F07}"/>
    <hyperlink ref="O675" r:id="rId422" display="https://www.serinfor.net/?utm_source=chatgpt.com" xr:uid="{EE89252D-010C-4664-B3A1-7E89E29FBD02}"/>
    <hyperlink ref="J675" r:id="rId423" xr:uid="{7B83EE85-2988-4D1B-BD73-153EDE8F2F5A}"/>
    <hyperlink ref="O673" r:id="rId424" display="https://duoit.es/contacto/" xr:uid="{69FD1C75-21A1-4586-960F-139ADD8B87A3}"/>
    <hyperlink ref="O670" r:id="rId425" display="https://www.recurtec.com/?utm_source=chatgpt.com" xr:uid="{AD605661-2DF8-4E1F-90C0-0843C0BAD2C0}"/>
    <hyperlink ref="I670" r:id="rId426" display="tel:618 17 41 85" xr:uid="{0B7959DB-B5F4-41EB-9FC2-0D2F0C0E5CD9}"/>
    <hyperlink ref="J670" r:id="rId427" display="mailto:admin@recurtec.com" xr:uid="{7F61D919-F5A6-48E4-8058-96FA61D7D4AB}"/>
    <hyperlink ref="J335" r:id="rId428" xr:uid="{D5A4FF32-8115-42C4-87CD-53E989158430}"/>
    <hyperlink ref="J38" r:id="rId429" xr:uid="{F4AA82AA-DF92-4815-A408-F6522C3CA84A}"/>
    <hyperlink ref="J617" r:id="rId430" xr:uid="{21125B16-1C1F-42B3-9AA2-28EDE4E9C031}"/>
    <hyperlink ref="O617" r:id="rId431" xr:uid="{04F96959-05DF-4E68-A236-DE52228E8810}"/>
    <hyperlink ref="J587" r:id="rId432" xr:uid="{DFC5F45E-29B4-4055-BBDC-C67F75EF8CE6}"/>
    <hyperlink ref="J585" r:id="rId433" xr:uid="{E94ADCAF-761E-482F-B074-A220BF12B461}"/>
    <hyperlink ref="J583" r:id="rId434" display="mailto:info@ossistemes.com" xr:uid="{559E02DC-0529-4187-A527-83D27AA5AFC6}"/>
    <hyperlink ref="O583" r:id="rId435" xr:uid="{4E6339D7-54EA-48D7-8EA2-B28CE0B55B89}"/>
    <hyperlink ref="J374" r:id="rId436" xr:uid="{64CD0884-A59C-4572-94F5-707B7F0148CD}"/>
    <hyperlink ref="O668" r:id="rId437" display="https://www.sosmatic.com/contacto/" xr:uid="{83C4EFF3-557B-48D0-8D81-91890C22F231}"/>
    <hyperlink ref="J668" r:id="rId438" xr:uid="{AAC9E503-C0DD-4E9B-85E4-9A7CBDDA33FF}"/>
    <hyperlink ref="O667" r:id="rId439" xr:uid="{801F2FC8-F575-4E3C-A58C-E7BCFD48D2CC}"/>
    <hyperlink ref="J667" r:id="rId440" xr:uid="{D2A55D78-E917-4A5E-89EC-D8F4EA8A39F9}"/>
    <hyperlink ref="J666" r:id="rId441" xr:uid="{187C9751-C3BB-480D-B861-8731403AB21B}"/>
    <hyperlink ref="O666" r:id="rId442" display="https://iberiza.es/" xr:uid="{D1823A0D-F21A-44B5-89A8-AD729F7723C0}"/>
    <hyperlink ref="J664" r:id="rId443" xr:uid="{D07D347B-918C-432A-8EED-80969070E6D2}"/>
    <hyperlink ref="O665" r:id="rId444" display="https://blausistemas.com/servicios-informaticos/" xr:uid="{85C1A7E1-C7B5-4A08-B2D7-950ED8C18980}"/>
    <hyperlink ref="J665" r:id="rId445" xr:uid="{84BFCD06-064E-4704-8AC7-CBC7EF001991}"/>
    <hyperlink ref="O664" r:id="rId446" display="https://blausolutions.es/" xr:uid="{C00DD4D8-B7BD-4514-94C9-927B6235F3F1}"/>
    <hyperlink ref="J635" r:id="rId447" xr:uid="{36AD72A8-5D38-459D-865D-9599FDF72D54}"/>
    <hyperlink ref="J633" r:id="rId448" xr:uid="{A2D4780C-2857-4E0A-AA68-B961F61DC9D6}"/>
    <hyperlink ref="O651" r:id="rId449" display="https://magic3.es/" xr:uid="{A58D9B11-E94C-4EDA-90F8-1E783876993C}"/>
    <hyperlink ref="J649" r:id="rId450" xr:uid="{8E124F05-8CF8-4D0F-A833-6B8120D77512}"/>
    <hyperlink ref="O649" r:id="rId451" xr:uid="{D3630234-B11E-466E-9697-5747F22FDDFF}"/>
    <hyperlink ref="O640" r:id="rId452" xr:uid="{A9F307D4-DB60-49FF-9A8B-92413475D71C}"/>
    <hyperlink ref="O635" r:id="rId453" display="https://empresas.burovoz.es/" xr:uid="{3AA9C49E-5033-4B04-BB62-E55D893D41DC}"/>
    <hyperlink ref="O633" r:id="rId454" xr:uid="{39250CAB-1228-46FF-9C1A-0A0DB07EA2F0}"/>
    <hyperlink ref="J483" r:id="rId455" xr:uid="{BE64FBDC-F281-4CDA-A173-D9871AD8FEEF}"/>
    <hyperlink ref="J604" r:id="rId456" xr:uid="{A69DDDE9-B8CE-45D9-B67D-B026609EB4C9}"/>
    <hyperlink ref="J663" r:id="rId457" xr:uid="{4C77F48A-93FD-4493-80B7-7961D0060912}"/>
    <hyperlink ref="O663" r:id="rId458" display="https://www.sysone.es/" xr:uid="{B1AE2A35-FC14-4C60-B330-21FE4D23ADBC}"/>
    <hyperlink ref="O662" r:id="rId459" display="https://antasistemas.com/" xr:uid="{318E1EA8-0415-4016-93C5-66E09F4A22C9}"/>
    <hyperlink ref="J662" r:id="rId460" xr:uid="{99962350-95F3-444A-800F-C71EF6D95BD8}"/>
    <hyperlink ref="J331" r:id="rId461" xr:uid="{8F9B9AA4-071B-401B-8329-16296EF91DF4}"/>
    <hyperlink ref="O661" r:id="rId462" display="https://ibericamultimedia.com/contacto/" xr:uid="{77511CC1-47AC-4B6F-A6CC-EB958812B054}"/>
    <hyperlink ref="J661" r:id="rId463" xr:uid="{DBBA9391-8DC2-4A08-85B8-7CE03265D690}"/>
    <hyperlink ref="O660" r:id="rId464" display="https://procgal.es/es/" xr:uid="{429301F6-9562-4926-B808-1ED9088DC786}"/>
    <hyperlink ref="J660" r:id="rId465" xr:uid="{E0713FC0-E9B6-4D4E-858E-DE37C7B4CFD3}"/>
    <hyperlink ref="O502" r:id="rId466" xr:uid="{E86A92CC-71BF-44FB-8C39-2E6F426E9E80}"/>
    <hyperlink ref="K441" r:id="rId467" display="tel:915765592" xr:uid="{4B8824C6-3517-4C30-8B62-B218EBA0CB8F}"/>
    <hyperlink ref="O486" r:id="rId468" xr:uid="{0C3695B7-56CA-4E73-B657-09C8B035E2A4}"/>
    <hyperlink ref="O481" r:id="rId469" xr:uid="{6C8DF1D4-63B7-480B-AB64-CF9E91B890D8}"/>
    <hyperlink ref="O480" r:id="rId470" xr:uid="{2EFAA643-DCDF-43E2-ACF5-DDBE728C5546}"/>
    <hyperlink ref="J481" r:id="rId471" xr:uid="{371B01C8-4750-4853-BAFB-6BEB098559A1}"/>
    <hyperlink ref="J480" r:id="rId472" xr:uid="{960ACA42-2615-4FEA-BD2B-E7DB88209A0B}"/>
    <hyperlink ref="J479" r:id="rId473" xr:uid="{7CD445E1-129A-469D-A228-CF5677901957}"/>
    <hyperlink ref="O478" r:id="rId474" xr:uid="{8331047D-138B-440A-A039-363A91FDD3CA}"/>
    <hyperlink ref="O479" r:id="rId475" xr:uid="{F0FFB562-9EA2-4080-8A3E-53433ECE90AB}"/>
    <hyperlink ref="O477" r:id="rId476" xr:uid="{626FF9E0-E435-467B-8330-75DE99816F6E}"/>
    <hyperlink ref="J477" r:id="rId477" xr:uid="{61657A28-C302-4EBA-A778-1CE0EAB5920F}"/>
    <hyperlink ref="O473" r:id="rId478" xr:uid="{894C238C-1567-4F34-8AE7-BCBEAD7B2479}"/>
    <hyperlink ref="O476" r:id="rId479" xr:uid="{35273B2F-90C9-495D-8579-3891F8DE8C39}"/>
    <hyperlink ref="O474" r:id="rId480" xr:uid="{38A37C06-1055-4CC9-964C-0BD3EAD3E8BB}"/>
    <hyperlink ref="O475" r:id="rId481" display="https://www.calvisystems.com/" xr:uid="{935FCD04-0D3F-41D0-AF3B-77C2954C5D6C}"/>
    <hyperlink ref="J470" r:id="rId482" xr:uid="{33C1CFB5-08A8-4A9E-8E1B-29E6B4A270E1}"/>
    <hyperlink ref="O469" r:id="rId483" xr:uid="{7929C918-BDDF-45D0-860C-9291989ABF02}"/>
    <hyperlink ref="O468" r:id="rId484" display="https://www.asneflogalty.com/" xr:uid="{6472ADA0-895F-4779-AF14-3087A0069F2F}"/>
    <hyperlink ref="O466" r:id="rId485" xr:uid="{B53A3BB6-C9D9-4E0C-A1AE-BFD74D46D53F}"/>
    <hyperlink ref="J466" r:id="rId486" xr:uid="{0F08AC3B-A831-4847-AE9E-8BAEDC6C9411}"/>
    <hyperlink ref="J465" r:id="rId487" xr:uid="{BDBF5F17-5209-459A-BB46-FA881C8EEF40}"/>
    <hyperlink ref="J462" r:id="rId488" xr:uid="{74C5FE5E-D1BA-428B-B786-02E464B086D5}"/>
    <hyperlink ref="O461" r:id="rId489" xr:uid="{467B76C5-93A7-42B6-8859-CC0EA3FD170E}"/>
    <hyperlink ref="O396" r:id="rId490" xr:uid="{E8E60591-49CB-44A3-B6B9-4C71FA648808}"/>
    <hyperlink ref="O385" r:id="rId491" xr:uid="{CD61B2EC-E7EC-4E2B-B1F5-5936B6DFB776}"/>
    <hyperlink ref="J382" r:id="rId492" xr:uid="{F24E99C8-C6DE-44BA-AC61-69B9B1799B76}"/>
    <hyperlink ref="O498" r:id="rId493" xr:uid="{338AA610-B48F-47B0-ACCF-BBC3F80C14FA}"/>
    <hyperlink ref="O492" r:id="rId494" xr:uid="{6FC6A77B-5868-45E7-8304-A1E3595E0025}"/>
    <hyperlink ref="O491" r:id="rId495" xr:uid="{B5307FB4-8383-4615-8FA0-DA59D2D76900}"/>
    <hyperlink ref="O522" r:id="rId496" xr:uid="{789DE35D-A23F-44F0-9E15-38C7A7BB3E59}"/>
    <hyperlink ref="O519" r:id="rId497" xr:uid="{0A86E665-2887-42BA-AD04-D21BD40F83C1}"/>
    <hyperlink ref="O515" r:id="rId498" xr:uid="{23D95AAD-ED8C-4075-A098-E86E49EF8457}"/>
    <hyperlink ref="O511" r:id="rId499" xr:uid="{EF1847E8-2E1A-4B42-9064-87F8EA519A50}"/>
    <hyperlink ref="O510" r:id="rId500" xr:uid="{6D4FECA6-80BC-4DCA-BE65-773309C32968}"/>
    <hyperlink ref="O509" r:id="rId501" xr:uid="{28EA1CDD-1FA8-4EF6-AFA0-9F163D093E66}"/>
    <hyperlink ref="O508" r:id="rId502" xr:uid="{B92360EB-A2F3-4E48-B8A3-366AC804736D}"/>
    <hyperlink ref="O374" r:id="rId503" display="https://www.virtuality.es/" xr:uid="{D62A6839-3870-4F7D-90F4-CBFBE085A912}"/>
    <hyperlink ref="O507" r:id="rId504" xr:uid="{2F7EDE48-19E8-4510-BC36-52E12012A965}"/>
    <hyperlink ref="J512" r:id="rId505" xr:uid="{33B29B9B-3414-4470-8253-72C9EC9A4E96}"/>
    <hyperlink ref="O512" r:id="rId506" xr:uid="{81A3161B-D4C4-4278-9BA3-5814A35234AC}"/>
    <hyperlink ref="J524" r:id="rId507" xr:uid="{D91E5F14-A971-4670-8992-A529B59A3144}"/>
    <hyperlink ref="O524" r:id="rId508" xr:uid="{3D143460-3308-4752-BBA2-DE2C147266D6}"/>
    <hyperlink ref="O529" r:id="rId509" xr:uid="{7FED09D0-D3F4-496E-8505-ACF8B1F3426F}"/>
    <hyperlink ref="O528" r:id="rId510" xr:uid="{4C3117F8-2D29-4392-A537-1392F5A2CB69}"/>
    <hyperlink ref="O530" r:id="rId511" xr:uid="{96BFE82B-BF73-4416-98E0-1C35FB2464F8}"/>
    <hyperlink ref="O531" r:id="rId512" xr:uid="{EE55D499-A51E-47B7-A985-802A93DF5003}"/>
    <hyperlink ref="J658" r:id="rId513" xr:uid="{589CDE44-5C38-4023-9DE6-C3B4F0E62DF3}"/>
    <hyperlink ref="J352" r:id="rId514" display="info@cainser.com" xr:uid="{301E8282-2731-4C20-866A-4C5DDEC3174A}"/>
    <hyperlink ref="J359" r:id="rId515" xr:uid="{AE14F0F7-E6CF-42E7-B6DB-924E17D121BF}"/>
    <hyperlink ref="J357" r:id="rId516" xr:uid="{F3A69A08-DFCB-4098-BB44-E6A9031CA4E5}"/>
    <hyperlink ref="O352" r:id="rId517" display="https://cainser.es/index.php/servicios/informatica" xr:uid="{3403AC7D-AF7B-45D9-8D4A-E0F098D9D9A6}"/>
    <hyperlink ref="O658" r:id="rId518" display="https://www.grupomicroserver.com/" xr:uid="{385A4EE9-A122-412C-AC6C-910D8966B0F5}"/>
    <hyperlink ref="J659" r:id="rId519" display="comercial@token.es" xr:uid="{126D419E-C5BD-45CB-BFF2-25BEC6C7AC2C}"/>
    <hyperlink ref="O659" r:id="rId520" display="https://www.token.es/" xr:uid="{51D9BD22-3E4D-4375-AB45-BA9B40CA0F11}"/>
    <hyperlink ref="O657" r:id="rId521" display="https://sictemas.com/" xr:uid="{978FBCE4-69C7-4E46-9AAA-710A2CF292B7}"/>
    <hyperlink ref="J657" r:id="rId522" display="info@sictemas.com" xr:uid="{7B1871E8-98C7-460D-89DE-97993093FCD9}"/>
    <hyperlink ref="J656" r:id="rId523" xr:uid="{F7B3D95F-964B-4C21-8607-4C568493D18E}"/>
    <hyperlink ref="O656" r:id="rId524" display="https://www.mkinfor.com/" xr:uid="{847CC1F2-F06A-4669-9514-D5A765F57458}"/>
    <hyperlink ref="O655" r:id="rId525" display="https://semicomp.es/quienes-somos/" xr:uid="{039F182B-96D8-4FFF-83B6-5B44A7E32566}"/>
    <hyperlink ref="J655" r:id="rId526" xr:uid="{6E406DDE-8215-4B23-B1C7-C1DB55769270}"/>
    <hyperlink ref="J654" r:id="rId527" xr:uid="{E1946923-41E8-4CFD-8348-237A2531F0B7}"/>
    <hyperlink ref="O654" r:id="rId528" display="https://www.infocsi.net/contacto/" xr:uid="{EF56AB53-7D01-4428-9E23-849E5FF1EEC6}"/>
    <hyperlink ref="J653" r:id="rId529" xr:uid="{FC452E51-7088-4D37-BC82-E3079516BD46}"/>
    <hyperlink ref="O653" r:id="rId530" display="https://petrolpc.es/acerca-de/" xr:uid="{649492BD-D76D-4A35-B691-820E865CA39F}"/>
    <hyperlink ref="J60" r:id="rId531" xr:uid="{93346C27-FF43-45CE-B0E4-A7A03454076E}"/>
    <hyperlink ref="O60" r:id="rId532" display="https://www.malaganovanet.com/" xr:uid="{F1482ED2-829E-4F31-88AC-07088E4BC445}"/>
    <hyperlink ref="J59" r:id="rId533" xr:uid="{6A61ABBC-9EA8-4C4B-868B-4FC51D02489D}"/>
    <hyperlink ref="O59" r:id="rId534" display="https://www.olinet.es/" xr:uid="{5070FA13-7ABD-44E7-B05D-F3E896E30A97}"/>
    <hyperlink ref="O58" r:id="rId535" display="https://www.malagamicro.com/contacto/" xr:uid="{E6F5B610-E49B-419C-9B9B-8C127363FE8F}"/>
    <hyperlink ref="O57" r:id="rId536" display="https://crownetgalicia.com/" xr:uid="{10F88707-3E77-40C8-90FE-392525B28983}"/>
    <hyperlink ref="J57" r:id="rId537" xr:uid="{A46F1AE7-F185-4A6C-AE45-B3D1DAB1FA98}"/>
    <hyperlink ref="O56" r:id="rId538" display="https://www.imarfer.com/marfer/" xr:uid="{1446A98B-4184-487D-8D97-374B027B0EE3}"/>
    <hyperlink ref="J56" r:id="rId539" display="correo@imarfer.com" xr:uid="{526D8D59-F2F8-47E9-86C0-5004DB25C978}"/>
    <hyperlink ref="O55" r:id="rId540" display="https://www.healthypc.es/contacto/" xr:uid="{DA3C58B1-D3C4-4761-BC07-629286789D2C}"/>
    <hyperlink ref="J55" r:id="rId541" xr:uid="{1DF66581-B158-48C3-90F0-A12152D2B84C}"/>
    <hyperlink ref="J54" r:id="rId542" xr:uid="{1409B1FA-CBB1-49F5-A79F-BF8DA197B812}"/>
    <hyperlink ref="O54" r:id="rId543" display="https://sites.google.com/view/business-servicom/contacto" xr:uid="{B4424644-3C4A-4705-BCFA-A85D815E65BD}"/>
    <hyperlink ref="O53" r:id="rId544" display="https://i-sistemas.com/website/quienes-somos/" xr:uid="{4B22C9B3-0184-4CBE-B9D8-C19E67FBD6E6}"/>
    <hyperlink ref="J53" r:id="rId545" xr:uid="{4651E908-3806-4169-8D8C-A6EA312CC161}"/>
    <hyperlink ref="O126" r:id="rId546" display="https://www.semsin.es/web/" xr:uid="{43ED58D0-FA72-44E1-8340-B82F3E0681EB}"/>
    <hyperlink ref="J126" r:id="rId547" display="info@semsin.es" xr:uid="{DC15F0BF-EFBF-4FB2-B2AB-602D4F1DF24C}"/>
    <hyperlink ref="O125" r:id="rId548" display="https://epicasoluciones.es/" xr:uid="{8883B705-6C7E-4E9A-8ECE-1DB693CE9EDA}"/>
    <hyperlink ref="J125" r:id="rId549" xr:uid="{22B15A5C-1015-4951-A593-E822C72B9A32}"/>
    <hyperlink ref="O124" r:id="rId550" display="https://infoprec.com/contacto" xr:uid="{32ABF8CC-C4F5-4147-8D36-F4611286028A}"/>
    <hyperlink ref="J124" r:id="rId551" xr:uid="{FA7C827A-700D-4ED9-997E-7819CE2AA197}"/>
    <hyperlink ref="O75" r:id="rId552" display="http://www.galitecconsultores.com/consumibles/" xr:uid="{E757AEFA-0D47-45F2-B313-9744EF60B23F}"/>
    <hyperlink ref="J75" r:id="rId553" xr:uid="{5F9A8652-9AAC-41B4-A356-9B0F411EFC7B}"/>
    <hyperlink ref="J123" r:id="rId554" xr:uid="{74820ACD-8D28-4C3C-8F16-69180A3958A9}"/>
    <hyperlink ref="O123" r:id="rId555" display="https://www.vigosystem.com/" xr:uid="{E9071F7A-1E26-474B-85B7-F630509F2315}"/>
    <hyperlink ref="O122" r:id="rId556" display="https://siscom.es/Contacto" xr:uid="{889D6011-2ABF-46E6-9C3A-B22D8958DD16}"/>
    <hyperlink ref="J122" r:id="rId557" display="siscom@siscom.es" xr:uid="{D7ED456D-4F14-4B77-8FD5-9ED59C522D6C}"/>
    <hyperlink ref="J88" r:id="rId558" display="mailto:gonzalo.gonzalez@ox-one.com" xr:uid="{8B9F5C0A-010C-4133-9D11-C6D794844900}"/>
    <hyperlink ref="J74" r:id="rId559" xr:uid="{3D650498-FA69-4667-B2EA-0BC982AB4DCB}"/>
    <hyperlink ref="J121" r:id="rId560" xr:uid="{8639EFE2-94F5-4629-AD1A-42D208DF009F}"/>
    <hyperlink ref="J47" r:id="rId561" xr:uid="{F97C73AF-E56B-47DC-8563-11F13E5B2FA3}"/>
    <hyperlink ref="J149" r:id="rId562" xr:uid="{4C43F2BE-66D0-47A6-A70D-6F6C2387AC2F}"/>
    <hyperlink ref="O149" r:id="rId563" display="https://www.newline.es/quienesSomos.aspx" xr:uid="{AFB9B50D-FFAC-44C5-A331-F228FD22ADFD}"/>
    <hyperlink ref="J120" r:id="rId564" xr:uid="{A515514F-7D4B-4E21-9D9A-EB6AA8972737}"/>
    <hyperlink ref="O120" r:id="rId565" display="https://www.irix.es/" xr:uid="{1CC5EF75-95B8-4EDB-A372-30BA1338B803}"/>
    <hyperlink ref="O74" r:id="rId566" display="https://innovatecgalicia.es/" xr:uid="{9C5CC564-0178-42F8-B33B-8A7A42B427F7}"/>
    <hyperlink ref="O119" r:id="rId567" display="https://www.cymainformatica.com/" xr:uid="{CCE26435-483A-4968-A1C0-5AA3777F947F}"/>
    <hyperlink ref="J65" r:id="rId568" xr:uid="{5F76C88E-7124-4C29-842E-E9D690589C02}"/>
    <hyperlink ref="O65" r:id="rId569" display="https://www.i-222.com/contacto.html" xr:uid="{773B4581-E17C-4260-9D3F-AF6456373225}"/>
    <hyperlink ref="J119" r:id="rId570" xr:uid="{46ED7334-AF00-402D-8B37-09DFFA94D281}"/>
    <hyperlink ref="J128" r:id="rId571" xr:uid="{B934E8E5-C380-4B3F-A405-CC6E09E7E226}"/>
    <hyperlink ref="O118" r:id="rId572" display="https://www.distritok.com/aplicaciones/contacto/" xr:uid="{33ED7FD0-889A-44FC-8A04-6A44D6C19ECB}"/>
    <hyperlink ref="J118" r:id="rId573" display="mailto:comercial@distritok.es" xr:uid="{4B906894-0ACD-4330-8C3D-2A92A710BD39}"/>
    <hyperlink ref="J44" r:id="rId574" xr:uid="{4311DA9E-98B4-42C2-92FD-4D041107D3F5}"/>
    <hyperlink ref="J113" r:id="rId575" xr:uid="{6416E62D-E562-4AEF-BDA6-6DC991D673C3}"/>
    <hyperlink ref="J116" r:id="rId576" xr:uid="{75A63555-85FA-4A15-86BD-51CCC4F6E6AE}"/>
    <hyperlink ref="O115" r:id="rId577" xr:uid="{77919B9B-8ED3-4788-A511-44F218585447}"/>
    <hyperlink ref="O114" r:id="rId578" xr:uid="{93445FEA-8217-4808-9971-681AF08BE8E2}"/>
    <hyperlink ref="J114" r:id="rId579" xr:uid="{1C9AE995-57CA-4259-B9F0-8A78769B657E}"/>
    <hyperlink ref="O147" r:id="rId580" display="https://aiscsp.com/contacto/" xr:uid="{22F33501-0315-4B58-AA64-4E8221C3670E}"/>
    <hyperlink ref="O240" r:id="rId581" display="https://companial.com/es/sobre-companial/" xr:uid="{9836EED3-74C3-4988-BFEC-99058B1A5293}"/>
    <hyperlink ref="O38" r:id="rId582" xr:uid="{481158B8-D511-452B-A228-97D4BEC3CA78}"/>
    <hyperlink ref="J51" r:id="rId583" xr:uid="{7325D8FB-A274-4A23-9777-20FBCC44794A}"/>
    <hyperlink ref="J37" r:id="rId584" xr:uid="{F63A8B45-3869-46BD-8BC0-9423085883F7}"/>
    <hyperlink ref="O35" r:id="rId585" display="https://www.sitgrupo.es/" xr:uid="{E0EF4C99-CE76-4CDC-A647-875A23754DF3}"/>
    <hyperlink ref="O73" r:id="rId586" display="https://www.cyc.es/contacto" xr:uid="{2722A46F-9A98-4A25-B564-B728B1B5AFB1}"/>
    <hyperlink ref="O145" r:id="rId587" xr:uid="{35CC629A-0B9C-4291-A361-58E7936B802F}"/>
    <hyperlink ref="J171" r:id="rId588" xr:uid="{0E7690DD-8ECD-41EA-BD85-0AC0723808AA}"/>
    <hyperlink ref="O68" r:id="rId589" xr:uid="{161F2FDD-1478-4081-9C37-C3A61FFE4A32}"/>
    <hyperlink ref="J68" r:id="rId590" xr:uid="{847323DB-08C6-428A-9A55-D3EBEDB5C6F4}"/>
    <hyperlink ref="O77" r:id="rId591" xr:uid="{768C39FD-A9F9-4BB9-B713-279F302E77E9}"/>
    <hyperlink ref="O88" r:id="rId592" xr:uid="{9CB03FEE-DFBA-4937-A183-F941FB275B30}"/>
    <hyperlink ref="J77" r:id="rId593" xr:uid="{28725FCA-0CC7-46F1-BD79-E31F24EE8310}"/>
    <hyperlink ref="J134" r:id="rId594" xr:uid="{2F280AB5-A165-4DFC-B565-498A2F072856}"/>
    <hyperlink ref="O134" r:id="rId595" xr:uid="{7FDB96F0-7F1A-4FC1-B4AD-D44CE3EE978E}"/>
    <hyperlink ref="O169" r:id="rId596" xr:uid="{44CDA797-3B8A-408E-A295-1D88ED6AE000}"/>
    <hyperlink ref="O34" r:id="rId597" display="https://www.nubustech.com/contactanos/" xr:uid="{01ECB2C8-EF1D-42E3-9377-F7BF641C7413}"/>
    <hyperlink ref="J132" r:id="rId598" xr:uid="{A2BF8015-58AD-4D7C-9488-F23B425A378B}"/>
    <hyperlink ref="O33" r:id="rId599" display="https://tic-systems.com/es/" xr:uid="{5DA122FB-0230-42A6-ABE0-ABE3AFEFF00F}"/>
    <hyperlink ref="J33" r:id="rId600" display="mailto:info@tic-systems.com" xr:uid="{B0F83AF7-2DEA-42E3-A61E-0D5E7BC86BCB}"/>
    <hyperlink ref="J49" r:id="rId601" display="mailto:info@nalcom.com" xr:uid="{590C6465-AA53-467E-B398-690D6271C38B}"/>
    <hyperlink ref="O49" r:id="rId602" display="https://www.nalcom.com/" xr:uid="{02464EDA-4676-4424-B0BD-E151A2AC2773}"/>
    <hyperlink ref="O32" r:id="rId603" xr:uid="{0546CFDF-17B4-4E43-BC41-761F197892BB}"/>
    <hyperlink ref="J131" r:id="rId604" tooltip="proin@proin.es" display="mailto:proin@proin.es?subject=Contacto%20desde%20https://empresite.eleconomista.es" xr:uid="{AD347529-C760-4A8C-827A-6BFB3469689B}"/>
    <hyperlink ref="O131" r:id="rId605" xr:uid="{F689A586-38F8-4054-AB42-C7054D467B91}"/>
    <hyperlink ref="J76" r:id="rId606" xr:uid="{89F39EFD-A60B-4933-88F3-CC11AF638394}"/>
    <hyperlink ref="O172" r:id="rId607" xr:uid="{F2A9A0CE-36F3-4F86-9512-DDBD19E49EF4}"/>
    <hyperlink ref="O136" r:id="rId608" xr:uid="{2C7F8A6A-2D73-4585-8E21-D35271D59007}"/>
    <hyperlink ref="O62" r:id="rId609" xr:uid="{6B450410-5631-4442-AF9F-A12E495677C8}"/>
    <hyperlink ref="O78" r:id="rId610" xr:uid="{7463B8A4-495C-45B2-93B3-2860696BBF05}"/>
    <hyperlink ref="O137" r:id="rId611" xr:uid="{ABBD95E3-E5A7-453B-AAA0-6916B0C3366C}"/>
    <hyperlink ref="O5" r:id="rId612" display="https://www.dsoluzion.com/conocenos/" xr:uid="{376D2CAC-00E7-4A84-91E0-D5EB67B28EF0}"/>
    <hyperlink ref="O554" r:id="rId613" xr:uid="{35150E4C-6B4C-4404-89D5-3342D6AC1180}"/>
    <hyperlink ref="O555" r:id="rId614" xr:uid="{ECA74FD7-0638-43D4-AF59-9AF52D04BC33}"/>
    <hyperlink ref="O87" r:id="rId615" display="https://www.cisinformatica.cat/contacte/" xr:uid="{7F10ACF2-EA26-4D8B-B335-D980BC92A3F8}"/>
    <hyperlink ref="J87" r:id="rId616" xr:uid="{4DD089DF-3702-44FE-9F18-B3EC6207671C}"/>
    <hyperlink ref="O86" r:id="rId617" display="https://www.efimatica.com/contactar/" xr:uid="{29E27022-5B71-4188-89D5-FEFCF1EA8361}"/>
    <hyperlink ref="J86" r:id="rId618" xr:uid="{52102A9E-83CE-45ED-8A64-2FEA5D514033}"/>
    <hyperlink ref="O85" r:id="rId619" display="https://groupmee.com/contacto" xr:uid="{A3CE93D9-5875-4655-BBB5-B39784013F03}"/>
    <hyperlink ref="J85" r:id="rId620" display="hola@groupmee.com" xr:uid="{C5FBE9ED-1FCE-4FCF-B4BF-28D23029C317}"/>
    <hyperlink ref="O84" r:id="rId621" display="https://www.deinfo.es/servicios/" xr:uid="{490D5486-528A-4E53-92D6-8893783CE22B}"/>
    <hyperlink ref="O67" r:id="rId622" display="https://accon.com/" xr:uid="{27894B15-31CC-47FB-A9B6-3F98C1D01DB8}"/>
    <hyperlink ref="J84" r:id="rId623" display="deinfo@deinfo.es" xr:uid="{66A0693A-59A8-4A06-89BE-47010E6906A9}"/>
    <hyperlink ref="J67" r:id="rId624" xr:uid="{D276EF7A-AA04-445F-92D4-EB1AB0A38003}"/>
    <hyperlink ref="J130" r:id="rId625" xr:uid="{A09A9C4F-65A9-4CB5-893E-2EF81A91A9CC}"/>
    <hyperlink ref="J83" r:id="rId626" display="oter@oterinformatica.com" xr:uid="{D19A06DF-41F9-4E89-9D1F-6A9337074F55}"/>
    <hyperlink ref="O83" r:id="rId627" display="https://oterinformatica.net/?gad_source=6&amp;gad_campaignid=22428516147&amp;gclid=Cj0KCQjwrc7GBhCfARIsAHGcW5Wof7zKZIbIpexg3ps_OOgzoLOSknfT45M4AodDRetS3SkyZ455PKcaAt-WEALw_wcB" xr:uid="{6F9015ED-72E7-4563-9C75-C17FE88735AA}"/>
    <hyperlink ref="O130" r:id="rId628" display="https://www.vern.es/" xr:uid="{23D09A4C-2FB8-4C97-A146-79CBC52CB966}"/>
    <hyperlink ref="O66" r:id="rId629" display="https://procesos.com/" xr:uid="{4469D023-142B-4CCC-A7B6-3EF44B14D364}"/>
    <hyperlink ref="J66" r:id="rId630" xr:uid="{28792D9C-F7CE-4E9C-8FAB-396AE8C98A26}"/>
    <hyperlink ref="O82" r:id="rId631" display="https://www.proxyma.es/index.html" xr:uid="{05CCEBF4-0475-4BB2-A718-0B4123D0CA4E}"/>
    <hyperlink ref="J82" r:id="rId632" xr:uid="{D32573C0-9F6A-4510-BF55-F69659867398}"/>
    <hyperlink ref="H79" r:id="rId633" xr:uid="{4B24C54B-BC75-4E0E-A0B2-9A06ABC1782E}"/>
    <hyperlink ref="I139" r:id="rId634" display="tel:+34910273665" xr:uid="{B2646EA3-0177-49CA-BFB8-761D0CC2BD96}"/>
    <hyperlink ref="I150" r:id="rId635" display="tel:910263902" xr:uid="{ACA75ADB-0D0C-4E9D-AC6E-98CF5DEEA677}"/>
    <hyperlink ref="H150" r:id="rId636" display="mailto:info@deiteco.com" xr:uid="{E2D8E52D-5122-434D-B3D0-44A1DAB17A00}"/>
    <hyperlink ref="H81" r:id="rId637" display="comercial@CIPinformatica.com" xr:uid="{70B9DFF0-3B67-47D6-8EF8-FDD561D015F8}"/>
    <hyperlink ref="F641" r:id="rId638" display="mailto:info@ghminformatica.com" xr:uid="{57DD1488-519A-452A-93F9-6E1B15160E9E}"/>
    <hyperlink ref="I81" r:id="rId639" display="tel:916868042" xr:uid="{13465E06-5F9F-4C18-B092-625B279AAB5B}"/>
    <hyperlink ref="O81" r:id="rId640" display="https://ghminformatica.com/" xr:uid="{4A075EBF-A44D-458E-828A-5384128D513F}"/>
    <hyperlink ref="H80" r:id="rId641" display="comercial@CIPinformatica.com" xr:uid="{64E10B53-386E-40FC-8A3F-5ABD012775D8}"/>
    <hyperlink ref="O80" r:id="rId642" display="https://www.cipinformatica.com/contacto.html" xr:uid="{A9AE62AA-07D0-4B30-8B7B-382DAD99E09F}"/>
    <hyperlink ref="I80" r:id="rId643" display="tel:913513677" xr:uid="{2465755E-2589-45D0-AC62-7040593EAA77}"/>
    <hyperlink ref="J7" r:id="rId644" xr:uid="{0944BD64-77C7-407C-8DFA-8818671509AF}"/>
    <hyperlink ref="K13" r:id="rId645" display="tel:915531600" xr:uid="{851DA8DA-7624-456D-AE32-14B79B040B81}"/>
    <hyperlink ref="O13" r:id="rId646" display="https://www.repararpcmicrocomputer.es/" xr:uid="{55FDAA3E-507A-42BF-9BE3-9718386232E3}"/>
    <hyperlink ref="I179" r:id="rId647" display="tel:976414730" xr:uid="{BD1E8D57-4614-477C-9A04-AEB14EC71CBB}"/>
    <hyperlink ref="J78" r:id="rId648" xr:uid="{32F3B067-118E-4969-98EB-63FF23EA4C33}"/>
    <hyperlink ref="O72" r:id="rId649" xr:uid="{B333ABCB-95DF-427D-93F5-6BD75FC0B02E}"/>
    <hyperlink ref="J72" r:id="rId650" xr:uid="{8227D44F-956B-48E6-BB67-5D14814887D1}"/>
    <hyperlink ref="J4" r:id="rId651" xr:uid="{89B67CBF-C860-4A5D-9A71-F554DE8D7CE3}"/>
    <hyperlink ref="I4" r:id="rId652" display="https://jpcnet.net/contacto" xr:uid="{33A0F258-DD61-4B94-AC04-0401AA47814F}"/>
    <hyperlink ref="J179" r:id="rId653" xr:uid="{FA8ABCAC-B3E2-4147-84F9-4E66F900EC5B}"/>
    <hyperlink ref="J111" r:id="rId654" xr:uid="{FB658BC5-161C-45E2-B82E-8719CC615744}"/>
    <hyperlink ref="J112" r:id="rId655" xr:uid="{D306CA9F-438D-4FC7-A9DD-15EFE08C5A4A}"/>
    <hyperlink ref="J135" r:id="rId656" xr:uid="{4418B9A1-DEE1-4287-9D03-DE55D53315A8}"/>
    <hyperlink ref="K135" r:id="rId657" display="tel:+34900247000" xr:uid="{2DE01258-2169-456D-A6BB-7889C9E6C07D}"/>
    <hyperlink ref="J14" r:id="rId658" xr:uid="{CBBD6DB5-5921-4265-9D55-C7262643879F}"/>
    <hyperlink ref="J31" r:id="rId659" xr:uid="{187F1F03-BAB5-403D-B0D2-6A6B0029283E}"/>
    <hyperlink ref="K179" r:id="rId660" display="tel:976414730" xr:uid="{D3201C14-4A81-4C8C-BCDC-A03DD3648F24}"/>
    <hyperlink ref="O179" r:id="rId661" xr:uid="{C69454E6-AD83-463B-88BE-C6696C2B32D5}"/>
    <hyperlink ref="O111" r:id="rId662" xr:uid="{1995C7EB-A5E0-467B-8E10-719A7CF5F894}"/>
    <hyperlink ref="O64" r:id="rId663" xr:uid="{426EFDB7-15FD-4718-9493-D1BFB8582312}"/>
    <hyperlink ref="O69" r:id="rId664" xr:uid="{D826B97D-0B28-426F-AA20-A95E02530C4D}"/>
    <hyperlink ref="O180" r:id="rId665" display="www.hispacloud.com" xr:uid="{699FAE64-32A8-40E1-B75D-90974C4030E5}"/>
    <hyperlink ref="O63" r:id="rId666" xr:uid="{8E3BBF8E-DE7E-47D4-BF82-B36B711D51D5}"/>
    <hyperlink ref="O14" r:id="rId667" xr:uid="{8B3166BA-4D6E-451F-BE69-2E089492FB6F}"/>
    <hyperlink ref="O133" r:id="rId668" xr:uid="{509EC010-08ED-412E-8D58-2D46605D9800}"/>
    <hyperlink ref="O215" r:id="rId669" display="www.advantter.com" xr:uid="{1B20C942-3E9F-46C4-852C-30E53C27CC4A}"/>
    <hyperlink ref="O132" r:id="rId670" xr:uid="{D1C9FF2C-D437-429E-AA53-9E5655B36B16}"/>
    <hyperlink ref="O210" r:id="rId671" xr:uid="{7643FCBC-56FF-43D2-83F8-C56B228F8755}"/>
    <hyperlink ref="O8" r:id="rId672" xr:uid="{DB8CA990-AD75-485A-835A-A5126F4389FC}"/>
    <hyperlink ref="O207" r:id="rId673" display="www.compuhome.es" xr:uid="{29028032-B913-407A-9A83-7BCBBC05E26F}"/>
    <hyperlink ref="O206" r:id="rId674" display="www.hopebg.com" xr:uid="{998DCF34-0DE1-48F4-B4BA-494601C9E101}"/>
    <hyperlink ref="O31" r:id="rId675" xr:uid="{6BEC9A65-F820-4220-BC66-2A5FE275A51C}"/>
    <hyperlink ref="O112" r:id="rId676" location="contacto" xr:uid="{D1BC6BBD-095E-46B5-A1AE-5CA065CE2734}"/>
    <hyperlink ref="O446" r:id="rId677" display="www.gesfor.es" xr:uid="{70B794A4-1D0A-493C-99DF-16C7E25424A2}"/>
    <hyperlink ref="O218" r:id="rId678" display="www.itcompliant.com" xr:uid="{C0B14796-FFA0-422D-B431-89B57E33BE63}"/>
    <hyperlink ref="O135" r:id="rId679" xr:uid="{1535D02C-8E9C-45E2-A64B-FE89556DC225}"/>
    <hyperlink ref="O204" r:id="rId680" display="www.appbridge.es" xr:uid="{355CE2C6-A652-4D6D-ACCC-10D19C936126}"/>
    <hyperlink ref="O203" r:id="rId681" display="www.ayco.es" xr:uid="{857CD267-DA60-4CAC-932B-71030FD68C18}"/>
    <hyperlink ref="O167" r:id="rId682" xr:uid="{01213D58-AE20-46E1-9DA5-A4A88C5218FD}"/>
    <hyperlink ref="O129" r:id="rId683" xr:uid="{BAC546FD-90D1-452B-843B-B4C36ACF6ED7}"/>
    <hyperlink ref="O128" r:id="rId684" xr:uid="{762629FE-21E9-4123-AF03-A2D127A4FAB3}"/>
    <hyperlink ref="O48" r:id="rId685" xr:uid="{D183E1B0-D342-49AF-B5C8-060F1E4EA83D}"/>
    <hyperlink ref="O144" r:id="rId686" xr:uid="{CF893458-E332-4C6F-8DC1-2B2CFA3CBAD6}"/>
    <hyperlink ref="O110" r:id="rId687" xr:uid="{E3E7455D-9685-408B-B7E8-73AFDA8D8FCE}"/>
    <hyperlink ref="O108" r:id="rId688" xr:uid="{A2584AC7-7FF2-4C22-8417-8864B34DD80A}"/>
    <hyperlink ref="O219" r:id="rId689" display="https://www.nedaware.com/" xr:uid="{F84D726A-5A68-42A6-AE2F-E559E0899859}"/>
    <hyperlink ref="O216" r:id="rId690" xr:uid="{F1C4FBAC-53A6-42EC-A382-49B56A47E92D}"/>
    <hyperlink ref="O109" r:id="rId691" xr:uid="{7DD92683-8DE9-4975-ADD7-51C1A725B147}"/>
    <hyperlink ref="O106" r:id="rId692" xr:uid="{6A8BCACA-EBAD-41DA-8B17-6D9BBE0349A0}"/>
    <hyperlink ref="O107" r:id="rId693" xr:uid="{F00E170E-F41B-4561-875F-F601E317B18C}"/>
    <hyperlink ref="O29" r:id="rId694" xr:uid="{BECDAE96-C7CC-47F4-AEDC-6709F9A7C606}"/>
    <hyperlink ref="O212" r:id="rId695" xr:uid="{52E715B9-C795-4002-BB25-D42A3A162AC4}"/>
    <hyperlink ref="O25" r:id="rId696" xr:uid="{36F504FB-39A5-4A48-9FCC-77B78B78239B}"/>
    <hyperlink ref="O103" r:id="rId697" xr:uid="{BD62B1A9-BAED-4B0C-8737-DDA7DC7DFD78}"/>
    <hyperlink ref="O194" r:id="rId698" xr:uid="{AE7DFC85-45E7-4594-8406-555E2F98CD0A}"/>
    <hyperlink ref="O102" r:id="rId699" xr:uid="{BE11D222-473F-4F91-BAE1-B8EB272459A4}"/>
    <hyperlink ref="O101" r:id="rId700" xr:uid="{00B3ED21-9F0E-45D3-9598-87A35530C464}"/>
    <hyperlink ref="O100" r:id="rId701" xr:uid="{D0380E6D-7AC5-421A-852E-05610A3EB4BF}"/>
    <hyperlink ref="O24" r:id="rId702" xr:uid="{9D33F1D1-39AA-4690-8F20-587A7ED611CB}"/>
    <hyperlink ref="O104" r:id="rId703" xr:uid="{1D352FF8-F689-4C44-8647-44D0A533DB9D}"/>
    <hyperlink ref="O26" r:id="rId704" xr:uid="{F9C708E9-A7F9-4AF8-B65A-0654DE82340F}"/>
    <hyperlink ref="O105" r:id="rId705" xr:uid="{526BA4D1-8BEE-44AD-A270-1E9B1E4623AC}"/>
    <hyperlink ref="O71" r:id="rId706" xr:uid="{E95F9459-9CB7-4FF7-A1CA-5124B68954DB}"/>
    <hyperlink ref="O214" r:id="rId707" xr:uid="{7FCA7899-C64E-4525-A5C1-BE80C3EC7D9F}"/>
    <hyperlink ref="O143" r:id="rId708" xr:uid="{39C84404-CFB7-4F0D-84C7-439640807E0B}"/>
    <hyperlink ref="O99" r:id="rId709" xr:uid="{8334F8F1-8593-4A64-A96A-9D01ADC1B6F2}"/>
    <hyperlink ref="O98" r:id="rId710" xr:uid="{1CE8B620-5995-4DAE-913C-5314FCAC678E}"/>
    <hyperlink ref="O193" r:id="rId711" xr:uid="{B8415119-8D6F-4C21-BAB0-41A1B94A8201}"/>
    <hyperlink ref="O97" r:id="rId712" xr:uid="{1A06D3D1-CD5D-49EE-B2BA-66A32A59AA1B}"/>
    <hyperlink ref="O22" r:id="rId713" xr:uid="{353FEDD7-8A83-4B10-8DD3-93C77F4F0932}"/>
    <hyperlink ref="O188" r:id="rId714" xr:uid="{886C71CE-D4E5-461D-846E-D55394253003}"/>
    <hyperlink ref="O20" r:id="rId715" xr:uid="{4731AA70-5322-466E-9CEE-7AF252A633A1}"/>
    <hyperlink ref="O96" r:id="rId716" xr:uid="{A4F9A136-8E07-4BAE-9090-09965BF51DEF}"/>
    <hyperlink ref="O18" r:id="rId717" xr:uid="{3487825E-4993-4F7F-B213-E94CF75632EA}"/>
    <hyperlink ref="O95" r:id="rId718" xr:uid="{CFA6337C-A9DD-4CB0-819F-F5DC98BDBC8D}"/>
    <hyperlink ref="O94" r:id="rId719" xr:uid="{05ECA84E-06B4-4564-AFC6-0B2140DB4275}"/>
    <hyperlink ref="O93" r:id="rId720" xr:uid="{CE20641D-1117-43FA-AF69-167C6014BB2D}"/>
    <hyperlink ref="O92" r:id="rId721" xr:uid="{7F154DDB-363C-487B-81F3-39701A38D2F3}"/>
    <hyperlink ref="O192" r:id="rId722" xr:uid="{C2602889-D45E-449D-80DB-021CE12CA55B}"/>
    <hyperlink ref="O187" r:id="rId723" xr:uid="{D38BC1E7-6428-4341-872F-5A01464B73A8}"/>
    <hyperlink ref="O195" r:id="rId724" xr:uid="{C34FBD55-A458-4F28-9262-EB3DD570C9FE}"/>
    <hyperlink ref="O191" r:id="rId725" xr:uid="{158892C1-FBF5-410F-B00F-A8BE93AC9264}"/>
    <hyperlink ref="O186" r:id="rId726" xr:uid="{7E0ED1BB-900E-4517-B406-23B87D529921}"/>
    <hyperlink ref="O17" r:id="rId727" xr:uid="{3F83A418-F53C-408B-B6DE-C4DF5FB1F3DC}"/>
    <hyperlink ref="O16" r:id="rId728" xr:uid="{D0B867BD-A275-4906-B969-07BA81D5F737}"/>
    <hyperlink ref="O142" r:id="rId729" xr:uid="{45CBA7DB-7A63-4ED8-8E51-594B5AFF7F88}"/>
    <hyperlink ref="P265" r:id="rId730" display="https://www.axesor.es/Informes-Empresas/1392470/EASYSOFT_SOCIEDAD_LIMITADA.html?utm_source=chatgpt.com" xr:uid="{363F2881-6F94-46B3-94C1-29DB7C9FCCFE}"/>
    <hyperlink ref="P263" r:id="rId731" display="https://www.axesor.es/Informes-Empresas/1347376/WINNER_ADONAY_SL.html?utm_source=chatgpt.com" xr:uid="{F7C8C057-8FB0-425F-AFBC-3D01477AFE9C}"/>
    <hyperlink ref="O70" r:id="rId732" xr:uid="{A6D107B0-9453-4CF9-BCCD-35DEC5911185}"/>
    <hyperlink ref="O141" r:id="rId733" xr:uid="{26871918-709D-49E6-B9A9-35B987F31B6F}"/>
    <hyperlink ref="O15" r:id="rId734" xr:uid="{EC3BEED1-084A-4D74-A7B1-AABCA3491284}"/>
    <hyperlink ref="O61" r:id="rId735" xr:uid="{C42A25A7-F4A1-45D8-B64D-2D1D54755F7E}"/>
    <hyperlink ref="O176" r:id="rId736" xr:uid="{BB13B2A5-B3AE-4A83-AED8-1117B29A8351}"/>
    <hyperlink ref="O190" r:id="rId737" xr:uid="{4FC796CB-DE23-4E5B-8EC0-FBE4EF37FC4E}"/>
    <hyperlink ref="O91" r:id="rId738" display="http://www.seacomm.es/" xr:uid="{6F13DD0E-2AB5-4755-8A63-92100FD13BB2}"/>
    <hyperlink ref="F1826" r:id="rId739" display="https://www.prosatsl.com/" xr:uid="{B37BE481-E5CE-4629-8ADC-F0A227C8956C}"/>
    <hyperlink ref="F1852" r:id="rId740" display="https://procgal.es/" xr:uid="{4D164CBA-20A1-47F1-B72E-17DB664D1759}"/>
    <hyperlink ref="F1858" r:id="rId741" display="https://www.gpic.es/" xr:uid="{AF9F7633-7F56-4BD2-B293-1EDDAB5287FD}"/>
    <hyperlink ref="F1819" r:id="rId742" display="https://www.sycalmeria.es/" xr:uid="{BFB03969-E8AE-4D50-B36C-327B1B98F937}"/>
    <hyperlink ref="F1869" r:id="rId743" display="https://www.sothis.tech/" xr:uid="{51CA162D-D422-476B-BAE7-4B975D9C3C77}"/>
    <hyperlink ref="F1913" r:id="rId744" display="https://www.yntegra2.es/" xr:uid="{A13AEFEF-6AD1-4C1F-B5E8-175DB054AC4E}"/>
    <hyperlink ref="F1930" r:id="rId745" display="http://www.microcad.es/" xr:uid="{26E67F80-C93E-49DA-BBA7-BF869D045C06}"/>
    <hyperlink ref="F1944" r:id="rId746" display="https://nscontrol.es/" xr:uid="{6C580769-93AE-4F11-94E6-523C7F373733}"/>
    <hyperlink ref="F1945" r:id="rId747" display="https://www.pymesoft.es/" xr:uid="{FD60C044-6ADF-42E5-8700-ABD0C4453360}"/>
    <hyperlink ref="F1946" r:id="rId748" display="https://abazal.es/" xr:uid="{250C42C2-0C04-4FBF-B725-C9A38EB726C5}"/>
  </hyperlinks>
  <pageMargins left="0.7" right="0.7" top="0.75" bottom="0.75" header="0.3" footer="0.3"/>
  <pageSetup paperSize="9" orientation="portrait" r:id="rId749"/>
  <legacyDrawing r:id="rId750"/>
  <extLst>
    <ext xmlns:x14="http://schemas.microsoft.com/office/spreadsheetml/2009/9/main" uri="{CCE6A557-97BC-4b89-ADB6-D9C93CAAB3DF}">
      <x14:dataValidations xmlns:xm="http://schemas.microsoft.com/office/excel/2006/main" count="2">
        <x14:dataValidation type="list" allowBlank="1" showInputMessage="1" showErrorMessage="1" xr:uid="{5C0DA917-9D4E-4641-9CEF-8053B34A57AD}">
          <x14:formula1>
            <xm:f>'Summary Captación INT &gt;&gt;'!$B$34:$B$63</xm:f>
          </x14:formula1>
          <xm:sqref>I609:I610</xm:sqref>
        </x14:dataValidation>
        <x14:dataValidation type="list" allowBlank="1" showInputMessage="1" showErrorMessage="1" xr:uid="{35E3CDED-22FD-46E8-888E-4C5B29920F61}">
          <x14:formula1>
            <xm:f>'Summary Captación INT &gt;&gt;'!$B$49:$B$63</xm:f>
          </x14:formula1>
          <xm:sqref>E4:E1524 E1526:E1991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82EFB-7CB7-4591-BACA-8E911AF0B5C9}">
  <dimension ref="A1:J62"/>
  <sheetViews>
    <sheetView showGridLines="0" zoomScale="50" zoomScaleNormal="100" workbookViewId="0">
      <pane ySplit="4" topLeftCell="A5" activePane="bottomLeft" state="frozen"/>
      <selection pane="bottomLeft" activeCell="C39" sqref="C39"/>
    </sheetView>
  </sheetViews>
  <sheetFormatPr defaultColWidth="8.6328125" defaultRowHeight="15" customHeight="1"/>
  <cols>
    <col min="1" max="1" width="24.6328125" style="501" customWidth="1"/>
    <col min="2" max="3" width="22" style="501" customWidth="1"/>
    <col min="4" max="4" width="12" style="501" customWidth="1"/>
    <col min="5" max="5" width="14" style="501" customWidth="1"/>
    <col min="6" max="6" width="34" style="501" customWidth="1"/>
    <col min="7" max="7" width="22" style="501" customWidth="1"/>
    <col min="8" max="8" width="22.7265625" style="501" customWidth="1"/>
    <col min="9" max="9" width="15" style="501" customWidth="1"/>
    <col min="10" max="10" width="57" style="501" customWidth="1"/>
    <col min="11" max="16384" width="8.6328125" style="501"/>
  </cols>
  <sheetData>
    <row r="1" spans="1:10" ht="27.75" customHeight="1">
      <c r="A1" s="522" t="s">
        <v>35331</v>
      </c>
      <c r="B1" s="522"/>
      <c r="C1" s="522"/>
      <c r="D1" s="522"/>
      <c r="E1" s="522"/>
      <c r="F1" s="522"/>
      <c r="G1" s="522"/>
      <c r="H1" s="522"/>
      <c r="I1" s="522"/>
      <c r="J1" s="522"/>
    </row>
    <row r="2" spans="1:10" ht="27.75" customHeight="1">
      <c r="A2" s="523" t="s">
        <v>35332</v>
      </c>
      <c r="B2" s="523"/>
      <c r="C2" s="523"/>
      <c r="D2" s="523"/>
      <c r="E2" s="523"/>
      <c r="F2" s="523"/>
      <c r="G2" s="523"/>
      <c r="H2" s="523"/>
      <c r="I2" s="523"/>
      <c r="J2" s="523"/>
    </row>
    <row r="3" spans="1:10" ht="21.75" customHeight="1"/>
    <row r="4" spans="1:10" ht="27.75" customHeight="1">
      <c r="A4" s="521" t="s">
        <v>35505</v>
      </c>
      <c r="B4" s="521"/>
      <c r="C4" s="521"/>
      <c r="D4" s="521"/>
      <c r="E4" s="521"/>
      <c r="F4" s="521"/>
      <c r="G4" s="521"/>
      <c r="H4" s="521"/>
      <c r="I4" s="521"/>
      <c r="J4" s="521"/>
    </row>
    <row r="5" spans="1:10" ht="27.5" customHeight="1" thickBot="1">
      <c r="A5" s="502" t="s">
        <v>35334</v>
      </c>
      <c r="B5" s="502" t="s">
        <v>3</v>
      </c>
      <c r="C5" s="502" t="s">
        <v>35504</v>
      </c>
      <c r="D5" s="502" t="s">
        <v>35335</v>
      </c>
      <c r="E5" s="502" t="s">
        <v>103</v>
      </c>
      <c r="F5" s="502" t="s">
        <v>35336</v>
      </c>
      <c r="G5" s="502" t="s">
        <v>35337</v>
      </c>
      <c r="H5" s="502" t="s">
        <v>35338</v>
      </c>
      <c r="I5" s="502" t="s">
        <v>35339</v>
      </c>
      <c r="J5" s="502" t="s">
        <v>35340</v>
      </c>
    </row>
    <row r="6" spans="1:10" ht="33.75" customHeight="1" thickBot="1">
      <c r="A6" s="503" t="s">
        <v>35507</v>
      </c>
      <c r="B6" s="508" t="s">
        <v>33721</v>
      </c>
      <c r="C6" s="503"/>
      <c r="D6" s="503" t="s">
        <v>35342</v>
      </c>
      <c r="E6" s="503" t="s">
        <v>152</v>
      </c>
      <c r="F6" s="503" t="s">
        <v>35343</v>
      </c>
      <c r="G6" s="503" t="s">
        <v>35344</v>
      </c>
      <c r="H6" s="504" t="s">
        <v>35333</v>
      </c>
      <c r="I6" s="504" t="s">
        <v>35345</v>
      </c>
      <c r="J6" s="503" t="s">
        <v>35347</v>
      </c>
    </row>
    <row r="7" spans="1:10" ht="33.75" customHeight="1" thickBot="1">
      <c r="A7" s="503" t="s">
        <v>35507</v>
      </c>
      <c r="B7" s="509" t="s">
        <v>33320</v>
      </c>
      <c r="C7" s="505"/>
      <c r="D7" s="505" t="s">
        <v>35348</v>
      </c>
      <c r="E7" s="505" t="s">
        <v>152</v>
      </c>
      <c r="F7" s="505" t="s">
        <v>35349</v>
      </c>
      <c r="G7" s="505" t="s">
        <v>35344</v>
      </c>
      <c r="H7" s="506" t="s">
        <v>35333</v>
      </c>
      <c r="I7" s="506" t="s">
        <v>35345</v>
      </c>
      <c r="J7" s="505" t="s">
        <v>35350</v>
      </c>
    </row>
    <row r="8" spans="1:10" ht="33.75" customHeight="1" thickBot="1">
      <c r="A8" s="503" t="s">
        <v>35507</v>
      </c>
      <c r="B8" s="509" t="s">
        <v>35325</v>
      </c>
      <c r="C8" s="505"/>
      <c r="D8" s="505" t="s">
        <v>35353</v>
      </c>
      <c r="E8" s="505" t="s">
        <v>152</v>
      </c>
      <c r="F8" s="505" t="s">
        <v>35354</v>
      </c>
      <c r="G8" s="505" t="s">
        <v>35355</v>
      </c>
      <c r="H8" s="506" t="s">
        <v>35333</v>
      </c>
      <c r="I8" s="506" t="s">
        <v>35345</v>
      </c>
      <c r="J8" s="505" t="s">
        <v>35356</v>
      </c>
    </row>
    <row r="9" spans="1:10" ht="33.75" customHeight="1" thickBot="1">
      <c r="A9" s="503" t="s">
        <v>35507</v>
      </c>
      <c r="B9" s="507" t="s">
        <v>39</v>
      </c>
      <c r="C9" s="505"/>
      <c r="D9" s="505" t="s">
        <v>35348</v>
      </c>
      <c r="E9" s="505" t="s">
        <v>152</v>
      </c>
      <c r="F9" s="505" t="s">
        <v>35351</v>
      </c>
      <c r="G9" s="505" t="s">
        <v>35344</v>
      </c>
      <c r="H9" s="506" t="s">
        <v>35333</v>
      </c>
      <c r="I9" s="506" t="s">
        <v>35345</v>
      </c>
      <c r="J9" s="505" t="s">
        <v>35352</v>
      </c>
    </row>
    <row r="10" spans="1:10" ht="33.75" customHeight="1" thickBot="1">
      <c r="A10" s="503" t="s">
        <v>35507</v>
      </c>
      <c r="B10" s="507" t="s">
        <v>35324</v>
      </c>
      <c r="C10" s="505"/>
      <c r="D10" s="505" t="s">
        <v>35357</v>
      </c>
      <c r="E10" s="505" t="s">
        <v>152</v>
      </c>
      <c r="F10" s="505" t="s">
        <v>35358</v>
      </c>
      <c r="G10" s="505" t="s">
        <v>35355</v>
      </c>
      <c r="H10" s="506" t="s">
        <v>35333</v>
      </c>
      <c r="I10" s="506" t="s">
        <v>35345</v>
      </c>
      <c r="J10" s="505" t="s">
        <v>35359</v>
      </c>
    </row>
    <row r="11" spans="1:10" ht="33.75" customHeight="1" thickBot="1">
      <c r="A11" s="503" t="s">
        <v>35507</v>
      </c>
      <c r="B11" s="511" t="s">
        <v>361</v>
      </c>
      <c r="C11" s="505"/>
      <c r="D11" s="505" t="s">
        <v>35357</v>
      </c>
      <c r="E11" s="505" t="s">
        <v>152</v>
      </c>
      <c r="F11" s="505" t="s">
        <v>35360</v>
      </c>
      <c r="G11" s="505" t="s">
        <v>35355</v>
      </c>
      <c r="H11" s="506" t="s">
        <v>35333</v>
      </c>
      <c r="I11" s="506" t="s">
        <v>35345</v>
      </c>
      <c r="J11" s="505" t="s">
        <v>35361</v>
      </c>
    </row>
    <row r="12" spans="1:10" ht="33.75" customHeight="1" thickBot="1">
      <c r="A12" s="503" t="s">
        <v>35507</v>
      </c>
      <c r="B12" s="511" t="s">
        <v>387</v>
      </c>
      <c r="C12" s="505"/>
      <c r="D12" s="505" t="s">
        <v>35362</v>
      </c>
      <c r="E12" s="505" t="s">
        <v>2307</v>
      </c>
      <c r="F12" s="505" t="s">
        <v>35363</v>
      </c>
      <c r="G12" s="505" t="s">
        <v>35364</v>
      </c>
      <c r="H12" s="506" t="s">
        <v>35365</v>
      </c>
      <c r="I12" s="506" t="s">
        <v>35323</v>
      </c>
      <c r="J12" s="505" t="s">
        <v>35366</v>
      </c>
    </row>
    <row r="13" spans="1:10" ht="33.75" customHeight="1" thickBot="1">
      <c r="A13" s="503" t="s">
        <v>35507</v>
      </c>
      <c r="B13" s="509" t="s">
        <v>33368</v>
      </c>
      <c r="C13" s="505"/>
      <c r="D13" s="505" t="s">
        <v>35367</v>
      </c>
      <c r="E13" s="505" t="s">
        <v>10062</v>
      </c>
      <c r="F13" s="505" t="s">
        <v>35368</v>
      </c>
      <c r="G13" s="505" t="s">
        <v>35369</v>
      </c>
      <c r="H13" s="506" t="s">
        <v>35365</v>
      </c>
      <c r="I13" s="506" t="s">
        <v>35323</v>
      </c>
      <c r="J13" s="505" t="s">
        <v>35370</v>
      </c>
    </row>
    <row r="14" spans="1:10" ht="33.75" customHeight="1">
      <c r="A14" s="503" t="s">
        <v>667</v>
      </c>
      <c r="B14" s="510" t="s">
        <v>35312</v>
      </c>
      <c r="C14" s="503"/>
      <c r="D14" s="503" t="s">
        <v>431</v>
      </c>
      <c r="E14" s="503" t="s">
        <v>431</v>
      </c>
      <c r="F14" s="503" t="s">
        <v>35371</v>
      </c>
      <c r="G14" s="503" t="s">
        <v>35372</v>
      </c>
      <c r="H14" s="504" t="s">
        <v>35333</v>
      </c>
      <c r="I14" s="504" t="s">
        <v>35345</v>
      </c>
      <c r="J14" s="503" t="s">
        <v>35374</v>
      </c>
    </row>
    <row r="15" spans="1:10" ht="33.75" customHeight="1">
      <c r="A15" s="505" t="s">
        <v>667</v>
      </c>
      <c r="B15" s="507" t="s">
        <v>34831</v>
      </c>
      <c r="C15" s="505"/>
      <c r="D15" s="505" t="s">
        <v>431</v>
      </c>
      <c r="E15" s="505" t="s">
        <v>431</v>
      </c>
      <c r="F15" s="505" t="s">
        <v>35375</v>
      </c>
      <c r="G15" s="505" t="s">
        <v>35372</v>
      </c>
      <c r="H15" s="506" t="s">
        <v>35333</v>
      </c>
      <c r="I15" s="506" t="s">
        <v>35345</v>
      </c>
      <c r="J15" s="505" t="s">
        <v>35376</v>
      </c>
    </row>
    <row r="16" spans="1:10" ht="33.75" customHeight="1">
      <c r="A16" s="505" t="s">
        <v>667</v>
      </c>
      <c r="B16" s="507" t="s">
        <v>38</v>
      </c>
      <c r="C16" s="505"/>
      <c r="D16" s="505" t="s">
        <v>35377</v>
      </c>
      <c r="E16" s="505" t="s">
        <v>431</v>
      </c>
      <c r="F16" s="505" t="s">
        <v>35378</v>
      </c>
      <c r="G16" s="505" t="s">
        <v>35372</v>
      </c>
      <c r="H16" s="506" t="s">
        <v>35379</v>
      </c>
      <c r="I16" s="506" t="s">
        <v>35380</v>
      </c>
      <c r="J16" s="505" t="s">
        <v>35381</v>
      </c>
    </row>
    <row r="17" spans="1:10" ht="33.75" customHeight="1">
      <c r="A17" s="505" t="s">
        <v>667</v>
      </c>
      <c r="B17" s="509" t="s">
        <v>34261</v>
      </c>
      <c r="C17" s="505"/>
      <c r="D17" s="505" t="s">
        <v>752</v>
      </c>
      <c r="E17" s="505" t="s">
        <v>752</v>
      </c>
      <c r="F17" s="505" t="s">
        <v>35382</v>
      </c>
      <c r="G17" s="505" t="s">
        <v>35383</v>
      </c>
      <c r="H17" s="506" t="s">
        <v>35379</v>
      </c>
      <c r="I17" s="506" t="s">
        <v>35380</v>
      </c>
      <c r="J17" s="505" t="s">
        <v>35384</v>
      </c>
    </row>
    <row r="18" spans="1:10" ht="33.75" customHeight="1" thickBot="1">
      <c r="A18" s="505" t="s">
        <v>667</v>
      </c>
      <c r="B18" s="511" t="s">
        <v>35329</v>
      </c>
      <c r="C18" s="505"/>
      <c r="D18" s="505" t="s">
        <v>35385</v>
      </c>
      <c r="E18" s="505" t="s">
        <v>431</v>
      </c>
      <c r="F18" s="505" t="s">
        <v>35386</v>
      </c>
      <c r="G18" s="505" t="s">
        <v>35372</v>
      </c>
      <c r="H18" s="506" t="s">
        <v>35365</v>
      </c>
      <c r="I18" s="506" t="s">
        <v>35323</v>
      </c>
      <c r="J18" s="505" t="s">
        <v>35387</v>
      </c>
    </row>
    <row r="19" spans="1:10" ht="33.75" customHeight="1">
      <c r="A19" s="503" t="s">
        <v>35388</v>
      </c>
      <c r="B19" s="510" t="s">
        <v>137</v>
      </c>
      <c r="C19" s="503"/>
      <c r="D19" s="503" t="s">
        <v>35389</v>
      </c>
      <c r="E19" s="503" t="s">
        <v>3740</v>
      </c>
      <c r="F19" s="503" t="s">
        <v>35390</v>
      </c>
      <c r="G19" s="503" t="s">
        <v>35391</v>
      </c>
      <c r="H19" s="504" t="s">
        <v>35379</v>
      </c>
      <c r="I19" s="504" t="s">
        <v>35380</v>
      </c>
      <c r="J19" s="503" t="s">
        <v>35393</v>
      </c>
    </row>
    <row r="20" spans="1:10" ht="33.75" customHeight="1">
      <c r="A20" s="505" t="s">
        <v>35388</v>
      </c>
      <c r="B20" s="507" t="s">
        <v>52</v>
      </c>
      <c r="C20" s="505"/>
      <c r="D20" s="505" t="s">
        <v>35394</v>
      </c>
      <c r="E20" s="505" t="s">
        <v>684</v>
      </c>
      <c r="F20" s="505" t="s">
        <v>35395</v>
      </c>
      <c r="G20" s="505" t="s">
        <v>35396</v>
      </c>
      <c r="H20" s="506" t="s">
        <v>35379</v>
      </c>
      <c r="I20" s="506" t="s">
        <v>35380</v>
      </c>
      <c r="J20" s="505" t="s">
        <v>35397</v>
      </c>
    </row>
    <row r="21" spans="1:10" ht="33.75" customHeight="1">
      <c r="A21" s="505" t="s">
        <v>35388</v>
      </c>
      <c r="B21" s="507" t="s">
        <v>34894</v>
      </c>
      <c r="C21" s="505"/>
      <c r="D21" s="505" t="s">
        <v>873</v>
      </c>
      <c r="E21" s="505" t="s">
        <v>873</v>
      </c>
      <c r="F21" s="505" t="s">
        <v>35398</v>
      </c>
      <c r="G21" s="505" t="s">
        <v>35399</v>
      </c>
      <c r="H21" s="506" t="s">
        <v>35379</v>
      </c>
      <c r="I21" s="506" t="s">
        <v>35380</v>
      </c>
      <c r="J21" s="505" t="s">
        <v>35400</v>
      </c>
    </row>
    <row r="22" spans="1:10" ht="33.75" customHeight="1">
      <c r="A22" s="505" t="s">
        <v>35388</v>
      </c>
      <c r="B22" s="511" t="s">
        <v>35401</v>
      </c>
      <c r="C22" s="505"/>
      <c r="D22" s="505" t="s">
        <v>700</v>
      </c>
      <c r="E22" s="505" t="s">
        <v>700</v>
      </c>
      <c r="F22" s="505" t="s">
        <v>35402</v>
      </c>
      <c r="G22" s="505" t="s">
        <v>35403</v>
      </c>
      <c r="H22" s="506" t="s">
        <v>35379</v>
      </c>
      <c r="I22" s="506" t="s">
        <v>35380</v>
      </c>
      <c r="J22" s="505" t="s">
        <v>35404</v>
      </c>
    </row>
    <row r="23" spans="1:10" ht="33.75" customHeight="1" thickBot="1">
      <c r="A23" s="505" t="s">
        <v>35388</v>
      </c>
      <c r="B23" s="511" t="s">
        <v>33853</v>
      </c>
      <c r="C23" s="505"/>
      <c r="D23" s="505" t="s">
        <v>35405</v>
      </c>
      <c r="E23" s="505" t="s">
        <v>873</v>
      </c>
      <c r="F23" s="505" t="s">
        <v>35406</v>
      </c>
      <c r="G23" s="505" t="s">
        <v>35407</v>
      </c>
      <c r="H23" s="506" t="s">
        <v>35365</v>
      </c>
      <c r="I23" s="506" t="s">
        <v>35323</v>
      </c>
      <c r="J23" s="505" t="s">
        <v>35408</v>
      </c>
    </row>
    <row r="24" spans="1:10" ht="33.75" customHeight="1">
      <c r="A24" s="503" t="s">
        <v>35409</v>
      </c>
      <c r="B24" s="510" t="s">
        <v>35326</v>
      </c>
      <c r="C24" s="503"/>
      <c r="D24" s="503" t="s">
        <v>35410</v>
      </c>
      <c r="E24" s="503" t="s">
        <v>2926</v>
      </c>
      <c r="F24" s="503" t="s">
        <v>35411</v>
      </c>
      <c r="G24" s="503" t="s">
        <v>2926</v>
      </c>
      <c r="H24" s="504" t="s">
        <v>35379</v>
      </c>
      <c r="I24" s="504" t="s">
        <v>35380</v>
      </c>
      <c r="J24" s="503" t="s">
        <v>35413</v>
      </c>
    </row>
    <row r="25" spans="1:10" ht="33.75" customHeight="1">
      <c r="A25" s="505" t="s">
        <v>35409</v>
      </c>
      <c r="B25" s="507" t="s">
        <v>379</v>
      </c>
      <c r="C25" s="505"/>
      <c r="D25" s="505" t="s">
        <v>5043</v>
      </c>
      <c r="E25" s="505" t="s">
        <v>1245</v>
      </c>
      <c r="F25" s="505" t="s">
        <v>35414</v>
      </c>
      <c r="G25" s="505" t="s">
        <v>35415</v>
      </c>
      <c r="H25" s="506" t="s">
        <v>35379</v>
      </c>
      <c r="I25" s="506" t="s">
        <v>35380</v>
      </c>
      <c r="J25" s="505" t="s">
        <v>35416</v>
      </c>
    </row>
    <row r="26" spans="1:10" ht="33.75" customHeight="1">
      <c r="A26" s="505" t="s">
        <v>35409</v>
      </c>
      <c r="B26" s="511" t="s">
        <v>33608</v>
      </c>
      <c r="C26" s="505"/>
      <c r="D26" s="505" t="s">
        <v>5146</v>
      </c>
      <c r="E26" s="505" t="s">
        <v>984</v>
      </c>
      <c r="F26" s="505" t="s">
        <v>35417</v>
      </c>
      <c r="G26" s="505" t="s">
        <v>984</v>
      </c>
      <c r="H26" s="506" t="s">
        <v>35379</v>
      </c>
      <c r="I26" s="506" t="s">
        <v>35380</v>
      </c>
      <c r="J26" s="505" t="s">
        <v>35418</v>
      </c>
    </row>
    <row r="27" spans="1:10" ht="33.75" customHeight="1">
      <c r="A27" s="505" t="s">
        <v>35409</v>
      </c>
      <c r="B27" s="511" t="s">
        <v>32772</v>
      </c>
      <c r="C27" s="505"/>
      <c r="D27" s="505" t="s">
        <v>35419</v>
      </c>
      <c r="E27" s="505" t="s">
        <v>35420</v>
      </c>
      <c r="F27" s="505" t="s">
        <v>35421</v>
      </c>
      <c r="G27" s="505" t="s">
        <v>35415</v>
      </c>
      <c r="H27" s="506" t="s">
        <v>35379</v>
      </c>
      <c r="I27" s="506" t="s">
        <v>35380</v>
      </c>
      <c r="J27" s="505" t="s">
        <v>35422</v>
      </c>
    </row>
    <row r="28" spans="1:10" ht="33.75" customHeight="1" thickBot="1">
      <c r="A28" s="505" t="s">
        <v>35409</v>
      </c>
      <c r="B28" s="511" t="s">
        <v>35423</v>
      </c>
      <c r="C28" s="505"/>
      <c r="D28" s="505" t="s">
        <v>5146</v>
      </c>
      <c r="E28" s="505" t="s">
        <v>984</v>
      </c>
      <c r="F28" s="505" t="s">
        <v>35424</v>
      </c>
      <c r="G28" s="505" t="s">
        <v>984</v>
      </c>
      <c r="H28" s="506" t="s">
        <v>35365</v>
      </c>
      <c r="I28" s="506" t="s">
        <v>35323</v>
      </c>
      <c r="J28" s="505" t="s">
        <v>35425</v>
      </c>
    </row>
    <row r="29" spans="1:10" ht="33.75" customHeight="1">
      <c r="A29" s="503" t="s">
        <v>35426</v>
      </c>
      <c r="B29" s="508" t="s">
        <v>47</v>
      </c>
      <c r="C29" s="503"/>
      <c r="D29" s="503" t="s">
        <v>854</v>
      </c>
      <c r="E29" s="503" t="s">
        <v>931</v>
      </c>
      <c r="F29" s="503" t="s">
        <v>35427</v>
      </c>
      <c r="G29" s="503" t="s">
        <v>35426</v>
      </c>
      <c r="H29" s="504" t="s">
        <v>35379</v>
      </c>
      <c r="I29" s="504" t="s">
        <v>35380</v>
      </c>
      <c r="J29" s="503" t="s">
        <v>35428</v>
      </c>
    </row>
    <row r="30" spans="1:10" ht="33.75" customHeight="1" thickBot="1">
      <c r="A30" s="505" t="s">
        <v>35426</v>
      </c>
      <c r="B30" s="511" t="s">
        <v>6456</v>
      </c>
      <c r="C30" s="505"/>
      <c r="D30" s="505" t="s">
        <v>581</v>
      </c>
      <c r="E30" s="505" t="s">
        <v>581</v>
      </c>
      <c r="F30" s="505" t="s">
        <v>35429</v>
      </c>
      <c r="G30" s="505" t="s">
        <v>35426</v>
      </c>
      <c r="H30" s="506" t="s">
        <v>35379</v>
      </c>
      <c r="I30" s="506" t="s">
        <v>35380</v>
      </c>
      <c r="J30" s="505" t="s">
        <v>35430</v>
      </c>
    </row>
    <row r="31" spans="1:10" ht="33.75" customHeight="1" thickBot="1">
      <c r="A31" s="503" t="s">
        <v>35506</v>
      </c>
      <c r="B31" s="510" t="s">
        <v>33363</v>
      </c>
      <c r="C31" s="503"/>
      <c r="D31" s="503" t="s">
        <v>35432</v>
      </c>
      <c r="E31" s="503" t="s">
        <v>1328</v>
      </c>
      <c r="F31" s="503" t="s">
        <v>35433</v>
      </c>
      <c r="G31" s="503" t="s">
        <v>1328</v>
      </c>
      <c r="H31" s="504" t="s">
        <v>35379</v>
      </c>
      <c r="I31" s="504" t="s">
        <v>35380</v>
      </c>
      <c r="J31" s="503" t="s">
        <v>35435</v>
      </c>
    </row>
    <row r="32" spans="1:10" ht="33.75" customHeight="1" thickBot="1">
      <c r="A32" s="503" t="s">
        <v>35506</v>
      </c>
      <c r="B32" s="511" t="s">
        <v>35330</v>
      </c>
      <c r="C32" s="505"/>
      <c r="D32" s="505" t="s">
        <v>35436</v>
      </c>
      <c r="E32" s="505" t="s">
        <v>1328</v>
      </c>
      <c r="F32" s="505" t="s">
        <v>35437</v>
      </c>
      <c r="G32" s="505" t="s">
        <v>1328</v>
      </c>
      <c r="H32" s="506" t="s">
        <v>35379</v>
      </c>
      <c r="I32" s="506" t="s">
        <v>35380</v>
      </c>
      <c r="J32" s="505" t="s">
        <v>35438</v>
      </c>
    </row>
    <row r="33" spans="1:10" ht="33.75" customHeight="1">
      <c r="A33" s="503" t="s">
        <v>35506</v>
      </c>
      <c r="B33" s="507" t="s">
        <v>44</v>
      </c>
      <c r="C33" s="505"/>
      <c r="D33" s="505" t="s">
        <v>1382</v>
      </c>
      <c r="E33" s="505" t="s">
        <v>1382</v>
      </c>
      <c r="F33" s="505" t="s">
        <v>35439</v>
      </c>
      <c r="G33" s="505" t="s">
        <v>35431</v>
      </c>
      <c r="H33" s="506" t="s">
        <v>35365</v>
      </c>
      <c r="I33" s="506" t="s">
        <v>35323</v>
      </c>
      <c r="J33" s="505" t="s">
        <v>35440</v>
      </c>
    </row>
    <row r="34" spans="1:10" ht="33.75" customHeight="1" thickBot="1">
      <c r="A34" s="505"/>
      <c r="B34" s="507" t="s">
        <v>35328</v>
      </c>
      <c r="C34" s="505"/>
      <c r="D34" s="505" t="s">
        <v>35441</v>
      </c>
      <c r="E34" s="505" t="s">
        <v>3374</v>
      </c>
      <c r="F34" s="505" t="s">
        <v>35442</v>
      </c>
      <c r="G34" s="505" t="s">
        <v>3374</v>
      </c>
      <c r="H34" s="506" t="s">
        <v>35443</v>
      </c>
      <c r="I34" s="506" t="s">
        <v>35323</v>
      </c>
      <c r="J34" s="505" t="s">
        <v>35444</v>
      </c>
    </row>
    <row r="35" spans="1:10" ht="33.75" customHeight="1">
      <c r="A35" s="503" t="s">
        <v>35445</v>
      </c>
      <c r="B35" s="508" t="s">
        <v>35327</v>
      </c>
      <c r="C35" s="503"/>
      <c r="D35" s="503" t="s">
        <v>729</v>
      </c>
      <c r="E35" s="503" t="s">
        <v>729</v>
      </c>
      <c r="F35" s="503" t="s">
        <v>35446</v>
      </c>
      <c r="G35" s="503" t="s">
        <v>35447</v>
      </c>
      <c r="H35" s="504" t="s">
        <v>35379</v>
      </c>
      <c r="I35" s="504" t="s">
        <v>35380</v>
      </c>
      <c r="J35" s="503" t="s">
        <v>35449</v>
      </c>
    </row>
    <row r="36" spans="1:10" ht="33.75" customHeight="1">
      <c r="A36" s="505" t="s">
        <v>35445</v>
      </c>
      <c r="B36" s="511" t="s">
        <v>34394</v>
      </c>
      <c r="C36" s="505"/>
      <c r="D36" s="505" t="s">
        <v>729</v>
      </c>
      <c r="E36" s="505" t="s">
        <v>729</v>
      </c>
      <c r="F36" s="505" t="s">
        <v>35450</v>
      </c>
      <c r="G36" s="505" t="s">
        <v>35447</v>
      </c>
      <c r="H36" s="506" t="s">
        <v>35379</v>
      </c>
      <c r="I36" s="506" t="s">
        <v>35380</v>
      </c>
      <c r="J36" s="505" t="s">
        <v>35451</v>
      </c>
    </row>
    <row r="37" spans="1:10" ht="33.75" customHeight="1" thickBot="1">
      <c r="A37" s="505" t="s">
        <v>35445</v>
      </c>
      <c r="B37" s="509" t="s">
        <v>32545</v>
      </c>
      <c r="C37" s="505"/>
      <c r="D37" s="505" t="s">
        <v>35452</v>
      </c>
      <c r="E37" s="505" t="s">
        <v>2631</v>
      </c>
      <c r="F37" s="505" t="s">
        <v>35453</v>
      </c>
      <c r="G37" s="505" t="s">
        <v>35454</v>
      </c>
      <c r="H37" s="506" t="s">
        <v>35365</v>
      </c>
      <c r="I37" s="506" t="s">
        <v>35323</v>
      </c>
      <c r="J37" s="505" t="s">
        <v>35455</v>
      </c>
    </row>
    <row r="38" spans="1:10" ht="33.75" customHeight="1">
      <c r="A38" s="503" t="s">
        <v>35456</v>
      </c>
      <c r="B38" s="508" t="s">
        <v>33016</v>
      </c>
      <c r="C38" s="503"/>
      <c r="D38" s="503" t="s">
        <v>740</v>
      </c>
      <c r="E38" s="503" t="s">
        <v>740</v>
      </c>
      <c r="F38" s="503" t="s">
        <v>35457</v>
      </c>
      <c r="G38" s="503" t="s">
        <v>35456</v>
      </c>
      <c r="H38" s="504" t="s">
        <v>35443</v>
      </c>
      <c r="I38" s="504" t="s">
        <v>35323</v>
      </c>
      <c r="J38" s="503" t="s">
        <v>35458</v>
      </c>
    </row>
    <row r="39" spans="1:10" ht="33.75" customHeight="1">
      <c r="A39" s="505" t="s">
        <v>35456</v>
      </c>
      <c r="B39" s="509" t="s">
        <v>126</v>
      </c>
      <c r="C39" s="505"/>
      <c r="D39" s="505" t="s">
        <v>35459</v>
      </c>
      <c r="E39" s="505" t="s">
        <v>135</v>
      </c>
      <c r="F39" s="505" t="s">
        <v>35460</v>
      </c>
      <c r="G39" s="505" t="s">
        <v>35461</v>
      </c>
      <c r="H39" s="506" t="s">
        <v>35443</v>
      </c>
      <c r="I39" s="506" t="s">
        <v>35323</v>
      </c>
      <c r="J39" s="505" t="s">
        <v>35462</v>
      </c>
    </row>
    <row r="40" spans="1:10" ht="21.75" customHeight="1"/>
    <row r="41" spans="1:10" ht="21.75" customHeight="1"/>
    <row r="42" spans="1:10" ht="27.75" customHeight="1">
      <c r="A42" s="521" t="s">
        <v>35463</v>
      </c>
      <c r="B42" s="521"/>
      <c r="C42" s="521"/>
      <c r="D42" s="521"/>
      <c r="E42" s="521"/>
      <c r="F42" s="521"/>
      <c r="G42" s="521"/>
      <c r="H42" s="521"/>
      <c r="I42" s="521"/>
      <c r="J42" s="521"/>
    </row>
    <row r="43" spans="1:10" ht="34.5" customHeight="1">
      <c r="A43" s="502" t="s">
        <v>35464</v>
      </c>
      <c r="B43" s="502" t="s">
        <v>35465</v>
      </c>
      <c r="C43" s="502" t="s">
        <v>35466</v>
      </c>
      <c r="D43" s="502" t="s">
        <v>35467</v>
      </c>
      <c r="E43" s="502" t="s">
        <v>35468</v>
      </c>
      <c r="F43" s="502" t="s">
        <v>35469</v>
      </c>
      <c r="G43" s="502" t="s">
        <v>35470</v>
      </c>
      <c r="H43" s="502" t="s">
        <v>35471</v>
      </c>
      <c r="I43" s="502"/>
    </row>
    <row r="44" spans="1:10" ht="39.75" customHeight="1">
      <c r="A44" s="505" t="s">
        <v>35346</v>
      </c>
      <c r="B44" s="505" t="s">
        <v>35341</v>
      </c>
      <c r="C44" s="506">
        <v>8</v>
      </c>
      <c r="D44" s="505" t="s">
        <v>35472</v>
      </c>
      <c r="E44" s="505" t="s">
        <v>35473</v>
      </c>
      <c r="F44" s="506" t="s">
        <v>35474</v>
      </c>
      <c r="G44" s="506" t="s">
        <v>35333</v>
      </c>
      <c r="H44" s="505" t="s">
        <v>35475</v>
      </c>
      <c r="I44" s="505"/>
    </row>
    <row r="45" spans="1:10" ht="39.75" customHeight="1">
      <c r="A45" s="505" t="s">
        <v>35373</v>
      </c>
      <c r="B45" s="505" t="s">
        <v>667</v>
      </c>
      <c r="C45" s="506">
        <f>COUNTIF($A$6:$A$39,"Cataluña")</f>
        <v>5</v>
      </c>
      <c r="D45" s="505" t="s">
        <v>35476</v>
      </c>
      <c r="E45" s="505" t="s">
        <v>35477</v>
      </c>
      <c r="F45" s="506" t="s">
        <v>35478</v>
      </c>
      <c r="G45" s="506" t="s">
        <v>35479</v>
      </c>
      <c r="H45" s="505" t="s">
        <v>35480</v>
      </c>
      <c r="I45" s="505"/>
    </row>
    <row r="46" spans="1:10" ht="39.75" customHeight="1">
      <c r="A46" s="505" t="s">
        <v>35392</v>
      </c>
      <c r="B46" s="505" t="s">
        <v>35388</v>
      </c>
      <c r="C46" s="506">
        <f>COUNTIF($A$6:$A$39,"Andalucía")</f>
        <v>5</v>
      </c>
      <c r="D46" s="505" t="s">
        <v>35481</v>
      </c>
      <c r="E46" s="505" t="s">
        <v>35482</v>
      </c>
      <c r="F46" s="506" t="s">
        <v>35474</v>
      </c>
      <c r="G46" s="506" t="s">
        <v>35379</v>
      </c>
      <c r="H46" s="505" t="s">
        <v>35483</v>
      </c>
      <c r="I46" s="505"/>
    </row>
    <row r="47" spans="1:10" ht="39.75" customHeight="1">
      <c r="A47" s="505" t="s">
        <v>35412</v>
      </c>
      <c r="B47" s="505" t="s">
        <v>35409</v>
      </c>
      <c r="C47" s="506">
        <f>COUNTIF($A$6:$A$39,"Norte")</f>
        <v>5</v>
      </c>
      <c r="D47" s="505" t="s">
        <v>35484</v>
      </c>
      <c r="E47" s="505" t="s">
        <v>35485</v>
      </c>
      <c r="F47" s="506" t="s">
        <v>35474</v>
      </c>
      <c r="G47" s="506" t="s">
        <v>35486</v>
      </c>
      <c r="H47" s="505" t="s">
        <v>35487</v>
      </c>
      <c r="I47" s="505"/>
    </row>
    <row r="48" spans="1:10" ht="39.75" customHeight="1">
      <c r="A48" s="505" t="s">
        <v>35488</v>
      </c>
      <c r="B48" s="505" t="s">
        <v>35426</v>
      </c>
      <c r="C48" s="506">
        <f>COUNTIF($A$6:$A$39,"Galicia")</f>
        <v>2</v>
      </c>
      <c r="D48" s="505" t="s">
        <v>35489</v>
      </c>
      <c r="E48" s="505" t="s">
        <v>35490</v>
      </c>
      <c r="F48" s="506" t="s">
        <v>35491</v>
      </c>
      <c r="G48" s="506" t="s">
        <v>35379</v>
      </c>
      <c r="H48" s="505" t="s">
        <v>35492</v>
      </c>
      <c r="I48" s="505"/>
    </row>
    <row r="49" spans="1:10" ht="39.75" customHeight="1">
      <c r="A49" s="505" t="s">
        <v>35434</v>
      </c>
      <c r="B49" s="505" t="s">
        <v>35506</v>
      </c>
      <c r="C49" s="506">
        <v>2</v>
      </c>
      <c r="D49" s="505" t="s">
        <v>35493</v>
      </c>
      <c r="E49" s="505" t="s">
        <v>35494</v>
      </c>
      <c r="F49" s="506" t="s">
        <v>35478</v>
      </c>
      <c r="G49" s="506" t="s">
        <v>35365</v>
      </c>
      <c r="H49" s="505" t="s">
        <v>35495</v>
      </c>
      <c r="I49" s="505"/>
    </row>
    <row r="50" spans="1:10" ht="39.75" customHeight="1">
      <c r="A50" s="505" t="s">
        <v>35448</v>
      </c>
      <c r="B50" s="505" t="s">
        <v>35445</v>
      </c>
      <c r="C50" s="506">
        <f>COUNTIF($A$6:$A$39,"Aragón / Meseta Norte")</f>
        <v>3</v>
      </c>
      <c r="D50" s="505" t="s">
        <v>35496</v>
      </c>
      <c r="E50" s="505" t="s">
        <v>35497</v>
      </c>
      <c r="F50" s="506" t="s">
        <v>35498</v>
      </c>
      <c r="G50" s="506" t="s">
        <v>35486</v>
      </c>
      <c r="H50" s="505" t="s">
        <v>35499</v>
      </c>
      <c r="I50" s="505"/>
    </row>
    <row r="51" spans="1:10" ht="39.75" customHeight="1">
      <c r="A51" s="505" t="s">
        <v>35500</v>
      </c>
      <c r="B51" s="505" t="s">
        <v>35456</v>
      </c>
      <c r="C51" s="506">
        <f>COUNTIF($A$6:$A$39,"Extremadura")</f>
        <v>2</v>
      </c>
      <c r="D51" s="505" t="s">
        <v>35501</v>
      </c>
      <c r="E51" s="505" t="s">
        <v>35502</v>
      </c>
      <c r="F51" s="506" t="s">
        <v>35443</v>
      </c>
      <c r="G51" s="506" t="s">
        <v>35443</v>
      </c>
      <c r="H51" s="505" t="s">
        <v>35503</v>
      </c>
      <c r="I51" s="505"/>
    </row>
    <row r="52" spans="1:10" ht="21.75" customHeight="1"/>
    <row r="53" spans="1:10" ht="36.5" customHeight="1">
      <c r="A53" s="521" t="s">
        <v>35640</v>
      </c>
      <c r="B53" s="521"/>
      <c r="C53" s="521"/>
      <c r="D53" s="521"/>
      <c r="E53" s="521"/>
      <c r="F53" s="521"/>
      <c r="G53" s="521"/>
      <c r="H53" s="521"/>
      <c r="I53" s="521"/>
      <c r="J53" s="521"/>
    </row>
    <row r="54" spans="1:10" ht="15" customHeight="1">
      <c r="A54" s="502" t="s">
        <v>30</v>
      </c>
      <c r="B54" s="502" t="s">
        <v>35636</v>
      </c>
    </row>
    <row r="55" spans="1:10" ht="26.5" customHeight="1">
      <c r="A55" s="505" t="s">
        <v>33368</v>
      </c>
      <c r="B55" s="505"/>
    </row>
    <row r="56" spans="1:10" ht="32" customHeight="1">
      <c r="A56" s="505" t="s">
        <v>33608</v>
      </c>
      <c r="B56" s="505"/>
    </row>
    <row r="57" spans="1:10" ht="35.5" customHeight="1">
      <c r="A57" s="505" t="s">
        <v>35637</v>
      </c>
      <c r="B57" s="505"/>
    </row>
    <row r="58" spans="1:10" ht="26.5" customHeight="1">
      <c r="A58" s="505" t="s">
        <v>33853</v>
      </c>
      <c r="B58" s="505"/>
    </row>
    <row r="59" spans="1:10" ht="28" customHeight="1">
      <c r="A59" s="505" t="s">
        <v>34340</v>
      </c>
      <c r="B59" s="505"/>
    </row>
    <row r="60" spans="1:10" ht="25.5" customHeight="1">
      <c r="A60" s="505" t="s">
        <v>34394</v>
      </c>
      <c r="B60" s="505"/>
    </row>
    <row r="61" spans="1:10" ht="30.5" customHeight="1">
      <c r="A61" s="505" t="s">
        <v>34752</v>
      </c>
      <c r="B61" s="505"/>
    </row>
    <row r="62" spans="1:10" ht="32.5" customHeight="1">
      <c r="A62" s="505" t="s">
        <v>35087</v>
      </c>
      <c r="B62" s="505"/>
    </row>
  </sheetData>
  <autoFilter ref="A5:J39" xr:uid="{00000000-0009-0000-0000-000000000000}"/>
  <mergeCells count="5">
    <mergeCell ref="A42:J42"/>
    <mergeCell ref="A4:J4"/>
    <mergeCell ref="A1:J1"/>
    <mergeCell ref="A2:J2"/>
    <mergeCell ref="A53:J53"/>
  </mergeCells>
  <pageMargins left="0.3" right="0.3" top="0.5" bottom="0.5" header="0.511811023622047" footer="0.511811023622047"/>
  <pageSetup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814CB-E8B2-46EA-AB06-078FA2A21867}">
  <sheetPr>
    <tabColor theme="7" tint="0.79998168889431442"/>
  </sheetPr>
  <dimension ref="B2:Q15"/>
  <sheetViews>
    <sheetView showGridLines="0" zoomScale="75" workbookViewId="0">
      <selection activeCell="B5" sqref="B5:B13"/>
    </sheetView>
  </sheetViews>
  <sheetFormatPr defaultColWidth="8.81640625" defaultRowHeight="13"/>
  <cols>
    <col min="1" max="1" width="8.81640625" style="50"/>
    <col min="2" max="3" width="13.453125" style="50" customWidth="1"/>
    <col min="4" max="4" width="18" style="50" customWidth="1"/>
    <col min="5" max="7" width="13.453125" style="50" customWidth="1"/>
    <col min="8" max="9" width="17.1796875" style="50" customWidth="1"/>
    <col min="10" max="10" width="13.81640625" style="50" customWidth="1"/>
    <col min="11" max="11" width="12" style="50" customWidth="1"/>
    <col min="12" max="12" width="8.81640625" style="50"/>
    <col min="13" max="13" width="15.1796875" style="50" customWidth="1"/>
    <col min="14" max="14" width="16.81640625" style="50" customWidth="1"/>
    <col min="15" max="17" width="15.453125" style="50" customWidth="1"/>
    <col min="18" max="16384" width="8.81640625" style="50"/>
  </cols>
  <sheetData>
    <row r="2" spans="2:17">
      <c r="H2" s="51" t="s">
        <v>8752</v>
      </c>
      <c r="I2" s="51"/>
      <c r="J2" s="51"/>
      <c r="K2" s="51"/>
      <c r="L2" s="51" t="s">
        <v>8753</v>
      </c>
      <c r="M2" s="51"/>
      <c r="N2" s="51"/>
      <c r="O2" s="51" t="s">
        <v>8754</v>
      </c>
      <c r="P2" s="51"/>
      <c r="Q2" s="51"/>
    </row>
    <row r="3" spans="2:17" s="53" customFormat="1">
      <c r="B3" s="52" t="s">
        <v>30</v>
      </c>
      <c r="C3" s="52" t="s">
        <v>8755</v>
      </c>
      <c r="D3" s="52" t="s">
        <v>8756</v>
      </c>
      <c r="E3" s="52" t="s">
        <v>8757</v>
      </c>
      <c r="F3" s="52" t="s">
        <v>8758</v>
      </c>
      <c r="G3" s="52" t="s">
        <v>8759</v>
      </c>
      <c r="H3" s="52" t="s">
        <v>8760</v>
      </c>
      <c r="I3" s="52" t="s">
        <v>8761</v>
      </c>
      <c r="J3" s="52" t="s">
        <v>8762</v>
      </c>
      <c r="K3" s="52" t="s">
        <v>8763</v>
      </c>
      <c r="L3" s="52" t="s">
        <v>98</v>
      </c>
      <c r="M3" s="52" t="s">
        <v>8764</v>
      </c>
      <c r="N3" s="52" t="s">
        <v>8765</v>
      </c>
      <c r="O3" s="52" t="s">
        <v>8766</v>
      </c>
      <c r="P3" s="52" t="s">
        <v>34</v>
      </c>
      <c r="Q3" s="52" t="s">
        <v>35</v>
      </c>
    </row>
    <row r="4" spans="2:17" s="55" customFormat="1">
      <c r="B4" s="54" t="s">
        <v>25</v>
      </c>
      <c r="C4" s="54"/>
      <c r="D4" s="54"/>
      <c r="E4" s="54"/>
      <c r="F4" s="54"/>
      <c r="G4" s="54"/>
      <c r="H4" s="54" t="s">
        <v>30</v>
      </c>
      <c r="I4" s="54" t="s">
        <v>30</v>
      </c>
      <c r="J4" s="54" t="s">
        <v>8767</v>
      </c>
      <c r="K4" s="54" t="s">
        <v>8768</v>
      </c>
      <c r="L4" s="54" t="s">
        <v>30</v>
      </c>
      <c r="M4" s="54" t="s">
        <v>30</v>
      </c>
      <c r="N4" s="54" t="s">
        <v>30</v>
      </c>
      <c r="O4" s="54" t="s">
        <v>30</v>
      </c>
      <c r="P4" s="54"/>
      <c r="Q4" s="54"/>
    </row>
    <row r="5" spans="2:17">
      <c r="B5" s="56" t="s">
        <v>36</v>
      </c>
      <c r="C5" s="57" t="s">
        <v>1662</v>
      </c>
      <c r="D5" s="57" t="s">
        <v>8769</v>
      </c>
      <c r="E5" s="57" t="s">
        <v>8770</v>
      </c>
      <c r="F5" s="57"/>
      <c r="G5" s="57"/>
      <c r="H5" s="57" t="s">
        <v>8771</v>
      </c>
      <c r="I5" s="57" t="s">
        <v>8771</v>
      </c>
      <c r="J5" s="57" t="s">
        <v>8771</v>
      </c>
      <c r="K5" s="57" t="s">
        <v>8771</v>
      </c>
      <c r="L5" s="57" t="s">
        <v>8771</v>
      </c>
      <c r="M5" s="57" t="s">
        <v>8771</v>
      </c>
      <c r="N5" s="57" t="s">
        <v>8771</v>
      </c>
      <c r="O5" s="57" t="s">
        <v>8771</v>
      </c>
      <c r="P5" s="57" t="s">
        <v>8771</v>
      </c>
      <c r="Q5" s="57"/>
    </row>
    <row r="6" spans="2:17" ht="14.5">
      <c r="B6" s="56" t="s">
        <v>43</v>
      </c>
      <c r="C6" s="57"/>
      <c r="D6" s="57" t="s">
        <v>8772</v>
      </c>
      <c r="E6" s="59" t="s">
        <v>8773</v>
      </c>
      <c r="F6">
        <v>699056779</v>
      </c>
      <c r="G6" s="61"/>
      <c r="H6" s="57" t="s">
        <v>41</v>
      </c>
      <c r="I6" s="57" t="s">
        <v>41</v>
      </c>
      <c r="J6" s="57" t="s">
        <v>41</v>
      </c>
      <c r="K6" s="57" t="s">
        <v>41</v>
      </c>
      <c r="L6" s="57" t="s">
        <v>41</v>
      </c>
      <c r="M6" s="57" t="s">
        <v>41</v>
      </c>
      <c r="N6" s="57" t="s">
        <v>41</v>
      </c>
      <c r="O6" s="57" t="s">
        <v>41</v>
      </c>
      <c r="P6" s="57" t="s">
        <v>41</v>
      </c>
      <c r="Q6" s="57" t="s">
        <v>8774</v>
      </c>
    </row>
    <row r="7" spans="2:17" ht="14.5">
      <c r="B7" s="56" t="s">
        <v>39</v>
      </c>
      <c r="C7" s="57" t="s">
        <v>8775</v>
      </c>
      <c r="D7" s="57" t="s">
        <v>8776</v>
      </c>
      <c r="E7" s="73" t="s">
        <v>1659</v>
      </c>
      <c r="F7" s="91"/>
      <c r="G7" s="57"/>
      <c r="H7" s="57" t="s">
        <v>8771</v>
      </c>
      <c r="I7" s="57" t="s">
        <v>8771</v>
      </c>
      <c r="J7" s="57" t="s">
        <v>41</v>
      </c>
      <c r="K7" s="57" t="s">
        <v>41</v>
      </c>
      <c r="L7" s="57" t="s">
        <v>8771</v>
      </c>
      <c r="M7" s="57" t="s">
        <v>8771</v>
      </c>
      <c r="N7" s="57" t="s">
        <v>8771</v>
      </c>
      <c r="O7" s="57" t="s">
        <v>41</v>
      </c>
      <c r="P7" s="57" t="s">
        <v>41</v>
      </c>
      <c r="Q7" s="57"/>
    </row>
    <row r="8" spans="2:17">
      <c r="B8" s="58" t="s">
        <v>8777</v>
      </c>
      <c r="C8" s="57"/>
      <c r="D8" s="59" t="s">
        <v>8778</v>
      </c>
      <c r="E8" s="59" t="s">
        <v>8779</v>
      </c>
      <c r="F8" s="57"/>
      <c r="G8" s="57"/>
      <c r="H8" s="57" t="s">
        <v>41</v>
      </c>
      <c r="I8" s="57" t="s">
        <v>41</v>
      </c>
      <c r="J8" s="57" t="s">
        <v>41</v>
      </c>
      <c r="K8" s="57" t="s">
        <v>41</v>
      </c>
      <c r="L8" s="57" t="s">
        <v>41</v>
      </c>
      <c r="M8" s="57" t="s">
        <v>41</v>
      </c>
      <c r="N8" s="57" t="s">
        <v>41</v>
      </c>
      <c r="O8" s="57" t="s">
        <v>41</v>
      </c>
      <c r="P8" s="57" t="s">
        <v>41</v>
      </c>
      <c r="Q8" s="57" t="s">
        <v>8774</v>
      </c>
    </row>
    <row r="9" spans="2:17">
      <c r="B9" s="58" t="s">
        <v>38</v>
      </c>
      <c r="C9" s="57" t="s">
        <v>8780</v>
      </c>
      <c r="D9" s="59" t="s">
        <v>8781</v>
      </c>
      <c r="E9" s="59" t="s">
        <v>8782</v>
      </c>
      <c r="F9" s="57"/>
      <c r="G9" s="57" t="s">
        <v>431</v>
      </c>
      <c r="H9" s="57" t="s">
        <v>8771</v>
      </c>
      <c r="I9" s="57" t="s">
        <v>8771</v>
      </c>
      <c r="J9" s="57" t="s">
        <v>8771</v>
      </c>
      <c r="K9" s="57" t="s">
        <v>8771</v>
      </c>
      <c r="L9" s="57" t="s">
        <v>8771</v>
      </c>
      <c r="M9" s="57" t="s">
        <v>8771</v>
      </c>
      <c r="N9" s="57" t="s">
        <v>8771</v>
      </c>
      <c r="O9" s="57" t="s">
        <v>8771</v>
      </c>
      <c r="P9" s="57" t="s">
        <v>8771</v>
      </c>
      <c r="Q9" s="57"/>
    </row>
    <row r="10" spans="2:17">
      <c r="B10" s="58" t="s">
        <v>47</v>
      </c>
      <c r="C10" s="57" t="s">
        <v>158</v>
      </c>
      <c r="D10" s="59" t="s">
        <v>8783</v>
      </c>
      <c r="E10" s="59"/>
      <c r="F10" s="57"/>
      <c r="G10" s="57"/>
      <c r="H10" s="57" t="s">
        <v>41</v>
      </c>
      <c r="I10" s="57" t="s">
        <v>41</v>
      </c>
      <c r="J10" s="57" t="s">
        <v>41</v>
      </c>
      <c r="K10" s="57" t="s">
        <v>41</v>
      </c>
      <c r="L10" s="57" t="s">
        <v>41</v>
      </c>
      <c r="M10" s="57" t="s">
        <v>41</v>
      </c>
      <c r="N10" s="57" t="s">
        <v>41</v>
      </c>
      <c r="O10" s="57" t="s">
        <v>41</v>
      </c>
      <c r="P10" s="57" t="s">
        <v>41</v>
      </c>
      <c r="Q10" s="57" t="s">
        <v>8784</v>
      </c>
    </row>
    <row r="11" spans="2:17">
      <c r="B11" s="58" t="s">
        <v>42</v>
      </c>
      <c r="D11" s="59" t="s">
        <v>8785</v>
      </c>
      <c r="E11" s="59"/>
      <c r="F11" s="57"/>
      <c r="G11" s="57"/>
      <c r="H11" s="57" t="s">
        <v>41</v>
      </c>
      <c r="I11" s="57" t="s">
        <v>8771</v>
      </c>
      <c r="J11" s="57" t="s">
        <v>41</v>
      </c>
      <c r="K11" s="57" t="s">
        <v>41</v>
      </c>
      <c r="L11" s="57" t="s">
        <v>41</v>
      </c>
      <c r="M11" s="57" t="s">
        <v>41</v>
      </c>
      <c r="N11" s="57" t="s">
        <v>41</v>
      </c>
      <c r="O11" s="57" t="s">
        <v>41</v>
      </c>
      <c r="P11" s="57" t="s">
        <v>41</v>
      </c>
      <c r="Q11" s="57"/>
    </row>
    <row r="12" spans="2:17">
      <c r="B12" s="58" t="s">
        <v>44</v>
      </c>
      <c r="C12" s="58"/>
      <c r="D12" s="59"/>
      <c r="E12" s="59"/>
      <c r="F12" s="59"/>
      <c r="G12" s="59"/>
      <c r="H12" s="59"/>
      <c r="I12" s="59"/>
      <c r="J12" s="59"/>
      <c r="K12" s="59"/>
      <c r="L12" s="59"/>
      <c r="M12" s="59"/>
      <c r="N12" s="59"/>
      <c r="O12" s="59"/>
      <c r="P12" s="59"/>
      <c r="Q12" s="59" t="s">
        <v>8786</v>
      </c>
    </row>
    <row r="13" spans="2:17">
      <c r="B13" s="58" t="s">
        <v>45</v>
      </c>
      <c r="C13" s="58"/>
      <c r="D13" s="59"/>
      <c r="E13" s="59"/>
      <c r="F13" s="59"/>
      <c r="G13" s="59"/>
      <c r="H13" s="59"/>
      <c r="I13" s="59"/>
      <c r="J13" s="59"/>
      <c r="K13" s="59"/>
      <c r="L13" s="59"/>
      <c r="M13" s="59"/>
      <c r="N13" s="59"/>
      <c r="O13" s="59"/>
      <c r="P13" s="59"/>
      <c r="Q13" s="59" t="s">
        <v>8786</v>
      </c>
    </row>
    <row r="14" spans="2:17">
      <c r="B14" s="59"/>
      <c r="C14" s="59"/>
      <c r="D14" s="59"/>
      <c r="E14" s="59"/>
      <c r="F14" s="59"/>
      <c r="G14" s="59"/>
      <c r="H14" s="59"/>
      <c r="I14" s="59"/>
      <c r="J14" s="59"/>
      <c r="K14" s="59"/>
      <c r="L14" s="59"/>
      <c r="M14" s="59"/>
      <c r="N14" s="59"/>
      <c r="O14" s="59"/>
      <c r="P14" s="59"/>
      <c r="Q14" s="59"/>
    </row>
    <row r="15" spans="2:17">
      <c r="B15" s="60"/>
      <c r="C15" s="60"/>
      <c r="D15" s="60"/>
      <c r="E15" s="60"/>
      <c r="F15" s="60"/>
      <c r="G15" s="60"/>
      <c r="H15" s="60"/>
      <c r="I15" s="60"/>
      <c r="J15" s="60"/>
      <c r="K15" s="60"/>
      <c r="L15" s="60"/>
      <c r="M15" s="60"/>
      <c r="N15" s="60"/>
      <c r="O15" s="60"/>
      <c r="P15" s="60"/>
      <c r="Q15" s="60"/>
    </row>
  </sheetData>
  <conditionalFormatting sqref="H5:Q11">
    <cfRule type="cellIs" dxfId="3" priority="2" operator="equal">
      <formula>"Reminder"</formula>
    </cfRule>
    <cfRule type="cellIs" dxfId="2" priority="3" operator="equal">
      <formula>"Pendiente"</formula>
    </cfRule>
    <cfRule type="cellIs" dxfId="1" priority="4" operator="equal">
      <formula>"Recibido"</formula>
    </cfRule>
  </conditionalFormatting>
  <conditionalFormatting sqref="Q6:Q9">
    <cfRule type="cellIs" dxfId="0" priority="1" operator="equal">
      <formula>"Hacer reminder"</formula>
    </cfRule>
  </conditionalFormatting>
  <hyperlinks>
    <hyperlink ref="E9" r:id="rId1" display="mailto:mxena@maxen.es" xr:uid="{81C69A12-6ACE-4BDD-B562-526A26CA4422}"/>
    <hyperlink ref="E7" r:id="rId2" xr:uid="{096FEE8A-3EDF-4DBE-90A2-59BCBB5A6358}"/>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EC73D-ACC7-4F6D-8EC0-EDA7A60E948F}">
  <dimension ref="B3:J36"/>
  <sheetViews>
    <sheetView showGridLines="0" zoomScale="70" zoomScaleNormal="166" workbookViewId="0">
      <selection activeCell="E7" sqref="E7"/>
    </sheetView>
  </sheetViews>
  <sheetFormatPr defaultRowHeight="14.5"/>
  <cols>
    <col min="1" max="1" width="2.6328125" customWidth="1"/>
    <col min="2" max="2" width="13.81640625" customWidth="1"/>
    <col min="3" max="3" width="14.08984375" customWidth="1"/>
    <col min="4" max="4" width="12.26953125" customWidth="1"/>
    <col min="5" max="5" width="16.08984375" customWidth="1"/>
    <col min="6" max="6" width="19.453125" customWidth="1"/>
    <col min="7" max="7" width="86.453125" customWidth="1"/>
    <col min="8" max="8" width="16.26953125" customWidth="1"/>
    <col min="9" max="9" width="85.90625" customWidth="1"/>
    <col min="10" max="10" width="83.36328125" customWidth="1"/>
  </cols>
  <sheetData>
    <row r="3" spans="2:10">
      <c r="B3" s="359" t="s">
        <v>34115</v>
      </c>
      <c r="C3" s="185"/>
      <c r="D3" s="185"/>
      <c r="E3" s="185"/>
      <c r="F3" s="185"/>
      <c r="G3" s="185"/>
      <c r="H3" s="185"/>
      <c r="I3" s="185"/>
      <c r="J3" s="185"/>
    </row>
    <row r="5" spans="2:10">
      <c r="B5" s="477" t="s">
        <v>3</v>
      </c>
      <c r="C5" s="477" t="s">
        <v>98</v>
      </c>
      <c r="D5" s="477" t="s">
        <v>105</v>
      </c>
      <c r="E5" s="477" t="s">
        <v>34132</v>
      </c>
      <c r="F5" s="477" t="s">
        <v>8759</v>
      </c>
      <c r="G5" s="477" t="s">
        <v>34129</v>
      </c>
      <c r="H5" s="477" t="s">
        <v>100</v>
      </c>
      <c r="I5" s="477" t="s">
        <v>34130</v>
      </c>
      <c r="J5" s="477" t="s">
        <v>34131</v>
      </c>
    </row>
    <row r="6" spans="2:10" ht="29">
      <c r="B6" s="430" t="s">
        <v>33162</v>
      </c>
      <c r="C6" s="82" t="s">
        <v>33163</v>
      </c>
      <c r="D6" s="479">
        <v>40</v>
      </c>
      <c r="E6" s="481">
        <v>11120</v>
      </c>
      <c r="F6" s="478" t="s">
        <v>752</v>
      </c>
      <c r="G6" s="10" t="s">
        <v>34135</v>
      </c>
      <c r="H6" s="68" t="s">
        <v>34228</v>
      </c>
      <c r="I6" s="10" t="s">
        <v>34150</v>
      </c>
      <c r="J6" s="10" t="s">
        <v>34165</v>
      </c>
    </row>
    <row r="7" spans="2:10" ht="29">
      <c r="B7" s="430" t="s">
        <v>33164</v>
      </c>
      <c r="C7" s="82" t="s">
        <v>33165</v>
      </c>
      <c r="D7" s="480">
        <v>65</v>
      </c>
      <c r="E7" s="482">
        <v>19888</v>
      </c>
      <c r="F7" t="s">
        <v>769</v>
      </c>
      <c r="G7" s="10" t="s">
        <v>34136</v>
      </c>
      <c r="I7" s="10" t="s">
        <v>34151</v>
      </c>
      <c r="J7" s="10" t="s">
        <v>34166</v>
      </c>
    </row>
    <row r="8" spans="2:10" ht="29">
      <c r="B8" s="430" t="s">
        <v>33166</v>
      </c>
      <c r="C8" s="82" t="s">
        <v>33167</v>
      </c>
      <c r="D8" s="480">
        <v>7</v>
      </c>
      <c r="E8" s="482">
        <v>382</v>
      </c>
      <c r="F8" t="s">
        <v>1328</v>
      </c>
      <c r="G8" s="10" t="s">
        <v>34137</v>
      </c>
      <c r="I8" s="10" t="s">
        <v>34152</v>
      </c>
      <c r="J8" s="10" t="s">
        <v>34167</v>
      </c>
    </row>
    <row r="9" spans="2:10" ht="29">
      <c r="B9" s="430" t="s">
        <v>34119</v>
      </c>
      <c r="C9" s="82" t="s">
        <v>33169</v>
      </c>
      <c r="D9" s="480">
        <v>1</v>
      </c>
      <c r="E9" s="482">
        <v>45</v>
      </c>
      <c r="F9" t="s">
        <v>1328</v>
      </c>
      <c r="G9" s="10" t="s">
        <v>34138</v>
      </c>
      <c r="H9" s="68" t="s">
        <v>34251</v>
      </c>
      <c r="I9" s="10" t="s">
        <v>34153</v>
      </c>
      <c r="J9" s="10" t="s">
        <v>34168</v>
      </c>
    </row>
    <row r="10" spans="2:10" ht="29">
      <c r="B10" s="430" t="s">
        <v>33170</v>
      </c>
      <c r="C10" s="82" t="s">
        <v>33171</v>
      </c>
      <c r="D10" s="480">
        <v>130</v>
      </c>
      <c r="E10" s="482">
        <v>30038</v>
      </c>
      <c r="F10" t="s">
        <v>721</v>
      </c>
      <c r="G10" s="10" t="s">
        <v>34139</v>
      </c>
      <c r="H10" s="68" t="s">
        <v>34229</v>
      </c>
      <c r="I10" s="10" t="s">
        <v>34154</v>
      </c>
      <c r="J10" s="10" t="s">
        <v>34169</v>
      </c>
    </row>
    <row r="11" spans="2:10" ht="29">
      <c r="B11" s="430" t="s">
        <v>34120</v>
      </c>
      <c r="C11" s="82" t="s">
        <v>33173</v>
      </c>
      <c r="D11" s="480"/>
      <c r="E11" s="482">
        <v>79274</v>
      </c>
      <c r="F11" t="s">
        <v>1382</v>
      </c>
      <c r="G11" s="10" t="s">
        <v>34140</v>
      </c>
      <c r="H11" s="68" t="s">
        <v>34230</v>
      </c>
      <c r="I11" s="10" t="s">
        <v>34155</v>
      </c>
      <c r="J11" s="10" t="s">
        <v>34170</v>
      </c>
    </row>
    <row r="12" spans="2:10" ht="29">
      <c r="B12" s="430" t="s">
        <v>34121</v>
      </c>
      <c r="C12" s="82" t="s">
        <v>33175</v>
      </c>
      <c r="D12" s="480">
        <v>107</v>
      </c>
      <c r="E12" s="482">
        <v>47721</v>
      </c>
      <c r="F12" t="s">
        <v>3374</v>
      </c>
      <c r="G12" s="10" t="s">
        <v>34141</v>
      </c>
      <c r="H12" s="68" t="s">
        <v>34231</v>
      </c>
      <c r="I12" s="10" t="s">
        <v>34156</v>
      </c>
      <c r="J12" s="10" t="s">
        <v>34171</v>
      </c>
    </row>
    <row r="13" spans="2:10" ht="29">
      <c r="B13" s="430" t="s">
        <v>33176</v>
      </c>
      <c r="C13" s="82" t="s">
        <v>33177</v>
      </c>
      <c r="D13" s="480">
        <v>27</v>
      </c>
      <c r="E13" s="482">
        <v>28132</v>
      </c>
      <c r="F13" t="s">
        <v>1019</v>
      </c>
      <c r="G13" s="10" t="s">
        <v>34142</v>
      </c>
      <c r="H13" s="68" t="s">
        <v>34232</v>
      </c>
      <c r="I13" s="10" t="s">
        <v>34157</v>
      </c>
      <c r="J13" s="10" t="s">
        <v>34172</v>
      </c>
    </row>
    <row r="14" spans="2:10" ht="29">
      <c r="B14" s="430" t="s">
        <v>34122</v>
      </c>
      <c r="C14" s="82" t="s">
        <v>33179</v>
      </c>
      <c r="D14" s="480">
        <v>278</v>
      </c>
      <c r="E14" s="482">
        <v>212084</v>
      </c>
      <c r="F14" t="s">
        <v>3374</v>
      </c>
      <c r="G14" s="10" t="s">
        <v>34143</v>
      </c>
      <c r="H14" s="68" t="s">
        <v>34233</v>
      </c>
      <c r="I14" s="10" t="s">
        <v>34158</v>
      </c>
      <c r="J14" s="10" t="s">
        <v>34173</v>
      </c>
    </row>
    <row r="15" spans="2:10" ht="43.5">
      <c r="B15" s="430" t="s">
        <v>33180</v>
      </c>
      <c r="C15" s="82" t="s">
        <v>33181</v>
      </c>
      <c r="D15" s="480">
        <v>44</v>
      </c>
      <c r="E15" s="482">
        <v>3536</v>
      </c>
      <c r="F15" t="s">
        <v>3740</v>
      </c>
      <c r="G15" s="10" t="s">
        <v>34144</v>
      </c>
      <c r="H15" s="68" t="s">
        <v>34234</v>
      </c>
      <c r="I15" s="10" t="s">
        <v>34159</v>
      </c>
      <c r="J15" s="10" t="s">
        <v>34174</v>
      </c>
    </row>
    <row r="16" spans="2:10">
      <c r="B16" s="430" t="s">
        <v>34134</v>
      </c>
      <c r="C16" s="82" t="s">
        <v>33183</v>
      </c>
      <c r="D16" s="480">
        <v>19</v>
      </c>
      <c r="E16" s="482">
        <v>3709</v>
      </c>
      <c r="F16" t="s">
        <v>152</v>
      </c>
      <c r="G16" s="10" t="s">
        <v>34145</v>
      </c>
      <c r="H16" s="68" t="s">
        <v>34235</v>
      </c>
      <c r="I16" s="10" t="s">
        <v>34160</v>
      </c>
      <c r="J16" s="10" t="s">
        <v>34175</v>
      </c>
    </row>
    <row r="17" spans="2:10" ht="29">
      <c r="B17" s="430" t="s">
        <v>33184</v>
      </c>
      <c r="C17" s="82" t="s">
        <v>33185</v>
      </c>
      <c r="D17" s="480">
        <v>24</v>
      </c>
      <c r="E17" s="482">
        <v>1382</v>
      </c>
      <c r="F17" t="s">
        <v>3740</v>
      </c>
      <c r="G17" s="10" t="s">
        <v>34146</v>
      </c>
      <c r="H17" s="68" t="s">
        <v>34236</v>
      </c>
      <c r="I17" s="10" t="s">
        <v>34161</v>
      </c>
      <c r="J17" s="10" t="s">
        <v>34176</v>
      </c>
    </row>
    <row r="18" spans="2:10" ht="29">
      <c r="B18" s="430" t="s">
        <v>34123</v>
      </c>
      <c r="C18" s="82" t="s">
        <v>33187</v>
      </c>
      <c r="D18" s="480">
        <v>35</v>
      </c>
      <c r="E18" s="482">
        <v>12834</v>
      </c>
      <c r="F18" t="s">
        <v>721</v>
      </c>
      <c r="G18" s="10" t="s">
        <v>34147</v>
      </c>
      <c r="H18" s="68" t="s">
        <v>34237</v>
      </c>
      <c r="I18" s="10" t="s">
        <v>34162</v>
      </c>
      <c r="J18" s="10" t="s">
        <v>34177</v>
      </c>
    </row>
    <row r="19" spans="2:10" ht="29">
      <c r="B19" s="430" t="s">
        <v>34124</v>
      </c>
      <c r="C19" s="82" t="s">
        <v>33189</v>
      </c>
      <c r="D19" s="480">
        <v>160</v>
      </c>
      <c r="E19" s="482">
        <v>29438</v>
      </c>
      <c r="F19" t="s">
        <v>581</v>
      </c>
      <c r="G19" s="10" t="s">
        <v>34148</v>
      </c>
      <c r="H19" s="68" t="s">
        <v>34238</v>
      </c>
      <c r="I19" s="10" t="s">
        <v>34163</v>
      </c>
      <c r="J19" s="10" t="s">
        <v>34178</v>
      </c>
    </row>
    <row r="20" spans="2:10" ht="29">
      <c r="B20" s="430" t="s">
        <v>34125</v>
      </c>
      <c r="C20" s="82" t="s">
        <v>33191</v>
      </c>
      <c r="D20" s="480">
        <v>1</v>
      </c>
      <c r="E20" s="482">
        <v>121</v>
      </c>
      <c r="F20" t="s">
        <v>5398</v>
      </c>
      <c r="G20" s="10" t="s">
        <v>34149</v>
      </c>
      <c r="H20" s="68" t="s">
        <v>34239</v>
      </c>
      <c r="I20" s="10" t="s">
        <v>34164</v>
      </c>
      <c r="J20" s="10" t="s">
        <v>34179</v>
      </c>
    </row>
    <row r="21" spans="2:10" ht="43.5">
      <c r="B21" s="430" t="s">
        <v>34126</v>
      </c>
      <c r="C21" s="82" t="s">
        <v>33193</v>
      </c>
      <c r="D21" s="480">
        <v>1</v>
      </c>
      <c r="E21" s="482">
        <v>143</v>
      </c>
      <c r="F21" t="s">
        <v>152</v>
      </c>
      <c r="G21" s="10" t="s">
        <v>34180</v>
      </c>
      <c r="H21" s="68" t="s">
        <v>34250</v>
      </c>
      <c r="I21" s="10" t="s">
        <v>34196</v>
      </c>
      <c r="J21" s="10" t="s">
        <v>34212</v>
      </c>
    </row>
    <row r="22" spans="2:10" ht="29">
      <c r="B22" s="430" t="s">
        <v>33194</v>
      </c>
      <c r="C22" s="82" t="s">
        <v>33195</v>
      </c>
      <c r="D22" s="480">
        <v>38</v>
      </c>
      <c r="E22" s="482">
        <v>9445</v>
      </c>
      <c r="F22" t="s">
        <v>415</v>
      </c>
      <c r="G22" s="10" t="s">
        <v>34181</v>
      </c>
      <c r="H22" s="68" t="s">
        <v>34249</v>
      </c>
      <c r="I22" s="10" t="s">
        <v>34197</v>
      </c>
      <c r="J22" s="10" t="s">
        <v>34213</v>
      </c>
    </row>
    <row r="23" spans="2:10" ht="43.5">
      <c r="B23" s="430" t="s">
        <v>33196</v>
      </c>
      <c r="C23" s="82" t="s">
        <v>33197</v>
      </c>
      <c r="D23" s="480">
        <v>15</v>
      </c>
      <c r="E23" s="482">
        <v>2604</v>
      </c>
      <c r="F23" t="s">
        <v>1878</v>
      </c>
      <c r="G23" s="10" t="s">
        <v>34182</v>
      </c>
      <c r="H23" s="68" t="s">
        <v>34240</v>
      </c>
      <c r="I23" s="10" t="s">
        <v>34198</v>
      </c>
      <c r="J23" s="10" t="s">
        <v>34214</v>
      </c>
    </row>
    <row r="24" spans="2:10" ht="43.5">
      <c r="B24" s="430" t="s">
        <v>33198</v>
      </c>
      <c r="C24" s="82" t="s">
        <v>33199</v>
      </c>
      <c r="D24" s="480">
        <v>43</v>
      </c>
      <c r="E24" s="482">
        <v>7969</v>
      </c>
      <c r="F24" t="s">
        <v>3740</v>
      </c>
      <c r="G24" s="10" t="s">
        <v>34183</v>
      </c>
      <c r="H24" s="68" t="s">
        <v>34241</v>
      </c>
      <c r="I24" s="10" t="s">
        <v>34199</v>
      </c>
      <c r="J24" s="10" t="s">
        <v>34215</v>
      </c>
    </row>
    <row r="25" spans="2:10" ht="43.5">
      <c r="B25" s="430" t="s">
        <v>33200</v>
      </c>
      <c r="C25" s="82" t="s">
        <v>33201</v>
      </c>
      <c r="D25" s="480">
        <v>40</v>
      </c>
      <c r="E25" s="482">
        <v>10167</v>
      </c>
      <c r="F25" t="s">
        <v>3374</v>
      </c>
      <c r="G25" s="10" t="s">
        <v>34184</v>
      </c>
      <c r="H25" s="68" t="s">
        <v>34242</v>
      </c>
      <c r="I25" s="10" t="s">
        <v>34200</v>
      </c>
      <c r="J25" s="10" t="s">
        <v>34216</v>
      </c>
    </row>
    <row r="26" spans="2:10" ht="43.5">
      <c r="B26" s="430" t="s">
        <v>33202</v>
      </c>
      <c r="C26" s="82" t="s">
        <v>33203</v>
      </c>
      <c r="D26" s="480">
        <v>6</v>
      </c>
      <c r="E26" s="482">
        <v>512</v>
      </c>
      <c r="F26" t="s">
        <v>931</v>
      </c>
      <c r="G26" s="10" t="s">
        <v>34185</v>
      </c>
      <c r="I26" s="10" t="s">
        <v>34201</v>
      </c>
      <c r="J26" s="10" t="s">
        <v>34217</v>
      </c>
    </row>
    <row r="27" spans="2:10" ht="58">
      <c r="B27" s="430" t="s">
        <v>33204</v>
      </c>
      <c r="C27" s="82" t="s">
        <v>33205</v>
      </c>
      <c r="D27" s="480">
        <v>40</v>
      </c>
      <c r="E27" s="482">
        <v>20001</v>
      </c>
      <c r="F27" t="s">
        <v>3374</v>
      </c>
      <c r="G27" s="10" t="s">
        <v>34186</v>
      </c>
      <c r="H27" s="68" t="s">
        <v>34231</v>
      </c>
      <c r="I27" s="10" t="s">
        <v>34202</v>
      </c>
      <c r="J27" s="10" t="s">
        <v>34218</v>
      </c>
    </row>
    <row r="28" spans="2:10" ht="29">
      <c r="B28" s="430" t="s">
        <v>34127</v>
      </c>
      <c r="C28" s="82" t="s">
        <v>33207</v>
      </c>
      <c r="D28" s="480"/>
      <c r="E28" s="482"/>
      <c r="F28" t="s">
        <v>3780</v>
      </c>
      <c r="G28" s="10" t="s">
        <v>34187</v>
      </c>
      <c r="H28" s="68" t="s">
        <v>34243</v>
      </c>
      <c r="I28" s="10" t="s">
        <v>34203</v>
      </c>
      <c r="J28" s="10" t="s">
        <v>34219</v>
      </c>
    </row>
    <row r="29" spans="2:10" ht="29">
      <c r="B29" s="430" t="s">
        <v>33208</v>
      </c>
      <c r="C29" s="82" t="s">
        <v>33209</v>
      </c>
      <c r="D29" s="480">
        <v>10</v>
      </c>
      <c r="E29" s="482">
        <v>1065</v>
      </c>
      <c r="F29" t="s">
        <v>415</v>
      </c>
      <c r="G29" s="10" t="s">
        <v>34188</v>
      </c>
      <c r="I29" s="10" t="s">
        <v>34204</v>
      </c>
      <c r="J29" s="10" t="s">
        <v>34220</v>
      </c>
    </row>
    <row r="30" spans="2:10" ht="43.5">
      <c r="B30" s="430" t="s">
        <v>33210</v>
      </c>
      <c r="C30" s="82" t="s">
        <v>33211</v>
      </c>
      <c r="D30" s="480">
        <v>132</v>
      </c>
      <c r="E30" s="482">
        <v>26.818999999999999</v>
      </c>
      <c r="F30" t="s">
        <v>2307</v>
      </c>
      <c r="G30" s="10" t="s">
        <v>34189</v>
      </c>
      <c r="H30" s="68" t="s">
        <v>34244</v>
      </c>
      <c r="I30" s="10" t="s">
        <v>34205</v>
      </c>
      <c r="J30" s="10" t="s">
        <v>34221</v>
      </c>
    </row>
    <row r="31" spans="2:10" ht="43.5">
      <c r="B31" s="430" t="s">
        <v>33212</v>
      </c>
      <c r="C31" s="82" t="s">
        <v>33213</v>
      </c>
      <c r="D31" s="480">
        <v>25</v>
      </c>
      <c r="E31" s="482">
        <v>3275</v>
      </c>
      <c r="F31" t="s">
        <v>581</v>
      </c>
      <c r="G31" s="10" t="s">
        <v>34190</v>
      </c>
      <c r="H31" s="68" t="s">
        <v>34245</v>
      </c>
      <c r="I31" s="10" t="s">
        <v>34206</v>
      </c>
      <c r="J31" s="10" t="s">
        <v>34222</v>
      </c>
    </row>
    <row r="32" spans="2:10" ht="29">
      <c r="B32" s="430" t="s">
        <v>33214</v>
      </c>
      <c r="C32" s="82" t="s">
        <v>33215</v>
      </c>
      <c r="D32" s="480">
        <v>21</v>
      </c>
      <c r="E32" s="482">
        <v>1228</v>
      </c>
      <c r="F32" t="s">
        <v>3740</v>
      </c>
      <c r="G32" s="10" t="s">
        <v>34191</v>
      </c>
      <c r="H32" s="68" t="s">
        <v>34246</v>
      </c>
      <c r="I32" s="10" t="s">
        <v>34207</v>
      </c>
      <c r="J32" s="10" t="s">
        <v>34223</v>
      </c>
    </row>
    <row r="33" spans="2:10" ht="43.5">
      <c r="B33" s="430" t="s">
        <v>34128</v>
      </c>
      <c r="C33" s="82" t="s">
        <v>33217</v>
      </c>
      <c r="D33" s="480">
        <v>42</v>
      </c>
      <c r="E33" s="482">
        <v>5780</v>
      </c>
      <c r="F33" t="s">
        <v>2944</v>
      </c>
      <c r="G33" s="10" t="s">
        <v>34192</v>
      </c>
      <c r="H33" s="68" t="s">
        <v>34252</v>
      </c>
      <c r="I33" s="10" t="s">
        <v>34208</v>
      </c>
      <c r="J33" s="10" t="s">
        <v>34224</v>
      </c>
    </row>
    <row r="34" spans="2:10" ht="29">
      <c r="B34" s="430" t="s">
        <v>33218</v>
      </c>
      <c r="C34" s="82" t="s">
        <v>33219</v>
      </c>
      <c r="D34" s="480">
        <v>303</v>
      </c>
      <c r="E34" s="482">
        <v>107.232</v>
      </c>
      <c r="F34" t="s">
        <v>931</v>
      </c>
      <c r="G34" s="10" t="s">
        <v>34193</v>
      </c>
      <c r="H34" s="68" t="s">
        <v>34247</v>
      </c>
      <c r="I34" s="10" t="s">
        <v>34209</v>
      </c>
      <c r="J34" s="10" t="s">
        <v>34225</v>
      </c>
    </row>
    <row r="35" spans="2:10" ht="29">
      <c r="B35" s="430" t="s">
        <v>33220</v>
      </c>
      <c r="C35" s="82" t="s">
        <v>33221</v>
      </c>
      <c r="D35" s="480">
        <v>10</v>
      </c>
      <c r="E35" s="482">
        <v>26016</v>
      </c>
      <c r="F35" t="s">
        <v>3374</v>
      </c>
      <c r="G35" s="10" t="s">
        <v>34194</v>
      </c>
      <c r="H35" s="68" t="s">
        <v>34231</v>
      </c>
      <c r="I35" s="10" t="s">
        <v>34210</v>
      </c>
      <c r="J35" s="10" t="s">
        <v>34226</v>
      </c>
    </row>
    <row r="36" spans="2:10" ht="29">
      <c r="B36" s="430" t="s">
        <v>33222</v>
      </c>
      <c r="C36" s="82" t="s">
        <v>33223</v>
      </c>
      <c r="D36" s="479">
        <v>17</v>
      </c>
      <c r="E36" s="481">
        <v>4746</v>
      </c>
      <c r="F36" s="82" t="s">
        <v>1382</v>
      </c>
      <c r="G36" s="82" t="s">
        <v>34195</v>
      </c>
      <c r="H36" s="68" t="s">
        <v>34248</v>
      </c>
      <c r="I36" s="10" t="s">
        <v>34211</v>
      </c>
      <c r="J36" s="10" t="s">
        <v>34227</v>
      </c>
    </row>
  </sheetData>
  <hyperlinks>
    <hyperlink ref="H27" r:id="rId1" xr:uid="{96F22D81-4862-4140-986E-FABDEC9713CE}"/>
    <hyperlink ref="H6" r:id="rId2" xr:uid="{F053089F-6DF8-4C08-94E7-2404382CD1D6}"/>
    <hyperlink ref="H9" r:id="rId3" xr:uid="{95605123-3A48-4E53-A6CB-F30C781B287C}"/>
    <hyperlink ref="H23" r:id="rId4" xr:uid="{F6DACA26-4940-4602-B173-7141C0223E2A}"/>
    <hyperlink ref="H22" r:id="rId5" xr:uid="{3ECC54B9-03BD-4FBC-B622-D2D5600025A2}"/>
    <hyperlink ref="H21" r:id="rId6" xr:uid="{45EB2A6B-BF09-4B22-9065-E14231B30871}"/>
    <hyperlink ref="H20" r:id="rId7" xr:uid="{3565EFDA-84E0-4D6A-89F5-61A08B60F241}"/>
    <hyperlink ref="H19" r:id="rId8" xr:uid="{B8D8C65B-56E2-4449-B3D4-1FC93EBCD251}"/>
    <hyperlink ref="H18" r:id="rId9" xr:uid="{9CF3D827-6E8B-45D0-B5E0-8484DAE3EB90}"/>
    <hyperlink ref="H16" r:id="rId10" xr:uid="{52804FF0-4AD1-42A9-B529-53A5D0BF46A4}"/>
    <hyperlink ref="H17" r:id="rId11" xr:uid="{7C7CB0D4-DF30-4F3D-88A8-6A43BD601B42}"/>
    <hyperlink ref="H15" r:id="rId12" xr:uid="{D015A602-DE9D-4358-8AC9-0CCEA2D275A6}"/>
    <hyperlink ref="H14" r:id="rId13" xr:uid="{6BB071FA-154E-4CE6-BD0A-77DB09417A6F}"/>
    <hyperlink ref="H13" r:id="rId14" xr:uid="{E481157B-A54C-4420-90A6-2CEC3D3A0ED6}"/>
    <hyperlink ref="H12" r:id="rId15" xr:uid="{EE247F3A-4852-4E64-AB01-531682B085F3}"/>
    <hyperlink ref="H11" r:id="rId16" xr:uid="{C36B0764-033D-48C9-A2BC-76E2C2986DE8}"/>
    <hyperlink ref="H10" r:id="rId17" xr:uid="{287921F3-2BBF-4429-B80B-2D94196436C5}"/>
    <hyperlink ref="H24" r:id="rId18" xr:uid="{FE2845D0-D3E6-46E9-BF97-21D625AF30D1}"/>
    <hyperlink ref="H25" r:id="rId19" xr:uid="{847D8FEC-E643-4BF4-AA00-41B7A58A39D8}"/>
    <hyperlink ref="H28" r:id="rId20" xr:uid="{901E19BF-B4D0-4DC3-A7A9-67E94197ED45}"/>
    <hyperlink ref="H30" r:id="rId21" xr:uid="{F7D9D648-9BC4-401F-8657-B3F191BC4E1D}"/>
    <hyperlink ref="H31" r:id="rId22" xr:uid="{C5E40FBA-328A-4079-A50E-B06D0BE6189B}"/>
    <hyperlink ref="H32" r:id="rId23" xr:uid="{D33724C5-8546-4047-AD05-93EE2D0545D1}"/>
    <hyperlink ref="H33" r:id="rId24" xr:uid="{9D1C7EC0-19F3-42D4-A7A1-58032A0448B9}"/>
    <hyperlink ref="H34" r:id="rId25" xr:uid="{3E316298-D1B9-4A9B-BD3B-8337877C6986}"/>
    <hyperlink ref="H35" r:id="rId26" xr:uid="{E2CE971B-AFF4-44A0-A5A8-56C33A8E3B2A}"/>
    <hyperlink ref="H36" r:id="rId27" xr:uid="{C223BBEF-BE68-4CED-9D39-85C9E7E3A68F}"/>
  </hyperlinks>
  <pageMargins left="0.7" right="0.7" top="0.75" bottom="0.75" header="0.3" footer="0.3"/>
  <drawing r:id="rId28"/>
  <tableParts count="1">
    <tablePart r:id="rId29"/>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A0AB9-B95C-454A-AC42-61854E4A6A04}">
  <sheetPr filterMode="1">
    <tabColor theme="0" tint="-4.9989318521683403E-2"/>
  </sheetPr>
  <dimension ref="A1:AG5125"/>
  <sheetViews>
    <sheetView topLeftCell="H1" zoomScale="84" zoomScaleNormal="85" workbookViewId="0">
      <pane ySplit="1" topLeftCell="A4621" activePane="bottomLeft" state="frozen"/>
      <selection activeCell="E6" sqref="E6"/>
      <selection pane="bottomLeft" activeCell="K4741" sqref="A1:AG5125"/>
    </sheetView>
  </sheetViews>
  <sheetFormatPr defaultColWidth="10.81640625" defaultRowHeight="14.5"/>
  <cols>
    <col min="2" max="3" width="10.81640625" customWidth="1"/>
    <col min="4" max="4" width="22.54296875" customWidth="1"/>
    <col min="5" max="5" width="58.54296875" customWidth="1"/>
    <col min="6" max="6" width="15.81640625" customWidth="1"/>
    <col min="7" max="7" width="14.81640625" customWidth="1"/>
    <col min="8" max="8" width="11.1796875" bestFit="1" customWidth="1"/>
    <col min="11" max="11" width="159.54296875" customWidth="1"/>
    <col min="12" max="12" width="18.1796875" customWidth="1"/>
    <col min="18" max="18" width="14.1796875" customWidth="1"/>
    <col min="23" max="23" width="16.1796875" customWidth="1"/>
    <col min="24" max="24" width="19.81640625" customWidth="1"/>
    <col min="25" max="25" width="17.453125" customWidth="1"/>
    <col min="27" max="27" width="21.54296875" customWidth="1"/>
    <col min="33" max="33" width="47.36328125" customWidth="1"/>
  </cols>
  <sheetData>
    <row r="1" spans="1:33" ht="25">
      <c r="A1" s="9" t="s">
        <v>9260</v>
      </c>
      <c r="B1" s="9" t="s">
        <v>33920</v>
      </c>
      <c r="C1" s="9" t="s">
        <v>33920</v>
      </c>
      <c r="D1" s="2" t="s">
        <v>102</v>
      </c>
      <c r="E1" s="9" t="s">
        <v>9261</v>
      </c>
      <c r="F1" s="1" t="s">
        <v>103</v>
      </c>
      <c r="G1" s="1" t="s">
        <v>104</v>
      </c>
      <c r="H1" s="3" t="s">
        <v>68</v>
      </c>
      <c r="I1" s="1" t="s">
        <v>105</v>
      </c>
      <c r="J1" s="1" t="s">
        <v>106</v>
      </c>
      <c r="K1" s="9" t="s">
        <v>9262</v>
      </c>
      <c r="L1" s="1" t="s">
        <v>107</v>
      </c>
      <c r="M1" s="4" t="s">
        <v>9263</v>
      </c>
      <c r="N1" s="4" t="s">
        <v>108</v>
      </c>
      <c r="O1" s="4" t="s">
        <v>109</v>
      </c>
      <c r="P1" s="4" t="s">
        <v>110</v>
      </c>
      <c r="Q1" s="4" t="s">
        <v>111</v>
      </c>
      <c r="R1" s="1" t="s">
        <v>9264</v>
      </c>
      <c r="S1" s="1" t="s">
        <v>112</v>
      </c>
      <c r="T1" s="1" t="s">
        <v>113</v>
      </c>
      <c r="U1" s="1" t="s">
        <v>114</v>
      </c>
      <c r="V1" s="1" t="s">
        <v>115</v>
      </c>
      <c r="W1" s="1" t="s">
        <v>116</v>
      </c>
      <c r="X1" s="1" t="s">
        <v>117</v>
      </c>
      <c r="Y1" s="1" t="s">
        <v>118</v>
      </c>
      <c r="Z1" s="1" t="s">
        <v>119</v>
      </c>
      <c r="AA1" s="1" t="s">
        <v>120</v>
      </c>
      <c r="AB1" s="1" t="s">
        <v>95</v>
      </c>
      <c r="AC1" s="1" t="s">
        <v>121</v>
      </c>
      <c r="AD1" s="1" t="s">
        <v>122</v>
      </c>
      <c r="AE1" s="1" t="s">
        <v>123</v>
      </c>
      <c r="AF1" s="1" t="s">
        <v>124</v>
      </c>
    </row>
    <row r="2" spans="1:33" hidden="1">
      <c r="A2" s="5" t="s">
        <v>9265</v>
      </c>
      <c r="B2" s="5" t="str">
        <f>IF(COUNTIF('Leads Priorizados INT'!M:M,A2)&gt;0,"Sí","No")</f>
        <v>No</v>
      </c>
      <c r="C2">
        <v>0</v>
      </c>
      <c r="D2" s="6" t="s">
        <v>414</v>
      </c>
      <c r="E2" s="5" t="s">
        <v>9266</v>
      </c>
      <c r="F2" s="5" t="s">
        <v>152</v>
      </c>
      <c r="G2" s="5" t="s">
        <v>916</v>
      </c>
      <c r="H2" s="7">
        <v>1249562</v>
      </c>
      <c r="I2" s="5">
        <v>6</v>
      </c>
      <c r="J2" s="5">
        <v>2</v>
      </c>
      <c r="K2" s="5" t="s">
        <v>9267</v>
      </c>
      <c r="L2" s="5">
        <v>0.38169999999999998</v>
      </c>
      <c r="M2" s="8">
        <v>913004199</v>
      </c>
      <c r="N2" s="8"/>
      <c r="O2" s="8"/>
      <c r="P2" s="8"/>
      <c r="Q2" s="8"/>
      <c r="R2" s="5" t="s">
        <v>417</v>
      </c>
      <c r="S2" s="5" t="s">
        <v>417</v>
      </c>
      <c r="T2" s="5" t="s">
        <v>417</v>
      </c>
      <c r="U2" s="5" t="s">
        <v>417</v>
      </c>
      <c r="V2" s="5" t="s">
        <v>417</v>
      </c>
      <c r="W2" s="5" t="s">
        <v>417</v>
      </c>
      <c r="X2" s="5" t="s">
        <v>417</v>
      </c>
      <c r="Y2" s="5" t="s">
        <v>417</v>
      </c>
      <c r="Z2" s="5" t="s">
        <v>417</v>
      </c>
      <c r="AA2" s="5" t="s">
        <v>417</v>
      </c>
      <c r="AB2" s="5"/>
      <c r="AC2" s="5"/>
      <c r="AD2" s="5"/>
      <c r="AE2" s="5"/>
      <c r="AF2" s="5"/>
      <c r="AG2" t="s">
        <v>33983</v>
      </c>
    </row>
    <row r="3" spans="1:33" hidden="1">
      <c r="A3" s="5" t="s">
        <v>9269</v>
      </c>
      <c r="B3" s="5" t="str">
        <f>IF(COUNTIF('Leads Priorizados INT'!M:M,A3)&gt;0,"Sí","No")</f>
        <v>No</v>
      </c>
      <c r="C3">
        <v>0</v>
      </c>
      <c r="D3" s="6" t="s">
        <v>414</v>
      </c>
      <c r="E3" s="5" t="s">
        <v>9270</v>
      </c>
      <c r="F3" s="5" t="s">
        <v>431</v>
      </c>
      <c r="G3" s="5" t="s">
        <v>9271</v>
      </c>
      <c r="H3" s="7">
        <v>982572</v>
      </c>
      <c r="I3" s="5">
        <v>1</v>
      </c>
      <c r="J3" s="5">
        <v>2</v>
      </c>
      <c r="K3" s="5" t="s">
        <v>9272</v>
      </c>
      <c r="L3" s="5">
        <v>0.32829999999999998</v>
      </c>
      <c r="M3" s="8">
        <v>658670335</v>
      </c>
      <c r="N3" s="8">
        <v>658670527</v>
      </c>
      <c r="O3" s="8">
        <v>658670528</v>
      </c>
      <c r="P3" s="8">
        <v>658670337</v>
      </c>
      <c r="Q3" s="8"/>
      <c r="R3" s="5" t="s">
        <v>9273</v>
      </c>
      <c r="S3" s="5" t="s">
        <v>9274</v>
      </c>
      <c r="T3" s="5" t="s">
        <v>9275</v>
      </c>
      <c r="U3" s="5" t="s">
        <v>9276</v>
      </c>
      <c r="V3" s="5" t="s">
        <v>417</v>
      </c>
      <c r="W3" s="5" t="s">
        <v>93</v>
      </c>
      <c r="X3" s="5" t="s">
        <v>418</v>
      </c>
      <c r="Y3" s="5" t="s">
        <v>419</v>
      </c>
      <c r="Z3" s="5" t="s">
        <v>420</v>
      </c>
      <c r="AA3" s="5" t="s">
        <v>421</v>
      </c>
      <c r="AB3" s="5"/>
      <c r="AC3" s="5"/>
      <c r="AD3" s="5"/>
      <c r="AE3" s="5"/>
      <c r="AF3" s="5"/>
    </row>
    <row r="4" spans="1:33">
      <c r="A4" s="5" t="s">
        <v>9277</v>
      </c>
      <c r="B4" s="5" t="str">
        <f>IF(COUNTIF('Leads Priorizados INT'!M:M,A4)&gt;0,"Sí","No")</f>
        <v>No</v>
      </c>
      <c r="C4">
        <v>1</v>
      </c>
      <c r="D4" s="6" t="s">
        <v>414</v>
      </c>
      <c r="E4" s="5" t="s">
        <v>9278</v>
      </c>
      <c r="F4" s="5" t="s">
        <v>152</v>
      </c>
      <c r="G4" s="5" t="s">
        <v>1157</v>
      </c>
      <c r="H4" s="7">
        <v>836741</v>
      </c>
      <c r="I4" s="5">
        <v>2</v>
      </c>
      <c r="J4" s="5">
        <v>1</v>
      </c>
      <c r="K4" s="5" t="s">
        <v>9279</v>
      </c>
      <c r="L4" s="5">
        <v>0.32590000000000002</v>
      </c>
      <c r="M4" s="8"/>
      <c r="N4" s="8"/>
      <c r="O4" s="8"/>
      <c r="P4" s="8"/>
      <c r="Q4" s="8"/>
      <c r="R4" s="5" t="s">
        <v>9280</v>
      </c>
      <c r="S4" s="5" t="s">
        <v>9281</v>
      </c>
      <c r="T4" s="5" t="s">
        <v>9282</v>
      </c>
      <c r="U4" s="5" t="s">
        <v>9283</v>
      </c>
      <c r="V4" s="5" t="s">
        <v>417</v>
      </c>
      <c r="W4" s="5" t="s">
        <v>93</v>
      </c>
      <c r="X4" s="5" t="s">
        <v>418</v>
      </c>
      <c r="Y4" s="5" t="s">
        <v>419</v>
      </c>
      <c r="Z4" s="5" t="s">
        <v>420</v>
      </c>
      <c r="AA4" s="5" t="s">
        <v>421</v>
      </c>
      <c r="AB4" s="5"/>
      <c r="AC4" s="5"/>
      <c r="AD4" s="5"/>
      <c r="AE4" s="5"/>
      <c r="AF4" s="5"/>
    </row>
    <row r="5" spans="1:33" hidden="1">
      <c r="A5" s="5" t="s">
        <v>9284</v>
      </c>
      <c r="B5" s="5" t="str">
        <f>IF(COUNTIF('Leads Priorizados INT'!M:M,A5)&gt;0,"Sí","No")</f>
        <v>No</v>
      </c>
      <c r="C5">
        <v>0</v>
      </c>
      <c r="D5" s="6" t="s">
        <v>414</v>
      </c>
      <c r="E5" s="5" t="s">
        <v>9285</v>
      </c>
      <c r="F5" s="5" t="s">
        <v>431</v>
      </c>
      <c r="G5" s="5" t="s">
        <v>3236</v>
      </c>
      <c r="H5" s="7">
        <v>2175119</v>
      </c>
      <c r="I5" s="5">
        <v>10</v>
      </c>
      <c r="J5" s="5">
        <v>1</v>
      </c>
      <c r="K5" s="5" t="s">
        <v>9286</v>
      </c>
      <c r="L5" s="5">
        <v>0.3246</v>
      </c>
      <c r="M5" s="8"/>
      <c r="N5" s="8"/>
      <c r="O5" s="8"/>
      <c r="P5" s="8"/>
      <c r="Q5" s="8"/>
      <c r="R5" s="5" t="s">
        <v>9287</v>
      </c>
      <c r="S5" s="5" t="s">
        <v>9288</v>
      </c>
      <c r="T5" s="5" t="s">
        <v>9289</v>
      </c>
      <c r="U5" s="5" t="s">
        <v>9290</v>
      </c>
      <c r="V5" s="5" t="s">
        <v>417</v>
      </c>
      <c r="W5" s="5" t="s">
        <v>93</v>
      </c>
      <c r="X5" s="5" t="s">
        <v>418</v>
      </c>
      <c r="Y5" s="5" t="s">
        <v>419</v>
      </c>
      <c r="Z5" s="5" t="s">
        <v>420</v>
      </c>
      <c r="AA5" s="5" t="s">
        <v>421</v>
      </c>
      <c r="AB5" s="5"/>
      <c r="AC5" s="5"/>
      <c r="AD5" s="5"/>
      <c r="AE5" s="5"/>
      <c r="AF5" s="5"/>
    </row>
    <row r="6" spans="1:33">
      <c r="A6" s="5" t="s">
        <v>9291</v>
      </c>
      <c r="B6" s="5" t="str">
        <f>IF(COUNTIF('Leads Priorizados INT'!M:M,A6)&gt;0,"Sí","No")</f>
        <v>No</v>
      </c>
      <c r="C6">
        <v>1</v>
      </c>
      <c r="D6" s="6" t="s">
        <v>414</v>
      </c>
      <c r="E6" s="5" t="s">
        <v>9292</v>
      </c>
      <c r="F6" s="5" t="s">
        <v>431</v>
      </c>
      <c r="G6" s="5" t="s">
        <v>626</v>
      </c>
      <c r="H6" s="7">
        <v>392648</v>
      </c>
      <c r="I6" s="5">
        <v>9</v>
      </c>
      <c r="J6" s="5">
        <v>1</v>
      </c>
      <c r="K6" s="5" t="s">
        <v>9293</v>
      </c>
      <c r="L6" s="5">
        <v>0.32350000000000001</v>
      </c>
      <c r="M6" s="8">
        <v>937693662</v>
      </c>
      <c r="N6" s="8">
        <v>937540420</v>
      </c>
      <c r="O6" s="8">
        <v>937630600</v>
      </c>
      <c r="P6" s="8">
        <v>937522724</v>
      </c>
      <c r="Q6" s="8">
        <v>937523503</v>
      </c>
      <c r="R6" s="5" t="s">
        <v>9294</v>
      </c>
      <c r="S6" s="5" t="s">
        <v>417</v>
      </c>
      <c r="T6" s="5" t="s">
        <v>417</v>
      </c>
      <c r="U6" s="5" t="s">
        <v>417</v>
      </c>
      <c r="V6" s="5" t="s">
        <v>417</v>
      </c>
      <c r="W6" s="5" t="s">
        <v>93</v>
      </c>
      <c r="X6" s="5" t="s">
        <v>418</v>
      </c>
      <c r="Y6" s="5" t="s">
        <v>419</v>
      </c>
      <c r="Z6" s="5" t="s">
        <v>420</v>
      </c>
      <c r="AA6" s="5" t="s">
        <v>421</v>
      </c>
      <c r="AB6" s="5" t="s">
        <v>9295</v>
      </c>
      <c r="AC6" s="5" t="s">
        <v>9296</v>
      </c>
      <c r="AD6" s="5" t="s">
        <v>9297</v>
      </c>
      <c r="AE6" s="5"/>
      <c r="AF6" s="5"/>
    </row>
    <row r="7" spans="1:33" hidden="1">
      <c r="A7" s="5" t="s">
        <v>9298</v>
      </c>
      <c r="B7" s="5" t="str">
        <f>IF(COUNTIF('Leads Priorizados INT'!M:M,A7)&gt;0,"Sí","No")</f>
        <v>No</v>
      </c>
      <c r="C7">
        <v>0</v>
      </c>
      <c r="D7" s="6" t="s">
        <v>414</v>
      </c>
      <c r="E7" s="5" t="s">
        <v>1927</v>
      </c>
      <c r="F7" s="5" t="s">
        <v>729</v>
      </c>
      <c r="G7" s="5" t="s">
        <v>9299</v>
      </c>
      <c r="H7" s="7">
        <v>348605</v>
      </c>
      <c r="I7" s="5">
        <v>11</v>
      </c>
      <c r="J7" s="5">
        <v>1</v>
      </c>
      <c r="K7" s="5" t="s">
        <v>9300</v>
      </c>
      <c r="L7" s="5">
        <v>0.32319999999999999</v>
      </c>
      <c r="M7" s="8">
        <v>976480084</v>
      </c>
      <c r="N7" s="8"/>
      <c r="O7" s="8"/>
      <c r="P7" s="8"/>
      <c r="Q7" s="8"/>
      <c r="R7" s="5" t="s">
        <v>9301</v>
      </c>
      <c r="S7" s="5" t="s">
        <v>9302</v>
      </c>
      <c r="T7" s="5" t="s">
        <v>417</v>
      </c>
      <c r="U7" s="5" t="s">
        <v>417</v>
      </c>
      <c r="V7" s="5" t="s">
        <v>417</v>
      </c>
      <c r="W7" s="5" t="s">
        <v>93</v>
      </c>
      <c r="X7" s="5" t="s">
        <v>418</v>
      </c>
      <c r="Y7" s="5" t="s">
        <v>419</v>
      </c>
      <c r="Z7" s="5" t="s">
        <v>420</v>
      </c>
      <c r="AA7" s="5" t="s">
        <v>421</v>
      </c>
      <c r="AB7" s="5"/>
      <c r="AC7" s="5"/>
      <c r="AD7" s="5"/>
      <c r="AE7" s="5"/>
      <c r="AF7" s="5"/>
    </row>
    <row r="8" spans="1:33" hidden="1">
      <c r="A8" s="5" t="s">
        <v>9303</v>
      </c>
      <c r="B8" s="5" t="str">
        <f>IF(COUNTIF('Leads Priorizados INT'!M:M,A8)&gt;0,"Sí","No")</f>
        <v>No</v>
      </c>
      <c r="C8">
        <v>0</v>
      </c>
      <c r="D8" s="6" t="s">
        <v>414</v>
      </c>
      <c r="E8" s="5" t="s">
        <v>2213</v>
      </c>
      <c r="F8" s="5" t="s">
        <v>152</v>
      </c>
      <c r="G8" s="5" t="s">
        <v>916</v>
      </c>
      <c r="H8" s="7">
        <v>847033</v>
      </c>
      <c r="I8" s="5">
        <v>3</v>
      </c>
      <c r="J8" s="5">
        <v>1</v>
      </c>
      <c r="K8" s="5" t="s">
        <v>9304</v>
      </c>
      <c r="L8" s="5">
        <v>0.32219999999999999</v>
      </c>
      <c r="M8" s="8">
        <v>912976487</v>
      </c>
      <c r="N8" s="8"/>
      <c r="O8" s="8"/>
      <c r="P8" s="8"/>
      <c r="Q8" s="8"/>
      <c r="R8" s="5" t="s">
        <v>9305</v>
      </c>
      <c r="S8" s="5" t="s">
        <v>9306</v>
      </c>
      <c r="T8" s="5" t="s">
        <v>417</v>
      </c>
      <c r="U8" s="5" t="s">
        <v>417</v>
      </c>
      <c r="V8" s="5" t="s">
        <v>417</v>
      </c>
      <c r="W8" s="5" t="s">
        <v>93</v>
      </c>
      <c r="X8" s="5" t="s">
        <v>418</v>
      </c>
      <c r="Y8" s="5" t="s">
        <v>419</v>
      </c>
      <c r="Z8" s="5" t="s">
        <v>420</v>
      </c>
      <c r="AA8" s="5" t="s">
        <v>421</v>
      </c>
      <c r="AB8" s="5" t="s">
        <v>9307</v>
      </c>
      <c r="AC8" s="5"/>
      <c r="AD8" s="5"/>
      <c r="AE8" s="5"/>
      <c r="AF8" s="5"/>
    </row>
    <row r="9" spans="1:33" hidden="1">
      <c r="A9" s="5" t="s">
        <v>9308</v>
      </c>
      <c r="B9" s="5" t="str">
        <f>IF(COUNTIF('Leads Priorizados INT'!M:M,A9)&gt;0,"Sí","No")</f>
        <v>No</v>
      </c>
      <c r="C9">
        <v>0</v>
      </c>
      <c r="D9" s="6" t="s">
        <v>414</v>
      </c>
      <c r="E9" s="5" t="s">
        <v>9309</v>
      </c>
      <c r="F9" s="5" t="s">
        <v>431</v>
      </c>
      <c r="G9" s="5" t="s">
        <v>9310</v>
      </c>
      <c r="H9" s="7">
        <v>935492</v>
      </c>
      <c r="I9" s="5">
        <v>8</v>
      </c>
      <c r="J9" s="5">
        <v>1</v>
      </c>
      <c r="K9" s="5" t="s">
        <v>9311</v>
      </c>
      <c r="L9" s="5">
        <v>0.3196</v>
      </c>
      <c r="M9" s="8"/>
      <c r="N9" s="8"/>
      <c r="O9" s="8"/>
      <c r="P9" s="8"/>
      <c r="Q9" s="8"/>
      <c r="R9" s="5" t="s">
        <v>9312</v>
      </c>
      <c r="S9" s="5" t="s">
        <v>417</v>
      </c>
      <c r="T9" s="5" t="s">
        <v>417</v>
      </c>
      <c r="U9" s="5" t="s">
        <v>417</v>
      </c>
      <c r="V9" s="5" t="s">
        <v>417</v>
      </c>
      <c r="W9" s="5" t="s">
        <v>93</v>
      </c>
      <c r="X9" s="5" t="s">
        <v>418</v>
      </c>
      <c r="Y9" s="5" t="s">
        <v>419</v>
      </c>
      <c r="Z9" s="5" t="s">
        <v>420</v>
      </c>
      <c r="AA9" s="5" t="s">
        <v>421</v>
      </c>
      <c r="AB9" s="5"/>
      <c r="AC9" s="5"/>
      <c r="AD9" s="5"/>
      <c r="AE9" s="5"/>
      <c r="AF9" s="5"/>
    </row>
    <row r="10" spans="1:33" hidden="1">
      <c r="A10" s="5" t="s">
        <v>9313</v>
      </c>
      <c r="B10" s="5" t="str">
        <f>IF(COUNTIF('Leads Priorizados INT'!M:M,A10)&gt;0,"Sí","No")</f>
        <v>No</v>
      </c>
      <c r="C10">
        <v>0</v>
      </c>
      <c r="D10" s="6" t="s">
        <v>414</v>
      </c>
      <c r="E10" s="5" t="s">
        <v>9314</v>
      </c>
      <c r="F10" s="5" t="s">
        <v>431</v>
      </c>
      <c r="G10" s="5" t="s">
        <v>9315</v>
      </c>
      <c r="H10" s="7">
        <v>1043316</v>
      </c>
      <c r="I10" s="5">
        <v>8</v>
      </c>
      <c r="J10" s="5">
        <v>2</v>
      </c>
      <c r="K10" s="5" t="s">
        <v>9316</v>
      </c>
      <c r="L10" s="5">
        <v>0.31940000000000002</v>
      </c>
      <c r="M10" s="8"/>
      <c r="N10" s="8"/>
      <c r="O10" s="8"/>
      <c r="P10" s="8"/>
      <c r="Q10" s="8"/>
      <c r="R10" s="5" t="s">
        <v>9317</v>
      </c>
      <c r="S10" s="5" t="s">
        <v>9318</v>
      </c>
      <c r="T10" s="5" t="s">
        <v>9319</v>
      </c>
      <c r="U10" s="5" t="s">
        <v>417</v>
      </c>
      <c r="V10" s="5" t="s">
        <v>417</v>
      </c>
      <c r="W10" s="5" t="s">
        <v>93</v>
      </c>
      <c r="X10" s="5" t="s">
        <v>418</v>
      </c>
      <c r="Y10" s="5" t="s">
        <v>419</v>
      </c>
      <c r="Z10" s="5" t="s">
        <v>420</v>
      </c>
      <c r="AA10" s="5" t="s">
        <v>421</v>
      </c>
      <c r="AB10" s="5"/>
      <c r="AC10" s="5"/>
      <c r="AD10" s="5"/>
      <c r="AE10" s="5"/>
      <c r="AF10" s="5"/>
    </row>
    <row r="11" spans="1:33" hidden="1">
      <c r="A11" s="5" t="s">
        <v>9320</v>
      </c>
      <c r="B11" s="5" t="str">
        <f>IF(COUNTIF('Leads Priorizados INT'!M:M,A11)&gt;0,"Sí","No")</f>
        <v>No</v>
      </c>
      <c r="C11">
        <v>0</v>
      </c>
      <c r="D11" s="6" t="s">
        <v>414</v>
      </c>
      <c r="E11" s="5" t="s">
        <v>2217</v>
      </c>
      <c r="F11" s="5" t="s">
        <v>873</v>
      </c>
      <c r="G11" s="5" t="s">
        <v>9321</v>
      </c>
      <c r="H11" s="7">
        <v>768160</v>
      </c>
      <c r="I11" s="5">
        <v>3</v>
      </c>
      <c r="J11" s="5">
        <v>1</v>
      </c>
      <c r="K11" s="5" t="s">
        <v>9322</v>
      </c>
      <c r="L11" s="5">
        <v>0.31740000000000002</v>
      </c>
      <c r="M11" s="8"/>
      <c r="N11" s="8"/>
      <c r="O11" s="8"/>
      <c r="P11" s="8"/>
      <c r="Q11" s="8"/>
      <c r="R11" s="5" t="s">
        <v>9323</v>
      </c>
      <c r="S11" s="5" t="s">
        <v>417</v>
      </c>
      <c r="T11" s="5" t="s">
        <v>417</v>
      </c>
      <c r="U11" s="5" t="s">
        <v>417</v>
      </c>
      <c r="V11" s="5" t="s">
        <v>417</v>
      </c>
      <c r="W11" s="5" t="s">
        <v>93</v>
      </c>
      <c r="X11" s="5" t="s">
        <v>418</v>
      </c>
      <c r="Y11" s="5" t="s">
        <v>419</v>
      </c>
      <c r="Z11" s="5" t="s">
        <v>420</v>
      </c>
      <c r="AA11" s="5" t="s">
        <v>421</v>
      </c>
      <c r="AB11" s="5"/>
      <c r="AC11" s="5"/>
      <c r="AD11" s="5"/>
      <c r="AE11" s="5"/>
      <c r="AF11" s="5"/>
    </row>
    <row r="12" spans="1:33" hidden="1">
      <c r="A12" s="5" t="s">
        <v>9324</v>
      </c>
      <c r="B12" s="5" t="str">
        <f>IF(COUNTIF('Leads Priorizados INT'!M:M,A12)&gt;0,"Sí","No")</f>
        <v>No</v>
      </c>
      <c r="C12">
        <v>0</v>
      </c>
      <c r="D12" s="6" t="s">
        <v>414</v>
      </c>
      <c r="E12" s="5" t="s">
        <v>9325</v>
      </c>
      <c r="F12" s="5" t="s">
        <v>152</v>
      </c>
      <c r="G12" s="5" t="s">
        <v>9326</v>
      </c>
      <c r="H12" s="7">
        <v>628265</v>
      </c>
      <c r="I12" s="5">
        <v>4</v>
      </c>
      <c r="J12" s="5">
        <v>1</v>
      </c>
      <c r="K12" s="5" t="s">
        <v>9327</v>
      </c>
      <c r="L12" s="5">
        <v>0.31719999999999998</v>
      </c>
      <c r="M12" s="8"/>
      <c r="N12" s="8"/>
      <c r="O12" s="8"/>
      <c r="P12" s="8"/>
      <c r="Q12" s="8"/>
      <c r="R12" s="5" t="s">
        <v>9328</v>
      </c>
      <c r="S12" s="5" t="s">
        <v>9329</v>
      </c>
      <c r="T12" s="5" t="s">
        <v>9330</v>
      </c>
      <c r="U12" s="5" t="s">
        <v>9331</v>
      </c>
      <c r="V12" s="5" t="s">
        <v>417</v>
      </c>
      <c r="W12" s="5" t="s">
        <v>93</v>
      </c>
      <c r="X12" s="5" t="s">
        <v>418</v>
      </c>
      <c r="Y12" s="5" t="s">
        <v>419</v>
      </c>
      <c r="Z12" s="5" t="s">
        <v>420</v>
      </c>
      <c r="AA12" s="5" t="s">
        <v>421</v>
      </c>
      <c r="AB12" s="5"/>
      <c r="AC12" s="5"/>
      <c r="AD12" s="5"/>
      <c r="AE12" s="5"/>
      <c r="AF12" s="5"/>
    </row>
    <row r="13" spans="1:33" hidden="1">
      <c r="A13" s="5" t="s">
        <v>9332</v>
      </c>
      <c r="B13" s="5" t="str">
        <f>IF(COUNTIF('Leads Priorizados INT'!M:M,A13)&gt;0,"Sí","No")</f>
        <v>No</v>
      </c>
      <c r="C13">
        <v>0</v>
      </c>
      <c r="D13" s="6" t="s">
        <v>430</v>
      </c>
      <c r="E13" s="5" t="s">
        <v>670</v>
      </c>
      <c r="F13" s="5" t="s">
        <v>152</v>
      </c>
      <c r="G13" s="5" t="s">
        <v>9333</v>
      </c>
      <c r="H13" s="7">
        <v>2830811</v>
      </c>
      <c r="I13" s="5">
        <v>2</v>
      </c>
      <c r="J13" s="5">
        <v>1</v>
      </c>
      <c r="K13" s="5" t="s">
        <v>9334</v>
      </c>
      <c r="L13" s="5">
        <v>0.31490000000000001</v>
      </c>
      <c r="M13" s="8">
        <v>654607638</v>
      </c>
      <c r="N13" s="8">
        <v>656667432</v>
      </c>
      <c r="O13" s="8"/>
      <c r="P13" s="8"/>
      <c r="Q13" s="8"/>
      <c r="R13" s="5" t="s">
        <v>9335</v>
      </c>
      <c r="S13" s="5" t="s">
        <v>9336</v>
      </c>
      <c r="T13" s="5" t="s">
        <v>9337</v>
      </c>
      <c r="U13" s="5" t="s">
        <v>9338</v>
      </c>
      <c r="V13" s="5" t="s">
        <v>9339</v>
      </c>
      <c r="W13" s="5" t="s">
        <v>93</v>
      </c>
      <c r="X13" s="5" t="s">
        <v>418</v>
      </c>
      <c r="Y13" s="5" t="s">
        <v>419</v>
      </c>
      <c r="Z13" s="5" t="s">
        <v>420</v>
      </c>
      <c r="AA13" s="5" t="s">
        <v>421</v>
      </c>
      <c r="AB13" s="5"/>
      <c r="AC13" s="5"/>
      <c r="AD13" s="5"/>
      <c r="AE13" s="5"/>
      <c r="AF13" s="5"/>
    </row>
    <row r="14" spans="1:33">
      <c r="A14" s="5" t="s">
        <v>9340</v>
      </c>
      <c r="B14" s="5" t="str">
        <f>IF(COUNTIF('Leads Priorizados INT'!M:M,A14)&gt;0,"Sí","No")</f>
        <v>No</v>
      </c>
      <c r="C14">
        <v>1</v>
      </c>
      <c r="D14" s="6" t="s">
        <v>414</v>
      </c>
      <c r="E14" s="5" t="s">
        <v>1967</v>
      </c>
      <c r="F14" s="5" t="s">
        <v>152</v>
      </c>
      <c r="G14" s="5" t="s">
        <v>1602</v>
      </c>
      <c r="H14" s="7">
        <v>3432105</v>
      </c>
      <c r="I14" s="5">
        <v>6</v>
      </c>
      <c r="J14" s="5">
        <v>1</v>
      </c>
      <c r="K14" s="5" t="s">
        <v>9341</v>
      </c>
      <c r="L14" s="5">
        <v>0.313</v>
      </c>
      <c r="M14" s="8">
        <v>915984930</v>
      </c>
      <c r="N14" s="8">
        <v>913332954</v>
      </c>
      <c r="O14" s="8">
        <v>915984932</v>
      </c>
      <c r="P14" s="8"/>
      <c r="Q14" s="8"/>
      <c r="R14" s="5" t="s">
        <v>1969</v>
      </c>
      <c r="S14" s="5" t="s">
        <v>1974</v>
      </c>
      <c r="T14" s="5" t="s">
        <v>1975</v>
      </c>
      <c r="U14" s="5" t="s">
        <v>417</v>
      </c>
      <c r="V14" s="5" t="s">
        <v>417</v>
      </c>
      <c r="W14" s="5" t="s">
        <v>93</v>
      </c>
      <c r="X14" s="5" t="s">
        <v>418</v>
      </c>
      <c r="Y14" s="5" t="s">
        <v>419</v>
      </c>
      <c r="Z14" s="5" t="s">
        <v>420</v>
      </c>
      <c r="AA14" s="5" t="s">
        <v>421</v>
      </c>
      <c r="AB14" s="5"/>
      <c r="AC14" s="5"/>
      <c r="AD14" s="5"/>
      <c r="AE14" s="5"/>
      <c r="AF14" s="5"/>
    </row>
    <row r="15" spans="1:33">
      <c r="A15" s="5" t="s">
        <v>9342</v>
      </c>
      <c r="B15" s="5" t="str">
        <f>IF(COUNTIF('Leads Priorizados INT'!M:M,A15)&gt;0,"Sí","No")</f>
        <v>No</v>
      </c>
      <c r="C15">
        <v>1</v>
      </c>
      <c r="D15" s="6" t="s">
        <v>521</v>
      </c>
      <c r="E15" s="5" t="s">
        <v>2221</v>
      </c>
      <c r="F15" s="5" t="s">
        <v>431</v>
      </c>
      <c r="G15" s="5" t="s">
        <v>432</v>
      </c>
      <c r="H15" s="7">
        <v>3931894</v>
      </c>
      <c r="I15" s="5">
        <v>65</v>
      </c>
      <c r="J15" s="5">
        <v>2</v>
      </c>
      <c r="K15" s="5" t="s">
        <v>9343</v>
      </c>
      <c r="L15" s="5">
        <v>0.31130000000000002</v>
      </c>
      <c r="M15" s="8">
        <v>699668410</v>
      </c>
      <c r="N15" s="8">
        <v>690737114</v>
      </c>
      <c r="O15" s="8">
        <v>689576142</v>
      </c>
      <c r="P15" s="8">
        <v>679452647</v>
      </c>
      <c r="Q15" s="8">
        <v>659129047</v>
      </c>
      <c r="R15" s="5" t="s">
        <v>9344</v>
      </c>
      <c r="S15" s="5" t="s">
        <v>9345</v>
      </c>
      <c r="T15" s="5" t="s">
        <v>417</v>
      </c>
      <c r="U15" s="5" t="s">
        <v>417</v>
      </c>
      <c r="V15" s="5" t="s">
        <v>417</v>
      </c>
      <c r="W15" s="5" t="s">
        <v>93</v>
      </c>
      <c r="X15" s="5" t="s">
        <v>418</v>
      </c>
      <c r="Y15" s="5" t="s">
        <v>419</v>
      </c>
      <c r="Z15" s="5" t="s">
        <v>420</v>
      </c>
      <c r="AA15" s="5" t="s">
        <v>421</v>
      </c>
      <c r="AB15" s="5"/>
      <c r="AC15" s="5"/>
      <c r="AD15" s="5"/>
      <c r="AE15" s="5"/>
      <c r="AF15" s="5"/>
    </row>
    <row r="16" spans="1:33">
      <c r="A16" s="5" t="s">
        <v>9346</v>
      </c>
      <c r="B16" s="5" t="str">
        <f>IF(COUNTIF('Leads Priorizados INT'!M:M,A16)&gt;0,"Sí","No")</f>
        <v>No</v>
      </c>
      <c r="C16">
        <v>1</v>
      </c>
      <c r="D16" s="6" t="s">
        <v>414</v>
      </c>
      <c r="E16" s="5" t="s">
        <v>9347</v>
      </c>
      <c r="F16" s="5" t="s">
        <v>152</v>
      </c>
      <c r="G16" s="5" t="s">
        <v>9348</v>
      </c>
      <c r="H16" s="7">
        <v>934941</v>
      </c>
      <c r="I16" s="5">
        <v>8</v>
      </c>
      <c r="J16" s="5">
        <v>1</v>
      </c>
      <c r="K16" s="5" t="s">
        <v>9349</v>
      </c>
      <c r="L16" s="5">
        <v>0.31059999999999999</v>
      </c>
      <c r="M16" s="8"/>
      <c r="N16" s="8"/>
      <c r="O16" s="8"/>
      <c r="P16" s="8"/>
      <c r="Q16" s="8"/>
      <c r="R16" s="5" t="s">
        <v>9350</v>
      </c>
      <c r="S16" s="5" t="s">
        <v>9351</v>
      </c>
      <c r="T16" s="5" t="s">
        <v>9352</v>
      </c>
      <c r="U16" s="5" t="s">
        <v>417</v>
      </c>
      <c r="V16" s="5" t="s">
        <v>417</v>
      </c>
      <c r="W16" s="5" t="s">
        <v>93</v>
      </c>
      <c r="X16" s="5" t="s">
        <v>418</v>
      </c>
      <c r="Y16" s="5" t="s">
        <v>419</v>
      </c>
      <c r="Z16" s="5" t="s">
        <v>420</v>
      </c>
      <c r="AA16" s="5" t="s">
        <v>421</v>
      </c>
      <c r="AB16" s="5"/>
      <c r="AC16" s="5"/>
      <c r="AD16" s="5"/>
      <c r="AE16" s="5"/>
      <c r="AF16" s="5"/>
    </row>
    <row r="17" spans="1:32" hidden="1">
      <c r="A17" s="5" t="s">
        <v>9353</v>
      </c>
      <c r="B17" s="5" t="str">
        <f>IF(COUNTIF('Leads Priorizados INT'!M:M,A17)&gt;0,"Sí","No")</f>
        <v>No</v>
      </c>
      <c r="C17">
        <v>0</v>
      </c>
      <c r="D17" s="6" t="s">
        <v>414</v>
      </c>
      <c r="E17" s="5" t="s">
        <v>2014</v>
      </c>
      <c r="F17" s="5" t="s">
        <v>769</v>
      </c>
      <c r="G17" s="5" t="s">
        <v>9354</v>
      </c>
      <c r="H17" s="7">
        <v>29200502</v>
      </c>
      <c r="I17" s="5">
        <v>67</v>
      </c>
      <c r="J17" s="5">
        <v>7</v>
      </c>
      <c r="K17" s="5" t="s">
        <v>9355</v>
      </c>
      <c r="L17" s="5">
        <v>0.3095</v>
      </c>
      <c r="M17" s="8">
        <v>922220995</v>
      </c>
      <c r="N17" s="8">
        <v>922228229</v>
      </c>
      <c r="O17" s="8">
        <v>922216994</v>
      </c>
      <c r="P17" s="8">
        <v>922212150</v>
      </c>
      <c r="Q17" s="8">
        <v>928466042</v>
      </c>
      <c r="R17" s="5" t="s">
        <v>9356</v>
      </c>
      <c r="S17" s="5" t="s">
        <v>9357</v>
      </c>
      <c r="T17" s="5" t="s">
        <v>9358</v>
      </c>
      <c r="U17" s="5" t="s">
        <v>9359</v>
      </c>
      <c r="V17" s="5" t="s">
        <v>417</v>
      </c>
      <c r="W17" s="5" t="s">
        <v>93</v>
      </c>
      <c r="X17" s="5" t="s">
        <v>418</v>
      </c>
      <c r="Y17" s="5" t="s">
        <v>419</v>
      </c>
      <c r="Z17" s="5" t="s">
        <v>420</v>
      </c>
      <c r="AA17" s="5" t="s">
        <v>421</v>
      </c>
      <c r="AB17" s="5" t="s">
        <v>9360</v>
      </c>
      <c r="AC17" s="5" t="s">
        <v>9361</v>
      </c>
      <c r="AD17" s="5" t="s">
        <v>9362</v>
      </c>
      <c r="AE17" s="5" t="s">
        <v>9363</v>
      </c>
      <c r="AF17" s="5" t="s">
        <v>9364</v>
      </c>
    </row>
    <row r="18" spans="1:32" hidden="1">
      <c r="A18" s="5" t="s">
        <v>9365</v>
      </c>
      <c r="B18" s="5" t="str">
        <f>IF(COUNTIF('Leads Priorizados INT'!M:M,A18)&gt;0,"Sí","No")</f>
        <v>No</v>
      </c>
      <c r="C18">
        <v>0</v>
      </c>
      <c r="D18" s="6" t="s">
        <v>414</v>
      </c>
      <c r="E18" s="5" t="s">
        <v>9366</v>
      </c>
      <c r="F18" s="5" t="s">
        <v>1511</v>
      </c>
      <c r="G18" s="5" t="s">
        <v>9367</v>
      </c>
      <c r="H18" s="7">
        <v>1311056</v>
      </c>
      <c r="I18" s="5">
        <v>1</v>
      </c>
      <c r="J18" s="5">
        <v>1</v>
      </c>
      <c r="K18" s="5" t="s">
        <v>9368</v>
      </c>
      <c r="L18" s="5">
        <v>0.30830000000000002</v>
      </c>
      <c r="M18" s="8">
        <v>659938501</v>
      </c>
      <c r="N18" s="8"/>
      <c r="O18" s="8"/>
      <c r="P18" s="8"/>
      <c r="Q18" s="8"/>
      <c r="R18" s="5" t="s">
        <v>9369</v>
      </c>
      <c r="S18" s="5" t="s">
        <v>417</v>
      </c>
      <c r="T18" s="5" t="s">
        <v>417</v>
      </c>
      <c r="U18" s="5" t="s">
        <v>417</v>
      </c>
      <c r="V18" s="5" t="s">
        <v>417</v>
      </c>
      <c r="W18" s="5" t="s">
        <v>93</v>
      </c>
      <c r="X18" s="5" t="s">
        <v>418</v>
      </c>
      <c r="Y18" s="5" t="s">
        <v>419</v>
      </c>
      <c r="Z18" s="5" t="s">
        <v>420</v>
      </c>
      <c r="AA18" s="5" t="s">
        <v>421</v>
      </c>
      <c r="AB18" s="5"/>
      <c r="AC18" s="5"/>
      <c r="AD18" s="5"/>
      <c r="AE18" s="5"/>
      <c r="AF18" s="5"/>
    </row>
    <row r="19" spans="1:32" hidden="1">
      <c r="A19" s="5" t="s">
        <v>9370</v>
      </c>
      <c r="B19" s="5" t="str">
        <f>IF(COUNTIF('Leads Priorizados INT'!M:M,A19)&gt;0,"Sí","No")</f>
        <v>No</v>
      </c>
      <c r="C19">
        <v>0</v>
      </c>
      <c r="D19" s="6" t="s">
        <v>414</v>
      </c>
      <c r="E19" s="5" t="s">
        <v>9371</v>
      </c>
      <c r="F19" s="5" t="s">
        <v>152</v>
      </c>
      <c r="G19" s="5" t="s">
        <v>522</v>
      </c>
      <c r="H19" s="7">
        <v>1051082</v>
      </c>
      <c r="I19" s="5">
        <v>8</v>
      </c>
      <c r="J19" s="5">
        <v>1</v>
      </c>
      <c r="K19" s="5" t="s">
        <v>9372</v>
      </c>
      <c r="L19" s="5">
        <v>0.30719999999999997</v>
      </c>
      <c r="M19" s="8"/>
      <c r="N19" s="8"/>
      <c r="O19" s="8"/>
      <c r="P19" s="8"/>
      <c r="Q19" s="8"/>
      <c r="R19" s="5" t="s">
        <v>9373</v>
      </c>
      <c r="S19" s="5" t="s">
        <v>9374</v>
      </c>
      <c r="T19" s="5" t="s">
        <v>9375</v>
      </c>
      <c r="U19" s="5" t="s">
        <v>417</v>
      </c>
      <c r="V19" s="5" t="s">
        <v>417</v>
      </c>
      <c r="W19" s="5" t="s">
        <v>93</v>
      </c>
      <c r="X19" s="5" t="s">
        <v>418</v>
      </c>
      <c r="Y19" s="5" t="s">
        <v>419</v>
      </c>
      <c r="Z19" s="5" t="s">
        <v>420</v>
      </c>
      <c r="AA19" s="5" t="s">
        <v>421</v>
      </c>
      <c r="AB19" s="5"/>
      <c r="AC19" s="5"/>
      <c r="AD19" s="5"/>
      <c r="AE19" s="5"/>
      <c r="AF19" s="5"/>
    </row>
    <row r="20" spans="1:32" hidden="1">
      <c r="A20" s="5" t="s">
        <v>9376</v>
      </c>
      <c r="B20" s="5" t="str">
        <f>IF(COUNTIF('Leads Priorizados INT'!M:M,A20)&gt;0,"Sí","No")</f>
        <v>No</v>
      </c>
      <c r="C20">
        <v>0</v>
      </c>
      <c r="D20" s="6" t="s">
        <v>414</v>
      </c>
      <c r="E20" s="5" t="s">
        <v>2225</v>
      </c>
      <c r="F20" s="5" t="s">
        <v>431</v>
      </c>
      <c r="G20" s="5" t="s">
        <v>1669</v>
      </c>
      <c r="H20" s="7">
        <v>310776</v>
      </c>
      <c r="I20" s="5">
        <v>1</v>
      </c>
      <c r="J20" s="5">
        <v>1</v>
      </c>
      <c r="K20" s="5" t="s">
        <v>9377</v>
      </c>
      <c r="L20" s="5">
        <v>0.3054</v>
      </c>
      <c r="M20" s="8"/>
      <c r="N20" s="8"/>
      <c r="O20" s="8"/>
      <c r="P20" s="8"/>
      <c r="Q20" s="8"/>
      <c r="R20" s="5" t="s">
        <v>9378</v>
      </c>
      <c r="S20" s="5" t="s">
        <v>9379</v>
      </c>
      <c r="T20" s="5" t="s">
        <v>417</v>
      </c>
      <c r="U20" s="5" t="s">
        <v>417</v>
      </c>
      <c r="V20" s="5" t="s">
        <v>417</v>
      </c>
      <c r="W20" s="5" t="s">
        <v>93</v>
      </c>
      <c r="X20" s="5" t="s">
        <v>418</v>
      </c>
      <c r="Y20" s="5" t="s">
        <v>419</v>
      </c>
      <c r="Z20" s="5" t="s">
        <v>420</v>
      </c>
      <c r="AA20" s="5" t="s">
        <v>421</v>
      </c>
      <c r="AB20" s="5"/>
      <c r="AC20" s="5"/>
      <c r="AD20" s="5"/>
      <c r="AE20" s="5"/>
      <c r="AF20" s="5"/>
    </row>
    <row r="21" spans="1:32" hidden="1">
      <c r="A21" s="5" t="s">
        <v>9380</v>
      </c>
      <c r="B21" s="5" t="str">
        <f>IF(COUNTIF('Leads Priorizados INT'!M:M,A21)&gt;0,"Sí","No")</f>
        <v>No</v>
      </c>
      <c r="C21">
        <v>0</v>
      </c>
      <c r="D21" s="6" t="s">
        <v>414</v>
      </c>
      <c r="E21" s="5" t="s">
        <v>2000</v>
      </c>
      <c r="F21" s="5" t="s">
        <v>2007</v>
      </c>
      <c r="G21" s="5" t="s">
        <v>2008</v>
      </c>
      <c r="H21" s="7">
        <v>5646922</v>
      </c>
      <c r="I21" s="5">
        <v>87</v>
      </c>
      <c r="J21" s="5">
        <v>5</v>
      </c>
      <c r="K21" s="5" t="s">
        <v>9381</v>
      </c>
      <c r="L21" s="5">
        <v>0.30499999999999999</v>
      </c>
      <c r="M21" s="8">
        <v>950281182</v>
      </c>
      <c r="N21" s="8">
        <v>950251320</v>
      </c>
      <c r="O21" s="8">
        <v>950621166</v>
      </c>
      <c r="P21" s="8"/>
      <c r="Q21" s="8"/>
      <c r="R21" s="5" t="s">
        <v>2001</v>
      </c>
      <c r="S21" s="5" t="s">
        <v>2009</v>
      </c>
      <c r="T21" s="5" t="s">
        <v>417</v>
      </c>
      <c r="U21" s="5" t="s">
        <v>417</v>
      </c>
      <c r="V21" s="5" t="s">
        <v>417</v>
      </c>
      <c r="W21" s="5" t="s">
        <v>93</v>
      </c>
      <c r="X21" s="5" t="s">
        <v>418</v>
      </c>
      <c r="Y21" s="5" t="s">
        <v>419</v>
      </c>
      <c r="Z21" s="5" t="s">
        <v>420</v>
      </c>
      <c r="AA21" s="5" t="s">
        <v>421</v>
      </c>
      <c r="AB21" s="5" t="s">
        <v>2002</v>
      </c>
      <c r="AC21" s="5" t="s">
        <v>2010</v>
      </c>
      <c r="AD21" s="5" t="s">
        <v>2011</v>
      </c>
      <c r="AE21" s="5" t="s">
        <v>2012</v>
      </c>
      <c r="AF21" s="5" t="s">
        <v>2013</v>
      </c>
    </row>
    <row r="22" spans="1:32" hidden="1">
      <c r="A22" s="5" t="s">
        <v>9382</v>
      </c>
      <c r="B22" s="5" t="str">
        <f>IF(COUNTIF('Leads Priorizados INT'!M:M,A22)&gt;0,"Sí","No")</f>
        <v>No</v>
      </c>
      <c r="C22">
        <v>0</v>
      </c>
      <c r="D22" s="6" t="s">
        <v>430</v>
      </c>
      <c r="E22" s="5" t="s">
        <v>1003</v>
      </c>
      <c r="F22" s="5" t="s">
        <v>152</v>
      </c>
      <c r="G22" s="5" t="s">
        <v>9383</v>
      </c>
      <c r="H22" s="7">
        <v>1478311</v>
      </c>
      <c r="I22" s="5">
        <v>26</v>
      </c>
      <c r="J22" s="5">
        <v>2</v>
      </c>
      <c r="K22" s="5" t="s">
        <v>9384</v>
      </c>
      <c r="L22" s="5">
        <v>0.30180000000000001</v>
      </c>
      <c r="M22" s="8">
        <v>918822249</v>
      </c>
      <c r="N22" s="8">
        <v>918822929</v>
      </c>
      <c r="O22" s="8">
        <v>918305956</v>
      </c>
      <c r="P22" s="8">
        <v>657390090</v>
      </c>
      <c r="Q22" s="8">
        <v>646449716</v>
      </c>
      <c r="R22" s="5" t="s">
        <v>9385</v>
      </c>
      <c r="S22" s="5" t="s">
        <v>9386</v>
      </c>
      <c r="T22" s="5" t="s">
        <v>9387</v>
      </c>
      <c r="U22" s="5" t="s">
        <v>417</v>
      </c>
      <c r="V22" s="5" t="s">
        <v>417</v>
      </c>
      <c r="W22" s="5" t="s">
        <v>93</v>
      </c>
      <c r="X22" s="5" t="s">
        <v>418</v>
      </c>
      <c r="Y22" s="5" t="s">
        <v>419</v>
      </c>
      <c r="Z22" s="5" t="s">
        <v>420</v>
      </c>
      <c r="AA22" s="5" t="s">
        <v>421</v>
      </c>
      <c r="AB22" s="5" t="s">
        <v>9388</v>
      </c>
      <c r="AC22" s="5" t="s">
        <v>9389</v>
      </c>
      <c r="AD22" s="5" t="s">
        <v>9390</v>
      </c>
      <c r="AE22" s="5"/>
      <c r="AF22" s="5"/>
    </row>
    <row r="23" spans="1:32" hidden="1">
      <c r="A23" s="5" t="s">
        <v>9391</v>
      </c>
      <c r="B23" s="5" t="str">
        <f>IF(COUNTIF('Leads Priorizados INT'!M:M,A23)&gt;0,"Sí","No")</f>
        <v>No</v>
      </c>
      <c r="C23">
        <v>0</v>
      </c>
      <c r="D23" s="6" t="s">
        <v>414</v>
      </c>
      <c r="E23" s="5" t="s">
        <v>9392</v>
      </c>
      <c r="F23" s="5" t="s">
        <v>152</v>
      </c>
      <c r="G23" s="5" t="s">
        <v>9393</v>
      </c>
      <c r="H23" s="7">
        <v>735300</v>
      </c>
      <c r="I23" s="5">
        <v>4</v>
      </c>
      <c r="J23" s="5">
        <v>1</v>
      </c>
      <c r="K23" s="5" t="s">
        <v>9394</v>
      </c>
      <c r="L23" s="5">
        <v>0.30170000000000002</v>
      </c>
      <c r="M23" s="8">
        <v>916493750</v>
      </c>
      <c r="N23" s="8">
        <v>964625252</v>
      </c>
      <c r="O23" s="8"/>
      <c r="P23" s="8"/>
      <c r="Q23" s="8"/>
      <c r="R23" s="5" t="s">
        <v>9395</v>
      </c>
      <c r="S23" s="5" t="s">
        <v>9396</v>
      </c>
      <c r="T23" s="5" t="s">
        <v>9397</v>
      </c>
      <c r="U23" s="5" t="s">
        <v>9398</v>
      </c>
      <c r="V23" s="5" t="s">
        <v>9399</v>
      </c>
      <c r="W23" s="5" t="s">
        <v>93</v>
      </c>
      <c r="X23" s="5" t="s">
        <v>418</v>
      </c>
      <c r="Y23" s="5" t="s">
        <v>419</v>
      </c>
      <c r="Z23" s="5" t="s">
        <v>420</v>
      </c>
      <c r="AA23" s="5" t="s">
        <v>421</v>
      </c>
      <c r="AB23" s="5"/>
      <c r="AC23" s="5"/>
      <c r="AD23" s="5"/>
      <c r="AE23" s="5"/>
      <c r="AF23" s="5"/>
    </row>
    <row r="24" spans="1:32">
      <c r="A24" s="5" t="s">
        <v>9400</v>
      </c>
      <c r="B24" s="5" t="str">
        <f>IF(COUNTIF('Leads Priorizados INT'!M:M,A24)&gt;0,"Sí","No")</f>
        <v>No</v>
      </c>
      <c r="C24">
        <v>1</v>
      </c>
      <c r="D24" s="6" t="s">
        <v>414</v>
      </c>
      <c r="E24" s="5" t="s">
        <v>9401</v>
      </c>
      <c r="F24" s="5" t="s">
        <v>152</v>
      </c>
      <c r="G24" s="5" t="s">
        <v>9402</v>
      </c>
      <c r="H24" s="7">
        <v>437927</v>
      </c>
      <c r="I24" s="5">
        <v>1</v>
      </c>
      <c r="J24" s="5">
        <v>1</v>
      </c>
      <c r="K24" s="5" t="s">
        <v>9403</v>
      </c>
      <c r="L24" s="5">
        <v>0.29949999999999999</v>
      </c>
      <c r="M24" s="8"/>
      <c r="N24" s="8"/>
      <c r="O24" s="8"/>
      <c r="P24" s="8"/>
      <c r="Q24" s="8"/>
      <c r="R24" s="5" t="s">
        <v>9404</v>
      </c>
      <c r="S24" s="5" t="s">
        <v>9405</v>
      </c>
      <c r="T24" s="5" t="s">
        <v>417</v>
      </c>
      <c r="U24" s="5" t="s">
        <v>417</v>
      </c>
      <c r="V24" s="5" t="s">
        <v>417</v>
      </c>
      <c r="W24" s="5" t="s">
        <v>93</v>
      </c>
      <c r="X24" s="5" t="s">
        <v>418</v>
      </c>
      <c r="Y24" s="5" t="s">
        <v>419</v>
      </c>
      <c r="Z24" s="5" t="s">
        <v>420</v>
      </c>
      <c r="AA24" s="5" t="s">
        <v>421</v>
      </c>
      <c r="AB24" s="5"/>
      <c r="AC24" s="5"/>
      <c r="AD24" s="5"/>
      <c r="AE24" s="5"/>
      <c r="AF24" s="5"/>
    </row>
    <row r="25" spans="1:32" hidden="1">
      <c r="A25" s="5" t="s">
        <v>9406</v>
      </c>
      <c r="B25" s="5" t="str">
        <f>IF(COUNTIF('Leads Priorizados INT'!M:M,A25)&gt;0,"Sí","No")</f>
        <v>No</v>
      </c>
      <c r="C25">
        <v>0</v>
      </c>
      <c r="D25" s="6" t="s">
        <v>414</v>
      </c>
      <c r="E25" s="5" t="s">
        <v>1976</v>
      </c>
      <c r="F25" s="5" t="s">
        <v>431</v>
      </c>
      <c r="G25" s="5" t="s">
        <v>639</v>
      </c>
      <c r="H25" s="7">
        <v>495294</v>
      </c>
      <c r="I25" s="5">
        <v>1</v>
      </c>
      <c r="J25" s="5">
        <v>1</v>
      </c>
      <c r="K25" s="5" t="s">
        <v>9407</v>
      </c>
      <c r="L25" s="5">
        <v>0.29899999999999999</v>
      </c>
      <c r="M25" s="8"/>
      <c r="N25" s="8"/>
      <c r="O25" s="8"/>
      <c r="P25" s="8"/>
      <c r="Q25" s="8"/>
      <c r="R25" s="5" t="s">
        <v>1977</v>
      </c>
      <c r="S25" s="5" t="s">
        <v>1982</v>
      </c>
      <c r="T25" s="5" t="s">
        <v>1983</v>
      </c>
      <c r="U25" s="5" t="s">
        <v>1984</v>
      </c>
      <c r="V25" s="5" t="s">
        <v>417</v>
      </c>
      <c r="W25" s="5" t="s">
        <v>93</v>
      </c>
      <c r="X25" s="5" t="s">
        <v>418</v>
      </c>
      <c r="Y25" s="5" t="s">
        <v>419</v>
      </c>
      <c r="Z25" s="5" t="s">
        <v>420</v>
      </c>
      <c r="AA25" s="5" t="s">
        <v>421</v>
      </c>
      <c r="AB25" s="5"/>
      <c r="AC25" s="5"/>
      <c r="AD25" s="5"/>
      <c r="AE25" s="5"/>
      <c r="AF25" s="5"/>
    </row>
    <row r="26" spans="1:32">
      <c r="A26" s="5" t="s">
        <v>9408</v>
      </c>
      <c r="B26" s="5" t="str">
        <f>IF(COUNTIF('Leads Priorizados INT'!M:M,A26)&gt;0,"Sí","No")</f>
        <v>No</v>
      </c>
      <c r="C26">
        <v>1</v>
      </c>
      <c r="D26" s="6" t="s">
        <v>414</v>
      </c>
      <c r="E26" s="5" t="s">
        <v>2230</v>
      </c>
      <c r="F26" s="5" t="s">
        <v>152</v>
      </c>
      <c r="G26" s="5" t="s">
        <v>907</v>
      </c>
      <c r="H26" s="7">
        <v>589377</v>
      </c>
      <c r="I26" s="5">
        <v>4</v>
      </c>
      <c r="J26" s="5">
        <v>1</v>
      </c>
      <c r="K26" s="5" t="s">
        <v>9409</v>
      </c>
      <c r="L26" s="5">
        <v>0.29870000000000002</v>
      </c>
      <c r="M26" s="8"/>
      <c r="N26" s="8"/>
      <c r="O26" s="8"/>
      <c r="P26" s="8"/>
      <c r="Q26" s="8"/>
      <c r="R26" s="5" t="s">
        <v>9410</v>
      </c>
      <c r="S26" s="5" t="s">
        <v>9411</v>
      </c>
      <c r="T26" s="5" t="s">
        <v>9412</v>
      </c>
      <c r="U26" s="5" t="s">
        <v>9413</v>
      </c>
      <c r="V26" s="5" t="s">
        <v>9414</v>
      </c>
      <c r="W26" s="5" t="s">
        <v>93</v>
      </c>
      <c r="X26" s="5" t="s">
        <v>418</v>
      </c>
      <c r="Y26" s="5" t="s">
        <v>419</v>
      </c>
      <c r="Z26" s="5" t="s">
        <v>420</v>
      </c>
      <c r="AA26" s="5" t="s">
        <v>421</v>
      </c>
      <c r="AB26" s="5"/>
      <c r="AC26" s="5"/>
      <c r="AD26" s="5"/>
      <c r="AE26" s="5"/>
      <c r="AF26" s="5"/>
    </row>
    <row r="27" spans="1:32" hidden="1">
      <c r="A27" s="5" t="s">
        <v>9415</v>
      </c>
      <c r="B27" s="5" t="str">
        <f>IF(COUNTIF('Leads Priorizados INT'!M:M,A27)&gt;0,"Sí","No")</f>
        <v>No</v>
      </c>
      <c r="C27">
        <v>0</v>
      </c>
      <c r="D27" s="6" t="s">
        <v>414</v>
      </c>
      <c r="E27" s="5" t="s">
        <v>9416</v>
      </c>
      <c r="F27" s="5" t="s">
        <v>152</v>
      </c>
      <c r="G27" s="5" t="s">
        <v>601</v>
      </c>
      <c r="H27" s="7">
        <v>1208879</v>
      </c>
      <c r="I27" s="5">
        <v>27</v>
      </c>
      <c r="J27" s="5">
        <v>2</v>
      </c>
      <c r="K27" s="5" t="s">
        <v>9417</v>
      </c>
      <c r="L27" s="5">
        <v>0.29659999999999997</v>
      </c>
      <c r="M27" s="8">
        <v>913197144</v>
      </c>
      <c r="N27" s="8"/>
      <c r="O27" s="8"/>
      <c r="P27" s="8"/>
      <c r="Q27" s="8"/>
      <c r="R27" s="5" t="s">
        <v>9418</v>
      </c>
      <c r="S27" s="5" t="s">
        <v>417</v>
      </c>
      <c r="T27" s="5" t="s">
        <v>417</v>
      </c>
      <c r="U27" s="5" t="s">
        <v>417</v>
      </c>
      <c r="V27" s="5" t="s">
        <v>417</v>
      </c>
      <c r="W27" s="5" t="s">
        <v>93</v>
      </c>
      <c r="X27" s="5" t="s">
        <v>418</v>
      </c>
      <c r="Y27" s="5" t="s">
        <v>419</v>
      </c>
      <c r="Z27" s="5" t="s">
        <v>420</v>
      </c>
      <c r="AA27" s="5" t="s">
        <v>421</v>
      </c>
      <c r="AB27" s="5" t="s">
        <v>9419</v>
      </c>
      <c r="AC27" s="5" t="s">
        <v>9420</v>
      </c>
      <c r="AD27" s="5" t="s">
        <v>9421</v>
      </c>
      <c r="AE27" s="5" t="s">
        <v>9422</v>
      </c>
      <c r="AF27" s="5"/>
    </row>
    <row r="28" spans="1:32" hidden="1">
      <c r="A28" s="5" t="s">
        <v>9423</v>
      </c>
      <c r="B28" s="5" t="str">
        <f>IF(COUNTIF('Leads Priorizados INT'!M:M,A28)&gt;0,"Sí","No")</f>
        <v>No</v>
      </c>
      <c r="C28">
        <v>0</v>
      </c>
      <c r="D28" s="6" t="s">
        <v>430</v>
      </c>
      <c r="E28" s="5" t="s">
        <v>677</v>
      </c>
      <c r="F28" s="5" t="s">
        <v>684</v>
      </c>
      <c r="G28" s="5" t="s">
        <v>9424</v>
      </c>
      <c r="H28" s="7">
        <v>1036984</v>
      </c>
      <c r="I28" s="5">
        <v>2</v>
      </c>
      <c r="J28" s="5">
        <v>1</v>
      </c>
      <c r="K28" s="5" t="s">
        <v>9425</v>
      </c>
      <c r="L28" s="5">
        <v>0.29559999999999997</v>
      </c>
      <c r="M28" s="8">
        <v>957752269</v>
      </c>
      <c r="N28" s="8">
        <v>957490050</v>
      </c>
      <c r="O28" s="8">
        <v>957298976</v>
      </c>
      <c r="P28" s="8">
        <v>660566580</v>
      </c>
      <c r="Q28" s="8">
        <v>615429370</v>
      </c>
      <c r="R28" s="5" t="s">
        <v>417</v>
      </c>
      <c r="S28" s="5" t="s">
        <v>417</v>
      </c>
      <c r="T28" s="5" t="s">
        <v>417</v>
      </c>
      <c r="U28" s="5" t="s">
        <v>417</v>
      </c>
      <c r="V28" s="5" t="s">
        <v>417</v>
      </c>
      <c r="W28" s="5" t="s">
        <v>417</v>
      </c>
      <c r="X28" s="5" t="s">
        <v>417</v>
      </c>
      <c r="Y28" s="5" t="s">
        <v>417</v>
      </c>
      <c r="Z28" s="5" t="s">
        <v>417</v>
      </c>
      <c r="AA28" s="5" t="s">
        <v>417</v>
      </c>
      <c r="AB28" s="5" t="s">
        <v>9426</v>
      </c>
      <c r="AC28" s="5"/>
      <c r="AD28" s="5"/>
      <c r="AE28" s="5"/>
      <c r="AF28" s="5"/>
    </row>
    <row r="29" spans="1:32" hidden="1">
      <c r="A29" s="5" t="s">
        <v>9427</v>
      </c>
      <c r="B29" s="5" t="str">
        <f>IF(COUNTIF('Leads Priorizados INT'!M:M,A29)&gt;0,"Sí","No")</f>
        <v>No</v>
      </c>
      <c r="C29">
        <v>0</v>
      </c>
      <c r="D29" s="6" t="s">
        <v>414</v>
      </c>
      <c r="E29" s="5" t="s">
        <v>2019</v>
      </c>
      <c r="F29" s="5" t="s">
        <v>1328</v>
      </c>
      <c r="G29" s="5" t="s">
        <v>9428</v>
      </c>
      <c r="H29" s="7">
        <v>862955</v>
      </c>
      <c r="I29" s="5">
        <v>6</v>
      </c>
      <c r="J29" s="5">
        <v>3</v>
      </c>
      <c r="K29" s="5" t="s">
        <v>9429</v>
      </c>
      <c r="L29" s="5">
        <v>0.29549999999999998</v>
      </c>
      <c r="M29" s="8">
        <v>965922999</v>
      </c>
      <c r="N29" s="8">
        <v>965859011</v>
      </c>
      <c r="O29" s="8">
        <v>966830640</v>
      </c>
      <c r="P29" s="8"/>
      <c r="Q29" s="8"/>
      <c r="R29" s="5" t="s">
        <v>9430</v>
      </c>
      <c r="S29" s="5" t="s">
        <v>9431</v>
      </c>
      <c r="T29" s="5" t="s">
        <v>9432</v>
      </c>
      <c r="U29" s="5" t="s">
        <v>417</v>
      </c>
      <c r="V29" s="5" t="s">
        <v>417</v>
      </c>
      <c r="W29" s="5" t="s">
        <v>93</v>
      </c>
      <c r="X29" s="5" t="s">
        <v>418</v>
      </c>
      <c r="Y29" s="5" t="s">
        <v>419</v>
      </c>
      <c r="Z29" s="5" t="s">
        <v>420</v>
      </c>
      <c r="AA29" s="5" t="s">
        <v>421</v>
      </c>
      <c r="AB29" s="5" t="s">
        <v>9433</v>
      </c>
      <c r="AC29" s="5" t="s">
        <v>9434</v>
      </c>
      <c r="AD29" s="5"/>
      <c r="AE29" s="5"/>
      <c r="AF29" s="5"/>
    </row>
    <row r="30" spans="1:32" hidden="1">
      <c r="A30" s="5" t="s">
        <v>9435</v>
      </c>
      <c r="B30" s="5" t="str">
        <f>IF(COUNTIF('Leads Priorizados INT'!M:M,A30)&gt;0,"Sí","No")</f>
        <v>No</v>
      </c>
      <c r="C30">
        <v>0</v>
      </c>
      <c r="D30" s="6" t="s">
        <v>414</v>
      </c>
      <c r="E30" s="5" t="s">
        <v>2023</v>
      </c>
      <c r="F30" s="5" t="s">
        <v>2307</v>
      </c>
      <c r="G30" s="5" t="s">
        <v>9436</v>
      </c>
      <c r="H30" s="7">
        <v>4568613</v>
      </c>
      <c r="I30" s="5">
        <v>1</v>
      </c>
      <c r="J30" s="5">
        <v>2</v>
      </c>
      <c r="K30" s="5" t="s">
        <v>9437</v>
      </c>
      <c r="L30" s="5">
        <v>0.29480000000000001</v>
      </c>
      <c r="M30" s="8">
        <v>949336940</v>
      </c>
      <c r="N30" s="8">
        <v>916663613</v>
      </c>
      <c r="O30" s="8">
        <v>638521575</v>
      </c>
      <c r="P30" s="8">
        <v>664161466</v>
      </c>
      <c r="Q30" s="8"/>
      <c r="R30" s="5" t="s">
        <v>9438</v>
      </c>
      <c r="S30" s="5" t="s">
        <v>9439</v>
      </c>
      <c r="T30" s="5" t="s">
        <v>9440</v>
      </c>
      <c r="U30" s="5" t="s">
        <v>417</v>
      </c>
      <c r="V30" s="5" t="s">
        <v>417</v>
      </c>
      <c r="W30" s="5" t="s">
        <v>93</v>
      </c>
      <c r="X30" s="5" t="s">
        <v>418</v>
      </c>
      <c r="Y30" s="5" t="s">
        <v>419</v>
      </c>
      <c r="Z30" s="5" t="s">
        <v>420</v>
      </c>
      <c r="AA30" s="5" t="s">
        <v>421</v>
      </c>
      <c r="AB30" s="5"/>
      <c r="AC30" s="5"/>
      <c r="AD30" s="5"/>
      <c r="AE30" s="5"/>
      <c r="AF30" s="5"/>
    </row>
    <row r="31" spans="1:32">
      <c r="A31" s="5" t="s">
        <v>9441</v>
      </c>
      <c r="B31" s="5" t="str">
        <f>IF(COUNTIF('Leads Priorizados INT'!M:M,A31)&gt;0,"Sí","No")</f>
        <v>No</v>
      </c>
      <c r="C31">
        <v>1</v>
      </c>
      <c r="D31" s="6" t="s">
        <v>414</v>
      </c>
      <c r="E31" s="5" t="s">
        <v>9442</v>
      </c>
      <c r="F31" s="5" t="s">
        <v>152</v>
      </c>
      <c r="G31" s="5" t="s">
        <v>1738</v>
      </c>
      <c r="H31" s="7">
        <v>501395</v>
      </c>
      <c r="I31" s="5">
        <v>2</v>
      </c>
      <c r="J31" s="5">
        <v>3</v>
      </c>
      <c r="K31" s="5" t="s">
        <v>9443</v>
      </c>
      <c r="L31" s="5">
        <v>0.2918</v>
      </c>
      <c r="M31" s="8">
        <v>915628901</v>
      </c>
      <c r="N31" s="8">
        <v>699300548</v>
      </c>
      <c r="O31" s="8">
        <v>619005791</v>
      </c>
      <c r="P31" s="8">
        <v>619005865</v>
      </c>
      <c r="Q31" s="8">
        <v>619005797</v>
      </c>
      <c r="R31" s="5" t="s">
        <v>9444</v>
      </c>
      <c r="S31" s="5" t="s">
        <v>9445</v>
      </c>
      <c r="T31" s="5" t="s">
        <v>417</v>
      </c>
      <c r="U31" s="5" t="s">
        <v>417</v>
      </c>
      <c r="V31" s="5" t="s">
        <v>417</v>
      </c>
      <c r="W31" s="5" t="s">
        <v>93</v>
      </c>
      <c r="X31" s="5" t="s">
        <v>418</v>
      </c>
      <c r="Y31" s="5" t="s">
        <v>419</v>
      </c>
      <c r="Z31" s="5" t="s">
        <v>420</v>
      </c>
      <c r="AA31" s="5" t="s">
        <v>421</v>
      </c>
      <c r="AB31" s="5"/>
      <c r="AC31" s="5"/>
      <c r="AD31" s="5"/>
      <c r="AE31" s="5"/>
      <c r="AF31" s="5"/>
    </row>
    <row r="32" spans="1:32">
      <c r="A32" s="5" t="s">
        <v>9446</v>
      </c>
      <c r="B32" s="5" t="str">
        <f>IF(COUNTIF('Leads Priorizados INT'!M:M,A32)&gt;0,"Sí","No")</f>
        <v>No</v>
      </c>
      <c r="C32">
        <v>1</v>
      </c>
      <c r="D32" s="6" t="s">
        <v>414</v>
      </c>
      <c r="E32" s="5" t="s">
        <v>9447</v>
      </c>
      <c r="F32" s="5" t="s">
        <v>431</v>
      </c>
      <c r="G32" s="5" t="s">
        <v>9448</v>
      </c>
      <c r="H32" s="7">
        <v>496183</v>
      </c>
      <c r="I32" s="5">
        <v>1</v>
      </c>
      <c r="J32" s="5">
        <v>1</v>
      </c>
      <c r="K32" s="5" t="s">
        <v>9449</v>
      </c>
      <c r="L32" s="5">
        <v>0.28810000000000002</v>
      </c>
      <c r="M32" s="8"/>
      <c r="N32" s="8"/>
      <c r="O32" s="8"/>
      <c r="P32" s="8"/>
      <c r="Q32" s="8"/>
      <c r="R32" s="5" t="s">
        <v>9450</v>
      </c>
      <c r="S32" s="5" t="s">
        <v>417</v>
      </c>
      <c r="T32" s="5" t="s">
        <v>417</v>
      </c>
      <c r="U32" s="5" t="s">
        <v>417</v>
      </c>
      <c r="V32" s="5" t="s">
        <v>417</v>
      </c>
      <c r="W32" s="5" t="s">
        <v>93</v>
      </c>
      <c r="X32" s="5" t="s">
        <v>418</v>
      </c>
      <c r="Y32" s="5" t="s">
        <v>419</v>
      </c>
      <c r="Z32" s="5" t="s">
        <v>420</v>
      </c>
      <c r="AA32" s="5" t="s">
        <v>421</v>
      </c>
      <c r="AB32" s="5"/>
      <c r="AC32" s="5"/>
      <c r="AD32" s="5"/>
      <c r="AE32" s="5"/>
      <c r="AF32" s="5"/>
    </row>
    <row r="33" spans="1:32" hidden="1">
      <c r="A33" s="5" t="s">
        <v>9451</v>
      </c>
      <c r="B33" s="5" t="str">
        <f>IF(COUNTIF('Leads Priorizados INT'!M:M,A33)&gt;0,"Sí","No")</f>
        <v>No</v>
      </c>
      <c r="C33">
        <v>0</v>
      </c>
      <c r="D33" s="6" t="s">
        <v>414</v>
      </c>
      <c r="E33" s="5" t="s">
        <v>9452</v>
      </c>
      <c r="F33" s="5" t="s">
        <v>431</v>
      </c>
      <c r="G33" s="5" t="s">
        <v>610</v>
      </c>
      <c r="H33" s="7">
        <v>2362088</v>
      </c>
      <c r="I33" s="5">
        <v>21</v>
      </c>
      <c r="J33" s="5">
        <v>1</v>
      </c>
      <c r="K33" s="5" t="s">
        <v>9453</v>
      </c>
      <c r="L33" s="5">
        <v>0.28349999999999997</v>
      </c>
      <c r="M33" s="8">
        <v>934123694</v>
      </c>
      <c r="N33" s="8">
        <v>934127087</v>
      </c>
      <c r="O33" s="8">
        <v>933028922</v>
      </c>
      <c r="P33" s="8">
        <v>934127636</v>
      </c>
      <c r="Q33" s="8">
        <v>931909193</v>
      </c>
      <c r="R33" s="5" t="s">
        <v>9454</v>
      </c>
      <c r="S33" s="5" t="s">
        <v>9455</v>
      </c>
      <c r="T33" s="5" t="s">
        <v>9456</v>
      </c>
      <c r="U33" s="5" t="s">
        <v>9457</v>
      </c>
      <c r="V33" s="5" t="s">
        <v>9458</v>
      </c>
      <c r="W33" s="5" t="s">
        <v>93</v>
      </c>
      <c r="X33" s="5" t="s">
        <v>418</v>
      </c>
      <c r="Y33" s="5" t="s">
        <v>419</v>
      </c>
      <c r="Z33" s="5" t="s">
        <v>420</v>
      </c>
      <c r="AA33" s="5" t="s">
        <v>421</v>
      </c>
      <c r="AB33" s="5" t="s">
        <v>9459</v>
      </c>
      <c r="AC33" s="5" t="s">
        <v>9460</v>
      </c>
      <c r="AD33" s="5" t="s">
        <v>9461</v>
      </c>
      <c r="AE33" s="5" t="s">
        <v>9462</v>
      </c>
      <c r="AF33" s="5" t="s">
        <v>9463</v>
      </c>
    </row>
    <row r="34" spans="1:32">
      <c r="A34" s="5" t="s">
        <v>9465</v>
      </c>
      <c r="B34" s="5" t="str">
        <f>IF(COUNTIF('Leads Priorizados INT'!M:M,A34)&gt;0,"Sí","No")</f>
        <v>No</v>
      </c>
      <c r="C34">
        <v>1</v>
      </c>
      <c r="D34" s="6" t="s">
        <v>414</v>
      </c>
      <c r="E34" s="5" t="s">
        <v>1158</v>
      </c>
      <c r="F34" s="5" t="s">
        <v>769</v>
      </c>
      <c r="G34" s="5" t="s">
        <v>1164</v>
      </c>
      <c r="H34" s="7">
        <v>389953</v>
      </c>
      <c r="I34" s="5">
        <v>1</v>
      </c>
      <c r="J34" s="5">
        <v>2</v>
      </c>
      <c r="K34" s="5" t="s">
        <v>9466</v>
      </c>
      <c r="L34" s="5">
        <v>0.28320000000000001</v>
      </c>
      <c r="M34" s="8">
        <v>922102113</v>
      </c>
      <c r="N34" s="8">
        <v>922394415</v>
      </c>
      <c r="O34" s="8"/>
      <c r="P34" s="8"/>
      <c r="Q34" s="8"/>
      <c r="R34" s="5" t="s">
        <v>1159</v>
      </c>
      <c r="S34" s="5" t="s">
        <v>1165</v>
      </c>
      <c r="T34" s="5" t="s">
        <v>1166</v>
      </c>
      <c r="U34" s="5" t="s">
        <v>417</v>
      </c>
      <c r="V34" s="5" t="s">
        <v>417</v>
      </c>
      <c r="W34" s="5" t="s">
        <v>93</v>
      </c>
      <c r="X34" s="5" t="s">
        <v>418</v>
      </c>
      <c r="Y34" s="5" t="s">
        <v>419</v>
      </c>
      <c r="Z34" s="5" t="s">
        <v>420</v>
      </c>
      <c r="AA34" s="5" t="s">
        <v>421</v>
      </c>
      <c r="AB34" s="5"/>
      <c r="AC34" s="5"/>
      <c r="AD34" s="5"/>
      <c r="AE34" s="5"/>
      <c r="AF34" s="5"/>
    </row>
    <row r="35" spans="1:32">
      <c r="A35" s="5" t="s">
        <v>9467</v>
      </c>
      <c r="B35" s="5" t="str">
        <f>IF(COUNTIF('Leads Priorizados INT'!M:M,A35)&gt;0,"Sí","No")</f>
        <v>No</v>
      </c>
      <c r="C35">
        <v>1</v>
      </c>
      <c r="D35" s="6" t="s">
        <v>414</v>
      </c>
      <c r="E35" s="5" t="s">
        <v>9468</v>
      </c>
      <c r="F35" s="5" t="s">
        <v>581</v>
      </c>
      <c r="G35" s="5" t="s">
        <v>9469</v>
      </c>
      <c r="H35" s="7">
        <v>644739</v>
      </c>
      <c r="I35" s="5">
        <v>13</v>
      </c>
      <c r="J35" s="5">
        <v>1</v>
      </c>
      <c r="K35" s="5" t="s">
        <v>9470</v>
      </c>
      <c r="L35" s="5">
        <v>0.2828</v>
      </c>
      <c r="M35" s="8">
        <v>986213194</v>
      </c>
      <c r="N35" s="8">
        <v>986213660</v>
      </c>
      <c r="O35" s="8">
        <v>609863452</v>
      </c>
      <c r="P35" s="8"/>
      <c r="Q35" s="8"/>
      <c r="R35" s="5" t="s">
        <v>9471</v>
      </c>
      <c r="S35" s="5" t="s">
        <v>9472</v>
      </c>
      <c r="T35" s="5" t="s">
        <v>9473</v>
      </c>
      <c r="U35" s="5" t="s">
        <v>9474</v>
      </c>
      <c r="V35" s="5" t="s">
        <v>417</v>
      </c>
      <c r="W35" s="5" t="s">
        <v>93</v>
      </c>
      <c r="X35" s="5" t="s">
        <v>418</v>
      </c>
      <c r="Y35" s="5" t="s">
        <v>419</v>
      </c>
      <c r="Z35" s="5" t="s">
        <v>420</v>
      </c>
      <c r="AA35" s="5" t="s">
        <v>421</v>
      </c>
      <c r="AB35" s="5" t="s">
        <v>9475</v>
      </c>
      <c r="AC35" s="5" t="s">
        <v>9476</v>
      </c>
      <c r="AD35" s="5"/>
      <c r="AE35" s="5"/>
      <c r="AF35" s="5"/>
    </row>
    <row r="36" spans="1:32" hidden="1">
      <c r="A36" s="5" t="s">
        <v>9477</v>
      </c>
      <c r="B36" s="5" t="str">
        <f>IF(COUNTIF('Leads Priorizados INT'!M:M,A36)&gt;0,"Sí","No")</f>
        <v>No</v>
      </c>
      <c r="C36">
        <v>0</v>
      </c>
      <c r="D36" s="6" t="s">
        <v>414</v>
      </c>
      <c r="E36" s="5" t="s">
        <v>1180</v>
      </c>
      <c r="F36" s="5" t="s">
        <v>431</v>
      </c>
      <c r="G36" s="5" t="s">
        <v>1186</v>
      </c>
      <c r="H36" s="7">
        <v>1020113</v>
      </c>
      <c r="I36" s="5">
        <v>7</v>
      </c>
      <c r="J36" s="5">
        <v>2</v>
      </c>
      <c r="K36" s="5" t="s">
        <v>9478</v>
      </c>
      <c r="L36" s="5">
        <v>0.28060000000000002</v>
      </c>
      <c r="M36" s="8">
        <v>932805333</v>
      </c>
      <c r="N36" s="8">
        <v>630963290</v>
      </c>
      <c r="O36" s="8"/>
      <c r="P36" s="8"/>
      <c r="Q36" s="8"/>
      <c r="R36" s="5" t="s">
        <v>1181</v>
      </c>
      <c r="S36" s="5" t="s">
        <v>1187</v>
      </c>
      <c r="T36" s="5" t="s">
        <v>417</v>
      </c>
      <c r="U36" s="5" t="s">
        <v>417</v>
      </c>
      <c r="V36" s="5" t="s">
        <v>417</v>
      </c>
      <c r="W36" s="5" t="s">
        <v>93</v>
      </c>
      <c r="X36" s="5" t="s">
        <v>418</v>
      </c>
      <c r="Y36" s="5" t="s">
        <v>419</v>
      </c>
      <c r="Z36" s="5" t="s">
        <v>420</v>
      </c>
      <c r="AA36" s="5" t="s">
        <v>421</v>
      </c>
      <c r="AB36" s="5"/>
      <c r="AC36" s="5"/>
      <c r="AD36" s="5"/>
      <c r="AE36" s="5"/>
      <c r="AF36" s="5"/>
    </row>
    <row r="37" spans="1:32" hidden="1">
      <c r="A37" s="5" t="s">
        <v>9479</v>
      </c>
      <c r="B37" s="5" t="str">
        <f>IF(COUNTIF('Leads Priorizados INT'!M:M,A37)&gt;0,"Sí","No")</f>
        <v>No</v>
      </c>
      <c r="C37">
        <v>0</v>
      </c>
      <c r="D37" s="6" t="s">
        <v>414</v>
      </c>
      <c r="E37" s="5" t="s">
        <v>525</v>
      </c>
      <c r="F37" s="5" t="s">
        <v>700</v>
      </c>
      <c r="G37" s="5" t="s">
        <v>9480</v>
      </c>
      <c r="H37" s="7">
        <v>1545580</v>
      </c>
      <c r="I37" s="5">
        <v>15</v>
      </c>
      <c r="J37" s="5">
        <v>2</v>
      </c>
      <c r="K37" s="5" t="s">
        <v>9481</v>
      </c>
      <c r="L37" s="5">
        <v>0.28050000000000003</v>
      </c>
      <c r="M37" s="8">
        <v>954680514</v>
      </c>
      <c r="N37" s="8"/>
      <c r="O37" s="8"/>
      <c r="P37" s="8"/>
      <c r="Q37" s="8"/>
      <c r="R37" s="5" t="s">
        <v>9482</v>
      </c>
      <c r="S37" s="5" t="s">
        <v>9483</v>
      </c>
      <c r="T37" s="5" t="s">
        <v>9484</v>
      </c>
      <c r="U37" s="5" t="s">
        <v>9485</v>
      </c>
      <c r="V37" s="5" t="s">
        <v>417</v>
      </c>
      <c r="W37" s="5" t="s">
        <v>93</v>
      </c>
      <c r="X37" s="5" t="s">
        <v>418</v>
      </c>
      <c r="Y37" s="5" t="s">
        <v>419</v>
      </c>
      <c r="Z37" s="5" t="s">
        <v>420</v>
      </c>
      <c r="AA37" s="5" t="s">
        <v>421</v>
      </c>
      <c r="AB37" s="5" t="s">
        <v>9486</v>
      </c>
      <c r="AC37" s="5"/>
      <c r="AD37" s="5"/>
      <c r="AE37" s="5"/>
      <c r="AF37" s="5"/>
    </row>
    <row r="38" spans="1:32" hidden="1">
      <c r="A38" s="5" t="s">
        <v>9487</v>
      </c>
      <c r="B38" s="5" t="str">
        <f>IF(COUNTIF('Leads Priorizados INT'!M:M,A38)&gt;0,"Sí","No")</f>
        <v>No</v>
      </c>
      <c r="C38">
        <v>0</v>
      </c>
      <c r="D38" s="6" t="s">
        <v>414</v>
      </c>
      <c r="E38" s="5" t="s">
        <v>2234</v>
      </c>
      <c r="F38" s="5" t="s">
        <v>431</v>
      </c>
      <c r="G38" s="5" t="s">
        <v>1612</v>
      </c>
      <c r="H38" s="7">
        <v>975594</v>
      </c>
      <c r="I38" s="5">
        <v>8</v>
      </c>
      <c r="J38" s="5">
        <v>1</v>
      </c>
      <c r="K38" s="5" t="s">
        <v>9488</v>
      </c>
      <c r="L38" s="5">
        <v>0.27960000000000002</v>
      </c>
      <c r="M38" s="8"/>
      <c r="N38" s="8"/>
      <c r="O38" s="8"/>
      <c r="P38" s="8"/>
      <c r="Q38" s="8"/>
      <c r="R38" s="5" t="s">
        <v>9489</v>
      </c>
      <c r="S38" s="5" t="s">
        <v>9490</v>
      </c>
      <c r="T38" s="5" t="s">
        <v>9491</v>
      </c>
      <c r="U38" s="5" t="s">
        <v>9492</v>
      </c>
      <c r="V38" s="5" t="s">
        <v>417</v>
      </c>
      <c r="W38" s="5" t="s">
        <v>93</v>
      </c>
      <c r="X38" s="5" t="s">
        <v>418</v>
      </c>
      <c r="Y38" s="5" t="s">
        <v>419</v>
      </c>
      <c r="Z38" s="5" t="s">
        <v>420</v>
      </c>
      <c r="AA38" s="5" t="s">
        <v>421</v>
      </c>
      <c r="AB38" s="5"/>
      <c r="AC38" s="5"/>
      <c r="AD38" s="5"/>
      <c r="AE38" s="5"/>
      <c r="AF38" s="5"/>
    </row>
    <row r="39" spans="1:32" hidden="1">
      <c r="A39" s="5" t="s">
        <v>9493</v>
      </c>
      <c r="B39" s="5" t="str">
        <f>IF(COUNTIF('Leads Priorizados INT'!M:M,A39)&gt;0,"Sí","No")</f>
        <v>No</v>
      </c>
      <c r="C39">
        <v>0</v>
      </c>
      <c r="D39" s="6" t="s">
        <v>414</v>
      </c>
      <c r="E39" s="5" t="s">
        <v>1188</v>
      </c>
      <c r="F39" s="5" t="s">
        <v>684</v>
      </c>
      <c r="G39" s="5" t="s">
        <v>1194</v>
      </c>
      <c r="H39" s="7">
        <v>1058734</v>
      </c>
      <c r="I39" s="5">
        <v>1</v>
      </c>
      <c r="J39" s="5">
        <v>1</v>
      </c>
      <c r="K39" s="5" t="s">
        <v>9494</v>
      </c>
      <c r="L39" s="5">
        <v>0.27950000000000003</v>
      </c>
      <c r="M39" s="8"/>
      <c r="N39" s="8"/>
      <c r="O39" s="8"/>
      <c r="P39" s="8"/>
      <c r="Q39" s="8"/>
      <c r="R39" s="5" t="s">
        <v>1189</v>
      </c>
      <c r="S39" s="5" t="s">
        <v>1195</v>
      </c>
      <c r="T39" s="5" t="s">
        <v>1196</v>
      </c>
      <c r="U39" s="5" t="s">
        <v>1197</v>
      </c>
      <c r="V39" s="5" t="s">
        <v>1198</v>
      </c>
      <c r="W39" s="5" t="s">
        <v>93</v>
      </c>
      <c r="X39" s="5" t="s">
        <v>418</v>
      </c>
      <c r="Y39" s="5" t="s">
        <v>419</v>
      </c>
      <c r="Z39" s="5" t="s">
        <v>420</v>
      </c>
      <c r="AA39" s="5" t="s">
        <v>421</v>
      </c>
      <c r="AB39" s="5"/>
      <c r="AC39" s="5"/>
      <c r="AD39" s="5"/>
      <c r="AE39" s="5"/>
      <c r="AF39" s="5"/>
    </row>
    <row r="40" spans="1:32">
      <c r="A40" s="5" t="s">
        <v>9495</v>
      </c>
      <c r="B40" s="5" t="str">
        <f>IF(COUNTIF('Leads Priorizados INT'!M:M,A40)&gt;0,"Sí","No")</f>
        <v>No</v>
      </c>
      <c r="C40">
        <v>1</v>
      </c>
      <c r="D40" s="6" t="s">
        <v>414</v>
      </c>
      <c r="E40" s="5" t="s">
        <v>9496</v>
      </c>
      <c r="F40" s="5" t="s">
        <v>740</v>
      </c>
      <c r="G40" s="5" t="s">
        <v>9497</v>
      </c>
      <c r="H40" s="7">
        <v>524995</v>
      </c>
      <c r="I40" s="5">
        <v>1</v>
      </c>
      <c r="J40" s="5">
        <v>3</v>
      </c>
      <c r="K40" s="5" t="s">
        <v>9498</v>
      </c>
      <c r="L40" s="5">
        <v>0.27910000000000001</v>
      </c>
      <c r="M40" s="8">
        <v>610396970</v>
      </c>
      <c r="N40" s="8"/>
      <c r="O40" s="8"/>
      <c r="P40" s="8"/>
      <c r="Q40" s="8"/>
      <c r="R40" s="5" t="s">
        <v>9499</v>
      </c>
      <c r="S40" s="5" t="s">
        <v>9500</v>
      </c>
      <c r="T40" s="5" t="s">
        <v>417</v>
      </c>
      <c r="U40" s="5" t="s">
        <v>417</v>
      </c>
      <c r="V40" s="5" t="s">
        <v>417</v>
      </c>
      <c r="W40" s="5" t="s">
        <v>93</v>
      </c>
      <c r="X40" s="5" t="s">
        <v>418</v>
      </c>
      <c r="Y40" s="5" t="s">
        <v>419</v>
      </c>
      <c r="Z40" s="5" t="s">
        <v>420</v>
      </c>
      <c r="AA40" s="5" t="s">
        <v>421</v>
      </c>
      <c r="AB40" s="5"/>
      <c r="AC40" s="5"/>
      <c r="AD40" s="5"/>
      <c r="AE40" s="5"/>
      <c r="AF40" s="5"/>
    </row>
    <row r="41" spans="1:32" hidden="1">
      <c r="A41" s="5" t="s">
        <v>9501</v>
      </c>
      <c r="B41" s="5" t="str">
        <f>IF(COUNTIF('Leads Priorizados INT'!M:M,A41)&gt;0,"Sí","No")</f>
        <v>No</v>
      </c>
      <c r="C41">
        <v>0</v>
      </c>
      <c r="D41" s="6" t="s">
        <v>414</v>
      </c>
      <c r="E41" s="5" t="s">
        <v>2239</v>
      </c>
      <c r="F41" s="5" t="s">
        <v>431</v>
      </c>
      <c r="G41" s="5" t="s">
        <v>2199</v>
      </c>
      <c r="H41" s="7">
        <v>1008737</v>
      </c>
      <c r="I41" s="5">
        <v>8</v>
      </c>
      <c r="J41" s="5">
        <v>2</v>
      </c>
      <c r="K41" s="5" t="s">
        <v>9502</v>
      </c>
      <c r="L41" s="5">
        <v>0.27889999999999998</v>
      </c>
      <c r="M41" s="8"/>
      <c r="N41" s="8"/>
      <c r="O41" s="8"/>
      <c r="P41" s="8"/>
      <c r="Q41" s="8"/>
      <c r="R41" s="5" t="s">
        <v>9503</v>
      </c>
      <c r="S41" s="5" t="s">
        <v>9504</v>
      </c>
      <c r="T41" s="5" t="s">
        <v>9505</v>
      </c>
      <c r="U41" s="5" t="s">
        <v>9506</v>
      </c>
      <c r="V41" s="5" t="s">
        <v>9507</v>
      </c>
      <c r="W41" s="5" t="s">
        <v>93</v>
      </c>
      <c r="X41" s="5" t="s">
        <v>418</v>
      </c>
      <c r="Y41" s="5" t="s">
        <v>419</v>
      </c>
      <c r="Z41" s="5" t="s">
        <v>420</v>
      </c>
      <c r="AA41" s="5" t="s">
        <v>421</v>
      </c>
      <c r="AB41" s="5"/>
      <c r="AC41" s="5"/>
      <c r="AD41" s="5"/>
      <c r="AE41" s="5"/>
      <c r="AF41" s="5"/>
    </row>
    <row r="42" spans="1:32" hidden="1">
      <c r="A42" s="5" t="s">
        <v>9508</v>
      </c>
      <c r="B42" s="5" t="str">
        <f>IF(COUNTIF('Leads Priorizados INT'!M:M,A42)&gt;0,"Sí","No")</f>
        <v>No</v>
      </c>
      <c r="C42">
        <v>0</v>
      </c>
      <c r="D42" s="6" t="s">
        <v>414</v>
      </c>
      <c r="E42" s="5" t="s">
        <v>9509</v>
      </c>
      <c r="F42" s="5" t="s">
        <v>152</v>
      </c>
      <c r="G42" s="5" t="s">
        <v>2795</v>
      </c>
      <c r="H42" s="7">
        <v>1090939</v>
      </c>
      <c r="I42" s="5">
        <v>7</v>
      </c>
      <c r="J42" s="5">
        <v>1</v>
      </c>
      <c r="K42" s="5" t="s">
        <v>9510</v>
      </c>
      <c r="L42" s="5">
        <v>0.2772</v>
      </c>
      <c r="M42" s="8"/>
      <c r="N42" s="8"/>
      <c r="O42" s="8"/>
      <c r="P42" s="8"/>
      <c r="Q42" s="8"/>
      <c r="R42" s="5" t="s">
        <v>9511</v>
      </c>
      <c r="S42" s="5" t="s">
        <v>9512</v>
      </c>
      <c r="T42" s="5" t="s">
        <v>417</v>
      </c>
      <c r="U42" s="5" t="s">
        <v>417</v>
      </c>
      <c r="V42" s="5" t="s">
        <v>417</v>
      </c>
      <c r="W42" s="5" t="s">
        <v>93</v>
      </c>
      <c r="X42" s="5" t="s">
        <v>418</v>
      </c>
      <c r="Y42" s="5" t="s">
        <v>419</v>
      </c>
      <c r="Z42" s="5" t="s">
        <v>420</v>
      </c>
      <c r="AA42" s="5" t="s">
        <v>421</v>
      </c>
      <c r="AB42" s="5"/>
      <c r="AC42" s="5"/>
      <c r="AD42" s="5"/>
      <c r="AE42" s="5"/>
      <c r="AF42" s="5"/>
    </row>
    <row r="43" spans="1:32" hidden="1">
      <c r="A43" s="5" t="s">
        <v>9513</v>
      </c>
      <c r="B43" s="5" t="str">
        <f>IF(COUNTIF('Leads Priorizados INT'!M:M,A43)&gt;0,"Sí","No")</f>
        <v>No</v>
      </c>
      <c r="C43">
        <v>0</v>
      </c>
      <c r="D43" s="6" t="s">
        <v>414</v>
      </c>
      <c r="E43" s="5" t="s">
        <v>2033</v>
      </c>
      <c r="F43" s="5" t="s">
        <v>152</v>
      </c>
      <c r="G43" s="5" t="s">
        <v>1580</v>
      </c>
      <c r="H43" s="7">
        <v>678376</v>
      </c>
      <c r="I43" s="5">
        <v>13</v>
      </c>
      <c r="J43" s="5">
        <v>1</v>
      </c>
      <c r="K43" s="5" t="s">
        <v>9514</v>
      </c>
      <c r="L43" s="5">
        <v>0.27679999999999999</v>
      </c>
      <c r="M43" s="8"/>
      <c r="N43" s="8"/>
      <c r="O43" s="8"/>
      <c r="P43" s="8"/>
      <c r="Q43" s="8"/>
      <c r="R43" s="5" t="s">
        <v>417</v>
      </c>
      <c r="S43" s="5" t="s">
        <v>417</v>
      </c>
      <c r="T43" s="5" t="s">
        <v>417</v>
      </c>
      <c r="U43" s="5" t="s">
        <v>417</v>
      </c>
      <c r="V43" s="5" t="s">
        <v>417</v>
      </c>
      <c r="W43" s="5" t="s">
        <v>417</v>
      </c>
      <c r="X43" s="5" t="s">
        <v>417</v>
      </c>
      <c r="Y43" s="5" t="s">
        <v>417</v>
      </c>
      <c r="Z43" s="5" t="s">
        <v>417</v>
      </c>
      <c r="AA43" s="5" t="s">
        <v>417</v>
      </c>
      <c r="AB43" s="5" t="s">
        <v>9515</v>
      </c>
      <c r="AC43" s="5"/>
      <c r="AD43" s="5"/>
      <c r="AE43" s="5"/>
      <c r="AF43" s="5"/>
    </row>
    <row r="44" spans="1:32" hidden="1">
      <c r="A44" s="5" t="s">
        <v>9516</v>
      </c>
      <c r="B44" s="5" t="str">
        <f>IF(COUNTIF('Leads Priorizados INT'!M:M,A44)&gt;0,"Sí","No")</f>
        <v>No</v>
      </c>
      <c r="C44">
        <v>0</v>
      </c>
      <c r="D44" s="6" t="s">
        <v>430</v>
      </c>
      <c r="E44" s="5" t="s">
        <v>2039</v>
      </c>
      <c r="F44" s="5" t="s">
        <v>152</v>
      </c>
      <c r="G44" s="5" t="s">
        <v>2486</v>
      </c>
      <c r="H44" s="7">
        <v>916716</v>
      </c>
      <c r="I44" s="5">
        <v>19</v>
      </c>
      <c r="J44" s="5">
        <v>1</v>
      </c>
      <c r="K44" s="5" t="s">
        <v>9517</v>
      </c>
      <c r="L44" s="5">
        <v>0.27629999999999999</v>
      </c>
      <c r="M44" s="8">
        <v>913624604</v>
      </c>
      <c r="N44" s="8">
        <v>915337528</v>
      </c>
      <c r="O44" s="8">
        <v>692398021</v>
      </c>
      <c r="P44" s="8">
        <v>609002341</v>
      </c>
      <c r="Q44" s="8">
        <v>656824836</v>
      </c>
      <c r="R44" s="5" t="s">
        <v>9518</v>
      </c>
      <c r="S44" s="5" t="s">
        <v>417</v>
      </c>
      <c r="T44" s="5" t="s">
        <v>417</v>
      </c>
      <c r="U44" s="5" t="s">
        <v>417</v>
      </c>
      <c r="V44" s="5" t="s">
        <v>417</v>
      </c>
      <c r="W44" s="5" t="s">
        <v>93</v>
      </c>
      <c r="X44" s="5" t="s">
        <v>418</v>
      </c>
      <c r="Y44" s="5" t="s">
        <v>419</v>
      </c>
      <c r="Z44" s="5" t="s">
        <v>420</v>
      </c>
      <c r="AA44" s="5" t="s">
        <v>421</v>
      </c>
      <c r="AB44" s="5" t="s">
        <v>9519</v>
      </c>
      <c r="AC44" s="5"/>
      <c r="AD44" s="5"/>
      <c r="AE44" s="5"/>
      <c r="AF44" s="5"/>
    </row>
    <row r="45" spans="1:32" hidden="1">
      <c r="A45" s="5" t="s">
        <v>9520</v>
      </c>
      <c r="B45" s="5" t="str">
        <f>IF(COUNTIF('Leads Priorizados INT'!M:M,A45)&gt;0,"Sí","No")</f>
        <v>No</v>
      </c>
      <c r="C45">
        <v>0</v>
      </c>
      <c r="D45" s="6" t="s">
        <v>414</v>
      </c>
      <c r="E45" s="5" t="s">
        <v>9521</v>
      </c>
      <c r="F45" s="5" t="s">
        <v>2631</v>
      </c>
      <c r="G45" s="5" t="s">
        <v>9522</v>
      </c>
      <c r="H45" s="7">
        <v>543045</v>
      </c>
      <c r="I45" s="5">
        <v>1</v>
      </c>
      <c r="J45" s="5">
        <v>1</v>
      </c>
      <c r="K45" s="5" t="s">
        <v>9523</v>
      </c>
      <c r="L45" s="5">
        <v>0.27329999999999999</v>
      </c>
      <c r="M45" s="8">
        <v>983235416</v>
      </c>
      <c r="N45" s="8"/>
      <c r="O45" s="8"/>
      <c r="P45" s="8"/>
      <c r="Q45" s="8"/>
      <c r="R45" s="5" t="s">
        <v>9524</v>
      </c>
      <c r="S45" s="5" t="s">
        <v>9525</v>
      </c>
      <c r="T45" s="5" t="s">
        <v>9526</v>
      </c>
      <c r="U45" s="5" t="s">
        <v>9527</v>
      </c>
      <c r="V45" s="5" t="s">
        <v>417</v>
      </c>
      <c r="W45" s="5" t="s">
        <v>93</v>
      </c>
      <c r="X45" s="5" t="s">
        <v>418</v>
      </c>
      <c r="Y45" s="5" t="s">
        <v>419</v>
      </c>
      <c r="Z45" s="5" t="s">
        <v>420</v>
      </c>
      <c r="AA45" s="5" t="s">
        <v>421</v>
      </c>
      <c r="AB45" s="5"/>
      <c r="AC45" s="5"/>
      <c r="AD45" s="5"/>
      <c r="AE45" s="5"/>
      <c r="AF45" s="5"/>
    </row>
    <row r="46" spans="1:32" hidden="1">
      <c r="A46" s="5" t="s">
        <v>9528</v>
      </c>
      <c r="B46" s="5" t="str">
        <f>IF(COUNTIF('Leads Priorizados INT'!M:M,A46)&gt;0,"Sí","No")</f>
        <v>No</v>
      </c>
      <c r="C46">
        <v>0</v>
      </c>
      <c r="D46" s="6" t="s">
        <v>414</v>
      </c>
      <c r="E46" s="5" t="s">
        <v>530</v>
      </c>
      <c r="F46" s="5" t="s">
        <v>431</v>
      </c>
      <c r="G46" s="5" t="s">
        <v>9529</v>
      </c>
      <c r="H46" s="7">
        <v>859517</v>
      </c>
      <c r="I46" s="5">
        <v>1</v>
      </c>
      <c r="J46" s="5">
        <v>1</v>
      </c>
      <c r="K46" s="5" t="s">
        <v>9530</v>
      </c>
      <c r="L46" s="5">
        <v>0.2732</v>
      </c>
      <c r="M46" s="8">
        <v>936686699</v>
      </c>
      <c r="N46" s="8"/>
      <c r="O46" s="8"/>
      <c r="P46" s="8"/>
      <c r="Q46" s="8"/>
      <c r="R46" s="5" t="s">
        <v>9531</v>
      </c>
      <c r="S46" s="5" t="s">
        <v>9532</v>
      </c>
      <c r="T46" s="5" t="s">
        <v>9533</v>
      </c>
      <c r="U46" s="5" t="s">
        <v>417</v>
      </c>
      <c r="V46" s="5" t="s">
        <v>417</v>
      </c>
      <c r="W46" s="5" t="s">
        <v>93</v>
      </c>
      <c r="X46" s="5" t="s">
        <v>418</v>
      </c>
      <c r="Y46" s="5" t="s">
        <v>419</v>
      </c>
      <c r="Z46" s="5" t="s">
        <v>420</v>
      </c>
      <c r="AA46" s="5" t="s">
        <v>421</v>
      </c>
      <c r="AB46" s="5" t="s">
        <v>9534</v>
      </c>
      <c r="AC46" s="5"/>
      <c r="AD46" s="5"/>
      <c r="AE46" s="5"/>
      <c r="AF46" s="5"/>
    </row>
    <row r="47" spans="1:32" hidden="1">
      <c r="A47" s="5" t="s">
        <v>9535</v>
      </c>
      <c r="B47" s="5" t="str">
        <f>IF(COUNTIF('Leads Priorizados INT'!M:M,A47)&gt;0,"Sí","No")</f>
        <v>No</v>
      </c>
      <c r="C47">
        <v>0</v>
      </c>
      <c r="D47" s="6" t="s">
        <v>414</v>
      </c>
      <c r="E47" s="5" t="s">
        <v>9536</v>
      </c>
      <c r="F47" s="5" t="s">
        <v>152</v>
      </c>
      <c r="G47" s="5" t="s">
        <v>522</v>
      </c>
      <c r="H47" s="7">
        <v>406035</v>
      </c>
      <c r="I47" s="5">
        <v>1</v>
      </c>
      <c r="J47" s="5">
        <v>2</v>
      </c>
      <c r="K47" s="5" t="s">
        <v>9537</v>
      </c>
      <c r="L47" s="5">
        <v>0.27300000000000002</v>
      </c>
      <c r="M47" s="8">
        <v>911723313</v>
      </c>
      <c r="N47" s="8"/>
      <c r="O47" s="8"/>
      <c r="P47" s="8"/>
      <c r="Q47" s="8"/>
      <c r="R47" s="5" t="s">
        <v>9538</v>
      </c>
      <c r="S47" s="5" t="s">
        <v>9539</v>
      </c>
      <c r="T47" s="5" t="s">
        <v>9540</v>
      </c>
      <c r="U47" s="5" t="s">
        <v>9541</v>
      </c>
      <c r="V47" s="5" t="s">
        <v>9542</v>
      </c>
      <c r="W47" s="5" t="s">
        <v>93</v>
      </c>
      <c r="X47" s="5" t="s">
        <v>418</v>
      </c>
      <c r="Y47" s="5" t="s">
        <v>419</v>
      </c>
      <c r="Z47" s="5" t="s">
        <v>420</v>
      </c>
      <c r="AA47" s="5" t="s">
        <v>421</v>
      </c>
      <c r="AB47" s="5"/>
      <c r="AC47" s="5"/>
      <c r="AD47" s="5"/>
      <c r="AE47" s="5"/>
      <c r="AF47" s="5"/>
    </row>
    <row r="48" spans="1:32">
      <c r="A48" s="5" t="s">
        <v>9543</v>
      </c>
      <c r="B48" s="5" t="str">
        <f>IF(COUNTIF('Leads Priorizados INT'!M:M,A48)&gt;0,"Sí","No")</f>
        <v>No</v>
      </c>
      <c r="C48">
        <v>1</v>
      </c>
      <c r="D48" s="6" t="s">
        <v>1534</v>
      </c>
      <c r="E48" s="5" t="s">
        <v>534</v>
      </c>
      <c r="F48" s="5" t="s">
        <v>1118</v>
      </c>
      <c r="G48" s="5" t="s">
        <v>9544</v>
      </c>
      <c r="H48" s="7">
        <v>1723905</v>
      </c>
      <c r="I48" s="5">
        <v>26</v>
      </c>
      <c r="J48" s="5">
        <v>1</v>
      </c>
      <c r="K48" s="5" t="s">
        <v>9545</v>
      </c>
      <c r="L48" s="5">
        <v>0.2727</v>
      </c>
      <c r="M48" s="8">
        <v>972010565</v>
      </c>
      <c r="N48" s="8">
        <v>972010560</v>
      </c>
      <c r="O48" s="8">
        <v>972010570</v>
      </c>
      <c r="P48" s="8">
        <v>972822604</v>
      </c>
      <c r="Q48" s="8">
        <v>678431932</v>
      </c>
      <c r="R48" s="5" t="s">
        <v>9546</v>
      </c>
      <c r="S48" s="5" t="s">
        <v>9547</v>
      </c>
      <c r="T48" s="5" t="s">
        <v>9548</v>
      </c>
      <c r="U48" s="5" t="s">
        <v>417</v>
      </c>
      <c r="V48" s="5" t="s">
        <v>417</v>
      </c>
      <c r="W48" s="5" t="s">
        <v>93</v>
      </c>
      <c r="X48" s="5" t="s">
        <v>418</v>
      </c>
      <c r="Y48" s="5" t="s">
        <v>419</v>
      </c>
      <c r="Z48" s="5" t="s">
        <v>420</v>
      </c>
      <c r="AA48" s="5" t="s">
        <v>421</v>
      </c>
      <c r="AB48" s="5"/>
      <c r="AC48" s="5"/>
      <c r="AD48" s="5"/>
      <c r="AE48" s="5"/>
      <c r="AF48" s="5"/>
    </row>
    <row r="49" spans="1:32" hidden="1">
      <c r="A49" s="5" t="s">
        <v>9549</v>
      </c>
      <c r="B49" s="5" t="str">
        <f>IF(COUNTIF('Leads Priorizados INT'!M:M,A49)&gt;0,"Sí","No")</f>
        <v>No</v>
      </c>
      <c r="C49">
        <v>0</v>
      </c>
      <c r="D49" s="6" t="s">
        <v>414</v>
      </c>
      <c r="E49" s="5" t="s">
        <v>9550</v>
      </c>
      <c r="F49" s="5" t="s">
        <v>152</v>
      </c>
      <c r="G49" s="5" t="s">
        <v>2881</v>
      </c>
      <c r="H49" s="7">
        <v>343908</v>
      </c>
      <c r="I49" s="5">
        <v>1</v>
      </c>
      <c r="J49" s="5">
        <v>1</v>
      </c>
      <c r="K49" s="5" t="s">
        <v>9551</v>
      </c>
      <c r="L49" s="5">
        <v>0.2717</v>
      </c>
      <c r="M49" s="8"/>
      <c r="N49" s="8"/>
      <c r="O49" s="8"/>
      <c r="P49" s="8"/>
      <c r="Q49" s="8"/>
      <c r="R49" s="5" t="s">
        <v>9552</v>
      </c>
      <c r="S49" s="5" t="s">
        <v>417</v>
      </c>
      <c r="T49" s="5" t="s">
        <v>417</v>
      </c>
      <c r="U49" s="5" t="s">
        <v>417</v>
      </c>
      <c r="V49" s="5" t="s">
        <v>417</v>
      </c>
      <c r="W49" s="5" t="s">
        <v>93</v>
      </c>
      <c r="X49" s="5" t="s">
        <v>418</v>
      </c>
      <c r="Y49" s="5" t="s">
        <v>419</v>
      </c>
      <c r="Z49" s="5" t="s">
        <v>420</v>
      </c>
      <c r="AA49" s="5" t="s">
        <v>421</v>
      </c>
      <c r="AB49" s="5"/>
      <c r="AC49" s="5"/>
      <c r="AD49" s="5"/>
      <c r="AE49" s="5"/>
      <c r="AF49" s="5"/>
    </row>
    <row r="50" spans="1:32" hidden="1">
      <c r="A50" s="5" t="s">
        <v>9553</v>
      </c>
      <c r="B50" s="5" t="str">
        <f>IF(COUNTIF('Leads Priorizados INT'!M:M,A50)&gt;0,"Sí","No")</f>
        <v>No</v>
      </c>
      <c r="C50">
        <v>0</v>
      </c>
      <c r="D50" s="6" t="s">
        <v>414</v>
      </c>
      <c r="E50" s="5" t="s">
        <v>9554</v>
      </c>
      <c r="F50" s="5" t="s">
        <v>931</v>
      </c>
      <c r="G50" s="5" t="s">
        <v>9555</v>
      </c>
      <c r="H50" s="7">
        <v>484016</v>
      </c>
      <c r="I50" s="5">
        <v>5</v>
      </c>
      <c r="J50" s="5">
        <v>1</v>
      </c>
      <c r="K50" s="5" t="s">
        <v>9556</v>
      </c>
      <c r="L50" s="5">
        <v>0.27150000000000002</v>
      </c>
      <c r="M50" s="8">
        <v>981145306</v>
      </c>
      <c r="N50" s="8">
        <v>981926978</v>
      </c>
      <c r="O50" s="8">
        <v>678755337</v>
      </c>
      <c r="P50" s="8"/>
      <c r="Q50" s="8"/>
      <c r="R50" s="5" t="s">
        <v>9557</v>
      </c>
      <c r="S50" s="5" t="s">
        <v>9558</v>
      </c>
      <c r="T50" s="5" t="s">
        <v>417</v>
      </c>
      <c r="U50" s="5" t="s">
        <v>417</v>
      </c>
      <c r="V50" s="5" t="s">
        <v>417</v>
      </c>
      <c r="W50" s="5" t="s">
        <v>93</v>
      </c>
      <c r="X50" s="5" t="s">
        <v>418</v>
      </c>
      <c r="Y50" s="5" t="s">
        <v>419</v>
      </c>
      <c r="Z50" s="5" t="s">
        <v>420</v>
      </c>
      <c r="AA50" s="5" t="s">
        <v>421</v>
      </c>
      <c r="AB50" s="5" t="s">
        <v>9559</v>
      </c>
      <c r="AC50" s="5" t="s">
        <v>9560</v>
      </c>
      <c r="AD50" s="5"/>
      <c r="AE50" s="5"/>
      <c r="AF50" s="5"/>
    </row>
    <row r="51" spans="1:32" hidden="1">
      <c r="A51" s="5" t="s">
        <v>9561</v>
      </c>
      <c r="B51" s="5" t="str">
        <f>IF(COUNTIF('Leads Priorizados INT'!M:M,A51)&gt;0,"Sí","No")</f>
        <v>No</v>
      </c>
      <c r="C51">
        <v>0</v>
      </c>
      <c r="D51" s="6" t="s">
        <v>414</v>
      </c>
      <c r="E51" s="5" t="s">
        <v>9562</v>
      </c>
      <c r="F51" s="5" t="s">
        <v>3374</v>
      </c>
      <c r="G51" s="5" t="s">
        <v>3375</v>
      </c>
      <c r="H51" s="7">
        <v>336098</v>
      </c>
      <c r="I51" s="5">
        <v>5</v>
      </c>
      <c r="J51" s="5">
        <v>2</v>
      </c>
      <c r="K51" s="5" t="s">
        <v>9563</v>
      </c>
      <c r="L51" s="5">
        <v>0.26960000000000001</v>
      </c>
      <c r="M51" s="8">
        <v>968233280</v>
      </c>
      <c r="N51" s="8">
        <v>637510214</v>
      </c>
      <c r="O51" s="8">
        <v>607344713</v>
      </c>
      <c r="P51" s="8">
        <v>868912187</v>
      </c>
      <c r="Q51" s="8">
        <v>647153782</v>
      </c>
      <c r="R51" s="5" t="s">
        <v>9564</v>
      </c>
      <c r="S51" s="5" t="s">
        <v>9565</v>
      </c>
      <c r="T51" s="5" t="s">
        <v>9566</v>
      </c>
      <c r="U51" s="5" t="s">
        <v>9567</v>
      </c>
      <c r="V51" s="5" t="s">
        <v>417</v>
      </c>
      <c r="W51" s="5" t="s">
        <v>93</v>
      </c>
      <c r="X51" s="5" t="s">
        <v>418</v>
      </c>
      <c r="Y51" s="5" t="s">
        <v>419</v>
      </c>
      <c r="Z51" s="5" t="s">
        <v>420</v>
      </c>
      <c r="AA51" s="5" t="s">
        <v>421</v>
      </c>
      <c r="AB51" s="5" t="s">
        <v>9568</v>
      </c>
      <c r="AC51" s="5"/>
      <c r="AD51" s="5"/>
      <c r="AE51" s="5"/>
      <c r="AF51" s="5"/>
    </row>
    <row r="52" spans="1:32" hidden="1">
      <c r="A52" s="5" t="s">
        <v>9569</v>
      </c>
      <c r="B52" s="5" t="str">
        <f>IF(COUNTIF('Leads Priorizados INT'!M:M,A52)&gt;0,"Sí","No")</f>
        <v>No</v>
      </c>
      <c r="C52">
        <v>0</v>
      </c>
      <c r="D52" s="6" t="s">
        <v>414</v>
      </c>
      <c r="E52" s="5" t="s">
        <v>9570</v>
      </c>
      <c r="F52" s="5" t="s">
        <v>431</v>
      </c>
      <c r="G52" s="5" t="s">
        <v>9571</v>
      </c>
      <c r="H52" s="7">
        <v>826930</v>
      </c>
      <c r="I52" s="5">
        <v>1</v>
      </c>
      <c r="J52" s="5">
        <v>1</v>
      </c>
      <c r="K52" s="5" t="s">
        <v>9572</v>
      </c>
      <c r="L52" s="5">
        <v>0.26850000000000002</v>
      </c>
      <c r="M52" s="8">
        <v>615384173</v>
      </c>
      <c r="N52" s="8"/>
      <c r="O52" s="8"/>
      <c r="P52" s="8"/>
      <c r="Q52" s="8"/>
      <c r="R52" s="5" t="s">
        <v>9573</v>
      </c>
      <c r="S52" s="5" t="s">
        <v>9574</v>
      </c>
      <c r="T52" s="5" t="s">
        <v>417</v>
      </c>
      <c r="U52" s="5" t="s">
        <v>417</v>
      </c>
      <c r="V52" s="5" t="s">
        <v>417</v>
      </c>
      <c r="W52" s="5" t="s">
        <v>93</v>
      </c>
      <c r="X52" s="5" t="s">
        <v>418</v>
      </c>
      <c r="Y52" s="5" t="s">
        <v>419</v>
      </c>
      <c r="Z52" s="5" t="s">
        <v>420</v>
      </c>
      <c r="AA52" s="5" t="s">
        <v>421</v>
      </c>
      <c r="AB52" s="5"/>
      <c r="AC52" s="5"/>
      <c r="AD52" s="5"/>
      <c r="AE52" s="5"/>
      <c r="AF52" s="5"/>
    </row>
    <row r="53" spans="1:32" hidden="1">
      <c r="A53" s="5" t="s">
        <v>9575</v>
      </c>
      <c r="B53" s="5" t="str">
        <f>IF(COUNTIF('Leads Priorizados INT'!M:M,A53)&gt;0,"Sí","No")</f>
        <v>No</v>
      </c>
      <c r="C53">
        <v>0</v>
      </c>
      <c r="D53" s="6" t="s">
        <v>414</v>
      </c>
      <c r="E53" s="5" t="s">
        <v>9576</v>
      </c>
      <c r="F53" s="5" t="s">
        <v>152</v>
      </c>
      <c r="G53" s="5" t="s">
        <v>1641</v>
      </c>
      <c r="H53" s="7">
        <v>1106090</v>
      </c>
      <c r="I53" s="5">
        <v>5</v>
      </c>
      <c r="J53" s="5">
        <v>1</v>
      </c>
      <c r="K53" s="5" t="s">
        <v>9577</v>
      </c>
      <c r="L53" s="5">
        <v>0.26819999999999999</v>
      </c>
      <c r="M53" s="8"/>
      <c r="N53" s="8"/>
      <c r="O53" s="8"/>
      <c r="P53" s="8"/>
      <c r="Q53" s="8"/>
      <c r="R53" s="5" t="s">
        <v>559</v>
      </c>
      <c r="S53" s="5" t="s">
        <v>9578</v>
      </c>
      <c r="T53" s="5" t="s">
        <v>417</v>
      </c>
      <c r="U53" s="5" t="s">
        <v>417</v>
      </c>
      <c r="V53" s="5" t="s">
        <v>417</v>
      </c>
      <c r="W53" s="5" t="s">
        <v>93</v>
      </c>
      <c r="X53" s="5" t="s">
        <v>418</v>
      </c>
      <c r="Y53" s="5" t="s">
        <v>419</v>
      </c>
      <c r="Z53" s="5" t="s">
        <v>420</v>
      </c>
      <c r="AA53" s="5" t="s">
        <v>421</v>
      </c>
      <c r="AB53" s="5"/>
      <c r="AC53" s="5"/>
      <c r="AD53" s="5"/>
      <c r="AE53" s="5"/>
      <c r="AF53" s="5"/>
    </row>
    <row r="54" spans="1:32" hidden="1">
      <c r="A54" s="5" t="s">
        <v>9579</v>
      </c>
      <c r="B54" s="5" t="str">
        <f>IF(COUNTIF('Leads Priorizados INT'!M:M,A54)&gt;0,"Sí","No")</f>
        <v>No</v>
      </c>
      <c r="C54">
        <v>0</v>
      </c>
      <c r="D54" s="6" t="s">
        <v>414</v>
      </c>
      <c r="E54" s="5" t="s">
        <v>9580</v>
      </c>
      <c r="F54" s="5" t="s">
        <v>152</v>
      </c>
      <c r="G54" s="5" t="s">
        <v>1544</v>
      </c>
      <c r="H54" s="7">
        <v>377642</v>
      </c>
      <c r="I54" s="5">
        <v>2</v>
      </c>
      <c r="J54" s="5">
        <v>4</v>
      </c>
      <c r="K54" s="5" t="s">
        <v>9581</v>
      </c>
      <c r="L54" s="5">
        <v>0.26769999999999999</v>
      </c>
      <c r="M54" s="8">
        <v>918829255</v>
      </c>
      <c r="N54" s="8">
        <v>916899373</v>
      </c>
      <c r="O54" s="8">
        <v>916465761</v>
      </c>
      <c r="P54" s="8">
        <v>916096033</v>
      </c>
      <c r="Q54" s="8">
        <v>911261829</v>
      </c>
      <c r="R54" s="5" t="s">
        <v>417</v>
      </c>
      <c r="S54" s="5" t="s">
        <v>417</v>
      </c>
      <c r="T54" s="5" t="s">
        <v>417</v>
      </c>
      <c r="U54" s="5" t="s">
        <v>417</v>
      </c>
      <c r="V54" s="5" t="s">
        <v>417</v>
      </c>
      <c r="W54" s="5" t="s">
        <v>417</v>
      </c>
      <c r="X54" s="5" t="s">
        <v>417</v>
      </c>
      <c r="Y54" s="5" t="s">
        <v>417</v>
      </c>
      <c r="Z54" s="5" t="s">
        <v>417</v>
      </c>
      <c r="AA54" s="5" t="s">
        <v>417</v>
      </c>
      <c r="AB54" s="5" t="s">
        <v>9582</v>
      </c>
      <c r="AC54" s="5"/>
      <c r="AD54" s="5"/>
      <c r="AE54" s="5"/>
      <c r="AF54" s="5"/>
    </row>
    <row r="55" spans="1:32" hidden="1">
      <c r="A55" s="5" t="s">
        <v>9583</v>
      </c>
      <c r="B55" s="5" t="str">
        <f>IF(COUNTIF('Leads Priorizados INT'!M:M,A55)&gt;0,"Sí","No")</f>
        <v>No</v>
      </c>
      <c r="C55">
        <v>0</v>
      </c>
      <c r="D55" s="6" t="s">
        <v>414</v>
      </c>
      <c r="E55" s="5" t="s">
        <v>2044</v>
      </c>
      <c r="F55" s="5" t="s">
        <v>431</v>
      </c>
      <c r="G55" s="5" t="s">
        <v>2171</v>
      </c>
      <c r="H55" s="7">
        <v>977472</v>
      </c>
      <c r="I55" s="5">
        <v>7</v>
      </c>
      <c r="J55" s="5">
        <v>1</v>
      </c>
      <c r="K55" s="5" t="s">
        <v>9584</v>
      </c>
      <c r="L55" s="5">
        <v>0.26729999999999998</v>
      </c>
      <c r="M55" s="8"/>
      <c r="N55" s="8"/>
      <c r="O55" s="8"/>
      <c r="P55" s="8"/>
      <c r="Q55" s="8"/>
      <c r="R55" s="5" t="s">
        <v>9585</v>
      </c>
      <c r="S55" s="5" t="s">
        <v>9586</v>
      </c>
      <c r="T55" s="5" t="s">
        <v>417</v>
      </c>
      <c r="U55" s="5" t="s">
        <v>417</v>
      </c>
      <c r="V55" s="5" t="s">
        <v>417</v>
      </c>
      <c r="W55" s="5" t="s">
        <v>93</v>
      </c>
      <c r="X55" s="5" t="s">
        <v>418</v>
      </c>
      <c r="Y55" s="5" t="s">
        <v>419</v>
      </c>
      <c r="Z55" s="5" t="s">
        <v>420</v>
      </c>
      <c r="AA55" s="5" t="s">
        <v>421</v>
      </c>
      <c r="AB55" s="5"/>
      <c r="AC55" s="5"/>
      <c r="AD55" s="5"/>
      <c r="AE55" s="5"/>
      <c r="AF55" s="5"/>
    </row>
    <row r="56" spans="1:32" hidden="1">
      <c r="A56" s="5" t="s">
        <v>9587</v>
      </c>
      <c r="B56" s="5" t="str">
        <f>IF(COUNTIF('Leads Priorizados INT'!M:M,A56)&gt;0,"Sí","No")</f>
        <v>No</v>
      </c>
      <c r="C56">
        <v>0</v>
      </c>
      <c r="D56" s="6" t="s">
        <v>414</v>
      </c>
      <c r="E56" s="5" t="s">
        <v>9588</v>
      </c>
      <c r="F56" s="5" t="s">
        <v>152</v>
      </c>
      <c r="G56" s="5" t="s">
        <v>1738</v>
      </c>
      <c r="H56" s="7">
        <v>1295083</v>
      </c>
      <c r="I56" s="5">
        <v>23</v>
      </c>
      <c r="J56" s="5">
        <v>1</v>
      </c>
      <c r="K56" s="5" t="s">
        <v>9589</v>
      </c>
      <c r="L56" s="5">
        <v>0.26700000000000002</v>
      </c>
      <c r="M56" s="8">
        <v>913441112</v>
      </c>
      <c r="N56" s="8">
        <v>654513138</v>
      </c>
      <c r="O56" s="8">
        <v>654513137</v>
      </c>
      <c r="P56" s="8">
        <v>654513139</v>
      </c>
      <c r="Q56" s="8">
        <v>654513143</v>
      </c>
      <c r="R56" s="5" t="s">
        <v>9590</v>
      </c>
      <c r="S56" s="5" t="s">
        <v>417</v>
      </c>
      <c r="T56" s="5" t="s">
        <v>417</v>
      </c>
      <c r="U56" s="5" t="s">
        <v>417</v>
      </c>
      <c r="V56" s="5" t="s">
        <v>417</v>
      </c>
      <c r="W56" s="5" t="s">
        <v>93</v>
      </c>
      <c r="X56" s="5" t="s">
        <v>418</v>
      </c>
      <c r="Y56" s="5" t="s">
        <v>419</v>
      </c>
      <c r="Z56" s="5" t="s">
        <v>420</v>
      </c>
      <c r="AA56" s="5" t="s">
        <v>421</v>
      </c>
      <c r="AB56" s="5" t="s">
        <v>9591</v>
      </c>
      <c r="AC56" s="5"/>
      <c r="AD56" s="5"/>
      <c r="AE56" s="5"/>
      <c r="AF56" s="5"/>
    </row>
    <row r="57" spans="1:32" hidden="1">
      <c r="A57" s="5" t="s">
        <v>9592</v>
      </c>
      <c r="B57" s="5" t="str">
        <f>IF(COUNTIF('Leads Priorizados INT'!M:M,A57)&gt;0,"Sí","No")</f>
        <v>No</v>
      </c>
      <c r="C57">
        <v>0</v>
      </c>
      <c r="D57" s="6" t="s">
        <v>414</v>
      </c>
      <c r="E57" s="5" t="s">
        <v>9593</v>
      </c>
      <c r="F57" s="5" t="s">
        <v>3269</v>
      </c>
      <c r="G57" s="5" t="s">
        <v>9594</v>
      </c>
      <c r="H57" s="7">
        <v>1099836</v>
      </c>
      <c r="I57" s="5">
        <v>0</v>
      </c>
      <c r="J57" s="5">
        <v>3</v>
      </c>
      <c r="K57" s="5" t="s">
        <v>9595</v>
      </c>
      <c r="L57" s="5">
        <v>0.26640000000000003</v>
      </c>
      <c r="M57" s="8">
        <v>987415787</v>
      </c>
      <c r="N57" s="8"/>
      <c r="O57" s="8"/>
      <c r="P57" s="8"/>
      <c r="Q57" s="8"/>
      <c r="R57" s="5" t="s">
        <v>9596</v>
      </c>
      <c r="S57" s="5" t="s">
        <v>417</v>
      </c>
      <c r="T57" s="5" t="s">
        <v>417</v>
      </c>
      <c r="U57" s="5" t="s">
        <v>417</v>
      </c>
      <c r="V57" s="5" t="s">
        <v>417</v>
      </c>
      <c r="W57" s="5" t="s">
        <v>93</v>
      </c>
      <c r="X57" s="5" t="s">
        <v>418</v>
      </c>
      <c r="Y57" s="5" t="s">
        <v>419</v>
      </c>
      <c r="Z57" s="5" t="s">
        <v>420</v>
      </c>
      <c r="AA57" s="5" t="s">
        <v>421</v>
      </c>
      <c r="AB57" s="5"/>
      <c r="AC57" s="5"/>
      <c r="AD57" s="5"/>
      <c r="AE57" s="5"/>
      <c r="AF57" s="5"/>
    </row>
    <row r="58" spans="1:32" hidden="1">
      <c r="A58" s="5" t="s">
        <v>9597</v>
      </c>
      <c r="B58" s="5" t="str">
        <f>IF(COUNTIF('Leads Priorizados INT'!M:M,A58)&gt;0,"Sí","No")</f>
        <v>No</v>
      </c>
      <c r="C58">
        <v>0</v>
      </c>
      <c r="D58" s="6" t="s">
        <v>414</v>
      </c>
      <c r="E58" s="5" t="s">
        <v>2065</v>
      </c>
      <c r="F58" s="5" t="s">
        <v>152</v>
      </c>
      <c r="G58" s="5" t="s">
        <v>2486</v>
      </c>
      <c r="H58" s="7">
        <v>1960775</v>
      </c>
      <c r="I58" s="5">
        <v>15</v>
      </c>
      <c r="J58" s="5">
        <v>4</v>
      </c>
      <c r="K58" s="5" t="s">
        <v>9598</v>
      </c>
      <c r="L58" s="5">
        <v>0.26569999999999999</v>
      </c>
      <c r="M58" s="8">
        <v>914186929</v>
      </c>
      <c r="N58" s="8"/>
      <c r="O58" s="8"/>
      <c r="P58" s="8"/>
      <c r="Q58" s="8"/>
      <c r="R58" s="5" t="s">
        <v>9599</v>
      </c>
      <c r="S58" s="5" t="s">
        <v>417</v>
      </c>
      <c r="T58" s="5" t="s">
        <v>417</v>
      </c>
      <c r="U58" s="5" t="s">
        <v>417</v>
      </c>
      <c r="V58" s="5" t="s">
        <v>417</v>
      </c>
      <c r="W58" s="5" t="s">
        <v>93</v>
      </c>
      <c r="X58" s="5" t="s">
        <v>418</v>
      </c>
      <c r="Y58" s="5" t="s">
        <v>419</v>
      </c>
      <c r="Z58" s="5" t="s">
        <v>420</v>
      </c>
      <c r="AA58" s="5" t="s">
        <v>421</v>
      </c>
      <c r="AB58" s="5"/>
      <c r="AC58" s="5"/>
      <c r="AD58" s="5"/>
      <c r="AE58" s="5"/>
      <c r="AF58" s="5"/>
    </row>
    <row r="59" spans="1:32" hidden="1">
      <c r="A59" s="5" t="s">
        <v>9600</v>
      </c>
      <c r="B59" s="5" t="str">
        <f>IF(COUNTIF('Leads Priorizados INT'!M:M,A59)&gt;0,"Sí","No")</f>
        <v>No</v>
      </c>
      <c r="C59">
        <v>0</v>
      </c>
      <c r="D59" s="6" t="s">
        <v>414</v>
      </c>
      <c r="E59" s="5" t="s">
        <v>9601</v>
      </c>
      <c r="F59" s="5" t="s">
        <v>152</v>
      </c>
      <c r="G59" s="5" t="s">
        <v>9602</v>
      </c>
      <c r="H59" s="7">
        <v>1084623</v>
      </c>
      <c r="I59" s="5">
        <v>7</v>
      </c>
      <c r="J59" s="5">
        <v>1</v>
      </c>
      <c r="K59" s="5" t="s">
        <v>9603</v>
      </c>
      <c r="L59" s="5">
        <v>0.26519999999999999</v>
      </c>
      <c r="M59" s="8"/>
      <c r="N59" s="8"/>
      <c r="O59" s="8"/>
      <c r="P59" s="8"/>
      <c r="Q59" s="8"/>
      <c r="R59" s="5" t="s">
        <v>9604</v>
      </c>
      <c r="S59" s="5" t="s">
        <v>417</v>
      </c>
      <c r="T59" s="5" t="s">
        <v>417</v>
      </c>
      <c r="U59" s="5" t="s">
        <v>417</v>
      </c>
      <c r="V59" s="5" t="s">
        <v>417</v>
      </c>
      <c r="W59" s="5" t="s">
        <v>93</v>
      </c>
      <c r="X59" s="5" t="s">
        <v>418</v>
      </c>
      <c r="Y59" s="5" t="s">
        <v>419</v>
      </c>
      <c r="Z59" s="5" t="s">
        <v>420</v>
      </c>
      <c r="AA59" s="5" t="s">
        <v>421</v>
      </c>
      <c r="AB59" s="5"/>
      <c r="AC59" s="5"/>
      <c r="AD59" s="5"/>
      <c r="AE59" s="5"/>
      <c r="AF59" s="5"/>
    </row>
    <row r="60" spans="1:32" hidden="1">
      <c r="A60" s="5" t="s">
        <v>9605</v>
      </c>
      <c r="B60" s="5" t="str">
        <f>IF(COUNTIF('Leads Priorizados INT'!M:M,A60)&gt;0,"Sí","No")</f>
        <v>No</v>
      </c>
      <c r="C60">
        <v>0</v>
      </c>
      <c r="D60" s="6" t="s">
        <v>414</v>
      </c>
      <c r="E60" s="5" t="s">
        <v>2086</v>
      </c>
      <c r="F60" s="5" t="s">
        <v>152</v>
      </c>
      <c r="G60" s="5" t="s">
        <v>619</v>
      </c>
      <c r="H60" s="7">
        <v>441058</v>
      </c>
      <c r="I60" s="5">
        <v>4</v>
      </c>
      <c r="J60" s="5">
        <v>2</v>
      </c>
      <c r="K60" s="5" t="s">
        <v>9606</v>
      </c>
      <c r="L60" s="5">
        <v>0.2651</v>
      </c>
      <c r="M60" s="8"/>
      <c r="N60" s="8"/>
      <c r="O60" s="8"/>
      <c r="P60" s="8"/>
      <c r="Q60" s="8"/>
      <c r="R60" s="5" t="s">
        <v>9607</v>
      </c>
      <c r="S60" s="5" t="s">
        <v>9608</v>
      </c>
      <c r="T60" s="5" t="s">
        <v>9609</v>
      </c>
      <c r="U60" s="5" t="s">
        <v>9610</v>
      </c>
      <c r="V60" s="5" t="s">
        <v>417</v>
      </c>
      <c r="W60" s="5" t="s">
        <v>93</v>
      </c>
      <c r="X60" s="5" t="s">
        <v>418</v>
      </c>
      <c r="Y60" s="5" t="s">
        <v>419</v>
      </c>
      <c r="Z60" s="5" t="s">
        <v>420</v>
      </c>
      <c r="AA60" s="5" t="s">
        <v>421</v>
      </c>
      <c r="AB60" s="5"/>
      <c r="AC60" s="5"/>
      <c r="AD60" s="5"/>
      <c r="AE60" s="5"/>
      <c r="AF60" s="5"/>
    </row>
    <row r="61" spans="1:32" hidden="1">
      <c r="A61" s="5" t="s">
        <v>9611</v>
      </c>
      <c r="B61" s="5" t="str">
        <f>IF(COUNTIF('Leads Priorizados INT'!M:M,A61)&gt;0,"Sí","No")</f>
        <v>No</v>
      </c>
      <c r="C61">
        <v>0</v>
      </c>
      <c r="D61" s="6" t="s">
        <v>414</v>
      </c>
      <c r="E61" s="5" t="s">
        <v>9612</v>
      </c>
      <c r="F61" s="5" t="s">
        <v>431</v>
      </c>
      <c r="G61" s="5" t="s">
        <v>9613</v>
      </c>
      <c r="H61" s="7">
        <v>315566</v>
      </c>
      <c r="I61" s="5">
        <v>1</v>
      </c>
      <c r="J61" s="5">
        <v>1</v>
      </c>
      <c r="K61" s="5" t="s">
        <v>9614</v>
      </c>
      <c r="L61" s="5">
        <v>0.26450000000000001</v>
      </c>
      <c r="M61" s="8">
        <v>938115655</v>
      </c>
      <c r="N61" s="8"/>
      <c r="O61" s="8"/>
      <c r="P61" s="8"/>
      <c r="Q61" s="8"/>
      <c r="R61" s="5" t="s">
        <v>9615</v>
      </c>
      <c r="S61" s="5" t="s">
        <v>417</v>
      </c>
      <c r="T61" s="5" t="s">
        <v>417</v>
      </c>
      <c r="U61" s="5" t="s">
        <v>417</v>
      </c>
      <c r="V61" s="5" t="s">
        <v>417</v>
      </c>
      <c r="W61" s="5" t="s">
        <v>93</v>
      </c>
      <c r="X61" s="5" t="s">
        <v>418</v>
      </c>
      <c r="Y61" s="5" t="s">
        <v>419</v>
      </c>
      <c r="Z61" s="5" t="s">
        <v>420</v>
      </c>
      <c r="AA61" s="5" t="s">
        <v>421</v>
      </c>
      <c r="AB61" s="5"/>
      <c r="AC61" s="5"/>
      <c r="AD61" s="5"/>
      <c r="AE61" s="5"/>
      <c r="AF61" s="5"/>
    </row>
    <row r="62" spans="1:32" hidden="1">
      <c r="A62" s="5" t="s">
        <v>9616</v>
      </c>
      <c r="B62" s="5" t="str">
        <f>IF(COUNTIF('Leads Priorizados INT'!M:M,A62)&gt;0,"Sí","No")</f>
        <v>No</v>
      </c>
      <c r="C62">
        <v>0</v>
      </c>
      <c r="D62" s="6" t="s">
        <v>414</v>
      </c>
      <c r="E62" s="5" t="s">
        <v>9617</v>
      </c>
      <c r="F62" s="5" t="s">
        <v>1245</v>
      </c>
      <c r="G62" s="5" t="s">
        <v>9618</v>
      </c>
      <c r="H62" s="7">
        <v>1629534</v>
      </c>
      <c r="I62" s="5">
        <v>35</v>
      </c>
      <c r="J62" s="5">
        <v>2</v>
      </c>
      <c r="K62" s="5" t="s">
        <v>9619</v>
      </c>
      <c r="L62" s="5">
        <v>0.26400000000000001</v>
      </c>
      <c r="M62" s="8">
        <v>944530555</v>
      </c>
      <c r="N62" s="8">
        <v>913588688</v>
      </c>
      <c r="O62" s="8"/>
      <c r="P62" s="8"/>
      <c r="Q62" s="8"/>
      <c r="R62" s="5" t="s">
        <v>9620</v>
      </c>
      <c r="S62" s="5" t="s">
        <v>9621</v>
      </c>
      <c r="T62" s="5" t="s">
        <v>9622</v>
      </c>
      <c r="U62" s="5" t="s">
        <v>417</v>
      </c>
      <c r="V62" s="5" t="s">
        <v>417</v>
      </c>
      <c r="W62" s="5" t="s">
        <v>93</v>
      </c>
      <c r="X62" s="5" t="s">
        <v>418</v>
      </c>
      <c r="Y62" s="5" t="s">
        <v>419</v>
      </c>
      <c r="Z62" s="5" t="s">
        <v>420</v>
      </c>
      <c r="AA62" s="5" t="s">
        <v>421</v>
      </c>
      <c r="AB62" s="5" t="s">
        <v>6711</v>
      </c>
      <c r="AC62" s="5"/>
      <c r="AD62" s="5"/>
      <c r="AE62" s="5"/>
      <c r="AF62" s="5"/>
    </row>
    <row r="63" spans="1:32" hidden="1">
      <c r="A63" s="5" t="s">
        <v>9623</v>
      </c>
      <c r="B63" s="5" t="str">
        <f>IF(COUNTIF('Leads Priorizados INT'!M:M,A63)&gt;0,"Sí","No")</f>
        <v>No</v>
      </c>
      <c r="C63">
        <v>0</v>
      </c>
      <c r="D63" s="6" t="s">
        <v>414</v>
      </c>
      <c r="E63" s="5" t="s">
        <v>9624</v>
      </c>
      <c r="F63" s="5" t="s">
        <v>581</v>
      </c>
      <c r="G63" s="5" t="s">
        <v>2056</v>
      </c>
      <c r="H63" s="7">
        <v>4014903</v>
      </c>
      <c r="I63" s="5">
        <v>7</v>
      </c>
      <c r="J63" s="5">
        <v>1</v>
      </c>
      <c r="K63" s="5" t="s">
        <v>9625</v>
      </c>
      <c r="L63" s="5">
        <v>0.26379999999999998</v>
      </c>
      <c r="M63" s="8"/>
      <c r="N63" s="8"/>
      <c r="O63" s="8"/>
      <c r="P63" s="8"/>
      <c r="Q63" s="8"/>
      <c r="R63" s="5" t="s">
        <v>9626</v>
      </c>
      <c r="S63" s="5" t="s">
        <v>9627</v>
      </c>
      <c r="T63" s="5" t="s">
        <v>9628</v>
      </c>
      <c r="U63" s="5" t="s">
        <v>417</v>
      </c>
      <c r="V63" s="5" t="s">
        <v>417</v>
      </c>
      <c r="W63" s="5" t="s">
        <v>93</v>
      </c>
      <c r="X63" s="5" t="s">
        <v>418</v>
      </c>
      <c r="Y63" s="5" t="s">
        <v>419</v>
      </c>
      <c r="Z63" s="5" t="s">
        <v>420</v>
      </c>
      <c r="AA63" s="5" t="s">
        <v>421</v>
      </c>
      <c r="AB63" s="5"/>
      <c r="AC63" s="5"/>
      <c r="AD63" s="5"/>
      <c r="AE63" s="5"/>
      <c r="AF63" s="5"/>
    </row>
    <row r="64" spans="1:32" hidden="1">
      <c r="A64" s="5" t="s">
        <v>9629</v>
      </c>
      <c r="B64" s="5" t="str">
        <f>IF(COUNTIF('Leads Priorizados INT'!M:M,A64)&gt;0,"Sí","No")</f>
        <v>No</v>
      </c>
      <c r="C64">
        <v>0</v>
      </c>
      <c r="D64" s="6" t="s">
        <v>414</v>
      </c>
      <c r="E64" s="5" t="s">
        <v>9630</v>
      </c>
      <c r="F64" s="5" t="s">
        <v>152</v>
      </c>
      <c r="G64" s="5" t="s">
        <v>9631</v>
      </c>
      <c r="H64" s="7">
        <v>1528545</v>
      </c>
      <c r="I64" s="5">
        <v>6</v>
      </c>
      <c r="J64" s="5">
        <v>1</v>
      </c>
      <c r="K64" s="5" t="s">
        <v>9632</v>
      </c>
      <c r="L64" s="5">
        <v>0.26369999999999999</v>
      </c>
      <c r="M64" s="8"/>
      <c r="N64" s="8"/>
      <c r="O64" s="8"/>
      <c r="P64" s="8"/>
      <c r="Q64" s="8"/>
      <c r="R64" s="5" t="s">
        <v>9633</v>
      </c>
      <c r="S64" s="5" t="s">
        <v>417</v>
      </c>
      <c r="T64" s="5" t="s">
        <v>417</v>
      </c>
      <c r="U64" s="5" t="s">
        <v>417</v>
      </c>
      <c r="V64" s="5" t="s">
        <v>417</v>
      </c>
      <c r="W64" s="5" t="s">
        <v>93</v>
      </c>
      <c r="X64" s="5" t="s">
        <v>418</v>
      </c>
      <c r="Y64" s="5" t="s">
        <v>419</v>
      </c>
      <c r="Z64" s="5" t="s">
        <v>420</v>
      </c>
      <c r="AA64" s="5" t="s">
        <v>421</v>
      </c>
      <c r="AB64" s="5"/>
      <c r="AC64" s="5"/>
      <c r="AD64" s="5"/>
      <c r="AE64" s="5"/>
      <c r="AF64" s="5"/>
    </row>
    <row r="65" spans="1:32">
      <c r="A65" s="5" t="s">
        <v>9634</v>
      </c>
      <c r="B65" s="5" t="str">
        <f>IF(COUNTIF('Leads Priorizados INT'!M:M,A65)&gt;0,"Sí","No")</f>
        <v>No</v>
      </c>
      <c r="C65">
        <v>1</v>
      </c>
      <c r="D65" s="6" t="s">
        <v>414</v>
      </c>
      <c r="E65" s="5" t="s">
        <v>9635</v>
      </c>
      <c r="F65" s="5" t="s">
        <v>152</v>
      </c>
      <c r="G65" s="5" t="s">
        <v>1915</v>
      </c>
      <c r="H65" s="7">
        <v>912960</v>
      </c>
      <c r="I65" s="5">
        <v>7</v>
      </c>
      <c r="J65" s="5">
        <v>1</v>
      </c>
      <c r="K65" s="5" t="s">
        <v>9636</v>
      </c>
      <c r="L65" s="5">
        <v>0.26290000000000002</v>
      </c>
      <c r="M65" s="8"/>
      <c r="N65" s="8"/>
      <c r="O65" s="8"/>
      <c r="P65" s="8"/>
      <c r="Q65" s="8"/>
      <c r="R65" s="5" t="s">
        <v>9637</v>
      </c>
      <c r="S65" s="5" t="s">
        <v>9638</v>
      </c>
      <c r="T65" s="5" t="s">
        <v>9639</v>
      </c>
      <c r="U65" s="5" t="s">
        <v>9640</v>
      </c>
      <c r="V65" s="5" t="s">
        <v>9641</v>
      </c>
      <c r="W65" s="5" t="s">
        <v>93</v>
      </c>
      <c r="X65" s="5" t="s">
        <v>418</v>
      </c>
      <c r="Y65" s="5" t="s">
        <v>419</v>
      </c>
      <c r="Z65" s="5" t="s">
        <v>420</v>
      </c>
      <c r="AA65" s="5" t="s">
        <v>421</v>
      </c>
      <c r="AB65" s="5"/>
      <c r="AC65" s="5"/>
      <c r="AD65" s="5"/>
      <c r="AE65" s="5"/>
      <c r="AF65" s="5"/>
    </row>
    <row r="66" spans="1:32" hidden="1">
      <c r="A66" s="5" t="s">
        <v>9642</v>
      </c>
      <c r="B66" s="5" t="str">
        <f>IF(COUNTIF('Leads Priorizados INT'!M:M,A66)&gt;0,"Sí","No")</f>
        <v>No</v>
      </c>
      <c r="C66">
        <v>0</v>
      </c>
      <c r="D66" s="6" t="s">
        <v>414</v>
      </c>
      <c r="E66" s="5" t="s">
        <v>9643</v>
      </c>
      <c r="F66" s="5" t="s">
        <v>152</v>
      </c>
      <c r="G66" s="5" t="s">
        <v>1602</v>
      </c>
      <c r="H66" s="7">
        <v>340693</v>
      </c>
      <c r="I66" s="5">
        <v>2</v>
      </c>
      <c r="J66" s="5">
        <v>1</v>
      </c>
      <c r="K66" s="5" t="s">
        <v>9644</v>
      </c>
      <c r="L66" s="5">
        <v>0.26250000000000001</v>
      </c>
      <c r="M66" s="8"/>
      <c r="N66" s="8"/>
      <c r="O66" s="8"/>
      <c r="P66" s="8"/>
      <c r="Q66" s="8"/>
      <c r="R66" s="5" t="s">
        <v>9645</v>
      </c>
      <c r="S66" s="5" t="s">
        <v>9646</v>
      </c>
      <c r="T66" s="5" t="s">
        <v>9647</v>
      </c>
      <c r="U66" s="5" t="s">
        <v>9648</v>
      </c>
      <c r="V66" s="5" t="s">
        <v>9649</v>
      </c>
      <c r="W66" s="5" t="s">
        <v>93</v>
      </c>
      <c r="X66" s="5" t="s">
        <v>418</v>
      </c>
      <c r="Y66" s="5" t="s">
        <v>419</v>
      </c>
      <c r="Z66" s="5" t="s">
        <v>420</v>
      </c>
      <c r="AA66" s="5" t="s">
        <v>421</v>
      </c>
      <c r="AB66" s="5"/>
      <c r="AC66" s="5"/>
      <c r="AD66" s="5"/>
      <c r="AE66" s="5"/>
      <c r="AF66" s="5"/>
    </row>
    <row r="67" spans="1:32" hidden="1">
      <c r="A67" s="5" t="s">
        <v>9650</v>
      </c>
      <c r="B67" s="5" t="str">
        <f>IF(COUNTIF('Leads Priorizados INT'!M:M,A67)&gt;0,"Sí","No")</f>
        <v>No</v>
      </c>
      <c r="C67">
        <v>0</v>
      </c>
      <c r="D67" s="6" t="s">
        <v>414</v>
      </c>
      <c r="E67" s="5" t="s">
        <v>9651</v>
      </c>
      <c r="F67" s="5" t="s">
        <v>431</v>
      </c>
      <c r="G67" s="5" t="s">
        <v>1186</v>
      </c>
      <c r="H67" s="7">
        <v>390752</v>
      </c>
      <c r="I67" s="5">
        <v>6</v>
      </c>
      <c r="J67" s="5">
        <v>4</v>
      </c>
      <c r="K67" s="5" t="s">
        <v>9652</v>
      </c>
      <c r="L67" s="5">
        <v>0.26229999999999998</v>
      </c>
      <c r="M67" s="8">
        <v>934488095</v>
      </c>
      <c r="N67" s="8"/>
      <c r="O67" s="8"/>
      <c r="P67" s="8"/>
      <c r="Q67" s="8"/>
      <c r="R67" s="5" t="s">
        <v>9653</v>
      </c>
      <c r="S67" s="5" t="s">
        <v>417</v>
      </c>
      <c r="T67" s="5" t="s">
        <v>417</v>
      </c>
      <c r="U67" s="5" t="s">
        <v>417</v>
      </c>
      <c r="V67" s="5" t="s">
        <v>417</v>
      </c>
      <c r="W67" s="5" t="s">
        <v>93</v>
      </c>
      <c r="X67" s="5" t="s">
        <v>418</v>
      </c>
      <c r="Y67" s="5" t="s">
        <v>419</v>
      </c>
      <c r="Z67" s="5" t="s">
        <v>420</v>
      </c>
      <c r="AA67" s="5" t="s">
        <v>421</v>
      </c>
      <c r="AB67" s="5"/>
      <c r="AC67" s="5"/>
      <c r="AD67" s="5"/>
      <c r="AE67" s="5"/>
      <c r="AF67" s="5"/>
    </row>
    <row r="68" spans="1:32" hidden="1">
      <c r="A68" s="5" t="s">
        <v>9654</v>
      </c>
      <c r="B68" s="5" t="str">
        <f>IF(COUNTIF('Leads Priorizados INT'!M:M,A68)&gt;0,"Sí","No")</f>
        <v>No</v>
      </c>
      <c r="C68">
        <v>0</v>
      </c>
      <c r="D68" s="6" t="s">
        <v>414</v>
      </c>
      <c r="E68" s="5" t="s">
        <v>9655</v>
      </c>
      <c r="F68" s="5" t="s">
        <v>152</v>
      </c>
      <c r="G68" s="5" t="s">
        <v>601</v>
      </c>
      <c r="H68" s="7">
        <v>3402284</v>
      </c>
      <c r="I68" s="5">
        <v>20</v>
      </c>
      <c r="J68" s="5">
        <v>1</v>
      </c>
      <c r="K68" s="5" t="s">
        <v>9656</v>
      </c>
      <c r="L68" s="5">
        <v>0.26219999999999999</v>
      </c>
      <c r="M68" s="8">
        <v>652038054</v>
      </c>
      <c r="N68" s="8"/>
      <c r="O68" s="8"/>
      <c r="P68" s="8"/>
      <c r="Q68" s="8"/>
      <c r="R68" s="5" t="s">
        <v>9657</v>
      </c>
      <c r="S68" s="5" t="s">
        <v>9658</v>
      </c>
      <c r="T68" s="5" t="s">
        <v>9659</v>
      </c>
      <c r="U68" s="5" t="s">
        <v>9660</v>
      </c>
      <c r="V68" s="5" t="s">
        <v>417</v>
      </c>
      <c r="W68" s="5" t="s">
        <v>93</v>
      </c>
      <c r="X68" s="5" t="s">
        <v>418</v>
      </c>
      <c r="Y68" s="5" t="s">
        <v>419</v>
      </c>
      <c r="Z68" s="5" t="s">
        <v>420</v>
      </c>
      <c r="AA68" s="5" t="s">
        <v>421</v>
      </c>
      <c r="AB68" s="5"/>
      <c r="AC68" s="5"/>
      <c r="AD68" s="5"/>
      <c r="AE68" s="5"/>
      <c r="AF68" s="5"/>
    </row>
    <row r="69" spans="1:32" hidden="1">
      <c r="A69" s="5" t="s">
        <v>9661</v>
      </c>
      <c r="B69" s="5" t="str">
        <f>IF(COUNTIF('Leads Priorizados INT'!M:M,A69)&gt;0,"Sí","No")</f>
        <v>No</v>
      </c>
      <c r="C69">
        <v>0</v>
      </c>
      <c r="D69" s="6" t="s">
        <v>414</v>
      </c>
      <c r="E69" s="5" t="s">
        <v>9662</v>
      </c>
      <c r="F69" s="5" t="s">
        <v>152</v>
      </c>
      <c r="G69" s="5" t="s">
        <v>9663</v>
      </c>
      <c r="H69" s="7">
        <v>937001</v>
      </c>
      <c r="I69" s="5">
        <v>16</v>
      </c>
      <c r="J69" s="5">
        <v>1</v>
      </c>
      <c r="K69" s="5" t="s">
        <v>9664</v>
      </c>
      <c r="L69" s="5">
        <v>0.26190000000000002</v>
      </c>
      <c r="M69" s="8"/>
      <c r="N69" s="8"/>
      <c r="O69" s="8"/>
      <c r="P69" s="8"/>
      <c r="Q69" s="8"/>
      <c r="R69" s="5" t="s">
        <v>9665</v>
      </c>
      <c r="S69" s="5" t="s">
        <v>9666</v>
      </c>
      <c r="T69" s="5" t="s">
        <v>9667</v>
      </c>
      <c r="U69" s="5" t="s">
        <v>417</v>
      </c>
      <c r="V69" s="5" t="s">
        <v>417</v>
      </c>
      <c r="W69" s="5" t="s">
        <v>93</v>
      </c>
      <c r="X69" s="5" t="s">
        <v>418</v>
      </c>
      <c r="Y69" s="5" t="s">
        <v>419</v>
      </c>
      <c r="Z69" s="5" t="s">
        <v>420</v>
      </c>
      <c r="AA69" s="5" t="s">
        <v>421</v>
      </c>
      <c r="AB69" s="5" t="s">
        <v>9668</v>
      </c>
      <c r="AC69" s="5"/>
      <c r="AD69" s="5"/>
      <c r="AE69" s="5"/>
      <c r="AF69" s="5"/>
    </row>
    <row r="70" spans="1:32" hidden="1">
      <c r="A70" s="5" t="s">
        <v>9669</v>
      </c>
      <c r="B70" s="5" t="str">
        <f>IF(COUNTIF('Leads Priorizados INT'!M:M,A70)&gt;0,"Sí","No")</f>
        <v>No</v>
      </c>
      <c r="C70">
        <v>0</v>
      </c>
      <c r="D70" s="6" t="s">
        <v>414</v>
      </c>
      <c r="E70" s="5" t="s">
        <v>9670</v>
      </c>
      <c r="F70" s="5" t="s">
        <v>152</v>
      </c>
      <c r="G70" s="5" t="s">
        <v>9671</v>
      </c>
      <c r="H70" s="7">
        <v>3751795</v>
      </c>
      <c r="I70" s="5">
        <v>8</v>
      </c>
      <c r="J70" s="5">
        <v>1</v>
      </c>
      <c r="K70" s="5" t="s">
        <v>9672</v>
      </c>
      <c r="L70" s="5">
        <v>0.26169999999999999</v>
      </c>
      <c r="M70" s="8"/>
      <c r="N70" s="8"/>
      <c r="O70" s="8"/>
      <c r="P70" s="8"/>
      <c r="Q70" s="8"/>
      <c r="R70" s="5" t="s">
        <v>9673</v>
      </c>
      <c r="S70" s="5" t="s">
        <v>9674</v>
      </c>
      <c r="T70" s="5" t="s">
        <v>9675</v>
      </c>
      <c r="U70" s="5" t="s">
        <v>417</v>
      </c>
      <c r="V70" s="5" t="s">
        <v>417</v>
      </c>
      <c r="W70" s="5" t="s">
        <v>93</v>
      </c>
      <c r="X70" s="5" t="s">
        <v>418</v>
      </c>
      <c r="Y70" s="5" t="s">
        <v>419</v>
      </c>
      <c r="Z70" s="5" t="s">
        <v>420</v>
      </c>
      <c r="AA70" s="5" t="s">
        <v>421</v>
      </c>
      <c r="AB70" s="5"/>
      <c r="AC70" s="5"/>
      <c r="AD70" s="5"/>
      <c r="AE70" s="5"/>
      <c r="AF70" s="5"/>
    </row>
    <row r="71" spans="1:32" hidden="1">
      <c r="A71" s="5" t="s">
        <v>9676</v>
      </c>
      <c r="B71" s="5" t="str">
        <f>IF(COUNTIF('Leads Priorizados INT'!M:M,A71)&gt;0,"Sí","No")</f>
        <v>No</v>
      </c>
      <c r="C71">
        <v>0</v>
      </c>
      <c r="D71" s="6" t="s">
        <v>414</v>
      </c>
      <c r="E71" s="5" t="s">
        <v>9677</v>
      </c>
      <c r="F71" s="5" t="s">
        <v>700</v>
      </c>
      <c r="G71" s="5" t="s">
        <v>9678</v>
      </c>
      <c r="H71" s="7">
        <v>400000</v>
      </c>
      <c r="I71" s="5">
        <v>1</v>
      </c>
      <c r="J71" s="5">
        <v>1</v>
      </c>
      <c r="K71" s="5" t="s">
        <v>9679</v>
      </c>
      <c r="L71" s="5">
        <v>0.26119999999999999</v>
      </c>
      <c r="M71" s="8">
        <v>954703825</v>
      </c>
      <c r="N71" s="8">
        <v>954701008</v>
      </c>
      <c r="O71" s="8"/>
      <c r="P71" s="8"/>
      <c r="Q71" s="8"/>
      <c r="R71" s="5" t="s">
        <v>9680</v>
      </c>
      <c r="S71" s="5" t="s">
        <v>417</v>
      </c>
      <c r="T71" s="5" t="s">
        <v>417</v>
      </c>
      <c r="U71" s="5" t="s">
        <v>417</v>
      </c>
      <c r="V71" s="5" t="s">
        <v>417</v>
      </c>
      <c r="W71" s="5" t="s">
        <v>93</v>
      </c>
      <c r="X71" s="5" t="s">
        <v>418</v>
      </c>
      <c r="Y71" s="5" t="s">
        <v>419</v>
      </c>
      <c r="Z71" s="5" t="s">
        <v>420</v>
      </c>
      <c r="AA71" s="5" t="s">
        <v>421</v>
      </c>
      <c r="AB71" s="5" t="s">
        <v>9681</v>
      </c>
      <c r="AC71" s="5"/>
      <c r="AD71" s="5"/>
      <c r="AE71" s="5"/>
      <c r="AF71" s="5"/>
    </row>
    <row r="72" spans="1:32" hidden="1">
      <c r="A72" s="5" t="s">
        <v>9682</v>
      </c>
      <c r="B72" s="5" t="str">
        <f>IF(COUNTIF('Leads Priorizados INT'!M:M,A72)&gt;0,"Sí","No")</f>
        <v>No</v>
      </c>
      <c r="C72">
        <v>0</v>
      </c>
      <c r="D72" s="6" t="s">
        <v>414</v>
      </c>
      <c r="E72" s="5" t="s">
        <v>9683</v>
      </c>
      <c r="F72" s="5" t="s">
        <v>431</v>
      </c>
      <c r="G72" s="5" t="s">
        <v>610</v>
      </c>
      <c r="H72" s="7">
        <v>403204</v>
      </c>
      <c r="I72" s="5">
        <v>10</v>
      </c>
      <c r="J72" s="5">
        <v>2</v>
      </c>
      <c r="K72" s="5" t="s">
        <v>9684</v>
      </c>
      <c r="L72" s="5">
        <v>0.26040000000000002</v>
      </c>
      <c r="M72" s="8">
        <v>933435160</v>
      </c>
      <c r="N72" s="8"/>
      <c r="O72" s="8"/>
      <c r="P72" s="8"/>
      <c r="Q72" s="8"/>
      <c r="R72" s="5" t="s">
        <v>417</v>
      </c>
      <c r="S72" s="5" t="s">
        <v>417</v>
      </c>
      <c r="T72" s="5" t="s">
        <v>417</v>
      </c>
      <c r="U72" s="5" t="s">
        <v>417</v>
      </c>
      <c r="V72" s="5" t="s">
        <v>417</v>
      </c>
      <c r="W72" s="5" t="s">
        <v>417</v>
      </c>
      <c r="X72" s="5" t="s">
        <v>417</v>
      </c>
      <c r="Y72" s="5" t="s">
        <v>417</v>
      </c>
      <c r="Z72" s="5" t="s">
        <v>417</v>
      </c>
      <c r="AA72" s="5" t="s">
        <v>417</v>
      </c>
      <c r="AB72" s="5"/>
      <c r="AC72" s="5"/>
      <c r="AD72" s="5"/>
      <c r="AE72" s="5"/>
      <c r="AF72" s="5"/>
    </row>
    <row r="73" spans="1:32" hidden="1">
      <c r="A73" s="5" t="s">
        <v>9685</v>
      </c>
      <c r="B73" s="5" t="str">
        <f>IF(COUNTIF('Leads Priorizados INT'!M:M,A73)&gt;0,"Sí","No")</f>
        <v>No</v>
      </c>
      <c r="C73">
        <v>0</v>
      </c>
      <c r="D73" s="6" t="s">
        <v>414</v>
      </c>
      <c r="E73" s="5" t="s">
        <v>9686</v>
      </c>
      <c r="F73" s="5" t="s">
        <v>152</v>
      </c>
      <c r="G73" s="5" t="s">
        <v>522</v>
      </c>
      <c r="H73" s="7">
        <v>587412</v>
      </c>
      <c r="I73" s="5">
        <v>3</v>
      </c>
      <c r="J73" s="5">
        <v>1</v>
      </c>
      <c r="K73" s="5" t="s">
        <v>9687</v>
      </c>
      <c r="L73" s="5">
        <v>0.26040000000000002</v>
      </c>
      <c r="M73" s="8"/>
      <c r="N73" s="8"/>
      <c r="O73" s="8"/>
      <c r="P73" s="8"/>
      <c r="Q73" s="8"/>
      <c r="R73" s="5" t="s">
        <v>9688</v>
      </c>
      <c r="S73" s="5" t="s">
        <v>417</v>
      </c>
      <c r="T73" s="5" t="s">
        <v>417</v>
      </c>
      <c r="U73" s="5" t="s">
        <v>417</v>
      </c>
      <c r="V73" s="5" t="s">
        <v>417</v>
      </c>
      <c r="W73" s="5" t="s">
        <v>93</v>
      </c>
      <c r="X73" s="5" t="s">
        <v>418</v>
      </c>
      <c r="Y73" s="5" t="s">
        <v>419</v>
      </c>
      <c r="Z73" s="5" t="s">
        <v>420</v>
      </c>
      <c r="AA73" s="5" t="s">
        <v>421</v>
      </c>
      <c r="AB73" s="5"/>
      <c r="AC73" s="5"/>
      <c r="AD73" s="5"/>
      <c r="AE73" s="5"/>
      <c r="AF73" s="5"/>
    </row>
    <row r="74" spans="1:32" hidden="1">
      <c r="A74" s="5" t="s">
        <v>9689</v>
      </c>
      <c r="B74" s="5" t="str">
        <f>IF(COUNTIF('Leads Priorizados INT'!M:M,A74)&gt;0,"Sí","No")</f>
        <v>No</v>
      </c>
      <c r="C74">
        <v>0</v>
      </c>
      <c r="D74" s="6" t="s">
        <v>414</v>
      </c>
      <c r="E74" s="5" t="s">
        <v>9690</v>
      </c>
      <c r="F74" s="5" t="s">
        <v>152</v>
      </c>
      <c r="G74" s="5" t="s">
        <v>9691</v>
      </c>
      <c r="H74" s="7">
        <v>1022446</v>
      </c>
      <c r="I74" s="5">
        <v>7</v>
      </c>
      <c r="J74" s="5">
        <v>1</v>
      </c>
      <c r="K74" s="5" t="s">
        <v>9692</v>
      </c>
      <c r="L74" s="5">
        <v>0.26029999999999998</v>
      </c>
      <c r="M74" s="8">
        <v>915013013</v>
      </c>
      <c r="N74" s="8"/>
      <c r="O74" s="8"/>
      <c r="P74" s="8"/>
      <c r="Q74" s="8"/>
      <c r="R74" s="5" t="s">
        <v>9693</v>
      </c>
      <c r="S74" s="5" t="s">
        <v>9694</v>
      </c>
      <c r="T74" s="5" t="s">
        <v>9695</v>
      </c>
      <c r="U74" s="5" t="s">
        <v>9696</v>
      </c>
      <c r="V74" s="5" t="s">
        <v>9697</v>
      </c>
      <c r="W74" s="5" t="s">
        <v>93</v>
      </c>
      <c r="X74" s="5" t="s">
        <v>418</v>
      </c>
      <c r="Y74" s="5" t="s">
        <v>419</v>
      </c>
      <c r="Z74" s="5" t="s">
        <v>420</v>
      </c>
      <c r="AA74" s="5" t="s">
        <v>421</v>
      </c>
      <c r="AB74" s="5"/>
      <c r="AC74" s="5"/>
      <c r="AD74" s="5"/>
      <c r="AE74" s="5"/>
      <c r="AF74" s="5"/>
    </row>
    <row r="75" spans="1:32">
      <c r="A75" s="5" t="s">
        <v>9698</v>
      </c>
      <c r="B75" s="5" t="str">
        <f>IF(COUNTIF('Leads Priorizados INT'!M:M,A75)&gt;0,"Sí","No")</f>
        <v>No</v>
      </c>
      <c r="C75">
        <v>1</v>
      </c>
      <c r="D75" s="6" t="s">
        <v>414</v>
      </c>
      <c r="E75" s="5" t="s">
        <v>1199</v>
      </c>
      <c r="F75" s="5" t="s">
        <v>152</v>
      </c>
      <c r="G75" s="5" t="s">
        <v>1205</v>
      </c>
      <c r="H75" s="7">
        <v>436819</v>
      </c>
      <c r="I75" s="5">
        <v>1</v>
      </c>
      <c r="J75" s="5">
        <v>1</v>
      </c>
      <c r="K75" s="5" t="s">
        <v>9699</v>
      </c>
      <c r="L75" s="5">
        <v>0.25990000000000002</v>
      </c>
      <c r="M75" s="8">
        <v>918960075</v>
      </c>
      <c r="N75" s="8"/>
      <c r="O75" s="8"/>
      <c r="P75" s="8"/>
      <c r="Q75" s="8"/>
      <c r="R75" s="5" t="s">
        <v>1200</v>
      </c>
      <c r="S75" s="5" t="s">
        <v>1206</v>
      </c>
      <c r="T75" s="5" t="s">
        <v>417</v>
      </c>
      <c r="U75" s="5" t="s">
        <v>417</v>
      </c>
      <c r="V75" s="5" t="s">
        <v>417</v>
      </c>
      <c r="W75" s="5" t="s">
        <v>93</v>
      </c>
      <c r="X75" s="5" t="s">
        <v>418</v>
      </c>
      <c r="Y75" s="5" t="s">
        <v>419</v>
      </c>
      <c r="Z75" s="5" t="s">
        <v>420</v>
      </c>
      <c r="AA75" s="5" t="s">
        <v>421</v>
      </c>
      <c r="AB75" s="5"/>
      <c r="AC75" s="5"/>
      <c r="AD75" s="5"/>
      <c r="AE75" s="5"/>
      <c r="AF75" s="5"/>
    </row>
    <row r="76" spans="1:32" hidden="1">
      <c r="A76" s="5" t="s">
        <v>9700</v>
      </c>
      <c r="B76" s="5" t="str">
        <f>IF(COUNTIF('Leads Priorizados INT'!M:M,A76)&gt;0,"Sí","No")</f>
        <v>No</v>
      </c>
      <c r="C76">
        <v>0</v>
      </c>
      <c r="D76" s="6" t="s">
        <v>414</v>
      </c>
      <c r="E76" s="5" t="s">
        <v>9701</v>
      </c>
      <c r="F76" s="5" t="s">
        <v>152</v>
      </c>
      <c r="G76" s="5" t="s">
        <v>2486</v>
      </c>
      <c r="H76" s="7">
        <v>1094729</v>
      </c>
      <c r="I76" s="5">
        <v>7</v>
      </c>
      <c r="J76" s="5">
        <v>1</v>
      </c>
      <c r="K76" s="5" t="s">
        <v>9702</v>
      </c>
      <c r="L76" s="5">
        <v>0.2596</v>
      </c>
      <c r="M76" s="8"/>
      <c r="N76" s="8"/>
      <c r="O76" s="8"/>
      <c r="P76" s="8"/>
      <c r="Q76" s="8"/>
      <c r="R76" s="5" t="s">
        <v>2119</v>
      </c>
      <c r="S76" s="5" t="s">
        <v>2124</v>
      </c>
      <c r="T76" s="5" t="s">
        <v>2125</v>
      </c>
      <c r="U76" s="5" t="s">
        <v>417</v>
      </c>
      <c r="V76" s="5" t="s">
        <v>417</v>
      </c>
      <c r="W76" s="5" t="s">
        <v>93</v>
      </c>
      <c r="X76" s="5" t="s">
        <v>418</v>
      </c>
      <c r="Y76" s="5" t="s">
        <v>419</v>
      </c>
      <c r="Z76" s="5" t="s">
        <v>420</v>
      </c>
      <c r="AA76" s="5" t="s">
        <v>421</v>
      </c>
      <c r="AB76" s="5"/>
      <c r="AC76" s="5"/>
      <c r="AD76" s="5"/>
      <c r="AE76" s="5"/>
      <c r="AF76" s="5"/>
    </row>
    <row r="77" spans="1:32" hidden="1">
      <c r="A77" s="5" t="s">
        <v>9703</v>
      </c>
      <c r="B77" s="5" t="str">
        <f>IF(COUNTIF('Leads Priorizados INT'!M:M,A77)&gt;0,"Sí","No")</f>
        <v>No</v>
      </c>
      <c r="C77">
        <v>0</v>
      </c>
      <c r="D77" s="6" t="s">
        <v>430</v>
      </c>
      <c r="E77" s="5" t="s">
        <v>9704</v>
      </c>
      <c r="F77" s="5" t="s">
        <v>1019</v>
      </c>
      <c r="G77" s="5" t="s">
        <v>9705</v>
      </c>
      <c r="H77" s="7">
        <v>923418</v>
      </c>
      <c r="I77" s="5">
        <v>12</v>
      </c>
      <c r="J77" s="5">
        <v>2</v>
      </c>
      <c r="K77" s="5" t="s">
        <v>9706</v>
      </c>
      <c r="L77" s="5">
        <v>0.25879999999999997</v>
      </c>
      <c r="M77" s="8">
        <v>948176833</v>
      </c>
      <c r="N77" s="8">
        <v>948198096</v>
      </c>
      <c r="O77" s="8">
        <v>645950333</v>
      </c>
      <c r="P77" s="8">
        <v>616998749</v>
      </c>
      <c r="Q77" s="8">
        <v>609468277</v>
      </c>
      <c r="R77" s="5" t="s">
        <v>9707</v>
      </c>
      <c r="S77" s="5" t="s">
        <v>417</v>
      </c>
      <c r="T77" s="5" t="s">
        <v>417</v>
      </c>
      <c r="U77" s="5" t="s">
        <v>417</v>
      </c>
      <c r="V77" s="5" t="s">
        <v>417</v>
      </c>
      <c r="W77" s="5" t="s">
        <v>93</v>
      </c>
      <c r="X77" s="5" t="s">
        <v>418</v>
      </c>
      <c r="Y77" s="5" t="s">
        <v>419</v>
      </c>
      <c r="Z77" s="5" t="s">
        <v>420</v>
      </c>
      <c r="AA77" s="5" t="s">
        <v>421</v>
      </c>
      <c r="AB77" s="5" t="s">
        <v>9708</v>
      </c>
      <c r="AC77" s="5"/>
      <c r="AD77" s="5"/>
      <c r="AE77" s="5"/>
      <c r="AF77" s="5"/>
    </row>
    <row r="78" spans="1:32" hidden="1">
      <c r="A78" s="5" t="s">
        <v>9709</v>
      </c>
      <c r="B78" s="5" t="str">
        <f>IF(COUNTIF('Leads Priorizados INT'!M:M,A78)&gt;0,"Sí","No")</f>
        <v>No</v>
      </c>
      <c r="C78">
        <v>0</v>
      </c>
      <c r="D78" s="6" t="s">
        <v>430</v>
      </c>
      <c r="E78" s="5" t="s">
        <v>1985</v>
      </c>
      <c r="F78" s="5" t="s">
        <v>152</v>
      </c>
      <c r="G78" s="5" t="s">
        <v>2139</v>
      </c>
      <c r="H78" s="7">
        <v>339885</v>
      </c>
      <c r="I78" s="5">
        <v>5</v>
      </c>
      <c r="J78" s="5">
        <v>3</v>
      </c>
      <c r="K78" s="5" t="s">
        <v>9710</v>
      </c>
      <c r="L78" s="5">
        <v>0.25840000000000002</v>
      </c>
      <c r="M78" s="8">
        <v>918844395</v>
      </c>
      <c r="N78" s="8">
        <v>915521576</v>
      </c>
      <c r="O78" s="8"/>
      <c r="P78" s="8"/>
      <c r="Q78" s="8"/>
      <c r="R78" s="5" t="s">
        <v>9711</v>
      </c>
      <c r="S78" s="5" t="s">
        <v>417</v>
      </c>
      <c r="T78" s="5" t="s">
        <v>417</v>
      </c>
      <c r="U78" s="5" t="s">
        <v>417</v>
      </c>
      <c r="V78" s="5" t="s">
        <v>417</v>
      </c>
      <c r="W78" s="5" t="s">
        <v>93</v>
      </c>
      <c r="X78" s="5" t="s">
        <v>418</v>
      </c>
      <c r="Y78" s="5" t="s">
        <v>419</v>
      </c>
      <c r="Z78" s="5" t="s">
        <v>420</v>
      </c>
      <c r="AA78" s="5" t="s">
        <v>421</v>
      </c>
      <c r="AB78" s="5" t="s">
        <v>9712</v>
      </c>
      <c r="AC78" s="5"/>
      <c r="AD78" s="5"/>
      <c r="AE78" s="5"/>
      <c r="AF78" s="5"/>
    </row>
    <row r="79" spans="1:32" hidden="1">
      <c r="A79" s="5" t="s">
        <v>9713</v>
      </c>
      <c r="B79" s="5" t="str">
        <f>IF(COUNTIF('Leads Priorizados INT'!M:M,A79)&gt;0,"Sí","No")</f>
        <v>No</v>
      </c>
      <c r="C79">
        <v>0</v>
      </c>
      <c r="D79" s="6" t="s">
        <v>430</v>
      </c>
      <c r="E79" s="5" t="s">
        <v>9714</v>
      </c>
      <c r="F79" s="5" t="s">
        <v>873</v>
      </c>
      <c r="G79" s="5" t="s">
        <v>2153</v>
      </c>
      <c r="H79" s="7">
        <v>1241565</v>
      </c>
      <c r="I79" s="5">
        <v>41</v>
      </c>
      <c r="J79" s="5">
        <v>2</v>
      </c>
      <c r="K79" s="5" t="s">
        <v>9715</v>
      </c>
      <c r="L79" s="5">
        <v>0.25719999999999998</v>
      </c>
      <c r="M79" s="8">
        <v>952224255</v>
      </c>
      <c r="N79" s="8">
        <v>951339102</v>
      </c>
      <c r="O79" s="8">
        <v>952313759</v>
      </c>
      <c r="P79" s="8">
        <v>680228605</v>
      </c>
      <c r="Q79" s="8">
        <v>678474054</v>
      </c>
      <c r="R79" s="5" t="s">
        <v>9716</v>
      </c>
      <c r="S79" s="5" t="s">
        <v>9717</v>
      </c>
      <c r="T79" s="5" t="s">
        <v>9718</v>
      </c>
      <c r="U79" s="5" t="s">
        <v>9719</v>
      </c>
      <c r="V79" s="5" t="s">
        <v>9720</v>
      </c>
      <c r="W79" s="5" t="s">
        <v>93</v>
      </c>
      <c r="X79" s="5" t="s">
        <v>418</v>
      </c>
      <c r="Y79" s="5" t="s">
        <v>419</v>
      </c>
      <c r="Z79" s="5" t="s">
        <v>420</v>
      </c>
      <c r="AA79" s="5" t="s">
        <v>421</v>
      </c>
      <c r="AB79" s="5" t="s">
        <v>9721</v>
      </c>
      <c r="AC79" s="5" t="s">
        <v>9722</v>
      </c>
      <c r="AD79" s="5"/>
      <c r="AE79" s="5"/>
      <c r="AF79" s="5"/>
    </row>
    <row r="80" spans="1:32" hidden="1">
      <c r="A80" s="5" t="s">
        <v>9723</v>
      </c>
      <c r="B80" s="5" t="str">
        <f>IF(COUNTIF('Leads Priorizados INT'!M:M,A80)&gt;0,"Sí","No")</f>
        <v>No</v>
      </c>
      <c r="C80">
        <v>0</v>
      </c>
      <c r="D80" s="6" t="s">
        <v>414</v>
      </c>
      <c r="E80" s="5" t="s">
        <v>9724</v>
      </c>
      <c r="F80" s="5" t="s">
        <v>431</v>
      </c>
      <c r="G80" s="5" t="s">
        <v>9725</v>
      </c>
      <c r="H80" s="7">
        <v>1087893</v>
      </c>
      <c r="I80" s="5">
        <v>7</v>
      </c>
      <c r="J80" s="5">
        <v>1</v>
      </c>
      <c r="K80" s="5" t="s">
        <v>9726</v>
      </c>
      <c r="L80" s="5">
        <v>0.25650000000000001</v>
      </c>
      <c r="M80" s="8"/>
      <c r="N80" s="8"/>
      <c r="O80" s="8"/>
      <c r="P80" s="8"/>
      <c r="Q80" s="8"/>
      <c r="R80" s="5" t="s">
        <v>9727</v>
      </c>
      <c r="S80" s="5" t="s">
        <v>9728</v>
      </c>
      <c r="T80" s="5" t="s">
        <v>9729</v>
      </c>
      <c r="U80" s="5" t="s">
        <v>417</v>
      </c>
      <c r="V80" s="5" t="s">
        <v>417</v>
      </c>
      <c r="W80" s="5" t="s">
        <v>93</v>
      </c>
      <c r="X80" s="5" t="s">
        <v>418</v>
      </c>
      <c r="Y80" s="5" t="s">
        <v>419</v>
      </c>
      <c r="Z80" s="5" t="s">
        <v>420</v>
      </c>
      <c r="AA80" s="5" t="s">
        <v>421</v>
      </c>
      <c r="AB80" s="5"/>
      <c r="AC80" s="5"/>
      <c r="AD80" s="5"/>
      <c r="AE80" s="5"/>
      <c r="AF80" s="5"/>
    </row>
    <row r="81" spans="1:32" hidden="1">
      <c r="A81" s="5" t="s">
        <v>9730</v>
      </c>
      <c r="B81" s="5" t="str">
        <f>IF(COUNTIF('Leads Priorizados INT'!M:M,A81)&gt;0,"Sí","No")</f>
        <v>No</v>
      </c>
      <c r="C81">
        <v>0</v>
      </c>
      <c r="D81" s="6" t="s">
        <v>414</v>
      </c>
      <c r="E81" s="5" t="s">
        <v>9731</v>
      </c>
      <c r="F81" s="5" t="s">
        <v>497</v>
      </c>
      <c r="G81" s="5" t="s">
        <v>9732</v>
      </c>
      <c r="H81" s="7">
        <v>973728</v>
      </c>
      <c r="I81" s="5">
        <v>2</v>
      </c>
      <c r="J81" s="5">
        <v>1</v>
      </c>
      <c r="K81" s="5" t="s">
        <v>9733</v>
      </c>
      <c r="L81" s="5">
        <v>0.25600000000000001</v>
      </c>
      <c r="M81" s="8">
        <v>971509506</v>
      </c>
      <c r="N81" s="8">
        <v>971516199</v>
      </c>
      <c r="O81" s="8"/>
      <c r="P81" s="8"/>
      <c r="Q81" s="8"/>
      <c r="R81" s="5" t="s">
        <v>9734</v>
      </c>
      <c r="S81" s="5" t="s">
        <v>9735</v>
      </c>
      <c r="T81" s="5" t="s">
        <v>9736</v>
      </c>
      <c r="U81" s="5" t="s">
        <v>9737</v>
      </c>
      <c r="V81" s="5" t="s">
        <v>417</v>
      </c>
      <c r="W81" s="5" t="s">
        <v>93</v>
      </c>
      <c r="X81" s="5" t="s">
        <v>418</v>
      </c>
      <c r="Y81" s="5" t="s">
        <v>419</v>
      </c>
      <c r="Z81" s="5" t="s">
        <v>420</v>
      </c>
      <c r="AA81" s="5" t="s">
        <v>421</v>
      </c>
      <c r="AB81" s="5"/>
      <c r="AC81" s="5"/>
      <c r="AD81" s="5"/>
      <c r="AE81" s="5"/>
      <c r="AF81" s="5"/>
    </row>
    <row r="82" spans="1:32" hidden="1">
      <c r="A82" s="5" t="s">
        <v>9738</v>
      </c>
      <c r="B82" s="5" t="str">
        <f>IF(COUNTIF('Leads Priorizados INT'!M:M,A82)&gt;0,"Sí","No")</f>
        <v>No</v>
      </c>
      <c r="C82">
        <v>0</v>
      </c>
      <c r="D82" s="6" t="s">
        <v>414</v>
      </c>
      <c r="E82" s="5" t="s">
        <v>9739</v>
      </c>
      <c r="F82" s="5" t="s">
        <v>152</v>
      </c>
      <c r="G82" s="5" t="s">
        <v>2624</v>
      </c>
      <c r="H82" s="7">
        <v>1012944</v>
      </c>
      <c r="I82" s="5">
        <v>1</v>
      </c>
      <c r="J82" s="5">
        <v>1</v>
      </c>
      <c r="K82" s="5" t="s">
        <v>9740</v>
      </c>
      <c r="L82" s="5">
        <v>0.25600000000000001</v>
      </c>
      <c r="M82" s="8">
        <v>915348198</v>
      </c>
      <c r="N82" s="8"/>
      <c r="O82" s="8"/>
      <c r="P82" s="8"/>
      <c r="Q82" s="8"/>
      <c r="R82" s="5" t="s">
        <v>9741</v>
      </c>
      <c r="S82" s="5" t="s">
        <v>9742</v>
      </c>
      <c r="T82" s="5" t="s">
        <v>9743</v>
      </c>
      <c r="U82" s="5" t="s">
        <v>9744</v>
      </c>
      <c r="V82" s="5" t="s">
        <v>417</v>
      </c>
      <c r="W82" s="5" t="s">
        <v>93</v>
      </c>
      <c r="X82" s="5" t="s">
        <v>418</v>
      </c>
      <c r="Y82" s="5" t="s">
        <v>419</v>
      </c>
      <c r="Z82" s="5" t="s">
        <v>420</v>
      </c>
      <c r="AA82" s="5" t="s">
        <v>421</v>
      </c>
      <c r="AB82" s="5"/>
      <c r="AC82" s="5"/>
      <c r="AD82" s="5"/>
      <c r="AE82" s="5"/>
      <c r="AF82" s="5"/>
    </row>
    <row r="83" spans="1:32" hidden="1">
      <c r="A83" s="5" t="s">
        <v>9745</v>
      </c>
      <c r="B83" s="5" t="str">
        <f>IF(COUNTIF('Leads Priorizados INT'!M:M,A83)&gt;0,"Sí","No")</f>
        <v>No</v>
      </c>
      <c r="C83">
        <v>0</v>
      </c>
      <c r="D83" s="6" t="s">
        <v>414</v>
      </c>
      <c r="E83" s="5" t="s">
        <v>9746</v>
      </c>
      <c r="F83" s="5" t="s">
        <v>431</v>
      </c>
      <c r="G83" s="5" t="s">
        <v>9271</v>
      </c>
      <c r="H83" s="7">
        <v>1391892</v>
      </c>
      <c r="I83" s="5">
        <v>1</v>
      </c>
      <c r="J83" s="5">
        <v>1</v>
      </c>
      <c r="K83" s="5" t="s">
        <v>9747</v>
      </c>
      <c r="L83" s="5">
        <v>0.25559999999999999</v>
      </c>
      <c r="M83" s="8">
        <v>660547425</v>
      </c>
      <c r="N83" s="8"/>
      <c r="O83" s="8"/>
      <c r="P83" s="8"/>
      <c r="Q83" s="8"/>
      <c r="R83" s="5" t="s">
        <v>9748</v>
      </c>
      <c r="S83" s="5" t="s">
        <v>9749</v>
      </c>
      <c r="T83" s="5" t="s">
        <v>9750</v>
      </c>
      <c r="U83" s="5" t="s">
        <v>9751</v>
      </c>
      <c r="V83" s="5" t="s">
        <v>417</v>
      </c>
      <c r="W83" s="5" t="s">
        <v>93</v>
      </c>
      <c r="X83" s="5" t="s">
        <v>418</v>
      </c>
      <c r="Y83" s="5" t="s">
        <v>419</v>
      </c>
      <c r="Z83" s="5" t="s">
        <v>420</v>
      </c>
      <c r="AA83" s="5" t="s">
        <v>421</v>
      </c>
      <c r="AB83" s="5"/>
      <c r="AC83" s="5"/>
      <c r="AD83" s="5"/>
      <c r="AE83" s="5"/>
      <c r="AF83" s="5"/>
    </row>
    <row r="84" spans="1:32">
      <c r="A84" s="5" t="s">
        <v>9752</v>
      </c>
      <c r="B84" s="5" t="str">
        <f>IF(COUNTIF('Leads Priorizados INT'!M:M,A84)&gt;0,"Sí","No")</f>
        <v>No</v>
      </c>
      <c r="C84">
        <v>1</v>
      </c>
      <c r="D84" s="6" t="s">
        <v>414</v>
      </c>
      <c r="E84" s="5" t="s">
        <v>9753</v>
      </c>
      <c r="F84" s="5" t="s">
        <v>1245</v>
      </c>
      <c r="G84" s="5" t="s">
        <v>9754</v>
      </c>
      <c r="H84" s="7">
        <v>986719</v>
      </c>
      <c r="I84" s="5">
        <v>7</v>
      </c>
      <c r="J84" s="5">
        <v>1</v>
      </c>
      <c r="K84" s="5" t="s">
        <v>9755</v>
      </c>
      <c r="L84" s="5">
        <v>0.25469999999999998</v>
      </c>
      <c r="M84" s="8"/>
      <c r="N84" s="8"/>
      <c r="O84" s="8"/>
      <c r="P84" s="8"/>
      <c r="Q84" s="8"/>
      <c r="R84" s="5" t="s">
        <v>9756</v>
      </c>
      <c r="S84" s="5" t="s">
        <v>417</v>
      </c>
      <c r="T84" s="5" t="s">
        <v>417</v>
      </c>
      <c r="U84" s="5" t="s">
        <v>417</v>
      </c>
      <c r="V84" s="5" t="s">
        <v>417</v>
      </c>
      <c r="W84" s="5" t="s">
        <v>93</v>
      </c>
      <c r="X84" s="5" t="s">
        <v>418</v>
      </c>
      <c r="Y84" s="5" t="s">
        <v>419</v>
      </c>
      <c r="Z84" s="5" t="s">
        <v>420</v>
      </c>
      <c r="AA84" s="5" t="s">
        <v>421</v>
      </c>
      <c r="AB84" s="5"/>
      <c r="AC84" s="5"/>
      <c r="AD84" s="5"/>
      <c r="AE84" s="5"/>
      <c r="AF84" s="5"/>
    </row>
    <row r="85" spans="1:32" hidden="1">
      <c r="A85" s="5" t="s">
        <v>9757</v>
      </c>
      <c r="B85" s="5" t="str">
        <f>IF(COUNTIF('Leads Priorizados INT'!M:M,A85)&gt;0,"Sí","No")</f>
        <v>No</v>
      </c>
      <c r="C85">
        <v>0</v>
      </c>
      <c r="D85" s="6" t="s">
        <v>521</v>
      </c>
      <c r="E85" s="5" t="s">
        <v>2091</v>
      </c>
      <c r="F85" s="5" t="s">
        <v>152</v>
      </c>
      <c r="G85" s="5" t="s">
        <v>2868</v>
      </c>
      <c r="H85" s="7">
        <v>939999</v>
      </c>
      <c r="I85" s="5">
        <v>8</v>
      </c>
      <c r="J85" s="5">
        <v>2</v>
      </c>
      <c r="K85" s="5" t="s">
        <v>9758</v>
      </c>
      <c r="L85" s="5">
        <v>0.25440000000000002</v>
      </c>
      <c r="M85" s="8">
        <v>606255978</v>
      </c>
      <c r="N85" s="8">
        <v>605790180</v>
      </c>
      <c r="O85" s="8">
        <v>649696932</v>
      </c>
      <c r="P85" s="8"/>
      <c r="Q85" s="8"/>
      <c r="R85" s="5" t="s">
        <v>9759</v>
      </c>
      <c r="S85" s="5" t="s">
        <v>9760</v>
      </c>
      <c r="T85" s="5" t="s">
        <v>417</v>
      </c>
      <c r="U85" s="5" t="s">
        <v>417</v>
      </c>
      <c r="V85" s="5" t="s">
        <v>417</v>
      </c>
      <c r="W85" s="5" t="s">
        <v>93</v>
      </c>
      <c r="X85" s="5" t="s">
        <v>418</v>
      </c>
      <c r="Y85" s="5" t="s">
        <v>419</v>
      </c>
      <c r="Z85" s="5" t="s">
        <v>420</v>
      </c>
      <c r="AA85" s="5" t="s">
        <v>421</v>
      </c>
      <c r="AB85" s="5"/>
      <c r="AC85" s="5"/>
      <c r="AD85" s="5"/>
      <c r="AE85" s="5"/>
      <c r="AF85" s="5"/>
    </row>
    <row r="86" spans="1:32" hidden="1">
      <c r="A86" s="5" t="s">
        <v>9761</v>
      </c>
      <c r="B86" s="5" t="str">
        <f>IF(COUNTIF('Leads Priorizados INT'!M:M,A86)&gt;0,"Sí","No")</f>
        <v>No</v>
      </c>
      <c r="C86">
        <v>0</v>
      </c>
      <c r="D86" s="6" t="s">
        <v>414</v>
      </c>
      <c r="E86" s="5" t="s">
        <v>9762</v>
      </c>
      <c r="F86" s="5" t="s">
        <v>564</v>
      </c>
      <c r="G86" s="5" t="s">
        <v>565</v>
      </c>
      <c r="H86" s="7">
        <v>603342</v>
      </c>
      <c r="I86" s="5">
        <v>7</v>
      </c>
      <c r="J86" s="5">
        <v>2</v>
      </c>
      <c r="K86" s="5" t="s">
        <v>9763</v>
      </c>
      <c r="L86" s="5">
        <v>0.25430000000000003</v>
      </c>
      <c r="M86" s="8">
        <v>947057144</v>
      </c>
      <c r="N86" s="8">
        <v>947474041</v>
      </c>
      <c r="O86" s="8"/>
      <c r="P86" s="8"/>
      <c r="Q86" s="8"/>
      <c r="R86" s="5" t="s">
        <v>9764</v>
      </c>
      <c r="S86" s="5" t="s">
        <v>9765</v>
      </c>
      <c r="T86" s="5" t="s">
        <v>417</v>
      </c>
      <c r="U86" s="5" t="s">
        <v>417</v>
      </c>
      <c r="V86" s="5" t="s">
        <v>417</v>
      </c>
      <c r="W86" s="5" t="s">
        <v>93</v>
      </c>
      <c r="X86" s="5" t="s">
        <v>418</v>
      </c>
      <c r="Y86" s="5" t="s">
        <v>419</v>
      </c>
      <c r="Z86" s="5" t="s">
        <v>420</v>
      </c>
      <c r="AA86" s="5" t="s">
        <v>421</v>
      </c>
      <c r="AB86" s="5" t="s">
        <v>9766</v>
      </c>
      <c r="AC86" s="5" t="s">
        <v>9767</v>
      </c>
      <c r="AD86" s="5"/>
      <c r="AE86" s="5"/>
      <c r="AF86" s="5"/>
    </row>
    <row r="87" spans="1:32">
      <c r="A87" s="5" t="s">
        <v>9768</v>
      </c>
      <c r="B87" s="5" t="str">
        <f>IF(COUNTIF('Leads Priorizados INT'!M:M,A87)&gt;0,"Sí","No")</f>
        <v>No</v>
      </c>
      <c r="C87">
        <v>1</v>
      </c>
      <c r="D87" s="6" t="s">
        <v>414</v>
      </c>
      <c r="E87" s="5" t="s">
        <v>2105</v>
      </c>
      <c r="F87" s="5" t="s">
        <v>431</v>
      </c>
      <c r="G87" s="5" t="s">
        <v>9769</v>
      </c>
      <c r="H87" s="7">
        <v>878935</v>
      </c>
      <c r="I87" s="5">
        <v>8</v>
      </c>
      <c r="J87" s="5">
        <v>1</v>
      </c>
      <c r="K87" s="5" t="s">
        <v>9770</v>
      </c>
      <c r="L87" s="5">
        <v>0.25330000000000003</v>
      </c>
      <c r="M87" s="8"/>
      <c r="N87" s="8"/>
      <c r="O87" s="8"/>
      <c r="P87" s="8"/>
      <c r="Q87" s="8"/>
      <c r="R87" s="5" t="s">
        <v>9771</v>
      </c>
      <c r="S87" s="5" t="s">
        <v>9772</v>
      </c>
      <c r="T87" s="5" t="s">
        <v>417</v>
      </c>
      <c r="U87" s="5" t="s">
        <v>417</v>
      </c>
      <c r="V87" s="5" t="s">
        <v>417</v>
      </c>
      <c r="W87" s="5" t="s">
        <v>93</v>
      </c>
      <c r="X87" s="5" t="s">
        <v>418</v>
      </c>
      <c r="Y87" s="5" t="s">
        <v>419</v>
      </c>
      <c r="Z87" s="5" t="s">
        <v>420</v>
      </c>
      <c r="AA87" s="5" t="s">
        <v>421</v>
      </c>
      <c r="AB87" s="5"/>
      <c r="AC87" s="5"/>
      <c r="AD87" s="5"/>
      <c r="AE87" s="5"/>
      <c r="AF87" s="5"/>
    </row>
    <row r="88" spans="1:32" hidden="1">
      <c r="A88" s="5" t="s">
        <v>9773</v>
      </c>
      <c r="B88" s="5" t="str">
        <f>IF(COUNTIF('Leads Priorizados INT'!M:M,A88)&gt;0,"Sí","No")</f>
        <v>No</v>
      </c>
      <c r="C88">
        <v>0</v>
      </c>
      <c r="D88" s="6" t="s">
        <v>414</v>
      </c>
      <c r="E88" s="5" t="s">
        <v>9774</v>
      </c>
      <c r="F88" s="5" t="s">
        <v>431</v>
      </c>
      <c r="G88" s="5" t="s">
        <v>3709</v>
      </c>
      <c r="H88" s="7">
        <v>6805629</v>
      </c>
      <c r="I88" s="5">
        <v>6</v>
      </c>
      <c r="J88" s="5">
        <v>2</v>
      </c>
      <c r="K88" s="5" t="s">
        <v>9775</v>
      </c>
      <c r="L88" s="5">
        <v>0.253</v>
      </c>
      <c r="M88" s="8">
        <v>932981241</v>
      </c>
      <c r="N88" s="8"/>
      <c r="O88" s="8"/>
      <c r="P88" s="8"/>
      <c r="Q88" s="8"/>
      <c r="R88" s="5" t="s">
        <v>9776</v>
      </c>
      <c r="S88" s="5" t="s">
        <v>9777</v>
      </c>
      <c r="T88" s="5" t="s">
        <v>417</v>
      </c>
      <c r="U88" s="5" t="s">
        <v>417</v>
      </c>
      <c r="V88" s="5" t="s">
        <v>417</v>
      </c>
      <c r="W88" s="5" t="s">
        <v>93</v>
      </c>
      <c r="X88" s="5" t="s">
        <v>418</v>
      </c>
      <c r="Y88" s="5" t="s">
        <v>419</v>
      </c>
      <c r="Z88" s="5" t="s">
        <v>420</v>
      </c>
      <c r="AA88" s="5" t="s">
        <v>421</v>
      </c>
      <c r="AB88" s="5"/>
      <c r="AC88" s="5"/>
      <c r="AD88" s="5"/>
      <c r="AE88" s="5"/>
      <c r="AF88" s="5"/>
    </row>
    <row r="89" spans="1:32" hidden="1">
      <c r="A89" s="5" t="s">
        <v>9778</v>
      </c>
      <c r="B89" s="5" t="str">
        <f>IF(COUNTIF('Leads Priorizados INT'!M:M,A89)&gt;0,"Sí","No")</f>
        <v>No</v>
      </c>
      <c r="C89">
        <v>0</v>
      </c>
      <c r="D89" s="6" t="s">
        <v>414</v>
      </c>
      <c r="E89" s="5" t="s">
        <v>9779</v>
      </c>
      <c r="F89" s="5" t="s">
        <v>152</v>
      </c>
      <c r="G89" s="5" t="s">
        <v>907</v>
      </c>
      <c r="H89" s="7">
        <v>792410</v>
      </c>
      <c r="I89" s="5">
        <v>1</v>
      </c>
      <c r="J89" s="5">
        <v>2</v>
      </c>
      <c r="K89" s="5" t="s">
        <v>9780</v>
      </c>
      <c r="L89" s="5">
        <v>0.25159999999999999</v>
      </c>
      <c r="M89" s="8"/>
      <c r="N89" s="8"/>
      <c r="O89" s="8"/>
      <c r="P89" s="8"/>
      <c r="Q89" s="8"/>
      <c r="R89" s="5" t="s">
        <v>9781</v>
      </c>
      <c r="S89" s="5" t="s">
        <v>417</v>
      </c>
      <c r="T89" s="5" t="s">
        <v>417</v>
      </c>
      <c r="U89" s="5" t="s">
        <v>417</v>
      </c>
      <c r="V89" s="5" t="s">
        <v>417</v>
      </c>
      <c r="W89" s="5" t="s">
        <v>93</v>
      </c>
      <c r="X89" s="5" t="s">
        <v>418</v>
      </c>
      <c r="Y89" s="5" t="s">
        <v>419</v>
      </c>
      <c r="Z89" s="5" t="s">
        <v>420</v>
      </c>
      <c r="AA89" s="5" t="s">
        <v>421</v>
      </c>
      <c r="AB89" s="5"/>
      <c r="AC89" s="5"/>
      <c r="AD89" s="5"/>
      <c r="AE89" s="5"/>
      <c r="AF89" s="5"/>
    </row>
    <row r="90" spans="1:32" hidden="1">
      <c r="A90" s="5" t="s">
        <v>9782</v>
      </c>
      <c r="B90" s="5" t="str">
        <f>IF(COUNTIF('Leads Priorizados INT'!M:M,A90)&gt;0,"Sí","No")</f>
        <v>No</v>
      </c>
      <c r="C90">
        <v>0</v>
      </c>
      <c r="D90" s="6" t="s">
        <v>430</v>
      </c>
      <c r="E90" s="5" t="s">
        <v>9783</v>
      </c>
      <c r="F90" s="5" t="s">
        <v>2186</v>
      </c>
      <c r="G90" s="5" t="s">
        <v>9784</v>
      </c>
      <c r="H90" s="7">
        <v>304157</v>
      </c>
      <c r="I90" s="5">
        <v>1</v>
      </c>
      <c r="J90" s="5">
        <v>1</v>
      </c>
      <c r="K90" s="5" t="s">
        <v>9785</v>
      </c>
      <c r="L90" s="5">
        <v>0.25140000000000001</v>
      </c>
      <c r="M90" s="8">
        <v>977732672</v>
      </c>
      <c r="N90" s="8">
        <v>977737492</v>
      </c>
      <c r="O90" s="8">
        <v>652426333</v>
      </c>
      <c r="P90" s="8">
        <v>625133728</v>
      </c>
      <c r="Q90" s="8"/>
      <c r="R90" s="5" t="s">
        <v>9786</v>
      </c>
      <c r="S90" s="5" t="s">
        <v>417</v>
      </c>
      <c r="T90" s="5" t="s">
        <v>417</v>
      </c>
      <c r="U90" s="5" t="s">
        <v>417</v>
      </c>
      <c r="V90" s="5" t="s">
        <v>417</v>
      </c>
      <c r="W90" s="5" t="s">
        <v>93</v>
      </c>
      <c r="X90" s="5" t="s">
        <v>418</v>
      </c>
      <c r="Y90" s="5" t="s">
        <v>419</v>
      </c>
      <c r="Z90" s="5" t="s">
        <v>420</v>
      </c>
      <c r="AA90" s="5" t="s">
        <v>421</v>
      </c>
      <c r="AB90" s="5"/>
      <c r="AC90" s="5"/>
      <c r="AD90" s="5"/>
      <c r="AE90" s="5"/>
      <c r="AF90" s="5"/>
    </row>
    <row r="91" spans="1:32">
      <c r="A91" s="5" t="s">
        <v>9787</v>
      </c>
      <c r="B91" s="5" t="str">
        <f>IF(COUNTIF('Leads Priorizados INT'!M:M,A91)&gt;0,"Sí","No")</f>
        <v>No</v>
      </c>
      <c r="C91">
        <v>1</v>
      </c>
      <c r="D91" s="6" t="s">
        <v>414</v>
      </c>
      <c r="E91" s="5" t="s">
        <v>2111</v>
      </c>
      <c r="F91" s="5" t="s">
        <v>152</v>
      </c>
      <c r="G91" s="5" t="s">
        <v>1602</v>
      </c>
      <c r="H91" s="7">
        <v>1061431</v>
      </c>
      <c r="I91" s="5">
        <v>1</v>
      </c>
      <c r="J91" s="5">
        <v>1</v>
      </c>
      <c r="K91" s="5" t="s">
        <v>9788</v>
      </c>
      <c r="L91" s="5">
        <v>0.25140000000000001</v>
      </c>
      <c r="M91" s="8">
        <v>618752530</v>
      </c>
      <c r="N91" s="8"/>
      <c r="O91" s="8"/>
      <c r="P91" s="8"/>
      <c r="Q91" s="8"/>
      <c r="R91" s="5" t="s">
        <v>9789</v>
      </c>
      <c r="S91" s="5" t="s">
        <v>9790</v>
      </c>
      <c r="T91" s="5" t="s">
        <v>9791</v>
      </c>
      <c r="U91" s="5" t="s">
        <v>9792</v>
      </c>
      <c r="V91" s="5" t="s">
        <v>417</v>
      </c>
      <c r="W91" s="5" t="s">
        <v>93</v>
      </c>
      <c r="X91" s="5" t="s">
        <v>418</v>
      </c>
      <c r="Y91" s="5" t="s">
        <v>419</v>
      </c>
      <c r="Z91" s="5" t="s">
        <v>420</v>
      </c>
      <c r="AA91" s="5" t="s">
        <v>421</v>
      </c>
      <c r="AB91" s="5"/>
      <c r="AC91" s="5"/>
      <c r="AD91" s="5"/>
      <c r="AE91" s="5"/>
      <c r="AF91" s="5"/>
    </row>
    <row r="92" spans="1:32" hidden="1">
      <c r="A92" s="5" t="s">
        <v>9794</v>
      </c>
      <c r="B92" s="5" t="str">
        <f>IF(COUNTIF('Leads Priorizados INT'!M:M,A92)&gt;0,"Sí","No")</f>
        <v>No</v>
      </c>
      <c r="C92">
        <v>0</v>
      </c>
      <c r="D92" s="6" t="s">
        <v>414</v>
      </c>
      <c r="E92" s="5" t="s">
        <v>9795</v>
      </c>
      <c r="F92" s="5" t="s">
        <v>152</v>
      </c>
      <c r="G92" s="5" t="s">
        <v>9796</v>
      </c>
      <c r="H92" s="7">
        <v>890284</v>
      </c>
      <c r="I92" s="5">
        <v>1</v>
      </c>
      <c r="J92" s="5">
        <v>1</v>
      </c>
      <c r="K92" s="5" t="s">
        <v>9797</v>
      </c>
      <c r="L92" s="5">
        <v>0.1719</v>
      </c>
      <c r="M92" s="8">
        <v>606122362</v>
      </c>
      <c r="N92" s="8"/>
      <c r="O92" s="8"/>
      <c r="P92" s="8"/>
      <c r="Q92" s="8"/>
      <c r="R92" s="5" t="s">
        <v>9798</v>
      </c>
      <c r="S92" s="5" t="s">
        <v>417</v>
      </c>
      <c r="T92" s="5" t="s">
        <v>417</v>
      </c>
      <c r="U92" s="5" t="s">
        <v>417</v>
      </c>
      <c r="V92" s="5" t="s">
        <v>417</v>
      </c>
      <c r="W92" s="5" t="s">
        <v>93</v>
      </c>
      <c r="X92" s="5" t="s">
        <v>418</v>
      </c>
      <c r="Y92" s="5" t="s">
        <v>419</v>
      </c>
      <c r="Z92" s="5" t="s">
        <v>420</v>
      </c>
      <c r="AA92" s="5" t="s">
        <v>421</v>
      </c>
      <c r="AB92" s="5"/>
      <c r="AC92" s="5"/>
      <c r="AD92" s="5"/>
      <c r="AE92" s="5"/>
      <c r="AF92" s="5"/>
    </row>
    <row r="93" spans="1:32" hidden="1">
      <c r="A93" s="5" t="s">
        <v>9799</v>
      </c>
      <c r="B93" s="5" t="str">
        <f>IF(COUNTIF('Leads Priorizados INT'!M:M,A93)&gt;0,"Sí","No")</f>
        <v>No</v>
      </c>
      <c r="C93">
        <v>0</v>
      </c>
      <c r="D93" s="6" t="s">
        <v>414</v>
      </c>
      <c r="E93" s="5" t="s">
        <v>9800</v>
      </c>
      <c r="F93" s="5" t="s">
        <v>431</v>
      </c>
      <c r="G93" s="5" t="s">
        <v>3435</v>
      </c>
      <c r="H93" s="7">
        <v>1161307</v>
      </c>
      <c r="I93" s="5">
        <v>1</v>
      </c>
      <c r="J93" s="5">
        <v>2</v>
      </c>
      <c r="K93" s="5" t="s">
        <v>9801</v>
      </c>
      <c r="L93" s="5">
        <v>0.1694</v>
      </c>
      <c r="M93" s="8"/>
      <c r="N93" s="8"/>
      <c r="O93" s="8"/>
      <c r="P93" s="8"/>
      <c r="Q93" s="8"/>
      <c r="R93" s="5" t="s">
        <v>9802</v>
      </c>
      <c r="S93" s="5" t="s">
        <v>9803</v>
      </c>
      <c r="T93" s="5" t="s">
        <v>417</v>
      </c>
      <c r="U93" s="5" t="s">
        <v>417</v>
      </c>
      <c r="V93" s="5" t="s">
        <v>417</v>
      </c>
      <c r="W93" s="5" t="s">
        <v>93</v>
      </c>
      <c r="X93" s="5" t="s">
        <v>418</v>
      </c>
      <c r="Y93" s="5" t="s">
        <v>419</v>
      </c>
      <c r="Z93" s="5" t="s">
        <v>420</v>
      </c>
      <c r="AA93" s="5" t="s">
        <v>421</v>
      </c>
      <c r="AB93" s="5"/>
      <c r="AC93" s="5"/>
      <c r="AD93" s="5"/>
      <c r="AE93" s="5"/>
      <c r="AF93" s="5"/>
    </row>
    <row r="94" spans="1:32">
      <c r="A94" s="5" t="s">
        <v>9804</v>
      </c>
      <c r="B94" s="5" t="str">
        <f>IF(COUNTIF('Leads Priorizados INT'!M:M,A94)&gt;0,"Sí","No")</f>
        <v>No</v>
      </c>
      <c r="C94">
        <v>1</v>
      </c>
      <c r="D94" s="6" t="s">
        <v>414</v>
      </c>
      <c r="E94" s="5" t="s">
        <v>9805</v>
      </c>
      <c r="F94" s="5" t="s">
        <v>700</v>
      </c>
      <c r="G94" s="5" t="s">
        <v>9806</v>
      </c>
      <c r="H94" s="7">
        <v>781314</v>
      </c>
      <c r="I94" s="5">
        <v>3</v>
      </c>
      <c r="J94" s="5">
        <v>1</v>
      </c>
      <c r="K94" s="5" t="s">
        <v>9807</v>
      </c>
      <c r="L94" s="5">
        <v>0.16919999999999999</v>
      </c>
      <c r="M94" s="8">
        <v>954999905</v>
      </c>
      <c r="N94" s="8"/>
      <c r="O94" s="8"/>
      <c r="P94" s="8"/>
      <c r="Q94" s="8"/>
      <c r="R94" s="5" t="s">
        <v>9808</v>
      </c>
      <c r="S94" s="5" t="s">
        <v>417</v>
      </c>
      <c r="T94" s="5" t="s">
        <v>417</v>
      </c>
      <c r="U94" s="5" t="s">
        <v>417</v>
      </c>
      <c r="V94" s="5" t="s">
        <v>417</v>
      </c>
      <c r="W94" s="5" t="s">
        <v>93</v>
      </c>
      <c r="X94" s="5" t="s">
        <v>418</v>
      </c>
      <c r="Y94" s="5" t="s">
        <v>419</v>
      </c>
      <c r="Z94" s="5" t="s">
        <v>420</v>
      </c>
      <c r="AA94" s="5" t="s">
        <v>421</v>
      </c>
      <c r="AB94" s="5" t="s">
        <v>9809</v>
      </c>
      <c r="AC94" s="5" t="s">
        <v>9810</v>
      </c>
      <c r="AD94" s="5"/>
      <c r="AE94" s="5"/>
      <c r="AF94" s="5"/>
    </row>
    <row r="95" spans="1:32" hidden="1">
      <c r="A95" s="5" t="s">
        <v>9811</v>
      </c>
      <c r="B95" s="5" t="str">
        <f>IF(COUNTIF('Leads Priorizados INT'!M:M,A95)&gt;0,"Sí","No")</f>
        <v>No</v>
      </c>
      <c r="C95">
        <v>0</v>
      </c>
      <c r="D95" s="6" t="s">
        <v>430</v>
      </c>
      <c r="E95" s="5" t="s">
        <v>9812</v>
      </c>
      <c r="F95" s="5" t="s">
        <v>684</v>
      </c>
      <c r="G95" s="5" t="s">
        <v>9813</v>
      </c>
      <c r="H95" s="7">
        <v>646611</v>
      </c>
      <c r="I95" s="5">
        <v>18</v>
      </c>
      <c r="J95" s="5">
        <v>2</v>
      </c>
      <c r="K95" s="5" t="s">
        <v>9814</v>
      </c>
      <c r="L95" s="5">
        <v>0.16889999999999999</v>
      </c>
      <c r="M95" s="8">
        <v>957670719</v>
      </c>
      <c r="N95" s="8">
        <v>957666006</v>
      </c>
      <c r="O95" s="8">
        <v>957671124</v>
      </c>
      <c r="P95" s="8">
        <v>957666171</v>
      </c>
      <c r="Q95" s="8">
        <v>952661453</v>
      </c>
      <c r="R95" s="5" t="s">
        <v>9815</v>
      </c>
      <c r="S95" s="5" t="s">
        <v>417</v>
      </c>
      <c r="T95" s="5" t="s">
        <v>417</v>
      </c>
      <c r="U95" s="5" t="s">
        <v>417</v>
      </c>
      <c r="V95" s="5" t="s">
        <v>417</v>
      </c>
      <c r="W95" s="5" t="s">
        <v>93</v>
      </c>
      <c r="X95" s="5" t="s">
        <v>418</v>
      </c>
      <c r="Y95" s="5" t="s">
        <v>419</v>
      </c>
      <c r="Z95" s="5" t="s">
        <v>420</v>
      </c>
      <c r="AA95" s="5" t="s">
        <v>421</v>
      </c>
      <c r="AB95" s="5" t="s">
        <v>9816</v>
      </c>
      <c r="AC95" s="5"/>
      <c r="AD95" s="5"/>
      <c r="AE95" s="5"/>
      <c r="AF95" s="5"/>
    </row>
    <row r="96" spans="1:32" hidden="1">
      <c r="A96" s="5" t="s">
        <v>9817</v>
      </c>
      <c r="B96" s="5" t="str">
        <f>IF(COUNTIF('Leads Priorizados INT'!M:M,A96)&gt;0,"Sí","No")</f>
        <v>No</v>
      </c>
      <c r="C96">
        <v>0</v>
      </c>
      <c r="D96" s="6" t="s">
        <v>414</v>
      </c>
      <c r="E96" s="5" t="s">
        <v>9818</v>
      </c>
      <c r="F96" s="5" t="s">
        <v>152</v>
      </c>
      <c r="G96" s="5" t="s">
        <v>1738</v>
      </c>
      <c r="H96" s="7">
        <v>854728</v>
      </c>
      <c r="I96" s="5">
        <v>8</v>
      </c>
      <c r="J96" s="5">
        <v>1</v>
      </c>
      <c r="K96" s="5" t="s">
        <v>9819</v>
      </c>
      <c r="L96" s="5">
        <v>0.16889999999999999</v>
      </c>
      <c r="M96" s="8"/>
      <c r="N96" s="8"/>
      <c r="O96" s="8"/>
      <c r="P96" s="8"/>
      <c r="Q96" s="8"/>
      <c r="R96" s="5" t="s">
        <v>9820</v>
      </c>
      <c r="S96" s="5" t="s">
        <v>9821</v>
      </c>
      <c r="T96" s="5" t="s">
        <v>417</v>
      </c>
      <c r="U96" s="5" t="s">
        <v>417</v>
      </c>
      <c r="V96" s="5" t="s">
        <v>417</v>
      </c>
      <c r="W96" s="5" t="s">
        <v>93</v>
      </c>
      <c r="X96" s="5" t="s">
        <v>418</v>
      </c>
      <c r="Y96" s="5" t="s">
        <v>419</v>
      </c>
      <c r="Z96" s="5" t="s">
        <v>420</v>
      </c>
      <c r="AA96" s="5" t="s">
        <v>421</v>
      </c>
      <c r="AB96" s="5"/>
      <c r="AC96" s="5"/>
      <c r="AD96" s="5"/>
      <c r="AE96" s="5"/>
      <c r="AF96" s="5"/>
    </row>
    <row r="97" spans="1:32">
      <c r="A97" s="5" t="s">
        <v>9822</v>
      </c>
      <c r="B97" s="5" t="str">
        <f>IF(COUNTIF('Leads Priorizados INT'!M:M,A97)&gt;0,"Sí","No")</f>
        <v>No</v>
      </c>
      <c r="C97">
        <v>1</v>
      </c>
      <c r="D97" s="6" t="s">
        <v>414</v>
      </c>
      <c r="E97" s="5" t="s">
        <v>9823</v>
      </c>
      <c r="F97" s="5" t="s">
        <v>3740</v>
      </c>
      <c r="G97" s="5" t="s">
        <v>9824</v>
      </c>
      <c r="H97" s="7">
        <v>617884</v>
      </c>
      <c r="I97" s="5">
        <v>3</v>
      </c>
      <c r="J97" s="5">
        <v>3</v>
      </c>
      <c r="K97" s="5" t="s">
        <v>9825</v>
      </c>
      <c r="L97" s="5">
        <v>0.16880000000000001</v>
      </c>
      <c r="M97" s="8">
        <v>956877998</v>
      </c>
      <c r="N97" s="8">
        <v>954932031</v>
      </c>
      <c r="O97" s="8">
        <v>910299084</v>
      </c>
      <c r="P97" s="8">
        <v>954932214</v>
      </c>
      <c r="Q97" s="8">
        <v>678418028</v>
      </c>
      <c r="R97" s="5" t="s">
        <v>9826</v>
      </c>
      <c r="S97" s="5" t="s">
        <v>417</v>
      </c>
      <c r="T97" s="5" t="s">
        <v>417</v>
      </c>
      <c r="U97" s="5" t="s">
        <v>417</v>
      </c>
      <c r="V97" s="5" t="s">
        <v>417</v>
      </c>
      <c r="W97" s="5" t="s">
        <v>93</v>
      </c>
      <c r="X97" s="5" t="s">
        <v>418</v>
      </c>
      <c r="Y97" s="5" t="s">
        <v>419</v>
      </c>
      <c r="Z97" s="5" t="s">
        <v>420</v>
      </c>
      <c r="AA97" s="5" t="s">
        <v>421</v>
      </c>
      <c r="AB97" s="5" t="s">
        <v>9827</v>
      </c>
      <c r="AC97" s="5" t="s">
        <v>9828</v>
      </c>
      <c r="AD97" s="5"/>
      <c r="AE97" s="5"/>
      <c r="AF97" s="5"/>
    </row>
    <row r="98" spans="1:32">
      <c r="A98" s="5" t="s">
        <v>9829</v>
      </c>
      <c r="B98" s="5" t="str">
        <f>IF(COUNTIF('Leads Priorizados INT'!M:M,A98)&gt;0,"Sí","No")</f>
        <v>No</v>
      </c>
      <c r="C98">
        <v>1</v>
      </c>
      <c r="D98" s="6" t="s">
        <v>414</v>
      </c>
      <c r="E98" s="5" t="s">
        <v>9830</v>
      </c>
      <c r="F98" s="5" t="s">
        <v>431</v>
      </c>
      <c r="G98" s="5" t="s">
        <v>1479</v>
      </c>
      <c r="H98" s="7">
        <v>1107679</v>
      </c>
      <c r="I98" s="5">
        <v>1</v>
      </c>
      <c r="J98" s="5">
        <v>2</v>
      </c>
      <c r="K98" s="5" t="s">
        <v>9831</v>
      </c>
      <c r="L98" s="5">
        <v>0.16880000000000001</v>
      </c>
      <c r="M98" s="8">
        <v>659302074</v>
      </c>
      <c r="N98" s="8">
        <v>671339885</v>
      </c>
      <c r="O98" s="8"/>
      <c r="P98" s="8"/>
      <c r="Q98" s="8"/>
      <c r="R98" s="5" t="s">
        <v>9832</v>
      </c>
      <c r="S98" s="5" t="s">
        <v>9833</v>
      </c>
      <c r="T98" s="5" t="s">
        <v>417</v>
      </c>
      <c r="U98" s="5" t="s">
        <v>417</v>
      </c>
      <c r="V98" s="5" t="s">
        <v>417</v>
      </c>
      <c r="W98" s="5" t="s">
        <v>93</v>
      </c>
      <c r="X98" s="5" t="s">
        <v>418</v>
      </c>
      <c r="Y98" s="5" t="s">
        <v>419</v>
      </c>
      <c r="Z98" s="5" t="s">
        <v>420</v>
      </c>
      <c r="AA98" s="5" t="s">
        <v>421</v>
      </c>
      <c r="AB98" s="5"/>
      <c r="AC98" s="5"/>
      <c r="AD98" s="5"/>
      <c r="AE98" s="5"/>
      <c r="AF98" s="5"/>
    </row>
    <row r="99" spans="1:32" hidden="1">
      <c r="A99" s="5" t="s">
        <v>9834</v>
      </c>
      <c r="B99" s="5" t="str">
        <f>IF(COUNTIF('Leads Priorizados INT'!M:M,A99)&gt;0,"Sí","No")</f>
        <v>No</v>
      </c>
      <c r="C99">
        <v>0</v>
      </c>
      <c r="D99" s="6" t="s">
        <v>414</v>
      </c>
      <c r="E99" s="5" t="s">
        <v>9835</v>
      </c>
      <c r="F99" s="5" t="s">
        <v>431</v>
      </c>
      <c r="G99" s="5" t="s">
        <v>2278</v>
      </c>
      <c r="H99" s="7">
        <v>843982</v>
      </c>
      <c r="I99" s="5">
        <v>1</v>
      </c>
      <c r="J99" s="5">
        <v>1</v>
      </c>
      <c r="K99" s="5" t="s">
        <v>9836</v>
      </c>
      <c r="L99" s="5">
        <v>0.16880000000000001</v>
      </c>
      <c r="M99" s="8"/>
      <c r="N99" s="8"/>
      <c r="O99" s="8"/>
      <c r="P99" s="8"/>
      <c r="Q99" s="8"/>
      <c r="R99" s="5" t="s">
        <v>9837</v>
      </c>
      <c r="S99" s="5" t="s">
        <v>9838</v>
      </c>
      <c r="T99" s="5" t="s">
        <v>9839</v>
      </c>
      <c r="U99" s="5" t="s">
        <v>417</v>
      </c>
      <c r="V99" s="5" t="s">
        <v>417</v>
      </c>
      <c r="W99" s="5" t="s">
        <v>93</v>
      </c>
      <c r="X99" s="5" t="s">
        <v>418</v>
      </c>
      <c r="Y99" s="5" t="s">
        <v>419</v>
      </c>
      <c r="Z99" s="5" t="s">
        <v>420</v>
      </c>
      <c r="AA99" s="5" t="s">
        <v>421</v>
      </c>
      <c r="AB99" s="5"/>
      <c r="AC99" s="5"/>
      <c r="AD99" s="5"/>
      <c r="AE99" s="5"/>
      <c r="AF99" s="5"/>
    </row>
    <row r="100" spans="1:32" hidden="1">
      <c r="A100" s="5" t="s">
        <v>9840</v>
      </c>
      <c r="B100" s="5" t="str">
        <f>IF(COUNTIF('Leads Priorizados INT'!M:M,A100)&gt;0,"Sí","No")</f>
        <v>No</v>
      </c>
      <c r="C100">
        <v>0</v>
      </c>
      <c r="D100" s="6" t="s">
        <v>414</v>
      </c>
      <c r="E100" s="5" t="s">
        <v>9841</v>
      </c>
      <c r="F100" s="5" t="s">
        <v>431</v>
      </c>
      <c r="G100" s="5" t="s">
        <v>1370</v>
      </c>
      <c r="H100" s="7">
        <v>898233</v>
      </c>
      <c r="I100" s="5">
        <v>7</v>
      </c>
      <c r="J100" s="5">
        <v>1</v>
      </c>
      <c r="K100" s="5" t="s">
        <v>9842</v>
      </c>
      <c r="L100" s="5">
        <v>0.1686</v>
      </c>
      <c r="M100" s="8"/>
      <c r="N100" s="8"/>
      <c r="O100" s="8"/>
      <c r="P100" s="8"/>
      <c r="Q100" s="8"/>
      <c r="R100" s="5" t="s">
        <v>9843</v>
      </c>
      <c r="S100" s="5" t="s">
        <v>417</v>
      </c>
      <c r="T100" s="5" t="s">
        <v>417</v>
      </c>
      <c r="U100" s="5" t="s">
        <v>417</v>
      </c>
      <c r="V100" s="5" t="s">
        <v>417</v>
      </c>
      <c r="W100" s="5" t="s">
        <v>93</v>
      </c>
      <c r="X100" s="5" t="s">
        <v>418</v>
      </c>
      <c r="Y100" s="5" t="s">
        <v>419</v>
      </c>
      <c r="Z100" s="5" t="s">
        <v>420</v>
      </c>
      <c r="AA100" s="5" t="s">
        <v>421</v>
      </c>
      <c r="AB100" s="5"/>
      <c r="AC100" s="5"/>
      <c r="AD100" s="5"/>
      <c r="AE100" s="5"/>
      <c r="AF100" s="5"/>
    </row>
    <row r="101" spans="1:32" hidden="1">
      <c r="A101" s="5" t="s">
        <v>9844</v>
      </c>
      <c r="B101" s="5" t="str">
        <f>IF(COUNTIF('Leads Priorizados INT'!M:M,A101)&gt;0,"Sí","No")</f>
        <v>No</v>
      </c>
      <c r="C101">
        <v>0</v>
      </c>
      <c r="D101" s="6" t="s">
        <v>414</v>
      </c>
      <c r="E101" s="5" t="s">
        <v>9845</v>
      </c>
      <c r="F101" s="5" t="s">
        <v>152</v>
      </c>
      <c r="G101" s="5" t="s">
        <v>1264</v>
      </c>
      <c r="H101" s="7">
        <v>1172323</v>
      </c>
      <c r="I101" s="5">
        <v>7</v>
      </c>
      <c r="J101" s="5">
        <v>1</v>
      </c>
      <c r="K101" s="5" t="s">
        <v>9846</v>
      </c>
      <c r="L101" s="5">
        <v>0.16850000000000001</v>
      </c>
      <c r="M101" s="8">
        <v>657480173</v>
      </c>
      <c r="N101" s="8">
        <v>606881223</v>
      </c>
      <c r="O101" s="8">
        <v>690332428</v>
      </c>
      <c r="P101" s="8">
        <v>608844535</v>
      </c>
      <c r="Q101" s="8"/>
      <c r="R101" s="5" t="s">
        <v>9847</v>
      </c>
      <c r="S101" s="5" t="s">
        <v>417</v>
      </c>
      <c r="T101" s="5" t="s">
        <v>417</v>
      </c>
      <c r="U101" s="5" t="s">
        <v>417</v>
      </c>
      <c r="V101" s="5" t="s">
        <v>417</v>
      </c>
      <c r="W101" s="5" t="s">
        <v>93</v>
      </c>
      <c r="X101" s="5" t="s">
        <v>418</v>
      </c>
      <c r="Y101" s="5" t="s">
        <v>419</v>
      </c>
      <c r="Z101" s="5" t="s">
        <v>420</v>
      </c>
      <c r="AA101" s="5" t="s">
        <v>421</v>
      </c>
      <c r="AB101" s="5"/>
      <c r="AC101" s="5"/>
      <c r="AD101" s="5"/>
      <c r="AE101" s="5"/>
      <c r="AF101" s="5"/>
    </row>
    <row r="102" spans="1:32" hidden="1">
      <c r="A102" s="5" t="s">
        <v>9848</v>
      </c>
      <c r="B102" s="5" t="str">
        <f>IF(COUNTIF('Leads Priorizados INT'!M:M,A102)&gt;0,"Sí","No")</f>
        <v>No</v>
      </c>
      <c r="C102">
        <v>0</v>
      </c>
      <c r="D102" s="6" t="s">
        <v>414</v>
      </c>
      <c r="E102" s="5" t="s">
        <v>9849</v>
      </c>
      <c r="F102" s="5" t="s">
        <v>431</v>
      </c>
      <c r="G102" s="5" t="s">
        <v>2786</v>
      </c>
      <c r="H102" s="7">
        <v>1101122</v>
      </c>
      <c r="I102" s="5">
        <v>8</v>
      </c>
      <c r="J102" s="5">
        <v>1</v>
      </c>
      <c r="K102" s="5" t="s">
        <v>9850</v>
      </c>
      <c r="L102" s="5">
        <v>0.1681</v>
      </c>
      <c r="M102" s="8"/>
      <c r="N102" s="8"/>
      <c r="O102" s="8"/>
      <c r="P102" s="8"/>
      <c r="Q102" s="8"/>
      <c r="R102" s="5" t="s">
        <v>9851</v>
      </c>
      <c r="S102" s="5" t="s">
        <v>9852</v>
      </c>
      <c r="T102" s="5" t="s">
        <v>417</v>
      </c>
      <c r="U102" s="5" t="s">
        <v>417</v>
      </c>
      <c r="V102" s="5" t="s">
        <v>417</v>
      </c>
      <c r="W102" s="5" t="s">
        <v>93</v>
      </c>
      <c r="X102" s="5" t="s">
        <v>418</v>
      </c>
      <c r="Y102" s="5" t="s">
        <v>419</v>
      </c>
      <c r="Z102" s="5" t="s">
        <v>420</v>
      </c>
      <c r="AA102" s="5" t="s">
        <v>421</v>
      </c>
      <c r="AB102" s="5"/>
      <c r="AC102" s="5"/>
      <c r="AD102" s="5"/>
      <c r="AE102" s="5"/>
      <c r="AF102" s="5"/>
    </row>
    <row r="103" spans="1:32" hidden="1">
      <c r="A103" s="5" t="s">
        <v>9853</v>
      </c>
      <c r="B103" s="5" t="str">
        <f>IF(COUNTIF('Leads Priorizados INT'!M:M,A103)&gt;0,"Sí","No")</f>
        <v>No</v>
      </c>
      <c r="C103">
        <v>0</v>
      </c>
      <c r="D103" s="6" t="s">
        <v>414</v>
      </c>
      <c r="E103" s="5" t="s">
        <v>9854</v>
      </c>
      <c r="F103" s="5" t="s">
        <v>152</v>
      </c>
      <c r="G103" s="5" t="s">
        <v>1580</v>
      </c>
      <c r="H103" s="7">
        <v>777521</v>
      </c>
      <c r="I103" s="5">
        <v>1</v>
      </c>
      <c r="J103" s="5">
        <v>2</v>
      </c>
      <c r="K103" s="5" t="s">
        <v>9855</v>
      </c>
      <c r="L103" s="5">
        <v>0.1681</v>
      </c>
      <c r="M103" s="8"/>
      <c r="N103" s="8"/>
      <c r="O103" s="8"/>
      <c r="P103" s="8"/>
      <c r="Q103" s="8"/>
      <c r="R103" s="5" t="s">
        <v>9856</v>
      </c>
      <c r="S103" s="5" t="s">
        <v>9857</v>
      </c>
      <c r="T103" s="5" t="s">
        <v>417</v>
      </c>
      <c r="U103" s="5" t="s">
        <v>417</v>
      </c>
      <c r="V103" s="5" t="s">
        <v>417</v>
      </c>
      <c r="W103" s="5" t="s">
        <v>93</v>
      </c>
      <c r="X103" s="5" t="s">
        <v>418</v>
      </c>
      <c r="Y103" s="5" t="s">
        <v>419</v>
      </c>
      <c r="Z103" s="5" t="s">
        <v>420</v>
      </c>
      <c r="AA103" s="5" t="s">
        <v>421</v>
      </c>
      <c r="AB103" s="5"/>
      <c r="AC103" s="5"/>
      <c r="AD103" s="5"/>
      <c r="AE103" s="5"/>
      <c r="AF103" s="5"/>
    </row>
    <row r="104" spans="1:32">
      <c r="A104" s="5" t="s">
        <v>9858</v>
      </c>
      <c r="B104" s="5" t="str">
        <f>IF(COUNTIF('Leads Priorizados INT'!M:M,A104)&gt;0,"Sí","No")</f>
        <v>No</v>
      </c>
      <c r="C104">
        <v>1</v>
      </c>
      <c r="D104" s="6" t="s">
        <v>414</v>
      </c>
      <c r="E104" s="5" t="s">
        <v>9859</v>
      </c>
      <c r="F104" s="5" t="s">
        <v>431</v>
      </c>
      <c r="G104" s="5" t="s">
        <v>9860</v>
      </c>
      <c r="H104" s="7">
        <v>585498</v>
      </c>
      <c r="I104" s="5">
        <v>1</v>
      </c>
      <c r="J104" s="5">
        <v>1</v>
      </c>
      <c r="K104" s="5" t="s">
        <v>9861</v>
      </c>
      <c r="L104" s="5">
        <v>0.16800000000000001</v>
      </c>
      <c r="M104" s="8">
        <v>931696517</v>
      </c>
      <c r="N104" s="8"/>
      <c r="O104" s="8"/>
      <c r="P104" s="8"/>
      <c r="Q104" s="8"/>
      <c r="R104" s="5" t="s">
        <v>9862</v>
      </c>
      <c r="S104" s="5" t="s">
        <v>9863</v>
      </c>
      <c r="T104" s="5" t="s">
        <v>417</v>
      </c>
      <c r="U104" s="5" t="s">
        <v>417</v>
      </c>
      <c r="V104" s="5" t="s">
        <v>417</v>
      </c>
      <c r="W104" s="5" t="s">
        <v>93</v>
      </c>
      <c r="X104" s="5" t="s">
        <v>418</v>
      </c>
      <c r="Y104" s="5" t="s">
        <v>419</v>
      </c>
      <c r="Z104" s="5" t="s">
        <v>420</v>
      </c>
      <c r="AA104" s="5" t="s">
        <v>421</v>
      </c>
      <c r="AB104" s="5"/>
      <c r="AC104" s="5"/>
      <c r="AD104" s="5"/>
      <c r="AE104" s="5"/>
      <c r="AF104" s="5"/>
    </row>
    <row r="105" spans="1:32">
      <c r="A105" s="5" t="s">
        <v>9864</v>
      </c>
      <c r="B105" s="5" t="str">
        <f>IF(COUNTIF('Leads Priorizados INT'!M:M,A105)&gt;0,"Sí","No")</f>
        <v>No</v>
      </c>
      <c r="C105">
        <v>1</v>
      </c>
      <c r="D105" s="6" t="s">
        <v>414</v>
      </c>
      <c r="E105" s="5" t="s">
        <v>9865</v>
      </c>
      <c r="F105" s="5" t="s">
        <v>700</v>
      </c>
      <c r="G105" s="5" t="s">
        <v>9866</v>
      </c>
      <c r="H105" s="7">
        <v>847469</v>
      </c>
      <c r="I105" s="5">
        <v>1</v>
      </c>
      <c r="J105" s="5">
        <v>1</v>
      </c>
      <c r="K105" s="5" t="s">
        <v>9867</v>
      </c>
      <c r="L105" s="5">
        <v>0.16800000000000001</v>
      </c>
      <c r="M105" s="8">
        <v>954438745</v>
      </c>
      <c r="N105" s="8">
        <v>954356003</v>
      </c>
      <c r="O105" s="8"/>
      <c r="P105" s="8"/>
      <c r="Q105" s="8"/>
      <c r="R105" s="5" t="s">
        <v>9868</v>
      </c>
      <c r="S105" s="5" t="s">
        <v>417</v>
      </c>
      <c r="T105" s="5" t="s">
        <v>417</v>
      </c>
      <c r="U105" s="5" t="s">
        <v>417</v>
      </c>
      <c r="V105" s="5" t="s">
        <v>417</v>
      </c>
      <c r="W105" s="5" t="s">
        <v>93</v>
      </c>
      <c r="X105" s="5" t="s">
        <v>418</v>
      </c>
      <c r="Y105" s="5" t="s">
        <v>419</v>
      </c>
      <c r="Z105" s="5" t="s">
        <v>420</v>
      </c>
      <c r="AA105" s="5" t="s">
        <v>421</v>
      </c>
      <c r="AB105" s="5"/>
      <c r="AC105" s="5"/>
      <c r="AD105" s="5"/>
      <c r="AE105" s="5"/>
      <c r="AF105" s="5"/>
    </row>
    <row r="106" spans="1:32">
      <c r="A106" s="5" t="s">
        <v>9869</v>
      </c>
      <c r="B106" s="5" t="str">
        <f>IF(COUNTIF('Leads Priorizados INT'!M:M,A106)&gt;0,"Sí","No")</f>
        <v>No</v>
      </c>
      <c r="C106">
        <v>1</v>
      </c>
      <c r="D106" s="6" t="s">
        <v>414</v>
      </c>
      <c r="E106" s="5" t="s">
        <v>9870</v>
      </c>
      <c r="F106" s="5" t="s">
        <v>2631</v>
      </c>
      <c r="G106" s="5" t="s">
        <v>9871</v>
      </c>
      <c r="H106" s="7">
        <v>534479</v>
      </c>
      <c r="I106" s="5">
        <v>1</v>
      </c>
      <c r="J106" s="5">
        <v>1</v>
      </c>
      <c r="K106" s="5" t="s">
        <v>9872</v>
      </c>
      <c r="L106" s="5">
        <v>0.16789999999999999</v>
      </c>
      <c r="M106" s="8"/>
      <c r="N106" s="8"/>
      <c r="O106" s="8"/>
      <c r="P106" s="8"/>
      <c r="Q106" s="8"/>
      <c r="R106" s="5" t="s">
        <v>9873</v>
      </c>
      <c r="S106" s="5" t="s">
        <v>9874</v>
      </c>
      <c r="T106" s="5" t="s">
        <v>417</v>
      </c>
      <c r="U106" s="5" t="s">
        <v>417</v>
      </c>
      <c r="V106" s="5" t="s">
        <v>417</v>
      </c>
      <c r="W106" s="5" t="s">
        <v>93</v>
      </c>
      <c r="X106" s="5" t="s">
        <v>418</v>
      </c>
      <c r="Y106" s="5" t="s">
        <v>419</v>
      </c>
      <c r="Z106" s="5" t="s">
        <v>420</v>
      </c>
      <c r="AA106" s="5" t="s">
        <v>421</v>
      </c>
      <c r="AB106" s="5"/>
      <c r="AC106" s="5"/>
      <c r="AD106" s="5"/>
      <c r="AE106" s="5"/>
      <c r="AF106" s="5"/>
    </row>
    <row r="107" spans="1:32" hidden="1">
      <c r="A107" s="5" t="s">
        <v>9875</v>
      </c>
      <c r="B107" s="5" t="str">
        <f>IF(COUNTIF('Leads Priorizados INT'!M:M,A107)&gt;0,"Sí","No")</f>
        <v>No</v>
      </c>
      <c r="C107">
        <v>0</v>
      </c>
      <c r="D107" s="6" t="s">
        <v>414</v>
      </c>
      <c r="E107" s="5" t="s">
        <v>9876</v>
      </c>
      <c r="F107" s="5" t="s">
        <v>431</v>
      </c>
      <c r="G107" s="5" t="s">
        <v>1479</v>
      </c>
      <c r="H107" s="7">
        <v>366534</v>
      </c>
      <c r="I107" s="5">
        <v>15</v>
      </c>
      <c r="J107" s="5">
        <v>1</v>
      </c>
      <c r="K107" s="5" t="s">
        <v>9877</v>
      </c>
      <c r="L107" s="5">
        <v>0.1671</v>
      </c>
      <c r="M107" s="8">
        <v>933682525</v>
      </c>
      <c r="N107" s="8"/>
      <c r="O107" s="8"/>
      <c r="P107" s="8"/>
      <c r="Q107" s="8"/>
      <c r="R107" s="5" t="s">
        <v>9878</v>
      </c>
      <c r="S107" s="5" t="s">
        <v>417</v>
      </c>
      <c r="T107" s="5" t="s">
        <v>417</v>
      </c>
      <c r="U107" s="5" t="s">
        <v>417</v>
      </c>
      <c r="V107" s="5" t="s">
        <v>417</v>
      </c>
      <c r="W107" s="5" t="s">
        <v>93</v>
      </c>
      <c r="X107" s="5" t="s">
        <v>418</v>
      </c>
      <c r="Y107" s="5" t="s">
        <v>419</v>
      </c>
      <c r="Z107" s="5" t="s">
        <v>420</v>
      </c>
      <c r="AA107" s="5" t="s">
        <v>421</v>
      </c>
      <c r="AB107" s="5"/>
      <c r="AC107" s="5"/>
      <c r="AD107" s="5"/>
      <c r="AE107" s="5"/>
      <c r="AF107" s="5"/>
    </row>
    <row r="108" spans="1:32" hidden="1">
      <c r="A108" s="5" t="s">
        <v>9879</v>
      </c>
      <c r="B108" s="5" t="str">
        <f>IF(COUNTIF('Leads Priorizados INT'!M:M,A108)&gt;0,"Sí","No")</f>
        <v>No</v>
      </c>
      <c r="C108">
        <v>0</v>
      </c>
      <c r="D108" s="6" t="s">
        <v>414</v>
      </c>
      <c r="E108" s="5" t="s">
        <v>9880</v>
      </c>
      <c r="F108" s="5" t="s">
        <v>431</v>
      </c>
      <c r="G108" s="5" t="s">
        <v>2349</v>
      </c>
      <c r="H108" s="7">
        <v>643413</v>
      </c>
      <c r="I108" s="5">
        <v>4</v>
      </c>
      <c r="J108" s="5">
        <v>1</v>
      </c>
      <c r="K108" s="5" t="s">
        <v>9881</v>
      </c>
      <c r="L108" s="5">
        <v>0.16700000000000001</v>
      </c>
      <c r="M108" s="8"/>
      <c r="N108" s="8"/>
      <c r="O108" s="8"/>
      <c r="P108" s="8"/>
      <c r="Q108" s="8"/>
      <c r="R108" s="5" t="s">
        <v>9882</v>
      </c>
      <c r="S108" s="5" t="s">
        <v>417</v>
      </c>
      <c r="T108" s="5" t="s">
        <v>417</v>
      </c>
      <c r="U108" s="5" t="s">
        <v>417</v>
      </c>
      <c r="V108" s="5" t="s">
        <v>417</v>
      </c>
      <c r="W108" s="5" t="s">
        <v>93</v>
      </c>
      <c r="X108" s="5" t="s">
        <v>418</v>
      </c>
      <c r="Y108" s="5" t="s">
        <v>419</v>
      </c>
      <c r="Z108" s="5" t="s">
        <v>420</v>
      </c>
      <c r="AA108" s="5" t="s">
        <v>421</v>
      </c>
      <c r="AB108" s="5"/>
      <c r="AC108" s="5"/>
      <c r="AD108" s="5"/>
      <c r="AE108" s="5"/>
      <c r="AF108" s="5"/>
    </row>
    <row r="109" spans="1:32" hidden="1">
      <c r="A109" s="5" t="s">
        <v>9883</v>
      </c>
      <c r="B109" s="5" t="str">
        <f>IF(COUNTIF('Leads Priorizados INT'!M:M,A109)&gt;0,"Sí","No")</f>
        <v>No</v>
      </c>
      <c r="C109">
        <v>0</v>
      </c>
      <c r="D109" s="6" t="s">
        <v>414</v>
      </c>
      <c r="E109" s="5" t="s">
        <v>9884</v>
      </c>
      <c r="F109" s="5" t="s">
        <v>152</v>
      </c>
      <c r="G109" s="5" t="s">
        <v>9885</v>
      </c>
      <c r="H109" s="7">
        <v>747454</v>
      </c>
      <c r="I109" s="5">
        <v>2</v>
      </c>
      <c r="J109" s="5">
        <v>4</v>
      </c>
      <c r="K109" s="5" t="s">
        <v>9886</v>
      </c>
      <c r="L109" s="5">
        <v>0.16700000000000001</v>
      </c>
      <c r="M109" s="8">
        <v>917210547</v>
      </c>
      <c r="N109" s="8">
        <v>913729936</v>
      </c>
      <c r="O109" s="8">
        <v>917102169</v>
      </c>
      <c r="P109" s="8">
        <v>933689990</v>
      </c>
      <c r="Q109" s="8">
        <v>652933744</v>
      </c>
      <c r="R109" s="5" t="s">
        <v>9887</v>
      </c>
      <c r="S109" s="5" t="s">
        <v>417</v>
      </c>
      <c r="T109" s="5" t="s">
        <v>417</v>
      </c>
      <c r="U109" s="5" t="s">
        <v>417</v>
      </c>
      <c r="V109" s="5" t="s">
        <v>417</v>
      </c>
      <c r="W109" s="5" t="s">
        <v>93</v>
      </c>
      <c r="X109" s="5" t="s">
        <v>418</v>
      </c>
      <c r="Y109" s="5" t="s">
        <v>419</v>
      </c>
      <c r="Z109" s="5" t="s">
        <v>420</v>
      </c>
      <c r="AA109" s="5" t="s">
        <v>421</v>
      </c>
      <c r="AB109" s="5" t="s">
        <v>9888</v>
      </c>
      <c r="AC109" s="5" t="s">
        <v>9889</v>
      </c>
      <c r="AD109" s="5"/>
      <c r="AE109" s="5"/>
      <c r="AF109" s="5"/>
    </row>
    <row r="110" spans="1:32" hidden="1">
      <c r="A110" s="5" t="s">
        <v>9890</v>
      </c>
      <c r="B110" s="5" t="str">
        <f>IF(COUNTIF('Leads Priorizados INT'!M:M,A110)&gt;0,"Sí","No")</f>
        <v>No</v>
      </c>
      <c r="C110">
        <v>0</v>
      </c>
      <c r="D110" s="6" t="s">
        <v>414</v>
      </c>
      <c r="E110" s="5" t="s">
        <v>9891</v>
      </c>
      <c r="F110" s="5" t="s">
        <v>729</v>
      </c>
      <c r="G110" s="5" t="s">
        <v>9892</v>
      </c>
      <c r="H110" s="7">
        <v>868222</v>
      </c>
      <c r="I110" s="5">
        <v>19</v>
      </c>
      <c r="J110" s="5">
        <v>1</v>
      </c>
      <c r="K110" s="5" t="s">
        <v>9893</v>
      </c>
      <c r="L110" s="5">
        <v>0.1666</v>
      </c>
      <c r="M110" s="8">
        <v>976293155</v>
      </c>
      <c r="N110" s="8"/>
      <c r="O110" s="8"/>
      <c r="P110" s="8"/>
      <c r="Q110" s="8"/>
      <c r="R110" s="5" t="s">
        <v>9894</v>
      </c>
      <c r="S110" s="5" t="s">
        <v>417</v>
      </c>
      <c r="T110" s="5" t="s">
        <v>417</v>
      </c>
      <c r="U110" s="5" t="s">
        <v>417</v>
      </c>
      <c r="V110" s="5" t="s">
        <v>417</v>
      </c>
      <c r="W110" s="5" t="s">
        <v>93</v>
      </c>
      <c r="X110" s="5" t="s">
        <v>418</v>
      </c>
      <c r="Y110" s="5" t="s">
        <v>419</v>
      </c>
      <c r="Z110" s="5" t="s">
        <v>420</v>
      </c>
      <c r="AA110" s="5" t="s">
        <v>421</v>
      </c>
      <c r="AB110" s="5" t="s">
        <v>9895</v>
      </c>
      <c r="AC110" s="5" t="s">
        <v>9896</v>
      </c>
      <c r="AD110" s="5" t="s">
        <v>9897</v>
      </c>
      <c r="AE110" s="5"/>
      <c r="AF110" s="5"/>
    </row>
    <row r="111" spans="1:32" hidden="1">
      <c r="A111" s="5" t="s">
        <v>9898</v>
      </c>
      <c r="B111" s="5" t="str">
        <f>IF(COUNTIF('Leads Priorizados INT'!M:M,A111)&gt;0,"Sí","No")</f>
        <v>No</v>
      </c>
      <c r="C111">
        <v>0</v>
      </c>
      <c r="D111" s="6" t="s">
        <v>414</v>
      </c>
      <c r="E111" s="5" t="s">
        <v>9899</v>
      </c>
      <c r="F111" s="5" t="s">
        <v>3780</v>
      </c>
      <c r="G111" s="5" t="s">
        <v>9900</v>
      </c>
      <c r="H111" s="7">
        <v>402237</v>
      </c>
      <c r="I111" s="5">
        <v>5</v>
      </c>
      <c r="J111" s="5">
        <v>3</v>
      </c>
      <c r="K111" s="5" t="s">
        <v>9901</v>
      </c>
      <c r="L111" s="5">
        <v>0.1666</v>
      </c>
      <c r="M111" s="8">
        <v>958508676</v>
      </c>
      <c r="N111" s="8">
        <v>958571845</v>
      </c>
      <c r="O111" s="8">
        <v>961477821</v>
      </c>
      <c r="P111" s="8">
        <v>961478855</v>
      </c>
      <c r="Q111" s="8"/>
      <c r="R111" s="5" t="s">
        <v>9902</v>
      </c>
      <c r="S111" s="5" t="s">
        <v>9903</v>
      </c>
      <c r="T111" s="5" t="s">
        <v>417</v>
      </c>
      <c r="U111" s="5" t="s">
        <v>417</v>
      </c>
      <c r="V111" s="5" t="s">
        <v>417</v>
      </c>
      <c r="W111" s="5" t="s">
        <v>93</v>
      </c>
      <c r="X111" s="5" t="s">
        <v>418</v>
      </c>
      <c r="Y111" s="5" t="s">
        <v>419</v>
      </c>
      <c r="Z111" s="5" t="s">
        <v>420</v>
      </c>
      <c r="AA111" s="5" t="s">
        <v>421</v>
      </c>
      <c r="AB111" s="5"/>
      <c r="AC111" s="5"/>
      <c r="AD111" s="5"/>
      <c r="AE111" s="5"/>
      <c r="AF111" s="5"/>
    </row>
    <row r="112" spans="1:32" hidden="1">
      <c r="A112" s="5" t="s">
        <v>9904</v>
      </c>
      <c r="B112" s="5" t="str">
        <f>IF(COUNTIF('Leads Priorizados INT'!M:M,A112)&gt;0,"Sí","No")</f>
        <v>No</v>
      </c>
      <c r="C112">
        <v>0</v>
      </c>
      <c r="D112" s="6" t="s">
        <v>414</v>
      </c>
      <c r="E112" s="5" t="s">
        <v>9905</v>
      </c>
      <c r="F112" s="5" t="s">
        <v>431</v>
      </c>
      <c r="G112" s="5" t="s">
        <v>9906</v>
      </c>
      <c r="H112" s="7">
        <v>977417</v>
      </c>
      <c r="I112" s="5">
        <v>7</v>
      </c>
      <c r="J112" s="5">
        <v>2</v>
      </c>
      <c r="K112" s="5" t="s">
        <v>9907</v>
      </c>
      <c r="L112" s="5">
        <v>0.16650000000000001</v>
      </c>
      <c r="M112" s="8"/>
      <c r="N112" s="8"/>
      <c r="O112" s="8"/>
      <c r="P112" s="8"/>
      <c r="Q112" s="8"/>
      <c r="R112" s="5" t="s">
        <v>9908</v>
      </c>
      <c r="S112" s="5" t="s">
        <v>417</v>
      </c>
      <c r="T112" s="5" t="s">
        <v>417</v>
      </c>
      <c r="U112" s="5" t="s">
        <v>417</v>
      </c>
      <c r="V112" s="5" t="s">
        <v>417</v>
      </c>
      <c r="W112" s="5" t="s">
        <v>93</v>
      </c>
      <c r="X112" s="5" t="s">
        <v>418</v>
      </c>
      <c r="Y112" s="5" t="s">
        <v>419</v>
      </c>
      <c r="Z112" s="5" t="s">
        <v>420</v>
      </c>
      <c r="AA112" s="5" t="s">
        <v>421</v>
      </c>
      <c r="AB112" s="5"/>
      <c r="AC112" s="5"/>
      <c r="AD112" s="5"/>
      <c r="AE112" s="5"/>
      <c r="AF112" s="5"/>
    </row>
    <row r="113" spans="1:32" hidden="1">
      <c r="A113" s="5" t="s">
        <v>9909</v>
      </c>
      <c r="B113" s="5" t="str">
        <f>IF(COUNTIF('Leads Priorizados INT'!M:M,A113)&gt;0,"Sí","No")</f>
        <v>No</v>
      </c>
      <c r="C113">
        <v>0</v>
      </c>
      <c r="D113" s="6" t="s">
        <v>414</v>
      </c>
      <c r="E113" s="5" t="s">
        <v>9910</v>
      </c>
      <c r="F113" s="5" t="s">
        <v>152</v>
      </c>
      <c r="G113" s="5" t="s">
        <v>9911</v>
      </c>
      <c r="H113" s="7">
        <v>1067685</v>
      </c>
      <c r="I113" s="5">
        <v>1</v>
      </c>
      <c r="J113" s="5">
        <v>1</v>
      </c>
      <c r="K113" s="5" t="s">
        <v>9912</v>
      </c>
      <c r="L113" s="5">
        <v>0.16619999999999999</v>
      </c>
      <c r="M113" s="8"/>
      <c r="N113" s="8"/>
      <c r="O113" s="8"/>
      <c r="P113" s="8"/>
      <c r="Q113" s="8"/>
      <c r="R113" s="5" t="s">
        <v>9913</v>
      </c>
      <c r="S113" s="5" t="s">
        <v>417</v>
      </c>
      <c r="T113" s="5" t="s">
        <v>417</v>
      </c>
      <c r="U113" s="5" t="s">
        <v>417</v>
      </c>
      <c r="V113" s="5" t="s">
        <v>417</v>
      </c>
      <c r="W113" s="5" t="s">
        <v>93</v>
      </c>
      <c r="X113" s="5" t="s">
        <v>418</v>
      </c>
      <c r="Y113" s="5" t="s">
        <v>419</v>
      </c>
      <c r="Z113" s="5" t="s">
        <v>420</v>
      </c>
      <c r="AA113" s="5" t="s">
        <v>421</v>
      </c>
      <c r="AB113" s="5"/>
      <c r="AC113" s="5"/>
      <c r="AD113" s="5"/>
      <c r="AE113" s="5"/>
      <c r="AF113" s="5"/>
    </row>
    <row r="114" spans="1:32" hidden="1">
      <c r="A114" s="5" t="s">
        <v>9914</v>
      </c>
      <c r="B114" s="5" t="str">
        <f>IF(COUNTIF('Leads Priorizados INT'!M:M,A114)&gt;0,"Sí","No")</f>
        <v>No</v>
      </c>
      <c r="C114">
        <v>0</v>
      </c>
      <c r="D114" s="6" t="s">
        <v>414</v>
      </c>
      <c r="E114" s="5" t="s">
        <v>9915</v>
      </c>
      <c r="F114" s="5" t="s">
        <v>152</v>
      </c>
      <c r="G114" s="5" t="s">
        <v>1690</v>
      </c>
      <c r="H114" s="7">
        <v>929200</v>
      </c>
      <c r="I114" s="5">
        <v>8</v>
      </c>
      <c r="J114" s="5">
        <v>1</v>
      </c>
      <c r="K114" s="5" t="s">
        <v>9916</v>
      </c>
      <c r="L114" s="5">
        <v>0.1661</v>
      </c>
      <c r="M114" s="8"/>
      <c r="N114" s="8"/>
      <c r="O114" s="8"/>
      <c r="P114" s="8"/>
      <c r="Q114" s="8"/>
      <c r="R114" s="5" t="s">
        <v>9917</v>
      </c>
      <c r="S114" s="5" t="s">
        <v>417</v>
      </c>
      <c r="T114" s="5" t="s">
        <v>417</v>
      </c>
      <c r="U114" s="5" t="s">
        <v>417</v>
      </c>
      <c r="V114" s="5" t="s">
        <v>417</v>
      </c>
      <c r="W114" s="5" t="s">
        <v>93</v>
      </c>
      <c r="X114" s="5" t="s">
        <v>418</v>
      </c>
      <c r="Y114" s="5" t="s">
        <v>419</v>
      </c>
      <c r="Z114" s="5" t="s">
        <v>420</v>
      </c>
      <c r="AA114" s="5" t="s">
        <v>421</v>
      </c>
      <c r="AB114" s="5"/>
      <c r="AC114" s="5"/>
      <c r="AD114" s="5"/>
      <c r="AE114" s="5"/>
      <c r="AF114" s="5"/>
    </row>
    <row r="115" spans="1:32" hidden="1">
      <c r="A115" s="5" t="s">
        <v>9918</v>
      </c>
      <c r="B115" s="5" t="str">
        <f>IF(COUNTIF('Leads Priorizados INT'!M:M,A115)&gt;0,"Sí","No")</f>
        <v>No</v>
      </c>
      <c r="C115">
        <v>0</v>
      </c>
      <c r="D115" s="6" t="s">
        <v>414</v>
      </c>
      <c r="E115" s="5" t="s">
        <v>9919</v>
      </c>
      <c r="F115" s="5" t="s">
        <v>5439</v>
      </c>
      <c r="G115" s="5" t="s">
        <v>9920</v>
      </c>
      <c r="H115" s="7">
        <v>721546</v>
      </c>
      <c r="I115" s="5">
        <v>6</v>
      </c>
      <c r="J115" s="5">
        <v>1</v>
      </c>
      <c r="K115" s="5" t="s">
        <v>9921</v>
      </c>
      <c r="L115" s="5">
        <v>0.1661</v>
      </c>
      <c r="M115" s="8"/>
      <c r="N115" s="8"/>
      <c r="O115" s="8"/>
      <c r="P115" s="8"/>
      <c r="Q115" s="8"/>
      <c r="R115" s="5" t="s">
        <v>9922</v>
      </c>
      <c r="S115" s="5" t="s">
        <v>9923</v>
      </c>
      <c r="T115" s="5" t="s">
        <v>417</v>
      </c>
      <c r="U115" s="5" t="s">
        <v>417</v>
      </c>
      <c r="V115" s="5" t="s">
        <v>417</v>
      </c>
      <c r="W115" s="5" t="s">
        <v>93</v>
      </c>
      <c r="X115" s="5" t="s">
        <v>418</v>
      </c>
      <c r="Y115" s="5" t="s">
        <v>419</v>
      </c>
      <c r="Z115" s="5" t="s">
        <v>420</v>
      </c>
      <c r="AA115" s="5" t="s">
        <v>421</v>
      </c>
      <c r="AB115" s="5"/>
      <c r="AC115" s="5"/>
      <c r="AD115" s="5"/>
      <c r="AE115" s="5"/>
      <c r="AF115" s="5"/>
    </row>
    <row r="116" spans="1:32">
      <c r="A116" s="5" t="s">
        <v>9924</v>
      </c>
      <c r="B116" s="5" t="str">
        <f>IF(COUNTIF('Leads Priorizados INT'!M:M,A116)&gt;0,"Sí","No")</f>
        <v>No</v>
      </c>
      <c r="C116">
        <v>1</v>
      </c>
      <c r="D116" s="6" t="s">
        <v>1534</v>
      </c>
      <c r="E116" s="5" t="s">
        <v>9925</v>
      </c>
      <c r="F116" s="5" t="s">
        <v>1382</v>
      </c>
      <c r="G116" s="5" t="s">
        <v>9926</v>
      </c>
      <c r="H116" s="7">
        <v>3525634</v>
      </c>
      <c r="I116" s="5">
        <v>99</v>
      </c>
      <c r="J116" s="5">
        <v>1</v>
      </c>
      <c r="K116" s="5" t="s">
        <v>9927</v>
      </c>
      <c r="L116" s="5">
        <v>0.1661</v>
      </c>
      <c r="M116" s="8">
        <v>963819947</v>
      </c>
      <c r="N116" s="8">
        <v>963512801</v>
      </c>
      <c r="O116" s="8">
        <v>656855638</v>
      </c>
      <c r="P116" s="8"/>
      <c r="Q116" s="8"/>
      <c r="R116" s="5" t="s">
        <v>9928</v>
      </c>
      <c r="S116" s="5" t="s">
        <v>417</v>
      </c>
      <c r="T116" s="5" t="s">
        <v>417</v>
      </c>
      <c r="U116" s="5" t="s">
        <v>417</v>
      </c>
      <c r="V116" s="5" t="s">
        <v>417</v>
      </c>
      <c r="W116" s="5" t="s">
        <v>93</v>
      </c>
      <c r="X116" s="5" t="s">
        <v>418</v>
      </c>
      <c r="Y116" s="5" t="s">
        <v>419</v>
      </c>
      <c r="Z116" s="5" t="s">
        <v>420</v>
      </c>
      <c r="AA116" s="5" t="s">
        <v>421</v>
      </c>
      <c r="AB116" s="5" t="s">
        <v>9929</v>
      </c>
      <c r="AC116" s="5"/>
      <c r="AD116" s="5"/>
      <c r="AE116" s="5"/>
      <c r="AF116" s="5"/>
    </row>
    <row r="117" spans="1:32" hidden="1">
      <c r="A117" s="5" t="s">
        <v>9930</v>
      </c>
      <c r="B117" s="5" t="str">
        <f>IF(COUNTIF('Leads Priorizados INT'!M:M,A117)&gt;0,"Sí","No")</f>
        <v>No</v>
      </c>
      <c r="C117">
        <v>0</v>
      </c>
      <c r="D117" s="6" t="s">
        <v>414</v>
      </c>
      <c r="E117" s="5" t="s">
        <v>9931</v>
      </c>
      <c r="F117" s="5" t="s">
        <v>1382</v>
      </c>
      <c r="G117" s="5" t="s">
        <v>2861</v>
      </c>
      <c r="H117" s="7">
        <v>3315484</v>
      </c>
      <c r="I117" s="5">
        <v>1</v>
      </c>
      <c r="J117" s="5">
        <v>2</v>
      </c>
      <c r="K117" s="5" t="s">
        <v>9932</v>
      </c>
      <c r="L117" s="5">
        <v>0.16600000000000001</v>
      </c>
      <c r="M117" s="8">
        <v>963487094</v>
      </c>
      <c r="N117" s="8"/>
      <c r="O117" s="8"/>
      <c r="P117" s="8"/>
      <c r="Q117" s="8"/>
      <c r="R117" s="5" t="s">
        <v>9933</v>
      </c>
      <c r="S117" s="5" t="s">
        <v>9934</v>
      </c>
      <c r="T117" s="5" t="s">
        <v>417</v>
      </c>
      <c r="U117" s="5" t="s">
        <v>417</v>
      </c>
      <c r="V117" s="5" t="s">
        <v>417</v>
      </c>
      <c r="W117" s="5" t="s">
        <v>93</v>
      </c>
      <c r="X117" s="5" t="s">
        <v>418</v>
      </c>
      <c r="Y117" s="5" t="s">
        <v>419</v>
      </c>
      <c r="Z117" s="5" t="s">
        <v>420</v>
      </c>
      <c r="AA117" s="5" t="s">
        <v>421</v>
      </c>
      <c r="AB117" s="5"/>
      <c r="AC117" s="5"/>
      <c r="AD117" s="5"/>
      <c r="AE117" s="5"/>
      <c r="AF117" s="5"/>
    </row>
    <row r="118" spans="1:32" hidden="1">
      <c r="A118" s="5" t="s">
        <v>9935</v>
      </c>
      <c r="B118" s="5" t="str">
        <f>IF(COUNTIF('Leads Priorizados INT'!M:M,A118)&gt;0,"Sí","No")</f>
        <v>No</v>
      </c>
      <c r="C118">
        <v>0</v>
      </c>
      <c r="D118" s="6" t="s">
        <v>414</v>
      </c>
      <c r="E118" s="5" t="s">
        <v>9936</v>
      </c>
      <c r="F118" s="5" t="s">
        <v>152</v>
      </c>
      <c r="G118" s="5" t="s">
        <v>1602</v>
      </c>
      <c r="H118" s="7">
        <v>1449586</v>
      </c>
      <c r="I118" s="5">
        <v>10</v>
      </c>
      <c r="J118" s="5">
        <v>2</v>
      </c>
      <c r="K118" s="5" t="s">
        <v>9937</v>
      </c>
      <c r="L118" s="5">
        <v>0.16550000000000001</v>
      </c>
      <c r="M118" s="8">
        <v>915983900</v>
      </c>
      <c r="N118" s="8"/>
      <c r="O118" s="8"/>
      <c r="P118" s="8"/>
      <c r="Q118" s="8"/>
      <c r="R118" s="5" t="s">
        <v>9938</v>
      </c>
      <c r="S118" s="5" t="s">
        <v>9939</v>
      </c>
      <c r="T118" s="5" t="s">
        <v>417</v>
      </c>
      <c r="U118" s="5" t="s">
        <v>417</v>
      </c>
      <c r="V118" s="5" t="s">
        <v>417</v>
      </c>
      <c r="W118" s="5" t="s">
        <v>93</v>
      </c>
      <c r="X118" s="5" t="s">
        <v>418</v>
      </c>
      <c r="Y118" s="5" t="s">
        <v>419</v>
      </c>
      <c r="Z118" s="5" t="s">
        <v>420</v>
      </c>
      <c r="AA118" s="5" t="s">
        <v>421</v>
      </c>
      <c r="AB118" s="5" t="s">
        <v>9940</v>
      </c>
      <c r="AC118" s="5" t="s">
        <v>9941</v>
      </c>
      <c r="AD118" s="5" t="s">
        <v>9942</v>
      </c>
      <c r="AE118" s="5" t="s">
        <v>9943</v>
      </c>
      <c r="AF118" s="5" t="s">
        <v>9944</v>
      </c>
    </row>
    <row r="119" spans="1:32" hidden="1">
      <c r="A119" s="5" t="s">
        <v>9945</v>
      </c>
      <c r="B119" s="5" t="str">
        <f>IF(COUNTIF('Leads Priorizados INT'!M:M,A119)&gt;0,"Sí","No")</f>
        <v>No</v>
      </c>
      <c r="C119">
        <v>0</v>
      </c>
      <c r="D119" s="6" t="s">
        <v>414</v>
      </c>
      <c r="E119" s="5" t="s">
        <v>9946</v>
      </c>
      <c r="F119" s="5" t="s">
        <v>431</v>
      </c>
      <c r="G119" s="5" t="s">
        <v>9947</v>
      </c>
      <c r="H119" s="7">
        <v>1288397</v>
      </c>
      <c r="I119" s="5">
        <v>9</v>
      </c>
      <c r="J119" s="5">
        <v>1</v>
      </c>
      <c r="K119" s="5" t="s">
        <v>9948</v>
      </c>
      <c r="L119" s="5">
        <v>0.16539999999999999</v>
      </c>
      <c r="M119" s="8">
        <v>933187467</v>
      </c>
      <c r="N119" s="8"/>
      <c r="O119" s="8"/>
      <c r="P119" s="8"/>
      <c r="Q119" s="8"/>
      <c r="R119" s="5" t="s">
        <v>9949</v>
      </c>
      <c r="S119" s="5" t="s">
        <v>417</v>
      </c>
      <c r="T119" s="5" t="s">
        <v>417</v>
      </c>
      <c r="U119" s="5" t="s">
        <v>417</v>
      </c>
      <c r="V119" s="5" t="s">
        <v>417</v>
      </c>
      <c r="W119" s="5" t="s">
        <v>93</v>
      </c>
      <c r="X119" s="5" t="s">
        <v>418</v>
      </c>
      <c r="Y119" s="5" t="s">
        <v>419</v>
      </c>
      <c r="Z119" s="5" t="s">
        <v>420</v>
      </c>
      <c r="AA119" s="5" t="s">
        <v>421</v>
      </c>
      <c r="AB119" s="5"/>
      <c r="AC119" s="5"/>
      <c r="AD119" s="5"/>
      <c r="AE119" s="5"/>
      <c r="AF119" s="5"/>
    </row>
    <row r="120" spans="1:32" hidden="1">
      <c r="A120" s="5" t="s">
        <v>9950</v>
      </c>
      <c r="B120" s="5" t="str">
        <f>IF(COUNTIF('Leads Priorizados INT'!M:M,A120)&gt;0,"Sí","No")</f>
        <v>No</v>
      </c>
      <c r="C120">
        <v>0</v>
      </c>
      <c r="D120" s="6" t="s">
        <v>430</v>
      </c>
      <c r="E120" s="5" t="s">
        <v>9951</v>
      </c>
      <c r="F120" s="5" t="s">
        <v>431</v>
      </c>
      <c r="G120" s="5" t="s">
        <v>2159</v>
      </c>
      <c r="H120" s="7">
        <v>13440986</v>
      </c>
      <c r="I120" s="5">
        <v>21</v>
      </c>
      <c r="J120" s="5">
        <v>3</v>
      </c>
      <c r="K120" s="5" t="s">
        <v>9952</v>
      </c>
      <c r="L120" s="5">
        <v>0.1653</v>
      </c>
      <c r="M120" s="8">
        <v>934194648</v>
      </c>
      <c r="N120" s="8">
        <v>934190311</v>
      </c>
      <c r="O120" s="8">
        <v>934090770</v>
      </c>
      <c r="P120" s="8">
        <v>691326444</v>
      </c>
      <c r="Q120" s="8">
        <v>666590152</v>
      </c>
      <c r="R120" s="5" t="s">
        <v>9953</v>
      </c>
      <c r="S120" s="5" t="s">
        <v>9954</v>
      </c>
      <c r="T120" s="5" t="s">
        <v>417</v>
      </c>
      <c r="U120" s="5" t="s">
        <v>417</v>
      </c>
      <c r="V120" s="5" t="s">
        <v>417</v>
      </c>
      <c r="W120" s="5" t="s">
        <v>93</v>
      </c>
      <c r="X120" s="5" t="s">
        <v>418</v>
      </c>
      <c r="Y120" s="5" t="s">
        <v>419</v>
      </c>
      <c r="Z120" s="5" t="s">
        <v>420</v>
      </c>
      <c r="AA120" s="5" t="s">
        <v>421</v>
      </c>
      <c r="AB120" s="5" t="s">
        <v>9955</v>
      </c>
      <c r="AC120" s="5" t="s">
        <v>9956</v>
      </c>
      <c r="AD120" s="5" t="s">
        <v>9957</v>
      </c>
      <c r="AE120" s="5" t="s">
        <v>9958</v>
      </c>
      <c r="AF120" s="5" t="s">
        <v>9959</v>
      </c>
    </row>
    <row r="121" spans="1:32">
      <c r="A121" s="5" t="s">
        <v>9960</v>
      </c>
      <c r="B121" s="5" t="str">
        <f>IF(COUNTIF('Leads Priorizados INT'!M:M,A121)&gt;0,"Sí","No")</f>
        <v>No</v>
      </c>
      <c r="C121">
        <v>1</v>
      </c>
      <c r="D121" s="6" t="s">
        <v>414</v>
      </c>
      <c r="E121" s="5" t="s">
        <v>9961</v>
      </c>
      <c r="F121" s="5" t="s">
        <v>431</v>
      </c>
      <c r="G121" s="5" t="s">
        <v>9962</v>
      </c>
      <c r="H121" s="7">
        <v>998807</v>
      </c>
      <c r="I121" s="5">
        <v>1</v>
      </c>
      <c r="J121" s="5">
        <v>2</v>
      </c>
      <c r="K121" s="5" t="s">
        <v>9963</v>
      </c>
      <c r="L121" s="5">
        <v>0.16520000000000001</v>
      </c>
      <c r="M121" s="8">
        <v>932634403</v>
      </c>
      <c r="N121" s="8">
        <v>678559588</v>
      </c>
      <c r="O121" s="8">
        <v>691325285</v>
      </c>
      <c r="P121" s="8"/>
      <c r="Q121" s="8"/>
      <c r="R121" s="5" t="s">
        <v>9964</v>
      </c>
      <c r="S121" s="5" t="s">
        <v>9965</v>
      </c>
      <c r="T121" s="5" t="s">
        <v>417</v>
      </c>
      <c r="U121" s="5" t="s">
        <v>417</v>
      </c>
      <c r="V121" s="5" t="s">
        <v>417</v>
      </c>
      <c r="W121" s="5" t="s">
        <v>93</v>
      </c>
      <c r="X121" s="5" t="s">
        <v>418</v>
      </c>
      <c r="Y121" s="5" t="s">
        <v>419</v>
      </c>
      <c r="Z121" s="5" t="s">
        <v>420</v>
      </c>
      <c r="AA121" s="5" t="s">
        <v>421</v>
      </c>
      <c r="AB121" s="5" t="s">
        <v>9966</v>
      </c>
      <c r="AC121" s="5" t="s">
        <v>9967</v>
      </c>
      <c r="AD121" s="5"/>
      <c r="AE121" s="5"/>
      <c r="AF121" s="5"/>
    </row>
    <row r="122" spans="1:32" hidden="1">
      <c r="A122" s="5" t="s">
        <v>9968</v>
      </c>
      <c r="B122" s="5" t="str">
        <f>IF(COUNTIF('Leads Priorizados INT'!M:M,A122)&gt;0,"Sí","No")</f>
        <v>No</v>
      </c>
      <c r="C122">
        <v>0</v>
      </c>
      <c r="D122" s="6" t="s">
        <v>414</v>
      </c>
      <c r="E122" s="5" t="s">
        <v>9969</v>
      </c>
      <c r="F122" s="5" t="s">
        <v>152</v>
      </c>
      <c r="G122" s="5" t="s">
        <v>1641</v>
      </c>
      <c r="H122" s="7">
        <v>1079794</v>
      </c>
      <c r="I122" s="5">
        <v>1</v>
      </c>
      <c r="J122" s="5">
        <v>1</v>
      </c>
      <c r="K122" s="5" t="s">
        <v>9970</v>
      </c>
      <c r="L122" s="5">
        <v>0.16520000000000001</v>
      </c>
      <c r="M122" s="8"/>
      <c r="N122" s="8"/>
      <c r="O122" s="8"/>
      <c r="P122" s="8"/>
      <c r="Q122" s="8"/>
      <c r="R122" s="5" t="s">
        <v>9971</v>
      </c>
      <c r="S122" s="5" t="s">
        <v>9972</v>
      </c>
      <c r="T122" s="5" t="s">
        <v>9973</v>
      </c>
      <c r="U122" s="5" t="s">
        <v>9974</v>
      </c>
      <c r="V122" s="5" t="s">
        <v>417</v>
      </c>
      <c r="W122" s="5" t="s">
        <v>93</v>
      </c>
      <c r="X122" s="5" t="s">
        <v>418</v>
      </c>
      <c r="Y122" s="5" t="s">
        <v>419</v>
      </c>
      <c r="Z122" s="5" t="s">
        <v>420</v>
      </c>
      <c r="AA122" s="5" t="s">
        <v>421</v>
      </c>
      <c r="AB122" s="5"/>
      <c r="AC122" s="5"/>
      <c r="AD122" s="5"/>
      <c r="AE122" s="5"/>
      <c r="AF122" s="5"/>
    </row>
    <row r="123" spans="1:32" hidden="1">
      <c r="A123" s="5" t="s">
        <v>9975</v>
      </c>
      <c r="B123" s="5" t="str">
        <f>IF(COUNTIF('Leads Priorizados INT'!M:M,A123)&gt;0,"Sí","No")</f>
        <v>No</v>
      </c>
      <c r="C123">
        <v>0</v>
      </c>
      <c r="D123" s="6" t="s">
        <v>414</v>
      </c>
      <c r="E123" s="5" t="s">
        <v>9976</v>
      </c>
      <c r="F123" s="5" t="s">
        <v>152</v>
      </c>
      <c r="G123" s="5" t="s">
        <v>2624</v>
      </c>
      <c r="H123" s="7">
        <v>611793</v>
      </c>
      <c r="I123" s="5">
        <v>1</v>
      </c>
      <c r="J123" s="5">
        <v>1</v>
      </c>
      <c r="K123" s="5" t="s">
        <v>9977</v>
      </c>
      <c r="L123" s="5">
        <v>0.1651</v>
      </c>
      <c r="M123" s="8">
        <v>662920811</v>
      </c>
      <c r="N123" s="8">
        <v>634540866</v>
      </c>
      <c r="O123" s="8">
        <v>608575060</v>
      </c>
      <c r="P123" s="8">
        <v>672313924</v>
      </c>
      <c r="Q123" s="8">
        <v>663535094</v>
      </c>
      <c r="R123" s="5" t="s">
        <v>9978</v>
      </c>
      <c r="S123" s="5" t="s">
        <v>9979</v>
      </c>
      <c r="T123" s="5" t="s">
        <v>9980</v>
      </c>
      <c r="U123" s="5" t="s">
        <v>9981</v>
      </c>
      <c r="V123" s="5" t="s">
        <v>417</v>
      </c>
      <c r="W123" s="5" t="s">
        <v>93</v>
      </c>
      <c r="X123" s="5" t="s">
        <v>418</v>
      </c>
      <c r="Y123" s="5" t="s">
        <v>419</v>
      </c>
      <c r="Z123" s="5" t="s">
        <v>420</v>
      </c>
      <c r="AA123" s="5" t="s">
        <v>421</v>
      </c>
      <c r="AB123" s="5"/>
      <c r="AC123" s="5"/>
      <c r="AD123" s="5"/>
      <c r="AE123" s="5"/>
      <c r="AF123" s="5"/>
    </row>
    <row r="124" spans="1:32" hidden="1">
      <c r="A124" s="5" t="s">
        <v>9982</v>
      </c>
      <c r="B124" s="5" t="str">
        <f>IF(COUNTIF('Leads Priorizados INT'!M:M,A124)&gt;0,"Sí","No")</f>
        <v>No</v>
      </c>
      <c r="C124">
        <v>0</v>
      </c>
      <c r="D124" s="6" t="s">
        <v>414</v>
      </c>
      <c r="E124" s="5" t="s">
        <v>9983</v>
      </c>
      <c r="F124" s="5" t="s">
        <v>1680</v>
      </c>
      <c r="G124" s="5" t="s">
        <v>9984</v>
      </c>
      <c r="H124" s="7">
        <v>360606</v>
      </c>
      <c r="I124" s="5">
        <v>2</v>
      </c>
      <c r="J124" s="5">
        <v>1</v>
      </c>
      <c r="K124" s="5" t="s">
        <v>9985</v>
      </c>
      <c r="L124" s="5">
        <v>0.16489999999999999</v>
      </c>
      <c r="M124" s="8">
        <v>959810583</v>
      </c>
      <c r="N124" s="8"/>
      <c r="O124" s="8"/>
      <c r="P124" s="8"/>
      <c r="Q124" s="8"/>
      <c r="R124" s="5" t="s">
        <v>9986</v>
      </c>
      <c r="S124" s="5" t="s">
        <v>9987</v>
      </c>
      <c r="T124" s="5" t="s">
        <v>417</v>
      </c>
      <c r="U124" s="5" t="s">
        <v>417</v>
      </c>
      <c r="V124" s="5" t="s">
        <v>417</v>
      </c>
      <c r="W124" s="5" t="s">
        <v>93</v>
      </c>
      <c r="X124" s="5" t="s">
        <v>418</v>
      </c>
      <c r="Y124" s="5" t="s">
        <v>419</v>
      </c>
      <c r="Z124" s="5" t="s">
        <v>420</v>
      </c>
      <c r="AA124" s="5" t="s">
        <v>421</v>
      </c>
      <c r="AB124" s="5"/>
      <c r="AC124" s="5"/>
      <c r="AD124" s="5"/>
      <c r="AE124" s="5"/>
      <c r="AF124" s="5"/>
    </row>
    <row r="125" spans="1:32" hidden="1">
      <c r="A125" s="5" t="s">
        <v>9988</v>
      </c>
      <c r="B125" s="5" t="str">
        <f>IF(COUNTIF('Leads Priorizados INT'!M:M,A125)&gt;0,"Sí","No")</f>
        <v>No</v>
      </c>
      <c r="C125">
        <v>0</v>
      </c>
      <c r="D125" s="6" t="s">
        <v>414</v>
      </c>
      <c r="E125" s="5" t="s">
        <v>9989</v>
      </c>
      <c r="F125" s="5" t="s">
        <v>152</v>
      </c>
      <c r="G125" s="5" t="s">
        <v>1715</v>
      </c>
      <c r="H125" s="7">
        <v>500983</v>
      </c>
      <c r="I125" s="5">
        <v>2</v>
      </c>
      <c r="J125" s="5">
        <v>2</v>
      </c>
      <c r="K125" s="5" t="s">
        <v>9990</v>
      </c>
      <c r="L125" s="5">
        <v>0.16470000000000001</v>
      </c>
      <c r="M125" s="8"/>
      <c r="N125" s="8"/>
      <c r="O125" s="8"/>
      <c r="P125" s="8"/>
      <c r="Q125" s="8"/>
      <c r="R125" s="5" t="s">
        <v>9991</v>
      </c>
      <c r="S125" s="5" t="s">
        <v>9992</v>
      </c>
      <c r="T125" s="5" t="s">
        <v>9993</v>
      </c>
      <c r="U125" s="5" t="s">
        <v>417</v>
      </c>
      <c r="V125" s="5" t="s">
        <v>417</v>
      </c>
      <c r="W125" s="5" t="s">
        <v>93</v>
      </c>
      <c r="X125" s="5" t="s">
        <v>418</v>
      </c>
      <c r="Y125" s="5" t="s">
        <v>419</v>
      </c>
      <c r="Z125" s="5" t="s">
        <v>420</v>
      </c>
      <c r="AA125" s="5" t="s">
        <v>421</v>
      </c>
      <c r="AB125" s="5"/>
      <c r="AC125" s="5"/>
      <c r="AD125" s="5"/>
      <c r="AE125" s="5"/>
      <c r="AF125" s="5"/>
    </row>
    <row r="126" spans="1:32" hidden="1">
      <c r="A126" s="5" t="s">
        <v>9994</v>
      </c>
      <c r="B126" s="5" t="str">
        <f>IF(COUNTIF('Leads Priorizados INT'!M:M,A126)&gt;0,"Sí","No")</f>
        <v>No</v>
      </c>
      <c r="C126">
        <v>0</v>
      </c>
      <c r="D126" s="6" t="s">
        <v>414</v>
      </c>
      <c r="E126" s="5" t="s">
        <v>9995</v>
      </c>
      <c r="F126" s="5" t="s">
        <v>431</v>
      </c>
      <c r="G126" s="5" t="s">
        <v>9996</v>
      </c>
      <c r="H126" s="7">
        <v>1139919</v>
      </c>
      <c r="I126" s="5">
        <v>6</v>
      </c>
      <c r="J126" s="5">
        <v>2</v>
      </c>
      <c r="K126" s="5" t="s">
        <v>9997</v>
      </c>
      <c r="L126" s="5">
        <v>0.1646</v>
      </c>
      <c r="M126" s="8"/>
      <c r="N126" s="8"/>
      <c r="O126" s="8"/>
      <c r="P126" s="8"/>
      <c r="Q126" s="8"/>
      <c r="R126" s="5" t="s">
        <v>9998</v>
      </c>
      <c r="S126" s="5" t="s">
        <v>9999</v>
      </c>
      <c r="T126" s="5" t="s">
        <v>417</v>
      </c>
      <c r="U126" s="5" t="s">
        <v>417</v>
      </c>
      <c r="V126" s="5" t="s">
        <v>417</v>
      </c>
      <c r="W126" s="5" t="s">
        <v>93</v>
      </c>
      <c r="X126" s="5" t="s">
        <v>418</v>
      </c>
      <c r="Y126" s="5" t="s">
        <v>419</v>
      </c>
      <c r="Z126" s="5" t="s">
        <v>420</v>
      </c>
      <c r="AA126" s="5" t="s">
        <v>421</v>
      </c>
      <c r="AB126" s="5"/>
      <c r="AC126" s="5"/>
      <c r="AD126" s="5"/>
      <c r="AE126" s="5"/>
      <c r="AF126" s="5"/>
    </row>
    <row r="127" spans="1:32" hidden="1">
      <c r="A127" s="5" t="s">
        <v>10000</v>
      </c>
      <c r="B127" s="5" t="str">
        <f>IF(COUNTIF('Leads Priorizados INT'!M:M,A127)&gt;0,"Sí","No")</f>
        <v>No</v>
      </c>
      <c r="C127">
        <v>0</v>
      </c>
      <c r="D127" s="6" t="s">
        <v>414</v>
      </c>
      <c r="E127" s="5" t="s">
        <v>10001</v>
      </c>
      <c r="F127" s="5" t="s">
        <v>152</v>
      </c>
      <c r="G127" s="5" t="s">
        <v>1887</v>
      </c>
      <c r="H127" s="7">
        <v>1006794</v>
      </c>
      <c r="I127" s="5">
        <v>7</v>
      </c>
      <c r="J127" s="5">
        <v>1</v>
      </c>
      <c r="K127" s="5" t="s">
        <v>10002</v>
      </c>
      <c r="L127" s="5">
        <v>0.1646</v>
      </c>
      <c r="M127" s="8"/>
      <c r="N127" s="8"/>
      <c r="O127" s="8"/>
      <c r="P127" s="8"/>
      <c r="Q127" s="8"/>
      <c r="R127" s="5" t="s">
        <v>10003</v>
      </c>
      <c r="S127" s="5" t="s">
        <v>10004</v>
      </c>
      <c r="T127" s="5" t="s">
        <v>10005</v>
      </c>
      <c r="U127" s="5" t="s">
        <v>417</v>
      </c>
      <c r="V127" s="5" t="s">
        <v>417</v>
      </c>
      <c r="W127" s="5" t="s">
        <v>93</v>
      </c>
      <c r="X127" s="5" t="s">
        <v>418</v>
      </c>
      <c r="Y127" s="5" t="s">
        <v>419</v>
      </c>
      <c r="Z127" s="5" t="s">
        <v>420</v>
      </c>
      <c r="AA127" s="5" t="s">
        <v>421</v>
      </c>
      <c r="AB127" s="5"/>
      <c r="AC127" s="5"/>
      <c r="AD127" s="5"/>
      <c r="AE127" s="5"/>
      <c r="AF127" s="5"/>
    </row>
    <row r="128" spans="1:32" hidden="1">
      <c r="A128" s="5" t="s">
        <v>10006</v>
      </c>
      <c r="B128" s="5" t="str">
        <f>IF(COUNTIF('Leads Priorizados INT'!M:M,A128)&gt;0,"Sí","No")</f>
        <v>No</v>
      </c>
      <c r="C128">
        <v>0</v>
      </c>
      <c r="D128" s="6" t="s">
        <v>414</v>
      </c>
      <c r="E128" s="5" t="s">
        <v>10007</v>
      </c>
      <c r="F128" s="5" t="s">
        <v>152</v>
      </c>
      <c r="G128" s="5" t="s">
        <v>3335</v>
      </c>
      <c r="H128" s="7">
        <v>7197937</v>
      </c>
      <c r="I128" s="5">
        <v>1</v>
      </c>
      <c r="J128" s="5">
        <v>1</v>
      </c>
      <c r="K128" s="5" t="s">
        <v>10008</v>
      </c>
      <c r="L128" s="5">
        <v>0.16450000000000001</v>
      </c>
      <c r="M128" s="8">
        <v>949266580</v>
      </c>
      <c r="N128" s="8"/>
      <c r="O128" s="8"/>
      <c r="P128" s="8"/>
      <c r="Q128" s="8"/>
      <c r="R128" s="5" t="s">
        <v>10009</v>
      </c>
      <c r="S128" s="5" t="s">
        <v>10010</v>
      </c>
      <c r="T128" s="5" t="s">
        <v>417</v>
      </c>
      <c r="U128" s="5" t="s">
        <v>417</v>
      </c>
      <c r="V128" s="5" t="s">
        <v>417</v>
      </c>
      <c r="W128" s="5" t="s">
        <v>93</v>
      </c>
      <c r="X128" s="5" t="s">
        <v>418</v>
      </c>
      <c r="Y128" s="5" t="s">
        <v>419</v>
      </c>
      <c r="Z128" s="5" t="s">
        <v>420</v>
      </c>
      <c r="AA128" s="5" t="s">
        <v>421</v>
      </c>
      <c r="AB128" s="5"/>
      <c r="AC128" s="5"/>
      <c r="AD128" s="5"/>
      <c r="AE128" s="5"/>
      <c r="AF128" s="5"/>
    </row>
    <row r="129" spans="1:32" hidden="1">
      <c r="A129" s="5" t="s">
        <v>10011</v>
      </c>
      <c r="B129" s="5" t="str">
        <f>IF(COUNTIF('Leads Priorizados INT'!M:M,A129)&gt;0,"Sí","No")</f>
        <v>No</v>
      </c>
      <c r="C129">
        <v>0</v>
      </c>
      <c r="D129" s="6" t="s">
        <v>414</v>
      </c>
      <c r="E129" s="5" t="s">
        <v>10012</v>
      </c>
      <c r="F129" s="5" t="s">
        <v>1065</v>
      </c>
      <c r="G129" s="5" t="s">
        <v>10013</v>
      </c>
      <c r="H129" s="7">
        <v>378508</v>
      </c>
      <c r="I129" s="5">
        <v>4</v>
      </c>
      <c r="J129" s="5">
        <v>1</v>
      </c>
      <c r="K129" s="5" t="s">
        <v>10014</v>
      </c>
      <c r="L129" s="5">
        <v>0.1643</v>
      </c>
      <c r="M129" s="8">
        <v>943223031</v>
      </c>
      <c r="N129" s="8"/>
      <c r="O129" s="8"/>
      <c r="P129" s="8"/>
      <c r="Q129" s="8"/>
      <c r="R129" s="5" t="s">
        <v>10015</v>
      </c>
      <c r="S129" s="5" t="s">
        <v>10016</v>
      </c>
      <c r="T129" s="5" t="s">
        <v>417</v>
      </c>
      <c r="U129" s="5" t="s">
        <v>417</v>
      </c>
      <c r="V129" s="5" t="s">
        <v>417</v>
      </c>
      <c r="W129" s="5" t="s">
        <v>93</v>
      </c>
      <c r="X129" s="5" t="s">
        <v>418</v>
      </c>
      <c r="Y129" s="5" t="s">
        <v>419</v>
      </c>
      <c r="Z129" s="5" t="s">
        <v>420</v>
      </c>
      <c r="AA129" s="5" t="s">
        <v>421</v>
      </c>
      <c r="AB129" s="5"/>
      <c r="AC129" s="5"/>
      <c r="AD129" s="5"/>
      <c r="AE129" s="5"/>
      <c r="AF129" s="5"/>
    </row>
    <row r="130" spans="1:32" hidden="1">
      <c r="A130" s="5" t="s">
        <v>10017</v>
      </c>
      <c r="B130" s="5" t="str">
        <f>IF(COUNTIF('Leads Priorizados INT'!M:M,A130)&gt;0,"Sí","No")</f>
        <v>No</v>
      </c>
      <c r="C130">
        <v>0</v>
      </c>
      <c r="D130" s="6" t="s">
        <v>414</v>
      </c>
      <c r="E130" s="5" t="s">
        <v>10018</v>
      </c>
      <c r="F130" s="5" t="s">
        <v>431</v>
      </c>
      <c r="G130" s="5" t="s">
        <v>10019</v>
      </c>
      <c r="H130" s="7">
        <v>939198</v>
      </c>
      <c r="I130" s="5">
        <v>8</v>
      </c>
      <c r="J130" s="5">
        <v>1</v>
      </c>
      <c r="K130" s="5" t="s">
        <v>10020</v>
      </c>
      <c r="L130" s="5">
        <v>0.1643</v>
      </c>
      <c r="M130" s="8">
        <v>938418845</v>
      </c>
      <c r="N130" s="8"/>
      <c r="O130" s="8"/>
      <c r="P130" s="8"/>
      <c r="Q130" s="8"/>
      <c r="R130" s="5" t="s">
        <v>10021</v>
      </c>
      <c r="S130" s="5" t="s">
        <v>417</v>
      </c>
      <c r="T130" s="5" t="s">
        <v>417</v>
      </c>
      <c r="U130" s="5" t="s">
        <v>417</v>
      </c>
      <c r="V130" s="5" t="s">
        <v>417</v>
      </c>
      <c r="W130" s="5" t="s">
        <v>93</v>
      </c>
      <c r="X130" s="5" t="s">
        <v>418</v>
      </c>
      <c r="Y130" s="5" t="s">
        <v>419</v>
      </c>
      <c r="Z130" s="5" t="s">
        <v>420</v>
      </c>
      <c r="AA130" s="5" t="s">
        <v>421</v>
      </c>
      <c r="AB130" s="5"/>
      <c r="AC130" s="5"/>
      <c r="AD130" s="5"/>
      <c r="AE130" s="5"/>
      <c r="AF130" s="5"/>
    </row>
    <row r="131" spans="1:32" hidden="1">
      <c r="A131" s="5" t="s">
        <v>10022</v>
      </c>
      <c r="B131" s="5" t="str">
        <f>IF(COUNTIF('Leads Priorizados INT'!M:M,A131)&gt;0,"Sí","No")</f>
        <v>No</v>
      </c>
      <c r="C131">
        <v>0</v>
      </c>
      <c r="D131" s="6" t="s">
        <v>430</v>
      </c>
      <c r="E131" s="5" t="s">
        <v>10023</v>
      </c>
      <c r="F131" s="5" t="s">
        <v>729</v>
      </c>
      <c r="G131" s="5" t="s">
        <v>10024</v>
      </c>
      <c r="H131" s="7">
        <v>302037</v>
      </c>
      <c r="I131" s="5">
        <v>4</v>
      </c>
      <c r="J131" s="5">
        <v>2</v>
      </c>
      <c r="K131" s="5" t="s">
        <v>10025</v>
      </c>
      <c r="L131" s="5">
        <v>0.1643</v>
      </c>
      <c r="M131" s="8">
        <v>976249580</v>
      </c>
      <c r="N131" s="8">
        <v>655854192</v>
      </c>
      <c r="O131" s="8"/>
      <c r="P131" s="8"/>
      <c r="Q131" s="8"/>
      <c r="R131" s="5" t="s">
        <v>10026</v>
      </c>
      <c r="S131" s="5" t="s">
        <v>10027</v>
      </c>
      <c r="T131" s="5" t="s">
        <v>417</v>
      </c>
      <c r="U131" s="5" t="s">
        <v>417</v>
      </c>
      <c r="V131" s="5" t="s">
        <v>417</v>
      </c>
      <c r="W131" s="5" t="s">
        <v>93</v>
      </c>
      <c r="X131" s="5" t="s">
        <v>418</v>
      </c>
      <c r="Y131" s="5" t="s">
        <v>419</v>
      </c>
      <c r="Z131" s="5" t="s">
        <v>420</v>
      </c>
      <c r="AA131" s="5" t="s">
        <v>421</v>
      </c>
      <c r="AB131" s="5"/>
      <c r="AC131" s="5"/>
      <c r="AD131" s="5"/>
      <c r="AE131" s="5"/>
      <c r="AF131" s="5"/>
    </row>
    <row r="132" spans="1:32" hidden="1">
      <c r="A132" s="5" t="s">
        <v>10028</v>
      </c>
      <c r="B132" s="5" t="str">
        <f>IF(COUNTIF('Leads Priorizados INT'!M:M,A132)&gt;0,"Sí","No")</f>
        <v>No</v>
      </c>
      <c r="C132">
        <v>0</v>
      </c>
      <c r="D132" s="6" t="s">
        <v>430</v>
      </c>
      <c r="E132" s="5" t="s">
        <v>10029</v>
      </c>
      <c r="F132" s="5" t="s">
        <v>431</v>
      </c>
      <c r="G132" s="5" t="s">
        <v>10030</v>
      </c>
      <c r="H132" s="7">
        <v>979713</v>
      </c>
      <c r="I132" s="5">
        <v>7</v>
      </c>
      <c r="J132" s="5">
        <v>1</v>
      </c>
      <c r="K132" s="5" t="s">
        <v>10031</v>
      </c>
      <c r="L132" s="5">
        <v>0.16420000000000001</v>
      </c>
      <c r="M132" s="8">
        <v>935303784</v>
      </c>
      <c r="N132" s="8">
        <v>687718830</v>
      </c>
      <c r="O132" s="8">
        <v>639993271</v>
      </c>
      <c r="P132" s="8"/>
      <c r="Q132" s="8"/>
      <c r="R132" s="5" t="s">
        <v>10032</v>
      </c>
      <c r="S132" s="5" t="s">
        <v>417</v>
      </c>
      <c r="T132" s="5" t="s">
        <v>417</v>
      </c>
      <c r="U132" s="5" t="s">
        <v>417</v>
      </c>
      <c r="V132" s="5" t="s">
        <v>417</v>
      </c>
      <c r="W132" s="5" t="s">
        <v>93</v>
      </c>
      <c r="X132" s="5" t="s">
        <v>418</v>
      </c>
      <c r="Y132" s="5" t="s">
        <v>419</v>
      </c>
      <c r="Z132" s="5" t="s">
        <v>420</v>
      </c>
      <c r="AA132" s="5" t="s">
        <v>421</v>
      </c>
      <c r="AB132" s="5"/>
      <c r="AC132" s="5"/>
      <c r="AD132" s="5"/>
      <c r="AE132" s="5"/>
      <c r="AF132" s="5"/>
    </row>
    <row r="133" spans="1:32" hidden="1">
      <c r="A133" s="5" t="s">
        <v>10033</v>
      </c>
      <c r="B133" s="5" t="str">
        <f>IF(COUNTIF('Leads Priorizados INT'!M:M,A133)&gt;0,"Sí","No")</f>
        <v>No</v>
      </c>
      <c r="C133">
        <v>0</v>
      </c>
      <c r="D133" s="6" t="s">
        <v>414</v>
      </c>
      <c r="E133" s="5" t="s">
        <v>10034</v>
      </c>
      <c r="F133" s="5" t="s">
        <v>152</v>
      </c>
      <c r="G133" s="5" t="s">
        <v>2821</v>
      </c>
      <c r="H133" s="7">
        <v>745757</v>
      </c>
      <c r="I133" s="5">
        <v>3</v>
      </c>
      <c r="J133" s="5">
        <v>1</v>
      </c>
      <c r="K133" s="5" t="s">
        <v>10035</v>
      </c>
      <c r="L133" s="5">
        <v>0.16420000000000001</v>
      </c>
      <c r="M133" s="8">
        <v>917339844</v>
      </c>
      <c r="N133" s="8"/>
      <c r="O133" s="8"/>
      <c r="P133" s="8"/>
      <c r="Q133" s="8"/>
      <c r="R133" s="5" t="s">
        <v>10036</v>
      </c>
      <c r="S133" s="5" t="s">
        <v>417</v>
      </c>
      <c r="T133" s="5" t="s">
        <v>417</v>
      </c>
      <c r="U133" s="5" t="s">
        <v>417</v>
      </c>
      <c r="V133" s="5" t="s">
        <v>417</v>
      </c>
      <c r="W133" s="5" t="s">
        <v>93</v>
      </c>
      <c r="X133" s="5" t="s">
        <v>418</v>
      </c>
      <c r="Y133" s="5" t="s">
        <v>419</v>
      </c>
      <c r="Z133" s="5" t="s">
        <v>420</v>
      </c>
      <c r="AA133" s="5" t="s">
        <v>421</v>
      </c>
      <c r="AB133" s="5"/>
      <c r="AC133" s="5"/>
      <c r="AD133" s="5"/>
      <c r="AE133" s="5"/>
      <c r="AF133" s="5"/>
    </row>
    <row r="134" spans="1:32" hidden="1">
      <c r="A134" s="5" t="s">
        <v>10037</v>
      </c>
      <c r="B134" s="5" t="str">
        <f>IF(COUNTIF('Leads Priorizados INT'!M:M,A134)&gt;0,"Sí","No")</f>
        <v>No</v>
      </c>
      <c r="C134">
        <v>0</v>
      </c>
      <c r="D134" s="6" t="s">
        <v>414</v>
      </c>
      <c r="E134" s="5" t="s">
        <v>10038</v>
      </c>
      <c r="F134" s="5" t="s">
        <v>729</v>
      </c>
      <c r="G134" s="5" t="s">
        <v>10039</v>
      </c>
      <c r="H134" s="7">
        <v>372728</v>
      </c>
      <c r="I134" s="5">
        <v>1</v>
      </c>
      <c r="J134" s="5">
        <v>1</v>
      </c>
      <c r="K134" s="5" t="s">
        <v>10040</v>
      </c>
      <c r="L134" s="5">
        <v>0.1641</v>
      </c>
      <c r="M134" s="8"/>
      <c r="N134" s="8"/>
      <c r="O134" s="8"/>
      <c r="P134" s="8"/>
      <c r="Q134" s="8"/>
      <c r="R134" s="5" t="s">
        <v>10041</v>
      </c>
      <c r="S134" s="5" t="s">
        <v>10042</v>
      </c>
      <c r="T134" s="5" t="s">
        <v>417</v>
      </c>
      <c r="U134" s="5" t="s">
        <v>417</v>
      </c>
      <c r="V134" s="5" t="s">
        <v>417</v>
      </c>
      <c r="W134" s="5" t="s">
        <v>93</v>
      </c>
      <c r="X134" s="5" t="s">
        <v>418</v>
      </c>
      <c r="Y134" s="5" t="s">
        <v>419</v>
      </c>
      <c r="Z134" s="5" t="s">
        <v>420</v>
      </c>
      <c r="AA134" s="5" t="s">
        <v>421</v>
      </c>
      <c r="AB134" s="5"/>
      <c r="AC134" s="5"/>
      <c r="AD134" s="5"/>
      <c r="AE134" s="5"/>
      <c r="AF134" s="5"/>
    </row>
    <row r="135" spans="1:32" hidden="1">
      <c r="A135" s="5" t="s">
        <v>10043</v>
      </c>
      <c r="B135" s="5" t="str">
        <f>IF(COUNTIF('Leads Priorizados INT'!M:M,A135)&gt;0,"Sí","No")</f>
        <v>No</v>
      </c>
      <c r="C135">
        <v>0</v>
      </c>
      <c r="D135" s="6" t="s">
        <v>414</v>
      </c>
      <c r="E135" s="5" t="s">
        <v>10044</v>
      </c>
      <c r="F135" s="5" t="s">
        <v>152</v>
      </c>
      <c r="G135" s="5" t="s">
        <v>9326</v>
      </c>
      <c r="H135" s="7">
        <v>883039</v>
      </c>
      <c r="I135" s="5">
        <v>7</v>
      </c>
      <c r="J135" s="5">
        <v>1</v>
      </c>
      <c r="K135" s="5" t="s">
        <v>10045</v>
      </c>
      <c r="L135" s="5">
        <v>0.16400000000000001</v>
      </c>
      <c r="M135" s="8"/>
      <c r="N135" s="8"/>
      <c r="O135" s="8"/>
      <c r="P135" s="8"/>
      <c r="Q135" s="8"/>
      <c r="R135" s="5" t="s">
        <v>10046</v>
      </c>
      <c r="S135" s="5" t="s">
        <v>10047</v>
      </c>
      <c r="T135" s="5" t="s">
        <v>10048</v>
      </c>
      <c r="U135" s="5" t="s">
        <v>417</v>
      </c>
      <c r="V135" s="5" t="s">
        <v>417</v>
      </c>
      <c r="W135" s="5" t="s">
        <v>93</v>
      </c>
      <c r="X135" s="5" t="s">
        <v>418</v>
      </c>
      <c r="Y135" s="5" t="s">
        <v>419</v>
      </c>
      <c r="Z135" s="5" t="s">
        <v>420</v>
      </c>
      <c r="AA135" s="5" t="s">
        <v>421</v>
      </c>
      <c r="AB135" s="5"/>
      <c r="AC135" s="5"/>
      <c r="AD135" s="5"/>
      <c r="AE135" s="5"/>
      <c r="AF135" s="5"/>
    </row>
    <row r="136" spans="1:32" hidden="1">
      <c r="A136" s="5" t="s">
        <v>10049</v>
      </c>
      <c r="B136" s="5" t="str">
        <f>IF(COUNTIF('Leads Priorizados INT'!M:M,A136)&gt;0,"Sí","No")</f>
        <v>No</v>
      </c>
      <c r="C136">
        <v>0</v>
      </c>
      <c r="D136" s="6" t="s">
        <v>414</v>
      </c>
      <c r="E136" s="5" t="s">
        <v>10050</v>
      </c>
      <c r="F136" s="5" t="s">
        <v>431</v>
      </c>
      <c r="G136" s="5" t="s">
        <v>10051</v>
      </c>
      <c r="H136" s="7">
        <v>1449728</v>
      </c>
      <c r="I136" s="5">
        <v>6</v>
      </c>
      <c r="J136" s="5">
        <v>2</v>
      </c>
      <c r="K136" s="5" t="s">
        <v>10052</v>
      </c>
      <c r="L136" s="5">
        <v>0.16389999999999999</v>
      </c>
      <c r="M136" s="8"/>
      <c r="N136" s="8"/>
      <c r="O136" s="8"/>
      <c r="P136" s="8"/>
      <c r="Q136" s="8"/>
      <c r="R136" s="5" t="s">
        <v>10053</v>
      </c>
      <c r="S136" s="5" t="s">
        <v>10054</v>
      </c>
      <c r="T136" s="5" t="s">
        <v>417</v>
      </c>
      <c r="U136" s="5" t="s">
        <v>417</v>
      </c>
      <c r="V136" s="5" t="s">
        <v>417</v>
      </c>
      <c r="W136" s="5" t="s">
        <v>93</v>
      </c>
      <c r="X136" s="5" t="s">
        <v>418</v>
      </c>
      <c r="Y136" s="5" t="s">
        <v>419</v>
      </c>
      <c r="Z136" s="5" t="s">
        <v>420</v>
      </c>
      <c r="AA136" s="5" t="s">
        <v>421</v>
      </c>
      <c r="AB136" s="5"/>
      <c r="AC136" s="5"/>
      <c r="AD136" s="5"/>
      <c r="AE136" s="5"/>
      <c r="AF136" s="5"/>
    </row>
    <row r="137" spans="1:32" hidden="1">
      <c r="A137" s="5" t="s">
        <v>10055</v>
      </c>
      <c r="B137" s="5" t="str">
        <f>IF(COUNTIF('Leads Priorizados INT'!M:M,A137)&gt;0,"Sí","No")</f>
        <v>No</v>
      </c>
      <c r="C137">
        <v>0</v>
      </c>
      <c r="D137" s="6" t="s">
        <v>414</v>
      </c>
      <c r="E137" s="5" t="s">
        <v>10056</v>
      </c>
      <c r="F137" s="5" t="s">
        <v>1328</v>
      </c>
      <c r="G137" s="5" t="s">
        <v>10057</v>
      </c>
      <c r="H137" s="7">
        <v>522879</v>
      </c>
      <c r="I137" s="5">
        <v>1</v>
      </c>
      <c r="J137" s="5">
        <v>1</v>
      </c>
      <c r="K137" s="5" t="s">
        <v>10058</v>
      </c>
      <c r="L137" s="5">
        <v>0.1638</v>
      </c>
      <c r="M137" s="8"/>
      <c r="N137" s="8"/>
      <c r="O137" s="8"/>
      <c r="P137" s="8"/>
      <c r="Q137" s="8"/>
      <c r="R137" s="5" t="s">
        <v>10059</v>
      </c>
      <c r="S137" s="5" t="s">
        <v>417</v>
      </c>
      <c r="T137" s="5" t="s">
        <v>417</v>
      </c>
      <c r="U137" s="5" t="s">
        <v>417</v>
      </c>
      <c r="V137" s="5" t="s">
        <v>417</v>
      </c>
      <c r="W137" s="5" t="s">
        <v>93</v>
      </c>
      <c r="X137" s="5" t="s">
        <v>418</v>
      </c>
      <c r="Y137" s="5" t="s">
        <v>419</v>
      </c>
      <c r="Z137" s="5" t="s">
        <v>420</v>
      </c>
      <c r="AA137" s="5" t="s">
        <v>421</v>
      </c>
      <c r="AB137" s="5"/>
      <c r="AC137" s="5"/>
      <c r="AD137" s="5"/>
      <c r="AE137" s="5"/>
      <c r="AF137" s="5"/>
    </row>
    <row r="138" spans="1:32" hidden="1">
      <c r="A138" s="5" t="s">
        <v>10060</v>
      </c>
      <c r="B138" s="5" t="str">
        <f>IF(COUNTIF('Leads Priorizados INT'!M:M,A138)&gt;0,"Sí","No")</f>
        <v>No</v>
      </c>
      <c r="C138">
        <v>0</v>
      </c>
      <c r="D138" s="6" t="s">
        <v>414</v>
      </c>
      <c r="E138" s="5" t="s">
        <v>10061</v>
      </c>
      <c r="F138" s="5" t="s">
        <v>10062</v>
      </c>
      <c r="G138" s="5" t="s">
        <v>10063</v>
      </c>
      <c r="H138" s="7">
        <v>468085</v>
      </c>
      <c r="I138" s="5">
        <v>2</v>
      </c>
      <c r="J138" s="5">
        <v>5</v>
      </c>
      <c r="K138" s="5" t="s">
        <v>10064</v>
      </c>
      <c r="L138" s="5">
        <v>0.1638</v>
      </c>
      <c r="M138" s="8">
        <v>916895099</v>
      </c>
      <c r="N138" s="8">
        <v>917970334</v>
      </c>
      <c r="O138" s="8">
        <v>917970104</v>
      </c>
      <c r="P138" s="8">
        <v>917771360</v>
      </c>
      <c r="Q138" s="8">
        <v>677578224</v>
      </c>
      <c r="R138" s="5" t="s">
        <v>10065</v>
      </c>
      <c r="S138" s="5" t="s">
        <v>417</v>
      </c>
      <c r="T138" s="5" t="s">
        <v>417</v>
      </c>
      <c r="U138" s="5" t="s">
        <v>417</v>
      </c>
      <c r="V138" s="5" t="s">
        <v>417</v>
      </c>
      <c r="W138" s="5" t="s">
        <v>93</v>
      </c>
      <c r="X138" s="5" t="s">
        <v>418</v>
      </c>
      <c r="Y138" s="5" t="s">
        <v>419</v>
      </c>
      <c r="Z138" s="5" t="s">
        <v>420</v>
      </c>
      <c r="AA138" s="5" t="s">
        <v>421</v>
      </c>
      <c r="AB138" s="5"/>
      <c r="AC138" s="5"/>
      <c r="AD138" s="5"/>
      <c r="AE138" s="5"/>
      <c r="AF138" s="5"/>
    </row>
    <row r="139" spans="1:32" hidden="1">
      <c r="A139" s="5" t="s">
        <v>10066</v>
      </c>
      <c r="B139" s="5" t="str">
        <f>IF(COUNTIF('Leads Priorizados INT'!M:M,A139)&gt;0,"Sí","No")</f>
        <v>No</v>
      </c>
      <c r="C139">
        <v>0</v>
      </c>
      <c r="D139" s="6" t="s">
        <v>414</v>
      </c>
      <c r="E139" s="5" t="s">
        <v>10067</v>
      </c>
      <c r="F139" s="5" t="s">
        <v>152</v>
      </c>
      <c r="G139" s="5" t="s">
        <v>1749</v>
      </c>
      <c r="H139" s="7">
        <v>629790</v>
      </c>
      <c r="I139" s="5">
        <v>9</v>
      </c>
      <c r="J139" s="5">
        <v>1</v>
      </c>
      <c r="K139" s="5" t="s">
        <v>10068</v>
      </c>
      <c r="L139" s="5">
        <v>0.16309999999999999</v>
      </c>
      <c r="M139" s="8">
        <v>917815130</v>
      </c>
      <c r="N139" s="8"/>
      <c r="O139" s="8"/>
      <c r="P139" s="8"/>
      <c r="Q139" s="8"/>
      <c r="R139" s="5" t="s">
        <v>10069</v>
      </c>
      <c r="S139" s="5" t="s">
        <v>10070</v>
      </c>
      <c r="T139" s="5" t="s">
        <v>10071</v>
      </c>
      <c r="U139" s="5" t="s">
        <v>10072</v>
      </c>
      <c r="V139" s="5" t="s">
        <v>417</v>
      </c>
      <c r="W139" s="5" t="s">
        <v>93</v>
      </c>
      <c r="X139" s="5" t="s">
        <v>418</v>
      </c>
      <c r="Y139" s="5" t="s">
        <v>419</v>
      </c>
      <c r="Z139" s="5" t="s">
        <v>420</v>
      </c>
      <c r="AA139" s="5" t="s">
        <v>421</v>
      </c>
      <c r="AB139" s="5" t="s">
        <v>10073</v>
      </c>
      <c r="AC139" s="5"/>
      <c r="AD139" s="5"/>
      <c r="AE139" s="5"/>
      <c r="AF139" s="5"/>
    </row>
    <row r="140" spans="1:32" hidden="1">
      <c r="A140" s="5" t="s">
        <v>10074</v>
      </c>
      <c r="B140" s="5" t="str">
        <f>IF(COUNTIF('Leads Priorizados INT'!M:M,A140)&gt;0,"Sí","No")</f>
        <v>No</v>
      </c>
      <c r="C140">
        <v>0</v>
      </c>
      <c r="D140" s="6" t="s">
        <v>414</v>
      </c>
      <c r="E140" s="5" t="s">
        <v>10075</v>
      </c>
      <c r="F140" s="5" t="s">
        <v>152</v>
      </c>
      <c r="G140" s="5" t="s">
        <v>522</v>
      </c>
      <c r="H140" s="7">
        <v>4431918</v>
      </c>
      <c r="I140" s="5">
        <v>7</v>
      </c>
      <c r="J140" s="5">
        <v>1</v>
      </c>
      <c r="K140" s="5" t="s">
        <v>10076</v>
      </c>
      <c r="L140" s="5">
        <v>0.16300000000000001</v>
      </c>
      <c r="M140" s="8"/>
      <c r="N140" s="8"/>
      <c r="O140" s="8"/>
      <c r="P140" s="8"/>
      <c r="Q140" s="8"/>
      <c r="R140" s="5" t="s">
        <v>10077</v>
      </c>
      <c r="S140" s="5" t="s">
        <v>417</v>
      </c>
      <c r="T140" s="5" t="s">
        <v>417</v>
      </c>
      <c r="U140" s="5" t="s">
        <v>417</v>
      </c>
      <c r="V140" s="5" t="s">
        <v>417</v>
      </c>
      <c r="W140" s="5" t="s">
        <v>93</v>
      </c>
      <c r="X140" s="5" t="s">
        <v>418</v>
      </c>
      <c r="Y140" s="5" t="s">
        <v>419</v>
      </c>
      <c r="Z140" s="5" t="s">
        <v>420</v>
      </c>
      <c r="AA140" s="5" t="s">
        <v>421</v>
      </c>
      <c r="AB140" s="5"/>
      <c r="AC140" s="5"/>
      <c r="AD140" s="5"/>
      <c r="AE140" s="5"/>
      <c r="AF140" s="5"/>
    </row>
    <row r="141" spans="1:32" hidden="1">
      <c r="A141" s="5" t="s">
        <v>10078</v>
      </c>
      <c r="B141" s="5" t="str">
        <f>IF(COUNTIF('Leads Priorizados INT'!M:M,A141)&gt;0,"Sí","No")</f>
        <v>No</v>
      </c>
      <c r="C141">
        <v>0</v>
      </c>
      <c r="D141" s="6" t="s">
        <v>414</v>
      </c>
      <c r="E141" s="5" t="s">
        <v>10079</v>
      </c>
      <c r="F141" s="5" t="s">
        <v>431</v>
      </c>
      <c r="G141" s="5" t="s">
        <v>1479</v>
      </c>
      <c r="H141" s="7">
        <v>846463</v>
      </c>
      <c r="I141" s="5">
        <v>1</v>
      </c>
      <c r="J141" s="5">
        <v>1</v>
      </c>
      <c r="K141" s="5" t="s">
        <v>10080</v>
      </c>
      <c r="L141" s="5">
        <v>0.16270000000000001</v>
      </c>
      <c r="M141" s="8"/>
      <c r="N141" s="8"/>
      <c r="O141" s="8"/>
      <c r="P141" s="8"/>
      <c r="Q141" s="8"/>
      <c r="R141" s="5" t="s">
        <v>10081</v>
      </c>
      <c r="S141" s="5" t="s">
        <v>417</v>
      </c>
      <c r="T141" s="5" t="s">
        <v>417</v>
      </c>
      <c r="U141" s="5" t="s">
        <v>417</v>
      </c>
      <c r="V141" s="5" t="s">
        <v>417</v>
      </c>
      <c r="W141" s="5" t="s">
        <v>93</v>
      </c>
      <c r="X141" s="5" t="s">
        <v>418</v>
      </c>
      <c r="Y141" s="5" t="s">
        <v>419</v>
      </c>
      <c r="Z141" s="5" t="s">
        <v>420</v>
      </c>
      <c r="AA141" s="5" t="s">
        <v>421</v>
      </c>
      <c r="AB141" s="5"/>
      <c r="AC141" s="5"/>
      <c r="AD141" s="5"/>
      <c r="AE141" s="5"/>
      <c r="AF141" s="5"/>
    </row>
    <row r="142" spans="1:32" hidden="1">
      <c r="A142" s="5" t="s">
        <v>10082</v>
      </c>
      <c r="B142" s="5" t="str">
        <f>IF(COUNTIF('Leads Priorizados INT'!M:M,A142)&gt;0,"Sí","No")</f>
        <v>No</v>
      </c>
      <c r="C142">
        <v>0</v>
      </c>
      <c r="D142" s="6" t="s">
        <v>430</v>
      </c>
      <c r="E142" s="5" t="s">
        <v>10083</v>
      </c>
      <c r="F142" s="5" t="s">
        <v>431</v>
      </c>
      <c r="G142" s="5" t="s">
        <v>2743</v>
      </c>
      <c r="H142" s="7">
        <v>362155</v>
      </c>
      <c r="I142" s="5">
        <v>4</v>
      </c>
      <c r="J142" s="5">
        <v>1</v>
      </c>
      <c r="K142" s="5" t="s">
        <v>10084</v>
      </c>
      <c r="L142" s="5">
        <v>0.16259999999999999</v>
      </c>
      <c r="M142" s="8">
        <v>933704973</v>
      </c>
      <c r="N142" s="8">
        <v>679209636</v>
      </c>
      <c r="O142" s="8">
        <v>670294798</v>
      </c>
      <c r="P142" s="8">
        <v>674004881</v>
      </c>
      <c r="Q142" s="8">
        <v>666508771</v>
      </c>
      <c r="R142" s="5" t="s">
        <v>10085</v>
      </c>
      <c r="S142" s="5" t="s">
        <v>417</v>
      </c>
      <c r="T142" s="5" t="s">
        <v>417</v>
      </c>
      <c r="U142" s="5" t="s">
        <v>417</v>
      </c>
      <c r="V142" s="5" t="s">
        <v>417</v>
      </c>
      <c r="W142" s="5" t="s">
        <v>93</v>
      </c>
      <c r="X142" s="5" t="s">
        <v>418</v>
      </c>
      <c r="Y142" s="5" t="s">
        <v>419</v>
      </c>
      <c r="Z142" s="5" t="s">
        <v>420</v>
      </c>
      <c r="AA142" s="5" t="s">
        <v>421</v>
      </c>
      <c r="AB142" s="5" t="s">
        <v>10086</v>
      </c>
      <c r="AC142" s="5"/>
      <c r="AD142" s="5"/>
      <c r="AE142" s="5"/>
      <c r="AF142" s="5"/>
    </row>
    <row r="143" spans="1:32" hidden="1">
      <c r="A143" s="5" t="s">
        <v>10087</v>
      </c>
      <c r="B143" s="5" t="str">
        <f>IF(COUNTIF('Leads Priorizados INT'!M:M,A143)&gt;0,"Sí","No")</f>
        <v>No</v>
      </c>
      <c r="C143">
        <v>0</v>
      </c>
      <c r="D143" s="6" t="s">
        <v>414</v>
      </c>
      <c r="E143" s="5" t="s">
        <v>10088</v>
      </c>
      <c r="F143" s="5" t="s">
        <v>431</v>
      </c>
      <c r="G143" s="5" t="s">
        <v>610</v>
      </c>
      <c r="H143" s="7">
        <v>1107948</v>
      </c>
      <c r="I143" s="5">
        <v>8</v>
      </c>
      <c r="J143" s="5">
        <v>1</v>
      </c>
      <c r="K143" s="5" t="s">
        <v>10089</v>
      </c>
      <c r="L143" s="5">
        <v>0.16259999999999999</v>
      </c>
      <c r="M143" s="8"/>
      <c r="N143" s="8"/>
      <c r="O143" s="8"/>
      <c r="P143" s="8"/>
      <c r="Q143" s="8"/>
      <c r="R143" s="5" t="s">
        <v>10090</v>
      </c>
      <c r="S143" s="5" t="s">
        <v>10091</v>
      </c>
      <c r="T143" s="5" t="s">
        <v>10092</v>
      </c>
      <c r="U143" s="5" t="s">
        <v>417</v>
      </c>
      <c r="V143" s="5" t="s">
        <v>417</v>
      </c>
      <c r="W143" s="5" t="s">
        <v>93</v>
      </c>
      <c r="X143" s="5" t="s">
        <v>418</v>
      </c>
      <c r="Y143" s="5" t="s">
        <v>419</v>
      </c>
      <c r="Z143" s="5" t="s">
        <v>420</v>
      </c>
      <c r="AA143" s="5" t="s">
        <v>421</v>
      </c>
      <c r="AB143" s="5"/>
      <c r="AC143" s="5"/>
      <c r="AD143" s="5"/>
      <c r="AE143" s="5"/>
      <c r="AF143" s="5"/>
    </row>
    <row r="144" spans="1:32" hidden="1">
      <c r="A144" s="5" t="s">
        <v>10093</v>
      </c>
      <c r="B144" s="5" t="str">
        <f>IF(COUNTIF('Leads Priorizados INT'!M:M,A144)&gt;0,"Sí","No")</f>
        <v>No</v>
      </c>
      <c r="C144">
        <v>0</v>
      </c>
      <c r="D144" s="6" t="s">
        <v>414</v>
      </c>
      <c r="E144" s="5" t="s">
        <v>10094</v>
      </c>
      <c r="F144" s="5" t="s">
        <v>431</v>
      </c>
      <c r="G144" s="5" t="s">
        <v>1463</v>
      </c>
      <c r="H144" s="7">
        <v>1010025</v>
      </c>
      <c r="I144" s="5">
        <v>11</v>
      </c>
      <c r="J144" s="5">
        <v>4</v>
      </c>
      <c r="K144" s="5" t="s">
        <v>10095</v>
      </c>
      <c r="L144" s="5">
        <v>0.16250000000000001</v>
      </c>
      <c r="M144" s="8">
        <v>934262257</v>
      </c>
      <c r="N144" s="8">
        <v>934253790</v>
      </c>
      <c r="O144" s="8">
        <v>934265849</v>
      </c>
      <c r="P144" s="8">
        <v>934107615</v>
      </c>
      <c r="Q144" s="8">
        <v>934231140</v>
      </c>
      <c r="R144" s="5" t="s">
        <v>10096</v>
      </c>
      <c r="S144" s="5" t="s">
        <v>417</v>
      </c>
      <c r="T144" s="5" t="s">
        <v>417</v>
      </c>
      <c r="U144" s="5" t="s">
        <v>417</v>
      </c>
      <c r="V144" s="5" t="s">
        <v>417</v>
      </c>
      <c r="W144" s="5" t="s">
        <v>93</v>
      </c>
      <c r="X144" s="5" t="s">
        <v>418</v>
      </c>
      <c r="Y144" s="5" t="s">
        <v>419</v>
      </c>
      <c r="Z144" s="5" t="s">
        <v>420</v>
      </c>
      <c r="AA144" s="5" t="s">
        <v>421</v>
      </c>
      <c r="AB144" s="5" t="s">
        <v>10097</v>
      </c>
      <c r="AC144" s="5" t="s">
        <v>10098</v>
      </c>
      <c r="AD144" s="5"/>
      <c r="AE144" s="5"/>
      <c r="AF144" s="5"/>
    </row>
    <row r="145" spans="1:32" hidden="1">
      <c r="A145" s="5" t="s">
        <v>10099</v>
      </c>
      <c r="B145" s="5" t="str">
        <f>IF(COUNTIF('Leads Priorizados INT'!M:M,A145)&gt;0,"Sí","No")</f>
        <v>No</v>
      </c>
      <c r="C145">
        <v>0</v>
      </c>
      <c r="D145" s="6" t="s">
        <v>414</v>
      </c>
      <c r="E145" s="5" t="s">
        <v>10100</v>
      </c>
      <c r="F145" s="5" t="s">
        <v>152</v>
      </c>
      <c r="G145" s="5" t="s">
        <v>462</v>
      </c>
      <c r="H145" s="7">
        <v>300121</v>
      </c>
      <c r="I145" s="5">
        <v>7</v>
      </c>
      <c r="J145" s="5">
        <v>1</v>
      </c>
      <c r="K145" s="5" t="s">
        <v>10101</v>
      </c>
      <c r="L145" s="5">
        <v>0.16170000000000001</v>
      </c>
      <c r="M145" s="8">
        <v>917427869</v>
      </c>
      <c r="N145" s="8"/>
      <c r="O145" s="8"/>
      <c r="P145" s="8"/>
      <c r="Q145" s="8"/>
      <c r="R145" s="5" t="s">
        <v>10102</v>
      </c>
      <c r="S145" s="5" t="s">
        <v>10103</v>
      </c>
      <c r="T145" s="5" t="s">
        <v>10104</v>
      </c>
      <c r="U145" s="5" t="s">
        <v>10105</v>
      </c>
      <c r="V145" s="5" t="s">
        <v>10106</v>
      </c>
      <c r="W145" s="5" t="s">
        <v>93</v>
      </c>
      <c r="X145" s="5" t="s">
        <v>418</v>
      </c>
      <c r="Y145" s="5" t="s">
        <v>419</v>
      </c>
      <c r="Z145" s="5" t="s">
        <v>420</v>
      </c>
      <c r="AA145" s="5" t="s">
        <v>421</v>
      </c>
      <c r="AB145" s="5"/>
      <c r="AC145" s="5"/>
      <c r="AD145" s="5"/>
      <c r="AE145" s="5"/>
      <c r="AF145" s="5"/>
    </row>
    <row r="146" spans="1:32" hidden="1">
      <c r="A146" s="5" t="s">
        <v>10107</v>
      </c>
      <c r="B146" s="5" t="str">
        <f>IF(COUNTIF('Leads Priorizados INT'!M:M,A146)&gt;0,"Sí","No")</f>
        <v>No</v>
      </c>
      <c r="C146">
        <v>0</v>
      </c>
      <c r="D146" s="6" t="s">
        <v>430</v>
      </c>
      <c r="E146" s="5" t="s">
        <v>10108</v>
      </c>
      <c r="F146" s="5" t="s">
        <v>431</v>
      </c>
      <c r="G146" s="5" t="s">
        <v>1612</v>
      </c>
      <c r="H146" s="7">
        <v>856149</v>
      </c>
      <c r="I146" s="5">
        <v>1</v>
      </c>
      <c r="J146" s="5">
        <v>1</v>
      </c>
      <c r="K146" s="5" t="s">
        <v>10109</v>
      </c>
      <c r="L146" s="5">
        <v>0.16159999999999999</v>
      </c>
      <c r="M146" s="8">
        <v>932027819</v>
      </c>
      <c r="N146" s="8">
        <v>657243760</v>
      </c>
      <c r="O146" s="8">
        <v>651390271</v>
      </c>
      <c r="P146" s="8">
        <v>686757621</v>
      </c>
      <c r="Q146" s="8"/>
      <c r="R146" s="5" t="s">
        <v>10110</v>
      </c>
      <c r="S146" s="5" t="s">
        <v>10111</v>
      </c>
      <c r="T146" s="5" t="s">
        <v>417</v>
      </c>
      <c r="U146" s="5" t="s">
        <v>417</v>
      </c>
      <c r="V146" s="5" t="s">
        <v>417</v>
      </c>
      <c r="W146" s="5" t="s">
        <v>93</v>
      </c>
      <c r="X146" s="5" t="s">
        <v>418</v>
      </c>
      <c r="Y146" s="5" t="s">
        <v>419</v>
      </c>
      <c r="Z146" s="5" t="s">
        <v>420</v>
      </c>
      <c r="AA146" s="5" t="s">
        <v>421</v>
      </c>
      <c r="AB146" s="5" t="s">
        <v>10112</v>
      </c>
      <c r="AC146" s="5"/>
      <c r="AD146" s="5"/>
      <c r="AE146" s="5"/>
      <c r="AF146" s="5"/>
    </row>
    <row r="147" spans="1:32" hidden="1">
      <c r="A147" s="5" t="s">
        <v>10113</v>
      </c>
      <c r="B147" s="5" t="str">
        <f>IF(COUNTIF('Leads Priorizados INT'!M:M,A147)&gt;0,"Sí","No")</f>
        <v>No</v>
      </c>
      <c r="C147">
        <v>0</v>
      </c>
      <c r="D147" s="6" t="s">
        <v>414</v>
      </c>
      <c r="E147" s="5" t="s">
        <v>10114</v>
      </c>
      <c r="F147" s="5" t="s">
        <v>431</v>
      </c>
      <c r="G147" s="5" t="s">
        <v>10115</v>
      </c>
      <c r="H147" s="7">
        <v>657556</v>
      </c>
      <c r="I147" s="5">
        <v>8</v>
      </c>
      <c r="J147" s="5">
        <v>2</v>
      </c>
      <c r="K147" s="5" t="s">
        <v>10116</v>
      </c>
      <c r="L147" s="5">
        <v>0.1615</v>
      </c>
      <c r="M147" s="8">
        <v>934770007</v>
      </c>
      <c r="N147" s="8">
        <v>934771579</v>
      </c>
      <c r="O147" s="8">
        <v>934150549</v>
      </c>
      <c r="P147" s="8">
        <v>934150748</v>
      </c>
      <c r="Q147" s="8"/>
      <c r="R147" s="5" t="s">
        <v>10117</v>
      </c>
      <c r="S147" s="5" t="s">
        <v>417</v>
      </c>
      <c r="T147" s="5" t="s">
        <v>417</v>
      </c>
      <c r="U147" s="5" t="s">
        <v>417</v>
      </c>
      <c r="V147" s="5" t="s">
        <v>417</v>
      </c>
      <c r="W147" s="5" t="s">
        <v>93</v>
      </c>
      <c r="X147" s="5" t="s">
        <v>418</v>
      </c>
      <c r="Y147" s="5" t="s">
        <v>419</v>
      </c>
      <c r="Z147" s="5" t="s">
        <v>420</v>
      </c>
      <c r="AA147" s="5" t="s">
        <v>421</v>
      </c>
      <c r="AB147" s="5" t="s">
        <v>10118</v>
      </c>
      <c r="AC147" s="5"/>
      <c r="AD147" s="5"/>
      <c r="AE147" s="5"/>
      <c r="AF147" s="5"/>
    </row>
    <row r="148" spans="1:32" hidden="1">
      <c r="A148" s="5" t="s">
        <v>10119</v>
      </c>
      <c r="B148" s="5" t="str">
        <f>IF(COUNTIF('Leads Priorizados INT'!M:M,A148)&gt;0,"Sí","No")</f>
        <v>No</v>
      </c>
      <c r="C148">
        <v>0</v>
      </c>
      <c r="D148" s="6" t="s">
        <v>414</v>
      </c>
      <c r="E148" s="5" t="s">
        <v>10120</v>
      </c>
      <c r="F148" s="5" t="s">
        <v>152</v>
      </c>
      <c r="G148" s="5" t="s">
        <v>10121</v>
      </c>
      <c r="H148" s="7">
        <v>835159</v>
      </c>
      <c r="I148" s="5">
        <v>2</v>
      </c>
      <c r="J148" s="5">
        <v>1</v>
      </c>
      <c r="K148" s="5" t="s">
        <v>10122</v>
      </c>
      <c r="L148" s="5">
        <v>0.16139999999999999</v>
      </c>
      <c r="M148" s="8">
        <v>918555453</v>
      </c>
      <c r="N148" s="8">
        <v>918554347</v>
      </c>
      <c r="O148" s="8">
        <v>918554342</v>
      </c>
      <c r="P148" s="8"/>
      <c r="Q148" s="8"/>
      <c r="R148" s="5" t="s">
        <v>10123</v>
      </c>
      <c r="S148" s="5" t="s">
        <v>10124</v>
      </c>
      <c r="T148" s="5" t="s">
        <v>417</v>
      </c>
      <c r="U148" s="5" t="s">
        <v>417</v>
      </c>
      <c r="V148" s="5" t="s">
        <v>417</v>
      </c>
      <c r="W148" s="5" t="s">
        <v>93</v>
      </c>
      <c r="X148" s="5" t="s">
        <v>418</v>
      </c>
      <c r="Y148" s="5" t="s">
        <v>419</v>
      </c>
      <c r="Z148" s="5" t="s">
        <v>420</v>
      </c>
      <c r="AA148" s="5" t="s">
        <v>421</v>
      </c>
      <c r="AB148" s="5" t="s">
        <v>10125</v>
      </c>
      <c r="AC148" s="5"/>
      <c r="AD148" s="5"/>
      <c r="AE148" s="5"/>
      <c r="AF148" s="5"/>
    </row>
    <row r="149" spans="1:32" hidden="1">
      <c r="A149" s="5" t="s">
        <v>10126</v>
      </c>
      <c r="B149" s="5" t="str">
        <f>IF(COUNTIF('Leads Priorizados INT'!M:M,A149)&gt;0,"Sí","No")</f>
        <v>No</v>
      </c>
      <c r="C149">
        <v>0</v>
      </c>
      <c r="D149" s="6" t="s">
        <v>414</v>
      </c>
      <c r="E149" s="5" t="s">
        <v>10127</v>
      </c>
      <c r="F149" s="5" t="s">
        <v>152</v>
      </c>
      <c r="G149" s="5" t="s">
        <v>1887</v>
      </c>
      <c r="H149" s="7">
        <v>878142</v>
      </c>
      <c r="I149" s="5">
        <v>1</v>
      </c>
      <c r="J149" s="5">
        <v>1</v>
      </c>
      <c r="K149" s="5" t="s">
        <v>10128</v>
      </c>
      <c r="L149" s="5">
        <v>0.1605</v>
      </c>
      <c r="M149" s="8"/>
      <c r="N149" s="8"/>
      <c r="O149" s="8"/>
      <c r="P149" s="8"/>
      <c r="Q149" s="8"/>
      <c r="R149" s="5" t="s">
        <v>10129</v>
      </c>
      <c r="S149" s="5" t="s">
        <v>417</v>
      </c>
      <c r="T149" s="5" t="s">
        <v>417</v>
      </c>
      <c r="U149" s="5" t="s">
        <v>417</v>
      </c>
      <c r="V149" s="5" t="s">
        <v>417</v>
      </c>
      <c r="W149" s="5" t="s">
        <v>93</v>
      </c>
      <c r="X149" s="5" t="s">
        <v>418</v>
      </c>
      <c r="Y149" s="5" t="s">
        <v>419</v>
      </c>
      <c r="Z149" s="5" t="s">
        <v>420</v>
      </c>
      <c r="AA149" s="5" t="s">
        <v>421</v>
      </c>
      <c r="AB149" s="5"/>
      <c r="AC149" s="5"/>
      <c r="AD149" s="5"/>
      <c r="AE149" s="5"/>
      <c r="AF149" s="5"/>
    </row>
    <row r="150" spans="1:32" hidden="1">
      <c r="A150" s="5" t="s">
        <v>10130</v>
      </c>
      <c r="B150" s="5" t="str">
        <f>IF(COUNTIF('Leads Priorizados INT'!M:M,A150)&gt;0,"Sí","No")</f>
        <v>No</v>
      </c>
      <c r="C150">
        <v>0</v>
      </c>
      <c r="D150" s="6" t="s">
        <v>414</v>
      </c>
      <c r="E150" s="5" t="s">
        <v>10131</v>
      </c>
      <c r="F150" s="5" t="s">
        <v>152</v>
      </c>
      <c r="G150" s="5" t="s">
        <v>1580</v>
      </c>
      <c r="H150" s="7">
        <v>449539</v>
      </c>
      <c r="I150" s="5">
        <v>50</v>
      </c>
      <c r="J150" s="5">
        <v>1</v>
      </c>
      <c r="K150" s="5" t="s">
        <v>10132</v>
      </c>
      <c r="L150" s="5">
        <v>0.16039999999999999</v>
      </c>
      <c r="M150" s="8">
        <v>915640531</v>
      </c>
      <c r="N150" s="8">
        <v>915475607</v>
      </c>
      <c r="O150" s="8"/>
      <c r="P150" s="8"/>
      <c r="Q150" s="8"/>
      <c r="R150" s="5" t="s">
        <v>10133</v>
      </c>
      <c r="S150" s="5" t="s">
        <v>10134</v>
      </c>
      <c r="T150" s="5" t="s">
        <v>417</v>
      </c>
      <c r="U150" s="5" t="s">
        <v>417</v>
      </c>
      <c r="V150" s="5" t="s">
        <v>417</v>
      </c>
      <c r="W150" s="5" t="s">
        <v>93</v>
      </c>
      <c r="X150" s="5" t="s">
        <v>418</v>
      </c>
      <c r="Y150" s="5" t="s">
        <v>419</v>
      </c>
      <c r="Z150" s="5" t="s">
        <v>420</v>
      </c>
      <c r="AA150" s="5" t="s">
        <v>421</v>
      </c>
      <c r="AB150" s="5" t="s">
        <v>10135</v>
      </c>
      <c r="AC150" s="5"/>
      <c r="AD150" s="5"/>
      <c r="AE150" s="5"/>
      <c r="AF150" s="5"/>
    </row>
    <row r="151" spans="1:32">
      <c r="A151" s="5" t="s">
        <v>10136</v>
      </c>
      <c r="B151" s="5" t="str">
        <f>IF(COUNTIF('Leads Priorizados INT'!M:M,A151)&gt;0,"Sí","No")</f>
        <v>No</v>
      </c>
      <c r="C151">
        <v>1</v>
      </c>
      <c r="D151" s="6" t="s">
        <v>414</v>
      </c>
      <c r="E151" s="5" t="s">
        <v>10137</v>
      </c>
      <c r="F151" s="5" t="s">
        <v>721</v>
      </c>
      <c r="G151" s="5" t="s">
        <v>3350</v>
      </c>
      <c r="H151" s="7">
        <v>828932</v>
      </c>
      <c r="I151" s="5">
        <v>1</v>
      </c>
      <c r="J151" s="5">
        <v>1</v>
      </c>
      <c r="K151" s="5" t="s">
        <v>10138</v>
      </c>
      <c r="L151" s="5">
        <v>0.1603</v>
      </c>
      <c r="M151" s="8">
        <v>928368014</v>
      </c>
      <c r="N151" s="8">
        <v>928327108</v>
      </c>
      <c r="O151" s="8"/>
      <c r="P151" s="8"/>
      <c r="Q151" s="8"/>
      <c r="R151" s="5" t="s">
        <v>10139</v>
      </c>
      <c r="S151" s="5" t="s">
        <v>417</v>
      </c>
      <c r="T151" s="5" t="s">
        <v>417</v>
      </c>
      <c r="U151" s="5" t="s">
        <v>417</v>
      </c>
      <c r="V151" s="5" t="s">
        <v>417</v>
      </c>
      <c r="W151" s="5" t="s">
        <v>93</v>
      </c>
      <c r="X151" s="5" t="s">
        <v>418</v>
      </c>
      <c r="Y151" s="5" t="s">
        <v>419</v>
      </c>
      <c r="Z151" s="5" t="s">
        <v>420</v>
      </c>
      <c r="AA151" s="5" t="s">
        <v>421</v>
      </c>
      <c r="AB151" s="5"/>
      <c r="AC151" s="5"/>
      <c r="AD151" s="5"/>
      <c r="AE151" s="5"/>
      <c r="AF151" s="5"/>
    </row>
    <row r="152" spans="1:32" hidden="1">
      <c r="A152" s="5" t="s">
        <v>10140</v>
      </c>
      <c r="B152" s="5" t="str">
        <f>IF(COUNTIF('Leads Priorizados INT'!M:M,A152)&gt;0,"Sí","No")</f>
        <v>No</v>
      </c>
      <c r="C152">
        <v>0</v>
      </c>
      <c r="D152" s="6" t="s">
        <v>414</v>
      </c>
      <c r="E152" s="5" t="s">
        <v>10141</v>
      </c>
      <c r="F152" s="5" t="s">
        <v>152</v>
      </c>
      <c r="G152" s="5" t="s">
        <v>998</v>
      </c>
      <c r="H152" s="7">
        <v>916405</v>
      </c>
      <c r="I152" s="5">
        <v>8</v>
      </c>
      <c r="J152" s="5">
        <v>1</v>
      </c>
      <c r="K152" s="5" t="s">
        <v>10142</v>
      </c>
      <c r="L152" s="5">
        <v>0.15989999999999999</v>
      </c>
      <c r="M152" s="8"/>
      <c r="N152" s="8"/>
      <c r="O152" s="8"/>
      <c r="P152" s="8"/>
      <c r="Q152" s="8"/>
      <c r="R152" s="5" t="s">
        <v>10143</v>
      </c>
      <c r="S152" s="5" t="s">
        <v>10144</v>
      </c>
      <c r="T152" s="5" t="s">
        <v>417</v>
      </c>
      <c r="U152" s="5" t="s">
        <v>417</v>
      </c>
      <c r="V152" s="5" t="s">
        <v>417</v>
      </c>
      <c r="W152" s="5" t="s">
        <v>93</v>
      </c>
      <c r="X152" s="5" t="s">
        <v>418</v>
      </c>
      <c r="Y152" s="5" t="s">
        <v>419</v>
      </c>
      <c r="Z152" s="5" t="s">
        <v>420</v>
      </c>
      <c r="AA152" s="5" t="s">
        <v>421</v>
      </c>
      <c r="AB152" s="5"/>
      <c r="AC152" s="5"/>
      <c r="AD152" s="5"/>
      <c r="AE152" s="5"/>
      <c r="AF152" s="5"/>
    </row>
    <row r="153" spans="1:32" hidden="1">
      <c r="A153" s="5" t="s">
        <v>10145</v>
      </c>
      <c r="B153" s="5" t="str">
        <f>IF(COUNTIF('Leads Priorizados INT'!M:M,A153)&gt;0,"Sí","No")</f>
        <v>No</v>
      </c>
      <c r="C153">
        <v>0</v>
      </c>
      <c r="D153" s="6" t="s">
        <v>414</v>
      </c>
      <c r="E153" s="5" t="s">
        <v>10146</v>
      </c>
      <c r="F153" s="5" t="s">
        <v>152</v>
      </c>
      <c r="G153" s="5" t="s">
        <v>522</v>
      </c>
      <c r="H153" s="7">
        <v>3425059</v>
      </c>
      <c r="I153" s="5">
        <v>35</v>
      </c>
      <c r="J153" s="5">
        <v>2</v>
      </c>
      <c r="K153" s="5" t="s">
        <v>10147</v>
      </c>
      <c r="L153" s="5">
        <v>0.1598</v>
      </c>
      <c r="M153" s="8"/>
      <c r="N153" s="8"/>
      <c r="O153" s="8"/>
      <c r="P153" s="8"/>
      <c r="Q153" s="8"/>
      <c r="R153" s="5" t="s">
        <v>10148</v>
      </c>
      <c r="S153" s="5" t="s">
        <v>417</v>
      </c>
      <c r="T153" s="5" t="s">
        <v>417</v>
      </c>
      <c r="U153" s="5" t="s">
        <v>417</v>
      </c>
      <c r="V153" s="5" t="s">
        <v>417</v>
      </c>
      <c r="W153" s="5" t="s">
        <v>93</v>
      </c>
      <c r="X153" s="5" t="s">
        <v>418</v>
      </c>
      <c r="Y153" s="5" t="s">
        <v>419</v>
      </c>
      <c r="Z153" s="5" t="s">
        <v>420</v>
      </c>
      <c r="AA153" s="5" t="s">
        <v>421</v>
      </c>
      <c r="AB153" s="5" t="s">
        <v>10149</v>
      </c>
      <c r="AC153" s="5"/>
      <c r="AD153" s="5"/>
      <c r="AE153" s="5"/>
      <c r="AF153" s="5"/>
    </row>
    <row r="154" spans="1:32" hidden="1">
      <c r="A154" s="5" t="s">
        <v>10150</v>
      </c>
      <c r="B154" s="5" t="str">
        <f>IF(COUNTIF('Leads Priorizados INT'!M:M,A154)&gt;0,"Sí","No")</f>
        <v>No</v>
      </c>
      <c r="C154">
        <v>0</v>
      </c>
      <c r="D154" s="6" t="s">
        <v>414</v>
      </c>
      <c r="E154" s="5" t="s">
        <v>10151</v>
      </c>
      <c r="F154" s="5" t="s">
        <v>431</v>
      </c>
      <c r="G154" s="5" t="s">
        <v>10152</v>
      </c>
      <c r="H154" s="7">
        <v>971971</v>
      </c>
      <c r="I154" s="5">
        <v>8</v>
      </c>
      <c r="J154" s="5">
        <v>1</v>
      </c>
      <c r="K154" s="5" t="s">
        <v>10153</v>
      </c>
      <c r="L154" s="5">
        <v>0.15970000000000001</v>
      </c>
      <c r="M154" s="8">
        <v>936250214</v>
      </c>
      <c r="N154" s="8"/>
      <c r="O154" s="8"/>
      <c r="P154" s="8"/>
      <c r="Q154" s="8"/>
      <c r="R154" s="5" t="s">
        <v>10154</v>
      </c>
      <c r="S154" s="5" t="s">
        <v>10155</v>
      </c>
      <c r="T154" s="5" t="s">
        <v>417</v>
      </c>
      <c r="U154" s="5" t="s">
        <v>417</v>
      </c>
      <c r="V154" s="5" t="s">
        <v>417</v>
      </c>
      <c r="W154" s="5" t="s">
        <v>93</v>
      </c>
      <c r="X154" s="5" t="s">
        <v>418</v>
      </c>
      <c r="Y154" s="5" t="s">
        <v>419</v>
      </c>
      <c r="Z154" s="5" t="s">
        <v>420</v>
      </c>
      <c r="AA154" s="5" t="s">
        <v>421</v>
      </c>
      <c r="AB154" s="5"/>
      <c r="AC154" s="5"/>
      <c r="AD154" s="5"/>
      <c r="AE154" s="5"/>
      <c r="AF154" s="5"/>
    </row>
    <row r="155" spans="1:32">
      <c r="A155" s="5" t="s">
        <v>10156</v>
      </c>
      <c r="B155" s="5" t="str">
        <f>IF(COUNTIF('Leads Priorizados INT'!M:M,A155)&gt;0,"Sí","No")</f>
        <v>No</v>
      </c>
      <c r="C155">
        <v>1</v>
      </c>
      <c r="D155" s="6" t="s">
        <v>414</v>
      </c>
      <c r="E155" s="5" t="s">
        <v>10157</v>
      </c>
      <c r="F155" s="5" t="s">
        <v>152</v>
      </c>
      <c r="G155" s="5" t="s">
        <v>2624</v>
      </c>
      <c r="H155" s="7">
        <v>377475</v>
      </c>
      <c r="I155" s="5">
        <v>1</v>
      </c>
      <c r="J155" s="5">
        <v>1</v>
      </c>
      <c r="K155" s="5" t="s">
        <v>10158</v>
      </c>
      <c r="L155" s="5">
        <v>0.15970000000000001</v>
      </c>
      <c r="M155" s="8"/>
      <c r="N155" s="8"/>
      <c r="O155" s="8"/>
      <c r="P155" s="8"/>
      <c r="Q155" s="8"/>
      <c r="R155" s="5" t="s">
        <v>10159</v>
      </c>
      <c r="S155" s="5" t="s">
        <v>417</v>
      </c>
      <c r="T155" s="5" t="s">
        <v>417</v>
      </c>
      <c r="U155" s="5" t="s">
        <v>417</v>
      </c>
      <c r="V155" s="5" t="s">
        <v>417</v>
      </c>
      <c r="W155" s="5" t="s">
        <v>93</v>
      </c>
      <c r="X155" s="5" t="s">
        <v>418</v>
      </c>
      <c r="Y155" s="5" t="s">
        <v>419</v>
      </c>
      <c r="Z155" s="5" t="s">
        <v>420</v>
      </c>
      <c r="AA155" s="5" t="s">
        <v>421</v>
      </c>
      <c r="AB155" s="5"/>
      <c r="AC155" s="5"/>
      <c r="AD155" s="5"/>
      <c r="AE155" s="5"/>
      <c r="AF155" s="5"/>
    </row>
    <row r="156" spans="1:32">
      <c r="A156" s="5" t="s">
        <v>10160</v>
      </c>
      <c r="B156" s="5" t="str">
        <f>IF(COUNTIF('Leads Priorizados INT'!M:M,A156)&gt;0,"Sí","No")</f>
        <v>No</v>
      </c>
      <c r="C156">
        <v>1</v>
      </c>
      <c r="D156" s="6" t="s">
        <v>414</v>
      </c>
      <c r="E156" s="5" t="s">
        <v>10161</v>
      </c>
      <c r="F156" s="5" t="s">
        <v>729</v>
      </c>
      <c r="G156" s="5" t="s">
        <v>10162</v>
      </c>
      <c r="H156" s="7">
        <v>908398</v>
      </c>
      <c r="I156" s="5">
        <v>8</v>
      </c>
      <c r="J156" s="5">
        <v>1</v>
      </c>
      <c r="K156" s="5" t="s">
        <v>10163</v>
      </c>
      <c r="L156" s="5">
        <v>0.1595</v>
      </c>
      <c r="M156" s="8"/>
      <c r="N156" s="8"/>
      <c r="O156" s="8"/>
      <c r="P156" s="8"/>
      <c r="Q156" s="8"/>
      <c r="R156" s="5" t="s">
        <v>10164</v>
      </c>
      <c r="S156" s="5" t="s">
        <v>10165</v>
      </c>
      <c r="T156" s="5" t="s">
        <v>417</v>
      </c>
      <c r="U156" s="5" t="s">
        <v>417</v>
      </c>
      <c r="V156" s="5" t="s">
        <v>417</v>
      </c>
      <c r="W156" s="5" t="s">
        <v>93</v>
      </c>
      <c r="X156" s="5" t="s">
        <v>418</v>
      </c>
      <c r="Y156" s="5" t="s">
        <v>419</v>
      </c>
      <c r="Z156" s="5" t="s">
        <v>420</v>
      </c>
      <c r="AA156" s="5" t="s">
        <v>421</v>
      </c>
      <c r="AB156" s="5"/>
      <c r="AC156" s="5"/>
      <c r="AD156" s="5"/>
      <c r="AE156" s="5"/>
      <c r="AF156" s="5"/>
    </row>
    <row r="157" spans="1:32" hidden="1">
      <c r="A157" s="5" t="s">
        <v>10166</v>
      </c>
      <c r="B157" s="5" t="str">
        <f>IF(COUNTIF('Leads Priorizados INT'!M:M,A157)&gt;0,"Sí","No")</f>
        <v>No</v>
      </c>
      <c r="C157">
        <v>0</v>
      </c>
      <c r="D157" s="6" t="s">
        <v>414</v>
      </c>
      <c r="E157" s="5" t="s">
        <v>10167</v>
      </c>
      <c r="F157" s="5" t="s">
        <v>700</v>
      </c>
      <c r="G157" s="5" t="s">
        <v>10168</v>
      </c>
      <c r="H157" s="7">
        <v>619272</v>
      </c>
      <c r="I157" s="5">
        <v>4</v>
      </c>
      <c r="J157" s="5">
        <v>2</v>
      </c>
      <c r="K157" s="5" t="s">
        <v>10169</v>
      </c>
      <c r="L157" s="5">
        <v>0.1595</v>
      </c>
      <c r="M157" s="8">
        <v>955811276</v>
      </c>
      <c r="N157" s="8">
        <v>955819444</v>
      </c>
      <c r="O157" s="8"/>
      <c r="P157" s="8"/>
      <c r="Q157" s="8"/>
      <c r="R157" s="5" t="s">
        <v>10170</v>
      </c>
      <c r="S157" s="5" t="s">
        <v>417</v>
      </c>
      <c r="T157" s="5" t="s">
        <v>417</v>
      </c>
      <c r="U157" s="5" t="s">
        <v>417</v>
      </c>
      <c r="V157" s="5" t="s">
        <v>417</v>
      </c>
      <c r="W157" s="5" t="s">
        <v>93</v>
      </c>
      <c r="X157" s="5" t="s">
        <v>418</v>
      </c>
      <c r="Y157" s="5" t="s">
        <v>419</v>
      </c>
      <c r="Z157" s="5" t="s">
        <v>420</v>
      </c>
      <c r="AA157" s="5" t="s">
        <v>421</v>
      </c>
      <c r="AB157" s="5"/>
      <c r="AC157" s="5"/>
      <c r="AD157" s="5"/>
      <c r="AE157" s="5"/>
      <c r="AF157" s="5"/>
    </row>
    <row r="158" spans="1:32" hidden="1">
      <c r="A158" s="5" t="s">
        <v>10171</v>
      </c>
      <c r="B158" s="5" t="str">
        <f>IF(COUNTIF('Leads Priorizados INT'!M:M,A158)&gt;0,"Sí","No")</f>
        <v>No</v>
      </c>
      <c r="C158">
        <v>0</v>
      </c>
      <c r="D158" s="6" t="s">
        <v>414</v>
      </c>
      <c r="E158" s="5" t="s">
        <v>10172</v>
      </c>
      <c r="F158" s="5" t="s">
        <v>431</v>
      </c>
      <c r="G158" s="5" t="s">
        <v>3435</v>
      </c>
      <c r="H158" s="7">
        <v>1365164</v>
      </c>
      <c r="I158" s="5">
        <v>27</v>
      </c>
      <c r="J158" s="5">
        <v>2</v>
      </c>
      <c r="K158" s="5" t="s">
        <v>10173</v>
      </c>
      <c r="L158" s="5">
        <v>0.15939999999999999</v>
      </c>
      <c r="M158" s="8">
        <v>938046821</v>
      </c>
      <c r="N158" s="8">
        <v>938055051</v>
      </c>
      <c r="O158" s="8">
        <v>938054842</v>
      </c>
      <c r="P158" s="8">
        <v>655889975</v>
      </c>
      <c r="Q158" s="8">
        <v>655889976</v>
      </c>
      <c r="R158" s="5" t="s">
        <v>10174</v>
      </c>
      <c r="S158" s="5" t="s">
        <v>417</v>
      </c>
      <c r="T158" s="5" t="s">
        <v>417</v>
      </c>
      <c r="U158" s="5" t="s">
        <v>417</v>
      </c>
      <c r="V158" s="5" t="s">
        <v>417</v>
      </c>
      <c r="W158" s="5" t="s">
        <v>93</v>
      </c>
      <c r="X158" s="5" t="s">
        <v>418</v>
      </c>
      <c r="Y158" s="5" t="s">
        <v>419</v>
      </c>
      <c r="Z158" s="5" t="s">
        <v>420</v>
      </c>
      <c r="AA158" s="5" t="s">
        <v>421</v>
      </c>
      <c r="AB158" s="5" t="s">
        <v>10175</v>
      </c>
      <c r="AC158" s="5" t="s">
        <v>10176</v>
      </c>
      <c r="AD158" s="5"/>
      <c r="AE158" s="5"/>
      <c r="AF158" s="5"/>
    </row>
    <row r="159" spans="1:32" hidden="1">
      <c r="A159" s="5" t="s">
        <v>10177</v>
      </c>
      <c r="B159" s="5" t="str">
        <f>IF(COUNTIF('Leads Priorizados INT'!M:M,A159)&gt;0,"Sí","No")</f>
        <v>No</v>
      </c>
      <c r="C159">
        <v>0</v>
      </c>
      <c r="D159" s="6" t="s">
        <v>414</v>
      </c>
      <c r="E159" s="5" t="s">
        <v>10178</v>
      </c>
      <c r="F159" s="5" t="s">
        <v>152</v>
      </c>
      <c r="G159" s="5" t="s">
        <v>1715</v>
      </c>
      <c r="H159" s="7">
        <v>2213993</v>
      </c>
      <c r="I159" s="5">
        <v>54</v>
      </c>
      <c r="J159" s="5">
        <v>3</v>
      </c>
      <c r="K159" s="5" t="s">
        <v>10179</v>
      </c>
      <c r="L159" s="5">
        <v>0.15939999999999999</v>
      </c>
      <c r="M159" s="8">
        <v>915641160</v>
      </c>
      <c r="N159" s="8">
        <v>915319163</v>
      </c>
      <c r="O159" s="8"/>
      <c r="P159" s="8"/>
      <c r="Q159" s="8"/>
      <c r="R159" s="5" t="s">
        <v>10180</v>
      </c>
      <c r="S159" s="5" t="s">
        <v>10181</v>
      </c>
      <c r="T159" s="5" t="s">
        <v>417</v>
      </c>
      <c r="U159" s="5" t="s">
        <v>417</v>
      </c>
      <c r="V159" s="5" t="s">
        <v>417</v>
      </c>
      <c r="W159" s="5" t="s">
        <v>93</v>
      </c>
      <c r="X159" s="5" t="s">
        <v>418</v>
      </c>
      <c r="Y159" s="5" t="s">
        <v>419</v>
      </c>
      <c r="Z159" s="5" t="s">
        <v>420</v>
      </c>
      <c r="AA159" s="5" t="s">
        <v>421</v>
      </c>
      <c r="AB159" s="5"/>
      <c r="AC159" s="5"/>
      <c r="AD159" s="5"/>
      <c r="AE159" s="5"/>
      <c r="AF159" s="5"/>
    </row>
    <row r="160" spans="1:32">
      <c r="A160" s="5" t="s">
        <v>10182</v>
      </c>
      <c r="B160" s="5" t="str">
        <f>IF(COUNTIF('Leads Priorizados INT'!M:M,A160)&gt;0,"Sí","No")</f>
        <v>No</v>
      </c>
      <c r="C160">
        <v>1</v>
      </c>
      <c r="D160" s="6" t="s">
        <v>414</v>
      </c>
      <c r="E160" s="5" t="s">
        <v>10183</v>
      </c>
      <c r="F160" s="5" t="s">
        <v>431</v>
      </c>
      <c r="G160" s="5" t="s">
        <v>2349</v>
      </c>
      <c r="H160" s="7">
        <v>458198</v>
      </c>
      <c r="I160" s="5">
        <v>3</v>
      </c>
      <c r="J160" s="5">
        <v>1</v>
      </c>
      <c r="K160" s="5" t="s">
        <v>10184</v>
      </c>
      <c r="L160" s="5">
        <v>0.15939999999999999</v>
      </c>
      <c r="M160" s="8"/>
      <c r="N160" s="8"/>
      <c r="O160" s="8"/>
      <c r="P160" s="8"/>
      <c r="Q160" s="8"/>
      <c r="R160" s="5" t="s">
        <v>10185</v>
      </c>
      <c r="S160" s="5" t="s">
        <v>417</v>
      </c>
      <c r="T160" s="5" t="s">
        <v>417</v>
      </c>
      <c r="U160" s="5" t="s">
        <v>417</v>
      </c>
      <c r="V160" s="5" t="s">
        <v>417</v>
      </c>
      <c r="W160" s="5" t="s">
        <v>93</v>
      </c>
      <c r="X160" s="5" t="s">
        <v>418</v>
      </c>
      <c r="Y160" s="5" t="s">
        <v>419</v>
      </c>
      <c r="Z160" s="5" t="s">
        <v>420</v>
      </c>
      <c r="AA160" s="5" t="s">
        <v>421</v>
      </c>
      <c r="AB160" s="5"/>
      <c r="AC160" s="5"/>
      <c r="AD160" s="5"/>
      <c r="AE160" s="5"/>
      <c r="AF160" s="5"/>
    </row>
    <row r="161" spans="1:32" hidden="1">
      <c r="A161" s="5" t="s">
        <v>10186</v>
      </c>
      <c r="B161" s="5" t="str">
        <f>IF(COUNTIF('Leads Priorizados INT'!M:M,A161)&gt;0,"Sí","No")</f>
        <v>No</v>
      </c>
      <c r="C161">
        <v>0</v>
      </c>
      <c r="D161" s="6" t="s">
        <v>414</v>
      </c>
      <c r="E161" s="5" t="s">
        <v>10187</v>
      </c>
      <c r="F161" s="5" t="s">
        <v>1382</v>
      </c>
      <c r="G161" s="5" t="s">
        <v>10188</v>
      </c>
      <c r="H161" s="7">
        <v>497613</v>
      </c>
      <c r="I161" s="5">
        <v>1</v>
      </c>
      <c r="J161" s="5">
        <v>1</v>
      </c>
      <c r="K161" s="5" t="s">
        <v>10189</v>
      </c>
      <c r="L161" s="5">
        <v>0.15939999999999999</v>
      </c>
      <c r="M161" s="8">
        <v>963891664</v>
      </c>
      <c r="N161" s="8"/>
      <c r="O161" s="8"/>
      <c r="P161" s="8"/>
      <c r="Q161" s="8"/>
      <c r="R161" s="5" t="s">
        <v>10190</v>
      </c>
      <c r="S161" s="5" t="s">
        <v>417</v>
      </c>
      <c r="T161" s="5" t="s">
        <v>417</v>
      </c>
      <c r="U161" s="5" t="s">
        <v>417</v>
      </c>
      <c r="V161" s="5" t="s">
        <v>417</v>
      </c>
      <c r="W161" s="5" t="s">
        <v>93</v>
      </c>
      <c r="X161" s="5" t="s">
        <v>418</v>
      </c>
      <c r="Y161" s="5" t="s">
        <v>419</v>
      </c>
      <c r="Z161" s="5" t="s">
        <v>420</v>
      </c>
      <c r="AA161" s="5" t="s">
        <v>421</v>
      </c>
      <c r="AB161" s="5"/>
      <c r="AC161" s="5"/>
      <c r="AD161" s="5"/>
      <c r="AE161" s="5"/>
      <c r="AF161" s="5"/>
    </row>
    <row r="162" spans="1:32" hidden="1">
      <c r="A162" s="5" t="s">
        <v>10191</v>
      </c>
      <c r="B162" s="5" t="str">
        <f>IF(COUNTIF('Leads Priorizados INT'!M:M,A162)&gt;0,"Sí","No")</f>
        <v>No</v>
      </c>
      <c r="C162">
        <v>0</v>
      </c>
      <c r="D162" s="6" t="s">
        <v>430</v>
      </c>
      <c r="E162" s="5" t="s">
        <v>10192</v>
      </c>
      <c r="F162" s="5" t="s">
        <v>431</v>
      </c>
      <c r="G162" s="5" t="s">
        <v>9947</v>
      </c>
      <c r="H162" s="7">
        <v>623385</v>
      </c>
      <c r="I162" s="5">
        <v>4</v>
      </c>
      <c r="J162" s="5">
        <v>1</v>
      </c>
      <c r="K162" s="5" t="s">
        <v>10193</v>
      </c>
      <c r="L162" s="5">
        <v>0.15920000000000001</v>
      </c>
      <c r="M162" s="8">
        <v>934127278</v>
      </c>
      <c r="N162" s="8">
        <v>695921278</v>
      </c>
      <c r="O162" s="8">
        <v>640383097</v>
      </c>
      <c r="P162" s="8">
        <v>618597534</v>
      </c>
      <c r="Q162" s="8"/>
      <c r="R162" s="5" t="s">
        <v>10194</v>
      </c>
      <c r="S162" s="5" t="s">
        <v>417</v>
      </c>
      <c r="T162" s="5" t="s">
        <v>417</v>
      </c>
      <c r="U162" s="5" t="s">
        <v>417</v>
      </c>
      <c r="V162" s="5" t="s">
        <v>417</v>
      </c>
      <c r="W162" s="5" t="s">
        <v>93</v>
      </c>
      <c r="X162" s="5" t="s">
        <v>418</v>
      </c>
      <c r="Y162" s="5" t="s">
        <v>419</v>
      </c>
      <c r="Z162" s="5" t="s">
        <v>420</v>
      </c>
      <c r="AA162" s="5" t="s">
        <v>421</v>
      </c>
      <c r="AB162" s="5"/>
      <c r="AC162" s="5"/>
      <c r="AD162" s="5"/>
      <c r="AE162" s="5"/>
      <c r="AF162" s="5"/>
    </row>
    <row r="163" spans="1:32">
      <c r="A163" s="5" t="s">
        <v>10195</v>
      </c>
      <c r="B163" s="5" t="str">
        <f>IF(COUNTIF('Leads Priorizados INT'!M:M,A163)&gt;0,"Sí","No")</f>
        <v>No</v>
      </c>
      <c r="C163">
        <v>1</v>
      </c>
      <c r="D163" s="6" t="s">
        <v>414</v>
      </c>
      <c r="E163" s="5" t="s">
        <v>10196</v>
      </c>
      <c r="F163" s="5" t="s">
        <v>2926</v>
      </c>
      <c r="G163" s="5" t="s">
        <v>10197</v>
      </c>
      <c r="H163" s="7">
        <v>656110</v>
      </c>
      <c r="I163" s="5">
        <v>1</v>
      </c>
      <c r="J163" s="5">
        <v>1</v>
      </c>
      <c r="K163" s="5" t="s">
        <v>10198</v>
      </c>
      <c r="L163" s="5">
        <v>0.15909999999999999</v>
      </c>
      <c r="M163" s="8"/>
      <c r="N163" s="8"/>
      <c r="O163" s="8"/>
      <c r="P163" s="8"/>
      <c r="Q163" s="8"/>
      <c r="R163" s="5" t="s">
        <v>10199</v>
      </c>
      <c r="S163" s="5" t="s">
        <v>444</v>
      </c>
      <c r="T163" s="5" t="s">
        <v>10200</v>
      </c>
      <c r="U163" s="5" t="s">
        <v>417</v>
      </c>
      <c r="V163" s="5" t="s">
        <v>417</v>
      </c>
      <c r="W163" s="5" t="s">
        <v>93</v>
      </c>
      <c r="X163" s="5" t="s">
        <v>418</v>
      </c>
      <c r="Y163" s="5" t="s">
        <v>419</v>
      </c>
      <c r="Z163" s="5" t="s">
        <v>420</v>
      </c>
      <c r="AA163" s="5" t="s">
        <v>421</v>
      </c>
      <c r="AB163" s="5"/>
      <c r="AC163" s="5"/>
      <c r="AD163" s="5"/>
      <c r="AE163" s="5"/>
      <c r="AF163" s="5"/>
    </row>
    <row r="164" spans="1:32">
      <c r="A164" s="5" t="s">
        <v>10201</v>
      </c>
      <c r="B164" s="5" t="str">
        <f>IF(COUNTIF('Leads Priorizados INT'!M:M,A164)&gt;0,"Sí","No")</f>
        <v>No</v>
      </c>
      <c r="C164">
        <v>1</v>
      </c>
      <c r="D164" s="6" t="s">
        <v>414</v>
      </c>
      <c r="E164" s="5" t="s">
        <v>10202</v>
      </c>
      <c r="F164" s="5" t="s">
        <v>431</v>
      </c>
      <c r="G164" s="5" t="s">
        <v>10203</v>
      </c>
      <c r="H164" s="7">
        <v>1059956</v>
      </c>
      <c r="I164" s="5">
        <v>2</v>
      </c>
      <c r="J164" s="5">
        <v>1</v>
      </c>
      <c r="K164" s="5" t="s">
        <v>10204</v>
      </c>
      <c r="L164" s="5">
        <v>0.15909999999999999</v>
      </c>
      <c r="M164" s="8">
        <v>670391866</v>
      </c>
      <c r="N164" s="8"/>
      <c r="O164" s="8"/>
      <c r="P164" s="8"/>
      <c r="Q164" s="8"/>
      <c r="R164" s="5" t="s">
        <v>10205</v>
      </c>
      <c r="S164" s="5" t="s">
        <v>417</v>
      </c>
      <c r="T164" s="5" t="s">
        <v>417</v>
      </c>
      <c r="U164" s="5" t="s">
        <v>417</v>
      </c>
      <c r="V164" s="5" t="s">
        <v>417</v>
      </c>
      <c r="W164" s="5" t="s">
        <v>93</v>
      </c>
      <c r="X164" s="5" t="s">
        <v>418</v>
      </c>
      <c r="Y164" s="5" t="s">
        <v>419</v>
      </c>
      <c r="Z164" s="5" t="s">
        <v>420</v>
      </c>
      <c r="AA164" s="5" t="s">
        <v>421</v>
      </c>
      <c r="AB164" s="5"/>
      <c r="AC164" s="5"/>
      <c r="AD164" s="5"/>
      <c r="AE164" s="5"/>
      <c r="AF164" s="5"/>
    </row>
    <row r="165" spans="1:32" hidden="1">
      <c r="A165" s="5" t="s">
        <v>10206</v>
      </c>
      <c r="B165" s="5" t="str">
        <f>IF(COUNTIF('Leads Priorizados INT'!M:M,A165)&gt;0,"Sí","No")</f>
        <v>No</v>
      </c>
      <c r="C165">
        <v>0</v>
      </c>
      <c r="D165" s="6" t="s">
        <v>414</v>
      </c>
      <c r="E165" s="5" t="s">
        <v>10207</v>
      </c>
      <c r="F165" s="5" t="s">
        <v>431</v>
      </c>
      <c r="G165" s="5" t="s">
        <v>1479</v>
      </c>
      <c r="H165" s="7">
        <v>830234</v>
      </c>
      <c r="I165" s="5">
        <v>7</v>
      </c>
      <c r="J165" s="5">
        <v>1</v>
      </c>
      <c r="K165" s="5" t="s">
        <v>10208</v>
      </c>
      <c r="L165" s="5">
        <v>0.15890000000000001</v>
      </c>
      <c r="M165" s="8"/>
      <c r="N165" s="8"/>
      <c r="O165" s="8"/>
      <c r="P165" s="8"/>
      <c r="Q165" s="8"/>
      <c r="R165" s="5" t="s">
        <v>10209</v>
      </c>
      <c r="S165" s="5" t="s">
        <v>417</v>
      </c>
      <c r="T165" s="5" t="s">
        <v>417</v>
      </c>
      <c r="U165" s="5" t="s">
        <v>417</v>
      </c>
      <c r="V165" s="5" t="s">
        <v>417</v>
      </c>
      <c r="W165" s="5" t="s">
        <v>93</v>
      </c>
      <c r="X165" s="5" t="s">
        <v>418</v>
      </c>
      <c r="Y165" s="5" t="s">
        <v>419</v>
      </c>
      <c r="Z165" s="5" t="s">
        <v>420</v>
      </c>
      <c r="AA165" s="5" t="s">
        <v>421</v>
      </c>
      <c r="AB165" s="5"/>
      <c r="AC165" s="5"/>
      <c r="AD165" s="5"/>
      <c r="AE165" s="5"/>
      <c r="AF165" s="5"/>
    </row>
    <row r="166" spans="1:32" hidden="1">
      <c r="A166" s="5" t="s">
        <v>10210</v>
      </c>
      <c r="B166" s="5" t="str">
        <f>IF(COUNTIF('Leads Priorizados INT'!M:M,A166)&gt;0,"Sí","No")</f>
        <v>No</v>
      </c>
      <c r="C166">
        <v>0</v>
      </c>
      <c r="D166" s="6" t="s">
        <v>414</v>
      </c>
      <c r="E166" s="5" t="s">
        <v>10211</v>
      </c>
      <c r="F166" s="5" t="s">
        <v>1245</v>
      </c>
      <c r="G166" s="5" t="s">
        <v>10212</v>
      </c>
      <c r="H166" s="7">
        <v>502883</v>
      </c>
      <c r="I166" s="5">
        <v>4</v>
      </c>
      <c r="J166" s="5">
        <v>2</v>
      </c>
      <c r="K166" s="5" t="s">
        <v>10213</v>
      </c>
      <c r="L166" s="5">
        <v>0.1588</v>
      </c>
      <c r="M166" s="8">
        <v>944761397</v>
      </c>
      <c r="N166" s="8">
        <v>944760907</v>
      </c>
      <c r="O166" s="8">
        <v>944763862</v>
      </c>
      <c r="P166" s="8">
        <v>944761623</v>
      </c>
      <c r="Q166" s="8">
        <v>965865693</v>
      </c>
      <c r="R166" s="5" t="s">
        <v>10214</v>
      </c>
      <c r="S166" s="5" t="s">
        <v>10215</v>
      </c>
      <c r="T166" s="5" t="s">
        <v>10216</v>
      </c>
      <c r="U166" s="5" t="s">
        <v>417</v>
      </c>
      <c r="V166" s="5" t="s">
        <v>417</v>
      </c>
      <c r="W166" s="5" t="s">
        <v>93</v>
      </c>
      <c r="X166" s="5" t="s">
        <v>418</v>
      </c>
      <c r="Y166" s="5" t="s">
        <v>419</v>
      </c>
      <c r="Z166" s="5" t="s">
        <v>420</v>
      </c>
      <c r="AA166" s="5" t="s">
        <v>421</v>
      </c>
      <c r="AB166" s="5"/>
      <c r="AC166" s="5"/>
      <c r="AD166" s="5"/>
      <c r="AE166" s="5"/>
      <c r="AF166" s="5"/>
    </row>
    <row r="167" spans="1:32" hidden="1">
      <c r="A167" s="5" t="s">
        <v>10217</v>
      </c>
      <c r="B167" s="5" t="str">
        <f>IF(COUNTIF('Leads Priorizados INT'!M:M,A167)&gt;0,"Sí","No")</f>
        <v>No</v>
      </c>
      <c r="C167">
        <v>0</v>
      </c>
      <c r="D167" s="6" t="s">
        <v>414</v>
      </c>
      <c r="E167" s="5" t="s">
        <v>10218</v>
      </c>
      <c r="F167" s="5" t="s">
        <v>152</v>
      </c>
      <c r="G167" s="5" t="s">
        <v>916</v>
      </c>
      <c r="H167" s="7">
        <v>825370</v>
      </c>
      <c r="I167" s="5">
        <v>7</v>
      </c>
      <c r="J167" s="5">
        <v>2</v>
      </c>
      <c r="K167" s="5" t="s">
        <v>10219</v>
      </c>
      <c r="L167" s="5">
        <v>0.15859999999999999</v>
      </c>
      <c r="M167" s="8">
        <v>913002415</v>
      </c>
      <c r="N167" s="8"/>
      <c r="O167" s="8"/>
      <c r="P167" s="8"/>
      <c r="Q167" s="8"/>
      <c r="R167" s="5" t="s">
        <v>10220</v>
      </c>
      <c r="S167" s="5" t="s">
        <v>10221</v>
      </c>
      <c r="T167" s="5" t="s">
        <v>10222</v>
      </c>
      <c r="U167" s="5" t="s">
        <v>10223</v>
      </c>
      <c r="V167" s="5" t="s">
        <v>417</v>
      </c>
      <c r="W167" s="5" t="s">
        <v>93</v>
      </c>
      <c r="X167" s="5" t="s">
        <v>418</v>
      </c>
      <c r="Y167" s="5" t="s">
        <v>419</v>
      </c>
      <c r="Z167" s="5" t="s">
        <v>420</v>
      </c>
      <c r="AA167" s="5" t="s">
        <v>421</v>
      </c>
      <c r="AB167" s="5"/>
      <c r="AC167" s="5"/>
      <c r="AD167" s="5"/>
      <c r="AE167" s="5"/>
      <c r="AF167" s="5"/>
    </row>
    <row r="168" spans="1:32">
      <c r="A168" s="5" t="s">
        <v>10224</v>
      </c>
      <c r="B168" s="5" t="str">
        <f>IF(COUNTIF('Leads Priorizados INT'!M:M,A168)&gt;0,"Sí","No")</f>
        <v>No</v>
      </c>
      <c r="C168">
        <v>1</v>
      </c>
      <c r="D168" s="6" t="s">
        <v>414</v>
      </c>
      <c r="E168" s="5" t="s">
        <v>10225</v>
      </c>
      <c r="F168" s="5" t="s">
        <v>152</v>
      </c>
      <c r="G168" s="5" t="s">
        <v>2332</v>
      </c>
      <c r="H168" s="7">
        <v>1025041</v>
      </c>
      <c r="I168" s="5">
        <v>7</v>
      </c>
      <c r="J168" s="5">
        <v>1</v>
      </c>
      <c r="K168" s="5" t="s">
        <v>10226</v>
      </c>
      <c r="L168" s="5">
        <v>0.15859999999999999</v>
      </c>
      <c r="M168" s="8"/>
      <c r="N168" s="8"/>
      <c r="O168" s="8"/>
      <c r="P168" s="8"/>
      <c r="Q168" s="8"/>
      <c r="R168" s="5" t="s">
        <v>10227</v>
      </c>
      <c r="S168" s="5" t="s">
        <v>417</v>
      </c>
      <c r="T168" s="5" t="s">
        <v>417</v>
      </c>
      <c r="U168" s="5" t="s">
        <v>417</v>
      </c>
      <c r="V168" s="5" t="s">
        <v>417</v>
      </c>
      <c r="W168" s="5" t="s">
        <v>93</v>
      </c>
      <c r="X168" s="5" t="s">
        <v>418</v>
      </c>
      <c r="Y168" s="5" t="s">
        <v>419</v>
      </c>
      <c r="Z168" s="5" t="s">
        <v>420</v>
      </c>
      <c r="AA168" s="5" t="s">
        <v>421</v>
      </c>
      <c r="AB168" s="5"/>
      <c r="AC168" s="5"/>
      <c r="AD168" s="5"/>
      <c r="AE168" s="5"/>
      <c r="AF168" s="5"/>
    </row>
    <row r="169" spans="1:32">
      <c r="A169" s="5" t="s">
        <v>10228</v>
      </c>
      <c r="B169" s="5" t="str">
        <f>IF(COUNTIF('Leads Priorizados INT'!M:M,A169)&gt;0,"Sí","No")</f>
        <v>No</v>
      </c>
      <c r="C169">
        <v>1</v>
      </c>
      <c r="D169" s="6" t="s">
        <v>414</v>
      </c>
      <c r="E169" s="5" t="s">
        <v>10229</v>
      </c>
      <c r="F169" s="5" t="s">
        <v>431</v>
      </c>
      <c r="G169" s="5" t="s">
        <v>971</v>
      </c>
      <c r="H169" s="7">
        <v>1027967</v>
      </c>
      <c r="I169" s="5">
        <v>7</v>
      </c>
      <c r="J169" s="5">
        <v>1</v>
      </c>
      <c r="K169" s="5" t="s">
        <v>10230</v>
      </c>
      <c r="L169" s="5">
        <v>0.15840000000000001</v>
      </c>
      <c r="M169" s="8"/>
      <c r="N169" s="8"/>
      <c r="O169" s="8"/>
      <c r="P169" s="8"/>
      <c r="Q169" s="8"/>
      <c r="R169" s="5" t="s">
        <v>10231</v>
      </c>
      <c r="S169" s="5" t="s">
        <v>10232</v>
      </c>
      <c r="T169" s="5" t="s">
        <v>10233</v>
      </c>
      <c r="U169" s="5" t="s">
        <v>10234</v>
      </c>
      <c r="V169" s="5" t="s">
        <v>417</v>
      </c>
      <c r="W169" s="5" t="s">
        <v>93</v>
      </c>
      <c r="X169" s="5" t="s">
        <v>418</v>
      </c>
      <c r="Y169" s="5" t="s">
        <v>419</v>
      </c>
      <c r="Z169" s="5" t="s">
        <v>420</v>
      </c>
      <c r="AA169" s="5" t="s">
        <v>421</v>
      </c>
      <c r="AB169" s="5"/>
      <c r="AC169" s="5"/>
      <c r="AD169" s="5"/>
      <c r="AE169" s="5"/>
      <c r="AF169" s="5"/>
    </row>
    <row r="170" spans="1:32" hidden="1">
      <c r="A170" s="5" t="s">
        <v>10235</v>
      </c>
      <c r="B170" s="5" t="str">
        <f>IF(COUNTIF('Leads Priorizados INT'!M:M,A170)&gt;0,"Sí","No")</f>
        <v>No</v>
      </c>
      <c r="C170">
        <v>0</v>
      </c>
      <c r="D170" s="6" t="s">
        <v>414</v>
      </c>
      <c r="E170" s="5" t="s">
        <v>10236</v>
      </c>
      <c r="F170" s="5" t="s">
        <v>152</v>
      </c>
      <c r="G170" s="5" t="s">
        <v>2363</v>
      </c>
      <c r="H170" s="7">
        <v>404099</v>
      </c>
      <c r="I170" s="5">
        <v>2</v>
      </c>
      <c r="J170" s="5">
        <v>1</v>
      </c>
      <c r="K170" s="5" t="s">
        <v>10237</v>
      </c>
      <c r="L170" s="5">
        <v>0.15840000000000001</v>
      </c>
      <c r="M170" s="8"/>
      <c r="N170" s="8"/>
      <c r="O170" s="8"/>
      <c r="P170" s="8"/>
      <c r="Q170" s="8"/>
      <c r="R170" s="5" t="s">
        <v>10238</v>
      </c>
      <c r="S170" s="5" t="s">
        <v>10239</v>
      </c>
      <c r="T170" s="5" t="s">
        <v>417</v>
      </c>
      <c r="U170" s="5" t="s">
        <v>417</v>
      </c>
      <c r="V170" s="5" t="s">
        <v>417</v>
      </c>
      <c r="W170" s="5" t="s">
        <v>93</v>
      </c>
      <c r="X170" s="5" t="s">
        <v>418</v>
      </c>
      <c r="Y170" s="5" t="s">
        <v>419</v>
      </c>
      <c r="Z170" s="5" t="s">
        <v>420</v>
      </c>
      <c r="AA170" s="5" t="s">
        <v>421</v>
      </c>
      <c r="AB170" s="5"/>
      <c r="AC170" s="5"/>
      <c r="AD170" s="5"/>
      <c r="AE170" s="5"/>
      <c r="AF170" s="5"/>
    </row>
    <row r="171" spans="1:32" hidden="1">
      <c r="A171" s="5" t="s">
        <v>10240</v>
      </c>
      <c r="B171" s="5" t="str">
        <f>IF(COUNTIF('Leads Priorizados INT'!M:M,A171)&gt;0,"Sí","No")</f>
        <v>No</v>
      </c>
      <c r="C171">
        <v>0</v>
      </c>
      <c r="D171" s="6" t="s">
        <v>414</v>
      </c>
      <c r="E171" s="5" t="s">
        <v>10241</v>
      </c>
      <c r="F171" s="5" t="s">
        <v>152</v>
      </c>
      <c r="G171" s="5" t="s">
        <v>2795</v>
      </c>
      <c r="H171" s="7">
        <v>1055668</v>
      </c>
      <c r="I171" s="5">
        <v>8</v>
      </c>
      <c r="J171" s="5">
        <v>1</v>
      </c>
      <c r="K171" s="5" t="s">
        <v>10242</v>
      </c>
      <c r="L171" s="5">
        <v>0.15840000000000001</v>
      </c>
      <c r="M171" s="8"/>
      <c r="N171" s="8"/>
      <c r="O171" s="8"/>
      <c r="P171" s="8"/>
      <c r="Q171" s="8"/>
      <c r="R171" s="5" t="s">
        <v>10243</v>
      </c>
      <c r="S171" s="5" t="s">
        <v>10244</v>
      </c>
      <c r="T171" s="5" t="s">
        <v>10245</v>
      </c>
      <c r="U171" s="5" t="s">
        <v>417</v>
      </c>
      <c r="V171" s="5" t="s">
        <v>417</v>
      </c>
      <c r="W171" s="5" t="s">
        <v>93</v>
      </c>
      <c r="X171" s="5" t="s">
        <v>418</v>
      </c>
      <c r="Y171" s="5" t="s">
        <v>419</v>
      </c>
      <c r="Z171" s="5" t="s">
        <v>420</v>
      </c>
      <c r="AA171" s="5" t="s">
        <v>421</v>
      </c>
      <c r="AB171" s="5"/>
      <c r="AC171" s="5"/>
      <c r="AD171" s="5"/>
      <c r="AE171" s="5"/>
      <c r="AF171" s="5"/>
    </row>
    <row r="172" spans="1:32" hidden="1">
      <c r="A172" s="5" t="s">
        <v>10246</v>
      </c>
      <c r="B172" s="5" t="str">
        <f>IF(COUNTIF('Leads Priorizados INT'!M:M,A172)&gt;0,"Sí","No")</f>
        <v>No</v>
      </c>
      <c r="C172">
        <v>0</v>
      </c>
      <c r="D172" s="6" t="s">
        <v>414</v>
      </c>
      <c r="E172" s="5" t="s">
        <v>10247</v>
      </c>
      <c r="F172" s="5" t="s">
        <v>415</v>
      </c>
      <c r="G172" s="5" t="s">
        <v>10248</v>
      </c>
      <c r="H172" s="7">
        <v>1333820</v>
      </c>
      <c r="I172" s="5">
        <v>23</v>
      </c>
      <c r="J172" s="5">
        <v>3</v>
      </c>
      <c r="K172" s="5" t="s">
        <v>10249</v>
      </c>
      <c r="L172" s="5">
        <v>0.1583</v>
      </c>
      <c r="M172" s="8">
        <v>982280980</v>
      </c>
      <c r="N172" s="8">
        <v>982219446</v>
      </c>
      <c r="O172" s="8">
        <v>645304228</v>
      </c>
      <c r="P172" s="8"/>
      <c r="Q172" s="8"/>
      <c r="R172" s="5" t="s">
        <v>10250</v>
      </c>
      <c r="S172" s="5" t="s">
        <v>417</v>
      </c>
      <c r="T172" s="5" t="s">
        <v>417</v>
      </c>
      <c r="U172" s="5" t="s">
        <v>417</v>
      </c>
      <c r="V172" s="5" t="s">
        <v>417</v>
      </c>
      <c r="W172" s="5" t="s">
        <v>93</v>
      </c>
      <c r="X172" s="5" t="s">
        <v>418</v>
      </c>
      <c r="Y172" s="5" t="s">
        <v>419</v>
      </c>
      <c r="Z172" s="5" t="s">
        <v>420</v>
      </c>
      <c r="AA172" s="5" t="s">
        <v>421</v>
      </c>
      <c r="AB172" s="5" t="s">
        <v>10251</v>
      </c>
      <c r="AC172" s="5" t="s">
        <v>10252</v>
      </c>
      <c r="AD172" s="5"/>
      <c r="AE172" s="5"/>
      <c r="AF172" s="5"/>
    </row>
    <row r="173" spans="1:32" hidden="1">
      <c r="A173" s="5" t="s">
        <v>10253</v>
      </c>
      <c r="B173" s="5" t="str">
        <f>IF(COUNTIF('Leads Priorizados INT'!M:M,A173)&gt;0,"Sí","No")</f>
        <v>No</v>
      </c>
      <c r="C173">
        <v>0</v>
      </c>
      <c r="D173" s="6" t="s">
        <v>414</v>
      </c>
      <c r="E173" s="5" t="s">
        <v>10254</v>
      </c>
      <c r="F173" s="5" t="s">
        <v>729</v>
      </c>
      <c r="G173" s="5" t="s">
        <v>10024</v>
      </c>
      <c r="H173" s="7">
        <v>861808</v>
      </c>
      <c r="I173" s="5">
        <v>7</v>
      </c>
      <c r="J173" s="5">
        <v>2</v>
      </c>
      <c r="K173" s="5" t="s">
        <v>10255</v>
      </c>
      <c r="L173" s="5">
        <v>0.1583</v>
      </c>
      <c r="M173" s="8">
        <v>976756854</v>
      </c>
      <c r="N173" s="8">
        <v>976737356</v>
      </c>
      <c r="O173" s="8">
        <v>976736904</v>
      </c>
      <c r="P173" s="8"/>
      <c r="Q173" s="8"/>
      <c r="R173" s="5" t="s">
        <v>10256</v>
      </c>
      <c r="S173" s="5" t="s">
        <v>10257</v>
      </c>
      <c r="T173" s="5" t="s">
        <v>417</v>
      </c>
      <c r="U173" s="5" t="s">
        <v>417</v>
      </c>
      <c r="V173" s="5" t="s">
        <v>417</v>
      </c>
      <c r="W173" s="5" t="s">
        <v>93</v>
      </c>
      <c r="X173" s="5" t="s">
        <v>418</v>
      </c>
      <c r="Y173" s="5" t="s">
        <v>419</v>
      </c>
      <c r="Z173" s="5" t="s">
        <v>420</v>
      </c>
      <c r="AA173" s="5" t="s">
        <v>421</v>
      </c>
      <c r="AB173" s="5" t="s">
        <v>10258</v>
      </c>
      <c r="AC173" s="5"/>
      <c r="AD173" s="5"/>
      <c r="AE173" s="5"/>
      <c r="AF173" s="5"/>
    </row>
    <row r="174" spans="1:32" hidden="1">
      <c r="A174" s="5" t="s">
        <v>10259</v>
      </c>
      <c r="B174" s="5" t="str">
        <f>IF(COUNTIF('Leads Priorizados INT'!M:M,A174)&gt;0,"Sí","No")</f>
        <v>No</v>
      </c>
      <c r="C174">
        <v>0</v>
      </c>
      <c r="D174" s="6" t="s">
        <v>414</v>
      </c>
      <c r="E174" s="5" t="s">
        <v>10260</v>
      </c>
      <c r="F174" s="5" t="s">
        <v>431</v>
      </c>
      <c r="G174" s="5" t="s">
        <v>10261</v>
      </c>
      <c r="H174" s="7">
        <v>1283780</v>
      </c>
      <c r="I174" s="5">
        <v>6</v>
      </c>
      <c r="J174" s="5">
        <v>2</v>
      </c>
      <c r="K174" s="5" t="s">
        <v>10249</v>
      </c>
      <c r="L174" s="5">
        <v>0.1583</v>
      </c>
      <c r="M174" s="8">
        <v>932742959</v>
      </c>
      <c r="N174" s="8">
        <v>932602620</v>
      </c>
      <c r="O174" s="8"/>
      <c r="P174" s="8"/>
      <c r="Q174" s="8"/>
      <c r="R174" s="5" t="s">
        <v>10262</v>
      </c>
      <c r="S174" s="5" t="s">
        <v>417</v>
      </c>
      <c r="T174" s="5" t="s">
        <v>417</v>
      </c>
      <c r="U174" s="5" t="s">
        <v>417</v>
      </c>
      <c r="V174" s="5" t="s">
        <v>417</v>
      </c>
      <c r="W174" s="5" t="s">
        <v>93</v>
      </c>
      <c r="X174" s="5" t="s">
        <v>418</v>
      </c>
      <c r="Y174" s="5" t="s">
        <v>419</v>
      </c>
      <c r="Z174" s="5" t="s">
        <v>420</v>
      </c>
      <c r="AA174" s="5" t="s">
        <v>421</v>
      </c>
      <c r="AB174" s="5"/>
      <c r="AC174" s="5"/>
      <c r="AD174" s="5"/>
      <c r="AE174" s="5"/>
      <c r="AF174" s="5"/>
    </row>
    <row r="175" spans="1:32" hidden="1">
      <c r="A175" s="5" t="s">
        <v>10263</v>
      </c>
      <c r="B175" s="5" t="str">
        <f>IF(COUNTIF('Leads Priorizados INT'!M:M,A175)&gt;0,"Sí","No")</f>
        <v>No</v>
      </c>
      <c r="C175">
        <v>0</v>
      </c>
      <c r="D175" s="6" t="s">
        <v>430</v>
      </c>
      <c r="E175" s="5" t="s">
        <v>10264</v>
      </c>
      <c r="F175" s="5" t="s">
        <v>431</v>
      </c>
      <c r="G175" s="5" t="s">
        <v>10265</v>
      </c>
      <c r="H175" s="7">
        <v>1027331</v>
      </c>
      <c r="I175" s="5">
        <v>1</v>
      </c>
      <c r="J175" s="5">
        <v>2</v>
      </c>
      <c r="K175" s="5" t="s">
        <v>10266</v>
      </c>
      <c r="L175" s="5">
        <v>0.15809999999999999</v>
      </c>
      <c r="M175" s="8">
        <v>937242922</v>
      </c>
      <c r="N175" s="8">
        <v>937121010</v>
      </c>
      <c r="O175" s="8">
        <v>931285629</v>
      </c>
      <c r="P175" s="8">
        <v>937119842</v>
      </c>
      <c r="Q175" s="8">
        <v>655832223</v>
      </c>
      <c r="R175" s="5" t="s">
        <v>10267</v>
      </c>
      <c r="S175" s="5" t="s">
        <v>10268</v>
      </c>
      <c r="T175" s="5" t="s">
        <v>417</v>
      </c>
      <c r="U175" s="5" t="s">
        <v>417</v>
      </c>
      <c r="V175" s="5" t="s">
        <v>417</v>
      </c>
      <c r="W175" s="5" t="s">
        <v>93</v>
      </c>
      <c r="X175" s="5" t="s">
        <v>418</v>
      </c>
      <c r="Y175" s="5" t="s">
        <v>419</v>
      </c>
      <c r="Z175" s="5" t="s">
        <v>420</v>
      </c>
      <c r="AA175" s="5" t="s">
        <v>421</v>
      </c>
      <c r="AB175" s="5" t="s">
        <v>10269</v>
      </c>
      <c r="AC175" s="5"/>
      <c r="AD175" s="5"/>
      <c r="AE175" s="5"/>
      <c r="AF175" s="5"/>
    </row>
    <row r="176" spans="1:32" hidden="1">
      <c r="A176" s="5" t="s">
        <v>10271</v>
      </c>
      <c r="B176" s="5" t="str">
        <f>IF(COUNTIF('Leads Priorizados INT'!M:M,A176)&gt;0,"Sí","No")</f>
        <v>No</v>
      </c>
      <c r="C176">
        <v>0</v>
      </c>
      <c r="D176" s="6" t="s">
        <v>414</v>
      </c>
      <c r="E176" s="5" t="s">
        <v>10272</v>
      </c>
      <c r="F176" s="5" t="s">
        <v>152</v>
      </c>
      <c r="G176" s="5" t="s">
        <v>3335</v>
      </c>
      <c r="H176" s="7">
        <v>430620</v>
      </c>
      <c r="I176" s="5">
        <v>3</v>
      </c>
      <c r="J176" s="5">
        <v>2</v>
      </c>
      <c r="K176" s="5" t="s">
        <v>10273</v>
      </c>
      <c r="L176" s="5">
        <v>0.1578</v>
      </c>
      <c r="M176" s="8"/>
      <c r="N176" s="8"/>
      <c r="O176" s="8"/>
      <c r="P176" s="8"/>
      <c r="Q176" s="8"/>
      <c r="R176" s="5" t="s">
        <v>10274</v>
      </c>
      <c r="S176" s="5" t="s">
        <v>10275</v>
      </c>
      <c r="T176" s="5" t="s">
        <v>10276</v>
      </c>
      <c r="U176" s="5" t="s">
        <v>10277</v>
      </c>
      <c r="V176" s="5" t="s">
        <v>417</v>
      </c>
      <c r="W176" s="5" t="s">
        <v>93</v>
      </c>
      <c r="X176" s="5" t="s">
        <v>418</v>
      </c>
      <c r="Y176" s="5" t="s">
        <v>419</v>
      </c>
      <c r="Z176" s="5" t="s">
        <v>420</v>
      </c>
      <c r="AA176" s="5" t="s">
        <v>421</v>
      </c>
      <c r="AB176" s="5"/>
      <c r="AC176" s="5"/>
      <c r="AD176" s="5"/>
      <c r="AE176" s="5"/>
      <c r="AF176" s="5"/>
    </row>
    <row r="177" spans="1:32" hidden="1">
      <c r="A177" s="5" t="s">
        <v>10278</v>
      </c>
      <c r="B177" s="5" t="str">
        <f>IF(COUNTIF('Leads Priorizados INT'!M:M,A177)&gt;0,"Sí","No")</f>
        <v>No</v>
      </c>
      <c r="C177">
        <v>0</v>
      </c>
      <c r="D177" s="6" t="s">
        <v>414</v>
      </c>
      <c r="E177" s="5" t="s">
        <v>10279</v>
      </c>
      <c r="F177" s="5" t="s">
        <v>873</v>
      </c>
      <c r="G177" s="5" t="s">
        <v>2980</v>
      </c>
      <c r="H177" s="7">
        <v>460128</v>
      </c>
      <c r="I177" s="5">
        <v>3</v>
      </c>
      <c r="J177" s="5">
        <v>1</v>
      </c>
      <c r="K177" s="5" t="s">
        <v>10280</v>
      </c>
      <c r="L177" s="5">
        <v>0.15770000000000001</v>
      </c>
      <c r="M177" s="8"/>
      <c r="N177" s="8"/>
      <c r="O177" s="8"/>
      <c r="P177" s="8"/>
      <c r="Q177" s="8"/>
      <c r="R177" s="5" t="s">
        <v>417</v>
      </c>
      <c r="S177" s="5" t="s">
        <v>417</v>
      </c>
      <c r="T177" s="5" t="s">
        <v>417</v>
      </c>
      <c r="U177" s="5" t="s">
        <v>417</v>
      </c>
      <c r="V177" s="5" t="s">
        <v>417</v>
      </c>
      <c r="W177" s="5" t="s">
        <v>417</v>
      </c>
      <c r="X177" s="5" t="s">
        <v>417</v>
      </c>
      <c r="Y177" s="5" t="s">
        <v>417</v>
      </c>
      <c r="Z177" s="5" t="s">
        <v>417</v>
      </c>
      <c r="AA177" s="5" t="s">
        <v>417</v>
      </c>
      <c r="AB177" s="5"/>
      <c r="AC177" s="5"/>
      <c r="AD177" s="5"/>
      <c r="AE177" s="5"/>
      <c r="AF177" s="5"/>
    </row>
    <row r="178" spans="1:32" hidden="1">
      <c r="A178" s="5" t="s">
        <v>10281</v>
      </c>
      <c r="B178" s="5" t="str">
        <f>IF(COUNTIF('Leads Priorizados INT'!M:M,A178)&gt;0,"Sí","No")</f>
        <v>No</v>
      </c>
      <c r="C178">
        <v>0</v>
      </c>
      <c r="D178" s="6" t="s">
        <v>414</v>
      </c>
      <c r="E178" s="5" t="s">
        <v>10282</v>
      </c>
      <c r="F178" s="5" t="s">
        <v>152</v>
      </c>
      <c r="G178" s="5" t="s">
        <v>1894</v>
      </c>
      <c r="H178" s="7">
        <v>562205</v>
      </c>
      <c r="I178" s="5">
        <v>23</v>
      </c>
      <c r="J178" s="5">
        <v>2</v>
      </c>
      <c r="K178" s="5" t="s">
        <v>10283</v>
      </c>
      <c r="L178" s="5">
        <v>0.15740000000000001</v>
      </c>
      <c r="M178" s="8"/>
      <c r="N178" s="8"/>
      <c r="O178" s="8"/>
      <c r="P178" s="8"/>
      <c r="Q178" s="8"/>
      <c r="R178" s="5" t="s">
        <v>10284</v>
      </c>
      <c r="S178" s="5" t="s">
        <v>10285</v>
      </c>
      <c r="T178" s="5" t="s">
        <v>10286</v>
      </c>
      <c r="U178" s="5" t="s">
        <v>10287</v>
      </c>
      <c r="V178" s="5" t="s">
        <v>10288</v>
      </c>
      <c r="W178" s="5" t="s">
        <v>93</v>
      </c>
      <c r="X178" s="5" t="s">
        <v>418</v>
      </c>
      <c r="Y178" s="5" t="s">
        <v>419</v>
      </c>
      <c r="Z178" s="5" t="s">
        <v>420</v>
      </c>
      <c r="AA178" s="5" t="s">
        <v>421</v>
      </c>
      <c r="AB178" s="5"/>
      <c r="AC178" s="5"/>
      <c r="AD178" s="5"/>
      <c r="AE178" s="5"/>
      <c r="AF178" s="5"/>
    </row>
    <row r="179" spans="1:32" hidden="1">
      <c r="A179" s="5" t="s">
        <v>10289</v>
      </c>
      <c r="B179" s="5" t="str">
        <f>IF(COUNTIF('Leads Priorizados INT'!M:M,A179)&gt;0,"Sí","No")</f>
        <v>No</v>
      </c>
      <c r="C179">
        <v>0</v>
      </c>
      <c r="D179" s="6" t="s">
        <v>414</v>
      </c>
      <c r="E179" s="5" t="s">
        <v>10290</v>
      </c>
      <c r="F179" s="5"/>
      <c r="G179" s="5" t="s">
        <v>1535</v>
      </c>
      <c r="H179" s="7">
        <v>26515110</v>
      </c>
      <c r="I179" s="5">
        <v>50</v>
      </c>
      <c r="J179" s="5">
        <v>9</v>
      </c>
      <c r="K179" s="5" t="s">
        <v>10291</v>
      </c>
      <c r="L179" s="5">
        <v>0.1573</v>
      </c>
      <c r="M179" s="8">
        <v>911342022</v>
      </c>
      <c r="N179" s="8">
        <v>916575199</v>
      </c>
      <c r="O179" s="8">
        <v>916511589</v>
      </c>
      <c r="P179" s="8">
        <v>916627177</v>
      </c>
      <c r="Q179" s="8">
        <v>916574848</v>
      </c>
      <c r="R179" s="5" t="s">
        <v>10292</v>
      </c>
      <c r="S179" s="5" t="s">
        <v>10293</v>
      </c>
      <c r="T179" s="5" t="s">
        <v>10294</v>
      </c>
      <c r="U179" s="5" t="s">
        <v>10295</v>
      </c>
      <c r="V179" s="5" t="s">
        <v>417</v>
      </c>
      <c r="W179" s="5" t="s">
        <v>93</v>
      </c>
      <c r="X179" s="5" t="s">
        <v>418</v>
      </c>
      <c r="Y179" s="5" t="s">
        <v>419</v>
      </c>
      <c r="Z179" s="5" t="s">
        <v>420</v>
      </c>
      <c r="AA179" s="5" t="s">
        <v>421</v>
      </c>
      <c r="AB179" s="5" t="s">
        <v>10296</v>
      </c>
      <c r="AC179" s="5" t="s">
        <v>10297</v>
      </c>
      <c r="AD179" s="5" t="s">
        <v>10298</v>
      </c>
      <c r="AE179" s="5" t="s">
        <v>10299</v>
      </c>
      <c r="AF179" s="5" t="s">
        <v>10300</v>
      </c>
    </row>
    <row r="180" spans="1:32" hidden="1">
      <c r="A180" s="5" t="s">
        <v>10301</v>
      </c>
      <c r="B180" s="5" t="str">
        <f>IF(COUNTIF('Leads Priorizados INT'!M:M,A180)&gt;0,"Sí","No")</f>
        <v>No</v>
      </c>
      <c r="C180">
        <v>0</v>
      </c>
      <c r="D180" s="6" t="s">
        <v>414</v>
      </c>
      <c r="E180" s="5" t="s">
        <v>10302</v>
      </c>
      <c r="F180" s="5" t="s">
        <v>135</v>
      </c>
      <c r="G180" s="5" t="s">
        <v>10303</v>
      </c>
      <c r="H180" s="7">
        <v>1083022</v>
      </c>
      <c r="I180" s="5">
        <v>1</v>
      </c>
      <c r="J180" s="5">
        <v>1</v>
      </c>
      <c r="K180" s="5" t="s">
        <v>10304</v>
      </c>
      <c r="L180" s="5">
        <v>0.15709999999999999</v>
      </c>
      <c r="M180" s="8"/>
      <c r="N180" s="8"/>
      <c r="O180" s="8"/>
      <c r="P180" s="8"/>
      <c r="Q180" s="8"/>
      <c r="R180" s="5" t="s">
        <v>10305</v>
      </c>
      <c r="S180" s="5" t="s">
        <v>10306</v>
      </c>
      <c r="T180" s="5" t="s">
        <v>417</v>
      </c>
      <c r="U180" s="5" t="s">
        <v>417</v>
      </c>
      <c r="V180" s="5" t="s">
        <v>417</v>
      </c>
      <c r="W180" s="5" t="s">
        <v>93</v>
      </c>
      <c r="X180" s="5" t="s">
        <v>418</v>
      </c>
      <c r="Y180" s="5" t="s">
        <v>419</v>
      </c>
      <c r="Z180" s="5" t="s">
        <v>420</v>
      </c>
      <c r="AA180" s="5" t="s">
        <v>421</v>
      </c>
      <c r="AB180" s="5"/>
      <c r="AC180" s="5"/>
      <c r="AD180" s="5"/>
      <c r="AE180" s="5"/>
      <c r="AF180" s="5"/>
    </row>
    <row r="181" spans="1:32" hidden="1">
      <c r="A181" s="5" t="s">
        <v>10307</v>
      </c>
      <c r="B181" s="5" t="str">
        <f>IF(COUNTIF('Leads Priorizados INT'!M:M,A181)&gt;0,"Sí","No")</f>
        <v>No</v>
      </c>
      <c r="C181">
        <v>0</v>
      </c>
      <c r="D181" s="6" t="s">
        <v>414</v>
      </c>
      <c r="E181" s="5" t="s">
        <v>10308</v>
      </c>
      <c r="F181" s="5" t="s">
        <v>1065</v>
      </c>
      <c r="G181" s="5" t="s">
        <v>10309</v>
      </c>
      <c r="H181" s="7">
        <v>344258</v>
      </c>
      <c r="I181" s="5">
        <v>1</v>
      </c>
      <c r="J181" s="5">
        <v>2</v>
      </c>
      <c r="K181" s="5" t="s">
        <v>10310</v>
      </c>
      <c r="L181" s="5">
        <v>0.15709999999999999</v>
      </c>
      <c r="M181" s="8"/>
      <c r="N181" s="8"/>
      <c r="O181" s="8"/>
      <c r="P181" s="8"/>
      <c r="Q181" s="8"/>
      <c r="R181" s="5" t="s">
        <v>10311</v>
      </c>
      <c r="S181" s="5" t="s">
        <v>10312</v>
      </c>
      <c r="T181" s="5" t="s">
        <v>10313</v>
      </c>
      <c r="U181" s="5" t="s">
        <v>417</v>
      </c>
      <c r="V181" s="5" t="s">
        <v>417</v>
      </c>
      <c r="W181" s="5" t="s">
        <v>93</v>
      </c>
      <c r="X181" s="5" t="s">
        <v>418</v>
      </c>
      <c r="Y181" s="5" t="s">
        <v>419</v>
      </c>
      <c r="Z181" s="5" t="s">
        <v>420</v>
      </c>
      <c r="AA181" s="5" t="s">
        <v>421</v>
      </c>
      <c r="AB181" s="5"/>
      <c r="AC181" s="5"/>
      <c r="AD181" s="5"/>
      <c r="AE181" s="5"/>
      <c r="AF181" s="5"/>
    </row>
    <row r="182" spans="1:32" hidden="1">
      <c r="A182" s="5" t="s">
        <v>10314</v>
      </c>
      <c r="B182" s="5" t="str">
        <f>IF(COUNTIF('Leads Priorizados INT'!M:M,A182)&gt;0,"Sí","No")</f>
        <v>No</v>
      </c>
      <c r="C182">
        <v>0</v>
      </c>
      <c r="D182" s="6" t="s">
        <v>414</v>
      </c>
      <c r="E182" s="5" t="s">
        <v>10315</v>
      </c>
      <c r="F182" s="5" t="s">
        <v>1245</v>
      </c>
      <c r="G182" s="5" t="s">
        <v>10316</v>
      </c>
      <c r="H182" s="7">
        <v>908354</v>
      </c>
      <c r="I182" s="5">
        <v>8</v>
      </c>
      <c r="J182" s="5">
        <v>1</v>
      </c>
      <c r="K182" s="5" t="s">
        <v>10317</v>
      </c>
      <c r="L182" s="5">
        <v>0.15709999999999999</v>
      </c>
      <c r="M182" s="8"/>
      <c r="N182" s="8"/>
      <c r="O182" s="8"/>
      <c r="P182" s="8"/>
      <c r="Q182" s="8"/>
      <c r="R182" s="5" t="s">
        <v>10318</v>
      </c>
      <c r="S182" s="5" t="s">
        <v>417</v>
      </c>
      <c r="T182" s="5" t="s">
        <v>417</v>
      </c>
      <c r="U182" s="5" t="s">
        <v>417</v>
      </c>
      <c r="V182" s="5" t="s">
        <v>417</v>
      </c>
      <c r="W182" s="5" t="s">
        <v>93</v>
      </c>
      <c r="X182" s="5" t="s">
        <v>418</v>
      </c>
      <c r="Y182" s="5" t="s">
        <v>419</v>
      </c>
      <c r="Z182" s="5" t="s">
        <v>420</v>
      </c>
      <c r="AA182" s="5" t="s">
        <v>421</v>
      </c>
      <c r="AB182" s="5"/>
      <c r="AC182" s="5"/>
      <c r="AD182" s="5"/>
      <c r="AE182" s="5"/>
      <c r="AF182" s="5"/>
    </row>
    <row r="183" spans="1:32" hidden="1">
      <c r="A183" s="5" t="s">
        <v>10319</v>
      </c>
      <c r="B183" s="5" t="str">
        <f>IF(COUNTIF('Leads Priorizados INT'!M:M,A183)&gt;0,"Sí","No")</f>
        <v>No</v>
      </c>
      <c r="C183">
        <v>0</v>
      </c>
      <c r="D183" s="6" t="s">
        <v>414</v>
      </c>
      <c r="E183" s="5" t="s">
        <v>10320</v>
      </c>
      <c r="F183" s="5" t="s">
        <v>497</v>
      </c>
      <c r="G183" s="5" t="s">
        <v>10321</v>
      </c>
      <c r="H183" s="7">
        <v>862812</v>
      </c>
      <c r="I183" s="5">
        <v>7</v>
      </c>
      <c r="J183" s="5">
        <v>1</v>
      </c>
      <c r="K183" s="5" t="s">
        <v>10322</v>
      </c>
      <c r="L183" s="5">
        <v>0.157</v>
      </c>
      <c r="M183" s="8">
        <v>971518570</v>
      </c>
      <c r="N183" s="8"/>
      <c r="O183" s="8"/>
      <c r="P183" s="8"/>
      <c r="Q183" s="8"/>
      <c r="R183" s="5" t="s">
        <v>10323</v>
      </c>
      <c r="S183" s="5" t="s">
        <v>10324</v>
      </c>
      <c r="T183" s="5" t="s">
        <v>417</v>
      </c>
      <c r="U183" s="5" t="s">
        <v>417</v>
      </c>
      <c r="V183" s="5" t="s">
        <v>417</v>
      </c>
      <c r="W183" s="5" t="s">
        <v>93</v>
      </c>
      <c r="X183" s="5" t="s">
        <v>418</v>
      </c>
      <c r="Y183" s="5" t="s">
        <v>419</v>
      </c>
      <c r="Z183" s="5" t="s">
        <v>420</v>
      </c>
      <c r="AA183" s="5" t="s">
        <v>421</v>
      </c>
      <c r="AB183" s="5"/>
      <c r="AC183" s="5"/>
      <c r="AD183" s="5"/>
      <c r="AE183" s="5"/>
      <c r="AF183" s="5"/>
    </row>
    <row r="184" spans="1:32" hidden="1">
      <c r="A184" s="5" t="s">
        <v>10325</v>
      </c>
      <c r="B184" s="5" t="str">
        <f>IF(COUNTIF('Leads Priorizados INT'!M:M,A184)&gt;0,"Sí","No")</f>
        <v>No</v>
      </c>
      <c r="C184">
        <v>0</v>
      </c>
      <c r="D184" s="6" t="s">
        <v>414</v>
      </c>
      <c r="E184" s="5" t="s">
        <v>10326</v>
      </c>
      <c r="F184" s="5" t="s">
        <v>152</v>
      </c>
      <c r="G184" s="5" t="s">
        <v>592</v>
      </c>
      <c r="H184" s="7">
        <v>950937</v>
      </c>
      <c r="I184" s="5">
        <v>8</v>
      </c>
      <c r="J184" s="5">
        <v>1</v>
      </c>
      <c r="K184" s="5" t="s">
        <v>10327</v>
      </c>
      <c r="L184" s="5">
        <v>0.157</v>
      </c>
      <c r="M184" s="8"/>
      <c r="N184" s="8"/>
      <c r="O184" s="8"/>
      <c r="P184" s="8"/>
      <c r="Q184" s="8"/>
      <c r="R184" s="5" t="s">
        <v>10328</v>
      </c>
      <c r="S184" s="5" t="s">
        <v>417</v>
      </c>
      <c r="T184" s="5" t="s">
        <v>417</v>
      </c>
      <c r="U184" s="5" t="s">
        <v>417</v>
      </c>
      <c r="V184" s="5" t="s">
        <v>417</v>
      </c>
      <c r="W184" s="5" t="s">
        <v>93</v>
      </c>
      <c r="X184" s="5" t="s">
        <v>418</v>
      </c>
      <c r="Y184" s="5" t="s">
        <v>419</v>
      </c>
      <c r="Z184" s="5" t="s">
        <v>420</v>
      </c>
      <c r="AA184" s="5" t="s">
        <v>421</v>
      </c>
      <c r="AB184" s="5"/>
      <c r="AC184" s="5"/>
      <c r="AD184" s="5"/>
      <c r="AE184" s="5"/>
      <c r="AF184" s="5"/>
    </row>
    <row r="185" spans="1:32">
      <c r="A185" s="5" t="s">
        <v>10329</v>
      </c>
      <c r="B185" s="5" t="str">
        <f>IF(COUNTIF('Leads Priorizados INT'!M:M,A185)&gt;0,"Sí","No")</f>
        <v>No</v>
      </c>
      <c r="C185">
        <v>1</v>
      </c>
      <c r="D185" s="6" t="s">
        <v>414</v>
      </c>
      <c r="E185" s="5" t="s">
        <v>10330</v>
      </c>
      <c r="F185" s="5" t="s">
        <v>415</v>
      </c>
      <c r="G185" s="5" t="s">
        <v>10331</v>
      </c>
      <c r="H185" s="7">
        <v>469813</v>
      </c>
      <c r="I185" s="5">
        <v>1</v>
      </c>
      <c r="J185" s="5">
        <v>1</v>
      </c>
      <c r="K185" s="5" t="s">
        <v>10332</v>
      </c>
      <c r="L185" s="5">
        <v>0.15659999999999999</v>
      </c>
      <c r="M185" s="8"/>
      <c r="N185" s="8"/>
      <c r="O185" s="8"/>
      <c r="P185" s="8"/>
      <c r="Q185" s="8"/>
      <c r="R185" s="5" t="s">
        <v>10333</v>
      </c>
      <c r="S185" s="5" t="s">
        <v>10334</v>
      </c>
      <c r="T185" s="5" t="s">
        <v>417</v>
      </c>
      <c r="U185" s="5" t="s">
        <v>417</v>
      </c>
      <c r="V185" s="5" t="s">
        <v>417</v>
      </c>
      <c r="W185" s="5" t="s">
        <v>93</v>
      </c>
      <c r="X185" s="5" t="s">
        <v>418</v>
      </c>
      <c r="Y185" s="5" t="s">
        <v>419</v>
      </c>
      <c r="Z185" s="5" t="s">
        <v>420</v>
      </c>
      <c r="AA185" s="5" t="s">
        <v>421</v>
      </c>
      <c r="AB185" s="5"/>
      <c r="AC185" s="5"/>
      <c r="AD185" s="5"/>
      <c r="AE185" s="5"/>
      <c r="AF185" s="5"/>
    </row>
    <row r="186" spans="1:32" hidden="1">
      <c r="A186" s="5" t="s">
        <v>10335</v>
      </c>
      <c r="B186" s="5" t="str">
        <f>IF(COUNTIF('Leads Priorizados INT'!M:M,A186)&gt;0,"Sí","No")</f>
        <v>No</v>
      </c>
      <c r="C186">
        <v>0</v>
      </c>
      <c r="D186" s="6" t="s">
        <v>414</v>
      </c>
      <c r="E186" s="5" t="s">
        <v>10336</v>
      </c>
      <c r="F186" s="5" t="s">
        <v>152</v>
      </c>
      <c r="G186" s="5" t="s">
        <v>780</v>
      </c>
      <c r="H186" s="7">
        <v>322207</v>
      </c>
      <c r="I186" s="5">
        <v>1</v>
      </c>
      <c r="J186" s="5">
        <v>1</v>
      </c>
      <c r="K186" s="5" t="s">
        <v>10337</v>
      </c>
      <c r="L186" s="5">
        <v>0.15659999999999999</v>
      </c>
      <c r="M186" s="8"/>
      <c r="N186" s="8"/>
      <c r="O186" s="8"/>
      <c r="P186" s="8"/>
      <c r="Q186" s="8"/>
      <c r="R186" s="5" t="s">
        <v>10338</v>
      </c>
      <c r="S186" s="5" t="s">
        <v>10339</v>
      </c>
      <c r="T186" s="5" t="s">
        <v>10340</v>
      </c>
      <c r="U186" s="5" t="s">
        <v>417</v>
      </c>
      <c r="V186" s="5" t="s">
        <v>417</v>
      </c>
      <c r="W186" s="5" t="s">
        <v>93</v>
      </c>
      <c r="X186" s="5" t="s">
        <v>418</v>
      </c>
      <c r="Y186" s="5" t="s">
        <v>419</v>
      </c>
      <c r="Z186" s="5" t="s">
        <v>420</v>
      </c>
      <c r="AA186" s="5" t="s">
        <v>421</v>
      </c>
      <c r="AB186" s="5"/>
      <c r="AC186" s="5"/>
      <c r="AD186" s="5"/>
      <c r="AE186" s="5"/>
      <c r="AF186" s="5"/>
    </row>
    <row r="187" spans="1:32">
      <c r="A187" s="5" t="s">
        <v>10341</v>
      </c>
      <c r="B187" s="5" t="str">
        <f>IF(COUNTIF('Leads Priorizados INT'!M:M,A187)&gt;0,"Sí","No")</f>
        <v>No</v>
      </c>
      <c r="C187">
        <v>1</v>
      </c>
      <c r="D187" s="6" t="s">
        <v>414</v>
      </c>
      <c r="E187" s="5" t="s">
        <v>10342</v>
      </c>
      <c r="F187" s="5" t="s">
        <v>1680</v>
      </c>
      <c r="G187" s="5" t="s">
        <v>10343</v>
      </c>
      <c r="H187" s="7">
        <v>1102942</v>
      </c>
      <c r="I187" s="5">
        <v>20</v>
      </c>
      <c r="J187" s="5">
        <v>2</v>
      </c>
      <c r="K187" s="5" t="s">
        <v>10344</v>
      </c>
      <c r="L187" s="5">
        <v>0.1565</v>
      </c>
      <c r="M187" s="8"/>
      <c r="N187" s="8"/>
      <c r="O187" s="8"/>
      <c r="P187" s="8"/>
      <c r="Q187" s="8"/>
      <c r="R187" s="5" t="s">
        <v>10345</v>
      </c>
      <c r="S187" s="5" t="s">
        <v>10346</v>
      </c>
      <c r="T187" s="5" t="s">
        <v>10347</v>
      </c>
      <c r="U187" s="5" t="s">
        <v>417</v>
      </c>
      <c r="V187" s="5" t="s">
        <v>417</v>
      </c>
      <c r="W187" s="5" t="s">
        <v>93</v>
      </c>
      <c r="X187" s="5" t="s">
        <v>418</v>
      </c>
      <c r="Y187" s="5" t="s">
        <v>419</v>
      </c>
      <c r="Z187" s="5" t="s">
        <v>420</v>
      </c>
      <c r="AA187" s="5" t="s">
        <v>421</v>
      </c>
      <c r="AB187" s="5"/>
      <c r="AC187" s="5"/>
      <c r="AD187" s="5"/>
      <c r="AE187" s="5"/>
      <c r="AF187" s="5"/>
    </row>
    <row r="188" spans="1:32" hidden="1">
      <c r="A188" s="5" t="s">
        <v>10348</v>
      </c>
      <c r="B188" s="5" t="str">
        <f>IF(COUNTIF('Leads Priorizados INT'!M:M,A188)&gt;0,"Sí","No")</f>
        <v>No</v>
      </c>
      <c r="C188">
        <v>0</v>
      </c>
      <c r="D188" s="6" t="s">
        <v>414</v>
      </c>
      <c r="E188" s="5" t="s">
        <v>10349</v>
      </c>
      <c r="F188" s="5" t="s">
        <v>431</v>
      </c>
      <c r="G188" s="5" t="s">
        <v>2961</v>
      </c>
      <c r="H188" s="7">
        <v>841739</v>
      </c>
      <c r="I188" s="5">
        <v>5</v>
      </c>
      <c r="J188" s="5">
        <v>3</v>
      </c>
      <c r="K188" s="5" t="s">
        <v>10350</v>
      </c>
      <c r="L188" s="5">
        <v>0.15640000000000001</v>
      </c>
      <c r="M188" s="8">
        <v>937502772</v>
      </c>
      <c r="N188" s="8">
        <v>935112765</v>
      </c>
      <c r="O188" s="8">
        <v>934638610</v>
      </c>
      <c r="P188" s="8">
        <v>934872384</v>
      </c>
      <c r="Q188" s="8">
        <v>933482219</v>
      </c>
      <c r="R188" s="5" t="s">
        <v>10351</v>
      </c>
      <c r="S188" s="5" t="s">
        <v>10352</v>
      </c>
      <c r="T188" s="5" t="s">
        <v>417</v>
      </c>
      <c r="U188" s="5" t="s">
        <v>417</v>
      </c>
      <c r="V188" s="5" t="s">
        <v>417</v>
      </c>
      <c r="W188" s="5" t="s">
        <v>93</v>
      </c>
      <c r="X188" s="5" t="s">
        <v>418</v>
      </c>
      <c r="Y188" s="5" t="s">
        <v>419</v>
      </c>
      <c r="Z188" s="5" t="s">
        <v>420</v>
      </c>
      <c r="AA188" s="5" t="s">
        <v>421</v>
      </c>
      <c r="AB188" s="5"/>
      <c r="AC188" s="5"/>
      <c r="AD188" s="5"/>
      <c r="AE188" s="5"/>
      <c r="AF188" s="5"/>
    </row>
    <row r="189" spans="1:32" hidden="1">
      <c r="A189" s="5" t="s">
        <v>10353</v>
      </c>
      <c r="B189" s="5" t="str">
        <f>IF(COUNTIF('Leads Priorizados INT'!M:M,A189)&gt;0,"Sí","No")</f>
        <v>No</v>
      </c>
      <c r="C189">
        <v>0</v>
      </c>
      <c r="D189" s="6" t="s">
        <v>414</v>
      </c>
      <c r="E189" s="5" t="s">
        <v>10354</v>
      </c>
      <c r="F189" s="5" t="s">
        <v>1065</v>
      </c>
      <c r="G189" s="5" t="s">
        <v>10013</v>
      </c>
      <c r="H189" s="7">
        <v>2379357</v>
      </c>
      <c r="I189" s="5">
        <v>31</v>
      </c>
      <c r="J189" s="5">
        <v>5</v>
      </c>
      <c r="K189" s="5" t="s">
        <v>10355</v>
      </c>
      <c r="L189" s="5">
        <v>0.15629999999999999</v>
      </c>
      <c r="M189" s="8">
        <v>943598104</v>
      </c>
      <c r="N189" s="8">
        <v>913459656</v>
      </c>
      <c r="O189" s="8">
        <v>656794474</v>
      </c>
      <c r="P189" s="8">
        <v>656794809</v>
      </c>
      <c r="Q189" s="8">
        <v>656793986</v>
      </c>
      <c r="R189" s="5" t="s">
        <v>10356</v>
      </c>
      <c r="S189" s="5" t="s">
        <v>10357</v>
      </c>
      <c r="T189" s="5" t="s">
        <v>417</v>
      </c>
      <c r="U189" s="5" t="s">
        <v>417</v>
      </c>
      <c r="V189" s="5" t="s">
        <v>417</v>
      </c>
      <c r="W189" s="5" t="s">
        <v>93</v>
      </c>
      <c r="X189" s="5" t="s">
        <v>418</v>
      </c>
      <c r="Y189" s="5" t="s">
        <v>419</v>
      </c>
      <c r="Z189" s="5" t="s">
        <v>420</v>
      </c>
      <c r="AA189" s="5" t="s">
        <v>421</v>
      </c>
      <c r="AB189" s="5" t="s">
        <v>10358</v>
      </c>
      <c r="AC189" s="5" t="s">
        <v>10359</v>
      </c>
      <c r="AD189" s="5" t="s">
        <v>10360</v>
      </c>
      <c r="AE189" s="5"/>
      <c r="AF189" s="5"/>
    </row>
    <row r="190" spans="1:32" hidden="1">
      <c r="A190" s="5" t="s">
        <v>10361</v>
      </c>
      <c r="B190" s="5" t="str">
        <f>IF(COUNTIF('Leads Priorizados INT'!M:M,A190)&gt;0,"Sí","No")</f>
        <v>No</v>
      </c>
      <c r="C190">
        <v>0</v>
      </c>
      <c r="D190" s="6" t="s">
        <v>414</v>
      </c>
      <c r="E190" s="5" t="s">
        <v>10362</v>
      </c>
      <c r="F190" s="5" t="s">
        <v>152</v>
      </c>
      <c r="G190" s="5" t="s">
        <v>1535</v>
      </c>
      <c r="H190" s="7">
        <v>421303</v>
      </c>
      <c r="I190" s="5">
        <v>1</v>
      </c>
      <c r="J190" s="5">
        <v>1</v>
      </c>
      <c r="K190" s="5" t="s">
        <v>10363</v>
      </c>
      <c r="L190" s="5">
        <v>0.15609999999999999</v>
      </c>
      <c r="M190" s="8">
        <v>916622455</v>
      </c>
      <c r="N190" s="8">
        <v>914840807</v>
      </c>
      <c r="O190" s="8"/>
      <c r="P190" s="8"/>
      <c r="Q190" s="8"/>
      <c r="R190" s="5" t="s">
        <v>10364</v>
      </c>
      <c r="S190" s="5" t="s">
        <v>417</v>
      </c>
      <c r="T190" s="5" t="s">
        <v>417</v>
      </c>
      <c r="U190" s="5" t="s">
        <v>417</v>
      </c>
      <c r="V190" s="5" t="s">
        <v>417</v>
      </c>
      <c r="W190" s="5" t="s">
        <v>93</v>
      </c>
      <c r="X190" s="5" t="s">
        <v>418</v>
      </c>
      <c r="Y190" s="5" t="s">
        <v>419</v>
      </c>
      <c r="Z190" s="5" t="s">
        <v>420</v>
      </c>
      <c r="AA190" s="5" t="s">
        <v>421</v>
      </c>
      <c r="AB190" s="5"/>
      <c r="AC190" s="5"/>
      <c r="AD190" s="5"/>
      <c r="AE190" s="5"/>
      <c r="AF190" s="5"/>
    </row>
    <row r="191" spans="1:32" hidden="1">
      <c r="A191" s="5" t="s">
        <v>10365</v>
      </c>
      <c r="B191" s="5" t="str">
        <f>IF(COUNTIF('Leads Priorizados INT'!M:M,A191)&gt;0,"Sí","No")</f>
        <v>No</v>
      </c>
      <c r="C191">
        <v>0</v>
      </c>
      <c r="D191" s="6" t="s">
        <v>414</v>
      </c>
      <c r="E191" s="5" t="s">
        <v>10366</v>
      </c>
      <c r="F191" s="5" t="s">
        <v>152</v>
      </c>
      <c r="G191" s="5" t="s">
        <v>3588</v>
      </c>
      <c r="H191" s="7">
        <v>734882</v>
      </c>
      <c r="I191" s="5">
        <v>10</v>
      </c>
      <c r="J191" s="5">
        <v>2</v>
      </c>
      <c r="K191" s="5" t="s">
        <v>10367</v>
      </c>
      <c r="L191" s="5">
        <v>0.15609999999999999</v>
      </c>
      <c r="M191" s="8"/>
      <c r="N191" s="8"/>
      <c r="O191" s="8"/>
      <c r="P191" s="8"/>
      <c r="Q191" s="8"/>
      <c r="R191" s="5" t="s">
        <v>10368</v>
      </c>
      <c r="S191" s="5" t="s">
        <v>10369</v>
      </c>
      <c r="T191" s="5" t="s">
        <v>417</v>
      </c>
      <c r="U191" s="5" t="s">
        <v>417</v>
      </c>
      <c r="V191" s="5" t="s">
        <v>417</v>
      </c>
      <c r="W191" s="5" t="s">
        <v>93</v>
      </c>
      <c r="X191" s="5" t="s">
        <v>418</v>
      </c>
      <c r="Y191" s="5" t="s">
        <v>419</v>
      </c>
      <c r="Z191" s="5" t="s">
        <v>420</v>
      </c>
      <c r="AA191" s="5" t="s">
        <v>421</v>
      </c>
      <c r="AB191" s="5" t="s">
        <v>10370</v>
      </c>
      <c r="AC191" s="5"/>
      <c r="AD191" s="5"/>
      <c r="AE191" s="5"/>
      <c r="AF191" s="5"/>
    </row>
    <row r="192" spans="1:32" hidden="1">
      <c r="A192" s="5" t="s">
        <v>10371</v>
      </c>
      <c r="B192" s="5" t="str">
        <f>IF(COUNTIF('Leads Priorizados INT'!M:M,A192)&gt;0,"Sí","No")</f>
        <v>No</v>
      </c>
      <c r="C192">
        <v>0</v>
      </c>
      <c r="D192" s="6" t="s">
        <v>414</v>
      </c>
      <c r="E192" s="5" t="s">
        <v>10372</v>
      </c>
      <c r="F192" s="5" t="s">
        <v>931</v>
      </c>
      <c r="G192" s="5" t="s">
        <v>10373</v>
      </c>
      <c r="H192" s="7">
        <v>946131</v>
      </c>
      <c r="I192" s="5">
        <v>1</v>
      </c>
      <c r="J192" s="5">
        <v>1</v>
      </c>
      <c r="K192" s="5" t="s">
        <v>10374</v>
      </c>
      <c r="L192" s="5">
        <v>0.156</v>
      </c>
      <c r="M192" s="8">
        <v>981364141</v>
      </c>
      <c r="N192" s="8">
        <v>605953803</v>
      </c>
      <c r="O192" s="8">
        <v>605953798</v>
      </c>
      <c r="P192" s="8">
        <v>605953793</v>
      </c>
      <c r="Q192" s="8"/>
      <c r="R192" s="5" t="s">
        <v>10375</v>
      </c>
      <c r="S192" s="5" t="s">
        <v>10376</v>
      </c>
      <c r="T192" s="5" t="s">
        <v>417</v>
      </c>
      <c r="U192" s="5" t="s">
        <v>417</v>
      </c>
      <c r="V192" s="5" t="s">
        <v>417</v>
      </c>
      <c r="W192" s="5" t="s">
        <v>93</v>
      </c>
      <c r="X192" s="5" t="s">
        <v>418</v>
      </c>
      <c r="Y192" s="5" t="s">
        <v>419</v>
      </c>
      <c r="Z192" s="5" t="s">
        <v>420</v>
      </c>
      <c r="AA192" s="5" t="s">
        <v>421</v>
      </c>
      <c r="AB192" s="5" t="s">
        <v>10377</v>
      </c>
      <c r="AC192" s="5"/>
      <c r="AD192" s="5"/>
      <c r="AE192" s="5"/>
      <c r="AF192" s="5"/>
    </row>
    <row r="193" spans="1:32" hidden="1">
      <c r="A193" s="5" t="s">
        <v>10378</v>
      </c>
      <c r="B193" s="5" t="str">
        <f>IF(COUNTIF('Leads Priorizados INT'!M:M,A193)&gt;0,"Sí","No")</f>
        <v>No</v>
      </c>
      <c r="C193">
        <v>0</v>
      </c>
      <c r="D193" s="6" t="s">
        <v>414</v>
      </c>
      <c r="E193" s="5" t="s">
        <v>10379</v>
      </c>
      <c r="F193" s="5" t="s">
        <v>152</v>
      </c>
      <c r="G193" s="5" t="s">
        <v>619</v>
      </c>
      <c r="H193" s="7">
        <v>4159474</v>
      </c>
      <c r="I193" s="5">
        <v>8</v>
      </c>
      <c r="J193" s="5">
        <v>1</v>
      </c>
      <c r="K193" s="5" t="s">
        <v>10380</v>
      </c>
      <c r="L193" s="5">
        <v>0.15590000000000001</v>
      </c>
      <c r="M193" s="8"/>
      <c r="N193" s="8"/>
      <c r="O193" s="8"/>
      <c r="P193" s="8"/>
      <c r="Q193" s="8"/>
      <c r="R193" s="5" t="s">
        <v>10381</v>
      </c>
      <c r="S193" s="5" t="s">
        <v>10382</v>
      </c>
      <c r="T193" s="5" t="s">
        <v>417</v>
      </c>
      <c r="U193" s="5" t="s">
        <v>417</v>
      </c>
      <c r="V193" s="5" t="s">
        <v>417</v>
      </c>
      <c r="W193" s="5" t="s">
        <v>93</v>
      </c>
      <c r="X193" s="5" t="s">
        <v>418</v>
      </c>
      <c r="Y193" s="5" t="s">
        <v>419</v>
      </c>
      <c r="Z193" s="5" t="s">
        <v>420</v>
      </c>
      <c r="AA193" s="5" t="s">
        <v>421</v>
      </c>
      <c r="AB193" s="5"/>
      <c r="AC193" s="5"/>
      <c r="AD193" s="5"/>
      <c r="AE193" s="5"/>
      <c r="AF193" s="5"/>
    </row>
    <row r="194" spans="1:32" hidden="1">
      <c r="A194" s="5" t="s">
        <v>10383</v>
      </c>
      <c r="B194" s="5" t="str">
        <f>IF(COUNTIF('Leads Priorizados INT'!M:M,A194)&gt;0,"Sí","No")</f>
        <v>No</v>
      </c>
      <c r="C194">
        <v>0</v>
      </c>
      <c r="D194" s="6" t="s">
        <v>414</v>
      </c>
      <c r="E194" s="5" t="s">
        <v>10384</v>
      </c>
      <c r="F194" s="5" t="s">
        <v>152</v>
      </c>
      <c r="G194" s="5" t="s">
        <v>2550</v>
      </c>
      <c r="H194" s="7">
        <v>1100853</v>
      </c>
      <c r="I194" s="5">
        <v>8</v>
      </c>
      <c r="J194" s="5">
        <v>1</v>
      </c>
      <c r="K194" s="5" t="s">
        <v>10385</v>
      </c>
      <c r="L194" s="5">
        <v>0.15590000000000001</v>
      </c>
      <c r="M194" s="8"/>
      <c r="N194" s="8"/>
      <c r="O194" s="8"/>
      <c r="P194" s="8"/>
      <c r="Q194" s="8"/>
      <c r="R194" s="5" t="s">
        <v>10386</v>
      </c>
      <c r="S194" s="5" t="s">
        <v>10387</v>
      </c>
      <c r="T194" s="5" t="s">
        <v>10388</v>
      </c>
      <c r="U194" s="5" t="s">
        <v>417</v>
      </c>
      <c r="V194" s="5" t="s">
        <v>417</v>
      </c>
      <c r="W194" s="5" t="s">
        <v>93</v>
      </c>
      <c r="X194" s="5" t="s">
        <v>418</v>
      </c>
      <c r="Y194" s="5" t="s">
        <v>419</v>
      </c>
      <c r="Z194" s="5" t="s">
        <v>420</v>
      </c>
      <c r="AA194" s="5" t="s">
        <v>421</v>
      </c>
      <c r="AB194" s="5"/>
      <c r="AC194" s="5"/>
      <c r="AD194" s="5"/>
      <c r="AE194" s="5"/>
      <c r="AF194" s="5"/>
    </row>
    <row r="195" spans="1:32" hidden="1">
      <c r="A195" s="5" t="s">
        <v>10389</v>
      </c>
      <c r="B195" s="5" t="str">
        <f>IF(COUNTIF('Leads Priorizados INT'!M:M,A195)&gt;0,"Sí","No")</f>
        <v>No</v>
      </c>
      <c r="C195">
        <v>0</v>
      </c>
      <c r="D195" s="6" t="s">
        <v>521</v>
      </c>
      <c r="E195" s="5" t="s">
        <v>10390</v>
      </c>
      <c r="F195" s="5" t="s">
        <v>431</v>
      </c>
      <c r="G195" s="5" t="s">
        <v>10391</v>
      </c>
      <c r="H195" s="7">
        <v>1035760</v>
      </c>
      <c r="I195" s="5">
        <v>9</v>
      </c>
      <c r="J195" s="5">
        <v>3</v>
      </c>
      <c r="K195" s="5" t="s">
        <v>10392</v>
      </c>
      <c r="L195" s="5">
        <v>0.15579999999999999</v>
      </c>
      <c r="M195" s="8">
        <v>935824580</v>
      </c>
      <c r="N195" s="8">
        <v>935500890</v>
      </c>
      <c r="O195" s="8">
        <v>915541006</v>
      </c>
      <c r="P195" s="8">
        <v>658418635</v>
      </c>
      <c r="Q195" s="8">
        <v>652787584</v>
      </c>
      <c r="R195" s="5" t="s">
        <v>10393</v>
      </c>
      <c r="S195" s="5" t="s">
        <v>10394</v>
      </c>
      <c r="T195" s="5" t="s">
        <v>417</v>
      </c>
      <c r="U195" s="5" t="s">
        <v>417</v>
      </c>
      <c r="V195" s="5" t="s">
        <v>417</v>
      </c>
      <c r="W195" s="5" t="s">
        <v>93</v>
      </c>
      <c r="X195" s="5" t="s">
        <v>418</v>
      </c>
      <c r="Y195" s="5" t="s">
        <v>419</v>
      </c>
      <c r="Z195" s="5" t="s">
        <v>420</v>
      </c>
      <c r="AA195" s="5" t="s">
        <v>421</v>
      </c>
      <c r="AB195" s="5"/>
      <c r="AC195" s="5"/>
      <c r="AD195" s="5"/>
      <c r="AE195" s="5"/>
      <c r="AF195" s="5"/>
    </row>
    <row r="196" spans="1:32" hidden="1">
      <c r="A196" s="5" t="s">
        <v>10395</v>
      </c>
      <c r="B196" s="5" t="str">
        <f>IF(COUNTIF('Leads Priorizados INT'!M:M,A196)&gt;0,"Sí","No")</f>
        <v>No</v>
      </c>
      <c r="C196">
        <v>0</v>
      </c>
      <c r="D196" s="6" t="s">
        <v>430</v>
      </c>
      <c r="E196" s="5" t="s">
        <v>10396</v>
      </c>
      <c r="F196" s="5" t="s">
        <v>10062</v>
      </c>
      <c r="G196" s="5" t="s">
        <v>10397</v>
      </c>
      <c r="H196" s="7">
        <v>981719</v>
      </c>
      <c r="I196" s="5">
        <v>8</v>
      </c>
      <c r="J196" s="5">
        <v>1</v>
      </c>
      <c r="K196" s="5" t="s">
        <v>10398</v>
      </c>
      <c r="L196" s="5">
        <v>0.15559999999999999</v>
      </c>
      <c r="M196" s="8">
        <v>925378028</v>
      </c>
      <c r="N196" s="8">
        <v>925046099</v>
      </c>
      <c r="O196" s="8">
        <v>925293468</v>
      </c>
      <c r="P196" s="8">
        <v>925909936</v>
      </c>
      <c r="Q196" s="8">
        <v>665640386</v>
      </c>
      <c r="R196" s="5" t="s">
        <v>10399</v>
      </c>
      <c r="S196" s="5" t="s">
        <v>417</v>
      </c>
      <c r="T196" s="5" t="s">
        <v>417</v>
      </c>
      <c r="U196" s="5" t="s">
        <v>417</v>
      </c>
      <c r="V196" s="5" t="s">
        <v>417</v>
      </c>
      <c r="W196" s="5" t="s">
        <v>93</v>
      </c>
      <c r="X196" s="5" t="s">
        <v>418</v>
      </c>
      <c r="Y196" s="5" t="s">
        <v>419</v>
      </c>
      <c r="Z196" s="5" t="s">
        <v>420</v>
      </c>
      <c r="AA196" s="5" t="s">
        <v>421</v>
      </c>
      <c r="AB196" s="5" t="s">
        <v>10400</v>
      </c>
      <c r="AC196" s="5"/>
      <c r="AD196" s="5"/>
      <c r="AE196" s="5"/>
      <c r="AF196" s="5"/>
    </row>
    <row r="197" spans="1:32" hidden="1">
      <c r="A197" s="5" t="s">
        <v>10401</v>
      </c>
      <c r="B197" s="5" t="str">
        <f>IF(COUNTIF('Leads Priorizados INT'!M:M,A197)&gt;0,"Sí","No")</f>
        <v>No</v>
      </c>
      <c r="C197">
        <v>0</v>
      </c>
      <c r="D197" s="6" t="s">
        <v>414</v>
      </c>
      <c r="E197" s="5" t="s">
        <v>10402</v>
      </c>
      <c r="F197" s="5" t="s">
        <v>152</v>
      </c>
      <c r="G197" s="5" t="s">
        <v>10403</v>
      </c>
      <c r="H197" s="7">
        <v>3255810</v>
      </c>
      <c r="I197" s="5">
        <v>18</v>
      </c>
      <c r="J197" s="5">
        <v>1</v>
      </c>
      <c r="K197" s="5" t="s">
        <v>10404</v>
      </c>
      <c r="L197" s="5">
        <v>0.15559999999999999</v>
      </c>
      <c r="M197" s="8"/>
      <c r="N197" s="8"/>
      <c r="O197" s="8"/>
      <c r="P197" s="8"/>
      <c r="Q197" s="8"/>
      <c r="R197" s="5" t="s">
        <v>10405</v>
      </c>
      <c r="S197" s="5" t="s">
        <v>417</v>
      </c>
      <c r="T197" s="5" t="s">
        <v>417</v>
      </c>
      <c r="U197" s="5" t="s">
        <v>417</v>
      </c>
      <c r="V197" s="5" t="s">
        <v>417</v>
      </c>
      <c r="W197" s="5" t="s">
        <v>93</v>
      </c>
      <c r="X197" s="5" t="s">
        <v>418</v>
      </c>
      <c r="Y197" s="5" t="s">
        <v>419</v>
      </c>
      <c r="Z197" s="5" t="s">
        <v>420</v>
      </c>
      <c r="AA197" s="5" t="s">
        <v>421</v>
      </c>
      <c r="AB197" s="5"/>
      <c r="AC197" s="5"/>
      <c r="AD197" s="5"/>
      <c r="AE197" s="5"/>
      <c r="AF197" s="5"/>
    </row>
    <row r="198" spans="1:32" hidden="1">
      <c r="A198" s="5" t="s">
        <v>10406</v>
      </c>
      <c r="B198" s="5" t="str">
        <f>IF(COUNTIF('Leads Priorizados INT'!M:M,A198)&gt;0,"Sí","No")</f>
        <v>No</v>
      </c>
      <c r="C198">
        <v>0</v>
      </c>
      <c r="D198" s="6" t="s">
        <v>414</v>
      </c>
      <c r="E198" s="5" t="s">
        <v>10407</v>
      </c>
      <c r="F198" s="5" t="s">
        <v>931</v>
      </c>
      <c r="G198" s="5" t="s">
        <v>1179</v>
      </c>
      <c r="H198" s="7">
        <v>615640</v>
      </c>
      <c r="I198" s="5">
        <v>5</v>
      </c>
      <c r="J198" s="5">
        <v>3</v>
      </c>
      <c r="K198" s="5" t="s">
        <v>10408</v>
      </c>
      <c r="L198" s="5">
        <v>0.1555</v>
      </c>
      <c r="M198" s="8">
        <v>981188085</v>
      </c>
      <c r="N198" s="8"/>
      <c r="O198" s="8"/>
      <c r="P198" s="8"/>
      <c r="Q198" s="8"/>
      <c r="R198" s="5" t="s">
        <v>10409</v>
      </c>
      <c r="S198" s="5" t="s">
        <v>417</v>
      </c>
      <c r="T198" s="5" t="s">
        <v>417</v>
      </c>
      <c r="U198" s="5" t="s">
        <v>417</v>
      </c>
      <c r="V198" s="5" t="s">
        <v>417</v>
      </c>
      <c r="W198" s="5" t="s">
        <v>93</v>
      </c>
      <c r="X198" s="5" t="s">
        <v>418</v>
      </c>
      <c r="Y198" s="5" t="s">
        <v>419</v>
      </c>
      <c r="Z198" s="5" t="s">
        <v>420</v>
      </c>
      <c r="AA198" s="5" t="s">
        <v>421</v>
      </c>
      <c r="AB198" s="5"/>
      <c r="AC198" s="5"/>
      <c r="AD198" s="5"/>
      <c r="AE198" s="5"/>
      <c r="AF198" s="5"/>
    </row>
    <row r="199" spans="1:32" hidden="1">
      <c r="A199" s="5" t="s">
        <v>10410</v>
      </c>
      <c r="B199" s="5" t="str">
        <f>IF(COUNTIF('Leads Priorizados INT'!M:M,A199)&gt;0,"Sí","No")</f>
        <v>No</v>
      </c>
      <c r="C199">
        <v>0</v>
      </c>
      <c r="D199" s="6" t="s">
        <v>414</v>
      </c>
      <c r="E199" s="5" t="s">
        <v>10411</v>
      </c>
      <c r="F199" s="5" t="s">
        <v>431</v>
      </c>
      <c r="G199" s="5" t="s">
        <v>2253</v>
      </c>
      <c r="H199" s="7">
        <v>967128</v>
      </c>
      <c r="I199" s="5">
        <v>1</v>
      </c>
      <c r="J199" s="5">
        <v>1</v>
      </c>
      <c r="K199" s="5" t="s">
        <v>10412</v>
      </c>
      <c r="L199" s="5">
        <v>0.1555</v>
      </c>
      <c r="M199" s="8">
        <v>620675866</v>
      </c>
      <c r="N199" s="8"/>
      <c r="O199" s="8"/>
      <c r="P199" s="8"/>
      <c r="Q199" s="8"/>
      <c r="R199" s="5" t="s">
        <v>10413</v>
      </c>
      <c r="S199" s="5" t="s">
        <v>417</v>
      </c>
      <c r="T199" s="5" t="s">
        <v>417</v>
      </c>
      <c r="U199" s="5" t="s">
        <v>417</v>
      </c>
      <c r="V199" s="5" t="s">
        <v>417</v>
      </c>
      <c r="W199" s="5" t="s">
        <v>93</v>
      </c>
      <c r="X199" s="5" t="s">
        <v>418</v>
      </c>
      <c r="Y199" s="5" t="s">
        <v>419</v>
      </c>
      <c r="Z199" s="5" t="s">
        <v>420</v>
      </c>
      <c r="AA199" s="5" t="s">
        <v>421</v>
      </c>
      <c r="AB199" s="5"/>
      <c r="AC199" s="5"/>
      <c r="AD199" s="5"/>
      <c r="AE199" s="5"/>
      <c r="AF199" s="5"/>
    </row>
    <row r="200" spans="1:32" hidden="1">
      <c r="A200" s="5" t="s">
        <v>10414</v>
      </c>
      <c r="B200" s="5" t="str">
        <f>IF(COUNTIF('Leads Priorizados INT'!M:M,A200)&gt;0,"Sí","No")</f>
        <v>No</v>
      </c>
      <c r="C200">
        <v>0</v>
      </c>
      <c r="D200" s="6" t="s">
        <v>414</v>
      </c>
      <c r="E200" s="5" t="s">
        <v>10415</v>
      </c>
      <c r="F200" s="5" t="s">
        <v>152</v>
      </c>
      <c r="G200" s="5" t="s">
        <v>2624</v>
      </c>
      <c r="H200" s="7">
        <v>494732</v>
      </c>
      <c r="I200" s="5">
        <v>2</v>
      </c>
      <c r="J200" s="5">
        <v>2</v>
      </c>
      <c r="K200" s="5" t="s">
        <v>10416</v>
      </c>
      <c r="L200" s="5">
        <v>0.1555</v>
      </c>
      <c r="M200" s="8">
        <v>916295727</v>
      </c>
      <c r="N200" s="8">
        <v>916295930</v>
      </c>
      <c r="O200" s="8">
        <v>912196177</v>
      </c>
      <c r="P200" s="8"/>
      <c r="Q200" s="8"/>
      <c r="R200" s="5" t="s">
        <v>10417</v>
      </c>
      <c r="S200" s="5" t="s">
        <v>10418</v>
      </c>
      <c r="T200" s="5" t="s">
        <v>417</v>
      </c>
      <c r="U200" s="5" t="s">
        <v>417</v>
      </c>
      <c r="V200" s="5" t="s">
        <v>417</v>
      </c>
      <c r="W200" s="5" t="s">
        <v>93</v>
      </c>
      <c r="X200" s="5" t="s">
        <v>418</v>
      </c>
      <c r="Y200" s="5" t="s">
        <v>419</v>
      </c>
      <c r="Z200" s="5" t="s">
        <v>420</v>
      </c>
      <c r="AA200" s="5" t="s">
        <v>421</v>
      </c>
      <c r="AB200" s="5"/>
      <c r="AC200" s="5"/>
      <c r="AD200" s="5"/>
      <c r="AE200" s="5"/>
      <c r="AF200" s="5"/>
    </row>
    <row r="201" spans="1:32">
      <c r="A201" s="5" t="s">
        <v>10419</v>
      </c>
      <c r="B201" s="5" t="str">
        <f>IF(COUNTIF('Leads Priorizados INT'!M:M,A201)&gt;0,"Sí","No")</f>
        <v>No</v>
      </c>
      <c r="C201">
        <v>1</v>
      </c>
      <c r="D201" s="6" t="s">
        <v>414</v>
      </c>
      <c r="E201" s="5" t="s">
        <v>10420</v>
      </c>
      <c r="F201" s="5" t="s">
        <v>931</v>
      </c>
      <c r="G201" s="5" t="s">
        <v>10421</v>
      </c>
      <c r="H201" s="7">
        <v>538112</v>
      </c>
      <c r="I201" s="5">
        <v>1</v>
      </c>
      <c r="J201" s="5">
        <v>2</v>
      </c>
      <c r="K201" s="5" t="s">
        <v>10422</v>
      </c>
      <c r="L201" s="5">
        <v>0.15540000000000001</v>
      </c>
      <c r="M201" s="8"/>
      <c r="N201" s="8"/>
      <c r="O201" s="8"/>
      <c r="P201" s="8"/>
      <c r="Q201" s="8"/>
      <c r="R201" s="5" t="s">
        <v>10423</v>
      </c>
      <c r="S201" s="5" t="s">
        <v>10424</v>
      </c>
      <c r="T201" s="5" t="s">
        <v>417</v>
      </c>
      <c r="U201" s="5" t="s">
        <v>417</v>
      </c>
      <c r="V201" s="5" t="s">
        <v>417</v>
      </c>
      <c r="W201" s="5" t="s">
        <v>93</v>
      </c>
      <c r="X201" s="5" t="s">
        <v>418</v>
      </c>
      <c r="Y201" s="5" t="s">
        <v>419</v>
      </c>
      <c r="Z201" s="5" t="s">
        <v>420</v>
      </c>
      <c r="AA201" s="5" t="s">
        <v>421</v>
      </c>
      <c r="AB201" s="5"/>
      <c r="AC201" s="5"/>
      <c r="AD201" s="5"/>
      <c r="AE201" s="5"/>
      <c r="AF201" s="5"/>
    </row>
    <row r="202" spans="1:32">
      <c r="A202" s="5" t="s">
        <v>10425</v>
      </c>
      <c r="B202" s="5" t="str">
        <f>IF(COUNTIF('Leads Priorizados INT'!M:M,A202)&gt;0,"Sí","No")</f>
        <v>No</v>
      </c>
      <c r="C202">
        <v>1</v>
      </c>
      <c r="D202" s="6" t="s">
        <v>414</v>
      </c>
      <c r="E202" s="5" t="s">
        <v>10426</v>
      </c>
      <c r="F202" s="5" t="s">
        <v>431</v>
      </c>
      <c r="G202" s="5" t="s">
        <v>610</v>
      </c>
      <c r="H202" s="7">
        <v>1059075</v>
      </c>
      <c r="I202" s="5">
        <v>3</v>
      </c>
      <c r="J202" s="5">
        <v>1</v>
      </c>
      <c r="K202" s="5" t="s">
        <v>10427</v>
      </c>
      <c r="L202" s="5">
        <v>0.1552</v>
      </c>
      <c r="M202" s="8">
        <v>934173390</v>
      </c>
      <c r="N202" s="8"/>
      <c r="O202" s="8"/>
      <c r="P202" s="8"/>
      <c r="Q202" s="8"/>
      <c r="R202" s="5" t="s">
        <v>10428</v>
      </c>
      <c r="S202" s="5" t="s">
        <v>417</v>
      </c>
      <c r="T202" s="5" t="s">
        <v>417</v>
      </c>
      <c r="U202" s="5" t="s">
        <v>417</v>
      </c>
      <c r="V202" s="5" t="s">
        <v>417</v>
      </c>
      <c r="W202" s="5" t="s">
        <v>93</v>
      </c>
      <c r="X202" s="5" t="s">
        <v>418</v>
      </c>
      <c r="Y202" s="5" t="s">
        <v>419</v>
      </c>
      <c r="Z202" s="5" t="s">
        <v>420</v>
      </c>
      <c r="AA202" s="5" t="s">
        <v>421</v>
      </c>
      <c r="AB202" s="5"/>
      <c r="AC202" s="5"/>
      <c r="AD202" s="5"/>
      <c r="AE202" s="5"/>
      <c r="AF202" s="5"/>
    </row>
    <row r="203" spans="1:32" hidden="1">
      <c r="A203" s="5" t="s">
        <v>10429</v>
      </c>
      <c r="B203" s="5" t="str">
        <f>IF(COUNTIF('Leads Priorizados INT'!M:M,A203)&gt;0,"Sí","No")</f>
        <v>No</v>
      </c>
      <c r="C203">
        <v>0</v>
      </c>
      <c r="D203" s="6" t="s">
        <v>414</v>
      </c>
      <c r="E203" s="5" t="s">
        <v>10430</v>
      </c>
      <c r="F203" s="5" t="s">
        <v>581</v>
      </c>
      <c r="G203" s="5" t="s">
        <v>10431</v>
      </c>
      <c r="H203" s="7">
        <v>1108051</v>
      </c>
      <c r="I203" s="5">
        <v>8</v>
      </c>
      <c r="J203" s="5">
        <v>1</v>
      </c>
      <c r="K203" s="5" t="s">
        <v>10432</v>
      </c>
      <c r="L203" s="5">
        <v>0.15509999999999999</v>
      </c>
      <c r="M203" s="8"/>
      <c r="N203" s="8"/>
      <c r="O203" s="8"/>
      <c r="P203" s="8"/>
      <c r="Q203" s="8"/>
      <c r="R203" s="5" t="s">
        <v>10433</v>
      </c>
      <c r="S203" s="5" t="s">
        <v>10434</v>
      </c>
      <c r="T203" s="5" t="s">
        <v>417</v>
      </c>
      <c r="U203" s="5" t="s">
        <v>417</v>
      </c>
      <c r="V203" s="5" t="s">
        <v>417</v>
      </c>
      <c r="W203" s="5" t="s">
        <v>93</v>
      </c>
      <c r="X203" s="5" t="s">
        <v>418</v>
      </c>
      <c r="Y203" s="5" t="s">
        <v>419</v>
      </c>
      <c r="Z203" s="5" t="s">
        <v>420</v>
      </c>
      <c r="AA203" s="5" t="s">
        <v>421</v>
      </c>
      <c r="AB203" s="5"/>
      <c r="AC203" s="5"/>
      <c r="AD203" s="5"/>
      <c r="AE203" s="5"/>
      <c r="AF203" s="5"/>
    </row>
    <row r="204" spans="1:32">
      <c r="A204" s="5" t="s">
        <v>10435</v>
      </c>
      <c r="B204" s="5" t="str">
        <f>IF(COUNTIF('Leads Priorizados INT'!M:M,A204)&gt;0,"Sí","No")</f>
        <v>No</v>
      </c>
      <c r="C204">
        <v>1</v>
      </c>
      <c r="D204" s="6" t="s">
        <v>414</v>
      </c>
      <c r="E204" s="5" t="s">
        <v>10436</v>
      </c>
      <c r="F204" s="5" t="s">
        <v>431</v>
      </c>
      <c r="G204" s="5" t="s">
        <v>10437</v>
      </c>
      <c r="H204" s="7">
        <v>624517</v>
      </c>
      <c r="I204" s="5">
        <v>3</v>
      </c>
      <c r="J204" s="5">
        <v>1</v>
      </c>
      <c r="K204" s="5" t="s">
        <v>10438</v>
      </c>
      <c r="L204" s="5">
        <v>0.15509999999999999</v>
      </c>
      <c r="M204" s="8">
        <v>937875438</v>
      </c>
      <c r="N204" s="8">
        <v>938452952</v>
      </c>
      <c r="O204" s="8"/>
      <c r="P204" s="8"/>
      <c r="Q204" s="8"/>
      <c r="R204" s="5" t="s">
        <v>10439</v>
      </c>
      <c r="S204" s="5" t="s">
        <v>417</v>
      </c>
      <c r="T204" s="5" t="s">
        <v>417</v>
      </c>
      <c r="U204" s="5" t="s">
        <v>417</v>
      </c>
      <c r="V204" s="5" t="s">
        <v>417</v>
      </c>
      <c r="W204" s="5" t="s">
        <v>93</v>
      </c>
      <c r="X204" s="5" t="s">
        <v>418</v>
      </c>
      <c r="Y204" s="5" t="s">
        <v>419</v>
      </c>
      <c r="Z204" s="5" t="s">
        <v>420</v>
      </c>
      <c r="AA204" s="5" t="s">
        <v>421</v>
      </c>
      <c r="AB204" s="5"/>
      <c r="AC204" s="5"/>
      <c r="AD204" s="5"/>
      <c r="AE204" s="5"/>
      <c r="AF204" s="5"/>
    </row>
    <row r="205" spans="1:32" hidden="1">
      <c r="A205" s="5" t="s">
        <v>10440</v>
      </c>
      <c r="B205" s="5" t="str">
        <f>IF(COUNTIF('Leads Priorizados INT'!M:M,A205)&gt;0,"Sí","No")</f>
        <v>No</v>
      </c>
      <c r="C205">
        <v>0</v>
      </c>
      <c r="D205" s="6" t="s">
        <v>414</v>
      </c>
      <c r="E205" s="5" t="s">
        <v>10441</v>
      </c>
      <c r="F205" s="5" t="s">
        <v>152</v>
      </c>
      <c r="G205" s="5" t="s">
        <v>3056</v>
      </c>
      <c r="H205" s="7">
        <v>1381868</v>
      </c>
      <c r="I205" s="5">
        <v>1</v>
      </c>
      <c r="J205" s="5">
        <v>1</v>
      </c>
      <c r="K205" s="5" t="s">
        <v>10442</v>
      </c>
      <c r="L205" s="5">
        <v>0.15509999999999999</v>
      </c>
      <c r="M205" s="8"/>
      <c r="N205" s="8"/>
      <c r="O205" s="8"/>
      <c r="P205" s="8"/>
      <c r="Q205" s="8"/>
      <c r="R205" s="5" t="s">
        <v>10443</v>
      </c>
      <c r="S205" s="5" t="s">
        <v>10444</v>
      </c>
      <c r="T205" s="5" t="s">
        <v>10445</v>
      </c>
      <c r="U205" s="5" t="s">
        <v>417</v>
      </c>
      <c r="V205" s="5" t="s">
        <v>417</v>
      </c>
      <c r="W205" s="5" t="s">
        <v>93</v>
      </c>
      <c r="X205" s="5" t="s">
        <v>418</v>
      </c>
      <c r="Y205" s="5" t="s">
        <v>419</v>
      </c>
      <c r="Z205" s="5" t="s">
        <v>420</v>
      </c>
      <c r="AA205" s="5" t="s">
        <v>421</v>
      </c>
      <c r="AB205" s="5"/>
      <c r="AC205" s="5"/>
      <c r="AD205" s="5"/>
      <c r="AE205" s="5"/>
      <c r="AF205" s="5"/>
    </row>
    <row r="206" spans="1:32">
      <c r="A206" s="5" t="s">
        <v>10446</v>
      </c>
      <c r="B206" s="5" t="str">
        <f>IF(COUNTIF('Leads Priorizados INT'!M:M,A206)&gt;0,"Sí","No")</f>
        <v>No</v>
      </c>
      <c r="C206">
        <v>1</v>
      </c>
      <c r="D206" s="6" t="s">
        <v>414</v>
      </c>
      <c r="E206" s="5" t="s">
        <v>10447</v>
      </c>
      <c r="F206" s="5" t="s">
        <v>135</v>
      </c>
      <c r="G206" s="5" t="s">
        <v>10303</v>
      </c>
      <c r="H206" s="7">
        <v>513606</v>
      </c>
      <c r="I206" s="5">
        <v>4</v>
      </c>
      <c r="J206" s="5">
        <v>1</v>
      </c>
      <c r="K206" s="5" t="s">
        <v>10448</v>
      </c>
      <c r="L206" s="5">
        <v>0.15490000000000001</v>
      </c>
      <c r="M206" s="8"/>
      <c r="N206" s="8"/>
      <c r="O206" s="8"/>
      <c r="P206" s="8"/>
      <c r="Q206" s="8"/>
      <c r="R206" s="5" t="s">
        <v>10449</v>
      </c>
      <c r="S206" s="5" t="s">
        <v>10450</v>
      </c>
      <c r="T206" s="5" t="s">
        <v>417</v>
      </c>
      <c r="U206" s="5" t="s">
        <v>417</v>
      </c>
      <c r="V206" s="5" t="s">
        <v>417</v>
      </c>
      <c r="W206" s="5" t="s">
        <v>93</v>
      </c>
      <c r="X206" s="5" t="s">
        <v>418</v>
      </c>
      <c r="Y206" s="5" t="s">
        <v>419</v>
      </c>
      <c r="Z206" s="5" t="s">
        <v>420</v>
      </c>
      <c r="AA206" s="5" t="s">
        <v>421</v>
      </c>
      <c r="AB206" s="5"/>
      <c r="AC206" s="5"/>
      <c r="AD206" s="5"/>
      <c r="AE206" s="5"/>
      <c r="AF206" s="5"/>
    </row>
    <row r="207" spans="1:32" hidden="1">
      <c r="A207" s="5" t="s">
        <v>10451</v>
      </c>
      <c r="B207" s="5" t="str">
        <f>IF(COUNTIF('Leads Priorizados INT'!M:M,A207)&gt;0,"Sí","No")</f>
        <v>No</v>
      </c>
      <c r="C207">
        <v>0</v>
      </c>
      <c r="D207" s="6" t="s">
        <v>414</v>
      </c>
      <c r="E207" s="5" t="s">
        <v>10452</v>
      </c>
      <c r="F207" s="5" t="s">
        <v>152</v>
      </c>
      <c r="G207" s="5" t="s">
        <v>2486</v>
      </c>
      <c r="H207" s="7">
        <v>604556</v>
      </c>
      <c r="I207" s="5">
        <v>7</v>
      </c>
      <c r="J207" s="5">
        <v>1</v>
      </c>
      <c r="K207" s="5" t="s">
        <v>10453</v>
      </c>
      <c r="L207" s="5">
        <v>0.15490000000000001</v>
      </c>
      <c r="M207" s="8"/>
      <c r="N207" s="8"/>
      <c r="O207" s="8"/>
      <c r="P207" s="8"/>
      <c r="Q207" s="8"/>
      <c r="R207" s="5" t="s">
        <v>10454</v>
      </c>
      <c r="S207" s="5" t="s">
        <v>417</v>
      </c>
      <c r="T207" s="5" t="s">
        <v>417</v>
      </c>
      <c r="U207" s="5" t="s">
        <v>417</v>
      </c>
      <c r="V207" s="5" t="s">
        <v>417</v>
      </c>
      <c r="W207" s="5" t="s">
        <v>93</v>
      </c>
      <c r="X207" s="5" t="s">
        <v>418</v>
      </c>
      <c r="Y207" s="5" t="s">
        <v>419</v>
      </c>
      <c r="Z207" s="5" t="s">
        <v>420</v>
      </c>
      <c r="AA207" s="5" t="s">
        <v>421</v>
      </c>
      <c r="AB207" s="5"/>
      <c r="AC207" s="5"/>
      <c r="AD207" s="5"/>
      <c r="AE207" s="5"/>
      <c r="AF207" s="5"/>
    </row>
    <row r="208" spans="1:32" hidden="1">
      <c r="A208" s="5" t="s">
        <v>10455</v>
      </c>
      <c r="B208" s="5" t="str">
        <f>IF(COUNTIF('Leads Priorizados INT'!M:M,A208)&gt;0,"Sí","No")</f>
        <v>No</v>
      </c>
      <c r="C208">
        <v>0</v>
      </c>
      <c r="D208" s="6" t="s">
        <v>414</v>
      </c>
      <c r="E208" s="5" t="s">
        <v>10456</v>
      </c>
      <c r="F208" s="5" t="s">
        <v>152</v>
      </c>
      <c r="G208" s="5" t="s">
        <v>505</v>
      </c>
      <c r="H208" s="7">
        <v>979574</v>
      </c>
      <c r="I208" s="5">
        <v>7</v>
      </c>
      <c r="J208" s="5">
        <v>1</v>
      </c>
      <c r="K208" s="5" t="s">
        <v>10457</v>
      </c>
      <c r="L208" s="5">
        <v>0.15479999999999999</v>
      </c>
      <c r="M208" s="8"/>
      <c r="N208" s="8"/>
      <c r="O208" s="8"/>
      <c r="P208" s="8"/>
      <c r="Q208" s="8"/>
      <c r="R208" s="5" t="s">
        <v>10458</v>
      </c>
      <c r="S208" s="5" t="s">
        <v>10459</v>
      </c>
      <c r="T208" s="5" t="s">
        <v>417</v>
      </c>
      <c r="U208" s="5" t="s">
        <v>417</v>
      </c>
      <c r="V208" s="5" t="s">
        <v>417</v>
      </c>
      <c r="W208" s="5" t="s">
        <v>93</v>
      </c>
      <c r="X208" s="5" t="s">
        <v>418</v>
      </c>
      <c r="Y208" s="5" t="s">
        <v>419</v>
      </c>
      <c r="Z208" s="5" t="s">
        <v>420</v>
      </c>
      <c r="AA208" s="5" t="s">
        <v>421</v>
      </c>
      <c r="AB208" s="5"/>
      <c r="AC208" s="5"/>
      <c r="AD208" s="5"/>
      <c r="AE208" s="5"/>
      <c r="AF208" s="5"/>
    </row>
    <row r="209" spans="1:32" hidden="1">
      <c r="A209" s="5" t="s">
        <v>10460</v>
      </c>
      <c r="B209" s="5" t="str">
        <f>IF(COUNTIF('Leads Priorizados INT'!M:M,A209)&gt;0,"Sí","No")</f>
        <v>No</v>
      </c>
      <c r="C209">
        <v>0</v>
      </c>
      <c r="D209" s="6" t="s">
        <v>414</v>
      </c>
      <c r="E209" s="5" t="s">
        <v>10461</v>
      </c>
      <c r="F209" s="5" t="s">
        <v>5476</v>
      </c>
      <c r="G209" s="5" t="s">
        <v>10462</v>
      </c>
      <c r="H209" s="7">
        <v>351075</v>
      </c>
      <c r="I209" s="5">
        <v>1</v>
      </c>
      <c r="J209" s="5">
        <v>1</v>
      </c>
      <c r="K209" s="5" t="s">
        <v>10463</v>
      </c>
      <c r="L209" s="5">
        <v>0.1547</v>
      </c>
      <c r="M209" s="8"/>
      <c r="N209" s="8"/>
      <c r="O209" s="8"/>
      <c r="P209" s="8"/>
      <c r="Q209" s="8"/>
      <c r="R209" s="5" t="s">
        <v>10464</v>
      </c>
      <c r="S209" s="5" t="s">
        <v>10465</v>
      </c>
      <c r="T209" s="5" t="s">
        <v>417</v>
      </c>
      <c r="U209" s="5" t="s">
        <v>417</v>
      </c>
      <c r="V209" s="5" t="s">
        <v>417</v>
      </c>
      <c r="W209" s="5" t="s">
        <v>93</v>
      </c>
      <c r="X209" s="5" t="s">
        <v>418</v>
      </c>
      <c r="Y209" s="5" t="s">
        <v>419</v>
      </c>
      <c r="Z209" s="5" t="s">
        <v>420</v>
      </c>
      <c r="AA209" s="5" t="s">
        <v>421</v>
      </c>
      <c r="AB209" s="5"/>
      <c r="AC209" s="5"/>
      <c r="AD209" s="5"/>
      <c r="AE209" s="5"/>
      <c r="AF209" s="5"/>
    </row>
    <row r="210" spans="1:32">
      <c r="A210" s="5" t="s">
        <v>10466</v>
      </c>
      <c r="B210" s="5" t="str">
        <f>IF(COUNTIF('Leads Priorizados INT'!M:M,A210)&gt;0,"Sí","No")</f>
        <v>No</v>
      </c>
      <c r="C210">
        <v>1</v>
      </c>
      <c r="D210" s="6" t="s">
        <v>414</v>
      </c>
      <c r="E210" s="5" t="s">
        <v>10467</v>
      </c>
      <c r="F210" s="5" t="s">
        <v>431</v>
      </c>
      <c r="G210" s="5" t="s">
        <v>2322</v>
      </c>
      <c r="H210" s="7">
        <v>626653</v>
      </c>
      <c r="I210" s="5">
        <v>4</v>
      </c>
      <c r="J210" s="5">
        <v>1</v>
      </c>
      <c r="K210" s="5" t="s">
        <v>10468</v>
      </c>
      <c r="L210" s="5">
        <v>0.1547</v>
      </c>
      <c r="M210" s="8">
        <v>937451550</v>
      </c>
      <c r="N210" s="8">
        <v>935769011</v>
      </c>
      <c r="O210" s="8">
        <v>608022178</v>
      </c>
      <c r="P210" s="8"/>
      <c r="Q210" s="8"/>
      <c r="R210" s="5" t="s">
        <v>10469</v>
      </c>
      <c r="S210" s="5" t="s">
        <v>10470</v>
      </c>
      <c r="T210" s="5" t="s">
        <v>417</v>
      </c>
      <c r="U210" s="5" t="s">
        <v>417</v>
      </c>
      <c r="V210" s="5" t="s">
        <v>417</v>
      </c>
      <c r="W210" s="5" t="s">
        <v>93</v>
      </c>
      <c r="X210" s="5" t="s">
        <v>418</v>
      </c>
      <c r="Y210" s="5" t="s">
        <v>419</v>
      </c>
      <c r="Z210" s="5" t="s">
        <v>420</v>
      </c>
      <c r="AA210" s="5" t="s">
        <v>421</v>
      </c>
      <c r="AB210" s="5"/>
      <c r="AC210" s="5"/>
      <c r="AD210" s="5"/>
      <c r="AE210" s="5"/>
      <c r="AF210" s="5"/>
    </row>
    <row r="211" spans="1:32" hidden="1">
      <c r="A211" s="5" t="s">
        <v>10471</v>
      </c>
      <c r="B211" s="5" t="str">
        <f>IF(COUNTIF('Leads Priorizados INT'!M:M,A211)&gt;0,"Sí","No")</f>
        <v>No</v>
      </c>
      <c r="C211">
        <v>0</v>
      </c>
      <c r="D211" s="6" t="s">
        <v>430</v>
      </c>
      <c r="E211" s="5" t="s">
        <v>10472</v>
      </c>
      <c r="F211" s="5" t="s">
        <v>873</v>
      </c>
      <c r="G211" s="5" t="s">
        <v>10473</v>
      </c>
      <c r="H211" s="7">
        <v>591529</v>
      </c>
      <c r="I211" s="5">
        <v>1</v>
      </c>
      <c r="J211" s="5">
        <v>2</v>
      </c>
      <c r="K211" s="5" t="s">
        <v>10474</v>
      </c>
      <c r="L211" s="5">
        <v>0.1547</v>
      </c>
      <c r="M211" s="8">
        <v>951133497</v>
      </c>
      <c r="N211" s="8"/>
      <c r="O211" s="8"/>
      <c r="P211" s="8"/>
      <c r="Q211" s="8"/>
      <c r="R211" s="5" t="s">
        <v>10475</v>
      </c>
      <c r="S211" s="5" t="s">
        <v>417</v>
      </c>
      <c r="T211" s="5" t="s">
        <v>417</v>
      </c>
      <c r="U211" s="5" t="s">
        <v>417</v>
      </c>
      <c r="V211" s="5" t="s">
        <v>417</v>
      </c>
      <c r="W211" s="5" t="s">
        <v>93</v>
      </c>
      <c r="X211" s="5" t="s">
        <v>418</v>
      </c>
      <c r="Y211" s="5" t="s">
        <v>419</v>
      </c>
      <c r="Z211" s="5" t="s">
        <v>420</v>
      </c>
      <c r="AA211" s="5" t="s">
        <v>421</v>
      </c>
      <c r="AB211" s="5"/>
      <c r="AC211" s="5"/>
      <c r="AD211" s="5"/>
      <c r="AE211" s="5"/>
      <c r="AF211" s="5"/>
    </row>
    <row r="212" spans="1:32" hidden="1">
      <c r="A212" s="5" t="s">
        <v>10476</v>
      </c>
      <c r="B212" s="5" t="str">
        <f>IF(COUNTIF('Leads Priorizados INT'!M:M,A212)&gt;0,"Sí","No")</f>
        <v>No</v>
      </c>
      <c r="C212">
        <v>0</v>
      </c>
      <c r="D212" s="6" t="s">
        <v>414</v>
      </c>
      <c r="E212" s="5" t="s">
        <v>10477</v>
      </c>
      <c r="F212" s="5" t="s">
        <v>431</v>
      </c>
      <c r="G212" s="5" t="s">
        <v>10478</v>
      </c>
      <c r="H212" s="7">
        <v>919505</v>
      </c>
      <c r="I212" s="5">
        <v>8</v>
      </c>
      <c r="J212" s="5">
        <v>1</v>
      </c>
      <c r="K212" s="5" t="s">
        <v>10479</v>
      </c>
      <c r="L212" s="5">
        <v>0.1545</v>
      </c>
      <c r="M212" s="8"/>
      <c r="N212" s="8"/>
      <c r="O212" s="8"/>
      <c r="P212" s="8"/>
      <c r="Q212" s="8"/>
      <c r="R212" s="5" t="s">
        <v>10480</v>
      </c>
      <c r="S212" s="5" t="s">
        <v>417</v>
      </c>
      <c r="T212" s="5" t="s">
        <v>417</v>
      </c>
      <c r="U212" s="5" t="s">
        <v>417</v>
      </c>
      <c r="V212" s="5" t="s">
        <v>417</v>
      </c>
      <c r="W212" s="5" t="s">
        <v>93</v>
      </c>
      <c r="X212" s="5" t="s">
        <v>418</v>
      </c>
      <c r="Y212" s="5" t="s">
        <v>419</v>
      </c>
      <c r="Z212" s="5" t="s">
        <v>420</v>
      </c>
      <c r="AA212" s="5" t="s">
        <v>421</v>
      </c>
      <c r="AB212" s="5"/>
      <c r="AC212" s="5"/>
      <c r="AD212" s="5"/>
      <c r="AE212" s="5"/>
      <c r="AF212" s="5"/>
    </row>
    <row r="213" spans="1:32" hidden="1">
      <c r="A213" s="5" t="s">
        <v>10481</v>
      </c>
      <c r="B213" s="5" t="str">
        <f>IF(COUNTIF('Leads Priorizados INT'!M:M,A213)&gt;0,"Sí","No")</f>
        <v>No</v>
      </c>
      <c r="C213">
        <v>0</v>
      </c>
      <c r="D213" s="6" t="s">
        <v>414</v>
      </c>
      <c r="E213" s="5" t="s">
        <v>10482</v>
      </c>
      <c r="F213" s="5" t="s">
        <v>431</v>
      </c>
      <c r="G213" s="5" t="s">
        <v>1186</v>
      </c>
      <c r="H213" s="7">
        <v>607272</v>
      </c>
      <c r="I213" s="5">
        <v>9</v>
      </c>
      <c r="J213" s="5">
        <v>1</v>
      </c>
      <c r="K213" s="5" t="s">
        <v>10483</v>
      </c>
      <c r="L213" s="5">
        <v>0.15440000000000001</v>
      </c>
      <c r="M213" s="8">
        <v>934329530</v>
      </c>
      <c r="N213" s="8"/>
      <c r="O213" s="8"/>
      <c r="P213" s="8"/>
      <c r="Q213" s="8"/>
      <c r="R213" s="5" t="s">
        <v>10484</v>
      </c>
      <c r="S213" s="5" t="s">
        <v>417</v>
      </c>
      <c r="T213" s="5" t="s">
        <v>417</v>
      </c>
      <c r="U213" s="5" t="s">
        <v>417</v>
      </c>
      <c r="V213" s="5" t="s">
        <v>417</v>
      </c>
      <c r="W213" s="5" t="s">
        <v>93</v>
      </c>
      <c r="X213" s="5" t="s">
        <v>418</v>
      </c>
      <c r="Y213" s="5" t="s">
        <v>419</v>
      </c>
      <c r="Z213" s="5" t="s">
        <v>420</v>
      </c>
      <c r="AA213" s="5" t="s">
        <v>421</v>
      </c>
      <c r="AB213" s="5" t="s">
        <v>10485</v>
      </c>
      <c r="AC213" s="5"/>
      <c r="AD213" s="5"/>
      <c r="AE213" s="5"/>
      <c r="AF213" s="5"/>
    </row>
    <row r="214" spans="1:32" hidden="1">
      <c r="A214" s="5" t="s">
        <v>10486</v>
      </c>
      <c r="B214" s="5" t="str">
        <f>IF(COUNTIF('Leads Priorizados INT'!M:M,A214)&gt;0,"Sí","No")</f>
        <v>No</v>
      </c>
      <c r="C214">
        <v>0</v>
      </c>
      <c r="D214" s="6" t="s">
        <v>414</v>
      </c>
      <c r="E214" s="5" t="s">
        <v>10487</v>
      </c>
      <c r="F214" s="5" t="s">
        <v>431</v>
      </c>
      <c r="G214" s="5" t="s">
        <v>2961</v>
      </c>
      <c r="H214" s="7">
        <v>1048110</v>
      </c>
      <c r="I214" s="5">
        <v>7</v>
      </c>
      <c r="J214" s="5">
        <v>1</v>
      </c>
      <c r="K214" s="5" t="s">
        <v>10488</v>
      </c>
      <c r="L214" s="5">
        <v>0.15429999999999999</v>
      </c>
      <c r="M214" s="8">
        <v>932384142</v>
      </c>
      <c r="N214" s="8"/>
      <c r="O214" s="8"/>
      <c r="P214" s="8"/>
      <c r="Q214" s="8"/>
      <c r="R214" s="5" t="s">
        <v>10489</v>
      </c>
      <c r="S214" s="5" t="s">
        <v>10490</v>
      </c>
      <c r="T214" s="5" t="s">
        <v>417</v>
      </c>
      <c r="U214" s="5" t="s">
        <v>417</v>
      </c>
      <c r="V214" s="5" t="s">
        <v>417</v>
      </c>
      <c r="W214" s="5" t="s">
        <v>93</v>
      </c>
      <c r="X214" s="5" t="s">
        <v>418</v>
      </c>
      <c r="Y214" s="5" t="s">
        <v>419</v>
      </c>
      <c r="Z214" s="5" t="s">
        <v>420</v>
      </c>
      <c r="AA214" s="5" t="s">
        <v>421</v>
      </c>
      <c r="AB214" s="5"/>
      <c r="AC214" s="5"/>
      <c r="AD214" s="5"/>
      <c r="AE214" s="5"/>
      <c r="AF214" s="5"/>
    </row>
    <row r="215" spans="1:32">
      <c r="A215" s="5" t="s">
        <v>10491</v>
      </c>
      <c r="B215" s="5" t="str">
        <f>IF(COUNTIF('Leads Priorizados INT'!M:M,A215)&gt;0,"Sí","No")</f>
        <v>No</v>
      </c>
      <c r="C215">
        <v>1</v>
      </c>
      <c r="D215" s="6" t="s">
        <v>414</v>
      </c>
      <c r="E215" s="5" t="s">
        <v>10492</v>
      </c>
      <c r="F215" s="5" t="s">
        <v>431</v>
      </c>
      <c r="G215" s="5" t="s">
        <v>610</v>
      </c>
      <c r="H215" s="7">
        <v>659507</v>
      </c>
      <c r="I215" s="5">
        <v>1</v>
      </c>
      <c r="J215" s="5">
        <v>1</v>
      </c>
      <c r="K215" s="5" t="s">
        <v>10493</v>
      </c>
      <c r="L215" s="5">
        <v>0.15429999999999999</v>
      </c>
      <c r="M215" s="8"/>
      <c r="N215" s="8"/>
      <c r="O215" s="8"/>
      <c r="P215" s="8"/>
      <c r="Q215" s="8"/>
      <c r="R215" s="5" t="s">
        <v>10494</v>
      </c>
      <c r="S215" s="5" t="s">
        <v>417</v>
      </c>
      <c r="T215" s="5" t="s">
        <v>417</v>
      </c>
      <c r="U215" s="5" t="s">
        <v>417</v>
      </c>
      <c r="V215" s="5" t="s">
        <v>417</v>
      </c>
      <c r="W215" s="5" t="s">
        <v>93</v>
      </c>
      <c r="X215" s="5" t="s">
        <v>418</v>
      </c>
      <c r="Y215" s="5" t="s">
        <v>419</v>
      </c>
      <c r="Z215" s="5" t="s">
        <v>420</v>
      </c>
      <c r="AA215" s="5" t="s">
        <v>421</v>
      </c>
      <c r="AB215" s="5"/>
      <c r="AC215" s="5"/>
      <c r="AD215" s="5"/>
      <c r="AE215" s="5"/>
      <c r="AF215" s="5"/>
    </row>
    <row r="216" spans="1:32" hidden="1">
      <c r="A216" s="5" t="s">
        <v>10495</v>
      </c>
      <c r="B216" s="5" t="str">
        <f>IF(COUNTIF('Leads Priorizados INT'!M:M,A216)&gt;0,"Sí","No")</f>
        <v>No</v>
      </c>
      <c r="C216">
        <v>0</v>
      </c>
      <c r="D216" s="6" t="s">
        <v>414</v>
      </c>
      <c r="E216" s="5" t="s">
        <v>10496</v>
      </c>
      <c r="F216" s="5" t="s">
        <v>152</v>
      </c>
      <c r="G216" s="5" t="s">
        <v>9796</v>
      </c>
      <c r="H216" s="7">
        <v>1022153</v>
      </c>
      <c r="I216" s="5">
        <v>3</v>
      </c>
      <c r="J216" s="5">
        <v>1</v>
      </c>
      <c r="K216" s="5" t="s">
        <v>10497</v>
      </c>
      <c r="L216" s="5">
        <v>0.15429999999999999</v>
      </c>
      <c r="M216" s="8">
        <v>699087811</v>
      </c>
      <c r="N216" s="8"/>
      <c r="O216" s="8"/>
      <c r="P216" s="8"/>
      <c r="Q216" s="8"/>
      <c r="R216" s="5" t="s">
        <v>10498</v>
      </c>
      <c r="S216" s="5" t="s">
        <v>417</v>
      </c>
      <c r="T216" s="5" t="s">
        <v>417</v>
      </c>
      <c r="U216" s="5" t="s">
        <v>417</v>
      </c>
      <c r="V216" s="5" t="s">
        <v>417</v>
      </c>
      <c r="W216" s="5" t="s">
        <v>93</v>
      </c>
      <c r="X216" s="5" t="s">
        <v>418</v>
      </c>
      <c r="Y216" s="5" t="s">
        <v>419</v>
      </c>
      <c r="Z216" s="5" t="s">
        <v>420</v>
      </c>
      <c r="AA216" s="5" t="s">
        <v>421</v>
      </c>
      <c r="AB216" s="5"/>
      <c r="AC216" s="5"/>
      <c r="AD216" s="5"/>
      <c r="AE216" s="5"/>
      <c r="AF216" s="5"/>
    </row>
    <row r="217" spans="1:32" hidden="1">
      <c r="A217" s="5" t="s">
        <v>10499</v>
      </c>
      <c r="B217" s="5" t="str">
        <f>IF(COUNTIF('Leads Priorizados INT'!M:M,A217)&gt;0,"Sí","No")</f>
        <v>No</v>
      </c>
      <c r="C217">
        <v>0</v>
      </c>
      <c r="D217" s="6" t="s">
        <v>414</v>
      </c>
      <c r="E217" s="5" t="s">
        <v>10500</v>
      </c>
      <c r="F217" s="5" t="s">
        <v>752</v>
      </c>
      <c r="G217" s="5" t="s">
        <v>10501</v>
      </c>
      <c r="H217" s="7">
        <v>1229255</v>
      </c>
      <c r="I217" s="5">
        <v>5</v>
      </c>
      <c r="J217" s="5">
        <v>1</v>
      </c>
      <c r="K217" s="5" t="s">
        <v>10502</v>
      </c>
      <c r="L217" s="5">
        <v>0.1542</v>
      </c>
      <c r="M217" s="8">
        <v>977338584</v>
      </c>
      <c r="N217" s="8"/>
      <c r="O217" s="8"/>
      <c r="P217" s="8"/>
      <c r="Q217" s="8"/>
      <c r="R217" s="5" t="s">
        <v>10503</v>
      </c>
      <c r="S217" s="5" t="s">
        <v>10504</v>
      </c>
      <c r="T217" s="5" t="s">
        <v>10505</v>
      </c>
      <c r="U217" s="5" t="s">
        <v>10506</v>
      </c>
      <c r="V217" s="5" t="s">
        <v>417</v>
      </c>
      <c r="W217" s="5" t="s">
        <v>93</v>
      </c>
      <c r="X217" s="5" t="s">
        <v>418</v>
      </c>
      <c r="Y217" s="5" t="s">
        <v>419</v>
      </c>
      <c r="Z217" s="5" t="s">
        <v>420</v>
      </c>
      <c r="AA217" s="5" t="s">
        <v>421</v>
      </c>
      <c r="AB217" s="5" t="s">
        <v>10507</v>
      </c>
      <c r="AC217" s="5" t="s">
        <v>10508</v>
      </c>
      <c r="AD217" s="5" t="s">
        <v>10509</v>
      </c>
      <c r="AE217" s="5"/>
      <c r="AF217" s="5"/>
    </row>
    <row r="218" spans="1:32" hidden="1">
      <c r="A218" s="5" t="s">
        <v>10510</v>
      </c>
      <c r="B218" s="5" t="str">
        <f>IF(COUNTIF('Leads Priorizados INT'!M:M,A218)&gt;0,"Sí","No")</f>
        <v>No</v>
      </c>
      <c r="C218">
        <v>0</v>
      </c>
      <c r="D218" s="6" t="s">
        <v>414</v>
      </c>
      <c r="E218" s="5" t="s">
        <v>10511</v>
      </c>
      <c r="F218" s="5" t="s">
        <v>152</v>
      </c>
      <c r="G218" s="5" t="s">
        <v>1157</v>
      </c>
      <c r="H218" s="7">
        <v>912157</v>
      </c>
      <c r="I218" s="5">
        <v>8</v>
      </c>
      <c r="J218" s="5">
        <v>1</v>
      </c>
      <c r="K218" s="5" t="s">
        <v>10512</v>
      </c>
      <c r="L218" s="5">
        <v>0.1542</v>
      </c>
      <c r="M218" s="8">
        <v>913574020</v>
      </c>
      <c r="N218" s="8"/>
      <c r="O218" s="8"/>
      <c r="P218" s="8"/>
      <c r="Q218" s="8"/>
      <c r="R218" s="5" t="s">
        <v>10513</v>
      </c>
      <c r="S218" s="5" t="s">
        <v>417</v>
      </c>
      <c r="T218" s="5" t="s">
        <v>417</v>
      </c>
      <c r="U218" s="5" t="s">
        <v>417</v>
      </c>
      <c r="V218" s="5" t="s">
        <v>417</v>
      </c>
      <c r="W218" s="5" t="s">
        <v>93</v>
      </c>
      <c r="X218" s="5" t="s">
        <v>418</v>
      </c>
      <c r="Y218" s="5" t="s">
        <v>419</v>
      </c>
      <c r="Z218" s="5" t="s">
        <v>420</v>
      </c>
      <c r="AA218" s="5" t="s">
        <v>421</v>
      </c>
      <c r="AB218" s="5"/>
      <c r="AC218" s="5"/>
      <c r="AD218" s="5"/>
      <c r="AE218" s="5"/>
      <c r="AF218" s="5"/>
    </row>
    <row r="219" spans="1:32" hidden="1">
      <c r="A219" s="5" t="s">
        <v>10514</v>
      </c>
      <c r="B219" s="5" t="str">
        <f>IF(COUNTIF('Leads Priorizados INT'!M:M,A219)&gt;0,"Sí","No")</f>
        <v>No</v>
      </c>
      <c r="C219">
        <v>0</v>
      </c>
      <c r="D219" s="6" t="s">
        <v>414</v>
      </c>
      <c r="E219" s="5" t="s">
        <v>10515</v>
      </c>
      <c r="F219" s="5" t="s">
        <v>152</v>
      </c>
      <c r="G219" s="5" t="s">
        <v>3335</v>
      </c>
      <c r="H219" s="7">
        <v>1105779</v>
      </c>
      <c r="I219" s="5">
        <v>0</v>
      </c>
      <c r="J219" s="5">
        <v>1</v>
      </c>
      <c r="K219" s="5" t="s">
        <v>10516</v>
      </c>
      <c r="L219" s="5">
        <v>0.15409999999999999</v>
      </c>
      <c r="M219" s="8">
        <v>913648100</v>
      </c>
      <c r="N219" s="8">
        <v>913648121</v>
      </c>
      <c r="O219" s="8"/>
      <c r="P219" s="8"/>
      <c r="Q219" s="8"/>
      <c r="R219" s="5" t="s">
        <v>10517</v>
      </c>
      <c r="S219" s="5" t="s">
        <v>10518</v>
      </c>
      <c r="T219" s="5" t="s">
        <v>417</v>
      </c>
      <c r="U219" s="5" t="s">
        <v>417</v>
      </c>
      <c r="V219" s="5" t="s">
        <v>417</v>
      </c>
      <c r="W219" s="5" t="s">
        <v>93</v>
      </c>
      <c r="X219" s="5" t="s">
        <v>418</v>
      </c>
      <c r="Y219" s="5" t="s">
        <v>419</v>
      </c>
      <c r="Z219" s="5" t="s">
        <v>420</v>
      </c>
      <c r="AA219" s="5" t="s">
        <v>421</v>
      </c>
      <c r="AB219" s="5"/>
      <c r="AC219" s="5"/>
      <c r="AD219" s="5"/>
      <c r="AE219" s="5"/>
      <c r="AF219" s="5"/>
    </row>
    <row r="220" spans="1:32" hidden="1">
      <c r="A220" s="5" t="s">
        <v>10519</v>
      </c>
      <c r="B220" s="5" t="str">
        <f>IF(COUNTIF('Leads Priorizados INT'!M:M,A220)&gt;0,"Sí","No")</f>
        <v>No</v>
      </c>
      <c r="C220">
        <v>0</v>
      </c>
      <c r="D220" s="6" t="s">
        <v>414</v>
      </c>
      <c r="E220" s="5" t="s">
        <v>10520</v>
      </c>
      <c r="F220" s="5" t="s">
        <v>1382</v>
      </c>
      <c r="G220" s="5" t="s">
        <v>10521</v>
      </c>
      <c r="H220" s="7">
        <v>430660</v>
      </c>
      <c r="I220" s="5">
        <v>1</v>
      </c>
      <c r="J220" s="5">
        <v>1</v>
      </c>
      <c r="K220" s="5" t="s">
        <v>10522</v>
      </c>
      <c r="L220" s="5">
        <v>0.15409999999999999</v>
      </c>
      <c r="M220" s="8">
        <v>965844979</v>
      </c>
      <c r="N220" s="8">
        <v>972322252</v>
      </c>
      <c r="O220" s="8"/>
      <c r="P220" s="8"/>
      <c r="Q220" s="8"/>
      <c r="R220" s="5" t="s">
        <v>10523</v>
      </c>
      <c r="S220" s="5" t="s">
        <v>417</v>
      </c>
      <c r="T220" s="5" t="s">
        <v>417</v>
      </c>
      <c r="U220" s="5" t="s">
        <v>417</v>
      </c>
      <c r="V220" s="5" t="s">
        <v>417</v>
      </c>
      <c r="W220" s="5" t="s">
        <v>93</v>
      </c>
      <c r="X220" s="5" t="s">
        <v>418</v>
      </c>
      <c r="Y220" s="5" t="s">
        <v>419</v>
      </c>
      <c r="Z220" s="5" t="s">
        <v>420</v>
      </c>
      <c r="AA220" s="5" t="s">
        <v>421</v>
      </c>
      <c r="AB220" s="5"/>
      <c r="AC220" s="5"/>
      <c r="AD220" s="5"/>
      <c r="AE220" s="5"/>
      <c r="AF220" s="5"/>
    </row>
    <row r="221" spans="1:32">
      <c r="A221" s="5" t="s">
        <v>10524</v>
      </c>
      <c r="B221" s="5" t="str">
        <f>IF(COUNTIF('Leads Priorizados INT'!M:M,A221)&gt;0,"Sí","No")</f>
        <v>No</v>
      </c>
      <c r="C221">
        <v>1</v>
      </c>
      <c r="D221" s="6" t="s">
        <v>414</v>
      </c>
      <c r="E221" s="5" t="s">
        <v>10525</v>
      </c>
      <c r="F221" s="5" t="s">
        <v>431</v>
      </c>
      <c r="G221" s="5" t="s">
        <v>2465</v>
      </c>
      <c r="H221" s="7">
        <v>631650</v>
      </c>
      <c r="I221" s="5">
        <v>4</v>
      </c>
      <c r="J221" s="5">
        <v>1</v>
      </c>
      <c r="K221" s="5" t="s">
        <v>10526</v>
      </c>
      <c r="L221" s="5">
        <v>0.15409999999999999</v>
      </c>
      <c r="M221" s="8"/>
      <c r="N221" s="8"/>
      <c r="O221" s="8"/>
      <c r="P221" s="8"/>
      <c r="Q221" s="8"/>
      <c r="R221" s="5" t="s">
        <v>10527</v>
      </c>
      <c r="S221" s="5" t="s">
        <v>10528</v>
      </c>
      <c r="T221" s="5" t="s">
        <v>417</v>
      </c>
      <c r="U221" s="5" t="s">
        <v>417</v>
      </c>
      <c r="V221" s="5" t="s">
        <v>417</v>
      </c>
      <c r="W221" s="5" t="s">
        <v>93</v>
      </c>
      <c r="X221" s="5" t="s">
        <v>418</v>
      </c>
      <c r="Y221" s="5" t="s">
        <v>419</v>
      </c>
      <c r="Z221" s="5" t="s">
        <v>420</v>
      </c>
      <c r="AA221" s="5" t="s">
        <v>421</v>
      </c>
      <c r="AB221" s="5"/>
      <c r="AC221" s="5"/>
      <c r="AD221" s="5"/>
      <c r="AE221" s="5"/>
      <c r="AF221" s="5"/>
    </row>
    <row r="222" spans="1:32" hidden="1">
      <c r="A222" s="5" t="s">
        <v>10529</v>
      </c>
      <c r="B222" s="5" t="str">
        <f>IF(COUNTIF('Leads Priorizados INT'!M:M,A222)&gt;0,"Sí","No")</f>
        <v>No</v>
      </c>
      <c r="C222">
        <v>0</v>
      </c>
      <c r="D222" s="6" t="s">
        <v>414</v>
      </c>
      <c r="E222" s="5" t="s">
        <v>10530</v>
      </c>
      <c r="F222" s="5" t="s">
        <v>3269</v>
      </c>
      <c r="G222" s="5" t="s">
        <v>10531</v>
      </c>
      <c r="H222" s="7">
        <v>388904</v>
      </c>
      <c r="I222" s="5">
        <v>4</v>
      </c>
      <c r="J222" s="5">
        <v>1</v>
      </c>
      <c r="K222" s="5" t="s">
        <v>10532</v>
      </c>
      <c r="L222" s="5">
        <v>0.1535</v>
      </c>
      <c r="M222" s="8"/>
      <c r="N222" s="8"/>
      <c r="O222" s="8"/>
      <c r="P222" s="8"/>
      <c r="Q222" s="8"/>
      <c r="R222" s="5" t="s">
        <v>10533</v>
      </c>
      <c r="S222" s="5" t="s">
        <v>417</v>
      </c>
      <c r="T222" s="5" t="s">
        <v>417</v>
      </c>
      <c r="U222" s="5" t="s">
        <v>417</v>
      </c>
      <c r="V222" s="5" t="s">
        <v>417</v>
      </c>
      <c r="W222" s="5" t="s">
        <v>93</v>
      </c>
      <c r="X222" s="5" t="s">
        <v>418</v>
      </c>
      <c r="Y222" s="5" t="s">
        <v>419</v>
      </c>
      <c r="Z222" s="5" t="s">
        <v>420</v>
      </c>
      <c r="AA222" s="5" t="s">
        <v>421</v>
      </c>
      <c r="AB222" s="5"/>
      <c r="AC222" s="5"/>
      <c r="AD222" s="5"/>
      <c r="AE222" s="5"/>
      <c r="AF222" s="5"/>
    </row>
    <row r="223" spans="1:32" hidden="1">
      <c r="A223" s="5" t="s">
        <v>10534</v>
      </c>
      <c r="B223" s="5" t="str">
        <f>IF(COUNTIF('Leads Priorizados INT'!M:M,A223)&gt;0,"Sí","No")</f>
        <v>No</v>
      </c>
      <c r="C223">
        <v>0</v>
      </c>
      <c r="D223" s="6" t="s">
        <v>414</v>
      </c>
      <c r="E223" s="5" t="s">
        <v>10535</v>
      </c>
      <c r="F223" s="5" t="s">
        <v>431</v>
      </c>
      <c r="G223" s="5" t="s">
        <v>10536</v>
      </c>
      <c r="H223" s="7">
        <v>1060415</v>
      </c>
      <c r="I223" s="5">
        <v>8</v>
      </c>
      <c r="J223" s="5">
        <v>1</v>
      </c>
      <c r="K223" s="5" t="s">
        <v>10537</v>
      </c>
      <c r="L223" s="5">
        <v>0.15340000000000001</v>
      </c>
      <c r="M223" s="8">
        <v>932687102</v>
      </c>
      <c r="N223" s="8"/>
      <c r="O223" s="8"/>
      <c r="P223" s="8"/>
      <c r="Q223" s="8"/>
      <c r="R223" s="5" t="s">
        <v>10538</v>
      </c>
      <c r="S223" s="5" t="s">
        <v>417</v>
      </c>
      <c r="T223" s="5" t="s">
        <v>417</v>
      </c>
      <c r="U223" s="5" t="s">
        <v>417</v>
      </c>
      <c r="V223" s="5" t="s">
        <v>417</v>
      </c>
      <c r="W223" s="5" t="s">
        <v>93</v>
      </c>
      <c r="X223" s="5" t="s">
        <v>418</v>
      </c>
      <c r="Y223" s="5" t="s">
        <v>419</v>
      </c>
      <c r="Z223" s="5" t="s">
        <v>420</v>
      </c>
      <c r="AA223" s="5" t="s">
        <v>421</v>
      </c>
      <c r="AB223" s="5"/>
      <c r="AC223" s="5"/>
      <c r="AD223" s="5"/>
      <c r="AE223" s="5"/>
      <c r="AF223" s="5"/>
    </row>
    <row r="224" spans="1:32" hidden="1">
      <c r="A224" s="5" t="s">
        <v>10539</v>
      </c>
      <c r="B224" s="5" t="str">
        <f>IF(COUNTIF('Leads Priorizados INT'!M:M,A224)&gt;0,"Sí","No")</f>
        <v>No</v>
      </c>
      <c r="C224">
        <v>0</v>
      </c>
      <c r="D224" s="6" t="s">
        <v>414</v>
      </c>
      <c r="E224" s="5" t="s">
        <v>10540</v>
      </c>
      <c r="F224" s="5" t="s">
        <v>431</v>
      </c>
      <c r="G224" s="5" t="s">
        <v>2253</v>
      </c>
      <c r="H224" s="7">
        <v>954656</v>
      </c>
      <c r="I224" s="5">
        <v>8</v>
      </c>
      <c r="J224" s="5">
        <v>1</v>
      </c>
      <c r="K224" s="5" t="s">
        <v>10541</v>
      </c>
      <c r="L224" s="5">
        <v>0.15340000000000001</v>
      </c>
      <c r="M224" s="8">
        <v>628767060</v>
      </c>
      <c r="N224" s="8"/>
      <c r="O224" s="8"/>
      <c r="P224" s="8"/>
      <c r="Q224" s="8"/>
      <c r="R224" s="5" t="s">
        <v>10542</v>
      </c>
      <c r="S224" s="5" t="s">
        <v>10543</v>
      </c>
      <c r="T224" s="5" t="s">
        <v>417</v>
      </c>
      <c r="U224" s="5" t="s">
        <v>417</v>
      </c>
      <c r="V224" s="5" t="s">
        <v>417</v>
      </c>
      <c r="W224" s="5" t="s">
        <v>93</v>
      </c>
      <c r="X224" s="5" t="s">
        <v>418</v>
      </c>
      <c r="Y224" s="5" t="s">
        <v>419</v>
      </c>
      <c r="Z224" s="5" t="s">
        <v>420</v>
      </c>
      <c r="AA224" s="5" t="s">
        <v>421</v>
      </c>
      <c r="AB224" s="5"/>
      <c r="AC224" s="5"/>
      <c r="AD224" s="5"/>
      <c r="AE224" s="5"/>
      <c r="AF224" s="5"/>
    </row>
    <row r="225" spans="1:32" hidden="1">
      <c r="A225" s="5" t="s">
        <v>10544</v>
      </c>
      <c r="B225" s="5" t="str">
        <f>IF(COUNTIF('Leads Priorizados INT'!M:M,A225)&gt;0,"Sí","No")</f>
        <v>No</v>
      </c>
      <c r="C225">
        <v>0</v>
      </c>
      <c r="D225" s="6" t="s">
        <v>414</v>
      </c>
      <c r="E225" s="5" t="s">
        <v>10545</v>
      </c>
      <c r="F225" s="5" t="s">
        <v>152</v>
      </c>
      <c r="G225" s="5" t="s">
        <v>9402</v>
      </c>
      <c r="H225" s="7">
        <v>587661</v>
      </c>
      <c r="I225" s="5">
        <v>3</v>
      </c>
      <c r="J225" s="5">
        <v>2</v>
      </c>
      <c r="K225" s="5" t="s">
        <v>10546</v>
      </c>
      <c r="L225" s="5">
        <v>0.15340000000000001</v>
      </c>
      <c r="M225" s="8"/>
      <c r="N225" s="8"/>
      <c r="O225" s="8"/>
      <c r="P225" s="8"/>
      <c r="Q225" s="8"/>
      <c r="R225" s="5" t="s">
        <v>10547</v>
      </c>
      <c r="S225" s="5" t="s">
        <v>417</v>
      </c>
      <c r="T225" s="5" t="s">
        <v>417</v>
      </c>
      <c r="U225" s="5" t="s">
        <v>417</v>
      </c>
      <c r="V225" s="5" t="s">
        <v>417</v>
      </c>
      <c r="W225" s="5" t="s">
        <v>93</v>
      </c>
      <c r="X225" s="5" t="s">
        <v>418</v>
      </c>
      <c r="Y225" s="5" t="s">
        <v>419</v>
      </c>
      <c r="Z225" s="5" t="s">
        <v>420</v>
      </c>
      <c r="AA225" s="5" t="s">
        <v>421</v>
      </c>
      <c r="AB225" s="5"/>
      <c r="AC225" s="5"/>
      <c r="AD225" s="5"/>
      <c r="AE225" s="5"/>
      <c r="AF225" s="5"/>
    </row>
    <row r="226" spans="1:32" hidden="1">
      <c r="A226" s="5" t="s">
        <v>10548</v>
      </c>
      <c r="B226" s="5" t="str">
        <f>IF(COUNTIF('Leads Priorizados INT'!M:M,A226)&gt;0,"Sí","No")</f>
        <v>No</v>
      </c>
      <c r="C226">
        <v>0</v>
      </c>
      <c r="D226" s="6" t="s">
        <v>414</v>
      </c>
      <c r="E226" s="5" t="s">
        <v>10549</v>
      </c>
      <c r="F226" s="5" t="s">
        <v>431</v>
      </c>
      <c r="G226" s="5" t="s">
        <v>2253</v>
      </c>
      <c r="H226" s="7">
        <v>417123</v>
      </c>
      <c r="I226" s="5">
        <v>4</v>
      </c>
      <c r="J226" s="5">
        <v>2</v>
      </c>
      <c r="K226" s="5" t="s">
        <v>10550</v>
      </c>
      <c r="L226" s="5">
        <v>0.1532</v>
      </c>
      <c r="M226" s="8"/>
      <c r="N226" s="8"/>
      <c r="O226" s="8"/>
      <c r="P226" s="8"/>
      <c r="Q226" s="8"/>
      <c r="R226" s="5" t="s">
        <v>10551</v>
      </c>
      <c r="S226" s="5" t="s">
        <v>417</v>
      </c>
      <c r="T226" s="5" t="s">
        <v>417</v>
      </c>
      <c r="U226" s="5" t="s">
        <v>417</v>
      </c>
      <c r="V226" s="5" t="s">
        <v>417</v>
      </c>
      <c r="W226" s="5" t="s">
        <v>93</v>
      </c>
      <c r="X226" s="5" t="s">
        <v>418</v>
      </c>
      <c r="Y226" s="5" t="s">
        <v>419</v>
      </c>
      <c r="Z226" s="5" t="s">
        <v>420</v>
      </c>
      <c r="AA226" s="5" t="s">
        <v>421</v>
      </c>
      <c r="AB226" s="5"/>
      <c r="AC226" s="5"/>
      <c r="AD226" s="5"/>
      <c r="AE226" s="5"/>
      <c r="AF226" s="5"/>
    </row>
    <row r="227" spans="1:32">
      <c r="A227" s="5" t="s">
        <v>10552</v>
      </c>
      <c r="B227" s="5" t="str">
        <f>IF(COUNTIF('Leads Priorizados INT'!M:M,A227)&gt;0,"Sí","No")</f>
        <v>No</v>
      </c>
      <c r="C227">
        <v>1</v>
      </c>
      <c r="D227" s="6" t="s">
        <v>414</v>
      </c>
      <c r="E227" s="5" t="s">
        <v>10553</v>
      </c>
      <c r="F227" s="5" t="s">
        <v>431</v>
      </c>
      <c r="G227" s="5" t="s">
        <v>2465</v>
      </c>
      <c r="H227" s="7">
        <v>1149331</v>
      </c>
      <c r="I227" s="5">
        <v>12</v>
      </c>
      <c r="J227" s="5">
        <v>2</v>
      </c>
      <c r="K227" s="5" t="s">
        <v>10554</v>
      </c>
      <c r="L227" s="5">
        <v>0.15310000000000001</v>
      </c>
      <c r="M227" s="8">
        <v>933620017</v>
      </c>
      <c r="N227" s="8">
        <v>934102699</v>
      </c>
      <c r="O227" s="8">
        <v>934192591</v>
      </c>
      <c r="P227" s="8">
        <v>936242560</v>
      </c>
      <c r="Q227" s="8"/>
      <c r="R227" s="5" t="s">
        <v>10555</v>
      </c>
      <c r="S227" s="5" t="s">
        <v>10556</v>
      </c>
      <c r="T227" s="5" t="s">
        <v>417</v>
      </c>
      <c r="U227" s="5" t="s">
        <v>417</v>
      </c>
      <c r="V227" s="5" t="s">
        <v>417</v>
      </c>
      <c r="W227" s="5" t="s">
        <v>93</v>
      </c>
      <c r="X227" s="5" t="s">
        <v>418</v>
      </c>
      <c r="Y227" s="5" t="s">
        <v>419</v>
      </c>
      <c r="Z227" s="5" t="s">
        <v>420</v>
      </c>
      <c r="AA227" s="5" t="s">
        <v>421</v>
      </c>
      <c r="AB227" s="5" t="s">
        <v>10557</v>
      </c>
      <c r="AC227" s="5"/>
      <c r="AD227" s="5"/>
      <c r="AE227" s="5"/>
      <c r="AF227" s="5"/>
    </row>
    <row r="228" spans="1:32" hidden="1">
      <c r="A228" s="5" t="s">
        <v>10558</v>
      </c>
      <c r="B228" s="5" t="str">
        <f>IF(COUNTIF('Leads Priorizados INT'!M:M,A228)&gt;0,"Sí","No")</f>
        <v>No</v>
      </c>
      <c r="C228">
        <v>0</v>
      </c>
      <c r="D228" s="6" t="s">
        <v>414</v>
      </c>
      <c r="E228" s="5" t="s">
        <v>10559</v>
      </c>
      <c r="F228" s="5" t="s">
        <v>431</v>
      </c>
      <c r="G228" s="5" t="s">
        <v>2253</v>
      </c>
      <c r="H228" s="7">
        <v>506327</v>
      </c>
      <c r="I228" s="5">
        <v>1</v>
      </c>
      <c r="J228" s="5">
        <v>1</v>
      </c>
      <c r="K228" s="5" t="s">
        <v>10560</v>
      </c>
      <c r="L228" s="5">
        <v>0.15290000000000001</v>
      </c>
      <c r="M228" s="8">
        <v>932921090</v>
      </c>
      <c r="N228" s="8"/>
      <c r="O228" s="8"/>
      <c r="P228" s="8"/>
      <c r="Q228" s="8"/>
      <c r="R228" s="5" t="s">
        <v>10561</v>
      </c>
      <c r="S228" s="5" t="s">
        <v>10562</v>
      </c>
      <c r="T228" s="5" t="s">
        <v>417</v>
      </c>
      <c r="U228" s="5" t="s">
        <v>417</v>
      </c>
      <c r="V228" s="5" t="s">
        <v>417</v>
      </c>
      <c r="W228" s="5" t="s">
        <v>93</v>
      </c>
      <c r="X228" s="5" t="s">
        <v>418</v>
      </c>
      <c r="Y228" s="5" t="s">
        <v>419</v>
      </c>
      <c r="Z228" s="5" t="s">
        <v>420</v>
      </c>
      <c r="AA228" s="5" t="s">
        <v>421</v>
      </c>
      <c r="AB228" s="5" t="s">
        <v>10563</v>
      </c>
      <c r="AC228" s="5"/>
      <c r="AD228" s="5"/>
      <c r="AE228" s="5"/>
      <c r="AF228" s="5"/>
    </row>
    <row r="229" spans="1:32" hidden="1">
      <c r="A229" s="5" t="s">
        <v>10564</v>
      </c>
      <c r="B229" s="5" t="str">
        <f>IF(COUNTIF('Leads Priorizados INT'!M:M,A229)&gt;0,"Sí","No")</f>
        <v>No</v>
      </c>
      <c r="C229">
        <v>0</v>
      </c>
      <c r="D229" s="6" t="s">
        <v>414</v>
      </c>
      <c r="E229" s="5" t="s">
        <v>10565</v>
      </c>
      <c r="F229" s="5" t="s">
        <v>1511</v>
      </c>
      <c r="G229" s="5" t="s">
        <v>10566</v>
      </c>
      <c r="H229" s="7">
        <v>734867</v>
      </c>
      <c r="I229" s="5">
        <v>1</v>
      </c>
      <c r="J229" s="5">
        <v>2</v>
      </c>
      <c r="K229" s="5" t="s">
        <v>10567</v>
      </c>
      <c r="L229" s="5">
        <v>0.15290000000000001</v>
      </c>
      <c r="M229" s="8">
        <v>973184382</v>
      </c>
      <c r="N229" s="8"/>
      <c r="O229" s="8"/>
      <c r="P229" s="8"/>
      <c r="Q229" s="8"/>
      <c r="R229" s="5" t="s">
        <v>10568</v>
      </c>
      <c r="S229" s="5" t="s">
        <v>417</v>
      </c>
      <c r="T229" s="5" t="s">
        <v>417</v>
      </c>
      <c r="U229" s="5" t="s">
        <v>417</v>
      </c>
      <c r="V229" s="5" t="s">
        <v>417</v>
      </c>
      <c r="W229" s="5" t="s">
        <v>93</v>
      </c>
      <c r="X229" s="5" t="s">
        <v>418</v>
      </c>
      <c r="Y229" s="5" t="s">
        <v>419</v>
      </c>
      <c r="Z229" s="5" t="s">
        <v>420</v>
      </c>
      <c r="AA229" s="5" t="s">
        <v>421</v>
      </c>
      <c r="AB229" s="5"/>
      <c r="AC229" s="5"/>
      <c r="AD229" s="5"/>
      <c r="AE229" s="5"/>
      <c r="AF229" s="5"/>
    </row>
    <row r="230" spans="1:32" hidden="1">
      <c r="A230" s="5" t="s">
        <v>10569</v>
      </c>
      <c r="B230" s="5" t="str">
        <f>IF(COUNTIF('Leads Priorizados INT'!M:M,A230)&gt;0,"Sí","No")</f>
        <v>No</v>
      </c>
      <c r="C230">
        <v>0</v>
      </c>
      <c r="D230" s="6" t="s">
        <v>414</v>
      </c>
      <c r="E230" s="5" t="s">
        <v>10570</v>
      </c>
      <c r="F230" s="5" t="s">
        <v>152</v>
      </c>
      <c r="G230" s="5" t="s">
        <v>619</v>
      </c>
      <c r="H230" s="7">
        <v>300653</v>
      </c>
      <c r="I230" s="5">
        <v>6</v>
      </c>
      <c r="J230" s="5">
        <v>2</v>
      </c>
      <c r="K230" s="5" t="s">
        <v>10571</v>
      </c>
      <c r="L230" s="5">
        <v>0.15279999999999999</v>
      </c>
      <c r="M230" s="8">
        <v>915102460</v>
      </c>
      <c r="N230" s="8">
        <v>915102475</v>
      </c>
      <c r="O230" s="8">
        <v>695661106</v>
      </c>
      <c r="P230" s="8"/>
      <c r="Q230" s="8"/>
      <c r="R230" s="5" t="s">
        <v>10572</v>
      </c>
      <c r="S230" s="5" t="s">
        <v>417</v>
      </c>
      <c r="T230" s="5" t="s">
        <v>417</v>
      </c>
      <c r="U230" s="5" t="s">
        <v>417</v>
      </c>
      <c r="V230" s="5" t="s">
        <v>417</v>
      </c>
      <c r="W230" s="5" t="s">
        <v>93</v>
      </c>
      <c r="X230" s="5" t="s">
        <v>418</v>
      </c>
      <c r="Y230" s="5" t="s">
        <v>419</v>
      </c>
      <c r="Z230" s="5" t="s">
        <v>420</v>
      </c>
      <c r="AA230" s="5" t="s">
        <v>421</v>
      </c>
      <c r="AB230" s="5"/>
      <c r="AC230" s="5"/>
      <c r="AD230" s="5"/>
      <c r="AE230" s="5"/>
      <c r="AF230" s="5"/>
    </row>
    <row r="231" spans="1:32">
      <c r="A231" s="5" t="s">
        <v>10573</v>
      </c>
      <c r="B231" s="5" t="str">
        <f>IF(COUNTIF('Leads Priorizados INT'!M:M,A231)&gt;0,"Sí","No")</f>
        <v>No</v>
      </c>
      <c r="C231">
        <v>1</v>
      </c>
      <c r="D231" s="6" t="s">
        <v>414</v>
      </c>
      <c r="E231" s="5" t="s">
        <v>10574</v>
      </c>
      <c r="F231" s="5" t="s">
        <v>1511</v>
      </c>
      <c r="G231" s="5" t="s">
        <v>10575</v>
      </c>
      <c r="H231" s="7">
        <v>369270</v>
      </c>
      <c r="I231" s="5">
        <v>1</v>
      </c>
      <c r="J231" s="5">
        <v>1</v>
      </c>
      <c r="K231" s="5" t="s">
        <v>10576</v>
      </c>
      <c r="L231" s="5">
        <v>0.1525</v>
      </c>
      <c r="M231" s="8">
        <v>973653487</v>
      </c>
      <c r="N231" s="8"/>
      <c r="O231" s="8"/>
      <c r="P231" s="8"/>
      <c r="Q231" s="8"/>
      <c r="R231" s="5" t="s">
        <v>10577</v>
      </c>
      <c r="S231" s="5" t="s">
        <v>417</v>
      </c>
      <c r="T231" s="5" t="s">
        <v>417</v>
      </c>
      <c r="U231" s="5" t="s">
        <v>417</v>
      </c>
      <c r="V231" s="5" t="s">
        <v>417</v>
      </c>
      <c r="W231" s="5" t="s">
        <v>93</v>
      </c>
      <c r="X231" s="5" t="s">
        <v>418</v>
      </c>
      <c r="Y231" s="5" t="s">
        <v>419</v>
      </c>
      <c r="Z231" s="5" t="s">
        <v>420</v>
      </c>
      <c r="AA231" s="5" t="s">
        <v>421</v>
      </c>
      <c r="AB231" s="5" t="s">
        <v>10578</v>
      </c>
      <c r="AC231" s="5"/>
      <c r="AD231" s="5"/>
      <c r="AE231" s="5"/>
      <c r="AF231" s="5"/>
    </row>
    <row r="232" spans="1:32" hidden="1">
      <c r="A232" s="5" t="s">
        <v>10579</v>
      </c>
      <c r="B232" s="5" t="str">
        <f>IF(COUNTIF('Leads Priorizados INT'!M:M,A232)&gt;0,"Sí","No")</f>
        <v>No</v>
      </c>
      <c r="C232">
        <v>0</v>
      </c>
      <c r="D232" s="6" t="s">
        <v>414</v>
      </c>
      <c r="E232" s="5" t="s">
        <v>10580</v>
      </c>
      <c r="F232" s="5" t="s">
        <v>152</v>
      </c>
      <c r="G232" s="5" t="s">
        <v>1602</v>
      </c>
      <c r="H232" s="7">
        <v>2042973</v>
      </c>
      <c r="I232" s="5">
        <v>6</v>
      </c>
      <c r="J232" s="5">
        <v>2</v>
      </c>
      <c r="K232" s="5" t="s">
        <v>10581</v>
      </c>
      <c r="L232" s="5">
        <v>0.15240000000000001</v>
      </c>
      <c r="M232" s="8"/>
      <c r="N232" s="8"/>
      <c r="O232" s="8"/>
      <c r="P232" s="8"/>
      <c r="Q232" s="8"/>
      <c r="R232" s="5" t="s">
        <v>10582</v>
      </c>
      <c r="S232" s="5" t="s">
        <v>417</v>
      </c>
      <c r="T232" s="5" t="s">
        <v>417</v>
      </c>
      <c r="U232" s="5" t="s">
        <v>417</v>
      </c>
      <c r="V232" s="5" t="s">
        <v>417</v>
      </c>
      <c r="W232" s="5" t="s">
        <v>93</v>
      </c>
      <c r="X232" s="5" t="s">
        <v>418</v>
      </c>
      <c r="Y232" s="5" t="s">
        <v>419</v>
      </c>
      <c r="Z232" s="5" t="s">
        <v>420</v>
      </c>
      <c r="AA232" s="5" t="s">
        <v>421</v>
      </c>
      <c r="AB232" s="5"/>
      <c r="AC232" s="5"/>
      <c r="AD232" s="5"/>
      <c r="AE232" s="5"/>
      <c r="AF232" s="5"/>
    </row>
    <row r="233" spans="1:32" hidden="1">
      <c r="A233" s="5" t="s">
        <v>10583</v>
      </c>
      <c r="B233" s="5" t="str">
        <f>IF(COUNTIF('Leads Priorizados INT'!M:M,A233)&gt;0,"Sí","No")</f>
        <v>No</v>
      </c>
      <c r="C233">
        <v>0</v>
      </c>
      <c r="D233" s="6" t="s">
        <v>414</v>
      </c>
      <c r="E233" s="5" t="s">
        <v>10584</v>
      </c>
      <c r="F233" s="5" t="s">
        <v>923</v>
      </c>
      <c r="G233" s="5" t="s">
        <v>10585</v>
      </c>
      <c r="H233" s="7">
        <v>1661526</v>
      </c>
      <c r="I233" s="5">
        <v>5</v>
      </c>
      <c r="J233" s="5">
        <v>2</v>
      </c>
      <c r="K233" s="5" t="s">
        <v>10586</v>
      </c>
      <c r="L233" s="5">
        <v>0.15229999999999999</v>
      </c>
      <c r="M233" s="8">
        <v>923204264</v>
      </c>
      <c r="N233" s="8">
        <v>923204098</v>
      </c>
      <c r="O233" s="8"/>
      <c r="P233" s="8"/>
      <c r="Q233" s="8"/>
      <c r="R233" s="5" t="s">
        <v>10587</v>
      </c>
      <c r="S233" s="5" t="s">
        <v>417</v>
      </c>
      <c r="T233" s="5" t="s">
        <v>417</v>
      </c>
      <c r="U233" s="5" t="s">
        <v>417</v>
      </c>
      <c r="V233" s="5" t="s">
        <v>417</v>
      </c>
      <c r="W233" s="5" t="s">
        <v>93</v>
      </c>
      <c r="X233" s="5" t="s">
        <v>418</v>
      </c>
      <c r="Y233" s="5" t="s">
        <v>419</v>
      </c>
      <c r="Z233" s="5" t="s">
        <v>420</v>
      </c>
      <c r="AA233" s="5" t="s">
        <v>421</v>
      </c>
      <c r="AB233" s="5"/>
      <c r="AC233" s="5"/>
      <c r="AD233" s="5"/>
      <c r="AE233" s="5"/>
      <c r="AF233" s="5"/>
    </row>
    <row r="234" spans="1:32" hidden="1">
      <c r="A234" s="5" t="s">
        <v>10588</v>
      </c>
      <c r="B234" s="5" t="str">
        <f>IF(COUNTIF('Leads Priorizados INT'!M:M,A234)&gt;0,"Sí","No")</f>
        <v>No</v>
      </c>
      <c r="C234">
        <v>0</v>
      </c>
      <c r="D234" s="6" t="s">
        <v>414</v>
      </c>
      <c r="E234" s="5" t="s">
        <v>10589</v>
      </c>
      <c r="F234" s="5" t="s">
        <v>152</v>
      </c>
      <c r="G234" s="5" t="s">
        <v>916</v>
      </c>
      <c r="H234" s="7">
        <v>518257</v>
      </c>
      <c r="I234" s="5">
        <v>10</v>
      </c>
      <c r="J234" s="5">
        <v>3</v>
      </c>
      <c r="K234" s="5" t="s">
        <v>10590</v>
      </c>
      <c r="L234" s="5">
        <v>0.1522</v>
      </c>
      <c r="M234" s="8"/>
      <c r="N234" s="8"/>
      <c r="O234" s="8"/>
      <c r="P234" s="8"/>
      <c r="Q234" s="8"/>
      <c r="R234" s="5" t="s">
        <v>10591</v>
      </c>
      <c r="S234" s="5" t="s">
        <v>10592</v>
      </c>
      <c r="T234" s="5" t="s">
        <v>10593</v>
      </c>
      <c r="U234" s="5" t="s">
        <v>417</v>
      </c>
      <c r="V234" s="5" t="s">
        <v>417</v>
      </c>
      <c r="W234" s="5" t="s">
        <v>93</v>
      </c>
      <c r="X234" s="5" t="s">
        <v>418</v>
      </c>
      <c r="Y234" s="5" t="s">
        <v>419</v>
      </c>
      <c r="Z234" s="5" t="s">
        <v>420</v>
      </c>
      <c r="AA234" s="5" t="s">
        <v>421</v>
      </c>
      <c r="AB234" s="5" t="s">
        <v>10594</v>
      </c>
      <c r="AC234" s="5"/>
      <c r="AD234" s="5"/>
      <c r="AE234" s="5"/>
      <c r="AF234" s="5"/>
    </row>
    <row r="235" spans="1:32" hidden="1">
      <c r="A235" s="5" t="s">
        <v>10595</v>
      </c>
      <c r="B235" s="5" t="str">
        <f>IF(COUNTIF('Leads Priorizados INT'!M:M,A235)&gt;0,"Sí","No")</f>
        <v>No</v>
      </c>
      <c r="C235">
        <v>0</v>
      </c>
      <c r="D235" s="6" t="s">
        <v>414</v>
      </c>
      <c r="E235" s="5" t="s">
        <v>10596</v>
      </c>
      <c r="F235" s="5" t="s">
        <v>152</v>
      </c>
      <c r="G235" s="5" t="s">
        <v>1749</v>
      </c>
      <c r="H235" s="7">
        <v>1107561</v>
      </c>
      <c r="I235" s="5">
        <v>8</v>
      </c>
      <c r="J235" s="5">
        <v>1</v>
      </c>
      <c r="K235" s="5" t="s">
        <v>10597</v>
      </c>
      <c r="L235" s="5">
        <v>0.15210000000000001</v>
      </c>
      <c r="M235" s="8"/>
      <c r="N235" s="8"/>
      <c r="O235" s="8"/>
      <c r="P235" s="8"/>
      <c r="Q235" s="8"/>
      <c r="R235" s="5" t="s">
        <v>10598</v>
      </c>
      <c r="S235" s="5" t="s">
        <v>417</v>
      </c>
      <c r="T235" s="5" t="s">
        <v>417</v>
      </c>
      <c r="U235" s="5" t="s">
        <v>417</v>
      </c>
      <c r="V235" s="5" t="s">
        <v>417</v>
      </c>
      <c r="W235" s="5" t="s">
        <v>93</v>
      </c>
      <c r="X235" s="5" t="s">
        <v>418</v>
      </c>
      <c r="Y235" s="5" t="s">
        <v>419</v>
      </c>
      <c r="Z235" s="5" t="s">
        <v>420</v>
      </c>
      <c r="AA235" s="5" t="s">
        <v>421</v>
      </c>
      <c r="AB235" s="5"/>
      <c r="AC235" s="5"/>
      <c r="AD235" s="5"/>
      <c r="AE235" s="5"/>
      <c r="AF235" s="5"/>
    </row>
    <row r="236" spans="1:32" hidden="1">
      <c r="A236" s="5" t="s">
        <v>10599</v>
      </c>
      <c r="B236" s="5" t="str">
        <f>IF(COUNTIF('Leads Priorizados INT'!M:M,A236)&gt;0,"Sí","No")</f>
        <v>No</v>
      </c>
      <c r="C236">
        <v>0</v>
      </c>
      <c r="D236" s="6" t="s">
        <v>414</v>
      </c>
      <c r="E236" s="5" t="s">
        <v>10600</v>
      </c>
      <c r="F236" s="5" t="s">
        <v>152</v>
      </c>
      <c r="G236" s="5" t="s">
        <v>1264</v>
      </c>
      <c r="H236" s="7">
        <v>1020585</v>
      </c>
      <c r="I236" s="5">
        <v>7</v>
      </c>
      <c r="J236" s="5">
        <v>1</v>
      </c>
      <c r="K236" s="5" t="s">
        <v>10601</v>
      </c>
      <c r="L236" s="5">
        <v>0.15210000000000001</v>
      </c>
      <c r="M236" s="8">
        <v>913525327</v>
      </c>
      <c r="N236" s="8"/>
      <c r="O236" s="8"/>
      <c r="P236" s="8"/>
      <c r="Q236" s="8"/>
      <c r="R236" s="5" t="s">
        <v>10602</v>
      </c>
      <c r="S236" s="5" t="s">
        <v>417</v>
      </c>
      <c r="T236" s="5" t="s">
        <v>417</v>
      </c>
      <c r="U236" s="5" t="s">
        <v>417</v>
      </c>
      <c r="V236" s="5" t="s">
        <v>417</v>
      </c>
      <c r="W236" s="5" t="s">
        <v>93</v>
      </c>
      <c r="X236" s="5" t="s">
        <v>418</v>
      </c>
      <c r="Y236" s="5" t="s">
        <v>419</v>
      </c>
      <c r="Z236" s="5" t="s">
        <v>420</v>
      </c>
      <c r="AA236" s="5" t="s">
        <v>421</v>
      </c>
      <c r="AB236" s="5"/>
      <c r="AC236" s="5"/>
      <c r="AD236" s="5"/>
      <c r="AE236" s="5"/>
      <c r="AF236" s="5"/>
    </row>
    <row r="237" spans="1:32" hidden="1">
      <c r="A237" s="5" t="s">
        <v>10603</v>
      </c>
      <c r="B237" s="5" t="str">
        <f>IF(COUNTIF('Leads Priorizados INT'!M:M,A237)&gt;0,"Sí","No")</f>
        <v>No</v>
      </c>
      <c r="C237">
        <v>0</v>
      </c>
      <c r="D237" s="6" t="s">
        <v>414</v>
      </c>
      <c r="E237" s="5" t="s">
        <v>10604</v>
      </c>
      <c r="F237" s="5" t="s">
        <v>152</v>
      </c>
      <c r="G237" s="5" t="s">
        <v>10605</v>
      </c>
      <c r="H237" s="7">
        <v>394028</v>
      </c>
      <c r="I237" s="5">
        <v>3</v>
      </c>
      <c r="J237" s="5">
        <v>1</v>
      </c>
      <c r="K237" s="5" t="s">
        <v>10606</v>
      </c>
      <c r="L237" s="5">
        <v>0.15179999999999999</v>
      </c>
      <c r="M237" s="8">
        <v>913853921</v>
      </c>
      <c r="N237" s="8">
        <v>605025840</v>
      </c>
      <c r="O237" s="8">
        <v>685153501</v>
      </c>
      <c r="P237" s="8"/>
      <c r="Q237" s="8"/>
      <c r="R237" s="5" t="s">
        <v>10607</v>
      </c>
      <c r="S237" s="5" t="s">
        <v>10608</v>
      </c>
      <c r="T237" s="5" t="s">
        <v>417</v>
      </c>
      <c r="U237" s="5" t="s">
        <v>417</v>
      </c>
      <c r="V237" s="5" t="s">
        <v>417</v>
      </c>
      <c r="W237" s="5" t="s">
        <v>93</v>
      </c>
      <c r="X237" s="5" t="s">
        <v>418</v>
      </c>
      <c r="Y237" s="5" t="s">
        <v>419</v>
      </c>
      <c r="Z237" s="5" t="s">
        <v>420</v>
      </c>
      <c r="AA237" s="5" t="s">
        <v>421</v>
      </c>
      <c r="AB237" s="5"/>
      <c r="AC237" s="5"/>
      <c r="AD237" s="5"/>
      <c r="AE237" s="5"/>
      <c r="AF237" s="5"/>
    </row>
    <row r="238" spans="1:32" hidden="1">
      <c r="A238" s="5" t="s">
        <v>10609</v>
      </c>
      <c r="B238" s="5" t="str">
        <f>IF(COUNTIF('Leads Priorizados INT'!M:M,A238)&gt;0,"Sí","No")</f>
        <v>No</v>
      </c>
      <c r="C238">
        <v>0</v>
      </c>
      <c r="D238" s="6" t="s">
        <v>414</v>
      </c>
      <c r="E238" s="5" t="s">
        <v>10610</v>
      </c>
      <c r="F238" s="5" t="s">
        <v>700</v>
      </c>
      <c r="G238" s="5" t="s">
        <v>3497</v>
      </c>
      <c r="H238" s="7">
        <v>1067993</v>
      </c>
      <c r="I238" s="5">
        <v>1</v>
      </c>
      <c r="J238" s="5">
        <v>1</v>
      </c>
      <c r="K238" s="5" t="s">
        <v>10611</v>
      </c>
      <c r="L238" s="5">
        <v>0.15179999999999999</v>
      </c>
      <c r="M238" s="8">
        <v>954451845</v>
      </c>
      <c r="N238" s="8"/>
      <c r="O238" s="8"/>
      <c r="P238" s="8"/>
      <c r="Q238" s="8"/>
      <c r="R238" s="5" t="s">
        <v>10612</v>
      </c>
      <c r="S238" s="5" t="s">
        <v>10613</v>
      </c>
      <c r="T238" s="5" t="s">
        <v>417</v>
      </c>
      <c r="U238" s="5" t="s">
        <v>417</v>
      </c>
      <c r="V238" s="5" t="s">
        <v>417</v>
      </c>
      <c r="W238" s="5" t="s">
        <v>93</v>
      </c>
      <c r="X238" s="5" t="s">
        <v>418</v>
      </c>
      <c r="Y238" s="5" t="s">
        <v>419</v>
      </c>
      <c r="Z238" s="5" t="s">
        <v>420</v>
      </c>
      <c r="AA238" s="5" t="s">
        <v>421</v>
      </c>
      <c r="AB238" s="5" t="s">
        <v>10614</v>
      </c>
      <c r="AC238" s="5" t="s">
        <v>10615</v>
      </c>
      <c r="AD238" s="5" t="s">
        <v>10616</v>
      </c>
      <c r="AE238" s="5"/>
      <c r="AF238" s="5"/>
    </row>
    <row r="239" spans="1:32" hidden="1">
      <c r="A239" s="5" t="s">
        <v>10617</v>
      </c>
      <c r="B239" s="5" t="str">
        <f>IF(COUNTIF('Leads Priorizados INT'!M:M,A239)&gt;0,"Sí","No")</f>
        <v>No</v>
      </c>
      <c r="C239">
        <v>0</v>
      </c>
      <c r="D239" s="6" t="s">
        <v>414</v>
      </c>
      <c r="E239" s="5" t="s">
        <v>10618</v>
      </c>
      <c r="F239" s="5" t="s">
        <v>431</v>
      </c>
      <c r="G239" s="5" t="s">
        <v>9448</v>
      </c>
      <c r="H239" s="7">
        <v>1668305</v>
      </c>
      <c r="I239" s="5">
        <v>1</v>
      </c>
      <c r="J239" s="5">
        <v>1</v>
      </c>
      <c r="K239" s="5" t="s">
        <v>10619</v>
      </c>
      <c r="L239" s="5">
        <v>0.1517</v>
      </c>
      <c r="M239" s="8">
        <v>932856276</v>
      </c>
      <c r="N239" s="8"/>
      <c r="O239" s="8"/>
      <c r="P239" s="8"/>
      <c r="Q239" s="8"/>
      <c r="R239" s="5" t="s">
        <v>10620</v>
      </c>
      <c r="S239" s="5" t="s">
        <v>417</v>
      </c>
      <c r="T239" s="5" t="s">
        <v>417</v>
      </c>
      <c r="U239" s="5" t="s">
        <v>417</v>
      </c>
      <c r="V239" s="5" t="s">
        <v>417</v>
      </c>
      <c r="W239" s="5" t="s">
        <v>93</v>
      </c>
      <c r="X239" s="5" t="s">
        <v>418</v>
      </c>
      <c r="Y239" s="5" t="s">
        <v>419</v>
      </c>
      <c r="Z239" s="5" t="s">
        <v>420</v>
      </c>
      <c r="AA239" s="5" t="s">
        <v>421</v>
      </c>
      <c r="AB239" s="5" t="s">
        <v>10621</v>
      </c>
      <c r="AC239" s="5"/>
      <c r="AD239" s="5"/>
      <c r="AE239" s="5"/>
      <c r="AF239" s="5"/>
    </row>
    <row r="240" spans="1:32" hidden="1">
      <c r="A240" s="5" t="s">
        <v>10622</v>
      </c>
      <c r="B240" s="5" t="str">
        <f>IF(COUNTIF('Leads Priorizados INT'!M:M,A240)&gt;0,"Sí","No")</f>
        <v>No</v>
      </c>
      <c r="C240">
        <v>0</v>
      </c>
      <c r="D240" s="6" t="s">
        <v>414</v>
      </c>
      <c r="E240" s="5" t="s">
        <v>10623</v>
      </c>
      <c r="F240" s="5" t="s">
        <v>431</v>
      </c>
      <c r="G240" s="5" t="s">
        <v>2206</v>
      </c>
      <c r="H240" s="7">
        <v>1047169</v>
      </c>
      <c r="I240" s="5">
        <v>7</v>
      </c>
      <c r="J240" s="5">
        <v>1</v>
      </c>
      <c r="K240" s="5" t="s">
        <v>10624</v>
      </c>
      <c r="L240" s="5">
        <v>0.15160000000000001</v>
      </c>
      <c r="M240" s="8"/>
      <c r="N240" s="8"/>
      <c r="O240" s="8"/>
      <c r="P240" s="8"/>
      <c r="Q240" s="8"/>
      <c r="R240" s="5" t="s">
        <v>10625</v>
      </c>
      <c r="S240" s="5" t="s">
        <v>417</v>
      </c>
      <c r="T240" s="5" t="s">
        <v>417</v>
      </c>
      <c r="U240" s="5" t="s">
        <v>417</v>
      </c>
      <c r="V240" s="5" t="s">
        <v>417</v>
      </c>
      <c r="W240" s="5" t="s">
        <v>93</v>
      </c>
      <c r="X240" s="5" t="s">
        <v>418</v>
      </c>
      <c r="Y240" s="5" t="s">
        <v>419</v>
      </c>
      <c r="Z240" s="5" t="s">
        <v>420</v>
      </c>
      <c r="AA240" s="5" t="s">
        <v>421</v>
      </c>
      <c r="AB240" s="5"/>
      <c r="AC240" s="5"/>
      <c r="AD240" s="5"/>
      <c r="AE240" s="5"/>
      <c r="AF240" s="5"/>
    </row>
    <row r="241" spans="1:32" hidden="1">
      <c r="A241" s="5" t="s">
        <v>10626</v>
      </c>
      <c r="B241" s="5" t="str">
        <f>IF(COUNTIF('Leads Priorizados INT'!M:M,A241)&gt;0,"Sí","No")</f>
        <v>No</v>
      </c>
      <c r="C241">
        <v>0</v>
      </c>
      <c r="D241" s="6" t="s">
        <v>414</v>
      </c>
      <c r="E241" s="5" t="s">
        <v>10627</v>
      </c>
      <c r="F241" s="5" t="s">
        <v>152</v>
      </c>
      <c r="G241" s="5" t="s">
        <v>1856</v>
      </c>
      <c r="H241" s="7">
        <v>596500</v>
      </c>
      <c r="I241" s="5">
        <v>1</v>
      </c>
      <c r="J241" s="5">
        <v>1</v>
      </c>
      <c r="K241" s="5" t="s">
        <v>10628</v>
      </c>
      <c r="L241" s="5">
        <v>0.15140000000000001</v>
      </c>
      <c r="M241" s="8"/>
      <c r="N241" s="8"/>
      <c r="O241" s="8"/>
      <c r="P241" s="8"/>
      <c r="Q241" s="8"/>
      <c r="R241" s="5" t="s">
        <v>10629</v>
      </c>
      <c r="S241" s="5" t="s">
        <v>10630</v>
      </c>
      <c r="T241" s="5" t="s">
        <v>417</v>
      </c>
      <c r="U241" s="5" t="s">
        <v>417</v>
      </c>
      <c r="V241" s="5" t="s">
        <v>417</v>
      </c>
      <c r="W241" s="5" t="s">
        <v>93</v>
      </c>
      <c r="X241" s="5" t="s">
        <v>418</v>
      </c>
      <c r="Y241" s="5" t="s">
        <v>419</v>
      </c>
      <c r="Z241" s="5" t="s">
        <v>420</v>
      </c>
      <c r="AA241" s="5" t="s">
        <v>421</v>
      </c>
      <c r="AB241" s="5"/>
      <c r="AC241" s="5"/>
      <c r="AD241" s="5"/>
      <c r="AE241" s="5"/>
      <c r="AF241" s="5"/>
    </row>
    <row r="242" spans="1:32" hidden="1">
      <c r="A242" s="5" t="s">
        <v>10631</v>
      </c>
      <c r="B242" s="5" t="str">
        <f>IF(COUNTIF('Leads Priorizados INT'!M:M,A242)&gt;0,"Sí","No")</f>
        <v>No</v>
      </c>
      <c r="C242">
        <v>0</v>
      </c>
      <c r="D242" s="6" t="s">
        <v>414</v>
      </c>
      <c r="E242" s="5" t="s">
        <v>10632</v>
      </c>
      <c r="F242" s="5" t="s">
        <v>431</v>
      </c>
      <c r="G242" s="5" t="s">
        <v>10633</v>
      </c>
      <c r="H242" s="7">
        <v>947043</v>
      </c>
      <c r="I242" s="5">
        <v>7</v>
      </c>
      <c r="J242" s="5">
        <v>1</v>
      </c>
      <c r="K242" s="5" t="s">
        <v>10634</v>
      </c>
      <c r="L242" s="5">
        <v>0.15110000000000001</v>
      </c>
      <c r="M242" s="8"/>
      <c r="N242" s="8"/>
      <c r="O242" s="8"/>
      <c r="P242" s="8"/>
      <c r="Q242" s="8"/>
      <c r="R242" s="5" t="s">
        <v>10635</v>
      </c>
      <c r="S242" s="5" t="s">
        <v>10636</v>
      </c>
      <c r="T242" s="5" t="s">
        <v>417</v>
      </c>
      <c r="U242" s="5" t="s">
        <v>417</v>
      </c>
      <c r="V242" s="5" t="s">
        <v>417</v>
      </c>
      <c r="W242" s="5" t="s">
        <v>93</v>
      </c>
      <c r="X242" s="5" t="s">
        <v>418</v>
      </c>
      <c r="Y242" s="5" t="s">
        <v>419</v>
      </c>
      <c r="Z242" s="5" t="s">
        <v>420</v>
      </c>
      <c r="AA242" s="5" t="s">
        <v>421</v>
      </c>
      <c r="AB242" s="5"/>
      <c r="AC242" s="5"/>
      <c r="AD242" s="5"/>
      <c r="AE242" s="5"/>
      <c r="AF242" s="5"/>
    </row>
    <row r="243" spans="1:32" hidden="1">
      <c r="A243" s="5" t="s">
        <v>10637</v>
      </c>
      <c r="B243" s="5" t="str">
        <f>IF(COUNTIF('Leads Priorizados INT'!M:M,A243)&gt;0,"Sí","No")</f>
        <v>No</v>
      </c>
      <c r="C243">
        <v>0</v>
      </c>
      <c r="D243" s="6" t="s">
        <v>414</v>
      </c>
      <c r="E243" s="5" t="s">
        <v>10638</v>
      </c>
      <c r="F243" s="5" t="s">
        <v>1328</v>
      </c>
      <c r="G243" s="5" t="s">
        <v>10639</v>
      </c>
      <c r="H243" s="7">
        <v>4377016</v>
      </c>
      <c r="I243" s="5">
        <v>44</v>
      </c>
      <c r="J243" s="5">
        <v>2</v>
      </c>
      <c r="K243" s="5" t="s">
        <v>10640</v>
      </c>
      <c r="L243" s="5">
        <v>0.151</v>
      </c>
      <c r="M243" s="8">
        <v>965334670</v>
      </c>
      <c r="N243" s="8">
        <v>965524819</v>
      </c>
      <c r="O243" s="8">
        <v>691482766</v>
      </c>
      <c r="P243" s="8">
        <v>658988419</v>
      </c>
      <c r="Q243" s="8">
        <v>658988415</v>
      </c>
      <c r="R243" s="5" t="s">
        <v>10641</v>
      </c>
      <c r="S243" s="5" t="s">
        <v>10642</v>
      </c>
      <c r="T243" s="5" t="s">
        <v>10643</v>
      </c>
      <c r="U243" s="5" t="s">
        <v>417</v>
      </c>
      <c r="V243" s="5" t="s">
        <v>417</v>
      </c>
      <c r="W243" s="5" t="s">
        <v>93</v>
      </c>
      <c r="X243" s="5" t="s">
        <v>418</v>
      </c>
      <c r="Y243" s="5" t="s">
        <v>419</v>
      </c>
      <c r="Z243" s="5" t="s">
        <v>420</v>
      </c>
      <c r="AA243" s="5" t="s">
        <v>421</v>
      </c>
      <c r="AB243" s="5"/>
      <c r="AC243" s="5"/>
      <c r="AD243" s="5"/>
      <c r="AE243" s="5"/>
      <c r="AF243" s="5"/>
    </row>
    <row r="244" spans="1:32" hidden="1">
      <c r="A244" s="5" t="s">
        <v>10644</v>
      </c>
      <c r="B244" s="5" t="str">
        <f>IF(COUNTIF('Leads Priorizados INT'!M:M,A244)&gt;0,"Sí","No")</f>
        <v>No</v>
      </c>
      <c r="C244">
        <v>0</v>
      </c>
      <c r="D244" s="6" t="s">
        <v>414</v>
      </c>
      <c r="E244" s="5" t="s">
        <v>10645</v>
      </c>
      <c r="F244" s="5" t="s">
        <v>152</v>
      </c>
      <c r="G244" s="5" t="s">
        <v>10646</v>
      </c>
      <c r="H244" s="7">
        <v>707427</v>
      </c>
      <c r="I244" s="5">
        <v>1</v>
      </c>
      <c r="J244" s="5">
        <v>1</v>
      </c>
      <c r="K244" s="5" t="s">
        <v>10647</v>
      </c>
      <c r="L244" s="5">
        <v>0.15090000000000001</v>
      </c>
      <c r="M244" s="8"/>
      <c r="N244" s="8"/>
      <c r="O244" s="8"/>
      <c r="P244" s="8"/>
      <c r="Q244" s="8"/>
      <c r="R244" s="5" t="s">
        <v>10648</v>
      </c>
      <c r="S244" s="5" t="s">
        <v>10649</v>
      </c>
      <c r="T244" s="5" t="s">
        <v>417</v>
      </c>
      <c r="U244" s="5" t="s">
        <v>417</v>
      </c>
      <c r="V244" s="5" t="s">
        <v>417</v>
      </c>
      <c r="W244" s="5" t="s">
        <v>93</v>
      </c>
      <c r="X244" s="5" t="s">
        <v>418</v>
      </c>
      <c r="Y244" s="5" t="s">
        <v>419</v>
      </c>
      <c r="Z244" s="5" t="s">
        <v>420</v>
      </c>
      <c r="AA244" s="5" t="s">
        <v>421</v>
      </c>
      <c r="AB244" s="5" t="s">
        <v>10650</v>
      </c>
      <c r="AC244" s="5"/>
      <c r="AD244" s="5"/>
      <c r="AE244" s="5"/>
      <c r="AF244" s="5"/>
    </row>
    <row r="245" spans="1:32" hidden="1">
      <c r="A245" s="5" t="s">
        <v>10651</v>
      </c>
      <c r="B245" s="5" t="str">
        <f>IF(COUNTIF('Leads Priorizados INT'!M:M,A245)&gt;0,"Sí","No")</f>
        <v>No</v>
      </c>
      <c r="C245">
        <v>0</v>
      </c>
      <c r="D245" s="6" t="s">
        <v>414</v>
      </c>
      <c r="E245" s="5" t="s">
        <v>10652</v>
      </c>
      <c r="F245" s="5" t="s">
        <v>10653</v>
      </c>
      <c r="G245" s="5" t="s">
        <v>10654</v>
      </c>
      <c r="H245" s="7">
        <v>1425717</v>
      </c>
      <c r="I245" s="5">
        <v>1</v>
      </c>
      <c r="J245" s="5">
        <v>2</v>
      </c>
      <c r="K245" s="5" t="s">
        <v>10655</v>
      </c>
      <c r="L245" s="5">
        <v>0.15079999999999999</v>
      </c>
      <c r="M245" s="8"/>
      <c r="N245" s="8"/>
      <c r="O245" s="8"/>
      <c r="P245" s="8"/>
      <c r="Q245" s="8"/>
      <c r="R245" s="5" t="s">
        <v>10656</v>
      </c>
      <c r="S245" s="5" t="s">
        <v>10657</v>
      </c>
      <c r="T245" s="5" t="s">
        <v>417</v>
      </c>
      <c r="U245" s="5" t="s">
        <v>417</v>
      </c>
      <c r="V245" s="5" t="s">
        <v>417</v>
      </c>
      <c r="W245" s="5" t="s">
        <v>93</v>
      </c>
      <c r="X245" s="5" t="s">
        <v>418</v>
      </c>
      <c r="Y245" s="5" t="s">
        <v>419</v>
      </c>
      <c r="Z245" s="5" t="s">
        <v>420</v>
      </c>
      <c r="AA245" s="5" t="s">
        <v>421</v>
      </c>
      <c r="AB245" s="5"/>
      <c r="AC245" s="5"/>
      <c r="AD245" s="5"/>
      <c r="AE245" s="5"/>
      <c r="AF245" s="5"/>
    </row>
    <row r="246" spans="1:32" hidden="1">
      <c r="A246" s="5" t="s">
        <v>10658</v>
      </c>
      <c r="B246" s="5" t="str">
        <f>IF(COUNTIF('Leads Priorizados INT'!M:M,A246)&gt;0,"Sí","No")</f>
        <v>No</v>
      </c>
      <c r="C246">
        <v>0</v>
      </c>
      <c r="D246" s="6" t="s">
        <v>414</v>
      </c>
      <c r="E246" s="5" t="s">
        <v>10659</v>
      </c>
      <c r="F246" s="5" t="s">
        <v>581</v>
      </c>
      <c r="G246" s="5" t="s">
        <v>10660</v>
      </c>
      <c r="H246" s="7">
        <v>2767823</v>
      </c>
      <c r="I246" s="5">
        <v>47</v>
      </c>
      <c r="J246" s="5">
        <v>4</v>
      </c>
      <c r="K246" s="5" t="s">
        <v>10661</v>
      </c>
      <c r="L246" s="5">
        <v>0.1507</v>
      </c>
      <c r="M246" s="8">
        <v>986302022</v>
      </c>
      <c r="N246" s="8">
        <v>986120230</v>
      </c>
      <c r="O246" s="8">
        <v>986854396</v>
      </c>
      <c r="P246" s="8">
        <v>886116425</v>
      </c>
      <c r="Q246" s="8">
        <v>886116423</v>
      </c>
      <c r="R246" s="5" t="s">
        <v>10662</v>
      </c>
      <c r="S246" s="5" t="s">
        <v>417</v>
      </c>
      <c r="T246" s="5" t="s">
        <v>417</v>
      </c>
      <c r="U246" s="5" t="s">
        <v>417</v>
      </c>
      <c r="V246" s="5" t="s">
        <v>417</v>
      </c>
      <c r="W246" s="5" t="s">
        <v>93</v>
      </c>
      <c r="X246" s="5" t="s">
        <v>418</v>
      </c>
      <c r="Y246" s="5" t="s">
        <v>419</v>
      </c>
      <c r="Z246" s="5" t="s">
        <v>420</v>
      </c>
      <c r="AA246" s="5" t="s">
        <v>421</v>
      </c>
      <c r="AB246" s="5" t="s">
        <v>10663</v>
      </c>
      <c r="AC246" s="5" t="s">
        <v>10664</v>
      </c>
      <c r="AD246" s="5"/>
      <c r="AE246" s="5"/>
      <c r="AF246" s="5"/>
    </row>
    <row r="247" spans="1:32" hidden="1">
      <c r="A247" s="5" t="s">
        <v>10665</v>
      </c>
      <c r="B247" s="5" t="str">
        <f>IF(COUNTIF('Leads Priorizados INT'!M:M,A247)&gt;0,"Sí","No")</f>
        <v>No</v>
      </c>
      <c r="C247">
        <v>0</v>
      </c>
      <c r="D247" s="6" t="s">
        <v>414</v>
      </c>
      <c r="E247" s="5" t="s">
        <v>10666</v>
      </c>
      <c r="F247" s="5" t="s">
        <v>431</v>
      </c>
      <c r="G247" s="5" t="s">
        <v>3435</v>
      </c>
      <c r="H247" s="7">
        <v>314761</v>
      </c>
      <c r="I247" s="5">
        <v>7</v>
      </c>
      <c r="J247" s="5">
        <v>1</v>
      </c>
      <c r="K247" s="5" t="s">
        <v>10667</v>
      </c>
      <c r="L247" s="5">
        <v>0.1507</v>
      </c>
      <c r="M247" s="8">
        <v>938050484</v>
      </c>
      <c r="N247" s="8">
        <v>938049347</v>
      </c>
      <c r="O247" s="8"/>
      <c r="P247" s="8"/>
      <c r="Q247" s="8"/>
      <c r="R247" s="5" t="s">
        <v>10668</v>
      </c>
      <c r="S247" s="5" t="s">
        <v>10669</v>
      </c>
      <c r="T247" s="5" t="s">
        <v>10670</v>
      </c>
      <c r="U247" s="5" t="s">
        <v>417</v>
      </c>
      <c r="V247" s="5" t="s">
        <v>417</v>
      </c>
      <c r="W247" s="5" t="s">
        <v>93</v>
      </c>
      <c r="X247" s="5" t="s">
        <v>418</v>
      </c>
      <c r="Y247" s="5" t="s">
        <v>419</v>
      </c>
      <c r="Z247" s="5" t="s">
        <v>420</v>
      </c>
      <c r="AA247" s="5" t="s">
        <v>421</v>
      </c>
      <c r="AB247" s="5" t="s">
        <v>10671</v>
      </c>
      <c r="AC247" s="5"/>
      <c r="AD247" s="5"/>
      <c r="AE247" s="5"/>
      <c r="AF247" s="5"/>
    </row>
    <row r="248" spans="1:32" hidden="1">
      <c r="A248" s="5" t="s">
        <v>10672</v>
      </c>
      <c r="B248" s="5" t="str">
        <f>IF(COUNTIF('Leads Priorizados INT'!M:M,A248)&gt;0,"Sí","No")</f>
        <v>No</v>
      </c>
      <c r="C248">
        <v>0</v>
      </c>
      <c r="D248" s="6" t="s">
        <v>430</v>
      </c>
      <c r="E248" s="5" t="s">
        <v>10673</v>
      </c>
      <c r="F248" s="5" t="s">
        <v>497</v>
      </c>
      <c r="G248" s="5" t="s">
        <v>10674</v>
      </c>
      <c r="H248" s="7">
        <v>984125</v>
      </c>
      <c r="I248" s="5">
        <v>7</v>
      </c>
      <c r="J248" s="5">
        <v>1</v>
      </c>
      <c r="K248" s="5" t="s">
        <v>10675</v>
      </c>
      <c r="L248" s="5">
        <v>0.15049999999999999</v>
      </c>
      <c r="M248" s="8">
        <v>971886569</v>
      </c>
      <c r="N248" s="8">
        <v>657311525</v>
      </c>
      <c r="O248" s="8">
        <v>657222287</v>
      </c>
      <c r="P248" s="8">
        <v>616690618</v>
      </c>
      <c r="Q248" s="8">
        <v>628769945</v>
      </c>
      <c r="R248" s="5" t="s">
        <v>10676</v>
      </c>
      <c r="S248" s="5" t="s">
        <v>10677</v>
      </c>
      <c r="T248" s="5" t="s">
        <v>10678</v>
      </c>
      <c r="U248" s="5" t="s">
        <v>10679</v>
      </c>
      <c r="V248" s="5" t="s">
        <v>417</v>
      </c>
      <c r="W248" s="5" t="s">
        <v>93</v>
      </c>
      <c r="X248" s="5" t="s">
        <v>418</v>
      </c>
      <c r="Y248" s="5" t="s">
        <v>419</v>
      </c>
      <c r="Z248" s="5" t="s">
        <v>420</v>
      </c>
      <c r="AA248" s="5" t="s">
        <v>421</v>
      </c>
      <c r="AB248" s="5" t="s">
        <v>10680</v>
      </c>
      <c r="AC248" s="5"/>
      <c r="AD248" s="5"/>
      <c r="AE248" s="5"/>
      <c r="AF248" s="5"/>
    </row>
    <row r="249" spans="1:32" hidden="1">
      <c r="A249" s="5" t="s">
        <v>10681</v>
      </c>
      <c r="B249" s="5" t="str">
        <f>IF(COUNTIF('Leads Priorizados INT'!M:M,A249)&gt;0,"Sí","No")</f>
        <v>No</v>
      </c>
      <c r="C249">
        <v>0</v>
      </c>
      <c r="D249" s="6" t="s">
        <v>414</v>
      </c>
      <c r="E249" s="5" t="s">
        <v>10682</v>
      </c>
      <c r="F249" s="5" t="s">
        <v>152</v>
      </c>
      <c r="G249" s="5" t="s">
        <v>1894</v>
      </c>
      <c r="H249" s="7">
        <v>1012031</v>
      </c>
      <c r="I249" s="5">
        <v>7</v>
      </c>
      <c r="J249" s="5">
        <v>1</v>
      </c>
      <c r="K249" s="5" t="s">
        <v>10683</v>
      </c>
      <c r="L249" s="5">
        <v>0.15040000000000001</v>
      </c>
      <c r="M249" s="8"/>
      <c r="N249" s="8"/>
      <c r="O249" s="8"/>
      <c r="P249" s="8"/>
      <c r="Q249" s="8"/>
      <c r="R249" s="5" t="s">
        <v>10684</v>
      </c>
      <c r="S249" s="5" t="s">
        <v>10685</v>
      </c>
      <c r="T249" s="5" t="s">
        <v>417</v>
      </c>
      <c r="U249" s="5" t="s">
        <v>417</v>
      </c>
      <c r="V249" s="5" t="s">
        <v>417</v>
      </c>
      <c r="W249" s="5" t="s">
        <v>93</v>
      </c>
      <c r="X249" s="5" t="s">
        <v>418</v>
      </c>
      <c r="Y249" s="5" t="s">
        <v>419</v>
      </c>
      <c r="Z249" s="5" t="s">
        <v>420</v>
      </c>
      <c r="AA249" s="5" t="s">
        <v>421</v>
      </c>
      <c r="AB249" s="5"/>
      <c r="AC249" s="5"/>
      <c r="AD249" s="5"/>
      <c r="AE249" s="5"/>
      <c r="AF249" s="5"/>
    </row>
    <row r="250" spans="1:32" hidden="1">
      <c r="A250" s="5" t="s">
        <v>10686</v>
      </c>
      <c r="B250" s="5" t="str">
        <f>IF(COUNTIF('Leads Priorizados INT'!M:M,A250)&gt;0,"Sí","No")</f>
        <v>No</v>
      </c>
      <c r="C250">
        <v>0</v>
      </c>
      <c r="D250" s="6" t="s">
        <v>414</v>
      </c>
      <c r="E250" s="5" t="s">
        <v>10687</v>
      </c>
      <c r="F250" s="5" t="s">
        <v>431</v>
      </c>
      <c r="G250" s="5" t="s">
        <v>9310</v>
      </c>
      <c r="H250" s="7">
        <v>640588</v>
      </c>
      <c r="I250" s="5">
        <v>1</v>
      </c>
      <c r="J250" s="5">
        <v>1</v>
      </c>
      <c r="K250" s="5" t="s">
        <v>10688</v>
      </c>
      <c r="L250" s="5">
        <v>0.15029999999999999</v>
      </c>
      <c r="M250" s="8"/>
      <c r="N250" s="8"/>
      <c r="O250" s="8"/>
      <c r="P250" s="8"/>
      <c r="Q250" s="8"/>
      <c r="R250" s="5" t="s">
        <v>10689</v>
      </c>
      <c r="S250" s="5" t="s">
        <v>10690</v>
      </c>
      <c r="T250" s="5" t="s">
        <v>10691</v>
      </c>
      <c r="U250" s="5" t="s">
        <v>417</v>
      </c>
      <c r="V250" s="5" t="s">
        <v>417</v>
      </c>
      <c r="W250" s="5" t="s">
        <v>93</v>
      </c>
      <c r="X250" s="5" t="s">
        <v>418</v>
      </c>
      <c r="Y250" s="5" t="s">
        <v>419</v>
      </c>
      <c r="Z250" s="5" t="s">
        <v>420</v>
      </c>
      <c r="AA250" s="5" t="s">
        <v>421</v>
      </c>
      <c r="AB250" s="5"/>
      <c r="AC250" s="5"/>
      <c r="AD250" s="5"/>
      <c r="AE250" s="5"/>
      <c r="AF250" s="5"/>
    </row>
    <row r="251" spans="1:32" hidden="1">
      <c r="A251" s="5" t="s">
        <v>10692</v>
      </c>
      <c r="B251" s="5" t="str">
        <f>IF(COUNTIF('Leads Priorizados INT'!M:M,A251)&gt;0,"Sí","No")</f>
        <v>No</v>
      </c>
      <c r="C251">
        <v>0</v>
      </c>
      <c r="D251" s="6" t="s">
        <v>414</v>
      </c>
      <c r="E251" s="5" t="s">
        <v>10693</v>
      </c>
      <c r="F251" s="5" t="s">
        <v>1065</v>
      </c>
      <c r="G251" s="5" t="s">
        <v>10694</v>
      </c>
      <c r="H251" s="7">
        <v>428418</v>
      </c>
      <c r="I251" s="5">
        <v>1</v>
      </c>
      <c r="J251" s="5">
        <v>1</v>
      </c>
      <c r="K251" s="5" t="s">
        <v>10695</v>
      </c>
      <c r="L251" s="5">
        <v>0.1502</v>
      </c>
      <c r="M251" s="8">
        <v>943056436</v>
      </c>
      <c r="N251" s="8"/>
      <c r="O251" s="8"/>
      <c r="P251" s="8"/>
      <c r="Q251" s="8"/>
      <c r="R251" s="5" t="s">
        <v>10696</v>
      </c>
      <c r="S251" s="5" t="s">
        <v>10697</v>
      </c>
      <c r="T251" s="5" t="s">
        <v>417</v>
      </c>
      <c r="U251" s="5" t="s">
        <v>417</v>
      </c>
      <c r="V251" s="5" t="s">
        <v>417</v>
      </c>
      <c r="W251" s="5" t="s">
        <v>93</v>
      </c>
      <c r="X251" s="5" t="s">
        <v>418</v>
      </c>
      <c r="Y251" s="5" t="s">
        <v>419</v>
      </c>
      <c r="Z251" s="5" t="s">
        <v>420</v>
      </c>
      <c r="AA251" s="5" t="s">
        <v>421</v>
      </c>
      <c r="AB251" s="5"/>
      <c r="AC251" s="5"/>
      <c r="AD251" s="5"/>
      <c r="AE251" s="5"/>
      <c r="AF251" s="5"/>
    </row>
    <row r="252" spans="1:32" hidden="1">
      <c r="A252" s="5" t="s">
        <v>10698</v>
      </c>
      <c r="B252" s="5" t="str">
        <f>IF(COUNTIF('Leads Priorizados INT'!M:M,A252)&gt;0,"Sí","No")</f>
        <v>No</v>
      </c>
      <c r="C252">
        <v>0</v>
      </c>
      <c r="D252" s="6" t="s">
        <v>414</v>
      </c>
      <c r="E252" s="5" t="s">
        <v>10699</v>
      </c>
      <c r="F252" s="5" t="s">
        <v>431</v>
      </c>
      <c r="G252" s="5" t="s">
        <v>10700</v>
      </c>
      <c r="H252" s="7">
        <v>497158</v>
      </c>
      <c r="I252" s="5">
        <v>4</v>
      </c>
      <c r="J252" s="5">
        <v>1</v>
      </c>
      <c r="K252" s="5" t="s">
        <v>10701</v>
      </c>
      <c r="L252" s="5">
        <v>0.15</v>
      </c>
      <c r="M252" s="8"/>
      <c r="N252" s="8"/>
      <c r="O252" s="8"/>
      <c r="P252" s="8"/>
      <c r="Q252" s="8"/>
      <c r="R252" s="5" t="s">
        <v>10702</v>
      </c>
      <c r="S252" s="5" t="s">
        <v>417</v>
      </c>
      <c r="T252" s="5" t="s">
        <v>417</v>
      </c>
      <c r="U252" s="5" t="s">
        <v>417</v>
      </c>
      <c r="V252" s="5" t="s">
        <v>417</v>
      </c>
      <c r="W252" s="5" t="s">
        <v>93</v>
      </c>
      <c r="X252" s="5" t="s">
        <v>418</v>
      </c>
      <c r="Y252" s="5" t="s">
        <v>419</v>
      </c>
      <c r="Z252" s="5" t="s">
        <v>420</v>
      </c>
      <c r="AA252" s="5" t="s">
        <v>421</v>
      </c>
      <c r="AB252" s="5"/>
      <c r="AC252" s="5"/>
      <c r="AD252" s="5"/>
      <c r="AE252" s="5"/>
      <c r="AF252" s="5"/>
    </row>
    <row r="253" spans="1:32" hidden="1">
      <c r="A253" s="5" t="s">
        <v>10703</v>
      </c>
      <c r="B253" s="5" t="str">
        <f>IF(COUNTIF('Leads Priorizados INT'!M:M,A253)&gt;0,"Sí","No")</f>
        <v>No</v>
      </c>
      <c r="C253">
        <v>0</v>
      </c>
      <c r="D253" s="6" t="s">
        <v>414</v>
      </c>
      <c r="E253" s="5" t="s">
        <v>10704</v>
      </c>
      <c r="F253" s="5" t="s">
        <v>152</v>
      </c>
      <c r="G253" s="5" t="s">
        <v>10705</v>
      </c>
      <c r="H253" s="7">
        <v>1051581</v>
      </c>
      <c r="I253" s="5">
        <v>8</v>
      </c>
      <c r="J253" s="5">
        <v>1</v>
      </c>
      <c r="K253" s="5" t="s">
        <v>10706</v>
      </c>
      <c r="L253" s="5">
        <v>0.15</v>
      </c>
      <c r="M253" s="8"/>
      <c r="N253" s="8"/>
      <c r="O253" s="8"/>
      <c r="P253" s="8"/>
      <c r="Q253" s="8"/>
      <c r="R253" s="5" t="s">
        <v>10707</v>
      </c>
      <c r="S253" s="5" t="s">
        <v>417</v>
      </c>
      <c r="T253" s="5" t="s">
        <v>417</v>
      </c>
      <c r="U253" s="5" t="s">
        <v>417</v>
      </c>
      <c r="V253" s="5" t="s">
        <v>417</v>
      </c>
      <c r="W253" s="5" t="s">
        <v>93</v>
      </c>
      <c r="X253" s="5" t="s">
        <v>418</v>
      </c>
      <c r="Y253" s="5" t="s">
        <v>419</v>
      </c>
      <c r="Z253" s="5" t="s">
        <v>420</v>
      </c>
      <c r="AA253" s="5" t="s">
        <v>421</v>
      </c>
      <c r="AB253" s="5" t="s">
        <v>10708</v>
      </c>
      <c r="AC253" s="5" t="s">
        <v>10709</v>
      </c>
      <c r="AD253" s="5"/>
      <c r="AE253" s="5"/>
      <c r="AF253" s="5"/>
    </row>
    <row r="254" spans="1:32">
      <c r="A254" s="5" t="s">
        <v>10710</v>
      </c>
      <c r="B254" s="5" t="str">
        <f>IF(COUNTIF('Leads Priorizados INT'!M:M,A254)&gt;0,"Sí","No")</f>
        <v>No</v>
      </c>
      <c r="C254">
        <v>1</v>
      </c>
      <c r="D254" s="6" t="s">
        <v>414</v>
      </c>
      <c r="E254" s="5" t="s">
        <v>10711</v>
      </c>
      <c r="F254" s="5" t="s">
        <v>152</v>
      </c>
      <c r="G254" s="5" t="s">
        <v>907</v>
      </c>
      <c r="H254" s="7">
        <v>1080421</v>
      </c>
      <c r="I254" s="5">
        <v>8</v>
      </c>
      <c r="J254" s="5">
        <v>1</v>
      </c>
      <c r="K254" s="5" t="s">
        <v>10712</v>
      </c>
      <c r="L254" s="5">
        <v>0.14990000000000001</v>
      </c>
      <c r="M254" s="8"/>
      <c r="N254" s="8"/>
      <c r="O254" s="8"/>
      <c r="P254" s="8"/>
      <c r="Q254" s="8"/>
      <c r="R254" s="5" t="s">
        <v>10713</v>
      </c>
      <c r="S254" s="5" t="s">
        <v>10714</v>
      </c>
      <c r="T254" s="5" t="s">
        <v>10715</v>
      </c>
      <c r="U254" s="5" t="s">
        <v>417</v>
      </c>
      <c r="V254" s="5" t="s">
        <v>417</v>
      </c>
      <c r="W254" s="5" t="s">
        <v>93</v>
      </c>
      <c r="X254" s="5" t="s">
        <v>418</v>
      </c>
      <c r="Y254" s="5" t="s">
        <v>419</v>
      </c>
      <c r="Z254" s="5" t="s">
        <v>420</v>
      </c>
      <c r="AA254" s="5" t="s">
        <v>421</v>
      </c>
      <c r="AB254" s="5"/>
      <c r="AC254" s="5"/>
      <c r="AD254" s="5"/>
      <c r="AE254" s="5"/>
      <c r="AF254" s="5"/>
    </row>
    <row r="255" spans="1:32" hidden="1">
      <c r="A255" s="5" t="s">
        <v>10716</v>
      </c>
      <c r="B255" s="5" t="str">
        <f>IF(COUNTIF('Leads Priorizados INT'!M:M,A255)&gt;0,"Sí","No")</f>
        <v>No</v>
      </c>
      <c r="C255">
        <v>0</v>
      </c>
      <c r="D255" s="6" t="s">
        <v>414</v>
      </c>
      <c r="E255" s="5" t="s">
        <v>10717</v>
      </c>
      <c r="F255" s="5" t="s">
        <v>152</v>
      </c>
      <c r="G255" s="5" t="s">
        <v>2952</v>
      </c>
      <c r="H255" s="7">
        <v>817633</v>
      </c>
      <c r="I255" s="5">
        <v>4</v>
      </c>
      <c r="J255" s="5">
        <v>1</v>
      </c>
      <c r="K255" s="5" t="s">
        <v>10718</v>
      </c>
      <c r="L255" s="5">
        <v>0.14979999999999999</v>
      </c>
      <c r="M255" s="8"/>
      <c r="N255" s="8"/>
      <c r="O255" s="8"/>
      <c r="P255" s="8"/>
      <c r="Q255" s="8"/>
      <c r="R255" s="5" t="s">
        <v>10719</v>
      </c>
      <c r="S255" s="5" t="s">
        <v>417</v>
      </c>
      <c r="T255" s="5" t="s">
        <v>417</v>
      </c>
      <c r="U255" s="5" t="s">
        <v>417</v>
      </c>
      <c r="V255" s="5" t="s">
        <v>417</v>
      </c>
      <c r="W255" s="5" t="s">
        <v>93</v>
      </c>
      <c r="X255" s="5" t="s">
        <v>418</v>
      </c>
      <c r="Y255" s="5" t="s">
        <v>419</v>
      </c>
      <c r="Z255" s="5" t="s">
        <v>420</v>
      </c>
      <c r="AA255" s="5" t="s">
        <v>421</v>
      </c>
      <c r="AB255" s="5"/>
      <c r="AC255" s="5"/>
      <c r="AD255" s="5"/>
      <c r="AE255" s="5"/>
      <c r="AF255" s="5"/>
    </row>
    <row r="256" spans="1:32" hidden="1">
      <c r="A256" s="5" t="s">
        <v>10720</v>
      </c>
      <c r="B256" s="5" t="str">
        <f>IF(COUNTIF('Leads Priorizados INT'!M:M,A256)&gt;0,"Sí","No")</f>
        <v>No</v>
      </c>
      <c r="C256">
        <v>0</v>
      </c>
      <c r="D256" s="6" t="s">
        <v>414</v>
      </c>
      <c r="E256" s="5" t="s">
        <v>10721</v>
      </c>
      <c r="F256" s="5" t="s">
        <v>431</v>
      </c>
      <c r="G256" s="5" t="s">
        <v>941</v>
      </c>
      <c r="H256" s="7">
        <v>454642</v>
      </c>
      <c r="I256" s="5">
        <v>5</v>
      </c>
      <c r="J256" s="5">
        <v>1</v>
      </c>
      <c r="K256" s="5" t="s">
        <v>10722</v>
      </c>
      <c r="L256" s="5">
        <v>0.1497</v>
      </c>
      <c r="M256" s="8"/>
      <c r="N256" s="8"/>
      <c r="O256" s="8"/>
      <c r="P256" s="8"/>
      <c r="Q256" s="8"/>
      <c r="R256" s="5" t="s">
        <v>10723</v>
      </c>
      <c r="S256" s="5" t="s">
        <v>10724</v>
      </c>
      <c r="T256" s="5" t="s">
        <v>10725</v>
      </c>
      <c r="U256" s="5" t="s">
        <v>10726</v>
      </c>
      <c r="V256" s="5" t="s">
        <v>10727</v>
      </c>
      <c r="W256" s="5" t="s">
        <v>93</v>
      </c>
      <c r="X256" s="5" t="s">
        <v>418</v>
      </c>
      <c r="Y256" s="5" t="s">
        <v>419</v>
      </c>
      <c r="Z256" s="5" t="s">
        <v>420</v>
      </c>
      <c r="AA256" s="5" t="s">
        <v>421</v>
      </c>
      <c r="AB256" s="5"/>
      <c r="AC256" s="5"/>
      <c r="AD256" s="5"/>
      <c r="AE256" s="5"/>
      <c r="AF256" s="5"/>
    </row>
    <row r="257" spans="1:32" hidden="1">
      <c r="A257" s="5" t="s">
        <v>10728</v>
      </c>
      <c r="B257" s="5" t="str">
        <f>IF(COUNTIF('Leads Priorizados INT'!M:M,A257)&gt;0,"Sí","No")</f>
        <v>No</v>
      </c>
      <c r="C257">
        <v>0</v>
      </c>
      <c r="D257" s="6" t="s">
        <v>414</v>
      </c>
      <c r="E257" s="5" t="s">
        <v>10729</v>
      </c>
      <c r="F257" s="5" t="s">
        <v>152</v>
      </c>
      <c r="G257" s="5" t="s">
        <v>1738</v>
      </c>
      <c r="H257" s="7">
        <v>1089002</v>
      </c>
      <c r="I257" s="5">
        <v>8</v>
      </c>
      <c r="J257" s="5">
        <v>1</v>
      </c>
      <c r="K257" s="5" t="s">
        <v>10730</v>
      </c>
      <c r="L257" s="5">
        <v>0.14960000000000001</v>
      </c>
      <c r="M257" s="8"/>
      <c r="N257" s="8"/>
      <c r="O257" s="8"/>
      <c r="P257" s="8"/>
      <c r="Q257" s="8"/>
      <c r="R257" s="5" t="s">
        <v>10731</v>
      </c>
      <c r="S257" s="5" t="s">
        <v>10732</v>
      </c>
      <c r="T257" s="5" t="s">
        <v>10733</v>
      </c>
      <c r="U257" s="5" t="s">
        <v>417</v>
      </c>
      <c r="V257" s="5" t="s">
        <v>417</v>
      </c>
      <c r="W257" s="5" t="s">
        <v>93</v>
      </c>
      <c r="X257" s="5" t="s">
        <v>418</v>
      </c>
      <c r="Y257" s="5" t="s">
        <v>419</v>
      </c>
      <c r="Z257" s="5" t="s">
        <v>420</v>
      </c>
      <c r="AA257" s="5" t="s">
        <v>421</v>
      </c>
      <c r="AB257" s="5"/>
      <c r="AC257" s="5"/>
      <c r="AD257" s="5"/>
      <c r="AE257" s="5"/>
      <c r="AF257" s="5"/>
    </row>
    <row r="258" spans="1:32" hidden="1">
      <c r="A258" s="5" t="s">
        <v>10734</v>
      </c>
      <c r="B258" s="5" t="str">
        <f>IF(COUNTIF('Leads Priorizados INT'!M:M,A258)&gt;0,"Sí","No")</f>
        <v>No</v>
      </c>
      <c r="C258">
        <v>0</v>
      </c>
      <c r="D258" s="6" t="s">
        <v>414</v>
      </c>
      <c r="E258" s="5" t="s">
        <v>10735</v>
      </c>
      <c r="F258" s="5" t="s">
        <v>1065</v>
      </c>
      <c r="G258" s="5" t="s">
        <v>10013</v>
      </c>
      <c r="H258" s="7">
        <v>1772980</v>
      </c>
      <c r="I258" s="5">
        <v>3</v>
      </c>
      <c r="J258" s="5">
        <v>3</v>
      </c>
      <c r="K258" s="5" t="s">
        <v>10736</v>
      </c>
      <c r="L258" s="5">
        <v>0.14949999999999999</v>
      </c>
      <c r="M258" s="8">
        <v>943426629</v>
      </c>
      <c r="N258" s="8"/>
      <c r="O258" s="8"/>
      <c r="P258" s="8"/>
      <c r="Q258" s="8"/>
      <c r="R258" s="5" t="s">
        <v>10737</v>
      </c>
      <c r="S258" s="5" t="s">
        <v>10738</v>
      </c>
      <c r="T258" s="5" t="s">
        <v>417</v>
      </c>
      <c r="U258" s="5" t="s">
        <v>417</v>
      </c>
      <c r="V258" s="5" t="s">
        <v>417</v>
      </c>
      <c r="W258" s="5" t="s">
        <v>93</v>
      </c>
      <c r="X258" s="5" t="s">
        <v>418</v>
      </c>
      <c r="Y258" s="5" t="s">
        <v>419</v>
      </c>
      <c r="Z258" s="5" t="s">
        <v>420</v>
      </c>
      <c r="AA258" s="5" t="s">
        <v>421</v>
      </c>
      <c r="AB258" s="5"/>
      <c r="AC258" s="5"/>
      <c r="AD258" s="5"/>
      <c r="AE258" s="5"/>
      <c r="AF258" s="5"/>
    </row>
    <row r="259" spans="1:32" hidden="1">
      <c r="A259" s="5" t="s">
        <v>10739</v>
      </c>
      <c r="B259" s="5" t="str">
        <f>IF(COUNTIF('Leads Priorizados INT'!M:M,A259)&gt;0,"Sí","No")</f>
        <v>No</v>
      </c>
      <c r="C259">
        <v>0</v>
      </c>
      <c r="D259" s="6" t="s">
        <v>414</v>
      </c>
      <c r="E259" s="5" t="s">
        <v>10740</v>
      </c>
      <c r="F259" s="5" t="s">
        <v>873</v>
      </c>
      <c r="G259" s="5" t="s">
        <v>10741</v>
      </c>
      <c r="H259" s="7">
        <v>858384</v>
      </c>
      <c r="I259" s="5">
        <v>1</v>
      </c>
      <c r="J259" s="5">
        <v>1</v>
      </c>
      <c r="K259" s="5" t="s">
        <v>10742</v>
      </c>
      <c r="L259" s="5">
        <v>0.14949999999999999</v>
      </c>
      <c r="M259" s="8"/>
      <c r="N259" s="8"/>
      <c r="O259" s="8"/>
      <c r="P259" s="8"/>
      <c r="Q259" s="8"/>
      <c r="R259" s="5" t="s">
        <v>10743</v>
      </c>
      <c r="S259" s="5" t="s">
        <v>10744</v>
      </c>
      <c r="T259" s="5" t="s">
        <v>417</v>
      </c>
      <c r="U259" s="5" t="s">
        <v>417</v>
      </c>
      <c r="V259" s="5" t="s">
        <v>417</v>
      </c>
      <c r="W259" s="5" t="s">
        <v>93</v>
      </c>
      <c r="X259" s="5" t="s">
        <v>418</v>
      </c>
      <c r="Y259" s="5" t="s">
        <v>419</v>
      </c>
      <c r="Z259" s="5" t="s">
        <v>420</v>
      </c>
      <c r="AA259" s="5" t="s">
        <v>421</v>
      </c>
      <c r="AB259" s="5"/>
      <c r="AC259" s="5"/>
      <c r="AD259" s="5"/>
      <c r="AE259" s="5"/>
      <c r="AF259" s="5"/>
    </row>
    <row r="260" spans="1:32">
      <c r="A260" s="5" t="s">
        <v>10745</v>
      </c>
      <c r="B260" s="5" t="str">
        <f>IF(COUNTIF('Leads Priorizados INT'!M:M,A260)&gt;0,"Sí","No")</f>
        <v>No</v>
      </c>
      <c r="C260">
        <v>1</v>
      </c>
      <c r="D260" s="6" t="s">
        <v>414</v>
      </c>
      <c r="E260" s="5" t="s">
        <v>10746</v>
      </c>
      <c r="F260" s="5" t="s">
        <v>431</v>
      </c>
      <c r="G260" s="5" t="s">
        <v>10747</v>
      </c>
      <c r="H260" s="7">
        <v>1043712</v>
      </c>
      <c r="I260" s="5">
        <v>7</v>
      </c>
      <c r="J260" s="5">
        <v>1</v>
      </c>
      <c r="K260" s="5" t="s">
        <v>10748</v>
      </c>
      <c r="L260" s="5">
        <v>0.14940000000000001</v>
      </c>
      <c r="M260" s="8"/>
      <c r="N260" s="8"/>
      <c r="O260" s="8"/>
      <c r="P260" s="8"/>
      <c r="Q260" s="8"/>
      <c r="R260" s="5" t="s">
        <v>10749</v>
      </c>
      <c r="S260" s="5" t="s">
        <v>10750</v>
      </c>
      <c r="T260" s="5" t="s">
        <v>417</v>
      </c>
      <c r="U260" s="5" t="s">
        <v>417</v>
      </c>
      <c r="V260" s="5" t="s">
        <v>417</v>
      </c>
      <c r="W260" s="5" t="s">
        <v>93</v>
      </c>
      <c r="X260" s="5" t="s">
        <v>418</v>
      </c>
      <c r="Y260" s="5" t="s">
        <v>419</v>
      </c>
      <c r="Z260" s="5" t="s">
        <v>420</v>
      </c>
      <c r="AA260" s="5" t="s">
        <v>421</v>
      </c>
      <c r="AB260" s="5"/>
      <c r="AC260" s="5"/>
      <c r="AD260" s="5"/>
      <c r="AE260" s="5"/>
      <c r="AF260" s="5"/>
    </row>
    <row r="261" spans="1:32" hidden="1">
      <c r="A261" s="5" t="s">
        <v>10751</v>
      </c>
      <c r="B261" s="5" t="str">
        <f>IF(COUNTIF('Leads Priorizados INT'!M:M,A261)&gt;0,"Sí","No")</f>
        <v>No</v>
      </c>
      <c r="C261">
        <v>0</v>
      </c>
      <c r="D261" s="6" t="s">
        <v>414</v>
      </c>
      <c r="E261" s="5" t="s">
        <v>10752</v>
      </c>
      <c r="F261" s="5" t="s">
        <v>1680</v>
      </c>
      <c r="G261" s="5" t="s">
        <v>2920</v>
      </c>
      <c r="H261" s="7">
        <v>371722</v>
      </c>
      <c r="I261" s="5">
        <v>1</v>
      </c>
      <c r="J261" s="5">
        <v>1</v>
      </c>
      <c r="K261" s="5" t="s">
        <v>10753</v>
      </c>
      <c r="L261" s="5">
        <v>0.1492</v>
      </c>
      <c r="M261" s="8">
        <v>959236154</v>
      </c>
      <c r="N261" s="8">
        <v>959812021</v>
      </c>
      <c r="O261" s="8"/>
      <c r="P261" s="8"/>
      <c r="Q261" s="8"/>
      <c r="R261" s="5" t="s">
        <v>10754</v>
      </c>
      <c r="S261" s="5" t="s">
        <v>417</v>
      </c>
      <c r="T261" s="5" t="s">
        <v>417</v>
      </c>
      <c r="U261" s="5" t="s">
        <v>417</v>
      </c>
      <c r="V261" s="5" t="s">
        <v>417</v>
      </c>
      <c r="W261" s="5" t="s">
        <v>93</v>
      </c>
      <c r="X261" s="5" t="s">
        <v>418</v>
      </c>
      <c r="Y261" s="5" t="s">
        <v>419</v>
      </c>
      <c r="Z261" s="5" t="s">
        <v>420</v>
      </c>
      <c r="AA261" s="5" t="s">
        <v>421</v>
      </c>
      <c r="AB261" s="5"/>
      <c r="AC261" s="5"/>
      <c r="AD261" s="5"/>
      <c r="AE261" s="5"/>
      <c r="AF261" s="5"/>
    </row>
    <row r="262" spans="1:32" hidden="1">
      <c r="A262" s="5" t="s">
        <v>10755</v>
      </c>
      <c r="B262" s="5" t="str">
        <f>IF(COUNTIF('Leads Priorizados INT'!M:M,A262)&gt;0,"Sí","No")</f>
        <v>No</v>
      </c>
      <c r="C262">
        <v>0</v>
      </c>
      <c r="D262" s="6" t="s">
        <v>414</v>
      </c>
      <c r="E262" s="5" t="s">
        <v>10756</v>
      </c>
      <c r="F262" s="5" t="s">
        <v>431</v>
      </c>
      <c r="G262" s="5" t="s">
        <v>9310</v>
      </c>
      <c r="H262" s="7">
        <v>844073</v>
      </c>
      <c r="I262" s="5">
        <v>1</v>
      </c>
      <c r="J262" s="5">
        <v>1</v>
      </c>
      <c r="K262" s="5" t="s">
        <v>10757</v>
      </c>
      <c r="L262" s="5">
        <v>0.14910000000000001</v>
      </c>
      <c r="M262" s="8"/>
      <c r="N262" s="8"/>
      <c r="O262" s="8"/>
      <c r="P262" s="8"/>
      <c r="Q262" s="8"/>
      <c r="R262" s="5" t="s">
        <v>10758</v>
      </c>
      <c r="S262" s="5" t="s">
        <v>10759</v>
      </c>
      <c r="T262" s="5" t="s">
        <v>10760</v>
      </c>
      <c r="U262" s="5" t="s">
        <v>417</v>
      </c>
      <c r="V262" s="5" t="s">
        <v>417</v>
      </c>
      <c r="W262" s="5" t="s">
        <v>93</v>
      </c>
      <c r="X262" s="5" t="s">
        <v>418</v>
      </c>
      <c r="Y262" s="5" t="s">
        <v>419</v>
      </c>
      <c r="Z262" s="5" t="s">
        <v>420</v>
      </c>
      <c r="AA262" s="5" t="s">
        <v>421</v>
      </c>
      <c r="AB262" s="5"/>
      <c r="AC262" s="5"/>
      <c r="AD262" s="5"/>
      <c r="AE262" s="5"/>
      <c r="AF262" s="5"/>
    </row>
    <row r="263" spans="1:32">
      <c r="A263" s="5" t="s">
        <v>10761</v>
      </c>
      <c r="B263" s="5" t="str">
        <f>IF(COUNTIF('Leads Priorizados INT'!M:M,A263)&gt;0,"Sí","No")</f>
        <v>No</v>
      </c>
      <c r="C263">
        <v>1</v>
      </c>
      <c r="D263" s="6" t="s">
        <v>414</v>
      </c>
      <c r="E263" s="5" t="s">
        <v>10762</v>
      </c>
      <c r="F263" s="5" t="s">
        <v>2926</v>
      </c>
      <c r="G263" s="5" t="s">
        <v>10763</v>
      </c>
      <c r="H263" s="7">
        <v>401829</v>
      </c>
      <c r="I263" s="5">
        <v>5</v>
      </c>
      <c r="J263" s="5">
        <v>1</v>
      </c>
      <c r="K263" s="5" t="s">
        <v>10764</v>
      </c>
      <c r="L263" s="5">
        <v>0.14910000000000001</v>
      </c>
      <c r="M263" s="8">
        <v>985170100</v>
      </c>
      <c r="N263" s="8">
        <v>984397100</v>
      </c>
      <c r="O263" s="8"/>
      <c r="P263" s="8"/>
      <c r="Q263" s="8"/>
      <c r="R263" s="5" t="s">
        <v>10765</v>
      </c>
      <c r="S263" s="5" t="s">
        <v>10766</v>
      </c>
      <c r="T263" s="5" t="s">
        <v>417</v>
      </c>
      <c r="U263" s="5" t="s">
        <v>417</v>
      </c>
      <c r="V263" s="5" t="s">
        <v>417</v>
      </c>
      <c r="W263" s="5" t="s">
        <v>93</v>
      </c>
      <c r="X263" s="5" t="s">
        <v>418</v>
      </c>
      <c r="Y263" s="5" t="s">
        <v>419</v>
      </c>
      <c r="Z263" s="5" t="s">
        <v>420</v>
      </c>
      <c r="AA263" s="5" t="s">
        <v>421</v>
      </c>
      <c r="AB263" s="5" t="s">
        <v>10767</v>
      </c>
      <c r="AC263" s="5"/>
      <c r="AD263" s="5"/>
      <c r="AE263" s="5"/>
      <c r="AF263" s="5"/>
    </row>
    <row r="264" spans="1:32">
      <c r="A264" s="5" t="s">
        <v>10768</v>
      </c>
      <c r="B264" s="5" t="str">
        <f>IF(COUNTIF('Leads Priorizados INT'!M:M,A264)&gt;0,"Sí","No")</f>
        <v>No</v>
      </c>
      <c r="C264">
        <v>1</v>
      </c>
      <c r="D264" s="6" t="s">
        <v>414</v>
      </c>
      <c r="E264" s="5" t="s">
        <v>10769</v>
      </c>
      <c r="F264" s="5" t="s">
        <v>2186</v>
      </c>
      <c r="G264" s="5" t="s">
        <v>10770</v>
      </c>
      <c r="H264" s="7">
        <v>373950</v>
      </c>
      <c r="I264" s="5">
        <v>1</v>
      </c>
      <c r="J264" s="5">
        <v>1</v>
      </c>
      <c r="K264" s="5" t="s">
        <v>10771</v>
      </c>
      <c r="L264" s="5">
        <v>0.14910000000000001</v>
      </c>
      <c r="M264" s="8">
        <v>976300140</v>
      </c>
      <c r="N264" s="8"/>
      <c r="O264" s="8"/>
      <c r="P264" s="8"/>
      <c r="Q264" s="8"/>
      <c r="R264" s="5" t="s">
        <v>10772</v>
      </c>
      <c r="S264" s="5" t="s">
        <v>417</v>
      </c>
      <c r="T264" s="5" t="s">
        <v>417</v>
      </c>
      <c r="U264" s="5" t="s">
        <v>417</v>
      </c>
      <c r="V264" s="5" t="s">
        <v>417</v>
      </c>
      <c r="W264" s="5" t="s">
        <v>93</v>
      </c>
      <c r="X264" s="5" t="s">
        <v>418</v>
      </c>
      <c r="Y264" s="5" t="s">
        <v>419</v>
      </c>
      <c r="Z264" s="5" t="s">
        <v>420</v>
      </c>
      <c r="AA264" s="5" t="s">
        <v>421</v>
      </c>
      <c r="AB264" s="5"/>
      <c r="AC264" s="5"/>
      <c r="AD264" s="5"/>
      <c r="AE264" s="5"/>
      <c r="AF264" s="5"/>
    </row>
    <row r="265" spans="1:32" hidden="1">
      <c r="A265" s="5" t="s">
        <v>10773</v>
      </c>
      <c r="B265" s="5" t="str">
        <f>IF(COUNTIF('Leads Priorizados INT'!M:M,A265)&gt;0,"Sí","No")</f>
        <v>No</v>
      </c>
      <c r="C265">
        <v>0</v>
      </c>
      <c r="D265" s="6" t="s">
        <v>414</v>
      </c>
      <c r="E265" s="5" t="s">
        <v>10774</v>
      </c>
      <c r="F265" s="5" t="s">
        <v>431</v>
      </c>
      <c r="G265" s="5" t="s">
        <v>10775</v>
      </c>
      <c r="H265" s="7">
        <v>311111</v>
      </c>
      <c r="I265" s="5">
        <v>1</v>
      </c>
      <c r="J265" s="5">
        <v>1</v>
      </c>
      <c r="K265" s="5" t="s">
        <v>10776</v>
      </c>
      <c r="L265" s="5">
        <v>0.14899999999999999</v>
      </c>
      <c r="M265" s="8">
        <v>659392459</v>
      </c>
      <c r="N265" s="8"/>
      <c r="O265" s="8"/>
      <c r="P265" s="8"/>
      <c r="Q265" s="8"/>
      <c r="R265" s="5" t="s">
        <v>10777</v>
      </c>
      <c r="S265" s="5" t="s">
        <v>417</v>
      </c>
      <c r="T265" s="5" t="s">
        <v>417</v>
      </c>
      <c r="U265" s="5" t="s">
        <v>417</v>
      </c>
      <c r="V265" s="5" t="s">
        <v>417</v>
      </c>
      <c r="W265" s="5" t="s">
        <v>93</v>
      </c>
      <c r="X265" s="5" t="s">
        <v>418</v>
      </c>
      <c r="Y265" s="5" t="s">
        <v>419</v>
      </c>
      <c r="Z265" s="5" t="s">
        <v>420</v>
      </c>
      <c r="AA265" s="5" t="s">
        <v>421</v>
      </c>
      <c r="AB265" s="5"/>
      <c r="AC265" s="5"/>
      <c r="AD265" s="5"/>
      <c r="AE265" s="5"/>
      <c r="AF265" s="5"/>
    </row>
    <row r="266" spans="1:32" hidden="1">
      <c r="A266" s="5" t="s">
        <v>10778</v>
      </c>
      <c r="B266" s="5" t="str">
        <f>IF(COUNTIF('Leads Priorizados INT'!M:M,A266)&gt;0,"Sí","No")</f>
        <v>No</v>
      </c>
      <c r="C266">
        <v>0</v>
      </c>
      <c r="D266" s="6" t="s">
        <v>414</v>
      </c>
      <c r="E266" s="5" t="s">
        <v>10779</v>
      </c>
      <c r="F266" s="5" t="s">
        <v>152</v>
      </c>
      <c r="G266" s="5" t="s">
        <v>1758</v>
      </c>
      <c r="H266" s="7">
        <v>920559</v>
      </c>
      <c r="I266" s="5">
        <v>1</v>
      </c>
      <c r="J266" s="5">
        <v>1</v>
      </c>
      <c r="K266" s="5" t="s">
        <v>10780</v>
      </c>
      <c r="L266" s="5">
        <v>0.14899999999999999</v>
      </c>
      <c r="M266" s="8">
        <v>917026733</v>
      </c>
      <c r="N266" s="8"/>
      <c r="O266" s="8"/>
      <c r="P266" s="8"/>
      <c r="Q266" s="8"/>
      <c r="R266" s="5" t="s">
        <v>10781</v>
      </c>
      <c r="S266" s="5" t="s">
        <v>417</v>
      </c>
      <c r="T266" s="5" t="s">
        <v>417</v>
      </c>
      <c r="U266" s="5" t="s">
        <v>417</v>
      </c>
      <c r="V266" s="5" t="s">
        <v>417</v>
      </c>
      <c r="W266" s="5" t="s">
        <v>93</v>
      </c>
      <c r="X266" s="5" t="s">
        <v>418</v>
      </c>
      <c r="Y266" s="5" t="s">
        <v>419</v>
      </c>
      <c r="Z266" s="5" t="s">
        <v>420</v>
      </c>
      <c r="AA266" s="5" t="s">
        <v>421</v>
      </c>
      <c r="AB266" s="5"/>
      <c r="AC266" s="5"/>
      <c r="AD266" s="5"/>
      <c r="AE266" s="5"/>
      <c r="AF266" s="5"/>
    </row>
    <row r="267" spans="1:32" hidden="1">
      <c r="A267" s="5" t="s">
        <v>10783</v>
      </c>
      <c r="B267" s="5" t="str">
        <f>IF(COUNTIF('Leads Priorizados INT'!M:M,A267)&gt;0,"Sí","No")</f>
        <v>No</v>
      </c>
      <c r="C267">
        <v>0</v>
      </c>
      <c r="D267" s="6" t="s">
        <v>414</v>
      </c>
      <c r="E267" s="5" t="s">
        <v>10784</v>
      </c>
      <c r="F267" s="5" t="s">
        <v>152</v>
      </c>
      <c r="G267" s="5" t="s">
        <v>1749</v>
      </c>
      <c r="H267" s="7">
        <v>1010640</v>
      </c>
      <c r="I267" s="5">
        <v>7</v>
      </c>
      <c r="J267" s="5">
        <v>1</v>
      </c>
      <c r="K267" s="5" t="s">
        <v>10785</v>
      </c>
      <c r="L267" s="5">
        <v>0.14879999999999999</v>
      </c>
      <c r="M267" s="8"/>
      <c r="N267" s="8"/>
      <c r="O267" s="8"/>
      <c r="P267" s="8"/>
      <c r="Q267" s="8"/>
      <c r="R267" s="5" t="s">
        <v>10786</v>
      </c>
      <c r="S267" s="5" t="s">
        <v>10787</v>
      </c>
      <c r="T267" s="5" t="s">
        <v>417</v>
      </c>
      <c r="U267" s="5" t="s">
        <v>417</v>
      </c>
      <c r="V267" s="5" t="s">
        <v>417</v>
      </c>
      <c r="W267" s="5" t="s">
        <v>93</v>
      </c>
      <c r="X267" s="5" t="s">
        <v>418</v>
      </c>
      <c r="Y267" s="5" t="s">
        <v>419</v>
      </c>
      <c r="Z267" s="5" t="s">
        <v>420</v>
      </c>
      <c r="AA267" s="5" t="s">
        <v>421</v>
      </c>
      <c r="AB267" s="5"/>
      <c r="AC267" s="5"/>
      <c r="AD267" s="5"/>
      <c r="AE267" s="5"/>
      <c r="AF267" s="5"/>
    </row>
    <row r="268" spans="1:32" hidden="1">
      <c r="A268" s="5" t="s">
        <v>10788</v>
      </c>
      <c r="B268" s="5" t="str">
        <f>IF(COUNTIF('Leads Priorizados INT'!M:M,A268)&gt;0,"Sí","No")</f>
        <v>No</v>
      </c>
      <c r="C268">
        <v>0</v>
      </c>
      <c r="D268" s="6" t="s">
        <v>414</v>
      </c>
      <c r="E268" s="5" t="s">
        <v>10789</v>
      </c>
      <c r="F268" s="5" t="s">
        <v>729</v>
      </c>
      <c r="G268" s="5" t="s">
        <v>9892</v>
      </c>
      <c r="H268" s="7">
        <v>4113618</v>
      </c>
      <c r="I268" s="5">
        <v>30</v>
      </c>
      <c r="J268" s="5">
        <v>3</v>
      </c>
      <c r="K268" s="5" t="s">
        <v>10790</v>
      </c>
      <c r="L268" s="5">
        <v>0.14879999999999999</v>
      </c>
      <c r="M268" s="8">
        <v>976106620</v>
      </c>
      <c r="N268" s="8"/>
      <c r="O268" s="8"/>
      <c r="P268" s="8"/>
      <c r="Q268" s="8"/>
      <c r="R268" s="5" t="s">
        <v>10791</v>
      </c>
      <c r="S268" s="5" t="s">
        <v>417</v>
      </c>
      <c r="T268" s="5" t="s">
        <v>417</v>
      </c>
      <c r="U268" s="5" t="s">
        <v>417</v>
      </c>
      <c r="V268" s="5" t="s">
        <v>417</v>
      </c>
      <c r="W268" s="5" t="s">
        <v>93</v>
      </c>
      <c r="X268" s="5" t="s">
        <v>418</v>
      </c>
      <c r="Y268" s="5" t="s">
        <v>419</v>
      </c>
      <c r="Z268" s="5" t="s">
        <v>420</v>
      </c>
      <c r="AA268" s="5" t="s">
        <v>421</v>
      </c>
      <c r="AB268" s="5" t="s">
        <v>10792</v>
      </c>
      <c r="AC268" s="5"/>
      <c r="AD268" s="5"/>
      <c r="AE268" s="5"/>
      <c r="AF268" s="5"/>
    </row>
    <row r="269" spans="1:32" hidden="1">
      <c r="A269" s="5" t="s">
        <v>10793</v>
      </c>
      <c r="B269" s="5" t="str">
        <f>IF(COUNTIF('Leads Priorizados INT'!M:M,A269)&gt;0,"Sí","No")</f>
        <v>No</v>
      </c>
      <c r="C269">
        <v>0</v>
      </c>
      <c r="D269" s="6" t="s">
        <v>430</v>
      </c>
      <c r="E269" s="5" t="s">
        <v>10794</v>
      </c>
      <c r="F269" s="5" t="s">
        <v>873</v>
      </c>
      <c r="G269" s="5" t="s">
        <v>10795</v>
      </c>
      <c r="H269" s="7">
        <v>435588</v>
      </c>
      <c r="I269" s="5">
        <v>1</v>
      </c>
      <c r="J269" s="5">
        <v>1</v>
      </c>
      <c r="K269" s="5" t="s">
        <v>10796</v>
      </c>
      <c r="L269" s="5">
        <v>0.14860000000000001</v>
      </c>
      <c r="M269" s="8">
        <v>952545854</v>
      </c>
      <c r="N269" s="8">
        <v>967501103</v>
      </c>
      <c r="O269" s="8">
        <v>967040867</v>
      </c>
      <c r="P269" s="8">
        <v>676129661</v>
      </c>
      <c r="Q269" s="8">
        <v>669719937</v>
      </c>
      <c r="R269" s="5" t="s">
        <v>10797</v>
      </c>
      <c r="S269" s="5" t="s">
        <v>417</v>
      </c>
      <c r="T269" s="5" t="s">
        <v>417</v>
      </c>
      <c r="U269" s="5" t="s">
        <v>417</v>
      </c>
      <c r="V269" s="5" t="s">
        <v>417</v>
      </c>
      <c r="W269" s="5" t="s">
        <v>93</v>
      </c>
      <c r="X269" s="5" t="s">
        <v>418</v>
      </c>
      <c r="Y269" s="5" t="s">
        <v>419</v>
      </c>
      <c r="Z269" s="5" t="s">
        <v>420</v>
      </c>
      <c r="AA269" s="5" t="s">
        <v>421</v>
      </c>
      <c r="AB269" s="5"/>
      <c r="AC269" s="5"/>
      <c r="AD269" s="5"/>
      <c r="AE269" s="5"/>
      <c r="AF269" s="5"/>
    </row>
    <row r="270" spans="1:32" hidden="1">
      <c r="A270" s="5" t="s">
        <v>10798</v>
      </c>
      <c r="B270" s="5" t="str">
        <f>IF(COUNTIF('Leads Priorizados INT'!M:M,A270)&gt;0,"Sí","No")</f>
        <v>No</v>
      </c>
      <c r="C270">
        <v>0</v>
      </c>
      <c r="D270" s="6" t="s">
        <v>414</v>
      </c>
      <c r="E270" s="5" t="s">
        <v>10799</v>
      </c>
      <c r="F270" s="5" t="s">
        <v>1019</v>
      </c>
      <c r="G270" s="5" t="s">
        <v>1629</v>
      </c>
      <c r="H270" s="7">
        <v>513861</v>
      </c>
      <c r="I270" s="5">
        <v>4</v>
      </c>
      <c r="J270" s="5">
        <v>2</v>
      </c>
      <c r="K270" s="5" t="s">
        <v>10800</v>
      </c>
      <c r="L270" s="5">
        <v>0.14849999999999999</v>
      </c>
      <c r="M270" s="8">
        <v>948176417</v>
      </c>
      <c r="N270" s="8"/>
      <c r="O270" s="8"/>
      <c r="P270" s="8"/>
      <c r="Q270" s="8"/>
      <c r="R270" s="5" t="s">
        <v>10801</v>
      </c>
      <c r="S270" s="5" t="s">
        <v>10802</v>
      </c>
      <c r="T270" s="5" t="s">
        <v>417</v>
      </c>
      <c r="U270" s="5" t="s">
        <v>417</v>
      </c>
      <c r="V270" s="5" t="s">
        <v>417</v>
      </c>
      <c r="W270" s="5" t="s">
        <v>93</v>
      </c>
      <c r="X270" s="5" t="s">
        <v>418</v>
      </c>
      <c r="Y270" s="5" t="s">
        <v>419</v>
      </c>
      <c r="Z270" s="5" t="s">
        <v>420</v>
      </c>
      <c r="AA270" s="5" t="s">
        <v>421</v>
      </c>
      <c r="AB270" s="5"/>
      <c r="AC270" s="5"/>
      <c r="AD270" s="5"/>
      <c r="AE270" s="5"/>
      <c r="AF270" s="5"/>
    </row>
    <row r="271" spans="1:32">
      <c r="A271" s="5" t="s">
        <v>10803</v>
      </c>
      <c r="B271" s="5" t="str">
        <f>IF(COUNTIF('Leads Priorizados INT'!M:M,A271)&gt;0,"Sí","No")</f>
        <v>No</v>
      </c>
      <c r="C271">
        <v>1</v>
      </c>
      <c r="D271" s="6" t="s">
        <v>414</v>
      </c>
      <c r="E271" s="5" t="s">
        <v>10804</v>
      </c>
      <c r="F271" s="5" t="s">
        <v>152</v>
      </c>
      <c r="G271" s="5" t="s">
        <v>601</v>
      </c>
      <c r="H271" s="7">
        <v>848606</v>
      </c>
      <c r="I271" s="5">
        <v>2</v>
      </c>
      <c r="J271" s="5">
        <v>1</v>
      </c>
      <c r="K271" s="5" t="s">
        <v>10805</v>
      </c>
      <c r="L271" s="5">
        <v>0.14849999999999999</v>
      </c>
      <c r="M271" s="8"/>
      <c r="N271" s="8"/>
      <c r="O271" s="8"/>
      <c r="P271" s="8"/>
      <c r="Q271" s="8"/>
      <c r="R271" s="5" t="s">
        <v>10806</v>
      </c>
      <c r="S271" s="5" t="s">
        <v>417</v>
      </c>
      <c r="T271" s="5" t="s">
        <v>417</v>
      </c>
      <c r="U271" s="5" t="s">
        <v>417</v>
      </c>
      <c r="V271" s="5" t="s">
        <v>417</v>
      </c>
      <c r="W271" s="5" t="s">
        <v>93</v>
      </c>
      <c r="X271" s="5" t="s">
        <v>418</v>
      </c>
      <c r="Y271" s="5" t="s">
        <v>419</v>
      </c>
      <c r="Z271" s="5" t="s">
        <v>420</v>
      </c>
      <c r="AA271" s="5" t="s">
        <v>421</v>
      </c>
      <c r="AB271" s="5"/>
      <c r="AC271" s="5"/>
      <c r="AD271" s="5"/>
      <c r="AE271" s="5"/>
      <c r="AF271" s="5"/>
    </row>
    <row r="272" spans="1:32" hidden="1">
      <c r="A272" s="5" t="s">
        <v>10807</v>
      </c>
      <c r="B272" s="5" t="str">
        <f>IF(COUNTIF('Leads Priorizados INT'!M:M,A272)&gt;0,"Sí","No")</f>
        <v>No</v>
      </c>
      <c r="C272">
        <v>0</v>
      </c>
      <c r="D272" s="6" t="s">
        <v>414</v>
      </c>
      <c r="E272" s="5" t="s">
        <v>10808</v>
      </c>
      <c r="F272" s="5" t="s">
        <v>931</v>
      </c>
      <c r="G272" s="5" t="s">
        <v>9793</v>
      </c>
      <c r="H272" s="7">
        <v>1070522</v>
      </c>
      <c r="I272" s="5">
        <v>8</v>
      </c>
      <c r="J272" s="5">
        <v>1</v>
      </c>
      <c r="K272" s="5" t="s">
        <v>10809</v>
      </c>
      <c r="L272" s="5">
        <v>0.1484</v>
      </c>
      <c r="M272" s="8"/>
      <c r="N272" s="8"/>
      <c r="O272" s="8"/>
      <c r="P272" s="8"/>
      <c r="Q272" s="8"/>
      <c r="R272" s="5" t="s">
        <v>10810</v>
      </c>
      <c r="S272" s="5" t="s">
        <v>417</v>
      </c>
      <c r="T272" s="5" t="s">
        <v>417</v>
      </c>
      <c r="U272" s="5" t="s">
        <v>417</v>
      </c>
      <c r="V272" s="5" t="s">
        <v>417</v>
      </c>
      <c r="W272" s="5" t="s">
        <v>93</v>
      </c>
      <c r="X272" s="5" t="s">
        <v>418</v>
      </c>
      <c r="Y272" s="5" t="s">
        <v>419</v>
      </c>
      <c r="Z272" s="5" t="s">
        <v>420</v>
      </c>
      <c r="AA272" s="5" t="s">
        <v>421</v>
      </c>
      <c r="AB272" s="5"/>
      <c r="AC272" s="5"/>
      <c r="AD272" s="5"/>
      <c r="AE272" s="5"/>
      <c r="AF272" s="5"/>
    </row>
    <row r="273" spans="1:32" hidden="1">
      <c r="A273" s="5" t="s">
        <v>10811</v>
      </c>
      <c r="B273" s="5" t="str">
        <f>IF(COUNTIF('Leads Priorizados INT'!M:M,A273)&gt;0,"Sí","No")</f>
        <v>No</v>
      </c>
      <c r="C273">
        <v>0</v>
      </c>
      <c r="D273" s="6" t="s">
        <v>414</v>
      </c>
      <c r="E273" s="5" t="s">
        <v>10812</v>
      </c>
      <c r="F273" s="5" t="s">
        <v>431</v>
      </c>
      <c r="G273" s="5" t="s">
        <v>10813</v>
      </c>
      <c r="H273" s="7">
        <v>986666</v>
      </c>
      <c r="I273" s="5">
        <v>5</v>
      </c>
      <c r="J273" s="5">
        <v>1</v>
      </c>
      <c r="K273" s="5" t="s">
        <v>10814</v>
      </c>
      <c r="L273" s="5">
        <v>0.1484</v>
      </c>
      <c r="M273" s="8">
        <v>980535375</v>
      </c>
      <c r="N273" s="8"/>
      <c r="O273" s="8"/>
      <c r="P273" s="8"/>
      <c r="Q273" s="8"/>
      <c r="R273" s="5" t="s">
        <v>10815</v>
      </c>
      <c r="S273" s="5" t="s">
        <v>417</v>
      </c>
      <c r="T273" s="5" t="s">
        <v>417</v>
      </c>
      <c r="U273" s="5" t="s">
        <v>417</v>
      </c>
      <c r="V273" s="5" t="s">
        <v>417</v>
      </c>
      <c r="W273" s="5" t="s">
        <v>93</v>
      </c>
      <c r="X273" s="5" t="s">
        <v>418</v>
      </c>
      <c r="Y273" s="5" t="s">
        <v>419</v>
      </c>
      <c r="Z273" s="5" t="s">
        <v>420</v>
      </c>
      <c r="AA273" s="5" t="s">
        <v>421</v>
      </c>
      <c r="AB273" s="5" t="s">
        <v>10816</v>
      </c>
      <c r="AC273" s="5"/>
      <c r="AD273" s="5"/>
      <c r="AE273" s="5"/>
      <c r="AF273" s="5"/>
    </row>
    <row r="274" spans="1:32" hidden="1">
      <c r="A274" s="5" t="s">
        <v>10817</v>
      </c>
      <c r="B274" s="5" t="str">
        <f>IF(COUNTIF('Leads Priorizados INT'!M:M,A274)&gt;0,"Sí","No")</f>
        <v>No</v>
      </c>
      <c r="C274">
        <v>0</v>
      </c>
      <c r="D274" s="6" t="s">
        <v>430</v>
      </c>
      <c r="E274" s="5" t="s">
        <v>10818</v>
      </c>
      <c r="F274" s="5" t="s">
        <v>152</v>
      </c>
      <c r="G274" s="5" t="s">
        <v>10819</v>
      </c>
      <c r="H274" s="7">
        <v>513810</v>
      </c>
      <c r="I274" s="5">
        <v>11</v>
      </c>
      <c r="J274" s="5">
        <v>2</v>
      </c>
      <c r="K274" s="5" t="s">
        <v>10820</v>
      </c>
      <c r="L274" s="5">
        <v>0.1484</v>
      </c>
      <c r="M274" s="8">
        <v>917233763</v>
      </c>
      <c r="N274" s="8">
        <v>915113977</v>
      </c>
      <c r="O274" s="8">
        <v>915093216</v>
      </c>
      <c r="P274" s="8">
        <v>913431328</v>
      </c>
      <c r="Q274" s="8">
        <v>912977418</v>
      </c>
      <c r="R274" s="5" t="s">
        <v>10821</v>
      </c>
      <c r="S274" s="5" t="s">
        <v>10822</v>
      </c>
      <c r="T274" s="5" t="s">
        <v>10823</v>
      </c>
      <c r="U274" s="5" t="s">
        <v>417</v>
      </c>
      <c r="V274" s="5" t="s">
        <v>417</v>
      </c>
      <c r="W274" s="5" t="s">
        <v>93</v>
      </c>
      <c r="X274" s="5" t="s">
        <v>418</v>
      </c>
      <c r="Y274" s="5" t="s">
        <v>419</v>
      </c>
      <c r="Z274" s="5" t="s">
        <v>420</v>
      </c>
      <c r="AA274" s="5" t="s">
        <v>421</v>
      </c>
      <c r="AB274" s="5" t="s">
        <v>10824</v>
      </c>
      <c r="AC274" s="5" t="s">
        <v>10825</v>
      </c>
      <c r="AD274" s="5"/>
      <c r="AE274" s="5"/>
      <c r="AF274" s="5"/>
    </row>
    <row r="275" spans="1:32" hidden="1">
      <c r="A275" s="5" t="s">
        <v>10826</v>
      </c>
      <c r="B275" s="5" t="str">
        <f>IF(COUNTIF('Leads Priorizados INT'!M:M,A275)&gt;0,"Sí","No")</f>
        <v>No</v>
      </c>
      <c r="C275">
        <v>0</v>
      </c>
      <c r="D275" s="6" t="s">
        <v>430</v>
      </c>
      <c r="E275" s="5" t="s">
        <v>10827</v>
      </c>
      <c r="F275" s="5" t="s">
        <v>431</v>
      </c>
      <c r="G275" s="5" t="s">
        <v>2961</v>
      </c>
      <c r="H275" s="7">
        <v>494967</v>
      </c>
      <c r="I275" s="5">
        <v>5</v>
      </c>
      <c r="J275" s="5">
        <v>2</v>
      </c>
      <c r="K275" s="5" t="s">
        <v>10828</v>
      </c>
      <c r="L275" s="5">
        <v>0.14829999999999999</v>
      </c>
      <c r="M275" s="8">
        <v>934872630</v>
      </c>
      <c r="N275" s="8">
        <v>934951787</v>
      </c>
      <c r="O275" s="8">
        <v>932151036</v>
      </c>
      <c r="P275" s="8">
        <v>934872047</v>
      </c>
      <c r="Q275" s="8">
        <v>691234839</v>
      </c>
      <c r="R275" s="5" t="s">
        <v>10829</v>
      </c>
      <c r="S275" s="5" t="s">
        <v>417</v>
      </c>
      <c r="T275" s="5" t="s">
        <v>417</v>
      </c>
      <c r="U275" s="5" t="s">
        <v>417</v>
      </c>
      <c r="V275" s="5" t="s">
        <v>417</v>
      </c>
      <c r="W275" s="5" t="s">
        <v>93</v>
      </c>
      <c r="X275" s="5" t="s">
        <v>418</v>
      </c>
      <c r="Y275" s="5" t="s">
        <v>419</v>
      </c>
      <c r="Z275" s="5" t="s">
        <v>420</v>
      </c>
      <c r="AA275" s="5" t="s">
        <v>421</v>
      </c>
      <c r="AB275" s="5"/>
      <c r="AC275" s="5"/>
      <c r="AD275" s="5"/>
      <c r="AE275" s="5"/>
      <c r="AF275" s="5"/>
    </row>
    <row r="276" spans="1:32" hidden="1">
      <c r="A276" s="5" t="s">
        <v>10830</v>
      </c>
      <c r="B276" s="5" t="str">
        <f>IF(COUNTIF('Leads Priorizados INT'!M:M,A276)&gt;0,"Sí","No")</f>
        <v>No</v>
      </c>
      <c r="C276">
        <v>0</v>
      </c>
      <c r="D276" s="6" t="s">
        <v>414</v>
      </c>
      <c r="E276" s="5" t="s">
        <v>10831</v>
      </c>
      <c r="F276" s="5" t="s">
        <v>873</v>
      </c>
      <c r="G276" s="5" t="s">
        <v>10832</v>
      </c>
      <c r="H276" s="7">
        <v>747209</v>
      </c>
      <c r="I276" s="5">
        <v>21</v>
      </c>
      <c r="J276" s="5">
        <v>3</v>
      </c>
      <c r="K276" s="5" t="s">
        <v>10833</v>
      </c>
      <c r="L276" s="5">
        <v>0.14829999999999999</v>
      </c>
      <c r="M276" s="8"/>
      <c r="N276" s="8"/>
      <c r="O276" s="8"/>
      <c r="P276" s="8"/>
      <c r="Q276" s="8"/>
      <c r="R276" s="5" t="s">
        <v>10834</v>
      </c>
      <c r="S276" s="5" t="s">
        <v>10835</v>
      </c>
      <c r="T276" s="5" t="s">
        <v>10836</v>
      </c>
      <c r="U276" s="5" t="s">
        <v>10837</v>
      </c>
      <c r="V276" s="5" t="s">
        <v>417</v>
      </c>
      <c r="W276" s="5" t="s">
        <v>93</v>
      </c>
      <c r="X276" s="5" t="s">
        <v>418</v>
      </c>
      <c r="Y276" s="5" t="s">
        <v>419</v>
      </c>
      <c r="Z276" s="5" t="s">
        <v>420</v>
      </c>
      <c r="AA276" s="5" t="s">
        <v>421</v>
      </c>
      <c r="AB276" s="5"/>
      <c r="AC276" s="5"/>
      <c r="AD276" s="5"/>
      <c r="AE276" s="5"/>
      <c r="AF276" s="5"/>
    </row>
    <row r="277" spans="1:32" hidden="1">
      <c r="A277" s="5" t="s">
        <v>10838</v>
      </c>
      <c r="B277" s="5" t="str">
        <f>IF(COUNTIF('Leads Priorizados INT'!M:M,A277)&gt;0,"Sí","No")</f>
        <v>No</v>
      </c>
      <c r="C277">
        <v>0</v>
      </c>
      <c r="D277" s="6" t="s">
        <v>414</v>
      </c>
      <c r="E277" s="5" t="s">
        <v>10839</v>
      </c>
      <c r="F277" s="5" t="s">
        <v>431</v>
      </c>
      <c r="G277" s="5" t="s">
        <v>2064</v>
      </c>
      <c r="H277" s="7">
        <v>990514</v>
      </c>
      <c r="I277" s="5">
        <v>1</v>
      </c>
      <c r="J277" s="5">
        <v>2</v>
      </c>
      <c r="K277" s="5" t="s">
        <v>10840</v>
      </c>
      <c r="L277" s="5">
        <v>0.14810000000000001</v>
      </c>
      <c r="M277" s="8">
        <v>932151223</v>
      </c>
      <c r="N277" s="8"/>
      <c r="O277" s="8"/>
      <c r="P277" s="8"/>
      <c r="Q277" s="8"/>
      <c r="R277" s="5" t="s">
        <v>10841</v>
      </c>
      <c r="S277" s="5" t="s">
        <v>417</v>
      </c>
      <c r="T277" s="5" t="s">
        <v>417</v>
      </c>
      <c r="U277" s="5" t="s">
        <v>417</v>
      </c>
      <c r="V277" s="5" t="s">
        <v>417</v>
      </c>
      <c r="W277" s="5" t="s">
        <v>93</v>
      </c>
      <c r="X277" s="5" t="s">
        <v>418</v>
      </c>
      <c r="Y277" s="5" t="s">
        <v>419</v>
      </c>
      <c r="Z277" s="5" t="s">
        <v>420</v>
      </c>
      <c r="AA277" s="5" t="s">
        <v>421</v>
      </c>
      <c r="AB277" s="5"/>
      <c r="AC277" s="5"/>
      <c r="AD277" s="5"/>
      <c r="AE277" s="5"/>
      <c r="AF277" s="5"/>
    </row>
    <row r="278" spans="1:32" hidden="1">
      <c r="A278" s="5" t="s">
        <v>10842</v>
      </c>
      <c r="B278" s="5" t="str">
        <f>IF(COUNTIF('Leads Priorizados INT'!M:M,A278)&gt;0,"Sí","No")</f>
        <v>No</v>
      </c>
      <c r="C278">
        <v>0</v>
      </c>
      <c r="D278" s="6" t="s">
        <v>414</v>
      </c>
      <c r="E278" s="5" t="s">
        <v>10843</v>
      </c>
      <c r="F278" s="5" t="s">
        <v>152</v>
      </c>
      <c r="G278" s="5" t="s">
        <v>505</v>
      </c>
      <c r="H278" s="7">
        <v>1469174</v>
      </c>
      <c r="I278" s="5">
        <v>1</v>
      </c>
      <c r="J278" s="5">
        <v>2</v>
      </c>
      <c r="K278" s="5" t="s">
        <v>10844</v>
      </c>
      <c r="L278" s="5">
        <v>0.14810000000000001</v>
      </c>
      <c r="M278" s="8">
        <v>912191549</v>
      </c>
      <c r="N278" s="8"/>
      <c r="O278" s="8"/>
      <c r="P278" s="8"/>
      <c r="Q278" s="8"/>
      <c r="R278" s="5" t="s">
        <v>10845</v>
      </c>
      <c r="S278" s="5" t="s">
        <v>417</v>
      </c>
      <c r="T278" s="5" t="s">
        <v>417</v>
      </c>
      <c r="U278" s="5" t="s">
        <v>417</v>
      </c>
      <c r="V278" s="5" t="s">
        <v>417</v>
      </c>
      <c r="W278" s="5" t="s">
        <v>93</v>
      </c>
      <c r="X278" s="5" t="s">
        <v>418</v>
      </c>
      <c r="Y278" s="5" t="s">
        <v>419</v>
      </c>
      <c r="Z278" s="5" t="s">
        <v>420</v>
      </c>
      <c r="AA278" s="5" t="s">
        <v>421</v>
      </c>
      <c r="AB278" s="5"/>
      <c r="AC278" s="5"/>
      <c r="AD278" s="5"/>
      <c r="AE278" s="5"/>
      <c r="AF278" s="5"/>
    </row>
    <row r="279" spans="1:32" hidden="1">
      <c r="A279" s="5" t="s">
        <v>10846</v>
      </c>
      <c r="B279" s="5" t="str">
        <f>IF(COUNTIF('Leads Priorizados INT'!M:M,A279)&gt;0,"Sí","No")</f>
        <v>No</v>
      </c>
      <c r="C279">
        <v>0</v>
      </c>
      <c r="D279" s="6" t="s">
        <v>414</v>
      </c>
      <c r="E279" s="5" t="s">
        <v>10847</v>
      </c>
      <c r="F279" s="5" t="s">
        <v>152</v>
      </c>
      <c r="G279" s="5" t="s">
        <v>2139</v>
      </c>
      <c r="H279" s="7">
        <v>2605298</v>
      </c>
      <c r="I279" s="5">
        <v>4</v>
      </c>
      <c r="J279" s="5">
        <v>1</v>
      </c>
      <c r="K279" s="5" t="s">
        <v>10848</v>
      </c>
      <c r="L279" s="5">
        <v>0.14810000000000001</v>
      </c>
      <c r="M279" s="8">
        <v>918859403</v>
      </c>
      <c r="N279" s="8">
        <v>695918704</v>
      </c>
      <c r="O279" s="8">
        <v>685319991</v>
      </c>
      <c r="P279" s="8">
        <v>668883686</v>
      </c>
      <c r="Q279" s="8">
        <v>668882686</v>
      </c>
      <c r="R279" s="5" t="s">
        <v>10849</v>
      </c>
      <c r="S279" s="5" t="s">
        <v>10850</v>
      </c>
      <c r="T279" s="5" t="s">
        <v>10851</v>
      </c>
      <c r="U279" s="5" t="s">
        <v>417</v>
      </c>
      <c r="V279" s="5" t="s">
        <v>417</v>
      </c>
      <c r="W279" s="5" t="s">
        <v>93</v>
      </c>
      <c r="X279" s="5" t="s">
        <v>418</v>
      </c>
      <c r="Y279" s="5" t="s">
        <v>419</v>
      </c>
      <c r="Z279" s="5" t="s">
        <v>420</v>
      </c>
      <c r="AA279" s="5" t="s">
        <v>421</v>
      </c>
      <c r="AB279" s="5" t="s">
        <v>10852</v>
      </c>
      <c r="AC279" s="5"/>
      <c r="AD279" s="5"/>
      <c r="AE279" s="5"/>
      <c r="AF279" s="5"/>
    </row>
    <row r="280" spans="1:32" hidden="1">
      <c r="A280" s="5" t="s">
        <v>10853</v>
      </c>
      <c r="B280" s="5" t="str">
        <f>IF(COUNTIF('Leads Priorizados INT'!M:M,A280)&gt;0,"Sí","No")</f>
        <v>No</v>
      </c>
      <c r="C280">
        <v>0</v>
      </c>
      <c r="D280" s="6" t="s">
        <v>414</v>
      </c>
      <c r="E280" s="5" t="s">
        <v>10854</v>
      </c>
      <c r="F280" s="5" t="s">
        <v>152</v>
      </c>
      <c r="G280" s="5" t="s">
        <v>10855</v>
      </c>
      <c r="H280" s="7">
        <v>568767</v>
      </c>
      <c r="I280" s="5">
        <v>3</v>
      </c>
      <c r="J280" s="5">
        <v>1</v>
      </c>
      <c r="K280" s="5" t="s">
        <v>10856</v>
      </c>
      <c r="L280" s="5">
        <v>0.14799999999999999</v>
      </c>
      <c r="M280" s="8"/>
      <c r="N280" s="8"/>
      <c r="O280" s="8"/>
      <c r="P280" s="8"/>
      <c r="Q280" s="8"/>
      <c r="R280" s="5" t="s">
        <v>10857</v>
      </c>
      <c r="S280" s="5" t="s">
        <v>10858</v>
      </c>
      <c r="T280" s="5" t="s">
        <v>417</v>
      </c>
      <c r="U280" s="5" t="s">
        <v>417</v>
      </c>
      <c r="V280" s="5" t="s">
        <v>417</v>
      </c>
      <c r="W280" s="5" t="s">
        <v>93</v>
      </c>
      <c r="X280" s="5" t="s">
        <v>418</v>
      </c>
      <c r="Y280" s="5" t="s">
        <v>419</v>
      </c>
      <c r="Z280" s="5" t="s">
        <v>420</v>
      </c>
      <c r="AA280" s="5" t="s">
        <v>421</v>
      </c>
      <c r="AB280" s="5"/>
      <c r="AC280" s="5"/>
      <c r="AD280" s="5"/>
      <c r="AE280" s="5"/>
      <c r="AF280" s="5"/>
    </row>
    <row r="281" spans="1:32" hidden="1">
      <c r="A281" s="5" t="s">
        <v>10859</v>
      </c>
      <c r="B281" s="5" t="str">
        <f>IF(COUNTIF('Leads Priorizados INT'!M:M,A281)&gt;0,"Sí","No")</f>
        <v>No</v>
      </c>
      <c r="C281">
        <v>0</v>
      </c>
      <c r="D281" s="6" t="s">
        <v>1234</v>
      </c>
      <c r="E281" s="5" t="s">
        <v>10860</v>
      </c>
      <c r="F281" s="5" t="s">
        <v>873</v>
      </c>
      <c r="G281" s="5" t="s">
        <v>10861</v>
      </c>
      <c r="H281" s="7">
        <v>506193</v>
      </c>
      <c r="I281" s="5">
        <v>2</v>
      </c>
      <c r="J281" s="5">
        <v>2</v>
      </c>
      <c r="K281" s="5" t="s">
        <v>10862</v>
      </c>
      <c r="L281" s="5">
        <v>0.14779999999999999</v>
      </c>
      <c r="M281" s="8">
        <v>952778656</v>
      </c>
      <c r="N281" s="8">
        <v>609775802</v>
      </c>
      <c r="O281" s="8"/>
      <c r="P281" s="8"/>
      <c r="Q281" s="8"/>
      <c r="R281" s="5" t="s">
        <v>10863</v>
      </c>
      <c r="S281" s="5" t="s">
        <v>10864</v>
      </c>
      <c r="T281" s="5" t="s">
        <v>417</v>
      </c>
      <c r="U281" s="5" t="s">
        <v>417</v>
      </c>
      <c r="V281" s="5" t="s">
        <v>417</v>
      </c>
      <c r="W281" s="5" t="s">
        <v>93</v>
      </c>
      <c r="X281" s="5" t="s">
        <v>418</v>
      </c>
      <c r="Y281" s="5" t="s">
        <v>419</v>
      </c>
      <c r="Z281" s="5" t="s">
        <v>420</v>
      </c>
      <c r="AA281" s="5" t="s">
        <v>421</v>
      </c>
      <c r="AB281" s="5" t="s">
        <v>10865</v>
      </c>
      <c r="AC281" s="5"/>
      <c r="AD281" s="5"/>
      <c r="AE281" s="5"/>
      <c r="AF281" s="5"/>
    </row>
    <row r="282" spans="1:32" hidden="1">
      <c r="A282" s="5" t="s">
        <v>10866</v>
      </c>
      <c r="B282" s="5" t="str">
        <f>IF(COUNTIF('Leads Priorizados INT'!M:M,A282)&gt;0,"Sí","No")</f>
        <v>No</v>
      </c>
      <c r="C282">
        <v>0</v>
      </c>
      <c r="D282" s="6" t="s">
        <v>414</v>
      </c>
      <c r="E282" s="5" t="s">
        <v>10867</v>
      </c>
      <c r="F282" s="5" t="s">
        <v>152</v>
      </c>
      <c r="G282" s="5" t="s">
        <v>1738</v>
      </c>
      <c r="H282" s="7">
        <v>984357</v>
      </c>
      <c r="I282" s="5">
        <v>7</v>
      </c>
      <c r="J282" s="5">
        <v>1</v>
      </c>
      <c r="K282" s="5" t="s">
        <v>10868</v>
      </c>
      <c r="L282" s="5">
        <v>0.1477</v>
      </c>
      <c r="M282" s="8"/>
      <c r="N282" s="8"/>
      <c r="O282" s="8"/>
      <c r="P282" s="8"/>
      <c r="Q282" s="8"/>
      <c r="R282" s="5" t="s">
        <v>10869</v>
      </c>
      <c r="S282" s="5" t="s">
        <v>417</v>
      </c>
      <c r="T282" s="5" t="s">
        <v>417</v>
      </c>
      <c r="U282" s="5" t="s">
        <v>417</v>
      </c>
      <c r="V282" s="5" t="s">
        <v>417</v>
      </c>
      <c r="W282" s="5" t="s">
        <v>93</v>
      </c>
      <c r="X282" s="5" t="s">
        <v>418</v>
      </c>
      <c r="Y282" s="5" t="s">
        <v>419</v>
      </c>
      <c r="Z282" s="5" t="s">
        <v>420</v>
      </c>
      <c r="AA282" s="5" t="s">
        <v>421</v>
      </c>
      <c r="AB282" s="5"/>
      <c r="AC282" s="5"/>
      <c r="AD282" s="5"/>
      <c r="AE282" s="5"/>
      <c r="AF282" s="5"/>
    </row>
    <row r="283" spans="1:32" hidden="1">
      <c r="A283" s="5" t="s">
        <v>10870</v>
      </c>
      <c r="B283" s="5" t="str">
        <f>IF(COUNTIF('Leads Priorizados INT'!M:M,A283)&gt;0,"Sí","No")</f>
        <v>No</v>
      </c>
      <c r="C283">
        <v>0</v>
      </c>
      <c r="D283" s="6" t="s">
        <v>414</v>
      </c>
      <c r="E283" s="5" t="s">
        <v>10871</v>
      </c>
      <c r="F283" s="5" t="s">
        <v>152</v>
      </c>
      <c r="G283" s="5" t="s">
        <v>1758</v>
      </c>
      <c r="H283" s="7">
        <v>932550</v>
      </c>
      <c r="I283" s="5">
        <v>8</v>
      </c>
      <c r="J283" s="5">
        <v>1</v>
      </c>
      <c r="K283" s="5" t="s">
        <v>10872</v>
      </c>
      <c r="L283" s="5">
        <v>0.1477</v>
      </c>
      <c r="M283" s="8"/>
      <c r="N283" s="8"/>
      <c r="O283" s="8"/>
      <c r="P283" s="8"/>
      <c r="Q283" s="8"/>
      <c r="R283" s="5" t="s">
        <v>10873</v>
      </c>
      <c r="S283" s="5" t="s">
        <v>417</v>
      </c>
      <c r="T283" s="5" t="s">
        <v>417</v>
      </c>
      <c r="U283" s="5" t="s">
        <v>417</v>
      </c>
      <c r="V283" s="5" t="s">
        <v>417</v>
      </c>
      <c r="W283" s="5" t="s">
        <v>93</v>
      </c>
      <c r="X283" s="5" t="s">
        <v>418</v>
      </c>
      <c r="Y283" s="5" t="s">
        <v>419</v>
      </c>
      <c r="Z283" s="5" t="s">
        <v>420</v>
      </c>
      <c r="AA283" s="5" t="s">
        <v>421</v>
      </c>
      <c r="AB283" s="5"/>
      <c r="AC283" s="5"/>
      <c r="AD283" s="5"/>
      <c r="AE283" s="5"/>
      <c r="AF283" s="5"/>
    </row>
    <row r="284" spans="1:32" hidden="1">
      <c r="A284" s="5" t="s">
        <v>10874</v>
      </c>
      <c r="B284" s="5" t="str">
        <f>IF(COUNTIF('Leads Priorizados INT'!M:M,A284)&gt;0,"Sí","No")</f>
        <v>No</v>
      </c>
      <c r="C284">
        <v>0</v>
      </c>
      <c r="D284" s="6" t="s">
        <v>430</v>
      </c>
      <c r="E284" s="5" t="s">
        <v>10875</v>
      </c>
      <c r="F284" s="5" t="s">
        <v>431</v>
      </c>
      <c r="G284" s="5" t="s">
        <v>1479</v>
      </c>
      <c r="H284" s="7">
        <v>344631</v>
      </c>
      <c r="I284" s="5">
        <v>8</v>
      </c>
      <c r="J284" s="5">
        <v>3</v>
      </c>
      <c r="K284" s="5" t="s">
        <v>10876</v>
      </c>
      <c r="L284" s="5">
        <v>0.14749999999999999</v>
      </c>
      <c r="M284" s="8">
        <v>933427272</v>
      </c>
      <c r="N284" s="8">
        <v>670278061</v>
      </c>
      <c r="O284" s="8">
        <v>626257293</v>
      </c>
      <c r="P284" s="8">
        <v>670436161</v>
      </c>
      <c r="Q284" s="8">
        <v>656800747</v>
      </c>
      <c r="R284" s="5" t="s">
        <v>10877</v>
      </c>
      <c r="S284" s="5" t="s">
        <v>10878</v>
      </c>
      <c r="T284" s="5" t="s">
        <v>10879</v>
      </c>
      <c r="U284" s="5" t="s">
        <v>10880</v>
      </c>
      <c r="V284" s="5" t="s">
        <v>417</v>
      </c>
      <c r="W284" s="5" t="s">
        <v>93</v>
      </c>
      <c r="X284" s="5" t="s">
        <v>418</v>
      </c>
      <c r="Y284" s="5" t="s">
        <v>419</v>
      </c>
      <c r="Z284" s="5" t="s">
        <v>420</v>
      </c>
      <c r="AA284" s="5" t="s">
        <v>421</v>
      </c>
      <c r="AB284" s="5" t="s">
        <v>10881</v>
      </c>
      <c r="AC284" s="5"/>
      <c r="AD284" s="5"/>
      <c r="AE284" s="5"/>
      <c r="AF284" s="5"/>
    </row>
    <row r="285" spans="1:32" hidden="1">
      <c r="A285" s="5" t="s">
        <v>10882</v>
      </c>
      <c r="B285" s="5" t="str">
        <f>IF(COUNTIF('Leads Priorizados INT'!M:M,A285)&gt;0,"Sí","No")</f>
        <v>No</v>
      </c>
      <c r="C285">
        <v>0</v>
      </c>
      <c r="D285" s="6" t="s">
        <v>414</v>
      </c>
      <c r="E285" s="5" t="s">
        <v>10883</v>
      </c>
      <c r="F285" s="5" t="s">
        <v>152</v>
      </c>
      <c r="G285" s="5" t="s">
        <v>2332</v>
      </c>
      <c r="H285" s="7">
        <v>1093330</v>
      </c>
      <c r="I285" s="5">
        <v>1</v>
      </c>
      <c r="J285" s="5">
        <v>2</v>
      </c>
      <c r="K285" s="5" t="s">
        <v>10884</v>
      </c>
      <c r="L285" s="5">
        <v>0.1474</v>
      </c>
      <c r="M285" s="8">
        <v>915339071</v>
      </c>
      <c r="N285" s="8"/>
      <c r="O285" s="8"/>
      <c r="P285" s="8"/>
      <c r="Q285" s="8"/>
      <c r="R285" s="5" t="s">
        <v>10885</v>
      </c>
      <c r="S285" s="5" t="s">
        <v>417</v>
      </c>
      <c r="T285" s="5" t="s">
        <v>417</v>
      </c>
      <c r="U285" s="5" t="s">
        <v>417</v>
      </c>
      <c r="V285" s="5" t="s">
        <v>417</v>
      </c>
      <c r="W285" s="5" t="s">
        <v>93</v>
      </c>
      <c r="X285" s="5" t="s">
        <v>418</v>
      </c>
      <c r="Y285" s="5" t="s">
        <v>419</v>
      </c>
      <c r="Z285" s="5" t="s">
        <v>420</v>
      </c>
      <c r="AA285" s="5" t="s">
        <v>421</v>
      </c>
      <c r="AB285" s="5"/>
      <c r="AC285" s="5"/>
      <c r="AD285" s="5"/>
      <c r="AE285" s="5"/>
      <c r="AF285" s="5"/>
    </row>
    <row r="286" spans="1:32">
      <c r="A286" s="5" t="s">
        <v>10886</v>
      </c>
      <c r="B286" s="5" t="str">
        <f>IF(COUNTIF('Leads Priorizados INT'!M:M,A286)&gt;0,"Sí","No")</f>
        <v>No</v>
      </c>
      <c r="C286">
        <v>1</v>
      </c>
      <c r="D286" s="6" t="s">
        <v>414</v>
      </c>
      <c r="E286" s="5" t="s">
        <v>10887</v>
      </c>
      <c r="F286" s="5" t="s">
        <v>152</v>
      </c>
      <c r="G286" s="5" t="s">
        <v>10888</v>
      </c>
      <c r="H286" s="7">
        <v>3062917</v>
      </c>
      <c r="I286" s="5">
        <v>7</v>
      </c>
      <c r="J286" s="5">
        <v>1</v>
      </c>
      <c r="K286" s="5" t="s">
        <v>10889</v>
      </c>
      <c r="L286" s="5">
        <v>0.1472</v>
      </c>
      <c r="M286" s="8">
        <v>917703474</v>
      </c>
      <c r="N286" s="8"/>
      <c r="O286" s="8"/>
      <c r="P286" s="8"/>
      <c r="Q286" s="8"/>
      <c r="R286" s="5" t="s">
        <v>10890</v>
      </c>
      <c r="S286" s="5" t="s">
        <v>10891</v>
      </c>
      <c r="T286" s="5" t="s">
        <v>417</v>
      </c>
      <c r="U286" s="5" t="s">
        <v>417</v>
      </c>
      <c r="V286" s="5" t="s">
        <v>417</v>
      </c>
      <c r="W286" s="5" t="s">
        <v>93</v>
      </c>
      <c r="X286" s="5" t="s">
        <v>418</v>
      </c>
      <c r="Y286" s="5" t="s">
        <v>419</v>
      </c>
      <c r="Z286" s="5" t="s">
        <v>420</v>
      </c>
      <c r="AA286" s="5" t="s">
        <v>421</v>
      </c>
      <c r="AB286" s="5"/>
      <c r="AC286" s="5"/>
      <c r="AD286" s="5"/>
      <c r="AE286" s="5"/>
      <c r="AF286" s="5"/>
    </row>
    <row r="287" spans="1:32" hidden="1">
      <c r="A287" s="5" t="s">
        <v>10892</v>
      </c>
      <c r="B287" s="5" t="str">
        <f>IF(COUNTIF('Leads Priorizados INT'!M:M,A287)&gt;0,"Sí","No")</f>
        <v>No</v>
      </c>
      <c r="C287">
        <v>0</v>
      </c>
      <c r="D287" s="6" t="s">
        <v>414</v>
      </c>
      <c r="E287" s="5" t="s">
        <v>10893</v>
      </c>
      <c r="F287" s="5" t="s">
        <v>1245</v>
      </c>
      <c r="G287" s="5" t="s">
        <v>3311</v>
      </c>
      <c r="H287" s="7">
        <v>353934</v>
      </c>
      <c r="I287" s="5">
        <v>1</v>
      </c>
      <c r="J287" s="5">
        <v>1</v>
      </c>
      <c r="K287" s="5" t="s">
        <v>10894</v>
      </c>
      <c r="L287" s="5">
        <v>0.14710000000000001</v>
      </c>
      <c r="M287" s="8"/>
      <c r="N287" s="8"/>
      <c r="O287" s="8"/>
      <c r="P287" s="8"/>
      <c r="Q287" s="8"/>
      <c r="R287" s="5" t="s">
        <v>10895</v>
      </c>
      <c r="S287" s="5" t="s">
        <v>10896</v>
      </c>
      <c r="T287" s="5" t="s">
        <v>417</v>
      </c>
      <c r="U287" s="5" t="s">
        <v>417</v>
      </c>
      <c r="V287" s="5" t="s">
        <v>417</v>
      </c>
      <c r="W287" s="5" t="s">
        <v>93</v>
      </c>
      <c r="X287" s="5" t="s">
        <v>418</v>
      </c>
      <c r="Y287" s="5" t="s">
        <v>419</v>
      </c>
      <c r="Z287" s="5" t="s">
        <v>420</v>
      </c>
      <c r="AA287" s="5" t="s">
        <v>421</v>
      </c>
      <c r="AB287" s="5"/>
      <c r="AC287" s="5"/>
      <c r="AD287" s="5"/>
      <c r="AE287" s="5"/>
      <c r="AF287" s="5"/>
    </row>
    <row r="288" spans="1:32">
      <c r="A288" s="5" t="s">
        <v>10897</v>
      </c>
      <c r="B288" s="5" t="str">
        <f>IF(COUNTIF('Leads Priorizados INT'!M:M,A288)&gt;0,"Sí","No")</f>
        <v>No</v>
      </c>
      <c r="C288">
        <v>1</v>
      </c>
      <c r="D288" s="6" t="s">
        <v>414</v>
      </c>
      <c r="E288" s="5" t="s">
        <v>10898</v>
      </c>
      <c r="F288" s="5" t="s">
        <v>684</v>
      </c>
      <c r="G288" s="5" t="s">
        <v>10899</v>
      </c>
      <c r="H288" s="7">
        <v>978905</v>
      </c>
      <c r="I288" s="5">
        <v>1</v>
      </c>
      <c r="J288" s="5">
        <v>1</v>
      </c>
      <c r="K288" s="5" t="s">
        <v>10900</v>
      </c>
      <c r="L288" s="5">
        <v>0.14699999999999999</v>
      </c>
      <c r="M288" s="8">
        <v>957260886</v>
      </c>
      <c r="N288" s="8"/>
      <c r="O288" s="8"/>
      <c r="P288" s="8"/>
      <c r="Q288" s="8"/>
      <c r="R288" s="5" t="s">
        <v>10901</v>
      </c>
      <c r="S288" s="5" t="s">
        <v>10902</v>
      </c>
      <c r="T288" s="5" t="s">
        <v>10903</v>
      </c>
      <c r="U288" s="5" t="s">
        <v>417</v>
      </c>
      <c r="V288" s="5" t="s">
        <v>417</v>
      </c>
      <c r="W288" s="5" t="s">
        <v>93</v>
      </c>
      <c r="X288" s="5" t="s">
        <v>418</v>
      </c>
      <c r="Y288" s="5" t="s">
        <v>419</v>
      </c>
      <c r="Z288" s="5" t="s">
        <v>420</v>
      </c>
      <c r="AA288" s="5" t="s">
        <v>421</v>
      </c>
      <c r="AB288" s="5"/>
      <c r="AC288" s="5"/>
      <c r="AD288" s="5"/>
      <c r="AE288" s="5"/>
      <c r="AF288" s="5"/>
    </row>
    <row r="289" spans="1:32" hidden="1">
      <c r="A289" s="5" t="s">
        <v>10904</v>
      </c>
      <c r="B289" s="5" t="str">
        <f>IF(COUNTIF('Leads Priorizados INT'!M:M,A289)&gt;0,"Sí","No")</f>
        <v>No</v>
      </c>
      <c r="C289">
        <v>0</v>
      </c>
      <c r="D289" s="6" t="s">
        <v>414</v>
      </c>
      <c r="E289" s="5" t="s">
        <v>10905</v>
      </c>
      <c r="F289" s="5" t="s">
        <v>431</v>
      </c>
      <c r="G289" s="5" t="s">
        <v>10906</v>
      </c>
      <c r="H289" s="7">
        <v>611894</v>
      </c>
      <c r="I289" s="5">
        <v>5</v>
      </c>
      <c r="J289" s="5">
        <v>1</v>
      </c>
      <c r="K289" s="5" t="s">
        <v>10907</v>
      </c>
      <c r="L289" s="5">
        <v>0.14680000000000001</v>
      </c>
      <c r="M289" s="8"/>
      <c r="N289" s="8"/>
      <c r="O289" s="8"/>
      <c r="P289" s="8"/>
      <c r="Q289" s="8"/>
      <c r="R289" s="5" t="s">
        <v>10908</v>
      </c>
      <c r="S289" s="5" t="s">
        <v>417</v>
      </c>
      <c r="T289" s="5" t="s">
        <v>417</v>
      </c>
      <c r="U289" s="5" t="s">
        <v>417</v>
      </c>
      <c r="V289" s="5" t="s">
        <v>417</v>
      </c>
      <c r="W289" s="5" t="s">
        <v>93</v>
      </c>
      <c r="X289" s="5" t="s">
        <v>418</v>
      </c>
      <c r="Y289" s="5" t="s">
        <v>419</v>
      </c>
      <c r="Z289" s="5" t="s">
        <v>420</v>
      </c>
      <c r="AA289" s="5" t="s">
        <v>421</v>
      </c>
      <c r="AB289" s="5"/>
      <c r="AC289" s="5"/>
      <c r="AD289" s="5"/>
      <c r="AE289" s="5"/>
      <c r="AF289" s="5"/>
    </row>
    <row r="290" spans="1:32" hidden="1">
      <c r="A290" s="5" t="s">
        <v>10909</v>
      </c>
      <c r="B290" s="5" t="str">
        <f>IF(COUNTIF('Leads Priorizados INT'!M:M,A290)&gt;0,"Sí","No")</f>
        <v>No</v>
      </c>
      <c r="C290">
        <v>0</v>
      </c>
      <c r="D290" s="6" t="s">
        <v>414</v>
      </c>
      <c r="E290" s="5" t="s">
        <v>10910</v>
      </c>
      <c r="F290" s="5" t="s">
        <v>152</v>
      </c>
      <c r="G290" s="5" t="s">
        <v>2643</v>
      </c>
      <c r="H290" s="7">
        <v>902019</v>
      </c>
      <c r="I290" s="5">
        <v>7</v>
      </c>
      <c r="J290" s="5">
        <v>1</v>
      </c>
      <c r="K290" s="5" t="s">
        <v>10911</v>
      </c>
      <c r="L290" s="5">
        <v>0.1467</v>
      </c>
      <c r="M290" s="8">
        <v>916361440</v>
      </c>
      <c r="N290" s="8"/>
      <c r="O290" s="8"/>
      <c r="P290" s="8"/>
      <c r="Q290" s="8"/>
      <c r="R290" s="5" t="s">
        <v>10912</v>
      </c>
      <c r="S290" s="5" t="s">
        <v>10913</v>
      </c>
      <c r="T290" s="5" t="s">
        <v>417</v>
      </c>
      <c r="U290" s="5" t="s">
        <v>417</v>
      </c>
      <c r="V290" s="5" t="s">
        <v>417</v>
      </c>
      <c r="W290" s="5" t="s">
        <v>93</v>
      </c>
      <c r="X290" s="5" t="s">
        <v>418</v>
      </c>
      <c r="Y290" s="5" t="s">
        <v>419</v>
      </c>
      <c r="Z290" s="5" t="s">
        <v>420</v>
      </c>
      <c r="AA290" s="5" t="s">
        <v>421</v>
      </c>
      <c r="AB290" s="5"/>
      <c r="AC290" s="5"/>
      <c r="AD290" s="5"/>
      <c r="AE290" s="5"/>
      <c r="AF290" s="5"/>
    </row>
    <row r="291" spans="1:32" hidden="1">
      <c r="A291" s="5" t="s">
        <v>10914</v>
      </c>
      <c r="B291" s="5" t="str">
        <f>IF(COUNTIF('Leads Priorizados INT'!M:M,A291)&gt;0,"Sí","No")</f>
        <v>No</v>
      </c>
      <c r="C291">
        <v>0</v>
      </c>
      <c r="D291" s="6" t="s">
        <v>414</v>
      </c>
      <c r="E291" s="5" t="s">
        <v>10915</v>
      </c>
      <c r="F291" s="5" t="s">
        <v>431</v>
      </c>
      <c r="G291" s="5" t="s">
        <v>10700</v>
      </c>
      <c r="H291" s="7">
        <v>881364</v>
      </c>
      <c r="I291" s="5">
        <v>7</v>
      </c>
      <c r="J291" s="5">
        <v>1</v>
      </c>
      <c r="K291" s="5" t="s">
        <v>10916</v>
      </c>
      <c r="L291" s="5">
        <v>0.14660000000000001</v>
      </c>
      <c r="M291" s="8">
        <v>934385310</v>
      </c>
      <c r="N291" s="8"/>
      <c r="O291" s="8"/>
      <c r="P291" s="8"/>
      <c r="Q291" s="8"/>
      <c r="R291" s="5" t="s">
        <v>10917</v>
      </c>
      <c r="S291" s="5" t="s">
        <v>10918</v>
      </c>
      <c r="T291" s="5" t="s">
        <v>417</v>
      </c>
      <c r="U291" s="5" t="s">
        <v>417</v>
      </c>
      <c r="V291" s="5" t="s">
        <v>417</v>
      </c>
      <c r="W291" s="5" t="s">
        <v>93</v>
      </c>
      <c r="X291" s="5" t="s">
        <v>418</v>
      </c>
      <c r="Y291" s="5" t="s">
        <v>419</v>
      </c>
      <c r="Z291" s="5" t="s">
        <v>420</v>
      </c>
      <c r="AA291" s="5" t="s">
        <v>421</v>
      </c>
      <c r="AB291" s="5"/>
      <c r="AC291" s="5"/>
      <c r="AD291" s="5"/>
      <c r="AE291" s="5"/>
      <c r="AF291" s="5"/>
    </row>
    <row r="292" spans="1:32" hidden="1">
      <c r="A292" s="5" t="s">
        <v>10919</v>
      </c>
      <c r="B292" s="5" t="str">
        <f>IF(COUNTIF('Leads Priorizados INT'!M:M,A292)&gt;0,"Sí","No")</f>
        <v>No</v>
      </c>
      <c r="C292">
        <v>0</v>
      </c>
      <c r="D292" s="6" t="s">
        <v>414</v>
      </c>
      <c r="E292" s="5" t="s">
        <v>10920</v>
      </c>
      <c r="F292" s="5" t="s">
        <v>152</v>
      </c>
      <c r="G292" s="5" t="s">
        <v>10921</v>
      </c>
      <c r="H292" s="7">
        <v>405467</v>
      </c>
      <c r="I292" s="5">
        <v>2</v>
      </c>
      <c r="J292" s="5">
        <v>4</v>
      </c>
      <c r="K292" s="5" t="s">
        <v>10922</v>
      </c>
      <c r="L292" s="5">
        <v>0.14660000000000001</v>
      </c>
      <c r="M292" s="8">
        <v>914910099</v>
      </c>
      <c r="N292" s="8">
        <v>646597027</v>
      </c>
      <c r="O292" s="8"/>
      <c r="P292" s="8"/>
      <c r="Q292" s="8"/>
      <c r="R292" s="5" t="s">
        <v>10923</v>
      </c>
      <c r="S292" s="5" t="s">
        <v>417</v>
      </c>
      <c r="T292" s="5" t="s">
        <v>417</v>
      </c>
      <c r="U292" s="5" t="s">
        <v>417</v>
      </c>
      <c r="V292" s="5" t="s">
        <v>417</v>
      </c>
      <c r="W292" s="5" t="s">
        <v>93</v>
      </c>
      <c r="X292" s="5" t="s">
        <v>418</v>
      </c>
      <c r="Y292" s="5" t="s">
        <v>419</v>
      </c>
      <c r="Z292" s="5" t="s">
        <v>420</v>
      </c>
      <c r="AA292" s="5" t="s">
        <v>421</v>
      </c>
      <c r="AB292" s="5"/>
      <c r="AC292" s="5"/>
      <c r="AD292" s="5"/>
      <c r="AE292" s="5"/>
      <c r="AF292" s="5"/>
    </row>
    <row r="293" spans="1:32" hidden="1">
      <c r="A293" s="5" t="s">
        <v>10924</v>
      </c>
      <c r="B293" s="5" t="str">
        <f>IF(COUNTIF('Leads Priorizados INT'!M:M,A293)&gt;0,"Sí","No")</f>
        <v>No</v>
      </c>
      <c r="C293">
        <v>0</v>
      </c>
      <c r="D293" s="6" t="s">
        <v>414</v>
      </c>
      <c r="E293" s="5" t="s">
        <v>10925</v>
      </c>
      <c r="F293" s="5" t="s">
        <v>931</v>
      </c>
      <c r="G293" s="5" t="s">
        <v>10926</v>
      </c>
      <c r="H293" s="7">
        <v>11054883</v>
      </c>
      <c r="I293" s="5">
        <v>98</v>
      </c>
      <c r="J293" s="5">
        <v>3</v>
      </c>
      <c r="K293" s="5" t="s">
        <v>10927</v>
      </c>
      <c r="L293" s="5">
        <v>0.1464</v>
      </c>
      <c r="M293" s="8">
        <v>981552254</v>
      </c>
      <c r="N293" s="8">
        <v>981577449</v>
      </c>
      <c r="O293" s="8"/>
      <c r="P293" s="8"/>
      <c r="Q293" s="8"/>
      <c r="R293" s="5" t="s">
        <v>10928</v>
      </c>
      <c r="S293" s="5" t="s">
        <v>417</v>
      </c>
      <c r="T293" s="5" t="s">
        <v>417</v>
      </c>
      <c r="U293" s="5" t="s">
        <v>417</v>
      </c>
      <c r="V293" s="5" t="s">
        <v>417</v>
      </c>
      <c r="W293" s="5" t="s">
        <v>93</v>
      </c>
      <c r="X293" s="5" t="s">
        <v>418</v>
      </c>
      <c r="Y293" s="5" t="s">
        <v>419</v>
      </c>
      <c r="Z293" s="5" t="s">
        <v>420</v>
      </c>
      <c r="AA293" s="5" t="s">
        <v>421</v>
      </c>
      <c r="AB293" s="5" t="s">
        <v>10929</v>
      </c>
      <c r="AC293" s="5"/>
      <c r="AD293" s="5"/>
      <c r="AE293" s="5"/>
      <c r="AF293" s="5"/>
    </row>
    <row r="294" spans="1:32" hidden="1">
      <c r="A294" s="5" t="s">
        <v>10931</v>
      </c>
      <c r="B294" s="5" t="str">
        <f>IF(COUNTIF('Leads Priorizados INT'!M:M,A294)&gt;0,"Sí","No")</f>
        <v>No</v>
      </c>
      <c r="C294">
        <v>0</v>
      </c>
      <c r="D294" s="6" t="s">
        <v>1234</v>
      </c>
      <c r="E294" s="5" t="s">
        <v>10932</v>
      </c>
      <c r="F294" s="5" t="s">
        <v>497</v>
      </c>
      <c r="G294" s="5" t="s">
        <v>10933</v>
      </c>
      <c r="H294" s="7">
        <v>345441</v>
      </c>
      <c r="I294" s="5">
        <v>1</v>
      </c>
      <c r="J294" s="5">
        <v>2</v>
      </c>
      <c r="K294" s="5" t="s">
        <v>10934</v>
      </c>
      <c r="L294" s="5">
        <v>0.1462</v>
      </c>
      <c r="M294" s="8">
        <v>971277200</v>
      </c>
      <c r="N294" s="8">
        <v>618969336</v>
      </c>
      <c r="O294" s="8"/>
      <c r="P294" s="8"/>
      <c r="Q294" s="8"/>
      <c r="R294" s="5" t="s">
        <v>10935</v>
      </c>
      <c r="S294" s="5" t="s">
        <v>417</v>
      </c>
      <c r="T294" s="5" t="s">
        <v>417</v>
      </c>
      <c r="U294" s="5" t="s">
        <v>417</v>
      </c>
      <c r="V294" s="5" t="s">
        <v>417</v>
      </c>
      <c r="W294" s="5" t="s">
        <v>93</v>
      </c>
      <c r="X294" s="5" t="s">
        <v>418</v>
      </c>
      <c r="Y294" s="5" t="s">
        <v>419</v>
      </c>
      <c r="Z294" s="5" t="s">
        <v>420</v>
      </c>
      <c r="AA294" s="5" t="s">
        <v>421</v>
      </c>
      <c r="AB294" s="5" t="s">
        <v>10936</v>
      </c>
      <c r="AC294" s="5" t="s">
        <v>10937</v>
      </c>
      <c r="AD294" s="5"/>
      <c r="AE294" s="5"/>
      <c r="AF294" s="5"/>
    </row>
    <row r="295" spans="1:32" hidden="1">
      <c r="A295" s="5" t="s">
        <v>10938</v>
      </c>
      <c r="B295" s="5" t="str">
        <f>IF(COUNTIF('Leads Priorizados INT'!M:M,A295)&gt;0,"Sí","No")</f>
        <v>No</v>
      </c>
      <c r="C295">
        <v>0</v>
      </c>
      <c r="D295" s="6" t="s">
        <v>1534</v>
      </c>
      <c r="E295" s="5" t="s">
        <v>10939</v>
      </c>
      <c r="F295" s="5" t="s">
        <v>152</v>
      </c>
      <c r="G295" s="5" t="s">
        <v>1923</v>
      </c>
      <c r="H295" s="7">
        <v>3253727</v>
      </c>
      <c r="I295" s="5">
        <v>21</v>
      </c>
      <c r="J295" s="5">
        <v>1</v>
      </c>
      <c r="K295" s="5" t="s">
        <v>10940</v>
      </c>
      <c r="L295" s="5">
        <v>0.1462</v>
      </c>
      <c r="M295" s="8">
        <v>666406607</v>
      </c>
      <c r="N295" s="8">
        <v>677489858</v>
      </c>
      <c r="O295" s="8">
        <v>667100232</v>
      </c>
      <c r="P295" s="8"/>
      <c r="Q295" s="8"/>
      <c r="R295" s="5" t="s">
        <v>10941</v>
      </c>
      <c r="S295" s="5" t="s">
        <v>10942</v>
      </c>
      <c r="T295" s="5" t="s">
        <v>10943</v>
      </c>
      <c r="U295" s="5" t="s">
        <v>10944</v>
      </c>
      <c r="V295" s="5" t="s">
        <v>417</v>
      </c>
      <c r="W295" s="5" t="s">
        <v>93</v>
      </c>
      <c r="X295" s="5" t="s">
        <v>418</v>
      </c>
      <c r="Y295" s="5" t="s">
        <v>419</v>
      </c>
      <c r="Z295" s="5" t="s">
        <v>420</v>
      </c>
      <c r="AA295" s="5" t="s">
        <v>421</v>
      </c>
      <c r="AB295" s="5"/>
      <c r="AC295" s="5"/>
      <c r="AD295" s="5"/>
      <c r="AE295" s="5"/>
      <c r="AF295" s="5"/>
    </row>
    <row r="296" spans="1:32" hidden="1">
      <c r="A296" s="5" t="s">
        <v>10945</v>
      </c>
      <c r="B296" s="5" t="str">
        <f>IF(COUNTIF('Leads Priorizados INT'!M:M,A296)&gt;0,"Sí","No")</f>
        <v>No</v>
      </c>
      <c r="C296">
        <v>0</v>
      </c>
      <c r="D296" s="6" t="s">
        <v>414</v>
      </c>
      <c r="E296" s="5" t="s">
        <v>10946</v>
      </c>
      <c r="F296" s="5" t="s">
        <v>152</v>
      </c>
      <c r="G296" s="5" t="s">
        <v>10947</v>
      </c>
      <c r="H296" s="7">
        <v>6820223</v>
      </c>
      <c r="I296" s="5">
        <v>1</v>
      </c>
      <c r="J296" s="5">
        <v>1</v>
      </c>
      <c r="K296" s="5" t="s">
        <v>10948</v>
      </c>
      <c r="L296" s="5">
        <v>0.14610000000000001</v>
      </c>
      <c r="M296" s="8"/>
      <c r="N296" s="8"/>
      <c r="O296" s="8"/>
      <c r="P296" s="8"/>
      <c r="Q296" s="8"/>
      <c r="R296" s="5" t="s">
        <v>10949</v>
      </c>
      <c r="S296" s="5" t="s">
        <v>10950</v>
      </c>
      <c r="T296" s="5" t="s">
        <v>417</v>
      </c>
      <c r="U296" s="5" t="s">
        <v>417</v>
      </c>
      <c r="V296" s="5" t="s">
        <v>417</v>
      </c>
      <c r="W296" s="5" t="s">
        <v>93</v>
      </c>
      <c r="X296" s="5" t="s">
        <v>418</v>
      </c>
      <c r="Y296" s="5" t="s">
        <v>419</v>
      </c>
      <c r="Z296" s="5" t="s">
        <v>420</v>
      </c>
      <c r="AA296" s="5" t="s">
        <v>421</v>
      </c>
      <c r="AB296" s="5" t="s">
        <v>10951</v>
      </c>
      <c r="AC296" s="5"/>
      <c r="AD296" s="5"/>
      <c r="AE296" s="5"/>
      <c r="AF296" s="5"/>
    </row>
    <row r="297" spans="1:32" hidden="1">
      <c r="A297" s="5" t="s">
        <v>10952</v>
      </c>
      <c r="B297" s="5" t="str">
        <f>IF(COUNTIF('Leads Priorizados INT'!M:M,A297)&gt;0,"Sí","No")</f>
        <v>No</v>
      </c>
      <c r="C297">
        <v>0</v>
      </c>
      <c r="D297" s="6" t="s">
        <v>414</v>
      </c>
      <c r="E297" s="5" t="s">
        <v>10953</v>
      </c>
      <c r="F297" s="5" t="s">
        <v>2007</v>
      </c>
      <c r="G297" s="5" t="s">
        <v>10954</v>
      </c>
      <c r="H297" s="7">
        <v>351339</v>
      </c>
      <c r="I297" s="5">
        <v>1</v>
      </c>
      <c r="J297" s="5">
        <v>2</v>
      </c>
      <c r="K297" s="5" t="s">
        <v>10955</v>
      </c>
      <c r="L297" s="5">
        <v>0.14599999999999999</v>
      </c>
      <c r="M297" s="8"/>
      <c r="N297" s="8"/>
      <c r="O297" s="8"/>
      <c r="P297" s="8"/>
      <c r="Q297" s="8"/>
      <c r="R297" s="5" t="s">
        <v>10956</v>
      </c>
      <c r="S297" s="5" t="s">
        <v>417</v>
      </c>
      <c r="T297" s="5" t="s">
        <v>417</v>
      </c>
      <c r="U297" s="5" t="s">
        <v>417</v>
      </c>
      <c r="V297" s="5" t="s">
        <v>417</v>
      </c>
      <c r="W297" s="5" t="s">
        <v>93</v>
      </c>
      <c r="X297" s="5" t="s">
        <v>418</v>
      </c>
      <c r="Y297" s="5" t="s">
        <v>419</v>
      </c>
      <c r="Z297" s="5" t="s">
        <v>420</v>
      </c>
      <c r="AA297" s="5" t="s">
        <v>421</v>
      </c>
      <c r="AB297" s="5"/>
      <c r="AC297" s="5"/>
      <c r="AD297" s="5"/>
      <c r="AE297" s="5"/>
      <c r="AF297" s="5"/>
    </row>
    <row r="298" spans="1:32">
      <c r="A298" s="5" t="s">
        <v>10957</v>
      </c>
      <c r="B298" s="5" t="str">
        <f>IF(COUNTIF('Leads Priorizados INT'!M:M,A298)&gt;0,"Sí","No")</f>
        <v>No</v>
      </c>
      <c r="C298">
        <v>1</v>
      </c>
      <c r="D298" s="6" t="s">
        <v>414</v>
      </c>
      <c r="E298" s="5" t="s">
        <v>10958</v>
      </c>
      <c r="F298" s="5" t="s">
        <v>729</v>
      </c>
      <c r="G298" s="5" t="s">
        <v>10039</v>
      </c>
      <c r="H298" s="7">
        <v>2836902</v>
      </c>
      <c r="I298" s="5">
        <v>51</v>
      </c>
      <c r="J298" s="5">
        <v>2</v>
      </c>
      <c r="K298" s="5" t="s">
        <v>10959</v>
      </c>
      <c r="L298" s="5">
        <v>0.1459</v>
      </c>
      <c r="M298" s="8"/>
      <c r="N298" s="8"/>
      <c r="O298" s="8"/>
      <c r="P298" s="8"/>
      <c r="Q298" s="8"/>
      <c r="R298" s="5" t="s">
        <v>10960</v>
      </c>
      <c r="S298" s="5" t="s">
        <v>10961</v>
      </c>
      <c r="T298" s="5" t="s">
        <v>10962</v>
      </c>
      <c r="U298" s="5" t="s">
        <v>417</v>
      </c>
      <c r="V298" s="5" t="s">
        <v>417</v>
      </c>
      <c r="W298" s="5" t="s">
        <v>93</v>
      </c>
      <c r="X298" s="5" t="s">
        <v>418</v>
      </c>
      <c r="Y298" s="5" t="s">
        <v>419</v>
      </c>
      <c r="Z298" s="5" t="s">
        <v>420</v>
      </c>
      <c r="AA298" s="5" t="s">
        <v>421</v>
      </c>
      <c r="AB298" s="5"/>
      <c r="AC298" s="5"/>
      <c r="AD298" s="5"/>
      <c r="AE298" s="5"/>
      <c r="AF298" s="5"/>
    </row>
    <row r="299" spans="1:32" hidden="1">
      <c r="A299" s="5" t="s">
        <v>10963</v>
      </c>
      <c r="B299" s="5" t="str">
        <f>IF(COUNTIF('Leads Priorizados INT'!M:M,A299)&gt;0,"Sí","No")</f>
        <v>No</v>
      </c>
      <c r="C299">
        <v>0</v>
      </c>
      <c r="D299" s="6" t="s">
        <v>414</v>
      </c>
      <c r="E299" s="5" t="s">
        <v>10964</v>
      </c>
      <c r="F299" s="5" t="s">
        <v>152</v>
      </c>
      <c r="G299" s="5" t="s">
        <v>10965</v>
      </c>
      <c r="H299" s="7">
        <v>1091622</v>
      </c>
      <c r="I299" s="5">
        <v>7</v>
      </c>
      <c r="J299" s="5">
        <v>1</v>
      </c>
      <c r="K299" s="5" t="s">
        <v>10966</v>
      </c>
      <c r="L299" s="5">
        <v>0.1457</v>
      </c>
      <c r="M299" s="8"/>
      <c r="N299" s="8"/>
      <c r="O299" s="8"/>
      <c r="P299" s="8"/>
      <c r="Q299" s="8"/>
      <c r="R299" s="5" t="s">
        <v>10949</v>
      </c>
      <c r="S299" s="5" t="s">
        <v>10950</v>
      </c>
      <c r="T299" s="5" t="s">
        <v>10967</v>
      </c>
      <c r="U299" s="5" t="s">
        <v>417</v>
      </c>
      <c r="V299" s="5" t="s">
        <v>417</v>
      </c>
      <c r="W299" s="5" t="s">
        <v>93</v>
      </c>
      <c r="X299" s="5" t="s">
        <v>418</v>
      </c>
      <c r="Y299" s="5" t="s">
        <v>419</v>
      </c>
      <c r="Z299" s="5" t="s">
        <v>420</v>
      </c>
      <c r="AA299" s="5" t="s">
        <v>421</v>
      </c>
      <c r="AB299" s="5"/>
      <c r="AC299" s="5"/>
      <c r="AD299" s="5"/>
      <c r="AE299" s="5"/>
      <c r="AF299" s="5"/>
    </row>
    <row r="300" spans="1:32" hidden="1">
      <c r="A300" s="5" t="s">
        <v>10968</v>
      </c>
      <c r="B300" s="5" t="str">
        <f>IF(COUNTIF('Leads Priorizados INT'!M:M,A300)&gt;0,"Sí","No")</f>
        <v>No</v>
      </c>
      <c r="C300">
        <v>0</v>
      </c>
      <c r="D300" s="6" t="s">
        <v>414</v>
      </c>
      <c r="E300" s="5" t="s">
        <v>10969</v>
      </c>
      <c r="F300" s="5" t="s">
        <v>431</v>
      </c>
      <c r="G300" s="5" t="s">
        <v>10970</v>
      </c>
      <c r="H300" s="7">
        <v>469650</v>
      </c>
      <c r="I300" s="5">
        <v>2</v>
      </c>
      <c r="J300" s="5">
        <v>1</v>
      </c>
      <c r="K300" s="5" t="s">
        <v>10971</v>
      </c>
      <c r="L300" s="5">
        <v>0.14560000000000001</v>
      </c>
      <c r="M300" s="8">
        <v>935743528</v>
      </c>
      <c r="N300" s="8">
        <v>935604811</v>
      </c>
      <c r="O300" s="8">
        <v>935743974</v>
      </c>
      <c r="P300" s="8">
        <v>935741933</v>
      </c>
      <c r="Q300" s="8">
        <v>620525207</v>
      </c>
      <c r="R300" s="5" t="s">
        <v>10972</v>
      </c>
      <c r="S300" s="5" t="s">
        <v>417</v>
      </c>
      <c r="T300" s="5" t="s">
        <v>417</v>
      </c>
      <c r="U300" s="5" t="s">
        <v>417</v>
      </c>
      <c r="V300" s="5" t="s">
        <v>417</v>
      </c>
      <c r="W300" s="5" t="s">
        <v>93</v>
      </c>
      <c r="X300" s="5" t="s">
        <v>418</v>
      </c>
      <c r="Y300" s="5" t="s">
        <v>419</v>
      </c>
      <c r="Z300" s="5" t="s">
        <v>420</v>
      </c>
      <c r="AA300" s="5" t="s">
        <v>421</v>
      </c>
      <c r="AB300" s="5"/>
      <c r="AC300" s="5"/>
      <c r="AD300" s="5"/>
      <c r="AE300" s="5"/>
      <c r="AF300" s="5"/>
    </row>
    <row r="301" spans="1:32" hidden="1">
      <c r="A301" s="5" t="s">
        <v>10973</v>
      </c>
      <c r="B301" s="5" t="str">
        <f>IF(COUNTIF('Leads Priorizados INT'!M:M,A301)&gt;0,"Sí","No")</f>
        <v>No</v>
      </c>
      <c r="C301">
        <v>0</v>
      </c>
      <c r="D301" s="6" t="s">
        <v>414</v>
      </c>
      <c r="E301" s="5" t="s">
        <v>10974</v>
      </c>
      <c r="F301" s="5" t="s">
        <v>152</v>
      </c>
      <c r="G301" s="5" t="s">
        <v>9631</v>
      </c>
      <c r="H301" s="7">
        <v>1087847</v>
      </c>
      <c r="I301" s="5">
        <v>7</v>
      </c>
      <c r="J301" s="5">
        <v>1</v>
      </c>
      <c r="K301" s="5" t="s">
        <v>10975</v>
      </c>
      <c r="L301" s="5">
        <v>0.14560000000000001</v>
      </c>
      <c r="M301" s="8"/>
      <c r="N301" s="8"/>
      <c r="O301" s="8"/>
      <c r="P301" s="8"/>
      <c r="Q301" s="8"/>
      <c r="R301" s="5" t="s">
        <v>10976</v>
      </c>
      <c r="S301" s="5" t="s">
        <v>417</v>
      </c>
      <c r="T301" s="5" t="s">
        <v>417</v>
      </c>
      <c r="U301" s="5" t="s">
        <v>417</v>
      </c>
      <c r="V301" s="5" t="s">
        <v>417</v>
      </c>
      <c r="W301" s="5" t="s">
        <v>93</v>
      </c>
      <c r="X301" s="5" t="s">
        <v>418</v>
      </c>
      <c r="Y301" s="5" t="s">
        <v>419</v>
      </c>
      <c r="Z301" s="5" t="s">
        <v>420</v>
      </c>
      <c r="AA301" s="5" t="s">
        <v>421</v>
      </c>
      <c r="AB301" s="5"/>
      <c r="AC301" s="5"/>
      <c r="AD301" s="5"/>
      <c r="AE301" s="5"/>
      <c r="AF301" s="5"/>
    </row>
    <row r="302" spans="1:32" hidden="1">
      <c r="A302" s="5" t="s">
        <v>10977</v>
      </c>
      <c r="B302" s="5" t="str">
        <f>IF(COUNTIF('Leads Priorizados INT'!M:M,A302)&gt;0,"Sí","No")</f>
        <v>No</v>
      </c>
      <c r="C302">
        <v>0</v>
      </c>
      <c r="D302" s="6" t="s">
        <v>414</v>
      </c>
      <c r="E302" s="5" t="s">
        <v>10978</v>
      </c>
      <c r="F302" s="5" t="s">
        <v>873</v>
      </c>
      <c r="G302" s="5" t="s">
        <v>10979</v>
      </c>
      <c r="H302" s="7">
        <v>846485</v>
      </c>
      <c r="I302" s="5">
        <v>3</v>
      </c>
      <c r="J302" s="5">
        <v>2</v>
      </c>
      <c r="K302" s="5" t="s">
        <v>10980</v>
      </c>
      <c r="L302" s="5">
        <v>0.14560000000000001</v>
      </c>
      <c r="M302" s="8"/>
      <c r="N302" s="8"/>
      <c r="O302" s="8"/>
      <c r="P302" s="8"/>
      <c r="Q302" s="8"/>
      <c r="R302" s="5" t="s">
        <v>10981</v>
      </c>
      <c r="S302" s="5" t="s">
        <v>10982</v>
      </c>
      <c r="T302" s="5" t="s">
        <v>10983</v>
      </c>
      <c r="U302" s="5" t="s">
        <v>417</v>
      </c>
      <c r="V302" s="5" t="s">
        <v>417</v>
      </c>
      <c r="W302" s="5" t="s">
        <v>93</v>
      </c>
      <c r="X302" s="5" t="s">
        <v>418</v>
      </c>
      <c r="Y302" s="5" t="s">
        <v>419</v>
      </c>
      <c r="Z302" s="5" t="s">
        <v>420</v>
      </c>
      <c r="AA302" s="5" t="s">
        <v>421</v>
      </c>
      <c r="AB302" s="5"/>
      <c r="AC302" s="5"/>
      <c r="AD302" s="5"/>
      <c r="AE302" s="5"/>
      <c r="AF302" s="5"/>
    </row>
    <row r="303" spans="1:32" hidden="1">
      <c r="A303" s="5" t="s">
        <v>10984</v>
      </c>
      <c r="B303" s="5" t="str">
        <f>IF(COUNTIF('Leads Priorizados INT'!M:M,A303)&gt;0,"Sí","No")</f>
        <v>No</v>
      </c>
      <c r="C303">
        <v>0</v>
      </c>
      <c r="D303" s="6" t="s">
        <v>1234</v>
      </c>
      <c r="E303" s="5" t="s">
        <v>10985</v>
      </c>
      <c r="F303" s="5" t="s">
        <v>431</v>
      </c>
      <c r="G303" s="5" t="s">
        <v>10986</v>
      </c>
      <c r="H303" s="7">
        <v>408822</v>
      </c>
      <c r="I303" s="5">
        <v>5</v>
      </c>
      <c r="J303" s="5">
        <v>1</v>
      </c>
      <c r="K303" s="5" t="s">
        <v>10987</v>
      </c>
      <c r="L303" s="5">
        <v>0.14549999999999999</v>
      </c>
      <c r="M303" s="8">
        <v>937997911</v>
      </c>
      <c r="N303" s="8">
        <v>937996857</v>
      </c>
      <c r="O303" s="8">
        <v>937579557</v>
      </c>
      <c r="P303" s="8">
        <v>937578959</v>
      </c>
      <c r="Q303" s="8">
        <v>620286160</v>
      </c>
      <c r="R303" s="5" t="s">
        <v>10988</v>
      </c>
      <c r="S303" s="5" t="s">
        <v>417</v>
      </c>
      <c r="T303" s="5" t="s">
        <v>417</v>
      </c>
      <c r="U303" s="5" t="s">
        <v>417</v>
      </c>
      <c r="V303" s="5" t="s">
        <v>417</v>
      </c>
      <c r="W303" s="5" t="s">
        <v>93</v>
      </c>
      <c r="X303" s="5" t="s">
        <v>418</v>
      </c>
      <c r="Y303" s="5" t="s">
        <v>419</v>
      </c>
      <c r="Z303" s="5" t="s">
        <v>420</v>
      </c>
      <c r="AA303" s="5" t="s">
        <v>421</v>
      </c>
      <c r="AB303" s="5" t="s">
        <v>10989</v>
      </c>
      <c r="AC303" s="5" t="s">
        <v>10990</v>
      </c>
      <c r="AD303" s="5"/>
      <c r="AE303" s="5"/>
      <c r="AF303" s="5"/>
    </row>
    <row r="304" spans="1:32" hidden="1">
      <c r="A304" s="5" t="s">
        <v>10991</v>
      </c>
      <c r="B304" s="5" t="str">
        <f>IF(COUNTIF('Leads Priorizados INT'!M:M,A304)&gt;0,"Sí","No")</f>
        <v>No</v>
      </c>
      <c r="C304">
        <v>0</v>
      </c>
      <c r="D304" s="6" t="s">
        <v>414</v>
      </c>
      <c r="E304" s="5" t="s">
        <v>10992</v>
      </c>
      <c r="F304" s="5" t="s">
        <v>431</v>
      </c>
      <c r="G304" s="5" t="s">
        <v>1479</v>
      </c>
      <c r="H304" s="7">
        <v>4276575</v>
      </c>
      <c r="I304" s="5">
        <v>6</v>
      </c>
      <c r="J304" s="5">
        <v>4</v>
      </c>
      <c r="K304" s="5" t="s">
        <v>10993</v>
      </c>
      <c r="L304" s="5">
        <v>0.14549999999999999</v>
      </c>
      <c r="M304" s="8">
        <v>932413717</v>
      </c>
      <c r="N304" s="8"/>
      <c r="O304" s="8"/>
      <c r="P304" s="8"/>
      <c r="Q304" s="8"/>
      <c r="R304" s="5" t="s">
        <v>10994</v>
      </c>
      <c r="S304" s="5" t="s">
        <v>417</v>
      </c>
      <c r="T304" s="5" t="s">
        <v>417</v>
      </c>
      <c r="U304" s="5" t="s">
        <v>417</v>
      </c>
      <c r="V304" s="5" t="s">
        <v>417</v>
      </c>
      <c r="W304" s="5" t="s">
        <v>93</v>
      </c>
      <c r="X304" s="5" t="s">
        <v>418</v>
      </c>
      <c r="Y304" s="5" t="s">
        <v>419</v>
      </c>
      <c r="Z304" s="5" t="s">
        <v>420</v>
      </c>
      <c r="AA304" s="5" t="s">
        <v>421</v>
      </c>
      <c r="AB304" s="5"/>
      <c r="AC304" s="5"/>
      <c r="AD304" s="5"/>
      <c r="AE304" s="5"/>
      <c r="AF304" s="5"/>
    </row>
    <row r="305" spans="1:32" hidden="1">
      <c r="A305" s="5" t="s">
        <v>10995</v>
      </c>
      <c r="B305" s="5" t="str">
        <f>IF(COUNTIF('Leads Priorizados INT'!M:M,A305)&gt;0,"Sí","No")</f>
        <v>No</v>
      </c>
      <c r="C305">
        <v>0</v>
      </c>
      <c r="D305" s="6" t="s">
        <v>414</v>
      </c>
      <c r="E305" s="5" t="s">
        <v>10996</v>
      </c>
      <c r="F305" s="5" t="s">
        <v>873</v>
      </c>
      <c r="G305" s="5" t="s">
        <v>2418</v>
      </c>
      <c r="H305" s="7">
        <v>941207</v>
      </c>
      <c r="I305" s="5">
        <v>4</v>
      </c>
      <c r="J305" s="5">
        <v>1</v>
      </c>
      <c r="K305" s="5" t="s">
        <v>10997</v>
      </c>
      <c r="L305" s="5">
        <v>0.14549999999999999</v>
      </c>
      <c r="M305" s="8"/>
      <c r="N305" s="8"/>
      <c r="O305" s="8"/>
      <c r="P305" s="8"/>
      <c r="Q305" s="8"/>
      <c r="R305" s="5" t="s">
        <v>10998</v>
      </c>
      <c r="S305" s="5" t="s">
        <v>417</v>
      </c>
      <c r="T305" s="5" t="s">
        <v>417</v>
      </c>
      <c r="U305" s="5" t="s">
        <v>417</v>
      </c>
      <c r="V305" s="5" t="s">
        <v>417</v>
      </c>
      <c r="W305" s="5" t="s">
        <v>93</v>
      </c>
      <c r="X305" s="5" t="s">
        <v>418</v>
      </c>
      <c r="Y305" s="5" t="s">
        <v>419</v>
      </c>
      <c r="Z305" s="5" t="s">
        <v>420</v>
      </c>
      <c r="AA305" s="5" t="s">
        <v>421</v>
      </c>
      <c r="AB305" s="5"/>
      <c r="AC305" s="5"/>
      <c r="AD305" s="5"/>
      <c r="AE305" s="5"/>
      <c r="AF305" s="5"/>
    </row>
    <row r="306" spans="1:32" hidden="1">
      <c r="A306" s="5" t="s">
        <v>10999</v>
      </c>
      <c r="B306" s="5" t="str">
        <f>IF(COUNTIF('Leads Priorizados INT'!M:M,A306)&gt;0,"Sí","No")</f>
        <v>No</v>
      </c>
      <c r="C306">
        <v>0</v>
      </c>
      <c r="D306" s="6" t="s">
        <v>414</v>
      </c>
      <c r="E306" s="5" t="s">
        <v>11000</v>
      </c>
      <c r="F306" s="5" t="s">
        <v>152</v>
      </c>
      <c r="G306" s="5" t="s">
        <v>2486</v>
      </c>
      <c r="H306" s="7">
        <v>358025</v>
      </c>
      <c r="I306" s="5">
        <v>1</v>
      </c>
      <c r="J306" s="5">
        <v>1</v>
      </c>
      <c r="K306" s="5" t="s">
        <v>11001</v>
      </c>
      <c r="L306" s="5">
        <v>0.1454</v>
      </c>
      <c r="M306" s="8"/>
      <c r="N306" s="8"/>
      <c r="O306" s="8"/>
      <c r="P306" s="8"/>
      <c r="Q306" s="8"/>
      <c r="R306" s="5" t="s">
        <v>11002</v>
      </c>
      <c r="S306" s="5" t="s">
        <v>417</v>
      </c>
      <c r="T306" s="5" t="s">
        <v>417</v>
      </c>
      <c r="U306" s="5" t="s">
        <v>417</v>
      </c>
      <c r="V306" s="5" t="s">
        <v>417</v>
      </c>
      <c r="W306" s="5" t="s">
        <v>93</v>
      </c>
      <c r="X306" s="5" t="s">
        <v>418</v>
      </c>
      <c r="Y306" s="5" t="s">
        <v>419</v>
      </c>
      <c r="Z306" s="5" t="s">
        <v>420</v>
      </c>
      <c r="AA306" s="5" t="s">
        <v>421</v>
      </c>
      <c r="AB306" s="5"/>
      <c r="AC306" s="5"/>
      <c r="AD306" s="5"/>
      <c r="AE306" s="5"/>
      <c r="AF306" s="5"/>
    </row>
    <row r="307" spans="1:32" hidden="1">
      <c r="A307" s="5" t="s">
        <v>11003</v>
      </c>
      <c r="B307" s="5" t="str">
        <f>IF(COUNTIF('Leads Priorizados INT'!M:M,A307)&gt;0,"Sí","No")</f>
        <v>No</v>
      </c>
      <c r="C307">
        <v>0</v>
      </c>
      <c r="D307" s="6" t="s">
        <v>414</v>
      </c>
      <c r="E307" s="5" t="s">
        <v>11004</v>
      </c>
      <c r="F307" s="5" t="s">
        <v>152</v>
      </c>
      <c r="G307" s="5" t="s">
        <v>619</v>
      </c>
      <c r="H307" s="7">
        <v>599392</v>
      </c>
      <c r="I307" s="5">
        <v>2</v>
      </c>
      <c r="J307" s="5">
        <v>1</v>
      </c>
      <c r="K307" s="5" t="s">
        <v>11005</v>
      </c>
      <c r="L307" s="5">
        <v>0.14530000000000001</v>
      </c>
      <c r="M307" s="8"/>
      <c r="N307" s="8"/>
      <c r="O307" s="8"/>
      <c r="P307" s="8"/>
      <c r="Q307" s="8"/>
      <c r="R307" s="5" t="s">
        <v>11006</v>
      </c>
      <c r="S307" s="5" t="s">
        <v>417</v>
      </c>
      <c r="T307" s="5" t="s">
        <v>417</v>
      </c>
      <c r="U307" s="5" t="s">
        <v>417</v>
      </c>
      <c r="V307" s="5" t="s">
        <v>417</v>
      </c>
      <c r="W307" s="5" t="s">
        <v>93</v>
      </c>
      <c r="X307" s="5" t="s">
        <v>418</v>
      </c>
      <c r="Y307" s="5" t="s">
        <v>419</v>
      </c>
      <c r="Z307" s="5" t="s">
        <v>420</v>
      </c>
      <c r="AA307" s="5" t="s">
        <v>421</v>
      </c>
      <c r="AB307" s="5"/>
      <c r="AC307" s="5"/>
      <c r="AD307" s="5"/>
      <c r="AE307" s="5"/>
      <c r="AF307" s="5"/>
    </row>
    <row r="308" spans="1:32" hidden="1">
      <c r="A308" s="5" t="s">
        <v>11007</v>
      </c>
      <c r="B308" s="5" t="str">
        <f>IF(COUNTIF('Leads Priorizados INT'!M:M,A308)&gt;0,"Sí","No")</f>
        <v>No</v>
      </c>
      <c r="C308">
        <v>0</v>
      </c>
      <c r="D308" s="6" t="s">
        <v>414</v>
      </c>
      <c r="E308" s="5" t="s">
        <v>11008</v>
      </c>
      <c r="F308" s="5" t="s">
        <v>152</v>
      </c>
      <c r="G308" s="5" t="s">
        <v>3544</v>
      </c>
      <c r="H308" s="7">
        <v>3860304</v>
      </c>
      <c r="I308" s="5">
        <v>3</v>
      </c>
      <c r="J308" s="5">
        <v>2</v>
      </c>
      <c r="K308" s="5" t="s">
        <v>11009</v>
      </c>
      <c r="L308" s="5">
        <v>0.1452</v>
      </c>
      <c r="M308" s="8">
        <v>916421224</v>
      </c>
      <c r="N308" s="8"/>
      <c r="O308" s="8"/>
      <c r="P308" s="8"/>
      <c r="Q308" s="8"/>
      <c r="R308" s="5" t="s">
        <v>11010</v>
      </c>
      <c r="S308" s="5" t="s">
        <v>11011</v>
      </c>
      <c r="T308" s="5" t="s">
        <v>417</v>
      </c>
      <c r="U308" s="5" t="s">
        <v>417</v>
      </c>
      <c r="V308" s="5" t="s">
        <v>417</v>
      </c>
      <c r="W308" s="5" t="s">
        <v>93</v>
      </c>
      <c r="X308" s="5" t="s">
        <v>418</v>
      </c>
      <c r="Y308" s="5" t="s">
        <v>419</v>
      </c>
      <c r="Z308" s="5" t="s">
        <v>420</v>
      </c>
      <c r="AA308" s="5" t="s">
        <v>421</v>
      </c>
      <c r="AB308" s="5"/>
      <c r="AC308" s="5"/>
      <c r="AD308" s="5"/>
      <c r="AE308" s="5"/>
      <c r="AF308" s="5"/>
    </row>
    <row r="309" spans="1:32" hidden="1">
      <c r="A309" s="5" t="s">
        <v>11012</v>
      </c>
      <c r="B309" s="5" t="str">
        <f>IF(COUNTIF('Leads Priorizados INT'!M:M,A309)&gt;0,"Sí","No")</f>
        <v>No</v>
      </c>
      <c r="C309">
        <v>0</v>
      </c>
      <c r="D309" s="6" t="s">
        <v>430</v>
      </c>
      <c r="E309" s="5" t="s">
        <v>11013</v>
      </c>
      <c r="F309" s="5" t="s">
        <v>984</v>
      </c>
      <c r="G309" s="5" t="s">
        <v>985</v>
      </c>
      <c r="H309" s="7">
        <v>389074</v>
      </c>
      <c r="I309" s="5">
        <v>6</v>
      </c>
      <c r="J309" s="5">
        <v>1</v>
      </c>
      <c r="K309" s="5" t="s">
        <v>11014</v>
      </c>
      <c r="L309" s="5">
        <v>0.14510000000000001</v>
      </c>
      <c r="M309" s="8">
        <v>942330026</v>
      </c>
      <c r="N309" s="8">
        <v>942330004</v>
      </c>
      <c r="O309" s="8">
        <v>676423336</v>
      </c>
      <c r="P309" s="8">
        <v>639329166</v>
      </c>
      <c r="Q309" s="8">
        <v>609486761</v>
      </c>
      <c r="R309" s="5" t="s">
        <v>11015</v>
      </c>
      <c r="S309" s="5" t="s">
        <v>11016</v>
      </c>
      <c r="T309" s="5" t="s">
        <v>417</v>
      </c>
      <c r="U309" s="5" t="s">
        <v>417</v>
      </c>
      <c r="V309" s="5" t="s">
        <v>417</v>
      </c>
      <c r="W309" s="5" t="s">
        <v>93</v>
      </c>
      <c r="X309" s="5" t="s">
        <v>418</v>
      </c>
      <c r="Y309" s="5" t="s">
        <v>419</v>
      </c>
      <c r="Z309" s="5" t="s">
        <v>420</v>
      </c>
      <c r="AA309" s="5" t="s">
        <v>421</v>
      </c>
      <c r="AB309" s="5"/>
      <c r="AC309" s="5"/>
      <c r="AD309" s="5"/>
      <c r="AE309" s="5"/>
      <c r="AF309" s="5"/>
    </row>
    <row r="310" spans="1:32" hidden="1">
      <c r="A310" s="5" t="s">
        <v>11017</v>
      </c>
      <c r="B310" s="5" t="str">
        <f>IF(COUNTIF('Leads Priorizados INT'!M:M,A310)&gt;0,"Sí","No")</f>
        <v>No</v>
      </c>
      <c r="C310">
        <v>0</v>
      </c>
      <c r="D310" s="6" t="s">
        <v>414</v>
      </c>
      <c r="E310" s="5" t="s">
        <v>11018</v>
      </c>
      <c r="F310" s="5" t="s">
        <v>5592</v>
      </c>
      <c r="G310" s="5" t="s">
        <v>11019</v>
      </c>
      <c r="H310" s="7">
        <v>345074</v>
      </c>
      <c r="I310" s="5">
        <v>3</v>
      </c>
      <c r="J310" s="5">
        <v>1</v>
      </c>
      <c r="K310" s="5" t="s">
        <v>11020</v>
      </c>
      <c r="L310" s="5">
        <v>0.14510000000000001</v>
      </c>
      <c r="M310" s="8"/>
      <c r="N310" s="8"/>
      <c r="O310" s="8"/>
      <c r="P310" s="8"/>
      <c r="Q310" s="8"/>
      <c r="R310" s="5" t="s">
        <v>11021</v>
      </c>
      <c r="S310" s="5" t="s">
        <v>417</v>
      </c>
      <c r="T310" s="5" t="s">
        <v>417</v>
      </c>
      <c r="U310" s="5" t="s">
        <v>417</v>
      </c>
      <c r="V310" s="5" t="s">
        <v>417</v>
      </c>
      <c r="W310" s="5" t="s">
        <v>93</v>
      </c>
      <c r="X310" s="5" t="s">
        <v>418</v>
      </c>
      <c r="Y310" s="5" t="s">
        <v>419</v>
      </c>
      <c r="Z310" s="5" t="s">
        <v>420</v>
      </c>
      <c r="AA310" s="5" t="s">
        <v>421</v>
      </c>
      <c r="AB310" s="5"/>
      <c r="AC310" s="5"/>
      <c r="AD310" s="5"/>
      <c r="AE310" s="5"/>
      <c r="AF310" s="5"/>
    </row>
    <row r="311" spans="1:32" hidden="1">
      <c r="A311" s="5" t="s">
        <v>11022</v>
      </c>
      <c r="B311" s="5" t="str">
        <f>IF(COUNTIF('Leads Priorizados INT'!M:M,A311)&gt;0,"Sí","No")</f>
        <v>No</v>
      </c>
      <c r="C311">
        <v>0</v>
      </c>
      <c r="D311" s="6" t="s">
        <v>430</v>
      </c>
      <c r="E311" s="5" t="s">
        <v>11023</v>
      </c>
      <c r="F311" s="5" t="s">
        <v>2631</v>
      </c>
      <c r="G311" s="5" t="s">
        <v>3211</v>
      </c>
      <c r="H311" s="7">
        <v>305964</v>
      </c>
      <c r="I311" s="5">
        <v>1</v>
      </c>
      <c r="J311" s="5">
        <v>2</v>
      </c>
      <c r="K311" s="5" t="s">
        <v>11024</v>
      </c>
      <c r="L311" s="5">
        <v>0.14510000000000001</v>
      </c>
      <c r="M311" s="8">
        <v>983844739</v>
      </c>
      <c r="N311" s="8">
        <v>983137412</v>
      </c>
      <c r="O311" s="8">
        <v>983137411</v>
      </c>
      <c r="P311" s="8">
        <v>921142708</v>
      </c>
      <c r="Q311" s="8">
        <v>666262265</v>
      </c>
      <c r="R311" s="5" t="s">
        <v>11025</v>
      </c>
      <c r="S311" s="5" t="s">
        <v>417</v>
      </c>
      <c r="T311" s="5" t="s">
        <v>417</v>
      </c>
      <c r="U311" s="5" t="s">
        <v>417</v>
      </c>
      <c r="V311" s="5" t="s">
        <v>417</v>
      </c>
      <c r="W311" s="5" t="s">
        <v>93</v>
      </c>
      <c r="X311" s="5" t="s">
        <v>418</v>
      </c>
      <c r="Y311" s="5" t="s">
        <v>419</v>
      </c>
      <c r="Z311" s="5" t="s">
        <v>420</v>
      </c>
      <c r="AA311" s="5" t="s">
        <v>421</v>
      </c>
      <c r="AB311" s="5" t="s">
        <v>11026</v>
      </c>
      <c r="AC311" s="5" t="s">
        <v>11027</v>
      </c>
      <c r="AD311" s="5"/>
      <c r="AE311" s="5"/>
      <c r="AF311" s="5"/>
    </row>
    <row r="312" spans="1:32" hidden="1">
      <c r="A312" s="5" t="s">
        <v>11028</v>
      </c>
      <c r="B312" s="5" t="str">
        <f>IF(COUNTIF('Leads Priorizados INT'!M:M,A312)&gt;0,"Sí","No")</f>
        <v>No</v>
      </c>
      <c r="C312">
        <v>0</v>
      </c>
      <c r="D312" s="6" t="s">
        <v>414</v>
      </c>
      <c r="E312" s="5" t="s">
        <v>11029</v>
      </c>
      <c r="F312" s="5" t="s">
        <v>152</v>
      </c>
      <c r="G312" s="5" t="s">
        <v>619</v>
      </c>
      <c r="H312" s="7">
        <v>531008</v>
      </c>
      <c r="I312" s="5">
        <v>1</v>
      </c>
      <c r="J312" s="5">
        <v>1</v>
      </c>
      <c r="K312" s="5" t="s">
        <v>11030</v>
      </c>
      <c r="L312" s="5">
        <v>0.14499999999999999</v>
      </c>
      <c r="M312" s="8">
        <v>914136645</v>
      </c>
      <c r="N312" s="8">
        <v>910123183</v>
      </c>
      <c r="O312" s="8">
        <v>914136562</v>
      </c>
      <c r="P312" s="8">
        <v>608517254</v>
      </c>
      <c r="Q312" s="8">
        <v>690852117</v>
      </c>
      <c r="R312" s="5" t="s">
        <v>11031</v>
      </c>
      <c r="S312" s="5" t="s">
        <v>417</v>
      </c>
      <c r="T312" s="5" t="s">
        <v>417</v>
      </c>
      <c r="U312" s="5" t="s">
        <v>417</v>
      </c>
      <c r="V312" s="5" t="s">
        <v>417</v>
      </c>
      <c r="W312" s="5" t="s">
        <v>93</v>
      </c>
      <c r="X312" s="5" t="s">
        <v>418</v>
      </c>
      <c r="Y312" s="5" t="s">
        <v>419</v>
      </c>
      <c r="Z312" s="5" t="s">
        <v>420</v>
      </c>
      <c r="AA312" s="5" t="s">
        <v>421</v>
      </c>
      <c r="AB312" s="5" t="s">
        <v>11032</v>
      </c>
      <c r="AC312" s="5" t="s">
        <v>11033</v>
      </c>
      <c r="AD312" s="5"/>
      <c r="AE312" s="5"/>
      <c r="AF312" s="5"/>
    </row>
    <row r="313" spans="1:32" hidden="1">
      <c r="A313" s="5" t="s">
        <v>11034</v>
      </c>
      <c r="B313" s="5" t="str">
        <f>IF(COUNTIF('Leads Priorizados INT'!M:M,A313)&gt;0,"Sí","No")</f>
        <v>No</v>
      </c>
      <c r="C313">
        <v>0</v>
      </c>
      <c r="D313" s="6" t="s">
        <v>414</v>
      </c>
      <c r="E313" s="5" t="s">
        <v>11035</v>
      </c>
      <c r="F313" s="5" t="s">
        <v>2926</v>
      </c>
      <c r="G313" s="5" t="s">
        <v>11036</v>
      </c>
      <c r="H313" s="7">
        <v>426465</v>
      </c>
      <c r="I313" s="5">
        <v>1</v>
      </c>
      <c r="J313" s="5">
        <v>1</v>
      </c>
      <c r="K313" s="5" t="s">
        <v>11037</v>
      </c>
      <c r="L313" s="5">
        <v>0.14499999999999999</v>
      </c>
      <c r="M313" s="8"/>
      <c r="N313" s="8"/>
      <c r="O313" s="8"/>
      <c r="P313" s="8"/>
      <c r="Q313" s="8"/>
      <c r="R313" s="5" t="s">
        <v>11038</v>
      </c>
      <c r="S313" s="5" t="s">
        <v>11039</v>
      </c>
      <c r="T313" s="5" t="s">
        <v>11040</v>
      </c>
      <c r="U313" s="5" t="s">
        <v>417</v>
      </c>
      <c r="V313" s="5" t="s">
        <v>417</v>
      </c>
      <c r="W313" s="5" t="s">
        <v>93</v>
      </c>
      <c r="X313" s="5" t="s">
        <v>418</v>
      </c>
      <c r="Y313" s="5" t="s">
        <v>419</v>
      </c>
      <c r="Z313" s="5" t="s">
        <v>420</v>
      </c>
      <c r="AA313" s="5" t="s">
        <v>421</v>
      </c>
      <c r="AB313" s="5"/>
      <c r="AC313" s="5"/>
      <c r="AD313" s="5"/>
      <c r="AE313" s="5"/>
      <c r="AF313" s="5"/>
    </row>
    <row r="314" spans="1:32" hidden="1">
      <c r="A314" s="5" t="s">
        <v>11041</v>
      </c>
      <c r="B314" s="5" t="str">
        <f>IF(COUNTIF('Leads Priorizados INT'!M:M,A314)&gt;0,"Sí","No")</f>
        <v>No</v>
      </c>
      <c r="C314">
        <v>0</v>
      </c>
      <c r="D314" s="6" t="s">
        <v>1534</v>
      </c>
      <c r="E314" s="5" t="s">
        <v>11042</v>
      </c>
      <c r="F314" s="5" t="s">
        <v>152</v>
      </c>
      <c r="G314" s="5" t="s">
        <v>1915</v>
      </c>
      <c r="H314" s="7">
        <v>2087025</v>
      </c>
      <c r="I314" s="5">
        <v>2</v>
      </c>
      <c r="J314" s="5">
        <v>2</v>
      </c>
      <c r="K314" s="5" t="s">
        <v>11043</v>
      </c>
      <c r="L314" s="5">
        <v>0.1447</v>
      </c>
      <c r="M314" s="8">
        <v>913046480</v>
      </c>
      <c r="N314" s="8">
        <v>963130061</v>
      </c>
      <c r="O314" s="8"/>
      <c r="P314" s="8"/>
      <c r="Q314" s="8"/>
      <c r="R314" s="5" t="s">
        <v>11044</v>
      </c>
      <c r="S314" s="5" t="s">
        <v>417</v>
      </c>
      <c r="T314" s="5" t="s">
        <v>417</v>
      </c>
      <c r="U314" s="5" t="s">
        <v>417</v>
      </c>
      <c r="V314" s="5" t="s">
        <v>417</v>
      </c>
      <c r="W314" s="5" t="s">
        <v>93</v>
      </c>
      <c r="X314" s="5" t="s">
        <v>418</v>
      </c>
      <c r="Y314" s="5" t="s">
        <v>419</v>
      </c>
      <c r="Z314" s="5" t="s">
        <v>420</v>
      </c>
      <c r="AA314" s="5" t="s">
        <v>421</v>
      </c>
      <c r="AB314" s="5" t="s">
        <v>11045</v>
      </c>
      <c r="AC314" s="5"/>
      <c r="AD314" s="5"/>
      <c r="AE314" s="5"/>
      <c r="AF314" s="5"/>
    </row>
    <row r="315" spans="1:32" hidden="1">
      <c r="A315" s="5" t="s">
        <v>11046</v>
      </c>
      <c r="B315" s="5" t="str">
        <f>IF(COUNTIF('Leads Priorizados INT'!M:M,A315)&gt;0,"Sí","No")</f>
        <v>No</v>
      </c>
      <c r="C315">
        <v>0</v>
      </c>
      <c r="D315" s="6" t="s">
        <v>414</v>
      </c>
      <c r="E315" s="5" t="s">
        <v>11047</v>
      </c>
      <c r="F315" s="5" t="s">
        <v>923</v>
      </c>
      <c r="G315" s="5" t="s">
        <v>11048</v>
      </c>
      <c r="H315" s="7">
        <v>587282</v>
      </c>
      <c r="I315" s="5">
        <v>1</v>
      </c>
      <c r="J315" s="5">
        <v>1</v>
      </c>
      <c r="K315" s="5" t="s">
        <v>11049</v>
      </c>
      <c r="L315" s="5">
        <v>0.1447</v>
      </c>
      <c r="M315" s="8">
        <v>923202163</v>
      </c>
      <c r="N315" s="8"/>
      <c r="O315" s="8"/>
      <c r="P315" s="8"/>
      <c r="Q315" s="8"/>
      <c r="R315" s="5" t="s">
        <v>11050</v>
      </c>
      <c r="S315" s="5" t="s">
        <v>11051</v>
      </c>
      <c r="T315" s="5" t="s">
        <v>11052</v>
      </c>
      <c r="U315" s="5" t="s">
        <v>417</v>
      </c>
      <c r="V315" s="5" t="s">
        <v>417</v>
      </c>
      <c r="W315" s="5" t="s">
        <v>93</v>
      </c>
      <c r="X315" s="5" t="s">
        <v>418</v>
      </c>
      <c r="Y315" s="5" t="s">
        <v>419</v>
      </c>
      <c r="Z315" s="5" t="s">
        <v>420</v>
      </c>
      <c r="AA315" s="5" t="s">
        <v>421</v>
      </c>
      <c r="AB315" s="5"/>
      <c r="AC315" s="5"/>
      <c r="AD315" s="5"/>
      <c r="AE315" s="5"/>
      <c r="AF315" s="5"/>
    </row>
    <row r="316" spans="1:32">
      <c r="A316" s="5" t="s">
        <v>11053</v>
      </c>
      <c r="B316" s="5" t="str">
        <f>IF(COUNTIF('Leads Priorizados INT'!M:M,A316)&gt;0,"Sí","No")</f>
        <v>No</v>
      </c>
      <c r="C316">
        <v>1</v>
      </c>
      <c r="D316" s="6" t="s">
        <v>414</v>
      </c>
      <c r="E316" s="5" t="s">
        <v>11054</v>
      </c>
      <c r="F316" s="5" t="s">
        <v>2935</v>
      </c>
      <c r="G316" s="5" t="s">
        <v>11055</v>
      </c>
      <c r="H316" s="7">
        <v>651388</v>
      </c>
      <c r="I316" s="5">
        <v>1</v>
      </c>
      <c r="J316" s="5">
        <v>1</v>
      </c>
      <c r="K316" s="5" t="s">
        <v>11056</v>
      </c>
      <c r="L316" s="5">
        <v>0.14449999999999999</v>
      </c>
      <c r="M316" s="8"/>
      <c r="N316" s="8"/>
      <c r="O316" s="8"/>
      <c r="P316" s="8"/>
      <c r="Q316" s="8"/>
      <c r="R316" s="5" t="s">
        <v>11057</v>
      </c>
      <c r="S316" s="5" t="s">
        <v>11058</v>
      </c>
      <c r="T316" s="5" t="s">
        <v>417</v>
      </c>
      <c r="U316" s="5" t="s">
        <v>417</v>
      </c>
      <c r="V316" s="5" t="s">
        <v>417</v>
      </c>
      <c r="W316" s="5" t="s">
        <v>93</v>
      </c>
      <c r="X316" s="5" t="s">
        <v>418</v>
      </c>
      <c r="Y316" s="5" t="s">
        <v>419</v>
      </c>
      <c r="Z316" s="5" t="s">
        <v>420</v>
      </c>
      <c r="AA316" s="5" t="s">
        <v>421</v>
      </c>
      <c r="AB316" s="5"/>
      <c r="AC316" s="5"/>
      <c r="AD316" s="5"/>
      <c r="AE316" s="5"/>
      <c r="AF316" s="5"/>
    </row>
    <row r="317" spans="1:32" hidden="1">
      <c r="A317" s="5" t="s">
        <v>11059</v>
      </c>
      <c r="B317" s="5" t="str">
        <f>IF(COUNTIF('Leads Priorizados INT'!M:M,A317)&gt;0,"Sí","No")</f>
        <v>No</v>
      </c>
      <c r="C317">
        <v>0</v>
      </c>
      <c r="D317" s="6" t="s">
        <v>414</v>
      </c>
      <c r="E317" s="5" t="s">
        <v>11060</v>
      </c>
      <c r="F317" s="5" t="s">
        <v>152</v>
      </c>
      <c r="G317" s="5" t="s">
        <v>11061</v>
      </c>
      <c r="H317" s="7">
        <v>1027983</v>
      </c>
      <c r="I317" s="5">
        <v>1</v>
      </c>
      <c r="J317" s="5">
        <v>1</v>
      </c>
      <c r="K317" s="5" t="s">
        <v>11062</v>
      </c>
      <c r="L317" s="5">
        <v>0.1444</v>
      </c>
      <c r="M317" s="8">
        <v>918820643</v>
      </c>
      <c r="N317" s="8"/>
      <c r="O317" s="8"/>
      <c r="P317" s="8"/>
      <c r="Q317" s="8"/>
      <c r="R317" s="5" t="s">
        <v>11063</v>
      </c>
      <c r="S317" s="5" t="s">
        <v>417</v>
      </c>
      <c r="T317" s="5" t="s">
        <v>417</v>
      </c>
      <c r="U317" s="5" t="s">
        <v>417</v>
      </c>
      <c r="V317" s="5" t="s">
        <v>417</v>
      </c>
      <c r="W317" s="5" t="s">
        <v>93</v>
      </c>
      <c r="X317" s="5" t="s">
        <v>418</v>
      </c>
      <c r="Y317" s="5" t="s">
        <v>419</v>
      </c>
      <c r="Z317" s="5" t="s">
        <v>420</v>
      </c>
      <c r="AA317" s="5" t="s">
        <v>421</v>
      </c>
      <c r="AB317" s="5"/>
      <c r="AC317" s="5"/>
      <c r="AD317" s="5"/>
      <c r="AE317" s="5"/>
      <c r="AF317" s="5"/>
    </row>
    <row r="318" spans="1:32" hidden="1">
      <c r="A318" s="5" t="s">
        <v>11064</v>
      </c>
      <c r="B318" s="5" t="str">
        <f>IF(COUNTIF('Leads Priorizados INT'!M:M,A318)&gt;0,"Sí","No")</f>
        <v>No</v>
      </c>
      <c r="C318">
        <v>0</v>
      </c>
      <c r="D318" s="6" t="s">
        <v>414</v>
      </c>
      <c r="E318" s="5" t="s">
        <v>11065</v>
      </c>
      <c r="F318" s="5" t="s">
        <v>431</v>
      </c>
      <c r="G318" s="5" t="s">
        <v>971</v>
      </c>
      <c r="H318" s="7">
        <v>1095709</v>
      </c>
      <c r="I318" s="5">
        <v>7</v>
      </c>
      <c r="J318" s="5">
        <v>2</v>
      </c>
      <c r="K318" s="5" t="s">
        <v>11066</v>
      </c>
      <c r="L318" s="5">
        <v>0.14430000000000001</v>
      </c>
      <c r="M318" s="8"/>
      <c r="N318" s="8"/>
      <c r="O318" s="8"/>
      <c r="P318" s="8"/>
      <c r="Q318" s="8"/>
      <c r="R318" s="5" t="s">
        <v>11067</v>
      </c>
      <c r="S318" s="5" t="s">
        <v>417</v>
      </c>
      <c r="T318" s="5" t="s">
        <v>417</v>
      </c>
      <c r="U318" s="5" t="s">
        <v>417</v>
      </c>
      <c r="V318" s="5" t="s">
        <v>417</v>
      </c>
      <c r="W318" s="5" t="s">
        <v>93</v>
      </c>
      <c r="X318" s="5" t="s">
        <v>418</v>
      </c>
      <c r="Y318" s="5" t="s">
        <v>419</v>
      </c>
      <c r="Z318" s="5" t="s">
        <v>420</v>
      </c>
      <c r="AA318" s="5" t="s">
        <v>421</v>
      </c>
      <c r="AB318" s="5"/>
      <c r="AC318" s="5"/>
      <c r="AD318" s="5"/>
      <c r="AE318" s="5"/>
      <c r="AF318" s="5"/>
    </row>
    <row r="319" spans="1:32" hidden="1">
      <c r="A319" s="5" t="s">
        <v>11068</v>
      </c>
      <c r="B319" s="5" t="str">
        <f>IF(COUNTIF('Leads Priorizados INT'!M:M,A319)&gt;0,"Sí","No")</f>
        <v>No</v>
      </c>
      <c r="C319">
        <v>0</v>
      </c>
      <c r="D319" s="6" t="s">
        <v>430</v>
      </c>
      <c r="E319" s="5" t="s">
        <v>11069</v>
      </c>
      <c r="F319" s="5" t="s">
        <v>700</v>
      </c>
      <c r="G319" s="5" t="s">
        <v>11070</v>
      </c>
      <c r="H319" s="7">
        <v>532766</v>
      </c>
      <c r="I319" s="5">
        <v>8</v>
      </c>
      <c r="J319" s="5">
        <v>2</v>
      </c>
      <c r="K319" s="5" t="s">
        <v>11071</v>
      </c>
      <c r="L319" s="5">
        <v>0.14419999999999999</v>
      </c>
      <c r="M319" s="8">
        <v>955237798</v>
      </c>
      <c r="N319" s="8">
        <v>955692408</v>
      </c>
      <c r="O319" s="8">
        <v>955692485</v>
      </c>
      <c r="P319" s="8">
        <v>665658723</v>
      </c>
      <c r="Q319" s="8">
        <v>665276299</v>
      </c>
      <c r="R319" s="5" t="s">
        <v>11072</v>
      </c>
      <c r="S319" s="5" t="s">
        <v>11073</v>
      </c>
      <c r="T319" s="5" t="s">
        <v>417</v>
      </c>
      <c r="U319" s="5" t="s">
        <v>417</v>
      </c>
      <c r="V319" s="5" t="s">
        <v>417</v>
      </c>
      <c r="W319" s="5" t="s">
        <v>93</v>
      </c>
      <c r="X319" s="5" t="s">
        <v>418</v>
      </c>
      <c r="Y319" s="5" t="s">
        <v>419</v>
      </c>
      <c r="Z319" s="5" t="s">
        <v>420</v>
      </c>
      <c r="AA319" s="5" t="s">
        <v>421</v>
      </c>
      <c r="AB319" s="5"/>
      <c r="AC319" s="5"/>
      <c r="AD319" s="5"/>
      <c r="AE319" s="5"/>
      <c r="AF319" s="5"/>
    </row>
    <row r="320" spans="1:32" hidden="1">
      <c r="A320" s="5" t="s">
        <v>11074</v>
      </c>
      <c r="B320" s="5" t="str">
        <f>IF(COUNTIF('Leads Priorizados INT'!M:M,A320)&gt;0,"Sí","No")</f>
        <v>Sí</v>
      </c>
      <c r="C320">
        <v>0</v>
      </c>
      <c r="D320" s="6" t="s">
        <v>414</v>
      </c>
      <c r="E320" s="5" t="s">
        <v>11075</v>
      </c>
      <c r="F320" s="5" t="s">
        <v>2935</v>
      </c>
      <c r="G320" s="5" t="s">
        <v>11076</v>
      </c>
      <c r="H320" s="7">
        <v>1944685</v>
      </c>
      <c r="I320" s="5">
        <v>25</v>
      </c>
      <c r="J320" s="5">
        <v>3</v>
      </c>
      <c r="K320" s="5" t="s">
        <v>11077</v>
      </c>
      <c r="L320" s="5">
        <v>0.14419999999999999</v>
      </c>
      <c r="M320" s="8">
        <v>953379326</v>
      </c>
      <c r="N320" s="8">
        <v>953249828</v>
      </c>
      <c r="O320" s="8">
        <v>957764750</v>
      </c>
      <c r="P320" s="8">
        <v>645640876</v>
      </c>
      <c r="Q320" s="8"/>
      <c r="R320" s="5" t="s">
        <v>11078</v>
      </c>
      <c r="S320" s="5" t="s">
        <v>417</v>
      </c>
      <c r="T320" s="5" t="s">
        <v>417</v>
      </c>
      <c r="U320" s="5" t="s">
        <v>417</v>
      </c>
      <c r="V320" s="5" t="s">
        <v>417</v>
      </c>
      <c r="W320" s="5" t="s">
        <v>93</v>
      </c>
      <c r="X320" s="5" t="s">
        <v>418</v>
      </c>
      <c r="Y320" s="5" t="s">
        <v>419</v>
      </c>
      <c r="Z320" s="5" t="s">
        <v>420</v>
      </c>
      <c r="AA320" s="5" t="s">
        <v>421</v>
      </c>
      <c r="AB320" s="5" t="s">
        <v>11079</v>
      </c>
      <c r="AC320" s="5" t="s">
        <v>11080</v>
      </c>
      <c r="AD320" s="5" t="s">
        <v>11081</v>
      </c>
      <c r="AE320" s="5" t="s">
        <v>11082</v>
      </c>
      <c r="AF320" s="5" t="s">
        <v>11083</v>
      </c>
    </row>
    <row r="321" spans="1:32" hidden="1">
      <c r="A321" s="5" t="s">
        <v>11084</v>
      </c>
      <c r="B321" s="5" t="str">
        <f>IF(COUNTIF('Leads Priorizados INT'!M:M,A321)&gt;0,"Sí","No")</f>
        <v>No</v>
      </c>
      <c r="C321">
        <v>0</v>
      </c>
      <c r="D321" s="6" t="s">
        <v>414</v>
      </c>
      <c r="E321" s="5" t="s">
        <v>11085</v>
      </c>
      <c r="F321" s="5" t="s">
        <v>431</v>
      </c>
      <c r="G321" s="5" t="s">
        <v>9271</v>
      </c>
      <c r="H321" s="7">
        <v>999964</v>
      </c>
      <c r="I321" s="5">
        <v>8</v>
      </c>
      <c r="J321" s="5">
        <v>1</v>
      </c>
      <c r="K321" s="5" t="s">
        <v>11086</v>
      </c>
      <c r="L321" s="5">
        <v>0.14419999999999999</v>
      </c>
      <c r="M321" s="8"/>
      <c r="N321" s="8"/>
      <c r="O321" s="8"/>
      <c r="P321" s="8"/>
      <c r="Q321" s="8"/>
      <c r="R321" s="5" t="s">
        <v>11087</v>
      </c>
      <c r="S321" s="5" t="s">
        <v>417</v>
      </c>
      <c r="T321" s="5" t="s">
        <v>417</v>
      </c>
      <c r="U321" s="5" t="s">
        <v>417</v>
      </c>
      <c r="V321" s="5" t="s">
        <v>417</v>
      </c>
      <c r="W321" s="5" t="s">
        <v>93</v>
      </c>
      <c r="X321" s="5" t="s">
        <v>418</v>
      </c>
      <c r="Y321" s="5" t="s">
        <v>419</v>
      </c>
      <c r="Z321" s="5" t="s">
        <v>420</v>
      </c>
      <c r="AA321" s="5" t="s">
        <v>421</v>
      </c>
      <c r="AB321" s="5"/>
      <c r="AC321" s="5"/>
      <c r="AD321" s="5"/>
      <c r="AE321" s="5"/>
      <c r="AF321" s="5"/>
    </row>
    <row r="322" spans="1:32" hidden="1">
      <c r="A322" s="5" t="s">
        <v>11088</v>
      </c>
      <c r="B322" s="5" t="str">
        <f>IF(COUNTIF('Leads Priorizados INT'!M:M,A322)&gt;0,"Sí","No")</f>
        <v>No</v>
      </c>
      <c r="C322">
        <v>0</v>
      </c>
      <c r="D322" s="6" t="s">
        <v>414</v>
      </c>
      <c r="E322" s="5" t="s">
        <v>11089</v>
      </c>
      <c r="F322" s="5" t="s">
        <v>152</v>
      </c>
      <c r="G322" s="5" t="s">
        <v>2624</v>
      </c>
      <c r="H322" s="7">
        <v>1067298</v>
      </c>
      <c r="I322" s="5">
        <v>3</v>
      </c>
      <c r="J322" s="5">
        <v>2</v>
      </c>
      <c r="K322" s="5" t="s">
        <v>11090</v>
      </c>
      <c r="L322" s="5">
        <v>0.14419999999999999</v>
      </c>
      <c r="M322" s="8">
        <v>914488632</v>
      </c>
      <c r="N322" s="8"/>
      <c r="O322" s="8"/>
      <c r="P322" s="8"/>
      <c r="Q322" s="8"/>
      <c r="R322" s="5" t="s">
        <v>11091</v>
      </c>
      <c r="S322" s="5" t="s">
        <v>11092</v>
      </c>
      <c r="T322" s="5" t="s">
        <v>417</v>
      </c>
      <c r="U322" s="5" t="s">
        <v>417</v>
      </c>
      <c r="V322" s="5" t="s">
        <v>417</v>
      </c>
      <c r="W322" s="5" t="s">
        <v>93</v>
      </c>
      <c r="X322" s="5" t="s">
        <v>418</v>
      </c>
      <c r="Y322" s="5" t="s">
        <v>419</v>
      </c>
      <c r="Z322" s="5" t="s">
        <v>420</v>
      </c>
      <c r="AA322" s="5" t="s">
        <v>421</v>
      </c>
      <c r="AB322" s="5"/>
      <c r="AC322" s="5"/>
      <c r="AD322" s="5"/>
      <c r="AE322" s="5"/>
      <c r="AF322" s="5"/>
    </row>
    <row r="323" spans="1:32">
      <c r="A323" s="5" t="s">
        <v>11093</v>
      </c>
      <c r="B323" s="5" t="str">
        <f>IF(COUNTIF('Leads Priorizados INT'!M:M,A323)&gt;0,"Sí","No")</f>
        <v>No</v>
      </c>
      <c r="C323">
        <v>1</v>
      </c>
      <c r="D323" s="6" t="s">
        <v>414</v>
      </c>
      <c r="E323" s="5" t="s">
        <v>11094</v>
      </c>
      <c r="F323" s="5" t="s">
        <v>700</v>
      </c>
      <c r="G323" s="5" t="s">
        <v>701</v>
      </c>
      <c r="H323" s="7">
        <v>545818</v>
      </c>
      <c r="I323" s="5">
        <v>15</v>
      </c>
      <c r="J323" s="5">
        <v>2</v>
      </c>
      <c r="K323" s="5" t="s">
        <v>11095</v>
      </c>
      <c r="L323" s="5">
        <v>0.1439</v>
      </c>
      <c r="M323" s="8">
        <v>954728288</v>
      </c>
      <c r="N323" s="8">
        <v>670528736</v>
      </c>
      <c r="O323" s="8"/>
      <c r="P323" s="8"/>
      <c r="Q323" s="8"/>
      <c r="R323" s="5" t="s">
        <v>11096</v>
      </c>
      <c r="S323" s="5" t="s">
        <v>417</v>
      </c>
      <c r="T323" s="5" t="s">
        <v>417</v>
      </c>
      <c r="U323" s="5" t="s">
        <v>417</v>
      </c>
      <c r="V323" s="5" t="s">
        <v>417</v>
      </c>
      <c r="W323" s="5" t="s">
        <v>93</v>
      </c>
      <c r="X323" s="5" t="s">
        <v>418</v>
      </c>
      <c r="Y323" s="5" t="s">
        <v>419</v>
      </c>
      <c r="Z323" s="5" t="s">
        <v>420</v>
      </c>
      <c r="AA323" s="5" t="s">
        <v>421</v>
      </c>
      <c r="AB323" s="5"/>
      <c r="AC323" s="5"/>
      <c r="AD323" s="5"/>
      <c r="AE323" s="5"/>
      <c r="AF323" s="5"/>
    </row>
    <row r="324" spans="1:32" hidden="1">
      <c r="A324" s="5" t="s">
        <v>11097</v>
      </c>
      <c r="B324" s="5" t="str">
        <f>IF(COUNTIF('Leads Priorizados INT'!M:M,A324)&gt;0,"Sí","No")</f>
        <v>No</v>
      </c>
      <c r="C324">
        <v>0</v>
      </c>
      <c r="D324" s="6" t="s">
        <v>414</v>
      </c>
      <c r="E324" s="5" t="s">
        <v>11098</v>
      </c>
      <c r="F324" s="5" t="s">
        <v>135</v>
      </c>
      <c r="G324" s="5" t="s">
        <v>11099</v>
      </c>
      <c r="H324" s="7">
        <v>354050</v>
      </c>
      <c r="I324" s="5">
        <v>1</v>
      </c>
      <c r="J324" s="5">
        <v>2</v>
      </c>
      <c r="K324" s="5" t="s">
        <v>11100</v>
      </c>
      <c r="L324" s="5">
        <v>0.14369999999999999</v>
      </c>
      <c r="M324" s="8">
        <v>927043189</v>
      </c>
      <c r="N324" s="8">
        <v>927231781</v>
      </c>
      <c r="O324" s="8">
        <v>913271238</v>
      </c>
      <c r="P324" s="8">
        <v>912784173</v>
      </c>
      <c r="Q324" s="8">
        <v>675765607</v>
      </c>
      <c r="R324" s="5" t="s">
        <v>11101</v>
      </c>
      <c r="S324" s="5" t="s">
        <v>417</v>
      </c>
      <c r="T324" s="5" t="s">
        <v>417</v>
      </c>
      <c r="U324" s="5" t="s">
        <v>417</v>
      </c>
      <c r="V324" s="5" t="s">
        <v>417</v>
      </c>
      <c r="W324" s="5" t="s">
        <v>93</v>
      </c>
      <c r="X324" s="5" t="s">
        <v>418</v>
      </c>
      <c r="Y324" s="5" t="s">
        <v>419</v>
      </c>
      <c r="Z324" s="5" t="s">
        <v>420</v>
      </c>
      <c r="AA324" s="5" t="s">
        <v>421</v>
      </c>
      <c r="AB324" s="5" t="s">
        <v>11102</v>
      </c>
      <c r="AC324" s="5"/>
      <c r="AD324" s="5"/>
      <c r="AE324" s="5"/>
      <c r="AF324" s="5"/>
    </row>
    <row r="325" spans="1:32" hidden="1">
      <c r="A325" s="5" t="s">
        <v>11103</v>
      </c>
      <c r="B325" s="5" t="str">
        <f>IF(COUNTIF('Leads Priorizados INT'!M:M,A325)&gt;0,"Sí","No")</f>
        <v>No</v>
      </c>
      <c r="C325">
        <v>0</v>
      </c>
      <c r="D325" s="6" t="s">
        <v>414</v>
      </c>
      <c r="E325" s="5" t="s">
        <v>11104</v>
      </c>
      <c r="F325" s="5" t="s">
        <v>11105</v>
      </c>
      <c r="G325" s="5" t="s">
        <v>11106</v>
      </c>
      <c r="H325" s="7">
        <v>921196</v>
      </c>
      <c r="I325" s="5">
        <v>1</v>
      </c>
      <c r="J325" s="5">
        <v>1</v>
      </c>
      <c r="K325" s="5" t="s">
        <v>11107</v>
      </c>
      <c r="L325" s="5">
        <v>0.14360000000000001</v>
      </c>
      <c r="M325" s="8">
        <v>920380188</v>
      </c>
      <c r="N325" s="8">
        <v>696863444</v>
      </c>
      <c r="O325" s="8">
        <v>691448699</v>
      </c>
      <c r="P325" s="8"/>
      <c r="Q325" s="8"/>
      <c r="R325" s="5" t="s">
        <v>11108</v>
      </c>
      <c r="S325" s="5" t="s">
        <v>11109</v>
      </c>
      <c r="T325" s="5" t="s">
        <v>417</v>
      </c>
      <c r="U325" s="5" t="s">
        <v>417</v>
      </c>
      <c r="V325" s="5" t="s">
        <v>417</v>
      </c>
      <c r="W325" s="5" t="s">
        <v>93</v>
      </c>
      <c r="X325" s="5" t="s">
        <v>418</v>
      </c>
      <c r="Y325" s="5" t="s">
        <v>419</v>
      </c>
      <c r="Z325" s="5" t="s">
        <v>420</v>
      </c>
      <c r="AA325" s="5" t="s">
        <v>421</v>
      </c>
      <c r="AB325" s="5" t="s">
        <v>11110</v>
      </c>
      <c r="AC325" s="5"/>
      <c r="AD325" s="5"/>
      <c r="AE325" s="5"/>
      <c r="AF325" s="5"/>
    </row>
    <row r="326" spans="1:32" hidden="1">
      <c r="A326" s="5" t="s">
        <v>11111</v>
      </c>
      <c r="B326" s="5" t="str">
        <f>IF(COUNTIF('Leads Priorizados INT'!M:M,A326)&gt;0,"Sí","No")</f>
        <v>No</v>
      </c>
      <c r="C326">
        <v>0</v>
      </c>
      <c r="D326" s="6" t="s">
        <v>414</v>
      </c>
      <c r="E326" s="5" t="s">
        <v>7633</v>
      </c>
      <c r="F326" s="5" t="s">
        <v>431</v>
      </c>
      <c r="G326" s="5" t="s">
        <v>11112</v>
      </c>
      <c r="H326" s="7">
        <v>550170</v>
      </c>
      <c r="I326" s="5">
        <v>10</v>
      </c>
      <c r="J326" s="5">
        <v>4</v>
      </c>
      <c r="K326" s="5" t="s">
        <v>11113</v>
      </c>
      <c r="L326" s="5">
        <v>0.1434</v>
      </c>
      <c r="M326" s="8">
        <v>936741491</v>
      </c>
      <c r="N326" s="8">
        <v>935906366</v>
      </c>
      <c r="O326" s="8">
        <v>935830034</v>
      </c>
      <c r="P326" s="8">
        <v>692731283</v>
      </c>
      <c r="Q326" s="8">
        <v>629344590</v>
      </c>
      <c r="R326" s="5" t="s">
        <v>11114</v>
      </c>
      <c r="S326" s="5" t="s">
        <v>417</v>
      </c>
      <c r="T326" s="5" t="s">
        <v>417</v>
      </c>
      <c r="U326" s="5" t="s">
        <v>417</v>
      </c>
      <c r="V326" s="5" t="s">
        <v>417</v>
      </c>
      <c r="W326" s="5" t="s">
        <v>93</v>
      </c>
      <c r="X326" s="5" t="s">
        <v>418</v>
      </c>
      <c r="Y326" s="5" t="s">
        <v>419</v>
      </c>
      <c r="Z326" s="5" t="s">
        <v>420</v>
      </c>
      <c r="AA326" s="5" t="s">
        <v>421</v>
      </c>
      <c r="AB326" s="5" t="s">
        <v>11115</v>
      </c>
      <c r="AC326" s="5"/>
      <c r="AD326" s="5"/>
      <c r="AE326" s="5"/>
      <c r="AF326" s="5"/>
    </row>
    <row r="327" spans="1:32">
      <c r="A327" s="5" t="s">
        <v>11116</v>
      </c>
      <c r="B327" s="5" t="str">
        <f>IF(COUNTIF('Leads Priorizados INT'!M:M,A327)&gt;0,"Sí","No")</f>
        <v>No</v>
      </c>
      <c r="C327">
        <v>1</v>
      </c>
      <c r="D327" s="6" t="s">
        <v>1234</v>
      </c>
      <c r="E327" s="5" t="s">
        <v>11117</v>
      </c>
      <c r="F327" s="5" t="s">
        <v>152</v>
      </c>
      <c r="G327" s="5" t="s">
        <v>11118</v>
      </c>
      <c r="H327" s="7">
        <v>660663</v>
      </c>
      <c r="I327" s="5">
        <v>1</v>
      </c>
      <c r="J327" s="5">
        <v>1</v>
      </c>
      <c r="K327" s="5" t="s">
        <v>11119</v>
      </c>
      <c r="L327" s="5">
        <v>0.14330000000000001</v>
      </c>
      <c r="M327" s="8">
        <v>618466928</v>
      </c>
      <c r="N327" s="8">
        <v>616143486</v>
      </c>
      <c r="O327" s="8">
        <v>645644720</v>
      </c>
      <c r="P327" s="8"/>
      <c r="Q327" s="8"/>
      <c r="R327" s="5" t="s">
        <v>11120</v>
      </c>
      <c r="S327" s="5" t="s">
        <v>417</v>
      </c>
      <c r="T327" s="5" t="s">
        <v>417</v>
      </c>
      <c r="U327" s="5" t="s">
        <v>417</v>
      </c>
      <c r="V327" s="5" t="s">
        <v>417</v>
      </c>
      <c r="W327" s="5" t="s">
        <v>93</v>
      </c>
      <c r="X327" s="5" t="s">
        <v>418</v>
      </c>
      <c r="Y327" s="5" t="s">
        <v>419</v>
      </c>
      <c r="Z327" s="5" t="s">
        <v>420</v>
      </c>
      <c r="AA327" s="5" t="s">
        <v>421</v>
      </c>
      <c r="AB327" s="5"/>
      <c r="AC327" s="5"/>
      <c r="AD327" s="5"/>
      <c r="AE327" s="5"/>
      <c r="AF327" s="5"/>
    </row>
    <row r="328" spans="1:32" hidden="1">
      <c r="A328" s="5" t="s">
        <v>11121</v>
      </c>
      <c r="B328" s="5" t="str">
        <f>IF(COUNTIF('Leads Priorizados INT'!M:M,A328)&gt;0,"Sí","No")</f>
        <v>No</v>
      </c>
      <c r="C328">
        <v>0</v>
      </c>
      <c r="D328" s="6" t="s">
        <v>414</v>
      </c>
      <c r="E328" s="5" t="s">
        <v>11122</v>
      </c>
      <c r="F328" s="5" t="s">
        <v>729</v>
      </c>
      <c r="G328" s="5" t="s">
        <v>730</v>
      </c>
      <c r="H328" s="7">
        <v>362688</v>
      </c>
      <c r="I328" s="5">
        <v>6</v>
      </c>
      <c r="J328" s="5">
        <v>4</v>
      </c>
      <c r="K328" s="5" t="s">
        <v>11123</v>
      </c>
      <c r="L328" s="5">
        <v>0.14319999999999999</v>
      </c>
      <c r="M328" s="8">
        <v>976458326</v>
      </c>
      <c r="N328" s="8">
        <v>976752015</v>
      </c>
      <c r="O328" s="8"/>
      <c r="P328" s="8"/>
      <c r="Q328" s="8"/>
      <c r="R328" s="5" t="s">
        <v>11124</v>
      </c>
      <c r="S328" s="5" t="s">
        <v>417</v>
      </c>
      <c r="T328" s="5" t="s">
        <v>417</v>
      </c>
      <c r="U328" s="5" t="s">
        <v>417</v>
      </c>
      <c r="V328" s="5" t="s">
        <v>417</v>
      </c>
      <c r="W328" s="5" t="s">
        <v>93</v>
      </c>
      <c r="X328" s="5" t="s">
        <v>418</v>
      </c>
      <c r="Y328" s="5" t="s">
        <v>419</v>
      </c>
      <c r="Z328" s="5" t="s">
        <v>420</v>
      </c>
      <c r="AA328" s="5" t="s">
        <v>421</v>
      </c>
      <c r="AB328" s="5" t="s">
        <v>11125</v>
      </c>
      <c r="AC328" s="5" t="s">
        <v>11126</v>
      </c>
      <c r="AD328" s="5" t="s">
        <v>11127</v>
      </c>
      <c r="AE328" s="5"/>
      <c r="AF328" s="5"/>
    </row>
    <row r="329" spans="1:32" hidden="1">
      <c r="A329" s="5" t="s">
        <v>11128</v>
      </c>
      <c r="B329" s="5" t="str">
        <f>IF(COUNTIF('Leads Priorizados INT'!M:M,A329)&gt;0,"Sí","No")</f>
        <v>No</v>
      </c>
      <c r="C329">
        <v>0</v>
      </c>
      <c r="D329" s="6" t="s">
        <v>414</v>
      </c>
      <c r="E329" s="5" t="s">
        <v>11129</v>
      </c>
      <c r="F329" s="5" t="s">
        <v>152</v>
      </c>
      <c r="G329" s="5" t="s">
        <v>505</v>
      </c>
      <c r="H329" s="7">
        <v>1064457</v>
      </c>
      <c r="I329" s="5">
        <v>3</v>
      </c>
      <c r="J329" s="5">
        <v>2</v>
      </c>
      <c r="K329" s="5" t="s">
        <v>11130</v>
      </c>
      <c r="L329" s="5">
        <v>0.1431</v>
      </c>
      <c r="M329" s="8"/>
      <c r="N329" s="8"/>
      <c r="O329" s="8"/>
      <c r="P329" s="8"/>
      <c r="Q329" s="8"/>
      <c r="R329" s="5" t="s">
        <v>11091</v>
      </c>
      <c r="S329" s="5" t="s">
        <v>11092</v>
      </c>
      <c r="T329" s="5" t="s">
        <v>417</v>
      </c>
      <c r="U329" s="5" t="s">
        <v>417</v>
      </c>
      <c r="V329" s="5" t="s">
        <v>417</v>
      </c>
      <c r="W329" s="5" t="s">
        <v>93</v>
      </c>
      <c r="X329" s="5" t="s">
        <v>418</v>
      </c>
      <c r="Y329" s="5" t="s">
        <v>419</v>
      </c>
      <c r="Z329" s="5" t="s">
        <v>420</v>
      </c>
      <c r="AA329" s="5" t="s">
        <v>421</v>
      </c>
      <c r="AB329" s="5"/>
      <c r="AC329" s="5"/>
      <c r="AD329" s="5"/>
      <c r="AE329" s="5"/>
      <c r="AF329" s="5"/>
    </row>
    <row r="330" spans="1:32" hidden="1">
      <c r="A330" s="5" t="s">
        <v>11131</v>
      </c>
      <c r="B330" s="5" t="str">
        <f>IF(COUNTIF('Leads Priorizados INT'!M:M,A330)&gt;0,"Sí","No")</f>
        <v>No</v>
      </c>
      <c r="C330">
        <v>0</v>
      </c>
      <c r="D330" s="6" t="s">
        <v>414</v>
      </c>
      <c r="E330" s="5" t="s">
        <v>11132</v>
      </c>
      <c r="F330" s="5" t="s">
        <v>152</v>
      </c>
      <c r="G330" s="5" t="s">
        <v>1856</v>
      </c>
      <c r="H330" s="7">
        <v>1245560</v>
      </c>
      <c r="I330" s="5">
        <v>1</v>
      </c>
      <c r="J330" s="5">
        <v>1</v>
      </c>
      <c r="K330" s="5" t="s">
        <v>11133</v>
      </c>
      <c r="L330" s="5">
        <v>0.1431</v>
      </c>
      <c r="M330" s="8"/>
      <c r="N330" s="8"/>
      <c r="O330" s="8"/>
      <c r="P330" s="8"/>
      <c r="Q330" s="8"/>
      <c r="R330" s="5" t="s">
        <v>11134</v>
      </c>
      <c r="S330" s="5" t="s">
        <v>417</v>
      </c>
      <c r="T330" s="5" t="s">
        <v>417</v>
      </c>
      <c r="U330" s="5" t="s">
        <v>417</v>
      </c>
      <c r="V330" s="5" t="s">
        <v>417</v>
      </c>
      <c r="W330" s="5" t="s">
        <v>93</v>
      </c>
      <c r="X330" s="5" t="s">
        <v>418</v>
      </c>
      <c r="Y330" s="5" t="s">
        <v>419</v>
      </c>
      <c r="Z330" s="5" t="s">
        <v>420</v>
      </c>
      <c r="AA330" s="5" t="s">
        <v>421</v>
      </c>
      <c r="AB330" s="5"/>
      <c r="AC330" s="5"/>
      <c r="AD330" s="5"/>
      <c r="AE330" s="5"/>
      <c r="AF330" s="5"/>
    </row>
    <row r="331" spans="1:32" hidden="1">
      <c r="A331" s="5" t="s">
        <v>11135</v>
      </c>
      <c r="B331" s="5" t="str">
        <f>IF(COUNTIF('Leads Priorizados INT'!M:M,A331)&gt;0,"Sí","No")</f>
        <v>No</v>
      </c>
      <c r="C331">
        <v>0</v>
      </c>
      <c r="D331" s="6" t="s">
        <v>414</v>
      </c>
      <c r="E331" s="5" t="s">
        <v>11136</v>
      </c>
      <c r="F331" s="5" t="s">
        <v>152</v>
      </c>
      <c r="G331" s="5" t="s">
        <v>3544</v>
      </c>
      <c r="H331" s="7">
        <v>363325</v>
      </c>
      <c r="I331" s="5">
        <v>1</v>
      </c>
      <c r="J331" s="5">
        <v>1</v>
      </c>
      <c r="K331" s="5" t="s">
        <v>11137</v>
      </c>
      <c r="L331" s="5">
        <v>0.1431</v>
      </c>
      <c r="M331" s="8"/>
      <c r="N331" s="8"/>
      <c r="O331" s="8"/>
      <c r="P331" s="8"/>
      <c r="Q331" s="8"/>
      <c r="R331" s="5" t="s">
        <v>11138</v>
      </c>
      <c r="S331" s="5" t="s">
        <v>417</v>
      </c>
      <c r="T331" s="5" t="s">
        <v>417</v>
      </c>
      <c r="U331" s="5" t="s">
        <v>417</v>
      </c>
      <c r="V331" s="5" t="s">
        <v>417</v>
      </c>
      <c r="W331" s="5" t="s">
        <v>93</v>
      </c>
      <c r="X331" s="5" t="s">
        <v>418</v>
      </c>
      <c r="Y331" s="5" t="s">
        <v>419</v>
      </c>
      <c r="Z331" s="5" t="s">
        <v>420</v>
      </c>
      <c r="AA331" s="5" t="s">
        <v>421</v>
      </c>
      <c r="AB331" s="5"/>
      <c r="AC331" s="5"/>
      <c r="AD331" s="5"/>
      <c r="AE331" s="5"/>
      <c r="AF331" s="5"/>
    </row>
    <row r="332" spans="1:32" hidden="1">
      <c r="A332" s="5" t="s">
        <v>11139</v>
      </c>
      <c r="B332" s="5" t="str">
        <f>IF(COUNTIF('Leads Priorizados INT'!M:M,A332)&gt;0,"Sí","No")</f>
        <v>No</v>
      </c>
      <c r="C332">
        <v>0</v>
      </c>
      <c r="D332" s="6" t="s">
        <v>414</v>
      </c>
      <c r="E332" s="5" t="s">
        <v>11140</v>
      </c>
      <c r="F332" s="5" t="s">
        <v>1382</v>
      </c>
      <c r="G332" s="5" t="s">
        <v>11141</v>
      </c>
      <c r="H332" s="7">
        <v>1086224</v>
      </c>
      <c r="I332" s="5">
        <v>2</v>
      </c>
      <c r="J332" s="5">
        <v>1</v>
      </c>
      <c r="K332" s="5" t="s">
        <v>11142</v>
      </c>
      <c r="L332" s="5">
        <v>0.1431</v>
      </c>
      <c r="M332" s="8">
        <v>961994239</v>
      </c>
      <c r="N332" s="8"/>
      <c r="O332" s="8"/>
      <c r="P332" s="8"/>
      <c r="Q332" s="8"/>
      <c r="R332" s="5" t="s">
        <v>11143</v>
      </c>
      <c r="S332" s="5" t="s">
        <v>11144</v>
      </c>
      <c r="T332" s="5" t="s">
        <v>417</v>
      </c>
      <c r="U332" s="5" t="s">
        <v>417</v>
      </c>
      <c r="V332" s="5" t="s">
        <v>417</v>
      </c>
      <c r="W332" s="5" t="s">
        <v>93</v>
      </c>
      <c r="X332" s="5" t="s">
        <v>418</v>
      </c>
      <c r="Y332" s="5" t="s">
        <v>419</v>
      </c>
      <c r="Z332" s="5" t="s">
        <v>420</v>
      </c>
      <c r="AA332" s="5" t="s">
        <v>421</v>
      </c>
      <c r="AB332" s="5"/>
      <c r="AC332" s="5"/>
      <c r="AD332" s="5"/>
      <c r="AE332" s="5"/>
      <c r="AF332" s="5"/>
    </row>
    <row r="333" spans="1:32" hidden="1">
      <c r="A333" s="5" t="s">
        <v>11145</v>
      </c>
      <c r="B333" s="5" t="str">
        <f>IF(COUNTIF('Leads Priorizados INT'!M:M,A333)&gt;0,"Sí","No")</f>
        <v>No</v>
      </c>
      <c r="C333">
        <v>0</v>
      </c>
      <c r="D333" s="6" t="s">
        <v>414</v>
      </c>
      <c r="E333" s="5" t="s">
        <v>11146</v>
      </c>
      <c r="F333" s="5" t="s">
        <v>431</v>
      </c>
      <c r="G333" s="5" t="s">
        <v>10747</v>
      </c>
      <c r="H333" s="7">
        <v>896631</v>
      </c>
      <c r="I333" s="5">
        <v>8</v>
      </c>
      <c r="J333" s="5">
        <v>1</v>
      </c>
      <c r="K333" s="5" t="s">
        <v>11147</v>
      </c>
      <c r="L333" s="5">
        <v>0.14299999999999999</v>
      </c>
      <c r="M333" s="8"/>
      <c r="N333" s="8"/>
      <c r="O333" s="8"/>
      <c r="P333" s="8"/>
      <c r="Q333" s="8"/>
      <c r="R333" s="5" t="s">
        <v>11148</v>
      </c>
      <c r="S333" s="5" t="s">
        <v>11149</v>
      </c>
      <c r="T333" s="5" t="s">
        <v>11150</v>
      </c>
      <c r="U333" s="5" t="s">
        <v>417</v>
      </c>
      <c r="V333" s="5" t="s">
        <v>417</v>
      </c>
      <c r="W333" s="5" t="s">
        <v>93</v>
      </c>
      <c r="X333" s="5" t="s">
        <v>418</v>
      </c>
      <c r="Y333" s="5" t="s">
        <v>419</v>
      </c>
      <c r="Z333" s="5" t="s">
        <v>420</v>
      </c>
      <c r="AA333" s="5" t="s">
        <v>421</v>
      </c>
      <c r="AB333" s="5"/>
      <c r="AC333" s="5"/>
      <c r="AD333" s="5"/>
      <c r="AE333" s="5"/>
      <c r="AF333" s="5"/>
    </row>
    <row r="334" spans="1:32" hidden="1">
      <c r="A334" s="5" t="s">
        <v>11151</v>
      </c>
      <c r="B334" s="5" t="str">
        <f>IF(COUNTIF('Leads Priorizados INT'!M:M,A334)&gt;0,"Sí","No")</f>
        <v>No</v>
      </c>
      <c r="C334">
        <v>0</v>
      </c>
      <c r="D334" s="6" t="s">
        <v>414</v>
      </c>
      <c r="E334" s="5" t="s">
        <v>11152</v>
      </c>
      <c r="F334" s="5" t="s">
        <v>152</v>
      </c>
      <c r="G334" s="5" t="s">
        <v>10947</v>
      </c>
      <c r="H334" s="7">
        <v>980474</v>
      </c>
      <c r="I334" s="5">
        <v>8</v>
      </c>
      <c r="J334" s="5">
        <v>1</v>
      </c>
      <c r="K334" s="5" t="s">
        <v>11153</v>
      </c>
      <c r="L334" s="5">
        <v>0.1429</v>
      </c>
      <c r="M334" s="8"/>
      <c r="N334" s="8"/>
      <c r="O334" s="8"/>
      <c r="P334" s="8"/>
      <c r="Q334" s="8"/>
      <c r="R334" s="5" t="s">
        <v>11154</v>
      </c>
      <c r="S334" s="5" t="s">
        <v>417</v>
      </c>
      <c r="T334" s="5" t="s">
        <v>417</v>
      </c>
      <c r="U334" s="5" t="s">
        <v>417</v>
      </c>
      <c r="V334" s="5" t="s">
        <v>417</v>
      </c>
      <c r="W334" s="5" t="s">
        <v>93</v>
      </c>
      <c r="X334" s="5" t="s">
        <v>418</v>
      </c>
      <c r="Y334" s="5" t="s">
        <v>419</v>
      </c>
      <c r="Z334" s="5" t="s">
        <v>420</v>
      </c>
      <c r="AA334" s="5" t="s">
        <v>421</v>
      </c>
      <c r="AB334" s="5"/>
      <c r="AC334" s="5"/>
      <c r="AD334" s="5"/>
      <c r="AE334" s="5"/>
      <c r="AF334" s="5"/>
    </row>
    <row r="335" spans="1:32" hidden="1">
      <c r="A335" s="5" t="s">
        <v>11155</v>
      </c>
      <c r="B335" s="5" t="str">
        <f>IF(COUNTIF('Leads Priorizados INT'!M:M,A335)&gt;0,"Sí","No")</f>
        <v>No</v>
      </c>
      <c r="C335">
        <v>0</v>
      </c>
      <c r="D335" s="6" t="s">
        <v>414</v>
      </c>
      <c r="E335" s="5" t="s">
        <v>11156</v>
      </c>
      <c r="F335" s="5" t="s">
        <v>152</v>
      </c>
      <c r="G335" s="5" t="s">
        <v>11157</v>
      </c>
      <c r="H335" s="7">
        <v>599900</v>
      </c>
      <c r="I335" s="5">
        <v>4</v>
      </c>
      <c r="J335" s="5">
        <v>1</v>
      </c>
      <c r="K335" s="5" t="s">
        <v>11158</v>
      </c>
      <c r="L335" s="5">
        <v>0.14280000000000001</v>
      </c>
      <c r="M335" s="8"/>
      <c r="N335" s="8"/>
      <c r="O335" s="8"/>
      <c r="P335" s="8"/>
      <c r="Q335" s="8"/>
      <c r="R335" s="5" t="s">
        <v>11159</v>
      </c>
      <c r="S335" s="5" t="s">
        <v>417</v>
      </c>
      <c r="T335" s="5" t="s">
        <v>417</v>
      </c>
      <c r="U335" s="5" t="s">
        <v>417</v>
      </c>
      <c r="V335" s="5" t="s">
        <v>417</v>
      </c>
      <c r="W335" s="5" t="s">
        <v>93</v>
      </c>
      <c r="X335" s="5" t="s">
        <v>418</v>
      </c>
      <c r="Y335" s="5" t="s">
        <v>419</v>
      </c>
      <c r="Z335" s="5" t="s">
        <v>420</v>
      </c>
      <c r="AA335" s="5" t="s">
        <v>421</v>
      </c>
      <c r="AB335" s="5"/>
      <c r="AC335" s="5"/>
      <c r="AD335" s="5"/>
      <c r="AE335" s="5"/>
      <c r="AF335" s="5"/>
    </row>
    <row r="336" spans="1:32" hidden="1">
      <c r="A336" s="5" t="s">
        <v>11160</v>
      </c>
      <c r="B336" s="5" t="str">
        <f>IF(COUNTIF('Leads Priorizados INT'!M:M,A336)&gt;0,"Sí","No")</f>
        <v>No</v>
      </c>
      <c r="C336">
        <v>0</v>
      </c>
      <c r="D336" s="6" t="s">
        <v>414</v>
      </c>
      <c r="E336" s="5" t="s">
        <v>11161</v>
      </c>
      <c r="F336" s="5" t="s">
        <v>700</v>
      </c>
      <c r="G336" s="5" t="s">
        <v>11162</v>
      </c>
      <c r="H336" s="7">
        <v>17241320</v>
      </c>
      <c r="I336" s="5">
        <v>98</v>
      </c>
      <c r="J336" s="5">
        <v>1</v>
      </c>
      <c r="K336" s="5" t="s">
        <v>11163</v>
      </c>
      <c r="L336" s="5">
        <v>0.14269999999999999</v>
      </c>
      <c r="M336" s="8">
        <v>954420834</v>
      </c>
      <c r="N336" s="8">
        <v>955692382</v>
      </c>
      <c r="O336" s="8">
        <v>955692250</v>
      </c>
      <c r="P336" s="8">
        <v>954541818</v>
      </c>
      <c r="Q336" s="8">
        <v>954541212</v>
      </c>
      <c r="R336" s="5" t="s">
        <v>11164</v>
      </c>
      <c r="S336" s="5" t="s">
        <v>417</v>
      </c>
      <c r="T336" s="5" t="s">
        <v>417</v>
      </c>
      <c r="U336" s="5" t="s">
        <v>417</v>
      </c>
      <c r="V336" s="5" t="s">
        <v>417</v>
      </c>
      <c r="W336" s="5" t="s">
        <v>93</v>
      </c>
      <c r="X336" s="5" t="s">
        <v>418</v>
      </c>
      <c r="Y336" s="5" t="s">
        <v>419</v>
      </c>
      <c r="Z336" s="5" t="s">
        <v>420</v>
      </c>
      <c r="AA336" s="5" t="s">
        <v>421</v>
      </c>
      <c r="AB336" s="5" t="s">
        <v>11165</v>
      </c>
      <c r="AC336" s="5" t="s">
        <v>11166</v>
      </c>
      <c r="AD336" s="5" t="s">
        <v>11167</v>
      </c>
      <c r="AE336" s="5" t="s">
        <v>11168</v>
      </c>
      <c r="AF336" s="5" t="s">
        <v>11169</v>
      </c>
    </row>
    <row r="337" spans="1:32" hidden="1">
      <c r="A337" s="5" t="s">
        <v>11170</v>
      </c>
      <c r="B337" s="5" t="str">
        <f>IF(COUNTIF('Leads Priorizados INT'!M:M,A337)&gt;0,"Sí","No")</f>
        <v>No</v>
      </c>
      <c r="C337">
        <v>0</v>
      </c>
      <c r="D337" s="6" t="s">
        <v>414</v>
      </c>
      <c r="E337" s="5" t="s">
        <v>11171</v>
      </c>
      <c r="F337" s="5" t="s">
        <v>1328</v>
      </c>
      <c r="G337" s="5" t="s">
        <v>11172</v>
      </c>
      <c r="H337" s="7">
        <v>822441</v>
      </c>
      <c r="I337" s="5">
        <v>8</v>
      </c>
      <c r="J337" s="5">
        <v>1</v>
      </c>
      <c r="K337" s="5" t="s">
        <v>11173</v>
      </c>
      <c r="L337" s="5">
        <v>0.14269999999999999</v>
      </c>
      <c r="M337" s="8"/>
      <c r="N337" s="8"/>
      <c r="O337" s="8"/>
      <c r="P337" s="8"/>
      <c r="Q337" s="8"/>
      <c r="R337" s="5" t="s">
        <v>11174</v>
      </c>
      <c r="S337" s="5" t="s">
        <v>11175</v>
      </c>
      <c r="T337" s="5" t="s">
        <v>11176</v>
      </c>
      <c r="U337" s="5" t="s">
        <v>11177</v>
      </c>
      <c r="V337" s="5" t="s">
        <v>11178</v>
      </c>
      <c r="W337" s="5" t="s">
        <v>93</v>
      </c>
      <c r="X337" s="5" t="s">
        <v>418</v>
      </c>
      <c r="Y337" s="5" t="s">
        <v>419</v>
      </c>
      <c r="Z337" s="5" t="s">
        <v>420</v>
      </c>
      <c r="AA337" s="5" t="s">
        <v>421</v>
      </c>
      <c r="AB337" s="5"/>
      <c r="AC337" s="5"/>
      <c r="AD337" s="5"/>
      <c r="AE337" s="5"/>
      <c r="AF337" s="5"/>
    </row>
    <row r="338" spans="1:32" hidden="1">
      <c r="A338" s="5" t="s">
        <v>11179</v>
      </c>
      <c r="B338" s="5" t="str">
        <f>IF(COUNTIF('Leads Priorizados INT'!M:M,A338)&gt;0,"Sí","No")</f>
        <v>No</v>
      </c>
      <c r="C338">
        <v>0</v>
      </c>
      <c r="D338" s="6" t="s">
        <v>430</v>
      </c>
      <c r="E338" s="5" t="s">
        <v>11180</v>
      </c>
      <c r="F338" s="5" t="s">
        <v>431</v>
      </c>
      <c r="G338" s="5" t="s">
        <v>610</v>
      </c>
      <c r="H338" s="7">
        <v>1089900</v>
      </c>
      <c r="I338" s="5">
        <v>1</v>
      </c>
      <c r="J338" s="5">
        <v>1</v>
      </c>
      <c r="K338" s="5" t="s">
        <v>11181</v>
      </c>
      <c r="L338" s="5">
        <v>0.14269999999999999</v>
      </c>
      <c r="M338" s="8">
        <v>932687277</v>
      </c>
      <c r="N338" s="8">
        <v>653798162</v>
      </c>
      <c r="O338" s="8"/>
      <c r="P338" s="8"/>
      <c r="Q338" s="8"/>
      <c r="R338" s="5" t="s">
        <v>11182</v>
      </c>
      <c r="S338" s="5" t="s">
        <v>11183</v>
      </c>
      <c r="T338" s="5" t="s">
        <v>11184</v>
      </c>
      <c r="U338" s="5" t="s">
        <v>417</v>
      </c>
      <c r="V338" s="5" t="s">
        <v>417</v>
      </c>
      <c r="W338" s="5" t="s">
        <v>93</v>
      </c>
      <c r="X338" s="5" t="s">
        <v>418</v>
      </c>
      <c r="Y338" s="5" t="s">
        <v>419</v>
      </c>
      <c r="Z338" s="5" t="s">
        <v>420</v>
      </c>
      <c r="AA338" s="5" t="s">
        <v>421</v>
      </c>
      <c r="AB338" s="5" t="s">
        <v>11185</v>
      </c>
      <c r="AC338" s="5"/>
      <c r="AD338" s="5"/>
      <c r="AE338" s="5"/>
      <c r="AF338" s="5"/>
    </row>
    <row r="339" spans="1:32" hidden="1">
      <c r="A339" s="5" t="s">
        <v>11186</v>
      </c>
      <c r="B339" s="5" t="str">
        <f>IF(COUNTIF('Leads Priorizados INT'!M:M,A339)&gt;0,"Sí","No")</f>
        <v>No</v>
      </c>
      <c r="C339">
        <v>0</v>
      </c>
      <c r="D339" s="6" t="s">
        <v>414</v>
      </c>
      <c r="E339" s="5" t="s">
        <v>11187</v>
      </c>
      <c r="F339" s="5" t="s">
        <v>1382</v>
      </c>
      <c r="G339" s="5" t="s">
        <v>11188</v>
      </c>
      <c r="H339" s="7">
        <v>933440</v>
      </c>
      <c r="I339" s="5">
        <v>8</v>
      </c>
      <c r="J339" s="5">
        <v>2</v>
      </c>
      <c r="K339" s="5" t="s">
        <v>11189</v>
      </c>
      <c r="L339" s="5">
        <v>0.14269999999999999</v>
      </c>
      <c r="M339" s="8">
        <v>963811782</v>
      </c>
      <c r="N339" s="8"/>
      <c r="O339" s="8"/>
      <c r="P339" s="8"/>
      <c r="Q339" s="8"/>
      <c r="R339" s="5" t="s">
        <v>11190</v>
      </c>
      <c r="S339" s="5" t="s">
        <v>11191</v>
      </c>
      <c r="T339" s="5" t="s">
        <v>417</v>
      </c>
      <c r="U339" s="5" t="s">
        <v>417</v>
      </c>
      <c r="V339" s="5" t="s">
        <v>417</v>
      </c>
      <c r="W339" s="5" t="s">
        <v>93</v>
      </c>
      <c r="X339" s="5" t="s">
        <v>418</v>
      </c>
      <c r="Y339" s="5" t="s">
        <v>419</v>
      </c>
      <c r="Z339" s="5" t="s">
        <v>420</v>
      </c>
      <c r="AA339" s="5" t="s">
        <v>421</v>
      </c>
      <c r="AB339" s="5" t="s">
        <v>11192</v>
      </c>
      <c r="AC339" s="5" t="s">
        <v>11193</v>
      </c>
      <c r="AD339" s="5"/>
      <c r="AE339" s="5"/>
      <c r="AF339" s="5"/>
    </row>
    <row r="340" spans="1:32" hidden="1">
      <c r="A340" s="5" t="s">
        <v>11194</v>
      </c>
      <c r="B340" s="5" t="str">
        <f>IF(COUNTIF('Leads Priorizados INT'!M:M,A340)&gt;0,"Sí","No")</f>
        <v>No</v>
      </c>
      <c r="C340">
        <v>0</v>
      </c>
      <c r="D340" s="6" t="s">
        <v>414</v>
      </c>
      <c r="E340" s="5" t="s">
        <v>11195</v>
      </c>
      <c r="F340" s="5" t="s">
        <v>431</v>
      </c>
      <c r="G340" s="5" t="s">
        <v>1463</v>
      </c>
      <c r="H340" s="7">
        <v>593531</v>
      </c>
      <c r="I340" s="5">
        <v>3</v>
      </c>
      <c r="J340" s="5">
        <v>1</v>
      </c>
      <c r="K340" s="5" t="s">
        <v>11196</v>
      </c>
      <c r="L340" s="5">
        <v>0.14249999999999999</v>
      </c>
      <c r="M340" s="8">
        <v>932924001</v>
      </c>
      <c r="N340" s="8"/>
      <c r="O340" s="8"/>
      <c r="P340" s="8"/>
      <c r="Q340" s="8"/>
      <c r="R340" s="5" t="s">
        <v>11197</v>
      </c>
      <c r="S340" s="5" t="s">
        <v>417</v>
      </c>
      <c r="T340" s="5" t="s">
        <v>417</v>
      </c>
      <c r="U340" s="5" t="s">
        <v>417</v>
      </c>
      <c r="V340" s="5" t="s">
        <v>417</v>
      </c>
      <c r="W340" s="5" t="s">
        <v>93</v>
      </c>
      <c r="X340" s="5" t="s">
        <v>418</v>
      </c>
      <c r="Y340" s="5" t="s">
        <v>419</v>
      </c>
      <c r="Z340" s="5" t="s">
        <v>420</v>
      </c>
      <c r="AA340" s="5" t="s">
        <v>421</v>
      </c>
      <c r="AB340" s="5"/>
      <c r="AC340" s="5"/>
      <c r="AD340" s="5"/>
      <c r="AE340" s="5"/>
      <c r="AF340" s="5"/>
    </row>
    <row r="341" spans="1:32" hidden="1">
      <c r="A341" s="5" t="s">
        <v>11198</v>
      </c>
      <c r="B341" s="5" t="str">
        <f>IF(COUNTIF('Leads Priorizados INT'!M:M,A341)&gt;0,"Sí","No")</f>
        <v>No</v>
      </c>
      <c r="C341">
        <v>0</v>
      </c>
      <c r="D341" s="6" t="s">
        <v>430</v>
      </c>
      <c r="E341" s="5" t="s">
        <v>11199</v>
      </c>
      <c r="F341" s="5" t="s">
        <v>3374</v>
      </c>
      <c r="G341" s="5" t="s">
        <v>11200</v>
      </c>
      <c r="H341" s="7">
        <v>960019</v>
      </c>
      <c r="I341" s="5">
        <v>14</v>
      </c>
      <c r="J341" s="5">
        <v>2</v>
      </c>
      <c r="K341" s="5" t="s">
        <v>11201</v>
      </c>
      <c r="L341" s="5">
        <v>0.14230000000000001</v>
      </c>
      <c r="M341" s="8">
        <v>968529369</v>
      </c>
      <c r="N341" s="8">
        <v>968539947</v>
      </c>
      <c r="O341" s="8">
        <v>968529454</v>
      </c>
      <c r="P341" s="8">
        <v>968927020</v>
      </c>
      <c r="Q341" s="8">
        <v>968120113</v>
      </c>
      <c r="R341" s="5" t="s">
        <v>11202</v>
      </c>
      <c r="S341" s="5" t="s">
        <v>417</v>
      </c>
      <c r="T341" s="5" t="s">
        <v>417</v>
      </c>
      <c r="U341" s="5" t="s">
        <v>417</v>
      </c>
      <c r="V341" s="5" t="s">
        <v>417</v>
      </c>
      <c r="W341" s="5" t="s">
        <v>93</v>
      </c>
      <c r="X341" s="5" t="s">
        <v>418</v>
      </c>
      <c r="Y341" s="5" t="s">
        <v>419</v>
      </c>
      <c r="Z341" s="5" t="s">
        <v>420</v>
      </c>
      <c r="AA341" s="5" t="s">
        <v>421</v>
      </c>
      <c r="AB341" s="5" t="s">
        <v>11203</v>
      </c>
      <c r="AC341" s="5" t="s">
        <v>11204</v>
      </c>
      <c r="AD341" s="5" t="s">
        <v>11205</v>
      </c>
      <c r="AE341" s="5" t="s">
        <v>11206</v>
      </c>
      <c r="AF341" s="5" t="s">
        <v>11207</v>
      </c>
    </row>
    <row r="342" spans="1:32" hidden="1">
      <c r="A342" s="5" t="s">
        <v>11208</v>
      </c>
      <c r="B342" s="5" t="str">
        <f>IF(COUNTIF('Leads Priorizados INT'!M:M,A342)&gt;0,"Sí","No")</f>
        <v>No</v>
      </c>
      <c r="C342">
        <v>0</v>
      </c>
      <c r="D342" s="6" t="s">
        <v>414</v>
      </c>
      <c r="E342" s="5" t="s">
        <v>11209</v>
      </c>
      <c r="F342" s="5" t="s">
        <v>431</v>
      </c>
      <c r="G342" s="5" t="s">
        <v>11210</v>
      </c>
      <c r="H342" s="7">
        <v>545296</v>
      </c>
      <c r="I342" s="5">
        <v>1</v>
      </c>
      <c r="J342" s="5">
        <v>2</v>
      </c>
      <c r="K342" s="5" t="s">
        <v>11211</v>
      </c>
      <c r="L342" s="5">
        <v>0.14230000000000001</v>
      </c>
      <c r="M342" s="8">
        <v>934745786</v>
      </c>
      <c r="N342" s="8">
        <v>934746253</v>
      </c>
      <c r="O342" s="8">
        <v>606327493</v>
      </c>
      <c r="P342" s="8"/>
      <c r="Q342" s="8"/>
      <c r="R342" s="5" t="s">
        <v>11212</v>
      </c>
      <c r="S342" s="5" t="s">
        <v>417</v>
      </c>
      <c r="T342" s="5" t="s">
        <v>417</v>
      </c>
      <c r="U342" s="5" t="s">
        <v>417</v>
      </c>
      <c r="V342" s="5" t="s">
        <v>417</v>
      </c>
      <c r="W342" s="5" t="s">
        <v>93</v>
      </c>
      <c r="X342" s="5" t="s">
        <v>418</v>
      </c>
      <c r="Y342" s="5" t="s">
        <v>419</v>
      </c>
      <c r="Z342" s="5" t="s">
        <v>420</v>
      </c>
      <c r="AA342" s="5" t="s">
        <v>421</v>
      </c>
      <c r="AB342" s="5" t="s">
        <v>11213</v>
      </c>
      <c r="AC342" s="5" t="s">
        <v>11214</v>
      </c>
      <c r="AD342" s="5" t="s">
        <v>11215</v>
      </c>
      <c r="AE342" s="5"/>
      <c r="AF342" s="5"/>
    </row>
    <row r="343" spans="1:32" hidden="1">
      <c r="A343" s="5" t="s">
        <v>11216</v>
      </c>
      <c r="B343" s="5" t="str">
        <f>IF(COUNTIF('Leads Priorizados INT'!M:M,A343)&gt;0,"Sí","No")</f>
        <v>No</v>
      </c>
      <c r="C343">
        <v>0</v>
      </c>
      <c r="D343" s="6" t="s">
        <v>414</v>
      </c>
      <c r="E343" s="5" t="s">
        <v>11217</v>
      </c>
      <c r="F343" s="5" t="s">
        <v>431</v>
      </c>
      <c r="G343" s="5" t="s">
        <v>9571</v>
      </c>
      <c r="H343" s="7">
        <v>1330035</v>
      </c>
      <c r="I343" s="5">
        <v>12</v>
      </c>
      <c r="J343" s="5">
        <v>1</v>
      </c>
      <c r="K343" s="5" t="s">
        <v>11218</v>
      </c>
      <c r="L343" s="5">
        <v>0.14219999999999999</v>
      </c>
      <c r="M343" s="8">
        <v>932657094</v>
      </c>
      <c r="N343" s="8">
        <v>932456828</v>
      </c>
      <c r="O343" s="8">
        <v>932476114</v>
      </c>
      <c r="P343" s="8"/>
      <c r="Q343" s="8"/>
      <c r="R343" s="5" t="s">
        <v>11219</v>
      </c>
      <c r="S343" s="5" t="s">
        <v>11220</v>
      </c>
      <c r="T343" s="5" t="s">
        <v>417</v>
      </c>
      <c r="U343" s="5" t="s">
        <v>417</v>
      </c>
      <c r="V343" s="5" t="s">
        <v>417</v>
      </c>
      <c r="W343" s="5" t="s">
        <v>93</v>
      </c>
      <c r="X343" s="5" t="s">
        <v>418</v>
      </c>
      <c r="Y343" s="5" t="s">
        <v>419</v>
      </c>
      <c r="Z343" s="5" t="s">
        <v>420</v>
      </c>
      <c r="AA343" s="5" t="s">
        <v>421</v>
      </c>
      <c r="AB343" s="5" t="s">
        <v>11221</v>
      </c>
      <c r="AC343" s="5"/>
      <c r="AD343" s="5"/>
      <c r="AE343" s="5"/>
      <c r="AF343" s="5"/>
    </row>
    <row r="344" spans="1:32">
      <c r="A344" s="5" t="s">
        <v>11222</v>
      </c>
      <c r="B344" s="5" t="str">
        <f>IF(COUNTIF('Leads Priorizados INT'!M:M,A344)&gt;0,"Sí","No")</f>
        <v>No</v>
      </c>
      <c r="C344">
        <v>1</v>
      </c>
      <c r="D344" s="6" t="s">
        <v>414</v>
      </c>
      <c r="E344" s="5" t="s">
        <v>11223</v>
      </c>
      <c r="F344" s="5" t="s">
        <v>152</v>
      </c>
      <c r="G344" s="5" t="s">
        <v>1749</v>
      </c>
      <c r="H344" s="7">
        <v>999824</v>
      </c>
      <c r="I344" s="5">
        <v>1</v>
      </c>
      <c r="J344" s="5">
        <v>1</v>
      </c>
      <c r="K344" s="5" t="s">
        <v>11224</v>
      </c>
      <c r="L344" s="5">
        <v>0.1421</v>
      </c>
      <c r="M344" s="8"/>
      <c r="N344" s="8"/>
      <c r="O344" s="8"/>
      <c r="P344" s="8"/>
      <c r="Q344" s="8"/>
      <c r="R344" s="5" t="s">
        <v>11225</v>
      </c>
      <c r="S344" s="5" t="s">
        <v>11226</v>
      </c>
      <c r="T344" s="5" t="s">
        <v>417</v>
      </c>
      <c r="U344" s="5" t="s">
        <v>417</v>
      </c>
      <c r="V344" s="5" t="s">
        <v>417</v>
      </c>
      <c r="W344" s="5" t="s">
        <v>93</v>
      </c>
      <c r="X344" s="5" t="s">
        <v>418</v>
      </c>
      <c r="Y344" s="5" t="s">
        <v>419</v>
      </c>
      <c r="Z344" s="5" t="s">
        <v>420</v>
      </c>
      <c r="AA344" s="5" t="s">
        <v>421</v>
      </c>
      <c r="AB344" s="5"/>
      <c r="AC344" s="5"/>
      <c r="AD344" s="5"/>
      <c r="AE344" s="5"/>
      <c r="AF344" s="5"/>
    </row>
    <row r="345" spans="1:32" hidden="1">
      <c r="A345" s="5" t="s">
        <v>11227</v>
      </c>
      <c r="B345" s="5" t="str">
        <f>IF(COUNTIF('Leads Priorizados INT'!M:M,A345)&gt;0,"Sí","No")</f>
        <v>No</v>
      </c>
      <c r="C345">
        <v>0</v>
      </c>
      <c r="D345" s="6" t="s">
        <v>414</v>
      </c>
      <c r="E345" s="5" t="s">
        <v>11228</v>
      </c>
      <c r="F345" s="5" t="s">
        <v>152</v>
      </c>
      <c r="G345" s="5" t="s">
        <v>998</v>
      </c>
      <c r="H345" s="7">
        <v>584220</v>
      </c>
      <c r="I345" s="5">
        <v>4</v>
      </c>
      <c r="J345" s="5">
        <v>1</v>
      </c>
      <c r="K345" s="5" t="s">
        <v>11229</v>
      </c>
      <c r="L345" s="5">
        <v>0.14180000000000001</v>
      </c>
      <c r="M345" s="8">
        <v>917230258</v>
      </c>
      <c r="N345" s="8">
        <v>917109159</v>
      </c>
      <c r="O345" s="8">
        <v>917230328</v>
      </c>
      <c r="P345" s="8">
        <v>911707317</v>
      </c>
      <c r="Q345" s="8">
        <v>600416360</v>
      </c>
      <c r="R345" s="5" t="s">
        <v>11230</v>
      </c>
      <c r="S345" s="5" t="s">
        <v>11231</v>
      </c>
      <c r="T345" s="5" t="s">
        <v>417</v>
      </c>
      <c r="U345" s="5" t="s">
        <v>417</v>
      </c>
      <c r="V345" s="5" t="s">
        <v>417</v>
      </c>
      <c r="W345" s="5" t="s">
        <v>93</v>
      </c>
      <c r="X345" s="5" t="s">
        <v>418</v>
      </c>
      <c r="Y345" s="5" t="s">
        <v>419</v>
      </c>
      <c r="Z345" s="5" t="s">
        <v>420</v>
      </c>
      <c r="AA345" s="5" t="s">
        <v>421</v>
      </c>
      <c r="AB345" s="5" t="s">
        <v>11232</v>
      </c>
      <c r="AC345" s="5" t="s">
        <v>11233</v>
      </c>
      <c r="AD345" s="5"/>
      <c r="AE345" s="5"/>
      <c r="AF345" s="5"/>
    </row>
    <row r="346" spans="1:32" hidden="1">
      <c r="A346" s="5" t="s">
        <v>11234</v>
      </c>
      <c r="B346" s="5" t="str">
        <f>IF(COUNTIF('Leads Priorizados INT'!M:M,A346)&gt;0,"Sí","No")</f>
        <v>No</v>
      </c>
      <c r="C346">
        <v>0</v>
      </c>
      <c r="D346" s="6" t="s">
        <v>414</v>
      </c>
      <c r="E346" s="5" t="s">
        <v>11235</v>
      </c>
      <c r="F346" s="5" t="s">
        <v>873</v>
      </c>
      <c r="G346" s="5" t="s">
        <v>11236</v>
      </c>
      <c r="H346" s="7">
        <v>849712</v>
      </c>
      <c r="I346" s="5">
        <v>8</v>
      </c>
      <c r="J346" s="5">
        <v>2</v>
      </c>
      <c r="K346" s="5" t="s">
        <v>11237</v>
      </c>
      <c r="L346" s="5">
        <v>0.14180000000000001</v>
      </c>
      <c r="M346" s="8"/>
      <c r="N346" s="8"/>
      <c r="O346" s="8"/>
      <c r="P346" s="8"/>
      <c r="Q346" s="8"/>
      <c r="R346" s="5" t="s">
        <v>11238</v>
      </c>
      <c r="S346" s="5" t="s">
        <v>11239</v>
      </c>
      <c r="T346" s="5" t="s">
        <v>417</v>
      </c>
      <c r="U346" s="5" t="s">
        <v>417</v>
      </c>
      <c r="V346" s="5" t="s">
        <v>417</v>
      </c>
      <c r="W346" s="5" t="s">
        <v>93</v>
      </c>
      <c r="X346" s="5" t="s">
        <v>418</v>
      </c>
      <c r="Y346" s="5" t="s">
        <v>419</v>
      </c>
      <c r="Z346" s="5" t="s">
        <v>420</v>
      </c>
      <c r="AA346" s="5" t="s">
        <v>421</v>
      </c>
      <c r="AB346" s="5"/>
      <c r="AC346" s="5"/>
      <c r="AD346" s="5"/>
      <c r="AE346" s="5"/>
      <c r="AF346" s="5"/>
    </row>
    <row r="347" spans="1:32" hidden="1">
      <c r="A347" s="5" t="s">
        <v>11240</v>
      </c>
      <c r="B347" s="5" t="str">
        <f>IF(COUNTIF('Leads Priorizados INT'!M:M,A347)&gt;0,"Sí","No")</f>
        <v>No</v>
      </c>
      <c r="C347">
        <v>0</v>
      </c>
      <c r="D347" s="6" t="s">
        <v>414</v>
      </c>
      <c r="E347" s="5" t="s">
        <v>11241</v>
      </c>
      <c r="F347" s="5" t="s">
        <v>2307</v>
      </c>
      <c r="G347" s="5" t="s">
        <v>11242</v>
      </c>
      <c r="H347" s="7">
        <v>975167</v>
      </c>
      <c r="I347" s="5">
        <v>8</v>
      </c>
      <c r="J347" s="5">
        <v>2</v>
      </c>
      <c r="K347" s="5" t="s">
        <v>11243</v>
      </c>
      <c r="L347" s="5">
        <v>0.14169999999999999</v>
      </c>
      <c r="M347" s="8">
        <v>949273016</v>
      </c>
      <c r="N347" s="8"/>
      <c r="O347" s="8"/>
      <c r="P347" s="8"/>
      <c r="Q347" s="8"/>
      <c r="R347" s="5" t="s">
        <v>11244</v>
      </c>
      <c r="S347" s="5" t="s">
        <v>417</v>
      </c>
      <c r="T347" s="5" t="s">
        <v>417</v>
      </c>
      <c r="U347" s="5" t="s">
        <v>417</v>
      </c>
      <c r="V347" s="5" t="s">
        <v>417</v>
      </c>
      <c r="W347" s="5" t="s">
        <v>93</v>
      </c>
      <c r="X347" s="5" t="s">
        <v>418</v>
      </c>
      <c r="Y347" s="5" t="s">
        <v>419</v>
      </c>
      <c r="Z347" s="5" t="s">
        <v>420</v>
      </c>
      <c r="AA347" s="5" t="s">
        <v>421</v>
      </c>
      <c r="AB347" s="5" t="s">
        <v>11245</v>
      </c>
      <c r="AC347" s="5"/>
      <c r="AD347" s="5"/>
      <c r="AE347" s="5"/>
      <c r="AF347" s="5"/>
    </row>
    <row r="348" spans="1:32" hidden="1">
      <c r="A348" s="5" t="s">
        <v>11246</v>
      </c>
      <c r="B348" s="5" t="str">
        <f>IF(COUNTIF('Leads Priorizados INT'!M:M,A348)&gt;0,"Sí","No")</f>
        <v>No</v>
      </c>
      <c r="C348">
        <v>0</v>
      </c>
      <c r="D348" s="6" t="s">
        <v>414</v>
      </c>
      <c r="E348" s="5" t="s">
        <v>11247</v>
      </c>
      <c r="F348" s="5" t="s">
        <v>431</v>
      </c>
      <c r="G348" s="5" t="s">
        <v>3236</v>
      </c>
      <c r="H348" s="7">
        <v>878673</v>
      </c>
      <c r="I348" s="5">
        <v>8</v>
      </c>
      <c r="J348" s="5">
        <v>1</v>
      </c>
      <c r="K348" s="5" t="s">
        <v>11248</v>
      </c>
      <c r="L348" s="5">
        <v>0.1416</v>
      </c>
      <c r="M348" s="8"/>
      <c r="N348" s="8"/>
      <c r="O348" s="8"/>
      <c r="P348" s="8"/>
      <c r="Q348" s="8"/>
      <c r="R348" s="5" t="s">
        <v>11249</v>
      </c>
      <c r="S348" s="5" t="s">
        <v>417</v>
      </c>
      <c r="T348" s="5" t="s">
        <v>417</v>
      </c>
      <c r="U348" s="5" t="s">
        <v>417</v>
      </c>
      <c r="V348" s="5" t="s">
        <v>417</v>
      </c>
      <c r="W348" s="5" t="s">
        <v>93</v>
      </c>
      <c r="X348" s="5" t="s">
        <v>418</v>
      </c>
      <c r="Y348" s="5" t="s">
        <v>419</v>
      </c>
      <c r="Z348" s="5" t="s">
        <v>420</v>
      </c>
      <c r="AA348" s="5" t="s">
        <v>421</v>
      </c>
      <c r="AB348" s="5"/>
      <c r="AC348" s="5"/>
      <c r="AD348" s="5"/>
      <c r="AE348" s="5"/>
      <c r="AF348" s="5"/>
    </row>
    <row r="349" spans="1:32" hidden="1">
      <c r="A349" s="5" t="s">
        <v>11250</v>
      </c>
      <c r="B349" s="5" t="str">
        <f>IF(COUNTIF('Leads Priorizados INT'!M:M,A349)&gt;0,"Sí","No")</f>
        <v>No</v>
      </c>
      <c r="C349">
        <v>0</v>
      </c>
      <c r="D349" s="6" t="s">
        <v>414</v>
      </c>
      <c r="E349" s="5" t="s">
        <v>11251</v>
      </c>
      <c r="F349" s="5" t="s">
        <v>152</v>
      </c>
      <c r="G349" s="5" t="s">
        <v>916</v>
      </c>
      <c r="H349" s="7">
        <v>1200000</v>
      </c>
      <c r="I349" s="5">
        <v>2</v>
      </c>
      <c r="J349" s="5">
        <v>1</v>
      </c>
      <c r="K349" s="5" t="s">
        <v>11252</v>
      </c>
      <c r="L349" s="5">
        <v>0.1416</v>
      </c>
      <c r="M349" s="8"/>
      <c r="N349" s="8"/>
      <c r="O349" s="8"/>
      <c r="P349" s="8"/>
      <c r="Q349" s="8"/>
      <c r="R349" s="5" t="s">
        <v>11253</v>
      </c>
      <c r="S349" s="5" t="s">
        <v>11254</v>
      </c>
      <c r="T349" s="5" t="s">
        <v>417</v>
      </c>
      <c r="U349" s="5" t="s">
        <v>417</v>
      </c>
      <c r="V349" s="5" t="s">
        <v>417</v>
      </c>
      <c r="W349" s="5" t="s">
        <v>93</v>
      </c>
      <c r="X349" s="5" t="s">
        <v>418</v>
      </c>
      <c r="Y349" s="5" t="s">
        <v>419</v>
      </c>
      <c r="Z349" s="5" t="s">
        <v>420</v>
      </c>
      <c r="AA349" s="5" t="s">
        <v>421</v>
      </c>
      <c r="AB349" s="5"/>
      <c r="AC349" s="5"/>
      <c r="AD349" s="5"/>
      <c r="AE349" s="5"/>
      <c r="AF349" s="5"/>
    </row>
    <row r="350" spans="1:32" hidden="1">
      <c r="A350" s="5" t="s">
        <v>11255</v>
      </c>
      <c r="B350" s="5" t="str">
        <f>IF(COUNTIF('Leads Priorizados INT'!M:M,A350)&gt;0,"Sí","No")</f>
        <v>No</v>
      </c>
      <c r="C350">
        <v>0</v>
      </c>
      <c r="D350" s="6" t="s">
        <v>414</v>
      </c>
      <c r="E350" s="5" t="s">
        <v>11256</v>
      </c>
      <c r="F350" s="5" t="s">
        <v>431</v>
      </c>
      <c r="G350" s="5" t="s">
        <v>2253</v>
      </c>
      <c r="H350" s="7">
        <v>1119956</v>
      </c>
      <c r="I350" s="5">
        <v>5</v>
      </c>
      <c r="J350" s="5">
        <v>2</v>
      </c>
      <c r="K350" s="5" t="s">
        <v>11257</v>
      </c>
      <c r="L350" s="5">
        <v>0.1414</v>
      </c>
      <c r="M350" s="8"/>
      <c r="N350" s="8"/>
      <c r="O350" s="8"/>
      <c r="P350" s="8"/>
      <c r="Q350" s="8"/>
      <c r="R350" s="5" t="s">
        <v>11258</v>
      </c>
      <c r="S350" s="5" t="s">
        <v>417</v>
      </c>
      <c r="T350" s="5" t="s">
        <v>417</v>
      </c>
      <c r="U350" s="5" t="s">
        <v>417</v>
      </c>
      <c r="V350" s="5" t="s">
        <v>417</v>
      </c>
      <c r="W350" s="5" t="s">
        <v>93</v>
      </c>
      <c r="X350" s="5" t="s">
        <v>418</v>
      </c>
      <c r="Y350" s="5" t="s">
        <v>419</v>
      </c>
      <c r="Z350" s="5" t="s">
        <v>420</v>
      </c>
      <c r="AA350" s="5" t="s">
        <v>421</v>
      </c>
      <c r="AB350" s="5"/>
      <c r="AC350" s="5"/>
      <c r="AD350" s="5"/>
      <c r="AE350" s="5"/>
      <c r="AF350" s="5"/>
    </row>
    <row r="351" spans="1:32" hidden="1">
      <c r="A351" s="5" t="s">
        <v>11259</v>
      </c>
      <c r="B351" s="5" t="str">
        <f>IF(COUNTIF('Leads Priorizados INT'!M:M,A351)&gt;0,"Sí","No")</f>
        <v>No</v>
      </c>
      <c r="C351">
        <v>0</v>
      </c>
      <c r="D351" s="6" t="s">
        <v>414</v>
      </c>
      <c r="E351" s="5" t="s">
        <v>11260</v>
      </c>
      <c r="F351" s="5" t="s">
        <v>752</v>
      </c>
      <c r="G351" s="5" t="s">
        <v>11261</v>
      </c>
      <c r="H351" s="7">
        <v>911111</v>
      </c>
      <c r="I351" s="5">
        <v>1</v>
      </c>
      <c r="J351" s="5">
        <v>1</v>
      </c>
      <c r="K351" s="5" t="s">
        <v>11262</v>
      </c>
      <c r="L351" s="5">
        <v>0.14130000000000001</v>
      </c>
      <c r="M351" s="8">
        <v>977806144</v>
      </c>
      <c r="N351" s="8"/>
      <c r="O351" s="8"/>
      <c r="P351" s="8"/>
      <c r="Q351" s="8"/>
      <c r="R351" s="5" t="s">
        <v>11263</v>
      </c>
      <c r="S351" s="5" t="s">
        <v>417</v>
      </c>
      <c r="T351" s="5" t="s">
        <v>417</v>
      </c>
      <c r="U351" s="5" t="s">
        <v>417</v>
      </c>
      <c r="V351" s="5" t="s">
        <v>417</v>
      </c>
      <c r="W351" s="5" t="s">
        <v>93</v>
      </c>
      <c r="X351" s="5" t="s">
        <v>418</v>
      </c>
      <c r="Y351" s="5" t="s">
        <v>419</v>
      </c>
      <c r="Z351" s="5" t="s">
        <v>420</v>
      </c>
      <c r="AA351" s="5" t="s">
        <v>421</v>
      </c>
      <c r="AB351" s="5"/>
      <c r="AC351" s="5"/>
      <c r="AD351" s="5"/>
      <c r="AE351" s="5"/>
      <c r="AF351" s="5"/>
    </row>
    <row r="352" spans="1:32" hidden="1">
      <c r="A352" s="5" t="s">
        <v>11264</v>
      </c>
      <c r="B352" s="5" t="str">
        <f>IF(COUNTIF('Leads Priorizados INT'!M:M,A352)&gt;0,"Sí","No")</f>
        <v>No</v>
      </c>
      <c r="C352">
        <v>0</v>
      </c>
      <c r="D352" s="6" t="s">
        <v>414</v>
      </c>
      <c r="E352" s="5" t="s">
        <v>11265</v>
      </c>
      <c r="F352" s="5" t="s">
        <v>1118</v>
      </c>
      <c r="G352" s="5" t="s">
        <v>11266</v>
      </c>
      <c r="H352" s="7">
        <v>360000</v>
      </c>
      <c r="I352" s="5">
        <v>1</v>
      </c>
      <c r="J352" s="5">
        <v>1</v>
      </c>
      <c r="K352" s="5" t="s">
        <v>11267</v>
      </c>
      <c r="L352" s="5">
        <v>0.14119999999999999</v>
      </c>
      <c r="M352" s="8">
        <v>972400071</v>
      </c>
      <c r="N352" s="8"/>
      <c r="O352" s="8"/>
      <c r="P352" s="8"/>
      <c r="Q352" s="8"/>
      <c r="R352" s="5" t="s">
        <v>417</v>
      </c>
      <c r="S352" s="5" t="s">
        <v>417</v>
      </c>
      <c r="T352" s="5" t="s">
        <v>417</v>
      </c>
      <c r="U352" s="5" t="s">
        <v>417</v>
      </c>
      <c r="V352" s="5" t="s">
        <v>417</v>
      </c>
      <c r="W352" s="5" t="s">
        <v>417</v>
      </c>
      <c r="X352" s="5" t="s">
        <v>417</v>
      </c>
      <c r="Y352" s="5" t="s">
        <v>417</v>
      </c>
      <c r="Z352" s="5" t="s">
        <v>417</v>
      </c>
      <c r="AA352" s="5" t="s">
        <v>417</v>
      </c>
      <c r="AB352" s="5" t="s">
        <v>11268</v>
      </c>
      <c r="AC352" s="5"/>
      <c r="AD352" s="5"/>
      <c r="AE352" s="5"/>
      <c r="AF352" s="5"/>
    </row>
    <row r="353" spans="1:32">
      <c r="A353" s="5" t="s">
        <v>11269</v>
      </c>
      <c r="B353" s="5" t="str">
        <f>IF(COUNTIF('Leads Priorizados INT'!M:M,A353)&gt;0,"Sí","No")</f>
        <v>No</v>
      </c>
      <c r="C353">
        <v>1</v>
      </c>
      <c r="D353" s="6" t="s">
        <v>414</v>
      </c>
      <c r="E353" s="5" t="s">
        <v>11270</v>
      </c>
      <c r="F353" s="5" t="s">
        <v>152</v>
      </c>
      <c r="G353" s="5" t="s">
        <v>1602</v>
      </c>
      <c r="H353" s="7">
        <v>647868</v>
      </c>
      <c r="I353" s="5">
        <v>5</v>
      </c>
      <c r="J353" s="5">
        <v>1</v>
      </c>
      <c r="K353" s="5" t="s">
        <v>11271</v>
      </c>
      <c r="L353" s="5">
        <v>0.14119999999999999</v>
      </c>
      <c r="M353" s="8"/>
      <c r="N353" s="8"/>
      <c r="O353" s="8"/>
      <c r="P353" s="8"/>
      <c r="Q353" s="8"/>
      <c r="R353" s="5" t="s">
        <v>11272</v>
      </c>
      <c r="S353" s="5" t="s">
        <v>417</v>
      </c>
      <c r="T353" s="5" t="s">
        <v>417</v>
      </c>
      <c r="U353" s="5" t="s">
        <v>417</v>
      </c>
      <c r="V353" s="5" t="s">
        <v>417</v>
      </c>
      <c r="W353" s="5" t="s">
        <v>93</v>
      </c>
      <c r="X353" s="5" t="s">
        <v>418</v>
      </c>
      <c r="Y353" s="5" t="s">
        <v>419</v>
      </c>
      <c r="Z353" s="5" t="s">
        <v>420</v>
      </c>
      <c r="AA353" s="5" t="s">
        <v>421</v>
      </c>
      <c r="AB353" s="5"/>
      <c r="AC353" s="5"/>
      <c r="AD353" s="5"/>
      <c r="AE353" s="5"/>
      <c r="AF353" s="5"/>
    </row>
    <row r="354" spans="1:32">
      <c r="A354" s="5" t="s">
        <v>11273</v>
      </c>
      <c r="B354" s="5" t="str">
        <f>IF(COUNTIF('Leads Priorizados INT'!M:M,A354)&gt;0,"Sí","No")</f>
        <v>No</v>
      </c>
      <c r="C354">
        <v>1</v>
      </c>
      <c r="D354" s="6" t="s">
        <v>414</v>
      </c>
      <c r="E354" s="5" t="s">
        <v>11274</v>
      </c>
      <c r="F354" s="5" t="s">
        <v>152</v>
      </c>
      <c r="G354" s="5" t="s">
        <v>1602</v>
      </c>
      <c r="H354" s="7">
        <v>6725505</v>
      </c>
      <c r="I354" s="5">
        <v>12</v>
      </c>
      <c r="J354" s="5">
        <v>1</v>
      </c>
      <c r="K354" s="5" t="s">
        <v>11275</v>
      </c>
      <c r="L354" s="5">
        <v>0.14119999999999999</v>
      </c>
      <c r="M354" s="8"/>
      <c r="N354" s="8"/>
      <c r="O354" s="8"/>
      <c r="P354" s="8"/>
      <c r="Q354" s="8"/>
      <c r="R354" s="5" t="s">
        <v>11276</v>
      </c>
      <c r="S354" s="5" t="s">
        <v>417</v>
      </c>
      <c r="T354" s="5" t="s">
        <v>417</v>
      </c>
      <c r="U354" s="5" t="s">
        <v>417</v>
      </c>
      <c r="V354" s="5" t="s">
        <v>417</v>
      </c>
      <c r="W354" s="5" t="s">
        <v>93</v>
      </c>
      <c r="X354" s="5" t="s">
        <v>418</v>
      </c>
      <c r="Y354" s="5" t="s">
        <v>419</v>
      </c>
      <c r="Z354" s="5" t="s">
        <v>420</v>
      </c>
      <c r="AA354" s="5" t="s">
        <v>421</v>
      </c>
      <c r="AB354" s="5"/>
      <c r="AC354" s="5"/>
      <c r="AD354" s="5"/>
      <c r="AE354" s="5"/>
      <c r="AF354" s="5"/>
    </row>
    <row r="355" spans="1:32" hidden="1">
      <c r="A355" s="5" t="s">
        <v>11277</v>
      </c>
      <c r="B355" s="5" t="str">
        <f>IF(COUNTIF('Leads Priorizados INT'!M:M,A355)&gt;0,"Sí","No")</f>
        <v>No</v>
      </c>
      <c r="C355">
        <v>0</v>
      </c>
      <c r="D355" s="6" t="s">
        <v>414</v>
      </c>
      <c r="E355" s="5" t="s">
        <v>11278</v>
      </c>
      <c r="F355" s="5" t="s">
        <v>415</v>
      </c>
      <c r="G355" s="5" t="s">
        <v>11279</v>
      </c>
      <c r="H355" s="7">
        <v>306287</v>
      </c>
      <c r="I355" s="5">
        <v>3</v>
      </c>
      <c r="J355" s="5">
        <v>1</v>
      </c>
      <c r="K355" s="5" t="s">
        <v>11280</v>
      </c>
      <c r="L355" s="5">
        <v>0.1411</v>
      </c>
      <c r="M355" s="8">
        <v>951274568</v>
      </c>
      <c r="N355" s="8"/>
      <c r="O355" s="8"/>
      <c r="P355" s="8"/>
      <c r="Q355" s="8"/>
      <c r="R355" s="5" t="s">
        <v>11281</v>
      </c>
      <c r="S355" s="5" t="s">
        <v>11282</v>
      </c>
      <c r="T355" s="5" t="s">
        <v>417</v>
      </c>
      <c r="U355" s="5" t="s">
        <v>417</v>
      </c>
      <c r="V355" s="5" t="s">
        <v>417</v>
      </c>
      <c r="W355" s="5" t="s">
        <v>93</v>
      </c>
      <c r="X355" s="5" t="s">
        <v>418</v>
      </c>
      <c r="Y355" s="5" t="s">
        <v>419</v>
      </c>
      <c r="Z355" s="5" t="s">
        <v>420</v>
      </c>
      <c r="AA355" s="5" t="s">
        <v>421</v>
      </c>
      <c r="AB355" s="5"/>
      <c r="AC355" s="5"/>
      <c r="AD355" s="5"/>
      <c r="AE355" s="5"/>
      <c r="AF355" s="5"/>
    </row>
    <row r="356" spans="1:32" hidden="1">
      <c r="A356" s="5" t="s">
        <v>11283</v>
      </c>
      <c r="B356" s="5" t="str">
        <f>IF(COUNTIF('Leads Priorizados INT'!M:M,A356)&gt;0,"Sí","No")</f>
        <v>No</v>
      </c>
      <c r="C356">
        <v>0</v>
      </c>
      <c r="D356" s="6" t="s">
        <v>414</v>
      </c>
      <c r="E356" s="5" t="s">
        <v>11284</v>
      </c>
      <c r="F356" s="5" t="s">
        <v>431</v>
      </c>
      <c r="G356" s="5" t="s">
        <v>10051</v>
      </c>
      <c r="H356" s="7">
        <v>556795</v>
      </c>
      <c r="I356" s="5">
        <v>4</v>
      </c>
      <c r="J356" s="5">
        <v>2</v>
      </c>
      <c r="K356" s="5" t="s">
        <v>11285</v>
      </c>
      <c r="L356" s="5">
        <v>0.14099999999999999</v>
      </c>
      <c r="M356" s="8">
        <v>937117562</v>
      </c>
      <c r="N356" s="8"/>
      <c r="O356" s="8"/>
      <c r="P356" s="8"/>
      <c r="Q356" s="8"/>
      <c r="R356" s="5" t="s">
        <v>11286</v>
      </c>
      <c r="S356" s="5" t="s">
        <v>417</v>
      </c>
      <c r="T356" s="5" t="s">
        <v>417</v>
      </c>
      <c r="U356" s="5" t="s">
        <v>417</v>
      </c>
      <c r="V356" s="5" t="s">
        <v>417</v>
      </c>
      <c r="W356" s="5" t="s">
        <v>93</v>
      </c>
      <c r="X356" s="5" t="s">
        <v>418</v>
      </c>
      <c r="Y356" s="5" t="s">
        <v>419</v>
      </c>
      <c r="Z356" s="5" t="s">
        <v>420</v>
      </c>
      <c r="AA356" s="5" t="s">
        <v>421</v>
      </c>
      <c r="AB356" s="5"/>
      <c r="AC356" s="5"/>
      <c r="AD356" s="5"/>
      <c r="AE356" s="5"/>
      <c r="AF356" s="5"/>
    </row>
    <row r="357" spans="1:32" hidden="1">
      <c r="A357" s="5" t="s">
        <v>11287</v>
      </c>
      <c r="B357" s="5" t="str">
        <f>IF(COUNTIF('Leads Priorizados INT'!M:M,A357)&gt;0,"Sí","No")</f>
        <v>No</v>
      </c>
      <c r="C357">
        <v>0</v>
      </c>
      <c r="D357" s="6" t="s">
        <v>414</v>
      </c>
      <c r="E357" s="5" t="s">
        <v>11288</v>
      </c>
      <c r="F357" s="5" t="s">
        <v>431</v>
      </c>
      <c r="G357" s="5" t="s">
        <v>1351</v>
      </c>
      <c r="H357" s="7">
        <v>330812</v>
      </c>
      <c r="I357" s="5">
        <v>1</v>
      </c>
      <c r="J357" s="5">
        <v>2</v>
      </c>
      <c r="K357" s="5" t="s">
        <v>11289</v>
      </c>
      <c r="L357" s="5">
        <v>0.14099999999999999</v>
      </c>
      <c r="M357" s="8">
        <v>937954310</v>
      </c>
      <c r="N357" s="8">
        <v>937940896</v>
      </c>
      <c r="O357" s="8"/>
      <c r="P357" s="8"/>
      <c r="Q357" s="8"/>
      <c r="R357" s="5" t="s">
        <v>11290</v>
      </c>
      <c r="S357" s="5" t="s">
        <v>417</v>
      </c>
      <c r="T357" s="5" t="s">
        <v>417</v>
      </c>
      <c r="U357" s="5" t="s">
        <v>417</v>
      </c>
      <c r="V357" s="5" t="s">
        <v>417</v>
      </c>
      <c r="W357" s="5" t="s">
        <v>93</v>
      </c>
      <c r="X357" s="5" t="s">
        <v>418</v>
      </c>
      <c r="Y357" s="5" t="s">
        <v>419</v>
      </c>
      <c r="Z357" s="5" t="s">
        <v>420</v>
      </c>
      <c r="AA357" s="5" t="s">
        <v>421</v>
      </c>
      <c r="AB357" s="5"/>
      <c r="AC357" s="5"/>
      <c r="AD357" s="5"/>
      <c r="AE357" s="5"/>
      <c r="AF357" s="5"/>
    </row>
    <row r="358" spans="1:32">
      <c r="A358" s="5" t="s">
        <v>11291</v>
      </c>
      <c r="B358" s="5" t="str">
        <f>IF(COUNTIF('Leads Priorizados INT'!M:M,A358)&gt;0,"Sí","No")</f>
        <v>No</v>
      </c>
      <c r="C358">
        <v>1</v>
      </c>
      <c r="D358" s="6" t="s">
        <v>414</v>
      </c>
      <c r="E358" s="5" t="s">
        <v>11292</v>
      </c>
      <c r="F358" s="5" t="s">
        <v>1680</v>
      </c>
      <c r="G358" s="5" t="s">
        <v>2920</v>
      </c>
      <c r="H358" s="7">
        <v>1150821</v>
      </c>
      <c r="I358" s="5">
        <v>4</v>
      </c>
      <c r="J358" s="5">
        <v>2</v>
      </c>
      <c r="K358" s="5" t="s">
        <v>11293</v>
      </c>
      <c r="L358" s="5">
        <v>0.1409</v>
      </c>
      <c r="M358" s="8"/>
      <c r="N358" s="8"/>
      <c r="O358" s="8"/>
      <c r="P358" s="8"/>
      <c r="Q358" s="8"/>
      <c r="R358" s="5" t="s">
        <v>11294</v>
      </c>
      <c r="S358" s="5" t="s">
        <v>11295</v>
      </c>
      <c r="T358" s="5" t="s">
        <v>417</v>
      </c>
      <c r="U358" s="5" t="s">
        <v>417</v>
      </c>
      <c r="V358" s="5" t="s">
        <v>417</v>
      </c>
      <c r="W358" s="5" t="s">
        <v>93</v>
      </c>
      <c r="X358" s="5" t="s">
        <v>418</v>
      </c>
      <c r="Y358" s="5" t="s">
        <v>419</v>
      </c>
      <c r="Z358" s="5" t="s">
        <v>420</v>
      </c>
      <c r="AA358" s="5" t="s">
        <v>421</v>
      </c>
      <c r="AB358" s="5"/>
      <c r="AC358" s="5"/>
      <c r="AD358" s="5"/>
      <c r="AE358" s="5"/>
      <c r="AF358" s="5"/>
    </row>
    <row r="359" spans="1:32" hidden="1">
      <c r="A359" s="5" t="s">
        <v>11296</v>
      </c>
      <c r="B359" s="5" t="str">
        <f>IF(COUNTIF('Leads Priorizados INT'!M:M,A359)&gt;0,"Sí","No")</f>
        <v>No</v>
      </c>
      <c r="C359">
        <v>0</v>
      </c>
      <c r="D359" s="6" t="s">
        <v>414</v>
      </c>
      <c r="E359" s="5" t="s">
        <v>11297</v>
      </c>
      <c r="F359" s="5" t="s">
        <v>721</v>
      </c>
      <c r="G359" s="5" t="s">
        <v>11298</v>
      </c>
      <c r="H359" s="7">
        <v>4134752</v>
      </c>
      <c r="I359" s="5">
        <v>7</v>
      </c>
      <c r="J359" s="5">
        <v>1</v>
      </c>
      <c r="K359" s="5" t="s">
        <v>11299</v>
      </c>
      <c r="L359" s="5">
        <v>0.1409</v>
      </c>
      <c r="M359" s="8"/>
      <c r="N359" s="8"/>
      <c r="O359" s="8"/>
      <c r="P359" s="8"/>
      <c r="Q359" s="8"/>
      <c r="R359" s="5" t="s">
        <v>11300</v>
      </c>
      <c r="S359" s="5" t="s">
        <v>417</v>
      </c>
      <c r="T359" s="5" t="s">
        <v>417</v>
      </c>
      <c r="U359" s="5" t="s">
        <v>417</v>
      </c>
      <c r="V359" s="5" t="s">
        <v>417</v>
      </c>
      <c r="W359" s="5" t="s">
        <v>93</v>
      </c>
      <c r="X359" s="5" t="s">
        <v>418</v>
      </c>
      <c r="Y359" s="5" t="s">
        <v>419</v>
      </c>
      <c r="Z359" s="5" t="s">
        <v>420</v>
      </c>
      <c r="AA359" s="5" t="s">
        <v>421</v>
      </c>
      <c r="AB359" s="5"/>
      <c r="AC359" s="5"/>
      <c r="AD359" s="5"/>
      <c r="AE359" s="5"/>
      <c r="AF359" s="5"/>
    </row>
    <row r="360" spans="1:32" hidden="1">
      <c r="A360" s="5" t="s">
        <v>11301</v>
      </c>
      <c r="B360" s="5" t="str">
        <f>IF(COUNTIF('Leads Priorizados INT'!M:M,A360)&gt;0,"Sí","No")</f>
        <v>No</v>
      </c>
      <c r="C360">
        <v>0</v>
      </c>
      <c r="D360" s="6" t="s">
        <v>414</v>
      </c>
      <c r="E360" s="5" t="s">
        <v>11302</v>
      </c>
      <c r="F360" s="5" t="s">
        <v>431</v>
      </c>
      <c r="G360" s="5" t="s">
        <v>2159</v>
      </c>
      <c r="H360" s="7">
        <v>4545037</v>
      </c>
      <c r="I360" s="5">
        <v>1</v>
      </c>
      <c r="J360" s="5">
        <v>2</v>
      </c>
      <c r="K360" s="5" t="s">
        <v>11303</v>
      </c>
      <c r="L360" s="5">
        <v>0.1409</v>
      </c>
      <c r="M360" s="8"/>
      <c r="N360" s="8"/>
      <c r="O360" s="8"/>
      <c r="P360" s="8"/>
      <c r="Q360" s="8"/>
      <c r="R360" s="5" t="s">
        <v>11304</v>
      </c>
      <c r="S360" s="5" t="s">
        <v>11305</v>
      </c>
      <c r="T360" s="5" t="s">
        <v>417</v>
      </c>
      <c r="U360" s="5" t="s">
        <v>417</v>
      </c>
      <c r="V360" s="5" t="s">
        <v>417</v>
      </c>
      <c r="W360" s="5" t="s">
        <v>93</v>
      </c>
      <c r="X360" s="5" t="s">
        <v>418</v>
      </c>
      <c r="Y360" s="5" t="s">
        <v>419</v>
      </c>
      <c r="Z360" s="5" t="s">
        <v>420</v>
      </c>
      <c r="AA360" s="5" t="s">
        <v>421</v>
      </c>
      <c r="AB360" s="5"/>
      <c r="AC360" s="5"/>
      <c r="AD360" s="5"/>
      <c r="AE360" s="5"/>
      <c r="AF360" s="5"/>
    </row>
    <row r="361" spans="1:32" hidden="1">
      <c r="A361" s="5" t="s">
        <v>11306</v>
      </c>
      <c r="B361" s="5" t="str">
        <f>IF(COUNTIF('Leads Priorizados INT'!M:M,A361)&gt;0,"Sí","No")</f>
        <v>No</v>
      </c>
      <c r="C361">
        <v>0</v>
      </c>
      <c r="D361" s="6" t="s">
        <v>414</v>
      </c>
      <c r="E361" s="5" t="s">
        <v>11307</v>
      </c>
      <c r="F361" s="5" t="s">
        <v>431</v>
      </c>
      <c r="G361" s="5" t="s">
        <v>1479</v>
      </c>
      <c r="H361" s="7">
        <v>891061</v>
      </c>
      <c r="I361" s="5">
        <v>8</v>
      </c>
      <c r="J361" s="5">
        <v>1</v>
      </c>
      <c r="K361" s="5" t="s">
        <v>11308</v>
      </c>
      <c r="L361" s="5">
        <v>0.1409</v>
      </c>
      <c r="M361" s="8"/>
      <c r="N361" s="8"/>
      <c r="O361" s="8"/>
      <c r="P361" s="8"/>
      <c r="Q361" s="8"/>
      <c r="R361" s="5" t="s">
        <v>11309</v>
      </c>
      <c r="S361" s="5" t="s">
        <v>417</v>
      </c>
      <c r="T361" s="5" t="s">
        <v>417</v>
      </c>
      <c r="U361" s="5" t="s">
        <v>417</v>
      </c>
      <c r="V361" s="5" t="s">
        <v>417</v>
      </c>
      <c r="W361" s="5" t="s">
        <v>93</v>
      </c>
      <c r="X361" s="5" t="s">
        <v>418</v>
      </c>
      <c r="Y361" s="5" t="s">
        <v>419</v>
      </c>
      <c r="Z361" s="5" t="s">
        <v>420</v>
      </c>
      <c r="AA361" s="5" t="s">
        <v>421</v>
      </c>
      <c r="AB361" s="5"/>
      <c r="AC361" s="5"/>
      <c r="AD361" s="5"/>
      <c r="AE361" s="5"/>
      <c r="AF361" s="5"/>
    </row>
    <row r="362" spans="1:32" hidden="1">
      <c r="A362" s="5" t="s">
        <v>11310</v>
      </c>
      <c r="B362" s="5" t="str">
        <f>IF(COUNTIF('Leads Priorizados INT'!M:M,A362)&gt;0,"Sí","No")</f>
        <v>No</v>
      </c>
      <c r="C362">
        <v>0</v>
      </c>
      <c r="D362" s="6" t="s">
        <v>414</v>
      </c>
      <c r="E362" s="5" t="s">
        <v>11311</v>
      </c>
      <c r="F362" s="5" t="s">
        <v>152</v>
      </c>
      <c r="G362" s="5" t="s">
        <v>2708</v>
      </c>
      <c r="H362" s="7">
        <v>1141552</v>
      </c>
      <c r="I362" s="5">
        <v>1</v>
      </c>
      <c r="J362" s="5">
        <v>1</v>
      </c>
      <c r="K362" s="5" t="s">
        <v>11312</v>
      </c>
      <c r="L362" s="5">
        <v>0.14080000000000001</v>
      </c>
      <c r="M362" s="8"/>
      <c r="N362" s="8"/>
      <c r="O362" s="8"/>
      <c r="P362" s="8"/>
      <c r="Q362" s="8"/>
      <c r="R362" s="5" t="s">
        <v>11313</v>
      </c>
      <c r="S362" s="5" t="s">
        <v>11314</v>
      </c>
      <c r="T362" s="5" t="s">
        <v>417</v>
      </c>
      <c r="U362" s="5" t="s">
        <v>417</v>
      </c>
      <c r="V362" s="5" t="s">
        <v>417</v>
      </c>
      <c r="W362" s="5" t="s">
        <v>93</v>
      </c>
      <c r="X362" s="5" t="s">
        <v>418</v>
      </c>
      <c r="Y362" s="5" t="s">
        <v>419</v>
      </c>
      <c r="Z362" s="5" t="s">
        <v>420</v>
      </c>
      <c r="AA362" s="5" t="s">
        <v>421</v>
      </c>
      <c r="AB362" s="5"/>
      <c r="AC362" s="5"/>
      <c r="AD362" s="5"/>
      <c r="AE362" s="5"/>
      <c r="AF362" s="5"/>
    </row>
    <row r="363" spans="1:32" hidden="1">
      <c r="A363" s="5" t="s">
        <v>11315</v>
      </c>
      <c r="B363" s="5" t="str">
        <f>IF(COUNTIF('Leads Priorizados INT'!M:M,A363)&gt;0,"Sí","No")</f>
        <v>No</v>
      </c>
      <c r="C363">
        <v>0</v>
      </c>
      <c r="D363" s="6" t="s">
        <v>414</v>
      </c>
      <c r="E363" s="5" t="s">
        <v>11316</v>
      </c>
      <c r="F363" s="5" t="s">
        <v>740</v>
      </c>
      <c r="G363" s="5" t="s">
        <v>11317</v>
      </c>
      <c r="H363" s="7">
        <v>1055664</v>
      </c>
      <c r="I363" s="5">
        <v>7</v>
      </c>
      <c r="J363" s="5">
        <v>1</v>
      </c>
      <c r="K363" s="5" t="s">
        <v>11318</v>
      </c>
      <c r="L363" s="5">
        <v>0.14069999999999999</v>
      </c>
      <c r="M363" s="8"/>
      <c r="N363" s="8"/>
      <c r="O363" s="8"/>
      <c r="P363" s="8"/>
      <c r="Q363" s="8"/>
      <c r="R363" s="5" t="s">
        <v>11319</v>
      </c>
      <c r="S363" s="5" t="s">
        <v>417</v>
      </c>
      <c r="T363" s="5" t="s">
        <v>417</v>
      </c>
      <c r="U363" s="5" t="s">
        <v>417</v>
      </c>
      <c r="V363" s="5" t="s">
        <v>417</v>
      </c>
      <c r="W363" s="5" t="s">
        <v>93</v>
      </c>
      <c r="X363" s="5" t="s">
        <v>418</v>
      </c>
      <c r="Y363" s="5" t="s">
        <v>419</v>
      </c>
      <c r="Z363" s="5" t="s">
        <v>420</v>
      </c>
      <c r="AA363" s="5" t="s">
        <v>421</v>
      </c>
      <c r="AB363" s="5"/>
      <c r="AC363" s="5"/>
      <c r="AD363" s="5"/>
      <c r="AE363" s="5"/>
      <c r="AF363" s="5"/>
    </row>
    <row r="364" spans="1:32" hidden="1">
      <c r="A364" s="5" t="s">
        <v>11320</v>
      </c>
      <c r="B364" s="5" t="str">
        <f>IF(COUNTIF('Leads Priorizados INT'!M:M,A364)&gt;0,"Sí","No")</f>
        <v>No</v>
      </c>
      <c r="C364">
        <v>0</v>
      </c>
      <c r="D364" s="6" t="s">
        <v>430</v>
      </c>
      <c r="E364" s="5" t="s">
        <v>11321</v>
      </c>
      <c r="F364" s="5" t="s">
        <v>931</v>
      </c>
      <c r="G364" s="5" t="s">
        <v>11322</v>
      </c>
      <c r="H364" s="7">
        <v>547935</v>
      </c>
      <c r="I364" s="5">
        <v>10</v>
      </c>
      <c r="J364" s="5">
        <v>2</v>
      </c>
      <c r="K364" s="5" t="s">
        <v>11323</v>
      </c>
      <c r="L364" s="5">
        <v>0.14069999999999999</v>
      </c>
      <c r="M364" s="8">
        <v>981525773</v>
      </c>
      <c r="N364" s="8">
        <v>981523375</v>
      </c>
      <c r="O364" s="8">
        <v>982819266</v>
      </c>
      <c r="P364" s="8">
        <v>654245935</v>
      </c>
      <c r="Q364" s="8">
        <v>652185372</v>
      </c>
      <c r="R364" s="5" t="s">
        <v>11324</v>
      </c>
      <c r="S364" s="5" t="s">
        <v>11325</v>
      </c>
      <c r="T364" s="5" t="s">
        <v>417</v>
      </c>
      <c r="U364" s="5" t="s">
        <v>417</v>
      </c>
      <c r="V364" s="5" t="s">
        <v>417</v>
      </c>
      <c r="W364" s="5" t="s">
        <v>93</v>
      </c>
      <c r="X364" s="5" t="s">
        <v>418</v>
      </c>
      <c r="Y364" s="5" t="s">
        <v>419</v>
      </c>
      <c r="Z364" s="5" t="s">
        <v>420</v>
      </c>
      <c r="AA364" s="5" t="s">
        <v>421</v>
      </c>
      <c r="AB364" s="5"/>
      <c r="AC364" s="5"/>
      <c r="AD364" s="5"/>
      <c r="AE364" s="5"/>
      <c r="AF364" s="5"/>
    </row>
    <row r="365" spans="1:32" hidden="1">
      <c r="A365" s="5" t="s">
        <v>11326</v>
      </c>
      <c r="B365" s="5" t="str">
        <f>IF(COUNTIF('Leads Priorizados INT'!M:M,A365)&gt;0,"Sí","No")</f>
        <v>No</v>
      </c>
      <c r="C365">
        <v>0</v>
      </c>
      <c r="D365" s="6" t="s">
        <v>414</v>
      </c>
      <c r="E365" s="5" t="s">
        <v>11327</v>
      </c>
      <c r="F365" s="5" t="s">
        <v>431</v>
      </c>
      <c r="G365" s="5" t="s">
        <v>11328</v>
      </c>
      <c r="H365" s="7">
        <v>1013512</v>
      </c>
      <c r="I365" s="5">
        <v>7</v>
      </c>
      <c r="J365" s="5">
        <v>1</v>
      </c>
      <c r="K365" s="5" t="s">
        <v>11329</v>
      </c>
      <c r="L365" s="5">
        <v>0.14050000000000001</v>
      </c>
      <c r="M365" s="8"/>
      <c r="N365" s="8"/>
      <c r="O365" s="8"/>
      <c r="P365" s="8"/>
      <c r="Q365" s="8"/>
      <c r="R365" s="5" t="s">
        <v>11330</v>
      </c>
      <c r="S365" s="5" t="s">
        <v>11331</v>
      </c>
      <c r="T365" s="5" t="s">
        <v>11332</v>
      </c>
      <c r="U365" s="5" t="s">
        <v>11333</v>
      </c>
      <c r="V365" s="5" t="s">
        <v>417</v>
      </c>
      <c r="W365" s="5" t="s">
        <v>93</v>
      </c>
      <c r="X365" s="5" t="s">
        <v>418</v>
      </c>
      <c r="Y365" s="5" t="s">
        <v>419</v>
      </c>
      <c r="Z365" s="5" t="s">
        <v>420</v>
      </c>
      <c r="AA365" s="5" t="s">
        <v>421</v>
      </c>
      <c r="AB365" s="5"/>
      <c r="AC365" s="5"/>
      <c r="AD365" s="5"/>
      <c r="AE365" s="5"/>
      <c r="AF365" s="5"/>
    </row>
    <row r="366" spans="1:32" hidden="1">
      <c r="A366" s="5" t="s">
        <v>11334</v>
      </c>
      <c r="B366" s="5" t="str">
        <f>IF(COUNTIF('Leads Priorizados INT'!M:M,A366)&gt;0,"Sí","No")</f>
        <v>No</v>
      </c>
      <c r="C366">
        <v>0</v>
      </c>
      <c r="D366" s="6" t="s">
        <v>414</v>
      </c>
      <c r="E366" s="5" t="s">
        <v>11335</v>
      </c>
      <c r="F366" s="5" t="s">
        <v>431</v>
      </c>
      <c r="G366" s="5" t="s">
        <v>11336</v>
      </c>
      <c r="H366" s="7">
        <v>587412</v>
      </c>
      <c r="I366" s="5">
        <v>3</v>
      </c>
      <c r="J366" s="5">
        <v>1</v>
      </c>
      <c r="K366" s="5" t="s">
        <v>11337</v>
      </c>
      <c r="L366" s="5">
        <v>0.14030000000000001</v>
      </c>
      <c r="M366" s="8"/>
      <c r="N366" s="8"/>
      <c r="O366" s="8"/>
      <c r="P366" s="8"/>
      <c r="Q366" s="8"/>
      <c r="R366" s="5" t="s">
        <v>11338</v>
      </c>
      <c r="S366" s="5" t="s">
        <v>417</v>
      </c>
      <c r="T366" s="5" t="s">
        <v>417</v>
      </c>
      <c r="U366" s="5" t="s">
        <v>417</v>
      </c>
      <c r="V366" s="5" t="s">
        <v>417</v>
      </c>
      <c r="W366" s="5" t="s">
        <v>93</v>
      </c>
      <c r="X366" s="5" t="s">
        <v>418</v>
      </c>
      <c r="Y366" s="5" t="s">
        <v>419</v>
      </c>
      <c r="Z366" s="5" t="s">
        <v>420</v>
      </c>
      <c r="AA366" s="5" t="s">
        <v>421</v>
      </c>
      <c r="AB366" s="5"/>
      <c r="AC366" s="5"/>
      <c r="AD366" s="5"/>
      <c r="AE366" s="5"/>
      <c r="AF366" s="5"/>
    </row>
    <row r="367" spans="1:32" hidden="1">
      <c r="A367" s="5" t="s">
        <v>11339</v>
      </c>
      <c r="B367" s="5" t="str">
        <f>IF(COUNTIF('Leads Priorizados INT'!M:M,A367)&gt;0,"Sí","No")</f>
        <v>No</v>
      </c>
      <c r="C367">
        <v>0</v>
      </c>
      <c r="D367" s="6" t="s">
        <v>414</v>
      </c>
      <c r="E367" s="5" t="s">
        <v>11340</v>
      </c>
      <c r="F367" s="5" t="s">
        <v>431</v>
      </c>
      <c r="G367" s="5" t="s">
        <v>2199</v>
      </c>
      <c r="H367" s="7">
        <v>847045</v>
      </c>
      <c r="I367" s="5">
        <v>8</v>
      </c>
      <c r="J367" s="5">
        <v>1</v>
      </c>
      <c r="K367" s="5" t="s">
        <v>11341</v>
      </c>
      <c r="L367" s="5">
        <v>0.14030000000000001</v>
      </c>
      <c r="M367" s="8">
        <v>932060309</v>
      </c>
      <c r="N367" s="8">
        <v>932051202</v>
      </c>
      <c r="O367" s="8"/>
      <c r="P367" s="8"/>
      <c r="Q367" s="8"/>
      <c r="R367" s="5" t="s">
        <v>11342</v>
      </c>
      <c r="S367" s="5" t="s">
        <v>11343</v>
      </c>
      <c r="T367" s="5" t="s">
        <v>11344</v>
      </c>
      <c r="U367" s="5" t="s">
        <v>11345</v>
      </c>
      <c r="V367" s="5" t="s">
        <v>11346</v>
      </c>
      <c r="W367" s="5" t="s">
        <v>93</v>
      </c>
      <c r="X367" s="5" t="s">
        <v>418</v>
      </c>
      <c r="Y367" s="5" t="s">
        <v>419</v>
      </c>
      <c r="Z367" s="5" t="s">
        <v>420</v>
      </c>
      <c r="AA367" s="5" t="s">
        <v>421</v>
      </c>
      <c r="AB367" s="5" t="s">
        <v>11347</v>
      </c>
      <c r="AC367" s="5"/>
      <c r="AD367" s="5"/>
      <c r="AE367" s="5"/>
      <c r="AF367" s="5"/>
    </row>
    <row r="368" spans="1:32">
      <c r="A368" s="5" t="s">
        <v>11348</v>
      </c>
      <c r="B368" s="5" t="str">
        <f>IF(COUNTIF('Leads Priorizados INT'!M:M,A368)&gt;0,"Sí","No")</f>
        <v>No</v>
      </c>
      <c r="C368">
        <v>1</v>
      </c>
      <c r="D368" s="6" t="s">
        <v>414</v>
      </c>
      <c r="E368" s="5" t="s">
        <v>11349</v>
      </c>
      <c r="F368" s="5" t="s">
        <v>152</v>
      </c>
      <c r="G368" s="5" t="s">
        <v>1894</v>
      </c>
      <c r="H368" s="7">
        <v>588173</v>
      </c>
      <c r="I368" s="5">
        <v>1</v>
      </c>
      <c r="J368" s="5">
        <v>1</v>
      </c>
      <c r="K368" s="5" t="s">
        <v>11350</v>
      </c>
      <c r="L368" s="5">
        <v>0.14030000000000001</v>
      </c>
      <c r="M368" s="8">
        <v>914267466</v>
      </c>
      <c r="N368" s="8">
        <v>911565600</v>
      </c>
      <c r="O368" s="8">
        <v>663967140</v>
      </c>
      <c r="P368" s="8">
        <v>699355725</v>
      </c>
      <c r="Q368" s="8"/>
      <c r="R368" s="5" t="s">
        <v>11351</v>
      </c>
      <c r="S368" s="5" t="s">
        <v>11352</v>
      </c>
      <c r="T368" s="5" t="s">
        <v>417</v>
      </c>
      <c r="U368" s="5" t="s">
        <v>417</v>
      </c>
      <c r="V368" s="5" t="s">
        <v>417</v>
      </c>
      <c r="W368" s="5" t="s">
        <v>93</v>
      </c>
      <c r="X368" s="5" t="s">
        <v>418</v>
      </c>
      <c r="Y368" s="5" t="s">
        <v>419</v>
      </c>
      <c r="Z368" s="5" t="s">
        <v>420</v>
      </c>
      <c r="AA368" s="5" t="s">
        <v>421</v>
      </c>
      <c r="AB368" s="5"/>
      <c r="AC368" s="5"/>
      <c r="AD368" s="5"/>
      <c r="AE368" s="5"/>
      <c r="AF368" s="5"/>
    </row>
    <row r="369" spans="1:32" hidden="1">
      <c r="A369" s="5" t="s">
        <v>11353</v>
      </c>
      <c r="B369" s="5" t="str">
        <f>IF(COUNTIF('Leads Priorizados INT'!M:M,A369)&gt;0,"Sí","No")</f>
        <v>No</v>
      </c>
      <c r="C369">
        <v>0</v>
      </c>
      <c r="D369" s="6" t="s">
        <v>414</v>
      </c>
      <c r="E369" s="5" t="s">
        <v>11354</v>
      </c>
      <c r="F369" s="5" t="s">
        <v>873</v>
      </c>
      <c r="G369" s="5" t="s">
        <v>10741</v>
      </c>
      <c r="H369" s="7">
        <v>1309233</v>
      </c>
      <c r="I369" s="5">
        <v>3</v>
      </c>
      <c r="J369" s="5">
        <v>2</v>
      </c>
      <c r="K369" s="5" t="s">
        <v>11355</v>
      </c>
      <c r="L369" s="5">
        <v>0.14030000000000001</v>
      </c>
      <c r="M369" s="8">
        <v>951944211</v>
      </c>
      <c r="N369" s="8">
        <v>951944286</v>
      </c>
      <c r="O369" s="8">
        <v>951944225</v>
      </c>
      <c r="P369" s="8"/>
      <c r="Q369" s="8"/>
      <c r="R369" s="5" t="s">
        <v>11356</v>
      </c>
      <c r="S369" s="5" t="s">
        <v>417</v>
      </c>
      <c r="T369" s="5" t="s">
        <v>417</v>
      </c>
      <c r="U369" s="5" t="s">
        <v>417</v>
      </c>
      <c r="V369" s="5" t="s">
        <v>417</v>
      </c>
      <c r="W369" s="5" t="s">
        <v>93</v>
      </c>
      <c r="X369" s="5" t="s">
        <v>418</v>
      </c>
      <c r="Y369" s="5" t="s">
        <v>419</v>
      </c>
      <c r="Z369" s="5" t="s">
        <v>420</v>
      </c>
      <c r="AA369" s="5" t="s">
        <v>421</v>
      </c>
      <c r="AB369" s="5" t="s">
        <v>11357</v>
      </c>
      <c r="AC369" s="5"/>
      <c r="AD369" s="5"/>
      <c r="AE369" s="5"/>
      <c r="AF369" s="5"/>
    </row>
    <row r="370" spans="1:32" hidden="1">
      <c r="A370" s="5" t="s">
        <v>11358</v>
      </c>
      <c r="B370" s="5" t="str">
        <f>IF(COUNTIF('Leads Priorizados INT'!M:M,A370)&gt;0,"Sí","No")</f>
        <v>No</v>
      </c>
      <c r="C370">
        <v>0</v>
      </c>
      <c r="D370" s="6" t="s">
        <v>414</v>
      </c>
      <c r="E370" s="5" t="s">
        <v>11359</v>
      </c>
      <c r="F370" s="5" t="s">
        <v>431</v>
      </c>
      <c r="G370" s="5" t="s">
        <v>2206</v>
      </c>
      <c r="H370" s="7">
        <v>948311</v>
      </c>
      <c r="I370" s="5">
        <v>8</v>
      </c>
      <c r="J370" s="5">
        <v>1</v>
      </c>
      <c r="K370" s="5" t="s">
        <v>11360</v>
      </c>
      <c r="L370" s="5">
        <v>0.14019999999999999</v>
      </c>
      <c r="M370" s="8"/>
      <c r="N370" s="8"/>
      <c r="O370" s="8"/>
      <c r="P370" s="8"/>
      <c r="Q370" s="8"/>
      <c r="R370" s="5" t="s">
        <v>11361</v>
      </c>
      <c r="S370" s="5" t="s">
        <v>11362</v>
      </c>
      <c r="T370" s="5" t="s">
        <v>417</v>
      </c>
      <c r="U370" s="5" t="s">
        <v>417</v>
      </c>
      <c r="V370" s="5" t="s">
        <v>417</v>
      </c>
      <c r="W370" s="5" t="s">
        <v>93</v>
      </c>
      <c r="X370" s="5" t="s">
        <v>418</v>
      </c>
      <c r="Y370" s="5" t="s">
        <v>419</v>
      </c>
      <c r="Z370" s="5" t="s">
        <v>420</v>
      </c>
      <c r="AA370" s="5" t="s">
        <v>421</v>
      </c>
      <c r="AB370" s="5"/>
      <c r="AC370" s="5"/>
      <c r="AD370" s="5"/>
      <c r="AE370" s="5"/>
      <c r="AF370" s="5"/>
    </row>
    <row r="371" spans="1:32" hidden="1">
      <c r="A371" s="5" t="s">
        <v>11363</v>
      </c>
      <c r="B371" s="5" t="str">
        <f>IF(COUNTIF('Leads Priorizados INT'!M:M,A371)&gt;0,"Sí","No")</f>
        <v>No</v>
      </c>
      <c r="C371">
        <v>0</v>
      </c>
      <c r="D371" s="6" t="s">
        <v>414</v>
      </c>
      <c r="E371" s="5" t="s">
        <v>11364</v>
      </c>
      <c r="F371" s="5" t="s">
        <v>152</v>
      </c>
      <c r="G371" s="5" t="s">
        <v>11365</v>
      </c>
      <c r="H371" s="7">
        <v>3407243</v>
      </c>
      <c r="I371" s="5">
        <v>34</v>
      </c>
      <c r="J371" s="5">
        <v>1</v>
      </c>
      <c r="K371" s="5" t="s">
        <v>11366</v>
      </c>
      <c r="L371" s="5">
        <v>0.14019999999999999</v>
      </c>
      <c r="M371" s="8">
        <v>915482065</v>
      </c>
      <c r="N371" s="8">
        <v>917995994</v>
      </c>
      <c r="O371" s="8"/>
      <c r="P371" s="8"/>
      <c r="Q371" s="8"/>
      <c r="R371" s="5" t="s">
        <v>11367</v>
      </c>
      <c r="S371" s="5" t="s">
        <v>417</v>
      </c>
      <c r="T371" s="5" t="s">
        <v>417</v>
      </c>
      <c r="U371" s="5" t="s">
        <v>417</v>
      </c>
      <c r="V371" s="5" t="s">
        <v>417</v>
      </c>
      <c r="W371" s="5" t="s">
        <v>93</v>
      </c>
      <c r="X371" s="5" t="s">
        <v>418</v>
      </c>
      <c r="Y371" s="5" t="s">
        <v>419</v>
      </c>
      <c r="Z371" s="5" t="s">
        <v>420</v>
      </c>
      <c r="AA371" s="5" t="s">
        <v>421</v>
      </c>
      <c r="AB371" s="5" t="s">
        <v>11368</v>
      </c>
      <c r="AC371" s="5" t="s">
        <v>11369</v>
      </c>
      <c r="AD371" s="5" t="s">
        <v>11370</v>
      </c>
      <c r="AE371" s="5"/>
      <c r="AF371" s="5"/>
    </row>
    <row r="372" spans="1:32" hidden="1">
      <c r="A372" s="5" t="s">
        <v>11371</v>
      </c>
      <c r="B372" s="5" t="str">
        <f>IF(COUNTIF('Leads Priorizados INT'!M:M,A372)&gt;0,"Sí","No")</f>
        <v>No</v>
      </c>
      <c r="C372">
        <v>0</v>
      </c>
      <c r="D372" s="6" t="s">
        <v>414</v>
      </c>
      <c r="E372" s="5" t="s">
        <v>11372</v>
      </c>
      <c r="F372" s="5" t="s">
        <v>152</v>
      </c>
      <c r="G372" s="5" t="s">
        <v>2084</v>
      </c>
      <c r="H372" s="7">
        <v>626485</v>
      </c>
      <c r="I372" s="5">
        <v>2</v>
      </c>
      <c r="J372" s="5">
        <v>1</v>
      </c>
      <c r="K372" s="5" t="s">
        <v>11373</v>
      </c>
      <c r="L372" s="5">
        <v>0.14019999999999999</v>
      </c>
      <c r="M372" s="8"/>
      <c r="N372" s="8"/>
      <c r="O372" s="8"/>
      <c r="P372" s="8"/>
      <c r="Q372" s="8"/>
      <c r="R372" s="5" t="s">
        <v>11374</v>
      </c>
      <c r="S372" s="5" t="s">
        <v>417</v>
      </c>
      <c r="T372" s="5" t="s">
        <v>417</v>
      </c>
      <c r="U372" s="5" t="s">
        <v>417</v>
      </c>
      <c r="V372" s="5" t="s">
        <v>417</v>
      </c>
      <c r="W372" s="5" t="s">
        <v>93</v>
      </c>
      <c r="X372" s="5" t="s">
        <v>418</v>
      </c>
      <c r="Y372" s="5" t="s">
        <v>419</v>
      </c>
      <c r="Z372" s="5" t="s">
        <v>420</v>
      </c>
      <c r="AA372" s="5" t="s">
        <v>421</v>
      </c>
      <c r="AB372" s="5"/>
      <c r="AC372" s="5"/>
      <c r="AD372" s="5"/>
      <c r="AE372" s="5"/>
      <c r="AF372" s="5"/>
    </row>
    <row r="373" spans="1:32" hidden="1">
      <c r="A373" s="5" t="s">
        <v>11375</v>
      </c>
      <c r="B373" s="5" t="str">
        <f>IF(COUNTIF('Leads Priorizados INT'!M:M,A373)&gt;0,"Sí","No")</f>
        <v>No</v>
      </c>
      <c r="C373">
        <v>0</v>
      </c>
      <c r="D373" s="6" t="s">
        <v>1534</v>
      </c>
      <c r="E373" s="5" t="s">
        <v>11376</v>
      </c>
      <c r="F373" s="5" t="s">
        <v>152</v>
      </c>
      <c r="G373" s="5" t="s">
        <v>1535</v>
      </c>
      <c r="H373" s="7">
        <v>12739156</v>
      </c>
      <c r="I373" s="5">
        <v>37</v>
      </c>
      <c r="J373" s="5">
        <v>3</v>
      </c>
      <c r="K373" s="5" t="s">
        <v>11377</v>
      </c>
      <c r="L373" s="5">
        <v>0.1401</v>
      </c>
      <c r="M373" s="8">
        <v>916500716</v>
      </c>
      <c r="N373" s="8"/>
      <c r="O373" s="8"/>
      <c r="P373" s="8"/>
      <c r="Q373" s="8"/>
      <c r="R373" s="5" t="s">
        <v>11378</v>
      </c>
      <c r="S373" s="5" t="s">
        <v>417</v>
      </c>
      <c r="T373" s="5" t="s">
        <v>417</v>
      </c>
      <c r="U373" s="5" t="s">
        <v>417</v>
      </c>
      <c r="V373" s="5" t="s">
        <v>417</v>
      </c>
      <c r="W373" s="5" t="s">
        <v>93</v>
      </c>
      <c r="X373" s="5" t="s">
        <v>418</v>
      </c>
      <c r="Y373" s="5" t="s">
        <v>419</v>
      </c>
      <c r="Z373" s="5" t="s">
        <v>420</v>
      </c>
      <c r="AA373" s="5" t="s">
        <v>421</v>
      </c>
      <c r="AB373" s="5" t="s">
        <v>11379</v>
      </c>
      <c r="AC373" s="5" t="s">
        <v>11380</v>
      </c>
      <c r="AD373" s="5" t="s">
        <v>11381</v>
      </c>
      <c r="AE373" s="5"/>
      <c r="AF373" s="5"/>
    </row>
    <row r="374" spans="1:32" hidden="1">
      <c r="A374" s="5" t="s">
        <v>11382</v>
      </c>
      <c r="B374" s="5" t="str">
        <f>IF(COUNTIF('Leads Priorizados INT'!M:M,A374)&gt;0,"Sí","No")</f>
        <v>No</v>
      </c>
      <c r="C374">
        <v>0</v>
      </c>
      <c r="D374" s="6" t="s">
        <v>414</v>
      </c>
      <c r="E374" s="5" t="s">
        <v>11383</v>
      </c>
      <c r="F374" s="5" t="s">
        <v>152</v>
      </c>
      <c r="G374" s="5" t="s">
        <v>619</v>
      </c>
      <c r="H374" s="7">
        <v>1600382</v>
      </c>
      <c r="I374" s="5">
        <v>15</v>
      </c>
      <c r="J374" s="5">
        <v>3</v>
      </c>
      <c r="K374" s="5" t="s">
        <v>11384</v>
      </c>
      <c r="L374" s="5">
        <v>0.1401</v>
      </c>
      <c r="M374" s="8">
        <v>915770342</v>
      </c>
      <c r="N374" s="8">
        <v>914490574</v>
      </c>
      <c r="O374" s="8"/>
      <c r="P374" s="8"/>
      <c r="Q374" s="8"/>
      <c r="R374" s="5" t="s">
        <v>11385</v>
      </c>
      <c r="S374" s="5" t="s">
        <v>417</v>
      </c>
      <c r="T374" s="5" t="s">
        <v>417</v>
      </c>
      <c r="U374" s="5" t="s">
        <v>417</v>
      </c>
      <c r="V374" s="5" t="s">
        <v>417</v>
      </c>
      <c r="W374" s="5" t="s">
        <v>93</v>
      </c>
      <c r="X374" s="5" t="s">
        <v>418</v>
      </c>
      <c r="Y374" s="5" t="s">
        <v>419</v>
      </c>
      <c r="Z374" s="5" t="s">
        <v>420</v>
      </c>
      <c r="AA374" s="5" t="s">
        <v>421</v>
      </c>
      <c r="AB374" s="5" t="s">
        <v>11386</v>
      </c>
      <c r="AC374" s="5"/>
      <c r="AD374" s="5"/>
      <c r="AE374" s="5"/>
      <c r="AF374" s="5"/>
    </row>
    <row r="375" spans="1:32" hidden="1">
      <c r="A375" s="5" t="s">
        <v>11387</v>
      </c>
      <c r="B375" s="5" t="str">
        <f>IF(COUNTIF('Leads Priorizados INT'!M:M,A375)&gt;0,"Sí","No")</f>
        <v>No</v>
      </c>
      <c r="C375">
        <v>0</v>
      </c>
      <c r="D375" s="6" t="s">
        <v>414</v>
      </c>
      <c r="E375" s="5" t="s">
        <v>11388</v>
      </c>
      <c r="F375" s="5" t="s">
        <v>700</v>
      </c>
      <c r="G375" s="5" t="s">
        <v>9866</v>
      </c>
      <c r="H375" s="7">
        <v>936181</v>
      </c>
      <c r="I375" s="5">
        <v>7</v>
      </c>
      <c r="J375" s="5">
        <v>2</v>
      </c>
      <c r="K375" s="5" t="s">
        <v>11389</v>
      </c>
      <c r="L375" s="5">
        <v>0.14000000000000001</v>
      </c>
      <c r="M375" s="8">
        <v>954368011</v>
      </c>
      <c r="N375" s="8">
        <v>667464536</v>
      </c>
      <c r="O375" s="8">
        <v>695375916</v>
      </c>
      <c r="P375" s="8">
        <v>695374958</v>
      </c>
      <c r="Q375" s="8"/>
      <c r="R375" s="5" t="s">
        <v>11390</v>
      </c>
      <c r="S375" s="5" t="s">
        <v>11391</v>
      </c>
      <c r="T375" s="5" t="s">
        <v>417</v>
      </c>
      <c r="U375" s="5" t="s">
        <v>417</v>
      </c>
      <c r="V375" s="5" t="s">
        <v>417</v>
      </c>
      <c r="W375" s="5" t="s">
        <v>93</v>
      </c>
      <c r="X375" s="5" t="s">
        <v>418</v>
      </c>
      <c r="Y375" s="5" t="s">
        <v>419</v>
      </c>
      <c r="Z375" s="5" t="s">
        <v>420</v>
      </c>
      <c r="AA375" s="5" t="s">
        <v>421</v>
      </c>
      <c r="AB375" s="5" t="s">
        <v>11392</v>
      </c>
      <c r="AC375" s="5" t="s">
        <v>11393</v>
      </c>
      <c r="AD375" s="5"/>
      <c r="AE375" s="5"/>
      <c r="AF375" s="5"/>
    </row>
    <row r="376" spans="1:32" hidden="1">
      <c r="A376" s="5" t="s">
        <v>11394</v>
      </c>
      <c r="B376" s="5" t="str">
        <f>IF(COUNTIF('Leads Priorizados INT'!M:M,A376)&gt;0,"Sí","No")</f>
        <v>No</v>
      </c>
      <c r="C376">
        <v>0</v>
      </c>
      <c r="D376" s="6" t="s">
        <v>414</v>
      </c>
      <c r="E376" s="5" t="s">
        <v>11395</v>
      </c>
      <c r="F376" s="5" t="s">
        <v>152</v>
      </c>
      <c r="G376" s="5" t="s">
        <v>1749</v>
      </c>
      <c r="H376" s="7">
        <v>588066</v>
      </c>
      <c r="I376" s="5">
        <v>3</v>
      </c>
      <c r="J376" s="5">
        <v>1</v>
      </c>
      <c r="K376" s="5" t="s">
        <v>11396</v>
      </c>
      <c r="L376" s="5">
        <v>0.14000000000000001</v>
      </c>
      <c r="M376" s="8">
        <v>915654544</v>
      </c>
      <c r="N376" s="8"/>
      <c r="O376" s="8"/>
      <c r="P376" s="8"/>
      <c r="Q376" s="8"/>
      <c r="R376" s="5" t="s">
        <v>11397</v>
      </c>
      <c r="S376" s="5" t="s">
        <v>11398</v>
      </c>
      <c r="T376" s="5" t="s">
        <v>417</v>
      </c>
      <c r="U376" s="5" t="s">
        <v>417</v>
      </c>
      <c r="V376" s="5" t="s">
        <v>417</v>
      </c>
      <c r="W376" s="5" t="s">
        <v>93</v>
      </c>
      <c r="X376" s="5" t="s">
        <v>418</v>
      </c>
      <c r="Y376" s="5" t="s">
        <v>419</v>
      </c>
      <c r="Z376" s="5" t="s">
        <v>420</v>
      </c>
      <c r="AA376" s="5" t="s">
        <v>421</v>
      </c>
      <c r="AB376" s="5"/>
      <c r="AC376" s="5"/>
      <c r="AD376" s="5"/>
      <c r="AE376" s="5"/>
      <c r="AF376" s="5"/>
    </row>
    <row r="377" spans="1:32" hidden="1">
      <c r="A377" s="5" t="s">
        <v>11399</v>
      </c>
      <c r="B377" s="5" t="str">
        <f>IF(COUNTIF('Leads Priorizados INT'!M:M,A377)&gt;0,"Sí","No")</f>
        <v>No</v>
      </c>
      <c r="C377">
        <v>0</v>
      </c>
      <c r="D377" s="6" t="s">
        <v>414</v>
      </c>
      <c r="E377" s="5" t="s">
        <v>11400</v>
      </c>
      <c r="F377" s="5" t="s">
        <v>1382</v>
      </c>
      <c r="G377" s="5" t="s">
        <v>11401</v>
      </c>
      <c r="H377" s="7">
        <v>380000</v>
      </c>
      <c r="I377" s="5">
        <v>17</v>
      </c>
      <c r="J377" s="5">
        <v>3</v>
      </c>
      <c r="K377" s="5" t="s">
        <v>11402</v>
      </c>
      <c r="L377" s="5">
        <v>0.14000000000000001</v>
      </c>
      <c r="M377" s="8">
        <v>962871053</v>
      </c>
      <c r="N377" s="8">
        <v>965455742</v>
      </c>
      <c r="O377" s="8">
        <v>666740002</v>
      </c>
      <c r="P377" s="8">
        <v>677675946</v>
      </c>
      <c r="Q377" s="8">
        <v>670700807</v>
      </c>
      <c r="R377" s="5" t="s">
        <v>11403</v>
      </c>
      <c r="S377" s="5" t="s">
        <v>11404</v>
      </c>
      <c r="T377" s="5" t="s">
        <v>417</v>
      </c>
      <c r="U377" s="5" t="s">
        <v>417</v>
      </c>
      <c r="V377" s="5" t="s">
        <v>417</v>
      </c>
      <c r="W377" s="5" t="s">
        <v>93</v>
      </c>
      <c r="X377" s="5" t="s">
        <v>418</v>
      </c>
      <c r="Y377" s="5" t="s">
        <v>419</v>
      </c>
      <c r="Z377" s="5" t="s">
        <v>420</v>
      </c>
      <c r="AA377" s="5" t="s">
        <v>421</v>
      </c>
      <c r="AB377" s="5" t="s">
        <v>11405</v>
      </c>
      <c r="AC377" s="5"/>
      <c r="AD377" s="5"/>
      <c r="AE377" s="5"/>
      <c r="AF377" s="5"/>
    </row>
    <row r="378" spans="1:32" hidden="1">
      <c r="A378" s="5" t="s">
        <v>11406</v>
      </c>
      <c r="B378" s="5" t="str">
        <f>IF(COUNTIF('Leads Priorizados INT'!M:M,A378)&gt;0,"Sí","No")</f>
        <v>No</v>
      </c>
      <c r="C378">
        <v>0</v>
      </c>
      <c r="D378" s="6" t="s">
        <v>414</v>
      </c>
      <c r="E378" s="5" t="s">
        <v>11407</v>
      </c>
      <c r="F378" s="5" t="s">
        <v>152</v>
      </c>
      <c r="G378" s="5" t="s">
        <v>1923</v>
      </c>
      <c r="H378" s="7">
        <v>1009088</v>
      </c>
      <c r="I378" s="5">
        <v>7</v>
      </c>
      <c r="J378" s="5">
        <v>1</v>
      </c>
      <c r="K378" s="5" t="s">
        <v>11408</v>
      </c>
      <c r="L378" s="5">
        <v>0.1399</v>
      </c>
      <c r="M378" s="8"/>
      <c r="N378" s="8"/>
      <c r="O378" s="8"/>
      <c r="P378" s="8"/>
      <c r="Q378" s="8"/>
      <c r="R378" s="5" t="s">
        <v>11409</v>
      </c>
      <c r="S378" s="5" t="s">
        <v>11410</v>
      </c>
      <c r="T378" s="5" t="s">
        <v>417</v>
      </c>
      <c r="U378" s="5" t="s">
        <v>417</v>
      </c>
      <c r="V378" s="5" t="s">
        <v>417</v>
      </c>
      <c r="W378" s="5" t="s">
        <v>93</v>
      </c>
      <c r="X378" s="5" t="s">
        <v>418</v>
      </c>
      <c r="Y378" s="5" t="s">
        <v>419</v>
      </c>
      <c r="Z378" s="5" t="s">
        <v>420</v>
      </c>
      <c r="AA378" s="5" t="s">
        <v>421</v>
      </c>
      <c r="AB378" s="5"/>
      <c r="AC378" s="5"/>
      <c r="AD378" s="5"/>
      <c r="AE378" s="5"/>
      <c r="AF378" s="5"/>
    </row>
    <row r="379" spans="1:32" hidden="1">
      <c r="A379" s="5" t="s">
        <v>11411</v>
      </c>
      <c r="B379" s="5" t="str">
        <f>IF(COUNTIF('Leads Priorizados INT'!M:M,A379)&gt;0,"Sí","No")</f>
        <v>No</v>
      </c>
      <c r="C379">
        <v>0</v>
      </c>
      <c r="D379" s="6" t="s">
        <v>414</v>
      </c>
      <c r="E379" s="5" t="s">
        <v>11412</v>
      </c>
      <c r="F379" s="5" t="s">
        <v>152</v>
      </c>
      <c r="G379" s="5" t="s">
        <v>1264</v>
      </c>
      <c r="H379" s="7">
        <v>8892378</v>
      </c>
      <c r="I379" s="5">
        <v>61</v>
      </c>
      <c r="J379" s="5">
        <v>3</v>
      </c>
      <c r="K379" s="5" t="s">
        <v>11413</v>
      </c>
      <c r="L379" s="5">
        <v>0.1399</v>
      </c>
      <c r="M379" s="8">
        <v>915966000</v>
      </c>
      <c r="N379" s="8"/>
      <c r="O379" s="8"/>
      <c r="P379" s="8"/>
      <c r="Q379" s="8"/>
      <c r="R379" s="5" t="s">
        <v>11356</v>
      </c>
      <c r="S379" s="5" t="s">
        <v>417</v>
      </c>
      <c r="T379" s="5" t="s">
        <v>417</v>
      </c>
      <c r="U379" s="5" t="s">
        <v>417</v>
      </c>
      <c r="V379" s="5" t="s">
        <v>417</v>
      </c>
      <c r="W379" s="5" t="s">
        <v>93</v>
      </c>
      <c r="X379" s="5" t="s">
        <v>418</v>
      </c>
      <c r="Y379" s="5" t="s">
        <v>419</v>
      </c>
      <c r="Z379" s="5" t="s">
        <v>420</v>
      </c>
      <c r="AA379" s="5" t="s">
        <v>421</v>
      </c>
      <c r="AB379" s="5"/>
      <c r="AC379" s="5"/>
      <c r="AD379" s="5"/>
      <c r="AE379" s="5"/>
      <c r="AF379" s="5"/>
    </row>
    <row r="380" spans="1:32" hidden="1">
      <c r="A380" s="5" t="s">
        <v>11414</v>
      </c>
      <c r="B380" s="5" t="str">
        <f>IF(COUNTIF('Leads Priorizados INT'!M:M,A380)&gt;0,"Sí","No")</f>
        <v>No</v>
      </c>
      <c r="C380">
        <v>0</v>
      </c>
      <c r="D380" s="6" t="s">
        <v>1534</v>
      </c>
      <c r="E380" s="5" t="s">
        <v>11415</v>
      </c>
      <c r="F380" s="5" t="s">
        <v>873</v>
      </c>
      <c r="G380" s="5" t="s">
        <v>11416</v>
      </c>
      <c r="H380" s="7">
        <v>8223539</v>
      </c>
      <c r="I380" s="5">
        <v>150</v>
      </c>
      <c r="J380" s="5">
        <v>1</v>
      </c>
      <c r="K380" s="5" t="s">
        <v>11417</v>
      </c>
      <c r="L380" s="5">
        <v>0.13980000000000001</v>
      </c>
      <c r="M380" s="8">
        <v>952020831</v>
      </c>
      <c r="N380" s="8">
        <v>952028448</v>
      </c>
      <c r="O380" s="8">
        <v>952020724</v>
      </c>
      <c r="P380" s="8">
        <v>951016565</v>
      </c>
      <c r="Q380" s="8">
        <v>952020692</v>
      </c>
      <c r="R380" s="5" t="s">
        <v>11418</v>
      </c>
      <c r="S380" s="5" t="s">
        <v>417</v>
      </c>
      <c r="T380" s="5" t="s">
        <v>417</v>
      </c>
      <c r="U380" s="5" t="s">
        <v>417</v>
      </c>
      <c r="V380" s="5" t="s">
        <v>417</v>
      </c>
      <c r="W380" s="5" t="s">
        <v>93</v>
      </c>
      <c r="X380" s="5" t="s">
        <v>418</v>
      </c>
      <c r="Y380" s="5" t="s">
        <v>419</v>
      </c>
      <c r="Z380" s="5" t="s">
        <v>420</v>
      </c>
      <c r="AA380" s="5" t="s">
        <v>421</v>
      </c>
      <c r="AB380" s="5" t="s">
        <v>11419</v>
      </c>
      <c r="AC380" s="5"/>
      <c r="AD380" s="5"/>
      <c r="AE380" s="5"/>
      <c r="AF380" s="5"/>
    </row>
    <row r="381" spans="1:32" hidden="1">
      <c r="A381" s="5" t="s">
        <v>11420</v>
      </c>
      <c r="B381" s="5" t="str">
        <f>IF(COUNTIF('Leads Priorizados INT'!M:M,A381)&gt;0,"Sí","No")</f>
        <v>No</v>
      </c>
      <c r="C381">
        <v>0</v>
      </c>
      <c r="D381" s="6" t="s">
        <v>414</v>
      </c>
      <c r="E381" s="5" t="s">
        <v>11421</v>
      </c>
      <c r="F381" s="5" t="s">
        <v>11422</v>
      </c>
      <c r="G381" s="5" t="s">
        <v>11423</v>
      </c>
      <c r="H381" s="7">
        <v>449148</v>
      </c>
      <c r="I381" s="5">
        <v>5</v>
      </c>
      <c r="J381" s="5">
        <v>1</v>
      </c>
      <c r="K381" s="5" t="s">
        <v>11424</v>
      </c>
      <c r="L381" s="5">
        <v>0.13980000000000001</v>
      </c>
      <c r="M381" s="8"/>
      <c r="N381" s="8"/>
      <c r="O381" s="8"/>
      <c r="P381" s="8"/>
      <c r="Q381" s="8"/>
      <c r="R381" s="5" t="s">
        <v>11425</v>
      </c>
      <c r="S381" s="5" t="s">
        <v>417</v>
      </c>
      <c r="T381" s="5" t="s">
        <v>417</v>
      </c>
      <c r="U381" s="5" t="s">
        <v>417</v>
      </c>
      <c r="V381" s="5" t="s">
        <v>417</v>
      </c>
      <c r="W381" s="5" t="s">
        <v>93</v>
      </c>
      <c r="X381" s="5" t="s">
        <v>418</v>
      </c>
      <c r="Y381" s="5" t="s">
        <v>419</v>
      </c>
      <c r="Z381" s="5" t="s">
        <v>420</v>
      </c>
      <c r="AA381" s="5" t="s">
        <v>421</v>
      </c>
      <c r="AB381" s="5"/>
      <c r="AC381" s="5"/>
      <c r="AD381" s="5"/>
      <c r="AE381" s="5"/>
      <c r="AF381" s="5"/>
    </row>
    <row r="382" spans="1:32" hidden="1">
      <c r="A382" s="5" t="s">
        <v>11426</v>
      </c>
      <c r="B382" s="5" t="str">
        <f>IF(COUNTIF('Leads Priorizados INT'!M:M,A382)&gt;0,"Sí","No")</f>
        <v>No</v>
      </c>
      <c r="C382">
        <v>0</v>
      </c>
      <c r="D382" s="6" t="s">
        <v>414</v>
      </c>
      <c r="E382" s="5" t="s">
        <v>11427</v>
      </c>
      <c r="F382" s="5" t="s">
        <v>431</v>
      </c>
      <c r="G382" s="5" t="s">
        <v>11112</v>
      </c>
      <c r="H382" s="7">
        <v>546330</v>
      </c>
      <c r="I382" s="5">
        <v>1</v>
      </c>
      <c r="J382" s="5">
        <v>1</v>
      </c>
      <c r="K382" s="5" t="s">
        <v>11428</v>
      </c>
      <c r="L382" s="5">
        <v>0.13969999999999999</v>
      </c>
      <c r="M382" s="8"/>
      <c r="N382" s="8"/>
      <c r="O382" s="8"/>
      <c r="P382" s="8"/>
      <c r="Q382" s="8"/>
      <c r="R382" s="5" t="s">
        <v>11429</v>
      </c>
      <c r="S382" s="5" t="s">
        <v>417</v>
      </c>
      <c r="T382" s="5" t="s">
        <v>417</v>
      </c>
      <c r="U382" s="5" t="s">
        <v>417</v>
      </c>
      <c r="V382" s="5" t="s">
        <v>417</v>
      </c>
      <c r="W382" s="5" t="s">
        <v>93</v>
      </c>
      <c r="X382" s="5" t="s">
        <v>418</v>
      </c>
      <c r="Y382" s="5" t="s">
        <v>419</v>
      </c>
      <c r="Z382" s="5" t="s">
        <v>420</v>
      </c>
      <c r="AA382" s="5" t="s">
        <v>421</v>
      </c>
      <c r="AB382" s="5"/>
      <c r="AC382" s="5"/>
      <c r="AD382" s="5"/>
      <c r="AE382" s="5"/>
      <c r="AF382" s="5"/>
    </row>
    <row r="383" spans="1:32" hidden="1">
      <c r="A383" s="5" t="s">
        <v>11430</v>
      </c>
      <c r="B383" s="5" t="str">
        <f>IF(COUNTIF('Leads Priorizados INT'!M:M,A383)&gt;0,"Sí","No")</f>
        <v>No</v>
      </c>
      <c r="C383">
        <v>0</v>
      </c>
      <c r="D383" s="6" t="s">
        <v>414</v>
      </c>
      <c r="E383" s="5" t="s">
        <v>11431</v>
      </c>
      <c r="F383" s="5" t="s">
        <v>431</v>
      </c>
      <c r="G383" s="5" t="s">
        <v>9271</v>
      </c>
      <c r="H383" s="7">
        <v>392972</v>
      </c>
      <c r="I383" s="5">
        <v>5</v>
      </c>
      <c r="J383" s="5">
        <v>2</v>
      </c>
      <c r="K383" s="5" t="s">
        <v>11432</v>
      </c>
      <c r="L383" s="5">
        <v>0.1396</v>
      </c>
      <c r="M383" s="8"/>
      <c r="N383" s="8"/>
      <c r="O383" s="8"/>
      <c r="P383" s="8"/>
      <c r="Q383" s="8"/>
      <c r="R383" s="5" t="s">
        <v>11433</v>
      </c>
      <c r="S383" s="5" t="s">
        <v>417</v>
      </c>
      <c r="T383" s="5" t="s">
        <v>417</v>
      </c>
      <c r="U383" s="5" t="s">
        <v>417</v>
      </c>
      <c r="V383" s="5" t="s">
        <v>417</v>
      </c>
      <c r="W383" s="5" t="s">
        <v>93</v>
      </c>
      <c r="X383" s="5" t="s">
        <v>418</v>
      </c>
      <c r="Y383" s="5" t="s">
        <v>419</v>
      </c>
      <c r="Z383" s="5" t="s">
        <v>420</v>
      </c>
      <c r="AA383" s="5" t="s">
        <v>421</v>
      </c>
      <c r="AB383" s="5"/>
      <c r="AC383" s="5"/>
      <c r="AD383" s="5"/>
      <c r="AE383" s="5"/>
      <c r="AF383" s="5"/>
    </row>
    <row r="384" spans="1:32" hidden="1">
      <c r="A384" s="5" t="s">
        <v>11434</v>
      </c>
      <c r="B384" s="5" t="str">
        <f>IF(COUNTIF('Leads Priorizados INT'!M:M,A384)&gt;0,"Sí","No")</f>
        <v>No</v>
      </c>
      <c r="C384">
        <v>0</v>
      </c>
      <c r="D384" s="6" t="s">
        <v>414</v>
      </c>
      <c r="E384" s="5" t="s">
        <v>11435</v>
      </c>
      <c r="F384" s="5" t="s">
        <v>152</v>
      </c>
      <c r="G384" s="5" t="s">
        <v>1157</v>
      </c>
      <c r="H384" s="7">
        <v>1201434</v>
      </c>
      <c r="I384" s="5">
        <v>6</v>
      </c>
      <c r="J384" s="5">
        <v>1</v>
      </c>
      <c r="K384" s="5" t="s">
        <v>11436</v>
      </c>
      <c r="L384" s="5">
        <v>0.1396</v>
      </c>
      <c r="M384" s="8"/>
      <c r="N384" s="8"/>
      <c r="O384" s="8"/>
      <c r="P384" s="8"/>
      <c r="Q384" s="8"/>
      <c r="R384" s="5" t="s">
        <v>11437</v>
      </c>
      <c r="S384" s="5" t="s">
        <v>417</v>
      </c>
      <c r="T384" s="5" t="s">
        <v>417</v>
      </c>
      <c r="U384" s="5" t="s">
        <v>417</v>
      </c>
      <c r="V384" s="5" t="s">
        <v>417</v>
      </c>
      <c r="W384" s="5" t="s">
        <v>93</v>
      </c>
      <c r="X384" s="5" t="s">
        <v>418</v>
      </c>
      <c r="Y384" s="5" t="s">
        <v>419</v>
      </c>
      <c r="Z384" s="5" t="s">
        <v>420</v>
      </c>
      <c r="AA384" s="5" t="s">
        <v>421</v>
      </c>
      <c r="AB384" s="5"/>
      <c r="AC384" s="5"/>
      <c r="AD384" s="5"/>
      <c r="AE384" s="5"/>
      <c r="AF384" s="5"/>
    </row>
    <row r="385" spans="1:32" hidden="1">
      <c r="A385" s="5" t="s">
        <v>11438</v>
      </c>
      <c r="B385" s="5" t="str">
        <f>IF(COUNTIF('Leads Priorizados INT'!M:M,A385)&gt;0,"Sí","No")</f>
        <v>No</v>
      </c>
      <c r="C385">
        <v>0</v>
      </c>
      <c r="D385" s="6" t="s">
        <v>414</v>
      </c>
      <c r="E385" s="5" t="s">
        <v>11439</v>
      </c>
      <c r="F385" s="5" t="s">
        <v>431</v>
      </c>
      <c r="G385" s="5" t="s">
        <v>1370</v>
      </c>
      <c r="H385" s="7">
        <v>577298</v>
      </c>
      <c r="I385" s="5">
        <v>1</v>
      </c>
      <c r="J385" s="5">
        <v>1</v>
      </c>
      <c r="K385" s="5" t="s">
        <v>11440</v>
      </c>
      <c r="L385" s="5">
        <v>0.1394</v>
      </c>
      <c r="M385" s="8"/>
      <c r="N385" s="8"/>
      <c r="O385" s="8"/>
      <c r="P385" s="8"/>
      <c r="Q385" s="8"/>
      <c r="R385" s="5" t="s">
        <v>11441</v>
      </c>
      <c r="S385" s="5" t="s">
        <v>11442</v>
      </c>
      <c r="T385" s="5" t="s">
        <v>417</v>
      </c>
      <c r="U385" s="5" t="s">
        <v>417</v>
      </c>
      <c r="V385" s="5" t="s">
        <v>417</v>
      </c>
      <c r="W385" s="5" t="s">
        <v>93</v>
      </c>
      <c r="X385" s="5" t="s">
        <v>418</v>
      </c>
      <c r="Y385" s="5" t="s">
        <v>419</v>
      </c>
      <c r="Z385" s="5" t="s">
        <v>420</v>
      </c>
      <c r="AA385" s="5" t="s">
        <v>421</v>
      </c>
      <c r="AB385" s="5"/>
      <c r="AC385" s="5"/>
      <c r="AD385" s="5"/>
      <c r="AE385" s="5"/>
      <c r="AF385" s="5"/>
    </row>
    <row r="386" spans="1:32" hidden="1">
      <c r="A386" s="5" t="s">
        <v>11443</v>
      </c>
      <c r="B386" s="5" t="str">
        <f>IF(COUNTIF('Leads Priorizados INT'!M:M,A386)&gt;0,"Sí","No")</f>
        <v>No</v>
      </c>
      <c r="C386">
        <v>0</v>
      </c>
      <c r="D386" s="6" t="s">
        <v>430</v>
      </c>
      <c r="E386" s="5" t="s">
        <v>11444</v>
      </c>
      <c r="F386" s="5" t="s">
        <v>700</v>
      </c>
      <c r="G386" s="5" t="s">
        <v>11445</v>
      </c>
      <c r="H386" s="7">
        <v>1589672</v>
      </c>
      <c r="I386" s="5">
        <v>27</v>
      </c>
      <c r="J386" s="5">
        <v>1</v>
      </c>
      <c r="K386" s="5" t="s">
        <v>11446</v>
      </c>
      <c r="L386" s="5">
        <v>0.1391</v>
      </c>
      <c r="M386" s="8">
        <v>954869985</v>
      </c>
      <c r="N386" s="8">
        <v>955868022</v>
      </c>
      <c r="O386" s="8">
        <v>680679620</v>
      </c>
      <c r="P386" s="8">
        <v>660870211</v>
      </c>
      <c r="Q386" s="8">
        <v>620998775</v>
      </c>
      <c r="R386" s="5" t="s">
        <v>11447</v>
      </c>
      <c r="S386" s="5" t="s">
        <v>11448</v>
      </c>
      <c r="T386" s="5" t="s">
        <v>417</v>
      </c>
      <c r="U386" s="5" t="s">
        <v>417</v>
      </c>
      <c r="V386" s="5" t="s">
        <v>417</v>
      </c>
      <c r="W386" s="5" t="s">
        <v>93</v>
      </c>
      <c r="X386" s="5" t="s">
        <v>418</v>
      </c>
      <c r="Y386" s="5" t="s">
        <v>419</v>
      </c>
      <c r="Z386" s="5" t="s">
        <v>420</v>
      </c>
      <c r="AA386" s="5" t="s">
        <v>421</v>
      </c>
      <c r="AB386" s="5" t="s">
        <v>11449</v>
      </c>
      <c r="AC386" s="5"/>
      <c r="AD386" s="5"/>
      <c r="AE386" s="5"/>
      <c r="AF386" s="5"/>
    </row>
    <row r="387" spans="1:32" hidden="1">
      <c r="A387" s="5" t="s">
        <v>11450</v>
      </c>
      <c r="B387" s="5" t="str">
        <f>IF(COUNTIF('Leads Priorizados INT'!M:M,A387)&gt;0,"Sí","No")</f>
        <v>No</v>
      </c>
      <c r="C387">
        <v>0</v>
      </c>
      <c r="D387" s="6" t="s">
        <v>414</v>
      </c>
      <c r="E387" s="5" t="s">
        <v>11451</v>
      </c>
      <c r="F387" s="5" t="s">
        <v>431</v>
      </c>
      <c r="G387" s="5" t="s">
        <v>1235</v>
      </c>
      <c r="H387" s="7">
        <v>4284423</v>
      </c>
      <c r="I387" s="5">
        <v>27</v>
      </c>
      <c r="J387" s="5">
        <v>1</v>
      </c>
      <c r="K387" s="5" t="s">
        <v>11452</v>
      </c>
      <c r="L387" s="5">
        <v>0.1391</v>
      </c>
      <c r="M387" s="8"/>
      <c r="N387" s="8"/>
      <c r="O387" s="8"/>
      <c r="P387" s="8"/>
      <c r="Q387" s="8"/>
      <c r="R387" s="5" t="s">
        <v>11453</v>
      </c>
      <c r="S387" s="5" t="s">
        <v>417</v>
      </c>
      <c r="T387" s="5" t="s">
        <v>417</v>
      </c>
      <c r="U387" s="5" t="s">
        <v>417</v>
      </c>
      <c r="V387" s="5" t="s">
        <v>417</v>
      </c>
      <c r="W387" s="5" t="s">
        <v>93</v>
      </c>
      <c r="X387" s="5" t="s">
        <v>418</v>
      </c>
      <c r="Y387" s="5" t="s">
        <v>419</v>
      </c>
      <c r="Z387" s="5" t="s">
        <v>420</v>
      </c>
      <c r="AA387" s="5" t="s">
        <v>421</v>
      </c>
      <c r="AB387" s="5"/>
      <c r="AC387" s="5"/>
      <c r="AD387" s="5"/>
      <c r="AE387" s="5"/>
      <c r="AF387" s="5"/>
    </row>
    <row r="388" spans="1:32" hidden="1">
      <c r="A388" s="5" t="s">
        <v>11454</v>
      </c>
      <c r="B388" s="5" t="str">
        <f>IF(COUNTIF('Leads Priorizados INT'!M:M,A388)&gt;0,"Sí","No")</f>
        <v>No</v>
      </c>
      <c r="C388">
        <v>0</v>
      </c>
      <c r="D388" s="6" t="s">
        <v>414</v>
      </c>
      <c r="E388" s="5" t="s">
        <v>11455</v>
      </c>
      <c r="F388" s="5" t="s">
        <v>152</v>
      </c>
      <c r="G388" s="5" t="s">
        <v>1602</v>
      </c>
      <c r="H388" s="7">
        <v>348788</v>
      </c>
      <c r="I388" s="5">
        <v>3</v>
      </c>
      <c r="J388" s="5">
        <v>1</v>
      </c>
      <c r="K388" s="5" t="s">
        <v>11456</v>
      </c>
      <c r="L388" s="5">
        <v>0.1391</v>
      </c>
      <c r="M388" s="8">
        <v>915458596</v>
      </c>
      <c r="N388" s="8"/>
      <c r="O388" s="8"/>
      <c r="P388" s="8"/>
      <c r="Q388" s="8"/>
      <c r="R388" s="5" t="s">
        <v>11457</v>
      </c>
      <c r="S388" s="5" t="s">
        <v>417</v>
      </c>
      <c r="T388" s="5" t="s">
        <v>417</v>
      </c>
      <c r="U388" s="5" t="s">
        <v>417</v>
      </c>
      <c r="V388" s="5" t="s">
        <v>417</v>
      </c>
      <c r="W388" s="5" t="s">
        <v>93</v>
      </c>
      <c r="X388" s="5" t="s">
        <v>418</v>
      </c>
      <c r="Y388" s="5" t="s">
        <v>419</v>
      </c>
      <c r="Z388" s="5" t="s">
        <v>420</v>
      </c>
      <c r="AA388" s="5" t="s">
        <v>421</v>
      </c>
      <c r="AB388" s="5"/>
      <c r="AC388" s="5"/>
      <c r="AD388" s="5"/>
      <c r="AE388" s="5"/>
      <c r="AF388" s="5"/>
    </row>
    <row r="389" spans="1:32" hidden="1">
      <c r="A389" s="5" t="s">
        <v>11458</v>
      </c>
      <c r="B389" s="5" t="str">
        <f>IF(COUNTIF('Leads Priorizados INT'!M:M,A389)&gt;0,"Sí","No")</f>
        <v>No</v>
      </c>
      <c r="C389">
        <v>0</v>
      </c>
      <c r="D389" s="6" t="s">
        <v>414</v>
      </c>
      <c r="E389" s="5" t="s">
        <v>11459</v>
      </c>
      <c r="F389" s="5" t="s">
        <v>152</v>
      </c>
      <c r="G389" s="5" t="s">
        <v>1264</v>
      </c>
      <c r="H389" s="7">
        <v>846960</v>
      </c>
      <c r="I389" s="5">
        <v>1</v>
      </c>
      <c r="J389" s="5">
        <v>1</v>
      </c>
      <c r="K389" s="5" t="s">
        <v>11460</v>
      </c>
      <c r="L389" s="5">
        <v>0.13900000000000001</v>
      </c>
      <c r="M389" s="8"/>
      <c r="N389" s="8"/>
      <c r="O389" s="8"/>
      <c r="P389" s="8"/>
      <c r="Q389" s="8"/>
      <c r="R389" s="5" t="s">
        <v>11461</v>
      </c>
      <c r="S389" s="5" t="s">
        <v>11462</v>
      </c>
      <c r="T389" s="5" t="s">
        <v>417</v>
      </c>
      <c r="U389" s="5" t="s">
        <v>417</v>
      </c>
      <c r="V389" s="5" t="s">
        <v>417</v>
      </c>
      <c r="W389" s="5" t="s">
        <v>93</v>
      </c>
      <c r="X389" s="5" t="s">
        <v>418</v>
      </c>
      <c r="Y389" s="5" t="s">
        <v>419</v>
      </c>
      <c r="Z389" s="5" t="s">
        <v>420</v>
      </c>
      <c r="AA389" s="5" t="s">
        <v>421</v>
      </c>
      <c r="AB389" s="5"/>
      <c r="AC389" s="5"/>
      <c r="AD389" s="5"/>
      <c r="AE389" s="5"/>
      <c r="AF389" s="5"/>
    </row>
    <row r="390" spans="1:32" hidden="1">
      <c r="A390" s="5" t="s">
        <v>11463</v>
      </c>
      <c r="B390" s="5" t="str">
        <f>IF(COUNTIF('Leads Priorizados INT'!M:M,A390)&gt;0,"Sí","No")</f>
        <v>No</v>
      </c>
      <c r="C390">
        <v>0</v>
      </c>
      <c r="D390" s="6" t="s">
        <v>430</v>
      </c>
      <c r="E390" s="5" t="s">
        <v>11464</v>
      </c>
      <c r="F390" s="5" t="s">
        <v>769</v>
      </c>
      <c r="G390" s="5" t="s">
        <v>11465</v>
      </c>
      <c r="H390" s="7">
        <v>873519</v>
      </c>
      <c r="I390" s="5">
        <v>9</v>
      </c>
      <c r="J390" s="5">
        <v>2</v>
      </c>
      <c r="K390" s="5" t="s">
        <v>11466</v>
      </c>
      <c r="L390" s="5">
        <v>0.13880000000000001</v>
      </c>
      <c r="M390" s="8">
        <v>922203060</v>
      </c>
      <c r="N390" s="8">
        <v>922217233</v>
      </c>
      <c r="O390" s="8">
        <v>661732223</v>
      </c>
      <c r="P390" s="8">
        <v>659505664</v>
      </c>
      <c r="Q390" s="8">
        <v>692699193</v>
      </c>
      <c r="R390" s="5" t="s">
        <v>11467</v>
      </c>
      <c r="S390" s="5" t="s">
        <v>417</v>
      </c>
      <c r="T390" s="5" t="s">
        <v>417</v>
      </c>
      <c r="U390" s="5" t="s">
        <v>417</v>
      </c>
      <c r="V390" s="5" t="s">
        <v>417</v>
      </c>
      <c r="W390" s="5" t="s">
        <v>93</v>
      </c>
      <c r="X390" s="5" t="s">
        <v>418</v>
      </c>
      <c r="Y390" s="5" t="s">
        <v>419</v>
      </c>
      <c r="Z390" s="5" t="s">
        <v>420</v>
      </c>
      <c r="AA390" s="5" t="s">
        <v>421</v>
      </c>
      <c r="AB390" s="5" t="s">
        <v>11468</v>
      </c>
      <c r="AC390" s="5"/>
      <c r="AD390" s="5"/>
      <c r="AE390" s="5"/>
      <c r="AF390" s="5"/>
    </row>
    <row r="391" spans="1:32" hidden="1">
      <c r="A391" s="5" t="s">
        <v>11469</v>
      </c>
      <c r="B391" s="5" t="str">
        <f>IF(COUNTIF('Leads Priorizados INT'!M:M,A391)&gt;0,"Sí","No")</f>
        <v>No</v>
      </c>
      <c r="C391">
        <v>0</v>
      </c>
      <c r="D391" s="6" t="s">
        <v>414</v>
      </c>
      <c r="E391" s="5" t="s">
        <v>11470</v>
      </c>
      <c r="F391" s="5" t="s">
        <v>729</v>
      </c>
      <c r="G391" s="5" t="s">
        <v>11471</v>
      </c>
      <c r="H391" s="7">
        <v>1008037</v>
      </c>
      <c r="I391" s="5">
        <v>1</v>
      </c>
      <c r="J391" s="5">
        <v>1</v>
      </c>
      <c r="K391" s="5" t="s">
        <v>11472</v>
      </c>
      <c r="L391" s="5">
        <v>0.13880000000000001</v>
      </c>
      <c r="M391" s="8">
        <v>976564201</v>
      </c>
      <c r="N391" s="8"/>
      <c r="O391" s="8"/>
      <c r="P391" s="8"/>
      <c r="Q391" s="8"/>
      <c r="R391" s="5" t="s">
        <v>11473</v>
      </c>
      <c r="S391" s="5" t="s">
        <v>11474</v>
      </c>
      <c r="T391" s="5" t="s">
        <v>11475</v>
      </c>
      <c r="U391" s="5" t="s">
        <v>11476</v>
      </c>
      <c r="V391" s="5" t="s">
        <v>417</v>
      </c>
      <c r="W391" s="5" t="s">
        <v>93</v>
      </c>
      <c r="X391" s="5" t="s">
        <v>418</v>
      </c>
      <c r="Y391" s="5" t="s">
        <v>419</v>
      </c>
      <c r="Z391" s="5" t="s">
        <v>420</v>
      </c>
      <c r="AA391" s="5" t="s">
        <v>421</v>
      </c>
      <c r="AB391" s="5" t="s">
        <v>11477</v>
      </c>
      <c r="AC391" s="5"/>
      <c r="AD391" s="5"/>
      <c r="AE391" s="5"/>
      <c r="AF391" s="5"/>
    </row>
    <row r="392" spans="1:32" hidden="1">
      <c r="A392" s="5" t="s">
        <v>11478</v>
      </c>
      <c r="B392" s="5" t="str">
        <f>IF(COUNTIF('Leads Priorizados INT'!M:M,A392)&gt;0,"Sí","No")</f>
        <v>No</v>
      </c>
      <c r="C392">
        <v>0</v>
      </c>
      <c r="D392" s="6" t="s">
        <v>414</v>
      </c>
      <c r="E392" s="5" t="s">
        <v>11479</v>
      </c>
      <c r="F392" s="5" t="s">
        <v>431</v>
      </c>
      <c r="G392" s="5" t="s">
        <v>3341</v>
      </c>
      <c r="H392" s="7">
        <v>1085467</v>
      </c>
      <c r="I392" s="5">
        <v>4</v>
      </c>
      <c r="J392" s="5">
        <v>2</v>
      </c>
      <c r="K392" s="5" t="s">
        <v>11480</v>
      </c>
      <c r="L392" s="5">
        <v>0.13869999999999999</v>
      </c>
      <c r="M392" s="8"/>
      <c r="N392" s="8"/>
      <c r="O392" s="8"/>
      <c r="P392" s="8"/>
      <c r="Q392" s="8"/>
      <c r="R392" s="5" t="s">
        <v>11481</v>
      </c>
      <c r="S392" s="5" t="s">
        <v>417</v>
      </c>
      <c r="T392" s="5" t="s">
        <v>417</v>
      </c>
      <c r="U392" s="5" t="s">
        <v>417</v>
      </c>
      <c r="V392" s="5" t="s">
        <v>417</v>
      </c>
      <c r="W392" s="5" t="s">
        <v>93</v>
      </c>
      <c r="X392" s="5" t="s">
        <v>418</v>
      </c>
      <c r="Y392" s="5" t="s">
        <v>419</v>
      </c>
      <c r="Z392" s="5" t="s">
        <v>420</v>
      </c>
      <c r="AA392" s="5" t="s">
        <v>421</v>
      </c>
      <c r="AB392" s="5"/>
      <c r="AC392" s="5"/>
      <c r="AD392" s="5"/>
      <c r="AE392" s="5"/>
      <c r="AF392" s="5"/>
    </row>
    <row r="393" spans="1:32">
      <c r="A393" s="5" t="s">
        <v>11483</v>
      </c>
      <c r="B393" s="5" t="str">
        <f>IF(COUNTIF('Leads Priorizados INT'!M:M,A393)&gt;0,"Sí","No")</f>
        <v>No</v>
      </c>
      <c r="C393">
        <v>1</v>
      </c>
      <c r="D393" s="6" t="s">
        <v>430</v>
      </c>
      <c r="E393" s="5" t="s">
        <v>11484</v>
      </c>
      <c r="F393" s="5" t="s">
        <v>700</v>
      </c>
      <c r="G393" s="5" t="s">
        <v>11485</v>
      </c>
      <c r="H393" s="7">
        <v>335169</v>
      </c>
      <c r="I393" s="5">
        <v>0</v>
      </c>
      <c r="J393" s="5">
        <v>1</v>
      </c>
      <c r="K393" s="5" t="s">
        <v>11486</v>
      </c>
      <c r="L393" s="5">
        <v>0.13869999999999999</v>
      </c>
      <c r="M393" s="8">
        <v>954410878</v>
      </c>
      <c r="N393" s="8">
        <v>627544394</v>
      </c>
      <c r="O393" s="8"/>
      <c r="P393" s="8"/>
      <c r="Q393" s="8"/>
      <c r="R393" s="5" t="s">
        <v>11487</v>
      </c>
      <c r="S393" s="5" t="s">
        <v>417</v>
      </c>
      <c r="T393" s="5" t="s">
        <v>417</v>
      </c>
      <c r="U393" s="5" t="s">
        <v>417</v>
      </c>
      <c r="V393" s="5" t="s">
        <v>417</v>
      </c>
      <c r="W393" s="5" t="s">
        <v>93</v>
      </c>
      <c r="X393" s="5" t="s">
        <v>418</v>
      </c>
      <c r="Y393" s="5" t="s">
        <v>419</v>
      </c>
      <c r="Z393" s="5" t="s">
        <v>420</v>
      </c>
      <c r="AA393" s="5" t="s">
        <v>421</v>
      </c>
      <c r="AB393" s="5"/>
      <c r="AC393" s="5"/>
      <c r="AD393" s="5"/>
      <c r="AE393" s="5"/>
      <c r="AF393" s="5"/>
    </row>
    <row r="394" spans="1:32" hidden="1">
      <c r="A394" s="5" t="s">
        <v>11488</v>
      </c>
      <c r="B394" s="5" t="str">
        <f>IF(COUNTIF('Leads Priorizados INT'!M:M,A394)&gt;0,"Sí","No")</f>
        <v>No</v>
      </c>
      <c r="C394">
        <v>0</v>
      </c>
      <c r="D394" s="6" t="s">
        <v>414</v>
      </c>
      <c r="E394" s="5" t="s">
        <v>11489</v>
      </c>
      <c r="F394" s="5" t="s">
        <v>152</v>
      </c>
      <c r="G394" s="5" t="s">
        <v>11490</v>
      </c>
      <c r="H394" s="7">
        <v>942249</v>
      </c>
      <c r="I394" s="5">
        <v>8</v>
      </c>
      <c r="J394" s="5">
        <v>1</v>
      </c>
      <c r="K394" s="5" t="s">
        <v>11491</v>
      </c>
      <c r="L394" s="5">
        <v>0.1384</v>
      </c>
      <c r="M394" s="8">
        <v>913624483</v>
      </c>
      <c r="N394" s="8"/>
      <c r="O394" s="8"/>
      <c r="P394" s="8"/>
      <c r="Q394" s="8"/>
      <c r="R394" s="5" t="s">
        <v>11492</v>
      </c>
      <c r="S394" s="5" t="s">
        <v>11493</v>
      </c>
      <c r="T394" s="5" t="s">
        <v>11494</v>
      </c>
      <c r="U394" s="5" t="s">
        <v>417</v>
      </c>
      <c r="V394" s="5" t="s">
        <v>417</v>
      </c>
      <c r="W394" s="5" t="s">
        <v>93</v>
      </c>
      <c r="X394" s="5" t="s">
        <v>418</v>
      </c>
      <c r="Y394" s="5" t="s">
        <v>419</v>
      </c>
      <c r="Z394" s="5" t="s">
        <v>420</v>
      </c>
      <c r="AA394" s="5" t="s">
        <v>421</v>
      </c>
      <c r="AB394" s="5" t="s">
        <v>11495</v>
      </c>
      <c r="AC394" s="5"/>
      <c r="AD394" s="5"/>
      <c r="AE394" s="5"/>
      <c r="AF394" s="5"/>
    </row>
    <row r="395" spans="1:32">
      <c r="A395" s="5" t="s">
        <v>11496</v>
      </c>
      <c r="B395" s="5" t="str">
        <f>IF(COUNTIF('Leads Priorizados INT'!M:M,A395)&gt;0,"Sí","No")</f>
        <v>No</v>
      </c>
      <c r="C395">
        <v>1</v>
      </c>
      <c r="D395" s="6" t="s">
        <v>414</v>
      </c>
      <c r="E395" s="5" t="s">
        <v>11497</v>
      </c>
      <c r="F395" s="5" t="s">
        <v>152</v>
      </c>
      <c r="G395" s="5" t="s">
        <v>2624</v>
      </c>
      <c r="H395" s="7">
        <v>602315</v>
      </c>
      <c r="I395" s="5">
        <v>5</v>
      </c>
      <c r="J395" s="5">
        <v>1</v>
      </c>
      <c r="K395" s="5" t="s">
        <v>11498</v>
      </c>
      <c r="L395" s="5">
        <v>0.13830000000000001</v>
      </c>
      <c r="M395" s="8"/>
      <c r="N395" s="8"/>
      <c r="O395" s="8"/>
      <c r="P395" s="8"/>
      <c r="Q395" s="8"/>
      <c r="R395" s="5" t="s">
        <v>11499</v>
      </c>
      <c r="S395" s="5" t="s">
        <v>417</v>
      </c>
      <c r="T395" s="5" t="s">
        <v>417</v>
      </c>
      <c r="U395" s="5" t="s">
        <v>417</v>
      </c>
      <c r="V395" s="5" t="s">
        <v>417</v>
      </c>
      <c r="W395" s="5" t="s">
        <v>93</v>
      </c>
      <c r="X395" s="5" t="s">
        <v>418</v>
      </c>
      <c r="Y395" s="5" t="s">
        <v>419</v>
      </c>
      <c r="Z395" s="5" t="s">
        <v>420</v>
      </c>
      <c r="AA395" s="5" t="s">
        <v>421</v>
      </c>
      <c r="AB395" s="5"/>
      <c r="AC395" s="5"/>
      <c r="AD395" s="5"/>
      <c r="AE395" s="5"/>
      <c r="AF395" s="5"/>
    </row>
    <row r="396" spans="1:32" hidden="1">
      <c r="A396" s="5" t="s">
        <v>11500</v>
      </c>
      <c r="B396" s="5" t="str">
        <f>IF(COUNTIF('Leads Priorizados INT'!M:M,A396)&gt;0,"Sí","No")</f>
        <v>No</v>
      </c>
      <c r="C396">
        <v>0</v>
      </c>
      <c r="D396" s="6" t="s">
        <v>414</v>
      </c>
      <c r="E396" s="5" t="s">
        <v>11501</v>
      </c>
      <c r="F396" s="5" t="s">
        <v>873</v>
      </c>
      <c r="G396" s="5" t="s">
        <v>11502</v>
      </c>
      <c r="H396" s="7">
        <v>355616</v>
      </c>
      <c r="I396" s="5">
        <v>1</v>
      </c>
      <c r="J396" s="5">
        <v>2</v>
      </c>
      <c r="K396" s="5" t="s">
        <v>11503</v>
      </c>
      <c r="L396" s="5">
        <v>0.13819999999999999</v>
      </c>
      <c r="M396" s="8">
        <v>952603779</v>
      </c>
      <c r="N396" s="8">
        <v>952211440</v>
      </c>
      <c r="O396" s="8">
        <v>952603770</v>
      </c>
      <c r="P396" s="8"/>
      <c r="Q396" s="8"/>
      <c r="R396" s="5" t="s">
        <v>11504</v>
      </c>
      <c r="S396" s="5" t="s">
        <v>417</v>
      </c>
      <c r="T396" s="5" t="s">
        <v>417</v>
      </c>
      <c r="U396" s="5" t="s">
        <v>417</v>
      </c>
      <c r="V396" s="5" t="s">
        <v>417</v>
      </c>
      <c r="W396" s="5" t="s">
        <v>93</v>
      </c>
      <c r="X396" s="5" t="s">
        <v>418</v>
      </c>
      <c r="Y396" s="5" t="s">
        <v>419</v>
      </c>
      <c r="Z396" s="5" t="s">
        <v>420</v>
      </c>
      <c r="AA396" s="5" t="s">
        <v>421</v>
      </c>
      <c r="AB396" s="5" t="s">
        <v>11505</v>
      </c>
      <c r="AC396" s="5" t="s">
        <v>11506</v>
      </c>
      <c r="AD396" s="5"/>
      <c r="AE396" s="5"/>
      <c r="AF396" s="5"/>
    </row>
    <row r="397" spans="1:32" hidden="1">
      <c r="A397" s="5" t="s">
        <v>11507</v>
      </c>
      <c r="B397" s="5" t="str">
        <f>IF(COUNTIF('Leads Priorizados INT'!M:M,A397)&gt;0,"Sí","No")</f>
        <v>No</v>
      </c>
      <c r="C397">
        <v>0</v>
      </c>
      <c r="D397" s="6" t="s">
        <v>430</v>
      </c>
      <c r="E397" s="5" t="s">
        <v>11508</v>
      </c>
      <c r="F397" s="5" t="s">
        <v>152</v>
      </c>
      <c r="G397" s="5" t="s">
        <v>1749</v>
      </c>
      <c r="H397" s="7">
        <v>2201198</v>
      </c>
      <c r="I397" s="5">
        <v>15</v>
      </c>
      <c r="J397" s="5">
        <v>1</v>
      </c>
      <c r="K397" s="5" t="s">
        <v>11509</v>
      </c>
      <c r="L397" s="5">
        <v>0.13819999999999999</v>
      </c>
      <c r="M397" s="8">
        <v>915763089</v>
      </c>
      <c r="N397" s="8">
        <v>654934521</v>
      </c>
      <c r="O397" s="8">
        <v>626779535</v>
      </c>
      <c r="P397" s="8">
        <v>685328254</v>
      </c>
      <c r="Q397" s="8">
        <v>685319248</v>
      </c>
      <c r="R397" s="5" t="s">
        <v>11487</v>
      </c>
      <c r="S397" s="5" t="s">
        <v>11510</v>
      </c>
      <c r="T397" s="5" t="s">
        <v>417</v>
      </c>
      <c r="U397" s="5" t="s">
        <v>417</v>
      </c>
      <c r="V397" s="5" t="s">
        <v>417</v>
      </c>
      <c r="W397" s="5" t="s">
        <v>93</v>
      </c>
      <c r="X397" s="5" t="s">
        <v>418</v>
      </c>
      <c r="Y397" s="5" t="s">
        <v>419</v>
      </c>
      <c r="Z397" s="5" t="s">
        <v>420</v>
      </c>
      <c r="AA397" s="5" t="s">
        <v>421</v>
      </c>
      <c r="AB397" s="5"/>
      <c r="AC397" s="5"/>
      <c r="AD397" s="5"/>
      <c r="AE397" s="5"/>
      <c r="AF397" s="5"/>
    </row>
    <row r="398" spans="1:32" hidden="1">
      <c r="A398" s="5" t="s">
        <v>11511</v>
      </c>
      <c r="B398" s="5" t="str">
        <f>IF(COUNTIF('Leads Priorizados INT'!M:M,A398)&gt;0,"Sí","No")</f>
        <v>No</v>
      </c>
      <c r="C398">
        <v>0</v>
      </c>
      <c r="D398" s="6" t="s">
        <v>430</v>
      </c>
      <c r="E398" s="5" t="s">
        <v>11512</v>
      </c>
      <c r="F398" s="5" t="s">
        <v>1382</v>
      </c>
      <c r="G398" s="5" t="s">
        <v>1392</v>
      </c>
      <c r="H398" s="7">
        <v>504220</v>
      </c>
      <c r="I398" s="5">
        <v>3</v>
      </c>
      <c r="J398" s="5">
        <v>2</v>
      </c>
      <c r="K398" s="5" t="s">
        <v>11513</v>
      </c>
      <c r="L398" s="5">
        <v>0.13819999999999999</v>
      </c>
      <c r="M398" s="8">
        <v>961303462</v>
      </c>
      <c r="N398" s="8">
        <v>962764005</v>
      </c>
      <c r="O398" s="8">
        <v>687726631</v>
      </c>
      <c r="P398" s="8">
        <v>635053569</v>
      </c>
      <c r="Q398" s="8">
        <v>607330112</v>
      </c>
      <c r="R398" s="5" t="s">
        <v>11514</v>
      </c>
      <c r="S398" s="5" t="s">
        <v>11515</v>
      </c>
      <c r="T398" s="5" t="s">
        <v>417</v>
      </c>
      <c r="U398" s="5" t="s">
        <v>417</v>
      </c>
      <c r="V398" s="5" t="s">
        <v>417</v>
      </c>
      <c r="W398" s="5" t="s">
        <v>93</v>
      </c>
      <c r="X398" s="5" t="s">
        <v>418</v>
      </c>
      <c r="Y398" s="5" t="s">
        <v>419</v>
      </c>
      <c r="Z398" s="5" t="s">
        <v>420</v>
      </c>
      <c r="AA398" s="5" t="s">
        <v>421</v>
      </c>
      <c r="AB398" s="5" t="s">
        <v>11516</v>
      </c>
      <c r="AC398" s="5"/>
      <c r="AD398" s="5"/>
      <c r="AE398" s="5"/>
      <c r="AF398" s="5"/>
    </row>
    <row r="399" spans="1:32">
      <c r="A399" s="5" t="s">
        <v>11517</v>
      </c>
      <c r="B399" s="5" t="str">
        <f>IF(COUNTIF('Leads Priorizados INT'!M:M,A399)&gt;0,"Sí","No")</f>
        <v>No</v>
      </c>
      <c r="C399">
        <v>1</v>
      </c>
      <c r="D399" s="6" t="s">
        <v>414</v>
      </c>
      <c r="E399" s="5" t="s">
        <v>11518</v>
      </c>
      <c r="F399" s="5" t="s">
        <v>152</v>
      </c>
      <c r="G399" s="5" t="s">
        <v>1923</v>
      </c>
      <c r="H399" s="7">
        <v>864242</v>
      </c>
      <c r="I399" s="5">
        <v>7</v>
      </c>
      <c r="J399" s="5">
        <v>2</v>
      </c>
      <c r="K399" s="5" t="s">
        <v>11519</v>
      </c>
      <c r="L399" s="5">
        <v>0.1381</v>
      </c>
      <c r="M399" s="8"/>
      <c r="N399" s="8"/>
      <c r="O399" s="8"/>
      <c r="P399" s="8"/>
      <c r="Q399" s="8"/>
      <c r="R399" s="5" t="s">
        <v>11520</v>
      </c>
      <c r="S399" s="5" t="s">
        <v>417</v>
      </c>
      <c r="T399" s="5" t="s">
        <v>417</v>
      </c>
      <c r="U399" s="5" t="s">
        <v>417</v>
      </c>
      <c r="V399" s="5" t="s">
        <v>417</v>
      </c>
      <c r="W399" s="5" t="s">
        <v>93</v>
      </c>
      <c r="X399" s="5" t="s">
        <v>418</v>
      </c>
      <c r="Y399" s="5" t="s">
        <v>419</v>
      </c>
      <c r="Z399" s="5" t="s">
        <v>420</v>
      </c>
      <c r="AA399" s="5" t="s">
        <v>421</v>
      </c>
      <c r="AB399" s="5"/>
      <c r="AC399" s="5"/>
      <c r="AD399" s="5"/>
      <c r="AE399" s="5"/>
      <c r="AF399" s="5"/>
    </row>
    <row r="400" spans="1:32">
      <c r="A400" s="5" t="s">
        <v>11521</v>
      </c>
      <c r="B400" s="5" t="str">
        <f>IF(COUNTIF('Leads Priorizados INT'!M:M,A400)&gt;0,"Sí","No")</f>
        <v>No</v>
      </c>
      <c r="C400">
        <v>1</v>
      </c>
      <c r="D400" s="6" t="s">
        <v>414</v>
      </c>
      <c r="E400" s="5" t="s">
        <v>11522</v>
      </c>
      <c r="F400" s="5" t="s">
        <v>152</v>
      </c>
      <c r="G400" s="5" t="s">
        <v>3588</v>
      </c>
      <c r="H400" s="7">
        <v>826837</v>
      </c>
      <c r="I400" s="5">
        <v>1</v>
      </c>
      <c r="J400" s="5">
        <v>1</v>
      </c>
      <c r="K400" s="5" t="s">
        <v>11523</v>
      </c>
      <c r="L400" s="5">
        <v>0.1381</v>
      </c>
      <c r="M400" s="8"/>
      <c r="N400" s="8"/>
      <c r="O400" s="8"/>
      <c r="P400" s="8"/>
      <c r="Q400" s="8"/>
      <c r="R400" s="5" t="s">
        <v>11524</v>
      </c>
      <c r="S400" s="5" t="s">
        <v>11525</v>
      </c>
      <c r="T400" s="5" t="s">
        <v>417</v>
      </c>
      <c r="U400" s="5" t="s">
        <v>417</v>
      </c>
      <c r="V400" s="5" t="s">
        <v>417</v>
      </c>
      <c r="W400" s="5" t="s">
        <v>93</v>
      </c>
      <c r="X400" s="5" t="s">
        <v>418</v>
      </c>
      <c r="Y400" s="5" t="s">
        <v>419</v>
      </c>
      <c r="Z400" s="5" t="s">
        <v>420</v>
      </c>
      <c r="AA400" s="5" t="s">
        <v>421</v>
      </c>
      <c r="AB400" s="5"/>
      <c r="AC400" s="5"/>
      <c r="AD400" s="5"/>
      <c r="AE400" s="5"/>
      <c r="AF400" s="5"/>
    </row>
    <row r="401" spans="1:32" hidden="1">
      <c r="A401" s="5" t="s">
        <v>11526</v>
      </c>
      <c r="B401" s="5" t="str">
        <f>IF(COUNTIF('Leads Priorizados INT'!M:M,A401)&gt;0,"Sí","No")</f>
        <v>No</v>
      </c>
      <c r="C401">
        <v>0</v>
      </c>
      <c r="D401" s="6" t="s">
        <v>414</v>
      </c>
      <c r="E401" s="5" t="s">
        <v>11527</v>
      </c>
      <c r="F401" s="5" t="s">
        <v>1245</v>
      </c>
      <c r="G401" s="5" t="s">
        <v>1590</v>
      </c>
      <c r="H401" s="7">
        <v>922511</v>
      </c>
      <c r="I401" s="5">
        <v>8</v>
      </c>
      <c r="J401" s="5">
        <v>1</v>
      </c>
      <c r="K401" s="5" t="s">
        <v>11528</v>
      </c>
      <c r="L401" s="5">
        <v>0.1381</v>
      </c>
      <c r="M401" s="8"/>
      <c r="N401" s="8"/>
      <c r="O401" s="8"/>
      <c r="P401" s="8"/>
      <c r="Q401" s="8"/>
      <c r="R401" s="5" t="s">
        <v>11529</v>
      </c>
      <c r="S401" s="5" t="s">
        <v>417</v>
      </c>
      <c r="T401" s="5" t="s">
        <v>417</v>
      </c>
      <c r="U401" s="5" t="s">
        <v>417</v>
      </c>
      <c r="V401" s="5" t="s">
        <v>417</v>
      </c>
      <c r="W401" s="5" t="s">
        <v>93</v>
      </c>
      <c r="X401" s="5" t="s">
        <v>418</v>
      </c>
      <c r="Y401" s="5" t="s">
        <v>419</v>
      </c>
      <c r="Z401" s="5" t="s">
        <v>420</v>
      </c>
      <c r="AA401" s="5" t="s">
        <v>421</v>
      </c>
      <c r="AB401" s="5"/>
      <c r="AC401" s="5"/>
      <c r="AD401" s="5"/>
      <c r="AE401" s="5"/>
      <c r="AF401" s="5"/>
    </row>
    <row r="402" spans="1:32" hidden="1">
      <c r="A402" s="5" t="s">
        <v>11530</v>
      </c>
      <c r="B402" s="5" t="str">
        <f>IF(COUNTIF('Leads Priorizados INT'!M:M,A402)&gt;0,"Sí","No")</f>
        <v>No</v>
      </c>
      <c r="C402">
        <v>0</v>
      </c>
      <c r="D402" s="6" t="s">
        <v>430</v>
      </c>
      <c r="E402" s="5" t="s">
        <v>11531</v>
      </c>
      <c r="F402" s="5" t="s">
        <v>2007</v>
      </c>
      <c r="G402" s="5" t="s">
        <v>11532</v>
      </c>
      <c r="H402" s="7">
        <v>1313063</v>
      </c>
      <c r="I402" s="5">
        <v>11</v>
      </c>
      <c r="J402" s="5">
        <v>2</v>
      </c>
      <c r="K402" s="5" t="s">
        <v>11533</v>
      </c>
      <c r="L402" s="5">
        <v>0.13800000000000001</v>
      </c>
      <c r="M402" s="8">
        <v>950710006</v>
      </c>
      <c r="N402" s="8">
        <v>950223504</v>
      </c>
      <c r="O402" s="8">
        <v>950226011</v>
      </c>
      <c r="P402" s="8">
        <v>950226100</v>
      </c>
      <c r="Q402" s="8">
        <v>950227602</v>
      </c>
      <c r="R402" s="5" t="s">
        <v>11534</v>
      </c>
      <c r="S402" s="5" t="s">
        <v>417</v>
      </c>
      <c r="T402" s="5" t="s">
        <v>417</v>
      </c>
      <c r="U402" s="5" t="s">
        <v>417</v>
      </c>
      <c r="V402" s="5" t="s">
        <v>417</v>
      </c>
      <c r="W402" s="5" t="s">
        <v>93</v>
      </c>
      <c r="X402" s="5" t="s">
        <v>418</v>
      </c>
      <c r="Y402" s="5" t="s">
        <v>419</v>
      </c>
      <c r="Z402" s="5" t="s">
        <v>420</v>
      </c>
      <c r="AA402" s="5" t="s">
        <v>421</v>
      </c>
      <c r="AB402" s="5" t="s">
        <v>11535</v>
      </c>
      <c r="AC402" s="5"/>
      <c r="AD402" s="5"/>
      <c r="AE402" s="5"/>
      <c r="AF402" s="5"/>
    </row>
    <row r="403" spans="1:32" hidden="1">
      <c r="A403" s="5" t="s">
        <v>11536</v>
      </c>
      <c r="B403" s="5" t="str">
        <f>IF(COUNTIF('Leads Priorizados INT'!M:M,A403)&gt;0,"Sí","No")</f>
        <v>No</v>
      </c>
      <c r="C403">
        <v>0</v>
      </c>
      <c r="D403" s="6" t="s">
        <v>414</v>
      </c>
      <c r="E403" s="5" t="s">
        <v>11537</v>
      </c>
      <c r="F403" s="5" t="s">
        <v>3780</v>
      </c>
      <c r="G403" s="5" t="s">
        <v>11538</v>
      </c>
      <c r="H403" s="7">
        <v>485882</v>
      </c>
      <c r="I403" s="5">
        <v>3</v>
      </c>
      <c r="J403" s="5">
        <v>2</v>
      </c>
      <c r="K403" s="5" t="s">
        <v>11539</v>
      </c>
      <c r="L403" s="5">
        <v>0.13800000000000001</v>
      </c>
      <c r="M403" s="8">
        <v>958805097</v>
      </c>
      <c r="N403" s="8">
        <v>687546672</v>
      </c>
      <c r="O403" s="8">
        <v>630322123</v>
      </c>
      <c r="P403" s="8"/>
      <c r="Q403" s="8"/>
      <c r="R403" s="5" t="s">
        <v>11540</v>
      </c>
      <c r="S403" s="5" t="s">
        <v>11541</v>
      </c>
      <c r="T403" s="5" t="s">
        <v>417</v>
      </c>
      <c r="U403" s="5" t="s">
        <v>417</v>
      </c>
      <c r="V403" s="5" t="s">
        <v>417</v>
      </c>
      <c r="W403" s="5" t="s">
        <v>93</v>
      </c>
      <c r="X403" s="5" t="s">
        <v>418</v>
      </c>
      <c r="Y403" s="5" t="s">
        <v>419</v>
      </c>
      <c r="Z403" s="5" t="s">
        <v>420</v>
      </c>
      <c r="AA403" s="5" t="s">
        <v>421</v>
      </c>
      <c r="AB403" s="5" t="s">
        <v>11542</v>
      </c>
      <c r="AC403" s="5"/>
      <c r="AD403" s="5"/>
      <c r="AE403" s="5"/>
      <c r="AF403" s="5"/>
    </row>
    <row r="404" spans="1:32" hidden="1">
      <c r="A404" s="5" t="s">
        <v>11543</v>
      </c>
      <c r="B404" s="5" t="str">
        <f>IF(COUNTIF('Leads Priorizados INT'!M:M,A404)&gt;0,"Sí","No")</f>
        <v>No</v>
      </c>
      <c r="C404">
        <v>0</v>
      </c>
      <c r="D404" s="6" t="s">
        <v>1234</v>
      </c>
      <c r="E404" s="5" t="s">
        <v>11544</v>
      </c>
      <c r="F404" s="5" t="s">
        <v>152</v>
      </c>
      <c r="G404" s="5" t="s">
        <v>3261</v>
      </c>
      <c r="H404" s="7">
        <v>2907717</v>
      </c>
      <c r="I404" s="5">
        <v>15</v>
      </c>
      <c r="J404" s="5">
        <v>1</v>
      </c>
      <c r="K404" s="5" t="s">
        <v>11545</v>
      </c>
      <c r="L404" s="5">
        <v>0.13800000000000001</v>
      </c>
      <c r="M404" s="8">
        <v>962818402</v>
      </c>
      <c r="N404" s="8">
        <v>962802061</v>
      </c>
      <c r="O404" s="8">
        <v>608701616</v>
      </c>
      <c r="P404" s="8"/>
      <c r="Q404" s="8"/>
      <c r="R404" s="5" t="s">
        <v>11546</v>
      </c>
      <c r="S404" s="5" t="s">
        <v>417</v>
      </c>
      <c r="T404" s="5" t="s">
        <v>417</v>
      </c>
      <c r="U404" s="5" t="s">
        <v>417</v>
      </c>
      <c r="V404" s="5" t="s">
        <v>417</v>
      </c>
      <c r="W404" s="5" t="s">
        <v>93</v>
      </c>
      <c r="X404" s="5" t="s">
        <v>418</v>
      </c>
      <c r="Y404" s="5" t="s">
        <v>419</v>
      </c>
      <c r="Z404" s="5" t="s">
        <v>420</v>
      </c>
      <c r="AA404" s="5" t="s">
        <v>421</v>
      </c>
      <c r="AB404" s="5"/>
      <c r="AC404" s="5"/>
      <c r="AD404" s="5"/>
      <c r="AE404" s="5"/>
      <c r="AF404" s="5"/>
    </row>
    <row r="405" spans="1:32" hidden="1">
      <c r="A405" s="5" t="s">
        <v>11547</v>
      </c>
      <c r="B405" s="5" t="str">
        <f>IF(COUNTIF('Leads Priorizados INT'!M:M,A405)&gt;0,"Sí","No")</f>
        <v>No</v>
      </c>
      <c r="C405">
        <v>0</v>
      </c>
      <c r="D405" s="6" t="s">
        <v>1534</v>
      </c>
      <c r="E405" s="5" t="s">
        <v>11548</v>
      </c>
      <c r="F405" s="5" t="s">
        <v>497</v>
      </c>
      <c r="G405" s="5" t="s">
        <v>11549</v>
      </c>
      <c r="H405" s="7">
        <v>16381983</v>
      </c>
      <c r="I405" s="5">
        <v>130</v>
      </c>
      <c r="J405" s="5">
        <v>3</v>
      </c>
      <c r="K405" s="5" t="s">
        <v>11550</v>
      </c>
      <c r="L405" s="5">
        <v>0.13789999999999999</v>
      </c>
      <c r="M405" s="8">
        <v>971178252</v>
      </c>
      <c r="N405" s="8">
        <v>971178276</v>
      </c>
      <c r="O405" s="8"/>
      <c r="P405" s="8"/>
      <c r="Q405" s="8"/>
      <c r="R405" s="5" t="s">
        <v>11551</v>
      </c>
      <c r="S405" s="5" t="s">
        <v>11552</v>
      </c>
      <c r="T405" s="5" t="s">
        <v>11553</v>
      </c>
      <c r="U405" s="5" t="s">
        <v>11554</v>
      </c>
      <c r="V405" s="5" t="s">
        <v>417</v>
      </c>
      <c r="W405" s="5" t="s">
        <v>93</v>
      </c>
      <c r="X405" s="5" t="s">
        <v>418</v>
      </c>
      <c r="Y405" s="5" t="s">
        <v>419</v>
      </c>
      <c r="Z405" s="5" t="s">
        <v>420</v>
      </c>
      <c r="AA405" s="5" t="s">
        <v>421</v>
      </c>
      <c r="AB405" s="5" t="s">
        <v>11555</v>
      </c>
      <c r="AC405" s="5" t="s">
        <v>11556</v>
      </c>
      <c r="AD405" s="5" t="s">
        <v>11557</v>
      </c>
      <c r="AE405" s="5" t="s">
        <v>11558</v>
      </c>
      <c r="AF405" s="5" t="s">
        <v>11559</v>
      </c>
    </row>
    <row r="406" spans="1:32" hidden="1">
      <c r="A406" s="5" t="s">
        <v>11560</v>
      </c>
      <c r="B406" s="5" t="str">
        <f>IF(COUNTIF('Leads Priorizados INT'!M:M,A406)&gt;0,"Sí","No")</f>
        <v>No</v>
      </c>
      <c r="C406">
        <v>0</v>
      </c>
      <c r="D406" s="6" t="s">
        <v>414</v>
      </c>
      <c r="E406" s="5" t="s">
        <v>11561</v>
      </c>
      <c r="F406" s="5" t="s">
        <v>431</v>
      </c>
      <c r="G406" s="5" t="s">
        <v>9571</v>
      </c>
      <c r="H406" s="7">
        <v>3948510</v>
      </c>
      <c r="I406" s="5">
        <v>8</v>
      </c>
      <c r="J406" s="5">
        <v>1</v>
      </c>
      <c r="K406" s="5" t="s">
        <v>11562</v>
      </c>
      <c r="L406" s="5">
        <v>0.13780000000000001</v>
      </c>
      <c r="M406" s="8"/>
      <c r="N406" s="8"/>
      <c r="O406" s="8"/>
      <c r="P406" s="8"/>
      <c r="Q406" s="8"/>
      <c r="R406" s="5" t="s">
        <v>11563</v>
      </c>
      <c r="S406" s="5" t="s">
        <v>11564</v>
      </c>
      <c r="T406" s="5" t="s">
        <v>11565</v>
      </c>
      <c r="U406" s="5" t="s">
        <v>417</v>
      </c>
      <c r="V406" s="5" t="s">
        <v>417</v>
      </c>
      <c r="W406" s="5" t="s">
        <v>93</v>
      </c>
      <c r="X406" s="5" t="s">
        <v>418</v>
      </c>
      <c r="Y406" s="5" t="s">
        <v>419</v>
      </c>
      <c r="Z406" s="5" t="s">
        <v>420</v>
      </c>
      <c r="AA406" s="5" t="s">
        <v>421</v>
      </c>
      <c r="AB406" s="5"/>
      <c r="AC406" s="5"/>
      <c r="AD406" s="5"/>
      <c r="AE406" s="5"/>
      <c r="AF406" s="5"/>
    </row>
    <row r="407" spans="1:32" hidden="1">
      <c r="A407" s="5" t="s">
        <v>11566</v>
      </c>
      <c r="B407" s="5" t="str">
        <f>IF(COUNTIF('Leads Priorizados INT'!M:M,A407)&gt;0,"Sí","No")</f>
        <v>No</v>
      </c>
      <c r="C407">
        <v>0</v>
      </c>
      <c r="D407" s="6" t="s">
        <v>414</v>
      </c>
      <c r="E407" s="5" t="s">
        <v>11567</v>
      </c>
      <c r="F407" s="5" t="s">
        <v>5439</v>
      </c>
      <c r="G407" s="5" t="s">
        <v>11568</v>
      </c>
      <c r="H407" s="7">
        <v>865610</v>
      </c>
      <c r="I407" s="5">
        <v>1</v>
      </c>
      <c r="J407" s="5">
        <v>1</v>
      </c>
      <c r="K407" s="5" t="s">
        <v>11569</v>
      </c>
      <c r="L407" s="5">
        <v>0.1376</v>
      </c>
      <c r="M407" s="8"/>
      <c r="N407" s="8"/>
      <c r="O407" s="8"/>
      <c r="P407" s="8"/>
      <c r="Q407" s="8"/>
      <c r="R407" s="5" t="s">
        <v>11570</v>
      </c>
      <c r="S407" s="5" t="s">
        <v>417</v>
      </c>
      <c r="T407" s="5" t="s">
        <v>417</v>
      </c>
      <c r="U407" s="5" t="s">
        <v>417</v>
      </c>
      <c r="V407" s="5" t="s">
        <v>417</v>
      </c>
      <c r="W407" s="5" t="s">
        <v>93</v>
      </c>
      <c r="X407" s="5" t="s">
        <v>418</v>
      </c>
      <c r="Y407" s="5" t="s">
        <v>419</v>
      </c>
      <c r="Z407" s="5" t="s">
        <v>420</v>
      </c>
      <c r="AA407" s="5" t="s">
        <v>421</v>
      </c>
      <c r="AB407" s="5"/>
      <c r="AC407" s="5"/>
      <c r="AD407" s="5"/>
      <c r="AE407" s="5"/>
      <c r="AF407" s="5"/>
    </row>
    <row r="408" spans="1:32" hidden="1">
      <c r="A408" s="5" t="s">
        <v>11571</v>
      </c>
      <c r="B408" s="5" t="str">
        <f>IF(COUNTIF('Leads Priorizados INT'!M:M,A408)&gt;0,"Sí","No")</f>
        <v>No</v>
      </c>
      <c r="C408">
        <v>0</v>
      </c>
      <c r="D408" s="6" t="s">
        <v>414</v>
      </c>
      <c r="E408" s="5" t="s">
        <v>11572</v>
      </c>
      <c r="F408" s="5" t="s">
        <v>1382</v>
      </c>
      <c r="G408" s="5" t="s">
        <v>11573</v>
      </c>
      <c r="H408" s="7">
        <v>397309</v>
      </c>
      <c r="I408" s="5">
        <v>5</v>
      </c>
      <c r="J408" s="5">
        <v>1</v>
      </c>
      <c r="K408" s="5" t="s">
        <v>11574</v>
      </c>
      <c r="L408" s="5">
        <v>0.1376</v>
      </c>
      <c r="M408" s="8"/>
      <c r="N408" s="8"/>
      <c r="O408" s="8"/>
      <c r="P408" s="8"/>
      <c r="Q408" s="8"/>
      <c r="R408" s="5" t="s">
        <v>11575</v>
      </c>
      <c r="S408" s="5" t="s">
        <v>417</v>
      </c>
      <c r="T408" s="5" t="s">
        <v>417</v>
      </c>
      <c r="U408" s="5" t="s">
        <v>417</v>
      </c>
      <c r="V408" s="5" t="s">
        <v>417</v>
      </c>
      <c r="W408" s="5" t="s">
        <v>93</v>
      </c>
      <c r="X408" s="5" t="s">
        <v>418</v>
      </c>
      <c r="Y408" s="5" t="s">
        <v>419</v>
      </c>
      <c r="Z408" s="5" t="s">
        <v>420</v>
      </c>
      <c r="AA408" s="5" t="s">
        <v>421</v>
      </c>
      <c r="AB408" s="5"/>
      <c r="AC408" s="5"/>
      <c r="AD408" s="5"/>
      <c r="AE408" s="5"/>
      <c r="AF408" s="5"/>
    </row>
    <row r="409" spans="1:32" hidden="1">
      <c r="A409" s="5" t="s">
        <v>11576</v>
      </c>
      <c r="B409" s="5" t="str">
        <f>IF(COUNTIF('Leads Priorizados INT'!M:M,A409)&gt;0,"Sí","No")</f>
        <v>No</v>
      </c>
      <c r="C409">
        <v>0</v>
      </c>
      <c r="D409" s="6" t="s">
        <v>414</v>
      </c>
      <c r="E409" s="5" t="s">
        <v>11577</v>
      </c>
      <c r="F409" s="5" t="s">
        <v>729</v>
      </c>
      <c r="G409" s="5" t="s">
        <v>11578</v>
      </c>
      <c r="H409" s="7">
        <v>461468</v>
      </c>
      <c r="I409" s="5">
        <v>1</v>
      </c>
      <c r="J409" s="5">
        <v>1</v>
      </c>
      <c r="K409" s="5" t="s">
        <v>11579</v>
      </c>
      <c r="L409" s="5">
        <v>0.13750000000000001</v>
      </c>
      <c r="M409" s="8">
        <v>976259223</v>
      </c>
      <c r="N409" s="8">
        <v>976225877</v>
      </c>
      <c r="O409" s="8">
        <v>695117493</v>
      </c>
      <c r="P409" s="8"/>
      <c r="Q409" s="8"/>
      <c r="R409" s="5" t="s">
        <v>11580</v>
      </c>
      <c r="S409" s="5" t="s">
        <v>11581</v>
      </c>
      <c r="T409" s="5" t="s">
        <v>11582</v>
      </c>
      <c r="U409" s="5" t="s">
        <v>417</v>
      </c>
      <c r="V409" s="5" t="s">
        <v>417</v>
      </c>
      <c r="W409" s="5" t="s">
        <v>93</v>
      </c>
      <c r="X409" s="5" t="s">
        <v>418</v>
      </c>
      <c r="Y409" s="5" t="s">
        <v>419</v>
      </c>
      <c r="Z409" s="5" t="s">
        <v>420</v>
      </c>
      <c r="AA409" s="5" t="s">
        <v>421</v>
      </c>
      <c r="AB409" s="5" t="s">
        <v>11583</v>
      </c>
      <c r="AC409" s="5"/>
      <c r="AD409" s="5"/>
      <c r="AE409" s="5"/>
      <c r="AF409" s="5"/>
    </row>
    <row r="410" spans="1:32" hidden="1">
      <c r="A410" s="5" t="s">
        <v>11584</v>
      </c>
      <c r="B410" s="5" t="str">
        <f>IF(COUNTIF('Leads Priorizados INT'!M:M,A410)&gt;0,"Sí","No")</f>
        <v>No</v>
      </c>
      <c r="C410">
        <v>0</v>
      </c>
      <c r="D410" s="6" t="s">
        <v>414</v>
      </c>
      <c r="E410" s="5" t="s">
        <v>11585</v>
      </c>
      <c r="F410" s="5" t="s">
        <v>431</v>
      </c>
      <c r="G410" s="5" t="s">
        <v>2716</v>
      </c>
      <c r="H410" s="7">
        <v>507343</v>
      </c>
      <c r="I410" s="5">
        <v>2</v>
      </c>
      <c r="J410" s="5">
        <v>2</v>
      </c>
      <c r="K410" s="5" t="s">
        <v>11586</v>
      </c>
      <c r="L410" s="5">
        <v>0.13739999999999999</v>
      </c>
      <c r="M410" s="8">
        <v>931258922</v>
      </c>
      <c r="N410" s="8">
        <v>933053363</v>
      </c>
      <c r="O410" s="8">
        <v>651416470</v>
      </c>
      <c r="P410" s="8"/>
      <c r="Q410" s="8"/>
      <c r="R410" s="5" t="s">
        <v>11587</v>
      </c>
      <c r="S410" s="5" t="s">
        <v>417</v>
      </c>
      <c r="T410" s="5" t="s">
        <v>417</v>
      </c>
      <c r="U410" s="5" t="s">
        <v>417</v>
      </c>
      <c r="V410" s="5" t="s">
        <v>417</v>
      </c>
      <c r="W410" s="5" t="s">
        <v>93</v>
      </c>
      <c r="X410" s="5" t="s">
        <v>418</v>
      </c>
      <c r="Y410" s="5" t="s">
        <v>419</v>
      </c>
      <c r="Z410" s="5" t="s">
        <v>420</v>
      </c>
      <c r="AA410" s="5" t="s">
        <v>421</v>
      </c>
      <c r="AB410" s="5"/>
      <c r="AC410" s="5"/>
      <c r="AD410" s="5"/>
      <c r="AE410" s="5"/>
      <c r="AF410" s="5"/>
    </row>
    <row r="411" spans="1:32" hidden="1">
      <c r="A411" s="5" t="s">
        <v>11588</v>
      </c>
      <c r="B411" s="5" t="str">
        <f>IF(COUNTIF('Leads Priorizados INT'!M:M,A411)&gt;0,"Sí","No")</f>
        <v>No</v>
      </c>
      <c r="C411">
        <v>0</v>
      </c>
      <c r="D411" s="6" t="s">
        <v>414</v>
      </c>
      <c r="E411" s="5" t="s">
        <v>11589</v>
      </c>
      <c r="F411" s="5" t="s">
        <v>152</v>
      </c>
      <c r="G411" s="5" t="s">
        <v>601</v>
      </c>
      <c r="H411" s="7">
        <v>823121</v>
      </c>
      <c r="I411" s="5">
        <v>7</v>
      </c>
      <c r="J411" s="5">
        <v>2</v>
      </c>
      <c r="K411" s="5" t="s">
        <v>11590</v>
      </c>
      <c r="L411" s="5">
        <v>0.13739999999999999</v>
      </c>
      <c r="M411" s="8"/>
      <c r="N411" s="8"/>
      <c r="O411" s="8"/>
      <c r="P411" s="8"/>
      <c r="Q411" s="8"/>
      <c r="R411" s="5" t="s">
        <v>11591</v>
      </c>
      <c r="S411" s="5" t="s">
        <v>11592</v>
      </c>
      <c r="T411" s="5" t="s">
        <v>417</v>
      </c>
      <c r="U411" s="5" t="s">
        <v>417</v>
      </c>
      <c r="V411" s="5" t="s">
        <v>417</v>
      </c>
      <c r="W411" s="5" t="s">
        <v>93</v>
      </c>
      <c r="X411" s="5" t="s">
        <v>418</v>
      </c>
      <c r="Y411" s="5" t="s">
        <v>419</v>
      </c>
      <c r="Z411" s="5" t="s">
        <v>420</v>
      </c>
      <c r="AA411" s="5" t="s">
        <v>421</v>
      </c>
      <c r="AB411" s="5"/>
      <c r="AC411" s="5"/>
      <c r="AD411" s="5"/>
      <c r="AE411" s="5"/>
      <c r="AF411" s="5"/>
    </row>
    <row r="412" spans="1:32" hidden="1">
      <c r="A412" s="5" t="s">
        <v>11593</v>
      </c>
      <c r="B412" s="5" t="str">
        <f>IF(COUNTIF('Leads Priorizados INT'!M:M,A412)&gt;0,"Sí","No")</f>
        <v>No</v>
      </c>
      <c r="C412">
        <v>0</v>
      </c>
      <c r="D412" s="6" t="s">
        <v>414</v>
      </c>
      <c r="E412" s="5" t="s">
        <v>11594</v>
      </c>
      <c r="F412" s="5" t="s">
        <v>431</v>
      </c>
      <c r="G412" s="5" t="s">
        <v>11595</v>
      </c>
      <c r="H412" s="7">
        <v>694718</v>
      </c>
      <c r="I412" s="5">
        <v>1</v>
      </c>
      <c r="J412" s="5">
        <v>1</v>
      </c>
      <c r="K412" s="5" t="s">
        <v>11596</v>
      </c>
      <c r="L412" s="5">
        <v>0.13730000000000001</v>
      </c>
      <c r="M412" s="8">
        <v>935922690</v>
      </c>
      <c r="N412" s="8">
        <v>935922694</v>
      </c>
      <c r="O412" s="8"/>
      <c r="P412" s="8"/>
      <c r="Q412" s="8"/>
      <c r="R412" s="5" t="s">
        <v>11597</v>
      </c>
      <c r="S412" s="5" t="s">
        <v>417</v>
      </c>
      <c r="T412" s="5" t="s">
        <v>417</v>
      </c>
      <c r="U412" s="5" t="s">
        <v>417</v>
      </c>
      <c r="V412" s="5" t="s">
        <v>417</v>
      </c>
      <c r="W412" s="5" t="s">
        <v>93</v>
      </c>
      <c r="X412" s="5" t="s">
        <v>418</v>
      </c>
      <c r="Y412" s="5" t="s">
        <v>419</v>
      </c>
      <c r="Z412" s="5" t="s">
        <v>420</v>
      </c>
      <c r="AA412" s="5" t="s">
        <v>421</v>
      </c>
      <c r="AB412" s="5"/>
      <c r="AC412" s="5"/>
      <c r="AD412" s="5"/>
      <c r="AE412" s="5"/>
      <c r="AF412" s="5"/>
    </row>
    <row r="413" spans="1:32" hidden="1">
      <c r="A413" s="5" t="s">
        <v>11599</v>
      </c>
      <c r="B413" s="5" t="str">
        <f>IF(COUNTIF('Leads Priorizados INT'!M:M,A413)&gt;0,"Sí","No")</f>
        <v>No</v>
      </c>
      <c r="C413">
        <v>0</v>
      </c>
      <c r="D413" s="6" t="s">
        <v>414</v>
      </c>
      <c r="E413" s="5" t="s">
        <v>11600</v>
      </c>
      <c r="F413" s="5" t="s">
        <v>152</v>
      </c>
      <c r="G413" s="5" t="s">
        <v>10921</v>
      </c>
      <c r="H413" s="7">
        <v>921752</v>
      </c>
      <c r="I413" s="5">
        <v>7</v>
      </c>
      <c r="J413" s="5">
        <v>1</v>
      </c>
      <c r="K413" s="5" t="s">
        <v>11601</v>
      </c>
      <c r="L413" s="5">
        <v>0.1371</v>
      </c>
      <c r="M413" s="8"/>
      <c r="N413" s="8"/>
      <c r="O413" s="8"/>
      <c r="P413" s="8"/>
      <c r="Q413" s="8"/>
      <c r="R413" s="5" t="s">
        <v>11602</v>
      </c>
      <c r="S413" s="5" t="s">
        <v>417</v>
      </c>
      <c r="T413" s="5" t="s">
        <v>417</v>
      </c>
      <c r="U413" s="5" t="s">
        <v>417</v>
      </c>
      <c r="V413" s="5" t="s">
        <v>417</v>
      </c>
      <c r="W413" s="5" t="s">
        <v>93</v>
      </c>
      <c r="X413" s="5" t="s">
        <v>418</v>
      </c>
      <c r="Y413" s="5" t="s">
        <v>419</v>
      </c>
      <c r="Z413" s="5" t="s">
        <v>420</v>
      </c>
      <c r="AA413" s="5" t="s">
        <v>421</v>
      </c>
      <c r="AB413" s="5"/>
      <c r="AC413" s="5"/>
      <c r="AD413" s="5"/>
      <c r="AE413" s="5"/>
      <c r="AF413" s="5"/>
    </row>
    <row r="414" spans="1:32" hidden="1">
      <c r="A414" s="5" t="s">
        <v>11603</v>
      </c>
      <c r="B414" s="5" t="str">
        <f>IF(COUNTIF('Leads Priorizados INT'!M:M,A414)&gt;0,"Sí","No")</f>
        <v>No</v>
      </c>
      <c r="C414">
        <v>0</v>
      </c>
      <c r="D414" s="6" t="s">
        <v>414</v>
      </c>
      <c r="E414" s="5" t="s">
        <v>11604</v>
      </c>
      <c r="F414" s="5" t="s">
        <v>152</v>
      </c>
      <c r="G414" s="5" t="s">
        <v>2550</v>
      </c>
      <c r="H414" s="7">
        <v>783327</v>
      </c>
      <c r="I414" s="5">
        <v>3</v>
      </c>
      <c r="J414" s="5">
        <v>1</v>
      </c>
      <c r="K414" s="5" t="s">
        <v>11605</v>
      </c>
      <c r="L414" s="5">
        <v>0.1371</v>
      </c>
      <c r="M414" s="8"/>
      <c r="N414" s="8"/>
      <c r="O414" s="8"/>
      <c r="P414" s="8"/>
      <c r="Q414" s="8"/>
      <c r="R414" s="5" t="s">
        <v>11606</v>
      </c>
      <c r="S414" s="5" t="s">
        <v>417</v>
      </c>
      <c r="T414" s="5" t="s">
        <v>417</v>
      </c>
      <c r="U414" s="5" t="s">
        <v>417</v>
      </c>
      <c r="V414" s="5" t="s">
        <v>417</v>
      </c>
      <c r="W414" s="5" t="s">
        <v>93</v>
      </c>
      <c r="X414" s="5" t="s">
        <v>418</v>
      </c>
      <c r="Y414" s="5" t="s">
        <v>419</v>
      </c>
      <c r="Z414" s="5" t="s">
        <v>420</v>
      </c>
      <c r="AA414" s="5" t="s">
        <v>421</v>
      </c>
      <c r="AB414" s="5" t="s">
        <v>11607</v>
      </c>
      <c r="AC414" s="5"/>
      <c r="AD414" s="5"/>
      <c r="AE414" s="5"/>
      <c r="AF414" s="5"/>
    </row>
    <row r="415" spans="1:32" hidden="1">
      <c r="A415" s="5" t="s">
        <v>11608</v>
      </c>
      <c r="B415" s="5" t="str">
        <f>IF(COUNTIF('Leads Priorizados INT'!M:M,A415)&gt;0,"Sí","No")</f>
        <v>No</v>
      </c>
      <c r="C415">
        <v>0</v>
      </c>
      <c r="D415" s="6" t="s">
        <v>414</v>
      </c>
      <c r="E415" s="5" t="s">
        <v>11609</v>
      </c>
      <c r="F415" s="5" t="s">
        <v>152</v>
      </c>
      <c r="G415" s="5" t="s">
        <v>2952</v>
      </c>
      <c r="H415" s="7">
        <v>7999722</v>
      </c>
      <c r="I415" s="5">
        <v>44</v>
      </c>
      <c r="J415" s="5">
        <v>2</v>
      </c>
      <c r="K415" s="5" t="s">
        <v>11610</v>
      </c>
      <c r="L415" s="5">
        <v>0.13689999999999999</v>
      </c>
      <c r="M415" s="8">
        <v>915102454</v>
      </c>
      <c r="N415" s="8">
        <v>916591810</v>
      </c>
      <c r="O415" s="8">
        <v>696135146</v>
      </c>
      <c r="P415" s="8">
        <v>620854837</v>
      </c>
      <c r="Q415" s="8">
        <v>620854843</v>
      </c>
      <c r="R415" s="5" t="s">
        <v>11611</v>
      </c>
      <c r="S415" s="5" t="s">
        <v>11612</v>
      </c>
      <c r="T415" s="5" t="s">
        <v>417</v>
      </c>
      <c r="U415" s="5" t="s">
        <v>417</v>
      </c>
      <c r="V415" s="5" t="s">
        <v>417</v>
      </c>
      <c r="W415" s="5" t="s">
        <v>93</v>
      </c>
      <c r="X415" s="5" t="s">
        <v>418</v>
      </c>
      <c r="Y415" s="5" t="s">
        <v>419</v>
      </c>
      <c r="Z415" s="5" t="s">
        <v>420</v>
      </c>
      <c r="AA415" s="5" t="s">
        <v>421</v>
      </c>
      <c r="AB415" s="5"/>
      <c r="AC415" s="5"/>
      <c r="AD415" s="5"/>
      <c r="AE415" s="5"/>
      <c r="AF415" s="5"/>
    </row>
    <row r="416" spans="1:32" hidden="1">
      <c r="A416" s="5" t="s">
        <v>11613</v>
      </c>
      <c r="B416" s="5" t="str">
        <f>IF(COUNTIF('Leads Priorizados INT'!M:M,A416)&gt;0,"Sí","No")</f>
        <v>No</v>
      </c>
      <c r="C416">
        <v>0</v>
      </c>
      <c r="D416" s="6" t="s">
        <v>414</v>
      </c>
      <c r="E416" s="5" t="s">
        <v>11614</v>
      </c>
      <c r="F416" s="5" t="s">
        <v>1065</v>
      </c>
      <c r="G416" s="5" t="s">
        <v>10309</v>
      </c>
      <c r="H416" s="7">
        <v>355361</v>
      </c>
      <c r="I416" s="5">
        <v>2</v>
      </c>
      <c r="J416" s="5">
        <v>2</v>
      </c>
      <c r="K416" s="5" t="s">
        <v>11615</v>
      </c>
      <c r="L416" s="5">
        <v>0.1368</v>
      </c>
      <c r="M416" s="8">
        <v>943444844</v>
      </c>
      <c r="N416" s="8"/>
      <c r="O416" s="8"/>
      <c r="P416" s="8"/>
      <c r="Q416" s="8"/>
      <c r="R416" s="5" t="s">
        <v>11616</v>
      </c>
      <c r="S416" s="5" t="s">
        <v>417</v>
      </c>
      <c r="T416" s="5" t="s">
        <v>417</v>
      </c>
      <c r="U416" s="5" t="s">
        <v>417</v>
      </c>
      <c r="V416" s="5" t="s">
        <v>417</v>
      </c>
      <c r="W416" s="5" t="s">
        <v>93</v>
      </c>
      <c r="X416" s="5" t="s">
        <v>418</v>
      </c>
      <c r="Y416" s="5" t="s">
        <v>419</v>
      </c>
      <c r="Z416" s="5" t="s">
        <v>420</v>
      </c>
      <c r="AA416" s="5" t="s">
        <v>421</v>
      </c>
      <c r="AB416" s="5" t="s">
        <v>11617</v>
      </c>
      <c r="AC416" s="5"/>
      <c r="AD416" s="5"/>
      <c r="AE416" s="5"/>
      <c r="AF416" s="5"/>
    </row>
    <row r="417" spans="1:32" hidden="1">
      <c r="A417" s="5" t="s">
        <v>11618</v>
      </c>
      <c r="B417" s="5" t="str">
        <f>IF(COUNTIF('Leads Priorizados INT'!M:M,A417)&gt;0,"Sí","No")</f>
        <v>No</v>
      </c>
      <c r="C417">
        <v>0</v>
      </c>
      <c r="D417" s="6" t="s">
        <v>414</v>
      </c>
      <c r="E417" s="5" t="s">
        <v>11619</v>
      </c>
      <c r="F417" s="5" t="s">
        <v>152</v>
      </c>
      <c r="G417" s="5" t="s">
        <v>2821</v>
      </c>
      <c r="H417" s="7">
        <v>1484014</v>
      </c>
      <c r="I417" s="5">
        <v>18</v>
      </c>
      <c r="J417" s="5">
        <v>1</v>
      </c>
      <c r="K417" s="5" t="s">
        <v>11620</v>
      </c>
      <c r="L417" s="5">
        <v>0.1368</v>
      </c>
      <c r="M417" s="8">
        <v>913153630</v>
      </c>
      <c r="N417" s="8">
        <v>911386114</v>
      </c>
      <c r="O417" s="8">
        <v>609743280</v>
      </c>
      <c r="P417" s="8">
        <v>615434583</v>
      </c>
      <c r="Q417" s="8"/>
      <c r="R417" s="5" t="s">
        <v>11621</v>
      </c>
      <c r="S417" s="5" t="s">
        <v>11622</v>
      </c>
      <c r="T417" s="5" t="s">
        <v>417</v>
      </c>
      <c r="U417" s="5" t="s">
        <v>417</v>
      </c>
      <c r="V417" s="5" t="s">
        <v>417</v>
      </c>
      <c r="W417" s="5" t="s">
        <v>93</v>
      </c>
      <c r="X417" s="5" t="s">
        <v>418</v>
      </c>
      <c r="Y417" s="5" t="s">
        <v>419</v>
      </c>
      <c r="Z417" s="5" t="s">
        <v>420</v>
      </c>
      <c r="AA417" s="5" t="s">
        <v>421</v>
      </c>
      <c r="AB417" s="5"/>
      <c r="AC417" s="5"/>
      <c r="AD417" s="5"/>
      <c r="AE417" s="5"/>
      <c r="AF417" s="5"/>
    </row>
    <row r="418" spans="1:32" hidden="1">
      <c r="A418" s="5" t="s">
        <v>11623</v>
      </c>
      <c r="B418" s="5" t="str">
        <f>IF(COUNTIF('Leads Priorizados INT'!M:M,A418)&gt;0,"Sí","No")</f>
        <v>No</v>
      </c>
      <c r="C418">
        <v>0</v>
      </c>
      <c r="D418" s="6" t="s">
        <v>414</v>
      </c>
      <c r="E418" s="5" t="s">
        <v>11624</v>
      </c>
      <c r="F418" s="5" t="s">
        <v>431</v>
      </c>
      <c r="G418" s="5" t="s">
        <v>1669</v>
      </c>
      <c r="H418" s="7">
        <v>1494560</v>
      </c>
      <c r="I418" s="5">
        <v>6</v>
      </c>
      <c r="J418" s="5">
        <v>1</v>
      </c>
      <c r="K418" s="5" t="s">
        <v>11625</v>
      </c>
      <c r="L418" s="5">
        <v>0.13669999999999999</v>
      </c>
      <c r="M418" s="8"/>
      <c r="N418" s="8"/>
      <c r="O418" s="8"/>
      <c r="P418" s="8"/>
      <c r="Q418" s="8"/>
      <c r="R418" s="5" t="s">
        <v>11626</v>
      </c>
      <c r="S418" s="5" t="s">
        <v>417</v>
      </c>
      <c r="T418" s="5" t="s">
        <v>417</v>
      </c>
      <c r="U418" s="5" t="s">
        <v>417</v>
      </c>
      <c r="V418" s="5" t="s">
        <v>417</v>
      </c>
      <c r="W418" s="5" t="s">
        <v>93</v>
      </c>
      <c r="X418" s="5" t="s">
        <v>418</v>
      </c>
      <c r="Y418" s="5" t="s">
        <v>419</v>
      </c>
      <c r="Z418" s="5" t="s">
        <v>420</v>
      </c>
      <c r="AA418" s="5" t="s">
        <v>421</v>
      </c>
      <c r="AB418" s="5"/>
      <c r="AC418" s="5"/>
      <c r="AD418" s="5"/>
      <c r="AE418" s="5"/>
      <c r="AF418" s="5"/>
    </row>
    <row r="419" spans="1:32" hidden="1">
      <c r="A419" s="5" t="s">
        <v>11627</v>
      </c>
      <c r="B419" s="5" t="str">
        <f>IF(COUNTIF('Leads Priorizados INT'!M:M,A419)&gt;0,"Sí","No")</f>
        <v>No</v>
      </c>
      <c r="C419">
        <v>0</v>
      </c>
      <c r="D419" s="6" t="s">
        <v>414</v>
      </c>
      <c r="E419" s="5" t="s">
        <v>11628</v>
      </c>
      <c r="F419" s="5" t="s">
        <v>152</v>
      </c>
      <c r="G419" s="5" t="s">
        <v>11629</v>
      </c>
      <c r="H419" s="7">
        <v>1070652</v>
      </c>
      <c r="I419" s="5">
        <v>1</v>
      </c>
      <c r="J419" s="5">
        <v>3</v>
      </c>
      <c r="K419" s="5" t="s">
        <v>11630</v>
      </c>
      <c r="L419" s="5">
        <v>0.13669999999999999</v>
      </c>
      <c r="M419" s="8">
        <v>916702033</v>
      </c>
      <c r="N419" s="8"/>
      <c r="O419" s="8"/>
      <c r="P419" s="8"/>
      <c r="Q419" s="8"/>
      <c r="R419" s="5" t="s">
        <v>11631</v>
      </c>
      <c r="S419" s="5" t="s">
        <v>417</v>
      </c>
      <c r="T419" s="5" t="s">
        <v>417</v>
      </c>
      <c r="U419" s="5" t="s">
        <v>417</v>
      </c>
      <c r="V419" s="5" t="s">
        <v>417</v>
      </c>
      <c r="W419" s="5" t="s">
        <v>93</v>
      </c>
      <c r="X419" s="5" t="s">
        <v>418</v>
      </c>
      <c r="Y419" s="5" t="s">
        <v>419</v>
      </c>
      <c r="Z419" s="5" t="s">
        <v>420</v>
      </c>
      <c r="AA419" s="5" t="s">
        <v>421</v>
      </c>
      <c r="AB419" s="5" t="s">
        <v>11632</v>
      </c>
      <c r="AC419" s="5"/>
      <c r="AD419" s="5"/>
      <c r="AE419" s="5"/>
      <c r="AF419" s="5"/>
    </row>
    <row r="420" spans="1:32" hidden="1">
      <c r="A420" s="5" t="s">
        <v>11633</v>
      </c>
      <c r="B420" s="5" t="str">
        <f>IF(COUNTIF('Leads Priorizados INT'!M:M,A420)&gt;0,"Sí","No")</f>
        <v>No</v>
      </c>
      <c r="C420">
        <v>0</v>
      </c>
      <c r="D420" s="6" t="s">
        <v>414</v>
      </c>
      <c r="E420" s="5" t="s">
        <v>11634</v>
      </c>
      <c r="F420" s="5" t="s">
        <v>152</v>
      </c>
      <c r="G420" s="5" t="s">
        <v>2624</v>
      </c>
      <c r="H420" s="7">
        <v>892294</v>
      </c>
      <c r="I420" s="5">
        <v>1</v>
      </c>
      <c r="J420" s="5">
        <v>1</v>
      </c>
      <c r="K420" s="5" t="s">
        <v>11635</v>
      </c>
      <c r="L420" s="5">
        <v>0.1366</v>
      </c>
      <c r="M420" s="8"/>
      <c r="N420" s="8"/>
      <c r="O420" s="8"/>
      <c r="P420" s="8"/>
      <c r="Q420" s="8"/>
      <c r="R420" s="5" t="s">
        <v>11636</v>
      </c>
      <c r="S420" s="5" t="s">
        <v>11637</v>
      </c>
      <c r="T420" s="5" t="s">
        <v>11638</v>
      </c>
      <c r="U420" s="5" t="s">
        <v>11639</v>
      </c>
      <c r="V420" s="5" t="s">
        <v>417</v>
      </c>
      <c r="W420" s="5" t="s">
        <v>93</v>
      </c>
      <c r="X420" s="5" t="s">
        <v>418</v>
      </c>
      <c r="Y420" s="5" t="s">
        <v>419</v>
      </c>
      <c r="Z420" s="5" t="s">
        <v>420</v>
      </c>
      <c r="AA420" s="5" t="s">
        <v>421</v>
      </c>
      <c r="AB420" s="5"/>
      <c r="AC420" s="5"/>
      <c r="AD420" s="5"/>
      <c r="AE420" s="5"/>
      <c r="AF420" s="5"/>
    </row>
    <row r="421" spans="1:32" hidden="1">
      <c r="A421" s="5" t="s">
        <v>11640</v>
      </c>
      <c r="B421" s="5" t="str">
        <f>IF(COUNTIF('Leads Priorizados INT'!M:M,A421)&gt;0,"Sí","No")</f>
        <v>No</v>
      </c>
      <c r="C421">
        <v>0</v>
      </c>
      <c r="D421" s="6" t="s">
        <v>414</v>
      </c>
      <c r="E421" s="5" t="s">
        <v>11641</v>
      </c>
      <c r="F421" s="5" t="s">
        <v>152</v>
      </c>
      <c r="G421" s="5" t="s">
        <v>2486</v>
      </c>
      <c r="H421" s="7">
        <v>3651062</v>
      </c>
      <c r="I421" s="5">
        <v>83</v>
      </c>
      <c r="J421" s="5">
        <v>2</v>
      </c>
      <c r="K421" s="5" t="s">
        <v>11642</v>
      </c>
      <c r="L421" s="5">
        <v>0.13650000000000001</v>
      </c>
      <c r="M421" s="8">
        <v>932269391</v>
      </c>
      <c r="N421" s="8"/>
      <c r="O421" s="8"/>
      <c r="P421" s="8"/>
      <c r="Q421" s="8"/>
      <c r="R421" s="5" t="s">
        <v>11643</v>
      </c>
      <c r="S421" s="5" t="s">
        <v>417</v>
      </c>
      <c r="T421" s="5" t="s">
        <v>417</v>
      </c>
      <c r="U421" s="5" t="s">
        <v>417</v>
      </c>
      <c r="V421" s="5" t="s">
        <v>417</v>
      </c>
      <c r="W421" s="5" t="s">
        <v>93</v>
      </c>
      <c r="X421" s="5" t="s">
        <v>418</v>
      </c>
      <c r="Y421" s="5" t="s">
        <v>419</v>
      </c>
      <c r="Z421" s="5" t="s">
        <v>420</v>
      </c>
      <c r="AA421" s="5" t="s">
        <v>421</v>
      </c>
      <c r="AB421" s="5"/>
      <c r="AC421" s="5"/>
      <c r="AD421" s="5"/>
      <c r="AE421" s="5"/>
      <c r="AF421" s="5"/>
    </row>
    <row r="422" spans="1:32" hidden="1">
      <c r="A422" s="5" t="s">
        <v>11644</v>
      </c>
      <c r="B422" s="5" t="str">
        <f>IF(COUNTIF('Leads Priorizados INT'!M:M,A422)&gt;0,"Sí","No")</f>
        <v>No</v>
      </c>
      <c r="C422">
        <v>0</v>
      </c>
      <c r="D422" s="6" t="s">
        <v>414</v>
      </c>
      <c r="E422" s="5" t="s">
        <v>11645</v>
      </c>
      <c r="F422" s="5" t="s">
        <v>152</v>
      </c>
      <c r="G422" s="5" t="s">
        <v>10921</v>
      </c>
      <c r="H422" s="7">
        <v>1143813</v>
      </c>
      <c r="I422" s="5">
        <v>5</v>
      </c>
      <c r="J422" s="5">
        <v>1</v>
      </c>
      <c r="K422" s="5" t="s">
        <v>11646</v>
      </c>
      <c r="L422" s="5">
        <v>0.13650000000000001</v>
      </c>
      <c r="M422" s="8"/>
      <c r="N422" s="8"/>
      <c r="O422" s="8"/>
      <c r="P422" s="8"/>
      <c r="Q422" s="8"/>
      <c r="R422" s="5" t="s">
        <v>11647</v>
      </c>
      <c r="S422" s="5" t="s">
        <v>417</v>
      </c>
      <c r="T422" s="5" t="s">
        <v>417</v>
      </c>
      <c r="U422" s="5" t="s">
        <v>417</v>
      </c>
      <c r="V422" s="5" t="s">
        <v>417</v>
      </c>
      <c r="W422" s="5" t="s">
        <v>93</v>
      </c>
      <c r="X422" s="5" t="s">
        <v>418</v>
      </c>
      <c r="Y422" s="5" t="s">
        <v>419</v>
      </c>
      <c r="Z422" s="5" t="s">
        <v>420</v>
      </c>
      <c r="AA422" s="5" t="s">
        <v>421</v>
      </c>
      <c r="AB422" s="5"/>
      <c r="AC422" s="5"/>
      <c r="AD422" s="5"/>
      <c r="AE422" s="5"/>
      <c r="AF422" s="5"/>
    </row>
    <row r="423" spans="1:32" hidden="1">
      <c r="A423" s="5" t="s">
        <v>11648</v>
      </c>
      <c r="B423" s="5" t="str">
        <f>IF(COUNTIF('Leads Priorizados INT'!M:M,A423)&gt;0,"Sí","No")</f>
        <v>No</v>
      </c>
      <c r="C423">
        <v>0</v>
      </c>
      <c r="D423" s="6" t="s">
        <v>521</v>
      </c>
      <c r="E423" s="5" t="s">
        <v>11649</v>
      </c>
      <c r="F423" s="5" t="s">
        <v>497</v>
      </c>
      <c r="G423" s="5" t="s">
        <v>11650</v>
      </c>
      <c r="H423" s="7">
        <v>532703</v>
      </c>
      <c r="I423" s="5">
        <v>7</v>
      </c>
      <c r="J423" s="5">
        <v>1</v>
      </c>
      <c r="K423" s="5" t="s">
        <v>11651</v>
      </c>
      <c r="L423" s="5">
        <v>0.13639999999999999</v>
      </c>
      <c r="M423" s="8">
        <v>971881373</v>
      </c>
      <c r="N423" s="8">
        <v>971505309</v>
      </c>
      <c r="O423" s="8">
        <v>662905769</v>
      </c>
      <c r="P423" s="8">
        <v>619276400</v>
      </c>
      <c r="Q423" s="8"/>
      <c r="R423" s="5" t="s">
        <v>11652</v>
      </c>
      <c r="S423" s="5" t="s">
        <v>417</v>
      </c>
      <c r="T423" s="5" t="s">
        <v>417</v>
      </c>
      <c r="U423" s="5" t="s">
        <v>417</v>
      </c>
      <c r="V423" s="5" t="s">
        <v>417</v>
      </c>
      <c r="W423" s="5" t="s">
        <v>93</v>
      </c>
      <c r="X423" s="5" t="s">
        <v>418</v>
      </c>
      <c r="Y423" s="5" t="s">
        <v>419</v>
      </c>
      <c r="Z423" s="5" t="s">
        <v>420</v>
      </c>
      <c r="AA423" s="5" t="s">
        <v>421</v>
      </c>
      <c r="AB423" s="5" t="s">
        <v>11653</v>
      </c>
      <c r="AC423" s="5"/>
      <c r="AD423" s="5"/>
      <c r="AE423" s="5"/>
      <c r="AF423" s="5"/>
    </row>
    <row r="424" spans="1:32" hidden="1">
      <c r="A424" s="5" t="s">
        <v>11654</v>
      </c>
      <c r="B424" s="5" t="str">
        <f>IF(COUNTIF('Leads Priorizados INT'!M:M,A424)&gt;0,"Sí","No")</f>
        <v>No</v>
      </c>
      <c r="C424">
        <v>0</v>
      </c>
      <c r="D424" s="6" t="s">
        <v>414</v>
      </c>
      <c r="E424" s="5" t="s">
        <v>11655</v>
      </c>
      <c r="F424" s="5" t="s">
        <v>431</v>
      </c>
      <c r="G424" s="5" t="s">
        <v>9962</v>
      </c>
      <c r="H424" s="7">
        <v>438623</v>
      </c>
      <c r="I424" s="5">
        <v>4</v>
      </c>
      <c r="J424" s="5">
        <v>1</v>
      </c>
      <c r="K424" s="5" t="s">
        <v>11656</v>
      </c>
      <c r="L424" s="5">
        <v>0.13639999999999999</v>
      </c>
      <c r="M424" s="8"/>
      <c r="N424" s="8"/>
      <c r="O424" s="8"/>
      <c r="P424" s="8"/>
      <c r="Q424" s="8"/>
      <c r="R424" s="5" t="s">
        <v>11657</v>
      </c>
      <c r="S424" s="5" t="s">
        <v>11658</v>
      </c>
      <c r="T424" s="5" t="s">
        <v>417</v>
      </c>
      <c r="U424" s="5" t="s">
        <v>417</v>
      </c>
      <c r="V424" s="5" t="s">
        <v>417</v>
      </c>
      <c r="W424" s="5" t="s">
        <v>93</v>
      </c>
      <c r="X424" s="5" t="s">
        <v>418</v>
      </c>
      <c r="Y424" s="5" t="s">
        <v>419</v>
      </c>
      <c r="Z424" s="5" t="s">
        <v>420</v>
      </c>
      <c r="AA424" s="5" t="s">
        <v>421</v>
      </c>
      <c r="AB424" s="5"/>
      <c r="AC424" s="5"/>
      <c r="AD424" s="5"/>
      <c r="AE424" s="5"/>
      <c r="AF424" s="5"/>
    </row>
    <row r="425" spans="1:32" hidden="1">
      <c r="A425" s="5" t="s">
        <v>11659</v>
      </c>
      <c r="B425" s="5" t="str">
        <f>IF(COUNTIF('Leads Priorizados INT'!M:M,A425)&gt;0,"Sí","No")</f>
        <v>No</v>
      </c>
      <c r="C425">
        <v>0</v>
      </c>
      <c r="D425" s="6" t="s">
        <v>414</v>
      </c>
      <c r="E425" s="5" t="s">
        <v>11660</v>
      </c>
      <c r="F425" s="5" t="s">
        <v>152</v>
      </c>
      <c r="G425" s="5" t="s">
        <v>1690</v>
      </c>
      <c r="H425" s="7">
        <v>350501</v>
      </c>
      <c r="I425" s="5">
        <v>4</v>
      </c>
      <c r="J425" s="5">
        <v>2</v>
      </c>
      <c r="K425" s="5" t="s">
        <v>11661</v>
      </c>
      <c r="L425" s="5">
        <v>0.13639999999999999</v>
      </c>
      <c r="M425" s="8">
        <v>917901111</v>
      </c>
      <c r="N425" s="8"/>
      <c r="O425" s="8"/>
      <c r="P425" s="8"/>
      <c r="Q425" s="8"/>
      <c r="R425" s="5" t="s">
        <v>11662</v>
      </c>
      <c r="S425" s="5" t="s">
        <v>11663</v>
      </c>
      <c r="T425" s="5" t="s">
        <v>417</v>
      </c>
      <c r="U425" s="5" t="s">
        <v>417</v>
      </c>
      <c r="V425" s="5" t="s">
        <v>417</v>
      </c>
      <c r="W425" s="5" t="s">
        <v>93</v>
      </c>
      <c r="X425" s="5" t="s">
        <v>418</v>
      </c>
      <c r="Y425" s="5" t="s">
        <v>419</v>
      </c>
      <c r="Z425" s="5" t="s">
        <v>420</v>
      </c>
      <c r="AA425" s="5" t="s">
        <v>421</v>
      </c>
      <c r="AB425" s="5"/>
      <c r="AC425" s="5"/>
      <c r="AD425" s="5"/>
      <c r="AE425" s="5"/>
      <c r="AF425" s="5"/>
    </row>
    <row r="426" spans="1:32" hidden="1">
      <c r="A426" s="5" t="s">
        <v>11664</v>
      </c>
      <c r="B426" s="5" t="str">
        <f>IF(COUNTIF('Leads Priorizados INT'!M:M,A426)&gt;0,"Sí","No")</f>
        <v>No</v>
      </c>
      <c r="C426">
        <v>0</v>
      </c>
      <c r="D426" s="6" t="s">
        <v>414</v>
      </c>
      <c r="E426" s="5" t="s">
        <v>11665</v>
      </c>
      <c r="F426" s="5" t="s">
        <v>152</v>
      </c>
      <c r="G426" s="5" t="s">
        <v>1690</v>
      </c>
      <c r="H426" s="7">
        <v>851934</v>
      </c>
      <c r="I426" s="5">
        <v>15</v>
      </c>
      <c r="J426" s="5">
        <v>1</v>
      </c>
      <c r="K426" s="5" t="s">
        <v>11666</v>
      </c>
      <c r="L426" s="5">
        <v>0.1363</v>
      </c>
      <c r="M426" s="8">
        <v>917901243</v>
      </c>
      <c r="N426" s="8"/>
      <c r="O426" s="8"/>
      <c r="P426" s="8"/>
      <c r="Q426" s="8"/>
      <c r="R426" s="5" t="s">
        <v>11667</v>
      </c>
      <c r="S426" s="5" t="s">
        <v>417</v>
      </c>
      <c r="T426" s="5" t="s">
        <v>417</v>
      </c>
      <c r="U426" s="5" t="s">
        <v>417</v>
      </c>
      <c r="V426" s="5" t="s">
        <v>417</v>
      </c>
      <c r="W426" s="5" t="s">
        <v>93</v>
      </c>
      <c r="X426" s="5" t="s">
        <v>418</v>
      </c>
      <c r="Y426" s="5" t="s">
        <v>419</v>
      </c>
      <c r="Z426" s="5" t="s">
        <v>420</v>
      </c>
      <c r="AA426" s="5" t="s">
        <v>421</v>
      </c>
      <c r="AB426" s="5"/>
      <c r="AC426" s="5"/>
      <c r="AD426" s="5"/>
      <c r="AE426" s="5"/>
      <c r="AF426" s="5"/>
    </row>
    <row r="427" spans="1:32" hidden="1">
      <c r="A427" s="5" t="s">
        <v>11668</v>
      </c>
      <c r="B427" s="5" t="str">
        <f>IF(COUNTIF('Leads Priorizados INT'!M:M,A427)&gt;0,"Sí","No")</f>
        <v>No</v>
      </c>
      <c r="C427">
        <v>0</v>
      </c>
      <c r="D427" s="6" t="s">
        <v>414</v>
      </c>
      <c r="E427" s="5" t="s">
        <v>11669</v>
      </c>
      <c r="F427" s="5" t="s">
        <v>152</v>
      </c>
      <c r="G427" s="5" t="s">
        <v>601</v>
      </c>
      <c r="H427" s="7">
        <v>858265</v>
      </c>
      <c r="I427" s="5">
        <v>8</v>
      </c>
      <c r="J427" s="5">
        <v>1</v>
      </c>
      <c r="K427" s="5" t="s">
        <v>11670</v>
      </c>
      <c r="L427" s="5">
        <v>0.13619999999999999</v>
      </c>
      <c r="M427" s="8"/>
      <c r="N427" s="8"/>
      <c r="O427" s="8"/>
      <c r="P427" s="8"/>
      <c r="Q427" s="8"/>
      <c r="R427" s="5" t="s">
        <v>11671</v>
      </c>
      <c r="S427" s="5" t="s">
        <v>417</v>
      </c>
      <c r="T427" s="5" t="s">
        <v>417</v>
      </c>
      <c r="U427" s="5" t="s">
        <v>417</v>
      </c>
      <c r="V427" s="5" t="s">
        <v>417</v>
      </c>
      <c r="W427" s="5" t="s">
        <v>93</v>
      </c>
      <c r="X427" s="5" t="s">
        <v>418</v>
      </c>
      <c r="Y427" s="5" t="s">
        <v>419</v>
      </c>
      <c r="Z427" s="5" t="s">
        <v>420</v>
      </c>
      <c r="AA427" s="5" t="s">
        <v>421</v>
      </c>
      <c r="AB427" s="5"/>
      <c r="AC427" s="5"/>
      <c r="AD427" s="5"/>
      <c r="AE427" s="5"/>
      <c r="AF427" s="5"/>
    </row>
    <row r="428" spans="1:32" hidden="1">
      <c r="A428" s="5" t="s">
        <v>11672</v>
      </c>
      <c r="B428" s="5" t="str">
        <f>IF(COUNTIF('Leads Priorizados INT'!M:M,A428)&gt;0,"Sí","No")</f>
        <v>No</v>
      </c>
      <c r="C428">
        <v>0</v>
      </c>
      <c r="D428" s="6" t="s">
        <v>414</v>
      </c>
      <c r="E428" s="5" t="s">
        <v>11673</v>
      </c>
      <c r="F428" s="5" t="s">
        <v>431</v>
      </c>
      <c r="G428" s="5" t="s">
        <v>2716</v>
      </c>
      <c r="H428" s="7">
        <v>904953</v>
      </c>
      <c r="I428" s="5">
        <v>8</v>
      </c>
      <c r="J428" s="5">
        <v>1</v>
      </c>
      <c r="K428" s="5" t="s">
        <v>11674</v>
      </c>
      <c r="L428" s="5">
        <v>0.13619999999999999</v>
      </c>
      <c r="M428" s="8"/>
      <c r="N428" s="8"/>
      <c r="O428" s="8"/>
      <c r="P428" s="8"/>
      <c r="Q428" s="8"/>
      <c r="R428" s="5" t="s">
        <v>11675</v>
      </c>
      <c r="S428" s="5" t="s">
        <v>417</v>
      </c>
      <c r="T428" s="5" t="s">
        <v>417</v>
      </c>
      <c r="U428" s="5" t="s">
        <v>417</v>
      </c>
      <c r="V428" s="5" t="s">
        <v>417</v>
      </c>
      <c r="W428" s="5" t="s">
        <v>93</v>
      </c>
      <c r="X428" s="5" t="s">
        <v>418</v>
      </c>
      <c r="Y428" s="5" t="s">
        <v>419</v>
      </c>
      <c r="Z428" s="5" t="s">
        <v>420</v>
      </c>
      <c r="AA428" s="5" t="s">
        <v>421</v>
      </c>
      <c r="AB428" s="5"/>
      <c r="AC428" s="5"/>
      <c r="AD428" s="5"/>
      <c r="AE428" s="5"/>
      <c r="AF428" s="5"/>
    </row>
    <row r="429" spans="1:32" hidden="1">
      <c r="A429" s="5" t="s">
        <v>11676</v>
      </c>
      <c r="B429" s="5" t="str">
        <f>IF(COUNTIF('Leads Priorizados INT'!M:M,A429)&gt;0,"Sí","No")</f>
        <v>No</v>
      </c>
      <c r="C429">
        <v>0</v>
      </c>
      <c r="D429" s="6" t="s">
        <v>414</v>
      </c>
      <c r="E429" s="5" t="s">
        <v>11677</v>
      </c>
      <c r="F429" s="5" t="s">
        <v>931</v>
      </c>
      <c r="G429" s="5" t="s">
        <v>11678</v>
      </c>
      <c r="H429" s="7">
        <v>392863</v>
      </c>
      <c r="I429" s="5">
        <v>2</v>
      </c>
      <c r="J429" s="5">
        <v>2</v>
      </c>
      <c r="K429" s="5" t="s">
        <v>11679</v>
      </c>
      <c r="L429" s="5">
        <v>0.13600000000000001</v>
      </c>
      <c r="M429" s="8">
        <v>981703954</v>
      </c>
      <c r="N429" s="8"/>
      <c r="O429" s="8"/>
      <c r="P429" s="8"/>
      <c r="Q429" s="8"/>
      <c r="R429" s="5" t="s">
        <v>11680</v>
      </c>
      <c r="S429" s="5" t="s">
        <v>417</v>
      </c>
      <c r="T429" s="5" t="s">
        <v>417</v>
      </c>
      <c r="U429" s="5" t="s">
        <v>417</v>
      </c>
      <c r="V429" s="5" t="s">
        <v>417</v>
      </c>
      <c r="W429" s="5" t="s">
        <v>93</v>
      </c>
      <c r="X429" s="5" t="s">
        <v>418</v>
      </c>
      <c r="Y429" s="5" t="s">
        <v>419</v>
      </c>
      <c r="Z429" s="5" t="s">
        <v>420</v>
      </c>
      <c r="AA429" s="5" t="s">
        <v>421</v>
      </c>
      <c r="AB429" s="5"/>
      <c r="AC429" s="5"/>
      <c r="AD429" s="5"/>
      <c r="AE429" s="5"/>
      <c r="AF429" s="5"/>
    </row>
    <row r="430" spans="1:32" hidden="1">
      <c r="A430" s="5" t="s">
        <v>11681</v>
      </c>
      <c r="B430" s="5" t="str">
        <f>IF(COUNTIF('Leads Priorizados INT'!M:M,A430)&gt;0,"Sí","No")</f>
        <v>No</v>
      </c>
      <c r="C430">
        <v>0</v>
      </c>
      <c r="D430" s="6" t="s">
        <v>414</v>
      </c>
      <c r="E430" s="5" t="s">
        <v>11682</v>
      </c>
      <c r="F430" s="5" t="s">
        <v>152</v>
      </c>
      <c r="G430" s="5" t="s">
        <v>1602</v>
      </c>
      <c r="H430" s="7">
        <v>300403</v>
      </c>
      <c r="I430" s="5">
        <v>3</v>
      </c>
      <c r="J430" s="5">
        <v>1</v>
      </c>
      <c r="K430" s="5" t="s">
        <v>11683</v>
      </c>
      <c r="L430" s="5">
        <v>0.13589999999999999</v>
      </c>
      <c r="M430" s="8">
        <v>917045164</v>
      </c>
      <c r="N430" s="8"/>
      <c r="O430" s="8"/>
      <c r="P430" s="8"/>
      <c r="Q430" s="8"/>
      <c r="R430" s="5" t="s">
        <v>11684</v>
      </c>
      <c r="S430" s="5" t="s">
        <v>417</v>
      </c>
      <c r="T430" s="5" t="s">
        <v>417</v>
      </c>
      <c r="U430" s="5" t="s">
        <v>417</v>
      </c>
      <c r="V430" s="5" t="s">
        <v>417</v>
      </c>
      <c r="W430" s="5" t="s">
        <v>93</v>
      </c>
      <c r="X430" s="5" t="s">
        <v>418</v>
      </c>
      <c r="Y430" s="5" t="s">
        <v>419</v>
      </c>
      <c r="Z430" s="5" t="s">
        <v>420</v>
      </c>
      <c r="AA430" s="5" t="s">
        <v>421</v>
      </c>
      <c r="AB430" s="5"/>
      <c r="AC430" s="5"/>
      <c r="AD430" s="5"/>
      <c r="AE430" s="5"/>
      <c r="AF430" s="5"/>
    </row>
    <row r="431" spans="1:32" hidden="1">
      <c r="A431" s="5" t="s">
        <v>11685</v>
      </c>
      <c r="B431" s="5" t="str">
        <f>IF(COUNTIF('Leads Priorizados INT'!M:M,A431)&gt;0,"Sí","No")</f>
        <v>No</v>
      </c>
      <c r="C431">
        <v>0</v>
      </c>
      <c r="D431" s="6" t="s">
        <v>414</v>
      </c>
      <c r="E431" s="5" t="s">
        <v>11686</v>
      </c>
      <c r="F431" s="5" t="s">
        <v>931</v>
      </c>
      <c r="G431" s="5" t="s">
        <v>11687</v>
      </c>
      <c r="H431" s="7">
        <v>2329200</v>
      </c>
      <c r="I431" s="5">
        <v>1</v>
      </c>
      <c r="J431" s="5">
        <v>1</v>
      </c>
      <c r="K431" s="5" t="s">
        <v>11688</v>
      </c>
      <c r="L431" s="5">
        <v>0.1358</v>
      </c>
      <c r="M431" s="8">
        <v>981872649</v>
      </c>
      <c r="N431" s="8">
        <v>605604097</v>
      </c>
      <c r="O431" s="8"/>
      <c r="P431" s="8"/>
      <c r="Q431" s="8"/>
      <c r="R431" s="5" t="s">
        <v>11689</v>
      </c>
      <c r="S431" s="5" t="s">
        <v>11690</v>
      </c>
      <c r="T431" s="5" t="s">
        <v>417</v>
      </c>
      <c r="U431" s="5" t="s">
        <v>417</v>
      </c>
      <c r="V431" s="5" t="s">
        <v>417</v>
      </c>
      <c r="W431" s="5" t="s">
        <v>93</v>
      </c>
      <c r="X431" s="5" t="s">
        <v>418</v>
      </c>
      <c r="Y431" s="5" t="s">
        <v>419</v>
      </c>
      <c r="Z431" s="5" t="s">
        <v>420</v>
      </c>
      <c r="AA431" s="5" t="s">
        <v>421</v>
      </c>
      <c r="AB431" s="5"/>
      <c r="AC431" s="5"/>
      <c r="AD431" s="5"/>
      <c r="AE431" s="5"/>
      <c r="AF431" s="5"/>
    </row>
    <row r="432" spans="1:32" hidden="1">
      <c r="A432" s="5" t="s">
        <v>11691</v>
      </c>
      <c r="B432" s="5" t="str">
        <f>IF(COUNTIF('Leads Priorizados INT'!M:M,A432)&gt;0,"Sí","No")</f>
        <v>No</v>
      </c>
      <c r="C432">
        <v>0</v>
      </c>
      <c r="D432" s="6" t="s">
        <v>414</v>
      </c>
      <c r="E432" s="5" t="s">
        <v>11692</v>
      </c>
      <c r="F432" s="5" t="s">
        <v>152</v>
      </c>
      <c r="G432" s="5" t="s">
        <v>2486</v>
      </c>
      <c r="H432" s="7">
        <v>436783</v>
      </c>
      <c r="I432" s="5">
        <v>1</v>
      </c>
      <c r="J432" s="5">
        <v>1</v>
      </c>
      <c r="K432" s="5" t="s">
        <v>11693</v>
      </c>
      <c r="L432" s="5">
        <v>0.13569999999999999</v>
      </c>
      <c r="M432" s="8">
        <v>918272661</v>
      </c>
      <c r="N432" s="8">
        <v>673826042</v>
      </c>
      <c r="O432" s="8">
        <v>671948304</v>
      </c>
      <c r="P432" s="8">
        <v>671948260</v>
      </c>
      <c r="Q432" s="8">
        <v>610637480</v>
      </c>
      <c r="R432" s="5" t="s">
        <v>11694</v>
      </c>
      <c r="S432" s="5" t="s">
        <v>417</v>
      </c>
      <c r="T432" s="5" t="s">
        <v>417</v>
      </c>
      <c r="U432" s="5" t="s">
        <v>417</v>
      </c>
      <c r="V432" s="5" t="s">
        <v>417</v>
      </c>
      <c r="W432" s="5" t="s">
        <v>93</v>
      </c>
      <c r="X432" s="5" t="s">
        <v>418</v>
      </c>
      <c r="Y432" s="5" t="s">
        <v>419</v>
      </c>
      <c r="Z432" s="5" t="s">
        <v>420</v>
      </c>
      <c r="AA432" s="5" t="s">
        <v>421</v>
      </c>
      <c r="AB432" s="5"/>
      <c r="AC432" s="5"/>
      <c r="AD432" s="5"/>
      <c r="AE432" s="5"/>
      <c r="AF432" s="5"/>
    </row>
    <row r="433" spans="1:32" hidden="1">
      <c r="A433" s="5" t="s">
        <v>11695</v>
      </c>
      <c r="B433" s="5" t="str">
        <f>IF(COUNTIF('Leads Priorizados INT'!M:M,A433)&gt;0,"Sí","No")</f>
        <v>No</v>
      </c>
      <c r="C433">
        <v>0</v>
      </c>
      <c r="D433" s="6" t="s">
        <v>414</v>
      </c>
      <c r="E433" s="5" t="s">
        <v>11696</v>
      </c>
      <c r="F433" s="5" t="s">
        <v>152</v>
      </c>
      <c r="G433" s="5" t="s">
        <v>592</v>
      </c>
      <c r="H433" s="7">
        <v>989586</v>
      </c>
      <c r="I433" s="5">
        <v>7</v>
      </c>
      <c r="J433" s="5">
        <v>1</v>
      </c>
      <c r="K433" s="5" t="s">
        <v>11697</v>
      </c>
      <c r="L433" s="5">
        <v>0.13569999999999999</v>
      </c>
      <c r="M433" s="8">
        <v>914040131</v>
      </c>
      <c r="N433" s="8"/>
      <c r="O433" s="8"/>
      <c r="P433" s="8"/>
      <c r="Q433" s="8"/>
      <c r="R433" s="5" t="s">
        <v>11698</v>
      </c>
      <c r="S433" s="5" t="s">
        <v>11699</v>
      </c>
      <c r="T433" s="5" t="s">
        <v>417</v>
      </c>
      <c r="U433" s="5" t="s">
        <v>417</v>
      </c>
      <c r="V433" s="5" t="s">
        <v>417</v>
      </c>
      <c r="W433" s="5" t="s">
        <v>93</v>
      </c>
      <c r="X433" s="5" t="s">
        <v>418</v>
      </c>
      <c r="Y433" s="5" t="s">
        <v>419</v>
      </c>
      <c r="Z433" s="5" t="s">
        <v>420</v>
      </c>
      <c r="AA433" s="5" t="s">
        <v>421</v>
      </c>
      <c r="AB433" s="5"/>
      <c r="AC433" s="5"/>
      <c r="AD433" s="5"/>
      <c r="AE433" s="5"/>
      <c r="AF433" s="5"/>
    </row>
    <row r="434" spans="1:32" hidden="1">
      <c r="A434" s="5" t="s">
        <v>11700</v>
      </c>
      <c r="B434" s="5" t="str">
        <f>IF(COUNTIF('Leads Priorizados INT'!M:M,A434)&gt;0,"Sí","No")</f>
        <v>No</v>
      </c>
      <c r="C434">
        <v>0</v>
      </c>
      <c r="D434" s="6" t="s">
        <v>1534</v>
      </c>
      <c r="E434" s="5" t="s">
        <v>11701</v>
      </c>
      <c r="F434" s="5" t="s">
        <v>431</v>
      </c>
      <c r="G434" s="5" t="s">
        <v>11210</v>
      </c>
      <c r="H434" s="7">
        <v>8647648</v>
      </c>
      <c r="I434" s="5">
        <v>45</v>
      </c>
      <c r="J434" s="5">
        <v>2</v>
      </c>
      <c r="K434" s="5" t="s">
        <v>11702</v>
      </c>
      <c r="L434" s="5">
        <v>0.1353</v>
      </c>
      <c r="M434" s="8">
        <v>934529999</v>
      </c>
      <c r="N434" s="8"/>
      <c r="O434" s="8"/>
      <c r="P434" s="8"/>
      <c r="Q434" s="8"/>
      <c r="R434" s="5" t="s">
        <v>11703</v>
      </c>
      <c r="S434" s="5" t="s">
        <v>417</v>
      </c>
      <c r="T434" s="5" t="s">
        <v>417</v>
      </c>
      <c r="U434" s="5" t="s">
        <v>417</v>
      </c>
      <c r="V434" s="5" t="s">
        <v>417</v>
      </c>
      <c r="W434" s="5" t="s">
        <v>93</v>
      </c>
      <c r="X434" s="5" t="s">
        <v>418</v>
      </c>
      <c r="Y434" s="5" t="s">
        <v>419</v>
      </c>
      <c r="Z434" s="5" t="s">
        <v>420</v>
      </c>
      <c r="AA434" s="5" t="s">
        <v>421</v>
      </c>
      <c r="AB434" s="5" t="s">
        <v>11704</v>
      </c>
      <c r="AC434" s="5" t="s">
        <v>11705</v>
      </c>
      <c r="AD434" s="5" t="s">
        <v>11706</v>
      </c>
      <c r="AE434" s="5" t="s">
        <v>11707</v>
      </c>
      <c r="AF434" s="5" t="s">
        <v>11708</v>
      </c>
    </row>
    <row r="435" spans="1:32" hidden="1">
      <c r="A435" s="5" t="s">
        <v>11709</v>
      </c>
      <c r="B435" s="5" t="str">
        <f>IF(COUNTIF('Leads Priorizados INT'!M:M,A435)&gt;0,"Sí","No")</f>
        <v>No</v>
      </c>
      <c r="C435">
        <v>0</v>
      </c>
      <c r="D435" s="6" t="s">
        <v>414</v>
      </c>
      <c r="E435" s="5" t="s">
        <v>11710</v>
      </c>
      <c r="F435" s="5" t="s">
        <v>152</v>
      </c>
      <c r="G435" s="5" t="s">
        <v>1738</v>
      </c>
      <c r="H435" s="7">
        <v>639423</v>
      </c>
      <c r="I435" s="5">
        <v>5</v>
      </c>
      <c r="J435" s="5">
        <v>2</v>
      </c>
      <c r="K435" s="5" t="s">
        <v>11711</v>
      </c>
      <c r="L435" s="5">
        <v>0.1353</v>
      </c>
      <c r="M435" s="8"/>
      <c r="N435" s="8"/>
      <c r="O435" s="8"/>
      <c r="P435" s="8"/>
      <c r="Q435" s="8"/>
      <c r="R435" s="5" t="s">
        <v>11712</v>
      </c>
      <c r="S435" s="5" t="s">
        <v>417</v>
      </c>
      <c r="T435" s="5" t="s">
        <v>417</v>
      </c>
      <c r="U435" s="5" t="s">
        <v>417</v>
      </c>
      <c r="V435" s="5" t="s">
        <v>417</v>
      </c>
      <c r="W435" s="5" t="s">
        <v>93</v>
      </c>
      <c r="X435" s="5" t="s">
        <v>418</v>
      </c>
      <c r="Y435" s="5" t="s">
        <v>419</v>
      </c>
      <c r="Z435" s="5" t="s">
        <v>420</v>
      </c>
      <c r="AA435" s="5" t="s">
        <v>421</v>
      </c>
      <c r="AB435" s="5"/>
      <c r="AC435" s="5"/>
      <c r="AD435" s="5"/>
      <c r="AE435" s="5"/>
      <c r="AF435" s="5"/>
    </row>
    <row r="436" spans="1:32" hidden="1">
      <c r="A436" s="5" t="s">
        <v>11713</v>
      </c>
      <c r="B436" s="5" t="str">
        <f>IF(COUNTIF('Leads Priorizados INT'!M:M,A436)&gt;0,"Sí","No")</f>
        <v>No</v>
      </c>
      <c r="C436">
        <v>0</v>
      </c>
      <c r="D436" s="6" t="s">
        <v>414</v>
      </c>
      <c r="E436" s="5" t="s">
        <v>11714</v>
      </c>
      <c r="F436" s="5" t="s">
        <v>431</v>
      </c>
      <c r="G436" s="5" t="s">
        <v>10700</v>
      </c>
      <c r="H436" s="7">
        <v>381367</v>
      </c>
      <c r="I436" s="5">
        <v>1</v>
      </c>
      <c r="J436" s="5">
        <v>1</v>
      </c>
      <c r="K436" s="5" t="s">
        <v>11715</v>
      </c>
      <c r="L436" s="5">
        <v>0.13519999999999999</v>
      </c>
      <c r="M436" s="8">
        <v>932601811</v>
      </c>
      <c r="N436" s="8">
        <v>661192915</v>
      </c>
      <c r="O436" s="8"/>
      <c r="P436" s="8"/>
      <c r="Q436" s="8"/>
      <c r="R436" s="5" t="s">
        <v>11716</v>
      </c>
      <c r="S436" s="5" t="s">
        <v>417</v>
      </c>
      <c r="T436" s="5" t="s">
        <v>417</v>
      </c>
      <c r="U436" s="5" t="s">
        <v>417</v>
      </c>
      <c r="V436" s="5" t="s">
        <v>417</v>
      </c>
      <c r="W436" s="5" t="s">
        <v>93</v>
      </c>
      <c r="X436" s="5" t="s">
        <v>418</v>
      </c>
      <c r="Y436" s="5" t="s">
        <v>419</v>
      </c>
      <c r="Z436" s="5" t="s">
        <v>420</v>
      </c>
      <c r="AA436" s="5" t="s">
        <v>421</v>
      </c>
      <c r="AB436" s="5" t="s">
        <v>11717</v>
      </c>
      <c r="AC436" s="5"/>
      <c r="AD436" s="5"/>
      <c r="AE436" s="5"/>
      <c r="AF436" s="5"/>
    </row>
    <row r="437" spans="1:32" hidden="1">
      <c r="A437" s="5" t="s">
        <v>11718</v>
      </c>
      <c r="B437" s="5" t="str">
        <f>IF(COUNTIF('Leads Priorizados INT'!M:M,A437)&gt;0,"Sí","No")</f>
        <v>No</v>
      </c>
      <c r="C437">
        <v>0</v>
      </c>
      <c r="D437" s="6" t="s">
        <v>414</v>
      </c>
      <c r="E437" s="5" t="s">
        <v>11719</v>
      </c>
      <c r="F437" s="5" t="s">
        <v>152</v>
      </c>
      <c r="G437" s="5" t="s">
        <v>592</v>
      </c>
      <c r="H437" s="7">
        <v>422684</v>
      </c>
      <c r="I437" s="5">
        <v>1</v>
      </c>
      <c r="J437" s="5">
        <v>2</v>
      </c>
      <c r="K437" s="5" t="s">
        <v>11720</v>
      </c>
      <c r="L437" s="5">
        <v>0.1351</v>
      </c>
      <c r="M437" s="8">
        <v>910167864</v>
      </c>
      <c r="N437" s="8">
        <v>662220687</v>
      </c>
      <c r="O437" s="8">
        <v>656999919</v>
      </c>
      <c r="P437" s="8"/>
      <c r="Q437" s="8"/>
      <c r="R437" s="5" t="s">
        <v>11721</v>
      </c>
      <c r="S437" s="5" t="s">
        <v>11722</v>
      </c>
      <c r="T437" s="5" t="s">
        <v>11723</v>
      </c>
      <c r="U437" s="5" t="s">
        <v>417</v>
      </c>
      <c r="V437" s="5" t="s">
        <v>417</v>
      </c>
      <c r="W437" s="5" t="s">
        <v>93</v>
      </c>
      <c r="X437" s="5" t="s">
        <v>418</v>
      </c>
      <c r="Y437" s="5" t="s">
        <v>419</v>
      </c>
      <c r="Z437" s="5" t="s">
        <v>420</v>
      </c>
      <c r="AA437" s="5" t="s">
        <v>421</v>
      </c>
      <c r="AB437" s="5"/>
      <c r="AC437" s="5"/>
      <c r="AD437" s="5"/>
      <c r="AE437" s="5"/>
      <c r="AF437" s="5"/>
    </row>
    <row r="438" spans="1:32">
      <c r="A438" s="5" t="s">
        <v>11724</v>
      </c>
      <c r="B438" s="5" t="str">
        <f>IF(COUNTIF('Leads Priorizados INT'!M:M,A438)&gt;0,"Sí","No")</f>
        <v>No</v>
      </c>
      <c r="C438">
        <v>1</v>
      </c>
      <c r="D438" s="6" t="s">
        <v>414</v>
      </c>
      <c r="E438" s="5" t="s">
        <v>11725</v>
      </c>
      <c r="F438" s="5" t="s">
        <v>1245</v>
      </c>
      <c r="G438" s="5" t="s">
        <v>11726</v>
      </c>
      <c r="H438" s="7">
        <v>13605000</v>
      </c>
      <c r="I438" s="5">
        <v>1</v>
      </c>
      <c r="J438" s="5">
        <v>1</v>
      </c>
      <c r="K438" s="5" t="s">
        <v>11727</v>
      </c>
      <c r="L438" s="5">
        <v>0.13500000000000001</v>
      </c>
      <c r="M438" s="8">
        <v>944817500</v>
      </c>
      <c r="N438" s="8">
        <v>965492768</v>
      </c>
      <c r="O438" s="8"/>
      <c r="P438" s="8"/>
      <c r="Q438" s="8"/>
      <c r="R438" s="5" t="s">
        <v>11728</v>
      </c>
      <c r="S438" s="5" t="s">
        <v>417</v>
      </c>
      <c r="T438" s="5" t="s">
        <v>417</v>
      </c>
      <c r="U438" s="5" t="s">
        <v>417</v>
      </c>
      <c r="V438" s="5" t="s">
        <v>417</v>
      </c>
      <c r="W438" s="5" t="s">
        <v>93</v>
      </c>
      <c r="X438" s="5" t="s">
        <v>418</v>
      </c>
      <c r="Y438" s="5" t="s">
        <v>419</v>
      </c>
      <c r="Z438" s="5" t="s">
        <v>420</v>
      </c>
      <c r="AA438" s="5" t="s">
        <v>421</v>
      </c>
      <c r="AB438" s="5" t="s">
        <v>11729</v>
      </c>
      <c r="AC438" s="5"/>
      <c r="AD438" s="5"/>
      <c r="AE438" s="5"/>
      <c r="AF438" s="5"/>
    </row>
    <row r="439" spans="1:32" hidden="1">
      <c r="A439" s="5" t="s">
        <v>11730</v>
      </c>
      <c r="B439" s="5" t="str">
        <f>IF(COUNTIF('Leads Priorizados INT'!M:M,A439)&gt;0,"Sí","No")</f>
        <v>No</v>
      </c>
      <c r="C439">
        <v>0</v>
      </c>
      <c r="D439" s="6" t="s">
        <v>414</v>
      </c>
      <c r="E439" s="5" t="s">
        <v>11731</v>
      </c>
      <c r="F439" s="5" t="s">
        <v>431</v>
      </c>
      <c r="G439" s="5" t="s">
        <v>9860</v>
      </c>
      <c r="H439" s="7">
        <v>872479</v>
      </c>
      <c r="I439" s="5">
        <v>7</v>
      </c>
      <c r="J439" s="5">
        <v>1</v>
      </c>
      <c r="K439" s="5" t="s">
        <v>11732</v>
      </c>
      <c r="L439" s="5">
        <v>0.13500000000000001</v>
      </c>
      <c r="M439" s="8"/>
      <c r="N439" s="8"/>
      <c r="O439" s="8"/>
      <c r="P439" s="8"/>
      <c r="Q439" s="8"/>
      <c r="R439" s="5" t="s">
        <v>11733</v>
      </c>
      <c r="S439" s="5" t="s">
        <v>417</v>
      </c>
      <c r="T439" s="5" t="s">
        <v>417</v>
      </c>
      <c r="U439" s="5" t="s">
        <v>417</v>
      </c>
      <c r="V439" s="5" t="s">
        <v>417</v>
      </c>
      <c r="W439" s="5" t="s">
        <v>93</v>
      </c>
      <c r="X439" s="5" t="s">
        <v>418</v>
      </c>
      <c r="Y439" s="5" t="s">
        <v>419</v>
      </c>
      <c r="Z439" s="5" t="s">
        <v>420</v>
      </c>
      <c r="AA439" s="5" t="s">
        <v>421</v>
      </c>
      <c r="AB439" s="5"/>
      <c r="AC439" s="5"/>
      <c r="AD439" s="5"/>
      <c r="AE439" s="5"/>
      <c r="AF439" s="5"/>
    </row>
    <row r="440" spans="1:32" hidden="1">
      <c r="A440" s="5" t="s">
        <v>11734</v>
      </c>
      <c r="B440" s="5" t="str">
        <f>IF(COUNTIF('Leads Priorizados INT'!M:M,A440)&gt;0,"Sí","No")</f>
        <v>No</v>
      </c>
      <c r="C440">
        <v>0</v>
      </c>
      <c r="D440" s="6" t="s">
        <v>414</v>
      </c>
      <c r="E440" s="5" t="s">
        <v>11735</v>
      </c>
      <c r="F440" s="5" t="s">
        <v>152</v>
      </c>
      <c r="G440" s="5" t="s">
        <v>2881</v>
      </c>
      <c r="H440" s="7">
        <v>858700</v>
      </c>
      <c r="I440" s="5">
        <v>8</v>
      </c>
      <c r="J440" s="5">
        <v>1</v>
      </c>
      <c r="K440" s="5" t="s">
        <v>11736</v>
      </c>
      <c r="L440" s="5">
        <v>0.13500000000000001</v>
      </c>
      <c r="M440" s="8"/>
      <c r="N440" s="8"/>
      <c r="O440" s="8"/>
      <c r="P440" s="8"/>
      <c r="Q440" s="8"/>
      <c r="R440" s="5" t="s">
        <v>11737</v>
      </c>
      <c r="S440" s="5" t="s">
        <v>11738</v>
      </c>
      <c r="T440" s="5" t="s">
        <v>11739</v>
      </c>
      <c r="U440" s="5" t="s">
        <v>11740</v>
      </c>
      <c r="V440" s="5" t="s">
        <v>417</v>
      </c>
      <c r="W440" s="5" t="s">
        <v>93</v>
      </c>
      <c r="X440" s="5" t="s">
        <v>418</v>
      </c>
      <c r="Y440" s="5" t="s">
        <v>419</v>
      </c>
      <c r="Z440" s="5" t="s">
        <v>420</v>
      </c>
      <c r="AA440" s="5" t="s">
        <v>421</v>
      </c>
      <c r="AB440" s="5"/>
      <c r="AC440" s="5"/>
      <c r="AD440" s="5"/>
      <c r="AE440" s="5"/>
      <c r="AF440" s="5"/>
    </row>
    <row r="441" spans="1:32" hidden="1">
      <c r="A441" s="5" t="s">
        <v>11741</v>
      </c>
      <c r="B441" s="5" t="str">
        <f>IF(COUNTIF('Leads Priorizados INT'!M:M,A441)&gt;0,"Sí","No")</f>
        <v>No</v>
      </c>
      <c r="C441">
        <v>0</v>
      </c>
      <c r="D441" s="6" t="s">
        <v>414</v>
      </c>
      <c r="E441" s="5" t="s">
        <v>11742</v>
      </c>
      <c r="F441" s="5" t="s">
        <v>1065</v>
      </c>
      <c r="G441" s="5" t="s">
        <v>11743</v>
      </c>
      <c r="H441" s="7">
        <v>648720</v>
      </c>
      <c r="I441" s="5">
        <v>1</v>
      </c>
      <c r="J441" s="5">
        <v>2</v>
      </c>
      <c r="K441" s="5" t="s">
        <v>11744</v>
      </c>
      <c r="L441" s="5">
        <v>0.13489999999999999</v>
      </c>
      <c r="M441" s="8">
        <v>945230715</v>
      </c>
      <c r="N441" s="8">
        <v>655708197</v>
      </c>
      <c r="O441" s="8"/>
      <c r="P441" s="8"/>
      <c r="Q441" s="8"/>
      <c r="R441" s="5" t="s">
        <v>11745</v>
      </c>
      <c r="S441" s="5" t="s">
        <v>11746</v>
      </c>
      <c r="T441" s="5" t="s">
        <v>11747</v>
      </c>
      <c r="U441" s="5" t="s">
        <v>417</v>
      </c>
      <c r="V441" s="5" t="s">
        <v>417</v>
      </c>
      <c r="W441" s="5" t="s">
        <v>93</v>
      </c>
      <c r="X441" s="5" t="s">
        <v>418</v>
      </c>
      <c r="Y441" s="5" t="s">
        <v>419</v>
      </c>
      <c r="Z441" s="5" t="s">
        <v>420</v>
      </c>
      <c r="AA441" s="5" t="s">
        <v>421</v>
      </c>
      <c r="AB441" s="5"/>
      <c r="AC441" s="5"/>
      <c r="AD441" s="5"/>
      <c r="AE441" s="5"/>
      <c r="AF441" s="5"/>
    </row>
    <row r="442" spans="1:32" hidden="1">
      <c r="A442" s="5" t="s">
        <v>11748</v>
      </c>
      <c r="B442" s="5" t="str">
        <f>IF(COUNTIF('Leads Priorizados INT'!M:M,A442)&gt;0,"Sí","No")</f>
        <v>No</v>
      </c>
      <c r="C442">
        <v>0</v>
      </c>
      <c r="D442" s="6" t="s">
        <v>414</v>
      </c>
      <c r="E442" s="5" t="s">
        <v>11749</v>
      </c>
      <c r="F442" s="5" t="s">
        <v>431</v>
      </c>
      <c r="G442" s="5" t="s">
        <v>11750</v>
      </c>
      <c r="H442" s="7">
        <v>933081</v>
      </c>
      <c r="I442" s="5">
        <v>5</v>
      </c>
      <c r="J442" s="5">
        <v>1</v>
      </c>
      <c r="K442" s="5" t="s">
        <v>11751</v>
      </c>
      <c r="L442" s="5">
        <v>0.13489999999999999</v>
      </c>
      <c r="M442" s="8"/>
      <c r="N442" s="8"/>
      <c r="O442" s="8"/>
      <c r="P442" s="8"/>
      <c r="Q442" s="8"/>
      <c r="R442" s="5" t="s">
        <v>11752</v>
      </c>
      <c r="S442" s="5" t="s">
        <v>11753</v>
      </c>
      <c r="T442" s="5" t="s">
        <v>11754</v>
      </c>
      <c r="U442" s="5" t="s">
        <v>417</v>
      </c>
      <c r="V442" s="5" t="s">
        <v>417</v>
      </c>
      <c r="W442" s="5" t="s">
        <v>93</v>
      </c>
      <c r="X442" s="5" t="s">
        <v>418</v>
      </c>
      <c r="Y442" s="5" t="s">
        <v>419</v>
      </c>
      <c r="Z442" s="5" t="s">
        <v>420</v>
      </c>
      <c r="AA442" s="5" t="s">
        <v>421</v>
      </c>
      <c r="AB442" s="5"/>
      <c r="AC442" s="5"/>
      <c r="AD442" s="5"/>
      <c r="AE442" s="5"/>
      <c r="AF442" s="5"/>
    </row>
    <row r="443" spans="1:32" hidden="1">
      <c r="A443" s="5" t="s">
        <v>11755</v>
      </c>
      <c r="B443" s="5" t="str">
        <f>IF(COUNTIF('Leads Priorizados INT'!M:M,A443)&gt;0,"Sí","No")</f>
        <v>No</v>
      </c>
      <c r="C443">
        <v>0</v>
      </c>
      <c r="D443" s="6" t="s">
        <v>414</v>
      </c>
      <c r="E443" s="5" t="s">
        <v>11756</v>
      </c>
      <c r="F443" s="5" t="s">
        <v>152</v>
      </c>
      <c r="G443" s="5" t="s">
        <v>1758</v>
      </c>
      <c r="H443" s="7">
        <v>926668</v>
      </c>
      <c r="I443" s="5">
        <v>2</v>
      </c>
      <c r="J443" s="5">
        <v>2</v>
      </c>
      <c r="K443" s="5" t="s">
        <v>11757</v>
      </c>
      <c r="L443" s="5">
        <v>0.13489999999999999</v>
      </c>
      <c r="M443" s="8"/>
      <c r="N443" s="8"/>
      <c r="O443" s="8"/>
      <c r="P443" s="8"/>
      <c r="Q443" s="8"/>
      <c r="R443" s="5" t="s">
        <v>11758</v>
      </c>
      <c r="S443" s="5" t="s">
        <v>11759</v>
      </c>
      <c r="T443" s="5" t="s">
        <v>11760</v>
      </c>
      <c r="U443" s="5" t="s">
        <v>417</v>
      </c>
      <c r="V443" s="5" t="s">
        <v>417</v>
      </c>
      <c r="W443" s="5" t="s">
        <v>93</v>
      </c>
      <c r="X443" s="5" t="s">
        <v>418</v>
      </c>
      <c r="Y443" s="5" t="s">
        <v>419</v>
      </c>
      <c r="Z443" s="5" t="s">
        <v>420</v>
      </c>
      <c r="AA443" s="5" t="s">
        <v>421</v>
      </c>
      <c r="AB443" s="5"/>
      <c r="AC443" s="5"/>
      <c r="AD443" s="5"/>
      <c r="AE443" s="5"/>
      <c r="AF443" s="5"/>
    </row>
    <row r="444" spans="1:32" hidden="1">
      <c r="A444" s="5" t="s">
        <v>11761</v>
      </c>
      <c r="B444" s="5" t="str">
        <f>IF(COUNTIF('Leads Priorizados INT'!M:M,A444)&gt;0,"Sí","No")</f>
        <v>No</v>
      </c>
      <c r="C444">
        <v>0</v>
      </c>
      <c r="D444" s="6" t="s">
        <v>414</v>
      </c>
      <c r="E444" s="5" t="s">
        <v>11762</v>
      </c>
      <c r="F444" s="5" t="s">
        <v>152</v>
      </c>
      <c r="G444" s="5" t="s">
        <v>1915</v>
      </c>
      <c r="H444" s="7">
        <v>490717</v>
      </c>
      <c r="I444" s="5">
        <v>2</v>
      </c>
      <c r="J444" s="5">
        <v>2</v>
      </c>
      <c r="K444" s="5" t="s">
        <v>11763</v>
      </c>
      <c r="L444" s="5">
        <v>0.1348</v>
      </c>
      <c r="M444" s="8"/>
      <c r="N444" s="8"/>
      <c r="O444" s="8"/>
      <c r="P444" s="8"/>
      <c r="Q444" s="8"/>
      <c r="R444" s="5" t="s">
        <v>11764</v>
      </c>
      <c r="S444" s="5" t="s">
        <v>417</v>
      </c>
      <c r="T444" s="5" t="s">
        <v>417</v>
      </c>
      <c r="U444" s="5" t="s">
        <v>417</v>
      </c>
      <c r="V444" s="5" t="s">
        <v>417</v>
      </c>
      <c r="W444" s="5" t="s">
        <v>93</v>
      </c>
      <c r="X444" s="5" t="s">
        <v>418</v>
      </c>
      <c r="Y444" s="5" t="s">
        <v>419</v>
      </c>
      <c r="Z444" s="5" t="s">
        <v>420</v>
      </c>
      <c r="AA444" s="5" t="s">
        <v>421</v>
      </c>
      <c r="AB444" s="5"/>
      <c r="AC444" s="5"/>
      <c r="AD444" s="5"/>
      <c r="AE444" s="5"/>
      <c r="AF444" s="5"/>
    </row>
    <row r="445" spans="1:32" hidden="1">
      <c r="A445" s="5" t="s">
        <v>11765</v>
      </c>
      <c r="B445" s="5" t="str">
        <f>IF(COUNTIF('Leads Priorizados INT'!M:M,A445)&gt;0,"Sí","No")</f>
        <v>No</v>
      </c>
      <c r="C445">
        <v>0</v>
      </c>
      <c r="D445" s="6" t="s">
        <v>414</v>
      </c>
      <c r="E445" s="5" t="s">
        <v>11766</v>
      </c>
      <c r="F445" s="5" t="s">
        <v>431</v>
      </c>
      <c r="G445" s="5" t="s">
        <v>11767</v>
      </c>
      <c r="H445" s="7">
        <v>951381</v>
      </c>
      <c r="I445" s="5">
        <v>1</v>
      </c>
      <c r="J445" s="5">
        <v>1</v>
      </c>
      <c r="K445" s="5" t="s">
        <v>11768</v>
      </c>
      <c r="L445" s="5">
        <v>0.13469999999999999</v>
      </c>
      <c r="M445" s="8"/>
      <c r="N445" s="8"/>
      <c r="O445" s="8"/>
      <c r="P445" s="8"/>
      <c r="Q445" s="8"/>
      <c r="R445" s="5" t="s">
        <v>11769</v>
      </c>
      <c r="S445" s="5" t="s">
        <v>417</v>
      </c>
      <c r="T445" s="5" t="s">
        <v>417</v>
      </c>
      <c r="U445" s="5" t="s">
        <v>417</v>
      </c>
      <c r="V445" s="5" t="s">
        <v>417</v>
      </c>
      <c r="W445" s="5" t="s">
        <v>93</v>
      </c>
      <c r="X445" s="5" t="s">
        <v>418</v>
      </c>
      <c r="Y445" s="5" t="s">
        <v>419</v>
      </c>
      <c r="Z445" s="5" t="s">
        <v>420</v>
      </c>
      <c r="AA445" s="5" t="s">
        <v>421</v>
      </c>
      <c r="AB445" s="5"/>
      <c r="AC445" s="5"/>
      <c r="AD445" s="5"/>
      <c r="AE445" s="5"/>
      <c r="AF445" s="5"/>
    </row>
    <row r="446" spans="1:32">
      <c r="A446" s="5" t="s">
        <v>11770</v>
      </c>
      <c r="B446" s="5" t="str">
        <f>IF(COUNTIF('Leads Priorizados INT'!M:M,A446)&gt;0,"Sí","No")</f>
        <v>No</v>
      </c>
      <c r="C446">
        <v>1</v>
      </c>
      <c r="D446" s="6" t="s">
        <v>414</v>
      </c>
      <c r="E446" s="5" t="s">
        <v>11771</v>
      </c>
      <c r="F446" s="5" t="s">
        <v>152</v>
      </c>
      <c r="G446" s="5" t="s">
        <v>9796</v>
      </c>
      <c r="H446" s="7">
        <v>1019920</v>
      </c>
      <c r="I446" s="5">
        <v>7</v>
      </c>
      <c r="J446" s="5">
        <v>1</v>
      </c>
      <c r="K446" s="5" t="s">
        <v>11772</v>
      </c>
      <c r="L446" s="5">
        <v>0.13469999999999999</v>
      </c>
      <c r="M446" s="8">
        <v>918047831</v>
      </c>
      <c r="N446" s="8"/>
      <c r="O446" s="8"/>
      <c r="P446" s="8"/>
      <c r="Q446" s="8"/>
      <c r="R446" s="5" t="s">
        <v>11773</v>
      </c>
      <c r="S446" s="5" t="s">
        <v>417</v>
      </c>
      <c r="T446" s="5" t="s">
        <v>417</v>
      </c>
      <c r="U446" s="5" t="s">
        <v>417</v>
      </c>
      <c r="V446" s="5" t="s">
        <v>417</v>
      </c>
      <c r="W446" s="5" t="s">
        <v>93</v>
      </c>
      <c r="X446" s="5" t="s">
        <v>418</v>
      </c>
      <c r="Y446" s="5" t="s">
        <v>419</v>
      </c>
      <c r="Z446" s="5" t="s">
        <v>420</v>
      </c>
      <c r="AA446" s="5" t="s">
        <v>421</v>
      </c>
      <c r="AB446" s="5" t="s">
        <v>11774</v>
      </c>
      <c r="AC446" s="5"/>
      <c r="AD446" s="5"/>
      <c r="AE446" s="5"/>
      <c r="AF446" s="5"/>
    </row>
    <row r="447" spans="1:32" hidden="1">
      <c r="A447" s="5" t="s">
        <v>11775</v>
      </c>
      <c r="B447" s="5" t="str">
        <f>IF(COUNTIF('Leads Priorizados INT'!M:M,A447)&gt;0,"Sí","No")</f>
        <v>No</v>
      </c>
      <c r="C447">
        <v>0</v>
      </c>
      <c r="D447" s="6" t="s">
        <v>414</v>
      </c>
      <c r="E447" s="5" t="s">
        <v>11776</v>
      </c>
      <c r="F447" s="5" t="s">
        <v>152</v>
      </c>
      <c r="G447" s="5" t="s">
        <v>1749</v>
      </c>
      <c r="H447" s="7">
        <v>3450741</v>
      </c>
      <c r="I447" s="5">
        <v>11</v>
      </c>
      <c r="J447" s="5">
        <v>1</v>
      </c>
      <c r="K447" s="5" t="s">
        <v>11777</v>
      </c>
      <c r="L447" s="5">
        <v>0.1346</v>
      </c>
      <c r="M447" s="8"/>
      <c r="N447" s="8"/>
      <c r="O447" s="8"/>
      <c r="P447" s="8"/>
      <c r="Q447" s="8"/>
      <c r="R447" s="5" t="s">
        <v>11778</v>
      </c>
      <c r="S447" s="5" t="s">
        <v>417</v>
      </c>
      <c r="T447" s="5" t="s">
        <v>417</v>
      </c>
      <c r="U447" s="5" t="s">
        <v>417</v>
      </c>
      <c r="V447" s="5" t="s">
        <v>417</v>
      </c>
      <c r="W447" s="5" t="s">
        <v>93</v>
      </c>
      <c r="X447" s="5" t="s">
        <v>418</v>
      </c>
      <c r="Y447" s="5" t="s">
        <v>419</v>
      </c>
      <c r="Z447" s="5" t="s">
        <v>420</v>
      </c>
      <c r="AA447" s="5" t="s">
        <v>421</v>
      </c>
      <c r="AB447" s="5"/>
      <c r="AC447" s="5"/>
      <c r="AD447" s="5"/>
      <c r="AE447" s="5"/>
      <c r="AF447" s="5"/>
    </row>
    <row r="448" spans="1:32" hidden="1">
      <c r="A448" s="5" t="s">
        <v>11779</v>
      </c>
      <c r="B448" s="5" t="str">
        <f>IF(COUNTIF('Leads Priorizados INT'!M:M,A448)&gt;0,"Sí","No")</f>
        <v>No</v>
      </c>
      <c r="C448">
        <v>0</v>
      </c>
      <c r="D448" s="6" t="s">
        <v>414</v>
      </c>
      <c r="E448" s="5" t="s">
        <v>11780</v>
      </c>
      <c r="F448" s="5" t="s">
        <v>152</v>
      </c>
      <c r="G448" s="5" t="s">
        <v>1641</v>
      </c>
      <c r="H448" s="7">
        <v>371334</v>
      </c>
      <c r="I448" s="5">
        <v>1</v>
      </c>
      <c r="J448" s="5">
        <v>1</v>
      </c>
      <c r="K448" s="5" t="s">
        <v>11781</v>
      </c>
      <c r="L448" s="5">
        <v>0.1346</v>
      </c>
      <c r="M448" s="8"/>
      <c r="N448" s="8"/>
      <c r="O448" s="8"/>
      <c r="P448" s="8"/>
      <c r="Q448" s="8"/>
      <c r="R448" s="5" t="s">
        <v>11782</v>
      </c>
      <c r="S448" s="5" t="s">
        <v>11783</v>
      </c>
      <c r="T448" s="5" t="s">
        <v>417</v>
      </c>
      <c r="U448" s="5" t="s">
        <v>417</v>
      </c>
      <c r="V448" s="5" t="s">
        <v>417</v>
      </c>
      <c r="W448" s="5" t="s">
        <v>93</v>
      </c>
      <c r="X448" s="5" t="s">
        <v>418</v>
      </c>
      <c r="Y448" s="5" t="s">
        <v>419</v>
      </c>
      <c r="Z448" s="5" t="s">
        <v>420</v>
      </c>
      <c r="AA448" s="5" t="s">
        <v>421</v>
      </c>
      <c r="AB448" s="5"/>
      <c r="AC448" s="5"/>
      <c r="AD448" s="5"/>
      <c r="AE448" s="5"/>
      <c r="AF448" s="5"/>
    </row>
    <row r="449" spans="1:32">
      <c r="A449" s="5" t="s">
        <v>11784</v>
      </c>
      <c r="B449" s="5" t="str">
        <f>IF(COUNTIF('Leads Priorizados INT'!M:M,A449)&gt;0,"Sí","No")</f>
        <v>No</v>
      </c>
      <c r="C449">
        <v>1</v>
      </c>
      <c r="D449" s="6" t="s">
        <v>430</v>
      </c>
      <c r="E449" s="5" t="s">
        <v>11785</v>
      </c>
      <c r="F449" s="5" t="s">
        <v>931</v>
      </c>
      <c r="G449" s="5" t="s">
        <v>10421</v>
      </c>
      <c r="H449" s="7">
        <v>678992</v>
      </c>
      <c r="I449" s="5">
        <v>5</v>
      </c>
      <c r="J449" s="5">
        <v>2</v>
      </c>
      <c r="K449" s="5" t="s">
        <v>11786</v>
      </c>
      <c r="L449" s="5">
        <v>0.13450000000000001</v>
      </c>
      <c r="M449" s="8">
        <v>981639550</v>
      </c>
      <c r="N449" s="8">
        <v>981904222</v>
      </c>
      <c r="O449" s="8">
        <v>675807321</v>
      </c>
      <c r="P449" s="8">
        <v>654249366</v>
      </c>
      <c r="Q449" s="8">
        <v>656850803</v>
      </c>
      <c r="R449" s="5" t="s">
        <v>11787</v>
      </c>
      <c r="S449" s="5" t="s">
        <v>417</v>
      </c>
      <c r="T449" s="5" t="s">
        <v>417</v>
      </c>
      <c r="U449" s="5" t="s">
        <v>417</v>
      </c>
      <c r="V449" s="5" t="s">
        <v>417</v>
      </c>
      <c r="W449" s="5" t="s">
        <v>93</v>
      </c>
      <c r="X449" s="5" t="s">
        <v>418</v>
      </c>
      <c r="Y449" s="5" t="s">
        <v>419</v>
      </c>
      <c r="Z449" s="5" t="s">
        <v>420</v>
      </c>
      <c r="AA449" s="5" t="s">
        <v>421</v>
      </c>
      <c r="AB449" s="5"/>
      <c r="AC449" s="5"/>
      <c r="AD449" s="5"/>
      <c r="AE449" s="5"/>
      <c r="AF449" s="5"/>
    </row>
    <row r="450" spans="1:32" hidden="1">
      <c r="A450" s="5" t="s">
        <v>11788</v>
      </c>
      <c r="B450" s="5" t="str">
        <f>IF(COUNTIF('Leads Priorizados INT'!M:M,A450)&gt;0,"Sí","No")</f>
        <v>No</v>
      </c>
      <c r="C450">
        <v>0</v>
      </c>
      <c r="D450" s="6" t="s">
        <v>414</v>
      </c>
      <c r="E450" s="5" t="s">
        <v>11789</v>
      </c>
      <c r="F450" s="5" t="s">
        <v>497</v>
      </c>
      <c r="G450" s="5" t="s">
        <v>11790</v>
      </c>
      <c r="H450" s="7">
        <v>362815</v>
      </c>
      <c r="I450" s="5">
        <v>6</v>
      </c>
      <c r="J450" s="5">
        <v>3</v>
      </c>
      <c r="K450" s="5" t="s">
        <v>11791</v>
      </c>
      <c r="L450" s="5">
        <v>0.13450000000000001</v>
      </c>
      <c r="M450" s="8">
        <v>971724187</v>
      </c>
      <c r="N450" s="8">
        <v>971439957</v>
      </c>
      <c r="O450" s="8">
        <v>971439962</v>
      </c>
      <c r="P450" s="8"/>
      <c r="Q450" s="8"/>
      <c r="R450" s="5" t="s">
        <v>11792</v>
      </c>
      <c r="S450" s="5" t="s">
        <v>11793</v>
      </c>
      <c r="T450" s="5" t="s">
        <v>11794</v>
      </c>
      <c r="U450" s="5" t="s">
        <v>417</v>
      </c>
      <c r="V450" s="5" t="s">
        <v>417</v>
      </c>
      <c r="W450" s="5" t="s">
        <v>93</v>
      </c>
      <c r="X450" s="5" t="s">
        <v>418</v>
      </c>
      <c r="Y450" s="5" t="s">
        <v>419</v>
      </c>
      <c r="Z450" s="5" t="s">
        <v>420</v>
      </c>
      <c r="AA450" s="5" t="s">
        <v>421</v>
      </c>
      <c r="AB450" s="5" t="s">
        <v>11795</v>
      </c>
      <c r="AC450" s="5"/>
      <c r="AD450" s="5"/>
      <c r="AE450" s="5"/>
      <c r="AF450" s="5"/>
    </row>
    <row r="451" spans="1:32">
      <c r="A451" s="5" t="s">
        <v>11796</v>
      </c>
      <c r="B451" s="5" t="str">
        <f>IF(COUNTIF('Leads Priorizados INT'!M:M,A451)&gt;0,"Sí","No")</f>
        <v>No</v>
      </c>
      <c r="C451">
        <v>1</v>
      </c>
      <c r="D451" s="6" t="s">
        <v>430</v>
      </c>
      <c r="E451" s="5" t="s">
        <v>11797</v>
      </c>
      <c r="F451" s="5" t="s">
        <v>152</v>
      </c>
      <c r="G451" s="5" t="s">
        <v>10819</v>
      </c>
      <c r="H451" s="7">
        <v>604674</v>
      </c>
      <c r="I451" s="5">
        <v>4</v>
      </c>
      <c r="J451" s="5">
        <v>1</v>
      </c>
      <c r="K451" s="5" t="s">
        <v>11798</v>
      </c>
      <c r="L451" s="5">
        <v>0.13450000000000001</v>
      </c>
      <c r="M451" s="8">
        <v>911695012</v>
      </c>
      <c r="N451" s="8">
        <v>677595646</v>
      </c>
      <c r="O451" s="8">
        <v>695351221</v>
      </c>
      <c r="P451" s="8">
        <v>670727777</v>
      </c>
      <c r="Q451" s="8"/>
      <c r="R451" s="5" t="s">
        <v>11799</v>
      </c>
      <c r="S451" s="5" t="s">
        <v>417</v>
      </c>
      <c r="T451" s="5" t="s">
        <v>417</v>
      </c>
      <c r="U451" s="5" t="s">
        <v>417</v>
      </c>
      <c r="V451" s="5" t="s">
        <v>417</v>
      </c>
      <c r="W451" s="5" t="s">
        <v>93</v>
      </c>
      <c r="X451" s="5" t="s">
        <v>418</v>
      </c>
      <c r="Y451" s="5" t="s">
        <v>419</v>
      </c>
      <c r="Z451" s="5" t="s">
        <v>420</v>
      </c>
      <c r="AA451" s="5" t="s">
        <v>421</v>
      </c>
      <c r="AB451" s="5"/>
      <c r="AC451" s="5"/>
      <c r="AD451" s="5"/>
      <c r="AE451" s="5"/>
      <c r="AF451" s="5"/>
    </row>
    <row r="452" spans="1:32" hidden="1">
      <c r="A452" s="5" t="s">
        <v>11800</v>
      </c>
      <c r="B452" s="5" t="str">
        <f>IF(COUNTIF('Leads Priorizados INT'!M:M,A452)&gt;0,"Sí","No")</f>
        <v>No</v>
      </c>
      <c r="C452">
        <v>0</v>
      </c>
      <c r="D452" s="6" t="s">
        <v>414</v>
      </c>
      <c r="E452" s="5" t="s">
        <v>11801</v>
      </c>
      <c r="F452" s="5" t="s">
        <v>152</v>
      </c>
      <c r="G452" s="5" t="s">
        <v>2868</v>
      </c>
      <c r="H452" s="7">
        <v>1066671</v>
      </c>
      <c r="I452" s="5">
        <v>7</v>
      </c>
      <c r="J452" s="5">
        <v>2</v>
      </c>
      <c r="K452" s="5" t="s">
        <v>11802</v>
      </c>
      <c r="L452" s="5">
        <v>0.13439999999999999</v>
      </c>
      <c r="M452" s="8"/>
      <c r="N452" s="8"/>
      <c r="O452" s="8"/>
      <c r="P452" s="8"/>
      <c r="Q452" s="8"/>
      <c r="R452" s="5" t="s">
        <v>11803</v>
      </c>
      <c r="S452" s="5" t="s">
        <v>417</v>
      </c>
      <c r="T452" s="5" t="s">
        <v>417</v>
      </c>
      <c r="U452" s="5" t="s">
        <v>417</v>
      </c>
      <c r="V452" s="5" t="s">
        <v>417</v>
      </c>
      <c r="W452" s="5" t="s">
        <v>93</v>
      </c>
      <c r="X452" s="5" t="s">
        <v>418</v>
      </c>
      <c r="Y452" s="5" t="s">
        <v>419</v>
      </c>
      <c r="Z452" s="5" t="s">
        <v>420</v>
      </c>
      <c r="AA452" s="5" t="s">
        <v>421</v>
      </c>
      <c r="AB452" s="5"/>
      <c r="AC452" s="5"/>
      <c r="AD452" s="5"/>
      <c r="AE452" s="5"/>
      <c r="AF452" s="5"/>
    </row>
    <row r="453" spans="1:32" hidden="1">
      <c r="A453" s="5" t="s">
        <v>11804</v>
      </c>
      <c r="B453" s="5" t="str">
        <f>IF(COUNTIF('Leads Priorizados INT'!M:M,A453)&gt;0,"Sí","No")</f>
        <v>No</v>
      </c>
      <c r="C453">
        <v>0</v>
      </c>
      <c r="D453" s="6" t="s">
        <v>430</v>
      </c>
      <c r="E453" s="5" t="s">
        <v>11805</v>
      </c>
      <c r="F453" s="5" t="s">
        <v>1019</v>
      </c>
      <c r="G453" s="5" t="s">
        <v>11806</v>
      </c>
      <c r="H453" s="7">
        <v>1318178</v>
      </c>
      <c r="I453" s="5">
        <v>11</v>
      </c>
      <c r="J453" s="5">
        <v>3</v>
      </c>
      <c r="K453" s="5" t="s">
        <v>11807</v>
      </c>
      <c r="L453" s="5">
        <v>0.1343</v>
      </c>
      <c r="M453" s="8">
        <v>948228976</v>
      </c>
      <c r="N453" s="8">
        <v>948570691</v>
      </c>
      <c r="O453" s="8">
        <v>948592121</v>
      </c>
      <c r="P453" s="8">
        <v>948570586</v>
      </c>
      <c r="Q453" s="8">
        <v>948304637</v>
      </c>
      <c r="R453" s="5" t="s">
        <v>11808</v>
      </c>
      <c r="S453" s="5" t="s">
        <v>417</v>
      </c>
      <c r="T453" s="5" t="s">
        <v>417</v>
      </c>
      <c r="U453" s="5" t="s">
        <v>417</v>
      </c>
      <c r="V453" s="5" t="s">
        <v>417</v>
      </c>
      <c r="W453" s="5" t="s">
        <v>93</v>
      </c>
      <c r="X453" s="5" t="s">
        <v>418</v>
      </c>
      <c r="Y453" s="5" t="s">
        <v>419</v>
      </c>
      <c r="Z453" s="5" t="s">
        <v>420</v>
      </c>
      <c r="AA453" s="5" t="s">
        <v>421</v>
      </c>
      <c r="AB453" s="5"/>
      <c r="AC453" s="5"/>
      <c r="AD453" s="5"/>
      <c r="AE453" s="5"/>
      <c r="AF453" s="5"/>
    </row>
    <row r="454" spans="1:32" hidden="1">
      <c r="A454" s="5" t="s">
        <v>11809</v>
      </c>
      <c r="B454" s="5" t="str">
        <f>IF(COUNTIF('Leads Priorizados INT'!M:M,A454)&gt;0,"Sí","No")</f>
        <v>No</v>
      </c>
      <c r="C454">
        <v>0</v>
      </c>
      <c r="D454" s="6" t="s">
        <v>521</v>
      </c>
      <c r="E454" s="5" t="s">
        <v>11810</v>
      </c>
      <c r="F454" s="5" t="s">
        <v>431</v>
      </c>
      <c r="G454" s="5" t="s">
        <v>11811</v>
      </c>
      <c r="H454" s="7">
        <v>1342218</v>
      </c>
      <c r="I454" s="5">
        <v>32</v>
      </c>
      <c r="J454" s="5">
        <v>3</v>
      </c>
      <c r="K454" s="5" t="s">
        <v>11812</v>
      </c>
      <c r="L454" s="5">
        <v>0.1343</v>
      </c>
      <c r="M454" s="8">
        <v>937939400</v>
      </c>
      <c r="N454" s="8">
        <v>687735426</v>
      </c>
      <c r="O454" s="8">
        <v>687703541</v>
      </c>
      <c r="P454" s="8">
        <v>684151231</v>
      </c>
      <c r="Q454" s="8">
        <v>665026902</v>
      </c>
      <c r="R454" s="5" t="s">
        <v>11813</v>
      </c>
      <c r="S454" s="5" t="s">
        <v>417</v>
      </c>
      <c r="T454" s="5" t="s">
        <v>417</v>
      </c>
      <c r="U454" s="5" t="s">
        <v>417</v>
      </c>
      <c r="V454" s="5" t="s">
        <v>417</v>
      </c>
      <c r="W454" s="5" t="s">
        <v>93</v>
      </c>
      <c r="X454" s="5" t="s">
        <v>418</v>
      </c>
      <c r="Y454" s="5" t="s">
        <v>419</v>
      </c>
      <c r="Z454" s="5" t="s">
        <v>420</v>
      </c>
      <c r="AA454" s="5" t="s">
        <v>421</v>
      </c>
      <c r="AB454" s="5"/>
      <c r="AC454" s="5"/>
      <c r="AD454" s="5"/>
      <c r="AE454" s="5"/>
      <c r="AF454" s="5"/>
    </row>
    <row r="455" spans="1:32" hidden="1">
      <c r="A455" s="5" t="s">
        <v>11814</v>
      </c>
      <c r="B455" s="5" t="str">
        <f>IF(COUNTIF('Leads Priorizados INT'!M:M,A455)&gt;0,"Sí","No")</f>
        <v>No</v>
      </c>
      <c r="C455">
        <v>0</v>
      </c>
      <c r="D455" s="6" t="s">
        <v>414</v>
      </c>
      <c r="E455" s="5" t="s">
        <v>11815</v>
      </c>
      <c r="F455" s="5" t="s">
        <v>152</v>
      </c>
      <c r="G455" s="5" t="s">
        <v>462</v>
      </c>
      <c r="H455" s="7">
        <v>974303</v>
      </c>
      <c r="I455" s="5">
        <v>7</v>
      </c>
      <c r="J455" s="5">
        <v>1</v>
      </c>
      <c r="K455" s="5" t="s">
        <v>11816</v>
      </c>
      <c r="L455" s="5">
        <v>0.13389999999999999</v>
      </c>
      <c r="M455" s="8"/>
      <c r="N455" s="8"/>
      <c r="O455" s="8"/>
      <c r="P455" s="8"/>
      <c r="Q455" s="8"/>
      <c r="R455" s="5" t="s">
        <v>11817</v>
      </c>
      <c r="S455" s="5" t="s">
        <v>417</v>
      </c>
      <c r="T455" s="5" t="s">
        <v>417</v>
      </c>
      <c r="U455" s="5" t="s">
        <v>417</v>
      </c>
      <c r="V455" s="5" t="s">
        <v>417</v>
      </c>
      <c r="W455" s="5" t="s">
        <v>93</v>
      </c>
      <c r="X455" s="5" t="s">
        <v>418</v>
      </c>
      <c r="Y455" s="5" t="s">
        <v>419</v>
      </c>
      <c r="Z455" s="5" t="s">
        <v>420</v>
      </c>
      <c r="AA455" s="5" t="s">
        <v>421</v>
      </c>
      <c r="AB455" s="5"/>
      <c r="AC455" s="5"/>
      <c r="AD455" s="5"/>
      <c r="AE455" s="5"/>
      <c r="AF455" s="5"/>
    </row>
    <row r="456" spans="1:32" hidden="1">
      <c r="A456" s="5" t="s">
        <v>11818</v>
      </c>
      <c r="B456" s="5" t="str">
        <f>IF(COUNTIF('Leads Priorizados INT'!M:M,A456)&gt;0,"Sí","No")</f>
        <v>No</v>
      </c>
      <c r="C456">
        <v>0</v>
      </c>
      <c r="D456" s="6" t="s">
        <v>414</v>
      </c>
      <c r="E456" s="5" t="s">
        <v>11819</v>
      </c>
      <c r="F456" s="5" t="s">
        <v>431</v>
      </c>
      <c r="G456" s="5" t="s">
        <v>11820</v>
      </c>
      <c r="H456" s="7">
        <v>499531</v>
      </c>
      <c r="I456" s="5">
        <v>3</v>
      </c>
      <c r="J456" s="5">
        <v>1</v>
      </c>
      <c r="K456" s="5" t="s">
        <v>11821</v>
      </c>
      <c r="L456" s="5">
        <v>0.1338</v>
      </c>
      <c r="M456" s="8"/>
      <c r="N456" s="8"/>
      <c r="O456" s="8"/>
      <c r="P456" s="8"/>
      <c r="Q456" s="8"/>
      <c r="R456" s="5" t="s">
        <v>11822</v>
      </c>
      <c r="S456" s="5" t="s">
        <v>417</v>
      </c>
      <c r="T456" s="5" t="s">
        <v>417</v>
      </c>
      <c r="U456" s="5" t="s">
        <v>417</v>
      </c>
      <c r="V456" s="5" t="s">
        <v>417</v>
      </c>
      <c r="W456" s="5" t="s">
        <v>93</v>
      </c>
      <c r="X456" s="5" t="s">
        <v>418</v>
      </c>
      <c r="Y456" s="5" t="s">
        <v>419</v>
      </c>
      <c r="Z456" s="5" t="s">
        <v>420</v>
      </c>
      <c r="AA456" s="5" t="s">
        <v>421</v>
      </c>
      <c r="AB456" s="5"/>
      <c r="AC456" s="5"/>
      <c r="AD456" s="5"/>
      <c r="AE456" s="5"/>
      <c r="AF456" s="5"/>
    </row>
    <row r="457" spans="1:32" hidden="1">
      <c r="A457" s="5" t="s">
        <v>11823</v>
      </c>
      <c r="B457" s="5" t="str">
        <f>IF(COUNTIF('Leads Priorizados INT'!M:M,A457)&gt;0,"Sí","No")</f>
        <v>No</v>
      </c>
      <c r="C457">
        <v>0</v>
      </c>
      <c r="D457" s="6" t="s">
        <v>414</v>
      </c>
      <c r="E457" s="5" t="s">
        <v>11824</v>
      </c>
      <c r="F457" s="5" t="s">
        <v>2944</v>
      </c>
      <c r="G457" s="5" t="s">
        <v>11825</v>
      </c>
      <c r="H457" s="7">
        <v>350290</v>
      </c>
      <c r="I457" s="5">
        <v>1</v>
      </c>
      <c r="J457" s="5">
        <v>1</v>
      </c>
      <c r="K457" s="5" t="s">
        <v>11826</v>
      </c>
      <c r="L457" s="5">
        <v>0.1336</v>
      </c>
      <c r="M457" s="8"/>
      <c r="N457" s="8"/>
      <c r="O457" s="8"/>
      <c r="P457" s="8"/>
      <c r="Q457" s="8"/>
      <c r="R457" s="5" t="s">
        <v>11827</v>
      </c>
      <c r="S457" s="5" t="s">
        <v>417</v>
      </c>
      <c r="T457" s="5" t="s">
        <v>417</v>
      </c>
      <c r="U457" s="5" t="s">
        <v>417</v>
      </c>
      <c r="V457" s="5" t="s">
        <v>417</v>
      </c>
      <c r="W457" s="5" t="s">
        <v>93</v>
      </c>
      <c r="X457" s="5" t="s">
        <v>418</v>
      </c>
      <c r="Y457" s="5" t="s">
        <v>419</v>
      </c>
      <c r="Z457" s="5" t="s">
        <v>420</v>
      </c>
      <c r="AA457" s="5" t="s">
        <v>421</v>
      </c>
      <c r="AB457" s="5"/>
      <c r="AC457" s="5"/>
      <c r="AD457" s="5"/>
      <c r="AE457" s="5"/>
      <c r="AF457" s="5"/>
    </row>
    <row r="458" spans="1:32">
      <c r="A458" s="5" t="s">
        <v>11828</v>
      </c>
      <c r="B458" s="5" t="str">
        <f>IF(COUNTIF('Leads Priorizados INT'!M:M,A458)&gt;0,"Sí","No")</f>
        <v>No</v>
      </c>
      <c r="C458">
        <v>1</v>
      </c>
      <c r="D458" s="6" t="s">
        <v>414</v>
      </c>
      <c r="E458" s="5" t="s">
        <v>11829</v>
      </c>
      <c r="F458" s="5" t="s">
        <v>431</v>
      </c>
      <c r="G458" s="5" t="s">
        <v>2064</v>
      </c>
      <c r="H458" s="7">
        <v>554966</v>
      </c>
      <c r="I458" s="5">
        <v>4</v>
      </c>
      <c r="J458" s="5">
        <v>2</v>
      </c>
      <c r="K458" s="5" t="s">
        <v>11830</v>
      </c>
      <c r="L458" s="5">
        <v>0.13350000000000001</v>
      </c>
      <c r="M458" s="8">
        <v>932379602</v>
      </c>
      <c r="N458" s="8">
        <v>933426373</v>
      </c>
      <c r="O458" s="8">
        <v>932379563</v>
      </c>
      <c r="P458" s="8"/>
      <c r="Q458" s="8"/>
      <c r="R458" s="5" t="s">
        <v>11831</v>
      </c>
      <c r="S458" s="5" t="s">
        <v>11832</v>
      </c>
      <c r="T458" s="5" t="s">
        <v>417</v>
      </c>
      <c r="U458" s="5" t="s">
        <v>417</v>
      </c>
      <c r="V458" s="5" t="s">
        <v>417</v>
      </c>
      <c r="W458" s="5" t="s">
        <v>93</v>
      </c>
      <c r="X458" s="5" t="s">
        <v>418</v>
      </c>
      <c r="Y458" s="5" t="s">
        <v>419</v>
      </c>
      <c r="Z458" s="5" t="s">
        <v>420</v>
      </c>
      <c r="AA458" s="5" t="s">
        <v>421</v>
      </c>
      <c r="AB458" s="5" t="s">
        <v>11833</v>
      </c>
      <c r="AC458" s="5"/>
      <c r="AD458" s="5"/>
      <c r="AE458" s="5"/>
      <c r="AF458" s="5"/>
    </row>
    <row r="459" spans="1:32" hidden="1">
      <c r="A459" s="5" t="s">
        <v>11834</v>
      </c>
      <c r="B459" s="5" t="str">
        <f>IF(COUNTIF('Leads Priorizados INT'!M:M,A459)&gt;0,"Sí","No")</f>
        <v>No</v>
      </c>
      <c r="C459">
        <v>0</v>
      </c>
      <c r="D459" s="6" t="s">
        <v>414</v>
      </c>
      <c r="E459" s="5" t="s">
        <v>11835</v>
      </c>
      <c r="F459" s="5" t="s">
        <v>431</v>
      </c>
      <c r="G459" s="5" t="s">
        <v>9769</v>
      </c>
      <c r="H459" s="7">
        <v>832336</v>
      </c>
      <c r="I459" s="5">
        <v>8</v>
      </c>
      <c r="J459" s="5">
        <v>1</v>
      </c>
      <c r="K459" s="5" t="s">
        <v>11836</v>
      </c>
      <c r="L459" s="5">
        <v>0.13350000000000001</v>
      </c>
      <c r="M459" s="8"/>
      <c r="N459" s="8"/>
      <c r="O459" s="8"/>
      <c r="P459" s="8"/>
      <c r="Q459" s="8"/>
      <c r="R459" s="5" t="s">
        <v>11837</v>
      </c>
      <c r="S459" s="5" t="s">
        <v>11838</v>
      </c>
      <c r="T459" s="5" t="s">
        <v>417</v>
      </c>
      <c r="U459" s="5" t="s">
        <v>417</v>
      </c>
      <c r="V459" s="5" t="s">
        <v>417</v>
      </c>
      <c r="W459" s="5" t="s">
        <v>93</v>
      </c>
      <c r="X459" s="5" t="s">
        <v>418</v>
      </c>
      <c r="Y459" s="5" t="s">
        <v>419</v>
      </c>
      <c r="Z459" s="5" t="s">
        <v>420</v>
      </c>
      <c r="AA459" s="5" t="s">
        <v>421</v>
      </c>
      <c r="AB459" s="5"/>
      <c r="AC459" s="5"/>
      <c r="AD459" s="5"/>
      <c r="AE459" s="5"/>
      <c r="AF459" s="5"/>
    </row>
    <row r="460" spans="1:32" hidden="1">
      <c r="A460" s="5" t="s">
        <v>11839</v>
      </c>
      <c r="B460" s="5" t="str">
        <f>IF(COUNTIF('Leads Priorizados INT'!M:M,A460)&gt;0,"Sí","No")</f>
        <v>No</v>
      </c>
      <c r="C460">
        <v>0</v>
      </c>
      <c r="D460" s="6" t="s">
        <v>414</v>
      </c>
      <c r="E460" s="5" t="s">
        <v>11840</v>
      </c>
      <c r="F460" s="5" t="s">
        <v>431</v>
      </c>
      <c r="G460" s="5" t="s">
        <v>1186</v>
      </c>
      <c r="H460" s="7">
        <v>546794</v>
      </c>
      <c r="I460" s="5">
        <v>1</v>
      </c>
      <c r="J460" s="5">
        <v>2</v>
      </c>
      <c r="K460" s="5" t="s">
        <v>11841</v>
      </c>
      <c r="L460" s="5">
        <v>0.13339999999999999</v>
      </c>
      <c r="M460" s="8"/>
      <c r="N460" s="8"/>
      <c r="O460" s="8"/>
      <c r="P460" s="8"/>
      <c r="Q460" s="8"/>
      <c r="R460" s="5" t="s">
        <v>11842</v>
      </c>
      <c r="S460" s="5" t="s">
        <v>11843</v>
      </c>
      <c r="T460" s="5" t="s">
        <v>417</v>
      </c>
      <c r="U460" s="5" t="s">
        <v>417</v>
      </c>
      <c r="V460" s="5" t="s">
        <v>417</v>
      </c>
      <c r="W460" s="5" t="s">
        <v>93</v>
      </c>
      <c r="X460" s="5" t="s">
        <v>418</v>
      </c>
      <c r="Y460" s="5" t="s">
        <v>419</v>
      </c>
      <c r="Z460" s="5" t="s">
        <v>420</v>
      </c>
      <c r="AA460" s="5" t="s">
        <v>421</v>
      </c>
      <c r="AB460" s="5"/>
      <c r="AC460" s="5"/>
      <c r="AD460" s="5"/>
      <c r="AE460" s="5"/>
      <c r="AF460" s="5"/>
    </row>
    <row r="461" spans="1:32" hidden="1">
      <c r="A461" s="5" t="s">
        <v>11844</v>
      </c>
      <c r="B461" s="5" t="str">
        <f>IF(COUNTIF('Leads Priorizados INT'!M:M,A461)&gt;0,"Sí","No")</f>
        <v>No</v>
      </c>
      <c r="C461">
        <v>0</v>
      </c>
      <c r="D461" s="6" t="s">
        <v>414</v>
      </c>
      <c r="E461" s="5" t="s">
        <v>11845</v>
      </c>
      <c r="F461" s="5" t="s">
        <v>152</v>
      </c>
      <c r="G461" s="5" t="s">
        <v>462</v>
      </c>
      <c r="H461" s="7">
        <v>962584</v>
      </c>
      <c r="I461" s="5">
        <v>1</v>
      </c>
      <c r="J461" s="5">
        <v>1</v>
      </c>
      <c r="K461" s="5" t="s">
        <v>11846</v>
      </c>
      <c r="L461" s="5">
        <v>0.13339999999999999</v>
      </c>
      <c r="M461" s="8">
        <v>963311411</v>
      </c>
      <c r="N461" s="8"/>
      <c r="O461" s="8"/>
      <c r="P461" s="8"/>
      <c r="Q461" s="8"/>
      <c r="R461" s="5" t="s">
        <v>11847</v>
      </c>
      <c r="S461" s="5" t="s">
        <v>417</v>
      </c>
      <c r="T461" s="5" t="s">
        <v>417</v>
      </c>
      <c r="U461" s="5" t="s">
        <v>417</v>
      </c>
      <c r="V461" s="5" t="s">
        <v>417</v>
      </c>
      <c r="W461" s="5" t="s">
        <v>93</v>
      </c>
      <c r="X461" s="5" t="s">
        <v>418</v>
      </c>
      <c r="Y461" s="5" t="s">
        <v>419</v>
      </c>
      <c r="Z461" s="5" t="s">
        <v>420</v>
      </c>
      <c r="AA461" s="5" t="s">
        <v>421</v>
      </c>
      <c r="AB461" s="5" t="s">
        <v>11848</v>
      </c>
      <c r="AC461" s="5"/>
      <c r="AD461" s="5"/>
      <c r="AE461" s="5"/>
      <c r="AF461" s="5"/>
    </row>
    <row r="462" spans="1:32" hidden="1">
      <c r="A462" s="5" t="s">
        <v>11849</v>
      </c>
      <c r="B462" s="5" t="str">
        <f>IF(COUNTIF('Leads Priorizados INT'!M:M,A462)&gt;0,"Sí","No")</f>
        <v>No</v>
      </c>
      <c r="C462">
        <v>0</v>
      </c>
      <c r="D462" s="6" t="s">
        <v>414</v>
      </c>
      <c r="E462" s="5" t="s">
        <v>11850</v>
      </c>
      <c r="F462" s="5" t="s">
        <v>431</v>
      </c>
      <c r="G462" s="5" t="s">
        <v>2253</v>
      </c>
      <c r="H462" s="7">
        <v>1021108</v>
      </c>
      <c r="I462" s="5">
        <v>8</v>
      </c>
      <c r="J462" s="5">
        <v>2</v>
      </c>
      <c r="K462" s="5" t="s">
        <v>11851</v>
      </c>
      <c r="L462" s="5">
        <v>0.1333</v>
      </c>
      <c r="M462" s="8"/>
      <c r="N462" s="8"/>
      <c r="O462" s="8"/>
      <c r="P462" s="8"/>
      <c r="Q462" s="8"/>
      <c r="R462" s="5" t="s">
        <v>11852</v>
      </c>
      <c r="S462" s="5" t="s">
        <v>417</v>
      </c>
      <c r="T462" s="5" t="s">
        <v>417</v>
      </c>
      <c r="U462" s="5" t="s">
        <v>417</v>
      </c>
      <c r="V462" s="5" t="s">
        <v>417</v>
      </c>
      <c r="W462" s="5" t="s">
        <v>93</v>
      </c>
      <c r="X462" s="5" t="s">
        <v>418</v>
      </c>
      <c r="Y462" s="5" t="s">
        <v>419</v>
      </c>
      <c r="Z462" s="5" t="s">
        <v>420</v>
      </c>
      <c r="AA462" s="5" t="s">
        <v>421</v>
      </c>
      <c r="AB462" s="5"/>
      <c r="AC462" s="5"/>
      <c r="AD462" s="5"/>
      <c r="AE462" s="5"/>
      <c r="AF462" s="5"/>
    </row>
    <row r="463" spans="1:32">
      <c r="A463" s="5" t="s">
        <v>11853</v>
      </c>
      <c r="B463" s="5" t="str">
        <f>IF(COUNTIF('Leads Priorizados INT'!M:M,A463)&gt;0,"Sí","No")</f>
        <v>No</v>
      </c>
      <c r="C463">
        <v>1</v>
      </c>
      <c r="D463" s="6" t="s">
        <v>414</v>
      </c>
      <c r="E463" s="5" t="s">
        <v>11854</v>
      </c>
      <c r="F463" s="5" t="s">
        <v>2935</v>
      </c>
      <c r="G463" s="5" t="s">
        <v>11055</v>
      </c>
      <c r="H463" s="7">
        <v>936297</v>
      </c>
      <c r="I463" s="5">
        <v>7</v>
      </c>
      <c r="J463" s="5">
        <v>1</v>
      </c>
      <c r="K463" s="5" t="s">
        <v>11855</v>
      </c>
      <c r="L463" s="5">
        <v>0.13320000000000001</v>
      </c>
      <c r="M463" s="8"/>
      <c r="N463" s="8"/>
      <c r="O463" s="8"/>
      <c r="P463" s="8"/>
      <c r="Q463" s="8"/>
      <c r="R463" s="5" t="s">
        <v>11856</v>
      </c>
      <c r="S463" s="5" t="s">
        <v>417</v>
      </c>
      <c r="T463" s="5" t="s">
        <v>417</v>
      </c>
      <c r="U463" s="5" t="s">
        <v>417</v>
      </c>
      <c r="V463" s="5" t="s">
        <v>417</v>
      </c>
      <c r="W463" s="5" t="s">
        <v>93</v>
      </c>
      <c r="X463" s="5" t="s">
        <v>418</v>
      </c>
      <c r="Y463" s="5" t="s">
        <v>419</v>
      </c>
      <c r="Z463" s="5" t="s">
        <v>420</v>
      </c>
      <c r="AA463" s="5" t="s">
        <v>421</v>
      </c>
      <c r="AB463" s="5"/>
      <c r="AC463" s="5"/>
      <c r="AD463" s="5"/>
      <c r="AE463" s="5"/>
      <c r="AF463" s="5"/>
    </row>
    <row r="464" spans="1:32" hidden="1">
      <c r="A464" s="5" t="s">
        <v>11857</v>
      </c>
      <c r="B464" s="5" t="str">
        <f>IF(COUNTIF('Leads Priorizados INT'!M:M,A464)&gt;0,"Sí","No")</f>
        <v>No</v>
      </c>
      <c r="C464">
        <v>0</v>
      </c>
      <c r="D464" s="6" t="s">
        <v>414</v>
      </c>
      <c r="E464" s="5" t="s">
        <v>11858</v>
      </c>
      <c r="F464" s="5" t="s">
        <v>1019</v>
      </c>
      <c r="G464" s="5" t="s">
        <v>11859</v>
      </c>
      <c r="H464" s="7">
        <v>353470</v>
      </c>
      <c r="I464" s="5">
        <v>2</v>
      </c>
      <c r="J464" s="5">
        <v>2</v>
      </c>
      <c r="K464" s="5" t="s">
        <v>11860</v>
      </c>
      <c r="L464" s="5">
        <v>0.13320000000000001</v>
      </c>
      <c r="M464" s="8"/>
      <c r="N464" s="8"/>
      <c r="O464" s="8"/>
      <c r="P464" s="8"/>
      <c r="Q464" s="8"/>
      <c r="R464" s="5" t="s">
        <v>11861</v>
      </c>
      <c r="S464" s="5" t="s">
        <v>417</v>
      </c>
      <c r="T464" s="5" t="s">
        <v>417</v>
      </c>
      <c r="U464" s="5" t="s">
        <v>417</v>
      </c>
      <c r="V464" s="5" t="s">
        <v>417</v>
      </c>
      <c r="W464" s="5" t="s">
        <v>93</v>
      </c>
      <c r="X464" s="5" t="s">
        <v>418</v>
      </c>
      <c r="Y464" s="5" t="s">
        <v>419</v>
      </c>
      <c r="Z464" s="5" t="s">
        <v>420</v>
      </c>
      <c r="AA464" s="5" t="s">
        <v>421</v>
      </c>
      <c r="AB464" s="5"/>
      <c r="AC464" s="5"/>
      <c r="AD464" s="5"/>
      <c r="AE464" s="5"/>
      <c r="AF464" s="5"/>
    </row>
    <row r="465" spans="1:32" hidden="1">
      <c r="A465" s="5" t="s">
        <v>11862</v>
      </c>
      <c r="B465" s="5" t="str">
        <f>IF(COUNTIF('Leads Priorizados INT'!M:M,A465)&gt;0,"Sí","No")</f>
        <v>No</v>
      </c>
      <c r="C465">
        <v>0</v>
      </c>
      <c r="D465" s="6" t="s">
        <v>414</v>
      </c>
      <c r="E465" s="5" t="s">
        <v>11863</v>
      </c>
      <c r="F465" s="5" t="s">
        <v>2926</v>
      </c>
      <c r="G465" s="5" t="s">
        <v>11036</v>
      </c>
      <c r="H465" s="7">
        <v>1993637</v>
      </c>
      <c r="I465" s="5">
        <v>3</v>
      </c>
      <c r="J465" s="5">
        <v>2</v>
      </c>
      <c r="K465" s="5" t="s">
        <v>11864</v>
      </c>
      <c r="L465" s="5">
        <v>0.13320000000000001</v>
      </c>
      <c r="M465" s="8">
        <v>985245824</v>
      </c>
      <c r="N465" s="8">
        <v>985204962</v>
      </c>
      <c r="O465" s="8">
        <v>661722599</v>
      </c>
      <c r="P465" s="8">
        <v>655555165</v>
      </c>
      <c r="Q465" s="8"/>
      <c r="R465" s="5" t="s">
        <v>11865</v>
      </c>
      <c r="S465" s="5" t="s">
        <v>11866</v>
      </c>
      <c r="T465" s="5" t="s">
        <v>417</v>
      </c>
      <c r="U465" s="5" t="s">
        <v>417</v>
      </c>
      <c r="V465" s="5" t="s">
        <v>417</v>
      </c>
      <c r="W465" s="5" t="s">
        <v>93</v>
      </c>
      <c r="X465" s="5" t="s">
        <v>418</v>
      </c>
      <c r="Y465" s="5" t="s">
        <v>419</v>
      </c>
      <c r="Z465" s="5" t="s">
        <v>420</v>
      </c>
      <c r="AA465" s="5" t="s">
        <v>421</v>
      </c>
      <c r="AB465" s="5"/>
      <c r="AC465" s="5"/>
      <c r="AD465" s="5"/>
      <c r="AE465" s="5"/>
      <c r="AF465" s="5"/>
    </row>
    <row r="466" spans="1:32" hidden="1">
      <c r="A466" s="5" t="s">
        <v>11867</v>
      </c>
      <c r="B466" s="5" t="str">
        <f>IF(COUNTIF('Leads Priorizados INT'!M:M,A466)&gt;0,"Sí","No")</f>
        <v>No</v>
      </c>
      <c r="C466">
        <v>0</v>
      </c>
      <c r="D466" s="6" t="s">
        <v>414</v>
      </c>
      <c r="E466" s="5" t="s">
        <v>11868</v>
      </c>
      <c r="F466" s="5" t="s">
        <v>769</v>
      </c>
      <c r="G466" s="5" t="s">
        <v>11869</v>
      </c>
      <c r="H466" s="7">
        <v>595446</v>
      </c>
      <c r="I466" s="5">
        <v>1</v>
      </c>
      <c r="J466" s="5">
        <v>1</v>
      </c>
      <c r="K466" s="5" t="s">
        <v>11870</v>
      </c>
      <c r="L466" s="5">
        <v>0.1331</v>
      </c>
      <c r="M466" s="8">
        <v>922639000</v>
      </c>
      <c r="N466" s="8"/>
      <c r="O466" s="8"/>
      <c r="P466" s="8"/>
      <c r="Q466" s="8"/>
      <c r="R466" s="5" t="s">
        <v>11871</v>
      </c>
      <c r="S466" s="5" t="s">
        <v>417</v>
      </c>
      <c r="T466" s="5" t="s">
        <v>417</v>
      </c>
      <c r="U466" s="5" t="s">
        <v>417</v>
      </c>
      <c r="V466" s="5" t="s">
        <v>417</v>
      </c>
      <c r="W466" s="5" t="s">
        <v>93</v>
      </c>
      <c r="X466" s="5" t="s">
        <v>418</v>
      </c>
      <c r="Y466" s="5" t="s">
        <v>419</v>
      </c>
      <c r="Z466" s="5" t="s">
        <v>420</v>
      </c>
      <c r="AA466" s="5" t="s">
        <v>421</v>
      </c>
      <c r="AB466" s="5"/>
      <c r="AC466" s="5"/>
      <c r="AD466" s="5"/>
      <c r="AE466" s="5"/>
      <c r="AF466" s="5"/>
    </row>
    <row r="467" spans="1:32" hidden="1">
      <c r="A467" s="5" t="s">
        <v>11872</v>
      </c>
      <c r="B467" s="5" t="str">
        <f>IF(COUNTIF('Leads Priorizados INT'!M:M,A467)&gt;0,"Sí","No")</f>
        <v>No</v>
      </c>
      <c r="C467">
        <v>0</v>
      </c>
      <c r="D467" s="6" t="s">
        <v>414</v>
      </c>
      <c r="E467" s="5" t="s">
        <v>11873</v>
      </c>
      <c r="F467" s="5" t="s">
        <v>1650</v>
      </c>
      <c r="G467" s="5" t="s">
        <v>11874</v>
      </c>
      <c r="H467" s="7">
        <v>884143</v>
      </c>
      <c r="I467" s="5">
        <v>8</v>
      </c>
      <c r="J467" s="5">
        <v>1</v>
      </c>
      <c r="K467" s="5" t="s">
        <v>11875</v>
      </c>
      <c r="L467" s="5">
        <v>0.1331</v>
      </c>
      <c r="M467" s="8"/>
      <c r="N467" s="8"/>
      <c r="O467" s="8"/>
      <c r="P467" s="8"/>
      <c r="Q467" s="8"/>
      <c r="R467" s="5" t="s">
        <v>11876</v>
      </c>
      <c r="S467" s="5" t="s">
        <v>417</v>
      </c>
      <c r="T467" s="5" t="s">
        <v>417</v>
      </c>
      <c r="U467" s="5" t="s">
        <v>417</v>
      </c>
      <c r="V467" s="5" t="s">
        <v>417</v>
      </c>
      <c r="W467" s="5" t="s">
        <v>93</v>
      </c>
      <c r="X467" s="5" t="s">
        <v>418</v>
      </c>
      <c r="Y467" s="5" t="s">
        <v>419</v>
      </c>
      <c r="Z467" s="5" t="s">
        <v>420</v>
      </c>
      <c r="AA467" s="5" t="s">
        <v>421</v>
      </c>
      <c r="AB467" s="5"/>
      <c r="AC467" s="5"/>
      <c r="AD467" s="5"/>
      <c r="AE467" s="5"/>
      <c r="AF467" s="5"/>
    </row>
    <row r="468" spans="1:32" hidden="1">
      <c r="A468" s="5" t="s">
        <v>11877</v>
      </c>
      <c r="B468" s="5" t="str">
        <f>IF(COUNTIF('Leads Priorizados INT'!M:M,A468)&gt;0,"Sí","No")</f>
        <v>No</v>
      </c>
      <c r="C468">
        <v>0</v>
      </c>
      <c r="D468" s="6" t="s">
        <v>414</v>
      </c>
      <c r="E468" s="5" t="s">
        <v>11878</v>
      </c>
      <c r="F468" s="5" t="s">
        <v>873</v>
      </c>
      <c r="G468" s="5" t="s">
        <v>1786</v>
      </c>
      <c r="H468" s="7">
        <v>488968</v>
      </c>
      <c r="I468" s="5">
        <v>2</v>
      </c>
      <c r="J468" s="5">
        <v>1</v>
      </c>
      <c r="K468" s="5" t="s">
        <v>11879</v>
      </c>
      <c r="L468" s="5">
        <v>0.13300000000000001</v>
      </c>
      <c r="M468" s="8">
        <v>952199029</v>
      </c>
      <c r="N468" s="8"/>
      <c r="O468" s="8"/>
      <c r="P468" s="8"/>
      <c r="Q468" s="8"/>
      <c r="R468" s="5" t="s">
        <v>11880</v>
      </c>
      <c r="S468" s="5" t="s">
        <v>417</v>
      </c>
      <c r="T468" s="5" t="s">
        <v>417</v>
      </c>
      <c r="U468" s="5" t="s">
        <v>417</v>
      </c>
      <c r="V468" s="5" t="s">
        <v>417</v>
      </c>
      <c r="W468" s="5" t="s">
        <v>93</v>
      </c>
      <c r="X468" s="5" t="s">
        <v>418</v>
      </c>
      <c r="Y468" s="5" t="s">
        <v>419</v>
      </c>
      <c r="Z468" s="5" t="s">
        <v>420</v>
      </c>
      <c r="AA468" s="5" t="s">
        <v>421</v>
      </c>
      <c r="AB468" s="5"/>
      <c r="AC468" s="5"/>
      <c r="AD468" s="5"/>
      <c r="AE468" s="5"/>
      <c r="AF468" s="5"/>
    </row>
    <row r="469" spans="1:32" hidden="1">
      <c r="A469" s="5" t="s">
        <v>11881</v>
      </c>
      <c r="B469" s="5" t="str">
        <f>IF(COUNTIF('Leads Priorizados INT'!M:M,A469)&gt;0,"Sí","No")</f>
        <v>No</v>
      </c>
      <c r="C469">
        <v>0</v>
      </c>
      <c r="D469" s="6" t="s">
        <v>414</v>
      </c>
      <c r="E469" s="5" t="s">
        <v>11882</v>
      </c>
      <c r="F469" s="5" t="s">
        <v>684</v>
      </c>
      <c r="G469" s="5" t="s">
        <v>9813</v>
      </c>
      <c r="H469" s="7">
        <v>2225360</v>
      </c>
      <c r="I469" s="5">
        <v>4</v>
      </c>
      <c r="J469" s="5">
        <v>1</v>
      </c>
      <c r="K469" s="5" t="s">
        <v>11883</v>
      </c>
      <c r="L469" s="5">
        <v>0.1326</v>
      </c>
      <c r="M469" s="8"/>
      <c r="N469" s="8"/>
      <c r="O469" s="8"/>
      <c r="P469" s="8"/>
      <c r="Q469" s="8"/>
      <c r="R469" s="5" t="s">
        <v>11884</v>
      </c>
      <c r="S469" s="5" t="s">
        <v>11885</v>
      </c>
      <c r="T469" s="5" t="s">
        <v>417</v>
      </c>
      <c r="U469" s="5" t="s">
        <v>417</v>
      </c>
      <c r="V469" s="5" t="s">
        <v>417</v>
      </c>
      <c r="W469" s="5" t="s">
        <v>93</v>
      </c>
      <c r="X469" s="5" t="s">
        <v>418</v>
      </c>
      <c r="Y469" s="5" t="s">
        <v>419</v>
      </c>
      <c r="Z469" s="5" t="s">
        <v>420</v>
      </c>
      <c r="AA469" s="5" t="s">
        <v>421</v>
      </c>
      <c r="AB469" s="5"/>
      <c r="AC469" s="5"/>
      <c r="AD469" s="5"/>
      <c r="AE469" s="5"/>
      <c r="AF469" s="5"/>
    </row>
    <row r="470" spans="1:32" hidden="1">
      <c r="A470" s="5" t="s">
        <v>11886</v>
      </c>
      <c r="B470" s="5" t="str">
        <f>IF(COUNTIF('Leads Priorizados INT'!M:M,A470)&gt;0,"Sí","No")</f>
        <v>No</v>
      </c>
      <c r="C470">
        <v>0</v>
      </c>
      <c r="D470" s="6" t="s">
        <v>414</v>
      </c>
      <c r="E470" s="5" t="s">
        <v>11887</v>
      </c>
      <c r="F470" s="5" t="s">
        <v>497</v>
      </c>
      <c r="G470" s="5" t="s">
        <v>11888</v>
      </c>
      <c r="H470" s="7">
        <v>438748</v>
      </c>
      <c r="I470" s="5">
        <v>2</v>
      </c>
      <c r="J470" s="5">
        <v>2</v>
      </c>
      <c r="K470" s="5" t="s">
        <v>11889</v>
      </c>
      <c r="L470" s="5">
        <v>0.1326</v>
      </c>
      <c r="M470" s="8">
        <v>971769821</v>
      </c>
      <c r="N470" s="8">
        <v>971768642</v>
      </c>
      <c r="O470" s="8">
        <v>871208082</v>
      </c>
      <c r="P470" s="8">
        <v>645511162</v>
      </c>
      <c r="Q470" s="8"/>
      <c r="R470" s="5" t="s">
        <v>11890</v>
      </c>
      <c r="S470" s="5" t="s">
        <v>11891</v>
      </c>
      <c r="T470" s="5" t="s">
        <v>417</v>
      </c>
      <c r="U470" s="5" t="s">
        <v>417</v>
      </c>
      <c r="V470" s="5" t="s">
        <v>417</v>
      </c>
      <c r="W470" s="5" t="s">
        <v>93</v>
      </c>
      <c r="X470" s="5" t="s">
        <v>418</v>
      </c>
      <c r="Y470" s="5" t="s">
        <v>419</v>
      </c>
      <c r="Z470" s="5" t="s">
        <v>420</v>
      </c>
      <c r="AA470" s="5" t="s">
        <v>421</v>
      </c>
      <c r="AB470" s="5"/>
      <c r="AC470" s="5"/>
      <c r="AD470" s="5"/>
      <c r="AE470" s="5"/>
      <c r="AF470" s="5"/>
    </row>
    <row r="471" spans="1:32" hidden="1">
      <c r="A471" s="5" t="s">
        <v>11892</v>
      </c>
      <c r="B471" s="5" t="str">
        <f>IF(COUNTIF('Leads Priorizados INT'!M:M,A471)&gt;0,"Sí","No")</f>
        <v>No</v>
      </c>
      <c r="C471">
        <v>0</v>
      </c>
      <c r="D471" s="6" t="s">
        <v>1234</v>
      </c>
      <c r="E471" s="5" t="s">
        <v>11893</v>
      </c>
      <c r="F471" s="5" t="s">
        <v>769</v>
      </c>
      <c r="G471" s="5" t="s">
        <v>11894</v>
      </c>
      <c r="H471" s="7">
        <v>908556</v>
      </c>
      <c r="I471" s="5">
        <v>8</v>
      </c>
      <c r="J471" s="5">
        <v>1</v>
      </c>
      <c r="K471" s="5" t="s">
        <v>11895</v>
      </c>
      <c r="L471" s="5">
        <v>0.13250000000000001</v>
      </c>
      <c r="M471" s="8">
        <v>922259384</v>
      </c>
      <c r="N471" s="8">
        <v>671476115</v>
      </c>
      <c r="O471" s="8"/>
      <c r="P471" s="8"/>
      <c r="Q471" s="8"/>
      <c r="R471" s="5" t="s">
        <v>11896</v>
      </c>
      <c r="S471" s="5" t="s">
        <v>11897</v>
      </c>
      <c r="T471" s="5" t="s">
        <v>417</v>
      </c>
      <c r="U471" s="5" t="s">
        <v>417</v>
      </c>
      <c r="V471" s="5" t="s">
        <v>417</v>
      </c>
      <c r="W471" s="5" t="s">
        <v>93</v>
      </c>
      <c r="X471" s="5" t="s">
        <v>418</v>
      </c>
      <c r="Y471" s="5" t="s">
        <v>419</v>
      </c>
      <c r="Z471" s="5" t="s">
        <v>420</v>
      </c>
      <c r="AA471" s="5" t="s">
        <v>421</v>
      </c>
      <c r="AB471" s="5" t="s">
        <v>11898</v>
      </c>
      <c r="AC471" s="5" t="s">
        <v>11899</v>
      </c>
      <c r="AD471" s="5"/>
      <c r="AE471" s="5"/>
      <c r="AF471" s="5"/>
    </row>
    <row r="472" spans="1:32">
      <c r="A472" s="5" t="s">
        <v>11900</v>
      </c>
      <c r="B472" s="5" t="str">
        <f>IF(COUNTIF('Leads Priorizados INT'!M:M,A472)&gt;0,"Sí","No")</f>
        <v>No</v>
      </c>
      <c r="C472">
        <v>1</v>
      </c>
      <c r="D472" s="6" t="s">
        <v>414</v>
      </c>
      <c r="E472" s="5" t="s">
        <v>11901</v>
      </c>
      <c r="F472" s="5" t="s">
        <v>2631</v>
      </c>
      <c r="G472" s="5" t="s">
        <v>11902</v>
      </c>
      <c r="H472" s="7">
        <v>1093539</v>
      </c>
      <c r="I472" s="5">
        <v>1</v>
      </c>
      <c r="J472" s="5">
        <v>1</v>
      </c>
      <c r="K472" s="5" t="s">
        <v>11903</v>
      </c>
      <c r="L472" s="5">
        <v>0.13250000000000001</v>
      </c>
      <c r="M472" s="8">
        <v>983319923</v>
      </c>
      <c r="N472" s="8"/>
      <c r="O472" s="8"/>
      <c r="P472" s="8"/>
      <c r="Q472" s="8"/>
      <c r="R472" s="5" t="s">
        <v>11904</v>
      </c>
      <c r="S472" s="5" t="s">
        <v>11905</v>
      </c>
      <c r="T472" s="5" t="s">
        <v>11906</v>
      </c>
      <c r="U472" s="5" t="s">
        <v>417</v>
      </c>
      <c r="V472" s="5" t="s">
        <v>417</v>
      </c>
      <c r="W472" s="5" t="s">
        <v>93</v>
      </c>
      <c r="X472" s="5" t="s">
        <v>418</v>
      </c>
      <c r="Y472" s="5" t="s">
        <v>419</v>
      </c>
      <c r="Z472" s="5" t="s">
        <v>420</v>
      </c>
      <c r="AA472" s="5" t="s">
        <v>421</v>
      </c>
      <c r="AB472" s="5" t="s">
        <v>11907</v>
      </c>
      <c r="AC472" s="5" t="s">
        <v>11908</v>
      </c>
      <c r="AD472" s="5"/>
      <c r="AE472" s="5"/>
      <c r="AF472" s="5"/>
    </row>
    <row r="473" spans="1:32">
      <c r="A473" s="5" t="s">
        <v>11909</v>
      </c>
      <c r="B473" s="5" t="str">
        <f>IF(COUNTIF('Leads Priorizados INT'!M:M,A473)&gt;0,"Sí","No")</f>
        <v>No</v>
      </c>
      <c r="C473">
        <v>1</v>
      </c>
      <c r="D473" s="6" t="s">
        <v>414</v>
      </c>
      <c r="E473" s="5" t="s">
        <v>11910</v>
      </c>
      <c r="F473" s="5" t="s">
        <v>152</v>
      </c>
      <c r="G473" s="5" t="s">
        <v>1157</v>
      </c>
      <c r="H473" s="7">
        <v>644324</v>
      </c>
      <c r="I473" s="5">
        <v>1</v>
      </c>
      <c r="J473" s="5">
        <v>1</v>
      </c>
      <c r="K473" s="5" t="s">
        <v>11911</v>
      </c>
      <c r="L473" s="5">
        <v>0.1323</v>
      </c>
      <c r="M473" s="8"/>
      <c r="N473" s="8"/>
      <c r="O473" s="8"/>
      <c r="P473" s="8"/>
      <c r="Q473" s="8"/>
      <c r="R473" s="5" t="s">
        <v>11912</v>
      </c>
      <c r="S473" s="5" t="s">
        <v>417</v>
      </c>
      <c r="T473" s="5" t="s">
        <v>417</v>
      </c>
      <c r="U473" s="5" t="s">
        <v>417</v>
      </c>
      <c r="V473" s="5" t="s">
        <v>417</v>
      </c>
      <c r="W473" s="5" t="s">
        <v>93</v>
      </c>
      <c r="X473" s="5" t="s">
        <v>418</v>
      </c>
      <c r="Y473" s="5" t="s">
        <v>419</v>
      </c>
      <c r="Z473" s="5" t="s">
        <v>420</v>
      </c>
      <c r="AA473" s="5" t="s">
        <v>421</v>
      </c>
      <c r="AB473" s="5"/>
      <c r="AC473" s="5"/>
      <c r="AD473" s="5"/>
      <c r="AE473" s="5"/>
      <c r="AF473" s="5"/>
    </row>
    <row r="474" spans="1:32" hidden="1">
      <c r="A474" s="5" t="s">
        <v>11913</v>
      </c>
      <c r="B474" s="5" t="str">
        <f>IF(COUNTIF('Leads Priorizados INT'!M:M,A474)&gt;0,"Sí","No")</f>
        <v>No</v>
      </c>
      <c r="C474">
        <v>0</v>
      </c>
      <c r="D474" s="6" t="s">
        <v>414</v>
      </c>
      <c r="E474" s="5" t="s">
        <v>11914</v>
      </c>
      <c r="F474" s="5" t="s">
        <v>152</v>
      </c>
      <c r="G474" s="5" t="s">
        <v>592</v>
      </c>
      <c r="H474" s="7">
        <v>974347</v>
      </c>
      <c r="I474" s="5">
        <v>1</v>
      </c>
      <c r="J474" s="5">
        <v>1</v>
      </c>
      <c r="K474" s="5" t="s">
        <v>11915</v>
      </c>
      <c r="L474" s="5">
        <v>0.1323</v>
      </c>
      <c r="M474" s="8"/>
      <c r="N474" s="8"/>
      <c r="O474" s="8"/>
      <c r="P474" s="8"/>
      <c r="Q474" s="8"/>
      <c r="R474" s="5" t="s">
        <v>11916</v>
      </c>
      <c r="S474" s="5" t="s">
        <v>11917</v>
      </c>
      <c r="T474" s="5" t="s">
        <v>417</v>
      </c>
      <c r="U474" s="5" t="s">
        <v>417</v>
      </c>
      <c r="V474" s="5" t="s">
        <v>417</v>
      </c>
      <c r="W474" s="5" t="s">
        <v>93</v>
      </c>
      <c r="X474" s="5" t="s">
        <v>418</v>
      </c>
      <c r="Y474" s="5" t="s">
        <v>419</v>
      </c>
      <c r="Z474" s="5" t="s">
        <v>420</v>
      </c>
      <c r="AA474" s="5" t="s">
        <v>421</v>
      </c>
      <c r="AB474" s="5"/>
      <c r="AC474" s="5"/>
      <c r="AD474" s="5"/>
      <c r="AE474" s="5"/>
      <c r="AF474" s="5"/>
    </row>
    <row r="475" spans="1:32" hidden="1">
      <c r="A475" s="5" t="s">
        <v>11918</v>
      </c>
      <c r="B475" s="5" t="str">
        <f>IF(COUNTIF('Leads Priorizados INT'!M:M,A475)&gt;0,"Sí","No")</f>
        <v>No</v>
      </c>
      <c r="C475">
        <v>0</v>
      </c>
      <c r="D475" s="6" t="s">
        <v>1234</v>
      </c>
      <c r="E475" s="5" t="s">
        <v>11919</v>
      </c>
      <c r="F475" s="5" t="s">
        <v>152</v>
      </c>
      <c r="G475" s="5" t="s">
        <v>2795</v>
      </c>
      <c r="H475" s="7">
        <v>1425443</v>
      </c>
      <c r="I475" s="5">
        <v>4</v>
      </c>
      <c r="J475" s="5">
        <v>1</v>
      </c>
      <c r="K475" s="5" t="s">
        <v>11920</v>
      </c>
      <c r="L475" s="5">
        <v>0.1321</v>
      </c>
      <c r="M475" s="8">
        <v>911965390</v>
      </c>
      <c r="N475" s="8">
        <v>617657309</v>
      </c>
      <c r="O475" s="8"/>
      <c r="P475" s="8"/>
      <c r="Q475" s="8"/>
      <c r="R475" s="5" t="s">
        <v>11921</v>
      </c>
      <c r="S475" s="5" t="s">
        <v>11922</v>
      </c>
      <c r="T475" s="5" t="s">
        <v>11923</v>
      </c>
      <c r="U475" s="5" t="s">
        <v>11924</v>
      </c>
      <c r="V475" s="5" t="s">
        <v>11925</v>
      </c>
      <c r="W475" s="5" t="s">
        <v>93</v>
      </c>
      <c r="X475" s="5" t="s">
        <v>418</v>
      </c>
      <c r="Y475" s="5" t="s">
        <v>419</v>
      </c>
      <c r="Z475" s="5" t="s">
        <v>420</v>
      </c>
      <c r="AA475" s="5" t="s">
        <v>421</v>
      </c>
      <c r="AB475" s="5"/>
      <c r="AC475" s="5"/>
      <c r="AD475" s="5"/>
      <c r="AE475" s="5"/>
      <c r="AF475" s="5"/>
    </row>
    <row r="476" spans="1:32" hidden="1">
      <c r="A476" s="5" t="s">
        <v>11926</v>
      </c>
      <c r="B476" s="5" t="str">
        <f>IF(COUNTIF('Leads Priorizados INT'!M:M,A476)&gt;0,"Sí","No")</f>
        <v>No</v>
      </c>
      <c r="C476">
        <v>0</v>
      </c>
      <c r="D476" s="6" t="s">
        <v>414</v>
      </c>
      <c r="E476" s="5" t="s">
        <v>11927</v>
      </c>
      <c r="F476" s="5" t="s">
        <v>152</v>
      </c>
      <c r="G476" s="5" t="s">
        <v>780</v>
      </c>
      <c r="H476" s="7">
        <v>1754429</v>
      </c>
      <c r="I476" s="5">
        <v>8</v>
      </c>
      <c r="J476" s="5">
        <v>2</v>
      </c>
      <c r="K476" s="5" t="s">
        <v>11928</v>
      </c>
      <c r="L476" s="5">
        <v>0.13200000000000001</v>
      </c>
      <c r="M476" s="8">
        <v>914449567</v>
      </c>
      <c r="N476" s="8">
        <v>913494005</v>
      </c>
      <c r="O476" s="8">
        <v>914029557</v>
      </c>
      <c r="P476" s="8">
        <v>913462656</v>
      </c>
      <c r="Q476" s="8">
        <v>928754008</v>
      </c>
      <c r="R476" s="5" t="s">
        <v>11929</v>
      </c>
      <c r="S476" s="5" t="s">
        <v>11930</v>
      </c>
      <c r="T476" s="5" t="s">
        <v>11931</v>
      </c>
      <c r="U476" s="5" t="s">
        <v>417</v>
      </c>
      <c r="V476" s="5" t="s">
        <v>417</v>
      </c>
      <c r="W476" s="5" t="s">
        <v>93</v>
      </c>
      <c r="X476" s="5" t="s">
        <v>418</v>
      </c>
      <c r="Y476" s="5" t="s">
        <v>419</v>
      </c>
      <c r="Z476" s="5" t="s">
        <v>420</v>
      </c>
      <c r="AA476" s="5" t="s">
        <v>421</v>
      </c>
      <c r="AB476" s="5" t="s">
        <v>11932</v>
      </c>
      <c r="AC476" s="5"/>
      <c r="AD476" s="5"/>
      <c r="AE476" s="5"/>
      <c r="AF476" s="5"/>
    </row>
    <row r="477" spans="1:32" hidden="1">
      <c r="A477" s="5" t="s">
        <v>11933</v>
      </c>
      <c r="B477" s="5" t="str">
        <f>IF(COUNTIF('Leads Priorizados INT'!M:M,A477)&gt;0,"Sí","No")</f>
        <v>No</v>
      </c>
      <c r="C477">
        <v>0</v>
      </c>
      <c r="D477" s="6" t="s">
        <v>414</v>
      </c>
      <c r="E477" s="5" t="s">
        <v>11934</v>
      </c>
      <c r="F477" s="5" t="s">
        <v>152</v>
      </c>
      <c r="G477" s="5" t="s">
        <v>2708</v>
      </c>
      <c r="H477" s="7">
        <v>1039016</v>
      </c>
      <c r="I477" s="5">
        <v>7</v>
      </c>
      <c r="J477" s="5">
        <v>2</v>
      </c>
      <c r="K477" s="5" t="s">
        <v>11935</v>
      </c>
      <c r="L477" s="5">
        <v>0.13189999999999999</v>
      </c>
      <c r="M477" s="8">
        <v>914177081</v>
      </c>
      <c r="N477" s="8"/>
      <c r="O477" s="8"/>
      <c r="P477" s="8"/>
      <c r="Q477" s="8"/>
      <c r="R477" s="5" t="s">
        <v>11936</v>
      </c>
      <c r="S477" s="5" t="s">
        <v>11937</v>
      </c>
      <c r="T477" s="5" t="s">
        <v>11938</v>
      </c>
      <c r="U477" s="5" t="s">
        <v>11939</v>
      </c>
      <c r="V477" s="5" t="s">
        <v>417</v>
      </c>
      <c r="W477" s="5" t="s">
        <v>93</v>
      </c>
      <c r="X477" s="5" t="s">
        <v>418</v>
      </c>
      <c r="Y477" s="5" t="s">
        <v>419</v>
      </c>
      <c r="Z477" s="5" t="s">
        <v>420</v>
      </c>
      <c r="AA477" s="5" t="s">
        <v>421</v>
      </c>
      <c r="AB477" s="5"/>
      <c r="AC477" s="5"/>
      <c r="AD477" s="5"/>
      <c r="AE477" s="5"/>
      <c r="AF477" s="5"/>
    </row>
    <row r="478" spans="1:32" hidden="1">
      <c r="A478" s="5" t="s">
        <v>11940</v>
      </c>
      <c r="B478" s="5" t="str">
        <f>IF(COUNTIF('Leads Priorizados INT'!M:M,A478)&gt;0,"Sí","No")</f>
        <v>No</v>
      </c>
      <c r="C478">
        <v>0</v>
      </c>
      <c r="D478" s="6" t="s">
        <v>414</v>
      </c>
      <c r="E478" s="5" t="s">
        <v>11941</v>
      </c>
      <c r="F478" s="5" t="s">
        <v>2007</v>
      </c>
      <c r="G478" s="5" t="s">
        <v>11532</v>
      </c>
      <c r="H478" s="7">
        <v>1008069</v>
      </c>
      <c r="I478" s="5">
        <v>7</v>
      </c>
      <c r="J478" s="5">
        <v>1</v>
      </c>
      <c r="K478" s="5" t="s">
        <v>11942</v>
      </c>
      <c r="L478" s="5">
        <v>0.1318</v>
      </c>
      <c r="M478" s="8"/>
      <c r="N478" s="8"/>
      <c r="O478" s="8"/>
      <c r="P478" s="8"/>
      <c r="Q478" s="8"/>
      <c r="R478" s="5" t="s">
        <v>11943</v>
      </c>
      <c r="S478" s="5" t="s">
        <v>417</v>
      </c>
      <c r="T478" s="5" t="s">
        <v>417</v>
      </c>
      <c r="U478" s="5" t="s">
        <v>417</v>
      </c>
      <c r="V478" s="5" t="s">
        <v>417</v>
      </c>
      <c r="W478" s="5" t="s">
        <v>93</v>
      </c>
      <c r="X478" s="5" t="s">
        <v>418</v>
      </c>
      <c r="Y478" s="5" t="s">
        <v>419</v>
      </c>
      <c r="Z478" s="5" t="s">
        <v>420</v>
      </c>
      <c r="AA478" s="5" t="s">
        <v>421</v>
      </c>
      <c r="AB478" s="5"/>
      <c r="AC478" s="5"/>
      <c r="AD478" s="5"/>
      <c r="AE478" s="5"/>
      <c r="AF478" s="5"/>
    </row>
    <row r="479" spans="1:32" hidden="1">
      <c r="A479" s="5" t="s">
        <v>11944</v>
      </c>
      <c r="B479" s="5" t="str">
        <f>IF(COUNTIF('Leads Priorizados INT'!M:M,A479)&gt;0,"Sí","No")</f>
        <v>No</v>
      </c>
      <c r="C479">
        <v>0</v>
      </c>
      <c r="D479" s="6" t="s">
        <v>414</v>
      </c>
      <c r="E479" s="5" t="s">
        <v>11945</v>
      </c>
      <c r="F479" s="5" t="s">
        <v>3780</v>
      </c>
      <c r="G479" s="5" t="s">
        <v>9900</v>
      </c>
      <c r="H479" s="7">
        <v>383676</v>
      </c>
      <c r="I479" s="5">
        <v>6</v>
      </c>
      <c r="J479" s="5">
        <v>3</v>
      </c>
      <c r="K479" s="5" t="s">
        <v>11946</v>
      </c>
      <c r="L479" s="5">
        <v>0.1318</v>
      </c>
      <c r="M479" s="8">
        <v>958508893</v>
      </c>
      <c r="N479" s="8">
        <v>958507572</v>
      </c>
      <c r="O479" s="8">
        <v>958509066</v>
      </c>
      <c r="P479" s="8"/>
      <c r="Q479" s="8"/>
      <c r="R479" s="5" t="s">
        <v>11947</v>
      </c>
      <c r="S479" s="5" t="s">
        <v>417</v>
      </c>
      <c r="T479" s="5" t="s">
        <v>417</v>
      </c>
      <c r="U479" s="5" t="s">
        <v>417</v>
      </c>
      <c r="V479" s="5" t="s">
        <v>417</v>
      </c>
      <c r="W479" s="5" t="s">
        <v>93</v>
      </c>
      <c r="X479" s="5" t="s">
        <v>418</v>
      </c>
      <c r="Y479" s="5" t="s">
        <v>419</v>
      </c>
      <c r="Z479" s="5" t="s">
        <v>420</v>
      </c>
      <c r="AA479" s="5" t="s">
        <v>421</v>
      </c>
      <c r="AB479" s="5"/>
      <c r="AC479" s="5"/>
      <c r="AD479" s="5"/>
      <c r="AE479" s="5"/>
      <c r="AF479" s="5"/>
    </row>
    <row r="480" spans="1:32">
      <c r="A480" s="5" t="s">
        <v>11948</v>
      </c>
      <c r="B480" s="5" t="str">
        <f>IF(COUNTIF('Leads Priorizados INT'!M:M,A480)&gt;0,"Sí","No")</f>
        <v>No</v>
      </c>
      <c r="C480">
        <v>1</v>
      </c>
      <c r="D480" s="6" t="s">
        <v>414</v>
      </c>
      <c r="E480" s="5" t="s">
        <v>11949</v>
      </c>
      <c r="F480" s="5" t="s">
        <v>1328</v>
      </c>
      <c r="G480" s="5" t="s">
        <v>11950</v>
      </c>
      <c r="H480" s="7">
        <v>2882293</v>
      </c>
      <c r="I480" s="5">
        <v>17</v>
      </c>
      <c r="J480" s="5">
        <v>2</v>
      </c>
      <c r="K480" s="5" t="s">
        <v>11951</v>
      </c>
      <c r="L480" s="5">
        <v>0.13170000000000001</v>
      </c>
      <c r="M480" s="8"/>
      <c r="N480" s="8"/>
      <c r="O480" s="8"/>
      <c r="P480" s="8"/>
      <c r="Q480" s="8"/>
      <c r="R480" s="5" t="s">
        <v>11952</v>
      </c>
      <c r="S480" s="5" t="s">
        <v>11953</v>
      </c>
      <c r="T480" s="5" t="s">
        <v>417</v>
      </c>
      <c r="U480" s="5" t="s">
        <v>417</v>
      </c>
      <c r="V480" s="5" t="s">
        <v>417</v>
      </c>
      <c r="W480" s="5" t="s">
        <v>93</v>
      </c>
      <c r="X480" s="5" t="s">
        <v>418</v>
      </c>
      <c r="Y480" s="5" t="s">
        <v>419</v>
      </c>
      <c r="Z480" s="5" t="s">
        <v>420</v>
      </c>
      <c r="AA480" s="5" t="s">
        <v>421</v>
      </c>
      <c r="AB480" s="5"/>
      <c r="AC480" s="5"/>
      <c r="AD480" s="5"/>
      <c r="AE480" s="5"/>
      <c r="AF480" s="5"/>
    </row>
    <row r="481" spans="1:32" hidden="1">
      <c r="A481" s="5" t="s">
        <v>11954</v>
      </c>
      <c r="B481" s="5" t="str">
        <f>IF(COUNTIF('Leads Priorizados INT'!M:M,A481)&gt;0,"Sí","No")</f>
        <v>No</v>
      </c>
      <c r="C481">
        <v>0</v>
      </c>
      <c r="D481" s="6" t="s">
        <v>414</v>
      </c>
      <c r="E481" s="5" t="s">
        <v>11955</v>
      </c>
      <c r="F481" s="5" t="s">
        <v>152</v>
      </c>
      <c r="G481" s="5" t="s">
        <v>9402</v>
      </c>
      <c r="H481" s="7">
        <v>957006</v>
      </c>
      <c r="I481" s="5">
        <v>1</v>
      </c>
      <c r="J481" s="5">
        <v>1</v>
      </c>
      <c r="K481" s="5" t="s">
        <v>11956</v>
      </c>
      <c r="L481" s="5">
        <v>0.13170000000000001</v>
      </c>
      <c r="M481" s="8">
        <v>913566228</v>
      </c>
      <c r="N481" s="8"/>
      <c r="O481" s="8"/>
      <c r="P481" s="8"/>
      <c r="Q481" s="8"/>
      <c r="R481" s="5" t="s">
        <v>11957</v>
      </c>
      <c r="S481" s="5" t="s">
        <v>11958</v>
      </c>
      <c r="T481" s="5" t="s">
        <v>417</v>
      </c>
      <c r="U481" s="5" t="s">
        <v>417</v>
      </c>
      <c r="V481" s="5" t="s">
        <v>417</v>
      </c>
      <c r="W481" s="5" t="s">
        <v>93</v>
      </c>
      <c r="X481" s="5" t="s">
        <v>418</v>
      </c>
      <c r="Y481" s="5" t="s">
        <v>419</v>
      </c>
      <c r="Z481" s="5" t="s">
        <v>420</v>
      </c>
      <c r="AA481" s="5" t="s">
        <v>421</v>
      </c>
      <c r="AB481" s="5"/>
      <c r="AC481" s="5"/>
      <c r="AD481" s="5"/>
      <c r="AE481" s="5"/>
      <c r="AF481" s="5"/>
    </row>
    <row r="482" spans="1:32">
      <c r="A482" s="5" t="s">
        <v>11959</v>
      </c>
      <c r="B482" s="5" t="str">
        <f>IF(COUNTIF('Leads Priorizados INT'!M:M,A482)&gt;0,"Sí","No")</f>
        <v>No</v>
      </c>
      <c r="C482">
        <v>1</v>
      </c>
      <c r="D482" s="6" t="s">
        <v>414</v>
      </c>
      <c r="E482" s="5" t="s">
        <v>11960</v>
      </c>
      <c r="F482" s="5" t="s">
        <v>152</v>
      </c>
      <c r="G482" s="5" t="s">
        <v>1580</v>
      </c>
      <c r="H482" s="7">
        <v>1054857</v>
      </c>
      <c r="I482" s="5">
        <v>1</v>
      </c>
      <c r="J482" s="5">
        <v>1</v>
      </c>
      <c r="K482" s="5" t="s">
        <v>11961</v>
      </c>
      <c r="L482" s="5">
        <v>0.13150000000000001</v>
      </c>
      <c r="M482" s="8"/>
      <c r="N482" s="8"/>
      <c r="O482" s="8"/>
      <c r="P482" s="8"/>
      <c r="Q482" s="8"/>
      <c r="R482" s="5" t="s">
        <v>11962</v>
      </c>
      <c r="S482" s="5" t="s">
        <v>417</v>
      </c>
      <c r="T482" s="5" t="s">
        <v>417</v>
      </c>
      <c r="U482" s="5" t="s">
        <v>417</v>
      </c>
      <c r="V482" s="5" t="s">
        <v>417</v>
      </c>
      <c r="W482" s="5" t="s">
        <v>93</v>
      </c>
      <c r="X482" s="5" t="s">
        <v>418</v>
      </c>
      <c r="Y482" s="5" t="s">
        <v>419</v>
      </c>
      <c r="Z482" s="5" t="s">
        <v>420</v>
      </c>
      <c r="AA482" s="5" t="s">
        <v>421</v>
      </c>
      <c r="AB482" s="5"/>
      <c r="AC482" s="5"/>
      <c r="AD482" s="5"/>
      <c r="AE482" s="5"/>
      <c r="AF482" s="5"/>
    </row>
    <row r="483" spans="1:32">
      <c r="A483" s="5" t="s">
        <v>11963</v>
      </c>
      <c r="B483" s="5" t="str">
        <f>IF(COUNTIF('Leads Priorizados INT'!M:M,A483)&gt;0,"Sí","No")</f>
        <v>No</v>
      </c>
      <c r="C483">
        <v>1</v>
      </c>
      <c r="D483" s="6" t="s">
        <v>414</v>
      </c>
      <c r="E483" s="5" t="s">
        <v>11964</v>
      </c>
      <c r="F483" s="5" t="s">
        <v>431</v>
      </c>
      <c r="G483" s="5" t="s">
        <v>1094</v>
      </c>
      <c r="H483" s="7">
        <v>992578</v>
      </c>
      <c r="I483" s="5">
        <v>1</v>
      </c>
      <c r="J483" s="5">
        <v>2</v>
      </c>
      <c r="K483" s="5" t="s">
        <v>11965</v>
      </c>
      <c r="L483" s="5">
        <v>0.13139999999999999</v>
      </c>
      <c r="M483" s="8">
        <v>933300855</v>
      </c>
      <c r="N483" s="8"/>
      <c r="O483" s="8"/>
      <c r="P483" s="8"/>
      <c r="Q483" s="8"/>
      <c r="R483" s="5" t="s">
        <v>11966</v>
      </c>
      <c r="S483" s="5" t="s">
        <v>417</v>
      </c>
      <c r="T483" s="5" t="s">
        <v>417</v>
      </c>
      <c r="U483" s="5" t="s">
        <v>417</v>
      </c>
      <c r="V483" s="5" t="s">
        <v>417</v>
      </c>
      <c r="W483" s="5" t="s">
        <v>93</v>
      </c>
      <c r="X483" s="5" t="s">
        <v>418</v>
      </c>
      <c r="Y483" s="5" t="s">
        <v>419</v>
      </c>
      <c r="Z483" s="5" t="s">
        <v>420</v>
      </c>
      <c r="AA483" s="5" t="s">
        <v>421</v>
      </c>
      <c r="AB483" s="5" t="s">
        <v>11967</v>
      </c>
      <c r="AC483" s="5"/>
      <c r="AD483" s="5"/>
      <c r="AE483" s="5"/>
      <c r="AF483" s="5"/>
    </row>
    <row r="484" spans="1:32" hidden="1">
      <c r="A484" s="5" t="s">
        <v>11968</v>
      </c>
      <c r="B484" s="5" t="str">
        <f>IF(COUNTIF('Leads Priorizados INT'!M:M,A484)&gt;0,"Sí","No")</f>
        <v>No</v>
      </c>
      <c r="C484">
        <v>0</v>
      </c>
      <c r="D484" s="6" t="s">
        <v>414</v>
      </c>
      <c r="E484" s="5" t="s">
        <v>11969</v>
      </c>
      <c r="F484" s="5" t="s">
        <v>152</v>
      </c>
      <c r="G484" s="5" t="s">
        <v>1535</v>
      </c>
      <c r="H484" s="7">
        <v>22292736</v>
      </c>
      <c r="I484" s="5">
        <v>80</v>
      </c>
      <c r="J484" s="5">
        <v>10</v>
      </c>
      <c r="K484" s="5" t="s">
        <v>11970</v>
      </c>
      <c r="L484" s="5">
        <v>0.13139999999999999</v>
      </c>
      <c r="M484" s="8">
        <v>916423439</v>
      </c>
      <c r="N484" s="8">
        <v>914903300</v>
      </c>
      <c r="O484" s="8">
        <v>914903301</v>
      </c>
      <c r="P484" s="8">
        <v>943322405</v>
      </c>
      <c r="Q484" s="8">
        <v>935942001</v>
      </c>
      <c r="R484" s="5" t="s">
        <v>11971</v>
      </c>
      <c r="S484" s="5" t="s">
        <v>11972</v>
      </c>
      <c r="T484" s="5" t="s">
        <v>11973</v>
      </c>
      <c r="U484" s="5" t="s">
        <v>417</v>
      </c>
      <c r="V484" s="5" t="s">
        <v>417</v>
      </c>
      <c r="W484" s="5" t="s">
        <v>93</v>
      </c>
      <c r="X484" s="5" t="s">
        <v>418</v>
      </c>
      <c r="Y484" s="5" t="s">
        <v>419</v>
      </c>
      <c r="Z484" s="5" t="s">
        <v>420</v>
      </c>
      <c r="AA484" s="5" t="s">
        <v>421</v>
      </c>
      <c r="AB484" s="5"/>
      <c r="AC484" s="5"/>
      <c r="AD484" s="5"/>
      <c r="AE484" s="5"/>
      <c r="AF484" s="5"/>
    </row>
    <row r="485" spans="1:32" hidden="1">
      <c r="A485" s="5" t="s">
        <v>11974</v>
      </c>
      <c r="B485" s="5" t="str">
        <f>IF(COUNTIF('Leads Priorizados INT'!M:M,A485)&gt;0,"Sí","No")</f>
        <v>No</v>
      </c>
      <c r="C485">
        <v>0</v>
      </c>
      <c r="D485" s="6" t="s">
        <v>414</v>
      </c>
      <c r="E485" s="5" t="s">
        <v>11975</v>
      </c>
      <c r="F485" s="5" t="s">
        <v>152</v>
      </c>
      <c r="G485" s="5" t="s">
        <v>2486</v>
      </c>
      <c r="H485" s="7">
        <v>612407</v>
      </c>
      <c r="I485" s="5">
        <v>3</v>
      </c>
      <c r="J485" s="5">
        <v>1</v>
      </c>
      <c r="K485" s="5" t="s">
        <v>11976</v>
      </c>
      <c r="L485" s="5">
        <v>0.13139999999999999</v>
      </c>
      <c r="M485" s="8"/>
      <c r="N485" s="8"/>
      <c r="O485" s="8"/>
      <c r="P485" s="8"/>
      <c r="Q485" s="8"/>
      <c r="R485" s="5" t="s">
        <v>11977</v>
      </c>
      <c r="S485" s="5" t="s">
        <v>11978</v>
      </c>
      <c r="T485" s="5" t="s">
        <v>11979</v>
      </c>
      <c r="U485" s="5" t="s">
        <v>417</v>
      </c>
      <c r="V485" s="5" t="s">
        <v>417</v>
      </c>
      <c r="W485" s="5" t="s">
        <v>93</v>
      </c>
      <c r="X485" s="5" t="s">
        <v>418</v>
      </c>
      <c r="Y485" s="5" t="s">
        <v>419</v>
      </c>
      <c r="Z485" s="5" t="s">
        <v>420</v>
      </c>
      <c r="AA485" s="5" t="s">
        <v>421</v>
      </c>
      <c r="AB485" s="5"/>
      <c r="AC485" s="5"/>
      <c r="AD485" s="5"/>
      <c r="AE485" s="5"/>
      <c r="AF485" s="5"/>
    </row>
    <row r="486" spans="1:32" hidden="1">
      <c r="A486" s="5" t="s">
        <v>11980</v>
      </c>
      <c r="B486" s="5" t="str">
        <f>IF(COUNTIF('Leads Priorizados INT'!M:M,A486)&gt;0,"Sí","No")</f>
        <v>No</v>
      </c>
      <c r="C486">
        <v>0</v>
      </c>
      <c r="D486" s="6" t="s">
        <v>414</v>
      </c>
      <c r="E486" s="5" t="s">
        <v>11981</v>
      </c>
      <c r="F486" s="5" t="s">
        <v>1328</v>
      </c>
      <c r="G486" s="5" t="s">
        <v>11982</v>
      </c>
      <c r="H486" s="7">
        <v>507995</v>
      </c>
      <c r="I486" s="5">
        <v>6</v>
      </c>
      <c r="J486" s="5">
        <v>2</v>
      </c>
      <c r="K486" s="5" t="s">
        <v>11983</v>
      </c>
      <c r="L486" s="5">
        <v>0.1313</v>
      </c>
      <c r="M486" s="8">
        <v>965561776</v>
      </c>
      <c r="N486" s="8">
        <v>965561728</v>
      </c>
      <c r="O486" s="8"/>
      <c r="P486" s="8"/>
      <c r="Q486" s="8"/>
      <c r="R486" s="5" t="s">
        <v>11984</v>
      </c>
      <c r="S486" s="5" t="s">
        <v>417</v>
      </c>
      <c r="T486" s="5" t="s">
        <v>417</v>
      </c>
      <c r="U486" s="5" t="s">
        <v>417</v>
      </c>
      <c r="V486" s="5" t="s">
        <v>417</v>
      </c>
      <c r="W486" s="5" t="s">
        <v>93</v>
      </c>
      <c r="X486" s="5" t="s">
        <v>418</v>
      </c>
      <c r="Y486" s="5" t="s">
        <v>419</v>
      </c>
      <c r="Z486" s="5" t="s">
        <v>420</v>
      </c>
      <c r="AA486" s="5" t="s">
        <v>421</v>
      </c>
      <c r="AB486" s="5" t="s">
        <v>11985</v>
      </c>
      <c r="AC486" s="5" t="s">
        <v>11986</v>
      </c>
      <c r="AD486" s="5"/>
      <c r="AE486" s="5"/>
      <c r="AF486" s="5"/>
    </row>
    <row r="487" spans="1:32" hidden="1">
      <c r="A487" s="5" t="s">
        <v>11987</v>
      </c>
      <c r="B487" s="5" t="str">
        <f>IF(COUNTIF('Leads Priorizados INT'!M:M,A487)&gt;0,"Sí","No")</f>
        <v>No</v>
      </c>
      <c r="C487">
        <v>0</v>
      </c>
      <c r="D487" s="6" t="s">
        <v>1534</v>
      </c>
      <c r="E487" s="5" t="s">
        <v>11988</v>
      </c>
      <c r="F487" s="5" t="s">
        <v>431</v>
      </c>
      <c r="G487" s="5" t="s">
        <v>11112</v>
      </c>
      <c r="H487" s="7">
        <v>6266615</v>
      </c>
      <c r="I487" s="5">
        <v>60</v>
      </c>
      <c r="J487" s="5">
        <v>4</v>
      </c>
      <c r="K487" s="5" t="s">
        <v>11989</v>
      </c>
      <c r="L487" s="5">
        <v>0.1313</v>
      </c>
      <c r="M487" s="8">
        <v>935836438</v>
      </c>
      <c r="N487" s="8">
        <v>935802188</v>
      </c>
      <c r="O487" s="8">
        <v>935044900</v>
      </c>
      <c r="P487" s="8"/>
      <c r="Q487" s="8"/>
      <c r="R487" s="5" t="s">
        <v>11990</v>
      </c>
      <c r="S487" s="5" t="s">
        <v>11991</v>
      </c>
      <c r="T487" s="5" t="s">
        <v>417</v>
      </c>
      <c r="U487" s="5" t="s">
        <v>417</v>
      </c>
      <c r="V487" s="5" t="s">
        <v>417</v>
      </c>
      <c r="W487" s="5" t="s">
        <v>93</v>
      </c>
      <c r="X487" s="5" t="s">
        <v>418</v>
      </c>
      <c r="Y487" s="5" t="s">
        <v>419</v>
      </c>
      <c r="Z487" s="5" t="s">
        <v>420</v>
      </c>
      <c r="AA487" s="5" t="s">
        <v>421</v>
      </c>
      <c r="AB487" s="5"/>
      <c r="AC487" s="5"/>
      <c r="AD487" s="5"/>
      <c r="AE487" s="5"/>
      <c r="AF487" s="5"/>
    </row>
    <row r="488" spans="1:32" hidden="1">
      <c r="A488" s="5" t="s">
        <v>11992</v>
      </c>
      <c r="B488" s="5" t="str">
        <f>IF(COUNTIF('Leads Priorizados INT'!M:M,A488)&gt;0,"Sí","No")</f>
        <v>No</v>
      </c>
      <c r="C488">
        <v>0</v>
      </c>
      <c r="D488" s="6" t="s">
        <v>430</v>
      </c>
      <c r="E488" s="5" t="s">
        <v>11993</v>
      </c>
      <c r="F488" s="5" t="s">
        <v>152</v>
      </c>
      <c r="G488" s="5" t="s">
        <v>522</v>
      </c>
      <c r="H488" s="7">
        <v>477508</v>
      </c>
      <c r="I488" s="5">
        <v>6</v>
      </c>
      <c r="J488" s="5">
        <v>3</v>
      </c>
      <c r="K488" s="5" t="s">
        <v>11994</v>
      </c>
      <c r="L488" s="5">
        <v>0.1313</v>
      </c>
      <c r="M488" s="8">
        <v>913788122</v>
      </c>
      <c r="N488" s="8">
        <v>913788006</v>
      </c>
      <c r="O488" s="8">
        <v>651807636</v>
      </c>
      <c r="P488" s="8">
        <v>651807640</v>
      </c>
      <c r="Q488" s="8">
        <v>651807639</v>
      </c>
      <c r="R488" s="5" t="s">
        <v>11995</v>
      </c>
      <c r="S488" s="5" t="s">
        <v>417</v>
      </c>
      <c r="T488" s="5" t="s">
        <v>417</v>
      </c>
      <c r="U488" s="5" t="s">
        <v>417</v>
      </c>
      <c r="V488" s="5" t="s">
        <v>417</v>
      </c>
      <c r="W488" s="5" t="s">
        <v>93</v>
      </c>
      <c r="X488" s="5" t="s">
        <v>418</v>
      </c>
      <c r="Y488" s="5" t="s">
        <v>419</v>
      </c>
      <c r="Z488" s="5" t="s">
        <v>420</v>
      </c>
      <c r="AA488" s="5" t="s">
        <v>421</v>
      </c>
      <c r="AB488" s="5"/>
      <c r="AC488" s="5"/>
      <c r="AD488" s="5"/>
      <c r="AE488" s="5"/>
      <c r="AF488" s="5"/>
    </row>
    <row r="489" spans="1:32" hidden="1">
      <c r="A489" s="5" t="s">
        <v>11996</v>
      </c>
      <c r="B489" s="5" t="str">
        <f>IF(COUNTIF('Leads Priorizados INT'!M:M,A489)&gt;0,"Sí","No")</f>
        <v>No</v>
      </c>
      <c r="C489">
        <v>0</v>
      </c>
      <c r="D489" s="6" t="s">
        <v>414</v>
      </c>
      <c r="E489" s="5" t="s">
        <v>11997</v>
      </c>
      <c r="F489" s="5" t="s">
        <v>152</v>
      </c>
      <c r="G489" s="5" t="s">
        <v>998</v>
      </c>
      <c r="H489" s="7">
        <v>1005453</v>
      </c>
      <c r="I489" s="5">
        <v>8</v>
      </c>
      <c r="J489" s="5">
        <v>1</v>
      </c>
      <c r="K489" s="5" t="s">
        <v>11998</v>
      </c>
      <c r="L489" s="5">
        <v>0.13120000000000001</v>
      </c>
      <c r="M489" s="8"/>
      <c r="N489" s="8"/>
      <c r="O489" s="8"/>
      <c r="P489" s="8"/>
      <c r="Q489" s="8"/>
      <c r="R489" s="5" t="s">
        <v>11999</v>
      </c>
      <c r="S489" s="5" t="s">
        <v>12000</v>
      </c>
      <c r="T489" s="5" t="s">
        <v>417</v>
      </c>
      <c r="U489" s="5" t="s">
        <v>417</v>
      </c>
      <c r="V489" s="5" t="s">
        <v>417</v>
      </c>
      <c r="W489" s="5" t="s">
        <v>93</v>
      </c>
      <c r="X489" s="5" t="s">
        <v>418</v>
      </c>
      <c r="Y489" s="5" t="s">
        <v>419</v>
      </c>
      <c r="Z489" s="5" t="s">
        <v>420</v>
      </c>
      <c r="AA489" s="5" t="s">
        <v>421</v>
      </c>
      <c r="AB489" s="5"/>
      <c r="AC489" s="5"/>
      <c r="AD489" s="5"/>
      <c r="AE489" s="5"/>
      <c r="AF489" s="5"/>
    </row>
    <row r="490" spans="1:32" hidden="1">
      <c r="A490" s="5" t="s">
        <v>12001</v>
      </c>
      <c r="B490" s="5" t="str">
        <f>IF(COUNTIF('Leads Priorizados INT'!M:M,A490)&gt;0,"Sí","No")</f>
        <v>No</v>
      </c>
      <c r="C490">
        <v>0</v>
      </c>
      <c r="D490" s="6" t="s">
        <v>414</v>
      </c>
      <c r="E490" s="5" t="s">
        <v>12002</v>
      </c>
      <c r="F490" s="5" t="s">
        <v>152</v>
      </c>
      <c r="G490" s="5" t="s">
        <v>9885</v>
      </c>
      <c r="H490" s="7">
        <v>596337</v>
      </c>
      <c r="I490" s="5">
        <v>4</v>
      </c>
      <c r="J490" s="5">
        <v>1</v>
      </c>
      <c r="K490" s="5" t="s">
        <v>12003</v>
      </c>
      <c r="L490" s="5">
        <v>0.13100000000000001</v>
      </c>
      <c r="M490" s="8">
        <v>917420074</v>
      </c>
      <c r="N490" s="8"/>
      <c r="O490" s="8"/>
      <c r="P490" s="8"/>
      <c r="Q490" s="8"/>
      <c r="R490" s="5" t="s">
        <v>12004</v>
      </c>
      <c r="S490" s="5" t="s">
        <v>12005</v>
      </c>
      <c r="T490" s="5" t="s">
        <v>417</v>
      </c>
      <c r="U490" s="5" t="s">
        <v>417</v>
      </c>
      <c r="V490" s="5" t="s">
        <v>417</v>
      </c>
      <c r="W490" s="5" t="s">
        <v>93</v>
      </c>
      <c r="X490" s="5" t="s">
        <v>418</v>
      </c>
      <c r="Y490" s="5" t="s">
        <v>419</v>
      </c>
      <c r="Z490" s="5" t="s">
        <v>420</v>
      </c>
      <c r="AA490" s="5" t="s">
        <v>421</v>
      </c>
      <c r="AB490" s="5"/>
      <c r="AC490" s="5"/>
      <c r="AD490" s="5"/>
      <c r="AE490" s="5"/>
      <c r="AF490" s="5"/>
    </row>
    <row r="491" spans="1:32" hidden="1">
      <c r="A491" s="5" t="s">
        <v>12006</v>
      </c>
      <c r="B491" s="5" t="str">
        <f>IF(COUNTIF('Leads Priorizados INT'!M:M,A491)&gt;0,"Sí","No")</f>
        <v>No</v>
      </c>
      <c r="C491">
        <v>0</v>
      </c>
      <c r="D491" s="6" t="s">
        <v>414</v>
      </c>
      <c r="E491" s="5" t="s">
        <v>12007</v>
      </c>
      <c r="F491" s="5" t="s">
        <v>152</v>
      </c>
      <c r="G491" s="5" t="s">
        <v>2952</v>
      </c>
      <c r="H491" s="7">
        <v>654284</v>
      </c>
      <c r="I491" s="5">
        <v>1</v>
      </c>
      <c r="J491" s="5">
        <v>1</v>
      </c>
      <c r="K491" s="5" t="s">
        <v>12008</v>
      </c>
      <c r="L491" s="5">
        <v>0.13089999999999999</v>
      </c>
      <c r="M491" s="8">
        <v>916595885</v>
      </c>
      <c r="N491" s="8"/>
      <c r="O491" s="8"/>
      <c r="P491" s="8"/>
      <c r="Q491" s="8"/>
      <c r="R491" s="5" t="s">
        <v>12009</v>
      </c>
      <c r="S491" s="5" t="s">
        <v>417</v>
      </c>
      <c r="T491" s="5" t="s">
        <v>417</v>
      </c>
      <c r="U491" s="5" t="s">
        <v>417</v>
      </c>
      <c r="V491" s="5" t="s">
        <v>417</v>
      </c>
      <c r="W491" s="5" t="s">
        <v>93</v>
      </c>
      <c r="X491" s="5" t="s">
        <v>418</v>
      </c>
      <c r="Y491" s="5" t="s">
        <v>419</v>
      </c>
      <c r="Z491" s="5" t="s">
        <v>420</v>
      </c>
      <c r="AA491" s="5" t="s">
        <v>421</v>
      </c>
      <c r="AB491" s="5"/>
      <c r="AC491" s="5"/>
      <c r="AD491" s="5"/>
      <c r="AE491" s="5"/>
      <c r="AF491" s="5"/>
    </row>
    <row r="492" spans="1:32" hidden="1">
      <c r="A492" s="5" t="s">
        <v>12010</v>
      </c>
      <c r="B492" s="5" t="str">
        <f>IF(COUNTIF('Leads Priorizados INT'!M:M,A492)&gt;0,"Sí","No")</f>
        <v>No</v>
      </c>
      <c r="C492">
        <v>0</v>
      </c>
      <c r="D492" s="6" t="s">
        <v>414</v>
      </c>
      <c r="E492" s="5" t="s">
        <v>12011</v>
      </c>
      <c r="F492" s="5" t="s">
        <v>152</v>
      </c>
      <c r="G492" s="5" t="s">
        <v>12012</v>
      </c>
      <c r="H492" s="7">
        <v>566875</v>
      </c>
      <c r="I492" s="5">
        <v>5</v>
      </c>
      <c r="J492" s="5">
        <v>1</v>
      </c>
      <c r="K492" s="5" t="s">
        <v>12013</v>
      </c>
      <c r="L492" s="5">
        <v>0.13089999999999999</v>
      </c>
      <c r="M492" s="8"/>
      <c r="N492" s="8"/>
      <c r="O492" s="8"/>
      <c r="P492" s="8"/>
      <c r="Q492" s="8"/>
      <c r="R492" s="5" t="s">
        <v>12014</v>
      </c>
      <c r="S492" s="5" t="s">
        <v>11923</v>
      </c>
      <c r="T492" s="5" t="s">
        <v>11924</v>
      </c>
      <c r="U492" s="5" t="s">
        <v>12015</v>
      </c>
      <c r="V492" s="5" t="s">
        <v>11922</v>
      </c>
      <c r="W492" s="5" t="s">
        <v>93</v>
      </c>
      <c r="X492" s="5" t="s">
        <v>418</v>
      </c>
      <c r="Y492" s="5" t="s">
        <v>419</v>
      </c>
      <c r="Z492" s="5" t="s">
        <v>420</v>
      </c>
      <c r="AA492" s="5" t="s">
        <v>421</v>
      </c>
      <c r="AB492" s="5"/>
      <c r="AC492" s="5"/>
      <c r="AD492" s="5"/>
      <c r="AE492" s="5"/>
      <c r="AF492" s="5"/>
    </row>
    <row r="493" spans="1:32" hidden="1">
      <c r="A493" s="5" t="s">
        <v>12017</v>
      </c>
      <c r="B493" s="5" t="str">
        <f>IF(COUNTIF('Leads Priorizados INT'!M:M,A493)&gt;0,"Sí","No")</f>
        <v>No</v>
      </c>
      <c r="C493">
        <v>0</v>
      </c>
      <c r="D493" s="6" t="s">
        <v>414</v>
      </c>
      <c r="E493" s="5" t="s">
        <v>12018</v>
      </c>
      <c r="F493" s="5" t="s">
        <v>152</v>
      </c>
      <c r="G493" s="5" t="s">
        <v>1602</v>
      </c>
      <c r="H493" s="7">
        <v>882680</v>
      </c>
      <c r="I493" s="5">
        <v>1</v>
      </c>
      <c r="J493" s="5">
        <v>1</v>
      </c>
      <c r="K493" s="5" t="s">
        <v>12019</v>
      </c>
      <c r="L493" s="5">
        <v>0.13059999999999999</v>
      </c>
      <c r="M493" s="8"/>
      <c r="N493" s="8"/>
      <c r="O493" s="8"/>
      <c r="P493" s="8"/>
      <c r="Q493" s="8"/>
      <c r="R493" s="5" t="s">
        <v>12020</v>
      </c>
      <c r="S493" s="5" t="s">
        <v>417</v>
      </c>
      <c r="T493" s="5" t="s">
        <v>417</v>
      </c>
      <c r="U493" s="5" t="s">
        <v>417</v>
      </c>
      <c r="V493" s="5" t="s">
        <v>417</v>
      </c>
      <c r="W493" s="5" t="s">
        <v>93</v>
      </c>
      <c r="X493" s="5" t="s">
        <v>418</v>
      </c>
      <c r="Y493" s="5" t="s">
        <v>419</v>
      </c>
      <c r="Z493" s="5" t="s">
        <v>420</v>
      </c>
      <c r="AA493" s="5" t="s">
        <v>421</v>
      </c>
      <c r="AB493" s="5"/>
      <c r="AC493" s="5"/>
      <c r="AD493" s="5"/>
      <c r="AE493" s="5"/>
      <c r="AF493" s="5"/>
    </row>
    <row r="494" spans="1:32" hidden="1">
      <c r="A494" s="5" t="s">
        <v>12021</v>
      </c>
      <c r="B494" s="5" t="str">
        <f>IF(COUNTIF('Leads Priorizados INT'!M:M,A494)&gt;0,"Sí","No")</f>
        <v>No</v>
      </c>
      <c r="C494">
        <v>0</v>
      </c>
      <c r="D494" s="6" t="s">
        <v>1234</v>
      </c>
      <c r="E494" s="5" t="s">
        <v>12022</v>
      </c>
      <c r="F494" s="5" t="s">
        <v>152</v>
      </c>
      <c r="G494" s="5" t="s">
        <v>3229</v>
      </c>
      <c r="H494" s="7">
        <v>924725</v>
      </c>
      <c r="I494" s="5">
        <v>7</v>
      </c>
      <c r="J494" s="5">
        <v>1</v>
      </c>
      <c r="K494" s="5" t="s">
        <v>12023</v>
      </c>
      <c r="L494" s="5">
        <v>0.13059999999999999</v>
      </c>
      <c r="M494" s="8">
        <v>912243131</v>
      </c>
      <c r="N494" s="8">
        <v>635434867</v>
      </c>
      <c r="O494" s="8">
        <v>619403740</v>
      </c>
      <c r="P494" s="8">
        <v>635434866</v>
      </c>
      <c r="Q494" s="8">
        <v>635541750</v>
      </c>
      <c r="R494" s="5" t="s">
        <v>12024</v>
      </c>
      <c r="S494" s="5" t="s">
        <v>417</v>
      </c>
      <c r="T494" s="5" t="s">
        <v>417</v>
      </c>
      <c r="U494" s="5" t="s">
        <v>417</v>
      </c>
      <c r="V494" s="5" t="s">
        <v>417</v>
      </c>
      <c r="W494" s="5" t="s">
        <v>93</v>
      </c>
      <c r="X494" s="5" t="s">
        <v>418</v>
      </c>
      <c r="Y494" s="5" t="s">
        <v>419</v>
      </c>
      <c r="Z494" s="5" t="s">
        <v>420</v>
      </c>
      <c r="AA494" s="5" t="s">
        <v>421</v>
      </c>
      <c r="AB494" s="5"/>
      <c r="AC494" s="5"/>
      <c r="AD494" s="5"/>
      <c r="AE494" s="5"/>
      <c r="AF494" s="5"/>
    </row>
    <row r="495" spans="1:32">
      <c r="A495" s="5" t="s">
        <v>12025</v>
      </c>
      <c r="B495" s="5" t="str">
        <f>IF(COUNTIF('Leads Priorizados INT'!M:M,A495)&gt;0,"Sí","No")</f>
        <v>No</v>
      </c>
      <c r="C495">
        <v>1</v>
      </c>
      <c r="D495" s="6" t="s">
        <v>414</v>
      </c>
      <c r="E495" s="5" t="s">
        <v>12026</v>
      </c>
      <c r="F495" s="5" t="s">
        <v>1328</v>
      </c>
      <c r="G495" s="5" t="s">
        <v>12027</v>
      </c>
      <c r="H495" s="7">
        <v>6742973</v>
      </c>
      <c r="I495" s="5">
        <v>28</v>
      </c>
      <c r="J495" s="5">
        <v>1</v>
      </c>
      <c r="K495" s="5" t="s">
        <v>12028</v>
      </c>
      <c r="L495" s="5">
        <v>0.1305</v>
      </c>
      <c r="M495" s="8"/>
      <c r="N495" s="8"/>
      <c r="O495" s="8"/>
      <c r="P495" s="8"/>
      <c r="Q495" s="8"/>
      <c r="R495" s="5" t="s">
        <v>12029</v>
      </c>
      <c r="S495" s="5" t="s">
        <v>417</v>
      </c>
      <c r="T495" s="5" t="s">
        <v>417</v>
      </c>
      <c r="U495" s="5" t="s">
        <v>417</v>
      </c>
      <c r="V495" s="5" t="s">
        <v>417</v>
      </c>
      <c r="W495" s="5" t="s">
        <v>93</v>
      </c>
      <c r="X495" s="5" t="s">
        <v>418</v>
      </c>
      <c r="Y495" s="5" t="s">
        <v>419</v>
      </c>
      <c r="Z495" s="5" t="s">
        <v>420</v>
      </c>
      <c r="AA495" s="5" t="s">
        <v>421</v>
      </c>
      <c r="AB495" s="5"/>
      <c r="AC495" s="5"/>
      <c r="AD495" s="5"/>
      <c r="AE495" s="5"/>
      <c r="AF495" s="5"/>
    </row>
    <row r="496" spans="1:32">
      <c r="A496" s="5" t="s">
        <v>12030</v>
      </c>
      <c r="B496" s="5" t="str">
        <f>IF(COUNTIF('Leads Priorizados INT'!M:M,A496)&gt;0,"Sí","No")</f>
        <v>No</v>
      </c>
      <c r="C496">
        <v>1</v>
      </c>
      <c r="D496" s="6" t="s">
        <v>414</v>
      </c>
      <c r="E496" s="5" t="s">
        <v>12031</v>
      </c>
      <c r="F496" s="5" t="s">
        <v>931</v>
      </c>
      <c r="G496" s="5" t="s">
        <v>11322</v>
      </c>
      <c r="H496" s="7">
        <v>4182455</v>
      </c>
      <c r="I496" s="5">
        <v>109</v>
      </c>
      <c r="J496" s="5">
        <v>3</v>
      </c>
      <c r="K496" s="5" t="s">
        <v>12032</v>
      </c>
      <c r="L496" s="5">
        <v>0.1303</v>
      </c>
      <c r="M496" s="8">
        <v>981552919</v>
      </c>
      <c r="N496" s="8">
        <v>981555315</v>
      </c>
      <c r="O496" s="8"/>
      <c r="P496" s="8"/>
      <c r="Q496" s="8"/>
      <c r="R496" s="5" t="s">
        <v>12033</v>
      </c>
      <c r="S496" s="5" t="s">
        <v>12034</v>
      </c>
      <c r="T496" s="5" t="s">
        <v>12035</v>
      </c>
      <c r="U496" s="5" t="s">
        <v>417</v>
      </c>
      <c r="V496" s="5" t="s">
        <v>417</v>
      </c>
      <c r="W496" s="5" t="s">
        <v>93</v>
      </c>
      <c r="X496" s="5" t="s">
        <v>418</v>
      </c>
      <c r="Y496" s="5" t="s">
        <v>419</v>
      </c>
      <c r="Z496" s="5" t="s">
        <v>420</v>
      </c>
      <c r="AA496" s="5" t="s">
        <v>421</v>
      </c>
      <c r="AB496" s="5" t="s">
        <v>12036</v>
      </c>
      <c r="AC496" s="5" t="s">
        <v>12037</v>
      </c>
      <c r="AD496" s="5" t="s">
        <v>12038</v>
      </c>
      <c r="AE496" s="5" t="s">
        <v>12039</v>
      </c>
      <c r="AF496" s="5" t="s">
        <v>12040</v>
      </c>
    </row>
    <row r="497" spans="1:32" hidden="1">
      <c r="A497" s="5" t="s">
        <v>12041</v>
      </c>
      <c r="B497" s="5" t="str">
        <f>IF(COUNTIF('Leads Priorizados INT'!M:M,A497)&gt;0,"Sí","No")</f>
        <v>No</v>
      </c>
      <c r="C497">
        <v>0</v>
      </c>
      <c r="D497" s="6" t="s">
        <v>414</v>
      </c>
      <c r="E497" s="5" t="s">
        <v>12042</v>
      </c>
      <c r="F497" s="5" t="s">
        <v>152</v>
      </c>
      <c r="G497" s="5" t="s">
        <v>3108</v>
      </c>
      <c r="H497" s="7">
        <v>823281</v>
      </c>
      <c r="I497" s="5">
        <v>1</v>
      </c>
      <c r="J497" s="5">
        <v>1</v>
      </c>
      <c r="K497" s="5" t="s">
        <v>12043</v>
      </c>
      <c r="L497" s="5">
        <v>0.1303</v>
      </c>
      <c r="M497" s="8"/>
      <c r="N497" s="8"/>
      <c r="O497" s="8"/>
      <c r="P497" s="8"/>
      <c r="Q497" s="8"/>
      <c r="R497" s="5" t="s">
        <v>12044</v>
      </c>
      <c r="S497" s="5" t="s">
        <v>12045</v>
      </c>
      <c r="T497" s="5" t="s">
        <v>417</v>
      </c>
      <c r="U497" s="5" t="s">
        <v>417</v>
      </c>
      <c r="V497" s="5" t="s">
        <v>417</v>
      </c>
      <c r="W497" s="5" t="s">
        <v>93</v>
      </c>
      <c r="X497" s="5" t="s">
        <v>418</v>
      </c>
      <c r="Y497" s="5" t="s">
        <v>419</v>
      </c>
      <c r="Z497" s="5" t="s">
        <v>420</v>
      </c>
      <c r="AA497" s="5" t="s">
        <v>421</v>
      </c>
      <c r="AB497" s="5"/>
      <c r="AC497" s="5"/>
      <c r="AD497" s="5"/>
      <c r="AE497" s="5"/>
      <c r="AF497" s="5"/>
    </row>
    <row r="498" spans="1:32">
      <c r="A498" s="5" t="s">
        <v>12046</v>
      </c>
      <c r="B498" s="5" t="str">
        <f>IF(COUNTIF('Leads Priorizados INT'!M:M,A498)&gt;0,"Sí","No")</f>
        <v>No</v>
      </c>
      <c r="C498">
        <v>1</v>
      </c>
      <c r="D498" s="6" t="s">
        <v>414</v>
      </c>
      <c r="E498" s="5" t="s">
        <v>12047</v>
      </c>
      <c r="F498" s="5" t="s">
        <v>152</v>
      </c>
      <c r="G498" s="5" t="s">
        <v>1887</v>
      </c>
      <c r="H498" s="7">
        <v>1056453</v>
      </c>
      <c r="I498" s="5">
        <v>7</v>
      </c>
      <c r="J498" s="5">
        <v>2</v>
      </c>
      <c r="K498" s="5" t="s">
        <v>12048</v>
      </c>
      <c r="L498" s="5">
        <v>0.1303</v>
      </c>
      <c r="M498" s="8">
        <v>946354317</v>
      </c>
      <c r="N498" s="8"/>
      <c r="O498" s="8"/>
      <c r="P498" s="8"/>
      <c r="Q498" s="8"/>
      <c r="R498" s="5" t="s">
        <v>12049</v>
      </c>
      <c r="S498" s="5" t="s">
        <v>12050</v>
      </c>
      <c r="T498" s="5" t="s">
        <v>417</v>
      </c>
      <c r="U498" s="5" t="s">
        <v>417</v>
      </c>
      <c r="V498" s="5" t="s">
        <v>417</v>
      </c>
      <c r="W498" s="5" t="s">
        <v>93</v>
      </c>
      <c r="X498" s="5" t="s">
        <v>418</v>
      </c>
      <c r="Y498" s="5" t="s">
        <v>419</v>
      </c>
      <c r="Z498" s="5" t="s">
        <v>420</v>
      </c>
      <c r="AA498" s="5" t="s">
        <v>421</v>
      </c>
      <c r="AB498" s="5"/>
      <c r="AC498" s="5"/>
      <c r="AD498" s="5"/>
      <c r="AE498" s="5"/>
      <c r="AF498" s="5"/>
    </row>
    <row r="499" spans="1:32" hidden="1">
      <c r="A499" s="5" t="s">
        <v>12051</v>
      </c>
      <c r="B499" s="5" t="str">
        <f>IF(COUNTIF('Leads Priorizados INT'!M:M,A499)&gt;0,"Sí","No")</f>
        <v>No</v>
      </c>
      <c r="C499">
        <v>0</v>
      </c>
      <c r="D499" s="6" t="s">
        <v>414</v>
      </c>
      <c r="E499" s="5" t="s">
        <v>12052</v>
      </c>
      <c r="F499" s="5" t="s">
        <v>581</v>
      </c>
      <c r="G499" s="5" t="s">
        <v>582</v>
      </c>
      <c r="H499" s="7">
        <v>400354</v>
      </c>
      <c r="I499" s="5">
        <v>2</v>
      </c>
      <c r="J499" s="5">
        <v>1</v>
      </c>
      <c r="K499" s="5" t="s">
        <v>12053</v>
      </c>
      <c r="L499" s="5">
        <v>0.13020000000000001</v>
      </c>
      <c r="M499" s="8">
        <v>986120115</v>
      </c>
      <c r="N499" s="8">
        <v>986120114</v>
      </c>
      <c r="O499" s="8">
        <v>886130532</v>
      </c>
      <c r="P499" s="8">
        <v>618506166</v>
      </c>
      <c r="Q499" s="8">
        <v>651303039</v>
      </c>
      <c r="R499" s="5" t="s">
        <v>12054</v>
      </c>
      <c r="S499" s="5" t="s">
        <v>417</v>
      </c>
      <c r="T499" s="5" t="s">
        <v>417</v>
      </c>
      <c r="U499" s="5" t="s">
        <v>417</v>
      </c>
      <c r="V499" s="5" t="s">
        <v>417</v>
      </c>
      <c r="W499" s="5" t="s">
        <v>93</v>
      </c>
      <c r="X499" s="5" t="s">
        <v>418</v>
      </c>
      <c r="Y499" s="5" t="s">
        <v>419</v>
      </c>
      <c r="Z499" s="5" t="s">
        <v>420</v>
      </c>
      <c r="AA499" s="5" t="s">
        <v>421</v>
      </c>
      <c r="AB499" s="5" t="s">
        <v>12055</v>
      </c>
      <c r="AC499" s="5"/>
      <c r="AD499" s="5"/>
      <c r="AE499" s="5"/>
      <c r="AF499" s="5"/>
    </row>
    <row r="500" spans="1:32" hidden="1">
      <c r="A500" s="5" t="s">
        <v>12057</v>
      </c>
      <c r="B500" s="5" t="str">
        <f>IF(COUNTIF('Leads Priorizados INT'!M:M,A500)&gt;0,"Sí","No")</f>
        <v>No</v>
      </c>
      <c r="C500">
        <v>0</v>
      </c>
      <c r="D500" s="6" t="s">
        <v>414</v>
      </c>
      <c r="E500" s="5" t="s">
        <v>12058</v>
      </c>
      <c r="F500" s="5" t="s">
        <v>152</v>
      </c>
      <c r="G500" s="5" t="s">
        <v>2624</v>
      </c>
      <c r="H500" s="7">
        <v>1051598</v>
      </c>
      <c r="I500" s="5">
        <v>4</v>
      </c>
      <c r="J500" s="5">
        <v>1</v>
      </c>
      <c r="K500" s="5" t="s">
        <v>12059</v>
      </c>
      <c r="L500" s="5">
        <v>0.13009999999999999</v>
      </c>
      <c r="M500" s="8"/>
      <c r="N500" s="8"/>
      <c r="O500" s="8"/>
      <c r="P500" s="8"/>
      <c r="Q500" s="8"/>
      <c r="R500" s="5" t="s">
        <v>12060</v>
      </c>
      <c r="S500" s="5" t="s">
        <v>12061</v>
      </c>
      <c r="T500" s="5" t="s">
        <v>12062</v>
      </c>
      <c r="U500" s="5" t="s">
        <v>417</v>
      </c>
      <c r="V500" s="5" t="s">
        <v>417</v>
      </c>
      <c r="W500" s="5" t="s">
        <v>93</v>
      </c>
      <c r="X500" s="5" t="s">
        <v>418</v>
      </c>
      <c r="Y500" s="5" t="s">
        <v>419</v>
      </c>
      <c r="Z500" s="5" t="s">
        <v>420</v>
      </c>
      <c r="AA500" s="5" t="s">
        <v>421</v>
      </c>
      <c r="AB500" s="5"/>
      <c r="AC500" s="5"/>
      <c r="AD500" s="5"/>
      <c r="AE500" s="5"/>
      <c r="AF500" s="5"/>
    </row>
    <row r="501" spans="1:32" hidden="1">
      <c r="A501" s="5" t="s">
        <v>12063</v>
      </c>
      <c r="B501" s="5" t="str">
        <f>IF(COUNTIF('Leads Priorizados INT'!M:M,A501)&gt;0,"Sí","No")</f>
        <v>No</v>
      </c>
      <c r="C501">
        <v>0</v>
      </c>
      <c r="D501" s="6" t="s">
        <v>414</v>
      </c>
      <c r="E501" s="5" t="s">
        <v>12064</v>
      </c>
      <c r="F501" s="5" t="s">
        <v>152</v>
      </c>
      <c r="G501" s="5" t="s">
        <v>11157</v>
      </c>
      <c r="H501" s="7">
        <v>493144</v>
      </c>
      <c r="I501" s="5">
        <v>1</v>
      </c>
      <c r="J501" s="5">
        <v>1</v>
      </c>
      <c r="K501" s="5" t="s">
        <v>12065</v>
      </c>
      <c r="L501" s="5">
        <v>0.13009999999999999</v>
      </c>
      <c r="M501" s="8"/>
      <c r="N501" s="8"/>
      <c r="O501" s="8"/>
      <c r="P501" s="8"/>
      <c r="Q501" s="8"/>
      <c r="R501" s="5" t="s">
        <v>12066</v>
      </c>
      <c r="S501" s="5" t="s">
        <v>417</v>
      </c>
      <c r="T501" s="5" t="s">
        <v>417</v>
      </c>
      <c r="U501" s="5" t="s">
        <v>417</v>
      </c>
      <c r="V501" s="5" t="s">
        <v>417</v>
      </c>
      <c r="W501" s="5" t="s">
        <v>93</v>
      </c>
      <c r="X501" s="5" t="s">
        <v>418</v>
      </c>
      <c r="Y501" s="5" t="s">
        <v>419</v>
      </c>
      <c r="Z501" s="5" t="s">
        <v>420</v>
      </c>
      <c r="AA501" s="5" t="s">
        <v>421</v>
      </c>
      <c r="AB501" s="5"/>
      <c r="AC501" s="5"/>
      <c r="AD501" s="5"/>
      <c r="AE501" s="5"/>
      <c r="AF501" s="5"/>
    </row>
    <row r="502" spans="1:32" hidden="1">
      <c r="A502" s="5" t="s">
        <v>12067</v>
      </c>
      <c r="B502" s="5" t="str">
        <f>IF(COUNTIF('Leads Priorizados INT'!M:M,A502)&gt;0,"Sí","No")</f>
        <v>No</v>
      </c>
      <c r="C502">
        <v>0</v>
      </c>
      <c r="D502" s="6" t="s">
        <v>414</v>
      </c>
      <c r="E502" s="5" t="s">
        <v>12068</v>
      </c>
      <c r="F502" s="5" t="s">
        <v>1245</v>
      </c>
      <c r="G502" s="5" t="s">
        <v>12069</v>
      </c>
      <c r="H502" s="7">
        <v>941859</v>
      </c>
      <c r="I502" s="5">
        <v>8</v>
      </c>
      <c r="J502" s="5">
        <v>1</v>
      </c>
      <c r="K502" s="5" t="s">
        <v>12070</v>
      </c>
      <c r="L502" s="5">
        <v>0.13009999999999999</v>
      </c>
      <c r="M502" s="8">
        <v>944214259</v>
      </c>
      <c r="N502" s="8"/>
      <c r="O502" s="8"/>
      <c r="P502" s="8"/>
      <c r="Q502" s="8"/>
      <c r="R502" s="5" t="s">
        <v>12071</v>
      </c>
      <c r="S502" s="5" t="s">
        <v>12072</v>
      </c>
      <c r="T502" s="5" t="s">
        <v>417</v>
      </c>
      <c r="U502" s="5" t="s">
        <v>417</v>
      </c>
      <c r="V502" s="5" t="s">
        <v>417</v>
      </c>
      <c r="W502" s="5" t="s">
        <v>93</v>
      </c>
      <c r="X502" s="5" t="s">
        <v>418</v>
      </c>
      <c r="Y502" s="5" t="s">
        <v>419</v>
      </c>
      <c r="Z502" s="5" t="s">
        <v>420</v>
      </c>
      <c r="AA502" s="5" t="s">
        <v>421</v>
      </c>
      <c r="AB502" s="5"/>
      <c r="AC502" s="5"/>
      <c r="AD502" s="5"/>
      <c r="AE502" s="5"/>
      <c r="AF502" s="5"/>
    </row>
    <row r="503" spans="1:32" hidden="1">
      <c r="A503" s="5" t="s">
        <v>12073</v>
      </c>
      <c r="B503" s="5" t="str">
        <f>IF(COUNTIF('Leads Priorizados INT'!M:M,A503)&gt;0,"Sí","No")</f>
        <v>No</v>
      </c>
      <c r="C503">
        <v>0</v>
      </c>
      <c r="D503" s="6" t="s">
        <v>430</v>
      </c>
      <c r="E503" s="5" t="s">
        <v>12074</v>
      </c>
      <c r="F503" s="5" t="s">
        <v>431</v>
      </c>
      <c r="G503" s="5" t="s">
        <v>1186</v>
      </c>
      <c r="H503" s="7">
        <v>1720100</v>
      </c>
      <c r="I503" s="5">
        <v>14</v>
      </c>
      <c r="J503" s="5">
        <v>2</v>
      </c>
      <c r="K503" s="5" t="s">
        <v>12075</v>
      </c>
      <c r="L503" s="5">
        <v>0.13</v>
      </c>
      <c r="M503" s="8">
        <v>936672929</v>
      </c>
      <c r="N503" s="8">
        <v>932253998</v>
      </c>
      <c r="O503" s="8">
        <v>932254620</v>
      </c>
      <c r="P503" s="8">
        <v>914333581</v>
      </c>
      <c r="Q503" s="8">
        <v>913052724</v>
      </c>
      <c r="R503" s="5" t="s">
        <v>12076</v>
      </c>
      <c r="S503" s="5" t="s">
        <v>12077</v>
      </c>
      <c r="T503" s="5" t="s">
        <v>417</v>
      </c>
      <c r="U503" s="5" t="s">
        <v>417</v>
      </c>
      <c r="V503" s="5" t="s">
        <v>417</v>
      </c>
      <c r="W503" s="5" t="s">
        <v>93</v>
      </c>
      <c r="X503" s="5" t="s">
        <v>418</v>
      </c>
      <c r="Y503" s="5" t="s">
        <v>419</v>
      </c>
      <c r="Z503" s="5" t="s">
        <v>420</v>
      </c>
      <c r="AA503" s="5" t="s">
        <v>421</v>
      </c>
      <c r="AB503" s="5" t="s">
        <v>12078</v>
      </c>
      <c r="AC503" s="5" t="s">
        <v>12079</v>
      </c>
      <c r="AD503" s="5"/>
      <c r="AE503" s="5"/>
      <c r="AF503" s="5"/>
    </row>
    <row r="504" spans="1:32" hidden="1">
      <c r="A504" s="5" t="s">
        <v>12080</v>
      </c>
      <c r="B504" s="5" t="str">
        <f>IF(COUNTIF('Leads Priorizados INT'!M:M,A504)&gt;0,"Sí","No")</f>
        <v>No</v>
      </c>
      <c r="C504">
        <v>0</v>
      </c>
      <c r="D504" s="6" t="s">
        <v>414</v>
      </c>
      <c r="E504" s="5" t="s">
        <v>12081</v>
      </c>
      <c r="F504" s="5" t="s">
        <v>497</v>
      </c>
      <c r="G504" s="5" t="s">
        <v>12082</v>
      </c>
      <c r="H504" s="7">
        <v>340969</v>
      </c>
      <c r="I504" s="5">
        <v>3</v>
      </c>
      <c r="J504" s="5">
        <v>2</v>
      </c>
      <c r="K504" s="5" t="s">
        <v>12083</v>
      </c>
      <c r="L504" s="5">
        <v>0.13</v>
      </c>
      <c r="M504" s="8">
        <v>971350273</v>
      </c>
      <c r="N504" s="8">
        <v>971362962</v>
      </c>
      <c r="O504" s="8">
        <v>936630492</v>
      </c>
      <c r="P504" s="8">
        <v>619176704</v>
      </c>
      <c r="Q504" s="8"/>
      <c r="R504" s="5" t="s">
        <v>12084</v>
      </c>
      <c r="S504" s="5" t="s">
        <v>417</v>
      </c>
      <c r="T504" s="5" t="s">
        <v>417</v>
      </c>
      <c r="U504" s="5" t="s">
        <v>417</v>
      </c>
      <c r="V504" s="5" t="s">
        <v>417</v>
      </c>
      <c r="W504" s="5" t="s">
        <v>93</v>
      </c>
      <c r="X504" s="5" t="s">
        <v>418</v>
      </c>
      <c r="Y504" s="5" t="s">
        <v>419</v>
      </c>
      <c r="Z504" s="5" t="s">
        <v>420</v>
      </c>
      <c r="AA504" s="5" t="s">
        <v>421</v>
      </c>
      <c r="AB504" s="5" t="s">
        <v>12085</v>
      </c>
      <c r="AC504" s="5"/>
      <c r="AD504" s="5"/>
      <c r="AE504" s="5"/>
      <c r="AF504" s="5"/>
    </row>
    <row r="505" spans="1:32" hidden="1">
      <c r="A505" s="5" t="s">
        <v>12086</v>
      </c>
      <c r="B505" s="5" t="str">
        <f>IF(COUNTIF('Leads Priorizados INT'!M:M,A505)&gt;0,"Sí","No")</f>
        <v>No</v>
      </c>
      <c r="C505">
        <v>0</v>
      </c>
      <c r="D505" s="6" t="s">
        <v>430</v>
      </c>
      <c r="E505" s="5" t="s">
        <v>12087</v>
      </c>
      <c r="F505" s="5" t="s">
        <v>873</v>
      </c>
      <c r="G505" s="5" t="s">
        <v>2418</v>
      </c>
      <c r="H505" s="7">
        <v>1130373</v>
      </c>
      <c r="I505" s="5">
        <v>6</v>
      </c>
      <c r="J505" s="5">
        <v>1</v>
      </c>
      <c r="K505" s="5" t="s">
        <v>12088</v>
      </c>
      <c r="L505" s="5">
        <v>0.13</v>
      </c>
      <c r="M505" s="8">
        <v>616224920</v>
      </c>
      <c r="N505" s="8">
        <v>689477064</v>
      </c>
      <c r="O505" s="8">
        <v>676612460</v>
      </c>
      <c r="P505" s="8">
        <v>670856826</v>
      </c>
      <c r="Q505" s="8">
        <v>670856760</v>
      </c>
      <c r="R505" s="5" t="s">
        <v>12089</v>
      </c>
      <c r="S505" s="5" t="s">
        <v>12090</v>
      </c>
      <c r="T505" s="5" t="s">
        <v>417</v>
      </c>
      <c r="U505" s="5" t="s">
        <v>417</v>
      </c>
      <c r="V505" s="5" t="s">
        <v>417</v>
      </c>
      <c r="W505" s="5" t="s">
        <v>93</v>
      </c>
      <c r="X505" s="5" t="s">
        <v>418</v>
      </c>
      <c r="Y505" s="5" t="s">
        <v>419</v>
      </c>
      <c r="Z505" s="5" t="s">
        <v>420</v>
      </c>
      <c r="AA505" s="5" t="s">
        <v>421</v>
      </c>
      <c r="AB505" s="5"/>
      <c r="AC505" s="5"/>
      <c r="AD505" s="5"/>
      <c r="AE505" s="5"/>
      <c r="AF505" s="5"/>
    </row>
    <row r="506" spans="1:32" hidden="1">
      <c r="A506" s="5" t="s">
        <v>12091</v>
      </c>
      <c r="B506" s="5" t="str">
        <f>IF(COUNTIF('Leads Priorizados INT'!M:M,A506)&gt;0,"Sí","No")</f>
        <v>No</v>
      </c>
      <c r="C506">
        <v>0</v>
      </c>
      <c r="D506" s="6" t="s">
        <v>414</v>
      </c>
      <c r="E506" s="5" t="s">
        <v>12092</v>
      </c>
      <c r="F506" s="5" t="s">
        <v>581</v>
      </c>
      <c r="G506" s="5" t="s">
        <v>12093</v>
      </c>
      <c r="H506" s="7">
        <v>458206</v>
      </c>
      <c r="I506" s="5">
        <v>5</v>
      </c>
      <c r="J506" s="5">
        <v>1</v>
      </c>
      <c r="K506" s="5" t="s">
        <v>12094</v>
      </c>
      <c r="L506" s="5">
        <v>0.12989999999999999</v>
      </c>
      <c r="M506" s="8">
        <v>986641559</v>
      </c>
      <c r="N506" s="8"/>
      <c r="O506" s="8"/>
      <c r="P506" s="8"/>
      <c r="Q506" s="8"/>
      <c r="R506" s="5" t="s">
        <v>12095</v>
      </c>
      <c r="S506" s="5" t="s">
        <v>417</v>
      </c>
      <c r="T506" s="5" t="s">
        <v>417</v>
      </c>
      <c r="U506" s="5" t="s">
        <v>417</v>
      </c>
      <c r="V506" s="5" t="s">
        <v>417</v>
      </c>
      <c r="W506" s="5" t="s">
        <v>93</v>
      </c>
      <c r="X506" s="5" t="s">
        <v>418</v>
      </c>
      <c r="Y506" s="5" t="s">
        <v>419</v>
      </c>
      <c r="Z506" s="5" t="s">
        <v>420</v>
      </c>
      <c r="AA506" s="5" t="s">
        <v>421</v>
      </c>
      <c r="AB506" s="5"/>
      <c r="AC506" s="5"/>
      <c r="AD506" s="5"/>
      <c r="AE506" s="5"/>
      <c r="AF506" s="5"/>
    </row>
    <row r="507" spans="1:32" hidden="1">
      <c r="A507" s="5" t="s">
        <v>12096</v>
      </c>
      <c r="B507" s="5" t="str">
        <f>IF(COUNTIF('Leads Priorizados INT'!M:M,A507)&gt;0,"Sí","No")</f>
        <v>No</v>
      </c>
      <c r="C507">
        <v>0</v>
      </c>
      <c r="D507" s="6" t="s">
        <v>414</v>
      </c>
      <c r="E507" s="5" t="s">
        <v>12097</v>
      </c>
      <c r="F507" s="5" t="s">
        <v>152</v>
      </c>
      <c r="G507" s="5" t="s">
        <v>1641</v>
      </c>
      <c r="H507" s="7">
        <v>340841</v>
      </c>
      <c r="I507" s="5">
        <v>1</v>
      </c>
      <c r="J507" s="5">
        <v>1</v>
      </c>
      <c r="K507" s="5" t="s">
        <v>12098</v>
      </c>
      <c r="L507" s="5">
        <v>0.12989999999999999</v>
      </c>
      <c r="M507" s="8"/>
      <c r="N507" s="8"/>
      <c r="O507" s="8"/>
      <c r="P507" s="8"/>
      <c r="Q507" s="8"/>
      <c r="R507" s="5" t="s">
        <v>12099</v>
      </c>
      <c r="S507" s="5" t="s">
        <v>417</v>
      </c>
      <c r="T507" s="5" t="s">
        <v>417</v>
      </c>
      <c r="U507" s="5" t="s">
        <v>417</v>
      </c>
      <c r="V507" s="5" t="s">
        <v>417</v>
      </c>
      <c r="W507" s="5" t="s">
        <v>93</v>
      </c>
      <c r="X507" s="5" t="s">
        <v>418</v>
      </c>
      <c r="Y507" s="5" t="s">
        <v>419</v>
      </c>
      <c r="Z507" s="5" t="s">
        <v>420</v>
      </c>
      <c r="AA507" s="5" t="s">
        <v>421</v>
      </c>
      <c r="AB507" s="5"/>
      <c r="AC507" s="5"/>
      <c r="AD507" s="5"/>
      <c r="AE507" s="5"/>
      <c r="AF507" s="5"/>
    </row>
    <row r="508" spans="1:32" hidden="1">
      <c r="A508" s="5" t="s">
        <v>12100</v>
      </c>
      <c r="B508" s="5" t="str">
        <f>IF(COUNTIF('Leads Priorizados INT'!M:M,A508)&gt;0,"Sí","No")</f>
        <v>No</v>
      </c>
      <c r="C508">
        <v>0</v>
      </c>
      <c r="D508" s="6" t="s">
        <v>414</v>
      </c>
      <c r="E508" s="5" t="s">
        <v>12101</v>
      </c>
      <c r="F508" s="5" t="s">
        <v>1019</v>
      </c>
      <c r="G508" s="5" t="s">
        <v>2696</v>
      </c>
      <c r="H508" s="7">
        <v>995419</v>
      </c>
      <c r="I508" s="5">
        <v>8</v>
      </c>
      <c r="J508" s="5">
        <v>2</v>
      </c>
      <c r="K508" s="5" t="s">
        <v>12102</v>
      </c>
      <c r="L508" s="5">
        <v>0.1298</v>
      </c>
      <c r="M508" s="8"/>
      <c r="N508" s="8"/>
      <c r="O508" s="8"/>
      <c r="P508" s="8"/>
      <c r="Q508" s="8"/>
      <c r="R508" s="5" t="s">
        <v>12103</v>
      </c>
      <c r="S508" s="5" t="s">
        <v>12104</v>
      </c>
      <c r="T508" s="5" t="s">
        <v>12105</v>
      </c>
      <c r="U508" s="5" t="s">
        <v>417</v>
      </c>
      <c r="V508" s="5" t="s">
        <v>417</v>
      </c>
      <c r="W508" s="5" t="s">
        <v>93</v>
      </c>
      <c r="X508" s="5" t="s">
        <v>418</v>
      </c>
      <c r="Y508" s="5" t="s">
        <v>419</v>
      </c>
      <c r="Z508" s="5" t="s">
        <v>420</v>
      </c>
      <c r="AA508" s="5" t="s">
        <v>421</v>
      </c>
      <c r="AB508" s="5"/>
      <c r="AC508" s="5"/>
      <c r="AD508" s="5"/>
      <c r="AE508" s="5"/>
      <c r="AF508" s="5"/>
    </row>
    <row r="509" spans="1:32" hidden="1">
      <c r="A509" s="5" t="s">
        <v>12106</v>
      </c>
      <c r="B509" s="5" t="str">
        <f>IF(COUNTIF('Leads Priorizados INT'!M:M,A509)&gt;0,"Sí","No")</f>
        <v>No</v>
      </c>
      <c r="C509">
        <v>0</v>
      </c>
      <c r="D509" s="6" t="s">
        <v>1534</v>
      </c>
      <c r="E509" s="5" t="s">
        <v>12107</v>
      </c>
      <c r="F509" s="5" t="s">
        <v>431</v>
      </c>
      <c r="G509" s="5" t="s">
        <v>9769</v>
      </c>
      <c r="H509" s="7">
        <v>22477068</v>
      </c>
      <c r="I509" s="5">
        <v>245</v>
      </c>
      <c r="J509" s="5">
        <v>5</v>
      </c>
      <c r="K509" s="5" t="s">
        <v>12108</v>
      </c>
      <c r="L509" s="5">
        <v>0.12970000000000001</v>
      </c>
      <c r="M509" s="8">
        <v>932922828</v>
      </c>
      <c r="N509" s="8">
        <v>932922556</v>
      </c>
      <c r="O509" s="8">
        <v>932922110</v>
      </c>
      <c r="P509" s="8">
        <v>983546603</v>
      </c>
      <c r="Q509" s="8">
        <v>917923773</v>
      </c>
      <c r="R509" s="5" t="s">
        <v>12109</v>
      </c>
      <c r="S509" s="5" t="s">
        <v>12110</v>
      </c>
      <c r="T509" s="5" t="s">
        <v>417</v>
      </c>
      <c r="U509" s="5" t="s">
        <v>417</v>
      </c>
      <c r="V509" s="5" t="s">
        <v>417</v>
      </c>
      <c r="W509" s="5" t="s">
        <v>93</v>
      </c>
      <c r="X509" s="5" t="s">
        <v>418</v>
      </c>
      <c r="Y509" s="5" t="s">
        <v>419</v>
      </c>
      <c r="Z509" s="5" t="s">
        <v>420</v>
      </c>
      <c r="AA509" s="5" t="s">
        <v>421</v>
      </c>
      <c r="AB509" s="5" t="s">
        <v>12111</v>
      </c>
      <c r="AC509" s="5" t="s">
        <v>12112</v>
      </c>
      <c r="AD509" s="5" t="s">
        <v>12113</v>
      </c>
      <c r="AE509" s="5" t="s">
        <v>12114</v>
      </c>
      <c r="AF509" s="5" t="s">
        <v>12115</v>
      </c>
    </row>
    <row r="510" spans="1:32" hidden="1">
      <c r="A510" s="5" t="s">
        <v>12116</v>
      </c>
      <c r="B510" s="5" t="str">
        <f>IF(COUNTIF('Leads Priorizados INT'!M:M,A510)&gt;0,"Sí","No")</f>
        <v>No</v>
      </c>
      <c r="C510">
        <v>0</v>
      </c>
      <c r="D510" s="6" t="s">
        <v>414</v>
      </c>
      <c r="E510" s="5" t="s">
        <v>12117</v>
      </c>
      <c r="F510" s="5" t="s">
        <v>152</v>
      </c>
      <c r="G510" s="5" t="s">
        <v>619</v>
      </c>
      <c r="H510" s="7">
        <v>448288</v>
      </c>
      <c r="I510" s="5">
        <v>1</v>
      </c>
      <c r="J510" s="5">
        <v>1</v>
      </c>
      <c r="K510" s="5" t="s">
        <v>12118</v>
      </c>
      <c r="L510" s="5">
        <v>0.12970000000000001</v>
      </c>
      <c r="M510" s="8"/>
      <c r="N510" s="8"/>
      <c r="O510" s="8"/>
      <c r="P510" s="8"/>
      <c r="Q510" s="8"/>
      <c r="R510" s="5" t="s">
        <v>12119</v>
      </c>
      <c r="S510" s="5" t="s">
        <v>417</v>
      </c>
      <c r="T510" s="5" t="s">
        <v>417</v>
      </c>
      <c r="U510" s="5" t="s">
        <v>417</v>
      </c>
      <c r="V510" s="5" t="s">
        <v>417</v>
      </c>
      <c r="W510" s="5" t="s">
        <v>93</v>
      </c>
      <c r="X510" s="5" t="s">
        <v>418</v>
      </c>
      <c r="Y510" s="5" t="s">
        <v>419</v>
      </c>
      <c r="Z510" s="5" t="s">
        <v>420</v>
      </c>
      <c r="AA510" s="5" t="s">
        <v>421</v>
      </c>
      <c r="AB510" s="5"/>
      <c r="AC510" s="5"/>
      <c r="AD510" s="5"/>
      <c r="AE510" s="5"/>
      <c r="AF510" s="5"/>
    </row>
    <row r="511" spans="1:32">
      <c r="A511" s="5" t="s">
        <v>12120</v>
      </c>
      <c r="B511" s="5" t="str">
        <f>IF(COUNTIF('Leads Priorizados INT'!M:M,A511)&gt;0,"Sí","No")</f>
        <v>No</v>
      </c>
      <c r="C511">
        <v>1</v>
      </c>
      <c r="D511" s="6" t="s">
        <v>414</v>
      </c>
      <c r="E511" s="5" t="s">
        <v>12121</v>
      </c>
      <c r="F511" s="5" t="s">
        <v>1328</v>
      </c>
      <c r="G511" s="5" t="s">
        <v>12122</v>
      </c>
      <c r="H511" s="7">
        <v>1071420</v>
      </c>
      <c r="I511" s="5">
        <v>8</v>
      </c>
      <c r="J511" s="5">
        <v>1</v>
      </c>
      <c r="K511" s="5" t="s">
        <v>12123</v>
      </c>
      <c r="L511" s="5">
        <v>0.12970000000000001</v>
      </c>
      <c r="M511" s="8">
        <v>966336415</v>
      </c>
      <c r="N511" s="8">
        <v>722423149</v>
      </c>
      <c r="O511" s="8">
        <v>699488139</v>
      </c>
      <c r="P511" s="8">
        <v>670088394</v>
      </c>
      <c r="Q511" s="8">
        <v>722496231</v>
      </c>
      <c r="R511" s="5" t="s">
        <v>12124</v>
      </c>
      <c r="S511" s="5" t="s">
        <v>12125</v>
      </c>
      <c r="T511" s="5" t="s">
        <v>417</v>
      </c>
      <c r="U511" s="5" t="s">
        <v>417</v>
      </c>
      <c r="V511" s="5" t="s">
        <v>417</v>
      </c>
      <c r="W511" s="5" t="s">
        <v>93</v>
      </c>
      <c r="X511" s="5" t="s">
        <v>418</v>
      </c>
      <c r="Y511" s="5" t="s">
        <v>419</v>
      </c>
      <c r="Z511" s="5" t="s">
        <v>420</v>
      </c>
      <c r="AA511" s="5" t="s">
        <v>421</v>
      </c>
      <c r="AB511" s="5"/>
      <c r="AC511" s="5"/>
      <c r="AD511" s="5"/>
      <c r="AE511" s="5"/>
      <c r="AF511" s="5"/>
    </row>
    <row r="512" spans="1:32" hidden="1">
      <c r="A512" s="5" t="s">
        <v>12126</v>
      </c>
      <c r="B512" s="5" t="str">
        <f>IF(COUNTIF('Leads Priorizados INT'!M:M,A512)&gt;0,"Sí","No")</f>
        <v>No</v>
      </c>
      <c r="C512">
        <v>0</v>
      </c>
      <c r="D512" s="6" t="s">
        <v>414</v>
      </c>
      <c r="E512" s="5" t="s">
        <v>12127</v>
      </c>
      <c r="F512" s="5" t="s">
        <v>431</v>
      </c>
      <c r="G512" s="5" t="s">
        <v>10906</v>
      </c>
      <c r="H512" s="7">
        <v>954685</v>
      </c>
      <c r="I512" s="5">
        <v>6</v>
      </c>
      <c r="J512" s="5">
        <v>2</v>
      </c>
      <c r="K512" s="5" t="s">
        <v>12128</v>
      </c>
      <c r="L512" s="5">
        <v>0.12970000000000001</v>
      </c>
      <c r="M512" s="8">
        <v>937459694</v>
      </c>
      <c r="N512" s="8"/>
      <c r="O512" s="8"/>
      <c r="P512" s="8"/>
      <c r="Q512" s="8"/>
      <c r="R512" s="5" t="s">
        <v>12129</v>
      </c>
      <c r="S512" s="5" t="s">
        <v>12130</v>
      </c>
      <c r="T512" s="5" t="s">
        <v>417</v>
      </c>
      <c r="U512" s="5" t="s">
        <v>417</v>
      </c>
      <c r="V512" s="5" t="s">
        <v>417</v>
      </c>
      <c r="W512" s="5" t="s">
        <v>93</v>
      </c>
      <c r="X512" s="5" t="s">
        <v>418</v>
      </c>
      <c r="Y512" s="5" t="s">
        <v>419</v>
      </c>
      <c r="Z512" s="5" t="s">
        <v>420</v>
      </c>
      <c r="AA512" s="5" t="s">
        <v>421</v>
      </c>
      <c r="AB512" s="5"/>
      <c r="AC512" s="5"/>
      <c r="AD512" s="5"/>
      <c r="AE512" s="5"/>
      <c r="AF512" s="5"/>
    </row>
    <row r="513" spans="1:32" hidden="1">
      <c r="A513" s="5" t="s">
        <v>12131</v>
      </c>
      <c r="B513" s="5" t="str">
        <f>IF(COUNTIF('Leads Priorizados INT'!M:M,A513)&gt;0,"Sí","No")</f>
        <v>No</v>
      </c>
      <c r="C513">
        <v>0</v>
      </c>
      <c r="D513" s="6" t="s">
        <v>414</v>
      </c>
      <c r="E513" s="5" t="s">
        <v>12132</v>
      </c>
      <c r="F513" s="5" t="s">
        <v>431</v>
      </c>
      <c r="G513" s="5" t="s">
        <v>432</v>
      </c>
      <c r="H513" s="7">
        <v>3966388</v>
      </c>
      <c r="I513" s="5">
        <v>8</v>
      </c>
      <c r="J513" s="5">
        <v>1</v>
      </c>
      <c r="K513" s="5" t="s">
        <v>12133</v>
      </c>
      <c r="L513" s="5">
        <v>0.12970000000000001</v>
      </c>
      <c r="M513" s="8"/>
      <c r="N513" s="8"/>
      <c r="O513" s="8"/>
      <c r="P513" s="8"/>
      <c r="Q513" s="8"/>
      <c r="R513" s="5" t="s">
        <v>12134</v>
      </c>
      <c r="S513" s="5" t="s">
        <v>417</v>
      </c>
      <c r="T513" s="5" t="s">
        <v>417</v>
      </c>
      <c r="U513" s="5" t="s">
        <v>417</v>
      </c>
      <c r="V513" s="5" t="s">
        <v>417</v>
      </c>
      <c r="W513" s="5" t="s">
        <v>93</v>
      </c>
      <c r="X513" s="5" t="s">
        <v>418</v>
      </c>
      <c r="Y513" s="5" t="s">
        <v>419</v>
      </c>
      <c r="Z513" s="5" t="s">
        <v>420</v>
      </c>
      <c r="AA513" s="5" t="s">
        <v>421</v>
      </c>
      <c r="AB513" s="5"/>
      <c r="AC513" s="5"/>
      <c r="AD513" s="5"/>
      <c r="AE513" s="5"/>
      <c r="AF513" s="5"/>
    </row>
    <row r="514" spans="1:32" hidden="1">
      <c r="A514" s="5" t="s">
        <v>12135</v>
      </c>
      <c r="B514" s="5" t="str">
        <f>IF(COUNTIF('Leads Priorizados INT'!M:M,A514)&gt;0,"Sí","No")</f>
        <v>No</v>
      </c>
      <c r="C514">
        <v>0</v>
      </c>
      <c r="D514" s="6" t="s">
        <v>414</v>
      </c>
      <c r="E514" s="5" t="s">
        <v>12136</v>
      </c>
      <c r="F514" s="5" t="s">
        <v>152</v>
      </c>
      <c r="G514" s="5" t="s">
        <v>2795</v>
      </c>
      <c r="H514" s="7">
        <v>1565283</v>
      </c>
      <c r="I514" s="5">
        <v>1</v>
      </c>
      <c r="J514" s="5">
        <v>2</v>
      </c>
      <c r="K514" s="5" t="s">
        <v>12137</v>
      </c>
      <c r="L514" s="5">
        <v>0.12970000000000001</v>
      </c>
      <c r="M514" s="8">
        <v>917671033</v>
      </c>
      <c r="N514" s="8">
        <v>913834323</v>
      </c>
      <c r="O514" s="8"/>
      <c r="P514" s="8"/>
      <c r="Q514" s="8"/>
      <c r="R514" s="5" t="s">
        <v>12138</v>
      </c>
      <c r="S514" s="5" t="s">
        <v>12139</v>
      </c>
      <c r="T514" s="5" t="s">
        <v>417</v>
      </c>
      <c r="U514" s="5" t="s">
        <v>417</v>
      </c>
      <c r="V514" s="5" t="s">
        <v>417</v>
      </c>
      <c r="W514" s="5" t="s">
        <v>93</v>
      </c>
      <c r="X514" s="5" t="s">
        <v>418</v>
      </c>
      <c r="Y514" s="5" t="s">
        <v>419</v>
      </c>
      <c r="Z514" s="5" t="s">
        <v>420</v>
      </c>
      <c r="AA514" s="5" t="s">
        <v>421</v>
      </c>
      <c r="AB514" s="5" t="s">
        <v>12140</v>
      </c>
      <c r="AC514" s="5" t="s">
        <v>12141</v>
      </c>
      <c r="AD514" s="5"/>
      <c r="AE514" s="5"/>
      <c r="AF514" s="5"/>
    </row>
    <row r="515" spans="1:32" hidden="1">
      <c r="A515" s="5" t="s">
        <v>12142</v>
      </c>
      <c r="B515" s="5" t="str">
        <f>IF(COUNTIF('Leads Priorizados INT'!M:M,A515)&gt;0,"Sí","No")</f>
        <v>No</v>
      </c>
      <c r="C515">
        <v>0</v>
      </c>
      <c r="D515" s="6" t="s">
        <v>414</v>
      </c>
      <c r="E515" s="5" t="s">
        <v>12143</v>
      </c>
      <c r="F515" s="5" t="s">
        <v>431</v>
      </c>
      <c r="G515" s="5" t="s">
        <v>2743</v>
      </c>
      <c r="H515" s="7">
        <v>1415260</v>
      </c>
      <c r="I515" s="5">
        <v>1</v>
      </c>
      <c r="J515" s="5">
        <v>2</v>
      </c>
      <c r="K515" s="5" t="s">
        <v>12144</v>
      </c>
      <c r="L515" s="5">
        <v>0.12959999999999999</v>
      </c>
      <c r="M515" s="8"/>
      <c r="N515" s="8"/>
      <c r="O515" s="8"/>
      <c r="P515" s="8"/>
      <c r="Q515" s="8"/>
      <c r="R515" s="5" t="s">
        <v>12145</v>
      </c>
      <c r="S515" s="5" t="s">
        <v>12146</v>
      </c>
      <c r="T515" s="5" t="s">
        <v>417</v>
      </c>
      <c r="U515" s="5" t="s">
        <v>417</v>
      </c>
      <c r="V515" s="5" t="s">
        <v>417</v>
      </c>
      <c r="W515" s="5" t="s">
        <v>93</v>
      </c>
      <c r="X515" s="5" t="s">
        <v>418</v>
      </c>
      <c r="Y515" s="5" t="s">
        <v>419</v>
      </c>
      <c r="Z515" s="5" t="s">
        <v>420</v>
      </c>
      <c r="AA515" s="5" t="s">
        <v>421</v>
      </c>
      <c r="AB515" s="5"/>
      <c r="AC515" s="5"/>
      <c r="AD515" s="5"/>
      <c r="AE515" s="5"/>
      <c r="AF515" s="5"/>
    </row>
    <row r="516" spans="1:32">
      <c r="A516" s="5" t="s">
        <v>12147</v>
      </c>
      <c r="B516" s="5" t="str">
        <f>IF(COUNTIF('Leads Priorizados INT'!M:M,A516)&gt;0,"Sí","No")</f>
        <v>No</v>
      </c>
      <c r="C516">
        <v>1</v>
      </c>
      <c r="D516" s="6" t="s">
        <v>414</v>
      </c>
      <c r="E516" s="5" t="s">
        <v>12148</v>
      </c>
      <c r="F516" s="5" t="s">
        <v>152</v>
      </c>
      <c r="G516" s="5" t="s">
        <v>780</v>
      </c>
      <c r="H516" s="7">
        <v>1029131</v>
      </c>
      <c r="I516" s="5">
        <v>1</v>
      </c>
      <c r="J516" s="5">
        <v>1</v>
      </c>
      <c r="K516" s="5" t="s">
        <v>12149</v>
      </c>
      <c r="L516" s="5">
        <v>0.12959999999999999</v>
      </c>
      <c r="M516" s="8"/>
      <c r="N516" s="8"/>
      <c r="O516" s="8"/>
      <c r="P516" s="8"/>
      <c r="Q516" s="8"/>
      <c r="R516" s="5" t="s">
        <v>12150</v>
      </c>
      <c r="S516" s="5" t="s">
        <v>417</v>
      </c>
      <c r="T516" s="5" t="s">
        <v>417</v>
      </c>
      <c r="U516" s="5" t="s">
        <v>417</v>
      </c>
      <c r="V516" s="5" t="s">
        <v>417</v>
      </c>
      <c r="W516" s="5" t="s">
        <v>93</v>
      </c>
      <c r="X516" s="5" t="s">
        <v>418</v>
      </c>
      <c r="Y516" s="5" t="s">
        <v>419</v>
      </c>
      <c r="Z516" s="5" t="s">
        <v>420</v>
      </c>
      <c r="AA516" s="5" t="s">
        <v>421</v>
      </c>
      <c r="AB516" s="5"/>
      <c r="AC516" s="5"/>
      <c r="AD516" s="5"/>
      <c r="AE516" s="5"/>
      <c r="AF516" s="5"/>
    </row>
    <row r="517" spans="1:32" hidden="1">
      <c r="A517" s="5" t="s">
        <v>12151</v>
      </c>
      <c r="B517" s="5" t="str">
        <f>IF(COUNTIF('Leads Priorizados INT'!M:M,A517)&gt;0,"Sí","No")</f>
        <v>No</v>
      </c>
      <c r="C517">
        <v>0</v>
      </c>
      <c r="D517" s="6" t="s">
        <v>414</v>
      </c>
      <c r="E517" s="5" t="s">
        <v>12152</v>
      </c>
      <c r="F517" s="5" t="s">
        <v>721</v>
      </c>
      <c r="G517" s="5" t="s">
        <v>12153</v>
      </c>
      <c r="H517" s="7">
        <v>6173713</v>
      </c>
      <c r="I517" s="5">
        <v>30</v>
      </c>
      <c r="J517" s="5">
        <v>1</v>
      </c>
      <c r="K517" s="5" t="s">
        <v>12154</v>
      </c>
      <c r="L517" s="5">
        <v>0.1295</v>
      </c>
      <c r="M517" s="8"/>
      <c r="N517" s="8"/>
      <c r="O517" s="8"/>
      <c r="P517" s="8"/>
      <c r="Q517" s="8"/>
      <c r="R517" s="5" t="s">
        <v>12155</v>
      </c>
      <c r="S517" s="5" t="s">
        <v>12156</v>
      </c>
      <c r="T517" s="5" t="s">
        <v>12157</v>
      </c>
      <c r="U517" s="5" t="s">
        <v>417</v>
      </c>
      <c r="V517" s="5" t="s">
        <v>417</v>
      </c>
      <c r="W517" s="5" t="s">
        <v>93</v>
      </c>
      <c r="X517" s="5" t="s">
        <v>418</v>
      </c>
      <c r="Y517" s="5" t="s">
        <v>419</v>
      </c>
      <c r="Z517" s="5" t="s">
        <v>420</v>
      </c>
      <c r="AA517" s="5" t="s">
        <v>421</v>
      </c>
      <c r="AB517" s="5"/>
      <c r="AC517" s="5"/>
      <c r="AD517" s="5"/>
      <c r="AE517" s="5"/>
      <c r="AF517" s="5"/>
    </row>
    <row r="518" spans="1:32" hidden="1">
      <c r="A518" s="5" t="s">
        <v>12158</v>
      </c>
      <c r="B518" s="5" t="str">
        <f>IF(COUNTIF('Leads Priorizados INT'!M:M,A518)&gt;0,"Sí","No")</f>
        <v>No</v>
      </c>
      <c r="C518">
        <v>0</v>
      </c>
      <c r="D518" s="6" t="s">
        <v>414</v>
      </c>
      <c r="E518" s="5" t="s">
        <v>12159</v>
      </c>
      <c r="F518" s="5" t="s">
        <v>152</v>
      </c>
      <c r="G518" s="5" t="s">
        <v>2821</v>
      </c>
      <c r="H518" s="7">
        <v>535298</v>
      </c>
      <c r="I518" s="5">
        <v>2</v>
      </c>
      <c r="J518" s="5">
        <v>5</v>
      </c>
      <c r="K518" s="5" t="s">
        <v>12160</v>
      </c>
      <c r="L518" s="5">
        <v>0.12939999999999999</v>
      </c>
      <c r="M518" s="8"/>
      <c r="N518" s="8"/>
      <c r="O518" s="8"/>
      <c r="P518" s="8"/>
      <c r="Q518" s="8"/>
      <c r="R518" s="5" t="s">
        <v>12161</v>
      </c>
      <c r="S518" s="5" t="s">
        <v>417</v>
      </c>
      <c r="T518" s="5" t="s">
        <v>417</v>
      </c>
      <c r="U518" s="5" t="s">
        <v>417</v>
      </c>
      <c r="V518" s="5" t="s">
        <v>417</v>
      </c>
      <c r="W518" s="5" t="s">
        <v>93</v>
      </c>
      <c r="X518" s="5" t="s">
        <v>418</v>
      </c>
      <c r="Y518" s="5" t="s">
        <v>419</v>
      </c>
      <c r="Z518" s="5" t="s">
        <v>420</v>
      </c>
      <c r="AA518" s="5" t="s">
        <v>421</v>
      </c>
      <c r="AB518" s="5"/>
      <c r="AC518" s="5"/>
      <c r="AD518" s="5"/>
      <c r="AE518" s="5"/>
      <c r="AF518" s="5"/>
    </row>
    <row r="519" spans="1:32">
      <c r="A519" s="5" t="s">
        <v>12162</v>
      </c>
      <c r="B519" s="5" t="str">
        <f>IF(COUNTIF('Leads Priorizados INT'!M:M,A519)&gt;0,"Sí","No")</f>
        <v>No</v>
      </c>
      <c r="C519">
        <v>1</v>
      </c>
      <c r="D519" s="6" t="s">
        <v>430</v>
      </c>
      <c r="E519" s="5" t="s">
        <v>12163</v>
      </c>
      <c r="F519" s="5" t="s">
        <v>729</v>
      </c>
      <c r="G519" s="5" t="s">
        <v>12164</v>
      </c>
      <c r="H519" s="7">
        <v>926842</v>
      </c>
      <c r="I519" s="5">
        <v>7</v>
      </c>
      <c r="J519" s="5">
        <v>2</v>
      </c>
      <c r="K519" s="5" t="s">
        <v>12165</v>
      </c>
      <c r="L519" s="5">
        <v>0.1293</v>
      </c>
      <c r="M519" s="8">
        <v>695240583</v>
      </c>
      <c r="N519" s="8"/>
      <c r="O519" s="8"/>
      <c r="P519" s="8"/>
      <c r="Q519" s="8"/>
      <c r="R519" s="5" t="s">
        <v>12166</v>
      </c>
      <c r="S519" s="5" t="s">
        <v>417</v>
      </c>
      <c r="T519" s="5" t="s">
        <v>417</v>
      </c>
      <c r="U519" s="5" t="s">
        <v>417</v>
      </c>
      <c r="V519" s="5" t="s">
        <v>417</v>
      </c>
      <c r="W519" s="5" t="s">
        <v>93</v>
      </c>
      <c r="X519" s="5" t="s">
        <v>418</v>
      </c>
      <c r="Y519" s="5" t="s">
        <v>419</v>
      </c>
      <c r="Z519" s="5" t="s">
        <v>420</v>
      </c>
      <c r="AA519" s="5" t="s">
        <v>421</v>
      </c>
      <c r="AB519" s="5"/>
      <c r="AC519" s="5"/>
      <c r="AD519" s="5"/>
      <c r="AE519" s="5"/>
      <c r="AF519" s="5"/>
    </row>
    <row r="520" spans="1:32" hidden="1">
      <c r="A520" s="5" t="s">
        <v>12167</v>
      </c>
      <c r="B520" s="5" t="str">
        <f>IF(COUNTIF('Leads Priorizados INT'!M:M,A520)&gt;0,"Sí","No")</f>
        <v>No</v>
      </c>
      <c r="C520">
        <v>0</v>
      </c>
      <c r="D520" s="6" t="s">
        <v>414</v>
      </c>
      <c r="E520" s="5" t="s">
        <v>12168</v>
      </c>
      <c r="F520" s="5" t="s">
        <v>431</v>
      </c>
      <c r="G520" s="5" t="s">
        <v>2961</v>
      </c>
      <c r="H520" s="7">
        <v>978046</v>
      </c>
      <c r="I520" s="5">
        <v>7</v>
      </c>
      <c r="J520" s="5">
        <v>1</v>
      </c>
      <c r="K520" s="5" t="s">
        <v>12169</v>
      </c>
      <c r="L520" s="5">
        <v>0.12920000000000001</v>
      </c>
      <c r="M520" s="8"/>
      <c r="N520" s="8"/>
      <c r="O520" s="8"/>
      <c r="P520" s="8"/>
      <c r="Q520" s="8"/>
      <c r="R520" s="5" t="s">
        <v>12170</v>
      </c>
      <c r="S520" s="5" t="s">
        <v>12171</v>
      </c>
      <c r="T520" s="5" t="s">
        <v>12172</v>
      </c>
      <c r="U520" s="5" t="s">
        <v>12173</v>
      </c>
      <c r="V520" s="5" t="s">
        <v>417</v>
      </c>
      <c r="W520" s="5" t="s">
        <v>93</v>
      </c>
      <c r="X520" s="5" t="s">
        <v>418</v>
      </c>
      <c r="Y520" s="5" t="s">
        <v>419</v>
      </c>
      <c r="Z520" s="5" t="s">
        <v>420</v>
      </c>
      <c r="AA520" s="5" t="s">
        <v>421</v>
      </c>
      <c r="AB520" s="5"/>
      <c r="AC520" s="5"/>
      <c r="AD520" s="5"/>
      <c r="AE520" s="5"/>
      <c r="AF520" s="5"/>
    </row>
    <row r="521" spans="1:32" hidden="1">
      <c r="A521" s="5" t="s">
        <v>12174</v>
      </c>
      <c r="B521" s="5" t="str">
        <f>IF(COUNTIF('Leads Priorizados INT'!M:M,A521)&gt;0,"Sí","No")</f>
        <v>No</v>
      </c>
      <c r="C521">
        <v>0</v>
      </c>
      <c r="D521" s="6" t="s">
        <v>414</v>
      </c>
      <c r="E521" s="5" t="s">
        <v>12175</v>
      </c>
      <c r="F521" s="5" t="s">
        <v>152</v>
      </c>
      <c r="G521" s="5" t="s">
        <v>12176</v>
      </c>
      <c r="H521" s="7">
        <v>315309</v>
      </c>
      <c r="I521" s="5">
        <v>1</v>
      </c>
      <c r="J521" s="5">
        <v>1</v>
      </c>
      <c r="K521" s="5" t="s">
        <v>12177</v>
      </c>
      <c r="L521" s="5">
        <v>0.12909999999999999</v>
      </c>
      <c r="M521" s="8"/>
      <c r="N521" s="8"/>
      <c r="O521" s="8"/>
      <c r="P521" s="8"/>
      <c r="Q521" s="8"/>
      <c r="R521" s="5" t="s">
        <v>12178</v>
      </c>
      <c r="S521" s="5" t="s">
        <v>12179</v>
      </c>
      <c r="T521" s="5" t="s">
        <v>417</v>
      </c>
      <c r="U521" s="5" t="s">
        <v>417</v>
      </c>
      <c r="V521" s="5" t="s">
        <v>417</v>
      </c>
      <c r="W521" s="5" t="s">
        <v>93</v>
      </c>
      <c r="X521" s="5" t="s">
        <v>418</v>
      </c>
      <c r="Y521" s="5" t="s">
        <v>419</v>
      </c>
      <c r="Z521" s="5" t="s">
        <v>420</v>
      </c>
      <c r="AA521" s="5" t="s">
        <v>421</v>
      </c>
      <c r="AB521" s="5"/>
      <c r="AC521" s="5"/>
      <c r="AD521" s="5"/>
      <c r="AE521" s="5"/>
      <c r="AF521" s="5"/>
    </row>
    <row r="522" spans="1:32" hidden="1">
      <c r="A522" s="5" t="s">
        <v>12180</v>
      </c>
      <c r="B522" s="5" t="str">
        <f>IF(COUNTIF('Leads Priorizados INT'!M:M,A522)&gt;0,"Sí","No")</f>
        <v>No</v>
      </c>
      <c r="C522">
        <v>0</v>
      </c>
      <c r="D522" s="6" t="s">
        <v>414</v>
      </c>
      <c r="E522" s="5" t="s">
        <v>12181</v>
      </c>
      <c r="F522" s="5" t="s">
        <v>431</v>
      </c>
      <c r="G522" s="5" t="s">
        <v>1186</v>
      </c>
      <c r="H522" s="7">
        <v>524774</v>
      </c>
      <c r="I522" s="5">
        <v>9</v>
      </c>
      <c r="J522" s="5">
        <v>1</v>
      </c>
      <c r="K522" s="5" t="s">
        <v>12182</v>
      </c>
      <c r="L522" s="5">
        <v>0.129</v>
      </c>
      <c r="M522" s="8"/>
      <c r="N522" s="8"/>
      <c r="O522" s="8"/>
      <c r="P522" s="8"/>
      <c r="Q522" s="8"/>
      <c r="R522" s="5" t="s">
        <v>12183</v>
      </c>
      <c r="S522" s="5" t="s">
        <v>12184</v>
      </c>
      <c r="T522" s="5" t="s">
        <v>417</v>
      </c>
      <c r="U522" s="5" t="s">
        <v>417</v>
      </c>
      <c r="V522" s="5" t="s">
        <v>417</v>
      </c>
      <c r="W522" s="5" t="s">
        <v>93</v>
      </c>
      <c r="X522" s="5" t="s">
        <v>418</v>
      </c>
      <c r="Y522" s="5" t="s">
        <v>419</v>
      </c>
      <c r="Z522" s="5" t="s">
        <v>420</v>
      </c>
      <c r="AA522" s="5" t="s">
        <v>421</v>
      </c>
      <c r="AB522" s="5"/>
      <c r="AC522" s="5"/>
      <c r="AD522" s="5"/>
      <c r="AE522" s="5"/>
      <c r="AF522" s="5"/>
    </row>
    <row r="523" spans="1:32" hidden="1">
      <c r="A523" s="5" t="s">
        <v>12185</v>
      </c>
      <c r="B523" s="5" t="str">
        <f>IF(COUNTIF('Leads Priorizados INT'!M:M,A523)&gt;0,"Sí","No")</f>
        <v>No</v>
      </c>
      <c r="C523">
        <v>0</v>
      </c>
      <c r="D523" s="6" t="s">
        <v>414</v>
      </c>
      <c r="E523" s="5" t="s">
        <v>12186</v>
      </c>
      <c r="F523" s="5" t="s">
        <v>431</v>
      </c>
      <c r="G523" s="5" t="s">
        <v>1370</v>
      </c>
      <c r="H523" s="7">
        <v>329296</v>
      </c>
      <c r="I523" s="5">
        <v>1</v>
      </c>
      <c r="J523" s="5">
        <v>1</v>
      </c>
      <c r="K523" s="5" t="s">
        <v>12187</v>
      </c>
      <c r="L523" s="5">
        <v>0.129</v>
      </c>
      <c r="M523" s="8">
        <v>934855000</v>
      </c>
      <c r="N523" s="8"/>
      <c r="O523" s="8"/>
      <c r="P523" s="8"/>
      <c r="Q523" s="8"/>
      <c r="R523" s="5" t="s">
        <v>12188</v>
      </c>
      <c r="S523" s="5" t="s">
        <v>12189</v>
      </c>
      <c r="T523" s="5" t="s">
        <v>417</v>
      </c>
      <c r="U523" s="5" t="s">
        <v>417</v>
      </c>
      <c r="V523" s="5" t="s">
        <v>417</v>
      </c>
      <c r="W523" s="5" t="s">
        <v>93</v>
      </c>
      <c r="X523" s="5" t="s">
        <v>418</v>
      </c>
      <c r="Y523" s="5" t="s">
        <v>419</v>
      </c>
      <c r="Z523" s="5" t="s">
        <v>420</v>
      </c>
      <c r="AA523" s="5" t="s">
        <v>421</v>
      </c>
      <c r="AB523" s="5" t="s">
        <v>12190</v>
      </c>
      <c r="AC523" s="5"/>
      <c r="AD523" s="5"/>
      <c r="AE523" s="5"/>
      <c r="AF523" s="5"/>
    </row>
    <row r="524" spans="1:32" hidden="1">
      <c r="A524" s="5" t="s">
        <v>12191</v>
      </c>
      <c r="B524" s="5" t="str">
        <f>IF(COUNTIF('Leads Priorizados INT'!M:M,A524)&gt;0,"Sí","No")</f>
        <v>No</v>
      </c>
      <c r="C524">
        <v>0</v>
      </c>
      <c r="D524" s="6" t="s">
        <v>414</v>
      </c>
      <c r="E524" s="5" t="s">
        <v>12192</v>
      </c>
      <c r="F524" s="5" t="s">
        <v>2926</v>
      </c>
      <c r="G524" s="5" t="s">
        <v>12193</v>
      </c>
      <c r="H524" s="7">
        <v>364880</v>
      </c>
      <c r="I524" s="5">
        <v>5</v>
      </c>
      <c r="J524" s="5">
        <v>1</v>
      </c>
      <c r="K524" s="5" t="s">
        <v>12194</v>
      </c>
      <c r="L524" s="5">
        <v>0.12889999999999999</v>
      </c>
      <c r="M524" s="8">
        <v>985308531</v>
      </c>
      <c r="N524" s="8">
        <v>984050705</v>
      </c>
      <c r="O524" s="8">
        <v>985321165</v>
      </c>
      <c r="P524" s="8">
        <v>678996195</v>
      </c>
      <c r="Q524" s="8">
        <v>654259789</v>
      </c>
      <c r="R524" s="5" t="s">
        <v>12195</v>
      </c>
      <c r="S524" s="5" t="s">
        <v>417</v>
      </c>
      <c r="T524" s="5" t="s">
        <v>417</v>
      </c>
      <c r="U524" s="5" t="s">
        <v>417</v>
      </c>
      <c r="V524" s="5" t="s">
        <v>417</v>
      </c>
      <c r="W524" s="5" t="s">
        <v>93</v>
      </c>
      <c r="X524" s="5" t="s">
        <v>418</v>
      </c>
      <c r="Y524" s="5" t="s">
        <v>419</v>
      </c>
      <c r="Z524" s="5" t="s">
        <v>420</v>
      </c>
      <c r="AA524" s="5" t="s">
        <v>421</v>
      </c>
      <c r="AB524" s="5"/>
      <c r="AC524" s="5"/>
      <c r="AD524" s="5"/>
      <c r="AE524" s="5"/>
      <c r="AF524" s="5"/>
    </row>
    <row r="525" spans="1:32" hidden="1">
      <c r="A525" s="5" t="s">
        <v>12196</v>
      </c>
      <c r="B525" s="5" t="str">
        <f>IF(COUNTIF('Leads Priorizados INT'!M:M,A525)&gt;0,"Sí","No")</f>
        <v>No</v>
      </c>
      <c r="C525">
        <v>0</v>
      </c>
      <c r="D525" s="6" t="s">
        <v>430</v>
      </c>
      <c r="E525" s="5" t="s">
        <v>12197</v>
      </c>
      <c r="F525" s="5" t="s">
        <v>497</v>
      </c>
      <c r="G525" s="5" t="s">
        <v>2180</v>
      </c>
      <c r="H525" s="7">
        <v>806999</v>
      </c>
      <c r="I525" s="5">
        <v>9</v>
      </c>
      <c r="J525" s="5">
        <v>1</v>
      </c>
      <c r="K525" s="5" t="s">
        <v>12198</v>
      </c>
      <c r="L525" s="5">
        <v>0.12889999999999999</v>
      </c>
      <c r="M525" s="8">
        <v>971145469</v>
      </c>
      <c r="N525" s="8">
        <v>971721750</v>
      </c>
      <c r="O525" s="8">
        <v>971424533</v>
      </c>
      <c r="P525" s="8">
        <v>971145470</v>
      </c>
      <c r="Q525" s="8">
        <v>695843656</v>
      </c>
      <c r="R525" s="5" t="s">
        <v>12199</v>
      </c>
      <c r="S525" s="5" t="s">
        <v>12200</v>
      </c>
      <c r="T525" s="5" t="s">
        <v>417</v>
      </c>
      <c r="U525" s="5" t="s">
        <v>417</v>
      </c>
      <c r="V525" s="5" t="s">
        <v>417</v>
      </c>
      <c r="W525" s="5" t="s">
        <v>93</v>
      </c>
      <c r="X525" s="5" t="s">
        <v>418</v>
      </c>
      <c r="Y525" s="5" t="s">
        <v>419</v>
      </c>
      <c r="Z525" s="5" t="s">
        <v>420</v>
      </c>
      <c r="AA525" s="5" t="s">
        <v>421</v>
      </c>
      <c r="AB525" s="5"/>
      <c r="AC525" s="5"/>
      <c r="AD525" s="5"/>
      <c r="AE525" s="5"/>
      <c r="AF525" s="5"/>
    </row>
    <row r="526" spans="1:32" hidden="1">
      <c r="A526" s="5" t="s">
        <v>12201</v>
      </c>
      <c r="B526" s="5" t="str">
        <f>IF(COUNTIF('Leads Priorizados INT'!M:M,A526)&gt;0,"Sí","No")</f>
        <v>No</v>
      </c>
      <c r="C526">
        <v>0</v>
      </c>
      <c r="D526" s="6" t="s">
        <v>414</v>
      </c>
      <c r="E526" s="5" t="s">
        <v>12202</v>
      </c>
      <c r="F526" s="5" t="s">
        <v>431</v>
      </c>
      <c r="G526" s="5" t="s">
        <v>2253</v>
      </c>
      <c r="H526" s="7">
        <v>642907</v>
      </c>
      <c r="I526" s="5">
        <v>14</v>
      </c>
      <c r="J526" s="5">
        <v>1</v>
      </c>
      <c r="K526" s="5" t="s">
        <v>12203</v>
      </c>
      <c r="L526" s="5">
        <v>0.12889999999999999</v>
      </c>
      <c r="M526" s="8">
        <v>934462617</v>
      </c>
      <c r="N526" s="8">
        <v>936760494</v>
      </c>
      <c r="O526" s="8"/>
      <c r="P526" s="8"/>
      <c r="Q526" s="8"/>
      <c r="R526" s="5" t="s">
        <v>12204</v>
      </c>
      <c r="S526" s="5" t="s">
        <v>12205</v>
      </c>
      <c r="T526" s="5" t="s">
        <v>417</v>
      </c>
      <c r="U526" s="5" t="s">
        <v>417</v>
      </c>
      <c r="V526" s="5" t="s">
        <v>417</v>
      </c>
      <c r="W526" s="5" t="s">
        <v>93</v>
      </c>
      <c r="X526" s="5" t="s">
        <v>418</v>
      </c>
      <c r="Y526" s="5" t="s">
        <v>419</v>
      </c>
      <c r="Z526" s="5" t="s">
        <v>420</v>
      </c>
      <c r="AA526" s="5" t="s">
        <v>421</v>
      </c>
      <c r="AB526" s="5"/>
      <c r="AC526" s="5"/>
      <c r="AD526" s="5"/>
      <c r="AE526" s="5"/>
      <c r="AF526" s="5"/>
    </row>
    <row r="527" spans="1:32" hidden="1">
      <c r="A527" s="5" t="s">
        <v>12206</v>
      </c>
      <c r="B527" s="5" t="str">
        <f>IF(COUNTIF('Leads Priorizados INT'!M:M,A527)&gt;0,"Sí","No")</f>
        <v>No</v>
      </c>
      <c r="C527">
        <v>0</v>
      </c>
      <c r="D527" s="6" t="s">
        <v>414</v>
      </c>
      <c r="E527" s="5" t="s">
        <v>12207</v>
      </c>
      <c r="F527" s="5" t="s">
        <v>3740</v>
      </c>
      <c r="G527" s="5" t="s">
        <v>12208</v>
      </c>
      <c r="H527" s="7">
        <v>1278005</v>
      </c>
      <c r="I527" s="5">
        <v>2</v>
      </c>
      <c r="J527" s="5">
        <v>1</v>
      </c>
      <c r="K527" s="5" t="s">
        <v>12209</v>
      </c>
      <c r="L527" s="5">
        <v>0.1288</v>
      </c>
      <c r="M527" s="8">
        <v>956764134</v>
      </c>
      <c r="N527" s="8"/>
      <c r="O527" s="8"/>
      <c r="P527" s="8"/>
      <c r="Q527" s="8"/>
      <c r="R527" s="5" t="s">
        <v>12210</v>
      </c>
      <c r="S527" s="5" t="s">
        <v>12211</v>
      </c>
      <c r="T527" s="5" t="s">
        <v>417</v>
      </c>
      <c r="U527" s="5" t="s">
        <v>417</v>
      </c>
      <c r="V527" s="5" t="s">
        <v>417</v>
      </c>
      <c r="W527" s="5" t="s">
        <v>93</v>
      </c>
      <c r="X527" s="5" t="s">
        <v>418</v>
      </c>
      <c r="Y527" s="5" t="s">
        <v>419</v>
      </c>
      <c r="Z527" s="5" t="s">
        <v>420</v>
      </c>
      <c r="AA527" s="5" t="s">
        <v>421</v>
      </c>
      <c r="AB527" s="5"/>
      <c r="AC527" s="5"/>
      <c r="AD527" s="5"/>
      <c r="AE527" s="5"/>
      <c r="AF527" s="5"/>
    </row>
    <row r="528" spans="1:32" hidden="1">
      <c r="A528" s="5" t="s">
        <v>12212</v>
      </c>
      <c r="B528" s="5" t="str">
        <f>IF(COUNTIF('Leads Priorizados INT'!M:M,A528)&gt;0,"Sí","No")</f>
        <v>No</v>
      </c>
      <c r="C528">
        <v>0</v>
      </c>
      <c r="D528" s="6" t="s">
        <v>414</v>
      </c>
      <c r="E528" s="5" t="s">
        <v>12213</v>
      </c>
      <c r="F528" s="5" t="s">
        <v>1245</v>
      </c>
      <c r="G528" s="5" t="s">
        <v>12214</v>
      </c>
      <c r="H528" s="7">
        <v>1020233</v>
      </c>
      <c r="I528" s="5">
        <v>1</v>
      </c>
      <c r="J528" s="5">
        <v>1</v>
      </c>
      <c r="K528" s="5" t="s">
        <v>12215</v>
      </c>
      <c r="L528" s="5">
        <v>0.1288</v>
      </c>
      <c r="M528" s="8">
        <v>944460060</v>
      </c>
      <c r="N528" s="8"/>
      <c r="O528" s="8"/>
      <c r="P528" s="8"/>
      <c r="Q528" s="8"/>
      <c r="R528" s="5" t="s">
        <v>12216</v>
      </c>
      <c r="S528" s="5" t="s">
        <v>12217</v>
      </c>
      <c r="T528" s="5" t="s">
        <v>417</v>
      </c>
      <c r="U528" s="5" t="s">
        <v>417</v>
      </c>
      <c r="V528" s="5" t="s">
        <v>417</v>
      </c>
      <c r="W528" s="5" t="s">
        <v>93</v>
      </c>
      <c r="X528" s="5" t="s">
        <v>418</v>
      </c>
      <c r="Y528" s="5" t="s">
        <v>419</v>
      </c>
      <c r="Z528" s="5" t="s">
        <v>420</v>
      </c>
      <c r="AA528" s="5" t="s">
        <v>421</v>
      </c>
      <c r="AB528" s="5"/>
      <c r="AC528" s="5"/>
      <c r="AD528" s="5"/>
      <c r="AE528" s="5"/>
      <c r="AF528" s="5"/>
    </row>
    <row r="529" spans="1:32" hidden="1">
      <c r="A529" s="5" t="s">
        <v>12218</v>
      </c>
      <c r="B529" s="5" t="str">
        <f>IF(COUNTIF('Leads Priorizados INT'!M:M,A529)&gt;0,"Sí","No")</f>
        <v>No</v>
      </c>
      <c r="C529">
        <v>0</v>
      </c>
      <c r="D529" s="6" t="s">
        <v>414</v>
      </c>
      <c r="E529" s="5" t="s">
        <v>12219</v>
      </c>
      <c r="F529" s="5" t="s">
        <v>152</v>
      </c>
      <c r="G529" s="5" t="s">
        <v>1887</v>
      </c>
      <c r="H529" s="7">
        <v>526677</v>
      </c>
      <c r="I529" s="5">
        <v>5</v>
      </c>
      <c r="J529" s="5">
        <v>2</v>
      </c>
      <c r="K529" s="5" t="s">
        <v>12220</v>
      </c>
      <c r="L529" s="5">
        <v>0.12870000000000001</v>
      </c>
      <c r="M529" s="8">
        <v>918095365</v>
      </c>
      <c r="N529" s="8"/>
      <c r="O529" s="8"/>
      <c r="P529" s="8"/>
      <c r="Q529" s="8"/>
      <c r="R529" s="5" t="s">
        <v>12221</v>
      </c>
      <c r="S529" s="5" t="s">
        <v>12222</v>
      </c>
      <c r="T529" s="5" t="s">
        <v>417</v>
      </c>
      <c r="U529" s="5" t="s">
        <v>417</v>
      </c>
      <c r="V529" s="5" t="s">
        <v>417</v>
      </c>
      <c r="W529" s="5" t="s">
        <v>93</v>
      </c>
      <c r="X529" s="5" t="s">
        <v>418</v>
      </c>
      <c r="Y529" s="5" t="s">
        <v>419</v>
      </c>
      <c r="Z529" s="5" t="s">
        <v>420</v>
      </c>
      <c r="AA529" s="5" t="s">
        <v>421</v>
      </c>
      <c r="AB529" s="5"/>
      <c r="AC529" s="5"/>
      <c r="AD529" s="5"/>
      <c r="AE529" s="5"/>
      <c r="AF529" s="5"/>
    </row>
    <row r="530" spans="1:32">
      <c r="A530" s="5" t="s">
        <v>12223</v>
      </c>
      <c r="B530" s="5" t="str">
        <f>IF(COUNTIF('Leads Priorizados INT'!M:M,A530)&gt;0,"Sí","No")</f>
        <v>No</v>
      </c>
      <c r="C530">
        <v>1</v>
      </c>
      <c r="D530" s="6" t="s">
        <v>430</v>
      </c>
      <c r="E530" s="5" t="s">
        <v>12224</v>
      </c>
      <c r="F530" s="5" t="s">
        <v>729</v>
      </c>
      <c r="G530" s="5" t="s">
        <v>1764</v>
      </c>
      <c r="H530" s="7">
        <v>1085657</v>
      </c>
      <c r="I530" s="5">
        <v>1</v>
      </c>
      <c r="J530" s="5">
        <v>4</v>
      </c>
      <c r="K530" s="5" t="s">
        <v>12225</v>
      </c>
      <c r="L530" s="5">
        <v>0.12870000000000001</v>
      </c>
      <c r="M530" s="8">
        <v>976212174</v>
      </c>
      <c r="N530" s="8">
        <v>941047600</v>
      </c>
      <c r="O530" s="8">
        <v>647812605</v>
      </c>
      <c r="P530" s="8"/>
      <c r="Q530" s="8"/>
      <c r="R530" s="5" t="s">
        <v>12226</v>
      </c>
      <c r="S530" s="5" t="s">
        <v>12227</v>
      </c>
      <c r="T530" s="5" t="s">
        <v>417</v>
      </c>
      <c r="U530" s="5" t="s">
        <v>417</v>
      </c>
      <c r="V530" s="5" t="s">
        <v>417</v>
      </c>
      <c r="W530" s="5" t="s">
        <v>93</v>
      </c>
      <c r="X530" s="5" t="s">
        <v>418</v>
      </c>
      <c r="Y530" s="5" t="s">
        <v>419</v>
      </c>
      <c r="Z530" s="5" t="s">
        <v>420</v>
      </c>
      <c r="AA530" s="5" t="s">
        <v>421</v>
      </c>
      <c r="AB530" s="5"/>
      <c r="AC530" s="5"/>
      <c r="AD530" s="5"/>
      <c r="AE530" s="5"/>
      <c r="AF530" s="5"/>
    </row>
    <row r="531" spans="1:32" hidden="1">
      <c r="A531" s="5" t="s">
        <v>12228</v>
      </c>
      <c r="B531" s="5" t="str">
        <f>IF(COUNTIF('Leads Priorizados INT'!M:M,A531)&gt;0,"Sí","No")</f>
        <v>No</v>
      </c>
      <c r="C531">
        <v>0</v>
      </c>
      <c r="D531" s="6" t="s">
        <v>414</v>
      </c>
      <c r="E531" s="5" t="s">
        <v>12229</v>
      </c>
      <c r="F531" s="5" t="s">
        <v>152</v>
      </c>
      <c r="G531" s="5" t="s">
        <v>12230</v>
      </c>
      <c r="H531" s="7">
        <v>322706</v>
      </c>
      <c r="I531" s="5">
        <v>4</v>
      </c>
      <c r="J531" s="5">
        <v>2</v>
      </c>
      <c r="K531" s="5" t="s">
        <v>12231</v>
      </c>
      <c r="L531" s="5">
        <v>0.1285</v>
      </c>
      <c r="M531" s="8">
        <v>916715912</v>
      </c>
      <c r="N531" s="8">
        <v>916715908</v>
      </c>
      <c r="O531" s="8">
        <v>916719444</v>
      </c>
      <c r="P531" s="8"/>
      <c r="Q531" s="8"/>
      <c r="R531" s="5" t="s">
        <v>12232</v>
      </c>
      <c r="S531" s="5" t="s">
        <v>417</v>
      </c>
      <c r="T531" s="5" t="s">
        <v>417</v>
      </c>
      <c r="U531" s="5" t="s">
        <v>417</v>
      </c>
      <c r="V531" s="5" t="s">
        <v>417</v>
      </c>
      <c r="W531" s="5" t="s">
        <v>93</v>
      </c>
      <c r="X531" s="5" t="s">
        <v>418</v>
      </c>
      <c r="Y531" s="5" t="s">
        <v>419</v>
      </c>
      <c r="Z531" s="5" t="s">
        <v>420</v>
      </c>
      <c r="AA531" s="5" t="s">
        <v>421</v>
      </c>
      <c r="AB531" s="5" t="s">
        <v>12233</v>
      </c>
      <c r="AC531" s="5" t="s">
        <v>12234</v>
      </c>
      <c r="AD531" s="5"/>
      <c r="AE531" s="5"/>
      <c r="AF531" s="5"/>
    </row>
    <row r="532" spans="1:32" hidden="1">
      <c r="A532" s="5" t="s">
        <v>12235</v>
      </c>
      <c r="B532" s="5" t="str">
        <f>IF(COUNTIF('Leads Priorizados INT'!M:M,A532)&gt;0,"Sí","No")</f>
        <v>No</v>
      </c>
      <c r="C532">
        <v>0</v>
      </c>
      <c r="D532" s="6" t="s">
        <v>414</v>
      </c>
      <c r="E532" s="5" t="s">
        <v>12236</v>
      </c>
      <c r="F532" s="5" t="s">
        <v>152</v>
      </c>
      <c r="G532" s="5" t="s">
        <v>2868</v>
      </c>
      <c r="H532" s="7">
        <v>651623</v>
      </c>
      <c r="I532" s="5">
        <v>4</v>
      </c>
      <c r="J532" s="5">
        <v>1</v>
      </c>
      <c r="K532" s="5" t="s">
        <v>12237</v>
      </c>
      <c r="L532" s="5">
        <v>0.1285</v>
      </c>
      <c r="M532" s="8"/>
      <c r="N532" s="8"/>
      <c r="O532" s="8"/>
      <c r="P532" s="8"/>
      <c r="Q532" s="8"/>
      <c r="R532" s="5" t="s">
        <v>12238</v>
      </c>
      <c r="S532" s="5" t="s">
        <v>12239</v>
      </c>
      <c r="T532" s="5" t="s">
        <v>417</v>
      </c>
      <c r="U532" s="5" t="s">
        <v>417</v>
      </c>
      <c r="V532" s="5" t="s">
        <v>417</v>
      </c>
      <c r="W532" s="5" t="s">
        <v>93</v>
      </c>
      <c r="X532" s="5" t="s">
        <v>418</v>
      </c>
      <c r="Y532" s="5" t="s">
        <v>419</v>
      </c>
      <c r="Z532" s="5" t="s">
        <v>420</v>
      </c>
      <c r="AA532" s="5" t="s">
        <v>421</v>
      </c>
      <c r="AB532" s="5"/>
      <c r="AC532" s="5"/>
      <c r="AD532" s="5"/>
      <c r="AE532" s="5"/>
      <c r="AF532" s="5"/>
    </row>
    <row r="533" spans="1:32" hidden="1">
      <c r="A533" s="5" t="s">
        <v>12240</v>
      </c>
      <c r="B533" s="5" t="str">
        <f>IF(COUNTIF('Leads Priorizados INT'!M:M,A533)&gt;0,"Sí","No")</f>
        <v>No</v>
      </c>
      <c r="C533">
        <v>0</v>
      </c>
      <c r="D533" s="6" t="s">
        <v>430</v>
      </c>
      <c r="E533" s="5" t="s">
        <v>12241</v>
      </c>
      <c r="F533" s="5" t="s">
        <v>431</v>
      </c>
      <c r="G533" s="5" t="s">
        <v>11210</v>
      </c>
      <c r="H533" s="7">
        <v>500000</v>
      </c>
      <c r="I533" s="5">
        <v>2</v>
      </c>
      <c r="J533" s="5">
        <v>2</v>
      </c>
      <c r="K533" s="5" t="s">
        <v>12242</v>
      </c>
      <c r="L533" s="5">
        <v>0.1283</v>
      </c>
      <c r="M533" s="8">
        <v>934746320</v>
      </c>
      <c r="N533" s="8">
        <v>934750233</v>
      </c>
      <c r="O533" s="8">
        <v>665005303</v>
      </c>
      <c r="P533" s="8">
        <v>654569961</v>
      </c>
      <c r="Q533" s="8">
        <v>605907625</v>
      </c>
      <c r="R533" s="5" t="s">
        <v>12243</v>
      </c>
      <c r="S533" s="5" t="s">
        <v>12244</v>
      </c>
      <c r="T533" s="5" t="s">
        <v>417</v>
      </c>
      <c r="U533" s="5" t="s">
        <v>417</v>
      </c>
      <c r="V533" s="5" t="s">
        <v>417</v>
      </c>
      <c r="W533" s="5" t="s">
        <v>93</v>
      </c>
      <c r="X533" s="5" t="s">
        <v>418</v>
      </c>
      <c r="Y533" s="5" t="s">
        <v>419</v>
      </c>
      <c r="Z533" s="5" t="s">
        <v>420</v>
      </c>
      <c r="AA533" s="5" t="s">
        <v>421</v>
      </c>
      <c r="AB533" s="5" t="s">
        <v>12245</v>
      </c>
      <c r="AC533" s="5"/>
      <c r="AD533" s="5"/>
      <c r="AE533" s="5"/>
      <c r="AF533" s="5"/>
    </row>
    <row r="534" spans="1:32" hidden="1">
      <c r="A534" s="5" t="s">
        <v>12246</v>
      </c>
      <c r="B534" s="5" t="str">
        <f>IF(COUNTIF('Leads Priorizados INT'!M:M,A534)&gt;0,"Sí","No")</f>
        <v>No</v>
      </c>
      <c r="C534">
        <v>0</v>
      </c>
      <c r="D534" s="6" t="s">
        <v>414</v>
      </c>
      <c r="E534" s="5" t="s">
        <v>12247</v>
      </c>
      <c r="F534" s="5" t="s">
        <v>152</v>
      </c>
      <c r="G534" s="5" t="s">
        <v>9402</v>
      </c>
      <c r="H534" s="7">
        <v>949413</v>
      </c>
      <c r="I534" s="5">
        <v>8</v>
      </c>
      <c r="J534" s="5">
        <v>1</v>
      </c>
      <c r="K534" s="5" t="s">
        <v>12248</v>
      </c>
      <c r="L534" s="5">
        <v>0.1283</v>
      </c>
      <c r="M534" s="8">
        <v>646335354</v>
      </c>
      <c r="N534" s="8"/>
      <c r="O534" s="8"/>
      <c r="P534" s="8"/>
      <c r="Q534" s="8"/>
      <c r="R534" s="5" t="s">
        <v>12249</v>
      </c>
      <c r="S534" s="5" t="s">
        <v>12250</v>
      </c>
      <c r="T534" s="5" t="s">
        <v>417</v>
      </c>
      <c r="U534" s="5" t="s">
        <v>417</v>
      </c>
      <c r="V534" s="5" t="s">
        <v>417</v>
      </c>
      <c r="W534" s="5" t="s">
        <v>93</v>
      </c>
      <c r="X534" s="5" t="s">
        <v>418</v>
      </c>
      <c r="Y534" s="5" t="s">
        <v>419</v>
      </c>
      <c r="Z534" s="5" t="s">
        <v>420</v>
      </c>
      <c r="AA534" s="5" t="s">
        <v>421</v>
      </c>
      <c r="AB534" s="5"/>
      <c r="AC534" s="5"/>
      <c r="AD534" s="5"/>
      <c r="AE534" s="5"/>
      <c r="AF534" s="5"/>
    </row>
    <row r="535" spans="1:32" hidden="1">
      <c r="A535" s="5" t="s">
        <v>12251</v>
      </c>
      <c r="B535" s="5" t="str">
        <f>IF(COUNTIF('Leads Priorizados INT'!M:M,A535)&gt;0,"Sí","No")</f>
        <v>No</v>
      </c>
      <c r="C535">
        <v>0</v>
      </c>
      <c r="D535" s="6" t="s">
        <v>414</v>
      </c>
      <c r="E535" s="5" t="s">
        <v>12252</v>
      </c>
      <c r="F535" s="5" t="s">
        <v>152</v>
      </c>
      <c r="G535" s="5" t="s">
        <v>619</v>
      </c>
      <c r="H535" s="7">
        <v>1045860</v>
      </c>
      <c r="I535" s="5">
        <v>8</v>
      </c>
      <c r="J535" s="5">
        <v>1</v>
      </c>
      <c r="K535" s="5" t="s">
        <v>12253</v>
      </c>
      <c r="L535" s="5">
        <v>0.1283</v>
      </c>
      <c r="M535" s="8"/>
      <c r="N535" s="8"/>
      <c r="O535" s="8"/>
      <c r="P535" s="8"/>
      <c r="Q535" s="8"/>
      <c r="R535" s="5" t="s">
        <v>12254</v>
      </c>
      <c r="S535" s="5" t="s">
        <v>12255</v>
      </c>
      <c r="T535" s="5" t="s">
        <v>12256</v>
      </c>
      <c r="U535" s="5" t="s">
        <v>12257</v>
      </c>
      <c r="V535" s="5" t="s">
        <v>417</v>
      </c>
      <c r="W535" s="5" t="s">
        <v>93</v>
      </c>
      <c r="X535" s="5" t="s">
        <v>418</v>
      </c>
      <c r="Y535" s="5" t="s">
        <v>419</v>
      </c>
      <c r="Z535" s="5" t="s">
        <v>420</v>
      </c>
      <c r="AA535" s="5" t="s">
        <v>421</v>
      </c>
      <c r="AB535" s="5"/>
      <c r="AC535" s="5"/>
      <c r="AD535" s="5"/>
      <c r="AE535" s="5"/>
      <c r="AF535" s="5"/>
    </row>
    <row r="536" spans="1:32" hidden="1">
      <c r="A536" s="5" t="s">
        <v>12258</v>
      </c>
      <c r="B536" s="5" t="str">
        <f>IF(COUNTIF('Leads Priorizados INT'!M:M,A536)&gt;0,"Sí","No")</f>
        <v>No</v>
      </c>
      <c r="C536">
        <v>0</v>
      </c>
      <c r="D536" s="6" t="s">
        <v>414</v>
      </c>
      <c r="E536" s="5" t="s">
        <v>12259</v>
      </c>
      <c r="F536" s="5" t="s">
        <v>2631</v>
      </c>
      <c r="G536" s="5" t="s">
        <v>9871</v>
      </c>
      <c r="H536" s="7">
        <v>742590</v>
      </c>
      <c r="I536" s="5">
        <v>15</v>
      </c>
      <c r="J536" s="5">
        <v>4</v>
      </c>
      <c r="K536" s="5" t="s">
        <v>12260</v>
      </c>
      <c r="L536" s="5">
        <v>0.12820000000000001</v>
      </c>
      <c r="M536" s="8">
        <v>983472892</v>
      </c>
      <c r="N536" s="8">
        <v>983472189</v>
      </c>
      <c r="O536" s="8">
        <v>983385864</v>
      </c>
      <c r="P536" s="8">
        <v>983352922</v>
      </c>
      <c r="Q536" s="8">
        <v>983262451</v>
      </c>
      <c r="R536" s="5" t="s">
        <v>12261</v>
      </c>
      <c r="S536" s="5" t="s">
        <v>12262</v>
      </c>
      <c r="T536" s="5" t="s">
        <v>417</v>
      </c>
      <c r="U536" s="5" t="s">
        <v>417</v>
      </c>
      <c r="V536" s="5" t="s">
        <v>417</v>
      </c>
      <c r="W536" s="5" t="s">
        <v>93</v>
      </c>
      <c r="X536" s="5" t="s">
        <v>418</v>
      </c>
      <c r="Y536" s="5" t="s">
        <v>419</v>
      </c>
      <c r="Z536" s="5" t="s">
        <v>420</v>
      </c>
      <c r="AA536" s="5" t="s">
        <v>421</v>
      </c>
      <c r="AB536" s="5" t="s">
        <v>12263</v>
      </c>
      <c r="AC536" s="5" t="s">
        <v>12264</v>
      </c>
      <c r="AD536" s="5" t="s">
        <v>12265</v>
      </c>
      <c r="AE536" s="5"/>
      <c r="AF536" s="5"/>
    </row>
    <row r="537" spans="1:32" hidden="1">
      <c r="A537" s="5" t="s">
        <v>12266</v>
      </c>
      <c r="B537" s="5" t="str">
        <f>IF(COUNTIF('Leads Priorizados INT'!M:M,A537)&gt;0,"Sí","No")</f>
        <v>No</v>
      </c>
      <c r="C537">
        <v>0</v>
      </c>
      <c r="D537" s="6" t="s">
        <v>414</v>
      </c>
      <c r="E537" s="5" t="s">
        <v>12267</v>
      </c>
      <c r="F537" s="5" t="s">
        <v>431</v>
      </c>
      <c r="G537" s="5" t="s">
        <v>9571</v>
      </c>
      <c r="H537" s="7">
        <v>317123</v>
      </c>
      <c r="I537" s="5">
        <v>6</v>
      </c>
      <c r="J537" s="5">
        <v>1</v>
      </c>
      <c r="K537" s="5" t="s">
        <v>12268</v>
      </c>
      <c r="L537" s="5">
        <v>0.12820000000000001</v>
      </c>
      <c r="M537" s="8"/>
      <c r="N537" s="8"/>
      <c r="O537" s="8"/>
      <c r="P537" s="8"/>
      <c r="Q537" s="8"/>
      <c r="R537" s="5" t="s">
        <v>12269</v>
      </c>
      <c r="S537" s="5" t="s">
        <v>12270</v>
      </c>
      <c r="T537" s="5" t="s">
        <v>417</v>
      </c>
      <c r="U537" s="5" t="s">
        <v>417</v>
      </c>
      <c r="V537" s="5" t="s">
        <v>417</v>
      </c>
      <c r="W537" s="5" t="s">
        <v>93</v>
      </c>
      <c r="X537" s="5" t="s">
        <v>418</v>
      </c>
      <c r="Y537" s="5" t="s">
        <v>419</v>
      </c>
      <c r="Z537" s="5" t="s">
        <v>420</v>
      </c>
      <c r="AA537" s="5" t="s">
        <v>421</v>
      </c>
      <c r="AB537" s="5"/>
      <c r="AC537" s="5"/>
      <c r="AD537" s="5"/>
      <c r="AE537" s="5"/>
      <c r="AF537" s="5"/>
    </row>
    <row r="538" spans="1:32" hidden="1">
      <c r="A538" s="5" t="s">
        <v>12271</v>
      </c>
      <c r="B538" s="5" t="str">
        <f>IF(COUNTIF('Leads Priorizados INT'!M:M,A538)&gt;0,"Sí","No")</f>
        <v>No</v>
      </c>
      <c r="C538">
        <v>0</v>
      </c>
      <c r="D538" s="6" t="s">
        <v>414</v>
      </c>
      <c r="E538" s="5" t="s">
        <v>12272</v>
      </c>
      <c r="F538" s="5" t="s">
        <v>152</v>
      </c>
      <c r="G538" s="5" t="s">
        <v>619</v>
      </c>
      <c r="H538" s="7">
        <v>966194</v>
      </c>
      <c r="I538" s="5">
        <v>8</v>
      </c>
      <c r="J538" s="5">
        <v>1</v>
      </c>
      <c r="K538" s="5" t="s">
        <v>12273</v>
      </c>
      <c r="L538" s="5">
        <v>0.12820000000000001</v>
      </c>
      <c r="M538" s="8"/>
      <c r="N538" s="8"/>
      <c r="O538" s="8"/>
      <c r="P538" s="8"/>
      <c r="Q538" s="8"/>
      <c r="R538" s="5" t="s">
        <v>12274</v>
      </c>
      <c r="S538" s="5" t="s">
        <v>417</v>
      </c>
      <c r="T538" s="5" t="s">
        <v>417</v>
      </c>
      <c r="U538" s="5" t="s">
        <v>417</v>
      </c>
      <c r="V538" s="5" t="s">
        <v>417</v>
      </c>
      <c r="W538" s="5" t="s">
        <v>93</v>
      </c>
      <c r="X538" s="5" t="s">
        <v>418</v>
      </c>
      <c r="Y538" s="5" t="s">
        <v>419</v>
      </c>
      <c r="Z538" s="5" t="s">
        <v>420</v>
      </c>
      <c r="AA538" s="5" t="s">
        <v>421</v>
      </c>
      <c r="AB538" s="5"/>
      <c r="AC538" s="5"/>
      <c r="AD538" s="5"/>
      <c r="AE538" s="5"/>
      <c r="AF538" s="5"/>
    </row>
    <row r="539" spans="1:32" hidden="1">
      <c r="A539" s="5" t="s">
        <v>12275</v>
      </c>
      <c r="B539" s="5" t="str">
        <f>IF(COUNTIF('Leads Priorizados INT'!M:M,A539)&gt;0,"Sí","No")</f>
        <v>No</v>
      </c>
      <c r="C539">
        <v>0</v>
      </c>
      <c r="D539" s="6" t="s">
        <v>414</v>
      </c>
      <c r="E539" s="5" t="s">
        <v>12276</v>
      </c>
      <c r="F539" s="5" t="s">
        <v>152</v>
      </c>
      <c r="G539" s="5" t="s">
        <v>1690</v>
      </c>
      <c r="H539" s="7">
        <v>957739</v>
      </c>
      <c r="I539" s="5">
        <v>8</v>
      </c>
      <c r="J539" s="5">
        <v>1</v>
      </c>
      <c r="K539" s="5" t="s">
        <v>12277</v>
      </c>
      <c r="L539" s="5">
        <v>0.12820000000000001</v>
      </c>
      <c r="M539" s="8"/>
      <c r="N539" s="8"/>
      <c r="O539" s="8"/>
      <c r="P539" s="8"/>
      <c r="Q539" s="8"/>
      <c r="R539" s="5" t="s">
        <v>12278</v>
      </c>
      <c r="S539" s="5" t="s">
        <v>12279</v>
      </c>
      <c r="T539" s="5" t="s">
        <v>417</v>
      </c>
      <c r="U539" s="5" t="s">
        <v>417</v>
      </c>
      <c r="V539" s="5" t="s">
        <v>417</v>
      </c>
      <c r="W539" s="5" t="s">
        <v>93</v>
      </c>
      <c r="X539" s="5" t="s">
        <v>418</v>
      </c>
      <c r="Y539" s="5" t="s">
        <v>419</v>
      </c>
      <c r="Z539" s="5" t="s">
        <v>420</v>
      </c>
      <c r="AA539" s="5" t="s">
        <v>421</v>
      </c>
      <c r="AB539" s="5"/>
      <c r="AC539" s="5"/>
      <c r="AD539" s="5"/>
      <c r="AE539" s="5"/>
      <c r="AF539" s="5"/>
    </row>
    <row r="540" spans="1:32">
      <c r="A540" s="5" t="s">
        <v>12280</v>
      </c>
      <c r="B540" s="5" t="str">
        <f>IF(COUNTIF('Leads Priorizados INT'!M:M,A540)&gt;0,"Sí","No")</f>
        <v>No</v>
      </c>
      <c r="C540">
        <v>1</v>
      </c>
      <c r="D540" s="6" t="s">
        <v>414</v>
      </c>
      <c r="E540" s="5" t="s">
        <v>12281</v>
      </c>
      <c r="F540" s="5" t="s">
        <v>152</v>
      </c>
      <c r="G540" s="5" t="s">
        <v>12282</v>
      </c>
      <c r="H540" s="7">
        <v>582273</v>
      </c>
      <c r="I540" s="5">
        <v>1</v>
      </c>
      <c r="J540" s="5">
        <v>1</v>
      </c>
      <c r="K540" s="5" t="s">
        <v>12283</v>
      </c>
      <c r="L540" s="5">
        <v>0.12820000000000001</v>
      </c>
      <c r="M540" s="8"/>
      <c r="N540" s="8"/>
      <c r="O540" s="8"/>
      <c r="P540" s="8"/>
      <c r="Q540" s="8"/>
      <c r="R540" s="5" t="s">
        <v>12284</v>
      </c>
      <c r="S540" s="5" t="s">
        <v>12285</v>
      </c>
      <c r="T540" s="5" t="s">
        <v>417</v>
      </c>
      <c r="U540" s="5" t="s">
        <v>417</v>
      </c>
      <c r="V540" s="5" t="s">
        <v>417</v>
      </c>
      <c r="W540" s="5" t="s">
        <v>93</v>
      </c>
      <c r="X540" s="5" t="s">
        <v>418</v>
      </c>
      <c r="Y540" s="5" t="s">
        <v>419</v>
      </c>
      <c r="Z540" s="5" t="s">
        <v>420</v>
      </c>
      <c r="AA540" s="5" t="s">
        <v>421</v>
      </c>
      <c r="AB540" s="5"/>
      <c r="AC540" s="5"/>
      <c r="AD540" s="5"/>
      <c r="AE540" s="5"/>
      <c r="AF540" s="5"/>
    </row>
    <row r="541" spans="1:32" hidden="1">
      <c r="A541" s="5" t="s">
        <v>12286</v>
      </c>
      <c r="B541" s="5" t="str">
        <f>IF(COUNTIF('Leads Priorizados INT'!M:M,A541)&gt;0,"Sí","No")</f>
        <v>No</v>
      </c>
      <c r="C541">
        <v>0</v>
      </c>
      <c r="D541" s="6" t="s">
        <v>414</v>
      </c>
      <c r="E541" s="5" t="s">
        <v>12287</v>
      </c>
      <c r="F541" s="5" t="s">
        <v>769</v>
      </c>
      <c r="G541" s="5" t="s">
        <v>12288</v>
      </c>
      <c r="H541" s="7">
        <v>302262</v>
      </c>
      <c r="I541" s="5">
        <v>2</v>
      </c>
      <c r="J541" s="5">
        <v>4</v>
      </c>
      <c r="K541" s="5" t="s">
        <v>12289</v>
      </c>
      <c r="L541" s="5">
        <v>0.12809999999999999</v>
      </c>
      <c r="M541" s="8">
        <v>922209229</v>
      </c>
      <c r="N541" s="8">
        <v>922203974</v>
      </c>
      <c r="O541" s="8">
        <v>922203791</v>
      </c>
      <c r="P541" s="8">
        <v>607562677</v>
      </c>
      <c r="Q541" s="8">
        <v>629974769</v>
      </c>
      <c r="R541" s="5" t="s">
        <v>12290</v>
      </c>
      <c r="S541" s="5" t="s">
        <v>12291</v>
      </c>
      <c r="T541" s="5" t="s">
        <v>417</v>
      </c>
      <c r="U541" s="5" t="s">
        <v>417</v>
      </c>
      <c r="V541" s="5" t="s">
        <v>417</v>
      </c>
      <c r="W541" s="5" t="s">
        <v>93</v>
      </c>
      <c r="X541" s="5" t="s">
        <v>418</v>
      </c>
      <c r="Y541" s="5" t="s">
        <v>419</v>
      </c>
      <c r="Z541" s="5" t="s">
        <v>420</v>
      </c>
      <c r="AA541" s="5" t="s">
        <v>421</v>
      </c>
      <c r="AB541" s="5" t="s">
        <v>12292</v>
      </c>
      <c r="AC541" s="5"/>
      <c r="AD541" s="5"/>
      <c r="AE541" s="5"/>
      <c r="AF541" s="5"/>
    </row>
    <row r="542" spans="1:32" hidden="1">
      <c r="A542" s="5" t="s">
        <v>12293</v>
      </c>
      <c r="B542" s="5" t="str">
        <f>IF(COUNTIF('Leads Priorizados INT'!M:M,A542)&gt;0,"Sí","No")</f>
        <v>No</v>
      </c>
      <c r="C542">
        <v>0</v>
      </c>
      <c r="D542" s="6" t="s">
        <v>414</v>
      </c>
      <c r="E542" s="5" t="s">
        <v>12294</v>
      </c>
      <c r="F542" s="5" t="s">
        <v>152</v>
      </c>
      <c r="G542" s="5" t="s">
        <v>1715</v>
      </c>
      <c r="H542" s="7">
        <v>1069404</v>
      </c>
      <c r="I542" s="5">
        <v>1</v>
      </c>
      <c r="J542" s="5">
        <v>1</v>
      </c>
      <c r="K542" s="5" t="s">
        <v>12295</v>
      </c>
      <c r="L542" s="5">
        <v>0.12809999999999999</v>
      </c>
      <c r="M542" s="8"/>
      <c r="N542" s="8"/>
      <c r="O542" s="8"/>
      <c r="P542" s="8"/>
      <c r="Q542" s="8"/>
      <c r="R542" s="5" t="s">
        <v>12296</v>
      </c>
      <c r="S542" s="5" t="s">
        <v>417</v>
      </c>
      <c r="T542" s="5" t="s">
        <v>417</v>
      </c>
      <c r="U542" s="5" t="s">
        <v>417</v>
      </c>
      <c r="V542" s="5" t="s">
        <v>417</v>
      </c>
      <c r="W542" s="5" t="s">
        <v>93</v>
      </c>
      <c r="X542" s="5" t="s">
        <v>418</v>
      </c>
      <c r="Y542" s="5" t="s">
        <v>419</v>
      </c>
      <c r="Z542" s="5" t="s">
        <v>420</v>
      </c>
      <c r="AA542" s="5" t="s">
        <v>421</v>
      </c>
      <c r="AB542" s="5"/>
      <c r="AC542" s="5"/>
      <c r="AD542" s="5"/>
      <c r="AE542" s="5"/>
      <c r="AF542" s="5"/>
    </row>
    <row r="543" spans="1:32" hidden="1">
      <c r="A543" s="5" t="s">
        <v>12297</v>
      </c>
      <c r="B543" s="5" t="str">
        <f>IF(COUNTIF('Leads Priorizados INT'!M:M,A543)&gt;0,"Sí","No")</f>
        <v>No</v>
      </c>
      <c r="C543">
        <v>0</v>
      </c>
      <c r="D543" s="6" t="s">
        <v>414</v>
      </c>
      <c r="E543" s="5" t="s">
        <v>12298</v>
      </c>
      <c r="F543" s="5" t="s">
        <v>1382</v>
      </c>
      <c r="G543" s="5" t="s">
        <v>12299</v>
      </c>
      <c r="H543" s="7">
        <v>378604</v>
      </c>
      <c r="I543" s="5">
        <v>3</v>
      </c>
      <c r="J543" s="5">
        <v>1</v>
      </c>
      <c r="K543" s="5" t="s">
        <v>12300</v>
      </c>
      <c r="L543" s="5">
        <v>0.12809999999999999</v>
      </c>
      <c r="M543" s="8">
        <v>961753501</v>
      </c>
      <c r="N543" s="8">
        <v>625357677</v>
      </c>
      <c r="O543" s="8">
        <v>625357679</v>
      </c>
      <c r="P543" s="8">
        <v>625357678</v>
      </c>
      <c r="Q543" s="8">
        <v>652959211</v>
      </c>
      <c r="R543" s="5" t="s">
        <v>12301</v>
      </c>
      <c r="S543" s="5" t="s">
        <v>417</v>
      </c>
      <c r="T543" s="5" t="s">
        <v>417</v>
      </c>
      <c r="U543" s="5" t="s">
        <v>417</v>
      </c>
      <c r="V543" s="5" t="s">
        <v>417</v>
      </c>
      <c r="W543" s="5" t="s">
        <v>93</v>
      </c>
      <c r="X543" s="5" t="s">
        <v>418</v>
      </c>
      <c r="Y543" s="5" t="s">
        <v>419</v>
      </c>
      <c r="Z543" s="5" t="s">
        <v>420</v>
      </c>
      <c r="AA543" s="5" t="s">
        <v>421</v>
      </c>
      <c r="AB543" s="5" t="s">
        <v>12302</v>
      </c>
      <c r="AC543" s="5"/>
      <c r="AD543" s="5"/>
      <c r="AE543" s="5"/>
      <c r="AF543" s="5"/>
    </row>
    <row r="544" spans="1:32">
      <c r="A544" s="5" t="s">
        <v>12303</v>
      </c>
      <c r="B544" s="5" t="str">
        <f>IF(COUNTIF('Leads Priorizados INT'!M:M,A544)&gt;0,"Sí","No")</f>
        <v>No</v>
      </c>
      <c r="C544">
        <v>1</v>
      </c>
      <c r="D544" s="6" t="s">
        <v>414</v>
      </c>
      <c r="E544" s="5" t="s">
        <v>12304</v>
      </c>
      <c r="F544" s="5" t="s">
        <v>152</v>
      </c>
      <c r="G544" s="5" t="s">
        <v>907</v>
      </c>
      <c r="H544" s="7">
        <v>761383</v>
      </c>
      <c r="I544" s="5">
        <v>4</v>
      </c>
      <c r="J544" s="5">
        <v>1</v>
      </c>
      <c r="K544" s="5" t="s">
        <v>12305</v>
      </c>
      <c r="L544" s="5">
        <v>0.12790000000000001</v>
      </c>
      <c r="M544" s="8">
        <v>609844117</v>
      </c>
      <c r="N544" s="8"/>
      <c r="O544" s="8"/>
      <c r="P544" s="8"/>
      <c r="Q544" s="8"/>
      <c r="R544" s="5" t="s">
        <v>12278</v>
      </c>
      <c r="S544" s="5" t="s">
        <v>12279</v>
      </c>
      <c r="T544" s="5" t="s">
        <v>417</v>
      </c>
      <c r="U544" s="5" t="s">
        <v>417</v>
      </c>
      <c r="V544" s="5" t="s">
        <v>417</v>
      </c>
      <c r="W544" s="5" t="s">
        <v>93</v>
      </c>
      <c r="X544" s="5" t="s">
        <v>418</v>
      </c>
      <c r="Y544" s="5" t="s">
        <v>419</v>
      </c>
      <c r="Z544" s="5" t="s">
        <v>420</v>
      </c>
      <c r="AA544" s="5" t="s">
        <v>421</v>
      </c>
      <c r="AB544" s="5"/>
      <c r="AC544" s="5"/>
      <c r="AD544" s="5"/>
      <c r="AE544" s="5"/>
      <c r="AF544" s="5"/>
    </row>
    <row r="545" spans="1:32" hidden="1">
      <c r="A545" s="5" t="s">
        <v>12306</v>
      </c>
      <c r="B545" s="5" t="str">
        <f>IF(COUNTIF('Leads Priorizados INT'!M:M,A545)&gt;0,"Sí","No")</f>
        <v>No</v>
      </c>
      <c r="C545">
        <v>0</v>
      </c>
      <c r="D545" s="6" t="s">
        <v>414</v>
      </c>
      <c r="E545" s="5" t="s">
        <v>12307</v>
      </c>
      <c r="F545" s="5" t="s">
        <v>1144</v>
      </c>
      <c r="G545" s="5" t="s">
        <v>12308</v>
      </c>
      <c r="H545" s="7">
        <v>1094660</v>
      </c>
      <c r="I545" s="5">
        <v>7</v>
      </c>
      <c r="J545" s="5">
        <v>2</v>
      </c>
      <c r="K545" s="5" t="s">
        <v>12309</v>
      </c>
      <c r="L545" s="5">
        <v>0.1278</v>
      </c>
      <c r="M545" s="8">
        <v>945157879</v>
      </c>
      <c r="N545" s="8"/>
      <c r="O545" s="8"/>
      <c r="P545" s="8"/>
      <c r="Q545" s="8"/>
      <c r="R545" s="5" t="s">
        <v>12310</v>
      </c>
      <c r="S545" s="5" t="s">
        <v>12311</v>
      </c>
      <c r="T545" s="5" t="s">
        <v>12312</v>
      </c>
      <c r="U545" s="5" t="s">
        <v>12313</v>
      </c>
      <c r="V545" s="5" t="s">
        <v>12314</v>
      </c>
      <c r="W545" s="5" t="s">
        <v>93</v>
      </c>
      <c r="X545" s="5" t="s">
        <v>418</v>
      </c>
      <c r="Y545" s="5" t="s">
        <v>419</v>
      </c>
      <c r="Z545" s="5" t="s">
        <v>420</v>
      </c>
      <c r="AA545" s="5" t="s">
        <v>421</v>
      </c>
      <c r="AB545" s="5"/>
      <c r="AC545" s="5"/>
      <c r="AD545" s="5"/>
      <c r="AE545" s="5"/>
      <c r="AF545" s="5"/>
    </row>
    <row r="546" spans="1:32" hidden="1">
      <c r="A546" s="5" t="s">
        <v>12315</v>
      </c>
      <c r="B546" s="5" t="str">
        <f>IF(COUNTIF('Leads Priorizados INT'!M:M,A546)&gt;0,"Sí","No")</f>
        <v>No</v>
      </c>
      <c r="C546">
        <v>0</v>
      </c>
      <c r="D546" s="6" t="s">
        <v>414</v>
      </c>
      <c r="E546" s="5" t="s">
        <v>12316</v>
      </c>
      <c r="F546" s="5" t="s">
        <v>152</v>
      </c>
      <c r="G546" s="5" t="s">
        <v>12317</v>
      </c>
      <c r="H546" s="7">
        <v>895512</v>
      </c>
      <c r="I546" s="5">
        <v>7</v>
      </c>
      <c r="J546" s="5">
        <v>1</v>
      </c>
      <c r="K546" s="5" t="s">
        <v>12318</v>
      </c>
      <c r="L546" s="5">
        <v>0.1278</v>
      </c>
      <c r="M546" s="8"/>
      <c r="N546" s="8"/>
      <c r="O546" s="8"/>
      <c r="P546" s="8"/>
      <c r="Q546" s="8"/>
      <c r="R546" s="5" t="s">
        <v>12319</v>
      </c>
      <c r="S546" s="5" t="s">
        <v>12320</v>
      </c>
      <c r="T546" s="5" t="s">
        <v>417</v>
      </c>
      <c r="U546" s="5" t="s">
        <v>417</v>
      </c>
      <c r="V546" s="5" t="s">
        <v>417</v>
      </c>
      <c r="W546" s="5" t="s">
        <v>93</v>
      </c>
      <c r="X546" s="5" t="s">
        <v>418</v>
      </c>
      <c r="Y546" s="5" t="s">
        <v>419</v>
      </c>
      <c r="Z546" s="5" t="s">
        <v>420</v>
      </c>
      <c r="AA546" s="5" t="s">
        <v>421</v>
      </c>
      <c r="AB546" s="5"/>
      <c r="AC546" s="5"/>
      <c r="AD546" s="5"/>
      <c r="AE546" s="5"/>
      <c r="AF546" s="5"/>
    </row>
    <row r="547" spans="1:32">
      <c r="A547" s="5" t="s">
        <v>12321</v>
      </c>
      <c r="B547" s="5" t="str">
        <f>IF(COUNTIF('Leads Priorizados INT'!M:M,A547)&gt;0,"Sí","No")</f>
        <v>No</v>
      </c>
      <c r="C547">
        <v>1</v>
      </c>
      <c r="D547" s="6" t="s">
        <v>414</v>
      </c>
      <c r="E547" s="5" t="s">
        <v>12322</v>
      </c>
      <c r="F547" s="5" t="s">
        <v>152</v>
      </c>
      <c r="G547" s="5" t="s">
        <v>522</v>
      </c>
      <c r="H547" s="7">
        <v>462155</v>
      </c>
      <c r="I547" s="5">
        <v>3</v>
      </c>
      <c r="J547" s="5">
        <v>1</v>
      </c>
      <c r="K547" s="5" t="s">
        <v>12323</v>
      </c>
      <c r="L547" s="5">
        <v>0.12770000000000001</v>
      </c>
      <c r="M547" s="8"/>
      <c r="N547" s="8"/>
      <c r="O547" s="8"/>
      <c r="P547" s="8"/>
      <c r="Q547" s="8"/>
      <c r="R547" s="5" t="s">
        <v>12324</v>
      </c>
      <c r="S547" s="5" t="s">
        <v>417</v>
      </c>
      <c r="T547" s="5" t="s">
        <v>417</v>
      </c>
      <c r="U547" s="5" t="s">
        <v>417</v>
      </c>
      <c r="V547" s="5" t="s">
        <v>417</v>
      </c>
      <c r="W547" s="5" t="s">
        <v>93</v>
      </c>
      <c r="X547" s="5" t="s">
        <v>418</v>
      </c>
      <c r="Y547" s="5" t="s">
        <v>419</v>
      </c>
      <c r="Z547" s="5" t="s">
        <v>420</v>
      </c>
      <c r="AA547" s="5" t="s">
        <v>421</v>
      </c>
      <c r="AB547" s="5"/>
      <c r="AC547" s="5"/>
      <c r="AD547" s="5"/>
      <c r="AE547" s="5"/>
      <c r="AF547" s="5"/>
    </row>
    <row r="548" spans="1:32">
      <c r="A548" s="5" t="s">
        <v>12325</v>
      </c>
      <c r="B548" s="5" t="str">
        <f>IF(COUNTIF('Leads Priorizados INT'!M:M,A548)&gt;0,"Sí","No")</f>
        <v>No</v>
      </c>
      <c r="C548">
        <v>1</v>
      </c>
      <c r="D548" s="6" t="s">
        <v>414</v>
      </c>
      <c r="E548" s="5" t="s">
        <v>12326</v>
      </c>
      <c r="F548" s="5" t="s">
        <v>152</v>
      </c>
      <c r="G548" s="5" t="s">
        <v>2708</v>
      </c>
      <c r="H548" s="7">
        <v>548776</v>
      </c>
      <c r="I548" s="5">
        <v>3</v>
      </c>
      <c r="J548" s="5">
        <v>1</v>
      </c>
      <c r="K548" s="5" t="s">
        <v>12327</v>
      </c>
      <c r="L548" s="5">
        <v>0.12770000000000001</v>
      </c>
      <c r="M548" s="8"/>
      <c r="N548" s="8"/>
      <c r="O548" s="8"/>
      <c r="P548" s="8"/>
      <c r="Q548" s="8"/>
      <c r="R548" s="5" t="s">
        <v>12328</v>
      </c>
      <c r="S548" s="5" t="s">
        <v>417</v>
      </c>
      <c r="T548" s="5" t="s">
        <v>417</v>
      </c>
      <c r="U548" s="5" t="s">
        <v>417</v>
      </c>
      <c r="V548" s="5" t="s">
        <v>417</v>
      </c>
      <c r="W548" s="5" t="s">
        <v>93</v>
      </c>
      <c r="X548" s="5" t="s">
        <v>418</v>
      </c>
      <c r="Y548" s="5" t="s">
        <v>419</v>
      </c>
      <c r="Z548" s="5" t="s">
        <v>420</v>
      </c>
      <c r="AA548" s="5" t="s">
        <v>421</v>
      </c>
      <c r="AB548" s="5"/>
      <c r="AC548" s="5"/>
      <c r="AD548" s="5"/>
      <c r="AE548" s="5"/>
      <c r="AF548" s="5"/>
    </row>
    <row r="549" spans="1:32" hidden="1">
      <c r="A549" s="5" t="s">
        <v>12329</v>
      </c>
      <c r="B549" s="5" t="str">
        <f>IF(COUNTIF('Leads Priorizados INT'!M:M,A549)&gt;0,"Sí","No")</f>
        <v>No</v>
      </c>
      <c r="C549">
        <v>0</v>
      </c>
      <c r="D549" s="6" t="s">
        <v>414</v>
      </c>
      <c r="E549" s="5" t="s">
        <v>12330</v>
      </c>
      <c r="F549" s="5" t="s">
        <v>721</v>
      </c>
      <c r="G549" s="5" t="s">
        <v>12331</v>
      </c>
      <c r="H549" s="7">
        <v>1192151</v>
      </c>
      <c r="I549" s="5">
        <v>20</v>
      </c>
      <c r="J549" s="5">
        <v>1</v>
      </c>
      <c r="K549" s="5" t="s">
        <v>12332</v>
      </c>
      <c r="L549" s="5">
        <v>0.12759999999999999</v>
      </c>
      <c r="M549" s="8">
        <v>928498990</v>
      </c>
      <c r="N549" s="8"/>
      <c r="O549" s="8"/>
      <c r="P549" s="8"/>
      <c r="Q549" s="8"/>
      <c r="R549" s="5" t="s">
        <v>12333</v>
      </c>
      <c r="S549" s="5" t="s">
        <v>417</v>
      </c>
      <c r="T549" s="5" t="s">
        <v>417</v>
      </c>
      <c r="U549" s="5" t="s">
        <v>417</v>
      </c>
      <c r="V549" s="5" t="s">
        <v>417</v>
      </c>
      <c r="W549" s="5" t="s">
        <v>93</v>
      </c>
      <c r="X549" s="5" t="s">
        <v>418</v>
      </c>
      <c r="Y549" s="5" t="s">
        <v>419</v>
      </c>
      <c r="Z549" s="5" t="s">
        <v>420</v>
      </c>
      <c r="AA549" s="5" t="s">
        <v>421</v>
      </c>
      <c r="AB549" s="5" t="s">
        <v>12334</v>
      </c>
      <c r="AC549" s="5"/>
      <c r="AD549" s="5"/>
      <c r="AE549" s="5"/>
      <c r="AF549" s="5"/>
    </row>
    <row r="550" spans="1:32" hidden="1">
      <c r="A550" s="5" t="s">
        <v>12335</v>
      </c>
      <c r="B550" s="5" t="str">
        <f>IF(COUNTIF('Leads Priorizados INT'!M:M,A550)&gt;0,"Sí","No")</f>
        <v>No</v>
      </c>
      <c r="C550">
        <v>0</v>
      </c>
      <c r="D550" s="6" t="s">
        <v>414</v>
      </c>
      <c r="E550" s="5" t="s">
        <v>12336</v>
      </c>
      <c r="F550" s="5" t="s">
        <v>1065</v>
      </c>
      <c r="G550" s="5" t="s">
        <v>10013</v>
      </c>
      <c r="H550" s="7">
        <v>988734</v>
      </c>
      <c r="I550" s="5">
        <v>1</v>
      </c>
      <c r="J550" s="5">
        <v>1</v>
      </c>
      <c r="K550" s="5" t="s">
        <v>12337</v>
      </c>
      <c r="L550" s="5">
        <v>0.1275</v>
      </c>
      <c r="M550" s="8">
        <v>943311594</v>
      </c>
      <c r="N550" s="8"/>
      <c r="O550" s="8"/>
      <c r="P550" s="8"/>
      <c r="Q550" s="8"/>
      <c r="R550" s="5" t="s">
        <v>12338</v>
      </c>
      <c r="S550" s="5" t="s">
        <v>417</v>
      </c>
      <c r="T550" s="5" t="s">
        <v>417</v>
      </c>
      <c r="U550" s="5" t="s">
        <v>417</v>
      </c>
      <c r="V550" s="5" t="s">
        <v>417</v>
      </c>
      <c r="W550" s="5" t="s">
        <v>93</v>
      </c>
      <c r="X550" s="5" t="s">
        <v>418</v>
      </c>
      <c r="Y550" s="5" t="s">
        <v>419</v>
      </c>
      <c r="Z550" s="5" t="s">
        <v>420</v>
      </c>
      <c r="AA550" s="5" t="s">
        <v>421</v>
      </c>
      <c r="AB550" s="5"/>
      <c r="AC550" s="5"/>
      <c r="AD550" s="5"/>
      <c r="AE550" s="5"/>
      <c r="AF550" s="5"/>
    </row>
    <row r="551" spans="1:32" hidden="1">
      <c r="A551" s="5" t="s">
        <v>12339</v>
      </c>
      <c r="B551" s="5" t="str">
        <f>IF(COUNTIF('Leads Priorizados INT'!M:M,A551)&gt;0,"Sí","No")</f>
        <v>No</v>
      </c>
      <c r="C551">
        <v>0</v>
      </c>
      <c r="D551" s="6" t="s">
        <v>414</v>
      </c>
      <c r="E551" s="5" t="s">
        <v>12340</v>
      </c>
      <c r="F551" s="5" t="s">
        <v>431</v>
      </c>
      <c r="G551" s="5" t="s">
        <v>3125</v>
      </c>
      <c r="H551" s="7">
        <v>4117118</v>
      </c>
      <c r="I551" s="5">
        <v>8</v>
      </c>
      <c r="J551" s="5">
        <v>1</v>
      </c>
      <c r="K551" s="5" t="s">
        <v>12341</v>
      </c>
      <c r="L551" s="5">
        <v>0.12740000000000001</v>
      </c>
      <c r="M551" s="8"/>
      <c r="N551" s="8"/>
      <c r="O551" s="8"/>
      <c r="P551" s="8"/>
      <c r="Q551" s="8"/>
      <c r="R551" s="5" t="s">
        <v>12342</v>
      </c>
      <c r="S551" s="5" t="s">
        <v>12343</v>
      </c>
      <c r="T551" s="5" t="s">
        <v>417</v>
      </c>
      <c r="U551" s="5" t="s">
        <v>417</v>
      </c>
      <c r="V551" s="5" t="s">
        <v>417</v>
      </c>
      <c r="W551" s="5" t="s">
        <v>93</v>
      </c>
      <c r="X551" s="5" t="s">
        <v>418</v>
      </c>
      <c r="Y551" s="5" t="s">
        <v>419</v>
      </c>
      <c r="Z551" s="5" t="s">
        <v>420</v>
      </c>
      <c r="AA551" s="5" t="s">
        <v>421</v>
      </c>
      <c r="AB551" s="5"/>
      <c r="AC551" s="5"/>
      <c r="AD551" s="5"/>
      <c r="AE551" s="5"/>
      <c r="AF551" s="5"/>
    </row>
    <row r="552" spans="1:32" hidden="1">
      <c r="A552" s="5" t="s">
        <v>12344</v>
      </c>
      <c r="B552" s="5" t="str">
        <f>IF(COUNTIF('Leads Priorizados INT'!M:M,A552)&gt;0,"Sí","No")</f>
        <v>No</v>
      </c>
      <c r="C552">
        <v>0</v>
      </c>
      <c r="D552" s="6" t="s">
        <v>414</v>
      </c>
      <c r="E552" s="5" t="s">
        <v>12345</v>
      </c>
      <c r="F552" s="5" t="s">
        <v>431</v>
      </c>
      <c r="G552" s="5" t="s">
        <v>1479</v>
      </c>
      <c r="H552" s="7">
        <v>883533</v>
      </c>
      <c r="I552" s="5">
        <v>7</v>
      </c>
      <c r="J552" s="5">
        <v>1</v>
      </c>
      <c r="K552" s="5" t="s">
        <v>12346</v>
      </c>
      <c r="L552" s="5">
        <v>0.12720000000000001</v>
      </c>
      <c r="M552" s="8"/>
      <c r="N552" s="8"/>
      <c r="O552" s="8"/>
      <c r="P552" s="8"/>
      <c r="Q552" s="8"/>
      <c r="R552" s="5" t="s">
        <v>12347</v>
      </c>
      <c r="S552" s="5" t="s">
        <v>12348</v>
      </c>
      <c r="T552" s="5" t="s">
        <v>417</v>
      </c>
      <c r="U552" s="5" t="s">
        <v>417</v>
      </c>
      <c r="V552" s="5" t="s">
        <v>417</v>
      </c>
      <c r="W552" s="5" t="s">
        <v>93</v>
      </c>
      <c r="X552" s="5" t="s">
        <v>418</v>
      </c>
      <c r="Y552" s="5" t="s">
        <v>419</v>
      </c>
      <c r="Z552" s="5" t="s">
        <v>420</v>
      </c>
      <c r="AA552" s="5" t="s">
        <v>421</v>
      </c>
      <c r="AB552" s="5"/>
      <c r="AC552" s="5"/>
      <c r="AD552" s="5"/>
      <c r="AE552" s="5"/>
      <c r="AF552" s="5"/>
    </row>
    <row r="553" spans="1:32" hidden="1">
      <c r="A553" s="5" t="s">
        <v>12349</v>
      </c>
      <c r="B553" s="5" t="str">
        <f>IF(COUNTIF('Leads Priorizados INT'!M:M,A553)&gt;0,"Sí","No")</f>
        <v>No</v>
      </c>
      <c r="C553">
        <v>0</v>
      </c>
      <c r="D553" s="6" t="s">
        <v>414</v>
      </c>
      <c r="E553" s="5" t="s">
        <v>12350</v>
      </c>
      <c r="F553" s="5" t="s">
        <v>152</v>
      </c>
      <c r="G553" s="5" t="s">
        <v>1690</v>
      </c>
      <c r="H553" s="7">
        <v>1233802</v>
      </c>
      <c r="I553" s="5">
        <v>1</v>
      </c>
      <c r="J553" s="5">
        <v>1</v>
      </c>
      <c r="K553" s="5" t="s">
        <v>12351</v>
      </c>
      <c r="L553" s="5">
        <v>0.12709999999999999</v>
      </c>
      <c r="M553" s="8"/>
      <c r="N553" s="8"/>
      <c r="O553" s="8"/>
      <c r="P553" s="8"/>
      <c r="Q553" s="8"/>
      <c r="R553" s="5" t="s">
        <v>12352</v>
      </c>
      <c r="S553" s="5" t="s">
        <v>12353</v>
      </c>
      <c r="T553" s="5" t="s">
        <v>417</v>
      </c>
      <c r="U553" s="5" t="s">
        <v>417</v>
      </c>
      <c r="V553" s="5" t="s">
        <v>417</v>
      </c>
      <c r="W553" s="5" t="s">
        <v>93</v>
      </c>
      <c r="X553" s="5" t="s">
        <v>418</v>
      </c>
      <c r="Y553" s="5" t="s">
        <v>419</v>
      </c>
      <c r="Z553" s="5" t="s">
        <v>420</v>
      </c>
      <c r="AA553" s="5" t="s">
        <v>421</v>
      </c>
      <c r="AB553" s="5"/>
      <c r="AC553" s="5"/>
      <c r="AD553" s="5"/>
      <c r="AE553" s="5"/>
      <c r="AF553" s="5"/>
    </row>
    <row r="554" spans="1:32" hidden="1">
      <c r="A554" s="5" t="s">
        <v>12355</v>
      </c>
      <c r="B554" s="5" t="str">
        <f>IF(COUNTIF('Leads Priorizados INT'!M:M,A554)&gt;0,"Sí","No")</f>
        <v>No</v>
      </c>
      <c r="C554">
        <v>0</v>
      </c>
      <c r="D554" s="6" t="s">
        <v>414</v>
      </c>
      <c r="E554" s="5" t="s">
        <v>12356</v>
      </c>
      <c r="F554" s="5" t="s">
        <v>431</v>
      </c>
      <c r="G554" s="5" t="s">
        <v>12357</v>
      </c>
      <c r="H554" s="7">
        <v>736470</v>
      </c>
      <c r="I554" s="5">
        <v>6</v>
      </c>
      <c r="J554" s="5">
        <v>1</v>
      </c>
      <c r="K554" s="5" t="s">
        <v>12358</v>
      </c>
      <c r="L554" s="5">
        <v>0.127</v>
      </c>
      <c r="M554" s="8"/>
      <c r="N554" s="8"/>
      <c r="O554" s="8"/>
      <c r="P554" s="8"/>
      <c r="Q554" s="8"/>
      <c r="R554" s="5" t="s">
        <v>12359</v>
      </c>
      <c r="S554" s="5" t="s">
        <v>417</v>
      </c>
      <c r="T554" s="5" t="s">
        <v>417</v>
      </c>
      <c r="U554" s="5" t="s">
        <v>417</v>
      </c>
      <c r="V554" s="5" t="s">
        <v>417</v>
      </c>
      <c r="W554" s="5" t="s">
        <v>93</v>
      </c>
      <c r="X554" s="5" t="s">
        <v>418</v>
      </c>
      <c r="Y554" s="5" t="s">
        <v>419</v>
      </c>
      <c r="Z554" s="5" t="s">
        <v>420</v>
      </c>
      <c r="AA554" s="5" t="s">
        <v>421</v>
      </c>
      <c r="AB554" s="5"/>
      <c r="AC554" s="5"/>
      <c r="AD554" s="5"/>
      <c r="AE554" s="5"/>
      <c r="AF554" s="5"/>
    </row>
    <row r="555" spans="1:32" hidden="1">
      <c r="A555" s="5" t="s">
        <v>12360</v>
      </c>
      <c r="B555" s="5" t="str">
        <f>IF(COUNTIF('Leads Priorizados INT'!M:M,A555)&gt;0,"Sí","No")</f>
        <v>No</v>
      </c>
      <c r="C555">
        <v>0</v>
      </c>
      <c r="D555" s="6" t="s">
        <v>414</v>
      </c>
      <c r="E555" s="5" t="s">
        <v>12361</v>
      </c>
      <c r="F555" s="5" t="s">
        <v>152</v>
      </c>
      <c r="G555" s="5" t="s">
        <v>2821</v>
      </c>
      <c r="H555" s="7">
        <v>4953662</v>
      </c>
      <c r="I555" s="5">
        <v>27</v>
      </c>
      <c r="J555" s="5">
        <v>1</v>
      </c>
      <c r="K555" s="5" t="s">
        <v>12362</v>
      </c>
      <c r="L555" s="5">
        <v>0.127</v>
      </c>
      <c r="M555" s="8"/>
      <c r="N555" s="8"/>
      <c r="O555" s="8"/>
      <c r="P555" s="8"/>
      <c r="Q555" s="8"/>
      <c r="R555" s="5" t="s">
        <v>12363</v>
      </c>
      <c r="S555" s="5" t="s">
        <v>417</v>
      </c>
      <c r="T555" s="5" t="s">
        <v>417</v>
      </c>
      <c r="U555" s="5" t="s">
        <v>417</v>
      </c>
      <c r="V555" s="5" t="s">
        <v>417</v>
      </c>
      <c r="W555" s="5" t="s">
        <v>93</v>
      </c>
      <c r="X555" s="5" t="s">
        <v>418</v>
      </c>
      <c r="Y555" s="5" t="s">
        <v>419</v>
      </c>
      <c r="Z555" s="5" t="s">
        <v>420</v>
      </c>
      <c r="AA555" s="5" t="s">
        <v>421</v>
      </c>
      <c r="AB555" s="5"/>
      <c r="AC555" s="5"/>
      <c r="AD555" s="5"/>
      <c r="AE555" s="5"/>
      <c r="AF555" s="5"/>
    </row>
    <row r="556" spans="1:32" hidden="1">
      <c r="A556" s="5" t="s">
        <v>12364</v>
      </c>
      <c r="B556" s="5" t="str">
        <f>IF(COUNTIF('Leads Priorizados INT'!M:M,A556)&gt;0,"Sí","No")</f>
        <v>No</v>
      </c>
      <c r="C556">
        <v>0</v>
      </c>
      <c r="D556" s="6" t="s">
        <v>414</v>
      </c>
      <c r="E556" s="5" t="s">
        <v>12365</v>
      </c>
      <c r="F556" s="5" t="s">
        <v>152</v>
      </c>
      <c r="G556" s="5" t="s">
        <v>1923</v>
      </c>
      <c r="H556" s="7">
        <v>872793</v>
      </c>
      <c r="I556" s="5">
        <v>1</v>
      </c>
      <c r="J556" s="5">
        <v>1</v>
      </c>
      <c r="K556" s="5" t="s">
        <v>12366</v>
      </c>
      <c r="L556" s="5">
        <v>0.12690000000000001</v>
      </c>
      <c r="M556" s="8">
        <v>914094005</v>
      </c>
      <c r="N556" s="8">
        <v>914094941</v>
      </c>
      <c r="O556" s="8"/>
      <c r="P556" s="8"/>
      <c r="Q556" s="8"/>
      <c r="R556" s="5" t="s">
        <v>12367</v>
      </c>
      <c r="S556" s="5" t="s">
        <v>417</v>
      </c>
      <c r="T556" s="5" t="s">
        <v>417</v>
      </c>
      <c r="U556" s="5" t="s">
        <v>417</v>
      </c>
      <c r="V556" s="5" t="s">
        <v>417</v>
      </c>
      <c r="W556" s="5" t="s">
        <v>93</v>
      </c>
      <c r="X556" s="5" t="s">
        <v>418</v>
      </c>
      <c r="Y556" s="5" t="s">
        <v>419</v>
      </c>
      <c r="Z556" s="5" t="s">
        <v>420</v>
      </c>
      <c r="AA556" s="5" t="s">
        <v>421</v>
      </c>
      <c r="AB556" s="5"/>
      <c r="AC556" s="5"/>
      <c r="AD556" s="5"/>
      <c r="AE556" s="5"/>
      <c r="AF556" s="5"/>
    </row>
    <row r="557" spans="1:32" hidden="1">
      <c r="A557" s="5" t="s">
        <v>12368</v>
      </c>
      <c r="B557" s="5" t="str">
        <f>IF(COUNTIF('Leads Priorizados INT'!M:M,A557)&gt;0,"Sí","No")</f>
        <v>No</v>
      </c>
      <c r="C557">
        <v>0</v>
      </c>
      <c r="D557" s="6" t="s">
        <v>414</v>
      </c>
      <c r="E557" s="5" t="s">
        <v>12369</v>
      </c>
      <c r="F557" s="5" t="s">
        <v>431</v>
      </c>
      <c r="G557" s="5" t="s">
        <v>3341</v>
      </c>
      <c r="H557" s="7">
        <v>595710</v>
      </c>
      <c r="I557" s="5">
        <v>4</v>
      </c>
      <c r="J557" s="5">
        <v>1</v>
      </c>
      <c r="K557" s="5" t="s">
        <v>12366</v>
      </c>
      <c r="L557" s="5">
        <v>0.12690000000000001</v>
      </c>
      <c r="M557" s="8"/>
      <c r="N557" s="8"/>
      <c r="O557" s="8"/>
      <c r="P557" s="8"/>
      <c r="Q557" s="8"/>
      <c r="R557" s="5" t="s">
        <v>12370</v>
      </c>
      <c r="S557" s="5" t="s">
        <v>12371</v>
      </c>
      <c r="T557" s="5" t="s">
        <v>417</v>
      </c>
      <c r="U557" s="5" t="s">
        <v>417</v>
      </c>
      <c r="V557" s="5" t="s">
        <v>417</v>
      </c>
      <c r="W557" s="5" t="s">
        <v>93</v>
      </c>
      <c r="X557" s="5" t="s">
        <v>418</v>
      </c>
      <c r="Y557" s="5" t="s">
        <v>419</v>
      </c>
      <c r="Z557" s="5" t="s">
        <v>420</v>
      </c>
      <c r="AA557" s="5" t="s">
        <v>421</v>
      </c>
      <c r="AB557" s="5"/>
      <c r="AC557" s="5"/>
      <c r="AD557" s="5"/>
      <c r="AE557" s="5"/>
      <c r="AF557" s="5"/>
    </row>
    <row r="558" spans="1:32">
      <c r="A558" s="5" t="s">
        <v>12372</v>
      </c>
      <c r="B558" s="5" t="str">
        <f>IF(COUNTIF('Leads Priorizados INT'!M:M,A558)&gt;0,"Sí","No")</f>
        <v>No</v>
      </c>
      <c r="C558">
        <v>1</v>
      </c>
      <c r="D558" s="6" t="s">
        <v>414</v>
      </c>
      <c r="E558" s="5" t="s">
        <v>12373</v>
      </c>
      <c r="F558" s="5" t="s">
        <v>152</v>
      </c>
      <c r="G558" s="5" t="s">
        <v>9691</v>
      </c>
      <c r="H558" s="7">
        <v>850738</v>
      </c>
      <c r="I558" s="5">
        <v>2</v>
      </c>
      <c r="J558" s="5">
        <v>1</v>
      </c>
      <c r="K558" s="5" t="s">
        <v>12374</v>
      </c>
      <c r="L558" s="5">
        <v>0.12690000000000001</v>
      </c>
      <c r="M558" s="8"/>
      <c r="N558" s="8"/>
      <c r="O558" s="8"/>
      <c r="P558" s="8"/>
      <c r="Q558" s="8"/>
      <c r="R558" s="5" t="s">
        <v>12375</v>
      </c>
      <c r="S558" s="5" t="s">
        <v>12376</v>
      </c>
      <c r="T558" s="5" t="s">
        <v>12377</v>
      </c>
      <c r="U558" s="5" t="s">
        <v>417</v>
      </c>
      <c r="V558" s="5" t="s">
        <v>417</v>
      </c>
      <c r="W558" s="5" t="s">
        <v>93</v>
      </c>
      <c r="X558" s="5" t="s">
        <v>418</v>
      </c>
      <c r="Y558" s="5" t="s">
        <v>419</v>
      </c>
      <c r="Z558" s="5" t="s">
        <v>420</v>
      </c>
      <c r="AA558" s="5" t="s">
        <v>421</v>
      </c>
      <c r="AB558" s="5"/>
      <c r="AC558" s="5"/>
      <c r="AD558" s="5"/>
      <c r="AE558" s="5"/>
      <c r="AF558" s="5"/>
    </row>
    <row r="559" spans="1:32" hidden="1">
      <c r="A559" s="5" t="s">
        <v>12378</v>
      </c>
      <c r="B559" s="5" t="str">
        <f>IF(COUNTIF('Leads Priorizados INT'!M:M,A559)&gt;0,"Sí","No")</f>
        <v>No</v>
      </c>
      <c r="C559">
        <v>0</v>
      </c>
      <c r="D559" s="6" t="s">
        <v>414</v>
      </c>
      <c r="E559" s="5" t="s">
        <v>12379</v>
      </c>
      <c r="F559" s="5" t="s">
        <v>5398</v>
      </c>
      <c r="G559" s="5" t="s">
        <v>12380</v>
      </c>
      <c r="H559" s="7">
        <v>1098789</v>
      </c>
      <c r="I559" s="5">
        <v>6</v>
      </c>
      <c r="J559" s="5">
        <v>4</v>
      </c>
      <c r="K559" s="5" t="s">
        <v>12381</v>
      </c>
      <c r="L559" s="5">
        <v>0.12670000000000001</v>
      </c>
      <c r="M559" s="8">
        <v>950622068</v>
      </c>
      <c r="N559" s="8">
        <v>950237014</v>
      </c>
      <c r="O559" s="8"/>
      <c r="P559" s="8"/>
      <c r="Q559" s="8"/>
      <c r="R559" s="5" t="s">
        <v>12382</v>
      </c>
      <c r="S559" s="5" t="s">
        <v>417</v>
      </c>
      <c r="T559" s="5" t="s">
        <v>417</v>
      </c>
      <c r="U559" s="5" t="s">
        <v>417</v>
      </c>
      <c r="V559" s="5" t="s">
        <v>417</v>
      </c>
      <c r="W559" s="5" t="s">
        <v>93</v>
      </c>
      <c r="X559" s="5" t="s">
        <v>418</v>
      </c>
      <c r="Y559" s="5" t="s">
        <v>419</v>
      </c>
      <c r="Z559" s="5" t="s">
        <v>420</v>
      </c>
      <c r="AA559" s="5" t="s">
        <v>421</v>
      </c>
      <c r="AB559" s="5" t="s">
        <v>12383</v>
      </c>
      <c r="AC559" s="5" t="s">
        <v>12384</v>
      </c>
      <c r="AD559" s="5"/>
      <c r="AE559" s="5"/>
      <c r="AF559" s="5"/>
    </row>
    <row r="560" spans="1:32" hidden="1">
      <c r="A560" s="5" t="s">
        <v>12385</v>
      </c>
      <c r="B560" s="5" t="str">
        <f>IF(COUNTIF('Leads Priorizados INT'!M:M,A560)&gt;0,"Sí","No")</f>
        <v>No</v>
      </c>
      <c r="C560">
        <v>0</v>
      </c>
      <c r="D560" s="6" t="s">
        <v>414</v>
      </c>
      <c r="E560" s="5" t="s">
        <v>12386</v>
      </c>
      <c r="F560" s="5" t="s">
        <v>431</v>
      </c>
      <c r="G560" s="5" t="s">
        <v>12387</v>
      </c>
      <c r="H560" s="7">
        <v>638457</v>
      </c>
      <c r="I560" s="5">
        <v>4</v>
      </c>
      <c r="J560" s="5">
        <v>1</v>
      </c>
      <c r="K560" s="5" t="s">
        <v>12388</v>
      </c>
      <c r="L560" s="5">
        <v>0.12670000000000001</v>
      </c>
      <c r="M560" s="8">
        <v>935768400</v>
      </c>
      <c r="N560" s="8">
        <v>933484833</v>
      </c>
      <c r="O560" s="8">
        <v>935412144</v>
      </c>
      <c r="P560" s="8"/>
      <c r="Q560" s="8"/>
      <c r="R560" s="5" t="s">
        <v>12389</v>
      </c>
      <c r="S560" s="5" t="s">
        <v>417</v>
      </c>
      <c r="T560" s="5" t="s">
        <v>417</v>
      </c>
      <c r="U560" s="5" t="s">
        <v>417</v>
      </c>
      <c r="V560" s="5" t="s">
        <v>417</v>
      </c>
      <c r="W560" s="5" t="s">
        <v>93</v>
      </c>
      <c r="X560" s="5" t="s">
        <v>418</v>
      </c>
      <c r="Y560" s="5" t="s">
        <v>419</v>
      </c>
      <c r="Z560" s="5" t="s">
        <v>420</v>
      </c>
      <c r="AA560" s="5" t="s">
        <v>421</v>
      </c>
      <c r="AB560" s="5"/>
      <c r="AC560" s="5"/>
      <c r="AD560" s="5"/>
      <c r="AE560" s="5"/>
      <c r="AF560" s="5"/>
    </row>
    <row r="561" spans="1:32" hidden="1">
      <c r="A561" s="5" t="s">
        <v>12390</v>
      </c>
      <c r="B561" s="5" t="str">
        <f>IF(COUNTIF('Leads Priorizados INT'!M:M,A561)&gt;0,"Sí","No")</f>
        <v>No</v>
      </c>
      <c r="C561">
        <v>0</v>
      </c>
      <c r="D561" s="6" t="s">
        <v>414</v>
      </c>
      <c r="E561" s="5" t="s">
        <v>12391</v>
      </c>
      <c r="F561" s="5" t="s">
        <v>3780</v>
      </c>
      <c r="G561" s="5" t="s">
        <v>12392</v>
      </c>
      <c r="H561" s="7">
        <v>455322</v>
      </c>
      <c r="I561" s="5">
        <v>8</v>
      </c>
      <c r="J561" s="5">
        <v>4</v>
      </c>
      <c r="K561" s="5" t="s">
        <v>12393</v>
      </c>
      <c r="L561" s="5">
        <v>0.12659999999999999</v>
      </c>
      <c r="M561" s="8">
        <v>958215280</v>
      </c>
      <c r="N561" s="8">
        <v>958050663</v>
      </c>
      <c r="O561" s="8">
        <v>958215018</v>
      </c>
      <c r="P561" s="8">
        <v>958050664</v>
      </c>
      <c r="Q561" s="8">
        <v>958225150</v>
      </c>
      <c r="R561" s="5" t="s">
        <v>12394</v>
      </c>
      <c r="S561" s="5" t="s">
        <v>12395</v>
      </c>
      <c r="T561" s="5" t="s">
        <v>12396</v>
      </c>
      <c r="U561" s="5" t="s">
        <v>417</v>
      </c>
      <c r="V561" s="5" t="s">
        <v>417</v>
      </c>
      <c r="W561" s="5" t="s">
        <v>93</v>
      </c>
      <c r="X561" s="5" t="s">
        <v>418</v>
      </c>
      <c r="Y561" s="5" t="s">
        <v>419</v>
      </c>
      <c r="Z561" s="5" t="s">
        <v>420</v>
      </c>
      <c r="AA561" s="5" t="s">
        <v>421</v>
      </c>
      <c r="AB561" s="5" t="s">
        <v>12397</v>
      </c>
      <c r="AC561" s="5" t="s">
        <v>12398</v>
      </c>
      <c r="AD561" s="5" t="s">
        <v>12399</v>
      </c>
      <c r="AE561" s="5"/>
      <c r="AF561" s="5"/>
    </row>
    <row r="562" spans="1:32">
      <c r="A562" s="5" t="s">
        <v>12400</v>
      </c>
      <c r="B562" s="5" t="str">
        <f>IF(COUNTIF('Leads Priorizados INT'!M:M,A562)&gt;0,"Sí","No")</f>
        <v>No</v>
      </c>
      <c r="C562">
        <v>1</v>
      </c>
      <c r="D562" s="6" t="s">
        <v>430</v>
      </c>
      <c r="E562" s="5" t="s">
        <v>12401</v>
      </c>
      <c r="F562" s="5" t="s">
        <v>152</v>
      </c>
      <c r="G562" s="5" t="s">
        <v>1915</v>
      </c>
      <c r="H562" s="7">
        <v>1897026</v>
      </c>
      <c r="I562" s="5">
        <v>19</v>
      </c>
      <c r="J562" s="5">
        <v>1</v>
      </c>
      <c r="K562" s="5" t="s">
        <v>12402</v>
      </c>
      <c r="L562" s="5">
        <v>0.12659999999999999</v>
      </c>
      <c r="M562" s="8">
        <v>697176894</v>
      </c>
      <c r="N562" s="8">
        <v>691465455</v>
      </c>
      <c r="O562" s="8">
        <v>691240716</v>
      </c>
      <c r="P562" s="8">
        <v>691664023</v>
      </c>
      <c r="Q562" s="8">
        <v>645929116</v>
      </c>
      <c r="R562" s="5" t="s">
        <v>12403</v>
      </c>
      <c r="S562" s="5" t="s">
        <v>417</v>
      </c>
      <c r="T562" s="5" t="s">
        <v>417</v>
      </c>
      <c r="U562" s="5" t="s">
        <v>417</v>
      </c>
      <c r="V562" s="5" t="s">
        <v>417</v>
      </c>
      <c r="W562" s="5" t="s">
        <v>93</v>
      </c>
      <c r="X562" s="5" t="s">
        <v>418</v>
      </c>
      <c r="Y562" s="5" t="s">
        <v>419</v>
      </c>
      <c r="Z562" s="5" t="s">
        <v>420</v>
      </c>
      <c r="AA562" s="5" t="s">
        <v>421</v>
      </c>
      <c r="AB562" s="5"/>
      <c r="AC562" s="5"/>
      <c r="AD562" s="5"/>
      <c r="AE562" s="5"/>
      <c r="AF562" s="5"/>
    </row>
    <row r="563" spans="1:32" hidden="1">
      <c r="A563" s="5" t="s">
        <v>12404</v>
      </c>
      <c r="B563" s="5" t="str">
        <f>IF(COUNTIF('Leads Priorizados INT'!M:M,A563)&gt;0,"Sí","No")</f>
        <v>No</v>
      </c>
      <c r="C563">
        <v>0</v>
      </c>
      <c r="D563" s="6" t="s">
        <v>414</v>
      </c>
      <c r="E563" s="5" t="s">
        <v>12405</v>
      </c>
      <c r="F563" s="5" t="s">
        <v>431</v>
      </c>
      <c r="G563" s="5" t="s">
        <v>12406</v>
      </c>
      <c r="H563" s="7">
        <v>890714</v>
      </c>
      <c r="I563" s="5">
        <v>8</v>
      </c>
      <c r="J563" s="5">
        <v>2</v>
      </c>
      <c r="K563" s="5" t="s">
        <v>12407</v>
      </c>
      <c r="L563" s="5">
        <v>0.12659999999999999</v>
      </c>
      <c r="M563" s="8">
        <v>938225983</v>
      </c>
      <c r="N563" s="8"/>
      <c r="O563" s="8"/>
      <c r="P563" s="8"/>
      <c r="Q563" s="8"/>
      <c r="R563" s="5" t="s">
        <v>12408</v>
      </c>
      <c r="S563" s="5" t="s">
        <v>12409</v>
      </c>
      <c r="T563" s="5" t="s">
        <v>417</v>
      </c>
      <c r="U563" s="5" t="s">
        <v>417</v>
      </c>
      <c r="V563" s="5" t="s">
        <v>417</v>
      </c>
      <c r="W563" s="5" t="s">
        <v>93</v>
      </c>
      <c r="X563" s="5" t="s">
        <v>418</v>
      </c>
      <c r="Y563" s="5" t="s">
        <v>419</v>
      </c>
      <c r="Z563" s="5" t="s">
        <v>420</v>
      </c>
      <c r="AA563" s="5" t="s">
        <v>421</v>
      </c>
      <c r="AB563" s="5"/>
      <c r="AC563" s="5"/>
      <c r="AD563" s="5"/>
      <c r="AE563" s="5"/>
      <c r="AF563" s="5"/>
    </row>
    <row r="564" spans="1:32" hidden="1">
      <c r="A564" s="5" t="s">
        <v>12410</v>
      </c>
      <c r="B564" s="5" t="str">
        <f>IF(COUNTIF('Leads Priorizados INT'!M:M,A564)&gt;0,"Sí","No")</f>
        <v>No</v>
      </c>
      <c r="C564">
        <v>0</v>
      </c>
      <c r="D564" s="6" t="s">
        <v>414</v>
      </c>
      <c r="E564" s="5" t="s">
        <v>12411</v>
      </c>
      <c r="F564" s="5" t="s">
        <v>431</v>
      </c>
      <c r="G564" s="5" t="s">
        <v>12412</v>
      </c>
      <c r="H564" s="7">
        <v>931006</v>
      </c>
      <c r="I564" s="5">
        <v>2</v>
      </c>
      <c r="J564" s="5">
        <v>1</v>
      </c>
      <c r="K564" s="5" t="s">
        <v>12413</v>
      </c>
      <c r="L564" s="5">
        <v>0.12659999999999999</v>
      </c>
      <c r="M564" s="8">
        <v>936602077</v>
      </c>
      <c r="N564" s="8"/>
      <c r="O564" s="8"/>
      <c r="P564" s="8"/>
      <c r="Q564" s="8"/>
      <c r="R564" s="5" t="s">
        <v>12414</v>
      </c>
      <c r="S564" s="5" t="s">
        <v>12415</v>
      </c>
      <c r="T564" s="5" t="s">
        <v>417</v>
      </c>
      <c r="U564" s="5" t="s">
        <v>417</v>
      </c>
      <c r="V564" s="5" t="s">
        <v>417</v>
      </c>
      <c r="W564" s="5" t="s">
        <v>93</v>
      </c>
      <c r="X564" s="5" t="s">
        <v>418</v>
      </c>
      <c r="Y564" s="5" t="s">
        <v>419</v>
      </c>
      <c r="Z564" s="5" t="s">
        <v>420</v>
      </c>
      <c r="AA564" s="5" t="s">
        <v>421</v>
      </c>
      <c r="AB564" s="5"/>
      <c r="AC564" s="5"/>
      <c r="AD564" s="5"/>
      <c r="AE564" s="5"/>
      <c r="AF564" s="5"/>
    </row>
    <row r="565" spans="1:32" hidden="1">
      <c r="A565" s="5" t="s">
        <v>12416</v>
      </c>
      <c r="B565" s="5" t="str">
        <f>IF(COUNTIF('Leads Priorizados INT'!M:M,A565)&gt;0,"Sí","No")</f>
        <v>No</v>
      </c>
      <c r="C565">
        <v>0</v>
      </c>
      <c r="D565" s="6" t="s">
        <v>414</v>
      </c>
      <c r="E565" s="5" t="s">
        <v>12417</v>
      </c>
      <c r="F565" s="5" t="s">
        <v>152</v>
      </c>
      <c r="G565" s="5" t="s">
        <v>9393</v>
      </c>
      <c r="H565" s="7">
        <v>1476020</v>
      </c>
      <c r="I565" s="5">
        <v>4</v>
      </c>
      <c r="J565" s="5">
        <v>2</v>
      </c>
      <c r="K565" s="5" t="s">
        <v>12418</v>
      </c>
      <c r="L565" s="5">
        <v>0.12659999999999999</v>
      </c>
      <c r="M565" s="8">
        <v>914989246</v>
      </c>
      <c r="N565" s="8"/>
      <c r="O565" s="8"/>
      <c r="P565" s="8"/>
      <c r="Q565" s="8"/>
      <c r="R565" s="5" t="s">
        <v>12419</v>
      </c>
      <c r="S565" s="5" t="s">
        <v>12420</v>
      </c>
      <c r="T565" s="5" t="s">
        <v>417</v>
      </c>
      <c r="U565" s="5" t="s">
        <v>417</v>
      </c>
      <c r="V565" s="5" t="s">
        <v>417</v>
      </c>
      <c r="W565" s="5" t="s">
        <v>93</v>
      </c>
      <c r="X565" s="5" t="s">
        <v>418</v>
      </c>
      <c r="Y565" s="5" t="s">
        <v>419</v>
      </c>
      <c r="Z565" s="5" t="s">
        <v>420</v>
      </c>
      <c r="AA565" s="5" t="s">
        <v>421</v>
      </c>
      <c r="AB565" s="5"/>
      <c r="AC565" s="5"/>
      <c r="AD565" s="5"/>
      <c r="AE565" s="5"/>
      <c r="AF565" s="5"/>
    </row>
    <row r="566" spans="1:32" hidden="1">
      <c r="A566" s="5" t="s">
        <v>12421</v>
      </c>
      <c r="B566" s="5" t="str">
        <f>IF(COUNTIF('Leads Priorizados INT'!M:M,A566)&gt;0,"Sí","No")</f>
        <v>No</v>
      </c>
      <c r="C566">
        <v>0</v>
      </c>
      <c r="D566" s="6" t="s">
        <v>414</v>
      </c>
      <c r="E566" s="5" t="s">
        <v>12422</v>
      </c>
      <c r="F566" s="5" t="s">
        <v>152</v>
      </c>
      <c r="G566" s="5" t="s">
        <v>10705</v>
      </c>
      <c r="H566" s="7">
        <v>901251</v>
      </c>
      <c r="I566" s="5">
        <v>1</v>
      </c>
      <c r="J566" s="5">
        <v>1</v>
      </c>
      <c r="K566" s="5" t="s">
        <v>12423</v>
      </c>
      <c r="L566" s="5">
        <v>0.12659999999999999</v>
      </c>
      <c r="M566" s="8"/>
      <c r="N566" s="8"/>
      <c r="O566" s="8"/>
      <c r="P566" s="8"/>
      <c r="Q566" s="8"/>
      <c r="R566" s="5" t="s">
        <v>12424</v>
      </c>
      <c r="S566" s="5" t="s">
        <v>12425</v>
      </c>
      <c r="T566" s="5" t="s">
        <v>12426</v>
      </c>
      <c r="U566" s="5" t="s">
        <v>417</v>
      </c>
      <c r="V566" s="5" t="s">
        <v>417</v>
      </c>
      <c r="W566" s="5" t="s">
        <v>93</v>
      </c>
      <c r="X566" s="5" t="s">
        <v>418</v>
      </c>
      <c r="Y566" s="5" t="s">
        <v>419</v>
      </c>
      <c r="Z566" s="5" t="s">
        <v>420</v>
      </c>
      <c r="AA566" s="5" t="s">
        <v>421</v>
      </c>
      <c r="AB566" s="5"/>
      <c r="AC566" s="5"/>
      <c r="AD566" s="5"/>
      <c r="AE566" s="5"/>
      <c r="AF566" s="5"/>
    </row>
    <row r="567" spans="1:32" hidden="1">
      <c r="A567" s="5" t="s">
        <v>12427</v>
      </c>
      <c r="B567" s="5" t="str">
        <f>IF(COUNTIF('Leads Priorizados INT'!M:M,A567)&gt;0,"Sí","No")</f>
        <v>No</v>
      </c>
      <c r="C567">
        <v>0</v>
      </c>
      <c r="D567" s="6" t="s">
        <v>414</v>
      </c>
      <c r="E567" s="5" t="s">
        <v>12428</v>
      </c>
      <c r="F567" s="5" t="s">
        <v>152</v>
      </c>
      <c r="G567" s="5" t="s">
        <v>2643</v>
      </c>
      <c r="H567" s="7">
        <v>396084</v>
      </c>
      <c r="I567" s="5">
        <v>1</v>
      </c>
      <c r="J567" s="5">
        <v>3</v>
      </c>
      <c r="K567" s="5" t="s">
        <v>12429</v>
      </c>
      <c r="L567" s="5">
        <v>0.1265</v>
      </c>
      <c r="M567" s="8">
        <v>916326672</v>
      </c>
      <c r="N567" s="8">
        <v>916532377</v>
      </c>
      <c r="O567" s="8"/>
      <c r="P567" s="8"/>
      <c r="Q567" s="8"/>
      <c r="R567" s="5" t="s">
        <v>12430</v>
      </c>
      <c r="S567" s="5" t="s">
        <v>12431</v>
      </c>
      <c r="T567" s="5" t="s">
        <v>12432</v>
      </c>
      <c r="U567" s="5" t="s">
        <v>417</v>
      </c>
      <c r="V567" s="5" t="s">
        <v>417</v>
      </c>
      <c r="W567" s="5" t="s">
        <v>93</v>
      </c>
      <c r="X567" s="5" t="s">
        <v>418</v>
      </c>
      <c r="Y567" s="5" t="s">
        <v>419</v>
      </c>
      <c r="Z567" s="5" t="s">
        <v>420</v>
      </c>
      <c r="AA567" s="5" t="s">
        <v>421</v>
      </c>
      <c r="AB567" s="5" t="s">
        <v>12433</v>
      </c>
      <c r="AC567" s="5"/>
      <c r="AD567" s="5"/>
      <c r="AE567" s="5"/>
      <c r="AF567" s="5"/>
    </row>
    <row r="568" spans="1:32">
      <c r="A568" s="5" t="s">
        <v>12434</v>
      </c>
      <c r="B568" s="5" t="str">
        <f>IF(COUNTIF('Leads Priorizados INT'!M:M,A568)&gt;0,"Sí","No")</f>
        <v>No</v>
      </c>
      <c r="C568">
        <v>1</v>
      </c>
      <c r="D568" s="6" t="s">
        <v>414</v>
      </c>
      <c r="E568" s="5" t="s">
        <v>12435</v>
      </c>
      <c r="F568" s="5" t="s">
        <v>152</v>
      </c>
      <c r="G568" s="5" t="s">
        <v>9691</v>
      </c>
      <c r="H568" s="7">
        <v>943224</v>
      </c>
      <c r="I568" s="5">
        <v>1</v>
      </c>
      <c r="J568" s="5">
        <v>2</v>
      </c>
      <c r="K568" s="5" t="s">
        <v>12436</v>
      </c>
      <c r="L568" s="5">
        <v>0.1265</v>
      </c>
      <c r="M568" s="8">
        <v>913287005</v>
      </c>
      <c r="N568" s="8"/>
      <c r="O568" s="8"/>
      <c r="P568" s="8"/>
      <c r="Q568" s="8"/>
      <c r="R568" s="5" t="s">
        <v>12437</v>
      </c>
      <c r="S568" s="5" t="s">
        <v>12438</v>
      </c>
      <c r="T568" s="5" t="s">
        <v>12439</v>
      </c>
      <c r="U568" s="5" t="s">
        <v>417</v>
      </c>
      <c r="V568" s="5" t="s">
        <v>417</v>
      </c>
      <c r="W568" s="5" t="s">
        <v>93</v>
      </c>
      <c r="X568" s="5" t="s">
        <v>418</v>
      </c>
      <c r="Y568" s="5" t="s">
        <v>419</v>
      </c>
      <c r="Z568" s="5" t="s">
        <v>420</v>
      </c>
      <c r="AA568" s="5" t="s">
        <v>421</v>
      </c>
      <c r="AB568" s="5"/>
      <c r="AC568" s="5"/>
      <c r="AD568" s="5"/>
      <c r="AE568" s="5"/>
      <c r="AF568" s="5"/>
    </row>
    <row r="569" spans="1:32" hidden="1">
      <c r="A569" s="5" t="s">
        <v>12440</v>
      </c>
      <c r="B569" s="5" t="str">
        <f>IF(COUNTIF('Leads Priorizados INT'!M:M,A569)&gt;0,"Sí","No")</f>
        <v>No</v>
      </c>
      <c r="C569">
        <v>0</v>
      </c>
      <c r="D569" s="6" t="s">
        <v>414</v>
      </c>
      <c r="E569" s="5" t="s">
        <v>12441</v>
      </c>
      <c r="F569" s="5" t="s">
        <v>152</v>
      </c>
      <c r="G569" s="5" t="s">
        <v>12442</v>
      </c>
      <c r="H569" s="7">
        <v>1086781</v>
      </c>
      <c r="I569" s="5">
        <v>1</v>
      </c>
      <c r="J569" s="5">
        <v>1</v>
      </c>
      <c r="K569" s="5" t="s">
        <v>12443</v>
      </c>
      <c r="L569" s="5">
        <v>0.1265</v>
      </c>
      <c r="M569" s="8">
        <v>916068754</v>
      </c>
      <c r="N569" s="8"/>
      <c r="O569" s="8"/>
      <c r="P569" s="8"/>
      <c r="Q569" s="8"/>
      <c r="R569" s="5" t="s">
        <v>12444</v>
      </c>
      <c r="S569" s="5" t="s">
        <v>12445</v>
      </c>
      <c r="T569" s="5" t="s">
        <v>12446</v>
      </c>
      <c r="U569" s="5" t="s">
        <v>12447</v>
      </c>
      <c r="V569" s="5" t="s">
        <v>12448</v>
      </c>
      <c r="W569" s="5" t="s">
        <v>93</v>
      </c>
      <c r="X569" s="5" t="s">
        <v>418</v>
      </c>
      <c r="Y569" s="5" t="s">
        <v>419</v>
      </c>
      <c r="Z569" s="5" t="s">
        <v>420</v>
      </c>
      <c r="AA569" s="5" t="s">
        <v>421</v>
      </c>
      <c r="AB569" s="5"/>
      <c r="AC569" s="5"/>
      <c r="AD569" s="5"/>
      <c r="AE569" s="5"/>
      <c r="AF569" s="5"/>
    </row>
    <row r="570" spans="1:32" hidden="1">
      <c r="A570" s="5" t="s">
        <v>12449</v>
      </c>
      <c r="B570" s="5" t="str">
        <f>IF(COUNTIF('Leads Priorizados INT'!M:M,A570)&gt;0,"Sí","No")</f>
        <v>No</v>
      </c>
      <c r="C570">
        <v>0</v>
      </c>
      <c r="D570" s="6" t="s">
        <v>414</v>
      </c>
      <c r="E570" s="5" t="s">
        <v>12450</v>
      </c>
      <c r="F570" s="5" t="s">
        <v>1144</v>
      </c>
      <c r="G570" s="5" t="s">
        <v>12451</v>
      </c>
      <c r="H570" s="7">
        <v>805144</v>
      </c>
      <c r="I570" s="5">
        <v>1</v>
      </c>
      <c r="J570" s="5">
        <v>1</v>
      </c>
      <c r="K570" s="5" t="s">
        <v>12452</v>
      </c>
      <c r="L570" s="5">
        <v>0.12640000000000001</v>
      </c>
      <c r="M570" s="8">
        <v>635747255</v>
      </c>
      <c r="N570" s="8">
        <v>656727991</v>
      </c>
      <c r="O570" s="8"/>
      <c r="P570" s="8"/>
      <c r="Q570" s="8"/>
      <c r="R570" s="5" t="s">
        <v>12453</v>
      </c>
      <c r="S570" s="5" t="s">
        <v>417</v>
      </c>
      <c r="T570" s="5" t="s">
        <v>417</v>
      </c>
      <c r="U570" s="5" t="s">
        <v>417</v>
      </c>
      <c r="V570" s="5" t="s">
        <v>417</v>
      </c>
      <c r="W570" s="5" t="s">
        <v>93</v>
      </c>
      <c r="X570" s="5" t="s">
        <v>418</v>
      </c>
      <c r="Y570" s="5" t="s">
        <v>419</v>
      </c>
      <c r="Z570" s="5" t="s">
        <v>420</v>
      </c>
      <c r="AA570" s="5" t="s">
        <v>421</v>
      </c>
      <c r="AB570" s="5" t="s">
        <v>12454</v>
      </c>
      <c r="AC570" s="5"/>
      <c r="AD570" s="5"/>
      <c r="AE570" s="5"/>
      <c r="AF570" s="5"/>
    </row>
    <row r="571" spans="1:32" hidden="1">
      <c r="A571" s="5" t="s">
        <v>12456</v>
      </c>
      <c r="B571" s="5" t="str">
        <f>IF(COUNTIF('Leads Priorizados INT'!M:M,A571)&gt;0,"Sí","No")</f>
        <v>No</v>
      </c>
      <c r="C571">
        <v>0</v>
      </c>
      <c r="D571" s="6" t="s">
        <v>414</v>
      </c>
      <c r="E571" s="5" t="s">
        <v>12457</v>
      </c>
      <c r="F571" s="5" t="s">
        <v>431</v>
      </c>
      <c r="G571" s="5" t="s">
        <v>9906</v>
      </c>
      <c r="H571" s="7">
        <v>881616</v>
      </c>
      <c r="I571" s="5">
        <v>3</v>
      </c>
      <c r="J571" s="5">
        <v>1</v>
      </c>
      <c r="K571" s="5" t="s">
        <v>12458</v>
      </c>
      <c r="L571" s="5">
        <v>0.1263</v>
      </c>
      <c r="M571" s="8"/>
      <c r="N571" s="8"/>
      <c r="O571" s="8"/>
      <c r="P571" s="8"/>
      <c r="Q571" s="8"/>
      <c r="R571" s="5" t="s">
        <v>12459</v>
      </c>
      <c r="S571" s="5" t="s">
        <v>417</v>
      </c>
      <c r="T571" s="5" t="s">
        <v>417</v>
      </c>
      <c r="U571" s="5" t="s">
        <v>417</v>
      </c>
      <c r="V571" s="5" t="s">
        <v>417</v>
      </c>
      <c r="W571" s="5" t="s">
        <v>93</v>
      </c>
      <c r="X571" s="5" t="s">
        <v>418</v>
      </c>
      <c r="Y571" s="5" t="s">
        <v>419</v>
      </c>
      <c r="Z571" s="5" t="s">
        <v>420</v>
      </c>
      <c r="AA571" s="5" t="s">
        <v>421</v>
      </c>
      <c r="AB571" s="5"/>
      <c r="AC571" s="5"/>
      <c r="AD571" s="5"/>
      <c r="AE571" s="5"/>
      <c r="AF571" s="5"/>
    </row>
    <row r="572" spans="1:32" hidden="1">
      <c r="A572" s="5" t="s">
        <v>12460</v>
      </c>
      <c r="B572" s="5" t="str">
        <f>IF(COUNTIF('Leads Priorizados INT'!M:M,A572)&gt;0,"Sí","No")</f>
        <v>No</v>
      </c>
      <c r="C572">
        <v>0</v>
      </c>
      <c r="D572" s="6" t="s">
        <v>414</v>
      </c>
      <c r="E572" s="5" t="s">
        <v>12461</v>
      </c>
      <c r="F572" s="5" t="s">
        <v>431</v>
      </c>
      <c r="G572" s="5" t="s">
        <v>12462</v>
      </c>
      <c r="H572" s="7">
        <v>1046017</v>
      </c>
      <c r="I572" s="5">
        <v>1</v>
      </c>
      <c r="J572" s="5">
        <v>1</v>
      </c>
      <c r="K572" s="5" t="s">
        <v>12463</v>
      </c>
      <c r="L572" s="5">
        <v>0.1263</v>
      </c>
      <c r="M572" s="8"/>
      <c r="N572" s="8"/>
      <c r="O572" s="8"/>
      <c r="P572" s="8"/>
      <c r="Q572" s="8"/>
      <c r="R572" s="5" t="s">
        <v>12464</v>
      </c>
      <c r="S572" s="5" t="s">
        <v>12465</v>
      </c>
      <c r="T572" s="5" t="s">
        <v>417</v>
      </c>
      <c r="U572" s="5" t="s">
        <v>417</v>
      </c>
      <c r="V572" s="5" t="s">
        <v>417</v>
      </c>
      <c r="W572" s="5" t="s">
        <v>93</v>
      </c>
      <c r="X572" s="5" t="s">
        <v>418</v>
      </c>
      <c r="Y572" s="5" t="s">
        <v>419</v>
      </c>
      <c r="Z572" s="5" t="s">
        <v>420</v>
      </c>
      <c r="AA572" s="5" t="s">
        <v>421</v>
      </c>
      <c r="AB572" s="5"/>
      <c r="AC572" s="5"/>
      <c r="AD572" s="5"/>
      <c r="AE572" s="5"/>
      <c r="AF572" s="5"/>
    </row>
    <row r="573" spans="1:32" hidden="1">
      <c r="A573" s="5" t="s">
        <v>12466</v>
      </c>
      <c r="B573" s="5" t="str">
        <f>IF(COUNTIF('Leads Priorizados INT'!M:M,A573)&gt;0,"Sí","No")</f>
        <v>No</v>
      </c>
      <c r="C573">
        <v>0</v>
      </c>
      <c r="D573" s="6" t="s">
        <v>414</v>
      </c>
      <c r="E573" s="5" t="s">
        <v>12467</v>
      </c>
      <c r="F573" s="5" t="s">
        <v>152</v>
      </c>
      <c r="G573" s="5" t="s">
        <v>1894</v>
      </c>
      <c r="H573" s="7">
        <v>889147</v>
      </c>
      <c r="I573" s="5">
        <v>2</v>
      </c>
      <c r="J573" s="5">
        <v>1</v>
      </c>
      <c r="K573" s="5" t="s">
        <v>12468</v>
      </c>
      <c r="L573" s="5">
        <v>0.1263</v>
      </c>
      <c r="M573" s="8"/>
      <c r="N573" s="8"/>
      <c r="O573" s="8"/>
      <c r="P573" s="8"/>
      <c r="Q573" s="8"/>
      <c r="R573" s="5" t="s">
        <v>12469</v>
      </c>
      <c r="S573" s="5" t="s">
        <v>417</v>
      </c>
      <c r="T573" s="5" t="s">
        <v>417</v>
      </c>
      <c r="U573" s="5" t="s">
        <v>417</v>
      </c>
      <c r="V573" s="5" t="s">
        <v>417</v>
      </c>
      <c r="W573" s="5" t="s">
        <v>93</v>
      </c>
      <c r="X573" s="5" t="s">
        <v>418</v>
      </c>
      <c r="Y573" s="5" t="s">
        <v>419</v>
      </c>
      <c r="Z573" s="5" t="s">
        <v>420</v>
      </c>
      <c r="AA573" s="5" t="s">
        <v>421</v>
      </c>
      <c r="AB573" s="5"/>
      <c r="AC573" s="5"/>
      <c r="AD573" s="5"/>
      <c r="AE573" s="5"/>
      <c r="AF573" s="5"/>
    </row>
    <row r="574" spans="1:32">
      <c r="A574" s="5" t="s">
        <v>12470</v>
      </c>
      <c r="B574" s="5" t="str">
        <f>IF(COUNTIF('Leads Priorizados INT'!M:M,A574)&gt;0,"Sí","No")</f>
        <v>No</v>
      </c>
      <c r="C574">
        <v>1</v>
      </c>
      <c r="D574" s="6" t="s">
        <v>1234</v>
      </c>
      <c r="E574" s="5" t="s">
        <v>12471</v>
      </c>
      <c r="F574" s="5" t="s">
        <v>152</v>
      </c>
      <c r="G574" s="5" t="s">
        <v>3841</v>
      </c>
      <c r="H574" s="7">
        <v>970819</v>
      </c>
      <c r="I574" s="5">
        <v>1</v>
      </c>
      <c r="J574" s="5">
        <v>1</v>
      </c>
      <c r="K574" s="5" t="s">
        <v>12472</v>
      </c>
      <c r="L574" s="5">
        <v>0.12609999999999999</v>
      </c>
      <c r="M574" s="8">
        <v>656424453</v>
      </c>
      <c r="N574" s="8"/>
      <c r="O574" s="8"/>
      <c r="P574" s="8"/>
      <c r="Q574" s="8"/>
      <c r="R574" s="5" t="s">
        <v>12473</v>
      </c>
      <c r="S574" s="5" t="s">
        <v>12474</v>
      </c>
      <c r="T574" s="5" t="s">
        <v>417</v>
      </c>
      <c r="U574" s="5" t="s">
        <v>417</v>
      </c>
      <c r="V574" s="5" t="s">
        <v>417</v>
      </c>
      <c r="W574" s="5" t="s">
        <v>93</v>
      </c>
      <c r="X574" s="5" t="s">
        <v>418</v>
      </c>
      <c r="Y574" s="5" t="s">
        <v>419</v>
      </c>
      <c r="Z574" s="5" t="s">
        <v>420</v>
      </c>
      <c r="AA574" s="5" t="s">
        <v>421</v>
      </c>
      <c r="AB574" s="5"/>
      <c r="AC574" s="5"/>
      <c r="AD574" s="5"/>
      <c r="AE574" s="5"/>
      <c r="AF574" s="5"/>
    </row>
    <row r="575" spans="1:32" hidden="1">
      <c r="A575" s="5" t="s">
        <v>12475</v>
      </c>
      <c r="B575" s="5" t="str">
        <f>IF(COUNTIF('Leads Priorizados INT'!M:M,A575)&gt;0,"Sí","No")</f>
        <v>No</v>
      </c>
      <c r="C575">
        <v>0</v>
      </c>
      <c r="D575" s="6" t="s">
        <v>414</v>
      </c>
      <c r="E575" s="5" t="s">
        <v>12476</v>
      </c>
      <c r="F575" s="5" t="s">
        <v>431</v>
      </c>
      <c r="G575" s="5" t="s">
        <v>9571</v>
      </c>
      <c r="H575" s="7">
        <v>1459728</v>
      </c>
      <c r="I575" s="5">
        <v>6</v>
      </c>
      <c r="J575" s="5">
        <v>1</v>
      </c>
      <c r="K575" s="5" t="s">
        <v>12477</v>
      </c>
      <c r="L575" s="5">
        <v>0.1258</v>
      </c>
      <c r="M575" s="8">
        <v>934361650</v>
      </c>
      <c r="N575" s="8"/>
      <c r="O575" s="8"/>
      <c r="P575" s="8"/>
      <c r="Q575" s="8"/>
      <c r="R575" s="5" t="s">
        <v>12478</v>
      </c>
      <c r="S575" s="5" t="s">
        <v>417</v>
      </c>
      <c r="T575" s="5" t="s">
        <v>417</v>
      </c>
      <c r="U575" s="5" t="s">
        <v>417</v>
      </c>
      <c r="V575" s="5" t="s">
        <v>417</v>
      </c>
      <c r="W575" s="5" t="s">
        <v>93</v>
      </c>
      <c r="X575" s="5" t="s">
        <v>418</v>
      </c>
      <c r="Y575" s="5" t="s">
        <v>419</v>
      </c>
      <c r="Z575" s="5" t="s">
        <v>420</v>
      </c>
      <c r="AA575" s="5" t="s">
        <v>421</v>
      </c>
      <c r="AB575" s="5"/>
      <c r="AC575" s="5"/>
      <c r="AD575" s="5"/>
      <c r="AE575" s="5"/>
      <c r="AF575" s="5"/>
    </row>
    <row r="576" spans="1:32">
      <c r="A576" s="5" t="s">
        <v>12479</v>
      </c>
      <c r="B576" s="5" t="str">
        <f>IF(COUNTIF('Leads Priorizados INT'!M:M,A576)&gt;0,"Sí","No")</f>
        <v>No</v>
      </c>
      <c r="C576">
        <v>1</v>
      </c>
      <c r="D576" s="6" t="s">
        <v>414</v>
      </c>
      <c r="E576" s="5" t="s">
        <v>12480</v>
      </c>
      <c r="F576" s="5" t="s">
        <v>152</v>
      </c>
      <c r="G576" s="5" t="s">
        <v>522</v>
      </c>
      <c r="H576" s="7">
        <v>345500</v>
      </c>
      <c r="I576" s="5">
        <v>5</v>
      </c>
      <c r="J576" s="5">
        <v>1</v>
      </c>
      <c r="K576" s="5" t="s">
        <v>12481</v>
      </c>
      <c r="L576" s="5">
        <v>0.1258</v>
      </c>
      <c r="M576" s="8"/>
      <c r="N576" s="8"/>
      <c r="O576" s="8"/>
      <c r="P576" s="8"/>
      <c r="Q576" s="8"/>
      <c r="R576" s="5" t="s">
        <v>12482</v>
      </c>
      <c r="S576" s="5" t="s">
        <v>417</v>
      </c>
      <c r="T576" s="5" t="s">
        <v>417</v>
      </c>
      <c r="U576" s="5" t="s">
        <v>417</v>
      </c>
      <c r="V576" s="5" t="s">
        <v>417</v>
      </c>
      <c r="W576" s="5" t="s">
        <v>93</v>
      </c>
      <c r="X576" s="5" t="s">
        <v>418</v>
      </c>
      <c r="Y576" s="5" t="s">
        <v>419</v>
      </c>
      <c r="Z576" s="5" t="s">
        <v>420</v>
      </c>
      <c r="AA576" s="5" t="s">
        <v>421</v>
      </c>
      <c r="AB576" s="5"/>
      <c r="AC576" s="5"/>
      <c r="AD576" s="5"/>
      <c r="AE576" s="5"/>
      <c r="AF576" s="5"/>
    </row>
    <row r="577" spans="1:32" hidden="1">
      <c r="A577" s="5" t="s">
        <v>12483</v>
      </c>
      <c r="B577" s="5" t="str">
        <f>IF(COUNTIF('Leads Priorizados INT'!M:M,A577)&gt;0,"Sí","No")</f>
        <v>No</v>
      </c>
      <c r="C577">
        <v>0</v>
      </c>
      <c r="D577" s="6" t="s">
        <v>414</v>
      </c>
      <c r="E577" s="5" t="s">
        <v>12484</v>
      </c>
      <c r="F577" s="5" t="s">
        <v>431</v>
      </c>
      <c r="G577" s="5" t="s">
        <v>9448</v>
      </c>
      <c r="H577" s="7">
        <v>662130</v>
      </c>
      <c r="I577" s="5">
        <v>6</v>
      </c>
      <c r="J577" s="5">
        <v>2</v>
      </c>
      <c r="K577" s="5" t="s">
        <v>12485</v>
      </c>
      <c r="L577" s="5">
        <v>0.12570000000000001</v>
      </c>
      <c r="M577" s="8">
        <v>932856276</v>
      </c>
      <c r="N577" s="8">
        <v>934462386</v>
      </c>
      <c r="O577" s="8">
        <v>932462599</v>
      </c>
      <c r="P577" s="8"/>
      <c r="Q577" s="8"/>
      <c r="R577" s="5" t="s">
        <v>12486</v>
      </c>
      <c r="S577" s="5" t="s">
        <v>12487</v>
      </c>
      <c r="T577" s="5" t="s">
        <v>417</v>
      </c>
      <c r="U577" s="5" t="s">
        <v>417</v>
      </c>
      <c r="V577" s="5" t="s">
        <v>417</v>
      </c>
      <c r="W577" s="5" t="s">
        <v>93</v>
      </c>
      <c r="X577" s="5" t="s">
        <v>418</v>
      </c>
      <c r="Y577" s="5" t="s">
        <v>419</v>
      </c>
      <c r="Z577" s="5" t="s">
        <v>420</v>
      </c>
      <c r="AA577" s="5" t="s">
        <v>421</v>
      </c>
      <c r="AB577" s="5" t="s">
        <v>10621</v>
      </c>
      <c r="AC577" s="5"/>
      <c r="AD577" s="5"/>
      <c r="AE577" s="5"/>
      <c r="AF577" s="5"/>
    </row>
    <row r="578" spans="1:32" hidden="1">
      <c r="A578" s="5" t="s">
        <v>12488</v>
      </c>
      <c r="B578" s="5" t="str">
        <f>IF(COUNTIF('Leads Priorizados INT'!M:M,A578)&gt;0,"Sí","No")</f>
        <v>No</v>
      </c>
      <c r="C578">
        <v>0</v>
      </c>
      <c r="D578" s="6" t="s">
        <v>1234</v>
      </c>
      <c r="E578" s="5" t="s">
        <v>12489</v>
      </c>
      <c r="F578" s="5" t="s">
        <v>431</v>
      </c>
      <c r="G578" s="5" t="s">
        <v>2064</v>
      </c>
      <c r="H578" s="7">
        <v>1111781</v>
      </c>
      <c r="I578" s="5">
        <v>11</v>
      </c>
      <c r="J578" s="5">
        <v>2</v>
      </c>
      <c r="K578" s="5" t="s">
        <v>12490</v>
      </c>
      <c r="L578" s="5">
        <v>0.12570000000000001</v>
      </c>
      <c r="M578" s="8">
        <v>932377000</v>
      </c>
      <c r="N578" s="8">
        <v>932526417</v>
      </c>
      <c r="O578" s="8">
        <v>617480342</v>
      </c>
      <c r="P578" s="8"/>
      <c r="Q578" s="8"/>
      <c r="R578" s="5" t="s">
        <v>12491</v>
      </c>
      <c r="S578" s="5" t="s">
        <v>12492</v>
      </c>
      <c r="T578" s="5" t="s">
        <v>12493</v>
      </c>
      <c r="U578" s="5" t="s">
        <v>417</v>
      </c>
      <c r="V578" s="5" t="s">
        <v>417</v>
      </c>
      <c r="W578" s="5" t="s">
        <v>93</v>
      </c>
      <c r="X578" s="5" t="s">
        <v>418</v>
      </c>
      <c r="Y578" s="5" t="s">
        <v>419</v>
      </c>
      <c r="Z578" s="5" t="s">
        <v>420</v>
      </c>
      <c r="AA578" s="5" t="s">
        <v>421</v>
      </c>
      <c r="AB578" s="5"/>
      <c r="AC578" s="5"/>
      <c r="AD578" s="5"/>
      <c r="AE578" s="5"/>
      <c r="AF578" s="5"/>
    </row>
    <row r="579" spans="1:32" hidden="1">
      <c r="A579" s="5" t="s">
        <v>12494</v>
      </c>
      <c r="B579" s="5" t="str">
        <f>IF(COUNTIF('Leads Priorizados INT'!M:M,A579)&gt;0,"Sí","No")</f>
        <v>No</v>
      </c>
      <c r="C579">
        <v>0</v>
      </c>
      <c r="D579" s="6" t="s">
        <v>414</v>
      </c>
      <c r="E579" s="5" t="s">
        <v>12495</v>
      </c>
      <c r="F579" s="5" t="s">
        <v>700</v>
      </c>
      <c r="G579" s="5" t="s">
        <v>12496</v>
      </c>
      <c r="H579" s="7">
        <v>566314</v>
      </c>
      <c r="I579" s="5">
        <v>2</v>
      </c>
      <c r="J579" s="5">
        <v>2</v>
      </c>
      <c r="K579" s="5" t="s">
        <v>12497</v>
      </c>
      <c r="L579" s="5">
        <v>0.12570000000000001</v>
      </c>
      <c r="M579" s="8"/>
      <c r="N579" s="8"/>
      <c r="O579" s="8"/>
      <c r="P579" s="8"/>
      <c r="Q579" s="8"/>
      <c r="R579" s="5" t="s">
        <v>12498</v>
      </c>
      <c r="S579" s="5" t="s">
        <v>12499</v>
      </c>
      <c r="T579" s="5" t="s">
        <v>12500</v>
      </c>
      <c r="U579" s="5" t="s">
        <v>417</v>
      </c>
      <c r="V579" s="5" t="s">
        <v>417</v>
      </c>
      <c r="W579" s="5" t="s">
        <v>93</v>
      </c>
      <c r="X579" s="5" t="s">
        <v>418</v>
      </c>
      <c r="Y579" s="5" t="s">
        <v>419</v>
      </c>
      <c r="Z579" s="5" t="s">
        <v>420</v>
      </c>
      <c r="AA579" s="5" t="s">
        <v>421</v>
      </c>
      <c r="AB579" s="5"/>
      <c r="AC579" s="5"/>
      <c r="AD579" s="5"/>
      <c r="AE579" s="5"/>
      <c r="AF579" s="5"/>
    </row>
    <row r="580" spans="1:32" hidden="1">
      <c r="A580" s="5" t="s">
        <v>12501</v>
      </c>
      <c r="B580" s="5" t="str">
        <f>IF(COUNTIF('Leads Priorizados INT'!M:M,A580)&gt;0,"Sí","No")</f>
        <v>No</v>
      </c>
      <c r="C580">
        <v>0</v>
      </c>
      <c r="D580" s="6" t="s">
        <v>430</v>
      </c>
      <c r="E580" s="5" t="s">
        <v>12502</v>
      </c>
      <c r="F580" s="5" t="s">
        <v>729</v>
      </c>
      <c r="G580" s="5" t="s">
        <v>11578</v>
      </c>
      <c r="H580" s="7">
        <v>439880</v>
      </c>
      <c r="I580" s="5">
        <v>7</v>
      </c>
      <c r="J580" s="5">
        <v>2</v>
      </c>
      <c r="K580" s="5" t="s">
        <v>12503</v>
      </c>
      <c r="L580" s="5">
        <v>0.12559999999999999</v>
      </c>
      <c r="M580" s="8">
        <v>692450009</v>
      </c>
      <c r="N580" s="8">
        <v>654534989</v>
      </c>
      <c r="O580" s="8">
        <v>625832395</v>
      </c>
      <c r="P580" s="8">
        <v>661437508</v>
      </c>
      <c r="Q580" s="8"/>
      <c r="R580" s="5" t="s">
        <v>12504</v>
      </c>
      <c r="S580" s="5" t="s">
        <v>12505</v>
      </c>
      <c r="T580" s="5" t="s">
        <v>12506</v>
      </c>
      <c r="U580" s="5" t="s">
        <v>417</v>
      </c>
      <c r="V580" s="5" t="s">
        <v>417</v>
      </c>
      <c r="W580" s="5" t="s">
        <v>93</v>
      </c>
      <c r="X580" s="5" t="s">
        <v>418</v>
      </c>
      <c r="Y580" s="5" t="s">
        <v>419</v>
      </c>
      <c r="Z580" s="5" t="s">
        <v>420</v>
      </c>
      <c r="AA580" s="5" t="s">
        <v>421</v>
      </c>
      <c r="AB580" s="5" t="s">
        <v>12507</v>
      </c>
      <c r="AC580" s="5"/>
      <c r="AD580" s="5"/>
      <c r="AE580" s="5"/>
      <c r="AF580" s="5"/>
    </row>
    <row r="581" spans="1:32" hidden="1">
      <c r="A581" s="5" t="s">
        <v>12508</v>
      </c>
      <c r="B581" s="5" t="str">
        <f>IF(COUNTIF('Leads Priorizados INT'!M:M,A581)&gt;0,"Sí","No")</f>
        <v>No</v>
      </c>
      <c r="C581">
        <v>0</v>
      </c>
      <c r="D581" s="6" t="s">
        <v>414</v>
      </c>
      <c r="E581" s="5" t="s">
        <v>12509</v>
      </c>
      <c r="F581" s="5" t="s">
        <v>1511</v>
      </c>
      <c r="G581" s="5" t="s">
        <v>12510</v>
      </c>
      <c r="H581" s="7">
        <v>4200920</v>
      </c>
      <c r="I581" s="5">
        <v>2</v>
      </c>
      <c r="J581" s="5">
        <v>1</v>
      </c>
      <c r="K581" s="5" t="s">
        <v>12511</v>
      </c>
      <c r="L581" s="5">
        <v>0.1255</v>
      </c>
      <c r="M581" s="8">
        <v>973480183</v>
      </c>
      <c r="N581" s="8">
        <v>973482107</v>
      </c>
      <c r="O581" s="8"/>
      <c r="P581" s="8"/>
      <c r="Q581" s="8"/>
      <c r="R581" s="5" t="s">
        <v>12512</v>
      </c>
      <c r="S581" s="5" t="s">
        <v>12513</v>
      </c>
      <c r="T581" s="5" t="s">
        <v>417</v>
      </c>
      <c r="U581" s="5" t="s">
        <v>417</v>
      </c>
      <c r="V581" s="5" t="s">
        <v>417</v>
      </c>
      <c r="W581" s="5" t="s">
        <v>93</v>
      </c>
      <c r="X581" s="5" t="s">
        <v>418</v>
      </c>
      <c r="Y581" s="5" t="s">
        <v>419</v>
      </c>
      <c r="Z581" s="5" t="s">
        <v>420</v>
      </c>
      <c r="AA581" s="5" t="s">
        <v>421</v>
      </c>
      <c r="AB581" s="5"/>
      <c r="AC581" s="5"/>
      <c r="AD581" s="5"/>
      <c r="AE581" s="5"/>
      <c r="AF581" s="5"/>
    </row>
    <row r="582" spans="1:32">
      <c r="A582" s="5" t="s">
        <v>12514</v>
      </c>
      <c r="B582" s="5" t="str">
        <f>IF(COUNTIF('Leads Priorizados INT'!M:M,A582)&gt;0,"Sí","No")</f>
        <v>No</v>
      </c>
      <c r="C582">
        <v>1</v>
      </c>
      <c r="D582" s="6" t="s">
        <v>414</v>
      </c>
      <c r="E582" s="5" t="s">
        <v>12515</v>
      </c>
      <c r="F582" s="5" t="s">
        <v>152</v>
      </c>
      <c r="G582" s="5" t="s">
        <v>619</v>
      </c>
      <c r="H582" s="7">
        <v>958945</v>
      </c>
      <c r="I582" s="5">
        <v>8</v>
      </c>
      <c r="J582" s="5">
        <v>1</v>
      </c>
      <c r="K582" s="5" t="s">
        <v>12516</v>
      </c>
      <c r="L582" s="5">
        <v>0.12540000000000001</v>
      </c>
      <c r="M582" s="8"/>
      <c r="N582" s="8"/>
      <c r="O582" s="8"/>
      <c r="P582" s="8"/>
      <c r="Q582" s="8"/>
      <c r="R582" s="5" t="s">
        <v>12517</v>
      </c>
      <c r="S582" s="5" t="s">
        <v>12518</v>
      </c>
      <c r="T582" s="5" t="s">
        <v>12519</v>
      </c>
      <c r="U582" s="5" t="s">
        <v>417</v>
      </c>
      <c r="V582" s="5" t="s">
        <v>417</v>
      </c>
      <c r="W582" s="5" t="s">
        <v>93</v>
      </c>
      <c r="X582" s="5" t="s">
        <v>418</v>
      </c>
      <c r="Y582" s="5" t="s">
        <v>419</v>
      </c>
      <c r="Z582" s="5" t="s">
        <v>420</v>
      </c>
      <c r="AA582" s="5" t="s">
        <v>421</v>
      </c>
      <c r="AB582" s="5"/>
      <c r="AC582" s="5"/>
      <c r="AD582" s="5"/>
      <c r="AE582" s="5"/>
      <c r="AF582" s="5"/>
    </row>
    <row r="583" spans="1:32" hidden="1">
      <c r="A583" s="5" t="s">
        <v>12520</v>
      </c>
      <c r="B583" s="5" t="str">
        <f>IF(COUNTIF('Leads Priorizados INT'!M:M,A583)&gt;0,"Sí","No")</f>
        <v>No</v>
      </c>
      <c r="C583">
        <v>0</v>
      </c>
      <c r="D583" s="6" t="s">
        <v>430</v>
      </c>
      <c r="E583" s="5" t="s">
        <v>12521</v>
      </c>
      <c r="F583" s="5" t="s">
        <v>152</v>
      </c>
      <c r="G583" s="5" t="s">
        <v>1738</v>
      </c>
      <c r="H583" s="7">
        <v>1265000</v>
      </c>
      <c r="I583" s="5">
        <v>10</v>
      </c>
      <c r="J583" s="5">
        <v>2</v>
      </c>
      <c r="K583" s="5" t="s">
        <v>12522</v>
      </c>
      <c r="L583" s="5">
        <v>0.12529999999999999</v>
      </c>
      <c r="M583" s="8">
        <v>639109046</v>
      </c>
      <c r="N583" s="8">
        <v>609982423</v>
      </c>
      <c r="O583" s="8">
        <v>699806973</v>
      </c>
      <c r="P583" s="8">
        <v>636538321</v>
      </c>
      <c r="Q583" s="8">
        <v>630327864</v>
      </c>
      <c r="R583" s="5" t="s">
        <v>12523</v>
      </c>
      <c r="S583" s="5" t="s">
        <v>12524</v>
      </c>
      <c r="T583" s="5" t="s">
        <v>12525</v>
      </c>
      <c r="U583" s="5" t="s">
        <v>417</v>
      </c>
      <c r="V583" s="5" t="s">
        <v>417</v>
      </c>
      <c r="W583" s="5" t="s">
        <v>93</v>
      </c>
      <c r="X583" s="5" t="s">
        <v>418</v>
      </c>
      <c r="Y583" s="5" t="s">
        <v>419</v>
      </c>
      <c r="Z583" s="5" t="s">
        <v>420</v>
      </c>
      <c r="AA583" s="5" t="s">
        <v>421</v>
      </c>
      <c r="AB583" s="5"/>
      <c r="AC583" s="5"/>
      <c r="AD583" s="5"/>
      <c r="AE583" s="5"/>
      <c r="AF583" s="5"/>
    </row>
    <row r="584" spans="1:32" hidden="1">
      <c r="A584" s="5" t="s">
        <v>12526</v>
      </c>
      <c r="B584" s="5" t="str">
        <f>IF(COUNTIF('Leads Priorizados INT'!M:M,A584)&gt;0,"Sí","No")</f>
        <v>No</v>
      </c>
      <c r="C584">
        <v>0</v>
      </c>
      <c r="D584" s="6" t="s">
        <v>414</v>
      </c>
      <c r="E584" s="5" t="s">
        <v>12527</v>
      </c>
      <c r="F584" s="5" t="s">
        <v>3374</v>
      </c>
      <c r="G584" s="5" t="s">
        <v>12528</v>
      </c>
      <c r="H584" s="7">
        <v>13266098</v>
      </c>
      <c r="I584" s="5">
        <v>27</v>
      </c>
      <c r="J584" s="5">
        <v>2</v>
      </c>
      <c r="K584" s="5" t="s">
        <v>12529</v>
      </c>
      <c r="L584" s="5">
        <v>0.12520000000000001</v>
      </c>
      <c r="M584" s="8">
        <v>968882027</v>
      </c>
      <c r="N584" s="8">
        <v>968350123</v>
      </c>
      <c r="O584" s="8">
        <v>620100775</v>
      </c>
      <c r="P584" s="8">
        <v>618187260</v>
      </c>
      <c r="Q584" s="8">
        <v>600409959</v>
      </c>
      <c r="R584" s="5" t="s">
        <v>12530</v>
      </c>
      <c r="S584" s="5" t="s">
        <v>12531</v>
      </c>
      <c r="T584" s="5" t="s">
        <v>417</v>
      </c>
      <c r="U584" s="5" t="s">
        <v>417</v>
      </c>
      <c r="V584" s="5" t="s">
        <v>417</v>
      </c>
      <c r="W584" s="5" t="s">
        <v>93</v>
      </c>
      <c r="X584" s="5" t="s">
        <v>418</v>
      </c>
      <c r="Y584" s="5" t="s">
        <v>419</v>
      </c>
      <c r="Z584" s="5" t="s">
        <v>420</v>
      </c>
      <c r="AA584" s="5" t="s">
        <v>421</v>
      </c>
      <c r="AB584" s="5" t="s">
        <v>12532</v>
      </c>
      <c r="AC584" s="5"/>
      <c r="AD584" s="5"/>
      <c r="AE584" s="5"/>
      <c r="AF584" s="5"/>
    </row>
    <row r="585" spans="1:32" hidden="1">
      <c r="A585" s="5" t="s">
        <v>12533</v>
      </c>
      <c r="B585" s="5" t="str">
        <f>IF(COUNTIF('Leads Priorizados INT'!M:M,A585)&gt;0,"Sí","No")</f>
        <v>No</v>
      </c>
      <c r="C585">
        <v>0</v>
      </c>
      <c r="D585" s="6" t="s">
        <v>414</v>
      </c>
      <c r="E585" s="5" t="s">
        <v>12534</v>
      </c>
      <c r="F585" s="5" t="s">
        <v>700</v>
      </c>
      <c r="G585" s="5" t="s">
        <v>12535</v>
      </c>
      <c r="H585" s="7">
        <v>300000</v>
      </c>
      <c r="I585" s="5">
        <v>1</v>
      </c>
      <c r="J585" s="5">
        <v>2</v>
      </c>
      <c r="K585" s="5" t="s">
        <v>12536</v>
      </c>
      <c r="L585" s="5">
        <v>0.12520000000000001</v>
      </c>
      <c r="M585" s="8">
        <v>954282017</v>
      </c>
      <c r="N585" s="8">
        <v>955601431</v>
      </c>
      <c r="O585" s="8">
        <v>955948990</v>
      </c>
      <c r="P585" s="8">
        <v>955601430</v>
      </c>
      <c r="Q585" s="8"/>
      <c r="R585" s="5" t="s">
        <v>12537</v>
      </c>
      <c r="S585" s="5" t="s">
        <v>12538</v>
      </c>
      <c r="T585" s="5" t="s">
        <v>417</v>
      </c>
      <c r="U585" s="5" t="s">
        <v>417</v>
      </c>
      <c r="V585" s="5" t="s">
        <v>417</v>
      </c>
      <c r="W585" s="5" t="s">
        <v>93</v>
      </c>
      <c r="X585" s="5" t="s">
        <v>418</v>
      </c>
      <c r="Y585" s="5" t="s">
        <v>419</v>
      </c>
      <c r="Z585" s="5" t="s">
        <v>420</v>
      </c>
      <c r="AA585" s="5" t="s">
        <v>421</v>
      </c>
      <c r="AB585" s="5" t="s">
        <v>12539</v>
      </c>
      <c r="AC585" s="5"/>
      <c r="AD585" s="5"/>
      <c r="AE585" s="5"/>
      <c r="AF585" s="5"/>
    </row>
    <row r="586" spans="1:32" hidden="1">
      <c r="A586" s="5" t="s">
        <v>12540</v>
      </c>
      <c r="B586" s="5" t="str">
        <f>IF(COUNTIF('Leads Priorizados INT'!M:M,A586)&gt;0,"Sí","No")</f>
        <v>No</v>
      </c>
      <c r="C586">
        <v>0</v>
      </c>
      <c r="D586" s="6" t="s">
        <v>414</v>
      </c>
      <c r="E586" s="5" t="s">
        <v>12541</v>
      </c>
      <c r="F586" s="5" t="s">
        <v>431</v>
      </c>
      <c r="G586" s="5" t="s">
        <v>1612</v>
      </c>
      <c r="H586" s="7">
        <v>2812371</v>
      </c>
      <c r="I586" s="5">
        <v>28</v>
      </c>
      <c r="J586" s="5">
        <v>2</v>
      </c>
      <c r="K586" s="5" t="s">
        <v>12542</v>
      </c>
      <c r="L586" s="5">
        <v>0.12509999999999999</v>
      </c>
      <c r="M586" s="8">
        <v>932377000</v>
      </c>
      <c r="N586" s="8">
        <v>935320505</v>
      </c>
      <c r="O586" s="8">
        <v>934161581</v>
      </c>
      <c r="P586" s="8">
        <v>932380437</v>
      </c>
      <c r="Q586" s="8"/>
      <c r="R586" s="5" t="s">
        <v>12543</v>
      </c>
      <c r="S586" s="5" t="s">
        <v>417</v>
      </c>
      <c r="T586" s="5" t="s">
        <v>417</v>
      </c>
      <c r="U586" s="5" t="s">
        <v>417</v>
      </c>
      <c r="V586" s="5" t="s">
        <v>417</v>
      </c>
      <c r="W586" s="5" t="s">
        <v>93</v>
      </c>
      <c r="X586" s="5" t="s">
        <v>418</v>
      </c>
      <c r="Y586" s="5" t="s">
        <v>419</v>
      </c>
      <c r="Z586" s="5" t="s">
        <v>420</v>
      </c>
      <c r="AA586" s="5" t="s">
        <v>421</v>
      </c>
      <c r="AB586" s="5"/>
      <c r="AC586" s="5"/>
      <c r="AD586" s="5"/>
      <c r="AE586" s="5"/>
      <c r="AF586" s="5"/>
    </row>
    <row r="587" spans="1:32" hidden="1">
      <c r="A587" s="5" t="s">
        <v>12544</v>
      </c>
      <c r="B587" s="5" t="str">
        <f>IF(COUNTIF('Leads Priorizados INT'!M:M,A587)&gt;0,"Sí","No")</f>
        <v>No</v>
      </c>
      <c r="C587">
        <v>0</v>
      </c>
      <c r="D587" s="6" t="s">
        <v>430</v>
      </c>
      <c r="E587" s="5" t="s">
        <v>12545</v>
      </c>
      <c r="F587" s="5" t="s">
        <v>152</v>
      </c>
      <c r="G587" s="5" t="s">
        <v>12546</v>
      </c>
      <c r="H587" s="7">
        <v>1067939</v>
      </c>
      <c r="I587" s="5">
        <v>7</v>
      </c>
      <c r="J587" s="5">
        <v>1</v>
      </c>
      <c r="K587" s="5" t="s">
        <v>12547</v>
      </c>
      <c r="L587" s="5">
        <v>0.12509999999999999</v>
      </c>
      <c r="M587" s="8">
        <v>918440924</v>
      </c>
      <c r="N587" s="8">
        <v>918440927</v>
      </c>
      <c r="O587" s="8">
        <v>658766756</v>
      </c>
      <c r="P587" s="8"/>
      <c r="Q587" s="8"/>
      <c r="R587" s="5" t="s">
        <v>12548</v>
      </c>
      <c r="S587" s="5" t="s">
        <v>417</v>
      </c>
      <c r="T587" s="5" t="s">
        <v>417</v>
      </c>
      <c r="U587" s="5" t="s">
        <v>417</v>
      </c>
      <c r="V587" s="5" t="s">
        <v>417</v>
      </c>
      <c r="W587" s="5" t="s">
        <v>93</v>
      </c>
      <c r="X587" s="5" t="s">
        <v>418</v>
      </c>
      <c r="Y587" s="5" t="s">
        <v>419</v>
      </c>
      <c r="Z587" s="5" t="s">
        <v>420</v>
      </c>
      <c r="AA587" s="5" t="s">
        <v>421</v>
      </c>
      <c r="AB587" s="5"/>
      <c r="AC587" s="5"/>
      <c r="AD587" s="5"/>
      <c r="AE587" s="5"/>
      <c r="AF587" s="5"/>
    </row>
    <row r="588" spans="1:32" hidden="1">
      <c r="A588" s="5" t="s">
        <v>12550</v>
      </c>
      <c r="B588" s="5" t="str">
        <f>IF(COUNTIF('Leads Priorizados INT'!M:M,A588)&gt;0,"Sí","No")</f>
        <v>No</v>
      </c>
      <c r="C588">
        <v>0</v>
      </c>
      <c r="D588" s="6" t="s">
        <v>414</v>
      </c>
      <c r="E588" s="5" t="s">
        <v>12551</v>
      </c>
      <c r="F588" s="5" t="s">
        <v>721</v>
      </c>
      <c r="G588" s="5" t="s">
        <v>3350</v>
      </c>
      <c r="H588" s="7">
        <v>866172</v>
      </c>
      <c r="I588" s="5">
        <v>7</v>
      </c>
      <c r="J588" s="5">
        <v>1</v>
      </c>
      <c r="K588" s="5" t="s">
        <v>12552</v>
      </c>
      <c r="L588" s="5">
        <v>0.125</v>
      </c>
      <c r="M588" s="8"/>
      <c r="N588" s="8"/>
      <c r="O588" s="8"/>
      <c r="P588" s="8"/>
      <c r="Q588" s="8"/>
      <c r="R588" s="5" t="s">
        <v>12553</v>
      </c>
      <c r="S588" s="5" t="s">
        <v>417</v>
      </c>
      <c r="T588" s="5" t="s">
        <v>417</v>
      </c>
      <c r="U588" s="5" t="s">
        <v>417</v>
      </c>
      <c r="V588" s="5" t="s">
        <v>417</v>
      </c>
      <c r="W588" s="5" t="s">
        <v>93</v>
      </c>
      <c r="X588" s="5" t="s">
        <v>418</v>
      </c>
      <c r="Y588" s="5" t="s">
        <v>419</v>
      </c>
      <c r="Z588" s="5" t="s">
        <v>420</v>
      </c>
      <c r="AA588" s="5" t="s">
        <v>421</v>
      </c>
      <c r="AB588" s="5"/>
      <c r="AC588" s="5"/>
      <c r="AD588" s="5"/>
      <c r="AE588" s="5"/>
      <c r="AF588" s="5"/>
    </row>
    <row r="589" spans="1:32" hidden="1">
      <c r="A589" s="5" t="s">
        <v>12554</v>
      </c>
      <c r="B589" s="5" t="str">
        <f>IF(COUNTIF('Leads Priorizados INT'!M:M,A589)&gt;0,"Sí","No")</f>
        <v>No</v>
      </c>
      <c r="C589">
        <v>0</v>
      </c>
      <c r="D589" s="6" t="s">
        <v>414</v>
      </c>
      <c r="E589" s="5" t="s">
        <v>12555</v>
      </c>
      <c r="F589" s="5" t="s">
        <v>431</v>
      </c>
      <c r="G589" s="5" t="s">
        <v>1463</v>
      </c>
      <c r="H589" s="7">
        <v>837669</v>
      </c>
      <c r="I589" s="5">
        <v>8</v>
      </c>
      <c r="J589" s="5">
        <v>1</v>
      </c>
      <c r="K589" s="5" t="s">
        <v>12556</v>
      </c>
      <c r="L589" s="5">
        <v>0.125</v>
      </c>
      <c r="M589" s="8"/>
      <c r="N589" s="8"/>
      <c r="O589" s="8"/>
      <c r="P589" s="8"/>
      <c r="Q589" s="8"/>
      <c r="R589" s="5" t="s">
        <v>12557</v>
      </c>
      <c r="S589" s="5" t="s">
        <v>12558</v>
      </c>
      <c r="T589" s="5" t="s">
        <v>12559</v>
      </c>
      <c r="U589" s="5" t="s">
        <v>417</v>
      </c>
      <c r="V589" s="5" t="s">
        <v>417</v>
      </c>
      <c r="W589" s="5" t="s">
        <v>93</v>
      </c>
      <c r="X589" s="5" t="s">
        <v>418</v>
      </c>
      <c r="Y589" s="5" t="s">
        <v>419</v>
      </c>
      <c r="Z589" s="5" t="s">
        <v>420</v>
      </c>
      <c r="AA589" s="5" t="s">
        <v>421</v>
      </c>
      <c r="AB589" s="5"/>
      <c r="AC589" s="5"/>
      <c r="AD589" s="5"/>
      <c r="AE589" s="5"/>
      <c r="AF589" s="5"/>
    </row>
    <row r="590" spans="1:32" hidden="1">
      <c r="A590" s="5" t="s">
        <v>12560</v>
      </c>
      <c r="B590" s="5" t="str">
        <f>IF(COUNTIF('Leads Priorizados INT'!M:M,A590)&gt;0,"Sí","No")</f>
        <v>No</v>
      </c>
      <c r="C590">
        <v>0</v>
      </c>
      <c r="D590" s="6" t="s">
        <v>414</v>
      </c>
      <c r="E590" s="5" t="s">
        <v>12561</v>
      </c>
      <c r="F590" s="5" t="s">
        <v>152</v>
      </c>
      <c r="G590" s="5" t="s">
        <v>619</v>
      </c>
      <c r="H590" s="7">
        <v>343572</v>
      </c>
      <c r="I590" s="5">
        <v>10</v>
      </c>
      <c r="J590" s="5">
        <v>2</v>
      </c>
      <c r="K590" s="5" t="s">
        <v>12562</v>
      </c>
      <c r="L590" s="5">
        <v>0.125</v>
      </c>
      <c r="M590" s="8">
        <v>917662421</v>
      </c>
      <c r="N590" s="8"/>
      <c r="O590" s="8"/>
      <c r="P590" s="8"/>
      <c r="Q590" s="8"/>
      <c r="R590" s="5" t="s">
        <v>12563</v>
      </c>
      <c r="S590" s="5" t="s">
        <v>417</v>
      </c>
      <c r="T590" s="5" t="s">
        <v>417</v>
      </c>
      <c r="U590" s="5" t="s">
        <v>417</v>
      </c>
      <c r="V590" s="5" t="s">
        <v>417</v>
      </c>
      <c r="W590" s="5" t="s">
        <v>93</v>
      </c>
      <c r="X590" s="5" t="s">
        <v>418</v>
      </c>
      <c r="Y590" s="5" t="s">
        <v>419</v>
      </c>
      <c r="Z590" s="5" t="s">
        <v>420</v>
      </c>
      <c r="AA590" s="5" t="s">
        <v>421</v>
      </c>
      <c r="AB590" s="5" t="s">
        <v>12564</v>
      </c>
      <c r="AC590" s="5" t="s">
        <v>12565</v>
      </c>
      <c r="AD590" s="5" t="s">
        <v>12566</v>
      </c>
      <c r="AE590" s="5"/>
      <c r="AF590" s="5"/>
    </row>
    <row r="591" spans="1:32">
      <c r="A591" s="5" t="s">
        <v>12567</v>
      </c>
      <c r="B591" s="5" t="str">
        <f>IF(COUNTIF('Leads Priorizados INT'!M:M,A591)&gt;0,"Sí","No")</f>
        <v>No</v>
      </c>
      <c r="C591">
        <v>1</v>
      </c>
      <c r="D591" s="6" t="s">
        <v>414</v>
      </c>
      <c r="E591" s="5" t="s">
        <v>12568</v>
      </c>
      <c r="F591" s="5" t="s">
        <v>152</v>
      </c>
      <c r="G591" s="5" t="s">
        <v>12569</v>
      </c>
      <c r="H591" s="7">
        <v>390726</v>
      </c>
      <c r="I591" s="5">
        <v>3</v>
      </c>
      <c r="J591" s="5">
        <v>1</v>
      </c>
      <c r="K591" s="5" t="s">
        <v>12570</v>
      </c>
      <c r="L591" s="5">
        <v>0.1249</v>
      </c>
      <c r="M591" s="8"/>
      <c r="N591" s="8"/>
      <c r="O591" s="8"/>
      <c r="P591" s="8"/>
      <c r="Q591" s="8"/>
      <c r="R591" s="5" t="s">
        <v>12571</v>
      </c>
      <c r="S591" s="5" t="s">
        <v>417</v>
      </c>
      <c r="T591" s="5" t="s">
        <v>417</v>
      </c>
      <c r="U591" s="5" t="s">
        <v>417</v>
      </c>
      <c r="V591" s="5" t="s">
        <v>417</v>
      </c>
      <c r="W591" s="5" t="s">
        <v>93</v>
      </c>
      <c r="X591" s="5" t="s">
        <v>418</v>
      </c>
      <c r="Y591" s="5" t="s">
        <v>419</v>
      </c>
      <c r="Z591" s="5" t="s">
        <v>420</v>
      </c>
      <c r="AA591" s="5" t="s">
        <v>421</v>
      </c>
      <c r="AB591" s="5"/>
      <c r="AC591" s="5"/>
      <c r="AD591" s="5"/>
      <c r="AE591" s="5"/>
      <c r="AF591" s="5"/>
    </row>
    <row r="592" spans="1:32">
      <c r="A592" s="5" t="s">
        <v>12572</v>
      </c>
      <c r="B592" s="5" t="str">
        <f>IF(COUNTIF('Leads Priorizados INT'!M:M,A592)&gt;0,"Sí","No")</f>
        <v>No</v>
      </c>
      <c r="C592">
        <v>1</v>
      </c>
      <c r="D592" s="6" t="s">
        <v>414</v>
      </c>
      <c r="E592" s="5" t="s">
        <v>12573</v>
      </c>
      <c r="F592" s="5" t="s">
        <v>740</v>
      </c>
      <c r="G592" s="5" t="s">
        <v>12574</v>
      </c>
      <c r="H592" s="7">
        <v>648752</v>
      </c>
      <c r="I592" s="5">
        <v>2</v>
      </c>
      <c r="J592" s="5">
        <v>1</v>
      </c>
      <c r="K592" s="5" t="s">
        <v>12575</v>
      </c>
      <c r="L592" s="5">
        <v>0.12479999999999999</v>
      </c>
      <c r="M592" s="8">
        <v>924286115</v>
      </c>
      <c r="N592" s="8"/>
      <c r="O592" s="8"/>
      <c r="P592" s="8"/>
      <c r="Q592" s="8"/>
      <c r="R592" s="5" t="s">
        <v>12576</v>
      </c>
      <c r="S592" s="5" t="s">
        <v>417</v>
      </c>
      <c r="T592" s="5" t="s">
        <v>417</v>
      </c>
      <c r="U592" s="5" t="s">
        <v>417</v>
      </c>
      <c r="V592" s="5" t="s">
        <v>417</v>
      </c>
      <c r="W592" s="5" t="s">
        <v>93</v>
      </c>
      <c r="X592" s="5" t="s">
        <v>418</v>
      </c>
      <c r="Y592" s="5" t="s">
        <v>419</v>
      </c>
      <c r="Z592" s="5" t="s">
        <v>420</v>
      </c>
      <c r="AA592" s="5" t="s">
        <v>421</v>
      </c>
      <c r="AB592" s="5"/>
      <c r="AC592" s="5"/>
      <c r="AD592" s="5"/>
      <c r="AE592" s="5"/>
      <c r="AF592" s="5"/>
    </row>
    <row r="593" spans="1:32" hidden="1">
      <c r="A593" s="5" t="s">
        <v>12577</v>
      </c>
      <c r="B593" s="5" t="str">
        <f>IF(COUNTIF('Leads Priorizados INT'!M:M,A593)&gt;0,"Sí","No")</f>
        <v>No</v>
      </c>
      <c r="C593">
        <v>0</v>
      </c>
      <c r="D593" s="6" t="s">
        <v>414</v>
      </c>
      <c r="E593" s="5" t="s">
        <v>12578</v>
      </c>
      <c r="F593" s="5" t="s">
        <v>931</v>
      </c>
      <c r="G593" s="5" t="s">
        <v>12579</v>
      </c>
      <c r="H593" s="7">
        <v>941992</v>
      </c>
      <c r="I593" s="5">
        <v>2</v>
      </c>
      <c r="J593" s="5">
        <v>1</v>
      </c>
      <c r="K593" s="5" t="s">
        <v>12580</v>
      </c>
      <c r="L593" s="5">
        <v>0.12479999999999999</v>
      </c>
      <c r="M593" s="8">
        <v>981942440</v>
      </c>
      <c r="N593" s="8"/>
      <c r="O593" s="8"/>
      <c r="P593" s="8"/>
      <c r="Q593" s="8"/>
      <c r="R593" s="5" t="s">
        <v>12581</v>
      </c>
      <c r="S593" s="5" t="s">
        <v>12582</v>
      </c>
      <c r="T593" s="5" t="s">
        <v>12583</v>
      </c>
      <c r="U593" s="5" t="s">
        <v>417</v>
      </c>
      <c r="V593" s="5" t="s">
        <v>417</v>
      </c>
      <c r="W593" s="5" t="s">
        <v>93</v>
      </c>
      <c r="X593" s="5" t="s">
        <v>418</v>
      </c>
      <c r="Y593" s="5" t="s">
        <v>419</v>
      </c>
      <c r="Z593" s="5" t="s">
        <v>420</v>
      </c>
      <c r="AA593" s="5" t="s">
        <v>421</v>
      </c>
      <c r="AB593" s="5"/>
      <c r="AC593" s="5"/>
      <c r="AD593" s="5"/>
      <c r="AE593" s="5"/>
      <c r="AF593" s="5"/>
    </row>
    <row r="594" spans="1:32" hidden="1">
      <c r="A594" s="5" t="s">
        <v>12584</v>
      </c>
      <c r="B594" s="5" t="str">
        <f>IF(COUNTIF('Leads Priorizados INT'!M:M,A594)&gt;0,"Sí","No")</f>
        <v>No</v>
      </c>
      <c r="C594">
        <v>0</v>
      </c>
      <c r="D594" s="6" t="s">
        <v>414</v>
      </c>
      <c r="E594" s="5" t="s">
        <v>12585</v>
      </c>
      <c r="F594" s="5" t="s">
        <v>152</v>
      </c>
      <c r="G594" s="5" t="s">
        <v>3261</v>
      </c>
      <c r="H594" s="7">
        <v>960002</v>
      </c>
      <c r="I594" s="5">
        <v>7</v>
      </c>
      <c r="J594" s="5">
        <v>1</v>
      </c>
      <c r="K594" s="5" t="s">
        <v>12586</v>
      </c>
      <c r="L594" s="5">
        <v>0.12479999999999999</v>
      </c>
      <c r="M594" s="8"/>
      <c r="N594" s="8"/>
      <c r="O594" s="8"/>
      <c r="P594" s="8"/>
      <c r="Q594" s="8"/>
      <c r="R594" s="5" t="s">
        <v>12587</v>
      </c>
      <c r="S594" s="5" t="s">
        <v>417</v>
      </c>
      <c r="T594" s="5" t="s">
        <v>417</v>
      </c>
      <c r="U594" s="5" t="s">
        <v>417</v>
      </c>
      <c r="V594" s="5" t="s">
        <v>417</v>
      </c>
      <c r="W594" s="5" t="s">
        <v>93</v>
      </c>
      <c r="X594" s="5" t="s">
        <v>418</v>
      </c>
      <c r="Y594" s="5" t="s">
        <v>419</v>
      </c>
      <c r="Z594" s="5" t="s">
        <v>420</v>
      </c>
      <c r="AA594" s="5" t="s">
        <v>421</v>
      </c>
      <c r="AB594" s="5"/>
      <c r="AC594" s="5"/>
      <c r="AD594" s="5"/>
      <c r="AE594" s="5"/>
      <c r="AF594" s="5"/>
    </row>
    <row r="595" spans="1:32" hidden="1">
      <c r="A595" s="5" t="s">
        <v>12588</v>
      </c>
      <c r="B595" s="5" t="str">
        <f>IF(COUNTIF('Leads Priorizados INT'!M:M,A595)&gt;0,"Sí","No")</f>
        <v>No</v>
      </c>
      <c r="C595">
        <v>0</v>
      </c>
      <c r="D595" s="6" t="s">
        <v>414</v>
      </c>
      <c r="E595" s="5" t="s">
        <v>12589</v>
      </c>
      <c r="F595" s="5" t="s">
        <v>152</v>
      </c>
      <c r="G595" s="5" t="s">
        <v>12012</v>
      </c>
      <c r="H595" s="7">
        <v>662937</v>
      </c>
      <c r="I595" s="5">
        <v>3</v>
      </c>
      <c r="J595" s="5">
        <v>1</v>
      </c>
      <c r="K595" s="5" t="s">
        <v>12590</v>
      </c>
      <c r="L595" s="5">
        <v>0.12479999999999999</v>
      </c>
      <c r="M595" s="8"/>
      <c r="N595" s="8"/>
      <c r="O595" s="8"/>
      <c r="P595" s="8"/>
      <c r="Q595" s="8"/>
      <c r="R595" s="5" t="s">
        <v>12591</v>
      </c>
      <c r="S595" s="5" t="s">
        <v>12592</v>
      </c>
      <c r="T595" s="5" t="s">
        <v>417</v>
      </c>
      <c r="U595" s="5" t="s">
        <v>417</v>
      </c>
      <c r="V595" s="5" t="s">
        <v>417</v>
      </c>
      <c r="W595" s="5" t="s">
        <v>93</v>
      </c>
      <c r="X595" s="5" t="s">
        <v>418</v>
      </c>
      <c r="Y595" s="5" t="s">
        <v>419</v>
      </c>
      <c r="Z595" s="5" t="s">
        <v>420</v>
      </c>
      <c r="AA595" s="5" t="s">
        <v>421</v>
      </c>
      <c r="AB595" s="5"/>
      <c r="AC595" s="5"/>
      <c r="AD595" s="5"/>
      <c r="AE595" s="5"/>
      <c r="AF595" s="5"/>
    </row>
    <row r="596" spans="1:32">
      <c r="A596" s="5" t="s">
        <v>12593</v>
      </c>
      <c r="B596" s="5" t="str">
        <f>IF(COUNTIF('Leads Priorizados INT'!M:M,A596)&gt;0,"Sí","No")</f>
        <v>No</v>
      </c>
      <c r="C596">
        <v>1</v>
      </c>
      <c r="D596" s="6" t="s">
        <v>414</v>
      </c>
      <c r="E596" s="5" t="s">
        <v>12594</v>
      </c>
      <c r="F596" s="5" t="s">
        <v>152</v>
      </c>
      <c r="G596" s="5" t="s">
        <v>2708</v>
      </c>
      <c r="H596" s="7">
        <v>874446</v>
      </c>
      <c r="I596" s="5">
        <v>8</v>
      </c>
      <c r="J596" s="5">
        <v>1</v>
      </c>
      <c r="K596" s="5" t="s">
        <v>12595</v>
      </c>
      <c r="L596" s="5">
        <v>0.1246</v>
      </c>
      <c r="M596" s="8"/>
      <c r="N596" s="8"/>
      <c r="O596" s="8"/>
      <c r="P596" s="8"/>
      <c r="Q596" s="8"/>
      <c r="R596" s="5" t="s">
        <v>12596</v>
      </c>
      <c r="S596" s="5" t="s">
        <v>417</v>
      </c>
      <c r="T596" s="5" t="s">
        <v>417</v>
      </c>
      <c r="U596" s="5" t="s">
        <v>417</v>
      </c>
      <c r="V596" s="5" t="s">
        <v>417</v>
      </c>
      <c r="W596" s="5" t="s">
        <v>93</v>
      </c>
      <c r="X596" s="5" t="s">
        <v>418</v>
      </c>
      <c r="Y596" s="5" t="s">
        <v>419</v>
      </c>
      <c r="Z596" s="5" t="s">
        <v>420</v>
      </c>
      <c r="AA596" s="5" t="s">
        <v>421</v>
      </c>
      <c r="AB596" s="5"/>
      <c r="AC596" s="5"/>
      <c r="AD596" s="5"/>
      <c r="AE596" s="5"/>
      <c r="AF596" s="5"/>
    </row>
    <row r="597" spans="1:32" hidden="1">
      <c r="A597" s="5" t="s">
        <v>12597</v>
      </c>
      <c r="B597" s="5" t="str">
        <f>IF(COUNTIF('Leads Priorizados INT'!M:M,A597)&gt;0,"Sí","No")</f>
        <v>No</v>
      </c>
      <c r="C597">
        <v>0</v>
      </c>
      <c r="D597" s="6" t="s">
        <v>414</v>
      </c>
      <c r="E597" s="5" t="s">
        <v>12598</v>
      </c>
      <c r="F597" s="5" t="s">
        <v>1245</v>
      </c>
      <c r="G597" s="5" t="s">
        <v>12599</v>
      </c>
      <c r="H597" s="7">
        <v>700464</v>
      </c>
      <c r="I597" s="5">
        <v>4</v>
      </c>
      <c r="J597" s="5">
        <v>2</v>
      </c>
      <c r="K597" s="5" t="s">
        <v>12600</v>
      </c>
      <c r="L597" s="5">
        <v>0.1246</v>
      </c>
      <c r="M597" s="8">
        <v>944104611</v>
      </c>
      <c r="N597" s="8">
        <v>665101902</v>
      </c>
      <c r="O597" s="8">
        <v>667557983</v>
      </c>
      <c r="P597" s="8"/>
      <c r="Q597" s="8"/>
      <c r="R597" s="5" t="s">
        <v>12601</v>
      </c>
      <c r="S597" s="5" t="s">
        <v>12602</v>
      </c>
      <c r="T597" s="5" t="s">
        <v>12603</v>
      </c>
      <c r="U597" s="5" t="s">
        <v>12604</v>
      </c>
      <c r="V597" s="5" t="s">
        <v>417</v>
      </c>
      <c r="W597" s="5" t="s">
        <v>93</v>
      </c>
      <c r="X597" s="5" t="s">
        <v>418</v>
      </c>
      <c r="Y597" s="5" t="s">
        <v>419</v>
      </c>
      <c r="Z597" s="5" t="s">
        <v>420</v>
      </c>
      <c r="AA597" s="5" t="s">
        <v>421</v>
      </c>
      <c r="AB597" s="5"/>
      <c r="AC597" s="5"/>
      <c r="AD597" s="5"/>
      <c r="AE597" s="5"/>
      <c r="AF597" s="5"/>
    </row>
    <row r="598" spans="1:32" hidden="1">
      <c r="A598" s="5" t="s">
        <v>12605</v>
      </c>
      <c r="B598" s="5" t="str">
        <f>IF(COUNTIF('Leads Priorizados INT'!M:M,A598)&gt;0,"Sí","No")</f>
        <v>No</v>
      </c>
      <c r="C598">
        <v>0</v>
      </c>
      <c r="D598" s="6" t="s">
        <v>414</v>
      </c>
      <c r="E598" s="5" t="s">
        <v>12606</v>
      </c>
      <c r="F598" s="5" t="s">
        <v>1382</v>
      </c>
      <c r="G598" s="5" t="s">
        <v>1392</v>
      </c>
      <c r="H598" s="7">
        <v>557003</v>
      </c>
      <c r="I598" s="5">
        <v>1</v>
      </c>
      <c r="J598" s="5">
        <v>2</v>
      </c>
      <c r="K598" s="5" t="s">
        <v>12607</v>
      </c>
      <c r="L598" s="5">
        <v>0.1246</v>
      </c>
      <c r="M598" s="8">
        <v>963456425</v>
      </c>
      <c r="N598" s="8">
        <v>656284690</v>
      </c>
      <c r="O598" s="8">
        <v>685019821</v>
      </c>
      <c r="P598" s="8">
        <v>654019556</v>
      </c>
      <c r="Q598" s="8"/>
      <c r="R598" s="5" t="s">
        <v>12608</v>
      </c>
      <c r="S598" s="5" t="s">
        <v>12609</v>
      </c>
      <c r="T598" s="5" t="s">
        <v>417</v>
      </c>
      <c r="U598" s="5" t="s">
        <v>417</v>
      </c>
      <c r="V598" s="5" t="s">
        <v>417</v>
      </c>
      <c r="W598" s="5" t="s">
        <v>93</v>
      </c>
      <c r="X598" s="5" t="s">
        <v>418</v>
      </c>
      <c r="Y598" s="5" t="s">
        <v>419</v>
      </c>
      <c r="Z598" s="5" t="s">
        <v>420</v>
      </c>
      <c r="AA598" s="5" t="s">
        <v>421</v>
      </c>
      <c r="AB598" s="5"/>
      <c r="AC598" s="5"/>
      <c r="AD598" s="5"/>
      <c r="AE598" s="5"/>
      <c r="AF598" s="5"/>
    </row>
    <row r="599" spans="1:32" hidden="1">
      <c r="A599" s="5" t="s">
        <v>12610</v>
      </c>
      <c r="B599" s="5" t="str">
        <f>IF(COUNTIF('Leads Priorizados INT'!M:M,A599)&gt;0,"Sí","No")</f>
        <v>No</v>
      </c>
      <c r="C599">
        <v>0</v>
      </c>
      <c r="D599" s="6" t="s">
        <v>430</v>
      </c>
      <c r="E599" s="5" t="s">
        <v>12611</v>
      </c>
      <c r="F599" s="5" t="s">
        <v>1328</v>
      </c>
      <c r="G599" s="5" t="s">
        <v>12612</v>
      </c>
      <c r="H599" s="7">
        <v>300000</v>
      </c>
      <c r="I599" s="5">
        <v>4</v>
      </c>
      <c r="J599" s="5">
        <v>1</v>
      </c>
      <c r="K599" s="5" t="s">
        <v>12613</v>
      </c>
      <c r="L599" s="5">
        <v>0.1245</v>
      </c>
      <c r="M599" s="8">
        <v>966874487</v>
      </c>
      <c r="N599" s="8">
        <v>966860212</v>
      </c>
      <c r="O599" s="8"/>
      <c r="P599" s="8"/>
      <c r="Q599" s="8"/>
      <c r="R599" s="5" t="s">
        <v>12614</v>
      </c>
      <c r="S599" s="5" t="s">
        <v>417</v>
      </c>
      <c r="T599" s="5" t="s">
        <v>417</v>
      </c>
      <c r="U599" s="5" t="s">
        <v>417</v>
      </c>
      <c r="V599" s="5" t="s">
        <v>417</v>
      </c>
      <c r="W599" s="5" t="s">
        <v>93</v>
      </c>
      <c r="X599" s="5" t="s">
        <v>418</v>
      </c>
      <c r="Y599" s="5" t="s">
        <v>419</v>
      </c>
      <c r="Z599" s="5" t="s">
        <v>420</v>
      </c>
      <c r="AA599" s="5" t="s">
        <v>421</v>
      </c>
      <c r="AB599" s="5"/>
      <c r="AC599" s="5"/>
      <c r="AD599" s="5"/>
      <c r="AE599" s="5"/>
      <c r="AF599" s="5"/>
    </row>
    <row r="600" spans="1:32">
      <c r="A600" s="5" t="s">
        <v>12615</v>
      </c>
      <c r="B600" s="5" t="str">
        <f>IF(COUNTIF('Leads Priorizados INT'!M:M,A600)&gt;0,"Sí","No")</f>
        <v>No</v>
      </c>
      <c r="C600">
        <v>1</v>
      </c>
      <c r="D600" s="6" t="s">
        <v>414</v>
      </c>
      <c r="E600" s="5" t="s">
        <v>12616</v>
      </c>
      <c r="F600" s="5" t="s">
        <v>152</v>
      </c>
      <c r="G600" s="5" t="s">
        <v>12282</v>
      </c>
      <c r="H600" s="7">
        <v>720876</v>
      </c>
      <c r="I600" s="5">
        <v>6</v>
      </c>
      <c r="J600" s="5">
        <v>1</v>
      </c>
      <c r="K600" s="5" t="s">
        <v>12617</v>
      </c>
      <c r="L600" s="5">
        <v>0.1245</v>
      </c>
      <c r="M600" s="8">
        <v>917923589</v>
      </c>
      <c r="N600" s="8">
        <v>915550857</v>
      </c>
      <c r="O600" s="8">
        <v>917524258</v>
      </c>
      <c r="P600" s="8"/>
      <c r="Q600" s="8"/>
      <c r="R600" s="5" t="s">
        <v>12618</v>
      </c>
      <c r="S600" s="5" t="s">
        <v>417</v>
      </c>
      <c r="T600" s="5" t="s">
        <v>417</v>
      </c>
      <c r="U600" s="5" t="s">
        <v>417</v>
      </c>
      <c r="V600" s="5" t="s">
        <v>417</v>
      </c>
      <c r="W600" s="5" t="s">
        <v>93</v>
      </c>
      <c r="X600" s="5" t="s">
        <v>418</v>
      </c>
      <c r="Y600" s="5" t="s">
        <v>419</v>
      </c>
      <c r="Z600" s="5" t="s">
        <v>420</v>
      </c>
      <c r="AA600" s="5" t="s">
        <v>421</v>
      </c>
      <c r="AB600" s="5" t="s">
        <v>12619</v>
      </c>
      <c r="AC600" s="5" t="s">
        <v>12620</v>
      </c>
      <c r="AD600" s="5"/>
      <c r="AE600" s="5"/>
      <c r="AF600" s="5"/>
    </row>
    <row r="601" spans="1:32">
      <c r="A601" s="5" t="s">
        <v>12622</v>
      </c>
      <c r="B601" s="5" t="str">
        <f>IF(COUNTIF('Leads Priorizados INT'!M:M,A601)&gt;0,"Sí","No")</f>
        <v>No</v>
      </c>
      <c r="C601">
        <v>1</v>
      </c>
      <c r="D601" s="6" t="s">
        <v>414</v>
      </c>
      <c r="E601" s="5" t="s">
        <v>12623</v>
      </c>
      <c r="F601" s="5" t="s">
        <v>431</v>
      </c>
      <c r="G601" s="5" t="s">
        <v>1094</v>
      </c>
      <c r="H601" s="7">
        <v>1052704</v>
      </c>
      <c r="I601" s="5">
        <v>8</v>
      </c>
      <c r="J601" s="5">
        <v>1</v>
      </c>
      <c r="K601" s="5" t="s">
        <v>12624</v>
      </c>
      <c r="L601" s="5">
        <v>0.1244</v>
      </c>
      <c r="M601" s="8"/>
      <c r="N601" s="8"/>
      <c r="O601" s="8"/>
      <c r="P601" s="8"/>
      <c r="Q601" s="8"/>
      <c r="R601" s="5" t="s">
        <v>12625</v>
      </c>
      <c r="S601" s="5" t="s">
        <v>417</v>
      </c>
      <c r="T601" s="5" t="s">
        <v>417</v>
      </c>
      <c r="U601" s="5" t="s">
        <v>417</v>
      </c>
      <c r="V601" s="5" t="s">
        <v>417</v>
      </c>
      <c r="W601" s="5" t="s">
        <v>93</v>
      </c>
      <c r="X601" s="5" t="s">
        <v>418</v>
      </c>
      <c r="Y601" s="5" t="s">
        <v>419</v>
      </c>
      <c r="Z601" s="5" t="s">
        <v>420</v>
      </c>
      <c r="AA601" s="5" t="s">
        <v>421</v>
      </c>
      <c r="AB601" s="5"/>
      <c r="AC601" s="5"/>
      <c r="AD601" s="5"/>
      <c r="AE601" s="5"/>
      <c r="AF601" s="5"/>
    </row>
    <row r="602" spans="1:32" hidden="1">
      <c r="A602" s="5" t="s">
        <v>12626</v>
      </c>
      <c r="B602" s="5" t="str">
        <f>IF(COUNTIF('Leads Priorizados INT'!M:M,A602)&gt;0,"Sí","No")</f>
        <v>No</v>
      </c>
      <c r="C602">
        <v>0</v>
      </c>
      <c r="D602" s="6" t="s">
        <v>1534</v>
      </c>
      <c r="E602" s="5" t="s">
        <v>12627</v>
      </c>
      <c r="F602" s="5" t="s">
        <v>152</v>
      </c>
      <c r="G602" s="5" t="s">
        <v>1602</v>
      </c>
      <c r="H602" s="7">
        <v>10217206</v>
      </c>
      <c r="I602" s="5">
        <v>1</v>
      </c>
      <c r="J602" s="5">
        <v>1</v>
      </c>
      <c r="K602" s="5" t="s">
        <v>12628</v>
      </c>
      <c r="L602" s="5">
        <v>0.12429999999999999</v>
      </c>
      <c r="M602" s="8">
        <v>917897400</v>
      </c>
      <c r="N602" s="8">
        <v>655905582</v>
      </c>
      <c r="O602" s="8">
        <v>655905580</v>
      </c>
      <c r="P602" s="8">
        <v>654560276</v>
      </c>
      <c r="Q602" s="8">
        <v>655905571</v>
      </c>
      <c r="R602" s="5" t="s">
        <v>12629</v>
      </c>
      <c r="S602" s="5" t="s">
        <v>12630</v>
      </c>
      <c r="T602" s="5" t="s">
        <v>417</v>
      </c>
      <c r="U602" s="5" t="s">
        <v>417</v>
      </c>
      <c r="V602" s="5" t="s">
        <v>417</v>
      </c>
      <c r="W602" s="5" t="s">
        <v>93</v>
      </c>
      <c r="X602" s="5" t="s">
        <v>418</v>
      </c>
      <c r="Y602" s="5" t="s">
        <v>419</v>
      </c>
      <c r="Z602" s="5" t="s">
        <v>420</v>
      </c>
      <c r="AA602" s="5" t="s">
        <v>421</v>
      </c>
      <c r="AB602" s="5" t="s">
        <v>12631</v>
      </c>
      <c r="AC602" s="5"/>
      <c r="AD602" s="5"/>
      <c r="AE602" s="5"/>
      <c r="AF602" s="5"/>
    </row>
    <row r="603" spans="1:32" hidden="1">
      <c r="A603" s="5" t="s">
        <v>12632</v>
      </c>
      <c r="B603" s="5" t="str">
        <f>IF(COUNTIF('Leads Priorizados INT'!M:M,A603)&gt;0,"Sí","No")</f>
        <v>No</v>
      </c>
      <c r="C603">
        <v>0</v>
      </c>
      <c r="D603" s="6" t="s">
        <v>414</v>
      </c>
      <c r="E603" s="5" t="s">
        <v>12633</v>
      </c>
      <c r="F603" s="5" t="s">
        <v>1382</v>
      </c>
      <c r="G603" s="5" t="s">
        <v>10188</v>
      </c>
      <c r="H603" s="7">
        <v>535940</v>
      </c>
      <c r="I603" s="5">
        <v>8</v>
      </c>
      <c r="J603" s="5">
        <v>2</v>
      </c>
      <c r="K603" s="5" t="s">
        <v>12634</v>
      </c>
      <c r="L603" s="5">
        <v>0.1242</v>
      </c>
      <c r="M603" s="8">
        <v>963625913</v>
      </c>
      <c r="N603" s="8">
        <v>963625593</v>
      </c>
      <c r="O603" s="8">
        <v>963625812</v>
      </c>
      <c r="P603" s="8"/>
      <c r="Q603" s="8"/>
      <c r="R603" s="5" t="s">
        <v>12635</v>
      </c>
      <c r="S603" s="5" t="s">
        <v>417</v>
      </c>
      <c r="T603" s="5" t="s">
        <v>417</v>
      </c>
      <c r="U603" s="5" t="s">
        <v>417</v>
      </c>
      <c r="V603" s="5" t="s">
        <v>417</v>
      </c>
      <c r="W603" s="5" t="s">
        <v>93</v>
      </c>
      <c r="X603" s="5" t="s">
        <v>418</v>
      </c>
      <c r="Y603" s="5" t="s">
        <v>419</v>
      </c>
      <c r="Z603" s="5" t="s">
        <v>420</v>
      </c>
      <c r="AA603" s="5" t="s">
        <v>421</v>
      </c>
      <c r="AB603" s="5" t="s">
        <v>12636</v>
      </c>
      <c r="AC603" s="5"/>
      <c r="AD603" s="5"/>
      <c r="AE603" s="5"/>
      <c r="AF603" s="5"/>
    </row>
    <row r="604" spans="1:32" hidden="1">
      <c r="A604" s="5" t="s">
        <v>12637</v>
      </c>
      <c r="B604" s="5" t="str">
        <f>IF(COUNTIF('Leads Priorizados INT'!M:M,A604)&gt;0,"Sí","No")</f>
        <v>No</v>
      </c>
      <c r="C604">
        <v>0</v>
      </c>
      <c r="D604" s="6" t="s">
        <v>414</v>
      </c>
      <c r="E604" s="5" t="s">
        <v>12638</v>
      </c>
      <c r="F604" s="5" t="s">
        <v>152</v>
      </c>
      <c r="G604" s="5" t="s">
        <v>1690</v>
      </c>
      <c r="H604" s="7">
        <v>348516</v>
      </c>
      <c r="I604" s="5">
        <v>2</v>
      </c>
      <c r="J604" s="5">
        <v>1</v>
      </c>
      <c r="K604" s="5" t="s">
        <v>12639</v>
      </c>
      <c r="L604" s="5">
        <v>0.1242</v>
      </c>
      <c r="M604" s="8">
        <v>918041496</v>
      </c>
      <c r="N604" s="8">
        <v>918060409</v>
      </c>
      <c r="O604" s="8"/>
      <c r="P604" s="8"/>
      <c r="Q604" s="8"/>
      <c r="R604" s="5" t="s">
        <v>12640</v>
      </c>
      <c r="S604" s="5" t="s">
        <v>417</v>
      </c>
      <c r="T604" s="5" t="s">
        <v>417</v>
      </c>
      <c r="U604" s="5" t="s">
        <v>417</v>
      </c>
      <c r="V604" s="5" t="s">
        <v>417</v>
      </c>
      <c r="W604" s="5" t="s">
        <v>93</v>
      </c>
      <c r="X604" s="5" t="s">
        <v>418</v>
      </c>
      <c r="Y604" s="5" t="s">
        <v>419</v>
      </c>
      <c r="Z604" s="5" t="s">
        <v>420</v>
      </c>
      <c r="AA604" s="5" t="s">
        <v>421</v>
      </c>
      <c r="AB604" s="5"/>
      <c r="AC604" s="5"/>
      <c r="AD604" s="5"/>
      <c r="AE604" s="5"/>
      <c r="AF604" s="5"/>
    </row>
    <row r="605" spans="1:32">
      <c r="A605" s="5" t="s">
        <v>12641</v>
      </c>
      <c r="B605" s="5" t="str">
        <f>IF(COUNTIF('Leads Priorizados INT'!M:M,A605)&gt;0,"Sí","No")</f>
        <v>No</v>
      </c>
      <c r="C605">
        <v>1</v>
      </c>
      <c r="D605" s="6" t="s">
        <v>414</v>
      </c>
      <c r="E605" s="5" t="s">
        <v>12642</v>
      </c>
      <c r="F605" s="5" t="s">
        <v>740</v>
      </c>
      <c r="G605" s="5" t="s">
        <v>9497</v>
      </c>
      <c r="H605" s="7">
        <v>1159490</v>
      </c>
      <c r="I605" s="5">
        <v>1</v>
      </c>
      <c r="J605" s="5">
        <v>1</v>
      </c>
      <c r="K605" s="5" t="s">
        <v>12643</v>
      </c>
      <c r="L605" s="5">
        <v>0.1241</v>
      </c>
      <c r="M605" s="8">
        <v>924313353</v>
      </c>
      <c r="N605" s="8"/>
      <c r="O605" s="8"/>
      <c r="P605" s="8"/>
      <c r="Q605" s="8"/>
      <c r="R605" s="5" t="s">
        <v>12644</v>
      </c>
      <c r="S605" s="5" t="s">
        <v>417</v>
      </c>
      <c r="T605" s="5" t="s">
        <v>417</v>
      </c>
      <c r="U605" s="5" t="s">
        <v>417</v>
      </c>
      <c r="V605" s="5" t="s">
        <v>417</v>
      </c>
      <c r="W605" s="5" t="s">
        <v>93</v>
      </c>
      <c r="X605" s="5" t="s">
        <v>418</v>
      </c>
      <c r="Y605" s="5" t="s">
        <v>419</v>
      </c>
      <c r="Z605" s="5" t="s">
        <v>420</v>
      </c>
      <c r="AA605" s="5" t="s">
        <v>421</v>
      </c>
      <c r="AB605" s="5"/>
      <c r="AC605" s="5"/>
      <c r="AD605" s="5"/>
      <c r="AE605" s="5"/>
      <c r="AF605" s="5"/>
    </row>
    <row r="606" spans="1:32" hidden="1">
      <c r="A606" s="5" t="s">
        <v>12645</v>
      </c>
      <c r="B606" s="5" t="str">
        <f>IF(COUNTIF('Leads Priorizados INT'!M:M,A606)&gt;0,"Sí","No")</f>
        <v>No</v>
      </c>
      <c r="C606">
        <v>0</v>
      </c>
      <c r="D606" s="6" t="s">
        <v>414</v>
      </c>
      <c r="E606" s="5" t="s">
        <v>12646</v>
      </c>
      <c r="F606" s="5" t="s">
        <v>152</v>
      </c>
      <c r="G606" s="5" t="s">
        <v>619</v>
      </c>
      <c r="H606" s="7">
        <v>888458</v>
      </c>
      <c r="I606" s="5">
        <v>6</v>
      </c>
      <c r="J606" s="5">
        <v>7</v>
      </c>
      <c r="K606" s="5" t="s">
        <v>12647</v>
      </c>
      <c r="L606" s="5">
        <v>0.124</v>
      </c>
      <c r="M606" s="8">
        <v>917242675</v>
      </c>
      <c r="N606" s="8">
        <v>917242674</v>
      </c>
      <c r="O606" s="8">
        <v>917242670</v>
      </c>
      <c r="P606" s="8">
        <v>936453505</v>
      </c>
      <c r="Q606" s="8">
        <v>936453263</v>
      </c>
      <c r="R606" s="5" t="s">
        <v>12648</v>
      </c>
      <c r="S606" s="5" t="s">
        <v>417</v>
      </c>
      <c r="T606" s="5" t="s">
        <v>417</v>
      </c>
      <c r="U606" s="5" t="s">
        <v>417</v>
      </c>
      <c r="V606" s="5" t="s">
        <v>417</v>
      </c>
      <c r="W606" s="5" t="s">
        <v>93</v>
      </c>
      <c r="X606" s="5" t="s">
        <v>418</v>
      </c>
      <c r="Y606" s="5" t="s">
        <v>419</v>
      </c>
      <c r="Z606" s="5" t="s">
        <v>420</v>
      </c>
      <c r="AA606" s="5" t="s">
        <v>421</v>
      </c>
      <c r="AB606" s="5" t="s">
        <v>12649</v>
      </c>
      <c r="AC606" s="5"/>
      <c r="AD606" s="5"/>
      <c r="AE606" s="5"/>
      <c r="AF606" s="5"/>
    </row>
    <row r="607" spans="1:32" hidden="1">
      <c r="A607" s="5" t="s">
        <v>12650</v>
      </c>
      <c r="B607" s="5" t="str">
        <f>IF(COUNTIF('Leads Priorizados INT'!M:M,A607)&gt;0,"Sí","No")</f>
        <v>No</v>
      </c>
      <c r="C607">
        <v>0</v>
      </c>
      <c r="D607" s="6" t="s">
        <v>414</v>
      </c>
      <c r="E607" s="5" t="s">
        <v>12651</v>
      </c>
      <c r="F607" s="5" t="s">
        <v>431</v>
      </c>
      <c r="G607" s="5" t="s">
        <v>941</v>
      </c>
      <c r="H607" s="7">
        <v>835935</v>
      </c>
      <c r="I607" s="5">
        <v>7</v>
      </c>
      <c r="J607" s="5">
        <v>1</v>
      </c>
      <c r="K607" s="5" t="s">
        <v>12652</v>
      </c>
      <c r="L607" s="5">
        <v>0.1239</v>
      </c>
      <c r="M607" s="8"/>
      <c r="N607" s="8"/>
      <c r="O607" s="8"/>
      <c r="P607" s="8"/>
      <c r="Q607" s="8"/>
      <c r="R607" s="5" t="s">
        <v>12653</v>
      </c>
      <c r="S607" s="5" t="s">
        <v>12654</v>
      </c>
      <c r="T607" s="5" t="s">
        <v>417</v>
      </c>
      <c r="U607" s="5" t="s">
        <v>417</v>
      </c>
      <c r="V607" s="5" t="s">
        <v>417</v>
      </c>
      <c r="W607" s="5" t="s">
        <v>93</v>
      </c>
      <c r="X607" s="5" t="s">
        <v>418</v>
      </c>
      <c r="Y607" s="5" t="s">
        <v>419</v>
      </c>
      <c r="Z607" s="5" t="s">
        <v>420</v>
      </c>
      <c r="AA607" s="5" t="s">
        <v>421</v>
      </c>
      <c r="AB607" s="5"/>
      <c r="AC607" s="5"/>
      <c r="AD607" s="5"/>
      <c r="AE607" s="5"/>
      <c r="AF607" s="5"/>
    </row>
    <row r="608" spans="1:32">
      <c r="A608" s="5" t="s">
        <v>12655</v>
      </c>
      <c r="B608" s="5" t="str">
        <f>IF(COUNTIF('Leads Priorizados INT'!M:M,A608)&gt;0,"Sí","No")</f>
        <v>No</v>
      </c>
      <c r="C608">
        <v>1</v>
      </c>
      <c r="D608" s="6" t="s">
        <v>414</v>
      </c>
      <c r="E608" s="5" t="s">
        <v>12656</v>
      </c>
      <c r="F608" s="5" t="s">
        <v>12657</v>
      </c>
      <c r="G608" s="5" t="s">
        <v>12658</v>
      </c>
      <c r="H608" s="7">
        <v>368850</v>
      </c>
      <c r="I608" s="5">
        <v>7</v>
      </c>
      <c r="J608" s="5">
        <v>3</v>
      </c>
      <c r="K608" s="5" t="s">
        <v>12659</v>
      </c>
      <c r="L608" s="5">
        <v>0.12379999999999999</v>
      </c>
      <c r="M608" s="8">
        <v>974234495</v>
      </c>
      <c r="N608" s="8"/>
      <c r="O608" s="8"/>
      <c r="P608" s="8"/>
      <c r="Q608" s="8"/>
      <c r="R608" s="5" t="s">
        <v>12660</v>
      </c>
      <c r="S608" s="5" t="s">
        <v>417</v>
      </c>
      <c r="T608" s="5" t="s">
        <v>417</v>
      </c>
      <c r="U608" s="5" t="s">
        <v>417</v>
      </c>
      <c r="V608" s="5" t="s">
        <v>417</v>
      </c>
      <c r="W608" s="5" t="s">
        <v>93</v>
      </c>
      <c r="X608" s="5" t="s">
        <v>418</v>
      </c>
      <c r="Y608" s="5" t="s">
        <v>419</v>
      </c>
      <c r="Z608" s="5" t="s">
        <v>420</v>
      </c>
      <c r="AA608" s="5" t="s">
        <v>421</v>
      </c>
      <c r="AB608" s="5" t="s">
        <v>12661</v>
      </c>
      <c r="AC608" s="5"/>
      <c r="AD608" s="5"/>
      <c r="AE608" s="5"/>
      <c r="AF608" s="5"/>
    </row>
    <row r="609" spans="1:32" hidden="1">
      <c r="A609" s="5" t="s">
        <v>12662</v>
      </c>
      <c r="B609" s="5" t="str">
        <f>IF(COUNTIF('Leads Priorizados INT'!M:M,A609)&gt;0,"Sí","No")</f>
        <v>No</v>
      </c>
      <c r="C609">
        <v>0</v>
      </c>
      <c r="D609" s="6" t="s">
        <v>414</v>
      </c>
      <c r="E609" s="5" t="s">
        <v>12663</v>
      </c>
      <c r="F609" s="5" t="s">
        <v>729</v>
      </c>
      <c r="G609" s="5" t="s">
        <v>12164</v>
      </c>
      <c r="H609" s="7">
        <v>646672</v>
      </c>
      <c r="I609" s="5">
        <v>3</v>
      </c>
      <c r="J609" s="5">
        <v>4</v>
      </c>
      <c r="K609" s="5" t="s">
        <v>12664</v>
      </c>
      <c r="L609" s="5">
        <v>0.12379999999999999</v>
      </c>
      <c r="M609" s="8">
        <v>976470495</v>
      </c>
      <c r="N609" s="8"/>
      <c r="O609" s="8"/>
      <c r="P609" s="8"/>
      <c r="Q609" s="8"/>
      <c r="R609" s="5" t="s">
        <v>12665</v>
      </c>
      <c r="S609" s="5" t="s">
        <v>417</v>
      </c>
      <c r="T609" s="5" t="s">
        <v>417</v>
      </c>
      <c r="U609" s="5" t="s">
        <v>417</v>
      </c>
      <c r="V609" s="5" t="s">
        <v>417</v>
      </c>
      <c r="W609" s="5" t="s">
        <v>93</v>
      </c>
      <c r="X609" s="5" t="s">
        <v>418</v>
      </c>
      <c r="Y609" s="5" t="s">
        <v>419</v>
      </c>
      <c r="Z609" s="5" t="s">
        <v>420</v>
      </c>
      <c r="AA609" s="5" t="s">
        <v>421</v>
      </c>
      <c r="AB609" s="5"/>
      <c r="AC609" s="5"/>
      <c r="AD609" s="5"/>
      <c r="AE609" s="5"/>
      <c r="AF609" s="5"/>
    </row>
    <row r="610" spans="1:32" hidden="1">
      <c r="A610" s="5" t="s">
        <v>12666</v>
      </c>
      <c r="B610" s="5" t="str">
        <f>IF(COUNTIF('Leads Priorizados INT'!M:M,A610)&gt;0,"Sí","No")</f>
        <v>No</v>
      </c>
      <c r="C610">
        <v>0</v>
      </c>
      <c r="D610" s="6" t="s">
        <v>414</v>
      </c>
      <c r="E610" s="5" t="s">
        <v>12667</v>
      </c>
      <c r="F610" s="5" t="s">
        <v>152</v>
      </c>
      <c r="G610" s="5" t="s">
        <v>3758</v>
      </c>
      <c r="H610" s="7">
        <v>854075</v>
      </c>
      <c r="I610" s="5">
        <v>2</v>
      </c>
      <c r="J610" s="5">
        <v>1</v>
      </c>
      <c r="K610" s="5" t="s">
        <v>12668</v>
      </c>
      <c r="L610" s="5">
        <v>0.1237</v>
      </c>
      <c r="M610" s="8">
        <v>635642624</v>
      </c>
      <c r="N610" s="8"/>
      <c r="O610" s="8"/>
      <c r="P610" s="8"/>
      <c r="Q610" s="8"/>
      <c r="R610" s="5" t="s">
        <v>12669</v>
      </c>
      <c r="S610" s="5" t="s">
        <v>12670</v>
      </c>
      <c r="T610" s="5" t="s">
        <v>12671</v>
      </c>
      <c r="U610" s="5" t="s">
        <v>417</v>
      </c>
      <c r="V610" s="5" t="s">
        <v>417</v>
      </c>
      <c r="W610" s="5" t="s">
        <v>93</v>
      </c>
      <c r="X610" s="5" t="s">
        <v>418</v>
      </c>
      <c r="Y610" s="5" t="s">
        <v>419</v>
      </c>
      <c r="Z610" s="5" t="s">
        <v>420</v>
      </c>
      <c r="AA610" s="5" t="s">
        <v>421</v>
      </c>
      <c r="AB610" s="5"/>
      <c r="AC610" s="5"/>
      <c r="AD610" s="5"/>
      <c r="AE610" s="5"/>
      <c r="AF610" s="5"/>
    </row>
    <row r="611" spans="1:32" hidden="1">
      <c r="A611" s="5" t="s">
        <v>12673</v>
      </c>
      <c r="B611" s="5" t="str">
        <f>IF(COUNTIF('Leads Priorizados INT'!M:M,A611)&gt;0,"Sí","No")</f>
        <v>No</v>
      </c>
      <c r="C611">
        <v>0</v>
      </c>
      <c r="D611" s="6" t="s">
        <v>430</v>
      </c>
      <c r="E611" s="5" t="s">
        <v>12674</v>
      </c>
      <c r="F611" s="5" t="s">
        <v>923</v>
      </c>
      <c r="G611" s="5" t="s">
        <v>12675</v>
      </c>
      <c r="H611" s="7">
        <v>830490</v>
      </c>
      <c r="I611" s="5">
        <v>1</v>
      </c>
      <c r="J611" s="5">
        <v>2</v>
      </c>
      <c r="K611" s="5" t="s">
        <v>12676</v>
      </c>
      <c r="L611" s="5">
        <v>0.1235</v>
      </c>
      <c r="M611" s="8">
        <v>923271860</v>
      </c>
      <c r="N611" s="8">
        <v>923215447</v>
      </c>
      <c r="O611" s="8">
        <v>923214388</v>
      </c>
      <c r="P611" s="8"/>
      <c r="Q611" s="8"/>
      <c r="R611" s="5" t="s">
        <v>12677</v>
      </c>
      <c r="S611" s="5" t="s">
        <v>12678</v>
      </c>
      <c r="T611" s="5" t="s">
        <v>12679</v>
      </c>
      <c r="U611" s="5" t="s">
        <v>417</v>
      </c>
      <c r="V611" s="5" t="s">
        <v>417</v>
      </c>
      <c r="W611" s="5" t="s">
        <v>93</v>
      </c>
      <c r="X611" s="5" t="s">
        <v>418</v>
      </c>
      <c r="Y611" s="5" t="s">
        <v>419</v>
      </c>
      <c r="Z611" s="5" t="s">
        <v>420</v>
      </c>
      <c r="AA611" s="5" t="s">
        <v>421</v>
      </c>
      <c r="AB611" s="5"/>
      <c r="AC611" s="5"/>
      <c r="AD611" s="5"/>
      <c r="AE611" s="5"/>
      <c r="AF611" s="5"/>
    </row>
    <row r="612" spans="1:32" hidden="1">
      <c r="A612" s="5" t="s">
        <v>12680</v>
      </c>
      <c r="B612" s="5" t="str">
        <f>IF(COUNTIF('Leads Priorizados INT'!M:M,A612)&gt;0,"Sí","No")</f>
        <v>No</v>
      </c>
      <c r="C612">
        <v>0</v>
      </c>
      <c r="D612" s="6" t="s">
        <v>414</v>
      </c>
      <c r="E612" s="5" t="s">
        <v>12681</v>
      </c>
      <c r="F612" s="5" t="s">
        <v>152</v>
      </c>
      <c r="G612" s="5" t="s">
        <v>12682</v>
      </c>
      <c r="H612" s="7">
        <v>1240969</v>
      </c>
      <c r="I612" s="5">
        <v>6</v>
      </c>
      <c r="J612" s="5">
        <v>1</v>
      </c>
      <c r="K612" s="5" t="s">
        <v>12683</v>
      </c>
      <c r="L612" s="5">
        <v>0.1235</v>
      </c>
      <c r="M612" s="8"/>
      <c r="N612" s="8"/>
      <c r="O612" s="8"/>
      <c r="P612" s="8"/>
      <c r="Q612" s="8"/>
      <c r="R612" s="5" t="s">
        <v>12684</v>
      </c>
      <c r="S612" s="5" t="s">
        <v>417</v>
      </c>
      <c r="T612" s="5" t="s">
        <v>417</v>
      </c>
      <c r="U612" s="5" t="s">
        <v>417</v>
      </c>
      <c r="V612" s="5" t="s">
        <v>417</v>
      </c>
      <c r="W612" s="5" t="s">
        <v>93</v>
      </c>
      <c r="X612" s="5" t="s">
        <v>418</v>
      </c>
      <c r="Y612" s="5" t="s">
        <v>419</v>
      </c>
      <c r="Z612" s="5" t="s">
        <v>420</v>
      </c>
      <c r="AA612" s="5" t="s">
        <v>421</v>
      </c>
      <c r="AB612" s="5"/>
      <c r="AC612" s="5"/>
      <c r="AD612" s="5"/>
      <c r="AE612" s="5"/>
      <c r="AF612" s="5"/>
    </row>
    <row r="613" spans="1:32" hidden="1">
      <c r="A613" s="5" t="s">
        <v>12685</v>
      </c>
      <c r="B613" s="5" t="str">
        <f>IF(COUNTIF('Leads Priorizados INT'!M:M,A613)&gt;0,"Sí","No")</f>
        <v>No</v>
      </c>
      <c r="C613">
        <v>0</v>
      </c>
      <c r="D613" s="6" t="s">
        <v>414</v>
      </c>
      <c r="E613" s="5" t="s">
        <v>12686</v>
      </c>
      <c r="F613" s="5" t="s">
        <v>12657</v>
      </c>
      <c r="G613" s="5" t="s">
        <v>12687</v>
      </c>
      <c r="H613" s="7">
        <v>1529306</v>
      </c>
      <c r="I613" s="5">
        <v>12</v>
      </c>
      <c r="J613" s="5">
        <v>1</v>
      </c>
      <c r="K613" s="5" t="s">
        <v>12688</v>
      </c>
      <c r="L613" s="5">
        <v>0.1234</v>
      </c>
      <c r="M613" s="8">
        <v>974225726</v>
      </c>
      <c r="N613" s="8">
        <v>974225562</v>
      </c>
      <c r="O613" s="8"/>
      <c r="P613" s="8"/>
      <c r="Q613" s="8"/>
      <c r="R613" s="5" t="s">
        <v>12689</v>
      </c>
      <c r="S613" s="5" t="s">
        <v>417</v>
      </c>
      <c r="T613" s="5" t="s">
        <v>417</v>
      </c>
      <c r="U613" s="5" t="s">
        <v>417</v>
      </c>
      <c r="V613" s="5" t="s">
        <v>417</v>
      </c>
      <c r="W613" s="5" t="s">
        <v>93</v>
      </c>
      <c r="X613" s="5" t="s">
        <v>418</v>
      </c>
      <c r="Y613" s="5" t="s">
        <v>419</v>
      </c>
      <c r="Z613" s="5" t="s">
        <v>420</v>
      </c>
      <c r="AA613" s="5" t="s">
        <v>421</v>
      </c>
      <c r="AB613" s="5" t="s">
        <v>12690</v>
      </c>
      <c r="AC613" s="5"/>
      <c r="AD613" s="5"/>
      <c r="AE613" s="5"/>
      <c r="AF613" s="5"/>
    </row>
    <row r="614" spans="1:32" hidden="1">
      <c r="A614" s="5" t="s">
        <v>12691</v>
      </c>
      <c r="B614" s="5" t="str">
        <f>IF(COUNTIF('Leads Priorizados INT'!M:M,A614)&gt;0,"Sí","No")</f>
        <v>No</v>
      </c>
      <c r="C614">
        <v>0</v>
      </c>
      <c r="D614" s="6" t="s">
        <v>414</v>
      </c>
      <c r="E614" s="5" t="s">
        <v>12692</v>
      </c>
      <c r="F614" s="5" t="s">
        <v>152</v>
      </c>
      <c r="G614" s="5" t="s">
        <v>2708</v>
      </c>
      <c r="H614" s="7">
        <v>836457</v>
      </c>
      <c r="I614" s="5">
        <v>7</v>
      </c>
      <c r="J614" s="5">
        <v>1</v>
      </c>
      <c r="K614" s="5" t="s">
        <v>12693</v>
      </c>
      <c r="L614" s="5">
        <v>0.1234</v>
      </c>
      <c r="M614" s="8"/>
      <c r="N614" s="8"/>
      <c r="O614" s="8"/>
      <c r="P614" s="8"/>
      <c r="Q614" s="8"/>
      <c r="R614" s="5" t="s">
        <v>12694</v>
      </c>
      <c r="S614" s="5" t="s">
        <v>417</v>
      </c>
      <c r="T614" s="5" t="s">
        <v>417</v>
      </c>
      <c r="U614" s="5" t="s">
        <v>417</v>
      </c>
      <c r="V614" s="5" t="s">
        <v>417</v>
      </c>
      <c r="W614" s="5" t="s">
        <v>93</v>
      </c>
      <c r="X614" s="5" t="s">
        <v>418</v>
      </c>
      <c r="Y614" s="5" t="s">
        <v>419</v>
      </c>
      <c r="Z614" s="5" t="s">
        <v>420</v>
      </c>
      <c r="AA614" s="5" t="s">
        <v>421</v>
      </c>
      <c r="AB614" s="5"/>
      <c r="AC614" s="5"/>
      <c r="AD614" s="5"/>
      <c r="AE614" s="5"/>
      <c r="AF614" s="5"/>
    </row>
    <row r="615" spans="1:32" hidden="1">
      <c r="A615" s="5" t="s">
        <v>12695</v>
      </c>
      <c r="B615" s="5" t="str">
        <f>IF(COUNTIF('Leads Priorizados INT'!M:M,A615)&gt;0,"Sí","No")</f>
        <v>No</v>
      </c>
      <c r="C615">
        <v>0</v>
      </c>
      <c r="D615" s="6" t="s">
        <v>414</v>
      </c>
      <c r="E615" s="5" t="s">
        <v>12696</v>
      </c>
      <c r="F615" s="5" t="s">
        <v>152</v>
      </c>
      <c r="G615" s="5" t="s">
        <v>1535</v>
      </c>
      <c r="H615" s="7">
        <v>623441</v>
      </c>
      <c r="I615" s="5">
        <v>47</v>
      </c>
      <c r="J615" s="5">
        <v>2</v>
      </c>
      <c r="K615" s="5" t="s">
        <v>12697</v>
      </c>
      <c r="L615" s="5">
        <v>0.1231</v>
      </c>
      <c r="M615" s="8"/>
      <c r="N615" s="8"/>
      <c r="O615" s="8"/>
      <c r="P615" s="8"/>
      <c r="Q615" s="8"/>
      <c r="R615" s="5" t="s">
        <v>12698</v>
      </c>
      <c r="S615" s="5" t="s">
        <v>12699</v>
      </c>
      <c r="T615" s="5" t="s">
        <v>12700</v>
      </c>
      <c r="U615" s="5" t="s">
        <v>417</v>
      </c>
      <c r="V615" s="5" t="s">
        <v>417</v>
      </c>
      <c r="W615" s="5" t="s">
        <v>93</v>
      </c>
      <c r="X615" s="5" t="s">
        <v>418</v>
      </c>
      <c r="Y615" s="5" t="s">
        <v>419</v>
      </c>
      <c r="Z615" s="5" t="s">
        <v>420</v>
      </c>
      <c r="AA615" s="5" t="s">
        <v>421</v>
      </c>
      <c r="AB615" s="5"/>
      <c r="AC615" s="5"/>
      <c r="AD615" s="5"/>
      <c r="AE615" s="5"/>
      <c r="AF615" s="5"/>
    </row>
    <row r="616" spans="1:32" hidden="1">
      <c r="A616" s="5" t="s">
        <v>12701</v>
      </c>
      <c r="B616" s="5" t="str">
        <f>IF(COUNTIF('Leads Priorizados INT'!M:M,A616)&gt;0,"Sí","No")</f>
        <v>No</v>
      </c>
      <c r="C616">
        <v>0</v>
      </c>
      <c r="D616" s="6" t="s">
        <v>414</v>
      </c>
      <c r="E616" s="5" t="s">
        <v>12702</v>
      </c>
      <c r="F616" s="5" t="s">
        <v>431</v>
      </c>
      <c r="G616" s="5" t="s">
        <v>12703</v>
      </c>
      <c r="H616" s="7">
        <v>524142</v>
      </c>
      <c r="I616" s="5">
        <v>2</v>
      </c>
      <c r="J616" s="5">
        <v>2</v>
      </c>
      <c r="K616" s="5" t="s">
        <v>12704</v>
      </c>
      <c r="L616" s="5">
        <v>0.1231</v>
      </c>
      <c r="M616" s="8">
        <v>937547042</v>
      </c>
      <c r="N616" s="8">
        <v>607513424</v>
      </c>
      <c r="O616" s="8"/>
      <c r="P616" s="8"/>
      <c r="Q616" s="8"/>
      <c r="R616" s="5" t="s">
        <v>12705</v>
      </c>
      <c r="S616" s="5" t="s">
        <v>417</v>
      </c>
      <c r="T616" s="5" t="s">
        <v>417</v>
      </c>
      <c r="U616" s="5" t="s">
        <v>417</v>
      </c>
      <c r="V616" s="5" t="s">
        <v>417</v>
      </c>
      <c r="W616" s="5" t="s">
        <v>93</v>
      </c>
      <c r="X616" s="5" t="s">
        <v>418</v>
      </c>
      <c r="Y616" s="5" t="s">
        <v>419</v>
      </c>
      <c r="Z616" s="5" t="s">
        <v>420</v>
      </c>
      <c r="AA616" s="5" t="s">
        <v>421</v>
      </c>
      <c r="AB616" s="5"/>
      <c r="AC616" s="5"/>
      <c r="AD616" s="5"/>
      <c r="AE616" s="5"/>
      <c r="AF616" s="5"/>
    </row>
    <row r="617" spans="1:32">
      <c r="A617" s="5" t="s">
        <v>12706</v>
      </c>
      <c r="B617" s="5" t="str">
        <f>IF(COUNTIF('Leads Priorizados INT'!M:M,A617)&gt;0,"Sí","No")</f>
        <v>No</v>
      </c>
      <c r="C617">
        <v>1</v>
      </c>
      <c r="D617" s="6" t="s">
        <v>414</v>
      </c>
      <c r="E617" s="5" t="s">
        <v>12707</v>
      </c>
      <c r="F617" s="5" t="s">
        <v>152</v>
      </c>
      <c r="G617" s="5" t="s">
        <v>3335</v>
      </c>
      <c r="H617" s="7">
        <v>1834309</v>
      </c>
      <c r="I617" s="5">
        <v>14</v>
      </c>
      <c r="J617" s="5">
        <v>1</v>
      </c>
      <c r="K617" s="5" t="s">
        <v>12708</v>
      </c>
      <c r="L617" s="5">
        <v>0.1231</v>
      </c>
      <c r="M617" s="8">
        <v>630803481</v>
      </c>
      <c r="N617" s="8">
        <v>629788437</v>
      </c>
      <c r="O617" s="8">
        <v>639912827</v>
      </c>
      <c r="P617" s="8">
        <v>629063587</v>
      </c>
      <c r="Q617" s="8"/>
      <c r="R617" s="5" t="s">
        <v>12709</v>
      </c>
      <c r="S617" s="5" t="s">
        <v>12710</v>
      </c>
      <c r="T617" s="5" t="s">
        <v>417</v>
      </c>
      <c r="U617" s="5" t="s">
        <v>417</v>
      </c>
      <c r="V617" s="5" t="s">
        <v>417</v>
      </c>
      <c r="W617" s="5" t="s">
        <v>93</v>
      </c>
      <c r="X617" s="5" t="s">
        <v>418</v>
      </c>
      <c r="Y617" s="5" t="s">
        <v>419</v>
      </c>
      <c r="Z617" s="5" t="s">
        <v>420</v>
      </c>
      <c r="AA617" s="5" t="s">
        <v>421</v>
      </c>
      <c r="AB617" s="5"/>
      <c r="AC617" s="5"/>
      <c r="AD617" s="5"/>
      <c r="AE617" s="5"/>
      <c r="AF617" s="5"/>
    </row>
    <row r="618" spans="1:32" hidden="1">
      <c r="A618" s="5" t="s">
        <v>12711</v>
      </c>
      <c r="B618" s="5" t="str">
        <f>IF(COUNTIF('Leads Priorizados INT'!M:M,A618)&gt;0,"Sí","No")</f>
        <v>No</v>
      </c>
      <c r="C618">
        <v>0</v>
      </c>
      <c r="D618" s="6" t="s">
        <v>414</v>
      </c>
      <c r="E618" s="5" t="s">
        <v>12712</v>
      </c>
      <c r="F618" s="5" t="s">
        <v>152</v>
      </c>
      <c r="G618" s="5" t="s">
        <v>916</v>
      </c>
      <c r="H618" s="7">
        <v>22517694</v>
      </c>
      <c r="I618" s="5">
        <v>3</v>
      </c>
      <c r="J618" s="5">
        <v>2</v>
      </c>
      <c r="K618" s="5" t="s">
        <v>12713</v>
      </c>
      <c r="L618" s="5">
        <v>0.123</v>
      </c>
      <c r="M618" s="8">
        <v>913825216</v>
      </c>
      <c r="N618" s="8"/>
      <c r="O618" s="8"/>
      <c r="P618" s="8"/>
      <c r="Q618" s="8"/>
      <c r="R618" s="5" t="s">
        <v>12714</v>
      </c>
      <c r="S618" s="5" t="s">
        <v>12715</v>
      </c>
      <c r="T618" s="5" t="s">
        <v>417</v>
      </c>
      <c r="U618" s="5" t="s">
        <v>417</v>
      </c>
      <c r="V618" s="5" t="s">
        <v>417</v>
      </c>
      <c r="W618" s="5" t="s">
        <v>93</v>
      </c>
      <c r="X618" s="5" t="s">
        <v>418</v>
      </c>
      <c r="Y618" s="5" t="s">
        <v>419</v>
      </c>
      <c r="Z618" s="5" t="s">
        <v>420</v>
      </c>
      <c r="AA618" s="5" t="s">
        <v>421</v>
      </c>
      <c r="AB618" s="5" t="s">
        <v>12716</v>
      </c>
      <c r="AC618" s="5"/>
      <c r="AD618" s="5"/>
      <c r="AE618" s="5"/>
      <c r="AF618" s="5"/>
    </row>
    <row r="619" spans="1:32" hidden="1">
      <c r="A619" s="5" t="s">
        <v>12717</v>
      </c>
      <c r="B619" s="5" t="str">
        <f>IF(COUNTIF('Leads Priorizados INT'!M:M,A619)&gt;0,"Sí","No")</f>
        <v>No</v>
      </c>
      <c r="C619">
        <v>0</v>
      </c>
      <c r="D619" s="6" t="s">
        <v>414</v>
      </c>
      <c r="E619" s="5" t="s">
        <v>12718</v>
      </c>
      <c r="F619" s="5" t="s">
        <v>5398</v>
      </c>
      <c r="G619" s="5" t="s">
        <v>12719</v>
      </c>
      <c r="H619" s="7">
        <v>2266294</v>
      </c>
      <c r="I619" s="5">
        <v>5</v>
      </c>
      <c r="J619" s="5">
        <v>2</v>
      </c>
      <c r="K619" s="5" t="s">
        <v>12720</v>
      </c>
      <c r="L619" s="5">
        <v>0.1229</v>
      </c>
      <c r="M619" s="8">
        <v>967119988</v>
      </c>
      <c r="N619" s="8"/>
      <c r="O619" s="8"/>
      <c r="P619" s="8"/>
      <c r="Q619" s="8"/>
      <c r="R619" s="5" t="s">
        <v>12721</v>
      </c>
      <c r="S619" s="5" t="s">
        <v>12722</v>
      </c>
      <c r="T619" s="5" t="s">
        <v>417</v>
      </c>
      <c r="U619" s="5" t="s">
        <v>417</v>
      </c>
      <c r="V619" s="5" t="s">
        <v>417</v>
      </c>
      <c r="W619" s="5" t="s">
        <v>93</v>
      </c>
      <c r="X619" s="5" t="s">
        <v>418</v>
      </c>
      <c r="Y619" s="5" t="s">
        <v>419</v>
      </c>
      <c r="Z619" s="5" t="s">
        <v>420</v>
      </c>
      <c r="AA619" s="5" t="s">
        <v>421</v>
      </c>
      <c r="AB619" s="5" t="s">
        <v>12723</v>
      </c>
      <c r="AC619" s="5"/>
      <c r="AD619" s="5"/>
      <c r="AE619" s="5"/>
      <c r="AF619" s="5"/>
    </row>
    <row r="620" spans="1:32">
      <c r="A620" s="5" t="s">
        <v>12724</v>
      </c>
      <c r="B620" s="5" t="str">
        <f>IF(COUNTIF('Leads Priorizados INT'!M:M,A620)&gt;0,"Sí","No")</f>
        <v>No</v>
      </c>
      <c r="C620">
        <v>1</v>
      </c>
      <c r="D620" s="6" t="s">
        <v>414</v>
      </c>
      <c r="E620" s="5" t="s">
        <v>12725</v>
      </c>
      <c r="F620" s="5" t="s">
        <v>1065</v>
      </c>
      <c r="G620" s="5" t="s">
        <v>12726</v>
      </c>
      <c r="H620" s="7">
        <v>1067853</v>
      </c>
      <c r="I620" s="5">
        <v>7</v>
      </c>
      <c r="J620" s="5">
        <v>1</v>
      </c>
      <c r="K620" s="5" t="s">
        <v>12727</v>
      </c>
      <c r="L620" s="5">
        <v>0.1226</v>
      </c>
      <c r="M620" s="8"/>
      <c r="N620" s="8"/>
      <c r="O620" s="8"/>
      <c r="P620" s="8"/>
      <c r="Q620" s="8"/>
      <c r="R620" s="5" t="s">
        <v>12728</v>
      </c>
      <c r="S620" s="5" t="s">
        <v>12729</v>
      </c>
      <c r="T620" s="5" t="s">
        <v>417</v>
      </c>
      <c r="U620" s="5" t="s">
        <v>417</v>
      </c>
      <c r="V620" s="5" t="s">
        <v>417</v>
      </c>
      <c r="W620" s="5" t="s">
        <v>93</v>
      </c>
      <c r="X620" s="5" t="s">
        <v>418</v>
      </c>
      <c r="Y620" s="5" t="s">
        <v>419</v>
      </c>
      <c r="Z620" s="5" t="s">
        <v>420</v>
      </c>
      <c r="AA620" s="5" t="s">
        <v>421</v>
      </c>
      <c r="AB620" s="5"/>
      <c r="AC620" s="5"/>
      <c r="AD620" s="5"/>
      <c r="AE620" s="5"/>
      <c r="AF620" s="5"/>
    </row>
    <row r="621" spans="1:32" hidden="1">
      <c r="A621" s="5" t="s">
        <v>12730</v>
      </c>
      <c r="B621" s="5" t="str">
        <f>IF(COUNTIF('Leads Priorizados INT'!M:M,A621)&gt;0,"Sí","No")</f>
        <v>No</v>
      </c>
      <c r="C621">
        <v>0</v>
      </c>
      <c r="D621" s="6" t="s">
        <v>414</v>
      </c>
      <c r="E621" s="5" t="s">
        <v>12731</v>
      </c>
      <c r="F621" s="5" t="s">
        <v>152</v>
      </c>
      <c r="G621" s="5" t="s">
        <v>3261</v>
      </c>
      <c r="H621" s="7">
        <v>2176939</v>
      </c>
      <c r="I621" s="5">
        <v>4</v>
      </c>
      <c r="J621" s="5">
        <v>1</v>
      </c>
      <c r="K621" s="5" t="s">
        <v>12732</v>
      </c>
      <c r="L621" s="5">
        <v>0.1226</v>
      </c>
      <c r="M621" s="8"/>
      <c r="N621" s="8"/>
      <c r="O621" s="8"/>
      <c r="P621" s="8"/>
      <c r="Q621" s="8"/>
      <c r="R621" s="5" t="s">
        <v>12733</v>
      </c>
      <c r="S621" s="5" t="s">
        <v>12734</v>
      </c>
      <c r="T621" s="5" t="s">
        <v>12735</v>
      </c>
      <c r="U621" s="5" t="s">
        <v>417</v>
      </c>
      <c r="V621" s="5" t="s">
        <v>417</v>
      </c>
      <c r="W621" s="5" t="s">
        <v>93</v>
      </c>
      <c r="X621" s="5" t="s">
        <v>418</v>
      </c>
      <c r="Y621" s="5" t="s">
        <v>419</v>
      </c>
      <c r="Z621" s="5" t="s">
        <v>420</v>
      </c>
      <c r="AA621" s="5" t="s">
        <v>421</v>
      </c>
      <c r="AB621" s="5"/>
      <c r="AC621" s="5"/>
      <c r="AD621" s="5"/>
      <c r="AE621" s="5"/>
      <c r="AF621" s="5"/>
    </row>
    <row r="622" spans="1:32" hidden="1">
      <c r="A622" s="5" t="s">
        <v>12736</v>
      </c>
      <c r="B622" s="5" t="str">
        <f>IF(COUNTIF('Leads Priorizados INT'!M:M,A622)&gt;0,"Sí","No")</f>
        <v>No</v>
      </c>
      <c r="C622">
        <v>0</v>
      </c>
      <c r="D622" s="6" t="s">
        <v>414</v>
      </c>
      <c r="E622" s="5" t="s">
        <v>12737</v>
      </c>
      <c r="F622" s="5" t="s">
        <v>931</v>
      </c>
      <c r="G622" s="5" t="s">
        <v>12738</v>
      </c>
      <c r="H622" s="7">
        <v>3422845</v>
      </c>
      <c r="I622" s="5">
        <v>50</v>
      </c>
      <c r="J622" s="5">
        <v>3</v>
      </c>
      <c r="K622" s="5" t="s">
        <v>12739</v>
      </c>
      <c r="L622" s="5">
        <v>0.1225</v>
      </c>
      <c r="M622" s="8">
        <v>981167093</v>
      </c>
      <c r="N622" s="8">
        <v>881600030</v>
      </c>
      <c r="O622" s="8">
        <v>881600003</v>
      </c>
      <c r="P622" s="8"/>
      <c r="Q622" s="8"/>
      <c r="R622" s="5" t="s">
        <v>12740</v>
      </c>
      <c r="S622" s="5" t="s">
        <v>12741</v>
      </c>
      <c r="T622" s="5" t="s">
        <v>417</v>
      </c>
      <c r="U622" s="5" t="s">
        <v>417</v>
      </c>
      <c r="V622" s="5" t="s">
        <v>417</v>
      </c>
      <c r="W622" s="5" t="s">
        <v>93</v>
      </c>
      <c r="X622" s="5" t="s">
        <v>418</v>
      </c>
      <c r="Y622" s="5" t="s">
        <v>419</v>
      </c>
      <c r="Z622" s="5" t="s">
        <v>420</v>
      </c>
      <c r="AA622" s="5" t="s">
        <v>421</v>
      </c>
      <c r="AB622" s="5" t="s">
        <v>12742</v>
      </c>
      <c r="AC622" s="5" t="s">
        <v>12743</v>
      </c>
      <c r="AD622" s="5" t="s">
        <v>12744</v>
      </c>
      <c r="AE622" s="5" t="s">
        <v>12745</v>
      </c>
      <c r="AF622" s="5" t="s">
        <v>12746</v>
      </c>
    </row>
    <row r="623" spans="1:32">
      <c r="A623" s="5" t="s">
        <v>12747</v>
      </c>
      <c r="B623" s="5" t="str">
        <f>IF(COUNTIF('Leads Priorizados INT'!M:M,A623)&gt;0,"Sí","No")</f>
        <v>No</v>
      </c>
      <c r="C623">
        <v>1</v>
      </c>
      <c r="D623" s="6" t="s">
        <v>414</v>
      </c>
      <c r="E623" s="5" t="s">
        <v>12748</v>
      </c>
      <c r="F623" s="5" t="s">
        <v>769</v>
      </c>
      <c r="G623" s="5" t="s">
        <v>12749</v>
      </c>
      <c r="H623" s="7">
        <v>1103890</v>
      </c>
      <c r="I623" s="5">
        <v>8</v>
      </c>
      <c r="J623" s="5">
        <v>3</v>
      </c>
      <c r="K623" s="5" t="s">
        <v>12750</v>
      </c>
      <c r="L623" s="5">
        <v>0.1225</v>
      </c>
      <c r="M623" s="8">
        <v>922166076</v>
      </c>
      <c r="N623" s="8"/>
      <c r="O623" s="8"/>
      <c r="P623" s="8"/>
      <c r="Q623" s="8"/>
      <c r="R623" s="5" t="s">
        <v>12751</v>
      </c>
      <c r="S623" s="5" t="s">
        <v>12752</v>
      </c>
      <c r="T623" s="5" t="s">
        <v>417</v>
      </c>
      <c r="U623" s="5" t="s">
        <v>417</v>
      </c>
      <c r="V623" s="5" t="s">
        <v>417</v>
      </c>
      <c r="W623" s="5" t="s">
        <v>93</v>
      </c>
      <c r="X623" s="5" t="s">
        <v>418</v>
      </c>
      <c r="Y623" s="5" t="s">
        <v>419</v>
      </c>
      <c r="Z623" s="5" t="s">
        <v>420</v>
      </c>
      <c r="AA623" s="5" t="s">
        <v>421</v>
      </c>
      <c r="AB623" s="5"/>
      <c r="AC623" s="5"/>
      <c r="AD623" s="5"/>
      <c r="AE623" s="5"/>
      <c r="AF623" s="5"/>
    </row>
    <row r="624" spans="1:32" hidden="1">
      <c r="A624" s="5" t="s">
        <v>12753</v>
      </c>
      <c r="B624" s="5" t="str">
        <f>IF(COUNTIF('Leads Priorizados INT'!M:M,A624)&gt;0,"Sí","No")</f>
        <v>No</v>
      </c>
      <c r="C624">
        <v>0</v>
      </c>
      <c r="D624" s="6" t="s">
        <v>414</v>
      </c>
      <c r="E624" s="5" t="s">
        <v>12754</v>
      </c>
      <c r="F624" s="5" t="s">
        <v>931</v>
      </c>
      <c r="G624" s="5" t="s">
        <v>12579</v>
      </c>
      <c r="H624" s="7">
        <v>424174</v>
      </c>
      <c r="I624" s="5">
        <v>6</v>
      </c>
      <c r="J624" s="5">
        <v>3</v>
      </c>
      <c r="K624" s="5" t="s">
        <v>12755</v>
      </c>
      <c r="L624" s="5">
        <v>0.12239999999999999</v>
      </c>
      <c r="M624" s="8">
        <v>981557175</v>
      </c>
      <c r="N624" s="8"/>
      <c r="O624" s="8"/>
      <c r="P624" s="8"/>
      <c r="Q624" s="8"/>
      <c r="R624" s="5" t="s">
        <v>12756</v>
      </c>
      <c r="S624" s="5" t="s">
        <v>12757</v>
      </c>
      <c r="T624" s="5" t="s">
        <v>12758</v>
      </c>
      <c r="U624" s="5" t="s">
        <v>12759</v>
      </c>
      <c r="V624" s="5" t="s">
        <v>417</v>
      </c>
      <c r="W624" s="5" t="s">
        <v>93</v>
      </c>
      <c r="X624" s="5" t="s">
        <v>418</v>
      </c>
      <c r="Y624" s="5" t="s">
        <v>419</v>
      </c>
      <c r="Z624" s="5" t="s">
        <v>420</v>
      </c>
      <c r="AA624" s="5" t="s">
        <v>421</v>
      </c>
      <c r="AB624" s="5" t="s">
        <v>12760</v>
      </c>
      <c r="AC624" s="5" t="s">
        <v>12761</v>
      </c>
      <c r="AD624" s="5"/>
      <c r="AE624" s="5"/>
      <c r="AF624" s="5"/>
    </row>
    <row r="625" spans="1:32" hidden="1">
      <c r="A625" s="5" t="s">
        <v>12762</v>
      </c>
      <c r="B625" s="5" t="str">
        <f>IF(COUNTIF('Leads Priorizados INT'!M:M,A625)&gt;0,"Sí","No")</f>
        <v>No</v>
      </c>
      <c r="C625">
        <v>0</v>
      </c>
      <c r="D625" s="6" t="s">
        <v>414</v>
      </c>
      <c r="E625" s="5" t="s">
        <v>12763</v>
      </c>
      <c r="F625" s="5" t="s">
        <v>152</v>
      </c>
      <c r="G625" s="5" t="s">
        <v>592</v>
      </c>
      <c r="H625" s="7">
        <v>880624</v>
      </c>
      <c r="I625" s="5">
        <v>1</v>
      </c>
      <c r="J625" s="5">
        <v>2</v>
      </c>
      <c r="K625" s="5" t="s">
        <v>12764</v>
      </c>
      <c r="L625" s="5">
        <v>0.12239999999999999</v>
      </c>
      <c r="M625" s="8"/>
      <c r="N625" s="8"/>
      <c r="O625" s="8"/>
      <c r="P625" s="8"/>
      <c r="Q625" s="8"/>
      <c r="R625" s="5" t="s">
        <v>11703</v>
      </c>
      <c r="S625" s="5" t="s">
        <v>417</v>
      </c>
      <c r="T625" s="5" t="s">
        <v>417</v>
      </c>
      <c r="U625" s="5" t="s">
        <v>417</v>
      </c>
      <c r="V625" s="5" t="s">
        <v>417</v>
      </c>
      <c r="W625" s="5" t="s">
        <v>93</v>
      </c>
      <c r="X625" s="5" t="s">
        <v>418</v>
      </c>
      <c r="Y625" s="5" t="s">
        <v>419</v>
      </c>
      <c r="Z625" s="5" t="s">
        <v>420</v>
      </c>
      <c r="AA625" s="5" t="s">
        <v>421</v>
      </c>
      <c r="AB625" s="5"/>
      <c r="AC625" s="5"/>
      <c r="AD625" s="5"/>
      <c r="AE625" s="5"/>
      <c r="AF625" s="5"/>
    </row>
    <row r="626" spans="1:32" hidden="1">
      <c r="A626" s="5" t="s">
        <v>12765</v>
      </c>
      <c r="B626" s="5" t="str">
        <f>IF(COUNTIF('Leads Priorizados INT'!M:M,A626)&gt;0,"Sí","No")</f>
        <v>No</v>
      </c>
      <c r="C626">
        <v>0</v>
      </c>
      <c r="D626" s="6" t="s">
        <v>414</v>
      </c>
      <c r="E626" s="5" t="s">
        <v>12766</v>
      </c>
      <c r="F626" s="5" t="s">
        <v>684</v>
      </c>
      <c r="G626" s="5" t="s">
        <v>12767</v>
      </c>
      <c r="H626" s="7">
        <v>364895</v>
      </c>
      <c r="I626" s="5">
        <v>8</v>
      </c>
      <c r="J626" s="5">
        <v>2</v>
      </c>
      <c r="K626" s="5" t="s">
        <v>12768</v>
      </c>
      <c r="L626" s="5">
        <v>0.12230000000000001</v>
      </c>
      <c r="M626" s="8">
        <v>957608101</v>
      </c>
      <c r="N626" s="8">
        <v>957605052</v>
      </c>
      <c r="O626" s="8">
        <v>957607879</v>
      </c>
      <c r="P626" s="8">
        <v>957600434</v>
      </c>
      <c r="Q626" s="8">
        <v>670888923</v>
      </c>
      <c r="R626" s="5" t="s">
        <v>12769</v>
      </c>
      <c r="S626" s="5" t="s">
        <v>12770</v>
      </c>
      <c r="T626" s="5" t="s">
        <v>417</v>
      </c>
      <c r="U626" s="5" t="s">
        <v>417</v>
      </c>
      <c r="V626" s="5" t="s">
        <v>417</v>
      </c>
      <c r="W626" s="5" t="s">
        <v>93</v>
      </c>
      <c r="X626" s="5" t="s">
        <v>418</v>
      </c>
      <c r="Y626" s="5" t="s">
        <v>419</v>
      </c>
      <c r="Z626" s="5" t="s">
        <v>420</v>
      </c>
      <c r="AA626" s="5" t="s">
        <v>421</v>
      </c>
      <c r="AB626" s="5" t="s">
        <v>12771</v>
      </c>
      <c r="AC626" s="5" t="s">
        <v>12772</v>
      </c>
      <c r="AD626" s="5"/>
      <c r="AE626" s="5"/>
      <c r="AF626" s="5"/>
    </row>
    <row r="627" spans="1:32" hidden="1">
      <c r="A627" s="5" t="s">
        <v>12773</v>
      </c>
      <c r="B627" s="5" t="str">
        <f>IF(COUNTIF('Leads Priorizados INT'!M:M,A627)&gt;0,"Sí","No")</f>
        <v>No</v>
      </c>
      <c r="C627">
        <v>0</v>
      </c>
      <c r="D627" s="6" t="s">
        <v>414</v>
      </c>
      <c r="E627" s="5" t="s">
        <v>12774</v>
      </c>
      <c r="F627" s="5" t="s">
        <v>152</v>
      </c>
      <c r="G627" s="5" t="s">
        <v>522</v>
      </c>
      <c r="H627" s="7">
        <v>880204</v>
      </c>
      <c r="I627" s="5">
        <v>1</v>
      </c>
      <c r="J627" s="5">
        <v>2</v>
      </c>
      <c r="K627" s="5" t="s">
        <v>12775</v>
      </c>
      <c r="L627" s="5">
        <v>0.12230000000000001</v>
      </c>
      <c r="M627" s="8">
        <v>910200033</v>
      </c>
      <c r="N627" s="8">
        <v>910200035</v>
      </c>
      <c r="O627" s="8">
        <v>910200034</v>
      </c>
      <c r="P627" s="8"/>
      <c r="Q627" s="8"/>
      <c r="R627" s="5" t="s">
        <v>12776</v>
      </c>
      <c r="S627" s="5" t="s">
        <v>417</v>
      </c>
      <c r="T627" s="5" t="s">
        <v>417</v>
      </c>
      <c r="U627" s="5" t="s">
        <v>417</v>
      </c>
      <c r="V627" s="5" t="s">
        <v>417</v>
      </c>
      <c r="W627" s="5" t="s">
        <v>93</v>
      </c>
      <c r="X627" s="5" t="s">
        <v>418</v>
      </c>
      <c r="Y627" s="5" t="s">
        <v>419</v>
      </c>
      <c r="Z627" s="5" t="s">
        <v>420</v>
      </c>
      <c r="AA627" s="5" t="s">
        <v>421</v>
      </c>
      <c r="AB627" s="5"/>
      <c r="AC627" s="5"/>
      <c r="AD627" s="5"/>
      <c r="AE627" s="5"/>
      <c r="AF627" s="5"/>
    </row>
    <row r="628" spans="1:32" hidden="1">
      <c r="A628" s="5" t="s">
        <v>12777</v>
      </c>
      <c r="B628" s="5" t="str">
        <f>IF(COUNTIF('Leads Priorizados INT'!M:M,A628)&gt;0,"Sí","No")</f>
        <v>No</v>
      </c>
      <c r="C628">
        <v>0</v>
      </c>
      <c r="D628" s="6" t="s">
        <v>414</v>
      </c>
      <c r="E628" s="5" t="s">
        <v>12778</v>
      </c>
      <c r="F628" s="5" t="s">
        <v>152</v>
      </c>
      <c r="G628" s="5" t="s">
        <v>1758</v>
      </c>
      <c r="H628" s="7">
        <v>1002893</v>
      </c>
      <c r="I628" s="5">
        <v>1</v>
      </c>
      <c r="J628" s="5">
        <v>1</v>
      </c>
      <c r="K628" s="5" t="s">
        <v>12779</v>
      </c>
      <c r="L628" s="5">
        <v>0.12230000000000001</v>
      </c>
      <c r="M628" s="8"/>
      <c r="N628" s="8"/>
      <c r="O628" s="8"/>
      <c r="P628" s="8"/>
      <c r="Q628" s="8"/>
      <c r="R628" s="5" t="s">
        <v>12780</v>
      </c>
      <c r="S628" s="5" t="s">
        <v>417</v>
      </c>
      <c r="T628" s="5" t="s">
        <v>417</v>
      </c>
      <c r="U628" s="5" t="s">
        <v>417</v>
      </c>
      <c r="V628" s="5" t="s">
        <v>417</v>
      </c>
      <c r="W628" s="5" t="s">
        <v>93</v>
      </c>
      <c r="X628" s="5" t="s">
        <v>418</v>
      </c>
      <c r="Y628" s="5" t="s">
        <v>419</v>
      </c>
      <c r="Z628" s="5" t="s">
        <v>420</v>
      </c>
      <c r="AA628" s="5" t="s">
        <v>421</v>
      </c>
      <c r="AB628" s="5"/>
      <c r="AC628" s="5"/>
      <c r="AD628" s="5"/>
      <c r="AE628" s="5"/>
      <c r="AF628" s="5"/>
    </row>
    <row r="629" spans="1:32" hidden="1">
      <c r="A629" s="5" t="s">
        <v>12781</v>
      </c>
      <c r="B629" s="5" t="str">
        <f>IF(COUNTIF('Leads Priorizados INT'!M:M,A629)&gt;0,"Sí","No")</f>
        <v>No</v>
      </c>
      <c r="C629">
        <v>0</v>
      </c>
      <c r="D629" s="6" t="s">
        <v>414</v>
      </c>
      <c r="E629" s="5" t="s">
        <v>12782</v>
      </c>
      <c r="F629" s="5" t="s">
        <v>152</v>
      </c>
      <c r="G629" s="5" t="s">
        <v>3261</v>
      </c>
      <c r="H629" s="7">
        <v>808076</v>
      </c>
      <c r="I629" s="5">
        <v>2</v>
      </c>
      <c r="J629" s="5">
        <v>2</v>
      </c>
      <c r="K629" s="5" t="s">
        <v>12783</v>
      </c>
      <c r="L629" s="5">
        <v>0.1222</v>
      </c>
      <c r="M629" s="8"/>
      <c r="N629" s="8"/>
      <c r="O629" s="8"/>
      <c r="P629" s="8"/>
      <c r="Q629" s="8"/>
      <c r="R629" s="5" t="s">
        <v>12784</v>
      </c>
      <c r="S629" s="5" t="s">
        <v>417</v>
      </c>
      <c r="T629" s="5" t="s">
        <v>417</v>
      </c>
      <c r="U629" s="5" t="s">
        <v>417</v>
      </c>
      <c r="V629" s="5" t="s">
        <v>417</v>
      </c>
      <c r="W629" s="5" t="s">
        <v>93</v>
      </c>
      <c r="X629" s="5" t="s">
        <v>418</v>
      </c>
      <c r="Y629" s="5" t="s">
        <v>419</v>
      </c>
      <c r="Z629" s="5" t="s">
        <v>420</v>
      </c>
      <c r="AA629" s="5" t="s">
        <v>421</v>
      </c>
      <c r="AB629" s="5"/>
      <c r="AC629" s="5"/>
      <c r="AD629" s="5"/>
      <c r="AE629" s="5"/>
      <c r="AF629" s="5"/>
    </row>
    <row r="630" spans="1:32" hidden="1">
      <c r="A630" s="5" t="s">
        <v>12785</v>
      </c>
      <c r="B630" s="5" t="str">
        <f>IF(COUNTIF('Leads Priorizados INT'!M:M,A630)&gt;0,"Sí","No")</f>
        <v>No</v>
      </c>
      <c r="C630">
        <v>0</v>
      </c>
      <c r="D630" s="6" t="s">
        <v>414</v>
      </c>
      <c r="E630" s="5" t="s">
        <v>12786</v>
      </c>
      <c r="F630" s="5" t="s">
        <v>431</v>
      </c>
      <c r="G630" s="5" t="s">
        <v>2159</v>
      </c>
      <c r="H630" s="7">
        <v>306678</v>
      </c>
      <c r="I630" s="5">
        <v>5</v>
      </c>
      <c r="J630" s="5">
        <v>2</v>
      </c>
      <c r="K630" s="5" t="s">
        <v>12787</v>
      </c>
      <c r="L630" s="5">
        <v>0.1221</v>
      </c>
      <c r="M630" s="8">
        <v>932054778</v>
      </c>
      <c r="N630" s="8"/>
      <c r="O630" s="8"/>
      <c r="P630" s="8"/>
      <c r="Q630" s="8"/>
      <c r="R630" s="5" t="s">
        <v>12788</v>
      </c>
      <c r="S630" s="5" t="s">
        <v>417</v>
      </c>
      <c r="T630" s="5" t="s">
        <v>417</v>
      </c>
      <c r="U630" s="5" t="s">
        <v>417</v>
      </c>
      <c r="V630" s="5" t="s">
        <v>417</v>
      </c>
      <c r="W630" s="5" t="s">
        <v>93</v>
      </c>
      <c r="X630" s="5" t="s">
        <v>418</v>
      </c>
      <c r="Y630" s="5" t="s">
        <v>419</v>
      </c>
      <c r="Z630" s="5" t="s">
        <v>420</v>
      </c>
      <c r="AA630" s="5" t="s">
        <v>421</v>
      </c>
      <c r="AB630" s="5"/>
      <c r="AC630" s="5"/>
      <c r="AD630" s="5"/>
      <c r="AE630" s="5"/>
      <c r="AF630" s="5"/>
    </row>
    <row r="631" spans="1:32" hidden="1">
      <c r="A631" s="5" t="s">
        <v>12789</v>
      </c>
      <c r="B631" s="5" t="str">
        <f>IF(COUNTIF('Leads Priorizados INT'!M:M,A631)&gt;0,"Sí","No")</f>
        <v>No</v>
      </c>
      <c r="C631">
        <v>0</v>
      </c>
      <c r="D631" s="6" t="s">
        <v>414</v>
      </c>
      <c r="E631" s="5" t="s">
        <v>12790</v>
      </c>
      <c r="F631" s="5" t="s">
        <v>2631</v>
      </c>
      <c r="G631" s="5" t="s">
        <v>3513</v>
      </c>
      <c r="H631" s="7">
        <v>1228511</v>
      </c>
      <c r="I631" s="5">
        <v>1</v>
      </c>
      <c r="J631" s="5">
        <v>1</v>
      </c>
      <c r="K631" s="5" t="s">
        <v>12791</v>
      </c>
      <c r="L631" s="5">
        <v>0.122</v>
      </c>
      <c r="M631" s="8"/>
      <c r="N631" s="8"/>
      <c r="O631" s="8"/>
      <c r="P631" s="8"/>
      <c r="Q631" s="8"/>
      <c r="R631" s="5" t="s">
        <v>12792</v>
      </c>
      <c r="S631" s="5" t="s">
        <v>417</v>
      </c>
      <c r="T631" s="5" t="s">
        <v>417</v>
      </c>
      <c r="U631" s="5" t="s">
        <v>417</v>
      </c>
      <c r="V631" s="5" t="s">
        <v>417</v>
      </c>
      <c r="W631" s="5" t="s">
        <v>93</v>
      </c>
      <c r="X631" s="5" t="s">
        <v>418</v>
      </c>
      <c r="Y631" s="5" t="s">
        <v>419</v>
      </c>
      <c r="Z631" s="5" t="s">
        <v>420</v>
      </c>
      <c r="AA631" s="5" t="s">
        <v>421</v>
      </c>
      <c r="AB631" s="5"/>
      <c r="AC631" s="5"/>
      <c r="AD631" s="5"/>
      <c r="AE631" s="5"/>
      <c r="AF631" s="5"/>
    </row>
    <row r="632" spans="1:32" hidden="1">
      <c r="A632" s="5" t="s">
        <v>12793</v>
      </c>
      <c r="B632" s="5" t="str">
        <f>IF(COUNTIF('Leads Priorizados INT'!M:M,A632)&gt;0,"Sí","No")</f>
        <v>No</v>
      </c>
      <c r="C632">
        <v>0</v>
      </c>
      <c r="D632" s="6" t="s">
        <v>414</v>
      </c>
      <c r="E632" s="5" t="s">
        <v>12794</v>
      </c>
      <c r="F632" s="5" t="s">
        <v>152</v>
      </c>
      <c r="G632" s="5" t="s">
        <v>505</v>
      </c>
      <c r="H632" s="7">
        <v>892448</v>
      </c>
      <c r="I632" s="5">
        <v>7</v>
      </c>
      <c r="J632" s="5">
        <v>1</v>
      </c>
      <c r="K632" s="5" t="s">
        <v>12795</v>
      </c>
      <c r="L632" s="5">
        <v>0.122</v>
      </c>
      <c r="M632" s="8"/>
      <c r="N632" s="8"/>
      <c r="O632" s="8"/>
      <c r="P632" s="8"/>
      <c r="Q632" s="8"/>
      <c r="R632" s="5" t="s">
        <v>12796</v>
      </c>
      <c r="S632" s="5" t="s">
        <v>417</v>
      </c>
      <c r="T632" s="5" t="s">
        <v>417</v>
      </c>
      <c r="U632" s="5" t="s">
        <v>417</v>
      </c>
      <c r="V632" s="5" t="s">
        <v>417</v>
      </c>
      <c r="W632" s="5" t="s">
        <v>93</v>
      </c>
      <c r="X632" s="5" t="s">
        <v>418</v>
      </c>
      <c r="Y632" s="5" t="s">
        <v>419</v>
      </c>
      <c r="Z632" s="5" t="s">
        <v>420</v>
      </c>
      <c r="AA632" s="5" t="s">
        <v>421</v>
      </c>
      <c r="AB632" s="5"/>
      <c r="AC632" s="5"/>
      <c r="AD632" s="5"/>
      <c r="AE632" s="5"/>
      <c r="AF632" s="5"/>
    </row>
    <row r="633" spans="1:32" hidden="1">
      <c r="A633" s="5" t="s">
        <v>12797</v>
      </c>
      <c r="B633" s="5" t="str">
        <f>IF(COUNTIF('Leads Priorizados INT'!M:M,A633)&gt;0,"Sí","No")</f>
        <v>No</v>
      </c>
      <c r="C633">
        <v>0</v>
      </c>
      <c r="D633" s="6" t="s">
        <v>414</v>
      </c>
      <c r="E633" s="5" t="s">
        <v>12798</v>
      </c>
      <c r="F633" s="5" t="s">
        <v>2631</v>
      </c>
      <c r="G633" s="5" t="s">
        <v>12799</v>
      </c>
      <c r="H633" s="7">
        <v>844079</v>
      </c>
      <c r="I633" s="5">
        <v>1</v>
      </c>
      <c r="J633" s="5">
        <v>1</v>
      </c>
      <c r="K633" s="5" t="s">
        <v>12800</v>
      </c>
      <c r="L633" s="5">
        <v>0.12189999999999999</v>
      </c>
      <c r="M633" s="8">
        <v>983332615</v>
      </c>
      <c r="N633" s="8"/>
      <c r="O633" s="8"/>
      <c r="P633" s="8"/>
      <c r="Q633" s="8"/>
      <c r="R633" s="5" t="s">
        <v>12801</v>
      </c>
      <c r="S633" s="5" t="s">
        <v>417</v>
      </c>
      <c r="T633" s="5" t="s">
        <v>417</v>
      </c>
      <c r="U633" s="5" t="s">
        <v>417</v>
      </c>
      <c r="V633" s="5" t="s">
        <v>417</v>
      </c>
      <c r="W633" s="5" t="s">
        <v>93</v>
      </c>
      <c r="X633" s="5" t="s">
        <v>418</v>
      </c>
      <c r="Y633" s="5" t="s">
        <v>419</v>
      </c>
      <c r="Z633" s="5" t="s">
        <v>420</v>
      </c>
      <c r="AA633" s="5" t="s">
        <v>421</v>
      </c>
      <c r="AB633" s="5"/>
      <c r="AC633" s="5"/>
      <c r="AD633" s="5"/>
      <c r="AE633" s="5"/>
      <c r="AF633" s="5"/>
    </row>
    <row r="634" spans="1:32">
      <c r="A634" s="5" t="s">
        <v>12802</v>
      </c>
      <c r="B634" s="5" t="str">
        <f>IF(COUNTIF('Leads Priorizados INT'!M:M,A634)&gt;0,"Sí","No")</f>
        <v>No</v>
      </c>
      <c r="C634">
        <v>1</v>
      </c>
      <c r="D634" s="6" t="s">
        <v>414</v>
      </c>
      <c r="E634" s="5" t="s">
        <v>12803</v>
      </c>
      <c r="F634" s="5" t="s">
        <v>152</v>
      </c>
      <c r="G634" s="5" t="s">
        <v>9326</v>
      </c>
      <c r="H634" s="7">
        <v>1032647</v>
      </c>
      <c r="I634" s="5">
        <v>7</v>
      </c>
      <c r="J634" s="5">
        <v>1</v>
      </c>
      <c r="K634" s="5" t="s">
        <v>12804</v>
      </c>
      <c r="L634" s="5">
        <v>0.12189999999999999</v>
      </c>
      <c r="M634" s="8"/>
      <c r="N634" s="8"/>
      <c r="O634" s="8"/>
      <c r="P634" s="8"/>
      <c r="Q634" s="8"/>
      <c r="R634" s="5" t="s">
        <v>12805</v>
      </c>
      <c r="S634" s="5" t="s">
        <v>417</v>
      </c>
      <c r="T634" s="5" t="s">
        <v>417</v>
      </c>
      <c r="U634" s="5" t="s">
        <v>417</v>
      </c>
      <c r="V634" s="5" t="s">
        <v>417</v>
      </c>
      <c r="W634" s="5" t="s">
        <v>93</v>
      </c>
      <c r="X634" s="5" t="s">
        <v>418</v>
      </c>
      <c r="Y634" s="5" t="s">
        <v>419</v>
      </c>
      <c r="Z634" s="5" t="s">
        <v>420</v>
      </c>
      <c r="AA634" s="5" t="s">
        <v>421</v>
      </c>
      <c r="AB634" s="5"/>
      <c r="AC634" s="5"/>
      <c r="AD634" s="5"/>
      <c r="AE634" s="5"/>
      <c r="AF634" s="5"/>
    </row>
    <row r="635" spans="1:32" hidden="1">
      <c r="A635" s="5" t="s">
        <v>12806</v>
      </c>
      <c r="B635" s="5" t="str">
        <f>IF(COUNTIF('Leads Priorizados INT'!M:M,A635)&gt;0,"Sí","No")</f>
        <v>No</v>
      </c>
      <c r="C635">
        <v>0</v>
      </c>
      <c r="D635" s="6" t="s">
        <v>414</v>
      </c>
      <c r="E635" s="5" t="s">
        <v>12807</v>
      </c>
      <c r="F635" s="5" t="s">
        <v>431</v>
      </c>
      <c r="G635" s="5" t="s">
        <v>9448</v>
      </c>
      <c r="H635" s="7">
        <v>488776</v>
      </c>
      <c r="I635" s="5">
        <v>2</v>
      </c>
      <c r="J635" s="5">
        <v>1</v>
      </c>
      <c r="K635" s="5" t="s">
        <v>12808</v>
      </c>
      <c r="L635" s="5">
        <v>0.12180000000000001</v>
      </c>
      <c r="M635" s="8">
        <v>934593542</v>
      </c>
      <c r="N635" s="8">
        <v>932080860</v>
      </c>
      <c r="O635" s="8">
        <v>656921773</v>
      </c>
      <c r="P635" s="8">
        <v>656921772</v>
      </c>
      <c r="Q635" s="8">
        <v>656921771</v>
      </c>
      <c r="R635" s="5" t="s">
        <v>12809</v>
      </c>
      <c r="S635" s="5" t="s">
        <v>12810</v>
      </c>
      <c r="T635" s="5" t="s">
        <v>417</v>
      </c>
      <c r="U635" s="5" t="s">
        <v>417</v>
      </c>
      <c r="V635" s="5" t="s">
        <v>417</v>
      </c>
      <c r="W635" s="5" t="s">
        <v>93</v>
      </c>
      <c r="X635" s="5" t="s">
        <v>418</v>
      </c>
      <c r="Y635" s="5" t="s">
        <v>419</v>
      </c>
      <c r="Z635" s="5" t="s">
        <v>420</v>
      </c>
      <c r="AA635" s="5" t="s">
        <v>421</v>
      </c>
      <c r="AB635" s="5" t="s">
        <v>12811</v>
      </c>
      <c r="AC635" s="5"/>
      <c r="AD635" s="5"/>
      <c r="AE635" s="5"/>
      <c r="AF635" s="5"/>
    </row>
    <row r="636" spans="1:32">
      <c r="A636" s="5" t="s">
        <v>12812</v>
      </c>
      <c r="B636" s="5" t="str">
        <f>IF(COUNTIF('Leads Priorizados INT'!M:M,A636)&gt;0,"Sí","No")</f>
        <v>No</v>
      </c>
      <c r="C636">
        <v>1</v>
      </c>
      <c r="D636" s="6" t="s">
        <v>414</v>
      </c>
      <c r="E636" s="5" t="s">
        <v>12813</v>
      </c>
      <c r="F636" s="5" t="s">
        <v>2926</v>
      </c>
      <c r="G636" s="5" t="s">
        <v>12814</v>
      </c>
      <c r="H636" s="7">
        <v>620046</v>
      </c>
      <c r="I636" s="5">
        <v>4</v>
      </c>
      <c r="J636" s="5">
        <v>1</v>
      </c>
      <c r="K636" s="5" t="s">
        <v>12815</v>
      </c>
      <c r="L636" s="5">
        <v>0.1217</v>
      </c>
      <c r="M636" s="8">
        <v>984193915</v>
      </c>
      <c r="N636" s="8"/>
      <c r="O636" s="8"/>
      <c r="P636" s="8"/>
      <c r="Q636" s="8"/>
      <c r="R636" s="5" t="s">
        <v>12816</v>
      </c>
      <c r="S636" s="5" t="s">
        <v>12817</v>
      </c>
      <c r="T636" s="5" t="s">
        <v>12818</v>
      </c>
      <c r="U636" s="5" t="s">
        <v>12819</v>
      </c>
      <c r="V636" s="5" t="s">
        <v>12820</v>
      </c>
      <c r="W636" s="5" t="s">
        <v>93</v>
      </c>
      <c r="X636" s="5" t="s">
        <v>418</v>
      </c>
      <c r="Y636" s="5" t="s">
        <v>419</v>
      </c>
      <c r="Z636" s="5" t="s">
        <v>420</v>
      </c>
      <c r="AA636" s="5" t="s">
        <v>421</v>
      </c>
      <c r="AB636" s="5"/>
      <c r="AC636" s="5"/>
      <c r="AD636" s="5"/>
      <c r="AE636" s="5"/>
      <c r="AF636" s="5"/>
    </row>
    <row r="637" spans="1:32" hidden="1">
      <c r="A637" s="5" t="s">
        <v>12821</v>
      </c>
      <c r="B637" s="5" t="str">
        <f>IF(COUNTIF('Leads Priorizados INT'!M:M,A637)&gt;0,"Sí","No")</f>
        <v>No</v>
      </c>
      <c r="C637">
        <v>0</v>
      </c>
      <c r="D637" s="6" t="s">
        <v>1534</v>
      </c>
      <c r="E637" s="5" t="s">
        <v>12822</v>
      </c>
      <c r="F637" s="5" t="s">
        <v>729</v>
      </c>
      <c r="G637" s="5" t="s">
        <v>730</v>
      </c>
      <c r="H637" s="7">
        <v>5250000</v>
      </c>
      <c r="I637" s="5">
        <v>126</v>
      </c>
      <c r="J637" s="5">
        <v>5</v>
      </c>
      <c r="K637" s="5" t="s">
        <v>12823</v>
      </c>
      <c r="L637" s="5">
        <v>0.1217</v>
      </c>
      <c r="M637" s="8">
        <v>976554906</v>
      </c>
      <c r="N637" s="8">
        <v>976467220</v>
      </c>
      <c r="O637" s="8">
        <v>976306004</v>
      </c>
      <c r="P637" s="8">
        <v>976239229</v>
      </c>
      <c r="Q637" s="8">
        <v>976306118</v>
      </c>
      <c r="R637" s="5" t="s">
        <v>12824</v>
      </c>
      <c r="S637" s="5" t="s">
        <v>417</v>
      </c>
      <c r="T637" s="5" t="s">
        <v>417</v>
      </c>
      <c r="U637" s="5" t="s">
        <v>417</v>
      </c>
      <c r="V637" s="5" t="s">
        <v>417</v>
      </c>
      <c r="W637" s="5" t="s">
        <v>93</v>
      </c>
      <c r="X637" s="5" t="s">
        <v>418</v>
      </c>
      <c r="Y637" s="5" t="s">
        <v>419</v>
      </c>
      <c r="Z637" s="5" t="s">
        <v>420</v>
      </c>
      <c r="AA637" s="5" t="s">
        <v>421</v>
      </c>
      <c r="AB637" s="5" t="s">
        <v>12825</v>
      </c>
      <c r="AC637" s="5" t="s">
        <v>12826</v>
      </c>
      <c r="AD637" s="5" t="s">
        <v>12827</v>
      </c>
      <c r="AE637" s="5" t="s">
        <v>12828</v>
      </c>
      <c r="AF637" s="5" t="s">
        <v>12829</v>
      </c>
    </row>
    <row r="638" spans="1:32" hidden="1">
      <c r="A638" s="5" t="s">
        <v>12830</v>
      </c>
      <c r="B638" s="5" t="str">
        <f>IF(COUNTIF('Leads Priorizados INT'!M:M,A638)&gt;0,"Sí","No")</f>
        <v>No</v>
      </c>
      <c r="C638">
        <v>0</v>
      </c>
      <c r="D638" s="6" t="s">
        <v>414</v>
      </c>
      <c r="E638" s="5" t="s">
        <v>12831</v>
      </c>
      <c r="F638" s="5" t="s">
        <v>152</v>
      </c>
      <c r="G638" s="5" t="s">
        <v>1923</v>
      </c>
      <c r="H638" s="7">
        <v>936253</v>
      </c>
      <c r="I638" s="5">
        <v>8</v>
      </c>
      <c r="J638" s="5">
        <v>1</v>
      </c>
      <c r="K638" s="5" t="s">
        <v>12832</v>
      </c>
      <c r="L638" s="5">
        <v>0.1217</v>
      </c>
      <c r="M638" s="8">
        <v>913430241</v>
      </c>
      <c r="N638" s="8"/>
      <c r="O638" s="8"/>
      <c r="P638" s="8"/>
      <c r="Q638" s="8"/>
      <c r="R638" s="5" t="s">
        <v>12833</v>
      </c>
      <c r="S638" s="5" t="s">
        <v>417</v>
      </c>
      <c r="T638" s="5" t="s">
        <v>417</v>
      </c>
      <c r="U638" s="5" t="s">
        <v>417</v>
      </c>
      <c r="V638" s="5" t="s">
        <v>417</v>
      </c>
      <c r="W638" s="5" t="s">
        <v>93</v>
      </c>
      <c r="X638" s="5" t="s">
        <v>418</v>
      </c>
      <c r="Y638" s="5" t="s">
        <v>419</v>
      </c>
      <c r="Z638" s="5" t="s">
        <v>420</v>
      </c>
      <c r="AA638" s="5" t="s">
        <v>421</v>
      </c>
      <c r="AB638" s="5"/>
      <c r="AC638" s="5"/>
      <c r="AD638" s="5"/>
      <c r="AE638" s="5"/>
      <c r="AF638" s="5"/>
    </row>
    <row r="639" spans="1:32" hidden="1">
      <c r="A639" s="5" t="s">
        <v>12834</v>
      </c>
      <c r="B639" s="5" t="str">
        <f>IF(COUNTIF('Leads Priorizados INT'!M:M,A639)&gt;0,"Sí","No")</f>
        <v>No</v>
      </c>
      <c r="C639">
        <v>0</v>
      </c>
      <c r="D639" s="6" t="s">
        <v>414</v>
      </c>
      <c r="E639" s="5" t="s">
        <v>12835</v>
      </c>
      <c r="F639" s="5" t="s">
        <v>152</v>
      </c>
      <c r="G639" s="5" t="s">
        <v>1749</v>
      </c>
      <c r="H639" s="7">
        <v>796112</v>
      </c>
      <c r="I639" s="5">
        <v>18</v>
      </c>
      <c r="J639" s="5">
        <v>2</v>
      </c>
      <c r="K639" s="5" t="s">
        <v>12836</v>
      </c>
      <c r="L639" s="5">
        <v>0.1217</v>
      </c>
      <c r="M639" s="8">
        <v>917912949</v>
      </c>
      <c r="N639" s="8"/>
      <c r="O639" s="8"/>
      <c r="P639" s="8"/>
      <c r="Q639" s="8"/>
      <c r="R639" s="5" t="s">
        <v>12837</v>
      </c>
      <c r="S639" s="5" t="s">
        <v>12838</v>
      </c>
      <c r="T639" s="5" t="s">
        <v>417</v>
      </c>
      <c r="U639" s="5" t="s">
        <v>417</v>
      </c>
      <c r="V639" s="5" t="s">
        <v>417</v>
      </c>
      <c r="W639" s="5" t="s">
        <v>93</v>
      </c>
      <c r="X639" s="5" t="s">
        <v>418</v>
      </c>
      <c r="Y639" s="5" t="s">
        <v>419</v>
      </c>
      <c r="Z639" s="5" t="s">
        <v>420</v>
      </c>
      <c r="AA639" s="5" t="s">
        <v>421</v>
      </c>
      <c r="AB639" s="5"/>
      <c r="AC639" s="5"/>
      <c r="AD639" s="5"/>
      <c r="AE639" s="5"/>
      <c r="AF639" s="5"/>
    </row>
    <row r="640" spans="1:32" hidden="1">
      <c r="A640" s="5" t="s">
        <v>12839</v>
      </c>
      <c r="B640" s="5" t="str">
        <f>IF(COUNTIF('Leads Priorizados INT'!M:M,A640)&gt;0,"Sí","No")</f>
        <v>No</v>
      </c>
      <c r="C640">
        <v>0</v>
      </c>
      <c r="D640" s="6" t="s">
        <v>414</v>
      </c>
      <c r="E640" s="5" t="s">
        <v>12840</v>
      </c>
      <c r="F640" s="5" t="s">
        <v>152</v>
      </c>
      <c r="G640" s="5" t="s">
        <v>12841</v>
      </c>
      <c r="H640" s="7">
        <v>693070</v>
      </c>
      <c r="I640" s="5">
        <v>10</v>
      </c>
      <c r="J640" s="5">
        <v>2</v>
      </c>
      <c r="K640" s="5" t="s">
        <v>12842</v>
      </c>
      <c r="L640" s="5">
        <v>0.1217</v>
      </c>
      <c r="M640" s="8">
        <v>915650922</v>
      </c>
      <c r="N640" s="8">
        <v>912791561</v>
      </c>
      <c r="O640" s="8"/>
      <c r="P640" s="8"/>
      <c r="Q640" s="8"/>
      <c r="R640" s="5" t="s">
        <v>12843</v>
      </c>
      <c r="S640" s="5" t="s">
        <v>417</v>
      </c>
      <c r="T640" s="5" t="s">
        <v>417</v>
      </c>
      <c r="U640" s="5" t="s">
        <v>417</v>
      </c>
      <c r="V640" s="5" t="s">
        <v>417</v>
      </c>
      <c r="W640" s="5" t="s">
        <v>93</v>
      </c>
      <c r="X640" s="5" t="s">
        <v>418</v>
      </c>
      <c r="Y640" s="5" t="s">
        <v>419</v>
      </c>
      <c r="Z640" s="5" t="s">
        <v>420</v>
      </c>
      <c r="AA640" s="5" t="s">
        <v>421</v>
      </c>
      <c r="AB640" s="5" t="s">
        <v>12844</v>
      </c>
      <c r="AC640" s="5" t="s">
        <v>12845</v>
      </c>
      <c r="AD640" s="5"/>
      <c r="AE640" s="5"/>
      <c r="AF640" s="5"/>
    </row>
    <row r="641" spans="1:32" hidden="1">
      <c r="A641" s="5" t="s">
        <v>12846</v>
      </c>
      <c r="B641" s="5" t="str">
        <f>IF(COUNTIF('Leads Priorizados INT'!M:M,A641)&gt;0,"Sí","No")</f>
        <v>No</v>
      </c>
      <c r="C641">
        <v>0</v>
      </c>
      <c r="D641" s="6" t="s">
        <v>430</v>
      </c>
      <c r="E641" s="5" t="s">
        <v>12847</v>
      </c>
      <c r="F641" s="5" t="s">
        <v>931</v>
      </c>
      <c r="G641" s="5" t="s">
        <v>12848</v>
      </c>
      <c r="H641" s="7">
        <v>7067834</v>
      </c>
      <c r="I641" s="5">
        <v>9</v>
      </c>
      <c r="J641" s="5">
        <v>2</v>
      </c>
      <c r="K641" s="5" t="s">
        <v>12849</v>
      </c>
      <c r="L641" s="5">
        <v>0.12139999999999999</v>
      </c>
      <c r="M641" s="8">
        <v>981612378</v>
      </c>
      <c r="N641" s="8">
        <v>881924421</v>
      </c>
      <c r="O641" s="8">
        <v>675510330</v>
      </c>
      <c r="P641" s="8">
        <v>651949689</v>
      </c>
      <c r="Q641" s="8">
        <v>685679629</v>
      </c>
      <c r="R641" s="5" t="s">
        <v>12850</v>
      </c>
      <c r="S641" s="5" t="s">
        <v>417</v>
      </c>
      <c r="T641" s="5" t="s">
        <v>417</v>
      </c>
      <c r="U641" s="5" t="s">
        <v>417</v>
      </c>
      <c r="V641" s="5" t="s">
        <v>417</v>
      </c>
      <c r="W641" s="5" t="s">
        <v>93</v>
      </c>
      <c r="X641" s="5" t="s">
        <v>418</v>
      </c>
      <c r="Y641" s="5" t="s">
        <v>419</v>
      </c>
      <c r="Z641" s="5" t="s">
        <v>420</v>
      </c>
      <c r="AA641" s="5" t="s">
        <v>421</v>
      </c>
      <c r="AB641" s="5"/>
      <c r="AC641" s="5"/>
      <c r="AD641" s="5"/>
      <c r="AE641" s="5"/>
      <c r="AF641" s="5"/>
    </row>
    <row r="642" spans="1:32" hidden="1">
      <c r="A642" s="5" t="s">
        <v>12851</v>
      </c>
      <c r="B642" s="5" t="str">
        <f>IF(COUNTIF('Leads Priorizados INT'!M:M,A642)&gt;0,"Sí","No")</f>
        <v>No</v>
      </c>
      <c r="C642">
        <v>0</v>
      </c>
      <c r="D642" s="6" t="s">
        <v>414</v>
      </c>
      <c r="E642" s="5" t="s">
        <v>12852</v>
      </c>
      <c r="F642" s="5" t="s">
        <v>152</v>
      </c>
      <c r="G642" s="5" t="s">
        <v>12853</v>
      </c>
      <c r="H642" s="7">
        <v>1273102</v>
      </c>
      <c r="I642" s="5">
        <v>1</v>
      </c>
      <c r="J642" s="5">
        <v>1</v>
      </c>
      <c r="K642" s="5" t="s">
        <v>12854</v>
      </c>
      <c r="L642" s="5">
        <v>0.12139999999999999</v>
      </c>
      <c r="M642" s="8"/>
      <c r="N642" s="8"/>
      <c r="O642" s="8"/>
      <c r="P642" s="8"/>
      <c r="Q642" s="8"/>
      <c r="R642" s="5" t="s">
        <v>12855</v>
      </c>
      <c r="S642" s="5" t="s">
        <v>417</v>
      </c>
      <c r="T642" s="5" t="s">
        <v>417</v>
      </c>
      <c r="U642" s="5" t="s">
        <v>417</v>
      </c>
      <c r="V642" s="5" t="s">
        <v>417</v>
      </c>
      <c r="W642" s="5" t="s">
        <v>93</v>
      </c>
      <c r="X642" s="5" t="s">
        <v>418</v>
      </c>
      <c r="Y642" s="5" t="s">
        <v>419</v>
      </c>
      <c r="Z642" s="5" t="s">
        <v>420</v>
      </c>
      <c r="AA642" s="5" t="s">
        <v>421</v>
      </c>
      <c r="AB642" s="5"/>
      <c r="AC642" s="5"/>
      <c r="AD642" s="5"/>
      <c r="AE642" s="5"/>
      <c r="AF642" s="5"/>
    </row>
    <row r="643" spans="1:32" hidden="1">
      <c r="A643" s="5" t="s">
        <v>12856</v>
      </c>
      <c r="B643" s="5" t="str">
        <f>IF(COUNTIF('Leads Priorizados INT'!M:M,A643)&gt;0,"Sí","No")</f>
        <v>No</v>
      </c>
      <c r="C643">
        <v>0</v>
      </c>
      <c r="D643" s="6" t="s">
        <v>414</v>
      </c>
      <c r="E643" s="5" t="s">
        <v>12857</v>
      </c>
      <c r="F643" s="5" t="s">
        <v>721</v>
      </c>
      <c r="G643" s="5" t="s">
        <v>12858</v>
      </c>
      <c r="H643" s="7">
        <v>926754</v>
      </c>
      <c r="I643" s="5">
        <v>7</v>
      </c>
      <c r="J643" s="5">
        <v>1</v>
      </c>
      <c r="K643" s="5" t="s">
        <v>12859</v>
      </c>
      <c r="L643" s="5">
        <v>0.12130000000000001</v>
      </c>
      <c r="M643" s="8"/>
      <c r="N643" s="8"/>
      <c r="O643" s="8"/>
      <c r="P643" s="8"/>
      <c r="Q643" s="8"/>
      <c r="R643" s="5" t="s">
        <v>12860</v>
      </c>
      <c r="S643" s="5" t="s">
        <v>417</v>
      </c>
      <c r="T643" s="5" t="s">
        <v>417</v>
      </c>
      <c r="U643" s="5" t="s">
        <v>417</v>
      </c>
      <c r="V643" s="5" t="s">
        <v>417</v>
      </c>
      <c r="W643" s="5" t="s">
        <v>93</v>
      </c>
      <c r="X643" s="5" t="s">
        <v>418</v>
      </c>
      <c r="Y643" s="5" t="s">
        <v>419</v>
      </c>
      <c r="Z643" s="5" t="s">
        <v>420</v>
      </c>
      <c r="AA643" s="5" t="s">
        <v>421</v>
      </c>
      <c r="AB643" s="5"/>
      <c r="AC643" s="5"/>
      <c r="AD643" s="5"/>
      <c r="AE643" s="5"/>
      <c r="AF643" s="5"/>
    </row>
    <row r="644" spans="1:32" hidden="1">
      <c r="A644" s="5" t="s">
        <v>12861</v>
      </c>
      <c r="B644" s="5" t="str">
        <f>IF(COUNTIF('Leads Priorizados INT'!M:M,A644)&gt;0,"Sí","No")</f>
        <v>No</v>
      </c>
      <c r="C644">
        <v>0</v>
      </c>
      <c r="D644" s="6" t="s">
        <v>414</v>
      </c>
      <c r="E644" s="5" t="s">
        <v>12862</v>
      </c>
      <c r="F644" s="5" t="s">
        <v>152</v>
      </c>
      <c r="G644" s="5" t="s">
        <v>3459</v>
      </c>
      <c r="H644" s="7">
        <v>1034171</v>
      </c>
      <c r="I644" s="5">
        <v>1</v>
      </c>
      <c r="J644" s="5">
        <v>1</v>
      </c>
      <c r="K644" s="5" t="s">
        <v>12863</v>
      </c>
      <c r="L644" s="5">
        <v>0.12130000000000001</v>
      </c>
      <c r="M644" s="8">
        <v>916325970</v>
      </c>
      <c r="N644" s="8"/>
      <c r="O644" s="8"/>
      <c r="P644" s="8"/>
      <c r="Q644" s="8"/>
      <c r="R644" s="5" t="s">
        <v>12864</v>
      </c>
      <c r="S644" s="5" t="s">
        <v>417</v>
      </c>
      <c r="T644" s="5" t="s">
        <v>417</v>
      </c>
      <c r="U644" s="5" t="s">
        <v>417</v>
      </c>
      <c r="V644" s="5" t="s">
        <v>417</v>
      </c>
      <c r="W644" s="5" t="s">
        <v>93</v>
      </c>
      <c r="X644" s="5" t="s">
        <v>418</v>
      </c>
      <c r="Y644" s="5" t="s">
        <v>419</v>
      </c>
      <c r="Z644" s="5" t="s">
        <v>420</v>
      </c>
      <c r="AA644" s="5" t="s">
        <v>421</v>
      </c>
      <c r="AB644" s="5"/>
      <c r="AC644" s="5"/>
      <c r="AD644" s="5"/>
      <c r="AE644" s="5"/>
      <c r="AF644" s="5"/>
    </row>
    <row r="645" spans="1:32" hidden="1">
      <c r="A645" s="5" t="s">
        <v>12865</v>
      </c>
      <c r="B645" s="5" t="str">
        <f>IF(COUNTIF('Leads Priorizados INT'!M:M,A645)&gt;0,"Sí","No")</f>
        <v>No</v>
      </c>
      <c r="C645">
        <v>0</v>
      </c>
      <c r="D645" s="6" t="s">
        <v>414</v>
      </c>
      <c r="E645" s="5" t="s">
        <v>12866</v>
      </c>
      <c r="F645" s="5" t="s">
        <v>152</v>
      </c>
      <c r="G645" s="5" t="s">
        <v>916</v>
      </c>
      <c r="H645" s="7">
        <v>920181</v>
      </c>
      <c r="I645" s="5">
        <v>7</v>
      </c>
      <c r="J645" s="5">
        <v>1</v>
      </c>
      <c r="K645" s="5" t="s">
        <v>12867</v>
      </c>
      <c r="L645" s="5">
        <v>0.1212</v>
      </c>
      <c r="M645" s="8"/>
      <c r="N645" s="8"/>
      <c r="O645" s="8"/>
      <c r="P645" s="8"/>
      <c r="Q645" s="8"/>
      <c r="R645" s="5" t="s">
        <v>12868</v>
      </c>
      <c r="S645" s="5" t="s">
        <v>417</v>
      </c>
      <c r="T645" s="5" t="s">
        <v>417</v>
      </c>
      <c r="U645" s="5" t="s">
        <v>417</v>
      </c>
      <c r="V645" s="5" t="s">
        <v>417</v>
      </c>
      <c r="W645" s="5" t="s">
        <v>93</v>
      </c>
      <c r="X645" s="5" t="s">
        <v>418</v>
      </c>
      <c r="Y645" s="5" t="s">
        <v>419</v>
      </c>
      <c r="Z645" s="5" t="s">
        <v>420</v>
      </c>
      <c r="AA645" s="5" t="s">
        <v>421</v>
      </c>
      <c r="AB645" s="5"/>
      <c r="AC645" s="5"/>
      <c r="AD645" s="5"/>
      <c r="AE645" s="5"/>
      <c r="AF645" s="5"/>
    </row>
    <row r="646" spans="1:32" hidden="1">
      <c r="A646" s="5" t="s">
        <v>12869</v>
      </c>
      <c r="B646" s="5" t="str">
        <f>IF(COUNTIF('Leads Priorizados INT'!M:M,A646)&gt;0,"Sí","No")</f>
        <v>No</v>
      </c>
      <c r="C646">
        <v>0</v>
      </c>
      <c r="D646" s="6" t="s">
        <v>430</v>
      </c>
      <c r="E646" s="5" t="s">
        <v>12870</v>
      </c>
      <c r="F646" s="5" t="s">
        <v>152</v>
      </c>
      <c r="G646" s="5" t="s">
        <v>619</v>
      </c>
      <c r="H646" s="7">
        <v>1112365</v>
      </c>
      <c r="I646" s="5">
        <v>6</v>
      </c>
      <c r="J646" s="5">
        <v>1</v>
      </c>
      <c r="K646" s="5" t="s">
        <v>12871</v>
      </c>
      <c r="L646" s="5">
        <v>0.1212</v>
      </c>
      <c r="M646" s="8">
        <v>918327467</v>
      </c>
      <c r="N646" s="8">
        <v>918255685</v>
      </c>
      <c r="O646" s="8">
        <v>918271560</v>
      </c>
      <c r="P646" s="8">
        <v>663913044</v>
      </c>
      <c r="Q646" s="8">
        <v>661593596</v>
      </c>
      <c r="R646" s="5" t="s">
        <v>12872</v>
      </c>
      <c r="S646" s="5" t="s">
        <v>417</v>
      </c>
      <c r="T646" s="5" t="s">
        <v>417</v>
      </c>
      <c r="U646" s="5" t="s">
        <v>417</v>
      </c>
      <c r="V646" s="5" t="s">
        <v>417</v>
      </c>
      <c r="W646" s="5" t="s">
        <v>93</v>
      </c>
      <c r="X646" s="5" t="s">
        <v>418</v>
      </c>
      <c r="Y646" s="5" t="s">
        <v>419</v>
      </c>
      <c r="Z646" s="5" t="s">
        <v>420</v>
      </c>
      <c r="AA646" s="5" t="s">
        <v>421</v>
      </c>
      <c r="AB646" s="5"/>
      <c r="AC646" s="5"/>
      <c r="AD646" s="5"/>
      <c r="AE646" s="5"/>
      <c r="AF646" s="5"/>
    </row>
    <row r="647" spans="1:32" hidden="1">
      <c r="A647" s="5" t="s">
        <v>12873</v>
      </c>
      <c r="B647" s="5" t="str">
        <f>IF(COUNTIF('Leads Priorizados INT'!M:M,A647)&gt;0,"Sí","No")</f>
        <v>No</v>
      </c>
      <c r="C647">
        <v>0</v>
      </c>
      <c r="D647" s="6" t="s">
        <v>414</v>
      </c>
      <c r="E647" s="5" t="s">
        <v>12874</v>
      </c>
      <c r="F647" s="5" t="s">
        <v>152</v>
      </c>
      <c r="G647" s="5" t="s">
        <v>10705</v>
      </c>
      <c r="H647" s="7">
        <v>3588384</v>
      </c>
      <c r="I647" s="5">
        <v>7</v>
      </c>
      <c r="J647" s="5">
        <v>1</v>
      </c>
      <c r="K647" s="5" t="s">
        <v>12875</v>
      </c>
      <c r="L647" s="5">
        <v>0.1211</v>
      </c>
      <c r="M647" s="8">
        <v>914608777</v>
      </c>
      <c r="N647" s="8"/>
      <c r="O647" s="8"/>
      <c r="P647" s="8"/>
      <c r="Q647" s="8"/>
      <c r="R647" s="5" t="s">
        <v>12876</v>
      </c>
      <c r="S647" s="5" t="s">
        <v>12877</v>
      </c>
      <c r="T647" s="5" t="s">
        <v>12878</v>
      </c>
      <c r="U647" s="5" t="s">
        <v>417</v>
      </c>
      <c r="V647" s="5" t="s">
        <v>417</v>
      </c>
      <c r="W647" s="5" t="s">
        <v>93</v>
      </c>
      <c r="X647" s="5" t="s">
        <v>418</v>
      </c>
      <c r="Y647" s="5" t="s">
        <v>419</v>
      </c>
      <c r="Z647" s="5" t="s">
        <v>420</v>
      </c>
      <c r="AA647" s="5" t="s">
        <v>421</v>
      </c>
      <c r="AB647" s="5"/>
      <c r="AC647" s="5"/>
      <c r="AD647" s="5"/>
      <c r="AE647" s="5"/>
      <c r="AF647" s="5"/>
    </row>
    <row r="648" spans="1:32">
      <c r="A648" s="5" t="s">
        <v>12879</v>
      </c>
      <c r="B648" s="5" t="str">
        <f>IF(COUNTIF('Leads Priorizados INT'!M:M,A648)&gt;0,"Sí","No")</f>
        <v>No</v>
      </c>
      <c r="C648">
        <v>1</v>
      </c>
      <c r="D648" s="6" t="s">
        <v>414</v>
      </c>
      <c r="E648" s="5" t="s">
        <v>12880</v>
      </c>
      <c r="F648" s="5" t="s">
        <v>152</v>
      </c>
      <c r="G648" s="5" t="s">
        <v>1602</v>
      </c>
      <c r="H648" s="7">
        <v>353599</v>
      </c>
      <c r="I648" s="5">
        <v>1</v>
      </c>
      <c r="J648" s="5">
        <v>1</v>
      </c>
      <c r="K648" s="5" t="s">
        <v>12881</v>
      </c>
      <c r="L648" s="5">
        <v>0.121</v>
      </c>
      <c r="M648" s="8">
        <v>915471754</v>
      </c>
      <c r="N648" s="8"/>
      <c r="O648" s="8"/>
      <c r="P648" s="8"/>
      <c r="Q648" s="8"/>
      <c r="R648" s="5" t="s">
        <v>12882</v>
      </c>
      <c r="S648" s="5" t="s">
        <v>417</v>
      </c>
      <c r="T648" s="5" t="s">
        <v>417</v>
      </c>
      <c r="U648" s="5" t="s">
        <v>417</v>
      </c>
      <c r="V648" s="5" t="s">
        <v>417</v>
      </c>
      <c r="W648" s="5" t="s">
        <v>93</v>
      </c>
      <c r="X648" s="5" t="s">
        <v>418</v>
      </c>
      <c r="Y648" s="5" t="s">
        <v>419</v>
      </c>
      <c r="Z648" s="5" t="s">
        <v>420</v>
      </c>
      <c r="AA648" s="5" t="s">
        <v>421</v>
      </c>
      <c r="AB648" s="5"/>
      <c r="AC648" s="5"/>
      <c r="AD648" s="5"/>
      <c r="AE648" s="5"/>
      <c r="AF648" s="5"/>
    </row>
    <row r="649" spans="1:32" hidden="1">
      <c r="A649" s="5" t="s">
        <v>12883</v>
      </c>
      <c r="B649" s="5" t="str">
        <f>IF(COUNTIF('Leads Priorizados INT'!M:M,A649)&gt;0,"Sí","No")</f>
        <v>No</v>
      </c>
      <c r="C649">
        <v>0</v>
      </c>
      <c r="D649" s="6" t="s">
        <v>414</v>
      </c>
      <c r="E649" s="5" t="s">
        <v>12884</v>
      </c>
      <c r="F649" s="5" t="s">
        <v>431</v>
      </c>
      <c r="G649" s="5" t="s">
        <v>2159</v>
      </c>
      <c r="H649" s="7">
        <v>981097</v>
      </c>
      <c r="I649" s="5">
        <v>8</v>
      </c>
      <c r="J649" s="5">
        <v>1</v>
      </c>
      <c r="K649" s="5" t="s">
        <v>12885</v>
      </c>
      <c r="L649" s="5">
        <v>0.121</v>
      </c>
      <c r="M649" s="8"/>
      <c r="N649" s="8"/>
      <c r="O649" s="8"/>
      <c r="P649" s="8"/>
      <c r="Q649" s="8"/>
      <c r="R649" s="5" t="s">
        <v>12886</v>
      </c>
      <c r="S649" s="5" t="s">
        <v>417</v>
      </c>
      <c r="T649" s="5" t="s">
        <v>417</v>
      </c>
      <c r="U649" s="5" t="s">
        <v>417</v>
      </c>
      <c r="V649" s="5" t="s">
        <v>417</v>
      </c>
      <c r="W649" s="5" t="s">
        <v>93</v>
      </c>
      <c r="X649" s="5" t="s">
        <v>418</v>
      </c>
      <c r="Y649" s="5" t="s">
        <v>419</v>
      </c>
      <c r="Z649" s="5" t="s">
        <v>420</v>
      </c>
      <c r="AA649" s="5" t="s">
        <v>421</v>
      </c>
      <c r="AB649" s="5"/>
      <c r="AC649" s="5"/>
      <c r="AD649" s="5"/>
      <c r="AE649" s="5"/>
      <c r="AF649" s="5"/>
    </row>
    <row r="650" spans="1:32" hidden="1">
      <c r="A650" s="5" t="s">
        <v>12887</v>
      </c>
      <c r="B650" s="5" t="str">
        <f>IF(COUNTIF('Leads Priorizados INT'!M:M,A650)&gt;0,"Sí","No")</f>
        <v>No</v>
      </c>
      <c r="C650">
        <v>0</v>
      </c>
      <c r="D650" s="6" t="s">
        <v>414</v>
      </c>
      <c r="E650" s="5" t="s">
        <v>12888</v>
      </c>
      <c r="F650" s="5" t="s">
        <v>431</v>
      </c>
      <c r="G650" s="5" t="s">
        <v>9271</v>
      </c>
      <c r="H650" s="7">
        <v>532578</v>
      </c>
      <c r="I650" s="5">
        <v>4</v>
      </c>
      <c r="J650" s="5">
        <v>1</v>
      </c>
      <c r="K650" s="5" t="s">
        <v>12889</v>
      </c>
      <c r="L650" s="5">
        <v>0.121</v>
      </c>
      <c r="M650" s="8"/>
      <c r="N650" s="8"/>
      <c r="O650" s="8"/>
      <c r="P650" s="8"/>
      <c r="Q650" s="8"/>
      <c r="R650" s="5" t="s">
        <v>12890</v>
      </c>
      <c r="S650" s="5" t="s">
        <v>12891</v>
      </c>
      <c r="T650" s="5" t="s">
        <v>417</v>
      </c>
      <c r="U650" s="5" t="s">
        <v>417</v>
      </c>
      <c r="V650" s="5" t="s">
        <v>417</v>
      </c>
      <c r="W650" s="5" t="s">
        <v>93</v>
      </c>
      <c r="X650" s="5" t="s">
        <v>418</v>
      </c>
      <c r="Y650" s="5" t="s">
        <v>419</v>
      </c>
      <c r="Z650" s="5" t="s">
        <v>420</v>
      </c>
      <c r="AA650" s="5" t="s">
        <v>421</v>
      </c>
      <c r="AB650" s="5"/>
      <c r="AC650" s="5"/>
      <c r="AD650" s="5"/>
      <c r="AE650" s="5"/>
      <c r="AF650" s="5"/>
    </row>
    <row r="651" spans="1:32" hidden="1">
      <c r="A651" s="5" t="s">
        <v>12892</v>
      </c>
      <c r="B651" s="5" t="str">
        <f>IF(COUNTIF('Leads Priorizados INT'!M:M,A651)&gt;0,"Sí","No")</f>
        <v>No</v>
      </c>
      <c r="C651">
        <v>0</v>
      </c>
      <c r="D651" s="6" t="s">
        <v>414</v>
      </c>
      <c r="E651" s="5" t="s">
        <v>12893</v>
      </c>
      <c r="F651" s="5" t="s">
        <v>431</v>
      </c>
      <c r="G651" s="5" t="s">
        <v>1864</v>
      </c>
      <c r="H651" s="7">
        <v>587861</v>
      </c>
      <c r="I651" s="5">
        <v>4</v>
      </c>
      <c r="J651" s="5">
        <v>1</v>
      </c>
      <c r="K651" s="5" t="s">
        <v>12894</v>
      </c>
      <c r="L651" s="5">
        <v>0.121</v>
      </c>
      <c r="M651" s="8"/>
      <c r="N651" s="8"/>
      <c r="O651" s="8"/>
      <c r="P651" s="8"/>
      <c r="Q651" s="8"/>
      <c r="R651" s="5" t="s">
        <v>12895</v>
      </c>
      <c r="S651" s="5" t="s">
        <v>417</v>
      </c>
      <c r="T651" s="5" t="s">
        <v>417</v>
      </c>
      <c r="U651" s="5" t="s">
        <v>417</v>
      </c>
      <c r="V651" s="5" t="s">
        <v>417</v>
      </c>
      <c r="W651" s="5" t="s">
        <v>93</v>
      </c>
      <c r="X651" s="5" t="s">
        <v>418</v>
      </c>
      <c r="Y651" s="5" t="s">
        <v>419</v>
      </c>
      <c r="Z651" s="5" t="s">
        <v>420</v>
      </c>
      <c r="AA651" s="5" t="s">
        <v>421</v>
      </c>
      <c r="AB651" s="5"/>
      <c r="AC651" s="5"/>
      <c r="AD651" s="5"/>
      <c r="AE651" s="5"/>
      <c r="AF651" s="5"/>
    </row>
    <row r="652" spans="1:32">
      <c r="A652" s="5" t="s">
        <v>12896</v>
      </c>
      <c r="B652" s="5" t="str">
        <f>IF(COUNTIF('Leads Priorizados INT'!M:M,A652)&gt;0,"Sí","No")</f>
        <v>No</v>
      </c>
      <c r="C652">
        <v>1</v>
      </c>
      <c r="D652" s="6" t="s">
        <v>414</v>
      </c>
      <c r="E652" s="5" t="s">
        <v>12897</v>
      </c>
      <c r="F652" s="5" t="s">
        <v>152</v>
      </c>
      <c r="G652" s="5" t="s">
        <v>2084</v>
      </c>
      <c r="H652" s="7">
        <v>1687593</v>
      </c>
      <c r="I652" s="5">
        <v>5</v>
      </c>
      <c r="J652" s="5">
        <v>3</v>
      </c>
      <c r="K652" s="5" t="s">
        <v>12898</v>
      </c>
      <c r="L652" s="5">
        <v>0.12089999999999999</v>
      </c>
      <c r="M652" s="8">
        <v>914610900</v>
      </c>
      <c r="N652" s="8">
        <v>914126339</v>
      </c>
      <c r="O652" s="8"/>
      <c r="P652" s="8"/>
      <c r="Q652" s="8"/>
      <c r="R652" s="5" t="s">
        <v>12899</v>
      </c>
      <c r="S652" s="5" t="s">
        <v>417</v>
      </c>
      <c r="T652" s="5" t="s">
        <v>417</v>
      </c>
      <c r="U652" s="5" t="s">
        <v>417</v>
      </c>
      <c r="V652" s="5" t="s">
        <v>417</v>
      </c>
      <c r="W652" s="5" t="s">
        <v>93</v>
      </c>
      <c r="X652" s="5" t="s">
        <v>418</v>
      </c>
      <c r="Y652" s="5" t="s">
        <v>419</v>
      </c>
      <c r="Z652" s="5" t="s">
        <v>420</v>
      </c>
      <c r="AA652" s="5" t="s">
        <v>421</v>
      </c>
      <c r="AB652" s="5"/>
      <c r="AC652" s="5"/>
      <c r="AD652" s="5"/>
      <c r="AE652" s="5"/>
      <c r="AF652" s="5"/>
    </row>
    <row r="653" spans="1:32" hidden="1">
      <c r="A653" s="5" t="s">
        <v>12900</v>
      </c>
      <c r="B653" s="5" t="str">
        <f>IF(COUNTIF('Leads Priorizados INT'!M:M,A653)&gt;0,"Sí","No")</f>
        <v>No</v>
      </c>
      <c r="C653">
        <v>0</v>
      </c>
      <c r="D653" s="6" t="s">
        <v>414</v>
      </c>
      <c r="E653" s="5" t="s">
        <v>12901</v>
      </c>
      <c r="F653" s="5" t="s">
        <v>152</v>
      </c>
      <c r="G653" s="5" t="s">
        <v>2821</v>
      </c>
      <c r="H653" s="7">
        <v>573039</v>
      </c>
      <c r="I653" s="5">
        <v>1</v>
      </c>
      <c r="J653" s="5">
        <v>1</v>
      </c>
      <c r="K653" s="5" t="s">
        <v>12902</v>
      </c>
      <c r="L653" s="5">
        <v>0.12089999999999999</v>
      </c>
      <c r="M653" s="8"/>
      <c r="N653" s="8"/>
      <c r="O653" s="8"/>
      <c r="P653" s="8"/>
      <c r="Q653" s="8"/>
      <c r="R653" s="5" t="s">
        <v>12903</v>
      </c>
      <c r="S653" s="5" t="s">
        <v>417</v>
      </c>
      <c r="T653" s="5" t="s">
        <v>417</v>
      </c>
      <c r="U653" s="5" t="s">
        <v>417</v>
      </c>
      <c r="V653" s="5" t="s">
        <v>417</v>
      </c>
      <c r="W653" s="5" t="s">
        <v>93</v>
      </c>
      <c r="X653" s="5" t="s">
        <v>418</v>
      </c>
      <c r="Y653" s="5" t="s">
        <v>419</v>
      </c>
      <c r="Z653" s="5" t="s">
        <v>420</v>
      </c>
      <c r="AA653" s="5" t="s">
        <v>421</v>
      </c>
      <c r="AB653" s="5"/>
      <c r="AC653" s="5"/>
      <c r="AD653" s="5"/>
      <c r="AE653" s="5"/>
      <c r="AF653" s="5"/>
    </row>
    <row r="654" spans="1:32" hidden="1">
      <c r="A654" s="5" t="s">
        <v>12904</v>
      </c>
      <c r="B654" s="5" t="str">
        <f>IF(COUNTIF('Leads Priorizados INT'!M:M,A654)&gt;0,"Sí","No")</f>
        <v>No</v>
      </c>
      <c r="C654">
        <v>0</v>
      </c>
      <c r="D654" s="6" t="s">
        <v>414</v>
      </c>
      <c r="E654" s="5" t="s">
        <v>12905</v>
      </c>
      <c r="F654" s="5" t="s">
        <v>152</v>
      </c>
      <c r="G654" s="5" t="s">
        <v>12906</v>
      </c>
      <c r="H654" s="7">
        <v>957856</v>
      </c>
      <c r="I654" s="5">
        <v>8</v>
      </c>
      <c r="J654" s="5">
        <v>1</v>
      </c>
      <c r="K654" s="5" t="s">
        <v>12907</v>
      </c>
      <c r="L654" s="5">
        <v>0.1208</v>
      </c>
      <c r="M654" s="8"/>
      <c r="N654" s="8"/>
      <c r="O654" s="8"/>
      <c r="P654" s="8"/>
      <c r="Q654" s="8"/>
      <c r="R654" s="5" t="s">
        <v>417</v>
      </c>
      <c r="S654" s="5" t="s">
        <v>417</v>
      </c>
      <c r="T654" s="5" t="s">
        <v>417</v>
      </c>
      <c r="U654" s="5" t="s">
        <v>417</v>
      </c>
      <c r="V654" s="5" t="s">
        <v>417</v>
      </c>
      <c r="W654" s="5" t="s">
        <v>417</v>
      </c>
      <c r="X654" s="5" t="s">
        <v>417</v>
      </c>
      <c r="Y654" s="5" t="s">
        <v>417</v>
      </c>
      <c r="Z654" s="5" t="s">
        <v>417</v>
      </c>
      <c r="AA654" s="5" t="s">
        <v>417</v>
      </c>
      <c r="AB654" s="5"/>
      <c r="AC654" s="5"/>
      <c r="AD654" s="5"/>
      <c r="AE654" s="5"/>
      <c r="AF654" s="5"/>
    </row>
    <row r="655" spans="1:32" hidden="1">
      <c r="A655" s="5" t="s">
        <v>12909</v>
      </c>
      <c r="B655" s="5" t="str">
        <f>IF(COUNTIF('Leads Priorizados INT'!M:M,A655)&gt;0,"Sí","No")</f>
        <v>No</v>
      </c>
      <c r="C655">
        <v>0</v>
      </c>
      <c r="D655" s="6" t="s">
        <v>414</v>
      </c>
      <c r="E655" s="5" t="s">
        <v>12910</v>
      </c>
      <c r="F655" s="5" t="s">
        <v>3374</v>
      </c>
      <c r="G655" s="5" t="s">
        <v>12911</v>
      </c>
      <c r="H655" s="7">
        <v>928111</v>
      </c>
      <c r="I655" s="5">
        <v>2</v>
      </c>
      <c r="J655" s="5">
        <v>2</v>
      </c>
      <c r="K655" s="5" t="s">
        <v>12912</v>
      </c>
      <c r="L655" s="5">
        <v>0.1207</v>
      </c>
      <c r="M655" s="8">
        <v>968550586</v>
      </c>
      <c r="N655" s="8"/>
      <c r="O655" s="8"/>
      <c r="P655" s="8"/>
      <c r="Q655" s="8"/>
      <c r="R655" s="5" t="s">
        <v>12913</v>
      </c>
      <c r="S655" s="5" t="s">
        <v>12914</v>
      </c>
      <c r="T655" s="5" t="s">
        <v>12915</v>
      </c>
      <c r="U655" s="5" t="s">
        <v>417</v>
      </c>
      <c r="V655" s="5" t="s">
        <v>417</v>
      </c>
      <c r="W655" s="5" t="s">
        <v>93</v>
      </c>
      <c r="X655" s="5" t="s">
        <v>418</v>
      </c>
      <c r="Y655" s="5" t="s">
        <v>419</v>
      </c>
      <c r="Z655" s="5" t="s">
        <v>420</v>
      </c>
      <c r="AA655" s="5" t="s">
        <v>421</v>
      </c>
      <c r="AB655" s="5"/>
      <c r="AC655" s="5"/>
      <c r="AD655" s="5"/>
      <c r="AE655" s="5"/>
      <c r="AF655" s="5"/>
    </row>
    <row r="656" spans="1:32">
      <c r="A656" s="5" t="s">
        <v>12916</v>
      </c>
      <c r="B656" s="5" t="str">
        <f>IF(COUNTIF('Leads Priorizados INT'!M:M,A656)&gt;0,"Sí","No")</f>
        <v>No</v>
      </c>
      <c r="C656">
        <v>1</v>
      </c>
      <c r="D656" s="6" t="s">
        <v>414</v>
      </c>
      <c r="E656" s="5" t="s">
        <v>12917</v>
      </c>
      <c r="F656" s="5" t="s">
        <v>497</v>
      </c>
      <c r="G656" s="5" t="s">
        <v>498</v>
      </c>
      <c r="H656" s="7">
        <v>913476</v>
      </c>
      <c r="I656" s="5">
        <v>7</v>
      </c>
      <c r="J656" s="5">
        <v>1</v>
      </c>
      <c r="K656" s="5" t="s">
        <v>12918</v>
      </c>
      <c r="L656" s="5">
        <v>0.1206</v>
      </c>
      <c r="M656" s="8"/>
      <c r="N656" s="8"/>
      <c r="O656" s="8"/>
      <c r="P656" s="8"/>
      <c r="Q656" s="8"/>
      <c r="R656" s="5" t="s">
        <v>12919</v>
      </c>
      <c r="S656" s="5" t="s">
        <v>417</v>
      </c>
      <c r="T656" s="5" t="s">
        <v>417</v>
      </c>
      <c r="U656" s="5" t="s">
        <v>417</v>
      </c>
      <c r="V656" s="5" t="s">
        <v>417</v>
      </c>
      <c r="W656" s="5" t="s">
        <v>93</v>
      </c>
      <c r="X656" s="5" t="s">
        <v>418</v>
      </c>
      <c r="Y656" s="5" t="s">
        <v>419</v>
      </c>
      <c r="Z656" s="5" t="s">
        <v>420</v>
      </c>
      <c r="AA656" s="5" t="s">
        <v>421</v>
      </c>
      <c r="AB656" s="5"/>
      <c r="AC656" s="5"/>
      <c r="AD656" s="5"/>
      <c r="AE656" s="5"/>
      <c r="AF656" s="5"/>
    </row>
    <row r="657" spans="1:32" hidden="1">
      <c r="A657" s="5" t="s">
        <v>12920</v>
      </c>
      <c r="B657" s="5" t="str">
        <f>IF(COUNTIF('Leads Priorizados INT'!M:M,A657)&gt;0,"Sí","No")</f>
        <v>No</v>
      </c>
      <c r="C657">
        <v>0</v>
      </c>
      <c r="D657" s="6" t="s">
        <v>414</v>
      </c>
      <c r="E657" s="5" t="s">
        <v>12921</v>
      </c>
      <c r="F657" s="5" t="s">
        <v>431</v>
      </c>
      <c r="G657" s="5" t="s">
        <v>1479</v>
      </c>
      <c r="H657" s="7">
        <v>813681</v>
      </c>
      <c r="I657" s="5">
        <v>3</v>
      </c>
      <c r="J657" s="5">
        <v>1</v>
      </c>
      <c r="K657" s="5" t="s">
        <v>12922</v>
      </c>
      <c r="L657" s="5">
        <v>0.1206</v>
      </c>
      <c r="M657" s="8">
        <v>935342382</v>
      </c>
      <c r="N657" s="8">
        <v>934308445</v>
      </c>
      <c r="O657" s="8">
        <v>934141453</v>
      </c>
      <c r="P657" s="8"/>
      <c r="Q657" s="8"/>
      <c r="R657" s="5" t="s">
        <v>12923</v>
      </c>
      <c r="S657" s="5" t="s">
        <v>12924</v>
      </c>
      <c r="T657" s="5" t="s">
        <v>12925</v>
      </c>
      <c r="U657" s="5" t="s">
        <v>417</v>
      </c>
      <c r="V657" s="5" t="s">
        <v>417</v>
      </c>
      <c r="W657" s="5" t="s">
        <v>93</v>
      </c>
      <c r="X657" s="5" t="s">
        <v>418</v>
      </c>
      <c r="Y657" s="5" t="s">
        <v>419</v>
      </c>
      <c r="Z657" s="5" t="s">
        <v>420</v>
      </c>
      <c r="AA657" s="5" t="s">
        <v>421</v>
      </c>
      <c r="AB657" s="5"/>
      <c r="AC657" s="5"/>
      <c r="AD657" s="5"/>
      <c r="AE657" s="5"/>
      <c r="AF657" s="5"/>
    </row>
    <row r="658" spans="1:32" hidden="1">
      <c r="A658" s="5" t="s">
        <v>12926</v>
      </c>
      <c r="B658" s="5" t="str">
        <f>IF(COUNTIF('Leads Priorizados INT'!M:M,A658)&gt;0,"Sí","No")</f>
        <v>No</v>
      </c>
      <c r="C658">
        <v>0</v>
      </c>
      <c r="D658" s="6" t="s">
        <v>414</v>
      </c>
      <c r="E658" s="5" t="s">
        <v>12927</v>
      </c>
      <c r="F658" s="5" t="s">
        <v>431</v>
      </c>
      <c r="G658" s="5" t="s">
        <v>12928</v>
      </c>
      <c r="H658" s="7">
        <v>1064623</v>
      </c>
      <c r="I658" s="5">
        <v>1</v>
      </c>
      <c r="J658" s="5">
        <v>2</v>
      </c>
      <c r="K658" s="5" t="s">
        <v>12929</v>
      </c>
      <c r="L658" s="5">
        <v>0.1206</v>
      </c>
      <c r="M658" s="8">
        <v>935947116</v>
      </c>
      <c r="N658" s="8"/>
      <c r="O658" s="8"/>
      <c r="P658" s="8"/>
      <c r="Q658" s="8"/>
      <c r="R658" s="5" t="s">
        <v>12930</v>
      </c>
      <c r="S658" s="5" t="s">
        <v>417</v>
      </c>
      <c r="T658" s="5" t="s">
        <v>417</v>
      </c>
      <c r="U658" s="5" t="s">
        <v>417</v>
      </c>
      <c r="V658" s="5" t="s">
        <v>417</v>
      </c>
      <c r="W658" s="5" t="s">
        <v>93</v>
      </c>
      <c r="X658" s="5" t="s">
        <v>418</v>
      </c>
      <c r="Y658" s="5" t="s">
        <v>419</v>
      </c>
      <c r="Z658" s="5" t="s">
        <v>420</v>
      </c>
      <c r="AA658" s="5" t="s">
        <v>421</v>
      </c>
      <c r="AB658" s="5"/>
      <c r="AC658" s="5"/>
      <c r="AD658" s="5"/>
      <c r="AE658" s="5"/>
      <c r="AF658" s="5"/>
    </row>
    <row r="659" spans="1:32">
      <c r="A659" s="5" t="s">
        <v>12931</v>
      </c>
      <c r="B659" s="5" t="str">
        <f>IF(COUNTIF('Leads Priorizados INT'!M:M,A659)&gt;0,"Sí","No")</f>
        <v>No</v>
      </c>
      <c r="C659">
        <v>1</v>
      </c>
      <c r="D659" s="6" t="s">
        <v>414</v>
      </c>
      <c r="E659" s="5" t="s">
        <v>12932</v>
      </c>
      <c r="F659" s="5" t="s">
        <v>431</v>
      </c>
      <c r="G659" s="5" t="s">
        <v>2465</v>
      </c>
      <c r="H659" s="7">
        <v>879026</v>
      </c>
      <c r="I659" s="5">
        <v>1</v>
      </c>
      <c r="J659" s="5">
        <v>1</v>
      </c>
      <c r="K659" s="5" t="s">
        <v>12933</v>
      </c>
      <c r="L659" s="5">
        <v>0.1206</v>
      </c>
      <c r="M659" s="8"/>
      <c r="N659" s="8"/>
      <c r="O659" s="8"/>
      <c r="P659" s="8"/>
      <c r="Q659" s="8"/>
      <c r="R659" s="5" t="s">
        <v>12934</v>
      </c>
      <c r="S659" s="5" t="s">
        <v>12935</v>
      </c>
      <c r="T659" s="5" t="s">
        <v>417</v>
      </c>
      <c r="U659" s="5" t="s">
        <v>417</v>
      </c>
      <c r="V659" s="5" t="s">
        <v>417</v>
      </c>
      <c r="W659" s="5" t="s">
        <v>93</v>
      </c>
      <c r="X659" s="5" t="s">
        <v>418</v>
      </c>
      <c r="Y659" s="5" t="s">
        <v>419</v>
      </c>
      <c r="Z659" s="5" t="s">
        <v>420</v>
      </c>
      <c r="AA659" s="5" t="s">
        <v>421</v>
      </c>
      <c r="AB659" s="5"/>
      <c r="AC659" s="5"/>
      <c r="AD659" s="5"/>
      <c r="AE659" s="5"/>
      <c r="AF659" s="5"/>
    </row>
    <row r="660" spans="1:32" hidden="1">
      <c r="A660" s="5" t="s">
        <v>12936</v>
      </c>
      <c r="B660" s="5" t="str">
        <f>IF(COUNTIF('Leads Priorizados INT'!M:M,A660)&gt;0,"Sí","No")</f>
        <v>No</v>
      </c>
      <c r="C660">
        <v>0</v>
      </c>
      <c r="D660" s="6" t="s">
        <v>414</v>
      </c>
      <c r="E660" s="5" t="s">
        <v>12937</v>
      </c>
      <c r="F660" s="5" t="s">
        <v>1065</v>
      </c>
      <c r="G660" s="5" t="s">
        <v>10013</v>
      </c>
      <c r="H660" s="7">
        <v>904719</v>
      </c>
      <c r="I660" s="5">
        <v>20</v>
      </c>
      <c r="J660" s="5">
        <v>1</v>
      </c>
      <c r="K660" s="5" t="s">
        <v>12938</v>
      </c>
      <c r="L660" s="5">
        <v>0.1205</v>
      </c>
      <c r="M660" s="8">
        <v>943265230</v>
      </c>
      <c r="N660" s="8">
        <v>943005559</v>
      </c>
      <c r="O660" s="8">
        <v>677459229</v>
      </c>
      <c r="P660" s="8">
        <v>662347257</v>
      </c>
      <c r="Q660" s="8">
        <v>654392456</v>
      </c>
      <c r="R660" s="5" t="s">
        <v>12939</v>
      </c>
      <c r="S660" s="5" t="s">
        <v>417</v>
      </c>
      <c r="T660" s="5" t="s">
        <v>417</v>
      </c>
      <c r="U660" s="5" t="s">
        <v>417</v>
      </c>
      <c r="V660" s="5" t="s">
        <v>417</v>
      </c>
      <c r="W660" s="5" t="s">
        <v>93</v>
      </c>
      <c r="X660" s="5" t="s">
        <v>418</v>
      </c>
      <c r="Y660" s="5" t="s">
        <v>419</v>
      </c>
      <c r="Z660" s="5" t="s">
        <v>420</v>
      </c>
      <c r="AA660" s="5" t="s">
        <v>421</v>
      </c>
      <c r="AB660" s="5"/>
      <c r="AC660" s="5"/>
      <c r="AD660" s="5"/>
      <c r="AE660" s="5"/>
      <c r="AF660" s="5"/>
    </row>
    <row r="661" spans="1:32" hidden="1">
      <c r="A661" s="5" t="s">
        <v>12940</v>
      </c>
      <c r="B661" s="5" t="str">
        <f>IF(COUNTIF('Leads Priorizados INT'!M:M,A661)&gt;0,"Sí","No")</f>
        <v>No</v>
      </c>
      <c r="C661">
        <v>0</v>
      </c>
      <c r="D661" s="6" t="s">
        <v>414</v>
      </c>
      <c r="E661" s="5" t="s">
        <v>12941</v>
      </c>
      <c r="F661" s="5" t="s">
        <v>431</v>
      </c>
      <c r="G661" s="5" t="s">
        <v>1612</v>
      </c>
      <c r="H661" s="7">
        <v>494631</v>
      </c>
      <c r="I661" s="5">
        <v>4</v>
      </c>
      <c r="J661" s="5">
        <v>1</v>
      </c>
      <c r="K661" s="5" t="s">
        <v>12942</v>
      </c>
      <c r="L661" s="5">
        <v>0.12039999999999999</v>
      </c>
      <c r="M661" s="8"/>
      <c r="N661" s="8"/>
      <c r="O661" s="8"/>
      <c r="P661" s="8"/>
      <c r="Q661" s="8"/>
      <c r="R661" s="5" t="s">
        <v>12943</v>
      </c>
      <c r="S661" s="5" t="s">
        <v>417</v>
      </c>
      <c r="T661" s="5" t="s">
        <v>417</v>
      </c>
      <c r="U661" s="5" t="s">
        <v>417</v>
      </c>
      <c r="V661" s="5" t="s">
        <v>417</v>
      </c>
      <c r="W661" s="5" t="s">
        <v>93</v>
      </c>
      <c r="X661" s="5" t="s">
        <v>418</v>
      </c>
      <c r="Y661" s="5" t="s">
        <v>419</v>
      </c>
      <c r="Z661" s="5" t="s">
        <v>420</v>
      </c>
      <c r="AA661" s="5" t="s">
        <v>421</v>
      </c>
      <c r="AB661" s="5"/>
      <c r="AC661" s="5"/>
      <c r="AD661" s="5"/>
      <c r="AE661" s="5"/>
      <c r="AF661" s="5"/>
    </row>
    <row r="662" spans="1:32" hidden="1">
      <c r="A662" s="5" t="s">
        <v>12944</v>
      </c>
      <c r="B662" s="5" t="str">
        <f>IF(COUNTIF('Leads Priorizados INT'!M:M,A662)&gt;0,"Sí","No")</f>
        <v>No</v>
      </c>
      <c r="C662">
        <v>0</v>
      </c>
      <c r="D662" s="6" t="s">
        <v>414</v>
      </c>
      <c r="E662" s="5" t="s">
        <v>12945</v>
      </c>
      <c r="F662" s="5" t="s">
        <v>152</v>
      </c>
      <c r="G662" s="5" t="s">
        <v>2084</v>
      </c>
      <c r="H662" s="7">
        <v>435541</v>
      </c>
      <c r="I662" s="5">
        <v>6</v>
      </c>
      <c r="J662" s="5">
        <v>1</v>
      </c>
      <c r="K662" s="5" t="s">
        <v>12946</v>
      </c>
      <c r="L662" s="5">
        <v>0.12039999999999999</v>
      </c>
      <c r="M662" s="8"/>
      <c r="N662" s="8"/>
      <c r="O662" s="8"/>
      <c r="P662" s="8"/>
      <c r="Q662" s="8"/>
      <c r="R662" s="5" t="s">
        <v>12943</v>
      </c>
      <c r="S662" s="5" t="s">
        <v>417</v>
      </c>
      <c r="T662" s="5" t="s">
        <v>417</v>
      </c>
      <c r="U662" s="5" t="s">
        <v>417</v>
      </c>
      <c r="V662" s="5" t="s">
        <v>417</v>
      </c>
      <c r="W662" s="5" t="s">
        <v>93</v>
      </c>
      <c r="X662" s="5" t="s">
        <v>418</v>
      </c>
      <c r="Y662" s="5" t="s">
        <v>419</v>
      </c>
      <c r="Z662" s="5" t="s">
        <v>420</v>
      </c>
      <c r="AA662" s="5" t="s">
        <v>421</v>
      </c>
      <c r="AB662" s="5"/>
      <c r="AC662" s="5"/>
      <c r="AD662" s="5"/>
      <c r="AE662" s="5"/>
      <c r="AF662" s="5"/>
    </row>
    <row r="663" spans="1:32">
      <c r="A663" s="5" t="s">
        <v>12947</v>
      </c>
      <c r="B663" s="5" t="str">
        <f>IF(COUNTIF('Leads Priorizados INT'!M:M,A663)&gt;0,"Sí","No")</f>
        <v>No</v>
      </c>
      <c r="C663">
        <v>1</v>
      </c>
      <c r="D663" s="6" t="s">
        <v>414</v>
      </c>
      <c r="E663" s="5" t="s">
        <v>12948</v>
      </c>
      <c r="F663" s="5" t="s">
        <v>152</v>
      </c>
      <c r="G663" s="5" t="s">
        <v>780</v>
      </c>
      <c r="H663" s="7">
        <v>520910</v>
      </c>
      <c r="I663" s="5">
        <v>4</v>
      </c>
      <c r="J663" s="5">
        <v>1</v>
      </c>
      <c r="K663" s="5" t="s">
        <v>12949</v>
      </c>
      <c r="L663" s="5">
        <v>0.1203</v>
      </c>
      <c r="M663" s="8">
        <v>913195446</v>
      </c>
      <c r="N663" s="8"/>
      <c r="O663" s="8"/>
      <c r="P663" s="8"/>
      <c r="Q663" s="8"/>
      <c r="R663" s="5" t="s">
        <v>12950</v>
      </c>
      <c r="S663" s="5" t="s">
        <v>12951</v>
      </c>
      <c r="T663" s="5" t="s">
        <v>12952</v>
      </c>
      <c r="U663" s="5" t="s">
        <v>417</v>
      </c>
      <c r="V663" s="5" t="s">
        <v>417</v>
      </c>
      <c r="W663" s="5" t="s">
        <v>93</v>
      </c>
      <c r="X663" s="5" t="s">
        <v>418</v>
      </c>
      <c r="Y663" s="5" t="s">
        <v>419</v>
      </c>
      <c r="Z663" s="5" t="s">
        <v>420</v>
      </c>
      <c r="AA663" s="5" t="s">
        <v>421</v>
      </c>
      <c r="AB663" s="5"/>
      <c r="AC663" s="5"/>
      <c r="AD663" s="5"/>
      <c r="AE663" s="5"/>
      <c r="AF663" s="5"/>
    </row>
    <row r="664" spans="1:32" hidden="1">
      <c r="A664" s="5" t="s">
        <v>12953</v>
      </c>
      <c r="B664" s="5" t="str">
        <f>IF(COUNTIF('Leads Priorizados INT'!M:M,A664)&gt;0,"Sí","No")</f>
        <v>No</v>
      </c>
      <c r="C664">
        <v>0</v>
      </c>
      <c r="D664" s="6" t="s">
        <v>414</v>
      </c>
      <c r="E664" s="5" t="s">
        <v>12954</v>
      </c>
      <c r="F664" s="5" t="s">
        <v>931</v>
      </c>
      <c r="G664" s="5" t="s">
        <v>12955</v>
      </c>
      <c r="H664" s="7">
        <v>1252688</v>
      </c>
      <c r="I664" s="5">
        <v>5</v>
      </c>
      <c r="J664" s="5">
        <v>2</v>
      </c>
      <c r="K664" s="5" t="s">
        <v>12956</v>
      </c>
      <c r="L664" s="5">
        <v>0.1202</v>
      </c>
      <c r="M664" s="8"/>
      <c r="N664" s="8"/>
      <c r="O664" s="8"/>
      <c r="P664" s="8"/>
      <c r="Q664" s="8"/>
      <c r="R664" s="5" t="s">
        <v>12957</v>
      </c>
      <c r="S664" s="5" t="s">
        <v>12958</v>
      </c>
      <c r="T664" s="5" t="s">
        <v>12959</v>
      </c>
      <c r="U664" s="5" t="s">
        <v>417</v>
      </c>
      <c r="V664" s="5" t="s">
        <v>417</v>
      </c>
      <c r="W664" s="5" t="s">
        <v>93</v>
      </c>
      <c r="X664" s="5" t="s">
        <v>418</v>
      </c>
      <c r="Y664" s="5" t="s">
        <v>419</v>
      </c>
      <c r="Z664" s="5" t="s">
        <v>420</v>
      </c>
      <c r="AA664" s="5" t="s">
        <v>421</v>
      </c>
      <c r="AB664" s="5"/>
      <c r="AC664" s="5"/>
      <c r="AD664" s="5"/>
      <c r="AE664" s="5"/>
      <c r="AF664" s="5"/>
    </row>
    <row r="665" spans="1:32" hidden="1">
      <c r="A665" s="5" t="s">
        <v>12960</v>
      </c>
      <c r="B665" s="5" t="str">
        <f>IF(COUNTIF('Leads Priorizados INT'!M:M,A665)&gt;0,"Sí","No")</f>
        <v>No</v>
      </c>
      <c r="C665">
        <v>0</v>
      </c>
      <c r="D665" s="6" t="s">
        <v>414</v>
      </c>
      <c r="E665" s="5" t="s">
        <v>12961</v>
      </c>
      <c r="F665" s="5" t="s">
        <v>1382</v>
      </c>
      <c r="G665" s="5" t="s">
        <v>11573</v>
      </c>
      <c r="H665" s="7">
        <v>360018</v>
      </c>
      <c r="I665" s="5">
        <v>4</v>
      </c>
      <c r="J665" s="5">
        <v>2</v>
      </c>
      <c r="K665" s="5" t="s">
        <v>12962</v>
      </c>
      <c r="L665" s="5">
        <v>0.1201</v>
      </c>
      <c r="M665" s="8">
        <v>962854488</v>
      </c>
      <c r="N665" s="8">
        <v>965085170</v>
      </c>
      <c r="O665" s="8"/>
      <c r="P665" s="8"/>
      <c r="Q665" s="8"/>
      <c r="R665" s="5" t="s">
        <v>12963</v>
      </c>
      <c r="S665" s="5" t="s">
        <v>12964</v>
      </c>
      <c r="T665" s="5" t="s">
        <v>12965</v>
      </c>
      <c r="U665" s="5" t="s">
        <v>12966</v>
      </c>
      <c r="V665" s="5" t="s">
        <v>417</v>
      </c>
      <c r="W665" s="5" t="s">
        <v>93</v>
      </c>
      <c r="X665" s="5" t="s">
        <v>418</v>
      </c>
      <c r="Y665" s="5" t="s">
        <v>419</v>
      </c>
      <c r="Z665" s="5" t="s">
        <v>420</v>
      </c>
      <c r="AA665" s="5" t="s">
        <v>421</v>
      </c>
      <c r="AB665" s="5"/>
      <c r="AC665" s="5"/>
      <c r="AD665" s="5"/>
      <c r="AE665" s="5"/>
      <c r="AF665" s="5"/>
    </row>
    <row r="666" spans="1:32" hidden="1">
      <c r="A666" s="5" t="s">
        <v>12967</v>
      </c>
      <c r="B666" s="5" t="str">
        <f>IF(COUNTIF('Leads Priorizados INT'!M:M,A666)&gt;0,"Sí","No")</f>
        <v>No</v>
      </c>
      <c r="C666">
        <v>0</v>
      </c>
      <c r="D666" s="6" t="s">
        <v>414</v>
      </c>
      <c r="E666" s="5" t="s">
        <v>12968</v>
      </c>
      <c r="F666" s="5" t="s">
        <v>1065</v>
      </c>
      <c r="G666" s="5" t="s">
        <v>10013</v>
      </c>
      <c r="H666" s="7">
        <v>6447641</v>
      </c>
      <c r="I666" s="5">
        <v>69</v>
      </c>
      <c r="J666" s="5">
        <v>5</v>
      </c>
      <c r="K666" s="5" t="s">
        <v>12969</v>
      </c>
      <c r="L666" s="5">
        <v>0.11990000000000001</v>
      </c>
      <c r="M666" s="8">
        <v>943311455</v>
      </c>
      <c r="N666" s="8">
        <v>943659135</v>
      </c>
      <c r="O666" s="8">
        <v>944530904</v>
      </c>
      <c r="P666" s="8">
        <v>932414006</v>
      </c>
      <c r="Q666" s="8">
        <v>985358143</v>
      </c>
      <c r="R666" s="5" t="s">
        <v>12970</v>
      </c>
      <c r="S666" s="5" t="s">
        <v>417</v>
      </c>
      <c r="T666" s="5" t="s">
        <v>417</v>
      </c>
      <c r="U666" s="5" t="s">
        <v>417</v>
      </c>
      <c r="V666" s="5" t="s">
        <v>417</v>
      </c>
      <c r="W666" s="5" t="s">
        <v>93</v>
      </c>
      <c r="X666" s="5" t="s">
        <v>418</v>
      </c>
      <c r="Y666" s="5" t="s">
        <v>419</v>
      </c>
      <c r="Z666" s="5" t="s">
        <v>420</v>
      </c>
      <c r="AA666" s="5" t="s">
        <v>421</v>
      </c>
      <c r="AB666" s="5" t="s">
        <v>12971</v>
      </c>
      <c r="AC666" s="5" t="s">
        <v>12972</v>
      </c>
      <c r="AD666" s="5" t="s">
        <v>12973</v>
      </c>
      <c r="AE666" s="5" t="s">
        <v>12974</v>
      </c>
      <c r="AF666" s="5"/>
    </row>
    <row r="667" spans="1:32">
      <c r="A667" s="5" t="s">
        <v>12975</v>
      </c>
      <c r="B667" s="5" t="str">
        <f>IF(COUNTIF('Leads Priorizados INT'!M:M,A667)&gt;0,"Sí","No")</f>
        <v>No</v>
      </c>
      <c r="C667">
        <v>1</v>
      </c>
      <c r="D667" s="6" t="s">
        <v>414</v>
      </c>
      <c r="E667" s="5" t="s">
        <v>12976</v>
      </c>
      <c r="F667" s="5" t="s">
        <v>152</v>
      </c>
      <c r="G667" s="5" t="s">
        <v>1690</v>
      </c>
      <c r="H667" s="7">
        <v>6080891</v>
      </c>
      <c r="I667" s="5">
        <v>96</v>
      </c>
      <c r="J667" s="5">
        <v>4</v>
      </c>
      <c r="K667" s="5" t="s">
        <v>12977</v>
      </c>
      <c r="L667" s="5">
        <v>0.11990000000000001</v>
      </c>
      <c r="M667" s="8">
        <v>932556000</v>
      </c>
      <c r="N667" s="8">
        <v>933685608</v>
      </c>
      <c r="O667" s="8">
        <v>932158008</v>
      </c>
      <c r="P667" s="8">
        <v>932158016</v>
      </c>
      <c r="Q667" s="8">
        <v>626151640</v>
      </c>
      <c r="R667" s="5" t="s">
        <v>12978</v>
      </c>
      <c r="S667" s="5" t="s">
        <v>12979</v>
      </c>
      <c r="T667" s="5" t="s">
        <v>12980</v>
      </c>
      <c r="U667" s="5" t="s">
        <v>417</v>
      </c>
      <c r="V667" s="5" t="s">
        <v>417</v>
      </c>
      <c r="W667" s="5" t="s">
        <v>93</v>
      </c>
      <c r="X667" s="5" t="s">
        <v>418</v>
      </c>
      <c r="Y667" s="5" t="s">
        <v>419</v>
      </c>
      <c r="Z667" s="5" t="s">
        <v>420</v>
      </c>
      <c r="AA667" s="5" t="s">
        <v>421</v>
      </c>
      <c r="AB667" s="5"/>
      <c r="AC667" s="5"/>
      <c r="AD667" s="5"/>
      <c r="AE667" s="5"/>
      <c r="AF667" s="5"/>
    </row>
    <row r="668" spans="1:32" hidden="1">
      <c r="A668" s="5" t="s">
        <v>12981</v>
      </c>
      <c r="B668" s="5" t="str">
        <f>IF(COUNTIF('Leads Priorizados INT'!M:M,A668)&gt;0,"Sí","No")</f>
        <v>No</v>
      </c>
      <c r="C668">
        <v>0</v>
      </c>
      <c r="D668" s="6" t="s">
        <v>414</v>
      </c>
      <c r="E668" s="5" t="s">
        <v>12982</v>
      </c>
      <c r="F668" s="5" t="s">
        <v>152</v>
      </c>
      <c r="G668" s="5" t="s">
        <v>619</v>
      </c>
      <c r="H668" s="7">
        <v>731043</v>
      </c>
      <c r="I668" s="5">
        <v>5</v>
      </c>
      <c r="J668" s="5">
        <v>1</v>
      </c>
      <c r="K668" s="5" t="s">
        <v>12983</v>
      </c>
      <c r="L668" s="5">
        <v>0.11990000000000001</v>
      </c>
      <c r="M668" s="8"/>
      <c r="N668" s="8"/>
      <c r="O668" s="8"/>
      <c r="P668" s="8"/>
      <c r="Q668" s="8"/>
      <c r="R668" s="5" t="s">
        <v>12984</v>
      </c>
      <c r="S668" s="5" t="s">
        <v>417</v>
      </c>
      <c r="T668" s="5" t="s">
        <v>417</v>
      </c>
      <c r="U668" s="5" t="s">
        <v>417</v>
      </c>
      <c r="V668" s="5" t="s">
        <v>417</v>
      </c>
      <c r="W668" s="5" t="s">
        <v>93</v>
      </c>
      <c r="X668" s="5" t="s">
        <v>418</v>
      </c>
      <c r="Y668" s="5" t="s">
        <v>419</v>
      </c>
      <c r="Z668" s="5" t="s">
        <v>420</v>
      </c>
      <c r="AA668" s="5" t="s">
        <v>421</v>
      </c>
      <c r="AB668" s="5" t="s">
        <v>12985</v>
      </c>
      <c r="AC668" s="5" t="s">
        <v>12986</v>
      </c>
      <c r="AD668" s="5" t="s">
        <v>12987</v>
      </c>
      <c r="AE668" s="5"/>
      <c r="AF668" s="5"/>
    </row>
    <row r="669" spans="1:32" hidden="1">
      <c r="A669" s="5" t="s">
        <v>12988</v>
      </c>
      <c r="B669" s="5" t="str">
        <f>IF(COUNTIF('Leads Priorizados INT'!M:M,A669)&gt;0,"Sí","No")</f>
        <v>No</v>
      </c>
      <c r="C669">
        <v>0</v>
      </c>
      <c r="D669" s="6" t="s">
        <v>414</v>
      </c>
      <c r="E669" s="5" t="s">
        <v>12989</v>
      </c>
      <c r="F669" s="5" t="s">
        <v>152</v>
      </c>
      <c r="G669" s="5" t="s">
        <v>1602</v>
      </c>
      <c r="H669" s="7">
        <v>3273904</v>
      </c>
      <c r="I669" s="5">
        <v>1</v>
      </c>
      <c r="J669" s="5">
        <v>2</v>
      </c>
      <c r="K669" s="5" t="s">
        <v>12990</v>
      </c>
      <c r="L669" s="5">
        <v>0.1197</v>
      </c>
      <c r="M669" s="8">
        <v>913737327</v>
      </c>
      <c r="N669" s="8"/>
      <c r="O669" s="8"/>
      <c r="P669" s="8"/>
      <c r="Q669" s="8"/>
      <c r="R669" s="5" t="s">
        <v>12991</v>
      </c>
      <c r="S669" s="5" t="s">
        <v>417</v>
      </c>
      <c r="T669" s="5" t="s">
        <v>417</v>
      </c>
      <c r="U669" s="5" t="s">
        <v>417</v>
      </c>
      <c r="V669" s="5" t="s">
        <v>417</v>
      </c>
      <c r="W669" s="5" t="s">
        <v>93</v>
      </c>
      <c r="X669" s="5" t="s">
        <v>418</v>
      </c>
      <c r="Y669" s="5" t="s">
        <v>419</v>
      </c>
      <c r="Z669" s="5" t="s">
        <v>420</v>
      </c>
      <c r="AA669" s="5" t="s">
        <v>421</v>
      </c>
      <c r="AB669" s="5" t="s">
        <v>12992</v>
      </c>
      <c r="AC669" s="5" t="s">
        <v>12993</v>
      </c>
      <c r="AD669" s="5" t="s">
        <v>12994</v>
      </c>
      <c r="AE669" s="5"/>
      <c r="AF669" s="5"/>
    </row>
    <row r="670" spans="1:32" hidden="1">
      <c r="A670" s="5" t="s">
        <v>12995</v>
      </c>
      <c r="B670" s="5" t="str">
        <f>IF(COUNTIF('Leads Priorizados INT'!M:M,A670)&gt;0,"Sí","No")</f>
        <v>No</v>
      </c>
      <c r="C670">
        <v>0</v>
      </c>
      <c r="D670" s="6" t="s">
        <v>430</v>
      </c>
      <c r="E670" s="5" t="s">
        <v>12996</v>
      </c>
      <c r="F670" s="5" t="s">
        <v>431</v>
      </c>
      <c r="G670" s="5" t="s">
        <v>1669</v>
      </c>
      <c r="H670" s="7">
        <v>2612647</v>
      </c>
      <c r="I670" s="5">
        <v>81</v>
      </c>
      <c r="J670" s="5">
        <v>1</v>
      </c>
      <c r="K670" s="5" t="s">
        <v>12997</v>
      </c>
      <c r="L670" s="5">
        <v>0.1197</v>
      </c>
      <c r="M670" s="8">
        <v>933235524</v>
      </c>
      <c r="N670" s="8">
        <v>931290376</v>
      </c>
      <c r="O670" s="8">
        <v>933235247</v>
      </c>
      <c r="P670" s="8">
        <v>931286866</v>
      </c>
      <c r="Q670" s="8">
        <v>692672485</v>
      </c>
      <c r="R670" s="5" t="s">
        <v>12998</v>
      </c>
      <c r="S670" s="5" t="s">
        <v>12999</v>
      </c>
      <c r="T670" s="5" t="s">
        <v>417</v>
      </c>
      <c r="U670" s="5" t="s">
        <v>417</v>
      </c>
      <c r="V670" s="5" t="s">
        <v>417</v>
      </c>
      <c r="W670" s="5" t="s">
        <v>93</v>
      </c>
      <c r="X670" s="5" t="s">
        <v>418</v>
      </c>
      <c r="Y670" s="5" t="s">
        <v>419</v>
      </c>
      <c r="Z670" s="5" t="s">
        <v>420</v>
      </c>
      <c r="AA670" s="5" t="s">
        <v>421</v>
      </c>
      <c r="AB670" s="5" t="s">
        <v>13000</v>
      </c>
      <c r="AC670" s="5"/>
      <c r="AD670" s="5"/>
      <c r="AE670" s="5"/>
      <c r="AF670" s="5"/>
    </row>
    <row r="671" spans="1:32">
      <c r="A671" s="5" t="s">
        <v>13001</v>
      </c>
      <c r="B671" s="5" t="str">
        <f>IF(COUNTIF('Leads Priorizados INT'!M:M,A671)&gt;0,"Sí","No")</f>
        <v>No</v>
      </c>
      <c r="C671">
        <v>1</v>
      </c>
      <c r="D671" s="6" t="s">
        <v>414</v>
      </c>
      <c r="E671" s="5" t="s">
        <v>13002</v>
      </c>
      <c r="F671" s="5" t="s">
        <v>3374</v>
      </c>
      <c r="G671" s="5" t="s">
        <v>13003</v>
      </c>
      <c r="H671" s="7">
        <v>494313</v>
      </c>
      <c r="I671" s="5">
        <v>1</v>
      </c>
      <c r="J671" s="5">
        <v>1</v>
      </c>
      <c r="K671" s="5" t="s">
        <v>13004</v>
      </c>
      <c r="L671" s="5">
        <v>0.1197</v>
      </c>
      <c r="M671" s="8">
        <v>644350760</v>
      </c>
      <c r="N671" s="8"/>
      <c r="O671" s="8"/>
      <c r="P671" s="8"/>
      <c r="Q671" s="8"/>
      <c r="R671" s="5" t="s">
        <v>13005</v>
      </c>
      <c r="S671" s="5" t="s">
        <v>13006</v>
      </c>
      <c r="T671" s="5" t="s">
        <v>13007</v>
      </c>
      <c r="U671" s="5" t="s">
        <v>13008</v>
      </c>
      <c r="V671" s="5" t="s">
        <v>417</v>
      </c>
      <c r="W671" s="5" t="s">
        <v>93</v>
      </c>
      <c r="X671" s="5" t="s">
        <v>418</v>
      </c>
      <c r="Y671" s="5" t="s">
        <v>419</v>
      </c>
      <c r="Z671" s="5" t="s">
        <v>420</v>
      </c>
      <c r="AA671" s="5" t="s">
        <v>421</v>
      </c>
      <c r="AB671" s="5"/>
      <c r="AC671" s="5"/>
      <c r="AD671" s="5"/>
      <c r="AE671" s="5"/>
      <c r="AF671" s="5"/>
    </row>
    <row r="672" spans="1:32" hidden="1">
      <c r="A672" s="5" t="s">
        <v>13009</v>
      </c>
      <c r="B672" s="5" t="str">
        <f>IF(COUNTIF('Leads Priorizados INT'!M:M,A672)&gt;0,"Sí","No")</f>
        <v>No</v>
      </c>
      <c r="C672">
        <v>0</v>
      </c>
      <c r="D672" s="6" t="s">
        <v>414</v>
      </c>
      <c r="E672" s="5" t="s">
        <v>13010</v>
      </c>
      <c r="F672" s="5" t="s">
        <v>3374</v>
      </c>
      <c r="G672" s="5" t="s">
        <v>12528</v>
      </c>
      <c r="H672" s="7">
        <v>314887</v>
      </c>
      <c r="I672" s="5">
        <v>10</v>
      </c>
      <c r="J672" s="5">
        <v>3</v>
      </c>
      <c r="K672" s="5" t="s">
        <v>13011</v>
      </c>
      <c r="L672" s="5">
        <v>0.1195</v>
      </c>
      <c r="M672" s="8">
        <v>968315251</v>
      </c>
      <c r="N672" s="8"/>
      <c r="O672" s="8"/>
      <c r="P672" s="8"/>
      <c r="Q672" s="8"/>
      <c r="R672" s="5" t="s">
        <v>13012</v>
      </c>
      <c r="S672" s="5" t="s">
        <v>1901</v>
      </c>
      <c r="T672" s="5" t="s">
        <v>13013</v>
      </c>
      <c r="U672" s="5" t="s">
        <v>417</v>
      </c>
      <c r="V672" s="5" t="s">
        <v>417</v>
      </c>
      <c r="W672" s="5" t="s">
        <v>93</v>
      </c>
      <c r="X672" s="5" t="s">
        <v>418</v>
      </c>
      <c r="Y672" s="5" t="s">
        <v>419</v>
      </c>
      <c r="Z672" s="5" t="s">
        <v>420</v>
      </c>
      <c r="AA672" s="5" t="s">
        <v>421</v>
      </c>
      <c r="AB672" s="5"/>
      <c r="AC672" s="5"/>
      <c r="AD672" s="5"/>
      <c r="AE672" s="5"/>
      <c r="AF672" s="5"/>
    </row>
    <row r="673" spans="1:32" hidden="1">
      <c r="A673" s="5" t="s">
        <v>13014</v>
      </c>
      <c r="B673" s="5" t="str">
        <f>IF(COUNTIF('Leads Priorizados INT'!M:M,A673)&gt;0,"Sí","No")</f>
        <v>No</v>
      </c>
      <c r="C673">
        <v>0</v>
      </c>
      <c r="D673" s="6" t="s">
        <v>414</v>
      </c>
      <c r="E673" s="5" t="s">
        <v>13015</v>
      </c>
      <c r="F673" s="5" t="s">
        <v>431</v>
      </c>
      <c r="G673" s="5" t="s">
        <v>2159</v>
      </c>
      <c r="H673" s="7">
        <v>965903</v>
      </c>
      <c r="I673" s="5">
        <v>7</v>
      </c>
      <c r="J673" s="5">
        <v>1</v>
      </c>
      <c r="K673" s="5" t="s">
        <v>13016</v>
      </c>
      <c r="L673" s="5">
        <v>0.11940000000000001</v>
      </c>
      <c r="M673" s="8"/>
      <c r="N673" s="8"/>
      <c r="O673" s="8"/>
      <c r="P673" s="8"/>
      <c r="Q673" s="8"/>
      <c r="R673" s="5" t="s">
        <v>13017</v>
      </c>
      <c r="S673" s="5" t="s">
        <v>417</v>
      </c>
      <c r="T673" s="5" t="s">
        <v>417</v>
      </c>
      <c r="U673" s="5" t="s">
        <v>417</v>
      </c>
      <c r="V673" s="5" t="s">
        <v>417</v>
      </c>
      <c r="W673" s="5" t="s">
        <v>93</v>
      </c>
      <c r="X673" s="5" t="s">
        <v>418</v>
      </c>
      <c r="Y673" s="5" t="s">
        <v>419</v>
      </c>
      <c r="Z673" s="5" t="s">
        <v>420</v>
      </c>
      <c r="AA673" s="5" t="s">
        <v>421</v>
      </c>
      <c r="AB673" s="5"/>
      <c r="AC673" s="5"/>
      <c r="AD673" s="5"/>
      <c r="AE673" s="5"/>
      <c r="AF673" s="5"/>
    </row>
    <row r="674" spans="1:32" hidden="1">
      <c r="A674" s="5" t="s">
        <v>13018</v>
      </c>
      <c r="B674" s="5" t="str">
        <f>IF(COUNTIF('Leads Priorizados INT'!M:M,A674)&gt;0,"Sí","No")</f>
        <v>No</v>
      </c>
      <c r="C674">
        <v>0</v>
      </c>
      <c r="D674" s="6" t="s">
        <v>414</v>
      </c>
      <c r="E674" s="5" t="s">
        <v>13019</v>
      </c>
      <c r="F674" s="5" t="s">
        <v>152</v>
      </c>
      <c r="G674" s="5" t="s">
        <v>13020</v>
      </c>
      <c r="H674" s="7">
        <v>381652</v>
      </c>
      <c r="I674" s="5">
        <v>1</v>
      </c>
      <c r="J674" s="5">
        <v>2</v>
      </c>
      <c r="K674" s="5" t="s">
        <v>13021</v>
      </c>
      <c r="L674" s="5">
        <v>0.11940000000000001</v>
      </c>
      <c r="M674" s="8">
        <v>917400307</v>
      </c>
      <c r="N674" s="8">
        <v>669646590</v>
      </c>
      <c r="O674" s="8">
        <v>609147666</v>
      </c>
      <c r="P674" s="8"/>
      <c r="Q674" s="8"/>
      <c r="R674" s="5" t="s">
        <v>13022</v>
      </c>
      <c r="S674" s="5" t="s">
        <v>13023</v>
      </c>
      <c r="T674" s="5" t="s">
        <v>13024</v>
      </c>
      <c r="U674" s="5" t="s">
        <v>417</v>
      </c>
      <c r="V674" s="5" t="s">
        <v>417</v>
      </c>
      <c r="W674" s="5" t="s">
        <v>93</v>
      </c>
      <c r="X674" s="5" t="s">
        <v>418</v>
      </c>
      <c r="Y674" s="5" t="s">
        <v>419</v>
      </c>
      <c r="Z674" s="5" t="s">
        <v>420</v>
      </c>
      <c r="AA674" s="5" t="s">
        <v>421</v>
      </c>
      <c r="AB674" s="5"/>
      <c r="AC674" s="5"/>
      <c r="AD674" s="5"/>
      <c r="AE674" s="5"/>
      <c r="AF674" s="5"/>
    </row>
    <row r="675" spans="1:32" hidden="1">
      <c r="A675" s="5" t="s">
        <v>13025</v>
      </c>
      <c r="B675" s="5" t="str">
        <f>IF(COUNTIF('Leads Priorizados INT'!M:M,A675)&gt;0,"Sí","No")</f>
        <v>No</v>
      </c>
      <c r="C675">
        <v>0</v>
      </c>
      <c r="D675" s="6" t="s">
        <v>414</v>
      </c>
      <c r="E675" s="5" t="s">
        <v>13026</v>
      </c>
      <c r="F675" s="5" t="s">
        <v>431</v>
      </c>
      <c r="G675" s="5" t="s">
        <v>3435</v>
      </c>
      <c r="H675" s="7">
        <v>336382</v>
      </c>
      <c r="I675" s="5">
        <v>2</v>
      </c>
      <c r="J675" s="5">
        <v>1</v>
      </c>
      <c r="K675" s="5" t="s">
        <v>13027</v>
      </c>
      <c r="L675" s="5">
        <v>0.1193</v>
      </c>
      <c r="M675" s="8"/>
      <c r="N675" s="8"/>
      <c r="O675" s="8"/>
      <c r="P675" s="8"/>
      <c r="Q675" s="8"/>
      <c r="R675" s="5" t="s">
        <v>13028</v>
      </c>
      <c r="S675" s="5" t="s">
        <v>417</v>
      </c>
      <c r="T675" s="5" t="s">
        <v>417</v>
      </c>
      <c r="U675" s="5" t="s">
        <v>417</v>
      </c>
      <c r="V675" s="5" t="s">
        <v>417</v>
      </c>
      <c r="W675" s="5" t="s">
        <v>93</v>
      </c>
      <c r="X675" s="5" t="s">
        <v>418</v>
      </c>
      <c r="Y675" s="5" t="s">
        <v>419</v>
      </c>
      <c r="Z675" s="5" t="s">
        <v>420</v>
      </c>
      <c r="AA675" s="5" t="s">
        <v>421</v>
      </c>
      <c r="AB675" s="5"/>
      <c r="AC675" s="5"/>
      <c r="AD675" s="5"/>
      <c r="AE675" s="5"/>
      <c r="AF675" s="5"/>
    </row>
    <row r="676" spans="1:32" hidden="1">
      <c r="A676" s="5" t="s">
        <v>13030</v>
      </c>
      <c r="B676" s="5" t="str">
        <f>IF(COUNTIF('Leads Priorizados INT'!M:M,A676)&gt;0,"Sí","No")</f>
        <v>No</v>
      </c>
      <c r="C676">
        <v>0</v>
      </c>
      <c r="D676" s="6" t="s">
        <v>1534</v>
      </c>
      <c r="E676" s="5" t="s">
        <v>13031</v>
      </c>
      <c r="F676" s="5" t="s">
        <v>1245</v>
      </c>
      <c r="G676" s="5" t="s">
        <v>13032</v>
      </c>
      <c r="H676" s="7">
        <v>15429235</v>
      </c>
      <c r="I676" s="5">
        <v>382</v>
      </c>
      <c r="J676" s="5">
        <v>13</v>
      </c>
      <c r="K676" s="5" t="s">
        <v>13033</v>
      </c>
      <c r="L676" s="5">
        <v>0.1192</v>
      </c>
      <c r="M676" s="8">
        <v>944246200</v>
      </c>
      <c r="N676" s="8">
        <v>943273977</v>
      </c>
      <c r="O676" s="8">
        <v>944792030</v>
      </c>
      <c r="P676" s="8">
        <v>976593390</v>
      </c>
      <c r="Q676" s="8">
        <v>976487080</v>
      </c>
      <c r="R676" s="5" t="s">
        <v>13034</v>
      </c>
      <c r="S676" s="5" t="s">
        <v>13035</v>
      </c>
      <c r="T676" s="5" t="s">
        <v>417</v>
      </c>
      <c r="U676" s="5" t="s">
        <v>417</v>
      </c>
      <c r="V676" s="5" t="s">
        <v>417</v>
      </c>
      <c r="W676" s="5" t="s">
        <v>93</v>
      </c>
      <c r="X676" s="5" t="s">
        <v>418</v>
      </c>
      <c r="Y676" s="5" t="s">
        <v>419</v>
      </c>
      <c r="Z676" s="5" t="s">
        <v>420</v>
      </c>
      <c r="AA676" s="5" t="s">
        <v>421</v>
      </c>
      <c r="AB676" s="5" t="s">
        <v>13036</v>
      </c>
      <c r="AC676" s="5" t="s">
        <v>13037</v>
      </c>
      <c r="AD676" s="5" t="s">
        <v>13038</v>
      </c>
      <c r="AE676" s="5"/>
      <c r="AF676" s="5"/>
    </row>
    <row r="677" spans="1:32" hidden="1">
      <c r="A677" s="5" t="s">
        <v>13039</v>
      </c>
      <c r="B677" s="5" t="str">
        <f>IF(COUNTIF('Leads Priorizados INT'!M:M,A677)&gt;0,"Sí","No")</f>
        <v>No</v>
      </c>
      <c r="C677">
        <v>0</v>
      </c>
      <c r="D677" s="6" t="s">
        <v>414</v>
      </c>
      <c r="E677" s="5" t="s">
        <v>13040</v>
      </c>
      <c r="F677" s="5" t="s">
        <v>721</v>
      </c>
      <c r="G677" s="5" t="s">
        <v>12153</v>
      </c>
      <c r="H677" s="7">
        <v>463610</v>
      </c>
      <c r="I677" s="5">
        <v>5</v>
      </c>
      <c r="J677" s="5">
        <v>1</v>
      </c>
      <c r="K677" s="5" t="s">
        <v>13041</v>
      </c>
      <c r="L677" s="5">
        <v>0.1192</v>
      </c>
      <c r="M677" s="8">
        <v>928473444</v>
      </c>
      <c r="N677" s="8">
        <v>928394142</v>
      </c>
      <c r="O677" s="8"/>
      <c r="P677" s="8"/>
      <c r="Q677" s="8"/>
      <c r="R677" s="5" t="s">
        <v>13042</v>
      </c>
      <c r="S677" s="5" t="s">
        <v>13043</v>
      </c>
      <c r="T677" s="5" t="s">
        <v>13044</v>
      </c>
      <c r="U677" s="5" t="s">
        <v>417</v>
      </c>
      <c r="V677" s="5" t="s">
        <v>417</v>
      </c>
      <c r="W677" s="5" t="s">
        <v>93</v>
      </c>
      <c r="X677" s="5" t="s">
        <v>418</v>
      </c>
      <c r="Y677" s="5" t="s">
        <v>419</v>
      </c>
      <c r="Z677" s="5" t="s">
        <v>420</v>
      </c>
      <c r="AA677" s="5" t="s">
        <v>421</v>
      </c>
      <c r="AB677" s="5"/>
      <c r="AC677" s="5"/>
      <c r="AD677" s="5"/>
      <c r="AE677" s="5"/>
      <c r="AF677" s="5"/>
    </row>
    <row r="678" spans="1:32" hidden="1">
      <c r="A678" s="5" t="s">
        <v>13045</v>
      </c>
      <c r="B678" s="5" t="str">
        <f>IF(COUNTIF('Leads Priorizados INT'!M:M,A678)&gt;0,"Sí","No")</f>
        <v>No</v>
      </c>
      <c r="C678">
        <v>0</v>
      </c>
      <c r="D678" s="6" t="s">
        <v>414</v>
      </c>
      <c r="E678" s="5" t="s">
        <v>13046</v>
      </c>
      <c r="F678" s="5" t="s">
        <v>152</v>
      </c>
      <c r="G678" s="5" t="s">
        <v>1738</v>
      </c>
      <c r="H678" s="7">
        <v>4783077</v>
      </c>
      <c r="I678" s="5">
        <v>15</v>
      </c>
      <c r="J678" s="5">
        <v>2</v>
      </c>
      <c r="K678" s="5" t="s">
        <v>13047</v>
      </c>
      <c r="L678" s="5">
        <v>0.1192</v>
      </c>
      <c r="M678" s="8">
        <v>912023012</v>
      </c>
      <c r="N678" s="8">
        <v>912023011</v>
      </c>
      <c r="O678" s="8">
        <v>912023010</v>
      </c>
      <c r="P678" s="8">
        <v>917665945</v>
      </c>
      <c r="Q678" s="8">
        <v>917669866</v>
      </c>
      <c r="R678" s="5" t="s">
        <v>13048</v>
      </c>
      <c r="S678" s="5" t="s">
        <v>13049</v>
      </c>
      <c r="T678" s="5" t="s">
        <v>13050</v>
      </c>
      <c r="U678" s="5" t="s">
        <v>13051</v>
      </c>
      <c r="V678" s="5" t="s">
        <v>417</v>
      </c>
      <c r="W678" s="5" t="s">
        <v>93</v>
      </c>
      <c r="X678" s="5" t="s">
        <v>418</v>
      </c>
      <c r="Y678" s="5" t="s">
        <v>419</v>
      </c>
      <c r="Z678" s="5" t="s">
        <v>420</v>
      </c>
      <c r="AA678" s="5" t="s">
        <v>421</v>
      </c>
      <c r="AB678" s="5" t="s">
        <v>13052</v>
      </c>
      <c r="AC678" s="5" t="s">
        <v>13053</v>
      </c>
      <c r="AD678" s="5"/>
      <c r="AE678" s="5"/>
      <c r="AF678" s="5"/>
    </row>
    <row r="679" spans="1:32" hidden="1">
      <c r="A679" s="5" t="s">
        <v>13054</v>
      </c>
      <c r="B679" s="5" t="str">
        <f>IF(COUNTIF('Leads Priorizados INT'!M:M,A679)&gt;0,"Sí","No")</f>
        <v>No</v>
      </c>
      <c r="C679">
        <v>0</v>
      </c>
      <c r="D679" s="6" t="s">
        <v>414</v>
      </c>
      <c r="E679" s="5" t="s">
        <v>13055</v>
      </c>
      <c r="F679" s="5" t="s">
        <v>431</v>
      </c>
      <c r="G679" s="5" t="s">
        <v>11210</v>
      </c>
      <c r="H679" s="7">
        <v>912120</v>
      </c>
      <c r="I679" s="5">
        <v>6</v>
      </c>
      <c r="J679" s="5">
        <v>2</v>
      </c>
      <c r="K679" s="5" t="s">
        <v>13056</v>
      </c>
      <c r="L679" s="5">
        <v>0.11899999999999999</v>
      </c>
      <c r="M679" s="8">
        <v>934751321</v>
      </c>
      <c r="N679" s="8">
        <v>933753388</v>
      </c>
      <c r="O679" s="8"/>
      <c r="P679" s="8"/>
      <c r="Q679" s="8"/>
      <c r="R679" s="5" t="s">
        <v>13057</v>
      </c>
      <c r="S679" s="5" t="s">
        <v>13058</v>
      </c>
      <c r="T679" s="5" t="s">
        <v>13059</v>
      </c>
      <c r="U679" s="5" t="s">
        <v>417</v>
      </c>
      <c r="V679" s="5" t="s">
        <v>417</v>
      </c>
      <c r="W679" s="5" t="s">
        <v>93</v>
      </c>
      <c r="X679" s="5" t="s">
        <v>418</v>
      </c>
      <c r="Y679" s="5" t="s">
        <v>419</v>
      </c>
      <c r="Z679" s="5" t="s">
        <v>420</v>
      </c>
      <c r="AA679" s="5" t="s">
        <v>421</v>
      </c>
      <c r="AB679" s="5" t="s">
        <v>13060</v>
      </c>
      <c r="AC679" s="5"/>
      <c r="AD679" s="5"/>
      <c r="AE679" s="5"/>
      <c r="AF679" s="5"/>
    </row>
    <row r="680" spans="1:32" hidden="1">
      <c r="A680" s="5" t="s">
        <v>13061</v>
      </c>
      <c r="B680" s="5" t="str">
        <f>IF(COUNTIF('Leads Priorizados INT'!M:M,A680)&gt;0,"Sí","No")</f>
        <v>No</v>
      </c>
      <c r="C680">
        <v>0</v>
      </c>
      <c r="D680" s="6" t="s">
        <v>414</v>
      </c>
      <c r="E680" s="5" t="s">
        <v>13062</v>
      </c>
      <c r="F680" s="5" t="s">
        <v>152</v>
      </c>
      <c r="G680" s="5" t="s">
        <v>2624</v>
      </c>
      <c r="H680" s="7">
        <v>1051769</v>
      </c>
      <c r="I680" s="5">
        <v>7</v>
      </c>
      <c r="J680" s="5">
        <v>2</v>
      </c>
      <c r="K680" s="5" t="s">
        <v>13063</v>
      </c>
      <c r="L680" s="5">
        <v>0.11899999999999999</v>
      </c>
      <c r="M680" s="8"/>
      <c r="N680" s="8"/>
      <c r="O680" s="8"/>
      <c r="P680" s="8"/>
      <c r="Q680" s="8"/>
      <c r="R680" s="5" t="s">
        <v>13064</v>
      </c>
      <c r="S680" s="5" t="s">
        <v>13065</v>
      </c>
      <c r="T680" s="5" t="s">
        <v>417</v>
      </c>
      <c r="U680" s="5" t="s">
        <v>417</v>
      </c>
      <c r="V680" s="5" t="s">
        <v>417</v>
      </c>
      <c r="W680" s="5" t="s">
        <v>93</v>
      </c>
      <c r="X680" s="5" t="s">
        <v>418</v>
      </c>
      <c r="Y680" s="5" t="s">
        <v>419</v>
      </c>
      <c r="Z680" s="5" t="s">
        <v>420</v>
      </c>
      <c r="AA680" s="5" t="s">
        <v>421</v>
      </c>
      <c r="AB680" s="5"/>
      <c r="AC680" s="5"/>
      <c r="AD680" s="5"/>
      <c r="AE680" s="5"/>
      <c r="AF680" s="5"/>
    </row>
    <row r="681" spans="1:32">
      <c r="A681" s="5" t="s">
        <v>13066</v>
      </c>
      <c r="B681" s="5" t="str">
        <f>IF(COUNTIF('Leads Priorizados INT'!M:M,A681)&gt;0,"Sí","No")</f>
        <v>No</v>
      </c>
      <c r="C681">
        <v>1</v>
      </c>
      <c r="D681" s="6" t="s">
        <v>414</v>
      </c>
      <c r="E681" s="5" t="s">
        <v>13067</v>
      </c>
      <c r="F681" s="5" t="s">
        <v>10062</v>
      </c>
      <c r="G681" s="5" t="s">
        <v>13068</v>
      </c>
      <c r="H681" s="7">
        <v>621214</v>
      </c>
      <c r="I681" s="5">
        <v>5</v>
      </c>
      <c r="J681" s="5">
        <v>1</v>
      </c>
      <c r="K681" s="5" t="s">
        <v>13069</v>
      </c>
      <c r="L681" s="5">
        <v>0.11890000000000001</v>
      </c>
      <c r="M681" s="8">
        <v>925805315</v>
      </c>
      <c r="N681" s="8">
        <v>925684808</v>
      </c>
      <c r="O681" s="8">
        <v>674051980</v>
      </c>
      <c r="P681" s="8">
        <v>619718607</v>
      </c>
      <c r="Q681" s="8">
        <v>678637530</v>
      </c>
      <c r="R681" s="5" t="s">
        <v>13070</v>
      </c>
      <c r="S681" s="5" t="s">
        <v>417</v>
      </c>
      <c r="T681" s="5" t="s">
        <v>417</v>
      </c>
      <c r="U681" s="5" t="s">
        <v>417</v>
      </c>
      <c r="V681" s="5" t="s">
        <v>417</v>
      </c>
      <c r="W681" s="5" t="s">
        <v>93</v>
      </c>
      <c r="X681" s="5" t="s">
        <v>418</v>
      </c>
      <c r="Y681" s="5" t="s">
        <v>419</v>
      </c>
      <c r="Z681" s="5" t="s">
        <v>420</v>
      </c>
      <c r="AA681" s="5" t="s">
        <v>421</v>
      </c>
      <c r="AB681" s="5"/>
      <c r="AC681" s="5"/>
      <c r="AD681" s="5"/>
      <c r="AE681" s="5"/>
      <c r="AF681" s="5"/>
    </row>
    <row r="682" spans="1:32" hidden="1">
      <c r="A682" s="5" t="s">
        <v>13071</v>
      </c>
      <c r="B682" s="5" t="str">
        <f>IF(COUNTIF('Leads Priorizados INT'!M:M,A682)&gt;0,"Sí","No")</f>
        <v>No</v>
      </c>
      <c r="C682">
        <v>0</v>
      </c>
      <c r="D682" s="6" t="s">
        <v>414</v>
      </c>
      <c r="E682" s="5" t="s">
        <v>13072</v>
      </c>
      <c r="F682" s="5" t="s">
        <v>3374</v>
      </c>
      <c r="G682" s="5" t="s">
        <v>13073</v>
      </c>
      <c r="H682" s="7">
        <v>748951</v>
      </c>
      <c r="I682" s="5">
        <v>11</v>
      </c>
      <c r="J682" s="5">
        <v>3</v>
      </c>
      <c r="K682" s="5" t="s">
        <v>13074</v>
      </c>
      <c r="L682" s="5">
        <v>0.11890000000000001</v>
      </c>
      <c r="M682" s="8">
        <v>968808080</v>
      </c>
      <c r="N682" s="8">
        <v>968277841</v>
      </c>
      <c r="O682" s="8">
        <v>635853561</v>
      </c>
      <c r="P682" s="8"/>
      <c r="Q682" s="8"/>
      <c r="R682" s="5" t="s">
        <v>13075</v>
      </c>
      <c r="S682" s="5" t="s">
        <v>417</v>
      </c>
      <c r="T682" s="5" t="s">
        <v>417</v>
      </c>
      <c r="U682" s="5" t="s">
        <v>417</v>
      </c>
      <c r="V682" s="5" t="s">
        <v>417</v>
      </c>
      <c r="W682" s="5" t="s">
        <v>93</v>
      </c>
      <c r="X682" s="5" t="s">
        <v>418</v>
      </c>
      <c r="Y682" s="5" t="s">
        <v>419</v>
      </c>
      <c r="Z682" s="5" t="s">
        <v>420</v>
      </c>
      <c r="AA682" s="5" t="s">
        <v>421</v>
      </c>
      <c r="AB682" s="5"/>
      <c r="AC682" s="5"/>
      <c r="AD682" s="5"/>
      <c r="AE682" s="5"/>
      <c r="AF682" s="5"/>
    </row>
    <row r="683" spans="1:32" hidden="1">
      <c r="A683" s="5" t="s">
        <v>13076</v>
      </c>
      <c r="B683" s="5" t="str">
        <f>IF(COUNTIF('Leads Priorizados INT'!M:M,A683)&gt;0,"Sí","No")</f>
        <v>No</v>
      </c>
      <c r="C683">
        <v>0</v>
      </c>
      <c r="D683" s="6" t="s">
        <v>414</v>
      </c>
      <c r="E683" s="5" t="s">
        <v>13077</v>
      </c>
      <c r="F683" s="5" t="s">
        <v>152</v>
      </c>
      <c r="G683" s="5" t="s">
        <v>10855</v>
      </c>
      <c r="H683" s="7">
        <v>528224</v>
      </c>
      <c r="I683" s="5">
        <v>1</v>
      </c>
      <c r="J683" s="5">
        <v>1</v>
      </c>
      <c r="K683" s="5" t="s">
        <v>13078</v>
      </c>
      <c r="L683" s="5">
        <v>0.1188</v>
      </c>
      <c r="M683" s="8"/>
      <c r="N683" s="8"/>
      <c r="O683" s="8"/>
      <c r="P683" s="8"/>
      <c r="Q683" s="8"/>
      <c r="R683" s="5" t="s">
        <v>12998</v>
      </c>
      <c r="S683" s="5" t="s">
        <v>13079</v>
      </c>
      <c r="T683" s="5" t="s">
        <v>417</v>
      </c>
      <c r="U683" s="5" t="s">
        <v>417</v>
      </c>
      <c r="V683" s="5" t="s">
        <v>417</v>
      </c>
      <c r="W683" s="5" t="s">
        <v>93</v>
      </c>
      <c r="X683" s="5" t="s">
        <v>418</v>
      </c>
      <c r="Y683" s="5" t="s">
        <v>419</v>
      </c>
      <c r="Z683" s="5" t="s">
        <v>420</v>
      </c>
      <c r="AA683" s="5" t="s">
        <v>421</v>
      </c>
      <c r="AB683" s="5"/>
      <c r="AC683" s="5"/>
      <c r="AD683" s="5"/>
      <c r="AE683" s="5"/>
      <c r="AF683" s="5"/>
    </row>
    <row r="684" spans="1:32" hidden="1">
      <c r="A684" s="5" t="s">
        <v>13080</v>
      </c>
      <c r="B684" s="5" t="str">
        <f>IF(COUNTIF('Leads Priorizados INT'!M:M,A684)&gt;0,"Sí","No")</f>
        <v>No</v>
      </c>
      <c r="C684">
        <v>0</v>
      </c>
      <c r="D684" s="6" t="s">
        <v>414</v>
      </c>
      <c r="E684" s="5" t="s">
        <v>13081</v>
      </c>
      <c r="F684" s="5" t="s">
        <v>721</v>
      </c>
      <c r="G684" s="5" t="s">
        <v>12153</v>
      </c>
      <c r="H684" s="7">
        <v>1028652</v>
      </c>
      <c r="I684" s="5">
        <v>5</v>
      </c>
      <c r="J684" s="5">
        <v>1</v>
      </c>
      <c r="K684" s="5" t="s">
        <v>13082</v>
      </c>
      <c r="L684" s="5">
        <v>0.1187</v>
      </c>
      <c r="M684" s="8">
        <v>928297334</v>
      </c>
      <c r="N684" s="8"/>
      <c r="O684" s="8"/>
      <c r="P684" s="8"/>
      <c r="Q684" s="8"/>
      <c r="R684" s="5" t="s">
        <v>13083</v>
      </c>
      <c r="S684" s="5" t="s">
        <v>13084</v>
      </c>
      <c r="T684" s="5" t="s">
        <v>417</v>
      </c>
      <c r="U684" s="5" t="s">
        <v>417</v>
      </c>
      <c r="V684" s="5" t="s">
        <v>417</v>
      </c>
      <c r="W684" s="5" t="s">
        <v>93</v>
      </c>
      <c r="X684" s="5" t="s">
        <v>418</v>
      </c>
      <c r="Y684" s="5" t="s">
        <v>419</v>
      </c>
      <c r="Z684" s="5" t="s">
        <v>420</v>
      </c>
      <c r="AA684" s="5" t="s">
        <v>421</v>
      </c>
      <c r="AB684" s="5"/>
      <c r="AC684" s="5"/>
      <c r="AD684" s="5"/>
      <c r="AE684" s="5"/>
      <c r="AF684" s="5"/>
    </row>
    <row r="685" spans="1:32" hidden="1">
      <c r="A685" s="5" t="s">
        <v>13085</v>
      </c>
      <c r="B685" s="5" t="str">
        <f>IF(COUNTIF('Leads Priorizados INT'!M:M,A685)&gt;0,"Sí","No")</f>
        <v>No</v>
      </c>
      <c r="C685">
        <v>0</v>
      </c>
      <c r="D685" s="6" t="s">
        <v>414</v>
      </c>
      <c r="E685" s="5" t="s">
        <v>13086</v>
      </c>
      <c r="F685" s="5" t="s">
        <v>873</v>
      </c>
      <c r="G685" s="5" t="s">
        <v>13087</v>
      </c>
      <c r="H685" s="7">
        <v>893553</v>
      </c>
      <c r="I685" s="5">
        <v>7</v>
      </c>
      <c r="J685" s="5">
        <v>2</v>
      </c>
      <c r="K685" s="5" t="s">
        <v>13088</v>
      </c>
      <c r="L685" s="5">
        <v>0.1187</v>
      </c>
      <c r="M685" s="8"/>
      <c r="N685" s="8"/>
      <c r="O685" s="8"/>
      <c r="P685" s="8"/>
      <c r="Q685" s="8"/>
      <c r="R685" s="5" t="s">
        <v>13089</v>
      </c>
      <c r="S685" s="5" t="s">
        <v>13090</v>
      </c>
      <c r="T685" s="5" t="s">
        <v>417</v>
      </c>
      <c r="U685" s="5" t="s">
        <v>417</v>
      </c>
      <c r="V685" s="5" t="s">
        <v>417</v>
      </c>
      <c r="W685" s="5" t="s">
        <v>93</v>
      </c>
      <c r="X685" s="5" t="s">
        <v>418</v>
      </c>
      <c r="Y685" s="5" t="s">
        <v>419</v>
      </c>
      <c r="Z685" s="5" t="s">
        <v>420</v>
      </c>
      <c r="AA685" s="5" t="s">
        <v>421</v>
      </c>
      <c r="AB685" s="5"/>
      <c r="AC685" s="5"/>
      <c r="AD685" s="5"/>
      <c r="AE685" s="5"/>
      <c r="AF685" s="5"/>
    </row>
    <row r="686" spans="1:32" hidden="1">
      <c r="A686" s="5" t="s">
        <v>13091</v>
      </c>
      <c r="B686" s="5" t="str">
        <f>IF(COUNTIF('Leads Priorizados INT'!M:M,A686)&gt;0,"Sí","No")</f>
        <v>No</v>
      </c>
      <c r="C686">
        <v>0</v>
      </c>
      <c r="D686" s="6" t="s">
        <v>414</v>
      </c>
      <c r="E686" s="5" t="s">
        <v>13092</v>
      </c>
      <c r="F686" s="5" t="s">
        <v>431</v>
      </c>
      <c r="G686" s="5" t="s">
        <v>9448</v>
      </c>
      <c r="H686" s="7">
        <v>921196</v>
      </c>
      <c r="I686" s="5">
        <v>8</v>
      </c>
      <c r="J686" s="5">
        <v>1</v>
      </c>
      <c r="K686" s="5" t="s">
        <v>13093</v>
      </c>
      <c r="L686" s="5">
        <v>0.1186</v>
      </c>
      <c r="M686" s="8"/>
      <c r="N686" s="8"/>
      <c r="O686" s="8"/>
      <c r="P686" s="8"/>
      <c r="Q686" s="8"/>
      <c r="R686" s="5" t="s">
        <v>13094</v>
      </c>
      <c r="S686" s="5" t="s">
        <v>13095</v>
      </c>
      <c r="T686" s="5" t="s">
        <v>417</v>
      </c>
      <c r="U686" s="5" t="s">
        <v>417</v>
      </c>
      <c r="V686" s="5" t="s">
        <v>417</v>
      </c>
      <c r="W686" s="5" t="s">
        <v>93</v>
      </c>
      <c r="X686" s="5" t="s">
        <v>418</v>
      </c>
      <c r="Y686" s="5" t="s">
        <v>419</v>
      </c>
      <c r="Z686" s="5" t="s">
        <v>420</v>
      </c>
      <c r="AA686" s="5" t="s">
        <v>421</v>
      </c>
      <c r="AB686" s="5"/>
      <c r="AC686" s="5"/>
      <c r="AD686" s="5"/>
      <c r="AE686" s="5"/>
      <c r="AF686" s="5"/>
    </row>
    <row r="687" spans="1:32" hidden="1">
      <c r="A687" s="5" t="s">
        <v>13096</v>
      </c>
      <c r="B687" s="5" t="str">
        <f>IF(COUNTIF('Leads Priorizados INT'!M:M,A687)&gt;0,"Sí","No")</f>
        <v>No</v>
      </c>
      <c r="C687">
        <v>0</v>
      </c>
      <c r="D687" s="6" t="s">
        <v>414</v>
      </c>
      <c r="E687" s="5" t="s">
        <v>13097</v>
      </c>
      <c r="F687" s="5" t="s">
        <v>152</v>
      </c>
      <c r="G687" s="5" t="s">
        <v>12176</v>
      </c>
      <c r="H687" s="7">
        <v>604414</v>
      </c>
      <c r="I687" s="5">
        <v>4</v>
      </c>
      <c r="J687" s="5">
        <v>1</v>
      </c>
      <c r="K687" s="5" t="s">
        <v>13098</v>
      </c>
      <c r="L687" s="5">
        <v>0.1186</v>
      </c>
      <c r="M687" s="8">
        <v>916371252</v>
      </c>
      <c r="N687" s="8"/>
      <c r="O687" s="8"/>
      <c r="P687" s="8"/>
      <c r="Q687" s="8"/>
      <c r="R687" s="5" t="s">
        <v>13099</v>
      </c>
      <c r="S687" s="5" t="s">
        <v>417</v>
      </c>
      <c r="T687" s="5" t="s">
        <v>417</v>
      </c>
      <c r="U687" s="5" t="s">
        <v>417</v>
      </c>
      <c r="V687" s="5" t="s">
        <v>417</v>
      </c>
      <c r="W687" s="5" t="s">
        <v>93</v>
      </c>
      <c r="X687" s="5" t="s">
        <v>418</v>
      </c>
      <c r="Y687" s="5" t="s">
        <v>419</v>
      </c>
      <c r="Z687" s="5" t="s">
        <v>420</v>
      </c>
      <c r="AA687" s="5" t="s">
        <v>421</v>
      </c>
      <c r="AB687" s="5"/>
      <c r="AC687" s="5"/>
      <c r="AD687" s="5"/>
      <c r="AE687" s="5"/>
      <c r="AF687" s="5"/>
    </row>
    <row r="688" spans="1:32" hidden="1">
      <c r="A688" s="5" t="s">
        <v>13100</v>
      </c>
      <c r="B688" s="5" t="str">
        <f>IF(COUNTIF('Leads Priorizados INT'!M:M,A688)&gt;0,"Sí","No")</f>
        <v>No</v>
      </c>
      <c r="C688">
        <v>0</v>
      </c>
      <c r="D688" s="6" t="s">
        <v>414</v>
      </c>
      <c r="E688" s="5" t="s">
        <v>13101</v>
      </c>
      <c r="F688" s="5" t="s">
        <v>769</v>
      </c>
      <c r="G688" s="5" t="s">
        <v>13102</v>
      </c>
      <c r="H688" s="7">
        <v>488511</v>
      </c>
      <c r="I688" s="5">
        <v>2</v>
      </c>
      <c r="J688" s="5">
        <v>2</v>
      </c>
      <c r="K688" s="5" t="s">
        <v>13103</v>
      </c>
      <c r="L688" s="5">
        <v>0.11849999999999999</v>
      </c>
      <c r="M688" s="8">
        <v>922240231</v>
      </c>
      <c r="N688" s="8"/>
      <c r="O688" s="8"/>
      <c r="P688" s="8"/>
      <c r="Q688" s="8"/>
      <c r="R688" s="5" t="s">
        <v>13104</v>
      </c>
      <c r="S688" s="5" t="s">
        <v>417</v>
      </c>
      <c r="T688" s="5" t="s">
        <v>417</v>
      </c>
      <c r="U688" s="5" t="s">
        <v>417</v>
      </c>
      <c r="V688" s="5" t="s">
        <v>417</v>
      </c>
      <c r="W688" s="5" t="s">
        <v>93</v>
      </c>
      <c r="X688" s="5" t="s">
        <v>418</v>
      </c>
      <c r="Y688" s="5" t="s">
        <v>419</v>
      </c>
      <c r="Z688" s="5" t="s">
        <v>420</v>
      </c>
      <c r="AA688" s="5" t="s">
        <v>421</v>
      </c>
      <c r="AB688" s="5"/>
      <c r="AC688" s="5"/>
      <c r="AD688" s="5"/>
      <c r="AE688" s="5"/>
      <c r="AF688" s="5"/>
    </row>
    <row r="689" spans="1:32" hidden="1">
      <c r="A689" s="5" t="s">
        <v>13105</v>
      </c>
      <c r="B689" s="5" t="str">
        <f>IF(COUNTIF('Leads Priorizados INT'!M:M,A689)&gt;0,"Sí","No")</f>
        <v>No</v>
      </c>
      <c r="C689">
        <v>0</v>
      </c>
      <c r="D689" s="6" t="s">
        <v>414</v>
      </c>
      <c r="E689" s="5" t="s">
        <v>13106</v>
      </c>
      <c r="F689" s="5" t="s">
        <v>1245</v>
      </c>
      <c r="G689" s="5" t="s">
        <v>13032</v>
      </c>
      <c r="H689" s="7">
        <v>576111</v>
      </c>
      <c r="I689" s="5">
        <v>3</v>
      </c>
      <c r="J689" s="5">
        <v>3</v>
      </c>
      <c r="K689" s="5" t="s">
        <v>13107</v>
      </c>
      <c r="L689" s="5">
        <v>0.11849999999999999</v>
      </c>
      <c r="M689" s="8">
        <v>944101940</v>
      </c>
      <c r="N689" s="8">
        <v>944464714</v>
      </c>
      <c r="O689" s="8">
        <v>944467832</v>
      </c>
      <c r="P689" s="8"/>
      <c r="Q689" s="8"/>
      <c r="R689" s="5" t="s">
        <v>13108</v>
      </c>
      <c r="S689" s="5" t="s">
        <v>13109</v>
      </c>
      <c r="T689" s="5" t="s">
        <v>13110</v>
      </c>
      <c r="U689" s="5" t="s">
        <v>417</v>
      </c>
      <c r="V689" s="5" t="s">
        <v>417</v>
      </c>
      <c r="W689" s="5" t="s">
        <v>93</v>
      </c>
      <c r="X689" s="5" t="s">
        <v>418</v>
      </c>
      <c r="Y689" s="5" t="s">
        <v>419</v>
      </c>
      <c r="Z689" s="5" t="s">
        <v>420</v>
      </c>
      <c r="AA689" s="5" t="s">
        <v>421</v>
      </c>
      <c r="AB689" s="5"/>
      <c r="AC689" s="5"/>
      <c r="AD689" s="5"/>
      <c r="AE689" s="5"/>
      <c r="AF689" s="5"/>
    </row>
    <row r="690" spans="1:32">
      <c r="A690" s="5" t="s">
        <v>13111</v>
      </c>
      <c r="B690" s="5" t="str">
        <f>IF(COUNTIF('Leads Priorizados INT'!M:M,A690)&gt;0,"Sí","No")</f>
        <v>No</v>
      </c>
      <c r="C690">
        <v>1</v>
      </c>
      <c r="D690" s="6" t="s">
        <v>414</v>
      </c>
      <c r="E690" s="5" t="s">
        <v>13112</v>
      </c>
      <c r="F690" s="5" t="s">
        <v>721</v>
      </c>
      <c r="G690" s="5" t="s">
        <v>13113</v>
      </c>
      <c r="H690" s="7">
        <v>522009</v>
      </c>
      <c r="I690" s="5">
        <v>5</v>
      </c>
      <c r="J690" s="5">
        <v>2</v>
      </c>
      <c r="K690" s="5" t="s">
        <v>13114</v>
      </c>
      <c r="L690" s="5">
        <v>0.11840000000000001</v>
      </c>
      <c r="M690" s="8">
        <v>928774324</v>
      </c>
      <c r="N690" s="8"/>
      <c r="O690" s="8"/>
      <c r="P690" s="8"/>
      <c r="Q690" s="8"/>
      <c r="R690" s="5" t="s">
        <v>12998</v>
      </c>
      <c r="S690" s="5" t="s">
        <v>417</v>
      </c>
      <c r="T690" s="5" t="s">
        <v>417</v>
      </c>
      <c r="U690" s="5" t="s">
        <v>417</v>
      </c>
      <c r="V690" s="5" t="s">
        <v>417</v>
      </c>
      <c r="W690" s="5" t="s">
        <v>93</v>
      </c>
      <c r="X690" s="5" t="s">
        <v>418</v>
      </c>
      <c r="Y690" s="5" t="s">
        <v>419</v>
      </c>
      <c r="Z690" s="5" t="s">
        <v>420</v>
      </c>
      <c r="AA690" s="5" t="s">
        <v>421</v>
      </c>
      <c r="AB690" s="5"/>
      <c r="AC690" s="5"/>
      <c r="AD690" s="5"/>
      <c r="AE690" s="5"/>
      <c r="AF690" s="5"/>
    </row>
    <row r="691" spans="1:32" hidden="1">
      <c r="A691" s="5" t="s">
        <v>13115</v>
      </c>
      <c r="B691" s="5" t="str">
        <f>IF(COUNTIF('Leads Priorizados INT'!M:M,A691)&gt;0,"Sí","No")</f>
        <v>No</v>
      </c>
      <c r="C691">
        <v>0</v>
      </c>
      <c r="D691" s="6" t="s">
        <v>414</v>
      </c>
      <c r="E691" s="5" t="s">
        <v>13116</v>
      </c>
      <c r="F691" s="5" t="s">
        <v>152</v>
      </c>
      <c r="G691" s="5" t="s">
        <v>13117</v>
      </c>
      <c r="H691" s="7">
        <v>572803</v>
      </c>
      <c r="I691" s="5">
        <v>10</v>
      </c>
      <c r="J691" s="5">
        <v>1</v>
      </c>
      <c r="K691" s="5" t="s">
        <v>13118</v>
      </c>
      <c r="L691" s="5">
        <v>0.11840000000000001</v>
      </c>
      <c r="M691" s="8">
        <v>913119516</v>
      </c>
      <c r="N691" s="8">
        <v>915649004</v>
      </c>
      <c r="O691" s="8"/>
      <c r="P691" s="8"/>
      <c r="Q691" s="8"/>
      <c r="R691" s="5" t="s">
        <v>13119</v>
      </c>
      <c r="S691" s="5" t="s">
        <v>417</v>
      </c>
      <c r="T691" s="5" t="s">
        <v>417</v>
      </c>
      <c r="U691" s="5" t="s">
        <v>417</v>
      </c>
      <c r="V691" s="5" t="s">
        <v>417</v>
      </c>
      <c r="W691" s="5" t="s">
        <v>93</v>
      </c>
      <c r="X691" s="5" t="s">
        <v>418</v>
      </c>
      <c r="Y691" s="5" t="s">
        <v>419</v>
      </c>
      <c r="Z691" s="5" t="s">
        <v>420</v>
      </c>
      <c r="AA691" s="5" t="s">
        <v>421</v>
      </c>
      <c r="AB691" s="5" t="s">
        <v>13120</v>
      </c>
      <c r="AC691" s="5" t="s">
        <v>13121</v>
      </c>
      <c r="AD691" s="5"/>
      <c r="AE691" s="5"/>
      <c r="AF691" s="5"/>
    </row>
    <row r="692" spans="1:32" hidden="1">
      <c r="A692" s="5" t="s">
        <v>13122</v>
      </c>
      <c r="B692" s="5" t="str">
        <f>IF(COUNTIF('Leads Priorizados INT'!M:M,A692)&gt;0,"Sí","No")</f>
        <v>No</v>
      </c>
      <c r="C692">
        <v>0</v>
      </c>
      <c r="D692" s="6" t="s">
        <v>414</v>
      </c>
      <c r="E692" s="5" t="s">
        <v>13123</v>
      </c>
      <c r="F692" s="5" t="s">
        <v>152</v>
      </c>
      <c r="G692" s="5" t="s">
        <v>1602</v>
      </c>
      <c r="H692" s="7">
        <v>2426080</v>
      </c>
      <c r="I692" s="5">
        <v>25</v>
      </c>
      <c r="J692" s="5">
        <v>1</v>
      </c>
      <c r="K692" s="5" t="s">
        <v>13124</v>
      </c>
      <c r="L692" s="5">
        <v>0.11840000000000001</v>
      </c>
      <c r="M692" s="8"/>
      <c r="N692" s="8"/>
      <c r="O692" s="8"/>
      <c r="P692" s="8"/>
      <c r="Q692" s="8"/>
      <c r="R692" s="5" t="s">
        <v>13125</v>
      </c>
      <c r="S692" s="5" t="s">
        <v>417</v>
      </c>
      <c r="T692" s="5" t="s">
        <v>417</v>
      </c>
      <c r="U692" s="5" t="s">
        <v>417</v>
      </c>
      <c r="V692" s="5" t="s">
        <v>417</v>
      </c>
      <c r="W692" s="5" t="s">
        <v>93</v>
      </c>
      <c r="X692" s="5" t="s">
        <v>418</v>
      </c>
      <c r="Y692" s="5" t="s">
        <v>419</v>
      </c>
      <c r="Z692" s="5" t="s">
        <v>420</v>
      </c>
      <c r="AA692" s="5" t="s">
        <v>421</v>
      </c>
      <c r="AB692" s="5"/>
      <c r="AC692" s="5"/>
      <c r="AD692" s="5"/>
      <c r="AE692" s="5"/>
      <c r="AF692" s="5"/>
    </row>
    <row r="693" spans="1:32">
      <c r="A693" s="5" t="s">
        <v>13126</v>
      </c>
      <c r="B693" s="5" t="str">
        <f>IF(COUNTIF('Leads Priorizados INT'!M:M,A693)&gt;0,"Sí","No")</f>
        <v>No</v>
      </c>
      <c r="C693">
        <v>1</v>
      </c>
      <c r="D693" s="6" t="s">
        <v>414</v>
      </c>
      <c r="E693" s="5" t="s">
        <v>13127</v>
      </c>
      <c r="F693" s="5" t="s">
        <v>1118</v>
      </c>
      <c r="G693" s="5" t="s">
        <v>11266</v>
      </c>
      <c r="H693" s="7">
        <v>825590</v>
      </c>
      <c r="I693" s="5">
        <v>8</v>
      </c>
      <c r="J693" s="5">
        <v>1</v>
      </c>
      <c r="K693" s="5" t="s">
        <v>13128</v>
      </c>
      <c r="L693" s="5">
        <v>0.1182</v>
      </c>
      <c r="M693" s="8">
        <v>972233243</v>
      </c>
      <c r="N693" s="8"/>
      <c r="O693" s="8"/>
      <c r="P693" s="8"/>
      <c r="Q693" s="8"/>
      <c r="R693" s="5" t="s">
        <v>13129</v>
      </c>
      <c r="S693" s="5" t="s">
        <v>13130</v>
      </c>
      <c r="T693" s="5" t="s">
        <v>417</v>
      </c>
      <c r="U693" s="5" t="s">
        <v>417</v>
      </c>
      <c r="V693" s="5" t="s">
        <v>417</v>
      </c>
      <c r="W693" s="5" t="s">
        <v>93</v>
      </c>
      <c r="X693" s="5" t="s">
        <v>418</v>
      </c>
      <c r="Y693" s="5" t="s">
        <v>419</v>
      </c>
      <c r="Z693" s="5" t="s">
        <v>420</v>
      </c>
      <c r="AA693" s="5" t="s">
        <v>421</v>
      </c>
      <c r="AB693" s="5" t="s">
        <v>13131</v>
      </c>
      <c r="AC693" s="5"/>
      <c r="AD693" s="5"/>
      <c r="AE693" s="5"/>
      <c r="AF693" s="5"/>
    </row>
    <row r="694" spans="1:32" hidden="1">
      <c r="A694" s="5" t="s">
        <v>13132</v>
      </c>
      <c r="B694" s="5" t="str">
        <f>IF(COUNTIF('Leads Priorizados INT'!M:M,A694)&gt;0,"Sí","No")</f>
        <v>No</v>
      </c>
      <c r="C694">
        <v>0</v>
      </c>
      <c r="D694" s="6" t="s">
        <v>414</v>
      </c>
      <c r="E694" s="5" t="s">
        <v>13133</v>
      </c>
      <c r="F694" s="5" t="s">
        <v>152</v>
      </c>
      <c r="G694" s="5" t="s">
        <v>9691</v>
      </c>
      <c r="H694" s="7">
        <v>1017025</v>
      </c>
      <c r="I694" s="5">
        <v>8</v>
      </c>
      <c r="J694" s="5">
        <v>1</v>
      </c>
      <c r="K694" s="5" t="s">
        <v>13134</v>
      </c>
      <c r="L694" s="5">
        <v>0.1182</v>
      </c>
      <c r="M694" s="8"/>
      <c r="N694" s="8"/>
      <c r="O694" s="8"/>
      <c r="P694" s="8"/>
      <c r="Q694" s="8"/>
      <c r="R694" s="5" t="s">
        <v>13135</v>
      </c>
      <c r="S694" s="5" t="s">
        <v>417</v>
      </c>
      <c r="T694" s="5" t="s">
        <v>417</v>
      </c>
      <c r="U694" s="5" t="s">
        <v>417</v>
      </c>
      <c r="V694" s="5" t="s">
        <v>417</v>
      </c>
      <c r="W694" s="5" t="s">
        <v>93</v>
      </c>
      <c r="X694" s="5" t="s">
        <v>418</v>
      </c>
      <c r="Y694" s="5" t="s">
        <v>419</v>
      </c>
      <c r="Z694" s="5" t="s">
        <v>420</v>
      </c>
      <c r="AA694" s="5" t="s">
        <v>421</v>
      </c>
      <c r="AB694" s="5"/>
      <c r="AC694" s="5"/>
      <c r="AD694" s="5"/>
      <c r="AE694" s="5"/>
      <c r="AF694" s="5"/>
    </row>
    <row r="695" spans="1:32" hidden="1">
      <c r="A695" s="5" t="s">
        <v>13136</v>
      </c>
      <c r="B695" s="5" t="str">
        <f>IF(COUNTIF('Leads Priorizados INT'!M:M,A695)&gt;0,"Sí","No")</f>
        <v>No</v>
      </c>
      <c r="C695">
        <v>0</v>
      </c>
      <c r="D695" s="6" t="s">
        <v>414</v>
      </c>
      <c r="E695" s="5" t="s">
        <v>13137</v>
      </c>
      <c r="F695" s="5" t="s">
        <v>431</v>
      </c>
      <c r="G695" s="5" t="s">
        <v>1094</v>
      </c>
      <c r="H695" s="7">
        <v>393174</v>
      </c>
      <c r="I695" s="5">
        <v>1</v>
      </c>
      <c r="J695" s="5">
        <v>1</v>
      </c>
      <c r="K695" s="5" t="s">
        <v>13138</v>
      </c>
      <c r="L695" s="5">
        <v>0.1181</v>
      </c>
      <c r="M695" s="8">
        <v>933036870</v>
      </c>
      <c r="N695" s="8">
        <v>933072603</v>
      </c>
      <c r="O695" s="8"/>
      <c r="P695" s="8"/>
      <c r="Q695" s="8"/>
      <c r="R695" s="5" t="s">
        <v>13139</v>
      </c>
      <c r="S695" s="5" t="s">
        <v>417</v>
      </c>
      <c r="T695" s="5" t="s">
        <v>417</v>
      </c>
      <c r="U695" s="5" t="s">
        <v>417</v>
      </c>
      <c r="V695" s="5" t="s">
        <v>417</v>
      </c>
      <c r="W695" s="5" t="s">
        <v>93</v>
      </c>
      <c r="X695" s="5" t="s">
        <v>418</v>
      </c>
      <c r="Y695" s="5" t="s">
        <v>419</v>
      </c>
      <c r="Z695" s="5" t="s">
        <v>420</v>
      </c>
      <c r="AA695" s="5" t="s">
        <v>421</v>
      </c>
      <c r="AB695" s="5"/>
      <c r="AC695" s="5"/>
      <c r="AD695" s="5"/>
      <c r="AE695" s="5"/>
      <c r="AF695" s="5"/>
    </row>
    <row r="696" spans="1:32" hidden="1">
      <c r="A696" s="5" t="s">
        <v>13140</v>
      </c>
      <c r="B696" s="5" t="str">
        <f>IF(COUNTIF('Leads Priorizados INT'!M:M,A696)&gt;0,"Sí","No")</f>
        <v>No</v>
      </c>
      <c r="C696">
        <v>0</v>
      </c>
      <c r="D696" s="6" t="s">
        <v>414</v>
      </c>
      <c r="E696" s="5" t="s">
        <v>13141</v>
      </c>
      <c r="F696" s="5" t="s">
        <v>152</v>
      </c>
      <c r="G696" s="5" t="s">
        <v>1738</v>
      </c>
      <c r="H696" s="7">
        <v>1848409</v>
      </c>
      <c r="I696" s="5">
        <v>4</v>
      </c>
      <c r="J696" s="5">
        <v>2</v>
      </c>
      <c r="K696" s="5" t="s">
        <v>13142</v>
      </c>
      <c r="L696" s="5">
        <v>0.1181</v>
      </c>
      <c r="M696" s="8">
        <v>913430938</v>
      </c>
      <c r="N696" s="8">
        <v>913452255</v>
      </c>
      <c r="O696" s="8">
        <v>914575950</v>
      </c>
      <c r="P696" s="8">
        <v>916934477</v>
      </c>
      <c r="Q696" s="8">
        <v>913430220</v>
      </c>
      <c r="R696" s="5" t="s">
        <v>13143</v>
      </c>
      <c r="S696" s="5" t="s">
        <v>417</v>
      </c>
      <c r="T696" s="5" t="s">
        <v>417</v>
      </c>
      <c r="U696" s="5" t="s">
        <v>417</v>
      </c>
      <c r="V696" s="5" t="s">
        <v>417</v>
      </c>
      <c r="W696" s="5" t="s">
        <v>93</v>
      </c>
      <c r="X696" s="5" t="s">
        <v>418</v>
      </c>
      <c r="Y696" s="5" t="s">
        <v>419</v>
      </c>
      <c r="Z696" s="5" t="s">
        <v>420</v>
      </c>
      <c r="AA696" s="5" t="s">
        <v>421</v>
      </c>
      <c r="AB696" s="5" t="s">
        <v>13144</v>
      </c>
      <c r="AC696" s="5"/>
      <c r="AD696" s="5"/>
      <c r="AE696" s="5"/>
      <c r="AF696" s="5"/>
    </row>
    <row r="697" spans="1:32" hidden="1">
      <c r="A697" s="5" t="s">
        <v>13145</v>
      </c>
      <c r="B697" s="5" t="str">
        <f>IF(COUNTIF('Leads Priorizados INT'!M:M,A697)&gt;0,"Sí","No")</f>
        <v>No</v>
      </c>
      <c r="C697">
        <v>0</v>
      </c>
      <c r="D697" s="6" t="s">
        <v>414</v>
      </c>
      <c r="E697" s="5" t="s">
        <v>13146</v>
      </c>
      <c r="F697" s="5" t="s">
        <v>152</v>
      </c>
      <c r="G697" s="5" t="s">
        <v>9348</v>
      </c>
      <c r="H697" s="7">
        <v>403351</v>
      </c>
      <c r="I697" s="5">
        <v>5</v>
      </c>
      <c r="J697" s="5">
        <v>1</v>
      </c>
      <c r="K697" s="5" t="s">
        <v>13147</v>
      </c>
      <c r="L697" s="5">
        <v>0.1181</v>
      </c>
      <c r="M697" s="8"/>
      <c r="N697" s="8"/>
      <c r="O697" s="8"/>
      <c r="P697" s="8"/>
      <c r="Q697" s="8"/>
      <c r="R697" s="5" t="s">
        <v>13148</v>
      </c>
      <c r="S697" s="5" t="s">
        <v>13149</v>
      </c>
      <c r="T697" s="5" t="s">
        <v>13150</v>
      </c>
      <c r="U697" s="5" t="s">
        <v>417</v>
      </c>
      <c r="V697" s="5" t="s">
        <v>417</v>
      </c>
      <c r="W697" s="5" t="s">
        <v>93</v>
      </c>
      <c r="X697" s="5" t="s">
        <v>418</v>
      </c>
      <c r="Y697" s="5" t="s">
        <v>419</v>
      </c>
      <c r="Z697" s="5" t="s">
        <v>420</v>
      </c>
      <c r="AA697" s="5" t="s">
        <v>421</v>
      </c>
      <c r="AB697" s="5"/>
      <c r="AC697" s="5"/>
      <c r="AD697" s="5"/>
      <c r="AE697" s="5"/>
      <c r="AF697" s="5"/>
    </row>
    <row r="698" spans="1:32" hidden="1">
      <c r="A698" s="5" t="s">
        <v>13151</v>
      </c>
      <c r="B698" s="5" t="str">
        <f>IF(COUNTIF('Leads Priorizados INT'!M:M,A698)&gt;0,"Sí","No")</f>
        <v>No</v>
      </c>
      <c r="C698">
        <v>0</v>
      </c>
      <c r="D698" s="6" t="s">
        <v>414</v>
      </c>
      <c r="E698" s="5" t="s">
        <v>13152</v>
      </c>
      <c r="F698" s="5" t="s">
        <v>1382</v>
      </c>
      <c r="G698" s="5" t="s">
        <v>13153</v>
      </c>
      <c r="H698" s="7">
        <v>380354</v>
      </c>
      <c r="I698" s="5">
        <v>3</v>
      </c>
      <c r="J698" s="5">
        <v>1</v>
      </c>
      <c r="K698" s="5" t="s">
        <v>13154</v>
      </c>
      <c r="L698" s="5">
        <v>0.11799999999999999</v>
      </c>
      <c r="M698" s="8"/>
      <c r="N698" s="8"/>
      <c r="O698" s="8"/>
      <c r="P698" s="8"/>
      <c r="Q698" s="8"/>
      <c r="R698" s="5" t="s">
        <v>13155</v>
      </c>
      <c r="S698" s="5" t="s">
        <v>417</v>
      </c>
      <c r="T698" s="5" t="s">
        <v>417</v>
      </c>
      <c r="U698" s="5" t="s">
        <v>417</v>
      </c>
      <c r="V698" s="5" t="s">
        <v>417</v>
      </c>
      <c r="W698" s="5" t="s">
        <v>93</v>
      </c>
      <c r="X698" s="5" t="s">
        <v>418</v>
      </c>
      <c r="Y698" s="5" t="s">
        <v>419</v>
      </c>
      <c r="Z698" s="5" t="s">
        <v>420</v>
      </c>
      <c r="AA698" s="5" t="s">
        <v>421</v>
      </c>
      <c r="AB698" s="5"/>
      <c r="AC698" s="5"/>
      <c r="AD698" s="5"/>
      <c r="AE698" s="5"/>
      <c r="AF698" s="5"/>
    </row>
    <row r="699" spans="1:32" hidden="1">
      <c r="A699" s="5" t="s">
        <v>13156</v>
      </c>
      <c r="B699" s="5" t="str">
        <f>IF(COUNTIF('Leads Priorizados INT'!M:M,A699)&gt;0,"Sí","No")</f>
        <v>No</v>
      </c>
      <c r="C699">
        <v>0</v>
      </c>
      <c r="D699" s="6" t="s">
        <v>414</v>
      </c>
      <c r="E699" s="5" t="s">
        <v>13157</v>
      </c>
      <c r="F699" s="5" t="s">
        <v>152</v>
      </c>
      <c r="G699" s="5" t="s">
        <v>2624</v>
      </c>
      <c r="H699" s="7">
        <v>330107</v>
      </c>
      <c r="I699" s="5">
        <v>10</v>
      </c>
      <c r="J699" s="5">
        <v>1</v>
      </c>
      <c r="K699" s="5" t="s">
        <v>13158</v>
      </c>
      <c r="L699" s="5">
        <v>0.1179</v>
      </c>
      <c r="M699" s="8"/>
      <c r="N699" s="8"/>
      <c r="O699" s="8"/>
      <c r="P699" s="8"/>
      <c r="Q699" s="8"/>
      <c r="R699" s="5" t="s">
        <v>13159</v>
      </c>
      <c r="S699" s="5" t="s">
        <v>417</v>
      </c>
      <c r="T699" s="5" t="s">
        <v>417</v>
      </c>
      <c r="U699" s="5" t="s">
        <v>417</v>
      </c>
      <c r="V699" s="5" t="s">
        <v>417</v>
      </c>
      <c r="W699" s="5" t="s">
        <v>93</v>
      </c>
      <c r="X699" s="5" t="s">
        <v>418</v>
      </c>
      <c r="Y699" s="5" t="s">
        <v>419</v>
      </c>
      <c r="Z699" s="5" t="s">
        <v>420</v>
      </c>
      <c r="AA699" s="5" t="s">
        <v>421</v>
      </c>
      <c r="AB699" s="5"/>
      <c r="AC699" s="5"/>
      <c r="AD699" s="5"/>
      <c r="AE699" s="5"/>
      <c r="AF699" s="5"/>
    </row>
    <row r="700" spans="1:32" hidden="1">
      <c r="A700" s="5" t="s">
        <v>13160</v>
      </c>
      <c r="B700" s="5" t="str">
        <f>IF(COUNTIF('Leads Priorizados INT'!M:M,A700)&gt;0,"Sí","No")</f>
        <v>No</v>
      </c>
      <c r="C700">
        <v>0</v>
      </c>
      <c r="D700" s="6" t="s">
        <v>414</v>
      </c>
      <c r="E700" s="5" t="s">
        <v>13161</v>
      </c>
      <c r="F700" s="5" t="s">
        <v>581</v>
      </c>
      <c r="G700" s="5" t="s">
        <v>13162</v>
      </c>
      <c r="H700" s="7">
        <v>378709</v>
      </c>
      <c r="I700" s="5">
        <v>5</v>
      </c>
      <c r="J700" s="5">
        <v>1</v>
      </c>
      <c r="K700" s="5" t="s">
        <v>13163</v>
      </c>
      <c r="L700" s="5">
        <v>0.1177</v>
      </c>
      <c r="M700" s="8">
        <v>986267924</v>
      </c>
      <c r="N700" s="8">
        <v>986266138</v>
      </c>
      <c r="O700" s="8"/>
      <c r="P700" s="8"/>
      <c r="Q700" s="8"/>
      <c r="R700" s="5" t="s">
        <v>13164</v>
      </c>
      <c r="S700" s="5" t="s">
        <v>417</v>
      </c>
      <c r="T700" s="5" t="s">
        <v>417</v>
      </c>
      <c r="U700" s="5" t="s">
        <v>417</v>
      </c>
      <c r="V700" s="5" t="s">
        <v>417</v>
      </c>
      <c r="W700" s="5" t="s">
        <v>93</v>
      </c>
      <c r="X700" s="5" t="s">
        <v>418</v>
      </c>
      <c r="Y700" s="5" t="s">
        <v>419</v>
      </c>
      <c r="Z700" s="5" t="s">
        <v>420</v>
      </c>
      <c r="AA700" s="5" t="s">
        <v>421</v>
      </c>
      <c r="AB700" s="5" t="s">
        <v>13165</v>
      </c>
      <c r="AC700" s="5"/>
      <c r="AD700" s="5"/>
      <c r="AE700" s="5"/>
      <c r="AF700" s="5"/>
    </row>
    <row r="701" spans="1:32" hidden="1">
      <c r="A701" s="5" t="s">
        <v>13166</v>
      </c>
      <c r="B701" s="5" t="str">
        <f>IF(COUNTIF('Leads Priorizados INT'!M:M,A701)&gt;0,"Sí","No")</f>
        <v>No</v>
      </c>
      <c r="C701">
        <v>0</v>
      </c>
      <c r="D701" s="6" t="s">
        <v>414</v>
      </c>
      <c r="E701" s="5" t="s">
        <v>13167</v>
      </c>
      <c r="F701" s="5" t="s">
        <v>152</v>
      </c>
      <c r="G701" s="5" t="s">
        <v>916</v>
      </c>
      <c r="H701" s="7">
        <v>893492</v>
      </c>
      <c r="I701" s="5">
        <v>7</v>
      </c>
      <c r="J701" s="5">
        <v>2</v>
      </c>
      <c r="K701" s="5" t="s">
        <v>13168</v>
      </c>
      <c r="L701" s="5">
        <v>0.1177</v>
      </c>
      <c r="M701" s="8">
        <v>917597545</v>
      </c>
      <c r="N701" s="8"/>
      <c r="O701" s="8"/>
      <c r="P701" s="8"/>
      <c r="Q701" s="8"/>
      <c r="R701" s="5" t="s">
        <v>13169</v>
      </c>
      <c r="S701" s="5" t="s">
        <v>417</v>
      </c>
      <c r="T701" s="5" t="s">
        <v>417</v>
      </c>
      <c r="U701" s="5" t="s">
        <v>417</v>
      </c>
      <c r="V701" s="5" t="s">
        <v>417</v>
      </c>
      <c r="W701" s="5" t="s">
        <v>93</v>
      </c>
      <c r="X701" s="5" t="s">
        <v>418</v>
      </c>
      <c r="Y701" s="5" t="s">
        <v>419</v>
      </c>
      <c r="Z701" s="5" t="s">
        <v>420</v>
      </c>
      <c r="AA701" s="5" t="s">
        <v>421</v>
      </c>
      <c r="AB701" s="5"/>
      <c r="AC701" s="5"/>
      <c r="AD701" s="5"/>
      <c r="AE701" s="5"/>
      <c r="AF701" s="5"/>
    </row>
    <row r="702" spans="1:32" hidden="1">
      <c r="A702" s="5" t="s">
        <v>13170</v>
      </c>
      <c r="B702" s="5" t="str">
        <f>IF(COUNTIF('Leads Priorizados INT'!M:M,A702)&gt;0,"Sí","No")</f>
        <v>No</v>
      </c>
      <c r="C702">
        <v>0</v>
      </c>
      <c r="D702" s="6" t="s">
        <v>414</v>
      </c>
      <c r="E702" s="5" t="s">
        <v>13171</v>
      </c>
      <c r="F702" s="5" t="s">
        <v>3318</v>
      </c>
      <c r="G702" s="5" t="s">
        <v>13172</v>
      </c>
      <c r="H702" s="7">
        <v>361613</v>
      </c>
      <c r="I702" s="5">
        <v>3</v>
      </c>
      <c r="J702" s="5">
        <v>1</v>
      </c>
      <c r="K702" s="5" t="s">
        <v>13173</v>
      </c>
      <c r="L702" s="5">
        <v>0.1176</v>
      </c>
      <c r="M702" s="8">
        <v>979706106</v>
      </c>
      <c r="N702" s="8">
        <v>979710330</v>
      </c>
      <c r="O702" s="8"/>
      <c r="P702" s="8"/>
      <c r="Q702" s="8"/>
      <c r="R702" s="5" t="s">
        <v>13174</v>
      </c>
      <c r="S702" s="5" t="s">
        <v>13175</v>
      </c>
      <c r="T702" s="5" t="s">
        <v>417</v>
      </c>
      <c r="U702" s="5" t="s">
        <v>417</v>
      </c>
      <c r="V702" s="5" t="s">
        <v>417</v>
      </c>
      <c r="W702" s="5" t="s">
        <v>93</v>
      </c>
      <c r="X702" s="5" t="s">
        <v>418</v>
      </c>
      <c r="Y702" s="5" t="s">
        <v>419</v>
      </c>
      <c r="Z702" s="5" t="s">
        <v>420</v>
      </c>
      <c r="AA702" s="5" t="s">
        <v>421</v>
      </c>
      <c r="AB702" s="5" t="s">
        <v>13176</v>
      </c>
      <c r="AC702" s="5" t="s">
        <v>13177</v>
      </c>
      <c r="AD702" s="5"/>
      <c r="AE702" s="5"/>
      <c r="AF702" s="5"/>
    </row>
    <row r="703" spans="1:32" hidden="1">
      <c r="A703" s="5" t="s">
        <v>13178</v>
      </c>
      <c r="B703" s="5" t="str">
        <f>IF(COUNTIF('Leads Priorizados INT'!M:M,A703)&gt;0,"Sí","No")</f>
        <v>No</v>
      </c>
      <c r="C703">
        <v>0</v>
      </c>
      <c r="D703" s="6" t="s">
        <v>414</v>
      </c>
      <c r="E703" s="5" t="s">
        <v>13179</v>
      </c>
      <c r="F703" s="5" t="s">
        <v>1382</v>
      </c>
      <c r="G703" s="5" t="s">
        <v>11573</v>
      </c>
      <c r="H703" s="7">
        <v>1578375</v>
      </c>
      <c r="I703" s="5">
        <v>7</v>
      </c>
      <c r="J703" s="5">
        <v>2</v>
      </c>
      <c r="K703" s="5" t="s">
        <v>13180</v>
      </c>
      <c r="L703" s="5">
        <v>0.1176</v>
      </c>
      <c r="M703" s="8">
        <v>630903286</v>
      </c>
      <c r="N703" s="8"/>
      <c r="O703" s="8"/>
      <c r="P703" s="8"/>
      <c r="Q703" s="8"/>
      <c r="R703" s="5" t="s">
        <v>13181</v>
      </c>
      <c r="S703" s="5" t="s">
        <v>417</v>
      </c>
      <c r="T703" s="5" t="s">
        <v>417</v>
      </c>
      <c r="U703" s="5" t="s">
        <v>417</v>
      </c>
      <c r="V703" s="5" t="s">
        <v>417</v>
      </c>
      <c r="W703" s="5" t="s">
        <v>93</v>
      </c>
      <c r="X703" s="5" t="s">
        <v>418</v>
      </c>
      <c r="Y703" s="5" t="s">
        <v>419</v>
      </c>
      <c r="Z703" s="5" t="s">
        <v>420</v>
      </c>
      <c r="AA703" s="5" t="s">
        <v>421</v>
      </c>
      <c r="AB703" s="5"/>
      <c r="AC703" s="5"/>
      <c r="AD703" s="5"/>
      <c r="AE703" s="5"/>
      <c r="AF703" s="5"/>
    </row>
    <row r="704" spans="1:32">
      <c r="A704" s="5" t="s">
        <v>13182</v>
      </c>
      <c r="B704" s="5" t="str">
        <f>IF(COUNTIF('Leads Priorizados INT'!M:M,A704)&gt;0,"Sí","No")</f>
        <v>No</v>
      </c>
      <c r="C704">
        <v>1</v>
      </c>
      <c r="D704" s="6" t="s">
        <v>414</v>
      </c>
      <c r="E704" s="5" t="s">
        <v>13183</v>
      </c>
      <c r="F704" s="5" t="s">
        <v>152</v>
      </c>
      <c r="G704" s="5" t="s">
        <v>13184</v>
      </c>
      <c r="H704" s="7">
        <v>625946</v>
      </c>
      <c r="I704" s="5">
        <v>1</v>
      </c>
      <c r="J704" s="5">
        <v>2</v>
      </c>
      <c r="K704" s="5" t="s">
        <v>13185</v>
      </c>
      <c r="L704" s="5">
        <v>0.11749999999999999</v>
      </c>
      <c r="M704" s="8">
        <v>916589122</v>
      </c>
      <c r="N704" s="8"/>
      <c r="O704" s="8"/>
      <c r="P704" s="8"/>
      <c r="Q704" s="8"/>
      <c r="R704" s="5" t="s">
        <v>13186</v>
      </c>
      <c r="S704" s="5" t="s">
        <v>13187</v>
      </c>
      <c r="T704" s="5" t="s">
        <v>13188</v>
      </c>
      <c r="U704" s="5" t="s">
        <v>13189</v>
      </c>
      <c r="V704" s="5" t="s">
        <v>417</v>
      </c>
      <c r="W704" s="5" t="s">
        <v>93</v>
      </c>
      <c r="X704" s="5" t="s">
        <v>418</v>
      </c>
      <c r="Y704" s="5" t="s">
        <v>419</v>
      </c>
      <c r="Z704" s="5" t="s">
        <v>420</v>
      </c>
      <c r="AA704" s="5" t="s">
        <v>421</v>
      </c>
      <c r="AB704" s="5"/>
      <c r="AC704" s="5"/>
      <c r="AD704" s="5"/>
      <c r="AE704" s="5"/>
      <c r="AF704" s="5"/>
    </row>
    <row r="705" spans="1:32" hidden="1">
      <c r="A705" s="5" t="s">
        <v>13190</v>
      </c>
      <c r="B705" s="5" t="str">
        <f>IF(COUNTIF('Leads Priorizados INT'!M:M,A705)&gt;0,"Sí","No")</f>
        <v>No</v>
      </c>
      <c r="C705">
        <v>0</v>
      </c>
      <c r="D705" s="6" t="s">
        <v>414</v>
      </c>
      <c r="E705" s="5" t="s">
        <v>13191</v>
      </c>
      <c r="F705" s="5" t="s">
        <v>152</v>
      </c>
      <c r="G705" s="5" t="s">
        <v>13192</v>
      </c>
      <c r="H705" s="7">
        <v>998929</v>
      </c>
      <c r="I705" s="5">
        <v>8</v>
      </c>
      <c r="J705" s="5">
        <v>1</v>
      </c>
      <c r="K705" s="5" t="s">
        <v>13193</v>
      </c>
      <c r="L705" s="5">
        <v>0.1174</v>
      </c>
      <c r="M705" s="8"/>
      <c r="N705" s="8"/>
      <c r="O705" s="8"/>
      <c r="P705" s="8"/>
      <c r="Q705" s="8"/>
      <c r="R705" s="5" t="s">
        <v>13194</v>
      </c>
      <c r="S705" s="5" t="s">
        <v>417</v>
      </c>
      <c r="T705" s="5" t="s">
        <v>417</v>
      </c>
      <c r="U705" s="5" t="s">
        <v>417</v>
      </c>
      <c r="V705" s="5" t="s">
        <v>417</v>
      </c>
      <c r="W705" s="5" t="s">
        <v>93</v>
      </c>
      <c r="X705" s="5" t="s">
        <v>418</v>
      </c>
      <c r="Y705" s="5" t="s">
        <v>419</v>
      </c>
      <c r="Z705" s="5" t="s">
        <v>420</v>
      </c>
      <c r="AA705" s="5" t="s">
        <v>421</v>
      </c>
      <c r="AB705" s="5"/>
      <c r="AC705" s="5"/>
      <c r="AD705" s="5"/>
      <c r="AE705" s="5"/>
      <c r="AF705" s="5"/>
    </row>
    <row r="706" spans="1:32">
      <c r="A706" s="5" t="s">
        <v>13195</v>
      </c>
      <c r="B706" s="5" t="str">
        <f>IF(COUNTIF('Leads Priorizados INT'!M:M,A706)&gt;0,"Sí","No")</f>
        <v>No</v>
      </c>
      <c r="C706">
        <v>1</v>
      </c>
      <c r="D706" s="6" t="s">
        <v>414</v>
      </c>
      <c r="E706" s="5" t="s">
        <v>13196</v>
      </c>
      <c r="F706" s="5" t="s">
        <v>769</v>
      </c>
      <c r="G706" s="5" t="s">
        <v>9464</v>
      </c>
      <c r="H706" s="7">
        <v>963051</v>
      </c>
      <c r="I706" s="5">
        <v>7</v>
      </c>
      <c r="J706" s="5">
        <v>2</v>
      </c>
      <c r="K706" s="5" t="s">
        <v>13197</v>
      </c>
      <c r="L706" s="5">
        <v>0.1173</v>
      </c>
      <c r="M706" s="8"/>
      <c r="N706" s="8"/>
      <c r="O706" s="8"/>
      <c r="P706" s="8"/>
      <c r="Q706" s="8"/>
      <c r="R706" s="5" t="s">
        <v>13198</v>
      </c>
      <c r="S706" s="5" t="s">
        <v>417</v>
      </c>
      <c r="T706" s="5" t="s">
        <v>417</v>
      </c>
      <c r="U706" s="5" t="s">
        <v>417</v>
      </c>
      <c r="V706" s="5" t="s">
        <v>417</v>
      </c>
      <c r="W706" s="5" t="s">
        <v>93</v>
      </c>
      <c r="X706" s="5" t="s">
        <v>418</v>
      </c>
      <c r="Y706" s="5" t="s">
        <v>419</v>
      </c>
      <c r="Z706" s="5" t="s">
        <v>420</v>
      </c>
      <c r="AA706" s="5" t="s">
        <v>421</v>
      </c>
      <c r="AB706" s="5"/>
      <c r="AC706" s="5"/>
      <c r="AD706" s="5"/>
      <c r="AE706" s="5"/>
      <c r="AF706" s="5"/>
    </row>
    <row r="707" spans="1:32" hidden="1">
      <c r="A707" s="5" t="s">
        <v>13199</v>
      </c>
      <c r="B707" s="5" t="str">
        <f>IF(COUNTIF('Leads Priorizados INT'!M:M,A707)&gt;0,"Sí","No")</f>
        <v>No</v>
      </c>
      <c r="C707">
        <v>0</v>
      </c>
      <c r="D707" s="6" t="s">
        <v>414</v>
      </c>
      <c r="E707" s="5" t="s">
        <v>13200</v>
      </c>
      <c r="F707" s="5" t="s">
        <v>152</v>
      </c>
      <c r="G707" s="5" t="s">
        <v>2624</v>
      </c>
      <c r="H707" s="7">
        <v>4296859</v>
      </c>
      <c r="I707" s="5">
        <v>8</v>
      </c>
      <c r="J707" s="5">
        <v>1</v>
      </c>
      <c r="K707" s="5" t="s">
        <v>13201</v>
      </c>
      <c r="L707" s="5">
        <v>0.1173</v>
      </c>
      <c r="M707" s="8">
        <v>914550275</v>
      </c>
      <c r="N707" s="8"/>
      <c r="O707" s="8"/>
      <c r="P707" s="8"/>
      <c r="Q707" s="8"/>
      <c r="R707" s="5" t="s">
        <v>13202</v>
      </c>
      <c r="S707" s="5" t="s">
        <v>13203</v>
      </c>
      <c r="T707" s="5" t="s">
        <v>417</v>
      </c>
      <c r="U707" s="5" t="s">
        <v>417</v>
      </c>
      <c r="V707" s="5" t="s">
        <v>417</v>
      </c>
      <c r="W707" s="5" t="s">
        <v>93</v>
      </c>
      <c r="X707" s="5" t="s">
        <v>418</v>
      </c>
      <c r="Y707" s="5" t="s">
        <v>419</v>
      </c>
      <c r="Z707" s="5" t="s">
        <v>420</v>
      </c>
      <c r="AA707" s="5" t="s">
        <v>421</v>
      </c>
      <c r="AB707" s="5" t="s">
        <v>13204</v>
      </c>
      <c r="AC707" s="5"/>
      <c r="AD707" s="5"/>
      <c r="AE707" s="5"/>
      <c r="AF707" s="5"/>
    </row>
    <row r="708" spans="1:32" hidden="1">
      <c r="A708" s="5" t="s">
        <v>13205</v>
      </c>
      <c r="B708" s="5" t="str">
        <f>IF(COUNTIF('Leads Priorizados INT'!M:M,A708)&gt;0,"Sí","No")</f>
        <v>No</v>
      </c>
      <c r="C708">
        <v>0</v>
      </c>
      <c r="D708" s="6" t="s">
        <v>430</v>
      </c>
      <c r="E708" s="5" t="s">
        <v>13206</v>
      </c>
      <c r="F708" s="5" t="s">
        <v>152</v>
      </c>
      <c r="G708" s="5" t="s">
        <v>2486</v>
      </c>
      <c r="H708" s="7">
        <v>3002749</v>
      </c>
      <c r="I708" s="5">
        <v>10</v>
      </c>
      <c r="J708" s="5">
        <v>1</v>
      </c>
      <c r="K708" s="5" t="s">
        <v>13207</v>
      </c>
      <c r="L708" s="5">
        <v>0.1172</v>
      </c>
      <c r="M708" s="8">
        <v>917906748</v>
      </c>
      <c r="N708" s="8">
        <v>914176776</v>
      </c>
      <c r="O708" s="8">
        <v>661661743</v>
      </c>
      <c r="P708" s="8">
        <v>630008994</v>
      </c>
      <c r="Q708" s="8">
        <v>618224254</v>
      </c>
      <c r="R708" s="5" t="s">
        <v>13208</v>
      </c>
      <c r="S708" s="5" t="s">
        <v>417</v>
      </c>
      <c r="T708" s="5" t="s">
        <v>417</v>
      </c>
      <c r="U708" s="5" t="s">
        <v>417</v>
      </c>
      <c r="V708" s="5" t="s">
        <v>417</v>
      </c>
      <c r="W708" s="5" t="s">
        <v>93</v>
      </c>
      <c r="X708" s="5" t="s">
        <v>418</v>
      </c>
      <c r="Y708" s="5" t="s">
        <v>419</v>
      </c>
      <c r="Z708" s="5" t="s">
        <v>420</v>
      </c>
      <c r="AA708" s="5" t="s">
        <v>421</v>
      </c>
      <c r="AB708" s="5"/>
      <c r="AC708" s="5"/>
      <c r="AD708" s="5"/>
      <c r="AE708" s="5"/>
      <c r="AF708" s="5"/>
    </row>
    <row r="709" spans="1:32" hidden="1">
      <c r="A709" s="5" t="s">
        <v>13209</v>
      </c>
      <c r="B709" s="5" t="str">
        <f>IF(COUNTIF('Leads Priorizados INT'!M:M,A709)&gt;0,"Sí","No")</f>
        <v>No</v>
      </c>
      <c r="C709">
        <v>0</v>
      </c>
      <c r="D709" s="6" t="s">
        <v>430</v>
      </c>
      <c r="E709" s="5" t="s">
        <v>13210</v>
      </c>
      <c r="F709" s="5" t="s">
        <v>564</v>
      </c>
      <c r="G709" s="5" t="s">
        <v>13211</v>
      </c>
      <c r="H709" s="7">
        <v>881678</v>
      </c>
      <c r="I709" s="5">
        <v>7</v>
      </c>
      <c r="J709" s="5">
        <v>2</v>
      </c>
      <c r="K709" s="5" t="s">
        <v>13212</v>
      </c>
      <c r="L709" s="5">
        <v>0.1172</v>
      </c>
      <c r="M709" s="8">
        <v>947485976</v>
      </c>
      <c r="N709" s="8">
        <v>947480863</v>
      </c>
      <c r="O709" s="8">
        <v>947722362</v>
      </c>
      <c r="P709" s="8">
        <v>947486402</v>
      </c>
      <c r="Q709" s="8">
        <v>645860038</v>
      </c>
      <c r="R709" s="5" t="s">
        <v>13213</v>
      </c>
      <c r="S709" s="5" t="s">
        <v>13214</v>
      </c>
      <c r="T709" s="5" t="s">
        <v>417</v>
      </c>
      <c r="U709" s="5" t="s">
        <v>417</v>
      </c>
      <c r="V709" s="5" t="s">
        <v>417</v>
      </c>
      <c r="W709" s="5" t="s">
        <v>93</v>
      </c>
      <c r="X709" s="5" t="s">
        <v>418</v>
      </c>
      <c r="Y709" s="5" t="s">
        <v>419</v>
      </c>
      <c r="Z709" s="5" t="s">
        <v>420</v>
      </c>
      <c r="AA709" s="5" t="s">
        <v>421</v>
      </c>
      <c r="AB709" s="5"/>
      <c r="AC709" s="5"/>
      <c r="AD709" s="5"/>
      <c r="AE709" s="5"/>
      <c r="AF709" s="5"/>
    </row>
    <row r="710" spans="1:32" hidden="1">
      <c r="A710" s="5" t="s">
        <v>13215</v>
      </c>
      <c r="B710" s="5" t="str">
        <f>IF(COUNTIF('Leads Priorizados INT'!M:M,A710)&gt;0,"Sí","No")</f>
        <v>No</v>
      </c>
      <c r="C710">
        <v>0</v>
      </c>
      <c r="D710" s="6" t="s">
        <v>414</v>
      </c>
      <c r="E710" s="5" t="s">
        <v>13216</v>
      </c>
      <c r="F710" s="5" t="s">
        <v>152</v>
      </c>
      <c r="G710" s="5" t="s">
        <v>1690</v>
      </c>
      <c r="H710" s="7">
        <v>566227</v>
      </c>
      <c r="I710" s="5">
        <v>1</v>
      </c>
      <c r="J710" s="5">
        <v>1</v>
      </c>
      <c r="K710" s="5" t="s">
        <v>13217</v>
      </c>
      <c r="L710" s="5">
        <v>0.1172</v>
      </c>
      <c r="M710" s="8"/>
      <c r="N710" s="8"/>
      <c r="O710" s="8"/>
      <c r="P710" s="8"/>
      <c r="Q710" s="8"/>
      <c r="R710" s="5" t="s">
        <v>13218</v>
      </c>
      <c r="S710" s="5" t="s">
        <v>13219</v>
      </c>
      <c r="T710" s="5" t="s">
        <v>417</v>
      </c>
      <c r="U710" s="5" t="s">
        <v>417</v>
      </c>
      <c r="V710" s="5" t="s">
        <v>417</v>
      </c>
      <c r="W710" s="5" t="s">
        <v>93</v>
      </c>
      <c r="X710" s="5" t="s">
        <v>418</v>
      </c>
      <c r="Y710" s="5" t="s">
        <v>419</v>
      </c>
      <c r="Z710" s="5" t="s">
        <v>420</v>
      </c>
      <c r="AA710" s="5" t="s">
        <v>421</v>
      </c>
      <c r="AB710" s="5"/>
      <c r="AC710" s="5"/>
      <c r="AD710" s="5"/>
      <c r="AE710" s="5"/>
      <c r="AF710" s="5"/>
    </row>
    <row r="711" spans="1:32" hidden="1">
      <c r="A711" s="5" t="s">
        <v>13220</v>
      </c>
      <c r="B711" s="5" t="str">
        <f>IF(COUNTIF('Leads Priorizados INT'!M:M,A711)&gt;0,"Sí","No")</f>
        <v>No</v>
      </c>
      <c r="C711">
        <v>0</v>
      </c>
      <c r="D711" s="6" t="s">
        <v>414</v>
      </c>
      <c r="E711" s="5" t="s">
        <v>13221</v>
      </c>
      <c r="F711" s="5" t="s">
        <v>721</v>
      </c>
      <c r="G711" s="5" t="s">
        <v>796</v>
      </c>
      <c r="H711" s="7">
        <v>382797</v>
      </c>
      <c r="I711" s="5">
        <v>1</v>
      </c>
      <c r="J711" s="5">
        <v>1</v>
      </c>
      <c r="K711" s="5" t="s">
        <v>13222</v>
      </c>
      <c r="L711" s="5">
        <v>0.1171</v>
      </c>
      <c r="M711" s="8">
        <v>658777490</v>
      </c>
      <c r="N711" s="8">
        <v>615653554</v>
      </c>
      <c r="O711" s="8">
        <v>658935840</v>
      </c>
      <c r="P711" s="8">
        <v>615653553</v>
      </c>
      <c r="Q711" s="8"/>
      <c r="R711" s="5" t="s">
        <v>13223</v>
      </c>
      <c r="S711" s="5" t="s">
        <v>13224</v>
      </c>
      <c r="T711" s="5" t="s">
        <v>417</v>
      </c>
      <c r="U711" s="5" t="s">
        <v>417</v>
      </c>
      <c r="V711" s="5" t="s">
        <v>417</v>
      </c>
      <c r="W711" s="5" t="s">
        <v>93</v>
      </c>
      <c r="X711" s="5" t="s">
        <v>418</v>
      </c>
      <c r="Y711" s="5" t="s">
        <v>419</v>
      </c>
      <c r="Z711" s="5" t="s">
        <v>420</v>
      </c>
      <c r="AA711" s="5" t="s">
        <v>421</v>
      </c>
      <c r="AB711" s="5"/>
      <c r="AC711" s="5"/>
      <c r="AD711" s="5"/>
      <c r="AE711" s="5"/>
      <c r="AF711" s="5"/>
    </row>
    <row r="712" spans="1:32" hidden="1">
      <c r="A712" s="5" t="s">
        <v>13225</v>
      </c>
      <c r="B712" s="5" t="str">
        <f>IF(COUNTIF('Leads Priorizados INT'!M:M,A712)&gt;0,"Sí","No")</f>
        <v>No</v>
      </c>
      <c r="C712">
        <v>0</v>
      </c>
      <c r="D712" s="6" t="s">
        <v>414</v>
      </c>
      <c r="E712" s="5" t="s">
        <v>13226</v>
      </c>
      <c r="F712" s="5" t="s">
        <v>152</v>
      </c>
      <c r="G712" s="5" t="s">
        <v>13227</v>
      </c>
      <c r="H712" s="7">
        <v>1278307</v>
      </c>
      <c r="I712" s="5">
        <v>1</v>
      </c>
      <c r="J712" s="5">
        <v>1</v>
      </c>
      <c r="K712" s="5" t="s">
        <v>13228</v>
      </c>
      <c r="L712" s="5">
        <v>0.1171</v>
      </c>
      <c r="M712" s="8">
        <v>915008027</v>
      </c>
      <c r="N712" s="8">
        <v>654504001</v>
      </c>
      <c r="O712" s="8">
        <v>615051309</v>
      </c>
      <c r="P712" s="8">
        <v>615051308</v>
      </c>
      <c r="Q712" s="8">
        <v>687392597</v>
      </c>
      <c r="R712" s="5" t="s">
        <v>13229</v>
      </c>
      <c r="S712" s="5" t="s">
        <v>417</v>
      </c>
      <c r="T712" s="5" t="s">
        <v>417</v>
      </c>
      <c r="U712" s="5" t="s">
        <v>417</v>
      </c>
      <c r="V712" s="5" t="s">
        <v>417</v>
      </c>
      <c r="W712" s="5" t="s">
        <v>93</v>
      </c>
      <c r="X712" s="5" t="s">
        <v>418</v>
      </c>
      <c r="Y712" s="5" t="s">
        <v>419</v>
      </c>
      <c r="Z712" s="5" t="s">
        <v>420</v>
      </c>
      <c r="AA712" s="5" t="s">
        <v>421</v>
      </c>
      <c r="AB712" s="5"/>
      <c r="AC712" s="5"/>
      <c r="AD712" s="5"/>
      <c r="AE712" s="5"/>
      <c r="AF712" s="5"/>
    </row>
    <row r="713" spans="1:32" hidden="1">
      <c r="A713" s="5" t="s">
        <v>13230</v>
      </c>
      <c r="B713" s="5" t="str">
        <f>IF(COUNTIF('Leads Priorizados INT'!M:M,A713)&gt;0,"Sí","No")</f>
        <v>No</v>
      </c>
      <c r="C713">
        <v>0</v>
      </c>
      <c r="D713" s="6" t="s">
        <v>414</v>
      </c>
      <c r="E713" s="5" t="s">
        <v>13231</v>
      </c>
      <c r="F713" s="5" t="s">
        <v>581</v>
      </c>
      <c r="G713" s="5" t="s">
        <v>13232</v>
      </c>
      <c r="H713" s="7">
        <v>324658</v>
      </c>
      <c r="I713" s="5">
        <v>3</v>
      </c>
      <c r="J713" s="5">
        <v>2</v>
      </c>
      <c r="K713" s="5" t="s">
        <v>13233</v>
      </c>
      <c r="L713" s="5">
        <v>0.11700000000000001</v>
      </c>
      <c r="M713" s="8"/>
      <c r="N713" s="8"/>
      <c r="O713" s="8"/>
      <c r="P713" s="8"/>
      <c r="Q713" s="8"/>
      <c r="R713" s="5" t="s">
        <v>13234</v>
      </c>
      <c r="S713" s="5" t="s">
        <v>417</v>
      </c>
      <c r="T713" s="5" t="s">
        <v>417</v>
      </c>
      <c r="U713" s="5" t="s">
        <v>417</v>
      </c>
      <c r="V713" s="5" t="s">
        <v>417</v>
      </c>
      <c r="W713" s="5" t="s">
        <v>93</v>
      </c>
      <c r="X713" s="5" t="s">
        <v>418</v>
      </c>
      <c r="Y713" s="5" t="s">
        <v>419</v>
      </c>
      <c r="Z713" s="5" t="s">
        <v>420</v>
      </c>
      <c r="AA713" s="5" t="s">
        <v>421</v>
      </c>
      <c r="AB713" s="5"/>
      <c r="AC713" s="5"/>
      <c r="AD713" s="5"/>
      <c r="AE713" s="5"/>
      <c r="AF713" s="5"/>
    </row>
    <row r="714" spans="1:32">
      <c r="A714" s="5" t="s">
        <v>13235</v>
      </c>
      <c r="B714" s="5" t="str">
        <f>IF(COUNTIF('Leads Priorizados INT'!M:M,A714)&gt;0,"Sí","No")</f>
        <v>No</v>
      </c>
      <c r="C714">
        <v>1</v>
      </c>
      <c r="D714" s="6" t="s">
        <v>414</v>
      </c>
      <c r="E714" s="5" t="s">
        <v>13236</v>
      </c>
      <c r="F714" s="5" t="s">
        <v>431</v>
      </c>
      <c r="G714" s="5" t="s">
        <v>10203</v>
      </c>
      <c r="H714" s="7">
        <v>1022113</v>
      </c>
      <c r="I714" s="5">
        <v>8</v>
      </c>
      <c r="J714" s="5">
        <v>1</v>
      </c>
      <c r="K714" s="5" t="s">
        <v>13237</v>
      </c>
      <c r="L714" s="5">
        <v>0.11700000000000001</v>
      </c>
      <c r="M714" s="8"/>
      <c r="N714" s="8"/>
      <c r="O714" s="8"/>
      <c r="P714" s="8"/>
      <c r="Q714" s="8"/>
      <c r="R714" s="5" t="s">
        <v>13238</v>
      </c>
      <c r="S714" s="5" t="s">
        <v>417</v>
      </c>
      <c r="T714" s="5" t="s">
        <v>417</v>
      </c>
      <c r="U714" s="5" t="s">
        <v>417</v>
      </c>
      <c r="V714" s="5" t="s">
        <v>417</v>
      </c>
      <c r="W714" s="5" t="s">
        <v>93</v>
      </c>
      <c r="X714" s="5" t="s">
        <v>418</v>
      </c>
      <c r="Y714" s="5" t="s">
        <v>419</v>
      </c>
      <c r="Z714" s="5" t="s">
        <v>420</v>
      </c>
      <c r="AA714" s="5" t="s">
        <v>421</v>
      </c>
      <c r="AB714" s="5"/>
      <c r="AC714" s="5"/>
      <c r="AD714" s="5"/>
      <c r="AE714" s="5"/>
      <c r="AF714" s="5"/>
    </row>
    <row r="715" spans="1:32" hidden="1">
      <c r="A715" s="5" t="s">
        <v>13239</v>
      </c>
      <c r="B715" s="5" t="str">
        <f>IF(COUNTIF('Leads Priorizados INT'!M:M,A715)&gt;0,"Sí","No")</f>
        <v>No</v>
      </c>
      <c r="C715">
        <v>0</v>
      </c>
      <c r="D715" s="6" t="s">
        <v>414</v>
      </c>
      <c r="E715" s="5" t="s">
        <v>13240</v>
      </c>
      <c r="F715" s="5" t="s">
        <v>152</v>
      </c>
      <c r="G715" s="5" t="s">
        <v>780</v>
      </c>
      <c r="H715" s="7">
        <v>491414</v>
      </c>
      <c r="I715" s="5">
        <v>1</v>
      </c>
      <c r="J715" s="5">
        <v>1</v>
      </c>
      <c r="K715" s="5" t="s">
        <v>13241</v>
      </c>
      <c r="L715" s="5">
        <v>0.1169</v>
      </c>
      <c r="M715" s="8">
        <v>915625543</v>
      </c>
      <c r="N715" s="8"/>
      <c r="O715" s="8"/>
      <c r="P715" s="8"/>
      <c r="Q715" s="8"/>
      <c r="R715" s="5" t="s">
        <v>13242</v>
      </c>
      <c r="S715" s="5" t="s">
        <v>417</v>
      </c>
      <c r="T715" s="5" t="s">
        <v>417</v>
      </c>
      <c r="U715" s="5" t="s">
        <v>417</v>
      </c>
      <c r="V715" s="5" t="s">
        <v>417</v>
      </c>
      <c r="W715" s="5" t="s">
        <v>93</v>
      </c>
      <c r="X715" s="5" t="s">
        <v>418</v>
      </c>
      <c r="Y715" s="5" t="s">
        <v>419</v>
      </c>
      <c r="Z715" s="5" t="s">
        <v>420</v>
      </c>
      <c r="AA715" s="5" t="s">
        <v>421</v>
      </c>
      <c r="AB715" s="5" t="s">
        <v>13243</v>
      </c>
      <c r="AC715" s="5"/>
      <c r="AD715" s="5"/>
      <c r="AE715" s="5"/>
      <c r="AF715" s="5"/>
    </row>
    <row r="716" spans="1:32" hidden="1">
      <c r="A716" s="5" t="s">
        <v>13244</v>
      </c>
      <c r="B716" s="5" t="str">
        <f>IF(COUNTIF('Leads Priorizados INT'!M:M,A716)&gt;0,"Sí","No")</f>
        <v>No</v>
      </c>
      <c r="C716">
        <v>0</v>
      </c>
      <c r="D716" s="6" t="s">
        <v>414</v>
      </c>
      <c r="E716" s="5" t="s">
        <v>13245</v>
      </c>
      <c r="F716" s="5" t="s">
        <v>152</v>
      </c>
      <c r="G716" s="5" t="s">
        <v>9333</v>
      </c>
      <c r="H716" s="7">
        <v>624126</v>
      </c>
      <c r="I716" s="5">
        <v>1</v>
      </c>
      <c r="J716" s="5">
        <v>2</v>
      </c>
      <c r="K716" s="5" t="s">
        <v>13246</v>
      </c>
      <c r="L716" s="5">
        <v>0.1169</v>
      </c>
      <c r="M716" s="8"/>
      <c r="N716" s="8"/>
      <c r="O716" s="8"/>
      <c r="P716" s="8"/>
      <c r="Q716" s="8"/>
      <c r="R716" s="5" t="s">
        <v>13247</v>
      </c>
      <c r="S716" s="5" t="s">
        <v>417</v>
      </c>
      <c r="T716" s="5" t="s">
        <v>417</v>
      </c>
      <c r="U716" s="5" t="s">
        <v>417</v>
      </c>
      <c r="V716" s="5" t="s">
        <v>417</v>
      </c>
      <c r="W716" s="5" t="s">
        <v>93</v>
      </c>
      <c r="X716" s="5" t="s">
        <v>418</v>
      </c>
      <c r="Y716" s="5" t="s">
        <v>419</v>
      </c>
      <c r="Z716" s="5" t="s">
        <v>420</v>
      </c>
      <c r="AA716" s="5" t="s">
        <v>421</v>
      </c>
      <c r="AB716" s="5"/>
      <c r="AC716" s="5"/>
      <c r="AD716" s="5"/>
      <c r="AE716" s="5"/>
      <c r="AF716" s="5"/>
    </row>
    <row r="717" spans="1:32" hidden="1">
      <c r="A717" s="5" t="s">
        <v>13248</v>
      </c>
      <c r="B717" s="5" t="str">
        <f>IF(COUNTIF('Leads Priorizados INT'!M:M,A717)&gt;0,"Sí","No")</f>
        <v>No</v>
      </c>
      <c r="C717">
        <v>0</v>
      </c>
      <c r="D717" s="6" t="s">
        <v>414</v>
      </c>
      <c r="E717" s="5" t="s">
        <v>13249</v>
      </c>
      <c r="F717" s="5" t="s">
        <v>152</v>
      </c>
      <c r="G717" s="5" t="s">
        <v>998</v>
      </c>
      <c r="H717" s="7">
        <v>1480580</v>
      </c>
      <c r="I717" s="5">
        <v>6</v>
      </c>
      <c r="J717" s="5">
        <v>1</v>
      </c>
      <c r="K717" s="5" t="s">
        <v>13250</v>
      </c>
      <c r="L717" s="5">
        <v>0.1168</v>
      </c>
      <c r="M717" s="8"/>
      <c r="N717" s="8"/>
      <c r="O717" s="8"/>
      <c r="P717" s="8"/>
      <c r="Q717" s="8"/>
      <c r="R717" s="5" t="s">
        <v>13251</v>
      </c>
      <c r="S717" s="5" t="s">
        <v>417</v>
      </c>
      <c r="T717" s="5" t="s">
        <v>417</v>
      </c>
      <c r="U717" s="5" t="s">
        <v>417</v>
      </c>
      <c r="V717" s="5" t="s">
        <v>417</v>
      </c>
      <c r="W717" s="5" t="s">
        <v>93</v>
      </c>
      <c r="X717" s="5" t="s">
        <v>418</v>
      </c>
      <c r="Y717" s="5" t="s">
        <v>419</v>
      </c>
      <c r="Z717" s="5" t="s">
        <v>420</v>
      </c>
      <c r="AA717" s="5" t="s">
        <v>421</v>
      </c>
      <c r="AB717" s="5"/>
      <c r="AC717" s="5"/>
      <c r="AD717" s="5"/>
      <c r="AE717" s="5"/>
      <c r="AF717" s="5"/>
    </row>
    <row r="718" spans="1:32">
      <c r="A718" s="5" t="s">
        <v>13252</v>
      </c>
      <c r="B718" s="5" t="str">
        <f>IF(COUNTIF('Leads Priorizados INT'!M:M,A718)&gt;0,"Sí","No")</f>
        <v>No</v>
      </c>
      <c r="C718">
        <v>1</v>
      </c>
      <c r="D718" s="6" t="s">
        <v>414</v>
      </c>
      <c r="E718" s="5" t="s">
        <v>13253</v>
      </c>
      <c r="F718" s="5" t="s">
        <v>1382</v>
      </c>
      <c r="G718" s="5" t="s">
        <v>10188</v>
      </c>
      <c r="H718" s="7">
        <v>871652</v>
      </c>
      <c r="I718" s="5">
        <v>3</v>
      </c>
      <c r="J718" s="5">
        <v>1</v>
      </c>
      <c r="K718" s="5" t="s">
        <v>13254</v>
      </c>
      <c r="L718" s="5">
        <v>0.1168</v>
      </c>
      <c r="M718" s="8">
        <v>963615087</v>
      </c>
      <c r="N718" s="8">
        <v>637588886</v>
      </c>
      <c r="O718" s="8">
        <v>637588868</v>
      </c>
      <c r="P718" s="8">
        <v>637588884</v>
      </c>
      <c r="Q718" s="8">
        <v>637588883</v>
      </c>
      <c r="R718" s="5" t="s">
        <v>13255</v>
      </c>
      <c r="S718" s="5" t="s">
        <v>13256</v>
      </c>
      <c r="T718" s="5" t="s">
        <v>417</v>
      </c>
      <c r="U718" s="5" t="s">
        <v>417</v>
      </c>
      <c r="V718" s="5" t="s">
        <v>417</v>
      </c>
      <c r="W718" s="5" t="s">
        <v>93</v>
      </c>
      <c r="X718" s="5" t="s">
        <v>418</v>
      </c>
      <c r="Y718" s="5" t="s">
        <v>419</v>
      </c>
      <c r="Z718" s="5" t="s">
        <v>420</v>
      </c>
      <c r="AA718" s="5" t="s">
        <v>421</v>
      </c>
      <c r="AB718" s="5"/>
      <c r="AC718" s="5"/>
      <c r="AD718" s="5"/>
      <c r="AE718" s="5"/>
      <c r="AF718" s="5"/>
    </row>
    <row r="719" spans="1:32" hidden="1">
      <c r="A719" s="5" t="s">
        <v>13257</v>
      </c>
      <c r="B719" s="5" t="str">
        <f>IF(COUNTIF('Leads Priorizados INT'!M:M,A719)&gt;0,"Sí","No")</f>
        <v>No</v>
      </c>
      <c r="C719">
        <v>0</v>
      </c>
      <c r="D719" s="6" t="s">
        <v>414</v>
      </c>
      <c r="E719" s="5" t="s">
        <v>13258</v>
      </c>
      <c r="F719" s="5" t="s">
        <v>1245</v>
      </c>
      <c r="G719" s="5" t="s">
        <v>3311</v>
      </c>
      <c r="H719" s="7">
        <v>920800</v>
      </c>
      <c r="I719" s="5">
        <v>2</v>
      </c>
      <c r="J719" s="5">
        <v>2</v>
      </c>
      <c r="K719" s="5" t="s">
        <v>13259</v>
      </c>
      <c r="L719" s="5">
        <v>0.1167</v>
      </c>
      <c r="M719" s="8"/>
      <c r="N719" s="8"/>
      <c r="O719" s="8"/>
      <c r="P719" s="8"/>
      <c r="Q719" s="8"/>
      <c r="R719" s="5" t="s">
        <v>13260</v>
      </c>
      <c r="S719" s="5" t="s">
        <v>13256</v>
      </c>
      <c r="T719" s="5" t="s">
        <v>13261</v>
      </c>
      <c r="U719" s="5" t="s">
        <v>417</v>
      </c>
      <c r="V719" s="5" t="s">
        <v>417</v>
      </c>
      <c r="W719" s="5" t="s">
        <v>93</v>
      </c>
      <c r="X719" s="5" t="s">
        <v>418</v>
      </c>
      <c r="Y719" s="5" t="s">
        <v>419</v>
      </c>
      <c r="Z719" s="5" t="s">
        <v>420</v>
      </c>
      <c r="AA719" s="5" t="s">
        <v>421</v>
      </c>
      <c r="AB719" s="5"/>
      <c r="AC719" s="5"/>
      <c r="AD719" s="5"/>
      <c r="AE719" s="5"/>
      <c r="AF719" s="5"/>
    </row>
    <row r="720" spans="1:32" hidden="1">
      <c r="A720" s="5" t="s">
        <v>13262</v>
      </c>
      <c r="B720" s="5" t="str">
        <f>IF(COUNTIF('Leads Priorizados INT'!M:M,A720)&gt;0,"Sí","No")</f>
        <v>No</v>
      </c>
      <c r="C720">
        <v>0</v>
      </c>
      <c r="D720" s="6" t="s">
        <v>414</v>
      </c>
      <c r="E720" s="5" t="s">
        <v>13263</v>
      </c>
      <c r="F720" s="5" t="s">
        <v>2944</v>
      </c>
      <c r="G720" s="5" t="s">
        <v>13264</v>
      </c>
      <c r="H720" s="7">
        <v>757211</v>
      </c>
      <c r="I720" s="5">
        <v>10</v>
      </c>
      <c r="J720" s="5">
        <v>1</v>
      </c>
      <c r="K720" s="5" t="s">
        <v>13265</v>
      </c>
      <c r="L720" s="5">
        <v>0.1166</v>
      </c>
      <c r="M720" s="8">
        <v>941217022</v>
      </c>
      <c r="N720" s="8">
        <v>941217021</v>
      </c>
      <c r="O720" s="8">
        <v>941252433</v>
      </c>
      <c r="P720" s="8">
        <v>941217020</v>
      </c>
      <c r="Q720" s="8"/>
      <c r="R720" s="5" t="s">
        <v>13266</v>
      </c>
      <c r="S720" s="5" t="s">
        <v>417</v>
      </c>
      <c r="T720" s="5" t="s">
        <v>417</v>
      </c>
      <c r="U720" s="5" t="s">
        <v>417</v>
      </c>
      <c r="V720" s="5" t="s">
        <v>417</v>
      </c>
      <c r="W720" s="5" t="s">
        <v>93</v>
      </c>
      <c r="X720" s="5" t="s">
        <v>418</v>
      </c>
      <c r="Y720" s="5" t="s">
        <v>419</v>
      </c>
      <c r="Z720" s="5" t="s">
        <v>420</v>
      </c>
      <c r="AA720" s="5" t="s">
        <v>421</v>
      </c>
      <c r="AB720" s="5" t="s">
        <v>13267</v>
      </c>
      <c r="AC720" s="5"/>
      <c r="AD720" s="5"/>
      <c r="AE720" s="5"/>
      <c r="AF720" s="5"/>
    </row>
    <row r="721" spans="1:32" hidden="1">
      <c r="A721" s="5" t="s">
        <v>13268</v>
      </c>
      <c r="B721" s="5" t="str">
        <f>IF(COUNTIF('Leads Priorizados INT'!M:M,A721)&gt;0,"Sí","No")</f>
        <v>No</v>
      </c>
      <c r="C721">
        <v>0</v>
      </c>
      <c r="D721" s="6" t="s">
        <v>1534</v>
      </c>
      <c r="E721" s="5" t="s">
        <v>13269</v>
      </c>
      <c r="F721" s="5" t="s">
        <v>152</v>
      </c>
      <c r="G721" s="5" t="s">
        <v>1690</v>
      </c>
      <c r="H721" s="7">
        <v>16004585</v>
      </c>
      <c r="I721" s="5">
        <v>83</v>
      </c>
      <c r="J721" s="5">
        <v>4</v>
      </c>
      <c r="K721" s="5" t="s">
        <v>13270</v>
      </c>
      <c r="L721" s="5">
        <v>0.11650000000000001</v>
      </c>
      <c r="M721" s="8">
        <v>913728223</v>
      </c>
      <c r="N721" s="8">
        <v>914260700</v>
      </c>
      <c r="O721" s="8">
        <v>913728348</v>
      </c>
      <c r="P721" s="8">
        <v>913076703</v>
      </c>
      <c r="Q721" s="8">
        <v>917099000</v>
      </c>
      <c r="R721" s="5" t="s">
        <v>13271</v>
      </c>
      <c r="S721" s="5" t="s">
        <v>13272</v>
      </c>
      <c r="T721" s="5" t="s">
        <v>13273</v>
      </c>
      <c r="U721" s="5" t="s">
        <v>13274</v>
      </c>
      <c r="V721" s="5" t="s">
        <v>417</v>
      </c>
      <c r="W721" s="5" t="s">
        <v>93</v>
      </c>
      <c r="X721" s="5" t="s">
        <v>418</v>
      </c>
      <c r="Y721" s="5" t="s">
        <v>419</v>
      </c>
      <c r="Z721" s="5" t="s">
        <v>420</v>
      </c>
      <c r="AA721" s="5" t="s">
        <v>421</v>
      </c>
      <c r="AB721" s="5" t="s">
        <v>13275</v>
      </c>
      <c r="AC721" s="5" t="s">
        <v>13276</v>
      </c>
      <c r="AD721" s="5"/>
      <c r="AE721" s="5"/>
      <c r="AF721" s="5"/>
    </row>
    <row r="722" spans="1:32">
      <c r="A722" s="5" t="s">
        <v>13277</v>
      </c>
      <c r="B722" s="5" t="str">
        <f>IF(COUNTIF('Leads Priorizados INT'!M:M,A722)&gt;0,"Sí","No")</f>
        <v>No</v>
      </c>
      <c r="C722">
        <v>1</v>
      </c>
      <c r="D722" s="6" t="s">
        <v>414</v>
      </c>
      <c r="E722" s="5" t="s">
        <v>13278</v>
      </c>
      <c r="F722" s="5" t="s">
        <v>431</v>
      </c>
      <c r="G722" s="5" t="s">
        <v>10030</v>
      </c>
      <c r="H722" s="7">
        <v>313750</v>
      </c>
      <c r="I722" s="5">
        <v>5</v>
      </c>
      <c r="J722" s="5">
        <v>1</v>
      </c>
      <c r="K722" s="5" t="s">
        <v>13279</v>
      </c>
      <c r="L722" s="5">
        <v>0.11650000000000001</v>
      </c>
      <c r="M722" s="8"/>
      <c r="N722" s="8"/>
      <c r="O722" s="8"/>
      <c r="P722" s="8"/>
      <c r="Q722" s="8"/>
      <c r="R722" s="5" t="s">
        <v>13280</v>
      </c>
      <c r="S722" s="5" t="s">
        <v>13281</v>
      </c>
      <c r="T722" s="5" t="s">
        <v>417</v>
      </c>
      <c r="U722" s="5" t="s">
        <v>417</v>
      </c>
      <c r="V722" s="5" t="s">
        <v>417</v>
      </c>
      <c r="W722" s="5" t="s">
        <v>93</v>
      </c>
      <c r="X722" s="5" t="s">
        <v>418</v>
      </c>
      <c r="Y722" s="5" t="s">
        <v>419</v>
      </c>
      <c r="Z722" s="5" t="s">
        <v>420</v>
      </c>
      <c r="AA722" s="5" t="s">
        <v>421</v>
      </c>
      <c r="AB722" s="5"/>
      <c r="AC722" s="5"/>
      <c r="AD722" s="5"/>
      <c r="AE722" s="5"/>
      <c r="AF722" s="5"/>
    </row>
    <row r="723" spans="1:32" hidden="1">
      <c r="A723" s="5" t="s">
        <v>13282</v>
      </c>
      <c r="B723" s="5" t="str">
        <f>IF(COUNTIF('Leads Priorizados INT'!M:M,A723)&gt;0,"Sí","No")</f>
        <v>No</v>
      </c>
      <c r="C723">
        <v>0</v>
      </c>
      <c r="D723" s="6" t="s">
        <v>414</v>
      </c>
      <c r="E723" s="5" t="s">
        <v>13283</v>
      </c>
      <c r="F723" s="5" t="s">
        <v>1382</v>
      </c>
      <c r="G723" s="5" t="s">
        <v>13284</v>
      </c>
      <c r="H723" s="7">
        <v>4250309</v>
      </c>
      <c r="I723" s="5">
        <v>5</v>
      </c>
      <c r="J723" s="5">
        <v>2</v>
      </c>
      <c r="K723" s="5" t="s">
        <v>13285</v>
      </c>
      <c r="L723" s="5">
        <v>0.11650000000000001</v>
      </c>
      <c r="M723" s="8">
        <v>962725564</v>
      </c>
      <c r="N723" s="8">
        <v>961656655</v>
      </c>
      <c r="O723" s="8"/>
      <c r="P723" s="8"/>
      <c r="Q723" s="8"/>
      <c r="R723" s="5" t="s">
        <v>13286</v>
      </c>
      <c r="S723" s="5" t="s">
        <v>13287</v>
      </c>
      <c r="T723" s="5" t="s">
        <v>13288</v>
      </c>
      <c r="U723" s="5" t="s">
        <v>417</v>
      </c>
      <c r="V723" s="5" t="s">
        <v>417</v>
      </c>
      <c r="W723" s="5" t="s">
        <v>93</v>
      </c>
      <c r="X723" s="5" t="s">
        <v>418</v>
      </c>
      <c r="Y723" s="5" t="s">
        <v>419</v>
      </c>
      <c r="Z723" s="5" t="s">
        <v>420</v>
      </c>
      <c r="AA723" s="5" t="s">
        <v>421</v>
      </c>
      <c r="AB723" s="5"/>
      <c r="AC723" s="5"/>
      <c r="AD723" s="5"/>
      <c r="AE723" s="5"/>
      <c r="AF723" s="5"/>
    </row>
    <row r="724" spans="1:32" hidden="1">
      <c r="A724" s="5" t="s">
        <v>13289</v>
      </c>
      <c r="B724" s="5" t="str">
        <f>IF(COUNTIF('Leads Priorizados INT'!M:M,A724)&gt;0,"Sí","No")</f>
        <v>No</v>
      </c>
      <c r="C724">
        <v>0</v>
      </c>
      <c r="D724" s="6" t="s">
        <v>414</v>
      </c>
      <c r="E724" s="5" t="s">
        <v>13290</v>
      </c>
      <c r="F724" s="5" t="s">
        <v>431</v>
      </c>
      <c r="G724" s="5" t="s">
        <v>1370</v>
      </c>
      <c r="H724" s="7">
        <v>1211840</v>
      </c>
      <c r="I724" s="5">
        <v>16</v>
      </c>
      <c r="J724" s="5">
        <v>1</v>
      </c>
      <c r="K724" s="5" t="s">
        <v>13291</v>
      </c>
      <c r="L724" s="5">
        <v>0.1164</v>
      </c>
      <c r="M724" s="8"/>
      <c r="N724" s="8"/>
      <c r="O724" s="8"/>
      <c r="P724" s="8"/>
      <c r="Q724" s="8"/>
      <c r="R724" s="5" t="s">
        <v>13292</v>
      </c>
      <c r="S724" s="5" t="s">
        <v>13293</v>
      </c>
      <c r="T724" s="5" t="s">
        <v>417</v>
      </c>
      <c r="U724" s="5" t="s">
        <v>417</v>
      </c>
      <c r="V724" s="5" t="s">
        <v>417</v>
      </c>
      <c r="W724" s="5" t="s">
        <v>93</v>
      </c>
      <c r="X724" s="5" t="s">
        <v>418</v>
      </c>
      <c r="Y724" s="5" t="s">
        <v>419</v>
      </c>
      <c r="Z724" s="5" t="s">
        <v>420</v>
      </c>
      <c r="AA724" s="5" t="s">
        <v>421</v>
      </c>
      <c r="AB724" s="5" t="s">
        <v>13294</v>
      </c>
      <c r="AC724" s="5"/>
      <c r="AD724" s="5"/>
      <c r="AE724" s="5"/>
      <c r="AF724" s="5"/>
    </row>
    <row r="725" spans="1:32" hidden="1">
      <c r="A725" s="5" t="s">
        <v>13295</v>
      </c>
      <c r="B725" s="5" t="str">
        <f>IF(COUNTIF('Leads Priorizados INT'!M:M,A725)&gt;0,"Sí","No")</f>
        <v>No</v>
      </c>
      <c r="C725">
        <v>0</v>
      </c>
      <c r="D725" s="6" t="s">
        <v>414</v>
      </c>
      <c r="E725" s="5" t="s">
        <v>13296</v>
      </c>
      <c r="F725" s="5" t="s">
        <v>431</v>
      </c>
      <c r="G725" s="5" t="s">
        <v>2425</v>
      </c>
      <c r="H725" s="7">
        <v>1101736</v>
      </c>
      <c r="I725" s="5">
        <v>8</v>
      </c>
      <c r="J725" s="5">
        <v>1</v>
      </c>
      <c r="K725" s="5" t="s">
        <v>13297</v>
      </c>
      <c r="L725" s="5">
        <v>0.1164</v>
      </c>
      <c r="M725" s="8"/>
      <c r="N725" s="8"/>
      <c r="O725" s="8"/>
      <c r="P725" s="8"/>
      <c r="Q725" s="8"/>
      <c r="R725" s="5" t="s">
        <v>13298</v>
      </c>
      <c r="S725" s="5" t="s">
        <v>13299</v>
      </c>
      <c r="T725" s="5" t="s">
        <v>417</v>
      </c>
      <c r="U725" s="5" t="s">
        <v>417</v>
      </c>
      <c r="V725" s="5" t="s">
        <v>417</v>
      </c>
      <c r="W725" s="5" t="s">
        <v>93</v>
      </c>
      <c r="X725" s="5" t="s">
        <v>418</v>
      </c>
      <c r="Y725" s="5" t="s">
        <v>419</v>
      </c>
      <c r="Z725" s="5" t="s">
        <v>420</v>
      </c>
      <c r="AA725" s="5" t="s">
        <v>421</v>
      </c>
      <c r="AB725" s="5"/>
      <c r="AC725" s="5"/>
      <c r="AD725" s="5"/>
      <c r="AE725" s="5"/>
      <c r="AF725" s="5"/>
    </row>
    <row r="726" spans="1:32" hidden="1">
      <c r="A726" s="5" t="s">
        <v>13300</v>
      </c>
      <c r="B726" s="5" t="str">
        <f>IF(COUNTIF('Leads Priorizados INT'!M:M,A726)&gt;0,"Sí","No")</f>
        <v>No</v>
      </c>
      <c r="C726">
        <v>0</v>
      </c>
      <c r="D726" s="6" t="s">
        <v>414</v>
      </c>
      <c r="E726" s="5" t="s">
        <v>13301</v>
      </c>
      <c r="F726" s="5" t="s">
        <v>152</v>
      </c>
      <c r="G726" s="5" t="s">
        <v>2868</v>
      </c>
      <c r="H726" s="7">
        <v>345613</v>
      </c>
      <c r="I726" s="5">
        <v>2</v>
      </c>
      <c r="J726" s="5">
        <v>1</v>
      </c>
      <c r="K726" s="5" t="s">
        <v>13302</v>
      </c>
      <c r="L726" s="5">
        <v>0.1163</v>
      </c>
      <c r="M726" s="8"/>
      <c r="N726" s="8"/>
      <c r="O726" s="8"/>
      <c r="P726" s="8"/>
      <c r="Q726" s="8"/>
      <c r="R726" s="5" t="s">
        <v>13303</v>
      </c>
      <c r="S726" s="5" t="s">
        <v>417</v>
      </c>
      <c r="T726" s="5" t="s">
        <v>417</v>
      </c>
      <c r="U726" s="5" t="s">
        <v>417</v>
      </c>
      <c r="V726" s="5" t="s">
        <v>417</v>
      </c>
      <c r="W726" s="5" t="s">
        <v>93</v>
      </c>
      <c r="X726" s="5" t="s">
        <v>418</v>
      </c>
      <c r="Y726" s="5" t="s">
        <v>419</v>
      </c>
      <c r="Z726" s="5" t="s">
        <v>420</v>
      </c>
      <c r="AA726" s="5" t="s">
        <v>421</v>
      </c>
      <c r="AB726" s="5"/>
      <c r="AC726" s="5"/>
      <c r="AD726" s="5"/>
      <c r="AE726" s="5"/>
      <c r="AF726" s="5"/>
    </row>
    <row r="727" spans="1:32" hidden="1">
      <c r="A727" s="5" t="s">
        <v>13304</v>
      </c>
      <c r="B727" s="5" t="str">
        <f>IF(COUNTIF('Leads Priorizados INT'!M:M,A727)&gt;0,"Sí","No")</f>
        <v>No</v>
      </c>
      <c r="C727">
        <v>0</v>
      </c>
      <c r="D727" s="6" t="s">
        <v>414</v>
      </c>
      <c r="E727" s="5" t="s">
        <v>13305</v>
      </c>
      <c r="F727" s="5" t="s">
        <v>3780</v>
      </c>
      <c r="G727" s="5" t="s">
        <v>13306</v>
      </c>
      <c r="H727" s="7">
        <v>448053</v>
      </c>
      <c r="I727" s="5">
        <v>2</v>
      </c>
      <c r="J727" s="5">
        <v>2</v>
      </c>
      <c r="K727" s="5" t="s">
        <v>13307</v>
      </c>
      <c r="L727" s="5">
        <v>0.1163</v>
      </c>
      <c r="M727" s="8">
        <v>958623999</v>
      </c>
      <c r="N727" s="8">
        <v>635468219</v>
      </c>
      <c r="O727" s="8">
        <v>635468218</v>
      </c>
      <c r="P727" s="8">
        <v>615280114</v>
      </c>
      <c r="Q727" s="8">
        <v>628467275</v>
      </c>
      <c r="R727" s="5" t="s">
        <v>13308</v>
      </c>
      <c r="S727" s="5" t="s">
        <v>417</v>
      </c>
      <c r="T727" s="5" t="s">
        <v>417</v>
      </c>
      <c r="U727" s="5" t="s">
        <v>417</v>
      </c>
      <c r="V727" s="5" t="s">
        <v>417</v>
      </c>
      <c r="W727" s="5" t="s">
        <v>93</v>
      </c>
      <c r="X727" s="5" t="s">
        <v>418</v>
      </c>
      <c r="Y727" s="5" t="s">
        <v>419</v>
      </c>
      <c r="Z727" s="5" t="s">
        <v>420</v>
      </c>
      <c r="AA727" s="5" t="s">
        <v>421</v>
      </c>
      <c r="AB727" s="5" t="s">
        <v>13309</v>
      </c>
      <c r="AC727" s="5"/>
      <c r="AD727" s="5"/>
      <c r="AE727" s="5"/>
      <c r="AF727" s="5"/>
    </row>
    <row r="728" spans="1:32" hidden="1">
      <c r="A728" s="5" t="s">
        <v>13310</v>
      </c>
      <c r="B728" s="5" t="str">
        <f>IF(COUNTIF('Leads Priorizados INT'!M:M,A728)&gt;0,"Sí","No")</f>
        <v>No</v>
      </c>
      <c r="C728">
        <v>0</v>
      </c>
      <c r="D728" s="6" t="s">
        <v>414</v>
      </c>
      <c r="E728" s="5" t="s">
        <v>13311</v>
      </c>
      <c r="F728" s="5" t="s">
        <v>431</v>
      </c>
      <c r="G728" s="5" t="s">
        <v>9860</v>
      </c>
      <c r="H728" s="7">
        <v>1014864</v>
      </c>
      <c r="I728" s="5">
        <v>1</v>
      </c>
      <c r="J728" s="5">
        <v>1</v>
      </c>
      <c r="K728" s="5" t="s">
        <v>13312</v>
      </c>
      <c r="L728" s="5">
        <v>0.1162</v>
      </c>
      <c r="M728" s="8">
        <v>933092284</v>
      </c>
      <c r="N728" s="8"/>
      <c r="O728" s="8"/>
      <c r="P728" s="8"/>
      <c r="Q728" s="8"/>
      <c r="R728" s="5" t="s">
        <v>13313</v>
      </c>
      <c r="S728" s="5" t="s">
        <v>417</v>
      </c>
      <c r="T728" s="5" t="s">
        <v>417</v>
      </c>
      <c r="U728" s="5" t="s">
        <v>417</v>
      </c>
      <c r="V728" s="5" t="s">
        <v>417</v>
      </c>
      <c r="W728" s="5" t="s">
        <v>93</v>
      </c>
      <c r="X728" s="5" t="s">
        <v>418</v>
      </c>
      <c r="Y728" s="5" t="s">
        <v>419</v>
      </c>
      <c r="Z728" s="5" t="s">
        <v>420</v>
      </c>
      <c r="AA728" s="5" t="s">
        <v>421</v>
      </c>
      <c r="AB728" s="5"/>
      <c r="AC728" s="5"/>
      <c r="AD728" s="5"/>
      <c r="AE728" s="5"/>
      <c r="AF728" s="5"/>
    </row>
    <row r="729" spans="1:32" hidden="1">
      <c r="A729" s="5" t="s">
        <v>13314</v>
      </c>
      <c r="B729" s="5" t="str">
        <f>IF(COUNTIF('Leads Priorizados INT'!M:M,A729)&gt;0,"Sí","No")</f>
        <v>No</v>
      </c>
      <c r="C729">
        <v>0</v>
      </c>
      <c r="D729" s="6" t="s">
        <v>414</v>
      </c>
      <c r="E729" s="5" t="s">
        <v>13315</v>
      </c>
      <c r="F729" s="5" t="s">
        <v>497</v>
      </c>
      <c r="G729" s="5" t="s">
        <v>13316</v>
      </c>
      <c r="H729" s="7">
        <v>647491</v>
      </c>
      <c r="I729" s="5">
        <v>5</v>
      </c>
      <c r="J729" s="5">
        <v>1</v>
      </c>
      <c r="K729" s="5" t="s">
        <v>13317</v>
      </c>
      <c r="L729" s="5">
        <v>0.1162</v>
      </c>
      <c r="M729" s="8">
        <v>971399127</v>
      </c>
      <c r="N729" s="8">
        <v>971302854</v>
      </c>
      <c r="O729" s="8">
        <v>971304308</v>
      </c>
      <c r="P729" s="8"/>
      <c r="Q729" s="8"/>
      <c r="R729" s="5" t="s">
        <v>13318</v>
      </c>
      <c r="S729" s="5" t="s">
        <v>417</v>
      </c>
      <c r="T729" s="5" t="s">
        <v>417</v>
      </c>
      <c r="U729" s="5" t="s">
        <v>417</v>
      </c>
      <c r="V729" s="5" t="s">
        <v>417</v>
      </c>
      <c r="W729" s="5" t="s">
        <v>93</v>
      </c>
      <c r="X729" s="5" t="s">
        <v>418</v>
      </c>
      <c r="Y729" s="5" t="s">
        <v>419</v>
      </c>
      <c r="Z729" s="5" t="s">
        <v>420</v>
      </c>
      <c r="AA729" s="5" t="s">
        <v>421</v>
      </c>
      <c r="AB729" s="5"/>
      <c r="AC729" s="5"/>
      <c r="AD729" s="5"/>
      <c r="AE729" s="5"/>
      <c r="AF729" s="5"/>
    </row>
    <row r="730" spans="1:32" hidden="1">
      <c r="A730" s="5" t="s">
        <v>13319</v>
      </c>
      <c r="B730" s="5" t="str">
        <f>IF(COUNTIF('Leads Priorizados INT'!M:M,A730)&gt;0,"Sí","No")</f>
        <v>No</v>
      </c>
      <c r="C730">
        <v>0</v>
      </c>
      <c r="D730" s="6" t="s">
        <v>414</v>
      </c>
      <c r="E730" s="5" t="s">
        <v>13320</v>
      </c>
      <c r="F730" s="5" t="s">
        <v>431</v>
      </c>
      <c r="G730" s="5" t="s">
        <v>3341</v>
      </c>
      <c r="H730" s="7">
        <v>4330198</v>
      </c>
      <c r="I730" s="5">
        <v>7</v>
      </c>
      <c r="J730" s="5">
        <v>1</v>
      </c>
      <c r="K730" s="5" t="s">
        <v>13321</v>
      </c>
      <c r="L730" s="5">
        <v>0.1162</v>
      </c>
      <c r="M730" s="8"/>
      <c r="N730" s="8"/>
      <c r="O730" s="8"/>
      <c r="P730" s="8"/>
      <c r="Q730" s="8"/>
      <c r="R730" s="5" t="s">
        <v>13322</v>
      </c>
      <c r="S730" s="5" t="s">
        <v>13323</v>
      </c>
      <c r="T730" s="5" t="s">
        <v>417</v>
      </c>
      <c r="U730" s="5" t="s">
        <v>417</v>
      </c>
      <c r="V730" s="5" t="s">
        <v>417</v>
      </c>
      <c r="W730" s="5" t="s">
        <v>93</v>
      </c>
      <c r="X730" s="5" t="s">
        <v>418</v>
      </c>
      <c r="Y730" s="5" t="s">
        <v>419</v>
      </c>
      <c r="Z730" s="5" t="s">
        <v>420</v>
      </c>
      <c r="AA730" s="5" t="s">
        <v>421</v>
      </c>
      <c r="AB730" s="5"/>
      <c r="AC730" s="5"/>
      <c r="AD730" s="5"/>
      <c r="AE730" s="5"/>
      <c r="AF730" s="5"/>
    </row>
    <row r="731" spans="1:32">
      <c r="A731" s="5" t="s">
        <v>13324</v>
      </c>
      <c r="B731" s="5" t="str">
        <f>IF(COUNTIF('Leads Priorizados INT'!M:M,A731)&gt;0,"Sí","No")</f>
        <v>No</v>
      </c>
      <c r="C731">
        <v>1</v>
      </c>
      <c r="D731" s="6" t="s">
        <v>414</v>
      </c>
      <c r="E731" s="5" t="s">
        <v>13325</v>
      </c>
      <c r="F731" s="5" t="s">
        <v>1245</v>
      </c>
      <c r="G731" s="5" t="s">
        <v>13326</v>
      </c>
      <c r="H731" s="7">
        <v>915276</v>
      </c>
      <c r="I731" s="5">
        <v>3</v>
      </c>
      <c r="J731" s="5">
        <v>2</v>
      </c>
      <c r="K731" s="5" t="s">
        <v>13327</v>
      </c>
      <c r="L731" s="5">
        <v>0.1162</v>
      </c>
      <c r="M731" s="8">
        <v>944050299</v>
      </c>
      <c r="N731" s="8"/>
      <c r="O731" s="8"/>
      <c r="P731" s="8"/>
      <c r="Q731" s="8"/>
      <c r="R731" s="5" t="s">
        <v>13328</v>
      </c>
      <c r="S731" s="5" t="s">
        <v>13329</v>
      </c>
      <c r="T731" s="5" t="s">
        <v>13330</v>
      </c>
      <c r="U731" s="5" t="s">
        <v>417</v>
      </c>
      <c r="V731" s="5" t="s">
        <v>417</v>
      </c>
      <c r="W731" s="5" t="s">
        <v>93</v>
      </c>
      <c r="X731" s="5" t="s">
        <v>418</v>
      </c>
      <c r="Y731" s="5" t="s">
        <v>419</v>
      </c>
      <c r="Z731" s="5" t="s">
        <v>420</v>
      </c>
      <c r="AA731" s="5" t="s">
        <v>421</v>
      </c>
      <c r="AB731" s="5"/>
      <c r="AC731" s="5"/>
      <c r="AD731" s="5"/>
      <c r="AE731" s="5"/>
      <c r="AF731" s="5"/>
    </row>
    <row r="732" spans="1:32" hidden="1">
      <c r="A732" s="5" t="s">
        <v>13331</v>
      </c>
      <c r="B732" s="5" t="str">
        <f>IF(COUNTIF('Leads Priorizados INT'!M:M,A732)&gt;0,"Sí","No")</f>
        <v>No</v>
      </c>
      <c r="C732">
        <v>0</v>
      </c>
      <c r="D732" s="6" t="s">
        <v>414</v>
      </c>
      <c r="E732" s="5" t="s">
        <v>13332</v>
      </c>
      <c r="F732" s="5" t="s">
        <v>581</v>
      </c>
      <c r="G732" s="5" t="s">
        <v>13333</v>
      </c>
      <c r="H732" s="7">
        <v>397217</v>
      </c>
      <c r="I732" s="5">
        <v>3</v>
      </c>
      <c r="J732" s="5">
        <v>1</v>
      </c>
      <c r="K732" s="5" t="s">
        <v>13334</v>
      </c>
      <c r="L732" s="5">
        <v>0.11609999999999999</v>
      </c>
      <c r="M732" s="8">
        <v>986473022</v>
      </c>
      <c r="N732" s="8">
        <v>986422010</v>
      </c>
      <c r="O732" s="8"/>
      <c r="P732" s="8"/>
      <c r="Q732" s="8"/>
      <c r="R732" s="5" t="s">
        <v>13335</v>
      </c>
      <c r="S732" s="5" t="s">
        <v>13336</v>
      </c>
      <c r="T732" s="5" t="s">
        <v>13337</v>
      </c>
      <c r="U732" s="5" t="s">
        <v>417</v>
      </c>
      <c r="V732" s="5" t="s">
        <v>417</v>
      </c>
      <c r="W732" s="5" t="s">
        <v>93</v>
      </c>
      <c r="X732" s="5" t="s">
        <v>418</v>
      </c>
      <c r="Y732" s="5" t="s">
        <v>419</v>
      </c>
      <c r="Z732" s="5" t="s">
        <v>420</v>
      </c>
      <c r="AA732" s="5" t="s">
        <v>421</v>
      </c>
      <c r="AB732" s="5" t="s">
        <v>13338</v>
      </c>
      <c r="AC732" s="5"/>
      <c r="AD732" s="5"/>
      <c r="AE732" s="5"/>
      <c r="AF732" s="5"/>
    </row>
    <row r="733" spans="1:32">
      <c r="A733" s="5" t="s">
        <v>13339</v>
      </c>
      <c r="B733" s="5" t="str">
        <f>IF(COUNTIF('Leads Priorizados INT'!M:M,A733)&gt;0,"Sí","No")</f>
        <v>No</v>
      </c>
      <c r="C733">
        <v>1</v>
      </c>
      <c r="D733" s="6" t="s">
        <v>414</v>
      </c>
      <c r="E733" s="5" t="s">
        <v>13340</v>
      </c>
      <c r="F733" s="5" t="s">
        <v>1144</v>
      </c>
      <c r="G733" s="5" t="s">
        <v>12308</v>
      </c>
      <c r="H733" s="7">
        <v>1087767</v>
      </c>
      <c r="I733" s="5">
        <v>16</v>
      </c>
      <c r="J733" s="5">
        <v>1</v>
      </c>
      <c r="K733" s="5" t="s">
        <v>13341</v>
      </c>
      <c r="L733" s="5">
        <v>0.11600000000000001</v>
      </c>
      <c r="M733" s="8">
        <v>945131372</v>
      </c>
      <c r="N733" s="8"/>
      <c r="O733" s="8"/>
      <c r="P733" s="8"/>
      <c r="Q733" s="8"/>
      <c r="R733" s="5" t="s">
        <v>13342</v>
      </c>
      <c r="S733" s="5" t="s">
        <v>417</v>
      </c>
      <c r="T733" s="5" t="s">
        <v>417</v>
      </c>
      <c r="U733" s="5" t="s">
        <v>417</v>
      </c>
      <c r="V733" s="5" t="s">
        <v>417</v>
      </c>
      <c r="W733" s="5" t="s">
        <v>93</v>
      </c>
      <c r="X733" s="5" t="s">
        <v>418</v>
      </c>
      <c r="Y733" s="5" t="s">
        <v>419</v>
      </c>
      <c r="Z733" s="5" t="s">
        <v>420</v>
      </c>
      <c r="AA733" s="5" t="s">
        <v>421</v>
      </c>
      <c r="AB733" s="5" t="s">
        <v>13343</v>
      </c>
      <c r="AC733" s="5"/>
      <c r="AD733" s="5"/>
      <c r="AE733" s="5"/>
      <c r="AF733" s="5"/>
    </row>
    <row r="734" spans="1:32" hidden="1">
      <c r="A734" s="5" t="s">
        <v>13344</v>
      </c>
      <c r="B734" s="5" t="str">
        <f>IF(COUNTIF('Leads Priorizados INT'!M:M,A734)&gt;0,"Sí","No")</f>
        <v>No</v>
      </c>
      <c r="C734">
        <v>0</v>
      </c>
      <c r="D734" s="6" t="s">
        <v>414</v>
      </c>
      <c r="E734" s="5" t="s">
        <v>13345</v>
      </c>
      <c r="F734" s="5" t="s">
        <v>152</v>
      </c>
      <c r="G734" s="5" t="s">
        <v>1894</v>
      </c>
      <c r="H734" s="7">
        <v>1053157</v>
      </c>
      <c r="I734" s="5">
        <v>7</v>
      </c>
      <c r="J734" s="5">
        <v>1</v>
      </c>
      <c r="K734" s="5" t="s">
        <v>13346</v>
      </c>
      <c r="L734" s="5">
        <v>0.1159</v>
      </c>
      <c r="M734" s="8"/>
      <c r="N734" s="8"/>
      <c r="O734" s="8"/>
      <c r="P734" s="8"/>
      <c r="Q734" s="8"/>
      <c r="R734" s="5" t="s">
        <v>13347</v>
      </c>
      <c r="S734" s="5" t="s">
        <v>13348</v>
      </c>
      <c r="T734" s="5" t="s">
        <v>417</v>
      </c>
      <c r="U734" s="5" t="s">
        <v>417</v>
      </c>
      <c r="V734" s="5" t="s">
        <v>417</v>
      </c>
      <c r="W734" s="5" t="s">
        <v>93</v>
      </c>
      <c r="X734" s="5" t="s">
        <v>418</v>
      </c>
      <c r="Y734" s="5" t="s">
        <v>419</v>
      </c>
      <c r="Z734" s="5" t="s">
        <v>420</v>
      </c>
      <c r="AA734" s="5" t="s">
        <v>421</v>
      </c>
      <c r="AB734" s="5"/>
      <c r="AC734" s="5"/>
      <c r="AD734" s="5"/>
      <c r="AE734" s="5"/>
      <c r="AF734" s="5"/>
    </row>
    <row r="735" spans="1:32" hidden="1">
      <c r="A735" s="5" t="s">
        <v>13349</v>
      </c>
      <c r="B735" s="5" t="str">
        <f>IF(COUNTIF('Leads Priorizados INT'!M:M,A735)&gt;0,"Sí","No")</f>
        <v>No</v>
      </c>
      <c r="C735">
        <v>0</v>
      </c>
      <c r="D735" s="6" t="s">
        <v>414</v>
      </c>
      <c r="E735" s="5" t="s">
        <v>13350</v>
      </c>
      <c r="F735" s="5" t="s">
        <v>152</v>
      </c>
      <c r="G735" s="5" t="s">
        <v>916</v>
      </c>
      <c r="H735" s="7">
        <v>920948</v>
      </c>
      <c r="I735" s="5">
        <v>8</v>
      </c>
      <c r="J735" s="5">
        <v>2</v>
      </c>
      <c r="K735" s="5" t="s">
        <v>13351</v>
      </c>
      <c r="L735" s="5">
        <v>0.1158</v>
      </c>
      <c r="M735" s="8">
        <v>911725537</v>
      </c>
      <c r="N735" s="8">
        <v>918142980</v>
      </c>
      <c r="O735" s="8">
        <v>647822652</v>
      </c>
      <c r="P735" s="8"/>
      <c r="Q735" s="8"/>
      <c r="R735" s="5" t="s">
        <v>13352</v>
      </c>
      <c r="S735" s="5" t="s">
        <v>417</v>
      </c>
      <c r="T735" s="5" t="s">
        <v>417</v>
      </c>
      <c r="U735" s="5" t="s">
        <v>417</v>
      </c>
      <c r="V735" s="5" t="s">
        <v>417</v>
      </c>
      <c r="W735" s="5" t="s">
        <v>93</v>
      </c>
      <c r="X735" s="5" t="s">
        <v>418</v>
      </c>
      <c r="Y735" s="5" t="s">
        <v>419</v>
      </c>
      <c r="Z735" s="5" t="s">
        <v>420</v>
      </c>
      <c r="AA735" s="5" t="s">
        <v>421</v>
      </c>
      <c r="AB735" s="5"/>
      <c r="AC735" s="5"/>
      <c r="AD735" s="5"/>
      <c r="AE735" s="5"/>
      <c r="AF735" s="5"/>
    </row>
    <row r="736" spans="1:32" hidden="1">
      <c r="A736" s="5" t="s">
        <v>13353</v>
      </c>
      <c r="B736" s="5" t="str">
        <f>IF(COUNTIF('Leads Priorizados INT'!M:M,A736)&gt;0,"Sí","No")</f>
        <v>No</v>
      </c>
      <c r="C736">
        <v>0</v>
      </c>
      <c r="D736" s="6" t="s">
        <v>414</v>
      </c>
      <c r="E736" s="5" t="s">
        <v>13354</v>
      </c>
      <c r="F736" s="5" t="s">
        <v>5398</v>
      </c>
      <c r="G736" s="5" t="s">
        <v>12380</v>
      </c>
      <c r="H736" s="7">
        <v>1623033</v>
      </c>
      <c r="I736" s="5">
        <v>7</v>
      </c>
      <c r="J736" s="5">
        <v>1</v>
      </c>
      <c r="K736" s="5" t="s">
        <v>13355</v>
      </c>
      <c r="L736" s="5">
        <v>0.1157</v>
      </c>
      <c r="M736" s="8">
        <v>967607349</v>
      </c>
      <c r="N736" s="8">
        <v>967672584</v>
      </c>
      <c r="O736" s="8">
        <v>967266995</v>
      </c>
      <c r="P736" s="8"/>
      <c r="Q736" s="8"/>
      <c r="R736" s="5" t="s">
        <v>13356</v>
      </c>
      <c r="S736" s="5" t="s">
        <v>417</v>
      </c>
      <c r="T736" s="5" t="s">
        <v>417</v>
      </c>
      <c r="U736" s="5" t="s">
        <v>417</v>
      </c>
      <c r="V736" s="5" t="s">
        <v>417</v>
      </c>
      <c r="W736" s="5" t="s">
        <v>93</v>
      </c>
      <c r="X736" s="5" t="s">
        <v>418</v>
      </c>
      <c r="Y736" s="5" t="s">
        <v>419</v>
      </c>
      <c r="Z736" s="5" t="s">
        <v>420</v>
      </c>
      <c r="AA736" s="5" t="s">
        <v>421</v>
      </c>
      <c r="AB736" s="5"/>
      <c r="AC736" s="5"/>
      <c r="AD736" s="5"/>
      <c r="AE736" s="5"/>
      <c r="AF736" s="5"/>
    </row>
    <row r="737" spans="1:32" hidden="1">
      <c r="A737" s="5" t="s">
        <v>13357</v>
      </c>
      <c r="B737" s="5" t="str">
        <f>IF(COUNTIF('Leads Priorizados INT'!M:M,A737)&gt;0,"Sí","No")</f>
        <v>No</v>
      </c>
      <c r="C737">
        <v>0</v>
      </c>
      <c r="D737" s="6" t="s">
        <v>414</v>
      </c>
      <c r="E737" s="5" t="s">
        <v>13358</v>
      </c>
      <c r="F737" s="5" t="s">
        <v>729</v>
      </c>
      <c r="G737" s="5" t="s">
        <v>10162</v>
      </c>
      <c r="H737" s="7">
        <v>3137747</v>
      </c>
      <c r="I737" s="5">
        <v>35</v>
      </c>
      <c r="J737" s="5">
        <v>4</v>
      </c>
      <c r="K737" s="5" t="s">
        <v>13359</v>
      </c>
      <c r="L737" s="5">
        <v>0.1157</v>
      </c>
      <c r="M737" s="8">
        <v>976885312</v>
      </c>
      <c r="N737" s="8">
        <v>976467676</v>
      </c>
      <c r="O737" s="8">
        <v>976486262</v>
      </c>
      <c r="P737" s="8">
        <v>976306550</v>
      </c>
      <c r="Q737" s="8"/>
      <c r="R737" s="5" t="s">
        <v>13360</v>
      </c>
      <c r="S737" s="5" t="s">
        <v>13361</v>
      </c>
      <c r="T737" s="5" t="s">
        <v>13362</v>
      </c>
      <c r="U737" s="5" t="s">
        <v>417</v>
      </c>
      <c r="V737" s="5" t="s">
        <v>417</v>
      </c>
      <c r="W737" s="5" t="s">
        <v>93</v>
      </c>
      <c r="X737" s="5" t="s">
        <v>418</v>
      </c>
      <c r="Y737" s="5" t="s">
        <v>419</v>
      </c>
      <c r="Z737" s="5" t="s">
        <v>420</v>
      </c>
      <c r="AA737" s="5" t="s">
        <v>421</v>
      </c>
      <c r="AB737" s="5" t="s">
        <v>13363</v>
      </c>
      <c r="AC737" s="5"/>
      <c r="AD737" s="5"/>
      <c r="AE737" s="5"/>
      <c r="AF737" s="5"/>
    </row>
    <row r="738" spans="1:32" hidden="1">
      <c r="A738" s="5" t="s">
        <v>13364</v>
      </c>
      <c r="B738" s="5" t="str">
        <f>IF(COUNTIF('Leads Priorizados INT'!M:M,A738)&gt;0,"Sí","No")</f>
        <v>No</v>
      </c>
      <c r="C738">
        <v>0</v>
      </c>
      <c r="D738" s="6" t="s">
        <v>414</v>
      </c>
      <c r="E738" s="5" t="s">
        <v>13365</v>
      </c>
      <c r="F738" s="5" t="s">
        <v>431</v>
      </c>
      <c r="G738" s="5" t="s">
        <v>1186</v>
      </c>
      <c r="H738" s="7">
        <v>1086167</v>
      </c>
      <c r="I738" s="5">
        <v>2</v>
      </c>
      <c r="J738" s="5">
        <v>1</v>
      </c>
      <c r="K738" s="5" t="s">
        <v>13366</v>
      </c>
      <c r="L738" s="5">
        <v>0.1157</v>
      </c>
      <c r="M738" s="8">
        <v>934900174</v>
      </c>
      <c r="N738" s="8"/>
      <c r="O738" s="8"/>
      <c r="P738" s="8"/>
      <c r="Q738" s="8"/>
      <c r="R738" s="5" t="s">
        <v>13367</v>
      </c>
      <c r="S738" s="5" t="s">
        <v>13368</v>
      </c>
      <c r="T738" s="5" t="s">
        <v>417</v>
      </c>
      <c r="U738" s="5" t="s">
        <v>417</v>
      </c>
      <c r="V738" s="5" t="s">
        <v>417</v>
      </c>
      <c r="W738" s="5" t="s">
        <v>93</v>
      </c>
      <c r="X738" s="5" t="s">
        <v>418</v>
      </c>
      <c r="Y738" s="5" t="s">
        <v>419</v>
      </c>
      <c r="Z738" s="5" t="s">
        <v>420</v>
      </c>
      <c r="AA738" s="5" t="s">
        <v>421</v>
      </c>
      <c r="AB738" s="5" t="s">
        <v>13369</v>
      </c>
      <c r="AC738" s="5"/>
      <c r="AD738" s="5"/>
      <c r="AE738" s="5"/>
      <c r="AF738" s="5"/>
    </row>
    <row r="739" spans="1:32" hidden="1">
      <c r="A739" s="5" t="s">
        <v>13370</v>
      </c>
      <c r="B739" s="5" t="str">
        <f>IF(COUNTIF('Leads Priorizados INT'!M:M,A739)&gt;0,"Sí","No")</f>
        <v>No</v>
      </c>
      <c r="C739">
        <v>0</v>
      </c>
      <c r="D739" s="6" t="s">
        <v>414</v>
      </c>
      <c r="E739" s="5" t="s">
        <v>13371</v>
      </c>
      <c r="F739" s="5" t="s">
        <v>152</v>
      </c>
      <c r="G739" s="5" t="s">
        <v>522</v>
      </c>
      <c r="H739" s="7">
        <v>1037208</v>
      </c>
      <c r="I739" s="5">
        <v>7</v>
      </c>
      <c r="J739" s="5">
        <v>1</v>
      </c>
      <c r="K739" s="5" t="s">
        <v>13372</v>
      </c>
      <c r="L739" s="5">
        <v>0.1157</v>
      </c>
      <c r="M739" s="8"/>
      <c r="N739" s="8"/>
      <c r="O739" s="8"/>
      <c r="P739" s="8"/>
      <c r="Q739" s="8"/>
      <c r="R739" s="5" t="s">
        <v>13373</v>
      </c>
      <c r="S739" s="5" t="s">
        <v>13374</v>
      </c>
      <c r="T739" s="5" t="s">
        <v>13375</v>
      </c>
      <c r="U739" s="5" t="s">
        <v>417</v>
      </c>
      <c r="V739" s="5" t="s">
        <v>417</v>
      </c>
      <c r="W739" s="5" t="s">
        <v>93</v>
      </c>
      <c r="X739" s="5" t="s">
        <v>418</v>
      </c>
      <c r="Y739" s="5" t="s">
        <v>419</v>
      </c>
      <c r="Z739" s="5" t="s">
        <v>420</v>
      </c>
      <c r="AA739" s="5" t="s">
        <v>421</v>
      </c>
      <c r="AB739" s="5"/>
      <c r="AC739" s="5"/>
      <c r="AD739" s="5"/>
      <c r="AE739" s="5"/>
      <c r="AF739" s="5"/>
    </row>
    <row r="740" spans="1:32" hidden="1">
      <c r="A740" s="5" t="s">
        <v>13376</v>
      </c>
      <c r="B740" s="5" t="str">
        <f>IF(COUNTIF('Leads Priorizados INT'!M:M,A740)&gt;0,"Sí","No")</f>
        <v>No</v>
      </c>
      <c r="C740">
        <v>0</v>
      </c>
      <c r="D740" s="6" t="s">
        <v>414</v>
      </c>
      <c r="E740" s="5" t="s">
        <v>13377</v>
      </c>
      <c r="F740" s="5" t="s">
        <v>431</v>
      </c>
      <c r="G740" s="5" t="s">
        <v>13378</v>
      </c>
      <c r="H740" s="7">
        <v>319135</v>
      </c>
      <c r="I740" s="5">
        <v>3</v>
      </c>
      <c r="J740" s="5">
        <v>1</v>
      </c>
      <c r="K740" s="5" t="s">
        <v>13379</v>
      </c>
      <c r="L740" s="5">
        <v>0.11550000000000001</v>
      </c>
      <c r="M740" s="8"/>
      <c r="N740" s="8"/>
      <c r="O740" s="8"/>
      <c r="P740" s="8"/>
      <c r="Q740" s="8"/>
      <c r="R740" s="5" t="s">
        <v>13380</v>
      </c>
      <c r="S740" s="5" t="s">
        <v>13381</v>
      </c>
      <c r="T740" s="5" t="s">
        <v>13382</v>
      </c>
      <c r="U740" s="5" t="s">
        <v>5757</v>
      </c>
      <c r="V740" s="5" t="s">
        <v>5758</v>
      </c>
      <c r="W740" s="5" t="s">
        <v>93</v>
      </c>
      <c r="X740" s="5" t="s">
        <v>418</v>
      </c>
      <c r="Y740" s="5" t="s">
        <v>419</v>
      </c>
      <c r="Z740" s="5" t="s">
        <v>420</v>
      </c>
      <c r="AA740" s="5" t="s">
        <v>421</v>
      </c>
      <c r="AB740" s="5"/>
      <c r="AC740" s="5"/>
      <c r="AD740" s="5"/>
      <c r="AE740" s="5"/>
      <c r="AF740" s="5"/>
    </row>
    <row r="741" spans="1:32" hidden="1">
      <c r="A741" s="5" t="s">
        <v>13383</v>
      </c>
      <c r="B741" s="5" t="str">
        <f>IF(COUNTIF('Leads Priorizados INT'!M:M,A741)&gt;0,"Sí","No")</f>
        <v>No</v>
      </c>
      <c r="C741">
        <v>0</v>
      </c>
      <c r="D741" s="6" t="s">
        <v>414</v>
      </c>
      <c r="E741" s="5" t="s">
        <v>13384</v>
      </c>
      <c r="F741" s="5" t="s">
        <v>3374</v>
      </c>
      <c r="G741" s="5" t="s">
        <v>13385</v>
      </c>
      <c r="H741" s="7">
        <v>1090317</v>
      </c>
      <c r="I741" s="5">
        <v>3</v>
      </c>
      <c r="J741" s="5">
        <v>1</v>
      </c>
      <c r="K741" s="5" t="s">
        <v>13386</v>
      </c>
      <c r="L741" s="5">
        <v>0.11550000000000001</v>
      </c>
      <c r="M741" s="8"/>
      <c r="N741" s="8"/>
      <c r="O741" s="8"/>
      <c r="P741" s="8"/>
      <c r="Q741" s="8"/>
      <c r="R741" s="5" t="s">
        <v>13387</v>
      </c>
      <c r="S741" s="5" t="s">
        <v>417</v>
      </c>
      <c r="T741" s="5" t="s">
        <v>417</v>
      </c>
      <c r="U741" s="5" t="s">
        <v>417</v>
      </c>
      <c r="V741" s="5" t="s">
        <v>417</v>
      </c>
      <c r="W741" s="5" t="s">
        <v>93</v>
      </c>
      <c r="X741" s="5" t="s">
        <v>418</v>
      </c>
      <c r="Y741" s="5" t="s">
        <v>419</v>
      </c>
      <c r="Z741" s="5" t="s">
        <v>420</v>
      </c>
      <c r="AA741" s="5" t="s">
        <v>421</v>
      </c>
      <c r="AB741" s="5"/>
      <c r="AC741" s="5"/>
      <c r="AD741" s="5"/>
      <c r="AE741" s="5"/>
      <c r="AF741" s="5"/>
    </row>
    <row r="742" spans="1:32" hidden="1">
      <c r="A742" s="5" t="s">
        <v>13388</v>
      </c>
      <c r="B742" s="5" t="str">
        <f>IF(COUNTIF('Leads Priorizados INT'!M:M,A742)&gt;0,"Sí","No")</f>
        <v>No</v>
      </c>
      <c r="C742">
        <v>0</v>
      </c>
      <c r="D742" s="6" t="s">
        <v>430</v>
      </c>
      <c r="E742" s="5" t="s">
        <v>13389</v>
      </c>
      <c r="F742" s="5" t="s">
        <v>152</v>
      </c>
      <c r="G742" s="5" t="s">
        <v>2868</v>
      </c>
      <c r="H742" s="7">
        <v>313442</v>
      </c>
      <c r="I742" s="5">
        <v>3</v>
      </c>
      <c r="J742" s="5">
        <v>1</v>
      </c>
      <c r="K742" s="5" t="s">
        <v>13390</v>
      </c>
      <c r="L742" s="5">
        <v>0.11550000000000001</v>
      </c>
      <c r="M742" s="8">
        <v>916624339</v>
      </c>
      <c r="N742" s="8">
        <v>910282662</v>
      </c>
      <c r="O742" s="8">
        <v>917397571</v>
      </c>
      <c r="P742" s="8">
        <v>916619795</v>
      </c>
      <c r="Q742" s="8">
        <v>654685352</v>
      </c>
      <c r="R742" s="5" t="s">
        <v>13391</v>
      </c>
      <c r="S742" s="5" t="s">
        <v>417</v>
      </c>
      <c r="T742" s="5" t="s">
        <v>417</v>
      </c>
      <c r="U742" s="5" t="s">
        <v>417</v>
      </c>
      <c r="V742" s="5" t="s">
        <v>417</v>
      </c>
      <c r="W742" s="5" t="s">
        <v>93</v>
      </c>
      <c r="X742" s="5" t="s">
        <v>418</v>
      </c>
      <c r="Y742" s="5" t="s">
        <v>419</v>
      </c>
      <c r="Z742" s="5" t="s">
        <v>420</v>
      </c>
      <c r="AA742" s="5" t="s">
        <v>421</v>
      </c>
      <c r="AB742" s="5" t="s">
        <v>13392</v>
      </c>
      <c r="AC742" s="5"/>
      <c r="AD742" s="5"/>
      <c r="AE742" s="5"/>
      <c r="AF742" s="5"/>
    </row>
    <row r="743" spans="1:32" hidden="1">
      <c r="A743" s="5" t="s">
        <v>13393</v>
      </c>
      <c r="B743" s="5" t="str">
        <f>IF(COUNTIF('Leads Priorizados INT'!M:M,A743)&gt;0,"Sí","No")</f>
        <v>No</v>
      </c>
      <c r="C743">
        <v>0</v>
      </c>
      <c r="D743" s="6" t="s">
        <v>414</v>
      </c>
      <c r="E743" s="5" t="s">
        <v>13394</v>
      </c>
      <c r="F743" s="5" t="s">
        <v>431</v>
      </c>
      <c r="G743" s="5" t="s">
        <v>9725</v>
      </c>
      <c r="H743" s="7">
        <v>998319</v>
      </c>
      <c r="I743" s="5">
        <v>8</v>
      </c>
      <c r="J743" s="5">
        <v>1</v>
      </c>
      <c r="K743" s="5" t="s">
        <v>13395</v>
      </c>
      <c r="L743" s="5">
        <v>0.1154</v>
      </c>
      <c r="M743" s="8"/>
      <c r="N743" s="8"/>
      <c r="O743" s="8"/>
      <c r="P743" s="8"/>
      <c r="Q743" s="8"/>
      <c r="R743" s="5" t="s">
        <v>13396</v>
      </c>
      <c r="S743" s="5" t="s">
        <v>13397</v>
      </c>
      <c r="T743" s="5" t="s">
        <v>417</v>
      </c>
      <c r="U743" s="5" t="s">
        <v>417</v>
      </c>
      <c r="V743" s="5" t="s">
        <v>417</v>
      </c>
      <c r="W743" s="5" t="s">
        <v>93</v>
      </c>
      <c r="X743" s="5" t="s">
        <v>418</v>
      </c>
      <c r="Y743" s="5" t="s">
        <v>419</v>
      </c>
      <c r="Z743" s="5" t="s">
        <v>420</v>
      </c>
      <c r="AA743" s="5" t="s">
        <v>421</v>
      </c>
      <c r="AB743" s="5"/>
      <c r="AC743" s="5"/>
      <c r="AD743" s="5"/>
      <c r="AE743" s="5"/>
      <c r="AF743" s="5"/>
    </row>
    <row r="744" spans="1:32" hidden="1">
      <c r="A744" s="5" t="s">
        <v>13398</v>
      </c>
      <c r="B744" s="5" t="str">
        <f>IF(COUNTIF('Leads Priorizados INT'!M:M,A744)&gt;0,"Sí","No")</f>
        <v>No</v>
      </c>
      <c r="C744">
        <v>0</v>
      </c>
      <c r="D744" s="6" t="s">
        <v>414</v>
      </c>
      <c r="E744" s="5" t="s">
        <v>13399</v>
      </c>
      <c r="F744" s="5" t="s">
        <v>3269</v>
      </c>
      <c r="G744" s="5" t="s">
        <v>10531</v>
      </c>
      <c r="H744" s="7">
        <v>980892</v>
      </c>
      <c r="I744" s="5">
        <v>7</v>
      </c>
      <c r="J744" s="5">
        <v>1</v>
      </c>
      <c r="K744" s="5" t="s">
        <v>13400</v>
      </c>
      <c r="L744" s="5">
        <v>0.1153</v>
      </c>
      <c r="M744" s="8"/>
      <c r="N744" s="8"/>
      <c r="O744" s="8"/>
      <c r="P744" s="8"/>
      <c r="Q744" s="8"/>
      <c r="R744" s="5" t="s">
        <v>13401</v>
      </c>
      <c r="S744" s="5" t="s">
        <v>417</v>
      </c>
      <c r="T744" s="5" t="s">
        <v>417</v>
      </c>
      <c r="U744" s="5" t="s">
        <v>417</v>
      </c>
      <c r="V744" s="5" t="s">
        <v>417</v>
      </c>
      <c r="W744" s="5" t="s">
        <v>93</v>
      </c>
      <c r="X744" s="5" t="s">
        <v>418</v>
      </c>
      <c r="Y744" s="5" t="s">
        <v>419</v>
      </c>
      <c r="Z744" s="5" t="s">
        <v>420</v>
      </c>
      <c r="AA744" s="5" t="s">
        <v>421</v>
      </c>
      <c r="AB744" s="5"/>
      <c r="AC744" s="5"/>
      <c r="AD744" s="5"/>
      <c r="AE744" s="5"/>
      <c r="AF744" s="5"/>
    </row>
    <row r="745" spans="1:32">
      <c r="A745" s="5" t="s">
        <v>13402</v>
      </c>
      <c r="B745" s="5" t="str">
        <f>IF(COUNTIF('Leads Priorizados INT'!M:M,A745)&gt;0,"Sí","No")</f>
        <v>No</v>
      </c>
      <c r="C745">
        <v>1</v>
      </c>
      <c r="D745" s="6" t="s">
        <v>414</v>
      </c>
      <c r="E745" s="5" t="s">
        <v>13403</v>
      </c>
      <c r="F745" s="5" t="s">
        <v>431</v>
      </c>
      <c r="G745" s="5" t="s">
        <v>1479</v>
      </c>
      <c r="H745" s="7">
        <v>452914</v>
      </c>
      <c r="I745" s="5">
        <v>7</v>
      </c>
      <c r="J745" s="5">
        <v>2</v>
      </c>
      <c r="K745" s="5" t="s">
        <v>13404</v>
      </c>
      <c r="L745" s="5">
        <v>0.1153</v>
      </c>
      <c r="M745" s="8"/>
      <c r="N745" s="8"/>
      <c r="O745" s="8"/>
      <c r="P745" s="8"/>
      <c r="Q745" s="8"/>
      <c r="R745" s="5" t="s">
        <v>13405</v>
      </c>
      <c r="S745" s="5" t="s">
        <v>13406</v>
      </c>
      <c r="T745" s="5" t="s">
        <v>13407</v>
      </c>
      <c r="U745" s="5" t="s">
        <v>417</v>
      </c>
      <c r="V745" s="5" t="s">
        <v>417</v>
      </c>
      <c r="W745" s="5" t="s">
        <v>93</v>
      </c>
      <c r="X745" s="5" t="s">
        <v>418</v>
      </c>
      <c r="Y745" s="5" t="s">
        <v>419</v>
      </c>
      <c r="Z745" s="5" t="s">
        <v>420</v>
      </c>
      <c r="AA745" s="5" t="s">
        <v>421</v>
      </c>
      <c r="AB745" s="5"/>
      <c r="AC745" s="5"/>
      <c r="AD745" s="5"/>
      <c r="AE745" s="5"/>
      <c r="AF745" s="5"/>
    </row>
    <row r="746" spans="1:32" hidden="1">
      <c r="A746" s="5" t="s">
        <v>13408</v>
      </c>
      <c r="B746" s="5" t="str">
        <f>IF(COUNTIF('Leads Priorizados INT'!M:M,A746)&gt;0,"Sí","No")</f>
        <v>No</v>
      </c>
      <c r="C746">
        <v>0</v>
      </c>
      <c r="D746" s="6" t="s">
        <v>414</v>
      </c>
      <c r="E746" s="5" t="s">
        <v>13409</v>
      </c>
      <c r="F746" s="5" t="s">
        <v>431</v>
      </c>
      <c r="G746" s="5" t="s">
        <v>9571</v>
      </c>
      <c r="H746" s="7">
        <v>3616615</v>
      </c>
      <c r="I746" s="5">
        <v>1</v>
      </c>
      <c r="J746" s="5">
        <v>1</v>
      </c>
      <c r="K746" s="5" t="s">
        <v>13410</v>
      </c>
      <c r="L746" s="5">
        <v>0.1153</v>
      </c>
      <c r="M746" s="8"/>
      <c r="N746" s="8"/>
      <c r="O746" s="8"/>
      <c r="P746" s="8"/>
      <c r="Q746" s="8"/>
      <c r="R746" s="5" t="s">
        <v>13411</v>
      </c>
      <c r="S746" s="5" t="s">
        <v>417</v>
      </c>
      <c r="T746" s="5" t="s">
        <v>417</v>
      </c>
      <c r="U746" s="5" t="s">
        <v>417</v>
      </c>
      <c r="V746" s="5" t="s">
        <v>417</v>
      </c>
      <c r="W746" s="5" t="s">
        <v>93</v>
      </c>
      <c r="X746" s="5" t="s">
        <v>418</v>
      </c>
      <c r="Y746" s="5" t="s">
        <v>419</v>
      </c>
      <c r="Z746" s="5" t="s">
        <v>420</v>
      </c>
      <c r="AA746" s="5" t="s">
        <v>421</v>
      </c>
      <c r="AB746" s="5"/>
      <c r="AC746" s="5"/>
      <c r="AD746" s="5"/>
      <c r="AE746" s="5"/>
      <c r="AF746" s="5"/>
    </row>
    <row r="747" spans="1:32" hidden="1">
      <c r="A747" s="5" t="s">
        <v>13412</v>
      </c>
      <c r="B747" s="5" t="str">
        <f>IF(COUNTIF('Leads Priorizados INT'!M:M,A747)&gt;0,"Sí","No")</f>
        <v>No</v>
      </c>
      <c r="C747">
        <v>0</v>
      </c>
      <c r="D747" s="6" t="s">
        <v>414</v>
      </c>
      <c r="E747" s="5" t="s">
        <v>13413</v>
      </c>
      <c r="F747" s="5" t="s">
        <v>1511</v>
      </c>
      <c r="G747" s="5" t="s">
        <v>1512</v>
      </c>
      <c r="H747" s="7">
        <v>1611721</v>
      </c>
      <c r="I747" s="5">
        <v>23</v>
      </c>
      <c r="J747" s="5">
        <v>1</v>
      </c>
      <c r="K747" s="5" t="s">
        <v>13414</v>
      </c>
      <c r="L747" s="5">
        <v>0.1152</v>
      </c>
      <c r="M747" s="8">
        <v>973450456</v>
      </c>
      <c r="N747" s="8">
        <v>973443235</v>
      </c>
      <c r="O747" s="8">
        <v>625464599</v>
      </c>
      <c r="P747" s="8">
        <v>625464596</v>
      </c>
      <c r="Q747" s="8">
        <v>627443115</v>
      </c>
      <c r="R747" s="5" t="s">
        <v>13415</v>
      </c>
      <c r="S747" s="5" t="s">
        <v>13416</v>
      </c>
      <c r="T747" s="5" t="s">
        <v>13417</v>
      </c>
      <c r="U747" s="5" t="s">
        <v>417</v>
      </c>
      <c r="V747" s="5" t="s">
        <v>417</v>
      </c>
      <c r="W747" s="5" t="s">
        <v>93</v>
      </c>
      <c r="X747" s="5" t="s">
        <v>418</v>
      </c>
      <c r="Y747" s="5" t="s">
        <v>419</v>
      </c>
      <c r="Z747" s="5" t="s">
        <v>420</v>
      </c>
      <c r="AA747" s="5" t="s">
        <v>421</v>
      </c>
      <c r="AB747" s="5" t="s">
        <v>13418</v>
      </c>
      <c r="AC747" s="5"/>
      <c r="AD747" s="5"/>
      <c r="AE747" s="5"/>
      <c r="AF747" s="5"/>
    </row>
    <row r="748" spans="1:32" hidden="1">
      <c r="A748" s="5" t="s">
        <v>13419</v>
      </c>
      <c r="B748" s="5" t="str">
        <f>IF(COUNTIF('Leads Priorizados INT'!M:M,A748)&gt;0,"Sí","No")</f>
        <v>No</v>
      </c>
      <c r="C748">
        <v>0</v>
      </c>
      <c r="D748" s="6" t="s">
        <v>414</v>
      </c>
      <c r="E748" s="5" t="s">
        <v>13420</v>
      </c>
      <c r="F748" s="5" t="s">
        <v>2926</v>
      </c>
      <c r="G748" s="5" t="s">
        <v>13421</v>
      </c>
      <c r="H748" s="7">
        <v>961401</v>
      </c>
      <c r="I748" s="5">
        <v>1</v>
      </c>
      <c r="J748" s="5">
        <v>1</v>
      </c>
      <c r="K748" s="5" t="s">
        <v>13422</v>
      </c>
      <c r="L748" s="5">
        <v>0.1152</v>
      </c>
      <c r="M748" s="8"/>
      <c r="N748" s="8"/>
      <c r="O748" s="8"/>
      <c r="P748" s="8"/>
      <c r="Q748" s="8"/>
      <c r="R748" s="5" t="s">
        <v>13423</v>
      </c>
      <c r="S748" s="5" t="s">
        <v>417</v>
      </c>
      <c r="T748" s="5" t="s">
        <v>417</v>
      </c>
      <c r="U748" s="5" t="s">
        <v>417</v>
      </c>
      <c r="V748" s="5" t="s">
        <v>417</v>
      </c>
      <c r="W748" s="5" t="s">
        <v>93</v>
      </c>
      <c r="X748" s="5" t="s">
        <v>418</v>
      </c>
      <c r="Y748" s="5" t="s">
        <v>419</v>
      </c>
      <c r="Z748" s="5" t="s">
        <v>420</v>
      </c>
      <c r="AA748" s="5" t="s">
        <v>421</v>
      </c>
      <c r="AB748" s="5"/>
      <c r="AC748" s="5"/>
      <c r="AD748" s="5"/>
      <c r="AE748" s="5"/>
      <c r="AF748" s="5"/>
    </row>
    <row r="749" spans="1:32" hidden="1">
      <c r="A749" s="5" t="s">
        <v>13424</v>
      </c>
      <c r="B749" s="5" t="str">
        <f>IF(COUNTIF('Leads Priorizados INT'!M:M,A749)&gt;0,"Sí","No")</f>
        <v>No</v>
      </c>
      <c r="C749">
        <v>0</v>
      </c>
      <c r="D749" s="6" t="s">
        <v>414</v>
      </c>
      <c r="E749" s="5" t="s">
        <v>8331</v>
      </c>
      <c r="F749" s="5" t="s">
        <v>729</v>
      </c>
      <c r="G749" s="5" t="s">
        <v>2729</v>
      </c>
      <c r="H749" s="7">
        <v>374834</v>
      </c>
      <c r="I749" s="5">
        <v>4</v>
      </c>
      <c r="J749" s="5">
        <v>2</v>
      </c>
      <c r="K749" s="5" t="s">
        <v>13425</v>
      </c>
      <c r="L749" s="5">
        <v>0.1152</v>
      </c>
      <c r="M749" s="8">
        <v>976204850</v>
      </c>
      <c r="N749" s="8">
        <v>976297980</v>
      </c>
      <c r="O749" s="8"/>
      <c r="P749" s="8"/>
      <c r="Q749" s="8"/>
      <c r="R749" s="5" t="s">
        <v>13426</v>
      </c>
      <c r="S749" s="5" t="s">
        <v>417</v>
      </c>
      <c r="T749" s="5" t="s">
        <v>417</v>
      </c>
      <c r="U749" s="5" t="s">
        <v>417</v>
      </c>
      <c r="V749" s="5" t="s">
        <v>417</v>
      </c>
      <c r="W749" s="5" t="s">
        <v>93</v>
      </c>
      <c r="X749" s="5" t="s">
        <v>418</v>
      </c>
      <c r="Y749" s="5" t="s">
        <v>419</v>
      </c>
      <c r="Z749" s="5" t="s">
        <v>420</v>
      </c>
      <c r="AA749" s="5" t="s">
        <v>421</v>
      </c>
      <c r="AB749" s="5" t="s">
        <v>13427</v>
      </c>
      <c r="AC749" s="5"/>
      <c r="AD749" s="5"/>
      <c r="AE749" s="5"/>
      <c r="AF749" s="5"/>
    </row>
    <row r="750" spans="1:32" hidden="1">
      <c r="A750" s="5" t="s">
        <v>13428</v>
      </c>
      <c r="B750" s="5" t="str">
        <f>IF(COUNTIF('Leads Priorizados INT'!M:M,A750)&gt;0,"Sí","No")</f>
        <v>No</v>
      </c>
      <c r="C750">
        <v>0</v>
      </c>
      <c r="D750" s="6" t="s">
        <v>414</v>
      </c>
      <c r="E750" s="5" t="s">
        <v>13429</v>
      </c>
      <c r="F750" s="5" t="s">
        <v>152</v>
      </c>
      <c r="G750" s="5" t="s">
        <v>2441</v>
      </c>
      <c r="H750" s="7">
        <v>1039436</v>
      </c>
      <c r="I750" s="5">
        <v>1</v>
      </c>
      <c r="J750" s="5">
        <v>1</v>
      </c>
      <c r="K750" s="5" t="s">
        <v>13430</v>
      </c>
      <c r="L750" s="5">
        <v>0.1152</v>
      </c>
      <c r="M750" s="8"/>
      <c r="N750" s="8"/>
      <c r="O750" s="8"/>
      <c r="P750" s="8"/>
      <c r="Q750" s="8"/>
      <c r="R750" s="5" t="s">
        <v>13431</v>
      </c>
      <c r="S750" s="5" t="s">
        <v>417</v>
      </c>
      <c r="T750" s="5" t="s">
        <v>417</v>
      </c>
      <c r="U750" s="5" t="s">
        <v>417</v>
      </c>
      <c r="V750" s="5" t="s">
        <v>417</v>
      </c>
      <c r="W750" s="5" t="s">
        <v>93</v>
      </c>
      <c r="X750" s="5" t="s">
        <v>418</v>
      </c>
      <c r="Y750" s="5" t="s">
        <v>419</v>
      </c>
      <c r="Z750" s="5" t="s">
        <v>420</v>
      </c>
      <c r="AA750" s="5" t="s">
        <v>421</v>
      </c>
      <c r="AB750" s="5"/>
      <c r="AC750" s="5"/>
      <c r="AD750" s="5"/>
      <c r="AE750" s="5"/>
      <c r="AF750" s="5"/>
    </row>
    <row r="751" spans="1:32" hidden="1">
      <c r="A751" s="5" t="s">
        <v>13432</v>
      </c>
      <c r="B751" s="5" t="str">
        <f>IF(COUNTIF('Leads Priorizados INT'!M:M,A751)&gt;0,"Sí","No")</f>
        <v>No</v>
      </c>
      <c r="C751">
        <v>0</v>
      </c>
      <c r="D751" s="6" t="s">
        <v>414</v>
      </c>
      <c r="E751" s="5" t="s">
        <v>13433</v>
      </c>
      <c r="F751" s="5" t="s">
        <v>769</v>
      </c>
      <c r="G751" s="5" t="s">
        <v>11869</v>
      </c>
      <c r="H751" s="7">
        <v>1067916</v>
      </c>
      <c r="I751" s="5">
        <v>2</v>
      </c>
      <c r="J751" s="5">
        <v>1</v>
      </c>
      <c r="K751" s="5" t="s">
        <v>13434</v>
      </c>
      <c r="L751" s="5">
        <v>0.11509999999999999</v>
      </c>
      <c r="M751" s="8"/>
      <c r="N751" s="8"/>
      <c r="O751" s="8"/>
      <c r="P751" s="8"/>
      <c r="Q751" s="8"/>
      <c r="R751" s="5" t="s">
        <v>13435</v>
      </c>
      <c r="S751" s="5" t="s">
        <v>13436</v>
      </c>
      <c r="T751" s="5" t="s">
        <v>13437</v>
      </c>
      <c r="U751" s="5" t="s">
        <v>417</v>
      </c>
      <c r="V751" s="5" t="s">
        <v>417</v>
      </c>
      <c r="W751" s="5" t="s">
        <v>93</v>
      </c>
      <c r="X751" s="5" t="s">
        <v>418</v>
      </c>
      <c r="Y751" s="5" t="s">
        <v>419</v>
      </c>
      <c r="Z751" s="5" t="s">
        <v>420</v>
      </c>
      <c r="AA751" s="5" t="s">
        <v>421</v>
      </c>
      <c r="AB751" s="5"/>
      <c r="AC751" s="5"/>
      <c r="AD751" s="5"/>
      <c r="AE751" s="5"/>
      <c r="AF751" s="5"/>
    </row>
    <row r="752" spans="1:32" hidden="1">
      <c r="A752" s="5" t="s">
        <v>13438</v>
      </c>
      <c r="B752" s="5" t="str">
        <f>IF(COUNTIF('Leads Priorizados INT'!M:M,A752)&gt;0,"Sí","No")</f>
        <v>No</v>
      </c>
      <c r="C752">
        <v>0</v>
      </c>
      <c r="D752" s="6" t="s">
        <v>414</v>
      </c>
      <c r="E752" s="5" t="s">
        <v>13439</v>
      </c>
      <c r="F752" s="5" t="s">
        <v>152</v>
      </c>
      <c r="G752" s="5" t="s">
        <v>2795</v>
      </c>
      <c r="H752" s="7">
        <v>608249</v>
      </c>
      <c r="I752" s="5">
        <v>4</v>
      </c>
      <c r="J752" s="5">
        <v>1</v>
      </c>
      <c r="K752" s="5" t="s">
        <v>13440</v>
      </c>
      <c r="L752" s="5">
        <v>0.11509999999999999</v>
      </c>
      <c r="M752" s="8"/>
      <c r="N752" s="8"/>
      <c r="O752" s="8"/>
      <c r="P752" s="8"/>
      <c r="Q752" s="8"/>
      <c r="R752" s="5" t="s">
        <v>13441</v>
      </c>
      <c r="S752" s="5" t="s">
        <v>13442</v>
      </c>
      <c r="T752" s="5" t="s">
        <v>13443</v>
      </c>
      <c r="U752" s="5" t="s">
        <v>417</v>
      </c>
      <c r="V752" s="5" t="s">
        <v>417</v>
      </c>
      <c r="W752" s="5" t="s">
        <v>93</v>
      </c>
      <c r="X752" s="5" t="s">
        <v>418</v>
      </c>
      <c r="Y752" s="5" t="s">
        <v>419</v>
      </c>
      <c r="Z752" s="5" t="s">
        <v>420</v>
      </c>
      <c r="AA752" s="5" t="s">
        <v>421</v>
      </c>
      <c r="AB752" s="5"/>
      <c r="AC752" s="5"/>
      <c r="AD752" s="5"/>
      <c r="AE752" s="5"/>
      <c r="AF752" s="5"/>
    </row>
    <row r="753" spans="1:32" hidden="1">
      <c r="A753" s="5" t="s">
        <v>13444</v>
      </c>
      <c r="B753" s="5" t="str">
        <f>IF(COUNTIF('Leads Priorizados INT'!M:M,A753)&gt;0,"Sí","No")</f>
        <v>No</v>
      </c>
      <c r="C753">
        <v>0</v>
      </c>
      <c r="D753" s="6" t="s">
        <v>414</v>
      </c>
      <c r="E753" s="5" t="s">
        <v>13445</v>
      </c>
      <c r="F753" s="5" t="s">
        <v>729</v>
      </c>
      <c r="G753" s="5" t="s">
        <v>13446</v>
      </c>
      <c r="H753" s="7">
        <v>1797965</v>
      </c>
      <c r="I753" s="5">
        <v>16</v>
      </c>
      <c r="J753" s="5">
        <v>5</v>
      </c>
      <c r="K753" s="5" t="s">
        <v>13447</v>
      </c>
      <c r="L753" s="5">
        <v>0.115</v>
      </c>
      <c r="M753" s="8">
        <v>976416799</v>
      </c>
      <c r="N753" s="8">
        <v>976424163</v>
      </c>
      <c r="O753" s="8">
        <v>695536144</v>
      </c>
      <c r="P753" s="8"/>
      <c r="Q753" s="8"/>
      <c r="R753" s="5" t="s">
        <v>13448</v>
      </c>
      <c r="S753" s="5" t="s">
        <v>417</v>
      </c>
      <c r="T753" s="5" t="s">
        <v>417</v>
      </c>
      <c r="U753" s="5" t="s">
        <v>417</v>
      </c>
      <c r="V753" s="5" t="s">
        <v>417</v>
      </c>
      <c r="W753" s="5" t="s">
        <v>93</v>
      </c>
      <c r="X753" s="5" t="s">
        <v>418</v>
      </c>
      <c r="Y753" s="5" t="s">
        <v>419</v>
      </c>
      <c r="Z753" s="5" t="s">
        <v>420</v>
      </c>
      <c r="AA753" s="5" t="s">
        <v>421</v>
      </c>
      <c r="AB753" s="5" t="s">
        <v>13449</v>
      </c>
      <c r="AC753" s="5" t="s">
        <v>13450</v>
      </c>
      <c r="AD753" s="5"/>
      <c r="AE753" s="5"/>
      <c r="AF753" s="5"/>
    </row>
    <row r="754" spans="1:32" hidden="1">
      <c r="A754" s="5" t="s">
        <v>13451</v>
      </c>
      <c r="B754" s="5" t="str">
        <f>IF(COUNTIF('Leads Priorizados INT'!M:M,A754)&gt;0,"Sí","No")</f>
        <v>No</v>
      </c>
      <c r="C754">
        <v>0</v>
      </c>
      <c r="D754" s="6" t="s">
        <v>414</v>
      </c>
      <c r="E754" s="5" t="s">
        <v>13452</v>
      </c>
      <c r="F754" s="5" t="s">
        <v>1245</v>
      </c>
      <c r="G754" s="5" t="s">
        <v>13453</v>
      </c>
      <c r="H754" s="7">
        <v>504184</v>
      </c>
      <c r="I754" s="5">
        <v>5</v>
      </c>
      <c r="J754" s="5">
        <v>2</v>
      </c>
      <c r="K754" s="5" t="s">
        <v>13454</v>
      </c>
      <c r="L754" s="5">
        <v>0.115</v>
      </c>
      <c r="M754" s="8">
        <v>944315070</v>
      </c>
      <c r="N754" s="8">
        <v>944636183</v>
      </c>
      <c r="O754" s="8"/>
      <c r="P754" s="8"/>
      <c r="Q754" s="8"/>
      <c r="R754" s="5" t="s">
        <v>13455</v>
      </c>
      <c r="S754" s="5" t="s">
        <v>13456</v>
      </c>
      <c r="T754" s="5" t="s">
        <v>417</v>
      </c>
      <c r="U754" s="5" t="s">
        <v>417</v>
      </c>
      <c r="V754" s="5" t="s">
        <v>417</v>
      </c>
      <c r="W754" s="5" t="s">
        <v>93</v>
      </c>
      <c r="X754" s="5" t="s">
        <v>418</v>
      </c>
      <c r="Y754" s="5" t="s">
        <v>419</v>
      </c>
      <c r="Z754" s="5" t="s">
        <v>420</v>
      </c>
      <c r="AA754" s="5" t="s">
        <v>421</v>
      </c>
      <c r="AB754" s="5" t="s">
        <v>13457</v>
      </c>
      <c r="AC754" s="5" t="s">
        <v>13458</v>
      </c>
      <c r="AD754" s="5"/>
      <c r="AE754" s="5"/>
      <c r="AF754" s="5"/>
    </row>
    <row r="755" spans="1:32" hidden="1">
      <c r="A755" s="5" t="s">
        <v>13459</v>
      </c>
      <c r="B755" s="5" t="str">
        <f>IF(COUNTIF('Leads Priorizados INT'!M:M,A755)&gt;0,"Sí","No")</f>
        <v>No</v>
      </c>
      <c r="C755">
        <v>0</v>
      </c>
      <c r="D755" s="6" t="s">
        <v>430</v>
      </c>
      <c r="E755" s="5" t="s">
        <v>13460</v>
      </c>
      <c r="F755" s="5" t="s">
        <v>431</v>
      </c>
      <c r="G755" s="5" t="s">
        <v>11482</v>
      </c>
      <c r="H755" s="7">
        <v>363744</v>
      </c>
      <c r="I755" s="5">
        <v>2</v>
      </c>
      <c r="J755" s="5">
        <v>2</v>
      </c>
      <c r="K755" s="5" t="s">
        <v>13461</v>
      </c>
      <c r="L755" s="5">
        <v>0.115</v>
      </c>
      <c r="M755" s="8">
        <v>658836834</v>
      </c>
      <c r="N755" s="8">
        <v>658836837</v>
      </c>
      <c r="O755" s="8">
        <v>654185459</v>
      </c>
      <c r="P755" s="8">
        <v>654130472</v>
      </c>
      <c r="Q755" s="8"/>
      <c r="R755" s="5" t="s">
        <v>13462</v>
      </c>
      <c r="S755" s="5" t="s">
        <v>417</v>
      </c>
      <c r="T755" s="5" t="s">
        <v>417</v>
      </c>
      <c r="U755" s="5" t="s">
        <v>417</v>
      </c>
      <c r="V755" s="5" t="s">
        <v>417</v>
      </c>
      <c r="W755" s="5" t="s">
        <v>93</v>
      </c>
      <c r="X755" s="5" t="s">
        <v>418</v>
      </c>
      <c r="Y755" s="5" t="s">
        <v>419</v>
      </c>
      <c r="Z755" s="5" t="s">
        <v>420</v>
      </c>
      <c r="AA755" s="5" t="s">
        <v>421</v>
      </c>
      <c r="AB755" s="5"/>
      <c r="AC755" s="5"/>
      <c r="AD755" s="5"/>
      <c r="AE755" s="5"/>
      <c r="AF755" s="5"/>
    </row>
    <row r="756" spans="1:32" hidden="1">
      <c r="A756" s="5" t="s">
        <v>13463</v>
      </c>
      <c r="B756" s="5" t="str">
        <f>IF(COUNTIF('Leads Priorizados INT'!M:M,A756)&gt;0,"Sí","No")</f>
        <v>No</v>
      </c>
      <c r="C756">
        <v>0</v>
      </c>
      <c r="D756" s="6" t="s">
        <v>414</v>
      </c>
      <c r="E756" s="5" t="s">
        <v>13464</v>
      </c>
      <c r="F756" s="5" t="s">
        <v>152</v>
      </c>
      <c r="G756" s="5" t="s">
        <v>12853</v>
      </c>
      <c r="H756" s="7">
        <v>3841343</v>
      </c>
      <c r="I756" s="5">
        <v>8</v>
      </c>
      <c r="J756" s="5">
        <v>1</v>
      </c>
      <c r="K756" s="5" t="s">
        <v>13465</v>
      </c>
      <c r="L756" s="5">
        <v>0.115</v>
      </c>
      <c r="M756" s="8"/>
      <c r="N756" s="8"/>
      <c r="O756" s="8"/>
      <c r="P756" s="8"/>
      <c r="Q756" s="8"/>
      <c r="R756" s="5" t="s">
        <v>13466</v>
      </c>
      <c r="S756" s="5" t="s">
        <v>13467</v>
      </c>
      <c r="T756" s="5" t="s">
        <v>417</v>
      </c>
      <c r="U756" s="5" t="s">
        <v>417</v>
      </c>
      <c r="V756" s="5" t="s">
        <v>417</v>
      </c>
      <c r="W756" s="5" t="s">
        <v>93</v>
      </c>
      <c r="X756" s="5" t="s">
        <v>418</v>
      </c>
      <c r="Y756" s="5" t="s">
        <v>419</v>
      </c>
      <c r="Z756" s="5" t="s">
        <v>420</v>
      </c>
      <c r="AA756" s="5" t="s">
        <v>421</v>
      </c>
      <c r="AB756" s="5"/>
      <c r="AC756" s="5"/>
      <c r="AD756" s="5"/>
      <c r="AE756" s="5"/>
      <c r="AF756" s="5"/>
    </row>
    <row r="757" spans="1:32" hidden="1">
      <c r="A757" s="5" t="s">
        <v>13468</v>
      </c>
      <c r="B757" s="5" t="str">
        <f>IF(COUNTIF('Leads Priorizados INT'!M:M,A757)&gt;0,"Sí","No")</f>
        <v>No</v>
      </c>
      <c r="C757">
        <v>0</v>
      </c>
      <c r="D757" s="6" t="s">
        <v>414</v>
      </c>
      <c r="E757" s="5" t="s">
        <v>13469</v>
      </c>
      <c r="F757" s="5" t="s">
        <v>152</v>
      </c>
      <c r="G757" s="5" t="s">
        <v>1580</v>
      </c>
      <c r="H757" s="7">
        <v>424018</v>
      </c>
      <c r="I757" s="5">
        <v>1</v>
      </c>
      <c r="J757" s="5">
        <v>2</v>
      </c>
      <c r="K757" s="5" t="s">
        <v>13470</v>
      </c>
      <c r="L757" s="5">
        <v>0.115</v>
      </c>
      <c r="M757" s="8">
        <v>914351957</v>
      </c>
      <c r="N757" s="8"/>
      <c r="O757" s="8"/>
      <c r="P757" s="8"/>
      <c r="Q757" s="8"/>
      <c r="R757" s="5" t="s">
        <v>13471</v>
      </c>
      <c r="S757" s="5" t="s">
        <v>417</v>
      </c>
      <c r="T757" s="5" t="s">
        <v>417</v>
      </c>
      <c r="U757" s="5" t="s">
        <v>417</v>
      </c>
      <c r="V757" s="5" t="s">
        <v>417</v>
      </c>
      <c r="W757" s="5" t="s">
        <v>93</v>
      </c>
      <c r="X757" s="5" t="s">
        <v>418</v>
      </c>
      <c r="Y757" s="5" t="s">
        <v>419</v>
      </c>
      <c r="Z757" s="5" t="s">
        <v>420</v>
      </c>
      <c r="AA757" s="5" t="s">
        <v>421</v>
      </c>
      <c r="AB757" s="5"/>
      <c r="AC757" s="5"/>
      <c r="AD757" s="5"/>
      <c r="AE757" s="5"/>
      <c r="AF757" s="5"/>
    </row>
    <row r="758" spans="1:32" hidden="1">
      <c r="A758" s="5" t="s">
        <v>13472</v>
      </c>
      <c r="B758" s="5" t="str">
        <f>IF(COUNTIF('Leads Priorizados INT'!M:M,A758)&gt;0,"Sí","No")</f>
        <v>No</v>
      </c>
      <c r="C758">
        <v>0</v>
      </c>
      <c r="D758" s="6" t="s">
        <v>414</v>
      </c>
      <c r="E758" s="5" t="s">
        <v>13473</v>
      </c>
      <c r="F758" s="5" t="s">
        <v>152</v>
      </c>
      <c r="G758" s="5" t="s">
        <v>1738</v>
      </c>
      <c r="H758" s="7">
        <v>1078699</v>
      </c>
      <c r="I758" s="5">
        <v>8</v>
      </c>
      <c r="J758" s="5">
        <v>1</v>
      </c>
      <c r="K758" s="5" t="s">
        <v>13474</v>
      </c>
      <c r="L758" s="5">
        <v>0.115</v>
      </c>
      <c r="M758" s="8">
        <v>913836218</v>
      </c>
      <c r="N758" s="8"/>
      <c r="O758" s="8"/>
      <c r="P758" s="8"/>
      <c r="Q758" s="8"/>
      <c r="R758" s="5" t="s">
        <v>13475</v>
      </c>
      <c r="S758" s="5" t="s">
        <v>417</v>
      </c>
      <c r="T758" s="5" t="s">
        <v>417</v>
      </c>
      <c r="U758" s="5" t="s">
        <v>417</v>
      </c>
      <c r="V758" s="5" t="s">
        <v>417</v>
      </c>
      <c r="W758" s="5" t="s">
        <v>93</v>
      </c>
      <c r="X758" s="5" t="s">
        <v>418</v>
      </c>
      <c r="Y758" s="5" t="s">
        <v>419</v>
      </c>
      <c r="Z758" s="5" t="s">
        <v>420</v>
      </c>
      <c r="AA758" s="5" t="s">
        <v>421</v>
      </c>
      <c r="AB758" s="5"/>
      <c r="AC758" s="5"/>
      <c r="AD758" s="5"/>
      <c r="AE758" s="5"/>
      <c r="AF758" s="5"/>
    </row>
    <row r="759" spans="1:32" hidden="1">
      <c r="A759" s="5" t="s">
        <v>13476</v>
      </c>
      <c r="B759" s="5" t="str">
        <f>IF(COUNTIF('Leads Priorizados INT'!M:M,A759)&gt;0,"Sí","No")</f>
        <v>No</v>
      </c>
      <c r="C759">
        <v>0</v>
      </c>
      <c r="D759" s="6" t="s">
        <v>430</v>
      </c>
      <c r="E759" s="5" t="s">
        <v>13477</v>
      </c>
      <c r="F759" s="5" t="s">
        <v>431</v>
      </c>
      <c r="G759" s="5" t="s">
        <v>9315</v>
      </c>
      <c r="H759" s="7">
        <v>1185597</v>
      </c>
      <c r="I759" s="5">
        <v>1</v>
      </c>
      <c r="J759" s="5">
        <v>1</v>
      </c>
      <c r="K759" s="5" t="s">
        <v>13478</v>
      </c>
      <c r="L759" s="5">
        <v>0.1149</v>
      </c>
      <c r="M759" s="8">
        <v>640636931</v>
      </c>
      <c r="N759" s="8">
        <v>625443844</v>
      </c>
      <c r="O759" s="8">
        <v>615297557</v>
      </c>
      <c r="P759" s="8">
        <v>669380482</v>
      </c>
      <c r="Q759" s="8">
        <v>655529523</v>
      </c>
      <c r="R759" s="5" t="s">
        <v>13479</v>
      </c>
      <c r="S759" s="5" t="s">
        <v>417</v>
      </c>
      <c r="T759" s="5" t="s">
        <v>417</v>
      </c>
      <c r="U759" s="5" t="s">
        <v>417</v>
      </c>
      <c r="V759" s="5" t="s">
        <v>417</v>
      </c>
      <c r="W759" s="5" t="s">
        <v>93</v>
      </c>
      <c r="X759" s="5" t="s">
        <v>418</v>
      </c>
      <c r="Y759" s="5" t="s">
        <v>419</v>
      </c>
      <c r="Z759" s="5" t="s">
        <v>420</v>
      </c>
      <c r="AA759" s="5" t="s">
        <v>421</v>
      </c>
      <c r="AB759" s="5"/>
      <c r="AC759" s="5"/>
      <c r="AD759" s="5"/>
      <c r="AE759" s="5"/>
      <c r="AF759" s="5"/>
    </row>
    <row r="760" spans="1:32">
      <c r="A760" s="5" t="s">
        <v>13480</v>
      </c>
      <c r="B760" s="5" t="str">
        <f>IF(COUNTIF('Leads Priorizados INT'!M:M,A760)&gt;0,"Sí","No")</f>
        <v>No</v>
      </c>
      <c r="C760">
        <v>1</v>
      </c>
      <c r="D760" s="6" t="s">
        <v>414</v>
      </c>
      <c r="E760" s="5" t="s">
        <v>13481</v>
      </c>
      <c r="F760" s="5" t="s">
        <v>152</v>
      </c>
      <c r="G760" s="5" t="s">
        <v>13482</v>
      </c>
      <c r="H760" s="7">
        <v>1030453</v>
      </c>
      <c r="I760" s="5">
        <v>8</v>
      </c>
      <c r="J760" s="5">
        <v>1</v>
      </c>
      <c r="K760" s="5" t="s">
        <v>13483</v>
      </c>
      <c r="L760" s="5">
        <v>0.1149</v>
      </c>
      <c r="M760" s="8">
        <v>912798583</v>
      </c>
      <c r="N760" s="8"/>
      <c r="O760" s="8"/>
      <c r="P760" s="8"/>
      <c r="Q760" s="8"/>
      <c r="R760" s="5" t="s">
        <v>13484</v>
      </c>
      <c r="S760" s="5" t="s">
        <v>13485</v>
      </c>
      <c r="T760" s="5" t="s">
        <v>13486</v>
      </c>
      <c r="U760" s="5" t="s">
        <v>417</v>
      </c>
      <c r="V760" s="5" t="s">
        <v>417</v>
      </c>
      <c r="W760" s="5" t="s">
        <v>93</v>
      </c>
      <c r="X760" s="5" t="s">
        <v>418</v>
      </c>
      <c r="Y760" s="5" t="s">
        <v>419</v>
      </c>
      <c r="Z760" s="5" t="s">
        <v>420</v>
      </c>
      <c r="AA760" s="5" t="s">
        <v>421</v>
      </c>
      <c r="AB760" s="5"/>
      <c r="AC760" s="5"/>
      <c r="AD760" s="5"/>
      <c r="AE760" s="5"/>
      <c r="AF760" s="5"/>
    </row>
    <row r="761" spans="1:32" hidden="1">
      <c r="A761" s="5" t="s">
        <v>13487</v>
      </c>
      <c r="B761" s="5" t="str">
        <f>IF(COUNTIF('Leads Priorizados INT'!M:M,A761)&gt;0,"Sí","No")</f>
        <v>No</v>
      </c>
      <c r="C761">
        <v>0</v>
      </c>
      <c r="D761" s="6" t="s">
        <v>414</v>
      </c>
      <c r="E761" s="5" t="s">
        <v>13488</v>
      </c>
      <c r="F761" s="5" t="s">
        <v>152</v>
      </c>
      <c r="G761" s="5" t="s">
        <v>3544</v>
      </c>
      <c r="H761" s="7">
        <v>381429</v>
      </c>
      <c r="I761" s="5">
        <v>3</v>
      </c>
      <c r="J761" s="5">
        <v>1</v>
      </c>
      <c r="K761" s="5" t="s">
        <v>13489</v>
      </c>
      <c r="L761" s="5">
        <v>0.1149</v>
      </c>
      <c r="M761" s="8"/>
      <c r="N761" s="8"/>
      <c r="O761" s="8"/>
      <c r="P761" s="8"/>
      <c r="Q761" s="8"/>
      <c r="R761" s="5" t="s">
        <v>13490</v>
      </c>
      <c r="S761" s="5" t="s">
        <v>13491</v>
      </c>
      <c r="T761" s="5" t="s">
        <v>13492</v>
      </c>
      <c r="U761" s="5" t="s">
        <v>417</v>
      </c>
      <c r="V761" s="5" t="s">
        <v>417</v>
      </c>
      <c r="W761" s="5" t="s">
        <v>93</v>
      </c>
      <c r="X761" s="5" t="s">
        <v>418</v>
      </c>
      <c r="Y761" s="5" t="s">
        <v>419</v>
      </c>
      <c r="Z761" s="5" t="s">
        <v>420</v>
      </c>
      <c r="AA761" s="5" t="s">
        <v>421</v>
      </c>
      <c r="AB761" s="5"/>
      <c r="AC761" s="5"/>
      <c r="AD761" s="5"/>
      <c r="AE761" s="5"/>
      <c r="AF761" s="5"/>
    </row>
    <row r="762" spans="1:32" hidden="1">
      <c r="A762" s="5" t="s">
        <v>13493</v>
      </c>
      <c r="B762" s="5" t="str">
        <f>IF(COUNTIF('Leads Priorizados INT'!M:M,A762)&gt;0,"Sí","No")</f>
        <v>No</v>
      </c>
      <c r="C762">
        <v>0</v>
      </c>
      <c r="D762" s="6" t="s">
        <v>414</v>
      </c>
      <c r="E762" s="5" t="s">
        <v>13494</v>
      </c>
      <c r="F762" s="5" t="s">
        <v>152</v>
      </c>
      <c r="G762" s="5" t="s">
        <v>522</v>
      </c>
      <c r="H762" s="7">
        <v>691003</v>
      </c>
      <c r="I762" s="5">
        <v>7</v>
      </c>
      <c r="J762" s="5">
        <v>4</v>
      </c>
      <c r="K762" s="5" t="s">
        <v>13495</v>
      </c>
      <c r="L762" s="5">
        <v>0.1148</v>
      </c>
      <c r="M762" s="8">
        <v>915714877</v>
      </c>
      <c r="N762" s="8">
        <v>914252641</v>
      </c>
      <c r="O762" s="8">
        <v>915715295</v>
      </c>
      <c r="P762" s="8"/>
      <c r="Q762" s="8"/>
      <c r="R762" s="5" t="s">
        <v>13496</v>
      </c>
      <c r="S762" s="5" t="s">
        <v>13497</v>
      </c>
      <c r="T762" s="5" t="s">
        <v>417</v>
      </c>
      <c r="U762" s="5" t="s">
        <v>417</v>
      </c>
      <c r="V762" s="5" t="s">
        <v>417</v>
      </c>
      <c r="W762" s="5" t="s">
        <v>93</v>
      </c>
      <c r="X762" s="5" t="s">
        <v>418</v>
      </c>
      <c r="Y762" s="5" t="s">
        <v>419</v>
      </c>
      <c r="Z762" s="5" t="s">
        <v>420</v>
      </c>
      <c r="AA762" s="5" t="s">
        <v>421</v>
      </c>
      <c r="AB762" s="5" t="s">
        <v>13498</v>
      </c>
      <c r="AC762" s="5"/>
      <c r="AD762" s="5"/>
      <c r="AE762" s="5"/>
      <c r="AF762" s="5"/>
    </row>
    <row r="763" spans="1:32" hidden="1">
      <c r="A763" s="5" t="s">
        <v>13499</v>
      </c>
      <c r="B763" s="5" t="str">
        <f>IF(COUNTIF('Leads Priorizados INT'!M:M,A763)&gt;0,"Sí","No")</f>
        <v>No</v>
      </c>
      <c r="C763">
        <v>0</v>
      </c>
      <c r="D763" s="6" t="s">
        <v>414</v>
      </c>
      <c r="E763" s="5" t="s">
        <v>13500</v>
      </c>
      <c r="F763" s="5" t="s">
        <v>431</v>
      </c>
      <c r="G763" s="5" t="s">
        <v>9571</v>
      </c>
      <c r="H763" s="7">
        <v>928264</v>
      </c>
      <c r="I763" s="5">
        <v>7</v>
      </c>
      <c r="J763" s="5">
        <v>1</v>
      </c>
      <c r="K763" s="5" t="s">
        <v>13501</v>
      </c>
      <c r="L763" s="5">
        <v>0.1148</v>
      </c>
      <c r="M763" s="8"/>
      <c r="N763" s="8"/>
      <c r="O763" s="8"/>
      <c r="P763" s="8"/>
      <c r="Q763" s="8"/>
      <c r="R763" s="5" t="s">
        <v>13502</v>
      </c>
      <c r="S763" s="5" t="s">
        <v>417</v>
      </c>
      <c r="T763" s="5" t="s">
        <v>417</v>
      </c>
      <c r="U763" s="5" t="s">
        <v>417</v>
      </c>
      <c r="V763" s="5" t="s">
        <v>417</v>
      </c>
      <c r="W763" s="5" t="s">
        <v>93</v>
      </c>
      <c r="X763" s="5" t="s">
        <v>418</v>
      </c>
      <c r="Y763" s="5" t="s">
        <v>419</v>
      </c>
      <c r="Z763" s="5" t="s">
        <v>420</v>
      </c>
      <c r="AA763" s="5" t="s">
        <v>421</v>
      </c>
      <c r="AB763" s="5"/>
      <c r="AC763" s="5"/>
      <c r="AD763" s="5"/>
      <c r="AE763" s="5"/>
      <c r="AF763" s="5"/>
    </row>
    <row r="764" spans="1:32" hidden="1">
      <c r="A764" s="5" t="s">
        <v>13503</v>
      </c>
      <c r="B764" s="5" t="str">
        <f>IF(COUNTIF('Leads Priorizados INT'!M:M,A764)&gt;0,"Sí","No")</f>
        <v>No</v>
      </c>
      <c r="C764">
        <v>0</v>
      </c>
      <c r="D764" s="6" t="s">
        <v>430</v>
      </c>
      <c r="E764" s="5" t="s">
        <v>13504</v>
      </c>
      <c r="F764" s="5" t="s">
        <v>431</v>
      </c>
      <c r="G764" s="5" t="s">
        <v>2913</v>
      </c>
      <c r="H764" s="7">
        <v>580262</v>
      </c>
      <c r="I764" s="5">
        <v>15</v>
      </c>
      <c r="J764" s="5">
        <v>3</v>
      </c>
      <c r="K764" s="5" t="s">
        <v>13505</v>
      </c>
      <c r="L764" s="5">
        <v>0.1148</v>
      </c>
      <c r="M764" s="8">
        <v>938467177</v>
      </c>
      <c r="N764" s="8">
        <v>938403269</v>
      </c>
      <c r="O764" s="8">
        <v>938490327</v>
      </c>
      <c r="P764" s="8">
        <v>667640912</v>
      </c>
      <c r="Q764" s="8">
        <v>600620534</v>
      </c>
      <c r="R764" s="5" t="s">
        <v>13506</v>
      </c>
      <c r="S764" s="5" t="s">
        <v>13507</v>
      </c>
      <c r="T764" s="5" t="s">
        <v>417</v>
      </c>
      <c r="U764" s="5" t="s">
        <v>417</v>
      </c>
      <c r="V764" s="5" t="s">
        <v>417</v>
      </c>
      <c r="W764" s="5" t="s">
        <v>93</v>
      </c>
      <c r="X764" s="5" t="s">
        <v>418</v>
      </c>
      <c r="Y764" s="5" t="s">
        <v>419</v>
      </c>
      <c r="Z764" s="5" t="s">
        <v>420</v>
      </c>
      <c r="AA764" s="5" t="s">
        <v>421</v>
      </c>
      <c r="AB764" s="5" t="s">
        <v>13508</v>
      </c>
      <c r="AC764" s="5"/>
      <c r="AD764" s="5"/>
      <c r="AE764" s="5"/>
      <c r="AF764" s="5"/>
    </row>
    <row r="765" spans="1:32" hidden="1">
      <c r="A765" s="5" t="s">
        <v>13509</v>
      </c>
      <c r="B765" s="5" t="str">
        <f>IF(COUNTIF('Leads Priorizados INT'!M:M,A765)&gt;0,"Sí","No")</f>
        <v>No</v>
      </c>
      <c r="C765">
        <v>0</v>
      </c>
      <c r="D765" s="6" t="s">
        <v>414</v>
      </c>
      <c r="E765" s="5" t="s">
        <v>13510</v>
      </c>
      <c r="F765" s="5" t="s">
        <v>152</v>
      </c>
      <c r="G765" s="5" t="s">
        <v>1738</v>
      </c>
      <c r="H765" s="7">
        <v>593446</v>
      </c>
      <c r="I765" s="5">
        <v>1</v>
      </c>
      <c r="J765" s="5">
        <v>1</v>
      </c>
      <c r="K765" s="5" t="s">
        <v>13511</v>
      </c>
      <c r="L765" s="5">
        <v>0.1148</v>
      </c>
      <c r="M765" s="8"/>
      <c r="N765" s="8"/>
      <c r="O765" s="8"/>
      <c r="P765" s="8"/>
      <c r="Q765" s="8"/>
      <c r="R765" s="5" t="s">
        <v>13512</v>
      </c>
      <c r="S765" s="5" t="s">
        <v>13513</v>
      </c>
      <c r="T765" s="5" t="s">
        <v>13514</v>
      </c>
      <c r="U765" s="5" t="s">
        <v>417</v>
      </c>
      <c r="V765" s="5" t="s">
        <v>417</v>
      </c>
      <c r="W765" s="5" t="s">
        <v>93</v>
      </c>
      <c r="X765" s="5" t="s">
        <v>418</v>
      </c>
      <c r="Y765" s="5" t="s">
        <v>419</v>
      </c>
      <c r="Z765" s="5" t="s">
        <v>420</v>
      </c>
      <c r="AA765" s="5" t="s">
        <v>421</v>
      </c>
      <c r="AB765" s="5"/>
      <c r="AC765" s="5"/>
      <c r="AD765" s="5"/>
      <c r="AE765" s="5"/>
      <c r="AF765" s="5"/>
    </row>
    <row r="766" spans="1:32">
      <c r="A766" s="5" t="s">
        <v>13515</v>
      </c>
      <c r="B766" s="5" t="str">
        <f>IF(COUNTIF('Leads Priorizados INT'!M:M,A766)&gt;0,"Sí","No")</f>
        <v>No</v>
      </c>
      <c r="C766">
        <v>1</v>
      </c>
      <c r="D766" s="6" t="s">
        <v>430</v>
      </c>
      <c r="E766" s="5" t="s">
        <v>13516</v>
      </c>
      <c r="F766" s="5" t="s">
        <v>721</v>
      </c>
      <c r="G766" s="5" t="s">
        <v>13517</v>
      </c>
      <c r="H766" s="7">
        <v>671033</v>
      </c>
      <c r="I766" s="5">
        <v>5</v>
      </c>
      <c r="J766" s="5">
        <v>1</v>
      </c>
      <c r="K766" s="5" t="s">
        <v>13518</v>
      </c>
      <c r="L766" s="5">
        <v>0.1147</v>
      </c>
      <c r="M766" s="8">
        <v>747854104</v>
      </c>
      <c r="N766" s="8">
        <v>691395185</v>
      </c>
      <c r="O766" s="8">
        <v>691395151</v>
      </c>
      <c r="P766" s="8">
        <v>691395153</v>
      </c>
      <c r="Q766" s="8">
        <v>673802091</v>
      </c>
      <c r="R766" s="5" t="s">
        <v>13519</v>
      </c>
      <c r="S766" s="5" t="s">
        <v>13520</v>
      </c>
      <c r="T766" s="5" t="s">
        <v>13521</v>
      </c>
      <c r="U766" s="5" t="s">
        <v>417</v>
      </c>
      <c r="V766" s="5" t="s">
        <v>417</v>
      </c>
      <c r="W766" s="5" t="s">
        <v>93</v>
      </c>
      <c r="X766" s="5" t="s">
        <v>418</v>
      </c>
      <c r="Y766" s="5" t="s">
        <v>419</v>
      </c>
      <c r="Z766" s="5" t="s">
        <v>420</v>
      </c>
      <c r="AA766" s="5" t="s">
        <v>421</v>
      </c>
      <c r="AB766" s="5"/>
      <c r="AC766" s="5"/>
      <c r="AD766" s="5"/>
      <c r="AE766" s="5"/>
      <c r="AF766" s="5"/>
    </row>
    <row r="767" spans="1:32" hidden="1">
      <c r="A767" s="5" t="s">
        <v>13522</v>
      </c>
      <c r="B767" s="5" t="str">
        <f>IF(COUNTIF('Leads Priorizados INT'!M:M,A767)&gt;0,"Sí","No")</f>
        <v>No</v>
      </c>
      <c r="C767">
        <v>0</v>
      </c>
      <c r="D767" s="6" t="s">
        <v>414</v>
      </c>
      <c r="E767" s="5" t="s">
        <v>13523</v>
      </c>
      <c r="F767" s="5" t="s">
        <v>152</v>
      </c>
      <c r="G767" s="5" t="s">
        <v>2821</v>
      </c>
      <c r="H767" s="7">
        <v>1170467</v>
      </c>
      <c r="I767" s="5">
        <v>1</v>
      </c>
      <c r="J767" s="5">
        <v>2</v>
      </c>
      <c r="K767" s="5" t="s">
        <v>13524</v>
      </c>
      <c r="L767" s="5">
        <v>0.11459999999999999</v>
      </c>
      <c r="M767" s="8">
        <v>914168123</v>
      </c>
      <c r="N767" s="8"/>
      <c r="O767" s="8"/>
      <c r="P767" s="8"/>
      <c r="Q767" s="8"/>
      <c r="R767" s="5" t="s">
        <v>13525</v>
      </c>
      <c r="S767" s="5" t="s">
        <v>13526</v>
      </c>
      <c r="T767" s="5" t="s">
        <v>417</v>
      </c>
      <c r="U767" s="5" t="s">
        <v>417</v>
      </c>
      <c r="V767" s="5" t="s">
        <v>417</v>
      </c>
      <c r="W767" s="5" t="s">
        <v>93</v>
      </c>
      <c r="X767" s="5" t="s">
        <v>418</v>
      </c>
      <c r="Y767" s="5" t="s">
        <v>419</v>
      </c>
      <c r="Z767" s="5" t="s">
        <v>420</v>
      </c>
      <c r="AA767" s="5" t="s">
        <v>421</v>
      </c>
      <c r="AB767" s="5"/>
      <c r="AC767" s="5"/>
      <c r="AD767" s="5"/>
      <c r="AE767" s="5"/>
      <c r="AF767" s="5"/>
    </row>
    <row r="768" spans="1:32" hidden="1">
      <c r="A768" s="5" t="s">
        <v>13527</v>
      </c>
      <c r="B768" s="5" t="str">
        <f>IF(COUNTIF('Leads Priorizados INT'!M:M,A768)&gt;0,"Sí","No")</f>
        <v>No</v>
      </c>
      <c r="C768">
        <v>0</v>
      </c>
      <c r="D768" s="6" t="s">
        <v>414</v>
      </c>
      <c r="E768" s="5" t="s">
        <v>7794</v>
      </c>
      <c r="F768" s="5" t="s">
        <v>152</v>
      </c>
      <c r="G768" s="5" t="s">
        <v>1641</v>
      </c>
      <c r="H768" s="7">
        <v>504705</v>
      </c>
      <c r="I768" s="5">
        <v>14</v>
      </c>
      <c r="J768" s="5">
        <v>2</v>
      </c>
      <c r="K768" s="5" t="s">
        <v>13528</v>
      </c>
      <c r="L768" s="5">
        <v>0.1145</v>
      </c>
      <c r="M768" s="8">
        <v>915020399</v>
      </c>
      <c r="N768" s="8">
        <v>915020400</v>
      </c>
      <c r="O768" s="8">
        <v>916881774</v>
      </c>
      <c r="P768" s="8">
        <v>914343252</v>
      </c>
      <c r="Q768" s="8"/>
      <c r="R768" s="5" t="s">
        <v>13529</v>
      </c>
      <c r="S768" s="5" t="s">
        <v>13530</v>
      </c>
      <c r="T768" s="5" t="s">
        <v>417</v>
      </c>
      <c r="U768" s="5" t="s">
        <v>417</v>
      </c>
      <c r="V768" s="5" t="s">
        <v>417</v>
      </c>
      <c r="W768" s="5" t="s">
        <v>93</v>
      </c>
      <c r="X768" s="5" t="s">
        <v>418</v>
      </c>
      <c r="Y768" s="5" t="s">
        <v>419</v>
      </c>
      <c r="Z768" s="5" t="s">
        <v>420</v>
      </c>
      <c r="AA768" s="5" t="s">
        <v>421</v>
      </c>
      <c r="AB768" s="5" t="s">
        <v>13531</v>
      </c>
      <c r="AC768" s="5" t="s">
        <v>13532</v>
      </c>
      <c r="AD768" s="5" t="s">
        <v>13533</v>
      </c>
      <c r="AE768" s="5" t="s">
        <v>13534</v>
      </c>
      <c r="AF768" s="5" t="s">
        <v>13535</v>
      </c>
    </row>
    <row r="769" spans="1:32" hidden="1">
      <c r="A769" s="5" t="s">
        <v>13536</v>
      </c>
      <c r="B769" s="5" t="str">
        <f>IF(COUNTIF('Leads Priorizados INT'!M:M,A769)&gt;0,"Sí","No")</f>
        <v>No</v>
      </c>
      <c r="C769">
        <v>0</v>
      </c>
      <c r="D769" s="6" t="s">
        <v>414</v>
      </c>
      <c r="E769" s="5" t="s">
        <v>13537</v>
      </c>
      <c r="F769" s="5" t="s">
        <v>3269</v>
      </c>
      <c r="G769" s="5" t="s">
        <v>13538</v>
      </c>
      <c r="H769" s="7">
        <v>857984</v>
      </c>
      <c r="I769" s="5">
        <v>8</v>
      </c>
      <c r="J769" s="5">
        <v>2</v>
      </c>
      <c r="K769" s="5" t="s">
        <v>13539</v>
      </c>
      <c r="L769" s="5">
        <v>0.1145</v>
      </c>
      <c r="M769" s="8">
        <v>629844684</v>
      </c>
      <c r="N769" s="8"/>
      <c r="O769" s="8"/>
      <c r="P769" s="8"/>
      <c r="Q769" s="8"/>
      <c r="R769" s="5" t="s">
        <v>13540</v>
      </c>
      <c r="S769" s="5" t="s">
        <v>417</v>
      </c>
      <c r="T769" s="5" t="s">
        <v>417</v>
      </c>
      <c r="U769" s="5" t="s">
        <v>417</v>
      </c>
      <c r="V769" s="5" t="s">
        <v>417</v>
      </c>
      <c r="W769" s="5" t="s">
        <v>93</v>
      </c>
      <c r="X769" s="5" t="s">
        <v>418</v>
      </c>
      <c r="Y769" s="5" t="s">
        <v>419</v>
      </c>
      <c r="Z769" s="5" t="s">
        <v>420</v>
      </c>
      <c r="AA769" s="5" t="s">
        <v>421</v>
      </c>
      <c r="AB769" s="5"/>
      <c r="AC769" s="5"/>
      <c r="AD769" s="5"/>
      <c r="AE769" s="5"/>
      <c r="AF769" s="5"/>
    </row>
    <row r="770" spans="1:32" hidden="1">
      <c r="A770" s="5" t="s">
        <v>13541</v>
      </c>
      <c r="B770" s="5" t="str">
        <f>IF(COUNTIF('Leads Priorizados INT'!M:M,A770)&gt;0,"Sí","No")</f>
        <v>No</v>
      </c>
      <c r="C770">
        <v>0</v>
      </c>
      <c r="D770" s="6" t="s">
        <v>430</v>
      </c>
      <c r="E770" s="5" t="s">
        <v>13542</v>
      </c>
      <c r="F770" s="5" t="s">
        <v>1878</v>
      </c>
      <c r="G770" s="5" t="s">
        <v>1879</v>
      </c>
      <c r="H770" s="7">
        <v>382336</v>
      </c>
      <c r="I770" s="5">
        <v>4</v>
      </c>
      <c r="J770" s="5">
        <v>2</v>
      </c>
      <c r="K770" s="5" t="s">
        <v>13543</v>
      </c>
      <c r="L770" s="5">
        <v>0.1145</v>
      </c>
      <c r="M770" s="8">
        <v>978870888</v>
      </c>
      <c r="N770" s="8">
        <v>978870249</v>
      </c>
      <c r="O770" s="8">
        <v>978831409</v>
      </c>
      <c r="P770" s="8">
        <v>978890788</v>
      </c>
      <c r="Q770" s="8">
        <v>665380684</v>
      </c>
      <c r="R770" s="5" t="s">
        <v>13544</v>
      </c>
      <c r="S770" s="5" t="s">
        <v>417</v>
      </c>
      <c r="T770" s="5" t="s">
        <v>417</v>
      </c>
      <c r="U770" s="5" t="s">
        <v>417</v>
      </c>
      <c r="V770" s="5" t="s">
        <v>417</v>
      </c>
      <c r="W770" s="5" t="s">
        <v>93</v>
      </c>
      <c r="X770" s="5" t="s">
        <v>418</v>
      </c>
      <c r="Y770" s="5" t="s">
        <v>419</v>
      </c>
      <c r="Z770" s="5" t="s">
        <v>420</v>
      </c>
      <c r="AA770" s="5" t="s">
        <v>421</v>
      </c>
      <c r="AB770" s="5"/>
      <c r="AC770" s="5"/>
      <c r="AD770" s="5"/>
      <c r="AE770" s="5"/>
      <c r="AF770" s="5"/>
    </row>
    <row r="771" spans="1:32" hidden="1">
      <c r="A771" s="5" t="s">
        <v>13545</v>
      </c>
      <c r="B771" s="5" t="str">
        <f>IF(COUNTIF('Leads Priorizados INT'!M:M,A771)&gt;0,"Sí","No")</f>
        <v>No</v>
      </c>
      <c r="C771">
        <v>0</v>
      </c>
      <c r="D771" s="6" t="s">
        <v>414</v>
      </c>
      <c r="E771" s="5" t="s">
        <v>13546</v>
      </c>
      <c r="F771" s="5" t="s">
        <v>152</v>
      </c>
      <c r="G771" s="5" t="s">
        <v>2624</v>
      </c>
      <c r="H771" s="7">
        <v>1587208</v>
      </c>
      <c r="I771" s="5">
        <v>6</v>
      </c>
      <c r="J771" s="5">
        <v>4</v>
      </c>
      <c r="K771" s="5" t="s">
        <v>13547</v>
      </c>
      <c r="L771" s="5">
        <v>0.1145</v>
      </c>
      <c r="M771" s="8">
        <v>926574089</v>
      </c>
      <c r="N771" s="8"/>
      <c r="O771" s="8"/>
      <c r="P771" s="8"/>
      <c r="Q771" s="8"/>
      <c r="R771" s="5" t="s">
        <v>13548</v>
      </c>
      <c r="S771" s="5" t="s">
        <v>13549</v>
      </c>
      <c r="T771" s="5" t="s">
        <v>417</v>
      </c>
      <c r="U771" s="5" t="s">
        <v>417</v>
      </c>
      <c r="V771" s="5" t="s">
        <v>417</v>
      </c>
      <c r="W771" s="5" t="s">
        <v>93</v>
      </c>
      <c r="X771" s="5" t="s">
        <v>418</v>
      </c>
      <c r="Y771" s="5" t="s">
        <v>419</v>
      </c>
      <c r="Z771" s="5" t="s">
        <v>420</v>
      </c>
      <c r="AA771" s="5" t="s">
        <v>421</v>
      </c>
      <c r="AB771" s="5"/>
      <c r="AC771" s="5"/>
      <c r="AD771" s="5"/>
      <c r="AE771" s="5"/>
      <c r="AF771" s="5"/>
    </row>
    <row r="772" spans="1:32">
      <c r="A772" s="5" t="s">
        <v>13550</v>
      </c>
      <c r="B772" s="5" t="str">
        <f>IF(COUNTIF('Leads Priorizados INT'!M:M,A772)&gt;0,"Sí","No")</f>
        <v>No</v>
      </c>
      <c r="C772">
        <v>1</v>
      </c>
      <c r="D772" s="6" t="s">
        <v>414</v>
      </c>
      <c r="E772" s="5" t="s">
        <v>13551</v>
      </c>
      <c r="F772" s="5" t="s">
        <v>1245</v>
      </c>
      <c r="G772" s="5" t="s">
        <v>1590</v>
      </c>
      <c r="H772" s="7">
        <v>1000841</v>
      </c>
      <c r="I772" s="5">
        <v>7</v>
      </c>
      <c r="J772" s="5">
        <v>1</v>
      </c>
      <c r="K772" s="5" t="s">
        <v>13552</v>
      </c>
      <c r="L772" s="5">
        <v>0.1143</v>
      </c>
      <c r="M772" s="8"/>
      <c r="N772" s="8"/>
      <c r="O772" s="8"/>
      <c r="P772" s="8"/>
      <c r="Q772" s="8"/>
      <c r="R772" s="5" t="s">
        <v>13553</v>
      </c>
      <c r="S772" s="5" t="s">
        <v>13554</v>
      </c>
      <c r="T772" s="5" t="s">
        <v>417</v>
      </c>
      <c r="U772" s="5" t="s">
        <v>417</v>
      </c>
      <c r="V772" s="5" t="s">
        <v>417</v>
      </c>
      <c r="W772" s="5" t="s">
        <v>93</v>
      </c>
      <c r="X772" s="5" t="s">
        <v>418</v>
      </c>
      <c r="Y772" s="5" t="s">
        <v>419</v>
      </c>
      <c r="Z772" s="5" t="s">
        <v>420</v>
      </c>
      <c r="AA772" s="5" t="s">
        <v>421</v>
      </c>
      <c r="AB772" s="5"/>
      <c r="AC772" s="5"/>
      <c r="AD772" s="5"/>
      <c r="AE772" s="5"/>
      <c r="AF772" s="5"/>
    </row>
    <row r="773" spans="1:32" hidden="1">
      <c r="A773" s="5" t="s">
        <v>13555</v>
      </c>
      <c r="B773" s="5" t="str">
        <f>IF(COUNTIF('Leads Priorizados INT'!M:M,A773)&gt;0,"Sí","No")</f>
        <v>No</v>
      </c>
      <c r="C773">
        <v>0</v>
      </c>
      <c r="D773" s="6" t="s">
        <v>414</v>
      </c>
      <c r="E773" s="5" t="s">
        <v>13556</v>
      </c>
      <c r="F773" s="5" t="s">
        <v>984</v>
      </c>
      <c r="G773" s="5" t="s">
        <v>13557</v>
      </c>
      <c r="H773" s="7">
        <v>934424</v>
      </c>
      <c r="I773" s="5">
        <v>8</v>
      </c>
      <c r="J773" s="5">
        <v>1</v>
      </c>
      <c r="K773" s="5" t="s">
        <v>13558</v>
      </c>
      <c r="L773" s="5">
        <v>0.1142</v>
      </c>
      <c r="M773" s="8"/>
      <c r="N773" s="8"/>
      <c r="O773" s="8"/>
      <c r="P773" s="8"/>
      <c r="Q773" s="8"/>
      <c r="R773" s="5" t="s">
        <v>13559</v>
      </c>
      <c r="S773" s="5" t="s">
        <v>417</v>
      </c>
      <c r="T773" s="5" t="s">
        <v>417</v>
      </c>
      <c r="U773" s="5" t="s">
        <v>417</v>
      </c>
      <c r="V773" s="5" t="s">
        <v>417</v>
      </c>
      <c r="W773" s="5" t="s">
        <v>93</v>
      </c>
      <c r="X773" s="5" t="s">
        <v>418</v>
      </c>
      <c r="Y773" s="5" t="s">
        <v>419</v>
      </c>
      <c r="Z773" s="5" t="s">
        <v>420</v>
      </c>
      <c r="AA773" s="5" t="s">
        <v>421</v>
      </c>
      <c r="AB773" s="5"/>
      <c r="AC773" s="5"/>
      <c r="AD773" s="5"/>
      <c r="AE773" s="5"/>
      <c r="AF773" s="5"/>
    </row>
    <row r="774" spans="1:32" hidden="1">
      <c r="A774" s="5" t="s">
        <v>13560</v>
      </c>
      <c r="B774" s="5" t="str">
        <f>IF(COUNTIF('Leads Priorizados INT'!M:M,A774)&gt;0,"Sí","No")</f>
        <v>No</v>
      </c>
      <c r="C774">
        <v>0</v>
      </c>
      <c r="D774" s="6" t="s">
        <v>414</v>
      </c>
      <c r="E774" s="5" t="s">
        <v>13561</v>
      </c>
      <c r="F774" s="5" t="s">
        <v>431</v>
      </c>
      <c r="G774" s="5" t="s">
        <v>2171</v>
      </c>
      <c r="H774" s="7">
        <v>852498</v>
      </c>
      <c r="I774" s="5">
        <v>8</v>
      </c>
      <c r="J774" s="5">
        <v>1</v>
      </c>
      <c r="K774" s="5" t="s">
        <v>13562</v>
      </c>
      <c r="L774" s="5">
        <v>0.1142</v>
      </c>
      <c r="M774" s="8"/>
      <c r="N774" s="8"/>
      <c r="O774" s="8"/>
      <c r="P774" s="8"/>
      <c r="Q774" s="8"/>
      <c r="R774" s="5" t="s">
        <v>13563</v>
      </c>
      <c r="S774" s="5" t="s">
        <v>417</v>
      </c>
      <c r="T774" s="5" t="s">
        <v>417</v>
      </c>
      <c r="U774" s="5" t="s">
        <v>417</v>
      </c>
      <c r="V774" s="5" t="s">
        <v>417</v>
      </c>
      <c r="W774" s="5" t="s">
        <v>93</v>
      </c>
      <c r="X774" s="5" t="s">
        <v>418</v>
      </c>
      <c r="Y774" s="5" t="s">
        <v>419</v>
      </c>
      <c r="Z774" s="5" t="s">
        <v>420</v>
      </c>
      <c r="AA774" s="5" t="s">
        <v>421</v>
      </c>
      <c r="AB774" s="5"/>
      <c r="AC774" s="5"/>
      <c r="AD774" s="5"/>
      <c r="AE774" s="5"/>
      <c r="AF774" s="5"/>
    </row>
    <row r="775" spans="1:32" hidden="1">
      <c r="A775" s="5" t="s">
        <v>13564</v>
      </c>
      <c r="B775" s="5" t="str">
        <f>IF(COUNTIF('Leads Priorizados INT'!M:M,A775)&gt;0,"Sí","No")</f>
        <v>No</v>
      </c>
      <c r="C775">
        <v>0</v>
      </c>
      <c r="D775" s="6" t="s">
        <v>414</v>
      </c>
      <c r="E775" s="5" t="s">
        <v>13565</v>
      </c>
      <c r="F775" s="5" t="s">
        <v>152</v>
      </c>
      <c r="G775" s="5" t="s">
        <v>13566</v>
      </c>
      <c r="H775" s="7">
        <v>966046</v>
      </c>
      <c r="I775" s="5">
        <v>8</v>
      </c>
      <c r="J775" s="5">
        <v>1</v>
      </c>
      <c r="K775" s="5" t="s">
        <v>13567</v>
      </c>
      <c r="L775" s="5">
        <v>0.1142</v>
      </c>
      <c r="M775" s="8"/>
      <c r="N775" s="8"/>
      <c r="O775" s="8"/>
      <c r="P775" s="8"/>
      <c r="Q775" s="8"/>
      <c r="R775" s="5" t="s">
        <v>13568</v>
      </c>
      <c r="S775" s="5" t="s">
        <v>417</v>
      </c>
      <c r="T775" s="5" t="s">
        <v>417</v>
      </c>
      <c r="U775" s="5" t="s">
        <v>417</v>
      </c>
      <c r="V775" s="5" t="s">
        <v>417</v>
      </c>
      <c r="W775" s="5" t="s">
        <v>93</v>
      </c>
      <c r="X775" s="5" t="s">
        <v>418</v>
      </c>
      <c r="Y775" s="5" t="s">
        <v>419</v>
      </c>
      <c r="Z775" s="5" t="s">
        <v>420</v>
      </c>
      <c r="AA775" s="5" t="s">
        <v>421</v>
      </c>
      <c r="AB775" s="5"/>
      <c r="AC775" s="5"/>
      <c r="AD775" s="5"/>
      <c r="AE775" s="5"/>
      <c r="AF775" s="5"/>
    </row>
    <row r="776" spans="1:32">
      <c r="A776" s="5" t="s">
        <v>13569</v>
      </c>
      <c r="B776" s="5" t="str">
        <f>IF(COUNTIF('Leads Priorizados INT'!M:M,A776)&gt;0,"Sí","No")</f>
        <v>No</v>
      </c>
      <c r="C776">
        <v>1</v>
      </c>
      <c r="D776" s="6" t="s">
        <v>414</v>
      </c>
      <c r="E776" s="5" t="s">
        <v>13570</v>
      </c>
      <c r="F776" s="5" t="s">
        <v>431</v>
      </c>
      <c r="G776" s="5" t="s">
        <v>10261</v>
      </c>
      <c r="H776" s="7">
        <v>824484</v>
      </c>
      <c r="I776" s="5">
        <v>1</v>
      </c>
      <c r="J776" s="5">
        <v>1</v>
      </c>
      <c r="K776" s="5" t="s">
        <v>13571</v>
      </c>
      <c r="L776" s="5">
        <v>0.11409999999999999</v>
      </c>
      <c r="M776" s="8"/>
      <c r="N776" s="8"/>
      <c r="O776" s="8"/>
      <c r="P776" s="8"/>
      <c r="Q776" s="8"/>
      <c r="R776" s="5" t="s">
        <v>13572</v>
      </c>
      <c r="S776" s="5" t="s">
        <v>13573</v>
      </c>
      <c r="T776" s="5" t="s">
        <v>13574</v>
      </c>
      <c r="U776" s="5" t="s">
        <v>417</v>
      </c>
      <c r="V776" s="5" t="s">
        <v>417</v>
      </c>
      <c r="W776" s="5" t="s">
        <v>93</v>
      </c>
      <c r="X776" s="5" t="s">
        <v>418</v>
      </c>
      <c r="Y776" s="5" t="s">
        <v>419</v>
      </c>
      <c r="Z776" s="5" t="s">
        <v>420</v>
      </c>
      <c r="AA776" s="5" t="s">
        <v>421</v>
      </c>
      <c r="AB776" s="5"/>
      <c r="AC776" s="5"/>
      <c r="AD776" s="5"/>
      <c r="AE776" s="5"/>
      <c r="AF776" s="5"/>
    </row>
    <row r="777" spans="1:32" hidden="1">
      <c r="A777" s="5" t="s">
        <v>13575</v>
      </c>
      <c r="B777" s="5" t="str">
        <f>IF(COUNTIF('Leads Priorizados INT'!M:M,A777)&gt;0,"Sí","No")</f>
        <v>No</v>
      </c>
      <c r="C777">
        <v>0</v>
      </c>
      <c r="D777" s="6" t="s">
        <v>414</v>
      </c>
      <c r="E777" s="5" t="s">
        <v>13576</v>
      </c>
      <c r="F777" s="5" t="s">
        <v>152</v>
      </c>
      <c r="G777" s="5" t="s">
        <v>505</v>
      </c>
      <c r="H777" s="7">
        <v>679182</v>
      </c>
      <c r="I777" s="5">
        <v>1</v>
      </c>
      <c r="J777" s="5">
        <v>1</v>
      </c>
      <c r="K777" s="5" t="s">
        <v>13577</v>
      </c>
      <c r="L777" s="5">
        <v>0.114</v>
      </c>
      <c r="M777" s="8"/>
      <c r="N777" s="8"/>
      <c r="O777" s="8"/>
      <c r="P777" s="8"/>
      <c r="Q777" s="8"/>
      <c r="R777" s="5" t="s">
        <v>13578</v>
      </c>
      <c r="S777" s="5" t="s">
        <v>417</v>
      </c>
      <c r="T777" s="5" t="s">
        <v>417</v>
      </c>
      <c r="U777" s="5" t="s">
        <v>417</v>
      </c>
      <c r="V777" s="5" t="s">
        <v>417</v>
      </c>
      <c r="W777" s="5" t="s">
        <v>93</v>
      </c>
      <c r="X777" s="5" t="s">
        <v>418</v>
      </c>
      <c r="Y777" s="5" t="s">
        <v>419</v>
      </c>
      <c r="Z777" s="5" t="s">
        <v>420</v>
      </c>
      <c r="AA777" s="5" t="s">
        <v>421</v>
      </c>
      <c r="AB777" s="5"/>
      <c r="AC777" s="5"/>
      <c r="AD777" s="5"/>
      <c r="AE777" s="5"/>
      <c r="AF777" s="5"/>
    </row>
    <row r="778" spans="1:32">
      <c r="A778" s="5" t="s">
        <v>13579</v>
      </c>
      <c r="B778" s="5" t="str">
        <f>IF(COUNTIF('Leads Priorizados INT'!M:M,A778)&gt;0,"Sí","No")</f>
        <v>No</v>
      </c>
      <c r="C778">
        <v>1</v>
      </c>
      <c r="D778" s="6" t="s">
        <v>414</v>
      </c>
      <c r="E778" s="5" t="s">
        <v>13580</v>
      </c>
      <c r="F778" s="5" t="s">
        <v>497</v>
      </c>
      <c r="G778" s="5" t="s">
        <v>13581</v>
      </c>
      <c r="H778" s="7">
        <v>762263</v>
      </c>
      <c r="I778" s="5">
        <v>0</v>
      </c>
      <c r="J778" s="5">
        <v>2</v>
      </c>
      <c r="K778" s="5" t="s">
        <v>13582</v>
      </c>
      <c r="L778" s="5">
        <v>0.1138</v>
      </c>
      <c r="M778" s="8">
        <v>971280194</v>
      </c>
      <c r="N778" s="8">
        <v>625996188</v>
      </c>
      <c r="O778" s="8">
        <v>670886898</v>
      </c>
      <c r="P778" s="8">
        <v>666590197</v>
      </c>
      <c r="Q778" s="8"/>
      <c r="R778" s="5" t="s">
        <v>13583</v>
      </c>
      <c r="S778" s="5" t="s">
        <v>417</v>
      </c>
      <c r="T778" s="5" t="s">
        <v>417</v>
      </c>
      <c r="U778" s="5" t="s">
        <v>417</v>
      </c>
      <c r="V778" s="5" t="s">
        <v>417</v>
      </c>
      <c r="W778" s="5" t="s">
        <v>93</v>
      </c>
      <c r="X778" s="5" t="s">
        <v>418</v>
      </c>
      <c r="Y778" s="5" t="s">
        <v>419</v>
      </c>
      <c r="Z778" s="5" t="s">
        <v>420</v>
      </c>
      <c r="AA778" s="5" t="s">
        <v>421</v>
      </c>
      <c r="AB778" s="5" t="s">
        <v>13584</v>
      </c>
      <c r="AC778" s="5" t="s">
        <v>13585</v>
      </c>
      <c r="AD778" s="5"/>
      <c r="AE778" s="5"/>
      <c r="AF778" s="5"/>
    </row>
    <row r="779" spans="1:32" hidden="1">
      <c r="A779" s="5" t="s">
        <v>13586</v>
      </c>
      <c r="B779" s="5" t="str">
        <f>IF(COUNTIF('Leads Priorizados INT'!M:M,A779)&gt;0,"Sí","No")</f>
        <v>No</v>
      </c>
      <c r="C779">
        <v>0</v>
      </c>
      <c r="D779" s="6" t="s">
        <v>414</v>
      </c>
      <c r="E779" s="5" t="s">
        <v>13587</v>
      </c>
      <c r="F779" s="5" t="s">
        <v>740</v>
      </c>
      <c r="G779" s="5" t="s">
        <v>13588</v>
      </c>
      <c r="H779" s="7">
        <v>914673</v>
      </c>
      <c r="I779" s="5">
        <v>1</v>
      </c>
      <c r="J779" s="5">
        <v>2</v>
      </c>
      <c r="K779" s="5" t="s">
        <v>13589</v>
      </c>
      <c r="L779" s="5">
        <v>0.1137</v>
      </c>
      <c r="M779" s="8"/>
      <c r="N779" s="8"/>
      <c r="O779" s="8"/>
      <c r="P779" s="8"/>
      <c r="Q779" s="8"/>
      <c r="R779" s="5" t="s">
        <v>13590</v>
      </c>
      <c r="S779" s="5" t="s">
        <v>13591</v>
      </c>
      <c r="T779" s="5" t="s">
        <v>417</v>
      </c>
      <c r="U779" s="5" t="s">
        <v>417</v>
      </c>
      <c r="V779" s="5" t="s">
        <v>417</v>
      </c>
      <c r="W779" s="5" t="s">
        <v>93</v>
      </c>
      <c r="X779" s="5" t="s">
        <v>418</v>
      </c>
      <c r="Y779" s="5" t="s">
        <v>419</v>
      </c>
      <c r="Z779" s="5" t="s">
        <v>420</v>
      </c>
      <c r="AA779" s="5" t="s">
        <v>421</v>
      </c>
      <c r="AB779" s="5"/>
      <c r="AC779" s="5"/>
      <c r="AD779" s="5"/>
      <c r="AE779" s="5"/>
      <c r="AF779" s="5"/>
    </row>
    <row r="780" spans="1:32" hidden="1">
      <c r="A780" s="5" t="s">
        <v>13592</v>
      </c>
      <c r="B780" s="5" t="str">
        <f>IF(COUNTIF('Leads Priorizados INT'!M:M,A780)&gt;0,"Sí","No")</f>
        <v>No</v>
      </c>
      <c r="C780">
        <v>0</v>
      </c>
      <c r="D780" s="6" t="s">
        <v>414</v>
      </c>
      <c r="E780" s="5" t="s">
        <v>13593</v>
      </c>
      <c r="F780" s="5" t="s">
        <v>2631</v>
      </c>
      <c r="G780" s="5" t="s">
        <v>3211</v>
      </c>
      <c r="H780" s="7">
        <v>742582</v>
      </c>
      <c r="I780" s="5">
        <v>5</v>
      </c>
      <c r="J780" s="5">
        <v>2</v>
      </c>
      <c r="K780" s="5" t="s">
        <v>13594</v>
      </c>
      <c r="L780" s="5">
        <v>0.1137</v>
      </c>
      <c r="M780" s="8">
        <v>983544428</v>
      </c>
      <c r="N780" s="8">
        <v>692367684</v>
      </c>
      <c r="O780" s="8">
        <v>674059866</v>
      </c>
      <c r="P780" s="8">
        <v>650007686</v>
      </c>
      <c r="Q780" s="8">
        <v>645763182</v>
      </c>
      <c r="R780" s="5" t="s">
        <v>13595</v>
      </c>
      <c r="S780" s="5" t="s">
        <v>13596</v>
      </c>
      <c r="T780" s="5" t="s">
        <v>417</v>
      </c>
      <c r="U780" s="5" t="s">
        <v>417</v>
      </c>
      <c r="V780" s="5" t="s">
        <v>417</v>
      </c>
      <c r="W780" s="5" t="s">
        <v>93</v>
      </c>
      <c r="X780" s="5" t="s">
        <v>418</v>
      </c>
      <c r="Y780" s="5" t="s">
        <v>419</v>
      </c>
      <c r="Z780" s="5" t="s">
        <v>420</v>
      </c>
      <c r="AA780" s="5" t="s">
        <v>421</v>
      </c>
      <c r="AB780" s="5"/>
      <c r="AC780" s="5"/>
      <c r="AD780" s="5"/>
      <c r="AE780" s="5"/>
      <c r="AF780" s="5"/>
    </row>
    <row r="781" spans="1:32" hidden="1">
      <c r="A781" s="5" t="s">
        <v>13597</v>
      </c>
      <c r="B781" s="5" t="str">
        <f>IF(COUNTIF('Leads Priorizados INT'!M:M,A781)&gt;0,"Sí","No")</f>
        <v>No</v>
      </c>
      <c r="C781">
        <v>0</v>
      </c>
      <c r="D781" s="6" t="s">
        <v>414</v>
      </c>
      <c r="E781" s="5" t="s">
        <v>13598</v>
      </c>
      <c r="F781" s="5" t="s">
        <v>431</v>
      </c>
      <c r="G781" s="5" t="s">
        <v>13599</v>
      </c>
      <c r="H781" s="7">
        <v>633721</v>
      </c>
      <c r="I781" s="5">
        <v>1</v>
      </c>
      <c r="J781" s="5">
        <v>1</v>
      </c>
      <c r="K781" s="5" t="s">
        <v>13600</v>
      </c>
      <c r="L781" s="5">
        <v>0.11360000000000001</v>
      </c>
      <c r="M781" s="8">
        <v>658891676</v>
      </c>
      <c r="N781" s="8"/>
      <c r="O781" s="8"/>
      <c r="P781" s="8"/>
      <c r="Q781" s="8"/>
      <c r="R781" s="5" t="s">
        <v>13601</v>
      </c>
      <c r="S781" s="5" t="s">
        <v>417</v>
      </c>
      <c r="T781" s="5" t="s">
        <v>417</v>
      </c>
      <c r="U781" s="5" t="s">
        <v>417</v>
      </c>
      <c r="V781" s="5" t="s">
        <v>417</v>
      </c>
      <c r="W781" s="5" t="s">
        <v>93</v>
      </c>
      <c r="X781" s="5" t="s">
        <v>418</v>
      </c>
      <c r="Y781" s="5" t="s">
        <v>419</v>
      </c>
      <c r="Z781" s="5" t="s">
        <v>420</v>
      </c>
      <c r="AA781" s="5" t="s">
        <v>421</v>
      </c>
      <c r="AB781" s="5"/>
      <c r="AC781" s="5"/>
      <c r="AD781" s="5"/>
      <c r="AE781" s="5"/>
      <c r="AF781" s="5"/>
    </row>
    <row r="782" spans="1:32" hidden="1">
      <c r="A782" s="5" t="s">
        <v>13602</v>
      </c>
      <c r="B782" s="5" t="str">
        <f>IF(COUNTIF('Leads Priorizados INT'!M:M,A782)&gt;0,"Sí","No")</f>
        <v>No</v>
      </c>
      <c r="C782">
        <v>0</v>
      </c>
      <c r="D782" s="6" t="s">
        <v>414</v>
      </c>
      <c r="E782" s="5" t="s">
        <v>13603</v>
      </c>
      <c r="F782" s="5" t="s">
        <v>152</v>
      </c>
      <c r="G782" s="5" t="s">
        <v>13604</v>
      </c>
      <c r="H782" s="7">
        <v>2422601</v>
      </c>
      <c r="I782" s="5">
        <v>16</v>
      </c>
      <c r="J782" s="5">
        <v>3</v>
      </c>
      <c r="K782" s="5" t="s">
        <v>13605</v>
      </c>
      <c r="L782" s="5">
        <v>0.11360000000000001</v>
      </c>
      <c r="M782" s="8">
        <v>918409537</v>
      </c>
      <c r="N782" s="8">
        <v>917103611</v>
      </c>
      <c r="O782" s="8">
        <v>916407291</v>
      </c>
      <c r="P782" s="8">
        <v>916407290</v>
      </c>
      <c r="Q782" s="8">
        <v>916301270</v>
      </c>
      <c r="R782" s="5" t="s">
        <v>13606</v>
      </c>
      <c r="S782" s="5" t="s">
        <v>417</v>
      </c>
      <c r="T782" s="5" t="s">
        <v>417</v>
      </c>
      <c r="U782" s="5" t="s">
        <v>417</v>
      </c>
      <c r="V782" s="5" t="s">
        <v>417</v>
      </c>
      <c r="W782" s="5" t="s">
        <v>93</v>
      </c>
      <c r="X782" s="5" t="s">
        <v>418</v>
      </c>
      <c r="Y782" s="5" t="s">
        <v>419</v>
      </c>
      <c r="Z782" s="5" t="s">
        <v>420</v>
      </c>
      <c r="AA782" s="5" t="s">
        <v>421</v>
      </c>
      <c r="AB782" s="5" t="s">
        <v>13607</v>
      </c>
      <c r="AC782" s="5"/>
      <c r="AD782" s="5"/>
      <c r="AE782" s="5"/>
      <c r="AF782" s="5"/>
    </row>
    <row r="783" spans="1:32" hidden="1">
      <c r="A783" s="5" t="s">
        <v>13608</v>
      </c>
      <c r="B783" s="5" t="str">
        <f>IF(COUNTIF('Leads Priorizados INT'!M:M,A783)&gt;0,"Sí","No")</f>
        <v>No</v>
      </c>
      <c r="C783">
        <v>0</v>
      </c>
      <c r="D783" s="6" t="s">
        <v>414</v>
      </c>
      <c r="E783" s="5" t="s">
        <v>13609</v>
      </c>
      <c r="F783" s="5" t="s">
        <v>152</v>
      </c>
      <c r="G783" s="5" t="s">
        <v>1690</v>
      </c>
      <c r="H783" s="7">
        <v>1088131</v>
      </c>
      <c r="I783" s="5">
        <v>1</v>
      </c>
      <c r="J783" s="5">
        <v>1</v>
      </c>
      <c r="K783" s="5" t="s">
        <v>13610</v>
      </c>
      <c r="L783" s="5">
        <v>0.11360000000000001</v>
      </c>
      <c r="M783" s="8">
        <v>913528844</v>
      </c>
      <c r="N783" s="8">
        <v>913528580</v>
      </c>
      <c r="O783" s="8">
        <v>609469417</v>
      </c>
      <c r="P783" s="8">
        <v>696483635</v>
      </c>
      <c r="Q783" s="8"/>
      <c r="R783" s="5" t="s">
        <v>13611</v>
      </c>
      <c r="S783" s="5" t="s">
        <v>13612</v>
      </c>
      <c r="T783" s="5" t="s">
        <v>417</v>
      </c>
      <c r="U783" s="5" t="s">
        <v>417</v>
      </c>
      <c r="V783" s="5" t="s">
        <v>417</v>
      </c>
      <c r="W783" s="5" t="s">
        <v>93</v>
      </c>
      <c r="X783" s="5" t="s">
        <v>418</v>
      </c>
      <c r="Y783" s="5" t="s">
        <v>419</v>
      </c>
      <c r="Z783" s="5" t="s">
        <v>420</v>
      </c>
      <c r="AA783" s="5" t="s">
        <v>421</v>
      </c>
      <c r="AB783" s="5"/>
      <c r="AC783" s="5"/>
      <c r="AD783" s="5"/>
      <c r="AE783" s="5"/>
      <c r="AF783" s="5"/>
    </row>
    <row r="784" spans="1:32">
      <c r="A784" s="5" t="s">
        <v>13613</v>
      </c>
      <c r="B784" s="5" t="str">
        <f>IF(COUNTIF('Leads Priorizados INT'!M:M,A784)&gt;0,"Sí","No")</f>
        <v>No</v>
      </c>
      <c r="C784">
        <v>1</v>
      </c>
      <c r="D784" s="6" t="s">
        <v>414</v>
      </c>
      <c r="E784" s="5" t="s">
        <v>13614</v>
      </c>
      <c r="F784" s="5" t="s">
        <v>431</v>
      </c>
      <c r="G784" s="5" t="s">
        <v>1612</v>
      </c>
      <c r="H784" s="7">
        <v>670972</v>
      </c>
      <c r="I784" s="5">
        <v>9</v>
      </c>
      <c r="J784" s="5">
        <v>2</v>
      </c>
      <c r="K784" s="5" t="s">
        <v>13615</v>
      </c>
      <c r="L784" s="5">
        <v>0.1135</v>
      </c>
      <c r="M784" s="8">
        <v>934760932</v>
      </c>
      <c r="N784" s="8">
        <v>932104855</v>
      </c>
      <c r="O784" s="8">
        <v>934760926</v>
      </c>
      <c r="P784" s="8">
        <v>687466127</v>
      </c>
      <c r="Q784" s="8">
        <v>678521073</v>
      </c>
      <c r="R784" s="5" t="s">
        <v>13616</v>
      </c>
      <c r="S784" s="5" t="s">
        <v>13617</v>
      </c>
      <c r="T784" s="5" t="s">
        <v>417</v>
      </c>
      <c r="U784" s="5" t="s">
        <v>417</v>
      </c>
      <c r="V784" s="5" t="s">
        <v>417</v>
      </c>
      <c r="W784" s="5" t="s">
        <v>93</v>
      </c>
      <c r="X784" s="5" t="s">
        <v>418</v>
      </c>
      <c r="Y784" s="5" t="s">
        <v>419</v>
      </c>
      <c r="Z784" s="5" t="s">
        <v>420</v>
      </c>
      <c r="AA784" s="5" t="s">
        <v>421</v>
      </c>
      <c r="AB784" s="5" t="s">
        <v>13618</v>
      </c>
      <c r="AC784" s="5"/>
      <c r="AD784" s="5"/>
      <c r="AE784" s="5"/>
      <c r="AF784" s="5"/>
    </row>
    <row r="785" spans="1:32" hidden="1">
      <c r="A785" s="5" t="s">
        <v>13619</v>
      </c>
      <c r="B785" s="5" t="str">
        <f>IF(COUNTIF('Leads Priorizados INT'!M:M,A785)&gt;0,"Sí","No")</f>
        <v>No</v>
      </c>
      <c r="C785">
        <v>0</v>
      </c>
      <c r="D785" s="6" t="s">
        <v>414</v>
      </c>
      <c r="E785" s="5" t="s">
        <v>13620</v>
      </c>
      <c r="F785" s="5" t="s">
        <v>431</v>
      </c>
      <c r="G785" s="5" t="s">
        <v>1669</v>
      </c>
      <c r="H785" s="7">
        <v>892066</v>
      </c>
      <c r="I785" s="5">
        <v>7</v>
      </c>
      <c r="J785" s="5">
        <v>1</v>
      </c>
      <c r="K785" s="5" t="s">
        <v>13621</v>
      </c>
      <c r="L785" s="5">
        <v>0.1135</v>
      </c>
      <c r="M785" s="8"/>
      <c r="N785" s="8"/>
      <c r="O785" s="8"/>
      <c r="P785" s="8"/>
      <c r="Q785" s="8"/>
      <c r="R785" s="5" t="s">
        <v>13622</v>
      </c>
      <c r="S785" s="5" t="s">
        <v>417</v>
      </c>
      <c r="T785" s="5" t="s">
        <v>417</v>
      </c>
      <c r="U785" s="5" t="s">
        <v>417</v>
      </c>
      <c r="V785" s="5" t="s">
        <v>417</v>
      </c>
      <c r="W785" s="5" t="s">
        <v>93</v>
      </c>
      <c r="X785" s="5" t="s">
        <v>418</v>
      </c>
      <c r="Y785" s="5" t="s">
        <v>419</v>
      </c>
      <c r="Z785" s="5" t="s">
        <v>420</v>
      </c>
      <c r="AA785" s="5" t="s">
        <v>421</v>
      </c>
      <c r="AB785" s="5"/>
      <c r="AC785" s="5"/>
      <c r="AD785" s="5"/>
      <c r="AE785" s="5"/>
      <c r="AF785" s="5"/>
    </row>
    <row r="786" spans="1:32" hidden="1">
      <c r="A786" s="5" t="s">
        <v>13623</v>
      </c>
      <c r="B786" s="5" t="str">
        <f>IF(COUNTIF('Leads Priorizados INT'!M:M,A786)&gt;0,"Sí","No")</f>
        <v>No</v>
      </c>
      <c r="C786">
        <v>0</v>
      </c>
      <c r="D786" s="6" t="s">
        <v>414</v>
      </c>
      <c r="E786" s="5" t="s">
        <v>7970</v>
      </c>
      <c r="F786" s="5" t="s">
        <v>431</v>
      </c>
      <c r="G786" s="5" t="s">
        <v>610</v>
      </c>
      <c r="H786" s="7">
        <v>574210</v>
      </c>
      <c r="I786" s="5">
        <v>6</v>
      </c>
      <c r="J786" s="5">
        <v>1</v>
      </c>
      <c r="K786" s="5" t="s">
        <v>13624</v>
      </c>
      <c r="L786" s="5">
        <v>0.1134</v>
      </c>
      <c r="M786" s="8">
        <v>931907983</v>
      </c>
      <c r="N786" s="8">
        <v>934121749</v>
      </c>
      <c r="O786" s="8"/>
      <c r="P786" s="8"/>
      <c r="Q786" s="8"/>
      <c r="R786" s="5" t="s">
        <v>13625</v>
      </c>
      <c r="S786" s="5" t="s">
        <v>417</v>
      </c>
      <c r="T786" s="5" t="s">
        <v>417</v>
      </c>
      <c r="U786" s="5" t="s">
        <v>417</v>
      </c>
      <c r="V786" s="5" t="s">
        <v>417</v>
      </c>
      <c r="W786" s="5" t="s">
        <v>93</v>
      </c>
      <c r="X786" s="5" t="s">
        <v>418</v>
      </c>
      <c r="Y786" s="5" t="s">
        <v>419</v>
      </c>
      <c r="Z786" s="5" t="s">
        <v>420</v>
      </c>
      <c r="AA786" s="5" t="s">
        <v>421</v>
      </c>
      <c r="AB786" s="5" t="s">
        <v>13626</v>
      </c>
      <c r="AC786" s="5"/>
      <c r="AD786" s="5"/>
      <c r="AE786" s="5"/>
      <c r="AF786" s="5"/>
    </row>
    <row r="787" spans="1:32" hidden="1">
      <c r="A787" s="5" t="s">
        <v>13627</v>
      </c>
      <c r="B787" s="5" t="str">
        <f>IF(COUNTIF('Leads Priorizados INT'!M:M,A787)&gt;0,"Sí","No")</f>
        <v>No</v>
      </c>
      <c r="C787">
        <v>0</v>
      </c>
      <c r="D787" s="6" t="s">
        <v>414</v>
      </c>
      <c r="E787" s="5" t="s">
        <v>13628</v>
      </c>
      <c r="F787" s="5" t="s">
        <v>152</v>
      </c>
      <c r="G787" s="5" t="s">
        <v>592</v>
      </c>
      <c r="H787" s="7">
        <v>911472</v>
      </c>
      <c r="I787" s="5">
        <v>7</v>
      </c>
      <c r="J787" s="5">
        <v>1</v>
      </c>
      <c r="K787" s="5" t="s">
        <v>13629</v>
      </c>
      <c r="L787" s="5">
        <v>0.1133</v>
      </c>
      <c r="M787" s="8"/>
      <c r="N787" s="8"/>
      <c r="O787" s="8"/>
      <c r="P787" s="8"/>
      <c r="Q787" s="8"/>
      <c r="R787" s="5" t="s">
        <v>13630</v>
      </c>
      <c r="S787" s="5" t="s">
        <v>13631</v>
      </c>
      <c r="T787" s="5" t="s">
        <v>417</v>
      </c>
      <c r="U787" s="5" t="s">
        <v>417</v>
      </c>
      <c r="V787" s="5" t="s">
        <v>417</v>
      </c>
      <c r="W787" s="5" t="s">
        <v>93</v>
      </c>
      <c r="X787" s="5" t="s">
        <v>418</v>
      </c>
      <c r="Y787" s="5" t="s">
        <v>419</v>
      </c>
      <c r="Z787" s="5" t="s">
        <v>420</v>
      </c>
      <c r="AA787" s="5" t="s">
        <v>421</v>
      </c>
      <c r="AB787" s="5"/>
      <c r="AC787" s="5"/>
      <c r="AD787" s="5"/>
      <c r="AE787" s="5"/>
      <c r="AF787" s="5"/>
    </row>
    <row r="788" spans="1:32">
      <c r="A788" s="5" t="s">
        <v>13632</v>
      </c>
      <c r="B788" s="5" t="str">
        <f>IF(COUNTIF('Leads Priorizados INT'!M:M,A788)&gt;0,"Sí","No")</f>
        <v>No</v>
      </c>
      <c r="C788">
        <v>1</v>
      </c>
      <c r="D788" s="6" t="s">
        <v>414</v>
      </c>
      <c r="E788" s="5" t="s">
        <v>13633</v>
      </c>
      <c r="F788" s="5" t="s">
        <v>152</v>
      </c>
      <c r="G788" s="5" t="s">
        <v>3056</v>
      </c>
      <c r="H788" s="7">
        <v>952862</v>
      </c>
      <c r="I788" s="5">
        <v>8</v>
      </c>
      <c r="J788" s="5">
        <v>1</v>
      </c>
      <c r="K788" s="5" t="s">
        <v>13634</v>
      </c>
      <c r="L788" s="5">
        <v>0.1133</v>
      </c>
      <c r="M788" s="8"/>
      <c r="N788" s="8"/>
      <c r="O788" s="8"/>
      <c r="P788" s="8"/>
      <c r="Q788" s="8"/>
      <c r="R788" s="5" t="s">
        <v>13635</v>
      </c>
      <c r="S788" s="5" t="s">
        <v>417</v>
      </c>
      <c r="T788" s="5" t="s">
        <v>417</v>
      </c>
      <c r="U788" s="5" t="s">
        <v>417</v>
      </c>
      <c r="V788" s="5" t="s">
        <v>417</v>
      </c>
      <c r="W788" s="5" t="s">
        <v>93</v>
      </c>
      <c r="X788" s="5" t="s">
        <v>418</v>
      </c>
      <c r="Y788" s="5" t="s">
        <v>419</v>
      </c>
      <c r="Z788" s="5" t="s">
        <v>420</v>
      </c>
      <c r="AA788" s="5" t="s">
        <v>421</v>
      </c>
      <c r="AB788" s="5"/>
      <c r="AC788" s="5"/>
      <c r="AD788" s="5"/>
      <c r="AE788" s="5"/>
      <c r="AF788" s="5"/>
    </row>
    <row r="789" spans="1:32">
      <c r="A789" s="5" t="s">
        <v>13636</v>
      </c>
      <c r="B789" s="5" t="str">
        <f>IF(COUNTIF('Leads Priorizados INT'!M:M,A789)&gt;0,"Sí","No")</f>
        <v>No</v>
      </c>
      <c r="C789">
        <v>1</v>
      </c>
      <c r="D789" s="6" t="s">
        <v>414</v>
      </c>
      <c r="E789" s="5" t="s">
        <v>13637</v>
      </c>
      <c r="F789" s="5" t="s">
        <v>152</v>
      </c>
      <c r="G789" s="5" t="s">
        <v>1856</v>
      </c>
      <c r="H789" s="7">
        <v>862617</v>
      </c>
      <c r="I789" s="5">
        <v>8</v>
      </c>
      <c r="J789" s="5">
        <v>1</v>
      </c>
      <c r="K789" s="5" t="s">
        <v>13638</v>
      </c>
      <c r="L789" s="5">
        <v>0.1133</v>
      </c>
      <c r="M789" s="8"/>
      <c r="N789" s="8"/>
      <c r="O789" s="8"/>
      <c r="P789" s="8"/>
      <c r="Q789" s="8"/>
      <c r="R789" s="5" t="s">
        <v>13639</v>
      </c>
      <c r="S789" s="5" t="s">
        <v>13640</v>
      </c>
      <c r="T789" s="5" t="s">
        <v>417</v>
      </c>
      <c r="U789" s="5" t="s">
        <v>417</v>
      </c>
      <c r="V789" s="5" t="s">
        <v>417</v>
      </c>
      <c r="W789" s="5" t="s">
        <v>93</v>
      </c>
      <c r="X789" s="5" t="s">
        <v>418</v>
      </c>
      <c r="Y789" s="5" t="s">
        <v>419</v>
      </c>
      <c r="Z789" s="5" t="s">
        <v>420</v>
      </c>
      <c r="AA789" s="5" t="s">
        <v>421</v>
      </c>
      <c r="AB789" s="5"/>
      <c r="AC789" s="5"/>
      <c r="AD789" s="5"/>
      <c r="AE789" s="5"/>
      <c r="AF789" s="5"/>
    </row>
    <row r="790" spans="1:32">
      <c r="A790" s="5" t="s">
        <v>13641</v>
      </c>
      <c r="B790" s="5" t="str">
        <f>IF(COUNTIF('Leads Priorizados INT'!M:M,A790)&gt;0,"Sí","No")</f>
        <v>No</v>
      </c>
      <c r="C790">
        <v>1</v>
      </c>
      <c r="D790" s="6" t="s">
        <v>414</v>
      </c>
      <c r="E790" s="5" t="s">
        <v>13642</v>
      </c>
      <c r="F790" s="5" t="s">
        <v>152</v>
      </c>
      <c r="G790" s="5" t="s">
        <v>505</v>
      </c>
      <c r="H790" s="7">
        <v>629998</v>
      </c>
      <c r="I790" s="5">
        <v>1</v>
      </c>
      <c r="J790" s="5">
        <v>1</v>
      </c>
      <c r="K790" s="5" t="s">
        <v>13638</v>
      </c>
      <c r="L790" s="5">
        <v>0.1133</v>
      </c>
      <c r="M790" s="8"/>
      <c r="N790" s="8"/>
      <c r="O790" s="8"/>
      <c r="P790" s="8"/>
      <c r="Q790" s="8"/>
      <c r="R790" s="5" t="s">
        <v>13643</v>
      </c>
      <c r="S790" s="5" t="s">
        <v>417</v>
      </c>
      <c r="T790" s="5" t="s">
        <v>417</v>
      </c>
      <c r="U790" s="5" t="s">
        <v>417</v>
      </c>
      <c r="V790" s="5" t="s">
        <v>417</v>
      </c>
      <c r="W790" s="5" t="s">
        <v>93</v>
      </c>
      <c r="X790" s="5" t="s">
        <v>418</v>
      </c>
      <c r="Y790" s="5" t="s">
        <v>419</v>
      </c>
      <c r="Z790" s="5" t="s">
        <v>420</v>
      </c>
      <c r="AA790" s="5" t="s">
        <v>421</v>
      </c>
      <c r="AB790" s="5"/>
      <c r="AC790" s="5"/>
      <c r="AD790" s="5"/>
      <c r="AE790" s="5"/>
      <c r="AF790" s="5"/>
    </row>
    <row r="791" spans="1:32" hidden="1">
      <c r="A791" s="5" t="s">
        <v>13644</v>
      </c>
      <c r="B791" s="5" t="str">
        <f>IF(COUNTIF('Leads Priorizados INT'!M:M,A791)&gt;0,"Sí","No")</f>
        <v>No</v>
      </c>
      <c r="C791">
        <v>0</v>
      </c>
      <c r="D791" s="6" t="s">
        <v>414</v>
      </c>
      <c r="E791" s="5" t="s">
        <v>13645</v>
      </c>
      <c r="F791" s="5" t="s">
        <v>10062</v>
      </c>
      <c r="G791" s="5" t="s">
        <v>13068</v>
      </c>
      <c r="H791" s="7">
        <v>305159</v>
      </c>
      <c r="I791" s="5">
        <v>2</v>
      </c>
      <c r="J791" s="5">
        <v>1</v>
      </c>
      <c r="K791" s="5" t="s">
        <v>13646</v>
      </c>
      <c r="L791" s="5">
        <v>0.1132</v>
      </c>
      <c r="M791" s="8"/>
      <c r="N791" s="8"/>
      <c r="O791" s="8"/>
      <c r="P791" s="8"/>
      <c r="Q791" s="8"/>
      <c r="R791" s="5" t="s">
        <v>13647</v>
      </c>
      <c r="S791" s="5" t="s">
        <v>417</v>
      </c>
      <c r="T791" s="5" t="s">
        <v>417</v>
      </c>
      <c r="U791" s="5" t="s">
        <v>417</v>
      </c>
      <c r="V791" s="5" t="s">
        <v>417</v>
      </c>
      <c r="W791" s="5" t="s">
        <v>93</v>
      </c>
      <c r="X791" s="5" t="s">
        <v>418</v>
      </c>
      <c r="Y791" s="5" t="s">
        <v>419</v>
      </c>
      <c r="Z791" s="5" t="s">
        <v>420</v>
      </c>
      <c r="AA791" s="5" t="s">
        <v>421</v>
      </c>
      <c r="AB791" s="5"/>
      <c r="AC791" s="5"/>
      <c r="AD791" s="5"/>
      <c r="AE791" s="5"/>
      <c r="AF791" s="5"/>
    </row>
    <row r="792" spans="1:32" hidden="1">
      <c r="A792" s="5" t="s">
        <v>13648</v>
      </c>
      <c r="B792" s="5" t="str">
        <f>IF(COUNTIF('Leads Priorizados INT'!M:M,A792)&gt;0,"Sí","No")</f>
        <v>No</v>
      </c>
      <c r="C792">
        <v>0</v>
      </c>
      <c r="D792" s="6" t="s">
        <v>414</v>
      </c>
      <c r="E792" s="5" t="s">
        <v>13649</v>
      </c>
      <c r="F792" s="5" t="s">
        <v>5398</v>
      </c>
      <c r="G792" s="5" t="s">
        <v>13650</v>
      </c>
      <c r="H792" s="7">
        <v>3396821</v>
      </c>
      <c r="I792" s="5">
        <v>16</v>
      </c>
      <c r="J792" s="5">
        <v>1</v>
      </c>
      <c r="K792" s="5" t="s">
        <v>13651</v>
      </c>
      <c r="L792" s="5">
        <v>0.11310000000000001</v>
      </c>
      <c r="M792" s="8">
        <v>967505043</v>
      </c>
      <c r="N792" s="8">
        <v>967266830</v>
      </c>
      <c r="O792" s="8">
        <v>967243514</v>
      </c>
      <c r="P792" s="8">
        <v>675658638</v>
      </c>
      <c r="Q792" s="8"/>
      <c r="R792" s="5" t="s">
        <v>13652</v>
      </c>
      <c r="S792" s="5" t="s">
        <v>417</v>
      </c>
      <c r="T792" s="5" t="s">
        <v>417</v>
      </c>
      <c r="U792" s="5" t="s">
        <v>417</v>
      </c>
      <c r="V792" s="5" t="s">
        <v>417</v>
      </c>
      <c r="W792" s="5" t="s">
        <v>93</v>
      </c>
      <c r="X792" s="5" t="s">
        <v>418</v>
      </c>
      <c r="Y792" s="5" t="s">
        <v>419</v>
      </c>
      <c r="Z792" s="5" t="s">
        <v>420</v>
      </c>
      <c r="AA792" s="5" t="s">
        <v>421</v>
      </c>
      <c r="AB792" s="5" t="s">
        <v>13653</v>
      </c>
      <c r="AC792" s="5" t="s">
        <v>13654</v>
      </c>
      <c r="AD792" s="5" t="s">
        <v>13655</v>
      </c>
      <c r="AE792" s="5" t="s">
        <v>13656</v>
      </c>
      <c r="AF792" s="5" t="s">
        <v>13657</v>
      </c>
    </row>
    <row r="793" spans="1:32">
      <c r="A793" s="5" t="s">
        <v>13658</v>
      </c>
      <c r="B793" s="5" t="str">
        <f>IF(COUNTIF('Leads Priorizados INT'!M:M,A793)&gt;0,"Sí","No")</f>
        <v>No</v>
      </c>
      <c r="C793">
        <v>1</v>
      </c>
      <c r="D793" s="6" t="s">
        <v>414</v>
      </c>
      <c r="E793" s="5" t="s">
        <v>13659</v>
      </c>
      <c r="F793" s="5" t="s">
        <v>152</v>
      </c>
      <c r="G793" s="5" t="s">
        <v>1700</v>
      </c>
      <c r="H793" s="7">
        <v>649878</v>
      </c>
      <c r="I793" s="5">
        <v>4</v>
      </c>
      <c r="J793" s="5">
        <v>1</v>
      </c>
      <c r="K793" s="5" t="s">
        <v>13660</v>
      </c>
      <c r="L793" s="5">
        <v>0.11310000000000001</v>
      </c>
      <c r="M793" s="8"/>
      <c r="N793" s="8"/>
      <c r="O793" s="8"/>
      <c r="P793" s="8"/>
      <c r="Q793" s="8"/>
      <c r="R793" s="5" t="s">
        <v>13661</v>
      </c>
      <c r="S793" s="5" t="s">
        <v>13662</v>
      </c>
      <c r="T793" s="5" t="s">
        <v>417</v>
      </c>
      <c r="U793" s="5" t="s">
        <v>417</v>
      </c>
      <c r="V793" s="5" t="s">
        <v>417</v>
      </c>
      <c r="W793" s="5" t="s">
        <v>93</v>
      </c>
      <c r="X793" s="5" t="s">
        <v>418</v>
      </c>
      <c r="Y793" s="5" t="s">
        <v>419</v>
      </c>
      <c r="Z793" s="5" t="s">
        <v>420</v>
      </c>
      <c r="AA793" s="5" t="s">
        <v>421</v>
      </c>
      <c r="AB793" s="5"/>
      <c r="AC793" s="5"/>
      <c r="AD793" s="5"/>
      <c r="AE793" s="5"/>
      <c r="AF793" s="5"/>
    </row>
    <row r="794" spans="1:32" hidden="1">
      <c r="A794" s="5" t="s">
        <v>13663</v>
      </c>
      <c r="B794" s="5" t="str">
        <f>IF(COUNTIF('Leads Priorizados INT'!M:M,A794)&gt;0,"Sí","No")</f>
        <v>No</v>
      </c>
      <c r="C794">
        <v>0</v>
      </c>
      <c r="D794" s="6" t="s">
        <v>414</v>
      </c>
      <c r="E794" s="5" t="s">
        <v>13664</v>
      </c>
      <c r="F794" s="5" t="s">
        <v>1019</v>
      </c>
      <c r="G794" s="5" t="s">
        <v>13665</v>
      </c>
      <c r="H794" s="7">
        <v>1299223</v>
      </c>
      <c r="I794" s="5">
        <v>5</v>
      </c>
      <c r="J794" s="5">
        <v>3</v>
      </c>
      <c r="K794" s="5" t="s">
        <v>13666</v>
      </c>
      <c r="L794" s="5">
        <v>0.113</v>
      </c>
      <c r="M794" s="8"/>
      <c r="N794" s="8"/>
      <c r="O794" s="8"/>
      <c r="P794" s="8"/>
      <c r="Q794" s="8"/>
      <c r="R794" s="5" t="s">
        <v>13667</v>
      </c>
      <c r="S794" s="5" t="s">
        <v>13668</v>
      </c>
      <c r="T794" s="5" t="s">
        <v>13669</v>
      </c>
      <c r="U794" s="5" t="s">
        <v>417</v>
      </c>
      <c r="V794" s="5" t="s">
        <v>417</v>
      </c>
      <c r="W794" s="5" t="s">
        <v>93</v>
      </c>
      <c r="X794" s="5" t="s">
        <v>418</v>
      </c>
      <c r="Y794" s="5" t="s">
        <v>419</v>
      </c>
      <c r="Z794" s="5" t="s">
        <v>420</v>
      </c>
      <c r="AA794" s="5" t="s">
        <v>421</v>
      </c>
      <c r="AB794" s="5"/>
      <c r="AC794" s="5"/>
      <c r="AD794" s="5"/>
      <c r="AE794" s="5"/>
      <c r="AF794" s="5"/>
    </row>
    <row r="795" spans="1:32" hidden="1">
      <c r="A795" s="5" t="s">
        <v>13670</v>
      </c>
      <c r="B795" s="5" t="str">
        <f>IF(COUNTIF('Leads Priorizados INT'!M:M,A795)&gt;0,"Sí","No")</f>
        <v>No</v>
      </c>
      <c r="C795">
        <v>0</v>
      </c>
      <c r="D795" s="6" t="s">
        <v>414</v>
      </c>
      <c r="E795" s="5" t="s">
        <v>13671</v>
      </c>
      <c r="F795" s="5" t="s">
        <v>431</v>
      </c>
      <c r="G795" s="5" t="s">
        <v>10478</v>
      </c>
      <c r="H795" s="7">
        <v>822463</v>
      </c>
      <c r="I795" s="5">
        <v>7</v>
      </c>
      <c r="J795" s="5">
        <v>1</v>
      </c>
      <c r="K795" s="5" t="s">
        <v>13672</v>
      </c>
      <c r="L795" s="5">
        <v>0.113</v>
      </c>
      <c r="M795" s="8"/>
      <c r="N795" s="8"/>
      <c r="O795" s="8"/>
      <c r="P795" s="8"/>
      <c r="Q795" s="8"/>
      <c r="R795" s="5" t="s">
        <v>13673</v>
      </c>
      <c r="S795" s="5" t="s">
        <v>417</v>
      </c>
      <c r="T795" s="5" t="s">
        <v>417</v>
      </c>
      <c r="U795" s="5" t="s">
        <v>417</v>
      </c>
      <c r="V795" s="5" t="s">
        <v>417</v>
      </c>
      <c r="W795" s="5" t="s">
        <v>93</v>
      </c>
      <c r="X795" s="5" t="s">
        <v>418</v>
      </c>
      <c r="Y795" s="5" t="s">
        <v>419</v>
      </c>
      <c r="Z795" s="5" t="s">
        <v>420</v>
      </c>
      <c r="AA795" s="5" t="s">
        <v>421</v>
      </c>
      <c r="AB795" s="5"/>
      <c r="AC795" s="5"/>
      <c r="AD795" s="5"/>
      <c r="AE795" s="5"/>
      <c r="AF795" s="5"/>
    </row>
    <row r="796" spans="1:32" hidden="1">
      <c r="A796" s="5" t="s">
        <v>13674</v>
      </c>
      <c r="B796" s="5" t="str">
        <f>IF(COUNTIF('Leads Priorizados INT'!M:M,A796)&gt;0,"Sí","No")</f>
        <v>No</v>
      </c>
      <c r="C796">
        <v>0</v>
      </c>
      <c r="D796" s="6" t="s">
        <v>414</v>
      </c>
      <c r="E796" s="5" t="s">
        <v>13675</v>
      </c>
      <c r="F796" s="5" t="s">
        <v>431</v>
      </c>
      <c r="G796" s="5" t="s">
        <v>13676</v>
      </c>
      <c r="H796" s="7">
        <v>600484</v>
      </c>
      <c r="I796" s="5">
        <v>1</v>
      </c>
      <c r="J796" s="5">
        <v>2</v>
      </c>
      <c r="K796" s="5" t="s">
        <v>13677</v>
      </c>
      <c r="L796" s="5">
        <v>0.113</v>
      </c>
      <c r="M796" s="8">
        <v>935830624</v>
      </c>
      <c r="N796" s="8"/>
      <c r="O796" s="8"/>
      <c r="P796" s="8"/>
      <c r="Q796" s="8"/>
      <c r="R796" s="5" t="s">
        <v>13678</v>
      </c>
      <c r="S796" s="5" t="s">
        <v>13679</v>
      </c>
      <c r="T796" s="5" t="s">
        <v>417</v>
      </c>
      <c r="U796" s="5" t="s">
        <v>417</v>
      </c>
      <c r="V796" s="5" t="s">
        <v>417</v>
      </c>
      <c r="W796" s="5" t="s">
        <v>93</v>
      </c>
      <c r="X796" s="5" t="s">
        <v>418</v>
      </c>
      <c r="Y796" s="5" t="s">
        <v>419</v>
      </c>
      <c r="Z796" s="5" t="s">
        <v>420</v>
      </c>
      <c r="AA796" s="5" t="s">
        <v>421</v>
      </c>
      <c r="AB796" s="5" t="s">
        <v>13680</v>
      </c>
      <c r="AC796" s="5"/>
      <c r="AD796" s="5"/>
      <c r="AE796" s="5"/>
      <c r="AF796" s="5"/>
    </row>
    <row r="797" spans="1:32" hidden="1">
      <c r="A797" s="5" t="s">
        <v>13681</v>
      </c>
      <c r="B797" s="5" t="str">
        <f>IF(COUNTIF('Leads Priorizados INT'!M:M,A797)&gt;0,"Sí","No")</f>
        <v>No</v>
      </c>
      <c r="C797">
        <v>0</v>
      </c>
      <c r="D797" s="6" t="s">
        <v>414</v>
      </c>
      <c r="E797" s="5" t="s">
        <v>13682</v>
      </c>
      <c r="F797" s="5" t="s">
        <v>431</v>
      </c>
      <c r="G797" s="5" t="s">
        <v>1463</v>
      </c>
      <c r="H797" s="7">
        <v>766506</v>
      </c>
      <c r="I797" s="5">
        <v>6</v>
      </c>
      <c r="J797" s="5">
        <v>1</v>
      </c>
      <c r="K797" s="5" t="s">
        <v>13683</v>
      </c>
      <c r="L797" s="5">
        <v>0.1129</v>
      </c>
      <c r="M797" s="8">
        <v>932890151</v>
      </c>
      <c r="N797" s="8"/>
      <c r="O797" s="8"/>
      <c r="P797" s="8"/>
      <c r="Q797" s="8"/>
      <c r="R797" s="5" t="s">
        <v>13684</v>
      </c>
      <c r="S797" s="5" t="s">
        <v>417</v>
      </c>
      <c r="T797" s="5" t="s">
        <v>417</v>
      </c>
      <c r="U797" s="5" t="s">
        <v>417</v>
      </c>
      <c r="V797" s="5" t="s">
        <v>417</v>
      </c>
      <c r="W797" s="5" t="s">
        <v>93</v>
      </c>
      <c r="X797" s="5" t="s">
        <v>418</v>
      </c>
      <c r="Y797" s="5" t="s">
        <v>419</v>
      </c>
      <c r="Z797" s="5" t="s">
        <v>420</v>
      </c>
      <c r="AA797" s="5" t="s">
        <v>421</v>
      </c>
      <c r="AB797" s="5"/>
      <c r="AC797" s="5"/>
      <c r="AD797" s="5"/>
      <c r="AE797" s="5"/>
      <c r="AF797" s="5"/>
    </row>
    <row r="798" spans="1:32" hidden="1">
      <c r="A798" s="5" t="s">
        <v>13685</v>
      </c>
      <c r="B798" s="5" t="str">
        <f>IF(COUNTIF('Leads Priorizados INT'!M:M,A798)&gt;0,"Sí","No")</f>
        <v>No</v>
      </c>
      <c r="C798">
        <v>0</v>
      </c>
      <c r="D798" s="6" t="s">
        <v>414</v>
      </c>
      <c r="E798" s="5" t="s">
        <v>13686</v>
      </c>
      <c r="F798" s="5" t="s">
        <v>152</v>
      </c>
      <c r="G798" s="5" t="s">
        <v>2332</v>
      </c>
      <c r="H798" s="7">
        <v>954192</v>
      </c>
      <c r="I798" s="5">
        <v>7</v>
      </c>
      <c r="J798" s="5">
        <v>1</v>
      </c>
      <c r="K798" s="5" t="s">
        <v>13687</v>
      </c>
      <c r="L798" s="5">
        <v>0.1128</v>
      </c>
      <c r="M798" s="8"/>
      <c r="N798" s="8"/>
      <c r="O798" s="8"/>
      <c r="P798" s="8"/>
      <c r="Q798" s="8"/>
      <c r="R798" s="5" t="s">
        <v>13688</v>
      </c>
      <c r="S798" s="5" t="s">
        <v>417</v>
      </c>
      <c r="T798" s="5" t="s">
        <v>417</v>
      </c>
      <c r="U798" s="5" t="s">
        <v>417</v>
      </c>
      <c r="V798" s="5" t="s">
        <v>417</v>
      </c>
      <c r="W798" s="5" t="s">
        <v>93</v>
      </c>
      <c r="X798" s="5" t="s">
        <v>418</v>
      </c>
      <c r="Y798" s="5" t="s">
        <v>419</v>
      </c>
      <c r="Z798" s="5" t="s">
        <v>420</v>
      </c>
      <c r="AA798" s="5" t="s">
        <v>421</v>
      </c>
      <c r="AB798" s="5"/>
      <c r="AC798" s="5"/>
      <c r="AD798" s="5"/>
      <c r="AE798" s="5"/>
      <c r="AF798" s="5"/>
    </row>
    <row r="799" spans="1:32">
      <c r="A799" s="5" t="s">
        <v>13689</v>
      </c>
      <c r="B799" s="5" t="str">
        <f>IF(COUNTIF('Leads Priorizados INT'!M:M,A799)&gt;0,"Sí","No")</f>
        <v>No</v>
      </c>
      <c r="C799">
        <v>1</v>
      </c>
      <c r="D799" s="6" t="s">
        <v>414</v>
      </c>
      <c r="E799" s="5" t="s">
        <v>13690</v>
      </c>
      <c r="F799" s="5" t="s">
        <v>152</v>
      </c>
      <c r="G799" s="5" t="s">
        <v>1157</v>
      </c>
      <c r="H799" s="7">
        <v>487744</v>
      </c>
      <c r="I799" s="5">
        <v>4</v>
      </c>
      <c r="J799" s="5">
        <v>1</v>
      </c>
      <c r="K799" s="5" t="s">
        <v>13691</v>
      </c>
      <c r="L799" s="5">
        <v>0.1128</v>
      </c>
      <c r="M799" s="8">
        <v>649813045</v>
      </c>
      <c r="N799" s="8">
        <v>600352364</v>
      </c>
      <c r="O799" s="8"/>
      <c r="P799" s="8"/>
      <c r="Q799" s="8"/>
      <c r="R799" s="5" t="s">
        <v>13692</v>
      </c>
      <c r="S799" s="5" t="s">
        <v>417</v>
      </c>
      <c r="T799" s="5" t="s">
        <v>417</v>
      </c>
      <c r="U799" s="5" t="s">
        <v>417</v>
      </c>
      <c r="V799" s="5" t="s">
        <v>417</v>
      </c>
      <c r="W799" s="5" t="s">
        <v>93</v>
      </c>
      <c r="X799" s="5" t="s">
        <v>418</v>
      </c>
      <c r="Y799" s="5" t="s">
        <v>419</v>
      </c>
      <c r="Z799" s="5" t="s">
        <v>420</v>
      </c>
      <c r="AA799" s="5" t="s">
        <v>421</v>
      </c>
      <c r="AB799" s="5"/>
      <c r="AC799" s="5"/>
      <c r="AD799" s="5"/>
      <c r="AE799" s="5"/>
      <c r="AF799" s="5"/>
    </row>
    <row r="800" spans="1:32">
      <c r="A800" s="5" t="s">
        <v>13693</v>
      </c>
      <c r="B800" s="5" t="str">
        <f>IF(COUNTIF('Leads Priorizados INT'!M:M,A800)&gt;0,"Sí","No")</f>
        <v>No</v>
      </c>
      <c r="C800">
        <v>1</v>
      </c>
      <c r="D800" s="6" t="s">
        <v>414</v>
      </c>
      <c r="E800" s="5" t="s">
        <v>13694</v>
      </c>
      <c r="F800" s="5" t="s">
        <v>1245</v>
      </c>
      <c r="G800" s="5" t="s">
        <v>10212</v>
      </c>
      <c r="H800" s="7">
        <v>1029435</v>
      </c>
      <c r="I800" s="5">
        <v>14</v>
      </c>
      <c r="J800" s="5">
        <v>3</v>
      </c>
      <c r="K800" s="5" t="s">
        <v>13695</v>
      </c>
      <c r="L800" s="5">
        <v>0.11269999999999999</v>
      </c>
      <c r="M800" s="8">
        <v>944753099</v>
      </c>
      <c r="N800" s="8">
        <v>944757999</v>
      </c>
      <c r="O800" s="8">
        <v>922214563</v>
      </c>
      <c r="P800" s="8"/>
      <c r="Q800" s="8"/>
      <c r="R800" s="5" t="s">
        <v>13696</v>
      </c>
      <c r="S800" s="5" t="s">
        <v>13697</v>
      </c>
      <c r="T800" s="5" t="s">
        <v>13698</v>
      </c>
      <c r="U800" s="5" t="s">
        <v>417</v>
      </c>
      <c r="V800" s="5" t="s">
        <v>417</v>
      </c>
      <c r="W800" s="5" t="s">
        <v>93</v>
      </c>
      <c r="X800" s="5" t="s">
        <v>418</v>
      </c>
      <c r="Y800" s="5" t="s">
        <v>419</v>
      </c>
      <c r="Z800" s="5" t="s">
        <v>420</v>
      </c>
      <c r="AA800" s="5" t="s">
        <v>421</v>
      </c>
      <c r="AB800" s="5" t="s">
        <v>13699</v>
      </c>
      <c r="AC800" s="5"/>
      <c r="AD800" s="5"/>
      <c r="AE800" s="5"/>
      <c r="AF800" s="5"/>
    </row>
    <row r="801" spans="1:32" hidden="1">
      <c r="A801" s="5" t="s">
        <v>13700</v>
      </c>
      <c r="B801" s="5" t="str">
        <f>IF(COUNTIF('Leads Priorizados INT'!M:M,A801)&gt;0,"Sí","No")</f>
        <v>No</v>
      </c>
      <c r="C801">
        <v>0</v>
      </c>
      <c r="D801" s="6" t="s">
        <v>414</v>
      </c>
      <c r="E801" s="5" t="s">
        <v>13701</v>
      </c>
      <c r="F801" s="5" t="s">
        <v>152</v>
      </c>
      <c r="G801" s="5" t="s">
        <v>2795</v>
      </c>
      <c r="H801" s="7">
        <v>411777</v>
      </c>
      <c r="I801" s="5">
        <v>5</v>
      </c>
      <c r="J801" s="5">
        <v>1</v>
      </c>
      <c r="K801" s="5" t="s">
        <v>13702</v>
      </c>
      <c r="L801" s="5">
        <v>0.11269999999999999</v>
      </c>
      <c r="M801" s="8">
        <v>913823023</v>
      </c>
      <c r="N801" s="8"/>
      <c r="O801" s="8"/>
      <c r="P801" s="8"/>
      <c r="Q801" s="8"/>
      <c r="R801" s="5" t="s">
        <v>13703</v>
      </c>
      <c r="S801" s="5" t="s">
        <v>13704</v>
      </c>
      <c r="T801" s="5" t="s">
        <v>13705</v>
      </c>
      <c r="U801" s="5" t="s">
        <v>13706</v>
      </c>
      <c r="V801" s="5" t="s">
        <v>13707</v>
      </c>
      <c r="W801" s="5" t="s">
        <v>93</v>
      </c>
      <c r="X801" s="5" t="s">
        <v>418</v>
      </c>
      <c r="Y801" s="5" t="s">
        <v>419</v>
      </c>
      <c r="Z801" s="5" t="s">
        <v>420</v>
      </c>
      <c r="AA801" s="5" t="s">
        <v>421</v>
      </c>
      <c r="AB801" s="5"/>
      <c r="AC801" s="5"/>
      <c r="AD801" s="5"/>
      <c r="AE801" s="5"/>
      <c r="AF801" s="5"/>
    </row>
    <row r="802" spans="1:32" hidden="1">
      <c r="A802" s="5" t="s">
        <v>13708</v>
      </c>
      <c r="B802" s="5" t="str">
        <f>IF(COUNTIF('Leads Priorizados INT'!M:M,A802)&gt;0,"Sí","No")</f>
        <v>No</v>
      </c>
      <c r="C802">
        <v>0</v>
      </c>
      <c r="D802" s="6" t="s">
        <v>430</v>
      </c>
      <c r="E802" s="5" t="s">
        <v>13709</v>
      </c>
      <c r="F802" s="5" t="s">
        <v>873</v>
      </c>
      <c r="G802" s="5" t="s">
        <v>9321</v>
      </c>
      <c r="H802" s="7">
        <v>5192685</v>
      </c>
      <c r="I802" s="5">
        <v>45</v>
      </c>
      <c r="J802" s="5">
        <v>6</v>
      </c>
      <c r="K802" s="5" t="s">
        <v>13710</v>
      </c>
      <c r="L802" s="5">
        <v>0.11269999999999999</v>
      </c>
      <c r="M802" s="8">
        <v>952907390</v>
      </c>
      <c r="N802" s="8">
        <v>952816334</v>
      </c>
      <c r="O802" s="8">
        <v>952771437</v>
      </c>
      <c r="P802" s="8">
        <v>952907170</v>
      </c>
      <c r="Q802" s="8">
        <v>951326252</v>
      </c>
      <c r="R802" s="5" t="s">
        <v>13711</v>
      </c>
      <c r="S802" s="5" t="s">
        <v>417</v>
      </c>
      <c r="T802" s="5" t="s">
        <v>417</v>
      </c>
      <c r="U802" s="5" t="s">
        <v>417</v>
      </c>
      <c r="V802" s="5" t="s">
        <v>417</v>
      </c>
      <c r="W802" s="5" t="s">
        <v>93</v>
      </c>
      <c r="X802" s="5" t="s">
        <v>418</v>
      </c>
      <c r="Y802" s="5" t="s">
        <v>419</v>
      </c>
      <c r="Z802" s="5" t="s">
        <v>420</v>
      </c>
      <c r="AA802" s="5" t="s">
        <v>421</v>
      </c>
      <c r="AB802" s="5"/>
      <c r="AC802" s="5"/>
      <c r="AD802" s="5"/>
      <c r="AE802" s="5"/>
      <c r="AF802" s="5"/>
    </row>
    <row r="803" spans="1:32">
      <c r="A803" s="5" t="s">
        <v>13712</v>
      </c>
      <c r="B803" s="5" t="str">
        <f>IF(COUNTIF('Leads Priorizados INT'!M:M,A803)&gt;0,"Sí","No")</f>
        <v>No</v>
      </c>
      <c r="C803">
        <v>1</v>
      </c>
      <c r="D803" s="6" t="s">
        <v>430</v>
      </c>
      <c r="E803" s="5" t="s">
        <v>13713</v>
      </c>
      <c r="F803" s="5" t="s">
        <v>1382</v>
      </c>
      <c r="G803" s="5" t="s">
        <v>13714</v>
      </c>
      <c r="H803" s="7">
        <v>862821</v>
      </c>
      <c r="I803" s="5">
        <v>11</v>
      </c>
      <c r="J803" s="5">
        <v>1</v>
      </c>
      <c r="K803" s="5" t="s">
        <v>13715</v>
      </c>
      <c r="L803" s="5">
        <v>0.11269999999999999</v>
      </c>
      <c r="M803" s="8">
        <v>963656434</v>
      </c>
      <c r="N803" s="8">
        <v>963668182</v>
      </c>
      <c r="O803" s="8">
        <v>961683017</v>
      </c>
      <c r="P803" s="8">
        <v>676099421</v>
      </c>
      <c r="Q803" s="8">
        <v>657648326</v>
      </c>
      <c r="R803" s="5" t="s">
        <v>13716</v>
      </c>
      <c r="S803" s="5" t="s">
        <v>13717</v>
      </c>
      <c r="T803" s="5" t="s">
        <v>417</v>
      </c>
      <c r="U803" s="5" t="s">
        <v>417</v>
      </c>
      <c r="V803" s="5" t="s">
        <v>417</v>
      </c>
      <c r="W803" s="5" t="s">
        <v>93</v>
      </c>
      <c r="X803" s="5" t="s">
        <v>418</v>
      </c>
      <c r="Y803" s="5" t="s">
        <v>419</v>
      </c>
      <c r="Z803" s="5" t="s">
        <v>420</v>
      </c>
      <c r="AA803" s="5" t="s">
        <v>421</v>
      </c>
      <c r="AB803" s="5" t="s">
        <v>13718</v>
      </c>
      <c r="AC803" s="5"/>
      <c r="AD803" s="5"/>
      <c r="AE803" s="5"/>
      <c r="AF803" s="5"/>
    </row>
    <row r="804" spans="1:32" hidden="1">
      <c r="A804" s="5" t="s">
        <v>13719</v>
      </c>
      <c r="B804" s="5" t="str">
        <f>IF(COUNTIF('Leads Priorizados INT'!M:M,A804)&gt;0,"Sí","No")</f>
        <v>No</v>
      </c>
      <c r="C804">
        <v>0</v>
      </c>
      <c r="D804" s="6" t="s">
        <v>414</v>
      </c>
      <c r="E804" s="5" t="s">
        <v>13720</v>
      </c>
      <c r="F804" s="5" t="s">
        <v>431</v>
      </c>
      <c r="G804" s="5" t="s">
        <v>2199</v>
      </c>
      <c r="H804" s="7">
        <v>999084</v>
      </c>
      <c r="I804" s="5">
        <v>5</v>
      </c>
      <c r="J804" s="5">
        <v>2</v>
      </c>
      <c r="K804" s="5" t="s">
        <v>13721</v>
      </c>
      <c r="L804" s="5">
        <v>0.11260000000000001</v>
      </c>
      <c r="M804" s="8">
        <v>936741530</v>
      </c>
      <c r="N804" s="8">
        <v>932090010</v>
      </c>
      <c r="O804" s="8"/>
      <c r="P804" s="8"/>
      <c r="Q804" s="8"/>
      <c r="R804" s="5" t="s">
        <v>13722</v>
      </c>
      <c r="S804" s="5" t="s">
        <v>13723</v>
      </c>
      <c r="T804" s="5" t="s">
        <v>13724</v>
      </c>
      <c r="U804" s="5" t="s">
        <v>417</v>
      </c>
      <c r="V804" s="5" t="s">
        <v>417</v>
      </c>
      <c r="W804" s="5" t="s">
        <v>93</v>
      </c>
      <c r="X804" s="5" t="s">
        <v>418</v>
      </c>
      <c r="Y804" s="5" t="s">
        <v>419</v>
      </c>
      <c r="Z804" s="5" t="s">
        <v>420</v>
      </c>
      <c r="AA804" s="5" t="s">
        <v>421</v>
      </c>
      <c r="AB804" s="5" t="s">
        <v>13725</v>
      </c>
      <c r="AC804" s="5"/>
      <c r="AD804" s="5"/>
      <c r="AE804" s="5"/>
      <c r="AF804" s="5"/>
    </row>
    <row r="805" spans="1:32" hidden="1">
      <c r="A805" s="5" t="s">
        <v>13726</v>
      </c>
      <c r="B805" s="5" t="str">
        <f>IF(COUNTIF('Leads Priorizados INT'!M:M,A805)&gt;0,"Sí","No")</f>
        <v>No</v>
      </c>
      <c r="C805">
        <v>0</v>
      </c>
      <c r="D805" s="6" t="s">
        <v>1234</v>
      </c>
      <c r="E805" s="5" t="s">
        <v>13727</v>
      </c>
      <c r="F805" s="5" t="s">
        <v>700</v>
      </c>
      <c r="G805" s="5" t="s">
        <v>701</v>
      </c>
      <c r="H805" s="7">
        <v>425862</v>
      </c>
      <c r="I805" s="5">
        <v>8</v>
      </c>
      <c r="J805" s="5">
        <v>4</v>
      </c>
      <c r="K805" s="5" t="s">
        <v>13728</v>
      </c>
      <c r="L805" s="5">
        <v>0.11260000000000001</v>
      </c>
      <c r="M805" s="8">
        <v>954620805</v>
      </c>
      <c r="N805" s="8">
        <v>954210537</v>
      </c>
      <c r="O805" s="8">
        <v>954459465</v>
      </c>
      <c r="P805" s="8">
        <v>954620878</v>
      </c>
      <c r="Q805" s="8">
        <v>620079067</v>
      </c>
      <c r="R805" s="5" t="s">
        <v>13729</v>
      </c>
      <c r="S805" s="5" t="s">
        <v>417</v>
      </c>
      <c r="T805" s="5" t="s">
        <v>417</v>
      </c>
      <c r="U805" s="5" t="s">
        <v>417</v>
      </c>
      <c r="V805" s="5" t="s">
        <v>417</v>
      </c>
      <c r="W805" s="5" t="s">
        <v>93</v>
      </c>
      <c r="X805" s="5" t="s">
        <v>418</v>
      </c>
      <c r="Y805" s="5" t="s">
        <v>419</v>
      </c>
      <c r="Z805" s="5" t="s">
        <v>420</v>
      </c>
      <c r="AA805" s="5" t="s">
        <v>421</v>
      </c>
      <c r="AB805" s="5" t="s">
        <v>13730</v>
      </c>
      <c r="AC805" s="5"/>
      <c r="AD805" s="5"/>
      <c r="AE805" s="5"/>
      <c r="AF805" s="5"/>
    </row>
    <row r="806" spans="1:32" hidden="1">
      <c r="A806" s="5" t="s">
        <v>13731</v>
      </c>
      <c r="B806" s="5" t="str">
        <f>IF(COUNTIF('Leads Priorizados INT'!M:M,A806)&gt;0,"Sí","No")</f>
        <v>No</v>
      </c>
      <c r="C806">
        <v>0</v>
      </c>
      <c r="D806" s="6" t="s">
        <v>414</v>
      </c>
      <c r="E806" s="5" t="s">
        <v>13732</v>
      </c>
      <c r="F806" s="5" t="s">
        <v>873</v>
      </c>
      <c r="G806" s="5" t="s">
        <v>10741</v>
      </c>
      <c r="H806" s="7">
        <v>782436</v>
      </c>
      <c r="I806" s="5">
        <v>2</v>
      </c>
      <c r="J806" s="5">
        <v>1</v>
      </c>
      <c r="K806" s="5" t="s">
        <v>13733</v>
      </c>
      <c r="L806" s="5">
        <v>0.11260000000000001</v>
      </c>
      <c r="M806" s="8">
        <v>951441010</v>
      </c>
      <c r="N806" s="8"/>
      <c r="O806" s="8"/>
      <c r="P806" s="8"/>
      <c r="Q806" s="8"/>
      <c r="R806" s="5" t="s">
        <v>13734</v>
      </c>
      <c r="S806" s="5" t="s">
        <v>13735</v>
      </c>
      <c r="T806" s="5" t="s">
        <v>13736</v>
      </c>
      <c r="U806" s="5" t="s">
        <v>417</v>
      </c>
      <c r="V806" s="5" t="s">
        <v>417</v>
      </c>
      <c r="W806" s="5" t="s">
        <v>93</v>
      </c>
      <c r="X806" s="5" t="s">
        <v>418</v>
      </c>
      <c r="Y806" s="5" t="s">
        <v>419</v>
      </c>
      <c r="Z806" s="5" t="s">
        <v>420</v>
      </c>
      <c r="AA806" s="5" t="s">
        <v>421</v>
      </c>
      <c r="AB806" s="5" t="s">
        <v>13737</v>
      </c>
      <c r="AC806" s="5"/>
      <c r="AD806" s="5"/>
      <c r="AE806" s="5"/>
      <c r="AF806" s="5"/>
    </row>
    <row r="807" spans="1:32">
      <c r="A807" s="5" t="s">
        <v>13738</v>
      </c>
      <c r="B807" s="5" t="str">
        <f>IF(COUNTIF('Leads Priorizados INT'!M:M,A807)&gt;0,"Sí","No")</f>
        <v>No</v>
      </c>
      <c r="C807">
        <v>1</v>
      </c>
      <c r="D807" s="6" t="s">
        <v>414</v>
      </c>
      <c r="E807" s="5" t="s">
        <v>13739</v>
      </c>
      <c r="F807" s="5" t="s">
        <v>431</v>
      </c>
      <c r="G807" s="5" t="s">
        <v>1556</v>
      </c>
      <c r="H807" s="7">
        <v>3060417</v>
      </c>
      <c r="I807" s="5">
        <v>18</v>
      </c>
      <c r="J807" s="5">
        <v>2</v>
      </c>
      <c r="K807" s="5" t="s">
        <v>13740</v>
      </c>
      <c r="L807" s="5">
        <v>0.1125</v>
      </c>
      <c r="M807" s="8">
        <v>935151001</v>
      </c>
      <c r="N807" s="8">
        <v>934886950</v>
      </c>
      <c r="O807" s="8"/>
      <c r="P807" s="8"/>
      <c r="Q807" s="8"/>
      <c r="R807" s="5" t="s">
        <v>13741</v>
      </c>
      <c r="S807" s="5" t="s">
        <v>417</v>
      </c>
      <c r="T807" s="5" t="s">
        <v>417</v>
      </c>
      <c r="U807" s="5" t="s">
        <v>417</v>
      </c>
      <c r="V807" s="5" t="s">
        <v>417</v>
      </c>
      <c r="W807" s="5" t="s">
        <v>93</v>
      </c>
      <c r="X807" s="5" t="s">
        <v>418</v>
      </c>
      <c r="Y807" s="5" t="s">
        <v>419</v>
      </c>
      <c r="Z807" s="5" t="s">
        <v>420</v>
      </c>
      <c r="AA807" s="5" t="s">
        <v>421</v>
      </c>
      <c r="AB807" s="5"/>
      <c r="AC807" s="5"/>
      <c r="AD807" s="5"/>
      <c r="AE807" s="5"/>
      <c r="AF807" s="5"/>
    </row>
    <row r="808" spans="1:32">
      <c r="A808" s="5" t="s">
        <v>13742</v>
      </c>
      <c r="B808" s="5" t="str">
        <f>IF(COUNTIF('Leads Priorizados INT'!M:M,A808)&gt;0,"Sí","No")</f>
        <v>No</v>
      </c>
      <c r="C808">
        <v>1</v>
      </c>
      <c r="D808" s="6" t="s">
        <v>414</v>
      </c>
      <c r="E808" s="5" t="s">
        <v>13743</v>
      </c>
      <c r="F808" s="5" t="s">
        <v>152</v>
      </c>
      <c r="G808" s="5" t="s">
        <v>2441</v>
      </c>
      <c r="H808" s="7">
        <v>902919</v>
      </c>
      <c r="I808" s="5">
        <v>1</v>
      </c>
      <c r="J808" s="5">
        <v>2</v>
      </c>
      <c r="K808" s="5" t="s">
        <v>13744</v>
      </c>
      <c r="L808" s="5">
        <v>0.1125</v>
      </c>
      <c r="M808" s="8">
        <v>913326018</v>
      </c>
      <c r="N808" s="8">
        <v>618101055</v>
      </c>
      <c r="O808" s="8">
        <v>659999767</v>
      </c>
      <c r="P808" s="8"/>
      <c r="Q808" s="8"/>
      <c r="R808" s="5" t="s">
        <v>13745</v>
      </c>
      <c r="S808" s="5" t="s">
        <v>13746</v>
      </c>
      <c r="T808" s="5" t="s">
        <v>417</v>
      </c>
      <c r="U808" s="5" t="s">
        <v>417</v>
      </c>
      <c r="V808" s="5" t="s">
        <v>417</v>
      </c>
      <c r="W808" s="5" t="s">
        <v>93</v>
      </c>
      <c r="X808" s="5" t="s">
        <v>418</v>
      </c>
      <c r="Y808" s="5" t="s">
        <v>419</v>
      </c>
      <c r="Z808" s="5" t="s">
        <v>420</v>
      </c>
      <c r="AA808" s="5" t="s">
        <v>421</v>
      </c>
      <c r="AB808" s="5" t="s">
        <v>13747</v>
      </c>
      <c r="AC808" s="5"/>
      <c r="AD808" s="5"/>
      <c r="AE808" s="5"/>
      <c r="AF808" s="5"/>
    </row>
    <row r="809" spans="1:32" hidden="1">
      <c r="A809" s="5" t="s">
        <v>13748</v>
      </c>
      <c r="B809" s="5" t="str">
        <f>IF(COUNTIF('Leads Priorizados INT'!M:M,A809)&gt;0,"Sí","No")</f>
        <v>No</v>
      </c>
      <c r="C809">
        <v>0</v>
      </c>
      <c r="D809" s="6" t="s">
        <v>414</v>
      </c>
      <c r="E809" s="5" t="s">
        <v>13749</v>
      </c>
      <c r="F809" s="5" t="s">
        <v>721</v>
      </c>
      <c r="G809" s="5" t="s">
        <v>13750</v>
      </c>
      <c r="H809" s="7">
        <v>341035</v>
      </c>
      <c r="I809" s="5">
        <v>3</v>
      </c>
      <c r="J809" s="5">
        <v>2</v>
      </c>
      <c r="K809" s="5" t="s">
        <v>13751</v>
      </c>
      <c r="L809" s="5">
        <v>0.1124</v>
      </c>
      <c r="M809" s="8">
        <v>928416133</v>
      </c>
      <c r="N809" s="8">
        <v>928035634</v>
      </c>
      <c r="O809" s="8">
        <v>928426014</v>
      </c>
      <c r="P809" s="8">
        <v>928412377</v>
      </c>
      <c r="Q809" s="8"/>
      <c r="R809" s="5" t="s">
        <v>13752</v>
      </c>
      <c r="S809" s="5" t="s">
        <v>417</v>
      </c>
      <c r="T809" s="5" t="s">
        <v>417</v>
      </c>
      <c r="U809" s="5" t="s">
        <v>417</v>
      </c>
      <c r="V809" s="5" t="s">
        <v>417</v>
      </c>
      <c r="W809" s="5" t="s">
        <v>93</v>
      </c>
      <c r="X809" s="5" t="s">
        <v>418</v>
      </c>
      <c r="Y809" s="5" t="s">
        <v>419</v>
      </c>
      <c r="Z809" s="5" t="s">
        <v>420</v>
      </c>
      <c r="AA809" s="5" t="s">
        <v>421</v>
      </c>
      <c r="AB809" s="5"/>
      <c r="AC809" s="5"/>
      <c r="AD809" s="5"/>
      <c r="AE809" s="5"/>
      <c r="AF809" s="5"/>
    </row>
    <row r="810" spans="1:32" hidden="1">
      <c r="A810" s="5" t="s">
        <v>13753</v>
      </c>
      <c r="B810" s="5" t="str">
        <f>IF(COUNTIF('Leads Priorizados INT'!M:M,A810)&gt;0,"Sí","No")</f>
        <v>No</v>
      </c>
      <c r="C810">
        <v>0</v>
      </c>
      <c r="D810" s="6" t="s">
        <v>414</v>
      </c>
      <c r="E810" s="5" t="s">
        <v>13754</v>
      </c>
      <c r="F810" s="5" t="s">
        <v>431</v>
      </c>
      <c r="G810" s="5" t="s">
        <v>432</v>
      </c>
      <c r="H810" s="7">
        <v>1374649</v>
      </c>
      <c r="I810" s="5">
        <v>5</v>
      </c>
      <c r="J810" s="5">
        <v>3</v>
      </c>
      <c r="K810" s="5" t="s">
        <v>13755</v>
      </c>
      <c r="L810" s="5">
        <v>0.1123</v>
      </c>
      <c r="M810" s="8">
        <v>934939300</v>
      </c>
      <c r="N810" s="8">
        <v>932255125</v>
      </c>
      <c r="O810" s="8">
        <v>963465034</v>
      </c>
      <c r="P810" s="8"/>
      <c r="Q810" s="8"/>
      <c r="R810" s="5" t="s">
        <v>417</v>
      </c>
      <c r="S810" s="5" t="s">
        <v>417</v>
      </c>
      <c r="T810" s="5" t="s">
        <v>417</v>
      </c>
      <c r="U810" s="5" t="s">
        <v>417</v>
      </c>
      <c r="V810" s="5" t="s">
        <v>417</v>
      </c>
      <c r="W810" s="5" t="s">
        <v>417</v>
      </c>
      <c r="X810" s="5" t="s">
        <v>417</v>
      </c>
      <c r="Y810" s="5" t="s">
        <v>417</v>
      </c>
      <c r="Z810" s="5" t="s">
        <v>417</v>
      </c>
      <c r="AA810" s="5" t="s">
        <v>417</v>
      </c>
      <c r="AB810" s="5" t="s">
        <v>13756</v>
      </c>
      <c r="AC810" s="5" t="s">
        <v>13757</v>
      </c>
      <c r="AD810" s="5"/>
      <c r="AE810" s="5"/>
      <c r="AF810" s="5"/>
    </row>
    <row r="811" spans="1:32" hidden="1">
      <c r="A811" s="5" t="s">
        <v>13758</v>
      </c>
      <c r="B811" s="5" t="str">
        <f>IF(COUNTIF('Leads Priorizados INT'!M:M,A811)&gt;0,"Sí","No")</f>
        <v>No</v>
      </c>
      <c r="C811">
        <v>0</v>
      </c>
      <c r="D811" s="6" t="s">
        <v>414</v>
      </c>
      <c r="E811" s="5" t="s">
        <v>13759</v>
      </c>
      <c r="F811" s="5" t="s">
        <v>152</v>
      </c>
      <c r="G811" s="5" t="s">
        <v>3056</v>
      </c>
      <c r="H811" s="7">
        <v>669895</v>
      </c>
      <c r="I811" s="5">
        <v>3</v>
      </c>
      <c r="J811" s="5">
        <v>1</v>
      </c>
      <c r="K811" s="5" t="s">
        <v>13760</v>
      </c>
      <c r="L811" s="5">
        <v>0.1123</v>
      </c>
      <c r="M811" s="8"/>
      <c r="N811" s="8"/>
      <c r="O811" s="8"/>
      <c r="P811" s="8"/>
      <c r="Q811" s="8"/>
      <c r="R811" s="5" t="s">
        <v>13761</v>
      </c>
      <c r="S811" s="5" t="s">
        <v>417</v>
      </c>
      <c r="T811" s="5" t="s">
        <v>417</v>
      </c>
      <c r="U811" s="5" t="s">
        <v>417</v>
      </c>
      <c r="V811" s="5" t="s">
        <v>417</v>
      </c>
      <c r="W811" s="5" t="s">
        <v>93</v>
      </c>
      <c r="X811" s="5" t="s">
        <v>418</v>
      </c>
      <c r="Y811" s="5" t="s">
        <v>419</v>
      </c>
      <c r="Z811" s="5" t="s">
        <v>420</v>
      </c>
      <c r="AA811" s="5" t="s">
        <v>421</v>
      </c>
      <c r="AB811" s="5"/>
      <c r="AC811" s="5"/>
      <c r="AD811" s="5"/>
      <c r="AE811" s="5"/>
      <c r="AF811" s="5"/>
    </row>
    <row r="812" spans="1:32" hidden="1">
      <c r="A812" s="5" t="s">
        <v>13762</v>
      </c>
      <c r="B812" s="5" t="str">
        <f>IF(COUNTIF('Leads Priorizados INT'!M:M,A812)&gt;0,"Sí","No")</f>
        <v>No</v>
      </c>
      <c r="C812">
        <v>0</v>
      </c>
      <c r="D812" s="6" t="s">
        <v>414</v>
      </c>
      <c r="E812" s="5" t="s">
        <v>13763</v>
      </c>
      <c r="F812" s="5" t="s">
        <v>152</v>
      </c>
      <c r="G812" s="5" t="s">
        <v>11157</v>
      </c>
      <c r="H812" s="7">
        <v>1004852</v>
      </c>
      <c r="I812" s="5">
        <v>7</v>
      </c>
      <c r="J812" s="5">
        <v>2</v>
      </c>
      <c r="K812" s="5" t="s">
        <v>13764</v>
      </c>
      <c r="L812" s="5">
        <v>0.1123</v>
      </c>
      <c r="M812" s="8">
        <v>914612460</v>
      </c>
      <c r="N812" s="8">
        <v>915081208</v>
      </c>
      <c r="O812" s="8"/>
      <c r="P812" s="8"/>
      <c r="Q812" s="8"/>
      <c r="R812" s="5" t="s">
        <v>13765</v>
      </c>
      <c r="S812" s="5" t="s">
        <v>417</v>
      </c>
      <c r="T812" s="5" t="s">
        <v>417</v>
      </c>
      <c r="U812" s="5" t="s">
        <v>417</v>
      </c>
      <c r="V812" s="5" t="s">
        <v>417</v>
      </c>
      <c r="W812" s="5" t="s">
        <v>93</v>
      </c>
      <c r="X812" s="5" t="s">
        <v>418</v>
      </c>
      <c r="Y812" s="5" t="s">
        <v>419</v>
      </c>
      <c r="Z812" s="5" t="s">
        <v>420</v>
      </c>
      <c r="AA812" s="5" t="s">
        <v>421</v>
      </c>
      <c r="AB812" s="5"/>
      <c r="AC812" s="5"/>
      <c r="AD812" s="5"/>
      <c r="AE812" s="5"/>
      <c r="AF812" s="5"/>
    </row>
    <row r="813" spans="1:32" hidden="1">
      <c r="A813" s="5" t="s">
        <v>13766</v>
      </c>
      <c r="B813" s="5" t="str">
        <f>IF(COUNTIF('Leads Priorizados INT'!M:M,A813)&gt;0,"Sí","No")</f>
        <v>No</v>
      </c>
      <c r="C813">
        <v>0</v>
      </c>
      <c r="D813" s="6" t="s">
        <v>414</v>
      </c>
      <c r="E813" s="5" t="s">
        <v>13767</v>
      </c>
      <c r="F813" s="5" t="s">
        <v>700</v>
      </c>
      <c r="G813" s="5" t="s">
        <v>13768</v>
      </c>
      <c r="H813" s="7">
        <v>1079082</v>
      </c>
      <c r="I813" s="5">
        <v>1</v>
      </c>
      <c r="J813" s="5">
        <v>1</v>
      </c>
      <c r="K813" s="5" t="s">
        <v>13769</v>
      </c>
      <c r="L813" s="5">
        <v>0.11219999999999999</v>
      </c>
      <c r="M813" s="8"/>
      <c r="N813" s="8"/>
      <c r="O813" s="8"/>
      <c r="P813" s="8"/>
      <c r="Q813" s="8"/>
      <c r="R813" s="5" t="s">
        <v>13770</v>
      </c>
      <c r="S813" s="5" t="s">
        <v>13771</v>
      </c>
      <c r="T813" s="5" t="s">
        <v>417</v>
      </c>
      <c r="U813" s="5" t="s">
        <v>417</v>
      </c>
      <c r="V813" s="5" t="s">
        <v>417</v>
      </c>
      <c r="W813" s="5" t="s">
        <v>93</v>
      </c>
      <c r="X813" s="5" t="s">
        <v>418</v>
      </c>
      <c r="Y813" s="5" t="s">
        <v>419</v>
      </c>
      <c r="Z813" s="5" t="s">
        <v>420</v>
      </c>
      <c r="AA813" s="5" t="s">
        <v>421</v>
      </c>
      <c r="AB813" s="5"/>
      <c r="AC813" s="5"/>
      <c r="AD813" s="5"/>
      <c r="AE813" s="5"/>
      <c r="AF813" s="5"/>
    </row>
    <row r="814" spans="1:32" hidden="1">
      <c r="A814" s="5" t="s">
        <v>13772</v>
      </c>
      <c r="B814" s="5" t="str">
        <f>IF(COUNTIF('Leads Priorizados INT'!M:M,A814)&gt;0,"Sí","No")</f>
        <v>No</v>
      </c>
      <c r="C814">
        <v>0</v>
      </c>
      <c r="D814" s="6" t="s">
        <v>414</v>
      </c>
      <c r="E814" s="5" t="s">
        <v>13773</v>
      </c>
      <c r="F814" s="5" t="s">
        <v>1245</v>
      </c>
      <c r="G814" s="5" t="s">
        <v>13326</v>
      </c>
      <c r="H814" s="7">
        <v>826608</v>
      </c>
      <c r="I814" s="5">
        <v>7</v>
      </c>
      <c r="J814" s="5">
        <v>1</v>
      </c>
      <c r="K814" s="5" t="s">
        <v>13774</v>
      </c>
      <c r="L814" s="5">
        <v>0.11219999999999999</v>
      </c>
      <c r="M814" s="8"/>
      <c r="N814" s="8"/>
      <c r="O814" s="8"/>
      <c r="P814" s="8"/>
      <c r="Q814" s="8"/>
      <c r="R814" s="5" t="s">
        <v>13775</v>
      </c>
      <c r="S814" s="5" t="s">
        <v>417</v>
      </c>
      <c r="T814" s="5" t="s">
        <v>417</v>
      </c>
      <c r="U814" s="5" t="s">
        <v>417</v>
      </c>
      <c r="V814" s="5" t="s">
        <v>417</v>
      </c>
      <c r="W814" s="5" t="s">
        <v>93</v>
      </c>
      <c r="X814" s="5" t="s">
        <v>418</v>
      </c>
      <c r="Y814" s="5" t="s">
        <v>419</v>
      </c>
      <c r="Z814" s="5" t="s">
        <v>420</v>
      </c>
      <c r="AA814" s="5" t="s">
        <v>421</v>
      </c>
      <c r="AB814" s="5"/>
      <c r="AC814" s="5"/>
      <c r="AD814" s="5"/>
      <c r="AE814" s="5"/>
      <c r="AF814" s="5"/>
    </row>
    <row r="815" spans="1:32" hidden="1">
      <c r="A815" s="5" t="s">
        <v>13776</v>
      </c>
      <c r="B815" s="5" t="str">
        <f>IF(COUNTIF('Leads Priorizados INT'!M:M,A815)&gt;0,"Sí","No")</f>
        <v>No</v>
      </c>
      <c r="C815">
        <v>0</v>
      </c>
      <c r="D815" s="6" t="s">
        <v>521</v>
      </c>
      <c r="E815" s="5" t="s">
        <v>13777</v>
      </c>
      <c r="F815" s="5" t="s">
        <v>431</v>
      </c>
      <c r="G815" s="5" t="s">
        <v>1370</v>
      </c>
      <c r="H815" s="7">
        <v>7236280</v>
      </c>
      <c r="I815" s="5">
        <v>63</v>
      </c>
      <c r="J815" s="5">
        <v>2</v>
      </c>
      <c r="K815" s="5" t="s">
        <v>13778</v>
      </c>
      <c r="L815" s="5">
        <v>0.11210000000000001</v>
      </c>
      <c r="M815" s="8">
        <v>933664455</v>
      </c>
      <c r="N815" s="8">
        <v>934893250</v>
      </c>
      <c r="O815" s="8">
        <v>932401008</v>
      </c>
      <c r="P815" s="8">
        <v>933664646</v>
      </c>
      <c r="Q815" s="8">
        <v>675658213</v>
      </c>
      <c r="R815" s="5" t="s">
        <v>13779</v>
      </c>
      <c r="S815" s="5" t="s">
        <v>13780</v>
      </c>
      <c r="T815" s="5" t="s">
        <v>13781</v>
      </c>
      <c r="U815" s="5" t="s">
        <v>417</v>
      </c>
      <c r="V815" s="5" t="s">
        <v>417</v>
      </c>
      <c r="W815" s="5" t="s">
        <v>93</v>
      </c>
      <c r="X815" s="5" t="s">
        <v>418</v>
      </c>
      <c r="Y815" s="5" t="s">
        <v>419</v>
      </c>
      <c r="Z815" s="5" t="s">
        <v>420</v>
      </c>
      <c r="AA815" s="5" t="s">
        <v>421</v>
      </c>
      <c r="AB815" s="5" t="s">
        <v>13782</v>
      </c>
      <c r="AC815" s="5"/>
      <c r="AD815" s="5"/>
      <c r="AE815" s="5"/>
      <c r="AF815" s="5"/>
    </row>
    <row r="816" spans="1:32" hidden="1">
      <c r="A816" s="5" t="s">
        <v>13783</v>
      </c>
      <c r="B816" s="5" t="str">
        <f>IF(COUNTIF('Leads Priorizados INT'!M:M,A816)&gt;0,"Sí","No")</f>
        <v>No</v>
      </c>
      <c r="C816">
        <v>0</v>
      </c>
      <c r="D816" s="6" t="s">
        <v>414</v>
      </c>
      <c r="E816" s="5" t="s">
        <v>13784</v>
      </c>
      <c r="F816" s="5" t="s">
        <v>431</v>
      </c>
      <c r="G816" s="5" t="s">
        <v>2465</v>
      </c>
      <c r="H816" s="7">
        <v>630465</v>
      </c>
      <c r="I816" s="5">
        <v>4</v>
      </c>
      <c r="J816" s="5">
        <v>1</v>
      </c>
      <c r="K816" s="5" t="s">
        <v>13785</v>
      </c>
      <c r="L816" s="5">
        <v>0.11210000000000001</v>
      </c>
      <c r="M816" s="8"/>
      <c r="N816" s="8"/>
      <c r="O816" s="8"/>
      <c r="P816" s="8"/>
      <c r="Q816" s="8"/>
      <c r="R816" s="5" t="s">
        <v>13786</v>
      </c>
      <c r="S816" s="5" t="s">
        <v>13787</v>
      </c>
      <c r="T816" s="5" t="s">
        <v>417</v>
      </c>
      <c r="U816" s="5" t="s">
        <v>417</v>
      </c>
      <c r="V816" s="5" t="s">
        <v>417</v>
      </c>
      <c r="W816" s="5" t="s">
        <v>93</v>
      </c>
      <c r="X816" s="5" t="s">
        <v>418</v>
      </c>
      <c r="Y816" s="5" t="s">
        <v>419</v>
      </c>
      <c r="Z816" s="5" t="s">
        <v>420</v>
      </c>
      <c r="AA816" s="5" t="s">
        <v>421</v>
      </c>
      <c r="AB816" s="5"/>
      <c r="AC816" s="5"/>
      <c r="AD816" s="5"/>
      <c r="AE816" s="5"/>
      <c r="AF816" s="5"/>
    </row>
    <row r="817" spans="1:32" hidden="1">
      <c r="A817" s="5" t="s">
        <v>13788</v>
      </c>
      <c r="B817" s="5" t="str">
        <f>IF(COUNTIF('Leads Priorizados INT'!M:M,A817)&gt;0,"Sí","No")</f>
        <v>No</v>
      </c>
      <c r="C817">
        <v>0</v>
      </c>
      <c r="D817" s="6" t="s">
        <v>414</v>
      </c>
      <c r="E817" s="5" t="s">
        <v>13789</v>
      </c>
      <c r="F817" s="5" t="s">
        <v>3318</v>
      </c>
      <c r="G817" s="5" t="s">
        <v>3319</v>
      </c>
      <c r="H817" s="7">
        <v>731117</v>
      </c>
      <c r="I817" s="5">
        <v>6</v>
      </c>
      <c r="J817" s="5">
        <v>2</v>
      </c>
      <c r="K817" s="5" t="s">
        <v>13790</v>
      </c>
      <c r="L817" s="5">
        <v>0.112</v>
      </c>
      <c r="M817" s="8">
        <v>979909225</v>
      </c>
      <c r="N817" s="8">
        <v>979713040</v>
      </c>
      <c r="O817" s="8">
        <v>979720247</v>
      </c>
      <c r="P817" s="8">
        <v>665916821</v>
      </c>
      <c r="Q817" s="8">
        <v>605946390</v>
      </c>
      <c r="R817" s="5" t="s">
        <v>13791</v>
      </c>
      <c r="S817" s="5" t="s">
        <v>417</v>
      </c>
      <c r="T817" s="5" t="s">
        <v>417</v>
      </c>
      <c r="U817" s="5" t="s">
        <v>417</v>
      </c>
      <c r="V817" s="5" t="s">
        <v>417</v>
      </c>
      <c r="W817" s="5" t="s">
        <v>93</v>
      </c>
      <c r="X817" s="5" t="s">
        <v>418</v>
      </c>
      <c r="Y817" s="5" t="s">
        <v>419</v>
      </c>
      <c r="Z817" s="5" t="s">
        <v>420</v>
      </c>
      <c r="AA817" s="5" t="s">
        <v>421</v>
      </c>
      <c r="AB817" s="5" t="s">
        <v>13792</v>
      </c>
      <c r="AC817" s="5"/>
      <c r="AD817" s="5"/>
      <c r="AE817" s="5"/>
      <c r="AF817" s="5"/>
    </row>
    <row r="818" spans="1:32" hidden="1">
      <c r="A818" s="5" t="s">
        <v>13793</v>
      </c>
      <c r="B818" s="5" t="str">
        <f>IF(COUNTIF('Leads Priorizados INT'!M:M,A818)&gt;0,"Sí","No")</f>
        <v>No</v>
      </c>
      <c r="C818">
        <v>0</v>
      </c>
      <c r="D818" s="6" t="s">
        <v>414</v>
      </c>
      <c r="E818" s="5" t="s">
        <v>13794</v>
      </c>
      <c r="F818" s="5" t="s">
        <v>431</v>
      </c>
      <c r="G818" s="5" t="s">
        <v>10261</v>
      </c>
      <c r="H818" s="7">
        <v>612243</v>
      </c>
      <c r="I818" s="5">
        <v>6</v>
      </c>
      <c r="J818" s="5">
        <v>1</v>
      </c>
      <c r="K818" s="5" t="s">
        <v>13795</v>
      </c>
      <c r="L818" s="5">
        <v>0.112</v>
      </c>
      <c r="M818" s="8"/>
      <c r="N818" s="8"/>
      <c r="O818" s="8"/>
      <c r="P818" s="8"/>
      <c r="Q818" s="8"/>
      <c r="R818" s="5" t="s">
        <v>13796</v>
      </c>
      <c r="S818" s="5" t="s">
        <v>13797</v>
      </c>
      <c r="T818" s="5" t="s">
        <v>417</v>
      </c>
      <c r="U818" s="5" t="s">
        <v>417</v>
      </c>
      <c r="V818" s="5" t="s">
        <v>417</v>
      </c>
      <c r="W818" s="5" t="s">
        <v>93</v>
      </c>
      <c r="X818" s="5" t="s">
        <v>418</v>
      </c>
      <c r="Y818" s="5" t="s">
        <v>419</v>
      </c>
      <c r="Z818" s="5" t="s">
        <v>420</v>
      </c>
      <c r="AA818" s="5" t="s">
        <v>421</v>
      </c>
      <c r="AB818" s="5"/>
      <c r="AC818" s="5"/>
      <c r="AD818" s="5"/>
      <c r="AE818" s="5"/>
      <c r="AF818" s="5"/>
    </row>
    <row r="819" spans="1:32" hidden="1">
      <c r="A819" s="5" t="s">
        <v>13798</v>
      </c>
      <c r="B819" s="5" t="str">
        <f>IF(COUNTIF('Leads Priorizados INT'!M:M,A819)&gt;0,"Sí","No")</f>
        <v>No</v>
      </c>
      <c r="C819">
        <v>0</v>
      </c>
      <c r="D819" s="6" t="s">
        <v>414</v>
      </c>
      <c r="E819" s="5" t="s">
        <v>13799</v>
      </c>
      <c r="F819" s="5" t="s">
        <v>431</v>
      </c>
      <c r="G819" s="5" t="s">
        <v>1479</v>
      </c>
      <c r="H819" s="7">
        <v>1502530</v>
      </c>
      <c r="I819" s="5">
        <v>1</v>
      </c>
      <c r="J819" s="5">
        <v>2</v>
      </c>
      <c r="K819" s="5" t="s">
        <v>13800</v>
      </c>
      <c r="L819" s="5">
        <v>0.112</v>
      </c>
      <c r="M819" s="8">
        <v>935797710</v>
      </c>
      <c r="N819" s="8">
        <v>934142864</v>
      </c>
      <c r="O819" s="8"/>
      <c r="P819" s="8"/>
      <c r="Q819" s="8"/>
      <c r="R819" s="5" t="s">
        <v>13801</v>
      </c>
      <c r="S819" s="5" t="s">
        <v>417</v>
      </c>
      <c r="T819" s="5" t="s">
        <v>417</v>
      </c>
      <c r="U819" s="5" t="s">
        <v>417</v>
      </c>
      <c r="V819" s="5" t="s">
        <v>417</v>
      </c>
      <c r="W819" s="5" t="s">
        <v>93</v>
      </c>
      <c r="X819" s="5" t="s">
        <v>418</v>
      </c>
      <c r="Y819" s="5" t="s">
        <v>419</v>
      </c>
      <c r="Z819" s="5" t="s">
        <v>420</v>
      </c>
      <c r="AA819" s="5" t="s">
        <v>421</v>
      </c>
      <c r="AB819" s="5"/>
      <c r="AC819" s="5"/>
      <c r="AD819" s="5"/>
      <c r="AE819" s="5"/>
      <c r="AF819" s="5"/>
    </row>
    <row r="820" spans="1:32" hidden="1">
      <c r="A820" s="5" t="s">
        <v>13802</v>
      </c>
      <c r="B820" s="5" t="str">
        <f>IF(COUNTIF('Leads Priorizados INT'!M:M,A820)&gt;0,"Sí","No")</f>
        <v>No</v>
      </c>
      <c r="C820">
        <v>0</v>
      </c>
      <c r="D820" s="6" t="s">
        <v>414</v>
      </c>
      <c r="E820" s="5" t="s">
        <v>13803</v>
      </c>
      <c r="F820" s="5" t="s">
        <v>431</v>
      </c>
      <c r="G820" s="5" t="s">
        <v>13804</v>
      </c>
      <c r="H820" s="7">
        <v>430284</v>
      </c>
      <c r="I820" s="5">
        <v>1</v>
      </c>
      <c r="J820" s="5">
        <v>1</v>
      </c>
      <c r="K820" s="5" t="s">
        <v>13805</v>
      </c>
      <c r="L820" s="5">
        <v>0.112</v>
      </c>
      <c r="M820" s="8">
        <v>934685844</v>
      </c>
      <c r="N820" s="8">
        <v>935641411</v>
      </c>
      <c r="O820" s="8">
        <v>615842940</v>
      </c>
      <c r="P820" s="8">
        <v>675751952</v>
      </c>
      <c r="Q820" s="8">
        <v>615766356</v>
      </c>
      <c r="R820" s="5" t="s">
        <v>13806</v>
      </c>
      <c r="S820" s="5" t="s">
        <v>417</v>
      </c>
      <c r="T820" s="5" t="s">
        <v>417</v>
      </c>
      <c r="U820" s="5" t="s">
        <v>417</v>
      </c>
      <c r="V820" s="5" t="s">
        <v>417</v>
      </c>
      <c r="W820" s="5" t="s">
        <v>93</v>
      </c>
      <c r="X820" s="5" t="s">
        <v>418</v>
      </c>
      <c r="Y820" s="5" t="s">
        <v>419</v>
      </c>
      <c r="Z820" s="5" t="s">
        <v>420</v>
      </c>
      <c r="AA820" s="5" t="s">
        <v>421</v>
      </c>
      <c r="AB820" s="5"/>
      <c r="AC820" s="5"/>
      <c r="AD820" s="5"/>
      <c r="AE820" s="5"/>
      <c r="AF820" s="5"/>
    </row>
    <row r="821" spans="1:32" hidden="1">
      <c r="A821" s="5" t="s">
        <v>13807</v>
      </c>
      <c r="B821" s="5" t="str">
        <f>IF(COUNTIF('Leads Priorizados INT'!M:M,A821)&gt;0,"Sí","No")</f>
        <v>No</v>
      </c>
      <c r="C821">
        <v>0</v>
      </c>
      <c r="D821" s="6" t="s">
        <v>414</v>
      </c>
      <c r="E821" s="5" t="s">
        <v>13808</v>
      </c>
      <c r="F821" s="5" t="s">
        <v>152</v>
      </c>
      <c r="G821" s="5" t="s">
        <v>916</v>
      </c>
      <c r="H821" s="7">
        <v>3610709</v>
      </c>
      <c r="I821" s="5">
        <v>7</v>
      </c>
      <c r="J821" s="5">
        <v>1</v>
      </c>
      <c r="K821" s="5" t="s">
        <v>13809</v>
      </c>
      <c r="L821" s="5">
        <v>0.112</v>
      </c>
      <c r="M821" s="8">
        <v>913604960</v>
      </c>
      <c r="N821" s="8"/>
      <c r="O821" s="8"/>
      <c r="P821" s="8"/>
      <c r="Q821" s="8"/>
      <c r="R821" s="5" t="s">
        <v>13810</v>
      </c>
      <c r="S821" s="5" t="s">
        <v>417</v>
      </c>
      <c r="T821" s="5" t="s">
        <v>417</v>
      </c>
      <c r="U821" s="5" t="s">
        <v>417</v>
      </c>
      <c r="V821" s="5" t="s">
        <v>417</v>
      </c>
      <c r="W821" s="5" t="s">
        <v>93</v>
      </c>
      <c r="X821" s="5" t="s">
        <v>418</v>
      </c>
      <c r="Y821" s="5" t="s">
        <v>419</v>
      </c>
      <c r="Z821" s="5" t="s">
        <v>420</v>
      </c>
      <c r="AA821" s="5" t="s">
        <v>421</v>
      </c>
      <c r="AB821" s="5"/>
      <c r="AC821" s="5"/>
      <c r="AD821" s="5"/>
      <c r="AE821" s="5"/>
      <c r="AF821" s="5"/>
    </row>
    <row r="822" spans="1:32" hidden="1">
      <c r="A822" s="5" t="s">
        <v>13811</v>
      </c>
      <c r="B822" s="5" t="str">
        <f>IF(COUNTIF('Leads Priorizados INT'!M:M,A822)&gt;0,"Sí","No")</f>
        <v>No</v>
      </c>
      <c r="C822">
        <v>0</v>
      </c>
      <c r="D822" s="6" t="s">
        <v>414</v>
      </c>
      <c r="E822" s="5" t="s">
        <v>13812</v>
      </c>
      <c r="F822" s="5" t="s">
        <v>2186</v>
      </c>
      <c r="G822" s="5" t="s">
        <v>13813</v>
      </c>
      <c r="H822" s="7">
        <v>929654</v>
      </c>
      <c r="I822" s="5">
        <v>1</v>
      </c>
      <c r="J822" s="5">
        <v>1</v>
      </c>
      <c r="K822" s="5" t="s">
        <v>13814</v>
      </c>
      <c r="L822" s="5">
        <v>0.1119</v>
      </c>
      <c r="M822" s="8">
        <v>964514752</v>
      </c>
      <c r="N822" s="8">
        <v>957466336</v>
      </c>
      <c r="O822" s="8"/>
      <c r="P822" s="8"/>
      <c r="Q822" s="8"/>
      <c r="R822" s="5" t="s">
        <v>13815</v>
      </c>
      <c r="S822" s="5" t="s">
        <v>417</v>
      </c>
      <c r="T822" s="5" t="s">
        <v>417</v>
      </c>
      <c r="U822" s="5" t="s">
        <v>417</v>
      </c>
      <c r="V822" s="5" t="s">
        <v>417</v>
      </c>
      <c r="W822" s="5" t="s">
        <v>93</v>
      </c>
      <c r="X822" s="5" t="s">
        <v>418</v>
      </c>
      <c r="Y822" s="5" t="s">
        <v>419</v>
      </c>
      <c r="Z822" s="5" t="s">
        <v>420</v>
      </c>
      <c r="AA822" s="5" t="s">
        <v>421</v>
      </c>
      <c r="AB822" s="5"/>
      <c r="AC822" s="5"/>
      <c r="AD822" s="5"/>
      <c r="AE822" s="5"/>
      <c r="AF822" s="5"/>
    </row>
    <row r="823" spans="1:32" hidden="1">
      <c r="A823" s="5" t="s">
        <v>13816</v>
      </c>
      <c r="B823" s="5" t="str">
        <f>IF(COUNTIF('Leads Priorizados INT'!M:M,A823)&gt;0,"Sí","No")</f>
        <v>No</v>
      </c>
      <c r="C823">
        <v>0</v>
      </c>
      <c r="D823" s="6" t="s">
        <v>414</v>
      </c>
      <c r="E823" s="5" t="s">
        <v>13817</v>
      </c>
      <c r="F823" s="5" t="s">
        <v>152</v>
      </c>
      <c r="G823" s="5" t="s">
        <v>1641</v>
      </c>
      <c r="H823" s="7">
        <v>1016260</v>
      </c>
      <c r="I823" s="5">
        <v>8</v>
      </c>
      <c r="J823" s="5">
        <v>2</v>
      </c>
      <c r="K823" s="5" t="s">
        <v>13818</v>
      </c>
      <c r="L823" s="5">
        <v>0.1119</v>
      </c>
      <c r="M823" s="8">
        <v>914579578</v>
      </c>
      <c r="N823" s="8"/>
      <c r="O823" s="8"/>
      <c r="P823" s="8"/>
      <c r="Q823" s="8"/>
      <c r="R823" s="5" t="s">
        <v>13819</v>
      </c>
      <c r="S823" s="5" t="s">
        <v>417</v>
      </c>
      <c r="T823" s="5" t="s">
        <v>417</v>
      </c>
      <c r="U823" s="5" t="s">
        <v>417</v>
      </c>
      <c r="V823" s="5" t="s">
        <v>417</v>
      </c>
      <c r="W823" s="5" t="s">
        <v>93</v>
      </c>
      <c r="X823" s="5" t="s">
        <v>418</v>
      </c>
      <c r="Y823" s="5" t="s">
        <v>419</v>
      </c>
      <c r="Z823" s="5" t="s">
        <v>420</v>
      </c>
      <c r="AA823" s="5" t="s">
        <v>421</v>
      </c>
      <c r="AB823" s="5" t="s">
        <v>13820</v>
      </c>
      <c r="AC823" s="5"/>
      <c r="AD823" s="5"/>
      <c r="AE823" s="5"/>
      <c r="AF823" s="5"/>
    </row>
    <row r="824" spans="1:32">
      <c r="A824" s="5" t="s">
        <v>13821</v>
      </c>
      <c r="B824" s="5" t="str">
        <f>IF(COUNTIF('Leads Priorizados INT'!M:M,A824)&gt;0,"Sí","No")</f>
        <v>No</v>
      </c>
      <c r="C824">
        <v>1</v>
      </c>
      <c r="D824" s="6" t="s">
        <v>414</v>
      </c>
      <c r="E824" s="5" t="s">
        <v>13822</v>
      </c>
      <c r="F824" s="5" t="s">
        <v>931</v>
      </c>
      <c r="G824" s="5" t="s">
        <v>1318</v>
      </c>
      <c r="H824" s="7">
        <v>580758</v>
      </c>
      <c r="I824" s="5">
        <v>1</v>
      </c>
      <c r="J824" s="5">
        <v>1</v>
      </c>
      <c r="K824" s="5" t="s">
        <v>13823</v>
      </c>
      <c r="L824" s="5">
        <v>0.1119</v>
      </c>
      <c r="M824" s="8"/>
      <c r="N824" s="8"/>
      <c r="O824" s="8"/>
      <c r="P824" s="8"/>
      <c r="Q824" s="8"/>
      <c r="R824" s="5" t="s">
        <v>13824</v>
      </c>
      <c r="S824" s="5" t="s">
        <v>13825</v>
      </c>
      <c r="T824" s="5" t="s">
        <v>417</v>
      </c>
      <c r="U824" s="5" t="s">
        <v>417</v>
      </c>
      <c r="V824" s="5" t="s">
        <v>417</v>
      </c>
      <c r="W824" s="5" t="s">
        <v>93</v>
      </c>
      <c r="X824" s="5" t="s">
        <v>418</v>
      </c>
      <c r="Y824" s="5" t="s">
        <v>419</v>
      </c>
      <c r="Z824" s="5" t="s">
        <v>420</v>
      </c>
      <c r="AA824" s="5" t="s">
        <v>421</v>
      </c>
      <c r="AB824" s="5"/>
      <c r="AC824" s="5"/>
      <c r="AD824" s="5"/>
      <c r="AE824" s="5"/>
      <c r="AF824" s="5"/>
    </row>
    <row r="825" spans="1:32" hidden="1">
      <c r="A825" s="5" t="s">
        <v>13826</v>
      </c>
      <c r="B825" s="5" t="str">
        <f>IF(COUNTIF('Leads Priorizados INT'!M:M,A825)&gt;0,"Sí","No")</f>
        <v>No</v>
      </c>
      <c r="C825">
        <v>0</v>
      </c>
      <c r="D825" s="6" t="s">
        <v>414</v>
      </c>
      <c r="E825" s="5" t="s">
        <v>13827</v>
      </c>
      <c r="F825" s="5" t="s">
        <v>152</v>
      </c>
      <c r="G825" s="5" t="s">
        <v>1157</v>
      </c>
      <c r="H825" s="7">
        <v>1027540</v>
      </c>
      <c r="I825" s="5">
        <v>7</v>
      </c>
      <c r="J825" s="5">
        <v>1</v>
      </c>
      <c r="K825" s="5" t="s">
        <v>13828</v>
      </c>
      <c r="L825" s="5">
        <v>0.1119</v>
      </c>
      <c r="M825" s="8"/>
      <c r="N825" s="8"/>
      <c r="O825" s="8"/>
      <c r="P825" s="8"/>
      <c r="Q825" s="8"/>
      <c r="R825" s="5" t="s">
        <v>13829</v>
      </c>
      <c r="S825" s="5" t="s">
        <v>417</v>
      </c>
      <c r="T825" s="5" t="s">
        <v>417</v>
      </c>
      <c r="U825" s="5" t="s">
        <v>417</v>
      </c>
      <c r="V825" s="5" t="s">
        <v>417</v>
      </c>
      <c r="W825" s="5" t="s">
        <v>93</v>
      </c>
      <c r="X825" s="5" t="s">
        <v>418</v>
      </c>
      <c r="Y825" s="5" t="s">
        <v>419</v>
      </c>
      <c r="Z825" s="5" t="s">
        <v>420</v>
      </c>
      <c r="AA825" s="5" t="s">
        <v>421</v>
      </c>
      <c r="AB825" s="5"/>
      <c r="AC825" s="5"/>
      <c r="AD825" s="5"/>
      <c r="AE825" s="5"/>
      <c r="AF825" s="5"/>
    </row>
    <row r="826" spans="1:32" hidden="1">
      <c r="A826" s="5" t="s">
        <v>13830</v>
      </c>
      <c r="B826" s="5" t="str">
        <f>IF(COUNTIF('Leads Priorizados INT'!M:M,A826)&gt;0,"Sí","No")</f>
        <v>No</v>
      </c>
      <c r="C826">
        <v>0</v>
      </c>
      <c r="D826" s="6" t="s">
        <v>414</v>
      </c>
      <c r="E826" s="5" t="s">
        <v>13831</v>
      </c>
      <c r="F826" s="5" t="s">
        <v>152</v>
      </c>
      <c r="G826" s="5" t="s">
        <v>1894</v>
      </c>
      <c r="H826" s="7">
        <v>1164564</v>
      </c>
      <c r="I826" s="5">
        <v>10</v>
      </c>
      <c r="J826" s="5">
        <v>2</v>
      </c>
      <c r="K826" s="5" t="s">
        <v>13832</v>
      </c>
      <c r="L826" s="5">
        <v>0.1118</v>
      </c>
      <c r="M826" s="8"/>
      <c r="N826" s="8"/>
      <c r="O826" s="8"/>
      <c r="P826" s="8"/>
      <c r="Q826" s="8"/>
      <c r="R826" s="5" t="s">
        <v>13833</v>
      </c>
      <c r="S826" s="5" t="s">
        <v>13834</v>
      </c>
      <c r="T826" s="5" t="s">
        <v>13835</v>
      </c>
      <c r="U826" s="5" t="s">
        <v>417</v>
      </c>
      <c r="V826" s="5" t="s">
        <v>417</v>
      </c>
      <c r="W826" s="5" t="s">
        <v>93</v>
      </c>
      <c r="X826" s="5" t="s">
        <v>418</v>
      </c>
      <c r="Y826" s="5" t="s">
        <v>419</v>
      </c>
      <c r="Z826" s="5" t="s">
        <v>420</v>
      </c>
      <c r="AA826" s="5" t="s">
        <v>421</v>
      </c>
      <c r="AB826" s="5"/>
      <c r="AC826" s="5"/>
      <c r="AD826" s="5"/>
      <c r="AE826" s="5"/>
      <c r="AF826" s="5"/>
    </row>
    <row r="827" spans="1:32" hidden="1">
      <c r="A827" s="5" t="s">
        <v>13836</v>
      </c>
      <c r="B827" s="5" t="str">
        <f>IF(COUNTIF('Leads Priorizados INT'!M:M,A827)&gt;0,"Sí","No")</f>
        <v>No</v>
      </c>
      <c r="C827">
        <v>0</v>
      </c>
      <c r="D827" s="6" t="s">
        <v>414</v>
      </c>
      <c r="E827" s="5" t="s">
        <v>13837</v>
      </c>
      <c r="F827" s="5" t="s">
        <v>152</v>
      </c>
      <c r="G827" s="5" t="s">
        <v>916</v>
      </c>
      <c r="H827" s="7">
        <v>1202750</v>
      </c>
      <c r="I827" s="5">
        <v>15</v>
      </c>
      <c r="J827" s="5">
        <v>1</v>
      </c>
      <c r="K827" s="5" t="s">
        <v>13838</v>
      </c>
      <c r="L827" s="5">
        <v>0.1118</v>
      </c>
      <c r="M827" s="8">
        <v>913004880</v>
      </c>
      <c r="N827" s="8"/>
      <c r="O827" s="8"/>
      <c r="P827" s="8"/>
      <c r="Q827" s="8"/>
      <c r="R827" s="5" t="s">
        <v>13839</v>
      </c>
      <c r="S827" s="5" t="s">
        <v>13840</v>
      </c>
      <c r="T827" s="5" t="s">
        <v>13841</v>
      </c>
      <c r="U827" s="5" t="s">
        <v>417</v>
      </c>
      <c r="V827" s="5" t="s">
        <v>417</v>
      </c>
      <c r="W827" s="5" t="s">
        <v>93</v>
      </c>
      <c r="X827" s="5" t="s">
        <v>418</v>
      </c>
      <c r="Y827" s="5" t="s">
        <v>419</v>
      </c>
      <c r="Z827" s="5" t="s">
        <v>420</v>
      </c>
      <c r="AA827" s="5" t="s">
        <v>421</v>
      </c>
      <c r="AB827" s="5" t="s">
        <v>13842</v>
      </c>
      <c r="AC827" s="5" t="s">
        <v>13843</v>
      </c>
      <c r="AD827" s="5"/>
      <c r="AE827" s="5"/>
      <c r="AF827" s="5"/>
    </row>
    <row r="828" spans="1:32" hidden="1">
      <c r="A828" s="5" t="s">
        <v>13844</v>
      </c>
      <c r="B828" s="5" t="str">
        <f>IF(COUNTIF('Leads Priorizados INT'!M:M,A828)&gt;0,"Sí","No")</f>
        <v>No</v>
      </c>
      <c r="C828">
        <v>0</v>
      </c>
      <c r="D828" s="6" t="s">
        <v>414</v>
      </c>
      <c r="E828" s="5" t="s">
        <v>13845</v>
      </c>
      <c r="F828" s="5" t="s">
        <v>581</v>
      </c>
      <c r="G828" s="5" t="s">
        <v>10660</v>
      </c>
      <c r="H828" s="7">
        <v>988962</v>
      </c>
      <c r="I828" s="5">
        <v>26</v>
      </c>
      <c r="J828" s="5">
        <v>2</v>
      </c>
      <c r="K828" s="5" t="s">
        <v>13846</v>
      </c>
      <c r="L828" s="5">
        <v>0.11169999999999999</v>
      </c>
      <c r="M828" s="8">
        <v>986280898</v>
      </c>
      <c r="N828" s="8">
        <v>671501764</v>
      </c>
      <c r="O828" s="8">
        <v>653352506</v>
      </c>
      <c r="P828" s="8">
        <v>637576010</v>
      </c>
      <c r="Q828" s="8">
        <v>607343832</v>
      </c>
      <c r="R828" s="5" t="s">
        <v>13847</v>
      </c>
      <c r="S828" s="5" t="s">
        <v>417</v>
      </c>
      <c r="T828" s="5" t="s">
        <v>417</v>
      </c>
      <c r="U828" s="5" t="s">
        <v>417</v>
      </c>
      <c r="V828" s="5" t="s">
        <v>417</v>
      </c>
      <c r="W828" s="5" t="s">
        <v>93</v>
      </c>
      <c r="X828" s="5" t="s">
        <v>418</v>
      </c>
      <c r="Y828" s="5" t="s">
        <v>419</v>
      </c>
      <c r="Z828" s="5" t="s">
        <v>420</v>
      </c>
      <c r="AA828" s="5" t="s">
        <v>421</v>
      </c>
      <c r="AB828" s="5" t="s">
        <v>13848</v>
      </c>
      <c r="AC828" s="5" t="s">
        <v>13849</v>
      </c>
      <c r="AD828" s="5"/>
      <c r="AE828" s="5"/>
      <c r="AF828" s="5"/>
    </row>
    <row r="829" spans="1:32" hidden="1">
      <c r="A829" s="5" t="s">
        <v>13850</v>
      </c>
      <c r="B829" s="5" t="str">
        <f>IF(COUNTIF('Leads Priorizados INT'!M:M,A829)&gt;0,"Sí","No")</f>
        <v>No</v>
      </c>
      <c r="C829">
        <v>0</v>
      </c>
      <c r="D829" s="6" t="s">
        <v>414</v>
      </c>
      <c r="E829" s="5" t="s">
        <v>13851</v>
      </c>
      <c r="F829" s="5" t="s">
        <v>729</v>
      </c>
      <c r="G829" s="5" t="s">
        <v>1764</v>
      </c>
      <c r="H829" s="7">
        <v>490284</v>
      </c>
      <c r="I829" s="5">
        <v>7</v>
      </c>
      <c r="J829" s="5">
        <v>2</v>
      </c>
      <c r="K829" s="5" t="s">
        <v>13852</v>
      </c>
      <c r="L829" s="5">
        <v>0.11169999999999999</v>
      </c>
      <c r="M829" s="8">
        <v>976524490</v>
      </c>
      <c r="N829" s="8">
        <v>976510344</v>
      </c>
      <c r="O829" s="8">
        <v>957282680</v>
      </c>
      <c r="P829" s="8"/>
      <c r="Q829" s="8"/>
      <c r="R829" s="5" t="s">
        <v>13853</v>
      </c>
      <c r="S829" s="5" t="s">
        <v>417</v>
      </c>
      <c r="T829" s="5" t="s">
        <v>417</v>
      </c>
      <c r="U829" s="5" t="s">
        <v>417</v>
      </c>
      <c r="V829" s="5" t="s">
        <v>417</v>
      </c>
      <c r="W829" s="5" t="s">
        <v>93</v>
      </c>
      <c r="X829" s="5" t="s">
        <v>418</v>
      </c>
      <c r="Y829" s="5" t="s">
        <v>419</v>
      </c>
      <c r="Z829" s="5" t="s">
        <v>420</v>
      </c>
      <c r="AA829" s="5" t="s">
        <v>421</v>
      </c>
      <c r="AB829" s="5" t="s">
        <v>13854</v>
      </c>
      <c r="AC829" s="5" t="s">
        <v>13855</v>
      </c>
      <c r="AD829" s="5"/>
      <c r="AE829" s="5"/>
      <c r="AF829" s="5"/>
    </row>
    <row r="830" spans="1:32">
      <c r="A830" s="5" t="s">
        <v>13856</v>
      </c>
      <c r="B830" s="5" t="str">
        <f>IF(COUNTIF('Leads Priorizados INT'!M:M,A830)&gt;0,"Sí","No")</f>
        <v>No</v>
      </c>
      <c r="C830">
        <v>1</v>
      </c>
      <c r="D830" s="6" t="s">
        <v>414</v>
      </c>
      <c r="E830" s="5" t="s">
        <v>13857</v>
      </c>
      <c r="F830" s="5" t="s">
        <v>152</v>
      </c>
      <c r="G830" s="5" t="s">
        <v>9602</v>
      </c>
      <c r="H830" s="7">
        <v>588341</v>
      </c>
      <c r="I830" s="5">
        <v>5</v>
      </c>
      <c r="J830" s="5">
        <v>1</v>
      </c>
      <c r="K830" s="5" t="s">
        <v>13858</v>
      </c>
      <c r="L830" s="5">
        <v>0.11169999999999999</v>
      </c>
      <c r="M830" s="8"/>
      <c r="N830" s="8"/>
      <c r="O830" s="8"/>
      <c r="P830" s="8"/>
      <c r="Q830" s="8"/>
      <c r="R830" s="5" t="s">
        <v>13859</v>
      </c>
      <c r="S830" s="5" t="s">
        <v>13860</v>
      </c>
      <c r="T830" s="5" t="s">
        <v>417</v>
      </c>
      <c r="U830" s="5" t="s">
        <v>417</v>
      </c>
      <c r="V830" s="5" t="s">
        <v>417</v>
      </c>
      <c r="W830" s="5" t="s">
        <v>93</v>
      </c>
      <c r="X830" s="5" t="s">
        <v>418</v>
      </c>
      <c r="Y830" s="5" t="s">
        <v>419</v>
      </c>
      <c r="Z830" s="5" t="s">
        <v>420</v>
      </c>
      <c r="AA830" s="5" t="s">
        <v>421</v>
      </c>
      <c r="AB830" s="5"/>
      <c r="AC830" s="5"/>
      <c r="AD830" s="5"/>
      <c r="AE830" s="5"/>
      <c r="AF830" s="5"/>
    </row>
    <row r="831" spans="1:32" hidden="1">
      <c r="A831" s="5" t="s">
        <v>13861</v>
      </c>
      <c r="B831" s="5" t="str">
        <f>IF(COUNTIF('Leads Priorizados INT'!M:M,A831)&gt;0,"Sí","No")</f>
        <v>No</v>
      </c>
      <c r="C831">
        <v>0</v>
      </c>
      <c r="D831" s="6" t="s">
        <v>414</v>
      </c>
      <c r="E831" s="5" t="s">
        <v>13862</v>
      </c>
      <c r="F831" s="5" t="s">
        <v>152</v>
      </c>
      <c r="G831" s="5" t="s">
        <v>1641</v>
      </c>
      <c r="H831" s="7">
        <v>4332548</v>
      </c>
      <c r="I831" s="5">
        <v>10</v>
      </c>
      <c r="J831" s="5">
        <v>5</v>
      </c>
      <c r="K831" s="5" t="s">
        <v>13863</v>
      </c>
      <c r="L831" s="5">
        <v>0.1116</v>
      </c>
      <c r="M831" s="8">
        <v>911550453</v>
      </c>
      <c r="N831" s="8">
        <v>917105353</v>
      </c>
      <c r="O831" s="8">
        <v>916375097</v>
      </c>
      <c r="P831" s="8">
        <v>915494209</v>
      </c>
      <c r="Q831" s="8"/>
      <c r="R831" s="5" t="s">
        <v>13864</v>
      </c>
      <c r="S831" s="5" t="s">
        <v>13865</v>
      </c>
      <c r="T831" s="5" t="s">
        <v>417</v>
      </c>
      <c r="U831" s="5" t="s">
        <v>417</v>
      </c>
      <c r="V831" s="5" t="s">
        <v>417</v>
      </c>
      <c r="W831" s="5" t="s">
        <v>93</v>
      </c>
      <c r="X831" s="5" t="s">
        <v>418</v>
      </c>
      <c r="Y831" s="5" t="s">
        <v>419</v>
      </c>
      <c r="Z831" s="5" t="s">
        <v>420</v>
      </c>
      <c r="AA831" s="5" t="s">
        <v>421</v>
      </c>
      <c r="AB831" s="5" t="s">
        <v>13866</v>
      </c>
      <c r="AC831" s="5" t="s">
        <v>13867</v>
      </c>
      <c r="AD831" s="5"/>
      <c r="AE831" s="5"/>
      <c r="AF831" s="5"/>
    </row>
    <row r="832" spans="1:32" hidden="1">
      <c r="A832" s="5" t="s">
        <v>13868</v>
      </c>
      <c r="B832" s="5" t="str">
        <f>IF(COUNTIF('Leads Priorizados INT'!M:M,A832)&gt;0,"Sí","No")</f>
        <v>No</v>
      </c>
      <c r="C832">
        <v>0</v>
      </c>
      <c r="D832" s="6" t="s">
        <v>414</v>
      </c>
      <c r="E832" s="5" t="s">
        <v>13869</v>
      </c>
      <c r="F832" s="5" t="s">
        <v>431</v>
      </c>
      <c r="G832" s="5" t="s">
        <v>2349</v>
      </c>
      <c r="H832" s="7">
        <v>1276579</v>
      </c>
      <c r="I832" s="5">
        <v>7</v>
      </c>
      <c r="J832" s="5">
        <v>1</v>
      </c>
      <c r="K832" s="5" t="s">
        <v>13870</v>
      </c>
      <c r="L832" s="5">
        <v>0.1116</v>
      </c>
      <c r="M832" s="8"/>
      <c r="N832" s="8"/>
      <c r="O832" s="8"/>
      <c r="P832" s="8"/>
      <c r="Q832" s="8"/>
      <c r="R832" s="5" t="s">
        <v>13871</v>
      </c>
      <c r="S832" s="5" t="s">
        <v>417</v>
      </c>
      <c r="T832" s="5" t="s">
        <v>417</v>
      </c>
      <c r="U832" s="5" t="s">
        <v>417</v>
      </c>
      <c r="V832" s="5" t="s">
        <v>417</v>
      </c>
      <c r="W832" s="5" t="s">
        <v>93</v>
      </c>
      <c r="X832" s="5" t="s">
        <v>418</v>
      </c>
      <c r="Y832" s="5" t="s">
        <v>419</v>
      </c>
      <c r="Z832" s="5" t="s">
        <v>420</v>
      </c>
      <c r="AA832" s="5" t="s">
        <v>421</v>
      </c>
      <c r="AB832" s="5"/>
      <c r="AC832" s="5"/>
      <c r="AD832" s="5"/>
      <c r="AE832" s="5"/>
      <c r="AF832" s="5"/>
    </row>
    <row r="833" spans="1:32">
      <c r="A833" s="5" t="s">
        <v>13872</v>
      </c>
      <c r="B833" s="5" t="str">
        <f>IF(COUNTIF('Leads Priorizados INT'!M:M,A833)&gt;0,"Sí","No")</f>
        <v>No</v>
      </c>
      <c r="C833">
        <v>1</v>
      </c>
      <c r="D833" s="6" t="s">
        <v>414</v>
      </c>
      <c r="E833" s="5" t="s">
        <v>13873</v>
      </c>
      <c r="F833" s="5" t="s">
        <v>873</v>
      </c>
      <c r="G833" s="5" t="s">
        <v>13874</v>
      </c>
      <c r="H833" s="7">
        <v>1018324</v>
      </c>
      <c r="I833" s="5">
        <v>7</v>
      </c>
      <c r="J833" s="5">
        <v>1</v>
      </c>
      <c r="K833" s="5" t="s">
        <v>13875</v>
      </c>
      <c r="L833" s="5">
        <v>0.1116</v>
      </c>
      <c r="M833" s="8">
        <v>952089824</v>
      </c>
      <c r="N833" s="8"/>
      <c r="O833" s="8"/>
      <c r="P833" s="8"/>
      <c r="Q833" s="8"/>
      <c r="R833" s="5" t="s">
        <v>13876</v>
      </c>
      <c r="S833" s="5" t="s">
        <v>417</v>
      </c>
      <c r="T833" s="5" t="s">
        <v>417</v>
      </c>
      <c r="U833" s="5" t="s">
        <v>417</v>
      </c>
      <c r="V833" s="5" t="s">
        <v>417</v>
      </c>
      <c r="W833" s="5" t="s">
        <v>93</v>
      </c>
      <c r="X833" s="5" t="s">
        <v>418</v>
      </c>
      <c r="Y833" s="5" t="s">
        <v>419</v>
      </c>
      <c r="Z833" s="5" t="s">
        <v>420</v>
      </c>
      <c r="AA833" s="5" t="s">
        <v>421</v>
      </c>
      <c r="AB833" s="5" t="s">
        <v>13877</v>
      </c>
      <c r="AC833" s="5"/>
      <c r="AD833" s="5"/>
      <c r="AE833" s="5"/>
      <c r="AF833" s="5"/>
    </row>
    <row r="834" spans="1:32" hidden="1">
      <c r="A834" s="5" t="s">
        <v>13878</v>
      </c>
      <c r="B834" s="5" t="str">
        <f>IF(COUNTIF('Leads Priorizados INT'!M:M,A834)&gt;0,"Sí","No")</f>
        <v>No</v>
      </c>
      <c r="C834">
        <v>0</v>
      </c>
      <c r="D834" s="6" t="s">
        <v>414</v>
      </c>
      <c r="E834" s="5" t="s">
        <v>13879</v>
      </c>
      <c r="F834" s="5" t="s">
        <v>431</v>
      </c>
      <c r="G834" s="5" t="s">
        <v>13880</v>
      </c>
      <c r="H834" s="7">
        <v>1083716</v>
      </c>
      <c r="I834" s="5">
        <v>8</v>
      </c>
      <c r="J834" s="5">
        <v>1</v>
      </c>
      <c r="K834" s="5" t="s">
        <v>13881</v>
      </c>
      <c r="L834" s="5">
        <v>0.1115</v>
      </c>
      <c r="M834" s="8"/>
      <c r="N834" s="8"/>
      <c r="O834" s="8"/>
      <c r="P834" s="8"/>
      <c r="Q834" s="8"/>
      <c r="R834" s="5" t="s">
        <v>13882</v>
      </c>
      <c r="S834" s="5" t="s">
        <v>417</v>
      </c>
      <c r="T834" s="5" t="s">
        <v>417</v>
      </c>
      <c r="U834" s="5" t="s">
        <v>417</v>
      </c>
      <c r="V834" s="5" t="s">
        <v>417</v>
      </c>
      <c r="W834" s="5" t="s">
        <v>93</v>
      </c>
      <c r="X834" s="5" t="s">
        <v>418</v>
      </c>
      <c r="Y834" s="5" t="s">
        <v>419</v>
      </c>
      <c r="Z834" s="5" t="s">
        <v>420</v>
      </c>
      <c r="AA834" s="5" t="s">
        <v>421</v>
      </c>
      <c r="AB834" s="5"/>
      <c r="AC834" s="5"/>
      <c r="AD834" s="5"/>
      <c r="AE834" s="5"/>
      <c r="AF834" s="5"/>
    </row>
    <row r="835" spans="1:32">
      <c r="A835" s="5" t="s">
        <v>13883</v>
      </c>
      <c r="B835" s="5" t="str">
        <f>IF(COUNTIF('Leads Priorizados INT'!M:M,A835)&gt;0,"Sí","No")</f>
        <v>No</v>
      </c>
      <c r="C835">
        <v>1</v>
      </c>
      <c r="D835" s="6" t="s">
        <v>414</v>
      </c>
      <c r="E835" s="5" t="s">
        <v>13884</v>
      </c>
      <c r="F835" s="5" t="s">
        <v>431</v>
      </c>
      <c r="G835" s="5" t="s">
        <v>13676</v>
      </c>
      <c r="H835" s="7">
        <v>363597</v>
      </c>
      <c r="I835" s="5">
        <v>1</v>
      </c>
      <c r="J835" s="5">
        <v>2</v>
      </c>
      <c r="K835" s="5" t="s">
        <v>13885</v>
      </c>
      <c r="L835" s="5">
        <v>0.1114</v>
      </c>
      <c r="M835" s="8"/>
      <c r="N835" s="8"/>
      <c r="O835" s="8"/>
      <c r="P835" s="8"/>
      <c r="Q835" s="8"/>
      <c r="R835" s="5" t="s">
        <v>13886</v>
      </c>
      <c r="S835" s="5" t="s">
        <v>417</v>
      </c>
      <c r="T835" s="5" t="s">
        <v>417</v>
      </c>
      <c r="U835" s="5" t="s">
        <v>417</v>
      </c>
      <c r="V835" s="5" t="s">
        <v>417</v>
      </c>
      <c r="W835" s="5" t="s">
        <v>93</v>
      </c>
      <c r="X835" s="5" t="s">
        <v>418</v>
      </c>
      <c r="Y835" s="5" t="s">
        <v>419</v>
      </c>
      <c r="Z835" s="5" t="s">
        <v>420</v>
      </c>
      <c r="AA835" s="5" t="s">
        <v>421</v>
      </c>
      <c r="AB835" s="5"/>
      <c r="AC835" s="5"/>
      <c r="AD835" s="5"/>
      <c r="AE835" s="5"/>
      <c r="AF835" s="5"/>
    </row>
    <row r="836" spans="1:32" hidden="1">
      <c r="A836" s="5" t="s">
        <v>13887</v>
      </c>
      <c r="B836" s="5" t="str">
        <f>IF(COUNTIF('Leads Priorizados INT'!M:M,A836)&gt;0,"Sí","No")</f>
        <v>No</v>
      </c>
      <c r="C836">
        <v>0</v>
      </c>
      <c r="D836" s="6" t="s">
        <v>414</v>
      </c>
      <c r="E836" s="5" t="s">
        <v>13888</v>
      </c>
      <c r="F836" s="5" t="s">
        <v>721</v>
      </c>
      <c r="G836" s="5" t="s">
        <v>796</v>
      </c>
      <c r="H836" s="7">
        <v>912138</v>
      </c>
      <c r="I836" s="5">
        <v>1</v>
      </c>
      <c r="J836" s="5">
        <v>1</v>
      </c>
      <c r="K836" s="5" t="s">
        <v>13889</v>
      </c>
      <c r="L836" s="5">
        <v>0.1113</v>
      </c>
      <c r="M836" s="8"/>
      <c r="N836" s="8"/>
      <c r="O836" s="8"/>
      <c r="P836" s="8"/>
      <c r="Q836" s="8"/>
      <c r="R836" s="5" t="s">
        <v>13890</v>
      </c>
      <c r="S836" s="5" t="s">
        <v>13891</v>
      </c>
      <c r="T836" s="5" t="s">
        <v>13892</v>
      </c>
      <c r="U836" s="5" t="s">
        <v>417</v>
      </c>
      <c r="V836" s="5" t="s">
        <v>417</v>
      </c>
      <c r="W836" s="5" t="s">
        <v>93</v>
      </c>
      <c r="X836" s="5" t="s">
        <v>418</v>
      </c>
      <c r="Y836" s="5" t="s">
        <v>419</v>
      </c>
      <c r="Z836" s="5" t="s">
        <v>420</v>
      </c>
      <c r="AA836" s="5" t="s">
        <v>421</v>
      </c>
      <c r="AB836" s="5"/>
      <c r="AC836" s="5"/>
      <c r="AD836" s="5"/>
      <c r="AE836" s="5"/>
      <c r="AF836" s="5"/>
    </row>
    <row r="837" spans="1:32" hidden="1">
      <c r="A837" s="5" t="s">
        <v>13893</v>
      </c>
      <c r="B837" s="5" t="str">
        <f>IF(COUNTIF('Leads Priorizados INT'!M:M,A837)&gt;0,"Sí","No")</f>
        <v>No</v>
      </c>
      <c r="C837">
        <v>0</v>
      </c>
      <c r="D837" s="6" t="s">
        <v>430</v>
      </c>
      <c r="E837" s="5" t="s">
        <v>13894</v>
      </c>
      <c r="F837" s="5" t="s">
        <v>152</v>
      </c>
      <c r="G837" s="5" t="s">
        <v>916</v>
      </c>
      <c r="H837" s="7">
        <v>391659</v>
      </c>
      <c r="I837" s="5">
        <v>4</v>
      </c>
      <c r="J837" s="5">
        <v>2</v>
      </c>
      <c r="K837" s="5" t="s">
        <v>13895</v>
      </c>
      <c r="L837" s="5">
        <v>0.1113</v>
      </c>
      <c r="M837" s="8">
        <v>911299182</v>
      </c>
      <c r="N837" s="8">
        <v>917371454</v>
      </c>
      <c r="O837" s="8">
        <v>626342636</v>
      </c>
      <c r="P837" s="8">
        <v>648976060</v>
      </c>
      <c r="Q837" s="8">
        <v>605044549</v>
      </c>
      <c r="R837" s="5" t="s">
        <v>13896</v>
      </c>
      <c r="S837" s="5" t="s">
        <v>417</v>
      </c>
      <c r="T837" s="5" t="s">
        <v>417</v>
      </c>
      <c r="U837" s="5" t="s">
        <v>417</v>
      </c>
      <c r="V837" s="5" t="s">
        <v>417</v>
      </c>
      <c r="W837" s="5" t="s">
        <v>93</v>
      </c>
      <c r="X837" s="5" t="s">
        <v>418</v>
      </c>
      <c r="Y837" s="5" t="s">
        <v>419</v>
      </c>
      <c r="Z837" s="5" t="s">
        <v>420</v>
      </c>
      <c r="AA837" s="5" t="s">
        <v>421</v>
      </c>
      <c r="AB837" s="5"/>
      <c r="AC837" s="5"/>
      <c r="AD837" s="5"/>
      <c r="AE837" s="5"/>
      <c r="AF837" s="5"/>
    </row>
    <row r="838" spans="1:32">
      <c r="A838" s="5" t="s">
        <v>13897</v>
      </c>
      <c r="B838" s="5" t="str">
        <f>IF(COUNTIF('Leads Priorizados INT'!M:M,A838)&gt;0,"Sí","No")</f>
        <v>No</v>
      </c>
      <c r="C838">
        <v>1</v>
      </c>
      <c r="D838" s="6" t="s">
        <v>414</v>
      </c>
      <c r="E838" s="5" t="s">
        <v>13898</v>
      </c>
      <c r="F838" s="5" t="s">
        <v>729</v>
      </c>
      <c r="G838" s="5" t="s">
        <v>1764</v>
      </c>
      <c r="H838" s="7">
        <v>1359252</v>
      </c>
      <c r="I838" s="5">
        <v>23</v>
      </c>
      <c r="J838" s="5">
        <v>1</v>
      </c>
      <c r="K838" s="5" t="s">
        <v>13899</v>
      </c>
      <c r="L838" s="5">
        <v>0.11119999999999999</v>
      </c>
      <c r="M838" s="8">
        <v>976506443</v>
      </c>
      <c r="N838" s="8">
        <v>976506442</v>
      </c>
      <c r="O838" s="8">
        <v>976469450</v>
      </c>
      <c r="P838" s="8">
        <v>976506444</v>
      </c>
      <c r="Q838" s="8"/>
      <c r="R838" s="5" t="s">
        <v>13900</v>
      </c>
      <c r="S838" s="5" t="s">
        <v>417</v>
      </c>
      <c r="T838" s="5" t="s">
        <v>417</v>
      </c>
      <c r="U838" s="5" t="s">
        <v>417</v>
      </c>
      <c r="V838" s="5" t="s">
        <v>417</v>
      </c>
      <c r="W838" s="5" t="s">
        <v>93</v>
      </c>
      <c r="X838" s="5" t="s">
        <v>418</v>
      </c>
      <c r="Y838" s="5" t="s">
        <v>419</v>
      </c>
      <c r="Z838" s="5" t="s">
        <v>420</v>
      </c>
      <c r="AA838" s="5" t="s">
        <v>421</v>
      </c>
      <c r="AB838" s="5" t="s">
        <v>13901</v>
      </c>
      <c r="AC838" s="5"/>
      <c r="AD838" s="5"/>
      <c r="AE838" s="5"/>
      <c r="AF838" s="5"/>
    </row>
    <row r="839" spans="1:32" hidden="1">
      <c r="A839" s="5" t="s">
        <v>13902</v>
      </c>
      <c r="B839" s="5" t="str">
        <f>IF(COUNTIF('Leads Priorizados INT'!M:M,A839)&gt;0,"Sí","No")</f>
        <v>No</v>
      </c>
      <c r="C839">
        <v>0</v>
      </c>
      <c r="D839" s="6" t="s">
        <v>414</v>
      </c>
      <c r="E839" s="5" t="s">
        <v>13903</v>
      </c>
      <c r="F839" s="5" t="s">
        <v>431</v>
      </c>
      <c r="G839" s="5" t="s">
        <v>2716</v>
      </c>
      <c r="H839" s="7">
        <v>1243426</v>
      </c>
      <c r="I839" s="5">
        <v>6</v>
      </c>
      <c r="J839" s="5">
        <v>1</v>
      </c>
      <c r="K839" s="5" t="s">
        <v>13904</v>
      </c>
      <c r="L839" s="5">
        <v>0.11119999999999999</v>
      </c>
      <c r="M839" s="8">
        <v>935300850</v>
      </c>
      <c r="N839" s="8"/>
      <c r="O839" s="8"/>
      <c r="P839" s="8"/>
      <c r="Q839" s="8"/>
      <c r="R839" s="5" t="s">
        <v>13905</v>
      </c>
      <c r="S839" s="5" t="s">
        <v>417</v>
      </c>
      <c r="T839" s="5" t="s">
        <v>417</v>
      </c>
      <c r="U839" s="5" t="s">
        <v>417</v>
      </c>
      <c r="V839" s="5" t="s">
        <v>417</v>
      </c>
      <c r="W839" s="5" t="s">
        <v>93</v>
      </c>
      <c r="X839" s="5" t="s">
        <v>418</v>
      </c>
      <c r="Y839" s="5" t="s">
        <v>419</v>
      </c>
      <c r="Z839" s="5" t="s">
        <v>420</v>
      </c>
      <c r="AA839" s="5" t="s">
        <v>421</v>
      </c>
      <c r="AB839" s="5" t="s">
        <v>13906</v>
      </c>
      <c r="AC839" s="5"/>
      <c r="AD839" s="5"/>
      <c r="AE839" s="5"/>
      <c r="AF839" s="5"/>
    </row>
    <row r="840" spans="1:32" hidden="1">
      <c r="A840" s="5" t="s">
        <v>13908</v>
      </c>
      <c r="B840" s="5" t="str">
        <f>IF(COUNTIF('Leads Priorizados INT'!M:M,A840)&gt;0,"Sí","No")</f>
        <v>No</v>
      </c>
      <c r="C840">
        <v>0</v>
      </c>
      <c r="D840" s="6" t="s">
        <v>414</v>
      </c>
      <c r="E840" s="5" t="s">
        <v>13909</v>
      </c>
      <c r="F840" s="5" t="s">
        <v>152</v>
      </c>
      <c r="G840" s="5" t="s">
        <v>462</v>
      </c>
      <c r="H840" s="7">
        <v>4162607</v>
      </c>
      <c r="I840" s="5">
        <v>2</v>
      </c>
      <c r="J840" s="5">
        <v>1</v>
      </c>
      <c r="K840" s="5" t="s">
        <v>13910</v>
      </c>
      <c r="L840" s="5">
        <v>0.1111</v>
      </c>
      <c r="M840" s="8"/>
      <c r="N840" s="8"/>
      <c r="O840" s="8"/>
      <c r="P840" s="8"/>
      <c r="Q840" s="8"/>
      <c r="R840" s="5" t="s">
        <v>13911</v>
      </c>
      <c r="S840" s="5" t="s">
        <v>13912</v>
      </c>
      <c r="T840" s="5" t="s">
        <v>13913</v>
      </c>
      <c r="U840" s="5" t="s">
        <v>417</v>
      </c>
      <c r="V840" s="5" t="s">
        <v>417</v>
      </c>
      <c r="W840" s="5" t="s">
        <v>93</v>
      </c>
      <c r="X840" s="5" t="s">
        <v>418</v>
      </c>
      <c r="Y840" s="5" t="s">
        <v>419</v>
      </c>
      <c r="Z840" s="5" t="s">
        <v>420</v>
      </c>
      <c r="AA840" s="5" t="s">
        <v>421</v>
      </c>
      <c r="AB840" s="5"/>
      <c r="AC840" s="5"/>
      <c r="AD840" s="5"/>
      <c r="AE840" s="5"/>
      <c r="AF840" s="5"/>
    </row>
    <row r="841" spans="1:32" hidden="1">
      <c r="A841" s="5" t="s">
        <v>13914</v>
      </c>
      <c r="B841" s="5" t="str">
        <f>IF(COUNTIF('Leads Priorizados INT'!M:M,A841)&gt;0,"Sí","No")</f>
        <v>No</v>
      </c>
      <c r="C841">
        <v>0</v>
      </c>
      <c r="D841" s="6" t="s">
        <v>414</v>
      </c>
      <c r="E841" s="5" t="s">
        <v>13915</v>
      </c>
      <c r="F841" s="5" t="s">
        <v>152</v>
      </c>
      <c r="G841" s="5" t="s">
        <v>592</v>
      </c>
      <c r="H841" s="7">
        <v>1107155</v>
      </c>
      <c r="I841" s="5">
        <v>7</v>
      </c>
      <c r="J841" s="5">
        <v>1</v>
      </c>
      <c r="K841" s="5" t="s">
        <v>13916</v>
      </c>
      <c r="L841" s="5">
        <v>0.1111</v>
      </c>
      <c r="M841" s="8"/>
      <c r="N841" s="8"/>
      <c r="O841" s="8"/>
      <c r="P841" s="8"/>
      <c r="Q841" s="8"/>
      <c r="R841" s="5" t="s">
        <v>13917</v>
      </c>
      <c r="S841" s="5" t="s">
        <v>417</v>
      </c>
      <c r="T841" s="5" t="s">
        <v>417</v>
      </c>
      <c r="U841" s="5" t="s">
        <v>417</v>
      </c>
      <c r="V841" s="5" t="s">
        <v>417</v>
      </c>
      <c r="W841" s="5" t="s">
        <v>93</v>
      </c>
      <c r="X841" s="5" t="s">
        <v>418</v>
      </c>
      <c r="Y841" s="5" t="s">
        <v>419</v>
      </c>
      <c r="Z841" s="5" t="s">
        <v>420</v>
      </c>
      <c r="AA841" s="5" t="s">
        <v>421</v>
      </c>
      <c r="AB841" s="5"/>
      <c r="AC841" s="5"/>
      <c r="AD841" s="5"/>
      <c r="AE841" s="5"/>
      <c r="AF841" s="5"/>
    </row>
    <row r="842" spans="1:32" hidden="1">
      <c r="A842" s="5" t="s">
        <v>13918</v>
      </c>
      <c r="B842" s="5" t="str">
        <f>IF(COUNTIF('Leads Priorizados INT'!M:M,A842)&gt;0,"Sí","No")</f>
        <v>No</v>
      </c>
      <c r="C842">
        <v>0</v>
      </c>
      <c r="D842" s="6" t="s">
        <v>414</v>
      </c>
      <c r="E842" s="5" t="s">
        <v>13919</v>
      </c>
      <c r="F842" s="5" t="s">
        <v>2926</v>
      </c>
      <c r="G842" s="5" t="s">
        <v>10763</v>
      </c>
      <c r="H842" s="7">
        <v>436000</v>
      </c>
      <c r="I842" s="5">
        <v>1</v>
      </c>
      <c r="J842" s="5">
        <v>2</v>
      </c>
      <c r="K842" s="5" t="s">
        <v>13920</v>
      </c>
      <c r="L842" s="5">
        <v>0.111</v>
      </c>
      <c r="M842" s="8">
        <v>985129499</v>
      </c>
      <c r="N842" s="8"/>
      <c r="O842" s="8"/>
      <c r="P842" s="8"/>
      <c r="Q842" s="8"/>
      <c r="R842" s="5" t="s">
        <v>13921</v>
      </c>
      <c r="S842" s="5" t="s">
        <v>417</v>
      </c>
      <c r="T842" s="5" t="s">
        <v>417</v>
      </c>
      <c r="U842" s="5" t="s">
        <v>417</v>
      </c>
      <c r="V842" s="5" t="s">
        <v>417</v>
      </c>
      <c r="W842" s="5" t="s">
        <v>93</v>
      </c>
      <c r="X842" s="5" t="s">
        <v>418</v>
      </c>
      <c r="Y842" s="5" t="s">
        <v>419</v>
      </c>
      <c r="Z842" s="5" t="s">
        <v>420</v>
      </c>
      <c r="AA842" s="5" t="s">
        <v>421</v>
      </c>
      <c r="AB842" s="5"/>
      <c r="AC842" s="5"/>
      <c r="AD842" s="5"/>
      <c r="AE842" s="5"/>
      <c r="AF842" s="5"/>
    </row>
    <row r="843" spans="1:32" hidden="1">
      <c r="A843" s="5" t="s">
        <v>13922</v>
      </c>
      <c r="B843" s="5" t="str">
        <f>IF(COUNTIF('Leads Priorizados INT'!M:M,A843)&gt;0,"Sí","No")</f>
        <v>No</v>
      </c>
      <c r="C843">
        <v>0</v>
      </c>
      <c r="D843" s="6" t="s">
        <v>414</v>
      </c>
      <c r="E843" s="5" t="s">
        <v>13923</v>
      </c>
      <c r="F843" s="5" t="s">
        <v>431</v>
      </c>
      <c r="G843" s="5" t="s">
        <v>9906</v>
      </c>
      <c r="H843" s="7">
        <v>880231</v>
      </c>
      <c r="I843" s="5">
        <v>1</v>
      </c>
      <c r="J843" s="5">
        <v>2</v>
      </c>
      <c r="K843" s="5" t="s">
        <v>13924</v>
      </c>
      <c r="L843" s="5">
        <v>0.1109</v>
      </c>
      <c r="M843" s="8"/>
      <c r="N843" s="8"/>
      <c r="O843" s="8"/>
      <c r="P843" s="8"/>
      <c r="Q843" s="8"/>
      <c r="R843" s="5" t="s">
        <v>13925</v>
      </c>
      <c r="S843" s="5" t="s">
        <v>13926</v>
      </c>
      <c r="T843" s="5" t="s">
        <v>417</v>
      </c>
      <c r="U843" s="5" t="s">
        <v>417</v>
      </c>
      <c r="V843" s="5" t="s">
        <v>417</v>
      </c>
      <c r="W843" s="5" t="s">
        <v>93</v>
      </c>
      <c r="X843" s="5" t="s">
        <v>418</v>
      </c>
      <c r="Y843" s="5" t="s">
        <v>419</v>
      </c>
      <c r="Z843" s="5" t="s">
        <v>420</v>
      </c>
      <c r="AA843" s="5" t="s">
        <v>421</v>
      </c>
      <c r="AB843" s="5" t="s">
        <v>13927</v>
      </c>
      <c r="AC843" s="5"/>
      <c r="AD843" s="5"/>
      <c r="AE843" s="5"/>
      <c r="AF843" s="5"/>
    </row>
    <row r="844" spans="1:32">
      <c r="A844" s="5" t="s">
        <v>13928</v>
      </c>
      <c r="B844" s="5" t="str">
        <f>IF(COUNTIF('Leads Priorizados INT'!M:M,A844)&gt;0,"Sí","No")</f>
        <v>No</v>
      </c>
      <c r="C844">
        <v>1</v>
      </c>
      <c r="D844" s="6" t="s">
        <v>414</v>
      </c>
      <c r="E844" s="5" t="s">
        <v>13929</v>
      </c>
      <c r="F844" s="5" t="s">
        <v>152</v>
      </c>
      <c r="G844" s="5" t="s">
        <v>1738</v>
      </c>
      <c r="H844" s="7">
        <v>8013515</v>
      </c>
      <c r="I844" s="5">
        <v>45</v>
      </c>
      <c r="J844" s="5">
        <v>2</v>
      </c>
      <c r="K844" s="5" t="s">
        <v>13930</v>
      </c>
      <c r="L844" s="5">
        <v>0.1109</v>
      </c>
      <c r="M844" s="8">
        <v>913029151</v>
      </c>
      <c r="N844" s="8"/>
      <c r="O844" s="8"/>
      <c r="P844" s="8"/>
      <c r="Q844" s="8"/>
      <c r="R844" s="5" t="s">
        <v>13931</v>
      </c>
      <c r="S844" s="5" t="s">
        <v>13932</v>
      </c>
      <c r="T844" s="5" t="s">
        <v>417</v>
      </c>
      <c r="U844" s="5" t="s">
        <v>417</v>
      </c>
      <c r="V844" s="5" t="s">
        <v>417</v>
      </c>
      <c r="W844" s="5" t="s">
        <v>93</v>
      </c>
      <c r="X844" s="5" t="s">
        <v>418</v>
      </c>
      <c r="Y844" s="5" t="s">
        <v>419</v>
      </c>
      <c r="Z844" s="5" t="s">
        <v>420</v>
      </c>
      <c r="AA844" s="5" t="s">
        <v>421</v>
      </c>
      <c r="AB844" s="5"/>
      <c r="AC844" s="5"/>
      <c r="AD844" s="5"/>
      <c r="AE844" s="5"/>
      <c r="AF844" s="5"/>
    </row>
    <row r="845" spans="1:32" hidden="1">
      <c r="A845" s="5" t="s">
        <v>13933</v>
      </c>
      <c r="B845" s="5" t="str">
        <f>IF(COUNTIF('Leads Priorizados INT'!M:M,A845)&gt;0,"Sí","No")</f>
        <v>Sí</v>
      </c>
      <c r="C845">
        <v>0</v>
      </c>
      <c r="D845" s="6" t="s">
        <v>414</v>
      </c>
      <c r="E845" s="5" t="s">
        <v>13934</v>
      </c>
      <c r="F845" s="5" t="s">
        <v>984</v>
      </c>
      <c r="G845" s="5" t="s">
        <v>985</v>
      </c>
      <c r="H845" s="7">
        <v>12390629</v>
      </c>
      <c r="I845" s="5">
        <v>38</v>
      </c>
      <c r="J845" s="5">
        <v>1</v>
      </c>
      <c r="K845" s="5" t="s">
        <v>13935</v>
      </c>
      <c r="L845" s="5">
        <v>0.1108</v>
      </c>
      <c r="M845" s="8">
        <v>942328100</v>
      </c>
      <c r="N845" s="8">
        <v>942266341</v>
      </c>
      <c r="O845" s="8"/>
      <c r="P845" s="8"/>
      <c r="Q845" s="8"/>
      <c r="R845" s="5" t="s">
        <v>13936</v>
      </c>
      <c r="S845" s="5" t="s">
        <v>417</v>
      </c>
      <c r="T845" s="5" t="s">
        <v>417</v>
      </c>
      <c r="U845" s="5" t="s">
        <v>417</v>
      </c>
      <c r="V845" s="5" t="s">
        <v>417</v>
      </c>
      <c r="W845" s="5" t="s">
        <v>93</v>
      </c>
      <c r="X845" s="5" t="s">
        <v>418</v>
      </c>
      <c r="Y845" s="5" t="s">
        <v>419</v>
      </c>
      <c r="Z845" s="5" t="s">
        <v>420</v>
      </c>
      <c r="AA845" s="5" t="s">
        <v>421</v>
      </c>
      <c r="AB845" s="5"/>
      <c r="AC845" s="5"/>
      <c r="AD845" s="5"/>
      <c r="AE845" s="5"/>
      <c r="AF845" s="5"/>
    </row>
    <row r="846" spans="1:32" hidden="1">
      <c r="A846" s="5" t="s">
        <v>13937</v>
      </c>
      <c r="B846" s="5" t="str">
        <f>IF(COUNTIF('Leads Priorizados INT'!M:M,A846)&gt;0,"Sí","No")</f>
        <v>No</v>
      </c>
      <c r="C846">
        <v>0</v>
      </c>
      <c r="D846" s="6" t="s">
        <v>414</v>
      </c>
      <c r="E846" s="5" t="s">
        <v>13938</v>
      </c>
      <c r="F846" s="5" t="s">
        <v>497</v>
      </c>
      <c r="G846" s="5" t="s">
        <v>13939</v>
      </c>
      <c r="H846" s="7">
        <v>1077157</v>
      </c>
      <c r="I846" s="5">
        <v>1</v>
      </c>
      <c r="J846" s="5">
        <v>2</v>
      </c>
      <c r="K846" s="5" t="s">
        <v>13940</v>
      </c>
      <c r="L846" s="5">
        <v>0.1108</v>
      </c>
      <c r="M846" s="8"/>
      <c r="N846" s="8"/>
      <c r="O846" s="8"/>
      <c r="P846" s="8"/>
      <c r="Q846" s="8"/>
      <c r="R846" s="5" t="s">
        <v>13941</v>
      </c>
      <c r="S846" s="5" t="s">
        <v>417</v>
      </c>
      <c r="T846" s="5" t="s">
        <v>417</v>
      </c>
      <c r="U846" s="5" t="s">
        <v>417</v>
      </c>
      <c r="V846" s="5" t="s">
        <v>417</v>
      </c>
      <c r="W846" s="5" t="s">
        <v>93</v>
      </c>
      <c r="X846" s="5" t="s">
        <v>418</v>
      </c>
      <c r="Y846" s="5" t="s">
        <v>419</v>
      </c>
      <c r="Z846" s="5" t="s">
        <v>420</v>
      </c>
      <c r="AA846" s="5" t="s">
        <v>421</v>
      </c>
      <c r="AB846" s="5"/>
      <c r="AC846" s="5"/>
      <c r="AD846" s="5"/>
      <c r="AE846" s="5"/>
      <c r="AF846" s="5"/>
    </row>
    <row r="847" spans="1:32" hidden="1">
      <c r="A847" s="5" t="s">
        <v>13942</v>
      </c>
      <c r="B847" s="5" t="str">
        <f>IF(COUNTIF('Leads Priorizados INT'!M:M,A847)&gt;0,"Sí","No")</f>
        <v>No</v>
      </c>
      <c r="C847">
        <v>0</v>
      </c>
      <c r="D847" s="6" t="s">
        <v>414</v>
      </c>
      <c r="E847" s="5" t="s">
        <v>13943</v>
      </c>
      <c r="F847" s="5" t="s">
        <v>581</v>
      </c>
      <c r="G847" s="5" t="s">
        <v>2056</v>
      </c>
      <c r="H847" s="7">
        <v>612946</v>
      </c>
      <c r="I847" s="5">
        <v>3</v>
      </c>
      <c r="J847" s="5">
        <v>2</v>
      </c>
      <c r="K847" s="5" t="s">
        <v>13944</v>
      </c>
      <c r="L847" s="5">
        <v>0.1108</v>
      </c>
      <c r="M847" s="8">
        <v>932126651</v>
      </c>
      <c r="N847" s="8"/>
      <c r="O847" s="8"/>
      <c r="P847" s="8"/>
      <c r="Q847" s="8"/>
      <c r="R847" s="5" t="s">
        <v>5676</v>
      </c>
      <c r="S847" s="5" t="s">
        <v>417</v>
      </c>
      <c r="T847" s="5" t="s">
        <v>417</v>
      </c>
      <c r="U847" s="5" t="s">
        <v>417</v>
      </c>
      <c r="V847" s="5" t="s">
        <v>417</v>
      </c>
      <c r="W847" s="5" t="s">
        <v>93</v>
      </c>
      <c r="X847" s="5" t="s">
        <v>418</v>
      </c>
      <c r="Y847" s="5" t="s">
        <v>419</v>
      </c>
      <c r="Z847" s="5" t="s">
        <v>420</v>
      </c>
      <c r="AA847" s="5" t="s">
        <v>421</v>
      </c>
      <c r="AB847" s="5"/>
      <c r="AC847" s="5"/>
      <c r="AD847" s="5"/>
      <c r="AE847" s="5"/>
      <c r="AF847" s="5"/>
    </row>
    <row r="848" spans="1:32" hidden="1">
      <c r="A848" s="5" t="s">
        <v>13945</v>
      </c>
      <c r="B848" s="5" t="str">
        <f>IF(COUNTIF('Leads Priorizados INT'!M:M,A848)&gt;0,"Sí","No")</f>
        <v>No</v>
      </c>
      <c r="C848">
        <v>0</v>
      </c>
      <c r="D848" s="6" t="s">
        <v>430</v>
      </c>
      <c r="E848" s="5" t="s">
        <v>13946</v>
      </c>
      <c r="F848" s="5" t="s">
        <v>152</v>
      </c>
      <c r="G848" s="5" t="s">
        <v>3758</v>
      </c>
      <c r="H848" s="7">
        <v>369873</v>
      </c>
      <c r="I848" s="5">
        <v>1</v>
      </c>
      <c r="J848" s="5">
        <v>1</v>
      </c>
      <c r="K848" s="5" t="s">
        <v>13947</v>
      </c>
      <c r="L848" s="5">
        <v>0.1108</v>
      </c>
      <c r="M848" s="8">
        <v>654816604</v>
      </c>
      <c r="N848" s="8"/>
      <c r="O848" s="8"/>
      <c r="P848" s="8"/>
      <c r="Q848" s="8"/>
      <c r="R848" s="5" t="s">
        <v>13948</v>
      </c>
      <c r="S848" s="5" t="s">
        <v>417</v>
      </c>
      <c r="T848" s="5" t="s">
        <v>417</v>
      </c>
      <c r="U848" s="5" t="s">
        <v>417</v>
      </c>
      <c r="V848" s="5" t="s">
        <v>417</v>
      </c>
      <c r="W848" s="5" t="s">
        <v>93</v>
      </c>
      <c r="X848" s="5" t="s">
        <v>418</v>
      </c>
      <c r="Y848" s="5" t="s">
        <v>419</v>
      </c>
      <c r="Z848" s="5" t="s">
        <v>420</v>
      </c>
      <c r="AA848" s="5" t="s">
        <v>421</v>
      </c>
      <c r="AB848" s="5"/>
      <c r="AC848" s="5"/>
      <c r="AD848" s="5"/>
      <c r="AE848" s="5"/>
      <c r="AF848" s="5"/>
    </row>
    <row r="849" spans="1:32" hidden="1">
      <c r="A849" s="5" t="s">
        <v>13949</v>
      </c>
      <c r="B849" s="5" t="str">
        <f>IF(COUNTIF('Leads Priorizados INT'!M:M,A849)&gt;0,"Sí","No")</f>
        <v>No</v>
      </c>
      <c r="C849">
        <v>0</v>
      </c>
      <c r="D849" s="6" t="s">
        <v>1534</v>
      </c>
      <c r="E849" s="5" t="s">
        <v>13950</v>
      </c>
      <c r="F849" s="5" t="s">
        <v>152</v>
      </c>
      <c r="G849" s="5" t="s">
        <v>1915</v>
      </c>
      <c r="H849" s="7">
        <v>1065173</v>
      </c>
      <c r="I849" s="5">
        <v>26</v>
      </c>
      <c r="J849" s="5">
        <v>1</v>
      </c>
      <c r="K849" s="5" t="s">
        <v>13951</v>
      </c>
      <c r="L849" s="5">
        <v>0.11070000000000001</v>
      </c>
      <c r="M849" s="8">
        <v>917541166</v>
      </c>
      <c r="N849" s="8">
        <v>913751300</v>
      </c>
      <c r="O849" s="8">
        <v>913756299</v>
      </c>
      <c r="P849" s="8"/>
      <c r="Q849" s="8"/>
      <c r="R849" s="5" t="s">
        <v>13952</v>
      </c>
      <c r="S849" s="5" t="s">
        <v>417</v>
      </c>
      <c r="T849" s="5" t="s">
        <v>417</v>
      </c>
      <c r="U849" s="5" t="s">
        <v>417</v>
      </c>
      <c r="V849" s="5" t="s">
        <v>417</v>
      </c>
      <c r="W849" s="5" t="s">
        <v>93</v>
      </c>
      <c r="X849" s="5" t="s">
        <v>418</v>
      </c>
      <c r="Y849" s="5" t="s">
        <v>419</v>
      </c>
      <c r="Z849" s="5" t="s">
        <v>420</v>
      </c>
      <c r="AA849" s="5" t="s">
        <v>421</v>
      </c>
      <c r="AB849" s="5" t="s">
        <v>13953</v>
      </c>
      <c r="AC849" s="5"/>
      <c r="AD849" s="5"/>
      <c r="AE849" s="5"/>
      <c r="AF849" s="5"/>
    </row>
    <row r="850" spans="1:32" hidden="1">
      <c r="A850" s="5" t="s">
        <v>13954</v>
      </c>
      <c r="B850" s="5" t="str">
        <f>IF(COUNTIF('Leads Priorizados INT'!M:M,A850)&gt;0,"Sí","No")</f>
        <v>No</v>
      </c>
      <c r="C850">
        <v>0</v>
      </c>
      <c r="D850" s="6" t="s">
        <v>414</v>
      </c>
      <c r="E850" s="5" t="s">
        <v>13955</v>
      </c>
      <c r="F850" s="5" t="s">
        <v>152</v>
      </c>
      <c r="G850" s="5" t="s">
        <v>2486</v>
      </c>
      <c r="H850" s="7">
        <v>1076933</v>
      </c>
      <c r="I850" s="5">
        <v>7</v>
      </c>
      <c r="J850" s="5">
        <v>1</v>
      </c>
      <c r="K850" s="5" t="s">
        <v>13956</v>
      </c>
      <c r="L850" s="5">
        <v>0.11070000000000001</v>
      </c>
      <c r="M850" s="8">
        <v>915337528</v>
      </c>
      <c r="N850" s="8"/>
      <c r="O850" s="8"/>
      <c r="P850" s="8"/>
      <c r="Q850" s="8"/>
      <c r="R850" s="5" t="s">
        <v>13957</v>
      </c>
      <c r="S850" s="5" t="s">
        <v>13958</v>
      </c>
      <c r="T850" s="5" t="s">
        <v>417</v>
      </c>
      <c r="U850" s="5" t="s">
        <v>417</v>
      </c>
      <c r="V850" s="5" t="s">
        <v>417</v>
      </c>
      <c r="W850" s="5" t="s">
        <v>93</v>
      </c>
      <c r="X850" s="5" t="s">
        <v>418</v>
      </c>
      <c r="Y850" s="5" t="s">
        <v>419</v>
      </c>
      <c r="Z850" s="5" t="s">
        <v>420</v>
      </c>
      <c r="AA850" s="5" t="s">
        <v>421</v>
      </c>
      <c r="AB850" s="5" t="s">
        <v>9519</v>
      </c>
      <c r="AC850" s="5"/>
      <c r="AD850" s="5"/>
      <c r="AE850" s="5"/>
      <c r="AF850" s="5"/>
    </row>
    <row r="851" spans="1:32" hidden="1">
      <c r="A851" s="5" t="s">
        <v>13959</v>
      </c>
      <c r="B851" s="5" t="str">
        <f>IF(COUNTIF('Leads Priorizados INT'!M:M,A851)&gt;0,"Sí","No")</f>
        <v>No</v>
      </c>
      <c r="C851">
        <v>0</v>
      </c>
      <c r="D851" s="6" t="s">
        <v>414</v>
      </c>
      <c r="E851" s="5" t="s">
        <v>13960</v>
      </c>
      <c r="F851" s="5" t="s">
        <v>873</v>
      </c>
      <c r="G851" s="5" t="s">
        <v>13961</v>
      </c>
      <c r="H851" s="7">
        <v>614321</v>
      </c>
      <c r="I851" s="5">
        <v>5</v>
      </c>
      <c r="J851" s="5">
        <v>1</v>
      </c>
      <c r="K851" s="5" t="s">
        <v>13962</v>
      </c>
      <c r="L851" s="5">
        <v>0.11070000000000001</v>
      </c>
      <c r="M851" s="8">
        <v>679018070</v>
      </c>
      <c r="N851" s="8"/>
      <c r="O851" s="8"/>
      <c r="P851" s="8"/>
      <c r="Q851" s="8"/>
      <c r="R851" s="5" t="s">
        <v>13963</v>
      </c>
      <c r="S851" s="5" t="s">
        <v>13964</v>
      </c>
      <c r="T851" s="5" t="s">
        <v>13965</v>
      </c>
      <c r="U851" s="5" t="s">
        <v>417</v>
      </c>
      <c r="V851" s="5" t="s">
        <v>417</v>
      </c>
      <c r="W851" s="5" t="s">
        <v>93</v>
      </c>
      <c r="X851" s="5" t="s">
        <v>418</v>
      </c>
      <c r="Y851" s="5" t="s">
        <v>419</v>
      </c>
      <c r="Z851" s="5" t="s">
        <v>420</v>
      </c>
      <c r="AA851" s="5" t="s">
        <v>421</v>
      </c>
      <c r="AB851" s="5"/>
      <c r="AC851" s="5"/>
      <c r="AD851" s="5"/>
      <c r="AE851" s="5"/>
      <c r="AF851" s="5"/>
    </row>
    <row r="852" spans="1:32" hidden="1">
      <c r="A852" s="5" t="s">
        <v>13966</v>
      </c>
      <c r="B852" s="5" t="str">
        <f>IF(COUNTIF('Leads Priorizados INT'!M:M,A852)&gt;0,"Sí","No")</f>
        <v>No</v>
      </c>
      <c r="C852">
        <v>0</v>
      </c>
      <c r="D852" s="6" t="s">
        <v>430</v>
      </c>
      <c r="E852" s="5" t="s">
        <v>13967</v>
      </c>
      <c r="F852" s="5" t="s">
        <v>431</v>
      </c>
      <c r="G852" s="5" t="s">
        <v>610</v>
      </c>
      <c r="H852" s="7">
        <v>830318</v>
      </c>
      <c r="I852" s="5">
        <v>1</v>
      </c>
      <c r="J852" s="5">
        <v>1</v>
      </c>
      <c r="K852" s="5" t="s">
        <v>13968</v>
      </c>
      <c r="L852" s="5">
        <v>0.1106</v>
      </c>
      <c r="M852" s="8">
        <v>931444100</v>
      </c>
      <c r="N852" s="8">
        <v>625043048</v>
      </c>
      <c r="O852" s="8"/>
      <c r="P852" s="8"/>
      <c r="Q852" s="8"/>
      <c r="R852" s="5" t="s">
        <v>13969</v>
      </c>
      <c r="S852" s="5" t="s">
        <v>417</v>
      </c>
      <c r="T852" s="5" t="s">
        <v>417</v>
      </c>
      <c r="U852" s="5" t="s">
        <v>417</v>
      </c>
      <c r="V852" s="5" t="s">
        <v>417</v>
      </c>
      <c r="W852" s="5" t="s">
        <v>93</v>
      </c>
      <c r="X852" s="5" t="s">
        <v>418</v>
      </c>
      <c r="Y852" s="5" t="s">
        <v>419</v>
      </c>
      <c r="Z852" s="5" t="s">
        <v>420</v>
      </c>
      <c r="AA852" s="5" t="s">
        <v>421</v>
      </c>
      <c r="AB852" s="5"/>
      <c r="AC852" s="5"/>
      <c r="AD852" s="5"/>
      <c r="AE852" s="5"/>
      <c r="AF852" s="5"/>
    </row>
    <row r="853" spans="1:32" hidden="1">
      <c r="A853" s="5" t="s">
        <v>13970</v>
      </c>
      <c r="B853" s="5" t="str">
        <f>IF(COUNTIF('Leads Priorizados INT'!M:M,A853)&gt;0,"Sí","No")</f>
        <v>No</v>
      </c>
      <c r="C853">
        <v>0</v>
      </c>
      <c r="D853" s="6" t="s">
        <v>414</v>
      </c>
      <c r="E853" s="5" t="s">
        <v>13971</v>
      </c>
      <c r="F853" s="5" t="s">
        <v>431</v>
      </c>
      <c r="G853" s="5" t="s">
        <v>2159</v>
      </c>
      <c r="H853" s="7">
        <v>349593</v>
      </c>
      <c r="I853" s="5">
        <v>1</v>
      </c>
      <c r="J853" s="5">
        <v>1</v>
      </c>
      <c r="K853" s="5" t="s">
        <v>13972</v>
      </c>
      <c r="L853" s="5">
        <v>0.1106</v>
      </c>
      <c r="M853" s="8"/>
      <c r="N853" s="8"/>
      <c r="O853" s="8"/>
      <c r="P853" s="8"/>
      <c r="Q853" s="8"/>
      <c r="R853" s="5" t="s">
        <v>13973</v>
      </c>
      <c r="S853" s="5" t="s">
        <v>417</v>
      </c>
      <c r="T853" s="5" t="s">
        <v>417</v>
      </c>
      <c r="U853" s="5" t="s">
        <v>417</v>
      </c>
      <c r="V853" s="5" t="s">
        <v>417</v>
      </c>
      <c r="W853" s="5" t="s">
        <v>93</v>
      </c>
      <c r="X853" s="5" t="s">
        <v>418</v>
      </c>
      <c r="Y853" s="5" t="s">
        <v>419</v>
      </c>
      <c r="Z853" s="5" t="s">
        <v>420</v>
      </c>
      <c r="AA853" s="5" t="s">
        <v>421</v>
      </c>
      <c r="AB853" s="5"/>
      <c r="AC853" s="5"/>
      <c r="AD853" s="5"/>
      <c r="AE853" s="5"/>
      <c r="AF853" s="5"/>
    </row>
    <row r="854" spans="1:32">
      <c r="A854" s="5" t="s">
        <v>13974</v>
      </c>
      <c r="B854" s="5" t="str">
        <f>IF(COUNTIF('Leads Priorizados INT'!M:M,A854)&gt;0,"Sí","No")</f>
        <v>No</v>
      </c>
      <c r="C854">
        <v>1</v>
      </c>
      <c r="D854" s="6" t="s">
        <v>414</v>
      </c>
      <c r="E854" s="5" t="s">
        <v>13975</v>
      </c>
      <c r="F854" s="5" t="s">
        <v>152</v>
      </c>
      <c r="G854" s="5" t="s">
        <v>619</v>
      </c>
      <c r="H854" s="7">
        <v>944725</v>
      </c>
      <c r="I854" s="5">
        <v>7</v>
      </c>
      <c r="J854" s="5">
        <v>1</v>
      </c>
      <c r="K854" s="5" t="s">
        <v>13976</v>
      </c>
      <c r="L854" s="5">
        <v>0.1106</v>
      </c>
      <c r="M854" s="8"/>
      <c r="N854" s="8"/>
      <c r="O854" s="8"/>
      <c r="P854" s="8"/>
      <c r="Q854" s="8"/>
      <c r="R854" s="5" t="s">
        <v>13977</v>
      </c>
      <c r="S854" s="5" t="s">
        <v>13978</v>
      </c>
      <c r="T854" s="5" t="s">
        <v>417</v>
      </c>
      <c r="U854" s="5" t="s">
        <v>417</v>
      </c>
      <c r="V854" s="5" t="s">
        <v>417</v>
      </c>
      <c r="W854" s="5" t="s">
        <v>93</v>
      </c>
      <c r="X854" s="5" t="s">
        <v>418</v>
      </c>
      <c r="Y854" s="5" t="s">
        <v>419</v>
      </c>
      <c r="Z854" s="5" t="s">
        <v>420</v>
      </c>
      <c r="AA854" s="5" t="s">
        <v>421</v>
      </c>
      <c r="AB854" s="5"/>
      <c r="AC854" s="5"/>
      <c r="AD854" s="5"/>
      <c r="AE854" s="5"/>
      <c r="AF854" s="5"/>
    </row>
    <row r="855" spans="1:32" hidden="1">
      <c r="A855" s="5" t="s">
        <v>13979</v>
      </c>
      <c r="B855" s="5" t="str">
        <f>IF(COUNTIF('Leads Priorizados INT'!M:M,A855)&gt;0,"Sí","No")</f>
        <v>No</v>
      </c>
      <c r="C855">
        <v>0</v>
      </c>
      <c r="D855" s="6" t="s">
        <v>1534</v>
      </c>
      <c r="E855" s="5" t="s">
        <v>13980</v>
      </c>
      <c r="F855" s="5" t="s">
        <v>431</v>
      </c>
      <c r="G855" s="5" t="s">
        <v>11210</v>
      </c>
      <c r="H855" s="7">
        <v>4825636</v>
      </c>
      <c r="I855" s="5">
        <v>124</v>
      </c>
      <c r="J855" s="5">
        <v>1</v>
      </c>
      <c r="K855" s="5" t="s">
        <v>13981</v>
      </c>
      <c r="L855" s="5">
        <v>0.1105</v>
      </c>
      <c r="M855" s="8">
        <v>932616900</v>
      </c>
      <c r="N855" s="8"/>
      <c r="O855" s="8"/>
      <c r="P855" s="8"/>
      <c r="Q855" s="8"/>
      <c r="R855" s="5" t="s">
        <v>13982</v>
      </c>
      <c r="S855" s="5" t="s">
        <v>417</v>
      </c>
      <c r="T855" s="5" t="s">
        <v>417</v>
      </c>
      <c r="U855" s="5" t="s">
        <v>417</v>
      </c>
      <c r="V855" s="5" t="s">
        <v>417</v>
      </c>
      <c r="W855" s="5" t="s">
        <v>93</v>
      </c>
      <c r="X855" s="5" t="s">
        <v>418</v>
      </c>
      <c r="Y855" s="5" t="s">
        <v>419</v>
      </c>
      <c r="Z855" s="5" t="s">
        <v>420</v>
      </c>
      <c r="AA855" s="5" t="s">
        <v>421</v>
      </c>
      <c r="AB855" s="5"/>
      <c r="AC855" s="5"/>
      <c r="AD855" s="5"/>
      <c r="AE855" s="5"/>
      <c r="AF855" s="5"/>
    </row>
    <row r="856" spans="1:32" hidden="1">
      <c r="A856" s="5" t="s">
        <v>13983</v>
      </c>
      <c r="B856" s="5" t="str">
        <f>IF(COUNTIF('Leads Priorizados INT'!M:M,A856)&gt;0,"Sí","No")</f>
        <v>No</v>
      </c>
      <c r="C856">
        <v>0</v>
      </c>
      <c r="D856" s="6" t="s">
        <v>414</v>
      </c>
      <c r="E856" s="5" t="s">
        <v>13984</v>
      </c>
      <c r="F856" s="5" t="s">
        <v>152</v>
      </c>
      <c r="G856" s="5" t="s">
        <v>3588</v>
      </c>
      <c r="H856" s="7">
        <v>922522</v>
      </c>
      <c r="I856" s="5">
        <v>7</v>
      </c>
      <c r="J856" s="5">
        <v>1</v>
      </c>
      <c r="K856" s="5" t="s">
        <v>13985</v>
      </c>
      <c r="L856" s="5">
        <v>0.1105</v>
      </c>
      <c r="M856" s="8"/>
      <c r="N856" s="8"/>
      <c r="O856" s="8"/>
      <c r="P856" s="8"/>
      <c r="Q856" s="8"/>
      <c r="R856" s="5" t="s">
        <v>13986</v>
      </c>
      <c r="S856" s="5" t="s">
        <v>13987</v>
      </c>
      <c r="T856" s="5" t="s">
        <v>417</v>
      </c>
      <c r="U856" s="5" t="s">
        <v>417</v>
      </c>
      <c r="V856" s="5" t="s">
        <v>417</v>
      </c>
      <c r="W856" s="5" t="s">
        <v>93</v>
      </c>
      <c r="X856" s="5" t="s">
        <v>418</v>
      </c>
      <c r="Y856" s="5" t="s">
        <v>419</v>
      </c>
      <c r="Z856" s="5" t="s">
        <v>420</v>
      </c>
      <c r="AA856" s="5" t="s">
        <v>421</v>
      </c>
      <c r="AB856" s="5"/>
      <c r="AC856" s="5"/>
      <c r="AD856" s="5"/>
      <c r="AE856" s="5"/>
      <c r="AF856" s="5"/>
    </row>
    <row r="857" spans="1:32" hidden="1">
      <c r="A857" s="5" t="s">
        <v>13988</v>
      </c>
      <c r="B857" s="5" t="str">
        <f>IF(COUNTIF('Leads Priorizados INT'!M:M,A857)&gt;0,"Sí","No")</f>
        <v>No</v>
      </c>
      <c r="C857">
        <v>0</v>
      </c>
      <c r="D857" s="6" t="s">
        <v>1534</v>
      </c>
      <c r="E857" s="5" t="s">
        <v>13989</v>
      </c>
      <c r="F857" s="5" t="s">
        <v>152</v>
      </c>
      <c r="G857" s="5" t="s">
        <v>601</v>
      </c>
      <c r="H857" s="7">
        <v>7535346</v>
      </c>
      <c r="I857" s="5">
        <v>59</v>
      </c>
      <c r="J857" s="5">
        <v>3</v>
      </c>
      <c r="K857" s="5" t="s">
        <v>13990</v>
      </c>
      <c r="L857" s="5">
        <v>0.1104</v>
      </c>
      <c r="M857" s="8">
        <v>918379139</v>
      </c>
      <c r="N857" s="8">
        <v>918379138</v>
      </c>
      <c r="O857" s="8">
        <v>918379137</v>
      </c>
      <c r="P857" s="8">
        <v>918379135</v>
      </c>
      <c r="Q857" s="8">
        <v>918379131</v>
      </c>
      <c r="R857" s="5" t="s">
        <v>13991</v>
      </c>
      <c r="S857" s="5" t="s">
        <v>13992</v>
      </c>
      <c r="T857" s="5" t="s">
        <v>417</v>
      </c>
      <c r="U857" s="5" t="s">
        <v>417</v>
      </c>
      <c r="V857" s="5" t="s">
        <v>417</v>
      </c>
      <c r="W857" s="5" t="s">
        <v>93</v>
      </c>
      <c r="X857" s="5" t="s">
        <v>418</v>
      </c>
      <c r="Y857" s="5" t="s">
        <v>419</v>
      </c>
      <c r="Z857" s="5" t="s">
        <v>420</v>
      </c>
      <c r="AA857" s="5" t="s">
        <v>421</v>
      </c>
      <c r="AB857" s="5" t="s">
        <v>13993</v>
      </c>
      <c r="AC857" s="5" t="s">
        <v>13994</v>
      </c>
      <c r="AD857" s="5" t="s">
        <v>13995</v>
      </c>
      <c r="AE857" s="5" t="s">
        <v>13996</v>
      </c>
      <c r="AF857" s="5"/>
    </row>
    <row r="858" spans="1:32" hidden="1">
      <c r="A858" s="5" t="s">
        <v>13997</v>
      </c>
      <c r="B858" s="5" t="str">
        <f>IF(COUNTIF('Leads Priorizados INT'!M:M,A858)&gt;0,"Sí","No")</f>
        <v>No</v>
      </c>
      <c r="C858">
        <v>0</v>
      </c>
      <c r="D858" s="6" t="s">
        <v>414</v>
      </c>
      <c r="E858" s="5" t="s">
        <v>13998</v>
      </c>
      <c r="F858" s="5" t="s">
        <v>431</v>
      </c>
      <c r="G858" s="5" t="s">
        <v>2342</v>
      </c>
      <c r="H858" s="7">
        <v>1046195</v>
      </c>
      <c r="I858" s="5">
        <v>15</v>
      </c>
      <c r="J858" s="5">
        <v>2</v>
      </c>
      <c r="K858" s="5" t="s">
        <v>13999</v>
      </c>
      <c r="L858" s="5">
        <v>0.1104</v>
      </c>
      <c r="M858" s="8">
        <v>935792892</v>
      </c>
      <c r="N858" s="8">
        <v>935445520</v>
      </c>
      <c r="O858" s="8">
        <v>678621810</v>
      </c>
      <c r="P858" s="8">
        <v>636195683</v>
      </c>
      <c r="Q858" s="8">
        <v>617377840</v>
      </c>
      <c r="R858" s="5" t="s">
        <v>14000</v>
      </c>
      <c r="S858" s="5" t="s">
        <v>417</v>
      </c>
      <c r="T858" s="5" t="s">
        <v>417</v>
      </c>
      <c r="U858" s="5" t="s">
        <v>417</v>
      </c>
      <c r="V858" s="5" t="s">
        <v>417</v>
      </c>
      <c r="W858" s="5" t="s">
        <v>93</v>
      </c>
      <c r="X858" s="5" t="s">
        <v>418</v>
      </c>
      <c r="Y858" s="5" t="s">
        <v>419</v>
      </c>
      <c r="Z858" s="5" t="s">
        <v>420</v>
      </c>
      <c r="AA858" s="5" t="s">
        <v>421</v>
      </c>
      <c r="AB858" s="5" t="s">
        <v>14001</v>
      </c>
      <c r="AC858" s="5"/>
      <c r="AD858" s="5"/>
      <c r="AE858" s="5"/>
      <c r="AF858" s="5"/>
    </row>
    <row r="859" spans="1:32" hidden="1">
      <c r="A859" s="5" t="s">
        <v>14002</v>
      </c>
      <c r="B859" s="5" t="str">
        <f>IF(COUNTIF('Leads Priorizados INT'!M:M,A859)&gt;0,"Sí","No")</f>
        <v>No</v>
      </c>
      <c r="C859">
        <v>0</v>
      </c>
      <c r="D859" s="6" t="s">
        <v>414</v>
      </c>
      <c r="E859" s="5" t="s">
        <v>14003</v>
      </c>
      <c r="F859" s="5" t="s">
        <v>152</v>
      </c>
      <c r="G859" s="5" t="s">
        <v>12176</v>
      </c>
      <c r="H859" s="7">
        <v>848990</v>
      </c>
      <c r="I859" s="5">
        <v>1</v>
      </c>
      <c r="J859" s="5">
        <v>2</v>
      </c>
      <c r="K859" s="5" t="s">
        <v>14004</v>
      </c>
      <c r="L859" s="5">
        <v>0.1104</v>
      </c>
      <c r="M859" s="8"/>
      <c r="N859" s="8"/>
      <c r="O859" s="8"/>
      <c r="P859" s="8"/>
      <c r="Q859" s="8"/>
      <c r="R859" s="5" t="s">
        <v>14005</v>
      </c>
      <c r="S859" s="5" t="s">
        <v>14006</v>
      </c>
      <c r="T859" s="5" t="s">
        <v>417</v>
      </c>
      <c r="U859" s="5" t="s">
        <v>417</v>
      </c>
      <c r="V859" s="5" t="s">
        <v>417</v>
      </c>
      <c r="W859" s="5" t="s">
        <v>93</v>
      </c>
      <c r="X859" s="5" t="s">
        <v>418</v>
      </c>
      <c r="Y859" s="5" t="s">
        <v>419</v>
      </c>
      <c r="Z859" s="5" t="s">
        <v>420</v>
      </c>
      <c r="AA859" s="5" t="s">
        <v>421</v>
      </c>
      <c r="AB859" s="5"/>
      <c r="AC859" s="5"/>
      <c r="AD859" s="5"/>
      <c r="AE859" s="5"/>
      <c r="AF859" s="5"/>
    </row>
    <row r="860" spans="1:32" hidden="1">
      <c r="A860" s="5" t="s">
        <v>14007</v>
      </c>
      <c r="B860" s="5" t="str">
        <f>IF(COUNTIF('Leads Priorizados INT'!M:M,A860)&gt;0,"Sí","No")</f>
        <v>No</v>
      </c>
      <c r="C860">
        <v>0</v>
      </c>
      <c r="D860" s="6" t="s">
        <v>414</v>
      </c>
      <c r="E860" s="5" t="s">
        <v>14008</v>
      </c>
      <c r="F860" s="5" t="s">
        <v>152</v>
      </c>
      <c r="G860" s="5" t="s">
        <v>2708</v>
      </c>
      <c r="H860" s="7">
        <v>1403311</v>
      </c>
      <c r="I860" s="5">
        <v>4</v>
      </c>
      <c r="J860" s="5">
        <v>1</v>
      </c>
      <c r="K860" s="5" t="s">
        <v>14009</v>
      </c>
      <c r="L860" s="5">
        <v>0.1104</v>
      </c>
      <c r="M860" s="8"/>
      <c r="N860" s="8"/>
      <c r="O860" s="8"/>
      <c r="P860" s="8"/>
      <c r="Q860" s="8"/>
      <c r="R860" s="5" t="s">
        <v>14010</v>
      </c>
      <c r="S860" s="5" t="s">
        <v>14011</v>
      </c>
      <c r="T860" s="5" t="s">
        <v>417</v>
      </c>
      <c r="U860" s="5" t="s">
        <v>417</v>
      </c>
      <c r="V860" s="5" t="s">
        <v>417</v>
      </c>
      <c r="W860" s="5" t="s">
        <v>93</v>
      </c>
      <c r="X860" s="5" t="s">
        <v>418</v>
      </c>
      <c r="Y860" s="5" t="s">
        <v>419</v>
      </c>
      <c r="Z860" s="5" t="s">
        <v>420</v>
      </c>
      <c r="AA860" s="5" t="s">
        <v>421</v>
      </c>
      <c r="AB860" s="5"/>
      <c r="AC860" s="5"/>
      <c r="AD860" s="5"/>
      <c r="AE860" s="5"/>
      <c r="AF860" s="5"/>
    </row>
    <row r="861" spans="1:32" hidden="1">
      <c r="A861" s="5" t="s">
        <v>14012</v>
      </c>
      <c r="B861" s="5" t="str">
        <f>IF(COUNTIF('Leads Priorizados INT'!M:M,A861)&gt;0,"Sí","No")</f>
        <v>No</v>
      </c>
      <c r="C861">
        <v>0</v>
      </c>
      <c r="D861" s="6" t="s">
        <v>1534</v>
      </c>
      <c r="E861" s="5" t="s">
        <v>14013</v>
      </c>
      <c r="F861" s="5" t="s">
        <v>152</v>
      </c>
      <c r="G861" s="5" t="s">
        <v>1758</v>
      </c>
      <c r="H861" s="7">
        <v>698143</v>
      </c>
      <c r="I861" s="5">
        <v>3</v>
      </c>
      <c r="J861" s="5">
        <v>1</v>
      </c>
      <c r="K861" s="5" t="s">
        <v>14014</v>
      </c>
      <c r="L861" s="5">
        <v>0.1104</v>
      </c>
      <c r="M861" s="8">
        <v>685981112</v>
      </c>
      <c r="N861" s="8"/>
      <c r="O861" s="8"/>
      <c r="P861" s="8"/>
      <c r="Q861" s="8"/>
      <c r="R861" s="5" t="s">
        <v>14015</v>
      </c>
      <c r="S861" s="5" t="s">
        <v>14016</v>
      </c>
      <c r="T861" s="5" t="s">
        <v>417</v>
      </c>
      <c r="U861" s="5" t="s">
        <v>417</v>
      </c>
      <c r="V861" s="5" t="s">
        <v>417</v>
      </c>
      <c r="W861" s="5" t="s">
        <v>93</v>
      </c>
      <c r="X861" s="5" t="s">
        <v>418</v>
      </c>
      <c r="Y861" s="5" t="s">
        <v>419</v>
      </c>
      <c r="Z861" s="5" t="s">
        <v>420</v>
      </c>
      <c r="AA861" s="5" t="s">
        <v>421</v>
      </c>
      <c r="AB861" s="5"/>
      <c r="AC861" s="5"/>
      <c r="AD861" s="5"/>
      <c r="AE861" s="5"/>
      <c r="AF861" s="5"/>
    </row>
    <row r="862" spans="1:32" hidden="1">
      <c r="A862" s="5" t="s">
        <v>14017</v>
      </c>
      <c r="B862" s="5" t="str">
        <f>IF(COUNTIF('Leads Priorizados INT'!M:M,A862)&gt;0,"Sí","No")</f>
        <v>No</v>
      </c>
      <c r="C862">
        <v>0</v>
      </c>
      <c r="D862" s="6" t="s">
        <v>414</v>
      </c>
      <c r="E862" s="5" t="s">
        <v>14018</v>
      </c>
      <c r="F862" s="5" t="s">
        <v>431</v>
      </c>
      <c r="G862" s="5" t="s">
        <v>3630</v>
      </c>
      <c r="H862" s="7">
        <v>1279717</v>
      </c>
      <c r="I862" s="5">
        <v>5</v>
      </c>
      <c r="J862" s="5">
        <v>1</v>
      </c>
      <c r="K862" s="5" t="s">
        <v>14019</v>
      </c>
      <c r="L862" s="5">
        <v>0.1103</v>
      </c>
      <c r="M862" s="8">
        <v>930013192</v>
      </c>
      <c r="N862" s="8">
        <v>930013191</v>
      </c>
      <c r="O862" s="8"/>
      <c r="P862" s="8"/>
      <c r="Q862" s="8"/>
      <c r="R862" s="5" t="s">
        <v>14020</v>
      </c>
      <c r="S862" s="5" t="s">
        <v>14021</v>
      </c>
      <c r="T862" s="5" t="s">
        <v>14022</v>
      </c>
      <c r="U862" s="5" t="s">
        <v>417</v>
      </c>
      <c r="V862" s="5" t="s">
        <v>417</v>
      </c>
      <c r="W862" s="5" t="s">
        <v>93</v>
      </c>
      <c r="X862" s="5" t="s">
        <v>418</v>
      </c>
      <c r="Y862" s="5" t="s">
        <v>419</v>
      </c>
      <c r="Z862" s="5" t="s">
        <v>420</v>
      </c>
      <c r="AA862" s="5" t="s">
        <v>421</v>
      </c>
      <c r="AB862" s="5"/>
      <c r="AC862" s="5"/>
      <c r="AD862" s="5"/>
      <c r="AE862" s="5"/>
      <c r="AF862" s="5"/>
    </row>
    <row r="863" spans="1:32" hidden="1">
      <c r="A863" s="5" t="s">
        <v>14023</v>
      </c>
      <c r="B863" s="5" t="str">
        <f>IF(COUNTIF('Leads Priorizados INT'!M:M,A863)&gt;0,"Sí","No")</f>
        <v>No</v>
      </c>
      <c r="C863">
        <v>0</v>
      </c>
      <c r="D863" s="6" t="s">
        <v>414</v>
      </c>
      <c r="E863" s="5" t="s">
        <v>14024</v>
      </c>
      <c r="F863" s="5" t="s">
        <v>431</v>
      </c>
      <c r="G863" s="5" t="s">
        <v>2349</v>
      </c>
      <c r="H863" s="7">
        <v>1037705</v>
      </c>
      <c r="I863" s="5">
        <v>3</v>
      </c>
      <c r="J863" s="5">
        <v>1</v>
      </c>
      <c r="K863" s="5" t="s">
        <v>14025</v>
      </c>
      <c r="L863" s="5">
        <v>0.1103</v>
      </c>
      <c r="M863" s="8"/>
      <c r="N863" s="8"/>
      <c r="O863" s="8"/>
      <c r="P863" s="8"/>
      <c r="Q863" s="8"/>
      <c r="R863" s="5" t="s">
        <v>14026</v>
      </c>
      <c r="S863" s="5" t="s">
        <v>417</v>
      </c>
      <c r="T863" s="5" t="s">
        <v>417</v>
      </c>
      <c r="U863" s="5" t="s">
        <v>417</v>
      </c>
      <c r="V863" s="5" t="s">
        <v>417</v>
      </c>
      <c r="W863" s="5" t="s">
        <v>93</v>
      </c>
      <c r="X863" s="5" t="s">
        <v>418</v>
      </c>
      <c r="Y863" s="5" t="s">
        <v>419</v>
      </c>
      <c r="Z863" s="5" t="s">
        <v>420</v>
      </c>
      <c r="AA863" s="5" t="s">
        <v>421</v>
      </c>
      <c r="AB863" s="5"/>
      <c r="AC863" s="5"/>
      <c r="AD863" s="5"/>
      <c r="AE863" s="5"/>
      <c r="AF863" s="5"/>
    </row>
    <row r="864" spans="1:32">
      <c r="A864" s="5" t="s">
        <v>14027</v>
      </c>
      <c r="B864" s="5" t="str">
        <f>IF(COUNTIF('Leads Priorizados INT'!M:M,A864)&gt;0,"Sí","No")</f>
        <v>No</v>
      </c>
      <c r="C864">
        <v>1</v>
      </c>
      <c r="D864" s="6" t="s">
        <v>414</v>
      </c>
      <c r="E864" s="5" t="s">
        <v>14028</v>
      </c>
      <c r="F864" s="5" t="s">
        <v>431</v>
      </c>
      <c r="G864" s="5" t="s">
        <v>1463</v>
      </c>
      <c r="H864" s="7">
        <v>1064641</v>
      </c>
      <c r="I864" s="5">
        <v>8</v>
      </c>
      <c r="J864" s="5">
        <v>1</v>
      </c>
      <c r="K864" s="5" t="s">
        <v>14029</v>
      </c>
      <c r="L864" s="5">
        <v>0.11020000000000001</v>
      </c>
      <c r="M864" s="8"/>
      <c r="N864" s="8"/>
      <c r="O864" s="8"/>
      <c r="P864" s="8"/>
      <c r="Q864" s="8"/>
      <c r="R864" s="5" t="s">
        <v>14030</v>
      </c>
      <c r="S864" s="5" t="s">
        <v>14031</v>
      </c>
      <c r="T864" s="5" t="s">
        <v>417</v>
      </c>
      <c r="U864" s="5" t="s">
        <v>417</v>
      </c>
      <c r="V864" s="5" t="s">
        <v>417</v>
      </c>
      <c r="W864" s="5" t="s">
        <v>93</v>
      </c>
      <c r="X864" s="5" t="s">
        <v>418</v>
      </c>
      <c r="Y864" s="5" t="s">
        <v>419</v>
      </c>
      <c r="Z864" s="5" t="s">
        <v>420</v>
      </c>
      <c r="AA864" s="5" t="s">
        <v>421</v>
      </c>
      <c r="AB864" s="5"/>
      <c r="AC864" s="5"/>
      <c r="AD864" s="5"/>
      <c r="AE864" s="5"/>
      <c r="AF864" s="5"/>
    </row>
    <row r="865" spans="1:32" hidden="1">
      <c r="A865" s="5" t="s">
        <v>14032</v>
      </c>
      <c r="B865" s="5" t="str">
        <f>IF(COUNTIF('Leads Priorizados INT'!M:M,A865)&gt;0,"Sí","No")</f>
        <v>No</v>
      </c>
      <c r="C865">
        <v>0</v>
      </c>
      <c r="D865" s="6" t="s">
        <v>414</v>
      </c>
      <c r="E865" s="5" t="s">
        <v>14033</v>
      </c>
      <c r="F865" s="5" t="s">
        <v>152</v>
      </c>
      <c r="G865" s="5" t="s">
        <v>619</v>
      </c>
      <c r="H865" s="7">
        <v>600061</v>
      </c>
      <c r="I865" s="5">
        <v>3</v>
      </c>
      <c r="J865" s="5">
        <v>2</v>
      </c>
      <c r="K865" s="5" t="s">
        <v>14034</v>
      </c>
      <c r="L865" s="5">
        <v>0.1101</v>
      </c>
      <c r="M865" s="8">
        <v>963714892</v>
      </c>
      <c r="N865" s="8">
        <v>963298402</v>
      </c>
      <c r="O865" s="8">
        <v>657684512</v>
      </c>
      <c r="P865" s="8">
        <v>645122653</v>
      </c>
      <c r="Q865" s="8">
        <v>645121847</v>
      </c>
      <c r="R865" s="5" t="s">
        <v>14035</v>
      </c>
      <c r="S865" s="5" t="s">
        <v>14036</v>
      </c>
      <c r="T865" s="5" t="s">
        <v>417</v>
      </c>
      <c r="U865" s="5" t="s">
        <v>417</v>
      </c>
      <c r="V865" s="5" t="s">
        <v>417</v>
      </c>
      <c r="W865" s="5" t="s">
        <v>93</v>
      </c>
      <c r="X865" s="5" t="s">
        <v>418</v>
      </c>
      <c r="Y865" s="5" t="s">
        <v>419</v>
      </c>
      <c r="Z865" s="5" t="s">
        <v>420</v>
      </c>
      <c r="AA865" s="5" t="s">
        <v>421</v>
      </c>
      <c r="AB865" s="5" t="s">
        <v>14037</v>
      </c>
      <c r="AC865" s="5" t="s">
        <v>14038</v>
      </c>
      <c r="AD865" s="5"/>
      <c r="AE865" s="5"/>
      <c r="AF865" s="5"/>
    </row>
    <row r="866" spans="1:32" hidden="1">
      <c r="A866" s="5" t="s">
        <v>14039</v>
      </c>
      <c r="B866" s="5" t="str">
        <f>IF(COUNTIF('Leads Priorizados INT'!M:M,A866)&gt;0,"Sí","No")</f>
        <v>No</v>
      </c>
      <c r="C866">
        <v>0</v>
      </c>
      <c r="D866" s="6" t="s">
        <v>414</v>
      </c>
      <c r="E866" s="5" t="s">
        <v>14040</v>
      </c>
      <c r="F866" s="5" t="s">
        <v>931</v>
      </c>
      <c r="G866" s="5" t="s">
        <v>14041</v>
      </c>
      <c r="H866" s="7">
        <v>967430</v>
      </c>
      <c r="I866" s="5">
        <v>7</v>
      </c>
      <c r="J866" s="5">
        <v>1</v>
      </c>
      <c r="K866" s="5" t="s">
        <v>14042</v>
      </c>
      <c r="L866" s="5">
        <v>0.11</v>
      </c>
      <c r="M866" s="8">
        <v>881914813</v>
      </c>
      <c r="N866" s="8"/>
      <c r="O866" s="8"/>
      <c r="P866" s="8"/>
      <c r="Q866" s="8"/>
      <c r="R866" s="5" t="s">
        <v>14043</v>
      </c>
      <c r="S866" s="5" t="s">
        <v>417</v>
      </c>
      <c r="T866" s="5" t="s">
        <v>417</v>
      </c>
      <c r="U866" s="5" t="s">
        <v>417</v>
      </c>
      <c r="V866" s="5" t="s">
        <v>417</v>
      </c>
      <c r="W866" s="5" t="s">
        <v>93</v>
      </c>
      <c r="X866" s="5" t="s">
        <v>418</v>
      </c>
      <c r="Y866" s="5" t="s">
        <v>419</v>
      </c>
      <c r="Z866" s="5" t="s">
        <v>420</v>
      </c>
      <c r="AA866" s="5" t="s">
        <v>421</v>
      </c>
      <c r="AB866" s="5"/>
      <c r="AC866" s="5"/>
      <c r="AD866" s="5"/>
      <c r="AE866" s="5"/>
      <c r="AF866" s="5"/>
    </row>
    <row r="867" spans="1:32" hidden="1">
      <c r="A867" s="5" t="s">
        <v>14044</v>
      </c>
      <c r="B867" s="5" t="str">
        <f>IF(COUNTIF('Leads Priorizados INT'!M:M,A867)&gt;0,"Sí","No")</f>
        <v>No</v>
      </c>
      <c r="C867">
        <v>0</v>
      </c>
      <c r="D867" s="6" t="s">
        <v>414</v>
      </c>
      <c r="E867" s="5" t="s">
        <v>14045</v>
      </c>
      <c r="F867" s="5" t="s">
        <v>931</v>
      </c>
      <c r="G867" s="5" t="s">
        <v>2849</v>
      </c>
      <c r="H867" s="7">
        <v>877631</v>
      </c>
      <c r="I867" s="5">
        <v>7</v>
      </c>
      <c r="J867" s="5">
        <v>2</v>
      </c>
      <c r="K867" s="5" t="s">
        <v>14046</v>
      </c>
      <c r="L867" s="5">
        <v>0.11</v>
      </c>
      <c r="M867" s="8">
        <v>881913774</v>
      </c>
      <c r="N867" s="8"/>
      <c r="O867" s="8"/>
      <c r="P867" s="8"/>
      <c r="Q867" s="8"/>
      <c r="R867" s="5" t="s">
        <v>14047</v>
      </c>
      <c r="S867" s="5" t="s">
        <v>14048</v>
      </c>
      <c r="T867" s="5" t="s">
        <v>417</v>
      </c>
      <c r="U867" s="5" t="s">
        <v>417</v>
      </c>
      <c r="V867" s="5" t="s">
        <v>417</v>
      </c>
      <c r="W867" s="5" t="s">
        <v>93</v>
      </c>
      <c r="X867" s="5" t="s">
        <v>418</v>
      </c>
      <c r="Y867" s="5" t="s">
        <v>419</v>
      </c>
      <c r="Z867" s="5" t="s">
        <v>420</v>
      </c>
      <c r="AA867" s="5" t="s">
        <v>421</v>
      </c>
      <c r="AB867" s="5"/>
      <c r="AC867" s="5"/>
      <c r="AD867" s="5"/>
      <c r="AE867" s="5"/>
      <c r="AF867" s="5"/>
    </row>
    <row r="868" spans="1:32" hidden="1">
      <c r="A868" s="5" t="s">
        <v>14049</v>
      </c>
      <c r="B868" s="5" t="str">
        <f>IF(COUNTIF('Leads Priorizados INT'!M:M,A868)&gt;0,"Sí","No")</f>
        <v>No</v>
      </c>
      <c r="C868">
        <v>0</v>
      </c>
      <c r="D868" s="6" t="s">
        <v>414</v>
      </c>
      <c r="E868" s="5" t="s">
        <v>14050</v>
      </c>
      <c r="F868" s="5" t="s">
        <v>152</v>
      </c>
      <c r="G868" s="5" t="s">
        <v>1602</v>
      </c>
      <c r="H868" s="7">
        <v>1929235</v>
      </c>
      <c r="I868" s="5">
        <v>25</v>
      </c>
      <c r="J868" s="5">
        <v>1</v>
      </c>
      <c r="K868" s="5" t="s">
        <v>14051</v>
      </c>
      <c r="L868" s="5">
        <v>0.1099</v>
      </c>
      <c r="M868" s="8"/>
      <c r="N868" s="8"/>
      <c r="O868" s="8"/>
      <c r="P868" s="8"/>
      <c r="Q868" s="8"/>
      <c r="R868" s="5" t="s">
        <v>14052</v>
      </c>
      <c r="S868" s="5" t="s">
        <v>417</v>
      </c>
      <c r="T868" s="5" t="s">
        <v>417</v>
      </c>
      <c r="U868" s="5" t="s">
        <v>417</v>
      </c>
      <c r="V868" s="5" t="s">
        <v>417</v>
      </c>
      <c r="W868" s="5" t="s">
        <v>93</v>
      </c>
      <c r="X868" s="5" t="s">
        <v>418</v>
      </c>
      <c r="Y868" s="5" t="s">
        <v>419</v>
      </c>
      <c r="Z868" s="5" t="s">
        <v>420</v>
      </c>
      <c r="AA868" s="5" t="s">
        <v>421</v>
      </c>
      <c r="AB868" s="5"/>
      <c r="AC868" s="5"/>
      <c r="AD868" s="5"/>
      <c r="AE868" s="5"/>
      <c r="AF868" s="5"/>
    </row>
    <row r="869" spans="1:32" hidden="1">
      <c r="A869" s="5" t="s">
        <v>14053</v>
      </c>
      <c r="B869" s="5" t="str">
        <f>IF(COUNTIF('Leads Priorizados INT'!M:M,A869)&gt;0,"Sí","No")</f>
        <v>No</v>
      </c>
      <c r="C869">
        <v>0</v>
      </c>
      <c r="D869" s="6" t="s">
        <v>430</v>
      </c>
      <c r="E869" s="5" t="s">
        <v>14054</v>
      </c>
      <c r="F869" s="5" t="s">
        <v>152</v>
      </c>
      <c r="G869" s="5" t="s">
        <v>14055</v>
      </c>
      <c r="H869" s="7">
        <v>332334</v>
      </c>
      <c r="I869" s="5">
        <v>4</v>
      </c>
      <c r="J869" s="5">
        <v>1</v>
      </c>
      <c r="K869" s="5" t="s">
        <v>14056</v>
      </c>
      <c r="L869" s="5">
        <v>0.10979999999999999</v>
      </c>
      <c r="M869" s="8">
        <v>916291717</v>
      </c>
      <c r="N869" s="8">
        <v>916283531</v>
      </c>
      <c r="O869" s="8">
        <v>916539012</v>
      </c>
      <c r="P869" s="8">
        <v>916291353</v>
      </c>
      <c r="Q869" s="8">
        <v>691411782</v>
      </c>
      <c r="R869" s="5" t="s">
        <v>14057</v>
      </c>
      <c r="S869" s="5" t="s">
        <v>417</v>
      </c>
      <c r="T869" s="5" t="s">
        <v>417</v>
      </c>
      <c r="U869" s="5" t="s">
        <v>417</v>
      </c>
      <c r="V869" s="5" t="s">
        <v>417</v>
      </c>
      <c r="W869" s="5" t="s">
        <v>93</v>
      </c>
      <c r="X869" s="5" t="s">
        <v>418</v>
      </c>
      <c r="Y869" s="5" t="s">
        <v>419</v>
      </c>
      <c r="Z869" s="5" t="s">
        <v>420</v>
      </c>
      <c r="AA869" s="5" t="s">
        <v>421</v>
      </c>
      <c r="AB869" s="5" t="s">
        <v>14058</v>
      </c>
      <c r="AC869" s="5"/>
      <c r="AD869" s="5"/>
      <c r="AE869" s="5"/>
      <c r="AF869" s="5"/>
    </row>
    <row r="870" spans="1:32" hidden="1">
      <c r="A870" s="5" t="s">
        <v>14059</v>
      </c>
      <c r="B870" s="5" t="str">
        <f>IF(COUNTIF('Leads Priorizados INT'!M:M,A870)&gt;0,"Sí","No")</f>
        <v>No</v>
      </c>
      <c r="C870">
        <v>0</v>
      </c>
      <c r="D870" s="6" t="s">
        <v>1234</v>
      </c>
      <c r="E870" s="5" t="s">
        <v>14060</v>
      </c>
      <c r="F870" s="5" t="s">
        <v>431</v>
      </c>
      <c r="G870" s="5" t="s">
        <v>11482</v>
      </c>
      <c r="H870" s="7">
        <v>1094074</v>
      </c>
      <c r="I870" s="5">
        <v>2</v>
      </c>
      <c r="J870" s="5">
        <v>2</v>
      </c>
      <c r="K870" s="5" t="s">
        <v>14061</v>
      </c>
      <c r="L870" s="5">
        <v>0.10970000000000001</v>
      </c>
      <c r="M870" s="8">
        <v>911734297</v>
      </c>
      <c r="N870" s="8">
        <v>616499228</v>
      </c>
      <c r="O870" s="8">
        <v>620741493</v>
      </c>
      <c r="P870" s="8"/>
      <c r="Q870" s="8"/>
      <c r="R870" s="5" t="s">
        <v>14062</v>
      </c>
      <c r="S870" s="5" t="s">
        <v>14063</v>
      </c>
      <c r="T870" s="5" t="s">
        <v>417</v>
      </c>
      <c r="U870" s="5" t="s">
        <v>417</v>
      </c>
      <c r="V870" s="5" t="s">
        <v>417</v>
      </c>
      <c r="W870" s="5" t="s">
        <v>93</v>
      </c>
      <c r="X870" s="5" t="s">
        <v>418</v>
      </c>
      <c r="Y870" s="5" t="s">
        <v>419</v>
      </c>
      <c r="Z870" s="5" t="s">
        <v>420</v>
      </c>
      <c r="AA870" s="5" t="s">
        <v>421</v>
      </c>
      <c r="AB870" s="5"/>
      <c r="AC870" s="5"/>
      <c r="AD870" s="5"/>
      <c r="AE870" s="5"/>
      <c r="AF870" s="5"/>
    </row>
    <row r="871" spans="1:32" hidden="1">
      <c r="A871" s="5" t="s">
        <v>14064</v>
      </c>
      <c r="B871" s="5" t="str">
        <f>IF(COUNTIF('Leads Priorizados INT'!M:M,A871)&gt;0,"Sí","No")</f>
        <v>No</v>
      </c>
      <c r="C871">
        <v>0</v>
      </c>
      <c r="D871" s="6" t="s">
        <v>414</v>
      </c>
      <c r="E871" s="5" t="s">
        <v>14065</v>
      </c>
      <c r="F871" s="5" t="s">
        <v>152</v>
      </c>
      <c r="G871" s="5" t="s">
        <v>1580</v>
      </c>
      <c r="H871" s="7">
        <v>994875</v>
      </c>
      <c r="I871" s="5">
        <v>8</v>
      </c>
      <c r="J871" s="5">
        <v>1</v>
      </c>
      <c r="K871" s="5" t="s">
        <v>14066</v>
      </c>
      <c r="L871" s="5">
        <v>0.10970000000000001</v>
      </c>
      <c r="M871" s="8"/>
      <c r="N871" s="8"/>
      <c r="O871" s="8"/>
      <c r="P871" s="8"/>
      <c r="Q871" s="8"/>
      <c r="R871" s="5" t="s">
        <v>14067</v>
      </c>
      <c r="S871" s="5" t="s">
        <v>417</v>
      </c>
      <c r="T871" s="5" t="s">
        <v>417</v>
      </c>
      <c r="U871" s="5" t="s">
        <v>417</v>
      </c>
      <c r="V871" s="5" t="s">
        <v>417</v>
      </c>
      <c r="W871" s="5" t="s">
        <v>93</v>
      </c>
      <c r="X871" s="5" t="s">
        <v>418</v>
      </c>
      <c r="Y871" s="5" t="s">
        <v>419</v>
      </c>
      <c r="Z871" s="5" t="s">
        <v>420</v>
      </c>
      <c r="AA871" s="5" t="s">
        <v>421</v>
      </c>
      <c r="AB871" s="5"/>
      <c r="AC871" s="5"/>
      <c r="AD871" s="5"/>
      <c r="AE871" s="5"/>
      <c r="AF871" s="5"/>
    </row>
    <row r="872" spans="1:32" hidden="1">
      <c r="A872" s="5" t="s">
        <v>14068</v>
      </c>
      <c r="B872" s="5" t="str">
        <f>IF(COUNTIF('Leads Priorizados INT'!M:M,A872)&gt;0,"Sí","No")</f>
        <v>No</v>
      </c>
      <c r="C872">
        <v>0</v>
      </c>
      <c r="D872" s="6" t="s">
        <v>414</v>
      </c>
      <c r="E872" s="5" t="s">
        <v>14069</v>
      </c>
      <c r="F872" s="5" t="s">
        <v>431</v>
      </c>
      <c r="G872" s="5" t="s">
        <v>10261</v>
      </c>
      <c r="H872" s="7">
        <v>319770</v>
      </c>
      <c r="I872" s="5">
        <v>1</v>
      </c>
      <c r="J872" s="5">
        <v>1</v>
      </c>
      <c r="K872" s="5" t="s">
        <v>14070</v>
      </c>
      <c r="L872" s="5">
        <v>0.1095</v>
      </c>
      <c r="M872" s="8">
        <v>932743905</v>
      </c>
      <c r="N872" s="8">
        <v>933141723</v>
      </c>
      <c r="O872" s="8">
        <v>699932501</v>
      </c>
      <c r="P872" s="8">
        <v>655251681</v>
      </c>
      <c r="Q872" s="8">
        <v>661289587</v>
      </c>
      <c r="R872" s="5" t="s">
        <v>14071</v>
      </c>
      <c r="S872" s="5" t="s">
        <v>417</v>
      </c>
      <c r="T872" s="5" t="s">
        <v>417</v>
      </c>
      <c r="U872" s="5" t="s">
        <v>417</v>
      </c>
      <c r="V872" s="5" t="s">
        <v>417</v>
      </c>
      <c r="W872" s="5" t="s">
        <v>93</v>
      </c>
      <c r="X872" s="5" t="s">
        <v>418</v>
      </c>
      <c r="Y872" s="5" t="s">
        <v>419</v>
      </c>
      <c r="Z872" s="5" t="s">
        <v>420</v>
      </c>
      <c r="AA872" s="5" t="s">
        <v>421</v>
      </c>
      <c r="AB872" s="5" t="s">
        <v>14072</v>
      </c>
      <c r="AC872" s="5"/>
      <c r="AD872" s="5"/>
      <c r="AE872" s="5"/>
      <c r="AF872" s="5"/>
    </row>
    <row r="873" spans="1:32" hidden="1">
      <c r="A873" s="5" t="s">
        <v>14073</v>
      </c>
      <c r="B873" s="5" t="str">
        <f>IF(COUNTIF('Leads Priorizados INT'!M:M,A873)&gt;0,"Sí","No")</f>
        <v>No</v>
      </c>
      <c r="C873">
        <v>0</v>
      </c>
      <c r="D873" s="6" t="s">
        <v>414</v>
      </c>
      <c r="E873" s="5" t="s">
        <v>14074</v>
      </c>
      <c r="F873" s="5" t="s">
        <v>3374</v>
      </c>
      <c r="G873" s="5" t="s">
        <v>12528</v>
      </c>
      <c r="H873" s="7">
        <v>554109</v>
      </c>
      <c r="I873" s="5">
        <v>1</v>
      </c>
      <c r="J873" s="5">
        <v>1</v>
      </c>
      <c r="K873" s="5" t="s">
        <v>14075</v>
      </c>
      <c r="L873" s="5">
        <v>0.1095</v>
      </c>
      <c r="M873" s="8">
        <v>968808247</v>
      </c>
      <c r="N873" s="8"/>
      <c r="O873" s="8"/>
      <c r="P873" s="8"/>
      <c r="Q873" s="8"/>
      <c r="R873" s="5" t="s">
        <v>14076</v>
      </c>
      <c r="S873" s="5" t="s">
        <v>417</v>
      </c>
      <c r="T873" s="5" t="s">
        <v>417</v>
      </c>
      <c r="U873" s="5" t="s">
        <v>417</v>
      </c>
      <c r="V873" s="5" t="s">
        <v>417</v>
      </c>
      <c r="W873" s="5" t="s">
        <v>93</v>
      </c>
      <c r="X873" s="5" t="s">
        <v>418</v>
      </c>
      <c r="Y873" s="5" t="s">
        <v>419</v>
      </c>
      <c r="Z873" s="5" t="s">
        <v>420</v>
      </c>
      <c r="AA873" s="5" t="s">
        <v>421</v>
      </c>
      <c r="AB873" s="5"/>
      <c r="AC873" s="5"/>
      <c r="AD873" s="5"/>
      <c r="AE873" s="5"/>
      <c r="AF873" s="5"/>
    </row>
    <row r="874" spans="1:32">
      <c r="A874" s="5" t="s">
        <v>14077</v>
      </c>
      <c r="B874" s="5" t="str">
        <f>IF(COUNTIF('Leads Priorizados INT'!M:M,A874)&gt;0,"Sí","No")</f>
        <v>No</v>
      </c>
      <c r="C874">
        <v>1</v>
      </c>
      <c r="D874" s="6" t="s">
        <v>414</v>
      </c>
      <c r="E874" s="5" t="s">
        <v>14078</v>
      </c>
      <c r="F874" s="5" t="s">
        <v>431</v>
      </c>
      <c r="G874" s="5" t="s">
        <v>9271</v>
      </c>
      <c r="H874" s="7">
        <v>6519415</v>
      </c>
      <c r="I874" s="5">
        <v>13</v>
      </c>
      <c r="J874" s="5">
        <v>4</v>
      </c>
      <c r="K874" s="5" t="s">
        <v>14079</v>
      </c>
      <c r="L874" s="5">
        <v>0.1094</v>
      </c>
      <c r="M874" s="8">
        <v>935820145</v>
      </c>
      <c r="N874" s="8">
        <v>918012787</v>
      </c>
      <c r="O874" s="8">
        <v>943134636</v>
      </c>
      <c r="P874" s="8">
        <v>675124507</v>
      </c>
      <c r="Q874" s="8">
        <v>675124336</v>
      </c>
      <c r="R874" s="5" t="s">
        <v>14080</v>
      </c>
      <c r="S874" s="5" t="s">
        <v>14081</v>
      </c>
      <c r="T874" s="5" t="s">
        <v>14082</v>
      </c>
      <c r="U874" s="5" t="s">
        <v>417</v>
      </c>
      <c r="V874" s="5" t="s">
        <v>417</v>
      </c>
      <c r="W874" s="5" t="s">
        <v>93</v>
      </c>
      <c r="X874" s="5" t="s">
        <v>418</v>
      </c>
      <c r="Y874" s="5" t="s">
        <v>419</v>
      </c>
      <c r="Z874" s="5" t="s">
        <v>420</v>
      </c>
      <c r="AA874" s="5" t="s">
        <v>421</v>
      </c>
      <c r="AB874" s="5" t="s">
        <v>14083</v>
      </c>
      <c r="AC874" s="5" t="s">
        <v>14084</v>
      </c>
      <c r="AD874" s="5"/>
      <c r="AE874" s="5"/>
      <c r="AF874" s="5"/>
    </row>
    <row r="875" spans="1:32" hidden="1">
      <c r="A875" s="5" t="s">
        <v>14085</v>
      </c>
      <c r="B875" s="5" t="str">
        <f>IF(COUNTIF('Leads Priorizados INT'!M:M,A875)&gt;0,"Sí","No")</f>
        <v>No</v>
      </c>
      <c r="C875">
        <v>0</v>
      </c>
      <c r="D875" s="6" t="s">
        <v>414</v>
      </c>
      <c r="E875" s="5" t="s">
        <v>14086</v>
      </c>
      <c r="F875" s="5" t="s">
        <v>1118</v>
      </c>
      <c r="G875" s="5" t="s">
        <v>14087</v>
      </c>
      <c r="H875" s="7">
        <v>661105</v>
      </c>
      <c r="I875" s="5">
        <v>1</v>
      </c>
      <c r="J875" s="5">
        <v>3</v>
      </c>
      <c r="K875" s="5" t="s">
        <v>14088</v>
      </c>
      <c r="L875" s="5">
        <v>0.10929999999999999</v>
      </c>
      <c r="M875" s="8">
        <v>972336490</v>
      </c>
      <c r="N875" s="8"/>
      <c r="O875" s="8"/>
      <c r="P875" s="8"/>
      <c r="Q875" s="8"/>
      <c r="R875" s="5" t="s">
        <v>14089</v>
      </c>
      <c r="S875" s="5" t="s">
        <v>14090</v>
      </c>
      <c r="T875" s="5" t="s">
        <v>417</v>
      </c>
      <c r="U875" s="5" t="s">
        <v>417</v>
      </c>
      <c r="V875" s="5" t="s">
        <v>417</v>
      </c>
      <c r="W875" s="5" t="s">
        <v>93</v>
      </c>
      <c r="X875" s="5" t="s">
        <v>418</v>
      </c>
      <c r="Y875" s="5" t="s">
        <v>419</v>
      </c>
      <c r="Z875" s="5" t="s">
        <v>420</v>
      </c>
      <c r="AA875" s="5" t="s">
        <v>421</v>
      </c>
      <c r="AB875" s="5" t="s">
        <v>14091</v>
      </c>
      <c r="AC875" s="5"/>
      <c r="AD875" s="5"/>
      <c r="AE875" s="5"/>
      <c r="AF875" s="5"/>
    </row>
    <row r="876" spans="1:32" hidden="1">
      <c r="A876" s="5" t="s">
        <v>14092</v>
      </c>
      <c r="B876" s="5" t="str">
        <f>IF(COUNTIF('Leads Priorizados INT'!M:M,A876)&gt;0,"Sí","No")</f>
        <v>No</v>
      </c>
      <c r="C876">
        <v>0</v>
      </c>
      <c r="D876" s="6" t="s">
        <v>414</v>
      </c>
      <c r="E876" s="5" t="s">
        <v>14093</v>
      </c>
      <c r="F876" s="5" t="s">
        <v>1118</v>
      </c>
      <c r="G876" s="5" t="s">
        <v>14094</v>
      </c>
      <c r="H876" s="7">
        <v>316634</v>
      </c>
      <c r="I876" s="5">
        <v>4</v>
      </c>
      <c r="J876" s="5">
        <v>2</v>
      </c>
      <c r="K876" s="5" t="s">
        <v>14095</v>
      </c>
      <c r="L876" s="5">
        <v>0.10929999999999999</v>
      </c>
      <c r="M876" s="8">
        <v>972582157</v>
      </c>
      <c r="N876" s="8">
        <v>872909904</v>
      </c>
      <c r="O876" s="8"/>
      <c r="P876" s="8"/>
      <c r="Q876" s="8"/>
      <c r="R876" s="5" t="s">
        <v>14096</v>
      </c>
      <c r="S876" s="5" t="s">
        <v>14097</v>
      </c>
      <c r="T876" s="5" t="s">
        <v>417</v>
      </c>
      <c r="U876" s="5" t="s">
        <v>417</v>
      </c>
      <c r="V876" s="5" t="s">
        <v>417</v>
      </c>
      <c r="W876" s="5" t="s">
        <v>93</v>
      </c>
      <c r="X876" s="5" t="s">
        <v>418</v>
      </c>
      <c r="Y876" s="5" t="s">
        <v>419</v>
      </c>
      <c r="Z876" s="5" t="s">
        <v>420</v>
      </c>
      <c r="AA876" s="5" t="s">
        <v>421</v>
      </c>
      <c r="AB876" s="5" t="s">
        <v>14098</v>
      </c>
      <c r="AC876" s="5" t="s">
        <v>14099</v>
      </c>
      <c r="AD876" s="5"/>
      <c r="AE876" s="5"/>
      <c r="AF876" s="5"/>
    </row>
    <row r="877" spans="1:32" hidden="1">
      <c r="A877" s="5" t="s">
        <v>14100</v>
      </c>
      <c r="B877" s="5" t="str">
        <f>IF(COUNTIF('Leads Priorizados INT'!M:M,A877)&gt;0,"Sí","No")</f>
        <v>No</v>
      </c>
      <c r="C877">
        <v>0</v>
      </c>
      <c r="D877" s="6" t="s">
        <v>414</v>
      </c>
      <c r="E877" s="5" t="s">
        <v>14101</v>
      </c>
      <c r="F877" s="5" t="s">
        <v>152</v>
      </c>
      <c r="G877" s="5" t="s">
        <v>2795</v>
      </c>
      <c r="H877" s="7">
        <v>4568613</v>
      </c>
      <c r="I877" s="5">
        <v>15</v>
      </c>
      <c r="J877" s="5">
        <v>1</v>
      </c>
      <c r="K877" s="5" t="s">
        <v>14102</v>
      </c>
      <c r="L877" s="5">
        <v>0.10929999999999999</v>
      </c>
      <c r="M877" s="8"/>
      <c r="N877" s="8"/>
      <c r="O877" s="8"/>
      <c r="P877" s="8"/>
      <c r="Q877" s="8"/>
      <c r="R877" s="5" t="s">
        <v>14103</v>
      </c>
      <c r="S877" s="5" t="s">
        <v>417</v>
      </c>
      <c r="T877" s="5" t="s">
        <v>417</v>
      </c>
      <c r="U877" s="5" t="s">
        <v>417</v>
      </c>
      <c r="V877" s="5" t="s">
        <v>417</v>
      </c>
      <c r="W877" s="5" t="s">
        <v>93</v>
      </c>
      <c r="X877" s="5" t="s">
        <v>418</v>
      </c>
      <c r="Y877" s="5" t="s">
        <v>419</v>
      </c>
      <c r="Z877" s="5" t="s">
        <v>420</v>
      </c>
      <c r="AA877" s="5" t="s">
        <v>421</v>
      </c>
      <c r="AB877" s="5"/>
      <c r="AC877" s="5"/>
      <c r="AD877" s="5"/>
      <c r="AE877" s="5"/>
      <c r="AF877" s="5"/>
    </row>
    <row r="878" spans="1:32" hidden="1">
      <c r="A878" s="5" t="s">
        <v>14104</v>
      </c>
      <c r="B878" s="5" t="str">
        <f>IF(COUNTIF('Leads Priorizados INT'!M:M,A878)&gt;0,"Sí","No")</f>
        <v>No</v>
      </c>
      <c r="C878">
        <v>0</v>
      </c>
      <c r="D878" s="6" t="s">
        <v>414</v>
      </c>
      <c r="E878" s="5" t="s">
        <v>14105</v>
      </c>
      <c r="F878" s="5" t="s">
        <v>152</v>
      </c>
      <c r="G878" s="5" t="s">
        <v>2708</v>
      </c>
      <c r="H878" s="7">
        <v>1094522</v>
      </c>
      <c r="I878" s="5">
        <v>1</v>
      </c>
      <c r="J878" s="5">
        <v>1</v>
      </c>
      <c r="K878" s="5" t="s">
        <v>14102</v>
      </c>
      <c r="L878" s="5">
        <v>0.10929999999999999</v>
      </c>
      <c r="M878" s="8">
        <v>615130337</v>
      </c>
      <c r="N878" s="8"/>
      <c r="O878" s="8"/>
      <c r="P878" s="8"/>
      <c r="Q878" s="8"/>
      <c r="R878" s="5" t="s">
        <v>14106</v>
      </c>
      <c r="S878" s="5" t="s">
        <v>417</v>
      </c>
      <c r="T878" s="5" t="s">
        <v>417</v>
      </c>
      <c r="U878" s="5" t="s">
        <v>417</v>
      </c>
      <c r="V878" s="5" t="s">
        <v>417</v>
      </c>
      <c r="W878" s="5" t="s">
        <v>93</v>
      </c>
      <c r="X878" s="5" t="s">
        <v>418</v>
      </c>
      <c r="Y878" s="5" t="s">
        <v>419</v>
      </c>
      <c r="Z878" s="5" t="s">
        <v>420</v>
      </c>
      <c r="AA878" s="5" t="s">
        <v>421</v>
      </c>
      <c r="AB878" s="5"/>
      <c r="AC878" s="5"/>
      <c r="AD878" s="5"/>
      <c r="AE878" s="5"/>
      <c r="AF878" s="5"/>
    </row>
    <row r="879" spans="1:32">
      <c r="A879" s="5" t="s">
        <v>14107</v>
      </c>
      <c r="B879" s="5" t="str">
        <f>IF(COUNTIF('Leads Priorizados INT'!M:M,A879)&gt;0,"Sí","No")</f>
        <v>No</v>
      </c>
      <c r="C879">
        <v>1</v>
      </c>
      <c r="D879" s="6" t="s">
        <v>414</v>
      </c>
      <c r="E879" s="5" t="s">
        <v>14108</v>
      </c>
      <c r="F879" s="5" t="s">
        <v>152</v>
      </c>
      <c r="G879" s="5" t="s">
        <v>14109</v>
      </c>
      <c r="H879" s="7">
        <v>942919</v>
      </c>
      <c r="I879" s="5">
        <v>8</v>
      </c>
      <c r="J879" s="5">
        <v>1</v>
      </c>
      <c r="K879" s="5" t="s">
        <v>14110</v>
      </c>
      <c r="L879" s="5">
        <v>0.10929999999999999</v>
      </c>
      <c r="M879" s="8"/>
      <c r="N879" s="8"/>
      <c r="O879" s="8"/>
      <c r="P879" s="8"/>
      <c r="Q879" s="8"/>
      <c r="R879" s="5" t="s">
        <v>14111</v>
      </c>
      <c r="S879" s="5" t="s">
        <v>14112</v>
      </c>
      <c r="T879" s="5" t="s">
        <v>14113</v>
      </c>
      <c r="U879" s="5" t="s">
        <v>417</v>
      </c>
      <c r="V879" s="5" t="s">
        <v>417</v>
      </c>
      <c r="W879" s="5" t="s">
        <v>93</v>
      </c>
      <c r="X879" s="5" t="s">
        <v>418</v>
      </c>
      <c r="Y879" s="5" t="s">
        <v>419</v>
      </c>
      <c r="Z879" s="5" t="s">
        <v>420</v>
      </c>
      <c r="AA879" s="5" t="s">
        <v>421</v>
      </c>
      <c r="AB879" s="5"/>
      <c r="AC879" s="5"/>
      <c r="AD879" s="5"/>
      <c r="AE879" s="5"/>
      <c r="AF879" s="5"/>
    </row>
    <row r="880" spans="1:32">
      <c r="A880" s="5" t="s">
        <v>14114</v>
      </c>
      <c r="B880" s="5" t="str">
        <f>IF(COUNTIF('Leads Priorizados INT'!M:M,A880)&gt;0,"Sí","No")</f>
        <v>No</v>
      </c>
      <c r="C880">
        <v>1</v>
      </c>
      <c r="D880" s="6" t="s">
        <v>414</v>
      </c>
      <c r="E880" s="5" t="s">
        <v>14115</v>
      </c>
      <c r="F880" s="5" t="s">
        <v>431</v>
      </c>
      <c r="G880" s="5" t="s">
        <v>10747</v>
      </c>
      <c r="H880" s="7">
        <v>528000</v>
      </c>
      <c r="I880" s="5">
        <v>2</v>
      </c>
      <c r="J880" s="5">
        <v>2</v>
      </c>
      <c r="K880" s="5" t="s">
        <v>14116</v>
      </c>
      <c r="L880" s="5">
        <v>0.10920000000000001</v>
      </c>
      <c r="M880" s="8">
        <v>936455003</v>
      </c>
      <c r="N880" s="8"/>
      <c r="O880" s="8"/>
      <c r="P880" s="8"/>
      <c r="Q880" s="8"/>
      <c r="R880" s="5" t="s">
        <v>14117</v>
      </c>
      <c r="S880" s="5" t="s">
        <v>417</v>
      </c>
      <c r="T880" s="5" t="s">
        <v>417</v>
      </c>
      <c r="U880" s="5" t="s">
        <v>417</v>
      </c>
      <c r="V880" s="5" t="s">
        <v>417</v>
      </c>
      <c r="W880" s="5" t="s">
        <v>93</v>
      </c>
      <c r="X880" s="5" t="s">
        <v>418</v>
      </c>
      <c r="Y880" s="5" t="s">
        <v>419</v>
      </c>
      <c r="Z880" s="5" t="s">
        <v>420</v>
      </c>
      <c r="AA880" s="5" t="s">
        <v>421</v>
      </c>
      <c r="AB880" s="5"/>
      <c r="AC880" s="5"/>
      <c r="AD880" s="5"/>
      <c r="AE880" s="5"/>
      <c r="AF880" s="5"/>
    </row>
    <row r="881" spans="1:32" hidden="1">
      <c r="A881" s="5" t="s">
        <v>14118</v>
      </c>
      <c r="B881" s="5" t="str">
        <f>IF(COUNTIF('Leads Priorizados INT'!M:M,A881)&gt;0,"Sí","No")</f>
        <v>No</v>
      </c>
      <c r="C881">
        <v>0</v>
      </c>
      <c r="D881" s="6" t="s">
        <v>414</v>
      </c>
      <c r="E881" s="5" t="s">
        <v>14119</v>
      </c>
      <c r="F881" s="5" t="s">
        <v>152</v>
      </c>
      <c r="G881" s="5" t="s">
        <v>2821</v>
      </c>
      <c r="H881" s="7">
        <v>345848</v>
      </c>
      <c r="I881" s="5">
        <v>5</v>
      </c>
      <c r="J881" s="5">
        <v>1</v>
      </c>
      <c r="K881" s="5" t="s">
        <v>14120</v>
      </c>
      <c r="L881" s="5">
        <v>0.10920000000000001</v>
      </c>
      <c r="M881" s="8">
        <v>913788296</v>
      </c>
      <c r="N881" s="8">
        <v>913140546</v>
      </c>
      <c r="O881" s="8">
        <v>913140515</v>
      </c>
      <c r="P881" s="8"/>
      <c r="Q881" s="8"/>
      <c r="R881" s="5" t="s">
        <v>14121</v>
      </c>
      <c r="S881" s="5" t="s">
        <v>14122</v>
      </c>
      <c r="T881" s="5" t="s">
        <v>417</v>
      </c>
      <c r="U881" s="5" t="s">
        <v>417</v>
      </c>
      <c r="V881" s="5" t="s">
        <v>417</v>
      </c>
      <c r="W881" s="5" t="s">
        <v>93</v>
      </c>
      <c r="X881" s="5" t="s">
        <v>418</v>
      </c>
      <c r="Y881" s="5" t="s">
        <v>419</v>
      </c>
      <c r="Z881" s="5" t="s">
        <v>420</v>
      </c>
      <c r="AA881" s="5" t="s">
        <v>421</v>
      </c>
      <c r="AB881" s="5" t="s">
        <v>14123</v>
      </c>
      <c r="AC881" s="5" t="s">
        <v>14124</v>
      </c>
      <c r="AD881" s="5" t="s">
        <v>14125</v>
      </c>
      <c r="AE881" s="5"/>
      <c r="AF881" s="5"/>
    </row>
    <row r="882" spans="1:32" hidden="1">
      <c r="A882" s="5" t="s">
        <v>14126</v>
      </c>
      <c r="B882" s="5" t="str">
        <f>IF(COUNTIF('Leads Priorizados INT'!M:M,A882)&gt;0,"Sí","No")</f>
        <v>No</v>
      </c>
      <c r="C882">
        <v>0</v>
      </c>
      <c r="D882" s="6" t="s">
        <v>430</v>
      </c>
      <c r="E882" s="5" t="s">
        <v>14127</v>
      </c>
      <c r="F882" s="5" t="s">
        <v>152</v>
      </c>
      <c r="G882" s="5" t="s">
        <v>1856</v>
      </c>
      <c r="H882" s="7">
        <v>476419</v>
      </c>
      <c r="I882" s="5">
        <v>3</v>
      </c>
      <c r="J882" s="5">
        <v>2</v>
      </c>
      <c r="K882" s="5" t="s">
        <v>14128</v>
      </c>
      <c r="L882" s="5">
        <v>0.10920000000000001</v>
      </c>
      <c r="M882" s="8">
        <v>914296402</v>
      </c>
      <c r="N882" s="8">
        <v>910292816</v>
      </c>
      <c r="O882" s="8">
        <v>652951056</v>
      </c>
      <c r="P882" s="8">
        <v>675508585</v>
      </c>
      <c r="Q882" s="8">
        <v>609833556</v>
      </c>
      <c r="R882" s="5" t="s">
        <v>14129</v>
      </c>
      <c r="S882" s="5" t="s">
        <v>14130</v>
      </c>
      <c r="T882" s="5" t="s">
        <v>417</v>
      </c>
      <c r="U882" s="5" t="s">
        <v>417</v>
      </c>
      <c r="V882" s="5" t="s">
        <v>417</v>
      </c>
      <c r="W882" s="5" t="s">
        <v>93</v>
      </c>
      <c r="X882" s="5" t="s">
        <v>418</v>
      </c>
      <c r="Y882" s="5" t="s">
        <v>419</v>
      </c>
      <c r="Z882" s="5" t="s">
        <v>420</v>
      </c>
      <c r="AA882" s="5" t="s">
        <v>421</v>
      </c>
      <c r="AB882" s="5" t="s">
        <v>14131</v>
      </c>
      <c r="AC882" s="5"/>
      <c r="AD882" s="5"/>
      <c r="AE882" s="5"/>
      <c r="AF882" s="5"/>
    </row>
    <row r="883" spans="1:32" hidden="1">
      <c r="A883" s="5" t="s">
        <v>14132</v>
      </c>
      <c r="B883" s="5" t="str">
        <f>IF(COUNTIF('Leads Priorizados INT'!M:M,A883)&gt;0,"Sí","No")</f>
        <v>No</v>
      </c>
      <c r="C883">
        <v>0</v>
      </c>
      <c r="D883" s="6" t="s">
        <v>414</v>
      </c>
      <c r="E883" s="5" t="s">
        <v>14133</v>
      </c>
      <c r="F883" s="5" t="s">
        <v>152</v>
      </c>
      <c r="G883" s="5" t="s">
        <v>12230</v>
      </c>
      <c r="H883" s="7">
        <v>528213</v>
      </c>
      <c r="I883" s="5">
        <v>1</v>
      </c>
      <c r="J883" s="5">
        <v>1</v>
      </c>
      <c r="K883" s="5" t="s">
        <v>14134</v>
      </c>
      <c r="L883" s="5">
        <v>0.10920000000000001</v>
      </c>
      <c r="M883" s="8">
        <v>918820071</v>
      </c>
      <c r="N883" s="8"/>
      <c r="O883" s="8"/>
      <c r="P883" s="8"/>
      <c r="Q883" s="8"/>
      <c r="R883" s="5" t="s">
        <v>14135</v>
      </c>
      <c r="S883" s="5" t="s">
        <v>417</v>
      </c>
      <c r="T883" s="5" t="s">
        <v>417</v>
      </c>
      <c r="U883" s="5" t="s">
        <v>417</v>
      </c>
      <c r="V883" s="5" t="s">
        <v>417</v>
      </c>
      <c r="W883" s="5" t="s">
        <v>93</v>
      </c>
      <c r="X883" s="5" t="s">
        <v>418</v>
      </c>
      <c r="Y883" s="5" t="s">
        <v>419</v>
      </c>
      <c r="Z883" s="5" t="s">
        <v>420</v>
      </c>
      <c r="AA883" s="5" t="s">
        <v>421</v>
      </c>
      <c r="AB883" s="5" t="s">
        <v>14136</v>
      </c>
      <c r="AC883" s="5"/>
      <c r="AD883" s="5"/>
      <c r="AE883" s="5"/>
      <c r="AF883" s="5"/>
    </row>
    <row r="884" spans="1:32" hidden="1">
      <c r="A884" s="5" t="s">
        <v>14137</v>
      </c>
      <c r="B884" s="5" t="str">
        <f>IF(COUNTIF('Leads Priorizados INT'!M:M,A884)&gt;0,"Sí","No")</f>
        <v>No</v>
      </c>
      <c r="C884">
        <v>0</v>
      </c>
      <c r="D884" s="6" t="s">
        <v>414</v>
      </c>
      <c r="E884" s="5" t="s">
        <v>14138</v>
      </c>
      <c r="F884" s="5" t="s">
        <v>721</v>
      </c>
      <c r="G884" s="5" t="s">
        <v>12331</v>
      </c>
      <c r="H884" s="7">
        <v>4285143</v>
      </c>
      <c r="I884" s="5">
        <v>8</v>
      </c>
      <c r="J884" s="5">
        <v>1</v>
      </c>
      <c r="K884" s="5" t="s">
        <v>14139</v>
      </c>
      <c r="L884" s="5">
        <v>0.1091</v>
      </c>
      <c r="M884" s="8"/>
      <c r="N884" s="8"/>
      <c r="O884" s="8"/>
      <c r="P884" s="8"/>
      <c r="Q884" s="8"/>
      <c r="R884" s="5" t="s">
        <v>14140</v>
      </c>
      <c r="S884" s="5" t="s">
        <v>417</v>
      </c>
      <c r="T884" s="5" t="s">
        <v>417</v>
      </c>
      <c r="U884" s="5" t="s">
        <v>417</v>
      </c>
      <c r="V884" s="5" t="s">
        <v>417</v>
      </c>
      <c r="W884" s="5" t="s">
        <v>93</v>
      </c>
      <c r="X884" s="5" t="s">
        <v>418</v>
      </c>
      <c r="Y884" s="5" t="s">
        <v>419</v>
      </c>
      <c r="Z884" s="5" t="s">
        <v>420</v>
      </c>
      <c r="AA884" s="5" t="s">
        <v>421</v>
      </c>
      <c r="AB884" s="5"/>
      <c r="AC884" s="5"/>
      <c r="AD884" s="5"/>
      <c r="AE884" s="5"/>
      <c r="AF884" s="5"/>
    </row>
    <row r="885" spans="1:32" hidden="1">
      <c r="A885" s="5" t="s">
        <v>14141</v>
      </c>
      <c r="B885" s="5" t="str">
        <f>IF(COUNTIF('Leads Priorizados INT'!M:M,A885)&gt;0,"Sí","No")</f>
        <v>No</v>
      </c>
      <c r="C885">
        <v>0</v>
      </c>
      <c r="D885" s="6" t="s">
        <v>430</v>
      </c>
      <c r="E885" s="5" t="s">
        <v>14142</v>
      </c>
      <c r="F885" s="5" t="s">
        <v>2935</v>
      </c>
      <c r="G885" s="5" t="s">
        <v>14143</v>
      </c>
      <c r="H885" s="7">
        <v>2627015</v>
      </c>
      <c r="I885" s="5">
        <v>24</v>
      </c>
      <c r="J885" s="5">
        <v>6</v>
      </c>
      <c r="K885" s="5" t="s">
        <v>14144</v>
      </c>
      <c r="L885" s="5">
        <v>0.109</v>
      </c>
      <c r="M885" s="8">
        <v>953671390</v>
      </c>
      <c r="N885" s="8">
        <v>953671297</v>
      </c>
      <c r="O885" s="8">
        <v>953678055</v>
      </c>
      <c r="P885" s="8">
        <v>953673217</v>
      </c>
      <c r="Q885" s="8">
        <v>953671377</v>
      </c>
      <c r="R885" s="5" t="s">
        <v>14145</v>
      </c>
      <c r="S885" s="5" t="s">
        <v>14146</v>
      </c>
      <c r="T885" s="5" t="s">
        <v>14147</v>
      </c>
      <c r="U885" s="5" t="s">
        <v>417</v>
      </c>
      <c r="V885" s="5" t="s">
        <v>417</v>
      </c>
      <c r="W885" s="5" t="s">
        <v>93</v>
      </c>
      <c r="X885" s="5" t="s">
        <v>418</v>
      </c>
      <c r="Y885" s="5" t="s">
        <v>419</v>
      </c>
      <c r="Z885" s="5" t="s">
        <v>420</v>
      </c>
      <c r="AA885" s="5" t="s">
        <v>421</v>
      </c>
      <c r="AB885" s="5"/>
      <c r="AC885" s="5"/>
      <c r="AD885" s="5"/>
      <c r="AE885" s="5"/>
      <c r="AF885" s="5"/>
    </row>
    <row r="886" spans="1:32" hidden="1">
      <c r="A886" s="5" t="s">
        <v>14148</v>
      </c>
      <c r="B886" s="5" t="str">
        <f>IF(COUNTIF('Leads Priorizados INT'!M:M,A886)&gt;0,"Sí","No")</f>
        <v>No</v>
      </c>
      <c r="C886">
        <v>0</v>
      </c>
      <c r="D886" s="6" t="s">
        <v>414</v>
      </c>
      <c r="E886" s="5" t="s">
        <v>14149</v>
      </c>
      <c r="F886" s="5" t="s">
        <v>431</v>
      </c>
      <c r="G886" s="5" t="s">
        <v>1186</v>
      </c>
      <c r="H886" s="7">
        <v>3807436</v>
      </c>
      <c r="I886" s="5">
        <v>1</v>
      </c>
      <c r="J886" s="5">
        <v>2</v>
      </c>
      <c r="K886" s="5" t="s">
        <v>14150</v>
      </c>
      <c r="L886" s="5">
        <v>0.109</v>
      </c>
      <c r="M886" s="8">
        <v>936672782</v>
      </c>
      <c r="N886" s="8">
        <v>931903276</v>
      </c>
      <c r="O886" s="8">
        <v>934470506</v>
      </c>
      <c r="P886" s="8">
        <v>665546495</v>
      </c>
      <c r="Q886" s="8">
        <v>653586664</v>
      </c>
      <c r="R886" s="5" t="s">
        <v>14151</v>
      </c>
      <c r="S886" s="5" t="s">
        <v>14152</v>
      </c>
      <c r="T886" s="5" t="s">
        <v>14153</v>
      </c>
      <c r="U886" s="5" t="s">
        <v>14154</v>
      </c>
      <c r="V886" s="5" t="s">
        <v>417</v>
      </c>
      <c r="W886" s="5" t="s">
        <v>93</v>
      </c>
      <c r="X886" s="5" t="s">
        <v>418</v>
      </c>
      <c r="Y886" s="5" t="s">
        <v>419</v>
      </c>
      <c r="Z886" s="5" t="s">
        <v>420</v>
      </c>
      <c r="AA886" s="5" t="s">
        <v>421</v>
      </c>
      <c r="AB886" s="5"/>
      <c r="AC886" s="5"/>
      <c r="AD886" s="5"/>
      <c r="AE886" s="5"/>
      <c r="AF886" s="5"/>
    </row>
    <row r="887" spans="1:32" hidden="1">
      <c r="A887" s="5" t="s">
        <v>14155</v>
      </c>
      <c r="B887" s="5" t="str">
        <f>IF(COUNTIF('Leads Priorizados INT'!M:M,A887)&gt;0,"Sí","No")</f>
        <v>No</v>
      </c>
      <c r="C887">
        <v>0</v>
      </c>
      <c r="D887" s="6" t="s">
        <v>414</v>
      </c>
      <c r="E887" s="5" t="s">
        <v>14156</v>
      </c>
      <c r="F887" s="5" t="s">
        <v>3740</v>
      </c>
      <c r="G887" s="5" t="s">
        <v>14157</v>
      </c>
      <c r="H887" s="7">
        <v>668997</v>
      </c>
      <c r="I887" s="5">
        <v>4</v>
      </c>
      <c r="J887" s="5">
        <v>2</v>
      </c>
      <c r="K887" s="5" t="s">
        <v>14158</v>
      </c>
      <c r="L887" s="5">
        <v>0.10879999999999999</v>
      </c>
      <c r="M887" s="8">
        <v>956406200</v>
      </c>
      <c r="N887" s="8">
        <v>956403729</v>
      </c>
      <c r="O887" s="8">
        <v>600440649</v>
      </c>
      <c r="P887" s="8"/>
      <c r="Q887" s="8"/>
      <c r="R887" s="5" t="s">
        <v>14159</v>
      </c>
      <c r="S887" s="5" t="s">
        <v>14160</v>
      </c>
      <c r="T887" s="5" t="s">
        <v>417</v>
      </c>
      <c r="U887" s="5" t="s">
        <v>417</v>
      </c>
      <c r="V887" s="5" t="s">
        <v>417</v>
      </c>
      <c r="W887" s="5" t="s">
        <v>93</v>
      </c>
      <c r="X887" s="5" t="s">
        <v>418</v>
      </c>
      <c r="Y887" s="5" t="s">
        <v>419</v>
      </c>
      <c r="Z887" s="5" t="s">
        <v>420</v>
      </c>
      <c r="AA887" s="5" t="s">
        <v>421</v>
      </c>
      <c r="AB887" s="5"/>
      <c r="AC887" s="5"/>
      <c r="AD887" s="5"/>
      <c r="AE887" s="5"/>
      <c r="AF887" s="5"/>
    </row>
    <row r="888" spans="1:32" hidden="1">
      <c r="A888" s="5" t="s">
        <v>14161</v>
      </c>
      <c r="B888" s="5" t="str">
        <f>IF(COUNTIF('Leads Priorizados INT'!M:M,A888)&gt;0,"Sí","No")</f>
        <v>No</v>
      </c>
      <c r="C888">
        <v>0</v>
      </c>
      <c r="D888" s="6" t="s">
        <v>430</v>
      </c>
      <c r="E888" s="5" t="s">
        <v>14162</v>
      </c>
      <c r="F888" s="5" t="s">
        <v>2631</v>
      </c>
      <c r="G888" s="5" t="s">
        <v>14163</v>
      </c>
      <c r="H888" s="7">
        <v>2077455</v>
      </c>
      <c r="I888" s="5">
        <v>12</v>
      </c>
      <c r="J888" s="5">
        <v>5</v>
      </c>
      <c r="K888" s="5" t="s">
        <v>14164</v>
      </c>
      <c r="L888" s="5">
        <v>0.1087</v>
      </c>
      <c r="M888" s="8">
        <v>932384622</v>
      </c>
      <c r="N888" s="8">
        <v>916427698</v>
      </c>
      <c r="O888" s="8">
        <v>961652420</v>
      </c>
      <c r="P888" s="8">
        <v>934940964</v>
      </c>
      <c r="Q888" s="8">
        <v>942564469</v>
      </c>
      <c r="R888" s="5" t="s">
        <v>14165</v>
      </c>
      <c r="S888" s="5" t="s">
        <v>417</v>
      </c>
      <c r="T888" s="5" t="s">
        <v>417</v>
      </c>
      <c r="U888" s="5" t="s">
        <v>417</v>
      </c>
      <c r="V888" s="5" t="s">
        <v>417</v>
      </c>
      <c r="W888" s="5" t="s">
        <v>93</v>
      </c>
      <c r="X888" s="5" t="s">
        <v>418</v>
      </c>
      <c r="Y888" s="5" t="s">
        <v>419</v>
      </c>
      <c r="Z888" s="5" t="s">
        <v>420</v>
      </c>
      <c r="AA888" s="5" t="s">
        <v>421</v>
      </c>
      <c r="AB888" s="5" t="s">
        <v>14166</v>
      </c>
      <c r="AC888" s="5"/>
      <c r="AD888" s="5"/>
      <c r="AE888" s="5"/>
      <c r="AF888" s="5"/>
    </row>
    <row r="889" spans="1:32" hidden="1">
      <c r="A889" s="5" t="s">
        <v>14167</v>
      </c>
      <c r="B889" s="5" t="str">
        <f>IF(COUNTIF('Leads Priorizados INT'!M:M,A889)&gt;0,"Sí","No")</f>
        <v>No</v>
      </c>
      <c r="C889">
        <v>0</v>
      </c>
      <c r="D889" s="6" t="s">
        <v>414</v>
      </c>
      <c r="E889" s="5" t="s">
        <v>14168</v>
      </c>
      <c r="F889" s="5" t="s">
        <v>152</v>
      </c>
      <c r="G889" s="5" t="s">
        <v>1915</v>
      </c>
      <c r="H889" s="7">
        <v>979231</v>
      </c>
      <c r="I889" s="5">
        <v>7</v>
      </c>
      <c r="J889" s="5">
        <v>1</v>
      </c>
      <c r="K889" s="5" t="s">
        <v>14169</v>
      </c>
      <c r="L889" s="5">
        <v>0.1087</v>
      </c>
      <c r="M889" s="8"/>
      <c r="N889" s="8"/>
      <c r="O889" s="8"/>
      <c r="P889" s="8"/>
      <c r="Q889" s="8"/>
      <c r="R889" s="5" t="s">
        <v>14170</v>
      </c>
      <c r="S889" s="5" t="s">
        <v>14171</v>
      </c>
      <c r="T889" s="5" t="s">
        <v>14172</v>
      </c>
      <c r="U889" s="5" t="s">
        <v>417</v>
      </c>
      <c r="V889" s="5" t="s">
        <v>417</v>
      </c>
      <c r="W889" s="5" t="s">
        <v>93</v>
      </c>
      <c r="X889" s="5" t="s">
        <v>418</v>
      </c>
      <c r="Y889" s="5" t="s">
        <v>419</v>
      </c>
      <c r="Z889" s="5" t="s">
        <v>420</v>
      </c>
      <c r="AA889" s="5" t="s">
        <v>421</v>
      </c>
      <c r="AB889" s="5"/>
      <c r="AC889" s="5"/>
      <c r="AD889" s="5"/>
      <c r="AE889" s="5"/>
      <c r="AF889" s="5"/>
    </row>
    <row r="890" spans="1:32" hidden="1">
      <c r="A890" s="5" t="s">
        <v>14173</v>
      </c>
      <c r="B890" s="5" t="str">
        <f>IF(COUNTIF('Leads Priorizados INT'!M:M,A890)&gt;0,"Sí","No")</f>
        <v>No</v>
      </c>
      <c r="C890">
        <v>0</v>
      </c>
      <c r="D890" s="6" t="s">
        <v>414</v>
      </c>
      <c r="E890" s="5" t="s">
        <v>14174</v>
      </c>
      <c r="F890" s="5" t="s">
        <v>431</v>
      </c>
      <c r="G890" s="5" t="s">
        <v>3140</v>
      </c>
      <c r="H890" s="7">
        <v>1034203</v>
      </c>
      <c r="I890" s="5">
        <v>1</v>
      </c>
      <c r="J890" s="5">
        <v>2</v>
      </c>
      <c r="K890" s="5" t="s">
        <v>14175</v>
      </c>
      <c r="L890" s="5">
        <v>0.1086</v>
      </c>
      <c r="M890" s="8"/>
      <c r="N890" s="8"/>
      <c r="O890" s="8"/>
      <c r="P890" s="8"/>
      <c r="Q890" s="8"/>
      <c r="R890" s="5" t="s">
        <v>14176</v>
      </c>
      <c r="S890" s="5" t="s">
        <v>14177</v>
      </c>
      <c r="T890" s="5" t="s">
        <v>417</v>
      </c>
      <c r="U890" s="5" t="s">
        <v>417</v>
      </c>
      <c r="V890" s="5" t="s">
        <v>417</v>
      </c>
      <c r="W890" s="5" t="s">
        <v>93</v>
      </c>
      <c r="X890" s="5" t="s">
        <v>418</v>
      </c>
      <c r="Y890" s="5" t="s">
        <v>419</v>
      </c>
      <c r="Z890" s="5" t="s">
        <v>420</v>
      </c>
      <c r="AA890" s="5" t="s">
        <v>421</v>
      </c>
      <c r="AB890" s="5"/>
      <c r="AC890" s="5"/>
      <c r="AD890" s="5"/>
      <c r="AE890" s="5"/>
      <c r="AF890" s="5"/>
    </row>
    <row r="891" spans="1:32" hidden="1">
      <c r="A891" s="5" t="s">
        <v>14178</v>
      </c>
      <c r="B891" s="5" t="str">
        <f>IF(COUNTIF('Leads Priorizados INT'!M:M,A891)&gt;0,"Sí","No")</f>
        <v>No</v>
      </c>
      <c r="C891">
        <v>0</v>
      </c>
      <c r="D891" s="6" t="s">
        <v>414</v>
      </c>
      <c r="E891" s="5" t="s">
        <v>14179</v>
      </c>
      <c r="F891" s="5" t="s">
        <v>152</v>
      </c>
      <c r="G891" s="5" t="s">
        <v>9691</v>
      </c>
      <c r="H891" s="7">
        <v>4346062</v>
      </c>
      <c r="I891" s="5">
        <v>8</v>
      </c>
      <c r="J891" s="5">
        <v>2</v>
      </c>
      <c r="K891" s="5" t="s">
        <v>14180</v>
      </c>
      <c r="L891" s="5">
        <v>0.1086</v>
      </c>
      <c r="M891" s="8"/>
      <c r="N891" s="8"/>
      <c r="O891" s="8"/>
      <c r="P891" s="8"/>
      <c r="Q891" s="8"/>
      <c r="R891" s="5" t="s">
        <v>14181</v>
      </c>
      <c r="S891" s="5" t="s">
        <v>417</v>
      </c>
      <c r="T891" s="5" t="s">
        <v>417</v>
      </c>
      <c r="U891" s="5" t="s">
        <v>417</v>
      </c>
      <c r="V891" s="5" t="s">
        <v>417</v>
      </c>
      <c r="W891" s="5" t="s">
        <v>93</v>
      </c>
      <c r="X891" s="5" t="s">
        <v>418</v>
      </c>
      <c r="Y891" s="5" t="s">
        <v>419</v>
      </c>
      <c r="Z891" s="5" t="s">
        <v>420</v>
      </c>
      <c r="AA891" s="5" t="s">
        <v>421</v>
      </c>
      <c r="AB891" s="5"/>
      <c r="AC891" s="5"/>
      <c r="AD891" s="5"/>
      <c r="AE891" s="5"/>
      <c r="AF891" s="5"/>
    </row>
    <row r="892" spans="1:32" hidden="1">
      <c r="A892" s="5" t="s">
        <v>14182</v>
      </c>
      <c r="B892" s="5" t="str">
        <f>IF(COUNTIF('Leads Priorizados INT'!M:M,A892)&gt;0,"Sí","No")</f>
        <v>No</v>
      </c>
      <c r="C892">
        <v>0</v>
      </c>
      <c r="D892" s="6" t="s">
        <v>414</v>
      </c>
      <c r="E892" s="5" t="s">
        <v>14183</v>
      </c>
      <c r="F892" s="5" t="s">
        <v>431</v>
      </c>
      <c r="G892" s="5" t="s">
        <v>11336</v>
      </c>
      <c r="H892" s="7">
        <v>501683</v>
      </c>
      <c r="I892" s="5">
        <v>3</v>
      </c>
      <c r="J892" s="5">
        <v>1</v>
      </c>
      <c r="K892" s="5" t="s">
        <v>14184</v>
      </c>
      <c r="L892" s="5">
        <v>0.1085</v>
      </c>
      <c r="M892" s="8"/>
      <c r="N892" s="8"/>
      <c r="O892" s="8"/>
      <c r="P892" s="8"/>
      <c r="Q892" s="8"/>
      <c r="R892" s="5" t="s">
        <v>14185</v>
      </c>
      <c r="S892" s="5" t="s">
        <v>14186</v>
      </c>
      <c r="T892" s="5" t="s">
        <v>14187</v>
      </c>
      <c r="U892" s="5" t="s">
        <v>417</v>
      </c>
      <c r="V892" s="5" t="s">
        <v>417</v>
      </c>
      <c r="W892" s="5" t="s">
        <v>93</v>
      </c>
      <c r="X892" s="5" t="s">
        <v>418</v>
      </c>
      <c r="Y892" s="5" t="s">
        <v>419</v>
      </c>
      <c r="Z892" s="5" t="s">
        <v>420</v>
      </c>
      <c r="AA892" s="5" t="s">
        <v>421</v>
      </c>
      <c r="AB892" s="5"/>
      <c r="AC892" s="5"/>
      <c r="AD892" s="5"/>
      <c r="AE892" s="5"/>
      <c r="AF892" s="5"/>
    </row>
    <row r="893" spans="1:32" hidden="1">
      <c r="A893" s="5" t="s">
        <v>14188</v>
      </c>
      <c r="B893" s="5" t="str">
        <f>IF(COUNTIF('Leads Priorizados INT'!M:M,A893)&gt;0,"Sí","No")</f>
        <v>No</v>
      </c>
      <c r="C893">
        <v>0</v>
      </c>
      <c r="D893" s="6" t="s">
        <v>430</v>
      </c>
      <c r="E893" s="5" t="s">
        <v>14189</v>
      </c>
      <c r="F893" s="5" t="s">
        <v>152</v>
      </c>
      <c r="G893" s="5" t="s">
        <v>815</v>
      </c>
      <c r="H893" s="7">
        <v>10528603</v>
      </c>
      <c r="I893" s="5">
        <v>25</v>
      </c>
      <c r="J893" s="5">
        <v>2</v>
      </c>
      <c r="K893" s="5" t="s">
        <v>14190</v>
      </c>
      <c r="L893" s="5">
        <v>0.1085</v>
      </c>
      <c r="M893" s="8">
        <v>916932130</v>
      </c>
      <c r="N893" s="8">
        <v>914987865</v>
      </c>
      <c r="O893" s="8">
        <v>915946318</v>
      </c>
      <c r="P893" s="8">
        <v>914812226</v>
      </c>
      <c r="Q893" s="8">
        <v>911667787</v>
      </c>
      <c r="R893" s="5" t="s">
        <v>14191</v>
      </c>
      <c r="S893" s="5" t="s">
        <v>14192</v>
      </c>
      <c r="T893" s="5" t="s">
        <v>417</v>
      </c>
      <c r="U893" s="5" t="s">
        <v>417</v>
      </c>
      <c r="V893" s="5" t="s">
        <v>417</v>
      </c>
      <c r="W893" s="5" t="s">
        <v>93</v>
      </c>
      <c r="X893" s="5" t="s">
        <v>418</v>
      </c>
      <c r="Y893" s="5" t="s">
        <v>419</v>
      </c>
      <c r="Z893" s="5" t="s">
        <v>420</v>
      </c>
      <c r="AA893" s="5" t="s">
        <v>421</v>
      </c>
      <c r="AB893" s="5"/>
      <c r="AC893" s="5"/>
      <c r="AD893" s="5"/>
      <c r="AE893" s="5"/>
      <c r="AF893" s="5"/>
    </row>
    <row r="894" spans="1:32" hidden="1">
      <c r="A894" s="5" t="s">
        <v>14193</v>
      </c>
      <c r="B894" s="5" t="str">
        <f>IF(COUNTIF('Leads Priorizados INT'!M:M,A894)&gt;0,"Sí","No")</f>
        <v>No</v>
      </c>
      <c r="C894">
        <v>0</v>
      </c>
      <c r="D894" s="6" t="s">
        <v>414</v>
      </c>
      <c r="E894" s="5" t="s">
        <v>14194</v>
      </c>
      <c r="F894" s="5" t="s">
        <v>152</v>
      </c>
      <c r="G894" s="5" t="s">
        <v>9402</v>
      </c>
      <c r="H894" s="7">
        <v>554330</v>
      </c>
      <c r="I894" s="5">
        <v>3</v>
      </c>
      <c r="J894" s="5">
        <v>1</v>
      </c>
      <c r="K894" s="5" t="s">
        <v>14195</v>
      </c>
      <c r="L894" s="5">
        <v>0.10829999999999999</v>
      </c>
      <c r="M894" s="8"/>
      <c r="N894" s="8"/>
      <c r="O894" s="8"/>
      <c r="P894" s="8"/>
      <c r="Q894" s="8"/>
      <c r="R894" s="5" t="s">
        <v>14196</v>
      </c>
      <c r="S894" s="5" t="s">
        <v>417</v>
      </c>
      <c r="T894" s="5" t="s">
        <v>417</v>
      </c>
      <c r="U894" s="5" t="s">
        <v>417</v>
      </c>
      <c r="V894" s="5" t="s">
        <v>417</v>
      </c>
      <c r="W894" s="5" t="s">
        <v>93</v>
      </c>
      <c r="X894" s="5" t="s">
        <v>418</v>
      </c>
      <c r="Y894" s="5" t="s">
        <v>419</v>
      </c>
      <c r="Z894" s="5" t="s">
        <v>420</v>
      </c>
      <c r="AA894" s="5" t="s">
        <v>421</v>
      </c>
      <c r="AB894" s="5"/>
      <c r="AC894" s="5"/>
      <c r="AD894" s="5"/>
      <c r="AE894" s="5"/>
      <c r="AF894" s="5"/>
    </row>
    <row r="895" spans="1:32" hidden="1">
      <c r="A895" s="5" t="s">
        <v>14197</v>
      </c>
      <c r="B895" s="5" t="str">
        <f>IF(COUNTIF('Leads Priorizados INT'!M:M,A895)&gt;0,"Sí","No")</f>
        <v>No</v>
      </c>
      <c r="C895">
        <v>0</v>
      </c>
      <c r="D895" s="6" t="s">
        <v>414</v>
      </c>
      <c r="E895" s="5" t="s">
        <v>14198</v>
      </c>
      <c r="F895" s="5" t="s">
        <v>431</v>
      </c>
      <c r="G895" s="5" t="s">
        <v>2253</v>
      </c>
      <c r="H895" s="7">
        <v>1104454</v>
      </c>
      <c r="I895" s="5">
        <v>8</v>
      </c>
      <c r="J895" s="5">
        <v>1</v>
      </c>
      <c r="K895" s="5" t="s">
        <v>14199</v>
      </c>
      <c r="L895" s="5">
        <v>0.1082</v>
      </c>
      <c r="M895" s="8"/>
      <c r="N895" s="8"/>
      <c r="O895" s="8"/>
      <c r="P895" s="8"/>
      <c r="Q895" s="8"/>
      <c r="R895" s="5" t="s">
        <v>14200</v>
      </c>
      <c r="S895" s="5" t="s">
        <v>417</v>
      </c>
      <c r="T895" s="5" t="s">
        <v>417</v>
      </c>
      <c r="U895" s="5" t="s">
        <v>417</v>
      </c>
      <c r="V895" s="5" t="s">
        <v>417</v>
      </c>
      <c r="W895" s="5" t="s">
        <v>93</v>
      </c>
      <c r="X895" s="5" t="s">
        <v>418</v>
      </c>
      <c r="Y895" s="5" t="s">
        <v>419</v>
      </c>
      <c r="Z895" s="5" t="s">
        <v>420</v>
      </c>
      <c r="AA895" s="5" t="s">
        <v>421</v>
      </c>
      <c r="AB895" s="5"/>
      <c r="AC895" s="5"/>
      <c r="AD895" s="5"/>
      <c r="AE895" s="5"/>
      <c r="AF895" s="5"/>
    </row>
    <row r="896" spans="1:32" hidden="1">
      <c r="A896" s="5" t="s">
        <v>14201</v>
      </c>
      <c r="B896" s="5" t="str">
        <f>IF(COUNTIF('Leads Priorizados INT'!M:M,A896)&gt;0,"Sí","No")</f>
        <v>No</v>
      </c>
      <c r="C896">
        <v>0</v>
      </c>
      <c r="D896" s="6" t="s">
        <v>414</v>
      </c>
      <c r="E896" s="5" t="s">
        <v>14202</v>
      </c>
      <c r="F896" s="5" t="s">
        <v>152</v>
      </c>
      <c r="G896" s="5" t="s">
        <v>1738</v>
      </c>
      <c r="H896" s="7">
        <v>665625</v>
      </c>
      <c r="I896" s="5">
        <v>9</v>
      </c>
      <c r="J896" s="5">
        <v>1</v>
      </c>
      <c r="K896" s="5" t="s">
        <v>14203</v>
      </c>
      <c r="L896" s="5">
        <v>0.1082</v>
      </c>
      <c r="M896" s="8"/>
      <c r="N896" s="8"/>
      <c r="O896" s="8"/>
      <c r="P896" s="8"/>
      <c r="Q896" s="8"/>
      <c r="R896" s="5" t="s">
        <v>14204</v>
      </c>
      <c r="S896" s="5" t="s">
        <v>14205</v>
      </c>
      <c r="T896" s="5" t="s">
        <v>417</v>
      </c>
      <c r="U896" s="5" t="s">
        <v>417</v>
      </c>
      <c r="V896" s="5" t="s">
        <v>417</v>
      </c>
      <c r="W896" s="5" t="s">
        <v>93</v>
      </c>
      <c r="X896" s="5" t="s">
        <v>418</v>
      </c>
      <c r="Y896" s="5" t="s">
        <v>419</v>
      </c>
      <c r="Z896" s="5" t="s">
        <v>420</v>
      </c>
      <c r="AA896" s="5" t="s">
        <v>421</v>
      </c>
      <c r="AB896" s="5"/>
      <c r="AC896" s="5"/>
      <c r="AD896" s="5"/>
      <c r="AE896" s="5"/>
      <c r="AF896" s="5"/>
    </row>
    <row r="897" spans="1:32" hidden="1">
      <c r="A897" s="5" t="s">
        <v>14206</v>
      </c>
      <c r="B897" s="5" t="str">
        <f>IF(COUNTIF('Leads Priorizados INT'!M:M,A897)&gt;0,"Sí","No")</f>
        <v>No</v>
      </c>
      <c r="C897">
        <v>0</v>
      </c>
      <c r="D897" s="6" t="s">
        <v>414</v>
      </c>
      <c r="E897" s="5" t="s">
        <v>14207</v>
      </c>
      <c r="F897" s="5" t="s">
        <v>740</v>
      </c>
      <c r="G897" s="5" t="s">
        <v>9497</v>
      </c>
      <c r="H897" s="7">
        <v>1064309</v>
      </c>
      <c r="I897" s="5">
        <v>8</v>
      </c>
      <c r="J897" s="5">
        <v>1</v>
      </c>
      <c r="K897" s="5" t="s">
        <v>14208</v>
      </c>
      <c r="L897" s="5">
        <v>0.1081</v>
      </c>
      <c r="M897" s="8"/>
      <c r="N897" s="8"/>
      <c r="O897" s="8"/>
      <c r="P897" s="8"/>
      <c r="Q897" s="8"/>
      <c r="R897" s="5" t="s">
        <v>14209</v>
      </c>
      <c r="S897" s="5" t="s">
        <v>14210</v>
      </c>
      <c r="T897" s="5" t="s">
        <v>417</v>
      </c>
      <c r="U897" s="5" t="s">
        <v>417</v>
      </c>
      <c r="V897" s="5" t="s">
        <v>417</v>
      </c>
      <c r="W897" s="5" t="s">
        <v>93</v>
      </c>
      <c r="X897" s="5" t="s">
        <v>418</v>
      </c>
      <c r="Y897" s="5" t="s">
        <v>419</v>
      </c>
      <c r="Z897" s="5" t="s">
        <v>420</v>
      </c>
      <c r="AA897" s="5" t="s">
        <v>421</v>
      </c>
      <c r="AB897" s="5"/>
      <c r="AC897" s="5"/>
      <c r="AD897" s="5"/>
      <c r="AE897" s="5"/>
      <c r="AF897" s="5"/>
    </row>
    <row r="898" spans="1:32" hidden="1">
      <c r="A898" s="5" t="s">
        <v>14211</v>
      </c>
      <c r="B898" s="5" t="str">
        <f>IF(COUNTIF('Leads Priorizados INT'!M:M,A898)&gt;0,"Sí","No")</f>
        <v>No</v>
      </c>
      <c r="C898">
        <v>0</v>
      </c>
      <c r="D898" s="6" t="s">
        <v>521</v>
      </c>
      <c r="E898" s="5" t="s">
        <v>14212</v>
      </c>
      <c r="F898" s="5" t="s">
        <v>431</v>
      </c>
      <c r="G898" s="5" t="s">
        <v>14213</v>
      </c>
      <c r="H898" s="7">
        <v>1014069</v>
      </c>
      <c r="I898" s="5">
        <v>14</v>
      </c>
      <c r="J898" s="5">
        <v>1</v>
      </c>
      <c r="K898" s="5" t="s">
        <v>14214</v>
      </c>
      <c r="L898" s="5">
        <v>0.1081</v>
      </c>
      <c r="M898" s="8">
        <v>932850913</v>
      </c>
      <c r="N898" s="8">
        <v>678918714</v>
      </c>
      <c r="O898" s="8">
        <v>654699284</v>
      </c>
      <c r="P898" s="8">
        <v>639755212</v>
      </c>
      <c r="Q898" s="8">
        <v>678944435</v>
      </c>
      <c r="R898" s="5" t="s">
        <v>14215</v>
      </c>
      <c r="S898" s="5" t="s">
        <v>14216</v>
      </c>
      <c r="T898" s="5" t="s">
        <v>417</v>
      </c>
      <c r="U898" s="5" t="s">
        <v>417</v>
      </c>
      <c r="V898" s="5" t="s">
        <v>417</v>
      </c>
      <c r="W898" s="5" t="s">
        <v>93</v>
      </c>
      <c r="X898" s="5" t="s">
        <v>418</v>
      </c>
      <c r="Y898" s="5" t="s">
        <v>419</v>
      </c>
      <c r="Z898" s="5" t="s">
        <v>420</v>
      </c>
      <c r="AA898" s="5" t="s">
        <v>421</v>
      </c>
      <c r="AB898" s="5"/>
      <c r="AC898" s="5"/>
      <c r="AD898" s="5"/>
      <c r="AE898" s="5"/>
      <c r="AF898" s="5"/>
    </row>
    <row r="899" spans="1:32" hidden="1">
      <c r="A899" s="5" t="s">
        <v>14217</v>
      </c>
      <c r="B899" s="5" t="str">
        <f>IF(COUNTIF('Leads Priorizados INT'!M:M,A899)&gt;0,"Sí","No")</f>
        <v>No</v>
      </c>
      <c r="C899">
        <v>0</v>
      </c>
      <c r="D899" s="6" t="s">
        <v>414</v>
      </c>
      <c r="E899" s="5" t="s">
        <v>14218</v>
      </c>
      <c r="F899" s="5" t="s">
        <v>431</v>
      </c>
      <c r="G899" s="5" t="s">
        <v>2159</v>
      </c>
      <c r="H899" s="7">
        <v>986485</v>
      </c>
      <c r="I899" s="5">
        <v>7</v>
      </c>
      <c r="J899" s="5">
        <v>1</v>
      </c>
      <c r="K899" s="5" t="s">
        <v>14219</v>
      </c>
      <c r="L899" s="5">
        <v>0.108</v>
      </c>
      <c r="M899" s="8"/>
      <c r="N899" s="8"/>
      <c r="O899" s="8"/>
      <c r="P899" s="8"/>
      <c r="Q899" s="8"/>
      <c r="R899" s="5" t="s">
        <v>14220</v>
      </c>
      <c r="S899" s="5" t="s">
        <v>417</v>
      </c>
      <c r="T899" s="5" t="s">
        <v>417</v>
      </c>
      <c r="U899" s="5" t="s">
        <v>417</v>
      </c>
      <c r="V899" s="5" t="s">
        <v>417</v>
      </c>
      <c r="W899" s="5" t="s">
        <v>93</v>
      </c>
      <c r="X899" s="5" t="s">
        <v>418</v>
      </c>
      <c r="Y899" s="5" t="s">
        <v>419</v>
      </c>
      <c r="Z899" s="5" t="s">
        <v>420</v>
      </c>
      <c r="AA899" s="5" t="s">
        <v>421</v>
      </c>
      <c r="AB899" s="5"/>
      <c r="AC899" s="5"/>
      <c r="AD899" s="5"/>
      <c r="AE899" s="5"/>
      <c r="AF899" s="5"/>
    </row>
    <row r="900" spans="1:32" hidden="1">
      <c r="A900" s="5" t="s">
        <v>14221</v>
      </c>
      <c r="B900" s="5" t="str">
        <f>IF(COUNTIF('Leads Priorizados INT'!M:M,A900)&gt;0,"Sí","No")</f>
        <v>No</v>
      </c>
      <c r="C900">
        <v>0</v>
      </c>
      <c r="D900" s="6" t="s">
        <v>414</v>
      </c>
      <c r="E900" s="5" t="s">
        <v>14222</v>
      </c>
      <c r="F900" s="5" t="s">
        <v>152</v>
      </c>
      <c r="G900" s="5" t="s">
        <v>2952</v>
      </c>
      <c r="H900" s="7">
        <v>747835</v>
      </c>
      <c r="I900" s="5">
        <v>3</v>
      </c>
      <c r="J900" s="5">
        <v>1</v>
      </c>
      <c r="K900" s="5" t="s">
        <v>14223</v>
      </c>
      <c r="L900" s="5">
        <v>0.1079</v>
      </c>
      <c r="M900" s="8">
        <v>916238008</v>
      </c>
      <c r="N900" s="8">
        <v>913505043</v>
      </c>
      <c r="O900" s="8">
        <v>917672787</v>
      </c>
      <c r="P900" s="8">
        <v>913834290</v>
      </c>
      <c r="Q900" s="8">
        <v>670253295</v>
      </c>
      <c r="R900" s="5" t="s">
        <v>14224</v>
      </c>
      <c r="S900" s="5" t="s">
        <v>417</v>
      </c>
      <c r="T900" s="5" t="s">
        <v>417</v>
      </c>
      <c r="U900" s="5" t="s">
        <v>417</v>
      </c>
      <c r="V900" s="5" t="s">
        <v>417</v>
      </c>
      <c r="W900" s="5" t="s">
        <v>93</v>
      </c>
      <c r="X900" s="5" t="s">
        <v>418</v>
      </c>
      <c r="Y900" s="5" t="s">
        <v>419</v>
      </c>
      <c r="Z900" s="5" t="s">
        <v>420</v>
      </c>
      <c r="AA900" s="5" t="s">
        <v>421</v>
      </c>
      <c r="AB900" s="5"/>
      <c r="AC900" s="5"/>
      <c r="AD900" s="5"/>
      <c r="AE900" s="5"/>
      <c r="AF900" s="5"/>
    </row>
    <row r="901" spans="1:32" hidden="1">
      <c r="A901" s="5" t="s">
        <v>14225</v>
      </c>
      <c r="B901" s="5" t="str">
        <f>IF(COUNTIF('Leads Priorizados INT'!M:M,A901)&gt;0,"Sí","No")</f>
        <v>No</v>
      </c>
      <c r="C901">
        <v>0</v>
      </c>
      <c r="D901" s="6" t="s">
        <v>414</v>
      </c>
      <c r="E901" s="5" t="s">
        <v>14226</v>
      </c>
      <c r="F901" s="5" t="s">
        <v>431</v>
      </c>
      <c r="G901" s="5" t="s">
        <v>2159</v>
      </c>
      <c r="H901" s="7">
        <v>454169</v>
      </c>
      <c r="I901" s="5">
        <v>3</v>
      </c>
      <c r="J901" s="5">
        <v>2</v>
      </c>
      <c r="K901" s="5" t="s">
        <v>14227</v>
      </c>
      <c r="L901" s="5">
        <v>0.1079</v>
      </c>
      <c r="M901" s="8">
        <v>932651130</v>
      </c>
      <c r="N901" s="8"/>
      <c r="O901" s="8"/>
      <c r="P901" s="8"/>
      <c r="Q901" s="8"/>
      <c r="R901" s="5" t="s">
        <v>14228</v>
      </c>
      <c r="S901" s="5" t="s">
        <v>14229</v>
      </c>
      <c r="T901" s="5" t="s">
        <v>14230</v>
      </c>
      <c r="U901" s="5" t="s">
        <v>417</v>
      </c>
      <c r="V901" s="5" t="s">
        <v>417</v>
      </c>
      <c r="W901" s="5" t="s">
        <v>93</v>
      </c>
      <c r="X901" s="5" t="s">
        <v>418</v>
      </c>
      <c r="Y901" s="5" t="s">
        <v>419</v>
      </c>
      <c r="Z901" s="5" t="s">
        <v>420</v>
      </c>
      <c r="AA901" s="5" t="s">
        <v>421</v>
      </c>
      <c r="AB901" s="5"/>
      <c r="AC901" s="5"/>
      <c r="AD901" s="5"/>
      <c r="AE901" s="5"/>
      <c r="AF901" s="5"/>
    </row>
    <row r="902" spans="1:32">
      <c r="A902" s="5" t="s">
        <v>14231</v>
      </c>
      <c r="B902" s="5" t="str">
        <f>IF(COUNTIF('Leads Priorizados INT'!M:M,A902)&gt;0,"Sí","No")</f>
        <v>No</v>
      </c>
      <c r="C902">
        <v>1</v>
      </c>
      <c r="D902" s="6" t="s">
        <v>414</v>
      </c>
      <c r="E902" s="5" t="s">
        <v>14232</v>
      </c>
      <c r="F902" s="5" t="s">
        <v>2007</v>
      </c>
      <c r="G902" s="5" t="s">
        <v>14233</v>
      </c>
      <c r="H902" s="7">
        <v>1097597</v>
      </c>
      <c r="I902" s="5">
        <v>1</v>
      </c>
      <c r="J902" s="5">
        <v>1</v>
      </c>
      <c r="K902" s="5" t="s">
        <v>14234</v>
      </c>
      <c r="L902" s="5">
        <v>0.10780000000000001</v>
      </c>
      <c r="M902" s="8"/>
      <c r="N902" s="8"/>
      <c r="O902" s="8"/>
      <c r="P902" s="8"/>
      <c r="Q902" s="8"/>
      <c r="R902" s="5" t="s">
        <v>14235</v>
      </c>
      <c r="S902" s="5" t="s">
        <v>417</v>
      </c>
      <c r="T902" s="5" t="s">
        <v>417</v>
      </c>
      <c r="U902" s="5" t="s">
        <v>417</v>
      </c>
      <c r="V902" s="5" t="s">
        <v>417</v>
      </c>
      <c r="W902" s="5" t="s">
        <v>93</v>
      </c>
      <c r="X902" s="5" t="s">
        <v>418</v>
      </c>
      <c r="Y902" s="5" t="s">
        <v>419</v>
      </c>
      <c r="Z902" s="5" t="s">
        <v>420</v>
      </c>
      <c r="AA902" s="5" t="s">
        <v>421</v>
      </c>
      <c r="AB902" s="5"/>
      <c r="AC902" s="5"/>
      <c r="AD902" s="5"/>
      <c r="AE902" s="5"/>
      <c r="AF902" s="5"/>
    </row>
    <row r="903" spans="1:32" hidden="1">
      <c r="A903" s="5" t="s">
        <v>14236</v>
      </c>
      <c r="B903" s="5" t="str">
        <f>IF(COUNTIF('Leads Priorizados INT'!M:M,A903)&gt;0,"Sí","No")</f>
        <v>No</v>
      </c>
      <c r="C903">
        <v>0</v>
      </c>
      <c r="D903" s="6" t="s">
        <v>430</v>
      </c>
      <c r="E903" s="5" t="s">
        <v>14237</v>
      </c>
      <c r="F903" s="5" t="s">
        <v>1065</v>
      </c>
      <c r="G903" s="5" t="s">
        <v>10013</v>
      </c>
      <c r="H903" s="7">
        <v>323505</v>
      </c>
      <c r="I903" s="5">
        <v>1</v>
      </c>
      <c r="J903" s="5">
        <v>1</v>
      </c>
      <c r="K903" s="5" t="s">
        <v>14238</v>
      </c>
      <c r="L903" s="5">
        <v>0.10780000000000001</v>
      </c>
      <c r="M903" s="8">
        <v>943316846</v>
      </c>
      <c r="N903" s="8">
        <v>691286746</v>
      </c>
      <c r="O903" s="8">
        <v>625512707</v>
      </c>
      <c r="P903" s="8">
        <v>692643158</v>
      </c>
      <c r="Q903" s="8">
        <v>625487461</v>
      </c>
      <c r="R903" s="5" t="s">
        <v>14239</v>
      </c>
      <c r="S903" s="5" t="s">
        <v>417</v>
      </c>
      <c r="T903" s="5" t="s">
        <v>417</v>
      </c>
      <c r="U903" s="5" t="s">
        <v>417</v>
      </c>
      <c r="V903" s="5" t="s">
        <v>417</v>
      </c>
      <c r="W903" s="5" t="s">
        <v>93</v>
      </c>
      <c r="X903" s="5" t="s">
        <v>418</v>
      </c>
      <c r="Y903" s="5" t="s">
        <v>419</v>
      </c>
      <c r="Z903" s="5" t="s">
        <v>420</v>
      </c>
      <c r="AA903" s="5" t="s">
        <v>421</v>
      </c>
      <c r="AB903" s="5"/>
      <c r="AC903" s="5"/>
      <c r="AD903" s="5"/>
      <c r="AE903" s="5"/>
      <c r="AF903" s="5"/>
    </row>
    <row r="904" spans="1:32" hidden="1">
      <c r="A904" s="5" t="s">
        <v>14240</v>
      </c>
      <c r="B904" s="5" t="str">
        <f>IF(COUNTIF('Leads Priorizados INT'!M:M,A904)&gt;0,"Sí","No")</f>
        <v>No</v>
      </c>
      <c r="C904">
        <v>0</v>
      </c>
      <c r="D904" s="6" t="s">
        <v>414</v>
      </c>
      <c r="E904" s="5" t="s">
        <v>14241</v>
      </c>
      <c r="F904" s="5" t="s">
        <v>873</v>
      </c>
      <c r="G904" s="5" t="s">
        <v>13874</v>
      </c>
      <c r="H904" s="7">
        <v>710723</v>
      </c>
      <c r="I904" s="5">
        <v>1</v>
      </c>
      <c r="J904" s="5">
        <v>1</v>
      </c>
      <c r="K904" s="5" t="s">
        <v>14242</v>
      </c>
      <c r="L904" s="5">
        <v>0.10780000000000001</v>
      </c>
      <c r="M904" s="8">
        <v>952369648</v>
      </c>
      <c r="N904" s="8">
        <v>664053945</v>
      </c>
      <c r="O904" s="8"/>
      <c r="P904" s="8"/>
      <c r="Q904" s="8"/>
      <c r="R904" s="5" t="s">
        <v>14243</v>
      </c>
      <c r="S904" s="5" t="s">
        <v>417</v>
      </c>
      <c r="T904" s="5" t="s">
        <v>417</v>
      </c>
      <c r="U904" s="5" t="s">
        <v>417</v>
      </c>
      <c r="V904" s="5" t="s">
        <v>417</v>
      </c>
      <c r="W904" s="5" t="s">
        <v>93</v>
      </c>
      <c r="X904" s="5" t="s">
        <v>418</v>
      </c>
      <c r="Y904" s="5" t="s">
        <v>419</v>
      </c>
      <c r="Z904" s="5" t="s">
        <v>420</v>
      </c>
      <c r="AA904" s="5" t="s">
        <v>421</v>
      </c>
      <c r="AB904" s="5" t="s">
        <v>14244</v>
      </c>
      <c r="AC904" s="5"/>
      <c r="AD904" s="5"/>
      <c r="AE904" s="5"/>
      <c r="AF904" s="5"/>
    </row>
    <row r="905" spans="1:32" hidden="1">
      <c r="A905" s="5" t="s">
        <v>14245</v>
      </c>
      <c r="B905" s="5" t="str">
        <f>IF(COUNTIF('Leads Priorizados INT'!M:M,A905)&gt;0,"Sí","No")</f>
        <v>No</v>
      </c>
      <c r="C905">
        <v>0</v>
      </c>
      <c r="D905" s="6" t="s">
        <v>414</v>
      </c>
      <c r="E905" s="5" t="s">
        <v>14246</v>
      </c>
      <c r="F905" s="5" t="s">
        <v>152</v>
      </c>
      <c r="G905" s="5" t="s">
        <v>1264</v>
      </c>
      <c r="H905" s="7">
        <v>4520269</v>
      </c>
      <c r="I905" s="5">
        <v>17</v>
      </c>
      <c r="J905" s="5">
        <v>2</v>
      </c>
      <c r="K905" s="5" t="s">
        <v>14247</v>
      </c>
      <c r="L905" s="5">
        <v>0.1076</v>
      </c>
      <c r="M905" s="8">
        <v>911723772</v>
      </c>
      <c r="N905" s="8">
        <v>915187388</v>
      </c>
      <c r="O905" s="8">
        <v>913168667</v>
      </c>
      <c r="P905" s="8">
        <v>917112545</v>
      </c>
      <c r="Q905" s="8">
        <v>915185871</v>
      </c>
      <c r="R905" s="5" t="s">
        <v>14248</v>
      </c>
      <c r="S905" s="5" t="s">
        <v>14249</v>
      </c>
      <c r="T905" s="5" t="s">
        <v>14250</v>
      </c>
      <c r="U905" s="5" t="s">
        <v>417</v>
      </c>
      <c r="V905" s="5" t="s">
        <v>417</v>
      </c>
      <c r="W905" s="5" t="s">
        <v>93</v>
      </c>
      <c r="X905" s="5" t="s">
        <v>418</v>
      </c>
      <c r="Y905" s="5" t="s">
        <v>419</v>
      </c>
      <c r="Z905" s="5" t="s">
        <v>420</v>
      </c>
      <c r="AA905" s="5" t="s">
        <v>421</v>
      </c>
      <c r="AB905" s="5" t="s">
        <v>14251</v>
      </c>
      <c r="AC905" s="5" t="s">
        <v>14252</v>
      </c>
      <c r="AD905" s="5" t="s">
        <v>14253</v>
      </c>
      <c r="AE905" s="5" t="s">
        <v>14254</v>
      </c>
      <c r="AF905" s="5"/>
    </row>
    <row r="906" spans="1:32" hidden="1">
      <c r="A906" s="5" t="s">
        <v>14255</v>
      </c>
      <c r="B906" s="5" t="str">
        <f>IF(COUNTIF('Leads Priorizados INT'!M:M,A906)&gt;0,"Sí","No")</f>
        <v>No</v>
      </c>
      <c r="C906">
        <v>0</v>
      </c>
      <c r="D906" s="6" t="s">
        <v>414</v>
      </c>
      <c r="E906" s="5" t="s">
        <v>14256</v>
      </c>
      <c r="F906" s="5" t="s">
        <v>431</v>
      </c>
      <c r="G906" s="5" t="s">
        <v>941</v>
      </c>
      <c r="H906" s="7">
        <v>840247</v>
      </c>
      <c r="I906" s="5">
        <v>1</v>
      </c>
      <c r="J906" s="5">
        <v>2</v>
      </c>
      <c r="K906" s="5" t="s">
        <v>14257</v>
      </c>
      <c r="L906" s="5">
        <v>0.1076</v>
      </c>
      <c r="M906" s="8">
        <v>934764344</v>
      </c>
      <c r="N906" s="8"/>
      <c r="O906" s="8"/>
      <c r="P906" s="8"/>
      <c r="Q906" s="8"/>
      <c r="R906" s="5" t="s">
        <v>14258</v>
      </c>
      <c r="S906" s="5" t="s">
        <v>417</v>
      </c>
      <c r="T906" s="5" t="s">
        <v>417</v>
      </c>
      <c r="U906" s="5" t="s">
        <v>417</v>
      </c>
      <c r="V906" s="5" t="s">
        <v>417</v>
      </c>
      <c r="W906" s="5" t="s">
        <v>93</v>
      </c>
      <c r="X906" s="5" t="s">
        <v>418</v>
      </c>
      <c r="Y906" s="5" t="s">
        <v>419</v>
      </c>
      <c r="Z906" s="5" t="s">
        <v>420</v>
      </c>
      <c r="AA906" s="5" t="s">
        <v>421</v>
      </c>
      <c r="AB906" s="5"/>
      <c r="AC906" s="5"/>
      <c r="AD906" s="5"/>
      <c r="AE906" s="5"/>
      <c r="AF906" s="5"/>
    </row>
    <row r="907" spans="1:32" hidden="1">
      <c r="A907" s="5" t="s">
        <v>14259</v>
      </c>
      <c r="B907" s="5" t="str">
        <f>IF(COUNTIF('Leads Priorizados INT'!M:M,A907)&gt;0,"Sí","No")</f>
        <v>No</v>
      </c>
      <c r="C907">
        <v>0</v>
      </c>
      <c r="D907" s="6" t="s">
        <v>414</v>
      </c>
      <c r="E907" s="5" t="s">
        <v>14260</v>
      </c>
      <c r="F907" s="5" t="s">
        <v>431</v>
      </c>
      <c r="G907" s="5" t="s">
        <v>9571</v>
      </c>
      <c r="H907" s="7">
        <v>889893</v>
      </c>
      <c r="I907" s="5">
        <v>2</v>
      </c>
      <c r="J907" s="5">
        <v>1</v>
      </c>
      <c r="K907" s="5" t="s">
        <v>14261</v>
      </c>
      <c r="L907" s="5">
        <v>0.1075</v>
      </c>
      <c r="M907" s="8"/>
      <c r="N907" s="8"/>
      <c r="O907" s="8"/>
      <c r="P907" s="8"/>
      <c r="Q907" s="8"/>
      <c r="R907" s="5" t="s">
        <v>14262</v>
      </c>
      <c r="S907" s="5" t="s">
        <v>417</v>
      </c>
      <c r="T907" s="5" t="s">
        <v>417</v>
      </c>
      <c r="U907" s="5" t="s">
        <v>417</v>
      </c>
      <c r="V907" s="5" t="s">
        <v>417</v>
      </c>
      <c r="W907" s="5" t="s">
        <v>93</v>
      </c>
      <c r="X907" s="5" t="s">
        <v>418</v>
      </c>
      <c r="Y907" s="5" t="s">
        <v>419</v>
      </c>
      <c r="Z907" s="5" t="s">
        <v>420</v>
      </c>
      <c r="AA907" s="5" t="s">
        <v>421</v>
      </c>
      <c r="AB907" s="5"/>
      <c r="AC907" s="5"/>
      <c r="AD907" s="5"/>
      <c r="AE907" s="5"/>
      <c r="AF907" s="5"/>
    </row>
    <row r="908" spans="1:32" hidden="1">
      <c r="A908" s="5" t="s">
        <v>14263</v>
      </c>
      <c r="B908" s="5" t="str">
        <f>IF(COUNTIF('Leads Priorizados INT'!M:M,A908)&gt;0,"Sí","No")</f>
        <v>No</v>
      </c>
      <c r="C908">
        <v>0</v>
      </c>
      <c r="D908" s="6" t="s">
        <v>414</v>
      </c>
      <c r="E908" s="5" t="s">
        <v>14264</v>
      </c>
      <c r="F908" s="5" t="s">
        <v>152</v>
      </c>
      <c r="G908" s="5" t="s">
        <v>462</v>
      </c>
      <c r="H908" s="7">
        <v>586823</v>
      </c>
      <c r="I908" s="5">
        <v>1</v>
      </c>
      <c r="J908" s="5">
        <v>1</v>
      </c>
      <c r="K908" s="5" t="s">
        <v>14265</v>
      </c>
      <c r="L908" s="5">
        <v>0.1075</v>
      </c>
      <c r="M908" s="8"/>
      <c r="N908" s="8"/>
      <c r="O908" s="8"/>
      <c r="P908" s="8"/>
      <c r="Q908" s="8"/>
      <c r="R908" s="5" t="s">
        <v>14266</v>
      </c>
      <c r="S908" s="5" t="s">
        <v>14267</v>
      </c>
      <c r="T908" s="5" t="s">
        <v>417</v>
      </c>
      <c r="U908" s="5" t="s">
        <v>417</v>
      </c>
      <c r="V908" s="5" t="s">
        <v>417</v>
      </c>
      <c r="W908" s="5" t="s">
        <v>93</v>
      </c>
      <c r="X908" s="5" t="s">
        <v>418</v>
      </c>
      <c r="Y908" s="5" t="s">
        <v>419</v>
      </c>
      <c r="Z908" s="5" t="s">
        <v>420</v>
      </c>
      <c r="AA908" s="5" t="s">
        <v>421</v>
      </c>
      <c r="AB908" s="5"/>
      <c r="AC908" s="5"/>
      <c r="AD908" s="5"/>
      <c r="AE908" s="5"/>
      <c r="AF908" s="5"/>
    </row>
    <row r="909" spans="1:32" hidden="1">
      <c r="A909" s="5" t="s">
        <v>14268</v>
      </c>
      <c r="B909" s="5" t="str">
        <f>IF(COUNTIF('Leads Priorizados INT'!M:M,A909)&gt;0,"Sí","No")</f>
        <v>No</v>
      </c>
      <c r="C909">
        <v>0</v>
      </c>
      <c r="D909" s="6" t="s">
        <v>414</v>
      </c>
      <c r="E909" s="5" t="s">
        <v>14269</v>
      </c>
      <c r="F909" s="5" t="s">
        <v>431</v>
      </c>
      <c r="G909" s="5" t="s">
        <v>1479</v>
      </c>
      <c r="H909" s="7">
        <v>1079747</v>
      </c>
      <c r="I909" s="5">
        <v>1</v>
      </c>
      <c r="J909" s="5">
        <v>1</v>
      </c>
      <c r="K909" s="5" t="s">
        <v>14270</v>
      </c>
      <c r="L909" s="5">
        <v>0.10730000000000001</v>
      </c>
      <c r="M909" s="8">
        <v>932503984</v>
      </c>
      <c r="N909" s="8"/>
      <c r="O909" s="8"/>
      <c r="P909" s="8"/>
      <c r="Q909" s="8"/>
      <c r="R909" s="5" t="s">
        <v>14271</v>
      </c>
      <c r="S909" s="5" t="s">
        <v>14272</v>
      </c>
      <c r="T909" s="5" t="s">
        <v>417</v>
      </c>
      <c r="U909" s="5" t="s">
        <v>417</v>
      </c>
      <c r="V909" s="5" t="s">
        <v>417</v>
      </c>
      <c r="W909" s="5" t="s">
        <v>93</v>
      </c>
      <c r="X909" s="5" t="s">
        <v>418</v>
      </c>
      <c r="Y909" s="5" t="s">
        <v>419</v>
      </c>
      <c r="Z909" s="5" t="s">
        <v>420</v>
      </c>
      <c r="AA909" s="5" t="s">
        <v>421</v>
      </c>
      <c r="AB909" s="5"/>
      <c r="AC909" s="5"/>
      <c r="AD909" s="5"/>
      <c r="AE909" s="5"/>
      <c r="AF909" s="5"/>
    </row>
    <row r="910" spans="1:32" hidden="1">
      <c r="A910" s="5" t="s">
        <v>14273</v>
      </c>
      <c r="B910" s="5" t="str">
        <f>IF(COUNTIF('Leads Priorizados INT'!M:M,A910)&gt;0,"Sí","No")</f>
        <v>No</v>
      </c>
      <c r="C910">
        <v>0</v>
      </c>
      <c r="D910" s="6" t="s">
        <v>414</v>
      </c>
      <c r="E910" s="5" t="s">
        <v>14274</v>
      </c>
      <c r="F910" s="5" t="s">
        <v>431</v>
      </c>
      <c r="G910" s="5" t="s">
        <v>2716</v>
      </c>
      <c r="H910" s="7">
        <v>438424</v>
      </c>
      <c r="I910" s="5">
        <v>1</v>
      </c>
      <c r="J910" s="5">
        <v>2</v>
      </c>
      <c r="K910" s="5" t="s">
        <v>14275</v>
      </c>
      <c r="L910" s="5">
        <v>0.1072</v>
      </c>
      <c r="M910" s="8">
        <v>934764570</v>
      </c>
      <c r="N910" s="8">
        <v>933112069</v>
      </c>
      <c r="O910" s="8">
        <v>934764571</v>
      </c>
      <c r="P910" s="8">
        <v>669421130</v>
      </c>
      <c r="Q910" s="8">
        <v>669421121</v>
      </c>
      <c r="R910" s="5" t="s">
        <v>14276</v>
      </c>
      <c r="S910" s="5" t="s">
        <v>417</v>
      </c>
      <c r="T910" s="5" t="s">
        <v>417</v>
      </c>
      <c r="U910" s="5" t="s">
        <v>417</v>
      </c>
      <c r="V910" s="5" t="s">
        <v>417</v>
      </c>
      <c r="W910" s="5" t="s">
        <v>93</v>
      </c>
      <c r="X910" s="5" t="s">
        <v>418</v>
      </c>
      <c r="Y910" s="5" t="s">
        <v>419</v>
      </c>
      <c r="Z910" s="5" t="s">
        <v>420</v>
      </c>
      <c r="AA910" s="5" t="s">
        <v>421</v>
      </c>
      <c r="AB910" s="5"/>
      <c r="AC910" s="5"/>
      <c r="AD910" s="5"/>
      <c r="AE910" s="5"/>
      <c r="AF910" s="5"/>
    </row>
    <row r="911" spans="1:32">
      <c r="A911" s="5" t="s">
        <v>14277</v>
      </c>
      <c r="B911" s="5" t="str">
        <f>IF(COUNTIF('Leads Priorizados INT'!M:M,A911)&gt;0,"Sí","No")</f>
        <v>No</v>
      </c>
      <c r="C911">
        <v>1</v>
      </c>
      <c r="D911" s="6" t="s">
        <v>414</v>
      </c>
      <c r="E911" s="5" t="s">
        <v>14278</v>
      </c>
      <c r="F911" s="5" t="s">
        <v>431</v>
      </c>
      <c r="G911" s="5" t="s">
        <v>9860</v>
      </c>
      <c r="H911" s="7">
        <v>900209</v>
      </c>
      <c r="I911" s="5">
        <v>8</v>
      </c>
      <c r="J911" s="5">
        <v>2</v>
      </c>
      <c r="K911" s="5" t="s">
        <v>14279</v>
      </c>
      <c r="L911" s="5">
        <v>0.1071</v>
      </c>
      <c r="M911" s="8">
        <v>937997424</v>
      </c>
      <c r="N911" s="8">
        <v>937927786</v>
      </c>
      <c r="O911" s="8">
        <v>937920450</v>
      </c>
      <c r="P911" s="8">
        <v>626587647</v>
      </c>
      <c r="Q911" s="8">
        <v>679402170</v>
      </c>
      <c r="R911" s="5" t="s">
        <v>14280</v>
      </c>
      <c r="S911" s="5" t="s">
        <v>417</v>
      </c>
      <c r="T911" s="5" t="s">
        <v>417</v>
      </c>
      <c r="U911" s="5" t="s">
        <v>417</v>
      </c>
      <c r="V911" s="5" t="s">
        <v>417</v>
      </c>
      <c r="W911" s="5" t="s">
        <v>93</v>
      </c>
      <c r="X911" s="5" t="s">
        <v>418</v>
      </c>
      <c r="Y911" s="5" t="s">
        <v>419</v>
      </c>
      <c r="Z911" s="5" t="s">
        <v>420</v>
      </c>
      <c r="AA911" s="5" t="s">
        <v>421</v>
      </c>
      <c r="AB911" s="5"/>
      <c r="AC911" s="5"/>
      <c r="AD911" s="5"/>
      <c r="AE911" s="5"/>
      <c r="AF911" s="5"/>
    </row>
    <row r="912" spans="1:32" hidden="1">
      <c r="A912" s="5" t="s">
        <v>14281</v>
      </c>
      <c r="B912" s="5" t="str">
        <f>IF(COUNTIF('Leads Priorizados INT'!M:M,A912)&gt;0,"Sí","No")</f>
        <v>No</v>
      </c>
      <c r="C912">
        <v>0</v>
      </c>
      <c r="D912" s="6" t="s">
        <v>414</v>
      </c>
      <c r="E912" s="5" t="s">
        <v>14282</v>
      </c>
      <c r="F912" s="5" t="s">
        <v>431</v>
      </c>
      <c r="G912" s="5" t="s">
        <v>610</v>
      </c>
      <c r="H912" s="7">
        <v>367480</v>
      </c>
      <c r="I912" s="5">
        <v>1</v>
      </c>
      <c r="J912" s="5">
        <v>1</v>
      </c>
      <c r="K912" s="5" t="s">
        <v>14283</v>
      </c>
      <c r="L912" s="5">
        <v>0.1071</v>
      </c>
      <c r="M912" s="8">
        <v>627289973</v>
      </c>
      <c r="N912" s="8"/>
      <c r="O912" s="8"/>
      <c r="P912" s="8"/>
      <c r="Q912" s="8"/>
      <c r="R912" s="5" t="s">
        <v>14284</v>
      </c>
      <c r="S912" s="5" t="s">
        <v>417</v>
      </c>
      <c r="T912" s="5" t="s">
        <v>417</v>
      </c>
      <c r="U912" s="5" t="s">
        <v>417</v>
      </c>
      <c r="V912" s="5" t="s">
        <v>417</v>
      </c>
      <c r="W912" s="5" t="s">
        <v>93</v>
      </c>
      <c r="X912" s="5" t="s">
        <v>418</v>
      </c>
      <c r="Y912" s="5" t="s">
        <v>419</v>
      </c>
      <c r="Z912" s="5" t="s">
        <v>420</v>
      </c>
      <c r="AA912" s="5" t="s">
        <v>421</v>
      </c>
      <c r="AB912" s="5"/>
      <c r="AC912" s="5"/>
      <c r="AD912" s="5"/>
      <c r="AE912" s="5"/>
      <c r="AF912" s="5"/>
    </row>
    <row r="913" spans="1:32" hidden="1">
      <c r="A913" s="5" t="s">
        <v>14285</v>
      </c>
      <c r="B913" s="5" t="str">
        <f>IF(COUNTIF('Leads Priorizados INT'!M:M,A913)&gt;0,"Sí","No")</f>
        <v>No</v>
      </c>
      <c r="C913">
        <v>0</v>
      </c>
      <c r="D913" s="6" t="s">
        <v>414</v>
      </c>
      <c r="E913" s="5" t="s">
        <v>14286</v>
      </c>
      <c r="F913" s="5" t="s">
        <v>1382</v>
      </c>
      <c r="G913" s="5" t="s">
        <v>14287</v>
      </c>
      <c r="H913" s="7">
        <v>321076</v>
      </c>
      <c r="I913" s="5">
        <v>10</v>
      </c>
      <c r="J913" s="5">
        <v>1</v>
      </c>
      <c r="K913" s="5" t="s">
        <v>14288</v>
      </c>
      <c r="L913" s="5">
        <v>0.1071</v>
      </c>
      <c r="M913" s="8">
        <v>654793517</v>
      </c>
      <c r="N913" s="8"/>
      <c r="O913" s="8"/>
      <c r="P913" s="8"/>
      <c r="Q913" s="8"/>
      <c r="R913" s="5" t="s">
        <v>14289</v>
      </c>
      <c r="S913" s="5" t="s">
        <v>417</v>
      </c>
      <c r="T913" s="5" t="s">
        <v>417</v>
      </c>
      <c r="U913" s="5" t="s">
        <v>417</v>
      </c>
      <c r="V913" s="5" t="s">
        <v>417</v>
      </c>
      <c r="W913" s="5" t="s">
        <v>93</v>
      </c>
      <c r="X913" s="5" t="s">
        <v>418</v>
      </c>
      <c r="Y913" s="5" t="s">
        <v>419</v>
      </c>
      <c r="Z913" s="5" t="s">
        <v>420</v>
      </c>
      <c r="AA913" s="5" t="s">
        <v>421</v>
      </c>
      <c r="AB913" s="5"/>
      <c r="AC913" s="5"/>
      <c r="AD913" s="5"/>
      <c r="AE913" s="5"/>
      <c r="AF913" s="5"/>
    </row>
    <row r="914" spans="1:32">
      <c r="A914" s="5" t="s">
        <v>14290</v>
      </c>
      <c r="B914" s="5" t="str">
        <f>IF(COUNTIF('Leads Priorizados INT'!M:M,A914)&gt;0,"Sí","No")</f>
        <v>No</v>
      </c>
      <c r="C914">
        <v>1</v>
      </c>
      <c r="D914" s="6" t="s">
        <v>414</v>
      </c>
      <c r="E914" s="5" t="s">
        <v>14291</v>
      </c>
      <c r="F914" s="5" t="s">
        <v>1118</v>
      </c>
      <c r="G914" s="5" t="s">
        <v>14292</v>
      </c>
      <c r="H914" s="7">
        <v>616893</v>
      </c>
      <c r="I914" s="5">
        <v>1</v>
      </c>
      <c r="J914" s="5">
        <v>1</v>
      </c>
      <c r="K914" s="5" t="s">
        <v>14293</v>
      </c>
      <c r="L914" s="5">
        <v>0.107</v>
      </c>
      <c r="M914" s="8"/>
      <c r="N914" s="8"/>
      <c r="O914" s="8"/>
      <c r="P914" s="8"/>
      <c r="Q914" s="8"/>
      <c r="R914" s="5" t="s">
        <v>14294</v>
      </c>
      <c r="S914" s="5" t="s">
        <v>417</v>
      </c>
      <c r="T914" s="5" t="s">
        <v>417</v>
      </c>
      <c r="U914" s="5" t="s">
        <v>417</v>
      </c>
      <c r="V914" s="5" t="s">
        <v>417</v>
      </c>
      <c r="W914" s="5" t="s">
        <v>93</v>
      </c>
      <c r="X914" s="5" t="s">
        <v>418</v>
      </c>
      <c r="Y914" s="5" t="s">
        <v>419</v>
      </c>
      <c r="Z914" s="5" t="s">
        <v>420</v>
      </c>
      <c r="AA914" s="5" t="s">
        <v>421</v>
      </c>
      <c r="AB914" s="5"/>
      <c r="AC914" s="5"/>
      <c r="AD914" s="5"/>
      <c r="AE914" s="5"/>
      <c r="AF914" s="5"/>
    </row>
    <row r="915" spans="1:32" hidden="1">
      <c r="A915" s="5" t="s">
        <v>14295</v>
      </c>
      <c r="B915" s="5" t="str">
        <f>IF(COUNTIF('Leads Priorizados INT'!M:M,A915)&gt;0,"Sí","No")</f>
        <v>No</v>
      </c>
      <c r="C915">
        <v>0</v>
      </c>
      <c r="D915" s="6" t="s">
        <v>414</v>
      </c>
      <c r="E915" s="5" t="s">
        <v>14296</v>
      </c>
      <c r="F915" s="5" t="s">
        <v>431</v>
      </c>
      <c r="G915" s="5" t="s">
        <v>1556</v>
      </c>
      <c r="H915" s="7">
        <v>983936</v>
      </c>
      <c r="I915" s="5">
        <v>8</v>
      </c>
      <c r="J915" s="5">
        <v>1</v>
      </c>
      <c r="K915" s="5" t="s">
        <v>14297</v>
      </c>
      <c r="L915" s="5">
        <v>0.107</v>
      </c>
      <c r="M915" s="8"/>
      <c r="N915" s="8"/>
      <c r="O915" s="8"/>
      <c r="P915" s="8"/>
      <c r="Q915" s="8"/>
      <c r="R915" s="5" t="s">
        <v>14298</v>
      </c>
      <c r="S915" s="5" t="s">
        <v>417</v>
      </c>
      <c r="T915" s="5" t="s">
        <v>417</v>
      </c>
      <c r="U915" s="5" t="s">
        <v>417</v>
      </c>
      <c r="V915" s="5" t="s">
        <v>417</v>
      </c>
      <c r="W915" s="5" t="s">
        <v>93</v>
      </c>
      <c r="X915" s="5" t="s">
        <v>418</v>
      </c>
      <c r="Y915" s="5" t="s">
        <v>419</v>
      </c>
      <c r="Z915" s="5" t="s">
        <v>420</v>
      </c>
      <c r="AA915" s="5" t="s">
        <v>421</v>
      </c>
      <c r="AB915" s="5"/>
      <c r="AC915" s="5"/>
      <c r="AD915" s="5"/>
      <c r="AE915" s="5"/>
      <c r="AF915" s="5"/>
    </row>
    <row r="916" spans="1:32" hidden="1">
      <c r="A916" s="5" t="s">
        <v>14299</v>
      </c>
      <c r="B916" s="5" t="str">
        <f>IF(COUNTIF('Leads Priorizados INT'!M:M,A916)&gt;0,"Sí","No")</f>
        <v>No</v>
      </c>
      <c r="C916">
        <v>0</v>
      </c>
      <c r="D916" s="6" t="s">
        <v>414</v>
      </c>
      <c r="E916" s="5" t="s">
        <v>14300</v>
      </c>
      <c r="F916" s="5" t="s">
        <v>431</v>
      </c>
      <c r="G916" s="5" t="s">
        <v>11336</v>
      </c>
      <c r="H916" s="7">
        <v>300000</v>
      </c>
      <c r="I916" s="5">
        <v>5</v>
      </c>
      <c r="J916" s="5">
        <v>1</v>
      </c>
      <c r="K916" s="5" t="s">
        <v>14301</v>
      </c>
      <c r="L916" s="5">
        <v>0.107</v>
      </c>
      <c r="M916" s="8"/>
      <c r="N916" s="8"/>
      <c r="O916" s="8"/>
      <c r="P916" s="8"/>
      <c r="Q916" s="8"/>
      <c r="R916" s="5" t="s">
        <v>14302</v>
      </c>
      <c r="S916" s="5" t="s">
        <v>14303</v>
      </c>
      <c r="T916" s="5" t="s">
        <v>417</v>
      </c>
      <c r="U916" s="5" t="s">
        <v>417</v>
      </c>
      <c r="V916" s="5" t="s">
        <v>417</v>
      </c>
      <c r="W916" s="5" t="s">
        <v>93</v>
      </c>
      <c r="X916" s="5" t="s">
        <v>418</v>
      </c>
      <c r="Y916" s="5" t="s">
        <v>419</v>
      </c>
      <c r="Z916" s="5" t="s">
        <v>420</v>
      </c>
      <c r="AA916" s="5" t="s">
        <v>421</v>
      </c>
      <c r="AB916" s="5"/>
      <c r="AC916" s="5"/>
      <c r="AD916" s="5"/>
      <c r="AE916" s="5"/>
      <c r="AF916" s="5"/>
    </row>
    <row r="917" spans="1:32">
      <c r="A917" s="5" t="s">
        <v>14304</v>
      </c>
      <c r="B917" s="5" t="str">
        <f>IF(COUNTIF('Leads Priorizados INT'!M:M,A917)&gt;0,"Sí","No")</f>
        <v>No</v>
      </c>
      <c r="C917">
        <v>1</v>
      </c>
      <c r="D917" s="6" t="s">
        <v>414</v>
      </c>
      <c r="E917" s="5" t="s">
        <v>14305</v>
      </c>
      <c r="F917" s="5" t="s">
        <v>721</v>
      </c>
      <c r="G917" s="5" t="s">
        <v>12153</v>
      </c>
      <c r="H917" s="7">
        <v>841173</v>
      </c>
      <c r="I917" s="5">
        <v>7</v>
      </c>
      <c r="J917" s="5">
        <v>1</v>
      </c>
      <c r="K917" s="5" t="s">
        <v>14306</v>
      </c>
      <c r="L917" s="5">
        <v>0.107</v>
      </c>
      <c r="M917" s="8"/>
      <c r="N917" s="8"/>
      <c r="O917" s="8"/>
      <c r="P917" s="8"/>
      <c r="Q917" s="8"/>
      <c r="R917" s="5" t="s">
        <v>14307</v>
      </c>
      <c r="S917" s="5" t="s">
        <v>417</v>
      </c>
      <c r="T917" s="5" t="s">
        <v>417</v>
      </c>
      <c r="U917" s="5" t="s">
        <v>417</v>
      </c>
      <c r="V917" s="5" t="s">
        <v>417</v>
      </c>
      <c r="W917" s="5" t="s">
        <v>93</v>
      </c>
      <c r="X917" s="5" t="s">
        <v>418</v>
      </c>
      <c r="Y917" s="5" t="s">
        <v>419</v>
      </c>
      <c r="Z917" s="5" t="s">
        <v>420</v>
      </c>
      <c r="AA917" s="5" t="s">
        <v>421</v>
      </c>
      <c r="AB917" s="5"/>
      <c r="AC917" s="5"/>
      <c r="AD917" s="5"/>
      <c r="AE917" s="5"/>
      <c r="AF917" s="5"/>
    </row>
    <row r="918" spans="1:32">
      <c r="A918" s="5" t="s">
        <v>14308</v>
      </c>
      <c r="B918" s="5" t="str">
        <f>IF(COUNTIF('Leads Priorizados INT'!M:M,A918)&gt;0,"Sí","No")</f>
        <v>No</v>
      </c>
      <c r="C918">
        <v>1</v>
      </c>
      <c r="D918" s="6" t="s">
        <v>414</v>
      </c>
      <c r="E918" s="5" t="s">
        <v>14309</v>
      </c>
      <c r="F918" s="5" t="s">
        <v>700</v>
      </c>
      <c r="G918" s="5" t="s">
        <v>14310</v>
      </c>
      <c r="H918" s="7">
        <v>582864</v>
      </c>
      <c r="I918" s="5">
        <v>3</v>
      </c>
      <c r="J918" s="5">
        <v>2</v>
      </c>
      <c r="K918" s="5" t="s">
        <v>14311</v>
      </c>
      <c r="L918" s="5">
        <v>0.107</v>
      </c>
      <c r="M918" s="8">
        <v>955087300</v>
      </c>
      <c r="N918" s="8"/>
      <c r="O918" s="8"/>
      <c r="P918" s="8"/>
      <c r="Q918" s="8"/>
      <c r="R918" s="5" t="s">
        <v>14312</v>
      </c>
      <c r="S918" s="5" t="s">
        <v>417</v>
      </c>
      <c r="T918" s="5" t="s">
        <v>417</v>
      </c>
      <c r="U918" s="5" t="s">
        <v>417</v>
      </c>
      <c r="V918" s="5" t="s">
        <v>417</v>
      </c>
      <c r="W918" s="5" t="s">
        <v>93</v>
      </c>
      <c r="X918" s="5" t="s">
        <v>418</v>
      </c>
      <c r="Y918" s="5" t="s">
        <v>419</v>
      </c>
      <c r="Z918" s="5" t="s">
        <v>420</v>
      </c>
      <c r="AA918" s="5" t="s">
        <v>421</v>
      </c>
      <c r="AB918" s="5"/>
      <c r="AC918" s="5"/>
      <c r="AD918" s="5"/>
      <c r="AE918" s="5"/>
      <c r="AF918" s="5"/>
    </row>
    <row r="919" spans="1:32" hidden="1">
      <c r="A919" s="5" t="s">
        <v>14313</v>
      </c>
      <c r="B919" s="5" t="str">
        <f>IF(COUNTIF('Leads Priorizados INT'!M:M,A919)&gt;0,"Sí","No")</f>
        <v>No</v>
      </c>
      <c r="C919">
        <v>0</v>
      </c>
      <c r="D919" s="6" t="s">
        <v>414</v>
      </c>
      <c r="E919" s="5" t="s">
        <v>14314</v>
      </c>
      <c r="F919" s="5" t="s">
        <v>1382</v>
      </c>
      <c r="G919" s="5" t="s">
        <v>14315</v>
      </c>
      <c r="H919" s="7">
        <v>1052372</v>
      </c>
      <c r="I919" s="5">
        <v>1</v>
      </c>
      <c r="J919" s="5">
        <v>1</v>
      </c>
      <c r="K919" s="5" t="s">
        <v>14316</v>
      </c>
      <c r="L919" s="5">
        <v>0.107</v>
      </c>
      <c r="M919" s="8">
        <v>962761872</v>
      </c>
      <c r="N919" s="8"/>
      <c r="O919" s="8"/>
      <c r="P919" s="8"/>
      <c r="Q919" s="8"/>
      <c r="R919" s="5" t="s">
        <v>6231</v>
      </c>
      <c r="S919" s="5" t="s">
        <v>417</v>
      </c>
      <c r="T919" s="5" t="s">
        <v>417</v>
      </c>
      <c r="U919" s="5" t="s">
        <v>417</v>
      </c>
      <c r="V919" s="5" t="s">
        <v>417</v>
      </c>
      <c r="W919" s="5" t="s">
        <v>93</v>
      </c>
      <c r="X919" s="5" t="s">
        <v>418</v>
      </c>
      <c r="Y919" s="5" t="s">
        <v>419</v>
      </c>
      <c r="Z919" s="5" t="s">
        <v>420</v>
      </c>
      <c r="AA919" s="5" t="s">
        <v>421</v>
      </c>
      <c r="AB919" s="5"/>
      <c r="AC919" s="5"/>
      <c r="AD919" s="5"/>
      <c r="AE919" s="5"/>
      <c r="AF919" s="5"/>
    </row>
    <row r="920" spans="1:32">
      <c r="A920" s="5" t="s">
        <v>14317</v>
      </c>
      <c r="B920" s="5" t="str">
        <f>IF(COUNTIF('Leads Priorizados INT'!M:M,A920)&gt;0,"Sí","No")</f>
        <v>No</v>
      </c>
      <c r="C920">
        <v>1</v>
      </c>
      <c r="D920" s="6" t="s">
        <v>414</v>
      </c>
      <c r="E920" s="5" t="s">
        <v>14318</v>
      </c>
      <c r="F920" s="5" t="s">
        <v>152</v>
      </c>
      <c r="G920" s="5" t="s">
        <v>9326</v>
      </c>
      <c r="H920" s="7">
        <v>502616</v>
      </c>
      <c r="I920" s="5">
        <v>1</v>
      </c>
      <c r="J920" s="5">
        <v>1</v>
      </c>
      <c r="K920" s="5" t="s">
        <v>14319</v>
      </c>
      <c r="L920" s="5">
        <v>0.1069</v>
      </c>
      <c r="M920" s="8"/>
      <c r="N920" s="8"/>
      <c r="O920" s="8"/>
      <c r="P920" s="8"/>
      <c r="Q920" s="8"/>
      <c r="R920" s="5" t="s">
        <v>14320</v>
      </c>
      <c r="S920" s="5" t="s">
        <v>14321</v>
      </c>
      <c r="T920" s="5" t="s">
        <v>14322</v>
      </c>
      <c r="U920" s="5" t="s">
        <v>417</v>
      </c>
      <c r="V920" s="5" t="s">
        <v>417</v>
      </c>
      <c r="W920" s="5" t="s">
        <v>93</v>
      </c>
      <c r="X920" s="5" t="s">
        <v>418</v>
      </c>
      <c r="Y920" s="5" t="s">
        <v>419</v>
      </c>
      <c r="Z920" s="5" t="s">
        <v>420</v>
      </c>
      <c r="AA920" s="5" t="s">
        <v>421</v>
      </c>
      <c r="AB920" s="5"/>
      <c r="AC920" s="5"/>
      <c r="AD920" s="5"/>
      <c r="AE920" s="5"/>
      <c r="AF920" s="5"/>
    </row>
    <row r="921" spans="1:32" hidden="1">
      <c r="A921" s="5" t="s">
        <v>14323</v>
      </c>
      <c r="B921" s="5" t="str">
        <f>IF(COUNTIF('Leads Priorizados INT'!M:M,A921)&gt;0,"Sí","No")</f>
        <v>No</v>
      </c>
      <c r="C921">
        <v>0</v>
      </c>
      <c r="D921" s="6" t="s">
        <v>414</v>
      </c>
      <c r="E921" s="5" t="s">
        <v>14324</v>
      </c>
      <c r="F921" s="5" t="s">
        <v>152</v>
      </c>
      <c r="G921" s="5" t="s">
        <v>2638</v>
      </c>
      <c r="H921" s="7">
        <v>889551</v>
      </c>
      <c r="I921" s="5">
        <v>7</v>
      </c>
      <c r="J921" s="5">
        <v>1</v>
      </c>
      <c r="K921" s="5" t="s">
        <v>14325</v>
      </c>
      <c r="L921" s="5">
        <v>0.10680000000000001</v>
      </c>
      <c r="M921" s="8">
        <v>916747206</v>
      </c>
      <c r="N921" s="8"/>
      <c r="O921" s="8"/>
      <c r="P921" s="8"/>
      <c r="Q921" s="8"/>
      <c r="R921" s="5" t="s">
        <v>14326</v>
      </c>
      <c r="S921" s="5" t="s">
        <v>14327</v>
      </c>
      <c r="T921" s="5" t="s">
        <v>14328</v>
      </c>
      <c r="U921" s="5" t="s">
        <v>417</v>
      </c>
      <c r="V921" s="5" t="s">
        <v>417</v>
      </c>
      <c r="W921" s="5" t="s">
        <v>93</v>
      </c>
      <c r="X921" s="5" t="s">
        <v>418</v>
      </c>
      <c r="Y921" s="5" t="s">
        <v>419</v>
      </c>
      <c r="Z921" s="5" t="s">
        <v>420</v>
      </c>
      <c r="AA921" s="5" t="s">
        <v>421</v>
      </c>
      <c r="AB921" s="5"/>
      <c r="AC921" s="5"/>
      <c r="AD921" s="5"/>
      <c r="AE921" s="5"/>
      <c r="AF921" s="5"/>
    </row>
    <row r="922" spans="1:32" hidden="1">
      <c r="A922" s="5" t="s">
        <v>14329</v>
      </c>
      <c r="B922" s="5" t="str">
        <f>IF(COUNTIF('Leads Priorizados INT'!M:M,A922)&gt;0,"Sí","No")</f>
        <v>No</v>
      </c>
      <c r="C922">
        <v>0</v>
      </c>
      <c r="D922" s="6" t="s">
        <v>414</v>
      </c>
      <c r="E922" s="5" t="s">
        <v>14330</v>
      </c>
      <c r="F922" s="5" t="s">
        <v>152</v>
      </c>
      <c r="G922" s="5" t="s">
        <v>1535</v>
      </c>
      <c r="H922" s="7">
        <v>807123</v>
      </c>
      <c r="I922" s="5">
        <v>8</v>
      </c>
      <c r="J922" s="5">
        <v>1</v>
      </c>
      <c r="K922" s="5" t="s">
        <v>14331</v>
      </c>
      <c r="L922" s="5">
        <v>0.10680000000000001</v>
      </c>
      <c r="M922" s="8"/>
      <c r="N922" s="8"/>
      <c r="O922" s="8"/>
      <c r="P922" s="8"/>
      <c r="Q922" s="8"/>
      <c r="R922" s="5" t="s">
        <v>14332</v>
      </c>
      <c r="S922" s="5" t="s">
        <v>417</v>
      </c>
      <c r="T922" s="5" t="s">
        <v>417</v>
      </c>
      <c r="U922" s="5" t="s">
        <v>417</v>
      </c>
      <c r="V922" s="5" t="s">
        <v>417</v>
      </c>
      <c r="W922" s="5" t="s">
        <v>93</v>
      </c>
      <c r="X922" s="5" t="s">
        <v>418</v>
      </c>
      <c r="Y922" s="5" t="s">
        <v>419</v>
      </c>
      <c r="Z922" s="5" t="s">
        <v>420</v>
      </c>
      <c r="AA922" s="5" t="s">
        <v>421</v>
      </c>
      <c r="AB922" s="5"/>
      <c r="AC922" s="5"/>
      <c r="AD922" s="5"/>
      <c r="AE922" s="5"/>
      <c r="AF922" s="5"/>
    </row>
    <row r="923" spans="1:32" hidden="1">
      <c r="A923" s="5" t="s">
        <v>14333</v>
      </c>
      <c r="B923" s="5" t="str">
        <f>IF(COUNTIF('Leads Priorizados INT'!M:M,A923)&gt;0,"Sí","No")</f>
        <v>No</v>
      </c>
      <c r="C923">
        <v>0</v>
      </c>
      <c r="D923" s="6" t="s">
        <v>414</v>
      </c>
      <c r="E923" s="5" t="s">
        <v>14334</v>
      </c>
      <c r="F923" s="5" t="s">
        <v>152</v>
      </c>
      <c r="G923" s="5" t="s">
        <v>780</v>
      </c>
      <c r="H923" s="7">
        <v>998675</v>
      </c>
      <c r="I923" s="5">
        <v>7</v>
      </c>
      <c r="J923" s="5">
        <v>1</v>
      </c>
      <c r="K923" s="5" t="s">
        <v>14335</v>
      </c>
      <c r="L923" s="5">
        <v>0.1067</v>
      </c>
      <c r="M923" s="8">
        <v>915768320</v>
      </c>
      <c r="N923" s="8"/>
      <c r="O923" s="8"/>
      <c r="P923" s="8"/>
      <c r="Q923" s="8"/>
      <c r="R923" s="5" t="s">
        <v>14336</v>
      </c>
      <c r="S923" s="5" t="s">
        <v>14337</v>
      </c>
      <c r="T923" s="5" t="s">
        <v>14338</v>
      </c>
      <c r="U923" s="5" t="s">
        <v>14339</v>
      </c>
      <c r="V923" s="5" t="s">
        <v>417</v>
      </c>
      <c r="W923" s="5" t="s">
        <v>93</v>
      </c>
      <c r="X923" s="5" t="s">
        <v>418</v>
      </c>
      <c r="Y923" s="5" t="s">
        <v>419</v>
      </c>
      <c r="Z923" s="5" t="s">
        <v>420</v>
      </c>
      <c r="AA923" s="5" t="s">
        <v>421</v>
      </c>
      <c r="AB923" s="5"/>
      <c r="AC923" s="5"/>
      <c r="AD923" s="5"/>
      <c r="AE923" s="5"/>
      <c r="AF923" s="5"/>
    </row>
    <row r="924" spans="1:32" hidden="1">
      <c r="A924" s="5" t="s">
        <v>14340</v>
      </c>
      <c r="B924" s="5" t="str">
        <f>IF(COUNTIF('Leads Priorizados INT'!M:M,A924)&gt;0,"Sí","No")</f>
        <v>No</v>
      </c>
      <c r="C924">
        <v>0</v>
      </c>
      <c r="D924" s="6" t="s">
        <v>414</v>
      </c>
      <c r="E924" s="5" t="s">
        <v>14341</v>
      </c>
      <c r="F924" s="5" t="s">
        <v>431</v>
      </c>
      <c r="G924" s="5" t="s">
        <v>1235</v>
      </c>
      <c r="H924" s="7">
        <v>1568577</v>
      </c>
      <c r="I924" s="5">
        <v>6</v>
      </c>
      <c r="J924" s="5">
        <v>2</v>
      </c>
      <c r="K924" s="5" t="s">
        <v>14342</v>
      </c>
      <c r="L924" s="5">
        <v>0.1067</v>
      </c>
      <c r="M924" s="8">
        <v>675300250</v>
      </c>
      <c r="N924" s="8">
        <v>675300225</v>
      </c>
      <c r="O924" s="8">
        <v>657141017</v>
      </c>
      <c r="P924" s="8">
        <v>655257496</v>
      </c>
      <c r="Q924" s="8">
        <v>653623839</v>
      </c>
      <c r="R924" s="5" t="s">
        <v>14343</v>
      </c>
      <c r="S924" s="5" t="s">
        <v>14344</v>
      </c>
      <c r="T924" s="5" t="s">
        <v>417</v>
      </c>
      <c r="U924" s="5" t="s">
        <v>417</v>
      </c>
      <c r="V924" s="5" t="s">
        <v>417</v>
      </c>
      <c r="W924" s="5" t="s">
        <v>93</v>
      </c>
      <c r="X924" s="5" t="s">
        <v>418</v>
      </c>
      <c r="Y924" s="5" t="s">
        <v>419</v>
      </c>
      <c r="Z924" s="5" t="s">
        <v>420</v>
      </c>
      <c r="AA924" s="5" t="s">
        <v>421</v>
      </c>
      <c r="AB924" s="5"/>
      <c r="AC924" s="5"/>
      <c r="AD924" s="5"/>
      <c r="AE924" s="5"/>
      <c r="AF924" s="5"/>
    </row>
    <row r="925" spans="1:32" hidden="1">
      <c r="A925" s="5" t="s">
        <v>14345</v>
      </c>
      <c r="B925" s="5" t="str">
        <f>IF(COUNTIF('Leads Priorizados INT'!M:M,A925)&gt;0,"Sí","No")</f>
        <v>No</v>
      </c>
      <c r="C925">
        <v>0</v>
      </c>
      <c r="D925" s="6" t="s">
        <v>414</v>
      </c>
      <c r="E925" s="5" t="s">
        <v>14346</v>
      </c>
      <c r="F925" s="5" t="s">
        <v>152</v>
      </c>
      <c r="G925" s="5" t="s">
        <v>1535</v>
      </c>
      <c r="H925" s="7">
        <v>730734</v>
      </c>
      <c r="I925" s="5">
        <v>5</v>
      </c>
      <c r="J925" s="5">
        <v>1</v>
      </c>
      <c r="K925" s="5" t="s">
        <v>14347</v>
      </c>
      <c r="L925" s="5">
        <v>0.1067</v>
      </c>
      <c r="M925" s="8">
        <v>913767118</v>
      </c>
      <c r="N925" s="8">
        <v>916570461</v>
      </c>
      <c r="O925" s="8"/>
      <c r="P925" s="8"/>
      <c r="Q925" s="8"/>
      <c r="R925" s="5" t="s">
        <v>14348</v>
      </c>
      <c r="S925" s="5" t="s">
        <v>14349</v>
      </c>
      <c r="T925" s="5" t="s">
        <v>14350</v>
      </c>
      <c r="U925" s="5" t="s">
        <v>14351</v>
      </c>
      <c r="V925" s="5" t="s">
        <v>417</v>
      </c>
      <c r="W925" s="5" t="s">
        <v>93</v>
      </c>
      <c r="X925" s="5" t="s">
        <v>418</v>
      </c>
      <c r="Y925" s="5" t="s">
        <v>419</v>
      </c>
      <c r="Z925" s="5" t="s">
        <v>420</v>
      </c>
      <c r="AA925" s="5" t="s">
        <v>421</v>
      </c>
      <c r="AB925" s="5" t="s">
        <v>14352</v>
      </c>
      <c r="AC925" s="5"/>
      <c r="AD925" s="5"/>
      <c r="AE925" s="5"/>
      <c r="AF925" s="5"/>
    </row>
    <row r="926" spans="1:32" hidden="1">
      <c r="A926" s="5" t="s">
        <v>14353</v>
      </c>
      <c r="B926" s="5" t="str">
        <f>IF(COUNTIF('Leads Priorizados INT'!M:M,A926)&gt;0,"Sí","No")</f>
        <v>No</v>
      </c>
      <c r="C926">
        <v>0</v>
      </c>
      <c r="D926" s="6" t="s">
        <v>414</v>
      </c>
      <c r="E926" s="5" t="s">
        <v>14354</v>
      </c>
      <c r="F926" s="5" t="s">
        <v>431</v>
      </c>
      <c r="G926" s="5" t="s">
        <v>3063</v>
      </c>
      <c r="H926" s="7">
        <v>856324</v>
      </c>
      <c r="I926" s="5">
        <v>8</v>
      </c>
      <c r="J926" s="5">
        <v>2</v>
      </c>
      <c r="K926" s="5" t="s">
        <v>14355</v>
      </c>
      <c r="L926" s="5">
        <v>0.1066</v>
      </c>
      <c r="M926" s="8"/>
      <c r="N926" s="8"/>
      <c r="O926" s="8"/>
      <c r="P926" s="8"/>
      <c r="Q926" s="8"/>
      <c r="R926" s="5" t="s">
        <v>14356</v>
      </c>
      <c r="S926" s="5" t="s">
        <v>417</v>
      </c>
      <c r="T926" s="5" t="s">
        <v>417</v>
      </c>
      <c r="U926" s="5" t="s">
        <v>417</v>
      </c>
      <c r="V926" s="5" t="s">
        <v>417</v>
      </c>
      <c r="W926" s="5" t="s">
        <v>93</v>
      </c>
      <c r="X926" s="5" t="s">
        <v>418</v>
      </c>
      <c r="Y926" s="5" t="s">
        <v>419</v>
      </c>
      <c r="Z926" s="5" t="s">
        <v>420</v>
      </c>
      <c r="AA926" s="5" t="s">
        <v>421</v>
      </c>
      <c r="AB926" s="5"/>
      <c r="AC926" s="5"/>
      <c r="AD926" s="5"/>
      <c r="AE926" s="5"/>
      <c r="AF926" s="5"/>
    </row>
    <row r="927" spans="1:32" hidden="1">
      <c r="A927" s="5" t="s">
        <v>14357</v>
      </c>
      <c r="B927" s="5" t="str">
        <f>IF(COUNTIF('Leads Priorizados INT'!M:M,A927)&gt;0,"Sí","No")</f>
        <v>No</v>
      </c>
      <c r="C927">
        <v>0</v>
      </c>
      <c r="D927" s="6" t="s">
        <v>414</v>
      </c>
      <c r="E927" s="5" t="s">
        <v>14358</v>
      </c>
      <c r="F927" s="5" t="s">
        <v>431</v>
      </c>
      <c r="G927" s="5" t="s">
        <v>14359</v>
      </c>
      <c r="H927" s="7">
        <v>305438</v>
      </c>
      <c r="I927" s="5">
        <v>2</v>
      </c>
      <c r="J927" s="5">
        <v>2</v>
      </c>
      <c r="K927" s="5" t="s">
        <v>14360</v>
      </c>
      <c r="L927" s="5">
        <v>0.1065</v>
      </c>
      <c r="M927" s="8">
        <v>938657134</v>
      </c>
      <c r="N927" s="8">
        <v>932444296</v>
      </c>
      <c r="O927" s="8">
        <v>938657716</v>
      </c>
      <c r="P927" s="8">
        <v>932451852</v>
      </c>
      <c r="Q927" s="8"/>
      <c r="R927" s="5" t="s">
        <v>14361</v>
      </c>
      <c r="S927" s="5" t="s">
        <v>417</v>
      </c>
      <c r="T927" s="5" t="s">
        <v>417</v>
      </c>
      <c r="U927" s="5" t="s">
        <v>417</v>
      </c>
      <c r="V927" s="5" t="s">
        <v>417</v>
      </c>
      <c r="W927" s="5" t="s">
        <v>93</v>
      </c>
      <c r="X927" s="5" t="s">
        <v>418</v>
      </c>
      <c r="Y927" s="5" t="s">
        <v>419</v>
      </c>
      <c r="Z927" s="5" t="s">
        <v>420</v>
      </c>
      <c r="AA927" s="5" t="s">
        <v>421</v>
      </c>
      <c r="AB927" s="5"/>
      <c r="AC927" s="5"/>
      <c r="AD927" s="5"/>
      <c r="AE927" s="5"/>
      <c r="AF927" s="5"/>
    </row>
    <row r="928" spans="1:32" hidden="1">
      <c r="A928" s="5" t="s">
        <v>14362</v>
      </c>
      <c r="B928" s="5" t="str">
        <f>IF(COUNTIF('Leads Priorizados INT'!M:M,A928)&gt;0,"Sí","No")</f>
        <v>No</v>
      </c>
      <c r="C928">
        <v>0</v>
      </c>
      <c r="D928" s="6" t="s">
        <v>414</v>
      </c>
      <c r="E928" s="5" t="s">
        <v>14363</v>
      </c>
      <c r="F928" s="5" t="s">
        <v>431</v>
      </c>
      <c r="G928" s="5" t="s">
        <v>432</v>
      </c>
      <c r="H928" s="7">
        <v>7665955</v>
      </c>
      <c r="I928" s="5">
        <v>67</v>
      </c>
      <c r="J928" s="5">
        <v>2</v>
      </c>
      <c r="K928" s="5" t="s">
        <v>14364</v>
      </c>
      <c r="L928" s="5">
        <v>0.10639999999999999</v>
      </c>
      <c r="M928" s="8">
        <v>933670900</v>
      </c>
      <c r="N928" s="8">
        <v>933635260</v>
      </c>
      <c r="O928" s="8">
        <v>685636093</v>
      </c>
      <c r="P928" s="8">
        <v>679161730</v>
      </c>
      <c r="Q928" s="8">
        <v>651392971</v>
      </c>
      <c r="R928" s="5" t="s">
        <v>14365</v>
      </c>
      <c r="S928" s="5" t="s">
        <v>417</v>
      </c>
      <c r="T928" s="5" t="s">
        <v>417</v>
      </c>
      <c r="U928" s="5" t="s">
        <v>417</v>
      </c>
      <c r="V928" s="5" t="s">
        <v>417</v>
      </c>
      <c r="W928" s="5" t="s">
        <v>93</v>
      </c>
      <c r="X928" s="5" t="s">
        <v>418</v>
      </c>
      <c r="Y928" s="5" t="s">
        <v>419</v>
      </c>
      <c r="Z928" s="5" t="s">
        <v>420</v>
      </c>
      <c r="AA928" s="5" t="s">
        <v>421</v>
      </c>
      <c r="AB928" s="5"/>
      <c r="AC928" s="5"/>
      <c r="AD928" s="5"/>
      <c r="AE928" s="5"/>
      <c r="AF928" s="5"/>
    </row>
    <row r="929" spans="1:32">
      <c r="A929" s="5" t="s">
        <v>14366</v>
      </c>
      <c r="B929" s="5" t="str">
        <f>IF(COUNTIF('Leads Priorizados INT'!M:M,A929)&gt;0,"Sí","No")</f>
        <v>No</v>
      </c>
      <c r="C929">
        <v>1</v>
      </c>
      <c r="D929" s="6" t="s">
        <v>414</v>
      </c>
      <c r="E929" s="5" t="s">
        <v>14367</v>
      </c>
      <c r="F929" s="5" t="s">
        <v>152</v>
      </c>
      <c r="G929" s="5" t="s">
        <v>1758</v>
      </c>
      <c r="H929" s="7">
        <v>516839</v>
      </c>
      <c r="I929" s="5">
        <v>4</v>
      </c>
      <c r="J929" s="5">
        <v>1</v>
      </c>
      <c r="K929" s="5" t="s">
        <v>14368</v>
      </c>
      <c r="L929" s="5">
        <v>0.10639999999999999</v>
      </c>
      <c r="M929" s="8"/>
      <c r="N929" s="8"/>
      <c r="O929" s="8"/>
      <c r="P929" s="8"/>
      <c r="Q929" s="8"/>
      <c r="R929" s="5" t="s">
        <v>14369</v>
      </c>
      <c r="S929" s="5" t="s">
        <v>14370</v>
      </c>
      <c r="T929" s="5" t="s">
        <v>417</v>
      </c>
      <c r="U929" s="5" t="s">
        <v>417</v>
      </c>
      <c r="V929" s="5" t="s">
        <v>417</v>
      </c>
      <c r="W929" s="5" t="s">
        <v>93</v>
      </c>
      <c r="X929" s="5" t="s">
        <v>418</v>
      </c>
      <c r="Y929" s="5" t="s">
        <v>419</v>
      </c>
      <c r="Z929" s="5" t="s">
        <v>420</v>
      </c>
      <c r="AA929" s="5" t="s">
        <v>421</v>
      </c>
      <c r="AB929" s="5"/>
      <c r="AC929" s="5"/>
      <c r="AD929" s="5"/>
      <c r="AE929" s="5"/>
      <c r="AF929" s="5"/>
    </row>
    <row r="930" spans="1:32" hidden="1">
      <c r="A930" s="5" t="s">
        <v>14371</v>
      </c>
      <c r="B930" s="5" t="str">
        <f>IF(COUNTIF('Leads Priorizados INT'!M:M,A930)&gt;0,"Sí","No")</f>
        <v>No</v>
      </c>
      <c r="C930">
        <v>0</v>
      </c>
      <c r="D930" s="6" t="s">
        <v>414</v>
      </c>
      <c r="E930" s="5" t="s">
        <v>14372</v>
      </c>
      <c r="F930" s="5" t="s">
        <v>1065</v>
      </c>
      <c r="G930" s="5" t="s">
        <v>14373</v>
      </c>
      <c r="H930" s="7">
        <v>949111</v>
      </c>
      <c r="I930" s="5">
        <v>1</v>
      </c>
      <c r="J930" s="5">
        <v>1</v>
      </c>
      <c r="K930" s="5" t="s">
        <v>14374</v>
      </c>
      <c r="L930" s="5">
        <v>0.10630000000000001</v>
      </c>
      <c r="M930" s="8"/>
      <c r="N930" s="8"/>
      <c r="O930" s="8"/>
      <c r="P930" s="8"/>
      <c r="Q930" s="8"/>
      <c r="R930" s="5" t="s">
        <v>14276</v>
      </c>
      <c r="S930" s="5" t="s">
        <v>14375</v>
      </c>
      <c r="T930" s="5" t="s">
        <v>417</v>
      </c>
      <c r="U930" s="5" t="s">
        <v>417</v>
      </c>
      <c r="V930" s="5" t="s">
        <v>417</v>
      </c>
      <c r="W930" s="5" t="s">
        <v>93</v>
      </c>
      <c r="X930" s="5" t="s">
        <v>418</v>
      </c>
      <c r="Y930" s="5" t="s">
        <v>419</v>
      </c>
      <c r="Z930" s="5" t="s">
        <v>420</v>
      </c>
      <c r="AA930" s="5" t="s">
        <v>421</v>
      </c>
      <c r="AB930" s="5"/>
      <c r="AC930" s="5"/>
      <c r="AD930" s="5"/>
      <c r="AE930" s="5"/>
      <c r="AF930" s="5"/>
    </row>
    <row r="931" spans="1:32" hidden="1">
      <c r="A931" s="5" t="s">
        <v>14376</v>
      </c>
      <c r="B931" s="5" t="str">
        <f>IF(COUNTIF('Leads Priorizados INT'!M:M,A931)&gt;0,"Sí","No")</f>
        <v>No</v>
      </c>
      <c r="C931">
        <v>0</v>
      </c>
      <c r="D931" s="6" t="s">
        <v>414</v>
      </c>
      <c r="E931" s="5" t="s">
        <v>14377</v>
      </c>
      <c r="F931" s="5" t="s">
        <v>431</v>
      </c>
      <c r="G931" s="5" t="s">
        <v>11112</v>
      </c>
      <c r="H931" s="7">
        <v>1184574</v>
      </c>
      <c r="I931" s="5">
        <v>5</v>
      </c>
      <c r="J931" s="5">
        <v>1</v>
      </c>
      <c r="K931" s="5" t="s">
        <v>14378</v>
      </c>
      <c r="L931" s="5">
        <v>0.10630000000000001</v>
      </c>
      <c r="M931" s="8">
        <v>936720026</v>
      </c>
      <c r="N931" s="8"/>
      <c r="O931" s="8"/>
      <c r="P931" s="8"/>
      <c r="Q931" s="8"/>
      <c r="R931" s="5" t="s">
        <v>14379</v>
      </c>
      <c r="S931" s="5" t="s">
        <v>417</v>
      </c>
      <c r="T931" s="5" t="s">
        <v>417</v>
      </c>
      <c r="U931" s="5" t="s">
        <v>417</v>
      </c>
      <c r="V931" s="5" t="s">
        <v>417</v>
      </c>
      <c r="W931" s="5" t="s">
        <v>93</v>
      </c>
      <c r="X931" s="5" t="s">
        <v>418</v>
      </c>
      <c r="Y931" s="5" t="s">
        <v>419</v>
      </c>
      <c r="Z931" s="5" t="s">
        <v>420</v>
      </c>
      <c r="AA931" s="5" t="s">
        <v>421</v>
      </c>
      <c r="AB931" s="5"/>
      <c r="AC931" s="5"/>
      <c r="AD931" s="5"/>
      <c r="AE931" s="5"/>
      <c r="AF931" s="5"/>
    </row>
    <row r="932" spans="1:32" hidden="1">
      <c r="A932" s="5" t="s">
        <v>14380</v>
      </c>
      <c r="B932" s="5" t="str">
        <f>IF(COUNTIF('Leads Priorizados INT'!M:M,A932)&gt;0,"Sí","No")</f>
        <v>No</v>
      </c>
      <c r="C932">
        <v>0</v>
      </c>
      <c r="D932" s="6" t="s">
        <v>414</v>
      </c>
      <c r="E932" s="5" t="s">
        <v>14381</v>
      </c>
      <c r="F932" s="5" t="s">
        <v>152</v>
      </c>
      <c r="G932" s="5" t="s">
        <v>1641</v>
      </c>
      <c r="H932" s="7">
        <v>1004728</v>
      </c>
      <c r="I932" s="5">
        <v>3</v>
      </c>
      <c r="J932" s="5">
        <v>1</v>
      </c>
      <c r="K932" s="5" t="s">
        <v>14382</v>
      </c>
      <c r="L932" s="5">
        <v>0.1062</v>
      </c>
      <c r="M932" s="8">
        <v>914008385</v>
      </c>
      <c r="N932" s="8">
        <v>915021676</v>
      </c>
      <c r="O932" s="8"/>
      <c r="P932" s="8"/>
      <c r="Q932" s="8"/>
      <c r="R932" s="5" t="s">
        <v>14383</v>
      </c>
      <c r="S932" s="5" t="s">
        <v>14384</v>
      </c>
      <c r="T932" s="5" t="s">
        <v>417</v>
      </c>
      <c r="U932" s="5" t="s">
        <v>417</v>
      </c>
      <c r="V932" s="5" t="s">
        <v>417</v>
      </c>
      <c r="W932" s="5" t="s">
        <v>93</v>
      </c>
      <c r="X932" s="5" t="s">
        <v>418</v>
      </c>
      <c r="Y932" s="5" t="s">
        <v>419</v>
      </c>
      <c r="Z932" s="5" t="s">
        <v>420</v>
      </c>
      <c r="AA932" s="5" t="s">
        <v>421</v>
      </c>
      <c r="AB932" s="5"/>
      <c r="AC932" s="5"/>
      <c r="AD932" s="5"/>
      <c r="AE932" s="5"/>
      <c r="AF932" s="5"/>
    </row>
    <row r="933" spans="1:32" hidden="1">
      <c r="A933" s="5" t="s">
        <v>14385</v>
      </c>
      <c r="B933" s="5" t="str">
        <f>IF(COUNTIF('Leads Priorizados INT'!M:M,A933)&gt;0,"Sí","No")</f>
        <v>No</v>
      </c>
      <c r="C933">
        <v>0</v>
      </c>
      <c r="D933" s="6" t="s">
        <v>414</v>
      </c>
      <c r="E933" s="5" t="s">
        <v>14386</v>
      </c>
      <c r="F933" s="5" t="s">
        <v>152</v>
      </c>
      <c r="G933" s="5" t="s">
        <v>2624</v>
      </c>
      <c r="H933" s="7">
        <v>723688</v>
      </c>
      <c r="I933" s="5">
        <v>0</v>
      </c>
      <c r="J933" s="5">
        <v>1</v>
      </c>
      <c r="K933" s="5" t="s">
        <v>14387</v>
      </c>
      <c r="L933" s="5">
        <v>0.1061</v>
      </c>
      <c r="M933" s="8">
        <v>917282040</v>
      </c>
      <c r="N933" s="8">
        <v>627414549</v>
      </c>
      <c r="O933" s="8"/>
      <c r="P933" s="8"/>
      <c r="Q933" s="8"/>
      <c r="R933" s="5" t="s">
        <v>14388</v>
      </c>
      <c r="S933" s="5" t="s">
        <v>417</v>
      </c>
      <c r="T933" s="5" t="s">
        <v>417</v>
      </c>
      <c r="U933" s="5" t="s">
        <v>417</v>
      </c>
      <c r="V933" s="5" t="s">
        <v>417</v>
      </c>
      <c r="W933" s="5" t="s">
        <v>93</v>
      </c>
      <c r="X933" s="5" t="s">
        <v>418</v>
      </c>
      <c r="Y933" s="5" t="s">
        <v>419</v>
      </c>
      <c r="Z933" s="5" t="s">
        <v>420</v>
      </c>
      <c r="AA933" s="5" t="s">
        <v>421</v>
      </c>
      <c r="AB933" s="5" t="s">
        <v>14389</v>
      </c>
      <c r="AC933" s="5"/>
      <c r="AD933" s="5"/>
      <c r="AE933" s="5"/>
      <c r="AF933" s="5"/>
    </row>
    <row r="934" spans="1:32" hidden="1">
      <c r="A934" s="5" t="s">
        <v>14390</v>
      </c>
      <c r="B934" s="5" t="str">
        <f>IF(COUNTIF('Leads Priorizados INT'!M:M,A934)&gt;0,"Sí","No")</f>
        <v>No</v>
      </c>
      <c r="C934">
        <v>0</v>
      </c>
      <c r="D934" s="6" t="s">
        <v>414</v>
      </c>
      <c r="E934" s="5" t="s">
        <v>14391</v>
      </c>
      <c r="F934" s="5" t="s">
        <v>152</v>
      </c>
      <c r="G934" s="5" t="s">
        <v>2550</v>
      </c>
      <c r="H934" s="7">
        <v>821170</v>
      </c>
      <c r="I934" s="5">
        <v>8</v>
      </c>
      <c r="J934" s="5">
        <v>1</v>
      </c>
      <c r="K934" s="5" t="s">
        <v>14392</v>
      </c>
      <c r="L934" s="5">
        <v>0.1061</v>
      </c>
      <c r="M934" s="8"/>
      <c r="N934" s="8"/>
      <c r="O934" s="8"/>
      <c r="P934" s="8"/>
      <c r="Q934" s="8"/>
      <c r="R934" s="5" t="s">
        <v>14393</v>
      </c>
      <c r="S934" s="5" t="s">
        <v>417</v>
      </c>
      <c r="T934" s="5" t="s">
        <v>417</v>
      </c>
      <c r="U934" s="5" t="s">
        <v>417</v>
      </c>
      <c r="V934" s="5" t="s">
        <v>417</v>
      </c>
      <c r="W934" s="5" t="s">
        <v>93</v>
      </c>
      <c r="X934" s="5" t="s">
        <v>418</v>
      </c>
      <c r="Y934" s="5" t="s">
        <v>419</v>
      </c>
      <c r="Z934" s="5" t="s">
        <v>420</v>
      </c>
      <c r="AA934" s="5" t="s">
        <v>421</v>
      </c>
      <c r="AB934" s="5"/>
      <c r="AC934" s="5"/>
      <c r="AD934" s="5"/>
      <c r="AE934" s="5"/>
      <c r="AF934" s="5"/>
    </row>
    <row r="935" spans="1:32" hidden="1">
      <c r="A935" s="5" t="s">
        <v>14394</v>
      </c>
      <c r="B935" s="5" t="str">
        <f>IF(COUNTIF('Leads Priorizados INT'!M:M,A935)&gt;0,"Sí","No")</f>
        <v>No</v>
      </c>
      <c r="C935">
        <v>0</v>
      </c>
      <c r="D935" s="6" t="s">
        <v>414</v>
      </c>
      <c r="E935" s="5" t="s">
        <v>14395</v>
      </c>
      <c r="F935" s="5" t="s">
        <v>2926</v>
      </c>
      <c r="G935" s="5" t="s">
        <v>14396</v>
      </c>
      <c r="H935" s="7">
        <v>4861334</v>
      </c>
      <c r="I935" s="5">
        <v>76</v>
      </c>
      <c r="J935" s="5">
        <v>2</v>
      </c>
      <c r="K935" s="5" t="s">
        <v>14397</v>
      </c>
      <c r="L935" s="5">
        <v>0.106</v>
      </c>
      <c r="M935" s="8">
        <v>985965393</v>
      </c>
      <c r="N935" s="8">
        <v>985965392</v>
      </c>
      <c r="O935" s="8">
        <v>984501502</v>
      </c>
      <c r="P935" s="8">
        <v>984501503</v>
      </c>
      <c r="Q935" s="8"/>
      <c r="R935" s="5" t="s">
        <v>14398</v>
      </c>
      <c r="S935" s="5" t="s">
        <v>417</v>
      </c>
      <c r="T935" s="5" t="s">
        <v>417</v>
      </c>
      <c r="U935" s="5" t="s">
        <v>417</v>
      </c>
      <c r="V935" s="5" t="s">
        <v>417</v>
      </c>
      <c r="W935" s="5" t="s">
        <v>93</v>
      </c>
      <c r="X935" s="5" t="s">
        <v>418</v>
      </c>
      <c r="Y935" s="5" t="s">
        <v>419</v>
      </c>
      <c r="Z935" s="5" t="s">
        <v>420</v>
      </c>
      <c r="AA935" s="5" t="s">
        <v>421</v>
      </c>
      <c r="AB935" s="5" t="s">
        <v>14399</v>
      </c>
      <c r="AC935" s="5"/>
      <c r="AD935" s="5"/>
      <c r="AE935" s="5"/>
      <c r="AF935" s="5"/>
    </row>
    <row r="936" spans="1:32" hidden="1">
      <c r="A936" s="5" t="s">
        <v>14400</v>
      </c>
      <c r="B936" s="5" t="str">
        <f>IF(COUNTIF('Leads Priorizados INT'!M:M,A936)&gt;0,"Sí","No")</f>
        <v>No</v>
      </c>
      <c r="C936">
        <v>0</v>
      </c>
      <c r="D936" s="6" t="s">
        <v>414</v>
      </c>
      <c r="E936" s="5" t="s">
        <v>14401</v>
      </c>
      <c r="F936" s="5" t="s">
        <v>2631</v>
      </c>
      <c r="G936" s="5" t="s">
        <v>14402</v>
      </c>
      <c r="H936" s="7">
        <v>898087</v>
      </c>
      <c r="I936" s="5">
        <v>1</v>
      </c>
      <c r="J936" s="5">
        <v>1</v>
      </c>
      <c r="K936" s="5" t="s">
        <v>14403</v>
      </c>
      <c r="L936" s="5">
        <v>0.106</v>
      </c>
      <c r="M936" s="8"/>
      <c r="N936" s="8"/>
      <c r="O936" s="8"/>
      <c r="P936" s="8"/>
      <c r="Q936" s="8"/>
      <c r="R936" s="5" t="s">
        <v>14404</v>
      </c>
      <c r="S936" s="5" t="s">
        <v>14405</v>
      </c>
      <c r="T936" s="5" t="s">
        <v>417</v>
      </c>
      <c r="U936" s="5" t="s">
        <v>417</v>
      </c>
      <c r="V936" s="5" t="s">
        <v>417</v>
      </c>
      <c r="W936" s="5" t="s">
        <v>93</v>
      </c>
      <c r="X936" s="5" t="s">
        <v>418</v>
      </c>
      <c r="Y936" s="5" t="s">
        <v>419</v>
      </c>
      <c r="Z936" s="5" t="s">
        <v>420</v>
      </c>
      <c r="AA936" s="5" t="s">
        <v>421</v>
      </c>
      <c r="AB936" s="5"/>
      <c r="AC936" s="5"/>
      <c r="AD936" s="5"/>
      <c r="AE936" s="5"/>
      <c r="AF936" s="5"/>
    </row>
    <row r="937" spans="1:32" hidden="1">
      <c r="A937" s="5" t="s">
        <v>14406</v>
      </c>
      <c r="B937" s="5" t="str">
        <f>IF(COUNTIF('Leads Priorizados INT'!M:M,A937)&gt;0,"Sí","No")</f>
        <v>No</v>
      </c>
      <c r="C937">
        <v>0</v>
      </c>
      <c r="D937" s="6" t="s">
        <v>414</v>
      </c>
      <c r="E937" s="5" t="s">
        <v>14407</v>
      </c>
      <c r="F937" s="5" t="s">
        <v>931</v>
      </c>
      <c r="G937" s="5" t="s">
        <v>9555</v>
      </c>
      <c r="H937" s="7">
        <v>671239</v>
      </c>
      <c r="I937" s="5">
        <v>3</v>
      </c>
      <c r="J937" s="5">
        <v>1</v>
      </c>
      <c r="K937" s="5" t="s">
        <v>14408</v>
      </c>
      <c r="L937" s="5">
        <v>0.106</v>
      </c>
      <c r="M937" s="8">
        <v>635968721</v>
      </c>
      <c r="N937" s="8"/>
      <c r="O937" s="8"/>
      <c r="P937" s="8"/>
      <c r="Q937" s="8"/>
      <c r="R937" s="5" t="s">
        <v>14409</v>
      </c>
      <c r="S937" s="5" t="s">
        <v>417</v>
      </c>
      <c r="T937" s="5" t="s">
        <v>417</v>
      </c>
      <c r="U937" s="5" t="s">
        <v>417</v>
      </c>
      <c r="V937" s="5" t="s">
        <v>417</v>
      </c>
      <c r="W937" s="5" t="s">
        <v>93</v>
      </c>
      <c r="X937" s="5" t="s">
        <v>418</v>
      </c>
      <c r="Y937" s="5" t="s">
        <v>419</v>
      </c>
      <c r="Z937" s="5" t="s">
        <v>420</v>
      </c>
      <c r="AA937" s="5" t="s">
        <v>421</v>
      </c>
      <c r="AB937" s="5"/>
      <c r="AC937" s="5"/>
      <c r="AD937" s="5"/>
      <c r="AE937" s="5"/>
      <c r="AF937" s="5"/>
    </row>
    <row r="938" spans="1:32" hidden="1">
      <c r="A938" s="5" t="s">
        <v>14410</v>
      </c>
      <c r="B938" s="5" t="str">
        <f>IF(COUNTIF('Leads Priorizados INT'!M:M,A938)&gt;0,"Sí","No")</f>
        <v>No</v>
      </c>
      <c r="C938">
        <v>0</v>
      </c>
      <c r="D938" s="6" t="s">
        <v>414</v>
      </c>
      <c r="E938" s="5" t="s">
        <v>14411</v>
      </c>
      <c r="F938" s="5" t="s">
        <v>152</v>
      </c>
      <c r="G938" s="5" t="s">
        <v>13604</v>
      </c>
      <c r="H938" s="7">
        <v>1075870</v>
      </c>
      <c r="I938" s="5">
        <v>8</v>
      </c>
      <c r="J938" s="5">
        <v>1</v>
      </c>
      <c r="K938" s="5" t="s">
        <v>14412</v>
      </c>
      <c r="L938" s="5">
        <v>0.106</v>
      </c>
      <c r="M938" s="8">
        <v>916316272</v>
      </c>
      <c r="N938" s="8"/>
      <c r="O938" s="8"/>
      <c r="P938" s="8"/>
      <c r="Q938" s="8"/>
      <c r="R938" s="5" t="s">
        <v>14276</v>
      </c>
      <c r="S938" s="5" t="s">
        <v>14375</v>
      </c>
      <c r="T938" s="5" t="s">
        <v>417</v>
      </c>
      <c r="U938" s="5" t="s">
        <v>417</v>
      </c>
      <c r="V938" s="5" t="s">
        <v>417</v>
      </c>
      <c r="W938" s="5" t="s">
        <v>93</v>
      </c>
      <c r="X938" s="5" t="s">
        <v>418</v>
      </c>
      <c r="Y938" s="5" t="s">
        <v>419</v>
      </c>
      <c r="Z938" s="5" t="s">
        <v>420</v>
      </c>
      <c r="AA938" s="5" t="s">
        <v>421</v>
      </c>
      <c r="AB938" s="5" t="s">
        <v>14413</v>
      </c>
      <c r="AC938" s="5" t="s">
        <v>14414</v>
      </c>
      <c r="AD938" s="5"/>
      <c r="AE938" s="5"/>
      <c r="AF938" s="5"/>
    </row>
    <row r="939" spans="1:32" hidden="1">
      <c r="A939" s="5" t="s">
        <v>14415</v>
      </c>
      <c r="B939" s="5" t="str">
        <f>IF(COUNTIF('Leads Priorizados INT'!M:M,A939)&gt;0,"Sí","No")</f>
        <v>No</v>
      </c>
      <c r="C939">
        <v>0</v>
      </c>
      <c r="D939" s="6" t="s">
        <v>1534</v>
      </c>
      <c r="E939" s="5" t="s">
        <v>14416</v>
      </c>
      <c r="F939" s="5" t="s">
        <v>431</v>
      </c>
      <c r="G939" s="5" t="s">
        <v>3341</v>
      </c>
      <c r="H939" s="7">
        <v>4075553</v>
      </c>
      <c r="I939" s="5">
        <v>48</v>
      </c>
      <c r="J939" s="5">
        <v>3</v>
      </c>
      <c r="K939" s="5" t="s">
        <v>14417</v>
      </c>
      <c r="L939" s="5">
        <v>0.10589999999999999</v>
      </c>
      <c r="M939" s="8">
        <v>934913837</v>
      </c>
      <c r="N939" s="8">
        <v>933399171</v>
      </c>
      <c r="O939" s="8">
        <v>916620099</v>
      </c>
      <c r="P939" s="8"/>
      <c r="Q939" s="8"/>
      <c r="R939" s="5" t="s">
        <v>14418</v>
      </c>
      <c r="S939" s="5" t="s">
        <v>417</v>
      </c>
      <c r="T939" s="5" t="s">
        <v>417</v>
      </c>
      <c r="U939" s="5" t="s">
        <v>417</v>
      </c>
      <c r="V939" s="5" t="s">
        <v>417</v>
      </c>
      <c r="W939" s="5" t="s">
        <v>93</v>
      </c>
      <c r="X939" s="5" t="s">
        <v>418</v>
      </c>
      <c r="Y939" s="5" t="s">
        <v>419</v>
      </c>
      <c r="Z939" s="5" t="s">
        <v>420</v>
      </c>
      <c r="AA939" s="5" t="s">
        <v>421</v>
      </c>
      <c r="AB939" s="5" t="s">
        <v>14419</v>
      </c>
      <c r="AC939" s="5" t="s">
        <v>14420</v>
      </c>
      <c r="AD939" s="5" t="s">
        <v>14421</v>
      </c>
      <c r="AE939" s="5" t="s">
        <v>14422</v>
      </c>
      <c r="AF939" s="5" t="s">
        <v>14423</v>
      </c>
    </row>
    <row r="940" spans="1:32">
      <c r="A940" s="5" t="s">
        <v>14424</v>
      </c>
      <c r="B940" s="5" t="str">
        <f>IF(COUNTIF('Leads Priorizados INT'!M:M,A940)&gt;0,"Sí","No")</f>
        <v>No</v>
      </c>
      <c r="C940">
        <v>1</v>
      </c>
      <c r="D940" s="6" t="s">
        <v>414</v>
      </c>
      <c r="E940" s="5" t="s">
        <v>14425</v>
      </c>
      <c r="F940" s="5" t="s">
        <v>3740</v>
      </c>
      <c r="G940" s="5" t="s">
        <v>14426</v>
      </c>
      <c r="H940" s="7">
        <v>892836</v>
      </c>
      <c r="I940" s="5">
        <v>8</v>
      </c>
      <c r="J940" s="5">
        <v>1</v>
      </c>
      <c r="K940" s="5" t="s">
        <v>14427</v>
      </c>
      <c r="L940" s="5">
        <v>0.10589999999999999</v>
      </c>
      <c r="M940" s="8"/>
      <c r="N940" s="8"/>
      <c r="O940" s="8"/>
      <c r="P940" s="8"/>
      <c r="Q940" s="8"/>
      <c r="R940" s="5" t="s">
        <v>14428</v>
      </c>
      <c r="S940" s="5" t="s">
        <v>417</v>
      </c>
      <c r="T940" s="5" t="s">
        <v>417</v>
      </c>
      <c r="U940" s="5" t="s">
        <v>417</v>
      </c>
      <c r="V940" s="5" t="s">
        <v>417</v>
      </c>
      <c r="W940" s="5" t="s">
        <v>93</v>
      </c>
      <c r="X940" s="5" t="s">
        <v>418</v>
      </c>
      <c r="Y940" s="5" t="s">
        <v>419</v>
      </c>
      <c r="Z940" s="5" t="s">
        <v>420</v>
      </c>
      <c r="AA940" s="5" t="s">
        <v>421</v>
      </c>
      <c r="AB940" s="5"/>
      <c r="AC940" s="5"/>
      <c r="AD940" s="5"/>
      <c r="AE940" s="5"/>
      <c r="AF940" s="5"/>
    </row>
    <row r="941" spans="1:32" hidden="1">
      <c r="A941" s="5" t="s">
        <v>14429</v>
      </c>
      <c r="B941" s="5" t="str">
        <f>IF(COUNTIF('Leads Priorizados INT'!M:M,A941)&gt;0,"Sí","No")</f>
        <v>No</v>
      </c>
      <c r="C941">
        <v>0</v>
      </c>
      <c r="D941" s="6" t="s">
        <v>414</v>
      </c>
      <c r="E941" s="5" t="s">
        <v>14430</v>
      </c>
      <c r="F941" s="5" t="s">
        <v>1019</v>
      </c>
      <c r="G941" s="5" t="s">
        <v>1020</v>
      </c>
      <c r="H941" s="7">
        <v>1029424</v>
      </c>
      <c r="I941" s="5">
        <v>8</v>
      </c>
      <c r="J941" s="5">
        <v>1</v>
      </c>
      <c r="K941" s="5" t="s">
        <v>14431</v>
      </c>
      <c r="L941" s="5">
        <v>0.10589999999999999</v>
      </c>
      <c r="M941" s="8"/>
      <c r="N941" s="8"/>
      <c r="O941" s="8"/>
      <c r="P941" s="8"/>
      <c r="Q941" s="8"/>
      <c r="R941" s="5" t="s">
        <v>14432</v>
      </c>
      <c r="S941" s="5" t="s">
        <v>417</v>
      </c>
      <c r="T941" s="5" t="s">
        <v>417</v>
      </c>
      <c r="U941" s="5" t="s">
        <v>417</v>
      </c>
      <c r="V941" s="5" t="s">
        <v>417</v>
      </c>
      <c r="W941" s="5" t="s">
        <v>93</v>
      </c>
      <c r="X941" s="5" t="s">
        <v>418</v>
      </c>
      <c r="Y941" s="5" t="s">
        <v>419</v>
      </c>
      <c r="Z941" s="5" t="s">
        <v>420</v>
      </c>
      <c r="AA941" s="5" t="s">
        <v>421</v>
      </c>
      <c r="AB941" s="5"/>
      <c r="AC941" s="5"/>
      <c r="AD941" s="5"/>
      <c r="AE941" s="5"/>
      <c r="AF941" s="5"/>
    </row>
    <row r="942" spans="1:32" hidden="1">
      <c r="A942" s="5" t="s">
        <v>14433</v>
      </c>
      <c r="B942" s="5" t="str">
        <f>IF(COUNTIF('Leads Priorizados INT'!M:M,A942)&gt;0,"Sí","No")</f>
        <v>No</v>
      </c>
      <c r="C942">
        <v>0</v>
      </c>
      <c r="D942" s="6" t="s">
        <v>414</v>
      </c>
      <c r="E942" s="5" t="s">
        <v>14434</v>
      </c>
      <c r="F942" s="5" t="s">
        <v>1328</v>
      </c>
      <c r="G942" s="5" t="s">
        <v>14435</v>
      </c>
      <c r="H942" s="7">
        <v>1378533</v>
      </c>
      <c r="I942" s="5">
        <v>6</v>
      </c>
      <c r="J942" s="5">
        <v>1</v>
      </c>
      <c r="K942" s="5" t="s">
        <v>14436</v>
      </c>
      <c r="L942" s="5">
        <v>0.10589999999999999</v>
      </c>
      <c r="M942" s="8"/>
      <c r="N942" s="8"/>
      <c r="O942" s="8"/>
      <c r="P942" s="8"/>
      <c r="Q942" s="8"/>
      <c r="R942" s="5" t="s">
        <v>14437</v>
      </c>
      <c r="S942" s="5" t="s">
        <v>14438</v>
      </c>
      <c r="T942" s="5" t="s">
        <v>14439</v>
      </c>
      <c r="U942" s="5" t="s">
        <v>417</v>
      </c>
      <c r="V942" s="5" t="s">
        <v>417</v>
      </c>
      <c r="W942" s="5" t="s">
        <v>93</v>
      </c>
      <c r="X942" s="5" t="s">
        <v>418</v>
      </c>
      <c r="Y942" s="5" t="s">
        <v>419</v>
      </c>
      <c r="Z942" s="5" t="s">
        <v>420</v>
      </c>
      <c r="AA942" s="5" t="s">
        <v>421</v>
      </c>
      <c r="AB942" s="5"/>
      <c r="AC942" s="5"/>
      <c r="AD942" s="5"/>
      <c r="AE942" s="5"/>
      <c r="AF942" s="5"/>
    </row>
    <row r="943" spans="1:32" hidden="1">
      <c r="A943" s="5" t="s">
        <v>14440</v>
      </c>
      <c r="B943" s="5" t="str">
        <f>IF(COUNTIF('Leads Priorizados INT'!M:M,A943)&gt;0,"Sí","No")</f>
        <v>No</v>
      </c>
      <c r="C943">
        <v>0</v>
      </c>
      <c r="D943" s="6" t="s">
        <v>414</v>
      </c>
      <c r="E943" s="5" t="s">
        <v>14441</v>
      </c>
      <c r="F943" s="5" t="s">
        <v>497</v>
      </c>
      <c r="G943" s="5" t="s">
        <v>11598</v>
      </c>
      <c r="H943" s="7">
        <v>2275431</v>
      </c>
      <c r="I943" s="5">
        <v>1</v>
      </c>
      <c r="J943" s="5">
        <v>2</v>
      </c>
      <c r="K943" s="5" t="s">
        <v>14442</v>
      </c>
      <c r="L943" s="5">
        <v>0.10589999999999999</v>
      </c>
      <c r="M943" s="8"/>
      <c r="N943" s="8"/>
      <c r="O943" s="8"/>
      <c r="P943" s="8"/>
      <c r="Q943" s="8"/>
      <c r="R943" s="5" t="s">
        <v>14443</v>
      </c>
      <c r="S943" s="5" t="s">
        <v>417</v>
      </c>
      <c r="T943" s="5" t="s">
        <v>417</v>
      </c>
      <c r="U943" s="5" t="s">
        <v>417</v>
      </c>
      <c r="V943" s="5" t="s">
        <v>417</v>
      </c>
      <c r="W943" s="5" t="s">
        <v>93</v>
      </c>
      <c r="X943" s="5" t="s">
        <v>418</v>
      </c>
      <c r="Y943" s="5" t="s">
        <v>419</v>
      </c>
      <c r="Z943" s="5" t="s">
        <v>420</v>
      </c>
      <c r="AA943" s="5" t="s">
        <v>421</v>
      </c>
      <c r="AB943" s="5"/>
      <c r="AC943" s="5"/>
      <c r="AD943" s="5"/>
      <c r="AE943" s="5"/>
      <c r="AF943" s="5"/>
    </row>
    <row r="944" spans="1:32" hidden="1">
      <c r="A944" s="5" t="s">
        <v>14444</v>
      </c>
      <c r="B944" s="5" t="str">
        <f>IF(COUNTIF('Leads Priorizados INT'!M:M,A944)&gt;0,"Sí","No")</f>
        <v>No</v>
      </c>
      <c r="C944">
        <v>0</v>
      </c>
      <c r="D944" s="6" t="s">
        <v>414</v>
      </c>
      <c r="E944" s="5" t="s">
        <v>14445</v>
      </c>
      <c r="F944" s="5" t="s">
        <v>931</v>
      </c>
      <c r="G944" s="5" t="s">
        <v>14446</v>
      </c>
      <c r="H944" s="7">
        <v>982852</v>
      </c>
      <c r="I944" s="5">
        <v>8</v>
      </c>
      <c r="J944" s="5">
        <v>1</v>
      </c>
      <c r="K944" s="5" t="s">
        <v>14447</v>
      </c>
      <c r="L944" s="5">
        <v>0.10589999999999999</v>
      </c>
      <c r="M944" s="8"/>
      <c r="N944" s="8"/>
      <c r="O944" s="8"/>
      <c r="P944" s="8"/>
      <c r="Q944" s="8"/>
      <c r="R944" s="5" t="s">
        <v>14448</v>
      </c>
      <c r="S944" s="5" t="s">
        <v>417</v>
      </c>
      <c r="T944" s="5" t="s">
        <v>417</v>
      </c>
      <c r="U944" s="5" t="s">
        <v>417</v>
      </c>
      <c r="V944" s="5" t="s">
        <v>417</v>
      </c>
      <c r="W944" s="5" t="s">
        <v>93</v>
      </c>
      <c r="X944" s="5" t="s">
        <v>418</v>
      </c>
      <c r="Y944" s="5" t="s">
        <v>419</v>
      </c>
      <c r="Z944" s="5" t="s">
        <v>420</v>
      </c>
      <c r="AA944" s="5" t="s">
        <v>421</v>
      </c>
      <c r="AB944" s="5"/>
      <c r="AC944" s="5"/>
      <c r="AD944" s="5"/>
      <c r="AE944" s="5"/>
      <c r="AF944" s="5"/>
    </row>
    <row r="945" spans="1:32" hidden="1">
      <c r="A945" s="5" t="s">
        <v>14449</v>
      </c>
      <c r="B945" s="5" t="str">
        <f>IF(COUNTIF('Leads Priorizados INT'!M:M,A945)&gt;0,"Sí","No")</f>
        <v>No</v>
      </c>
      <c r="C945">
        <v>0</v>
      </c>
      <c r="D945" s="6" t="s">
        <v>414</v>
      </c>
      <c r="E945" s="5" t="s">
        <v>14450</v>
      </c>
      <c r="F945" s="5" t="s">
        <v>152</v>
      </c>
      <c r="G945" s="5" t="s">
        <v>619</v>
      </c>
      <c r="H945" s="7">
        <v>591695</v>
      </c>
      <c r="I945" s="5">
        <v>1</v>
      </c>
      <c r="J945" s="5">
        <v>1</v>
      </c>
      <c r="K945" s="5" t="s">
        <v>14451</v>
      </c>
      <c r="L945" s="5">
        <v>0.10589999999999999</v>
      </c>
      <c r="M945" s="8">
        <v>915401988</v>
      </c>
      <c r="N945" s="8"/>
      <c r="O945" s="8"/>
      <c r="P945" s="8"/>
      <c r="Q945" s="8"/>
      <c r="R945" s="5" t="s">
        <v>14452</v>
      </c>
      <c r="S945" s="5" t="s">
        <v>417</v>
      </c>
      <c r="T945" s="5" t="s">
        <v>417</v>
      </c>
      <c r="U945" s="5" t="s">
        <v>417</v>
      </c>
      <c r="V945" s="5" t="s">
        <v>417</v>
      </c>
      <c r="W945" s="5" t="s">
        <v>93</v>
      </c>
      <c r="X945" s="5" t="s">
        <v>418</v>
      </c>
      <c r="Y945" s="5" t="s">
        <v>419</v>
      </c>
      <c r="Z945" s="5" t="s">
        <v>420</v>
      </c>
      <c r="AA945" s="5" t="s">
        <v>421</v>
      </c>
      <c r="AB945" s="5" t="s">
        <v>14453</v>
      </c>
      <c r="AC945" s="5"/>
      <c r="AD945" s="5"/>
      <c r="AE945" s="5"/>
      <c r="AF945" s="5"/>
    </row>
    <row r="946" spans="1:32" hidden="1">
      <c r="A946" s="5" t="s">
        <v>14454</v>
      </c>
      <c r="B946" s="5" t="str">
        <f>IF(COUNTIF('Leads Priorizados INT'!M:M,A946)&gt;0,"Sí","No")</f>
        <v>No</v>
      </c>
      <c r="C946">
        <v>0</v>
      </c>
      <c r="D946" s="6" t="s">
        <v>414</v>
      </c>
      <c r="E946" s="5" t="s">
        <v>14455</v>
      </c>
      <c r="F946" s="5" t="s">
        <v>1382</v>
      </c>
      <c r="G946" s="5" t="s">
        <v>14456</v>
      </c>
      <c r="H946" s="7">
        <v>1020877</v>
      </c>
      <c r="I946" s="5">
        <v>1</v>
      </c>
      <c r="J946" s="5">
        <v>1</v>
      </c>
      <c r="K946" s="5" t="s">
        <v>14457</v>
      </c>
      <c r="L946" s="5">
        <v>0.10589999999999999</v>
      </c>
      <c r="M946" s="8">
        <v>962818151</v>
      </c>
      <c r="N946" s="8"/>
      <c r="O946" s="8"/>
      <c r="P946" s="8"/>
      <c r="Q946" s="8"/>
      <c r="R946" s="5" t="s">
        <v>417</v>
      </c>
      <c r="S946" s="5" t="s">
        <v>417</v>
      </c>
      <c r="T946" s="5" t="s">
        <v>417</v>
      </c>
      <c r="U946" s="5" t="s">
        <v>417</v>
      </c>
      <c r="V946" s="5" t="s">
        <v>417</v>
      </c>
      <c r="W946" s="5" t="s">
        <v>417</v>
      </c>
      <c r="X946" s="5" t="s">
        <v>417</v>
      </c>
      <c r="Y946" s="5" t="s">
        <v>417</v>
      </c>
      <c r="Z946" s="5" t="s">
        <v>417</v>
      </c>
      <c r="AA946" s="5" t="s">
        <v>417</v>
      </c>
      <c r="AB946" s="5"/>
      <c r="AC946" s="5"/>
      <c r="AD946" s="5"/>
      <c r="AE946" s="5"/>
      <c r="AF946" s="5"/>
    </row>
    <row r="947" spans="1:32" hidden="1">
      <c r="A947" s="5" t="s">
        <v>14458</v>
      </c>
      <c r="B947" s="5" t="str">
        <f>IF(COUNTIF('Leads Priorizados INT'!M:M,A947)&gt;0,"Sí","No")</f>
        <v>No</v>
      </c>
      <c r="C947">
        <v>0</v>
      </c>
      <c r="D947" s="6" t="s">
        <v>414</v>
      </c>
      <c r="E947" s="5" t="s">
        <v>14459</v>
      </c>
      <c r="F947" s="5" t="s">
        <v>152</v>
      </c>
      <c r="G947" s="5" t="s">
        <v>14460</v>
      </c>
      <c r="H947" s="7">
        <v>606747</v>
      </c>
      <c r="I947" s="5">
        <v>11</v>
      </c>
      <c r="J947" s="5">
        <v>1</v>
      </c>
      <c r="K947" s="5" t="s">
        <v>14461</v>
      </c>
      <c r="L947" s="5">
        <v>0.10580000000000001</v>
      </c>
      <c r="M947" s="8"/>
      <c r="N947" s="8"/>
      <c r="O947" s="8"/>
      <c r="P947" s="8"/>
      <c r="Q947" s="8"/>
      <c r="R947" s="5" t="s">
        <v>14462</v>
      </c>
      <c r="S947" s="5" t="s">
        <v>417</v>
      </c>
      <c r="T947" s="5" t="s">
        <v>417</v>
      </c>
      <c r="U947" s="5" t="s">
        <v>417</v>
      </c>
      <c r="V947" s="5" t="s">
        <v>417</v>
      </c>
      <c r="W947" s="5" t="s">
        <v>93</v>
      </c>
      <c r="X947" s="5" t="s">
        <v>418</v>
      </c>
      <c r="Y947" s="5" t="s">
        <v>419</v>
      </c>
      <c r="Z947" s="5" t="s">
        <v>420</v>
      </c>
      <c r="AA947" s="5" t="s">
        <v>421</v>
      </c>
      <c r="AB947" s="5" t="s">
        <v>14463</v>
      </c>
      <c r="AC947" s="5"/>
      <c r="AD947" s="5"/>
      <c r="AE947" s="5"/>
      <c r="AF947" s="5"/>
    </row>
    <row r="948" spans="1:32">
      <c r="A948" s="5" t="s">
        <v>14464</v>
      </c>
      <c r="B948" s="5" t="str">
        <f>IF(COUNTIF('Leads Priorizados INT'!M:M,A948)&gt;0,"Sí","No")</f>
        <v>No</v>
      </c>
      <c r="C948">
        <v>1</v>
      </c>
      <c r="D948" s="6" t="s">
        <v>414</v>
      </c>
      <c r="E948" s="5" t="s">
        <v>14465</v>
      </c>
      <c r="F948" s="5" t="s">
        <v>721</v>
      </c>
      <c r="G948" s="5" t="s">
        <v>3615</v>
      </c>
      <c r="H948" s="7">
        <v>853773</v>
      </c>
      <c r="I948" s="5">
        <v>8</v>
      </c>
      <c r="J948" s="5">
        <v>1</v>
      </c>
      <c r="K948" s="5" t="s">
        <v>14466</v>
      </c>
      <c r="L948" s="5">
        <v>0.10580000000000001</v>
      </c>
      <c r="M948" s="8">
        <v>928291569</v>
      </c>
      <c r="N948" s="8"/>
      <c r="O948" s="8"/>
      <c r="P948" s="8"/>
      <c r="Q948" s="8"/>
      <c r="R948" s="5" t="s">
        <v>14467</v>
      </c>
      <c r="S948" s="5" t="s">
        <v>417</v>
      </c>
      <c r="T948" s="5" t="s">
        <v>417</v>
      </c>
      <c r="U948" s="5" t="s">
        <v>417</v>
      </c>
      <c r="V948" s="5" t="s">
        <v>417</v>
      </c>
      <c r="W948" s="5" t="s">
        <v>93</v>
      </c>
      <c r="X948" s="5" t="s">
        <v>418</v>
      </c>
      <c r="Y948" s="5" t="s">
        <v>419</v>
      </c>
      <c r="Z948" s="5" t="s">
        <v>420</v>
      </c>
      <c r="AA948" s="5" t="s">
        <v>421</v>
      </c>
      <c r="AB948" s="5" t="s">
        <v>3611</v>
      </c>
      <c r="AC948" s="5"/>
      <c r="AD948" s="5"/>
      <c r="AE948" s="5"/>
      <c r="AF948" s="5"/>
    </row>
    <row r="949" spans="1:32" hidden="1">
      <c r="A949" s="5" t="s">
        <v>14468</v>
      </c>
      <c r="B949" s="5" t="str">
        <f>IF(COUNTIF('Leads Priorizados INT'!M:M,A949)&gt;0,"Sí","No")</f>
        <v>No</v>
      </c>
      <c r="C949">
        <v>0</v>
      </c>
      <c r="D949" s="6" t="s">
        <v>414</v>
      </c>
      <c r="E949" s="5" t="s">
        <v>14469</v>
      </c>
      <c r="F949" s="5" t="s">
        <v>152</v>
      </c>
      <c r="G949" s="5" t="s">
        <v>9691</v>
      </c>
      <c r="H949" s="7">
        <v>1103919</v>
      </c>
      <c r="I949" s="5">
        <v>1</v>
      </c>
      <c r="J949" s="5">
        <v>1</v>
      </c>
      <c r="K949" s="5" t="s">
        <v>14470</v>
      </c>
      <c r="L949" s="5">
        <v>0.10580000000000001</v>
      </c>
      <c r="M949" s="8"/>
      <c r="N949" s="8"/>
      <c r="O949" s="8"/>
      <c r="P949" s="8"/>
      <c r="Q949" s="8"/>
      <c r="R949" s="5" t="s">
        <v>14471</v>
      </c>
      <c r="S949" s="5" t="s">
        <v>417</v>
      </c>
      <c r="T949" s="5" t="s">
        <v>417</v>
      </c>
      <c r="U949" s="5" t="s">
        <v>417</v>
      </c>
      <c r="V949" s="5" t="s">
        <v>417</v>
      </c>
      <c r="W949" s="5" t="s">
        <v>93</v>
      </c>
      <c r="X949" s="5" t="s">
        <v>418</v>
      </c>
      <c r="Y949" s="5" t="s">
        <v>419</v>
      </c>
      <c r="Z949" s="5" t="s">
        <v>420</v>
      </c>
      <c r="AA949" s="5" t="s">
        <v>421</v>
      </c>
      <c r="AB949" s="5"/>
      <c r="AC949" s="5"/>
      <c r="AD949" s="5"/>
      <c r="AE949" s="5"/>
      <c r="AF949" s="5"/>
    </row>
    <row r="950" spans="1:32" hidden="1">
      <c r="A950" s="5" t="s">
        <v>14472</v>
      </c>
      <c r="B950" s="5" t="str">
        <f>IF(COUNTIF('Leads Priorizados INT'!M:M,A950)&gt;0,"Sí","No")</f>
        <v>No</v>
      </c>
      <c r="C950">
        <v>0</v>
      </c>
      <c r="D950" s="6" t="s">
        <v>414</v>
      </c>
      <c r="E950" s="5" t="s">
        <v>14473</v>
      </c>
      <c r="F950" s="5" t="s">
        <v>152</v>
      </c>
      <c r="G950" s="5" t="s">
        <v>592</v>
      </c>
      <c r="H950" s="7">
        <v>361348</v>
      </c>
      <c r="I950" s="5">
        <v>1</v>
      </c>
      <c r="J950" s="5">
        <v>1</v>
      </c>
      <c r="K950" s="5" t="s">
        <v>14474</v>
      </c>
      <c r="L950" s="5">
        <v>0.10580000000000001</v>
      </c>
      <c r="M950" s="8"/>
      <c r="N950" s="8"/>
      <c r="O950" s="8"/>
      <c r="P950" s="8"/>
      <c r="Q950" s="8"/>
      <c r="R950" s="5" t="s">
        <v>14475</v>
      </c>
      <c r="S950" s="5" t="s">
        <v>14476</v>
      </c>
      <c r="T950" s="5" t="s">
        <v>14477</v>
      </c>
      <c r="U950" s="5" t="s">
        <v>417</v>
      </c>
      <c r="V950" s="5" t="s">
        <v>417</v>
      </c>
      <c r="W950" s="5" t="s">
        <v>93</v>
      </c>
      <c r="X950" s="5" t="s">
        <v>418</v>
      </c>
      <c r="Y950" s="5" t="s">
        <v>419</v>
      </c>
      <c r="Z950" s="5" t="s">
        <v>420</v>
      </c>
      <c r="AA950" s="5" t="s">
        <v>421</v>
      </c>
      <c r="AB950" s="5"/>
      <c r="AC950" s="5"/>
      <c r="AD950" s="5"/>
      <c r="AE950" s="5"/>
      <c r="AF950" s="5"/>
    </row>
    <row r="951" spans="1:32" hidden="1">
      <c r="A951" s="5" t="s">
        <v>14478</v>
      </c>
      <c r="B951" s="5" t="str">
        <f>IF(COUNTIF('Leads Priorizados INT'!M:M,A951)&gt;0,"Sí","No")</f>
        <v>No</v>
      </c>
      <c r="C951">
        <v>0</v>
      </c>
      <c r="D951" s="6" t="s">
        <v>414</v>
      </c>
      <c r="E951" s="5" t="s">
        <v>14479</v>
      </c>
      <c r="F951" s="5" t="s">
        <v>2926</v>
      </c>
      <c r="G951" s="5" t="s">
        <v>10197</v>
      </c>
      <c r="H951" s="7">
        <v>440717</v>
      </c>
      <c r="I951" s="5">
        <v>13</v>
      </c>
      <c r="J951" s="5">
        <v>1</v>
      </c>
      <c r="K951" s="5" t="s">
        <v>14480</v>
      </c>
      <c r="L951" s="5">
        <v>0.1057</v>
      </c>
      <c r="M951" s="8">
        <v>985344510</v>
      </c>
      <c r="N951" s="8">
        <v>605091721</v>
      </c>
      <c r="O951" s="8"/>
      <c r="P951" s="8"/>
      <c r="Q951" s="8"/>
      <c r="R951" s="5" t="s">
        <v>14481</v>
      </c>
      <c r="S951" s="5" t="s">
        <v>417</v>
      </c>
      <c r="T951" s="5" t="s">
        <v>417</v>
      </c>
      <c r="U951" s="5" t="s">
        <v>417</v>
      </c>
      <c r="V951" s="5" t="s">
        <v>417</v>
      </c>
      <c r="W951" s="5" t="s">
        <v>93</v>
      </c>
      <c r="X951" s="5" t="s">
        <v>418</v>
      </c>
      <c r="Y951" s="5" t="s">
        <v>419</v>
      </c>
      <c r="Z951" s="5" t="s">
        <v>420</v>
      </c>
      <c r="AA951" s="5" t="s">
        <v>421</v>
      </c>
      <c r="AB951" s="5" t="s">
        <v>14482</v>
      </c>
      <c r="AC951" s="5" t="s">
        <v>14483</v>
      </c>
      <c r="AD951" s="5" t="s">
        <v>14484</v>
      </c>
      <c r="AE951" s="5" t="s">
        <v>14485</v>
      </c>
      <c r="AF951" s="5" t="s">
        <v>14486</v>
      </c>
    </row>
    <row r="952" spans="1:32">
      <c r="A952" s="5" t="s">
        <v>14487</v>
      </c>
      <c r="B952" s="5" t="str">
        <f>IF(COUNTIF('Leads Priorizados INT'!M:M,A952)&gt;0,"Sí","No")</f>
        <v>No</v>
      </c>
      <c r="C952">
        <v>1</v>
      </c>
      <c r="D952" s="6" t="s">
        <v>414</v>
      </c>
      <c r="E952" s="5" t="s">
        <v>14488</v>
      </c>
      <c r="F952" s="5" t="s">
        <v>497</v>
      </c>
      <c r="G952" s="5" t="s">
        <v>10933</v>
      </c>
      <c r="H952" s="7">
        <v>837613</v>
      </c>
      <c r="I952" s="5">
        <v>8</v>
      </c>
      <c r="J952" s="5">
        <v>1</v>
      </c>
      <c r="K952" s="5" t="s">
        <v>14489</v>
      </c>
      <c r="L952" s="5">
        <v>0.1056</v>
      </c>
      <c r="M952" s="8">
        <v>971469402</v>
      </c>
      <c r="N952" s="8">
        <v>971466469</v>
      </c>
      <c r="O952" s="8"/>
      <c r="P952" s="8"/>
      <c r="Q952" s="8"/>
      <c r="R952" s="5" t="s">
        <v>14490</v>
      </c>
      <c r="S952" s="5" t="s">
        <v>417</v>
      </c>
      <c r="T952" s="5" t="s">
        <v>417</v>
      </c>
      <c r="U952" s="5" t="s">
        <v>417</v>
      </c>
      <c r="V952" s="5" t="s">
        <v>417</v>
      </c>
      <c r="W952" s="5" t="s">
        <v>93</v>
      </c>
      <c r="X952" s="5" t="s">
        <v>418</v>
      </c>
      <c r="Y952" s="5" t="s">
        <v>419</v>
      </c>
      <c r="Z952" s="5" t="s">
        <v>420</v>
      </c>
      <c r="AA952" s="5" t="s">
        <v>421</v>
      </c>
      <c r="AB952" s="5"/>
      <c r="AC952" s="5"/>
      <c r="AD952" s="5"/>
      <c r="AE952" s="5"/>
      <c r="AF952" s="5"/>
    </row>
    <row r="953" spans="1:32" hidden="1">
      <c r="A953" s="5" t="s">
        <v>14491</v>
      </c>
      <c r="B953" s="5" t="str">
        <f>IF(COUNTIF('Leads Priorizados INT'!M:M,A953)&gt;0,"Sí","No")</f>
        <v>No</v>
      </c>
      <c r="C953">
        <v>0</v>
      </c>
      <c r="D953" s="6" t="s">
        <v>414</v>
      </c>
      <c r="E953" s="5" t="s">
        <v>14492</v>
      </c>
      <c r="F953" s="5" t="s">
        <v>3374</v>
      </c>
      <c r="G953" s="5" t="s">
        <v>14493</v>
      </c>
      <c r="H953" s="7">
        <v>846279</v>
      </c>
      <c r="I953" s="5">
        <v>1</v>
      </c>
      <c r="J953" s="5">
        <v>1</v>
      </c>
      <c r="K953" s="5" t="s">
        <v>14494</v>
      </c>
      <c r="L953" s="5">
        <v>0.1055</v>
      </c>
      <c r="M953" s="8"/>
      <c r="N953" s="8"/>
      <c r="O953" s="8"/>
      <c r="P953" s="8"/>
      <c r="Q953" s="8"/>
      <c r="R953" s="5" t="s">
        <v>14495</v>
      </c>
      <c r="S953" s="5" t="s">
        <v>417</v>
      </c>
      <c r="T953" s="5" t="s">
        <v>417</v>
      </c>
      <c r="U953" s="5" t="s">
        <v>417</v>
      </c>
      <c r="V953" s="5" t="s">
        <v>417</v>
      </c>
      <c r="W953" s="5" t="s">
        <v>93</v>
      </c>
      <c r="X953" s="5" t="s">
        <v>418</v>
      </c>
      <c r="Y953" s="5" t="s">
        <v>419</v>
      </c>
      <c r="Z953" s="5" t="s">
        <v>420</v>
      </c>
      <c r="AA953" s="5" t="s">
        <v>421</v>
      </c>
      <c r="AB953" s="5"/>
      <c r="AC953" s="5"/>
      <c r="AD953" s="5"/>
      <c r="AE953" s="5"/>
      <c r="AF953" s="5"/>
    </row>
    <row r="954" spans="1:32">
      <c r="A954" s="5" t="s">
        <v>14496</v>
      </c>
      <c r="B954" s="5" t="str">
        <f>IF(COUNTIF('Leads Priorizados INT'!M:M,A954)&gt;0,"Sí","No")</f>
        <v>No</v>
      </c>
      <c r="C954">
        <v>1</v>
      </c>
      <c r="D954" s="6" t="s">
        <v>414</v>
      </c>
      <c r="E954" s="5" t="s">
        <v>14497</v>
      </c>
      <c r="F954" s="5" t="s">
        <v>152</v>
      </c>
      <c r="G954" s="5" t="s">
        <v>12176</v>
      </c>
      <c r="H954" s="7">
        <v>940069</v>
      </c>
      <c r="I954" s="5">
        <v>8</v>
      </c>
      <c r="J954" s="5">
        <v>1</v>
      </c>
      <c r="K954" s="5" t="s">
        <v>14498</v>
      </c>
      <c r="L954" s="5">
        <v>0.1055</v>
      </c>
      <c r="M954" s="8"/>
      <c r="N954" s="8"/>
      <c r="O954" s="8"/>
      <c r="P954" s="8"/>
      <c r="Q954" s="8"/>
      <c r="R954" s="5" t="s">
        <v>14499</v>
      </c>
      <c r="S954" s="5" t="s">
        <v>417</v>
      </c>
      <c r="T954" s="5" t="s">
        <v>417</v>
      </c>
      <c r="U954" s="5" t="s">
        <v>417</v>
      </c>
      <c r="V954" s="5" t="s">
        <v>417</v>
      </c>
      <c r="W954" s="5" t="s">
        <v>93</v>
      </c>
      <c r="X954" s="5" t="s">
        <v>418</v>
      </c>
      <c r="Y954" s="5" t="s">
        <v>419</v>
      </c>
      <c r="Z954" s="5" t="s">
        <v>420</v>
      </c>
      <c r="AA954" s="5" t="s">
        <v>421</v>
      </c>
      <c r="AB954" s="5"/>
      <c r="AC954" s="5"/>
      <c r="AD954" s="5"/>
      <c r="AE954" s="5"/>
      <c r="AF954" s="5"/>
    </row>
    <row r="955" spans="1:32" hidden="1">
      <c r="A955" s="5" t="s">
        <v>14500</v>
      </c>
      <c r="B955" s="5" t="str">
        <f>IF(COUNTIF('Leads Priorizados INT'!M:M,A955)&gt;0,"Sí","No")</f>
        <v>No</v>
      </c>
      <c r="C955">
        <v>0</v>
      </c>
      <c r="D955" s="6" t="s">
        <v>414</v>
      </c>
      <c r="E955" s="5" t="s">
        <v>14501</v>
      </c>
      <c r="F955" s="5" t="s">
        <v>152</v>
      </c>
      <c r="G955" s="5" t="s">
        <v>2624</v>
      </c>
      <c r="H955" s="7">
        <v>1038393</v>
      </c>
      <c r="I955" s="5">
        <v>7</v>
      </c>
      <c r="J955" s="5">
        <v>1</v>
      </c>
      <c r="K955" s="5" t="s">
        <v>14494</v>
      </c>
      <c r="L955" s="5">
        <v>0.1055</v>
      </c>
      <c r="M955" s="8"/>
      <c r="N955" s="8"/>
      <c r="O955" s="8"/>
      <c r="P955" s="8"/>
      <c r="Q955" s="8"/>
      <c r="R955" s="5" t="s">
        <v>14502</v>
      </c>
      <c r="S955" s="5" t="s">
        <v>417</v>
      </c>
      <c r="T955" s="5" t="s">
        <v>417</v>
      </c>
      <c r="U955" s="5" t="s">
        <v>417</v>
      </c>
      <c r="V955" s="5" t="s">
        <v>417</v>
      </c>
      <c r="W955" s="5" t="s">
        <v>93</v>
      </c>
      <c r="X955" s="5" t="s">
        <v>418</v>
      </c>
      <c r="Y955" s="5" t="s">
        <v>419</v>
      </c>
      <c r="Z955" s="5" t="s">
        <v>420</v>
      </c>
      <c r="AA955" s="5" t="s">
        <v>421</v>
      </c>
      <c r="AB955" s="5"/>
      <c r="AC955" s="5"/>
      <c r="AD955" s="5"/>
      <c r="AE955" s="5"/>
      <c r="AF955" s="5"/>
    </row>
    <row r="956" spans="1:32" hidden="1">
      <c r="A956" s="5" t="s">
        <v>14503</v>
      </c>
      <c r="B956" s="5" t="str">
        <f>IF(COUNTIF('Leads Priorizados INT'!M:M,A956)&gt;0,"Sí","No")</f>
        <v>No</v>
      </c>
      <c r="C956">
        <v>0</v>
      </c>
      <c r="D956" s="6" t="s">
        <v>414</v>
      </c>
      <c r="E956" s="5" t="s">
        <v>14504</v>
      </c>
      <c r="F956" s="5" t="s">
        <v>152</v>
      </c>
      <c r="G956" s="5" t="s">
        <v>1856</v>
      </c>
      <c r="H956" s="7">
        <v>4512853</v>
      </c>
      <c r="I956" s="5">
        <v>1</v>
      </c>
      <c r="J956" s="5">
        <v>1</v>
      </c>
      <c r="K956" s="5" t="s">
        <v>14505</v>
      </c>
      <c r="L956" s="5">
        <v>0.10539999999999999</v>
      </c>
      <c r="M956" s="8"/>
      <c r="N956" s="8"/>
      <c r="O956" s="8"/>
      <c r="P956" s="8"/>
      <c r="Q956" s="8"/>
      <c r="R956" s="5" t="s">
        <v>14506</v>
      </c>
      <c r="S956" s="5" t="s">
        <v>417</v>
      </c>
      <c r="T956" s="5" t="s">
        <v>417</v>
      </c>
      <c r="U956" s="5" t="s">
        <v>417</v>
      </c>
      <c r="V956" s="5" t="s">
        <v>417</v>
      </c>
      <c r="W956" s="5" t="s">
        <v>93</v>
      </c>
      <c r="X956" s="5" t="s">
        <v>418</v>
      </c>
      <c r="Y956" s="5" t="s">
        <v>419</v>
      </c>
      <c r="Z956" s="5" t="s">
        <v>420</v>
      </c>
      <c r="AA956" s="5" t="s">
        <v>421</v>
      </c>
      <c r="AB956" s="5"/>
      <c r="AC956" s="5"/>
      <c r="AD956" s="5"/>
      <c r="AE956" s="5"/>
      <c r="AF956" s="5"/>
    </row>
    <row r="957" spans="1:32" hidden="1">
      <c r="A957" s="5" t="s">
        <v>14507</v>
      </c>
      <c r="B957" s="5" t="str">
        <f>IF(COUNTIF('Leads Priorizados INT'!M:M,A957)&gt;0,"Sí","No")</f>
        <v>No</v>
      </c>
      <c r="C957">
        <v>0</v>
      </c>
      <c r="D957" s="6" t="s">
        <v>414</v>
      </c>
      <c r="E957" s="5" t="s">
        <v>14508</v>
      </c>
      <c r="F957" s="5" t="s">
        <v>431</v>
      </c>
      <c r="G957" s="5" t="s">
        <v>2171</v>
      </c>
      <c r="H957" s="7">
        <v>1058749</v>
      </c>
      <c r="I957" s="5">
        <v>1</v>
      </c>
      <c r="J957" s="5">
        <v>1</v>
      </c>
      <c r="K957" s="5" t="s">
        <v>14509</v>
      </c>
      <c r="L957" s="5">
        <v>0.1053</v>
      </c>
      <c r="M957" s="8"/>
      <c r="N957" s="8"/>
      <c r="O957" s="8"/>
      <c r="P957" s="8"/>
      <c r="Q957" s="8"/>
      <c r="R957" s="5" t="s">
        <v>14510</v>
      </c>
      <c r="S957" s="5" t="s">
        <v>417</v>
      </c>
      <c r="T957" s="5" t="s">
        <v>417</v>
      </c>
      <c r="U957" s="5" t="s">
        <v>417</v>
      </c>
      <c r="V957" s="5" t="s">
        <v>417</v>
      </c>
      <c r="W957" s="5" t="s">
        <v>93</v>
      </c>
      <c r="X957" s="5" t="s">
        <v>418</v>
      </c>
      <c r="Y957" s="5" t="s">
        <v>419</v>
      </c>
      <c r="Z957" s="5" t="s">
        <v>420</v>
      </c>
      <c r="AA957" s="5" t="s">
        <v>421</v>
      </c>
      <c r="AB957" s="5"/>
      <c r="AC957" s="5"/>
      <c r="AD957" s="5"/>
      <c r="AE957" s="5"/>
      <c r="AF957" s="5"/>
    </row>
    <row r="958" spans="1:32" hidden="1">
      <c r="A958" s="5" t="s">
        <v>14511</v>
      </c>
      <c r="B958" s="5" t="str">
        <f>IF(COUNTIF('Leads Priorizados INT'!M:M,A958)&gt;0,"Sí","No")</f>
        <v>No</v>
      </c>
      <c r="C958">
        <v>0</v>
      </c>
      <c r="D958" s="6" t="s">
        <v>414</v>
      </c>
      <c r="E958" s="5" t="s">
        <v>14512</v>
      </c>
      <c r="F958" s="5" t="s">
        <v>923</v>
      </c>
      <c r="G958" s="5" t="s">
        <v>12675</v>
      </c>
      <c r="H958" s="7">
        <v>685642</v>
      </c>
      <c r="I958" s="5">
        <v>6</v>
      </c>
      <c r="J958" s="5">
        <v>1</v>
      </c>
      <c r="K958" s="5" t="s">
        <v>14513</v>
      </c>
      <c r="L958" s="5">
        <v>0.1052</v>
      </c>
      <c r="M958" s="8"/>
      <c r="N958" s="8"/>
      <c r="O958" s="8"/>
      <c r="P958" s="8"/>
      <c r="Q958" s="8"/>
      <c r="R958" s="5" t="s">
        <v>14514</v>
      </c>
      <c r="S958" s="5" t="s">
        <v>14515</v>
      </c>
      <c r="T958" s="5" t="s">
        <v>14516</v>
      </c>
      <c r="U958" s="5" t="s">
        <v>417</v>
      </c>
      <c r="V958" s="5" t="s">
        <v>417</v>
      </c>
      <c r="W958" s="5" t="s">
        <v>93</v>
      </c>
      <c r="X958" s="5" t="s">
        <v>418</v>
      </c>
      <c r="Y958" s="5" t="s">
        <v>419</v>
      </c>
      <c r="Z958" s="5" t="s">
        <v>420</v>
      </c>
      <c r="AA958" s="5" t="s">
        <v>421</v>
      </c>
      <c r="AB958" s="5"/>
      <c r="AC958" s="5"/>
      <c r="AD958" s="5"/>
      <c r="AE958" s="5"/>
      <c r="AF958" s="5"/>
    </row>
    <row r="959" spans="1:32" hidden="1">
      <c r="A959" s="5" t="s">
        <v>14517</v>
      </c>
      <c r="B959" s="5" t="str">
        <f>IF(COUNTIF('Leads Priorizados INT'!M:M,A959)&gt;0,"Sí","No")</f>
        <v>No</v>
      </c>
      <c r="C959">
        <v>0</v>
      </c>
      <c r="D959" s="6" t="s">
        <v>414</v>
      </c>
      <c r="E959" s="5" t="s">
        <v>14518</v>
      </c>
      <c r="F959" s="5" t="s">
        <v>1328</v>
      </c>
      <c r="G959" s="5" t="s">
        <v>14519</v>
      </c>
      <c r="H959" s="7">
        <v>303524</v>
      </c>
      <c r="I959" s="5">
        <v>1</v>
      </c>
      <c r="J959" s="5">
        <v>2</v>
      </c>
      <c r="K959" s="5" t="s">
        <v>14520</v>
      </c>
      <c r="L959" s="5">
        <v>0.1052</v>
      </c>
      <c r="M959" s="8">
        <v>966665609</v>
      </c>
      <c r="N959" s="8"/>
      <c r="O959" s="8"/>
      <c r="P959" s="8"/>
      <c r="Q959" s="8"/>
      <c r="R959" s="5" t="s">
        <v>14521</v>
      </c>
      <c r="S959" s="5" t="s">
        <v>417</v>
      </c>
      <c r="T959" s="5" t="s">
        <v>417</v>
      </c>
      <c r="U959" s="5" t="s">
        <v>417</v>
      </c>
      <c r="V959" s="5" t="s">
        <v>417</v>
      </c>
      <c r="W959" s="5" t="s">
        <v>93</v>
      </c>
      <c r="X959" s="5" t="s">
        <v>418</v>
      </c>
      <c r="Y959" s="5" t="s">
        <v>419</v>
      </c>
      <c r="Z959" s="5" t="s">
        <v>420</v>
      </c>
      <c r="AA959" s="5" t="s">
        <v>421</v>
      </c>
      <c r="AB959" s="5"/>
      <c r="AC959" s="5"/>
      <c r="AD959" s="5"/>
      <c r="AE959" s="5"/>
      <c r="AF959" s="5"/>
    </row>
    <row r="960" spans="1:32" hidden="1">
      <c r="A960" s="5" t="s">
        <v>14522</v>
      </c>
      <c r="B960" s="5" t="str">
        <f>IF(COUNTIF('Leads Priorizados INT'!M:M,A960)&gt;0,"Sí","No")</f>
        <v>No</v>
      </c>
      <c r="C960">
        <v>0</v>
      </c>
      <c r="D960" s="6" t="s">
        <v>414</v>
      </c>
      <c r="E960" s="5" t="s">
        <v>14523</v>
      </c>
      <c r="F960" s="5" t="s">
        <v>431</v>
      </c>
      <c r="G960" s="5" t="s">
        <v>14524</v>
      </c>
      <c r="H960" s="7">
        <v>2914300</v>
      </c>
      <c r="I960" s="5">
        <v>19</v>
      </c>
      <c r="J960" s="5">
        <v>3</v>
      </c>
      <c r="K960" s="5" t="s">
        <v>14525</v>
      </c>
      <c r="L960" s="5">
        <v>0.1052</v>
      </c>
      <c r="M960" s="8">
        <v>937951686</v>
      </c>
      <c r="N960" s="8">
        <v>937913404</v>
      </c>
      <c r="O960" s="8">
        <v>937912821</v>
      </c>
      <c r="P960" s="8">
        <v>935104825</v>
      </c>
      <c r="Q960" s="8">
        <v>670097485</v>
      </c>
      <c r="R960" s="5" t="s">
        <v>14526</v>
      </c>
      <c r="S960" s="5" t="s">
        <v>417</v>
      </c>
      <c r="T960" s="5" t="s">
        <v>417</v>
      </c>
      <c r="U960" s="5" t="s">
        <v>417</v>
      </c>
      <c r="V960" s="5" t="s">
        <v>417</v>
      </c>
      <c r="W960" s="5" t="s">
        <v>93</v>
      </c>
      <c r="X960" s="5" t="s">
        <v>418</v>
      </c>
      <c r="Y960" s="5" t="s">
        <v>419</v>
      </c>
      <c r="Z960" s="5" t="s">
        <v>420</v>
      </c>
      <c r="AA960" s="5" t="s">
        <v>421</v>
      </c>
      <c r="AB960" s="5" t="s">
        <v>14527</v>
      </c>
      <c r="AC960" s="5" t="s">
        <v>14528</v>
      </c>
      <c r="AD960" s="5"/>
      <c r="AE960" s="5"/>
      <c r="AF960" s="5"/>
    </row>
    <row r="961" spans="1:32" hidden="1">
      <c r="A961" s="5" t="s">
        <v>14529</v>
      </c>
      <c r="B961" s="5" t="str">
        <f>IF(COUNTIF('Leads Priorizados INT'!M:M,A961)&gt;0,"Sí","No")</f>
        <v>No</v>
      </c>
      <c r="C961">
        <v>0</v>
      </c>
      <c r="D961" s="6" t="s">
        <v>430</v>
      </c>
      <c r="E961" s="5" t="s">
        <v>14530</v>
      </c>
      <c r="F961" s="5" t="s">
        <v>431</v>
      </c>
      <c r="G961" s="5" t="s">
        <v>14531</v>
      </c>
      <c r="H961" s="7">
        <v>1044920</v>
      </c>
      <c r="I961" s="5">
        <v>5</v>
      </c>
      <c r="J961" s="5">
        <v>1</v>
      </c>
      <c r="K961" s="5" t="s">
        <v>14532</v>
      </c>
      <c r="L961" s="5">
        <v>0.1052</v>
      </c>
      <c r="M961" s="8">
        <v>935707782</v>
      </c>
      <c r="N961" s="8">
        <v>935707778</v>
      </c>
      <c r="O961" s="8">
        <v>635329988</v>
      </c>
      <c r="P961" s="8">
        <v>610266411</v>
      </c>
      <c r="Q961" s="8">
        <v>647721762</v>
      </c>
      <c r="R961" s="5" t="s">
        <v>14533</v>
      </c>
      <c r="S961" s="5" t="s">
        <v>14534</v>
      </c>
      <c r="T961" s="5" t="s">
        <v>417</v>
      </c>
      <c r="U961" s="5" t="s">
        <v>417</v>
      </c>
      <c r="V961" s="5" t="s">
        <v>417</v>
      </c>
      <c r="W961" s="5" t="s">
        <v>93</v>
      </c>
      <c r="X961" s="5" t="s">
        <v>418</v>
      </c>
      <c r="Y961" s="5" t="s">
        <v>419</v>
      </c>
      <c r="Z961" s="5" t="s">
        <v>420</v>
      </c>
      <c r="AA961" s="5" t="s">
        <v>421</v>
      </c>
      <c r="AB961" s="5" t="s">
        <v>14535</v>
      </c>
      <c r="AC961" s="5"/>
      <c r="AD961" s="5"/>
      <c r="AE961" s="5"/>
      <c r="AF961" s="5"/>
    </row>
    <row r="962" spans="1:32" hidden="1">
      <c r="A962" s="5" t="s">
        <v>14536</v>
      </c>
      <c r="B962" s="5" t="str">
        <f>IF(COUNTIF('Leads Priorizados INT'!M:M,A962)&gt;0,"Sí","No")</f>
        <v>No</v>
      </c>
      <c r="C962">
        <v>0</v>
      </c>
      <c r="D962" s="6" t="s">
        <v>414</v>
      </c>
      <c r="E962" s="5" t="s">
        <v>14537</v>
      </c>
      <c r="F962" s="5" t="s">
        <v>152</v>
      </c>
      <c r="G962" s="5" t="s">
        <v>1641</v>
      </c>
      <c r="H962" s="7">
        <v>912593</v>
      </c>
      <c r="I962" s="5">
        <v>29</v>
      </c>
      <c r="J962" s="5">
        <v>1</v>
      </c>
      <c r="K962" s="5" t="s">
        <v>14538</v>
      </c>
      <c r="L962" s="5">
        <v>0.1052</v>
      </c>
      <c r="M962" s="8"/>
      <c r="N962" s="8"/>
      <c r="O962" s="8"/>
      <c r="P962" s="8"/>
      <c r="Q962" s="8"/>
      <c r="R962" s="5" t="s">
        <v>14539</v>
      </c>
      <c r="S962" s="5" t="s">
        <v>417</v>
      </c>
      <c r="T962" s="5" t="s">
        <v>417</v>
      </c>
      <c r="U962" s="5" t="s">
        <v>417</v>
      </c>
      <c r="V962" s="5" t="s">
        <v>417</v>
      </c>
      <c r="W962" s="5" t="s">
        <v>93</v>
      </c>
      <c r="X962" s="5" t="s">
        <v>418</v>
      </c>
      <c r="Y962" s="5" t="s">
        <v>419</v>
      </c>
      <c r="Z962" s="5" t="s">
        <v>420</v>
      </c>
      <c r="AA962" s="5" t="s">
        <v>421</v>
      </c>
      <c r="AB962" s="5"/>
      <c r="AC962" s="5"/>
      <c r="AD962" s="5"/>
      <c r="AE962" s="5"/>
      <c r="AF962" s="5"/>
    </row>
    <row r="963" spans="1:32">
      <c r="A963" s="5" t="s">
        <v>14540</v>
      </c>
      <c r="B963" s="5" t="str">
        <f>IF(COUNTIF('Leads Priorizados INT'!M:M,A963)&gt;0,"Sí","No")</f>
        <v>No</v>
      </c>
      <c r="C963">
        <v>1</v>
      </c>
      <c r="D963" s="6" t="s">
        <v>414</v>
      </c>
      <c r="E963" s="5" t="s">
        <v>14541</v>
      </c>
      <c r="F963" s="5" t="s">
        <v>152</v>
      </c>
      <c r="G963" s="5" t="s">
        <v>12012</v>
      </c>
      <c r="H963" s="7">
        <v>624817</v>
      </c>
      <c r="I963" s="5">
        <v>4</v>
      </c>
      <c r="J963" s="5">
        <v>1</v>
      </c>
      <c r="K963" s="5" t="s">
        <v>14542</v>
      </c>
      <c r="L963" s="5">
        <v>0.1052</v>
      </c>
      <c r="M963" s="8">
        <v>917463910</v>
      </c>
      <c r="N963" s="8"/>
      <c r="O963" s="8"/>
      <c r="P963" s="8"/>
      <c r="Q963" s="8"/>
      <c r="R963" s="5" t="s">
        <v>14543</v>
      </c>
      <c r="S963" s="5" t="s">
        <v>417</v>
      </c>
      <c r="T963" s="5" t="s">
        <v>417</v>
      </c>
      <c r="U963" s="5" t="s">
        <v>417</v>
      </c>
      <c r="V963" s="5" t="s">
        <v>417</v>
      </c>
      <c r="W963" s="5" t="s">
        <v>93</v>
      </c>
      <c r="X963" s="5" t="s">
        <v>418</v>
      </c>
      <c r="Y963" s="5" t="s">
        <v>419</v>
      </c>
      <c r="Z963" s="5" t="s">
        <v>420</v>
      </c>
      <c r="AA963" s="5" t="s">
        <v>421</v>
      </c>
      <c r="AB963" s="5" t="s">
        <v>14544</v>
      </c>
      <c r="AC963" s="5"/>
      <c r="AD963" s="5"/>
      <c r="AE963" s="5"/>
      <c r="AF963" s="5"/>
    </row>
    <row r="964" spans="1:32" hidden="1">
      <c r="A964" s="5" t="s">
        <v>14545</v>
      </c>
      <c r="B964" s="5" t="str">
        <f>IF(COUNTIF('Leads Priorizados INT'!M:M,A964)&gt;0,"Sí","No")</f>
        <v>No</v>
      </c>
      <c r="C964">
        <v>0</v>
      </c>
      <c r="D964" s="6" t="s">
        <v>414</v>
      </c>
      <c r="E964" s="5" t="s">
        <v>14546</v>
      </c>
      <c r="F964" s="5" t="s">
        <v>152</v>
      </c>
      <c r="G964" s="5" t="s">
        <v>9691</v>
      </c>
      <c r="H964" s="7">
        <v>756809</v>
      </c>
      <c r="I964" s="5">
        <v>10</v>
      </c>
      <c r="J964" s="5">
        <v>2</v>
      </c>
      <c r="K964" s="5" t="s">
        <v>14547</v>
      </c>
      <c r="L964" s="5">
        <v>0.1051</v>
      </c>
      <c r="M964" s="8"/>
      <c r="N964" s="8"/>
      <c r="O964" s="8"/>
      <c r="P964" s="8"/>
      <c r="Q964" s="8"/>
      <c r="R964" s="5" t="s">
        <v>14548</v>
      </c>
      <c r="S964" s="5" t="s">
        <v>417</v>
      </c>
      <c r="T964" s="5" t="s">
        <v>417</v>
      </c>
      <c r="U964" s="5" t="s">
        <v>417</v>
      </c>
      <c r="V964" s="5" t="s">
        <v>417</v>
      </c>
      <c r="W964" s="5" t="s">
        <v>93</v>
      </c>
      <c r="X964" s="5" t="s">
        <v>418</v>
      </c>
      <c r="Y964" s="5" t="s">
        <v>419</v>
      </c>
      <c r="Z964" s="5" t="s">
        <v>420</v>
      </c>
      <c r="AA964" s="5" t="s">
        <v>421</v>
      </c>
      <c r="AB964" s="5"/>
      <c r="AC964" s="5"/>
      <c r="AD964" s="5"/>
      <c r="AE964" s="5"/>
      <c r="AF964" s="5"/>
    </row>
    <row r="965" spans="1:32" hidden="1">
      <c r="A965" s="5" t="s">
        <v>14549</v>
      </c>
      <c r="B965" s="5" t="str">
        <f>IF(COUNTIF('Leads Priorizados INT'!M:M,A965)&gt;0,"Sí","No")</f>
        <v>No</v>
      </c>
      <c r="C965">
        <v>0</v>
      </c>
      <c r="D965" s="6" t="s">
        <v>414</v>
      </c>
      <c r="E965" s="5" t="s">
        <v>14550</v>
      </c>
      <c r="F965" s="5" t="s">
        <v>3374</v>
      </c>
      <c r="G965" s="5" t="s">
        <v>14551</v>
      </c>
      <c r="H965" s="7">
        <v>1061226</v>
      </c>
      <c r="I965" s="5">
        <v>1</v>
      </c>
      <c r="J965" s="5">
        <v>1</v>
      </c>
      <c r="K965" s="5" t="s">
        <v>14552</v>
      </c>
      <c r="L965" s="5">
        <v>0.105</v>
      </c>
      <c r="M965" s="8"/>
      <c r="N965" s="8"/>
      <c r="O965" s="8"/>
      <c r="P965" s="8"/>
      <c r="Q965" s="8"/>
      <c r="R965" s="5" t="s">
        <v>14553</v>
      </c>
      <c r="S965" s="5" t="s">
        <v>14554</v>
      </c>
      <c r="T965" s="5" t="s">
        <v>417</v>
      </c>
      <c r="U965" s="5" t="s">
        <v>417</v>
      </c>
      <c r="V965" s="5" t="s">
        <v>417</v>
      </c>
      <c r="W965" s="5" t="s">
        <v>93</v>
      </c>
      <c r="X965" s="5" t="s">
        <v>418</v>
      </c>
      <c r="Y965" s="5" t="s">
        <v>419</v>
      </c>
      <c r="Z965" s="5" t="s">
        <v>420</v>
      </c>
      <c r="AA965" s="5" t="s">
        <v>421</v>
      </c>
      <c r="AB965" s="5"/>
      <c r="AC965" s="5"/>
      <c r="AD965" s="5"/>
      <c r="AE965" s="5"/>
      <c r="AF965" s="5"/>
    </row>
    <row r="966" spans="1:32" hidden="1">
      <c r="A966" s="5" t="s">
        <v>14555</v>
      </c>
      <c r="B966" s="5" t="str">
        <f>IF(COUNTIF('Leads Priorizados INT'!M:M,A966)&gt;0,"Sí","No")</f>
        <v>No</v>
      </c>
      <c r="C966">
        <v>0</v>
      </c>
      <c r="D966" s="6" t="s">
        <v>414</v>
      </c>
      <c r="E966" s="5" t="s">
        <v>14556</v>
      </c>
      <c r="F966" s="5" t="s">
        <v>431</v>
      </c>
      <c r="G966" s="5" t="s">
        <v>2171</v>
      </c>
      <c r="H966" s="7">
        <v>312623</v>
      </c>
      <c r="I966" s="5">
        <v>1</v>
      </c>
      <c r="J966" s="5">
        <v>1</v>
      </c>
      <c r="K966" s="5" t="s">
        <v>14557</v>
      </c>
      <c r="L966" s="5">
        <v>0.105</v>
      </c>
      <c r="M966" s="8">
        <v>625542326</v>
      </c>
      <c r="N966" s="8">
        <v>605257110</v>
      </c>
      <c r="O966" s="8"/>
      <c r="P966" s="8"/>
      <c r="Q966" s="8"/>
      <c r="R966" s="5" t="s">
        <v>14558</v>
      </c>
      <c r="S966" s="5" t="s">
        <v>417</v>
      </c>
      <c r="T966" s="5" t="s">
        <v>417</v>
      </c>
      <c r="U966" s="5" t="s">
        <v>417</v>
      </c>
      <c r="V966" s="5" t="s">
        <v>417</v>
      </c>
      <c r="W966" s="5" t="s">
        <v>93</v>
      </c>
      <c r="X966" s="5" t="s">
        <v>418</v>
      </c>
      <c r="Y966" s="5" t="s">
        <v>419</v>
      </c>
      <c r="Z966" s="5" t="s">
        <v>420</v>
      </c>
      <c r="AA966" s="5" t="s">
        <v>421</v>
      </c>
      <c r="AB966" s="5"/>
      <c r="AC966" s="5"/>
      <c r="AD966" s="5"/>
      <c r="AE966" s="5"/>
      <c r="AF966" s="5"/>
    </row>
    <row r="967" spans="1:32" hidden="1">
      <c r="A967" s="5" t="s">
        <v>14559</v>
      </c>
      <c r="B967" s="5" t="str">
        <f>IF(COUNTIF('Leads Priorizados INT'!M:M,A967)&gt;0,"Sí","No")</f>
        <v>No</v>
      </c>
      <c r="C967">
        <v>0</v>
      </c>
      <c r="D967" s="6" t="s">
        <v>414</v>
      </c>
      <c r="E967" s="5" t="s">
        <v>14560</v>
      </c>
      <c r="F967" s="5" t="s">
        <v>152</v>
      </c>
      <c r="G967" s="5" t="s">
        <v>907</v>
      </c>
      <c r="H967" s="7">
        <v>1040978</v>
      </c>
      <c r="I967" s="5">
        <v>1</v>
      </c>
      <c r="J967" s="5">
        <v>1</v>
      </c>
      <c r="K967" s="5" t="s">
        <v>14561</v>
      </c>
      <c r="L967" s="5">
        <v>0.10489999999999999</v>
      </c>
      <c r="M967" s="8">
        <v>913589795</v>
      </c>
      <c r="N967" s="8"/>
      <c r="O967" s="8"/>
      <c r="P967" s="8"/>
      <c r="Q967" s="8"/>
      <c r="R967" s="5" t="s">
        <v>14562</v>
      </c>
      <c r="S967" s="5" t="s">
        <v>417</v>
      </c>
      <c r="T967" s="5" t="s">
        <v>417</v>
      </c>
      <c r="U967" s="5" t="s">
        <v>417</v>
      </c>
      <c r="V967" s="5" t="s">
        <v>417</v>
      </c>
      <c r="W967" s="5" t="s">
        <v>93</v>
      </c>
      <c r="X967" s="5" t="s">
        <v>418</v>
      </c>
      <c r="Y967" s="5" t="s">
        <v>419</v>
      </c>
      <c r="Z967" s="5" t="s">
        <v>420</v>
      </c>
      <c r="AA967" s="5" t="s">
        <v>421</v>
      </c>
      <c r="AB967" s="5"/>
      <c r="AC967" s="5"/>
      <c r="AD967" s="5"/>
      <c r="AE967" s="5"/>
      <c r="AF967" s="5"/>
    </row>
    <row r="968" spans="1:32" hidden="1">
      <c r="A968" s="5" t="s">
        <v>14563</v>
      </c>
      <c r="B968" s="5" t="str">
        <f>IF(COUNTIF('Leads Priorizados INT'!M:M,A968)&gt;0,"Sí","No")</f>
        <v>No</v>
      </c>
      <c r="C968">
        <v>0</v>
      </c>
      <c r="D968" s="6" t="s">
        <v>414</v>
      </c>
      <c r="E968" s="5" t="s">
        <v>14564</v>
      </c>
      <c r="F968" s="5" t="s">
        <v>152</v>
      </c>
      <c r="G968" s="5" t="s">
        <v>916</v>
      </c>
      <c r="H968" s="7">
        <v>1017899</v>
      </c>
      <c r="I968" s="5">
        <v>8</v>
      </c>
      <c r="J968" s="5">
        <v>2</v>
      </c>
      <c r="K968" s="5" t="s">
        <v>14565</v>
      </c>
      <c r="L968" s="5">
        <v>0.10489999999999999</v>
      </c>
      <c r="M968" s="8">
        <v>917591933</v>
      </c>
      <c r="N968" s="8"/>
      <c r="O968" s="8"/>
      <c r="P968" s="8"/>
      <c r="Q968" s="8"/>
      <c r="R968" s="5" t="s">
        <v>14566</v>
      </c>
      <c r="S968" s="5" t="s">
        <v>417</v>
      </c>
      <c r="T968" s="5" t="s">
        <v>417</v>
      </c>
      <c r="U968" s="5" t="s">
        <v>417</v>
      </c>
      <c r="V968" s="5" t="s">
        <v>417</v>
      </c>
      <c r="W968" s="5" t="s">
        <v>93</v>
      </c>
      <c r="X968" s="5" t="s">
        <v>418</v>
      </c>
      <c r="Y968" s="5" t="s">
        <v>419</v>
      </c>
      <c r="Z968" s="5" t="s">
        <v>420</v>
      </c>
      <c r="AA968" s="5" t="s">
        <v>421</v>
      </c>
      <c r="AB968" s="5"/>
      <c r="AC968" s="5"/>
      <c r="AD968" s="5"/>
      <c r="AE968" s="5"/>
      <c r="AF968" s="5"/>
    </row>
    <row r="969" spans="1:32" hidden="1">
      <c r="A969" s="5" t="s">
        <v>14567</v>
      </c>
      <c r="B969" s="5" t="str">
        <f>IF(COUNTIF('Leads Priorizados INT'!M:M,A969)&gt;0,"Sí","No")</f>
        <v>No</v>
      </c>
      <c r="C969">
        <v>0</v>
      </c>
      <c r="D969" s="6" t="s">
        <v>414</v>
      </c>
      <c r="E969" s="5" t="s">
        <v>14568</v>
      </c>
      <c r="F969" s="5" t="s">
        <v>152</v>
      </c>
      <c r="G969" s="5" t="s">
        <v>3758</v>
      </c>
      <c r="H969" s="7">
        <v>557293</v>
      </c>
      <c r="I969" s="5">
        <v>5</v>
      </c>
      <c r="J969" s="5">
        <v>1</v>
      </c>
      <c r="K969" s="5" t="s">
        <v>14569</v>
      </c>
      <c r="L969" s="5">
        <v>0.10489999999999999</v>
      </c>
      <c r="M969" s="8"/>
      <c r="N969" s="8"/>
      <c r="O969" s="8"/>
      <c r="P969" s="8"/>
      <c r="Q969" s="8"/>
      <c r="R969" s="5" t="s">
        <v>14570</v>
      </c>
      <c r="S969" s="5" t="s">
        <v>14571</v>
      </c>
      <c r="T969" s="5" t="s">
        <v>14572</v>
      </c>
      <c r="U969" s="5" t="s">
        <v>417</v>
      </c>
      <c r="V969" s="5" t="s">
        <v>417</v>
      </c>
      <c r="W969" s="5" t="s">
        <v>93</v>
      </c>
      <c r="X969" s="5" t="s">
        <v>418</v>
      </c>
      <c r="Y969" s="5" t="s">
        <v>419</v>
      </c>
      <c r="Z969" s="5" t="s">
        <v>420</v>
      </c>
      <c r="AA969" s="5" t="s">
        <v>421</v>
      </c>
      <c r="AB969" s="5"/>
      <c r="AC969" s="5"/>
      <c r="AD969" s="5"/>
      <c r="AE969" s="5"/>
      <c r="AF969" s="5"/>
    </row>
    <row r="970" spans="1:32" hidden="1">
      <c r="A970" s="5" t="s">
        <v>14573</v>
      </c>
      <c r="B970" s="5" t="str">
        <f>IF(COUNTIF('Leads Priorizados INT'!M:M,A970)&gt;0,"Sí","No")</f>
        <v>No</v>
      </c>
      <c r="C970">
        <v>0</v>
      </c>
      <c r="D970" s="6" t="s">
        <v>414</v>
      </c>
      <c r="E970" s="5" t="s">
        <v>14574</v>
      </c>
      <c r="F970" s="5" t="s">
        <v>431</v>
      </c>
      <c r="G970" s="5" t="s">
        <v>2322</v>
      </c>
      <c r="H970" s="7">
        <v>989377</v>
      </c>
      <c r="I970" s="5">
        <v>7</v>
      </c>
      <c r="J970" s="5">
        <v>1</v>
      </c>
      <c r="K970" s="5" t="s">
        <v>14575</v>
      </c>
      <c r="L970" s="5">
        <v>0.1048</v>
      </c>
      <c r="M970" s="8"/>
      <c r="N970" s="8"/>
      <c r="O970" s="8"/>
      <c r="P970" s="8"/>
      <c r="Q970" s="8"/>
      <c r="R970" s="5" t="s">
        <v>10368</v>
      </c>
      <c r="S970" s="5" t="s">
        <v>14576</v>
      </c>
      <c r="T970" s="5" t="s">
        <v>417</v>
      </c>
      <c r="U970" s="5" t="s">
        <v>417</v>
      </c>
      <c r="V970" s="5" t="s">
        <v>417</v>
      </c>
      <c r="W970" s="5" t="s">
        <v>93</v>
      </c>
      <c r="X970" s="5" t="s">
        <v>418</v>
      </c>
      <c r="Y970" s="5" t="s">
        <v>419</v>
      </c>
      <c r="Z970" s="5" t="s">
        <v>420</v>
      </c>
      <c r="AA970" s="5" t="s">
        <v>421</v>
      </c>
      <c r="AB970" s="5"/>
      <c r="AC970" s="5"/>
      <c r="AD970" s="5"/>
      <c r="AE970" s="5"/>
      <c r="AF970" s="5"/>
    </row>
    <row r="971" spans="1:32" hidden="1">
      <c r="A971" s="5" t="s">
        <v>14577</v>
      </c>
      <c r="B971" s="5" t="str">
        <f>IF(COUNTIF('Leads Priorizados INT'!M:M,A971)&gt;0,"Sí","No")</f>
        <v>No</v>
      </c>
      <c r="C971">
        <v>0</v>
      </c>
      <c r="D971" s="6" t="s">
        <v>414</v>
      </c>
      <c r="E971" s="5" t="s">
        <v>14578</v>
      </c>
      <c r="F971" s="5" t="s">
        <v>431</v>
      </c>
      <c r="G971" s="5" t="s">
        <v>2253</v>
      </c>
      <c r="H971" s="7">
        <v>647579</v>
      </c>
      <c r="I971" s="5">
        <v>0</v>
      </c>
      <c r="J971" s="5">
        <v>1</v>
      </c>
      <c r="K971" s="5" t="s">
        <v>14579</v>
      </c>
      <c r="L971" s="5">
        <v>0.1048</v>
      </c>
      <c r="M971" s="8">
        <v>934512783</v>
      </c>
      <c r="N971" s="8"/>
      <c r="O971" s="8"/>
      <c r="P971" s="8"/>
      <c r="Q971" s="8"/>
      <c r="R971" s="5" t="s">
        <v>14580</v>
      </c>
      <c r="S971" s="5" t="s">
        <v>14581</v>
      </c>
      <c r="T971" s="5" t="s">
        <v>14582</v>
      </c>
      <c r="U971" s="5" t="s">
        <v>417</v>
      </c>
      <c r="V971" s="5" t="s">
        <v>417</v>
      </c>
      <c r="W971" s="5" t="s">
        <v>93</v>
      </c>
      <c r="X971" s="5" t="s">
        <v>418</v>
      </c>
      <c r="Y971" s="5" t="s">
        <v>419</v>
      </c>
      <c r="Z971" s="5" t="s">
        <v>420</v>
      </c>
      <c r="AA971" s="5" t="s">
        <v>421</v>
      </c>
      <c r="AB971" s="5"/>
      <c r="AC971" s="5"/>
      <c r="AD971" s="5"/>
      <c r="AE971" s="5"/>
      <c r="AF971" s="5"/>
    </row>
    <row r="972" spans="1:32" hidden="1">
      <c r="A972" s="5" t="s">
        <v>14583</v>
      </c>
      <c r="B972" s="5" t="str">
        <f>IF(COUNTIF('Leads Priorizados INT'!M:M,A972)&gt;0,"Sí","No")</f>
        <v>No</v>
      </c>
      <c r="C972">
        <v>0</v>
      </c>
      <c r="D972" s="6" t="s">
        <v>414</v>
      </c>
      <c r="E972" s="5" t="s">
        <v>14584</v>
      </c>
      <c r="F972" s="5" t="s">
        <v>152</v>
      </c>
      <c r="G972" s="5" t="s">
        <v>1535</v>
      </c>
      <c r="H972" s="7">
        <v>635159</v>
      </c>
      <c r="I972" s="5">
        <v>2</v>
      </c>
      <c r="J972" s="5">
        <v>2</v>
      </c>
      <c r="K972" s="5" t="s">
        <v>14585</v>
      </c>
      <c r="L972" s="5">
        <v>0.1048</v>
      </c>
      <c r="M972" s="8"/>
      <c r="N972" s="8"/>
      <c r="O972" s="8"/>
      <c r="P972" s="8"/>
      <c r="Q972" s="8"/>
      <c r="R972" s="5" t="s">
        <v>14586</v>
      </c>
      <c r="S972" s="5" t="s">
        <v>417</v>
      </c>
      <c r="T972" s="5" t="s">
        <v>417</v>
      </c>
      <c r="U972" s="5" t="s">
        <v>417</v>
      </c>
      <c r="V972" s="5" t="s">
        <v>417</v>
      </c>
      <c r="W972" s="5" t="s">
        <v>93</v>
      </c>
      <c r="X972" s="5" t="s">
        <v>418</v>
      </c>
      <c r="Y972" s="5" t="s">
        <v>419</v>
      </c>
      <c r="Z972" s="5" t="s">
        <v>420</v>
      </c>
      <c r="AA972" s="5" t="s">
        <v>421</v>
      </c>
      <c r="AB972" s="5"/>
      <c r="AC972" s="5"/>
      <c r="AD972" s="5"/>
      <c r="AE972" s="5"/>
      <c r="AF972" s="5"/>
    </row>
    <row r="973" spans="1:32" hidden="1">
      <c r="A973" s="5" t="s">
        <v>14587</v>
      </c>
      <c r="B973" s="5" t="str">
        <f>IF(COUNTIF('Leads Priorizados INT'!M:M,A973)&gt;0,"Sí","No")</f>
        <v>No</v>
      </c>
      <c r="C973">
        <v>0</v>
      </c>
      <c r="D973" s="6" t="s">
        <v>414</v>
      </c>
      <c r="E973" s="5" t="s">
        <v>14588</v>
      </c>
      <c r="F973" s="5" t="s">
        <v>431</v>
      </c>
      <c r="G973" s="5" t="s">
        <v>2716</v>
      </c>
      <c r="H973" s="7">
        <v>452388</v>
      </c>
      <c r="I973" s="5">
        <v>2</v>
      </c>
      <c r="J973" s="5">
        <v>2</v>
      </c>
      <c r="K973" s="5" t="s">
        <v>14589</v>
      </c>
      <c r="L973" s="5">
        <v>0.1047</v>
      </c>
      <c r="M973" s="8"/>
      <c r="N973" s="8"/>
      <c r="O973" s="8"/>
      <c r="P973" s="8"/>
      <c r="Q973" s="8"/>
      <c r="R973" s="5" t="s">
        <v>14590</v>
      </c>
      <c r="S973" s="5" t="s">
        <v>14591</v>
      </c>
      <c r="T973" s="5" t="s">
        <v>14592</v>
      </c>
      <c r="U973" s="5" t="s">
        <v>417</v>
      </c>
      <c r="V973" s="5" t="s">
        <v>417</v>
      </c>
      <c r="W973" s="5" t="s">
        <v>93</v>
      </c>
      <c r="X973" s="5" t="s">
        <v>418</v>
      </c>
      <c r="Y973" s="5" t="s">
        <v>419</v>
      </c>
      <c r="Z973" s="5" t="s">
        <v>420</v>
      </c>
      <c r="AA973" s="5" t="s">
        <v>421</v>
      </c>
      <c r="AB973" s="5"/>
      <c r="AC973" s="5"/>
      <c r="AD973" s="5"/>
      <c r="AE973" s="5"/>
      <c r="AF973" s="5"/>
    </row>
    <row r="974" spans="1:32" hidden="1">
      <c r="A974" s="5" t="s">
        <v>14593</v>
      </c>
      <c r="B974" s="5" t="str">
        <f>IF(COUNTIF('Leads Priorizados INT'!M:M,A974)&gt;0,"Sí","No")</f>
        <v>No</v>
      </c>
      <c r="C974">
        <v>0</v>
      </c>
      <c r="D974" s="6" t="s">
        <v>414</v>
      </c>
      <c r="E974" s="5" t="s">
        <v>14594</v>
      </c>
      <c r="F974" s="5" t="s">
        <v>431</v>
      </c>
      <c r="G974" s="5" t="s">
        <v>1235</v>
      </c>
      <c r="H974" s="7">
        <v>846742</v>
      </c>
      <c r="I974" s="5">
        <v>7</v>
      </c>
      <c r="J974" s="5">
        <v>1</v>
      </c>
      <c r="K974" s="5" t="s">
        <v>14595</v>
      </c>
      <c r="L974" s="5">
        <v>0.1047</v>
      </c>
      <c r="M974" s="8">
        <v>651377211</v>
      </c>
      <c r="N974" s="8"/>
      <c r="O974" s="8"/>
      <c r="P974" s="8"/>
      <c r="Q974" s="8"/>
      <c r="R974" s="5" t="s">
        <v>14596</v>
      </c>
      <c r="S974" s="5" t="s">
        <v>14597</v>
      </c>
      <c r="T974" s="5" t="s">
        <v>14598</v>
      </c>
      <c r="U974" s="5" t="s">
        <v>14599</v>
      </c>
      <c r="V974" s="5" t="s">
        <v>417</v>
      </c>
      <c r="W974" s="5" t="s">
        <v>93</v>
      </c>
      <c r="X974" s="5" t="s">
        <v>418</v>
      </c>
      <c r="Y974" s="5" t="s">
        <v>419</v>
      </c>
      <c r="Z974" s="5" t="s">
        <v>420</v>
      </c>
      <c r="AA974" s="5" t="s">
        <v>421</v>
      </c>
      <c r="AB974" s="5"/>
      <c r="AC974" s="5"/>
      <c r="AD974" s="5"/>
      <c r="AE974" s="5"/>
      <c r="AF974" s="5"/>
    </row>
    <row r="975" spans="1:32" hidden="1">
      <c r="A975" s="5" t="s">
        <v>14600</v>
      </c>
      <c r="B975" s="5" t="str">
        <f>IF(COUNTIF('Leads Priorizados INT'!M:M,A975)&gt;0,"Sí","No")</f>
        <v>No</v>
      </c>
      <c r="C975">
        <v>0</v>
      </c>
      <c r="D975" s="6" t="s">
        <v>414</v>
      </c>
      <c r="E975" s="5" t="s">
        <v>14601</v>
      </c>
      <c r="F975" s="5" t="s">
        <v>684</v>
      </c>
      <c r="G975" s="5" t="s">
        <v>14602</v>
      </c>
      <c r="H975" s="7">
        <v>3003587</v>
      </c>
      <c r="I975" s="5">
        <v>14</v>
      </c>
      <c r="J975" s="5">
        <v>1</v>
      </c>
      <c r="K975" s="5" t="s">
        <v>14603</v>
      </c>
      <c r="L975" s="5">
        <v>0.1046</v>
      </c>
      <c r="M975" s="8"/>
      <c r="N975" s="8"/>
      <c r="O975" s="8"/>
      <c r="P975" s="8"/>
      <c r="Q975" s="8"/>
      <c r="R975" s="5" t="s">
        <v>14604</v>
      </c>
      <c r="S975" s="5" t="s">
        <v>14605</v>
      </c>
      <c r="T975" s="5" t="s">
        <v>417</v>
      </c>
      <c r="U975" s="5" t="s">
        <v>417</v>
      </c>
      <c r="V975" s="5" t="s">
        <v>417</v>
      </c>
      <c r="W975" s="5" t="s">
        <v>93</v>
      </c>
      <c r="X975" s="5" t="s">
        <v>418</v>
      </c>
      <c r="Y975" s="5" t="s">
        <v>419</v>
      </c>
      <c r="Z975" s="5" t="s">
        <v>420</v>
      </c>
      <c r="AA975" s="5" t="s">
        <v>421</v>
      </c>
      <c r="AB975" s="5"/>
      <c r="AC975" s="5"/>
      <c r="AD975" s="5"/>
      <c r="AE975" s="5"/>
      <c r="AF975" s="5"/>
    </row>
    <row r="976" spans="1:32" hidden="1">
      <c r="A976" s="5" t="s">
        <v>14606</v>
      </c>
      <c r="B976" s="5" t="str">
        <f>IF(COUNTIF('Leads Priorizados INT'!M:M,A976)&gt;0,"Sí","No")</f>
        <v>No</v>
      </c>
      <c r="C976">
        <v>0</v>
      </c>
      <c r="D976" s="6" t="s">
        <v>521</v>
      </c>
      <c r="E976" s="5" t="s">
        <v>14607</v>
      </c>
      <c r="F976" s="5" t="s">
        <v>431</v>
      </c>
      <c r="G976" s="5" t="s">
        <v>9860</v>
      </c>
      <c r="H976" s="7">
        <v>11545072</v>
      </c>
      <c r="I976" s="5">
        <v>79</v>
      </c>
      <c r="J976" s="5">
        <v>2</v>
      </c>
      <c r="K976" s="5" t="s">
        <v>14608</v>
      </c>
      <c r="L976" s="5">
        <v>0.1046</v>
      </c>
      <c r="M976" s="8">
        <v>937908361</v>
      </c>
      <c r="N976" s="8">
        <v>937903833</v>
      </c>
      <c r="O976" s="8">
        <v>935765500</v>
      </c>
      <c r="P976" s="8">
        <v>937657144</v>
      </c>
      <c r="Q976" s="8">
        <v>910228489</v>
      </c>
      <c r="R976" s="5" t="s">
        <v>14609</v>
      </c>
      <c r="S976" s="5" t="s">
        <v>14610</v>
      </c>
      <c r="T976" s="5" t="s">
        <v>417</v>
      </c>
      <c r="U976" s="5" t="s">
        <v>417</v>
      </c>
      <c r="V976" s="5" t="s">
        <v>417</v>
      </c>
      <c r="W976" s="5" t="s">
        <v>93</v>
      </c>
      <c r="X976" s="5" t="s">
        <v>418</v>
      </c>
      <c r="Y976" s="5" t="s">
        <v>419</v>
      </c>
      <c r="Z976" s="5" t="s">
        <v>420</v>
      </c>
      <c r="AA976" s="5" t="s">
        <v>421</v>
      </c>
      <c r="AB976" s="5" t="s">
        <v>14611</v>
      </c>
      <c r="AC976" s="5" t="s">
        <v>14612</v>
      </c>
      <c r="AD976" s="5" t="s">
        <v>14613</v>
      </c>
      <c r="AE976" s="5" t="s">
        <v>14614</v>
      </c>
      <c r="AF976" s="5" t="s">
        <v>14615</v>
      </c>
    </row>
    <row r="977" spans="1:32" hidden="1">
      <c r="A977" s="5" t="s">
        <v>14616</v>
      </c>
      <c r="B977" s="5" t="str">
        <f>IF(COUNTIF('Leads Priorizados INT'!M:M,A977)&gt;0,"Sí","No")</f>
        <v>No</v>
      </c>
      <c r="C977">
        <v>0</v>
      </c>
      <c r="D977" s="6" t="s">
        <v>414</v>
      </c>
      <c r="E977" s="5" t="s">
        <v>14617</v>
      </c>
      <c r="F977" s="5" t="s">
        <v>431</v>
      </c>
      <c r="G977" s="5" t="s">
        <v>2961</v>
      </c>
      <c r="H977" s="7">
        <v>1032411</v>
      </c>
      <c r="I977" s="5">
        <v>8</v>
      </c>
      <c r="J977" s="5">
        <v>2</v>
      </c>
      <c r="K977" s="5" t="s">
        <v>14618</v>
      </c>
      <c r="L977" s="5">
        <v>0.1046</v>
      </c>
      <c r="M977" s="8"/>
      <c r="N977" s="8"/>
      <c r="O977" s="8"/>
      <c r="P977" s="8"/>
      <c r="Q977" s="8"/>
      <c r="R977" s="5" t="s">
        <v>14619</v>
      </c>
      <c r="S977" s="5" t="s">
        <v>14620</v>
      </c>
      <c r="T977" s="5" t="s">
        <v>14621</v>
      </c>
      <c r="U977" s="5" t="s">
        <v>417</v>
      </c>
      <c r="V977" s="5" t="s">
        <v>417</v>
      </c>
      <c r="W977" s="5" t="s">
        <v>93</v>
      </c>
      <c r="X977" s="5" t="s">
        <v>418</v>
      </c>
      <c r="Y977" s="5" t="s">
        <v>419</v>
      </c>
      <c r="Z977" s="5" t="s">
        <v>420</v>
      </c>
      <c r="AA977" s="5" t="s">
        <v>421</v>
      </c>
      <c r="AB977" s="5"/>
      <c r="AC977" s="5"/>
      <c r="AD977" s="5"/>
      <c r="AE977" s="5"/>
      <c r="AF977" s="5"/>
    </row>
    <row r="978" spans="1:32" hidden="1">
      <c r="A978" s="5" t="s">
        <v>14622</v>
      </c>
      <c r="B978" s="5" t="str">
        <f>IF(COUNTIF('Leads Priorizados INT'!M:M,A978)&gt;0,"Sí","No")</f>
        <v>No</v>
      </c>
      <c r="C978">
        <v>0</v>
      </c>
      <c r="D978" s="6" t="s">
        <v>414</v>
      </c>
      <c r="E978" s="5" t="s">
        <v>14623</v>
      </c>
      <c r="F978" s="5" t="s">
        <v>431</v>
      </c>
      <c r="G978" s="5" t="s">
        <v>1479</v>
      </c>
      <c r="H978" s="7">
        <v>646413</v>
      </c>
      <c r="I978" s="5">
        <v>2</v>
      </c>
      <c r="J978" s="5">
        <v>2</v>
      </c>
      <c r="K978" s="5" t="s">
        <v>14624</v>
      </c>
      <c r="L978" s="5">
        <v>0.1045</v>
      </c>
      <c r="M978" s="8">
        <v>932520802</v>
      </c>
      <c r="N978" s="8"/>
      <c r="O978" s="8"/>
      <c r="P978" s="8"/>
      <c r="Q978" s="8"/>
      <c r="R978" s="5" t="s">
        <v>14625</v>
      </c>
      <c r="S978" s="5" t="s">
        <v>14626</v>
      </c>
      <c r="T978" s="5" t="s">
        <v>14627</v>
      </c>
      <c r="U978" s="5" t="s">
        <v>417</v>
      </c>
      <c r="V978" s="5" t="s">
        <v>417</v>
      </c>
      <c r="W978" s="5" t="s">
        <v>93</v>
      </c>
      <c r="X978" s="5" t="s">
        <v>418</v>
      </c>
      <c r="Y978" s="5" t="s">
        <v>419</v>
      </c>
      <c r="Z978" s="5" t="s">
        <v>420</v>
      </c>
      <c r="AA978" s="5" t="s">
        <v>421</v>
      </c>
      <c r="AB978" s="5"/>
      <c r="AC978" s="5"/>
      <c r="AD978" s="5"/>
      <c r="AE978" s="5"/>
      <c r="AF978" s="5"/>
    </row>
    <row r="979" spans="1:32" hidden="1">
      <c r="A979" s="5" t="s">
        <v>14628</v>
      </c>
      <c r="B979" s="5" t="str">
        <f>IF(COUNTIF('Leads Priorizados INT'!M:M,A979)&gt;0,"Sí","No")</f>
        <v>No</v>
      </c>
      <c r="C979">
        <v>0</v>
      </c>
      <c r="D979" s="6" t="s">
        <v>414</v>
      </c>
      <c r="E979" s="5" t="s">
        <v>14629</v>
      </c>
      <c r="F979" s="5" t="s">
        <v>431</v>
      </c>
      <c r="G979" s="5" t="s">
        <v>14630</v>
      </c>
      <c r="H979" s="7">
        <v>511786</v>
      </c>
      <c r="I979" s="5">
        <v>1</v>
      </c>
      <c r="J979" s="5">
        <v>1</v>
      </c>
      <c r="K979" s="5" t="s">
        <v>14631</v>
      </c>
      <c r="L979" s="5">
        <v>0.1045</v>
      </c>
      <c r="M979" s="8"/>
      <c r="N979" s="8"/>
      <c r="O979" s="8"/>
      <c r="P979" s="8"/>
      <c r="Q979" s="8"/>
      <c r="R979" s="5" t="s">
        <v>14632</v>
      </c>
      <c r="S979" s="5" t="s">
        <v>14633</v>
      </c>
      <c r="T979" s="5" t="s">
        <v>417</v>
      </c>
      <c r="U979" s="5" t="s">
        <v>417</v>
      </c>
      <c r="V979" s="5" t="s">
        <v>417</v>
      </c>
      <c r="W979" s="5" t="s">
        <v>93</v>
      </c>
      <c r="X979" s="5" t="s">
        <v>418</v>
      </c>
      <c r="Y979" s="5" t="s">
        <v>419</v>
      </c>
      <c r="Z979" s="5" t="s">
        <v>420</v>
      </c>
      <c r="AA979" s="5" t="s">
        <v>421</v>
      </c>
      <c r="AB979" s="5"/>
      <c r="AC979" s="5"/>
      <c r="AD979" s="5"/>
      <c r="AE979" s="5"/>
      <c r="AF979" s="5"/>
    </row>
    <row r="980" spans="1:32" hidden="1">
      <c r="A980" s="5" t="s">
        <v>14634</v>
      </c>
      <c r="B980" s="5" t="str">
        <f>IF(COUNTIF('Leads Priorizados INT'!M:M,A980)&gt;0,"Sí","No")</f>
        <v>No</v>
      </c>
      <c r="C980">
        <v>0</v>
      </c>
      <c r="D980" s="6" t="s">
        <v>414</v>
      </c>
      <c r="E980" s="5" t="s">
        <v>14635</v>
      </c>
      <c r="F980" s="5" t="s">
        <v>152</v>
      </c>
      <c r="G980" s="5" t="s">
        <v>2624</v>
      </c>
      <c r="H980" s="7">
        <v>752499</v>
      </c>
      <c r="I980" s="5">
        <v>3</v>
      </c>
      <c r="J980" s="5">
        <v>1</v>
      </c>
      <c r="K980" s="5" t="s">
        <v>14636</v>
      </c>
      <c r="L980" s="5">
        <v>0.1045</v>
      </c>
      <c r="M980" s="8"/>
      <c r="N980" s="8"/>
      <c r="O980" s="8"/>
      <c r="P980" s="8"/>
      <c r="Q980" s="8"/>
      <c r="R980" s="5" t="s">
        <v>14637</v>
      </c>
      <c r="S980" s="5" t="s">
        <v>14638</v>
      </c>
      <c r="T980" s="5" t="s">
        <v>417</v>
      </c>
      <c r="U980" s="5" t="s">
        <v>417</v>
      </c>
      <c r="V980" s="5" t="s">
        <v>417</v>
      </c>
      <c r="W980" s="5" t="s">
        <v>93</v>
      </c>
      <c r="X980" s="5" t="s">
        <v>418</v>
      </c>
      <c r="Y980" s="5" t="s">
        <v>419</v>
      </c>
      <c r="Z980" s="5" t="s">
        <v>420</v>
      </c>
      <c r="AA980" s="5" t="s">
        <v>421</v>
      </c>
      <c r="AB980" s="5"/>
      <c r="AC980" s="5"/>
      <c r="AD980" s="5"/>
      <c r="AE980" s="5"/>
      <c r="AF980" s="5"/>
    </row>
    <row r="981" spans="1:32" hidden="1">
      <c r="A981" s="5" t="s">
        <v>14639</v>
      </c>
      <c r="B981" s="5" t="str">
        <f>IF(COUNTIF('Leads Priorizados INT'!M:M,A981)&gt;0,"Sí","No")</f>
        <v>No</v>
      </c>
      <c r="C981">
        <v>0</v>
      </c>
      <c r="D981" s="6" t="s">
        <v>414</v>
      </c>
      <c r="E981" s="5" t="s">
        <v>14640</v>
      </c>
      <c r="F981" s="5" t="s">
        <v>152</v>
      </c>
      <c r="G981" s="5" t="s">
        <v>14641</v>
      </c>
      <c r="H981" s="7">
        <v>1902322</v>
      </c>
      <c r="I981" s="5">
        <v>1</v>
      </c>
      <c r="J981" s="5">
        <v>1</v>
      </c>
      <c r="K981" s="5" t="s">
        <v>14642</v>
      </c>
      <c r="L981" s="5">
        <v>0.1045</v>
      </c>
      <c r="M981" s="8">
        <v>918115735</v>
      </c>
      <c r="N981" s="8">
        <v>675886982</v>
      </c>
      <c r="O981" s="8"/>
      <c r="P981" s="8"/>
      <c r="Q981" s="8"/>
      <c r="R981" s="5" t="s">
        <v>14643</v>
      </c>
      <c r="S981" s="5" t="s">
        <v>417</v>
      </c>
      <c r="T981" s="5" t="s">
        <v>417</v>
      </c>
      <c r="U981" s="5" t="s">
        <v>417</v>
      </c>
      <c r="V981" s="5" t="s">
        <v>417</v>
      </c>
      <c r="W981" s="5" t="s">
        <v>93</v>
      </c>
      <c r="X981" s="5" t="s">
        <v>418</v>
      </c>
      <c r="Y981" s="5" t="s">
        <v>419</v>
      </c>
      <c r="Z981" s="5" t="s">
        <v>420</v>
      </c>
      <c r="AA981" s="5" t="s">
        <v>421</v>
      </c>
      <c r="AB981" s="5"/>
      <c r="AC981" s="5"/>
      <c r="AD981" s="5"/>
      <c r="AE981" s="5"/>
      <c r="AF981" s="5"/>
    </row>
    <row r="982" spans="1:32" hidden="1">
      <c r="A982" s="5" t="s">
        <v>14644</v>
      </c>
      <c r="B982" s="5" t="str">
        <f>IF(COUNTIF('Leads Priorizados INT'!M:M,A982)&gt;0,"Sí","No")</f>
        <v>No</v>
      </c>
      <c r="C982">
        <v>0</v>
      </c>
      <c r="D982" s="6" t="s">
        <v>414</v>
      </c>
      <c r="E982" s="5" t="s">
        <v>14645</v>
      </c>
      <c r="F982" s="5" t="s">
        <v>152</v>
      </c>
      <c r="G982" s="5" t="s">
        <v>1690</v>
      </c>
      <c r="H982" s="7">
        <v>976973</v>
      </c>
      <c r="I982" s="5">
        <v>1</v>
      </c>
      <c r="J982" s="5">
        <v>2</v>
      </c>
      <c r="K982" s="5" t="s">
        <v>14646</v>
      </c>
      <c r="L982" s="5">
        <v>0.1045</v>
      </c>
      <c r="M982" s="8"/>
      <c r="N982" s="8"/>
      <c r="O982" s="8"/>
      <c r="P982" s="8"/>
      <c r="Q982" s="8"/>
      <c r="R982" s="5" t="s">
        <v>14647</v>
      </c>
      <c r="S982" s="5" t="s">
        <v>14648</v>
      </c>
      <c r="T982" s="5" t="s">
        <v>417</v>
      </c>
      <c r="U982" s="5" t="s">
        <v>417</v>
      </c>
      <c r="V982" s="5" t="s">
        <v>417</v>
      </c>
      <c r="W982" s="5" t="s">
        <v>93</v>
      </c>
      <c r="X982" s="5" t="s">
        <v>418</v>
      </c>
      <c r="Y982" s="5" t="s">
        <v>419</v>
      </c>
      <c r="Z982" s="5" t="s">
        <v>420</v>
      </c>
      <c r="AA982" s="5" t="s">
        <v>421</v>
      </c>
      <c r="AB982" s="5"/>
      <c r="AC982" s="5"/>
      <c r="AD982" s="5"/>
      <c r="AE982" s="5"/>
      <c r="AF982" s="5"/>
    </row>
    <row r="983" spans="1:32" hidden="1">
      <c r="A983" s="5" t="s">
        <v>14649</v>
      </c>
      <c r="B983" s="5" t="str">
        <f>IF(COUNTIF('Leads Priorizados INT'!M:M,A983)&gt;0,"Sí","No")</f>
        <v>No</v>
      </c>
      <c r="C983">
        <v>0</v>
      </c>
      <c r="D983" s="6" t="s">
        <v>414</v>
      </c>
      <c r="E983" s="5" t="s">
        <v>14650</v>
      </c>
      <c r="F983" s="5" t="s">
        <v>152</v>
      </c>
      <c r="G983" s="5" t="s">
        <v>462</v>
      </c>
      <c r="H983" s="7">
        <v>4378013</v>
      </c>
      <c r="I983" s="5">
        <v>12</v>
      </c>
      <c r="J983" s="5">
        <v>1</v>
      </c>
      <c r="K983" s="5" t="s">
        <v>14651</v>
      </c>
      <c r="L983" s="5">
        <v>0.10440000000000001</v>
      </c>
      <c r="M983" s="8"/>
      <c r="N983" s="8"/>
      <c r="O983" s="8"/>
      <c r="P983" s="8"/>
      <c r="Q983" s="8"/>
      <c r="R983" s="5" t="s">
        <v>14652</v>
      </c>
      <c r="S983" s="5" t="s">
        <v>417</v>
      </c>
      <c r="T983" s="5" t="s">
        <v>417</v>
      </c>
      <c r="U983" s="5" t="s">
        <v>417</v>
      </c>
      <c r="V983" s="5" t="s">
        <v>417</v>
      </c>
      <c r="W983" s="5" t="s">
        <v>93</v>
      </c>
      <c r="X983" s="5" t="s">
        <v>418</v>
      </c>
      <c r="Y983" s="5" t="s">
        <v>419</v>
      </c>
      <c r="Z983" s="5" t="s">
        <v>420</v>
      </c>
      <c r="AA983" s="5" t="s">
        <v>421</v>
      </c>
      <c r="AB983" s="5"/>
      <c r="AC983" s="5"/>
      <c r="AD983" s="5"/>
      <c r="AE983" s="5"/>
      <c r="AF983" s="5"/>
    </row>
    <row r="984" spans="1:32" hidden="1">
      <c r="A984" s="5" t="s">
        <v>14653</v>
      </c>
      <c r="B984" s="5" t="str">
        <f>IF(COUNTIF('Leads Priorizados INT'!M:M,A984)&gt;0,"Sí","No")</f>
        <v>No</v>
      </c>
      <c r="C984">
        <v>0</v>
      </c>
      <c r="D984" s="6" t="s">
        <v>414</v>
      </c>
      <c r="E984" s="5" t="s">
        <v>14654</v>
      </c>
      <c r="F984" s="5" t="s">
        <v>152</v>
      </c>
      <c r="G984" s="5" t="s">
        <v>14655</v>
      </c>
      <c r="H984" s="7">
        <v>1470492</v>
      </c>
      <c r="I984" s="5">
        <v>5</v>
      </c>
      <c r="J984" s="5">
        <v>1</v>
      </c>
      <c r="K984" s="5" t="s">
        <v>14656</v>
      </c>
      <c r="L984" s="5">
        <v>0.1043</v>
      </c>
      <c r="M984" s="8"/>
      <c r="N984" s="8"/>
      <c r="O984" s="8"/>
      <c r="P984" s="8"/>
      <c r="Q984" s="8"/>
      <c r="R984" s="5" t="s">
        <v>14657</v>
      </c>
      <c r="S984" s="5" t="s">
        <v>14658</v>
      </c>
      <c r="T984" s="5" t="s">
        <v>417</v>
      </c>
      <c r="U984" s="5" t="s">
        <v>417</v>
      </c>
      <c r="V984" s="5" t="s">
        <v>417</v>
      </c>
      <c r="W984" s="5" t="s">
        <v>93</v>
      </c>
      <c r="X984" s="5" t="s">
        <v>418</v>
      </c>
      <c r="Y984" s="5" t="s">
        <v>419</v>
      </c>
      <c r="Z984" s="5" t="s">
        <v>420</v>
      </c>
      <c r="AA984" s="5" t="s">
        <v>421</v>
      </c>
      <c r="AB984" s="5"/>
      <c r="AC984" s="5"/>
      <c r="AD984" s="5"/>
      <c r="AE984" s="5"/>
      <c r="AF984" s="5"/>
    </row>
    <row r="985" spans="1:32">
      <c r="A985" s="5" t="s">
        <v>14659</v>
      </c>
      <c r="B985" s="5" t="str">
        <f>IF(COUNTIF('Leads Priorizados INT'!M:M,A985)&gt;0,"Sí","No")</f>
        <v>No</v>
      </c>
      <c r="C985">
        <v>1</v>
      </c>
      <c r="D985" s="6" t="s">
        <v>430</v>
      </c>
      <c r="E985" s="5" t="s">
        <v>14660</v>
      </c>
      <c r="F985" s="5" t="s">
        <v>431</v>
      </c>
      <c r="G985" s="5" t="s">
        <v>2743</v>
      </c>
      <c r="H985" s="7">
        <v>1769959</v>
      </c>
      <c r="I985" s="5">
        <v>6</v>
      </c>
      <c r="J985" s="5">
        <v>2</v>
      </c>
      <c r="K985" s="5" t="s">
        <v>14661</v>
      </c>
      <c r="L985" s="5">
        <v>0.1042</v>
      </c>
      <c r="M985" s="8">
        <v>672407034</v>
      </c>
      <c r="N985" s="8">
        <v>672407030</v>
      </c>
      <c r="O985" s="8">
        <v>672407025</v>
      </c>
      <c r="P985" s="8">
        <v>618709947</v>
      </c>
      <c r="Q985" s="8">
        <v>657512840</v>
      </c>
      <c r="R985" s="5" t="s">
        <v>14662</v>
      </c>
      <c r="S985" s="5" t="s">
        <v>14663</v>
      </c>
      <c r="T985" s="5" t="s">
        <v>417</v>
      </c>
      <c r="U985" s="5" t="s">
        <v>417</v>
      </c>
      <c r="V985" s="5" t="s">
        <v>417</v>
      </c>
      <c r="W985" s="5" t="s">
        <v>93</v>
      </c>
      <c r="X985" s="5" t="s">
        <v>418</v>
      </c>
      <c r="Y985" s="5" t="s">
        <v>419</v>
      </c>
      <c r="Z985" s="5" t="s">
        <v>420</v>
      </c>
      <c r="AA985" s="5" t="s">
        <v>421</v>
      </c>
      <c r="AB985" s="5"/>
      <c r="AC985" s="5"/>
      <c r="AD985" s="5"/>
      <c r="AE985" s="5"/>
      <c r="AF985" s="5"/>
    </row>
    <row r="986" spans="1:32" hidden="1">
      <c r="A986" s="5" t="s">
        <v>14664</v>
      </c>
      <c r="B986" s="5" t="str">
        <f>IF(COUNTIF('Leads Priorizados INT'!M:M,A986)&gt;0,"Sí","No")</f>
        <v>No</v>
      </c>
      <c r="C986">
        <v>0</v>
      </c>
      <c r="D986" s="6" t="s">
        <v>414</v>
      </c>
      <c r="E986" s="5" t="s">
        <v>14665</v>
      </c>
      <c r="F986" s="5" t="s">
        <v>152</v>
      </c>
      <c r="G986" s="5" t="s">
        <v>907</v>
      </c>
      <c r="H986" s="7">
        <v>784972</v>
      </c>
      <c r="I986" s="5">
        <v>7</v>
      </c>
      <c r="J986" s="5">
        <v>1</v>
      </c>
      <c r="K986" s="5" t="s">
        <v>14666</v>
      </c>
      <c r="L986" s="5">
        <v>0.1042</v>
      </c>
      <c r="M986" s="8"/>
      <c r="N986" s="8"/>
      <c r="O986" s="8"/>
      <c r="P986" s="8"/>
      <c r="Q986" s="8"/>
      <c r="R986" s="5" t="s">
        <v>14667</v>
      </c>
      <c r="S986" s="5" t="s">
        <v>14668</v>
      </c>
      <c r="T986" s="5" t="s">
        <v>14669</v>
      </c>
      <c r="U986" s="5" t="s">
        <v>417</v>
      </c>
      <c r="V986" s="5" t="s">
        <v>417</v>
      </c>
      <c r="W986" s="5" t="s">
        <v>93</v>
      </c>
      <c r="X986" s="5" t="s">
        <v>418</v>
      </c>
      <c r="Y986" s="5" t="s">
        <v>419</v>
      </c>
      <c r="Z986" s="5" t="s">
        <v>420</v>
      </c>
      <c r="AA986" s="5" t="s">
        <v>421</v>
      </c>
      <c r="AB986" s="5"/>
      <c r="AC986" s="5"/>
      <c r="AD986" s="5"/>
      <c r="AE986" s="5"/>
      <c r="AF986" s="5"/>
    </row>
    <row r="987" spans="1:32" hidden="1">
      <c r="A987" s="5" t="s">
        <v>14670</v>
      </c>
      <c r="B987" s="5" t="str">
        <f>IF(COUNTIF('Leads Priorizados INT'!M:M,A987)&gt;0,"Sí","No")</f>
        <v>No</v>
      </c>
      <c r="C987">
        <v>0</v>
      </c>
      <c r="D987" s="6" t="s">
        <v>414</v>
      </c>
      <c r="E987" s="5" t="s">
        <v>14671</v>
      </c>
      <c r="F987" s="5" t="s">
        <v>2631</v>
      </c>
      <c r="G987" s="5" t="s">
        <v>14672</v>
      </c>
      <c r="H987" s="7">
        <v>883137</v>
      </c>
      <c r="I987" s="5">
        <v>8</v>
      </c>
      <c r="J987" s="5">
        <v>1</v>
      </c>
      <c r="K987" s="5" t="s">
        <v>14673</v>
      </c>
      <c r="L987" s="5">
        <v>0.1041</v>
      </c>
      <c r="M987" s="8"/>
      <c r="N987" s="8"/>
      <c r="O987" s="8"/>
      <c r="P987" s="8"/>
      <c r="Q987" s="8"/>
      <c r="R987" s="5" t="s">
        <v>14674</v>
      </c>
      <c r="S987" s="5" t="s">
        <v>14675</v>
      </c>
      <c r="T987" s="5" t="s">
        <v>417</v>
      </c>
      <c r="U987" s="5" t="s">
        <v>417</v>
      </c>
      <c r="V987" s="5" t="s">
        <v>417</v>
      </c>
      <c r="W987" s="5" t="s">
        <v>93</v>
      </c>
      <c r="X987" s="5" t="s">
        <v>418</v>
      </c>
      <c r="Y987" s="5" t="s">
        <v>419</v>
      </c>
      <c r="Z987" s="5" t="s">
        <v>420</v>
      </c>
      <c r="AA987" s="5" t="s">
        <v>421</v>
      </c>
      <c r="AB987" s="5"/>
      <c r="AC987" s="5"/>
      <c r="AD987" s="5"/>
      <c r="AE987" s="5"/>
      <c r="AF987" s="5"/>
    </row>
    <row r="988" spans="1:32" hidden="1">
      <c r="A988" s="5" t="s">
        <v>14676</v>
      </c>
      <c r="B988" s="5" t="str">
        <f>IF(COUNTIF('Leads Priorizados INT'!M:M,A988)&gt;0,"Sí","No")</f>
        <v>No</v>
      </c>
      <c r="C988">
        <v>0</v>
      </c>
      <c r="D988" s="6" t="s">
        <v>414</v>
      </c>
      <c r="E988" s="5" t="s">
        <v>14677</v>
      </c>
      <c r="F988" s="5" t="s">
        <v>431</v>
      </c>
      <c r="G988" s="5" t="s">
        <v>3435</v>
      </c>
      <c r="H988" s="7">
        <v>870579</v>
      </c>
      <c r="I988" s="5">
        <v>1</v>
      </c>
      <c r="J988" s="5">
        <v>2</v>
      </c>
      <c r="K988" s="5" t="s">
        <v>14678</v>
      </c>
      <c r="L988" s="5">
        <v>0.1041</v>
      </c>
      <c r="M988" s="8"/>
      <c r="N988" s="8"/>
      <c r="O988" s="8"/>
      <c r="P988" s="8"/>
      <c r="Q988" s="8"/>
      <c r="R988" s="5" t="s">
        <v>14679</v>
      </c>
      <c r="S988" s="5" t="s">
        <v>14680</v>
      </c>
      <c r="T988" s="5" t="s">
        <v>14681</v>
      </c>
      <c r="U988" s="5" t="s">
        <v>417</v>
      </c>
      <c r="V988" s="5" t="s">
        <v>417</v>
      </c>
      <c r="W988" s="5" t="s">
        <v>93</v>
      </c>
      <c r="X988" s="5" t="s">
        <v>418</v>
      </c>
      <c r="Y988" s="5" t="s">
        <v>419</v>
      </c>
      <c r="Z988" s="5" t="s">
        <v>420</v>
      </c>
      <c r="AA988" s="5" t="s">
        <v>421</v>
      </c>
      <c r="AB988" s="5"/>
      <c r="AC988" s="5"/>
      <c r="AD988" s="5"/>
      <c r="AE988" s="5"/>
      <c r="AF988" s="5"/>
    </row>
    <row r="989" spans="1:32" hidden="1">
      <c r="A989" s="5" t="s">
        <v>14682</v>
      </c>
      <c r="B989" s="5" t="str">
        <f>IF(COUNTIF('Leads Priorizados INT'!M:M,A989)&gt;0,"Sí","No")</f>
        <v>No</v>
      </c>
      <c r="C989">
        <v>0</v>
      </c>
      <c r="D989" s="6" t="s">
        <v>414</v>
      </c>
      <c r="E989" s="5" t="s">
        <v>14683</v>
      </c>
      <c r="F989" s="5" t="s">
        <v>152</v>
      </c>
      <c r="G989" s="5" t="s">
        <v>13020</v>
      </c>
      <c r="H989" s="7">
        <v>976917</v>
      </c>
      <c r="I989" s="5">
        <v>8</v>
      </c>
      <c r="J989" s="5">
        <v>1</v>
      </c>
      <c r="K989" s="5" t="s">
        <v>14684</v>
      </c>
      <c r="L989" s="5">
        <v>0.104</v>
      </c>
      <c r="M989" s="8">
        <v>910243180</v>
      </c>
      <c r="N989" s="8">
        <v>665615314</v>
      </c>
      <c r="O989" s="8"/>
      <c r="P989" s="8"/>
      <c r="Q989" s="8"/>
      <c r="R989" s="5" t="s">
        <v>14685</v>
      </c>
      <c r="S989" s="5" t="s">
        <v>14686</v>
      </c>
      <c r="T989" s="5" t="s">
        <v>417</v>
      </c>
      <c r="U989" s="5" t="s">
        <v>417</v>
      </c>
      <c r="V989" s="5" t="s">
        <v>417</v>
      </c>
      <c r="W989" s="5" t="s">
        <v>93</v>
      </c>
      <c r="X989" s="5" t="s">
        <v>418</v>
      </c>
      <c r="Y989" s="5" t="s">
        <v>419</v>
      </c>
      <c r="Z989" s="5" t="s">
        <v>420</v>
      </c>
      <c r="AA989" s="5" t="s">
        <v>421</v>
      </c>
      <c r="AB989" s="5"/>
      <c r="AC989" s="5"/>
      <c r="AD989" s="5"/>
      <c r="AE989" s="5"/>
      <c r="AF989" s="5"/>
    </row>
    <row r="990" spans="1:32">
      <c r="A990" s="5" t="s">
        <v>14687</v>
      </c>
      <c r="B990" s="5" t="str">
        <f>IF(COUNTIF('Leads Priorizados INT'!M:M,A990)&gt;0,"Sí","No")</f>
        <v>No</v>
      </c>
      <c r="C990">
        <v>1</v>
      </c>
      <c r="D990" s="6" t="s">
        <v>414</v>
      </c>
      <c r="E990" s="5" t="s">
        <v>14688</v>
      </c>
      <c r="F990" s="5" t="s">
        <v>152</v>
      </c>
      <c r="G990" s="5" t="s">
        <v>1887</v>
      </c>
      <c r="H990" s="7">
        <v>872501</v>
      </c>
      <c r="I990" s="5">
        <v>1</v>
      </c>
      <c r="J990" s="5">
        <v>2</v>
      </c>
      <c r="K990" s="5" t="s">
        <v>14689</v>
      </c>
      <c r="L990" s="5">
        <v>0.10390000000000001</v>
      </c>
      <c r="M990" s="8"/>
      <c r="N990" s="8"/>
      <c r="O990" s="8"/>
      <c r="P990" s="8"/>
      <c r="Q990" s="8"/>
      <c r="R990" s="5" t="s">
        <v>14690</v>
      </c>
      <c r="S990" s="5" t="s">
        <v>14691</v>
      </c>
      <c r="T990" s="5" t="s">
        <v>417</v>
      </c>
      <c r="U990" s="5" t="s">
        <v>417</v>
      </c>
      <c r="V990" s="5" t="s">
        <v>417</v>
      </c>
      <c r="W990" s="5" t="s">
        <v>93</v>
      </c>
      <c r="X990" s="5" t="s">
        <v>418</v>
      </c>
      <c r="Y990" s="5" t="s">
        <v>419</v>
      </c>
      <c r="Z990" s="5" t="s">
        <v>420</v>
      </c>
      <c r="AA990" s="5" t="s">
        <v>421</v>
      </c>
      <c r="AB990" s="5"/>
      <c r="AC990" s="5"/>
      <c r="AD990" s="5"/>
      <c r="AE990" s="5"/>
      <c r="AF990" s="5"/>
    </row>
    <row r="991" spans="1:32" hidden="1">
      <c r="A991" s="5" t="s">
        <v>14692</v>
      </c>
      <c r="B991" s="5" t="str">
        <f>IF(COUNTIF('Leads Priorizados INT'!M:M,A991)&gt;0,"Sí","No")</f>
        <v>No</v>
      </c>
      <c r="C991">
        <v>0</v>
      </c>
      <c r="D991" s="6" t="s">
        <v>414</v>
      </c>
      <c r="E991" s="5" t="s">
        <v>14693</v>
      </c>
      <c r="F991" s="5" t="s">
        <v>152</v>
      </c>
      <c r="G991" s="5" t="s">
        <v>505</v>
      </c>
      <c r="H991" s="7">
        <v>831449</v>
      </c>
      <c r="I991" s="5">
        <v>1</v>
      </c>
      <c r="J991" s="5">
        <v>3</v>
      </c>
      <c r="K991" s="5" t="s">
        <v>14694</v>
      </c>
      <c r="L991" s="5">
        <v>0.10390000000000001</v>
      </c>
      <c r="M991" s="8">
        <v>913199124</v>
      </c>
      <c r="N991" s="8">
        <v>915249825</v>
      </c>
      <c r="O991" s="8"/>
      <c r="P991" s="8"/>
      <c r="Q991" s="8"/>
      <c r="R991" s="5" t="s">
        <v>14695</v>
      </c>
      <c r="S991" s="5" t="s">
        <v>417</v>
      </c>
      <c r="T991" s="5" t="s">
        <v>417</v>
      </c>
      <c r="U991" s="5" t="s">
        <v>417</v>
      </c>
      <c r="V991" s="5" t="s">
        <v>417</v>
      </c>
      <c r="W991" s="5" t="s">
        <v>93</v>
      </c>
      <c r="X991" s="5" t="s">
        <v>418</v>
      </c>
      <c r="Y991" s="5" t="s">
        <v>419</v>
      </c>
      <c r="Z991" s="5" t="s">
        <v>420</v>
      </c>
      <c r="AA991" s="5" t="s">
        <v>421</v>
      </c>
      <c r="AB991" s="5" t="s">
        <v>14696</v>
      </c>
      <c r="AC991" s="5" t="s">
        <v>14697</v>
      </c>
      <c r="AD991" s="5"/>
      <c r="AE991" s="5"/>
      <c r="AF991" s="5"/>
    </row>
    <row r="992" spans="1:32">
      <c r="A992" s="5" t="s">
        <v>14698</v>
      </c>
      <c r="B992" s="5" t="str">
        <f>IF(COUNTIF('Leads Priorizados INT'!M:M,A992)&gt;0,"Sí","No")</f>
        <v>No</v>
      </c>
      <c r="C992">
        <v>1</v>
      </c>
      <c r="D992" s="6" t="s">
        <v>430</v>
      </c>
      <c r="E992" s="5" t="s">
        <v>14699</v>
      </c>
      <c r="F992" s="5" t="s">
        <v>3740</v>
      </c>
      <c r="G992" s="5" t="s">
        <v>14700</v>
      </c>
      <c r="H992" s="7">
        <v>301543</v>
      </c>
      <c r="I992" s="5">
        <v>2</v>
      </c>
      <c r="J992" s="5">
        <v>1</v>
      </c>
      <c r="K992" s="5" t="s">
        <v>14701</v>
      </c>
      <c r="L992" s="5">
        <v>0.10390000000000001</v>
      </c>
      <c r="M992" s="8">
        <v>956723723</v>
      </c>
      <c r="N992" s="8">
        <v>687169583</v>
      </c>
      <c r="O992" s="8">
        <v>661349622</v>
      </c>
      <c r="P992" s="8">
        <v>666119944</v>
      </c>
      <c r="Q992" s="8"/>
      <c r="R992" s="5" t="s">
        <v>14702</v>
      </c>
      <c r="S992" s="5" t="s">
        <v>417</v>
      </c>
      <c r="T992" s="5" t="s">
        <v>417</v>
      </c>
      <c r="U992" s="5" t="s">
        <v>417</v>
      </c>
      <c r="V992" s="5" t="s">
        <v>417</v>
      </c>
      <c r="W992" s="5" t="s">
        <v>93</v>
      </c>
      <c r="X992" s="5" t="s">
        <v>418</v>
      </c>
      <c r="Y992" s="5" t="s">
        <v>419</v>
      </c>
      <c r="Z992" s="5" t="s">
        <v>420</v>
      </c>
      <c r="AA992" s="5" t="s">
        <v>421</v>
      </c>
      <c r="AB992" s="5" t="s">
        <v>14703</v>
      </c>
      <c r="AC992" s="5"/>
      <c r="AD992" s="5"/>
      <c r="AE992" s="5"/>
      <c r="AF992" s="5"/>
    </row>
    <row r="993" spans="1:32">
      <c r="A993" s="5" t="s">
        <v>14704</v>
      </c>
      <c r="B993" s="5" t="str">
        <f>IF(COUNTIF('Leads Priorizados INT'!M:M,A993)&gt;0,"Sí","No")</f>
        <v>No</v>
      </c>
      <c r="C993">
        <v>1</v>
      </c>
      <c r="D993" s="6" t="s">
        <v>414</v>
      </c>
      <c r="E993" s="5" t="s">
        <v>14705</v>
      </c>
      <c r="F993" s="5" t="s">
        <v>2631</v>
      </c>
      <c r="G993" s="5" t="s">
        <v>3513</v>
      </c>
      <c r="H993" s="7">
        <v>992259</v>
      </c>
      <c r="I993" s="5">
        <v>7</v>
      </c>
      <c r="J993" s="5">
        <v>1</v>
      </c>
      <c r="K993" s="5" t="s">
        <v>14706</v>
      </c>
      <c r="L993" s="5">
        <v>0.10390000000000001</v>
      </c>
      <c r="M993" s="8"/>
      <c r="N993" s="8"/>
      <c r="O993" s="8"/>
      <c r="P993" s="8"/>
      <c r="Q993" s="8"/>
      <c r="R993" s="5" t="s">
        <v>14707</v>
      </c>
      <c r="S993" s="5" t="s">
        <v>417</v>
      </c>
      <c r="T993" s="5" t="s">
        <v>417</v>
      </c>
      <c r="U993" s="5" t="s">
        <v>417</v>
      </c>
      <c r="V993" s="5" t="s">
        <v>417</v>
      </c>
      <c r="W993" s="5" t="s">
        <v>93</v>
      </c>
      <c r="X993" s="5" t="s">
        <v>418</v>
      </c>
      <c r="Y993" s="5" t="s">
        <v>419</v>
      </c>
      <c r="Z993" s="5" t="s">
        <v>420</v>
      </c>
      <c r="AA993" s="5" t="s">
        <v>421</v>
      </c>
      <c r="AB993" s="5"/>
      <c r="AC993" s="5"/>
      <c r="AD993" s="5"/>
      <c r="AE993" s="5"/>
      <c r="AF993" s="5"/>
    </row>
    <row r="994" spans="1:32" hidden="1">
      <c r="A994" s="5" t="s">
        <v>14708</v>
      </c>
      <c r="B994" s="5" t="str">
        <f>IF(COUNTIF('Leads Priorizados INT'!M:M,A994)&gt;0,"Sí","No")</f>
        <v>No</v>
      </c>
      <c r="C994">
        <v>0</v>
      </c>
      <c r="D994" s="6" t="s">
        <v>414</v>
      </c>
      <c r="E994" s="5" t="s">
        <v>14709</v>
      </c>
      <c r="F994" s="5" t="s">
        <v>2631</v>
      </c>
      <c r="G994" s="5" t="s">
        <v>14710</v>
      </c>
      <c r="H994" s="7">
        <v>546896</v>
      </c>
      <c r="I994" s="5">
        <v>2</v>
      </c>
      <c r="J994" s="5">
        <v>1</v>
      </c>
      <c r="K994" s="5" t="s">
        <v>14711</v>
      </c>
      <c r="L994" s="5">
        <v>0.10390000000000001</v>
      </c>
      <c r="M994" s="8"/>
      <c r="N994" s="8"/>
      <c r="O994" s="8"/>
      <c r="P994" s="8"/>
      <c r="Q994" s="8"/>
      <c r="R994" s="5" t="s">
        <v>14712</v>
      </c>
      <c r="S994" s="5" t="s">
        <v>14713</v>
      </c>
      <c r="T994" s="5" t="s">
        <v>417</v>
      </c>
      <c r="U994" s="5" t="s">
        <v>417</v>
      </c>
      <c r="V994" s="5" t="s">
        <v>417</v>
      </c>
      <c r="W994" s="5" t="s">
        <v>93</v>
      </c>
      <c r="X994" s="5" t="s">
        <v>418</v>
      </c>
      <c r="Y994" s="5" t="s">
        <v>419</v>
      </c>
      <c r="Z994" s="5" t="s">
        <v>420</v>
      </c>
      <c r="AA994" s="5" t="s">
        <v>421</v>
      </c>
      <c r="AB994" s="5"/>
      <c r="AC994" s="5"/>
      <c r="AD994" s="5"/>
      <c r="AE994" s="5"/>
      <c r="AF994" s="5"/>
    </row>
    <row r="995" spans="1:32" hidden="1">
      <c r="A995" s="5" t="s">
        <v>14714</v>
      </c>
      <c r="B995" s="5" t="str">
        <f>IF(COUNTIF('Leads Priorizados INT'!M:M,A995)&gt;0,"Sí","No")</f>
        <v>No</v>
      </c>
      <c r="C995">
        <v>0</v>
      </c>
      <c r="D995" s="6" t="s">
        <v>414</v>
      </c>
      <c r="E995" s="5" t="s">
        <v>14715</v>
      </c>
      <c r="F995" s="5" t="s">
        <v>431</v>
      </c>
      <c r="G995" s="5" t="s">
        <v>1094</v>
      </c>
      <c r="H995" s="7">
        <v>879383</v>
      </c>
      <c r="I995" s="5">
        <v>7</v>
      </c>
      <c r="J995" s="5">
        <v>1</v>
      </c>
      <c r="K995" s="5" t="s">
        <v>14716</v>
      </c>
      <c r="L995" s="5">
        <v>0.10390000000000001</v>
      </c>
      <c r="M995" s="8"/>
      <c r="N995" s="8"/>
      <c r="O995" s="8"/>
      <c r="P995" s="8"/>
      <c r="Q995" s="8"/>
      <c r="R995" s="5" t="s">
        <v>14717</v>
      </c>
      <c r="S995" s="5" t="s">
        <v>14718</v>
      </c>
      <c r="T995" s="5" t="s">
        <v>417</v>
      </c>
      <c r="U995" s="5" t="s">
        <v>417</v>
      </c>
      <c r="V995" s="5" t="s">
        <v>417</v>
      </c>
      <c r="W995" s="5" t="s">
        <v>93</v>
      </c>
      <c r="X995" s="5" t="s">
        <v>418</v>
      </c>
      <c r="Y995" s="5" t="s">
        <v>419</v>
      </c>
      <c r="Z995" s="5" t="s">
        <v>420</v>
      </c>
      <c r="AA995" s="5" t="s">
        <v>421</v>
      </c>
      <c r="AB995" s="5"/>
      <c r="AC995" s="5"/>
      <c r="AD995" s="5"/>
      <c r="AE995" s="5"/>
      <c r="AF995" s="5"/>
    </row>
    <row r="996" spans="1:32" hidden="1">
      <c r="A996" s="5" t="s">
        <v>14719</v>
      </c>
      <c r="B996" s="5" t="str">
        <f>IF(COUNTIF('Leads Priorizados INT'!M:M,A996)&gt;0,"Sí","No")</f>
        <v>No</v>
      </c>
      <c r="C996">
        <v>0</v>
      </c>
      <c r="D996" s="6" t="s">
        <v>414</v>
      </c>
      <c r="E996" s="5" t="s">
        <v>14720</v>
      </c>
      <c r="F996" s="5" t="s">
        <v>2926</v>
      </c>
      <c r="G996" s="5" t="s">
        <v>14721</v>
      </c>
      <c r="H996" s="7">
        <v>997872</v>
      </c>
      <c r="I996" s="5">
        <v>7</v>
      </c>
      <c r="J996" s="5">
        <v>1</v>
      </c>
      <c r="K996" s="5" t="s">
        <v>14722</v>
      </c>
      <c r="L996" s="5">
        <v>0.1038</v>
      </c>
      <c r="M996" s="8"/>
      <c r="N996" s="8"/>
      <c r="O996" s="8"/>
      <c r="P996" s="8"/>
      <c r="Q996" s="8"/>
      <c r="R996" s="5" t="s">
        <v>14723</v>
      </c>
      <c r="S996" s="5" t="s">
        <v>14724</v>
      </c>
      <c r="T996" s="5" t="s">
        <v>417</v>
      </c>
      <c r="U996" s="5" t="s">
        <v>417</v>
      </c>
      <c r="V996" s="5" t="s">
        <v>417</v>
      </c>
      <c r="W996" s="5" t="s">
        <v>93</v>
      </c>
      <c r="X996" s="5" t="s">
        <v>418</v>
      </c>
      <c r="Y996" s="5" t="s">
        <v>419</v>
      </c>
      <c r="Z996" s="5" t="s">
        <v>420</v>
      </c>
      <c r="AA996" s="5" t="s">
        <v>421</v>
      </c>
      <c r="AB996" s="5"/>
      <c r="AC996" s="5"/>
      <c r="AD996" s="5"/>
      <c r="AE996" s="5"/>
      <c r="AF996" s="5"/>
    </row>
    <row r="997" spans="1:32" hidden="1">
      <c r="A997" s="5" t="s">
        <v>14725</v>
      </c>
      <c r="B997" s="5" t="str">
        <f>IF(COUNTIF('Leads Priorizados INT'!M:M,A997)&gt;0,"Sí","No")</f>
        <v>No</v>
      </c>
      <c r="C997">
        <v>0</v>
      </c>
      <c r="D997" s="6" t="s">
        <v>414</v>
      </c>
      <c r="E997" s="5" t="s">
        <v>14726</v>
      </c>
      <c r="F997" s="5" t="s">
        <v>10062</v>
      </c>
      <c r="G997" s="5" t="s">
        <v>13068</v>
      </c>
      <c r="H997" s="7">
        <v>560853</v>
      </c>
      <c r="I997" s="5">
        <v>4</v>
      </c>
      <c r="J997" s="5">
        <v>1</v>
      </c>
      <c r="K997" s="5" t="s">
        <v>14727</v>
      </c>
      <c r="L997" s="5">
        <v>0.1037</v>
      </c>
      <c r="M997" s="8"/>
      <c r="N997" s="8"/>
      <c r="O997" s="8"/>
      <c r="P997" s="8"/>
      <c r="Q997" s="8"/>
      <c r="R997" s="5" t="s">
        <v>14728</v>
      </c>
      <c r="S997" s="5" t="s">
        <v>417</v>
      </c>
      <c r="T997" s="5" t="s">
        <v>417</v>
      </c>
      <c r="U997" s="5" t="s">
        <v>417</v>
      </c>
      <c r="V997" s="5" t="s">
        <v>417</v>
      </c>
      <c r="W997" s="5" t="s">
        <v>93</v>
      </c>
      <c r="X997" s="5" t="s">
        <v>418</v>
      </c>
      <c r="Y997" s="5" t="s">
        <v>419</v>
      </c>
      <c r="Z997" s="5" t="s">
        <v>420</v>
      </c>
      <c r="AA997" s="5" t="s">
        <v>421</v>
      </c>
      <c r="AB997" s="5"/>
      <c r="AC997" s="5"/>
      <c r="AD997" s="5"/>
      <c r="AE997" s="5"/>
      <c r="AF997" s="5"/>
    </row>
    <row r="998" spans="1:32" hidden="1">
      <c r="A998" s="5" t="s">
        <v>14729</v>
      </c>
      <c r="B998" s="5" t="str">
        <f>IF(COUNTIF('Leads Priorizados INT'!M:M,A998)&gt;0,"Sí","No")</f>
        <v>No</v>
      </c>
      <c r="C998">
        <v>0</v>
      </c>
      <c r="D998" s="6" t="s">
        <v>414</v>
      </c>
      <c r="E998" s="5" t="s">
        <v>14730</v>
      </c>
      <c r="F998" s="5" t="s">
        <v>3374</v>
      </c>
      <c r="G998" s="5" t="s">
        <v>14731</v>
      </c>
      <c r="H998" s="7">
        <v>1045415</v>
      </c>
      <c r="I998" s="5">
        <v>1</v>
      </c>
      <c r="J998" s="5">
        <v>1</v>
      </c>
      <c r="K998" s="5" t="s">
        <v>14732</v>
      </c>
      <c r="L998" s="5">
        <v>0.1037</v>
      </c>
      <c r="M998" s="8">
        <v>968610283</v>
      </c>
      <c r="N998" s="8"/>
      <c r="O998" s="8"/>
      <c r="P998" s="8"/>
      <c r="Q998" s="8"/>
      <c r="R998" s="5" t="s">
        <v>14733</v>
      </c>
      <c r="S998" s="5" t="s">
        <v>417</v>
      </c>
      <c r="T998" s="5" t="s">
        <v>417</v>
      </c>
      <c r="U998" s="5" t="s">
        <v>417</v>
      </c>
      <c r="V998" s="5" t="s">
        <v>417</v>
      </c>
      <c r="W998" s="5" t="s">
        <v>93</v>
      </c>
      <c r="X998" s="5" t="s">
        <v>418</v>
      </c>
      <c r="Y998" s="5" t="s">
        <v>419</v>
      </c>
      <c r="Z998" s="5" t="s">
        <v>420</v>
      </c>
      <c r="AA998" s="5" t="s">
        <v>421</v>
      </c>
      <c r="AB998" s="5" t="s">
        <v>14734</v>
      </c>
      <c r="AC998" s="5"/>
      <c r="AD998" s="5"/>
      <c r="AE998" s="5"/>
      <c r="AF998" s="5"/>
    </row>
    <row r="999" spans="1:32">
      <c r="A999" s="5" t="s">
        <v>14735</v>
      </c>
      <c r="B999" s="5" t="str">
        <f>IF(COUNTIF('Leads Priorizados INT'!M:M,A999)&gt;0,"Sí","No")</f>
        <v>No</v>
      </c>
      <c r="C999">
        <v>1</v>
      </c>
      <c r="D999" s="6" t="s">
        <v>521</v>
      </c>
      <c r="E999" s="5" t="s">
        <v>14736</v>
      </c>
      <c r="F999" s="5" t="s">
        <v>769</v>
      </c>
      <c r="G999" s="5" t="s">
        <v>14737</v>
      </c>
      <c r="H999" s="7">
        <v>13713039</v>
      </c>
      <c r="I999" s="5">
        <v>289</v>
      </c>
      <c r="J999" s="5">
        <v>1</v>
      </c>
      <c r="K999" s="5" t="s">
        <v>14738</v>
      </c>
      <c r="L999" s="5">
        <v>0.1036</v>
      </c>
      <c r="M999" s="8">
        <v>922826524</v>
      </c>
      <c r="N999" s="8">
        <v>928506368</v>
      </c>
      <c r="O999" s="8">
        <v>928296006</v>
      </c>
      <c r="P999" s="8">
        <v>675621116</v>
      </c>
      <c r="Q999" s="8">
        <v>675616844</v>
      </c>
      <c r="R999" s="5" t="s">
        <v>14739</v>
      </c>
      <c r="S999" s="5" t="s">
        <v>417</v>
      </c>
      <c r="T999" s="5" t="s">
        <v>417</v>
      </c>
      <c r="U999" s="5" t="s">
        <v>417</v>
      </c>
      <c r="V999" s="5" t="s">
        <v>417</v>
      </c>
      <c r="W999" s="5" t="s">
        <v>93</v>
      </c>
      <c r="X999" s="5" t="s">
        <v>418</v>
      </c>
      <c r="Y999" s="5" t="s">
        <v>419</v>
      </c>
      <c r="Z999" s="5" t="s">
        <v>420</v>
      </c>
      <c r="AA999" s="5" t="s">
        <v>421</v>
      </c>
      <c r="AB999" s="5"/>
      <c r="AC999" s="5"/>
      <c r="AD999" s="5"/>
      <c r="AE999" s="5"/>
      <c r="AF999" s="5"/>
    </row>
    <row r="1000" spans="1:32" hidden="1">
      <c r="A1000" s="5" t="s">
        <v>14740</v>
      </c>
      <c r="B1000" s="5" t="str">
        <f>IF(COUNTIF('Leads Priorizados INT'!M:M,A1000)&gt;0,"Sí","No")</f>
        <v>No</v>
      </c>
      <c r="C1000">
        <v>0</v>
      </c>
      <c r="D1000" s="6" t="s">
        <v>414</v>
      </c>
      <c r="E1000" s="5" t="s">
        <v>14741</v>
      </c>
      <c r="F1000" s="5" t="s">
        <v>431</v>
      </c>
      <c r="G1000" s="5" t="s">
        <v>11767</v>
      </c>
      <c r="H1000" s="7">
        <v>502458</v>
      </c>
      <c r="I1000" s="5">
        <v>2</v>
      </c>
      <c r="J1000" s="5">
        <v>2</v>
      </c>
      <c r="K1000" s="5" t="s">
        <v>14742</v>
      </c>
      <c r="L1000" s="5">
        <v>0.1036</v>
      </c>
      <c r="M1000" s="8">
        <v>934207811</v>
      </c>
      <c r="N1000" s="8"/>
      <c r="O1000" s="8"/>
      <c r="P1000" s="8"/>
      <c r="Q1000" s="8"/>
      <c r="R1000" s="5" t="s">
        <v>14743</v>
      </c>
      <c r="S1000" s="5" t="s">
        <v>14744</v>
      </c>
      <c r="T1000" s="5" t="s">
        <v>14745</v>
      </c>
      <c r="U1000" s="5" t="s">
        <v>14746</v>
      </c>
      <c r="V1000" s="5" t="s">
        <v>417</v>
      </c>
      <c r="W1000" s="5" t="s">
        <v>93</v>
      </c>
      <c r="X1000" s="5" t="s">
        <v>418</v>
      </c>
      <c r="Y1000" s="5" t="s">
        <v>419</v>
      </c>
      <c r="Z1000" s="5" t="s">
        <v>420</v>
      </c>
      <c r="AA1000" s="5" t="s">
        <v>421</v>
      </c>
      <c r="AB1000" s="5"/>
      <c r="AC1000" s="5"/>
      <c r="AD1000" s="5"/>
      <c r="AE1000" s="5"/>
      <c r="AF1000" s="5"/>
    </row>
    <row r="1001" spans="1:32" hidden="1">
      <c r="A1001" s="5" t="s">
        <v>14747</v>
      </c>
      <c r="B1001" s="5" t="str">
        <f>IF(COUNTIF('Leads Priorizados INT'!M:M,A1001)&gt;0,"Sí","No")</f>
        <v>No</v>
      </c>
      <c r="C1001">
        <v>0</v>
      </c>
      <c r="D1001" s="6" t="s">
        <v>414</v>
      </c>
      <c r="E1001" s="5" t="s">
        <v>14748</v>
      </c>
      <c r="F1001" s="5" t="s">
        <v>721</v>
      </c>
      <c r="G1001" s="5" t="s">
        <v>12858</v>
      </c>
      <c r="H1001" s="7">
        <v>606638</v>
      </c>
      <c r="I1001" s="5">
        <v>1</v>
      </c>
      <c r="J1001" s="5">
        <v>1</v>
      </c>
      <c r="K1001" s="5" t="s">
        <v>14749</v>
      </c>
      <c r="L1001" s="5">
        <v>0.1036</v>
      </c>
      <c r="M1001" s="8"/>
      <c r="N1001" s="8"/>
      <c r="O1001" s="8"/>
      <c r="P1001" s="8"/>
      <c r="Q1001" s="8"/>
      <c r="R1001" s="5" t="s">
        <v>13553</v>
      </c>
      <c r="S1001" s="5" t="s">
        <v>13554</v>
      </c>
      <c r="T1001" s="5" t="s">
        <v>417</v>
      </c>
      <c r="U1001" s="5" t="s">
        <v>417</v>
      </c>
      <c r="V1001" s="5" t="s">
        <v>417</v>
      </c>
      <c r="W1001" s="5" t="s">
        <v>93</v>
      </c>
      <c r="X1001" s="5" t="s">
        <v>418</v>
      </c>
      <c r="Y1001" s="5" t="s">
        <v>419</v>
      </c>
      <c r="Z1001" s="5" t="s">
        <v>420</v>
      </c>
      <c r="AA1001" s="5" t="s">
        <v>421</v>
      </c>
      <c r="AB1001" s="5"/>
      <c r="AC1001" s="5"/>
      <c r="AD1001" s="5"/>
      <c r="AE1001" s="5"/>
      <c r="AF1001" s="5"/>
    </row>
    <row r="1002" spans="1:32" hidden="1">
      <c r="A1002" s="5" t="s">
        <v>14750</v>
      </c>
      <c r="B1002" s="5" t="str">
        <f>IF(COUNTIF('Leads Priorizados INT'!M:M,A1002)&gt;0,"Sí","No")</f>
        <v>No</v>
      </c>
      <c r="C1002">
        <v>0</v>
      </c>
      <c r="D1002" s="6" t="s">
        <v>430</v>
      </c>
      <c r="E1002" s="5" t="s">
        <v>14751</v>
      </c>
      <c r="F1002" s="5" t="s">
        <v>152</v>
      </c>
      <c r="G1002" s="5" t="s">
        <v>2638</v>
      </c>
      <c r="H1002" s="7">
        <v>848653</v>
      </c>
      <c r="I1002" s="5">
        <v>3</v>
      </c>
      <c r="J1002" s="5">
        <v>1</v>
      </c>
      <c r="K1002" s="5" t="s">
        <v>14752</v>
      </c>
      <c r="L1002" s="5">
        <v>0.1036</v>
      </c>
      <c r="M1002" s="8">
        <v>916724269</v>
      </c>
      <c r="N1002" s="8">
        <v>655815932</v>
      </c>
      <c r="O1002" s="8">
        <v>685853844</v>
      </c>
      <c r="P1002" s="8"/>
      <c r="Q1002" s="8"/>
      <c r="R1002" s="5" t="s">
        <v>14753</v>
      </c>
      <c r="S1002" s="5" t="s">
        <v>14754</v>
      </c>
      <c r="T1002" s="5" t="s">
        <v>14755</v>
      </c>
      <c r="U1002" s="5" t="s">
        <v>417</v>
      </c>
      <c r="V1002" s="5" t="s">
        <v>417</v>
      </c>
      <c r="W1002" s="5" t="s">
        <v>93</v>
      </c>
      <c r="X1002" s="5" t="s">
        <v>418</v>
      </c>
      <c r="Y1002" s="5" t="s">
        <v>419</v>
      </c>
      <c r="Z1002" s="5" t="s">
        <v>420</v>
      </c>
      <c r="AA1002" s="5" t="s">
        <v>421</v>
      </c>
      <c r="AB1002" s="5" t="s">
        <v>14756</v>
      </c>
      <c r="AC1002" s="5"/>
      <c r="AD1002" s="5"/>
      <c r="AE1002" s="5"/>
      <c r="AF1002" s="5"/>
    </row>
    <row r="1003" spans="1:32" hidden="1">
      <c r="A1003" s="5" t="s">
        <v>14757</v>
      </c>
      <c r="B1003" s="5" t="str">
        <f>IF(COUNTIF('Leads Priorizados INT'!M:M,A1003)&gt;0,"Sí","No")</f>
        <v>No</v>
      </c>
      <c r="C1003">
        <v>0</v>
      </c>
      <c r="D1003" s="6" t="s">
        <v>414</v>
      </c>
      <c r="E1003" s="5" t="s">
        <v>14758</v>
      </c>
      <c r="F1003" s="5" t="s">
        <v>431</v>
      </c>
      <c r="G1003" s="5" t="s">
        <v>11767</v>
      </c>
      <c r="H1003" s="7">
        <v>976332</v>
      </c>
      <c r="I1003" s="5">
        <v>1</v>
      </c>
      <c r="J1003" s="5">
        <v>1</v>
      </c>
      <c r="K1003" s="5" t="s">
        <v>14759</v>
      </c>
      <c r="L1003" s="5">
        <v>0.10349999999999999</v>
      </c>
      <c r="M1003" s="8">
        <v>934150131</v>
      </c>
      <c r="N1003" s="8"/>
      <c r="O1003" s="8"/>
      <c r="P1003" s="8"/>
      <c r="Q1003" s="8"/>
      <c r="R1003" s="5" t="s">
        <v>14760</v>
      </c>
      <c r="S1003" s="5" t="s">
        <v>417</v>
      </c>
      <c r="T1003" s="5" t="s">
        <v>417</v>
      </c>
      <c r="U1003" s="5" t="s">
        <v>417</v>
      </c>
      <c r="V1003" s="5" t="s">
        <v>417</v>
      </c>
      <c r="W1003" s="5" t="s">
        <v>93</v>
      </c>
      <c r="X1003" s="5" t="s">
        <v>418</v>
      </c>
      <c r="Y1003" s="5" t="s">
        <v>419</v>
      </c>
      <c r="Z1003" s="5" t="s">
        <v>420</v>
      </c>
      <c r="AA1003" s="5" t="s">
        <v>421</v>
      </c>
      <c r="AB1003" s="5"/>
      <c r="AC1003" s="5"/>
      <c r="AD1003" s="5"/>
      <c r="AE1003" s="5"/>
      <c r="AF1003" s="5"/>
    </row>
    <row r="1004" spans="1:32" hidden="1">
      <c r="A1004" s="5" t="s">
        <v>14761</v>
      </c>
      <c r="B1004" s="5" t="str">
        <f>IF(COUNTIF('Leads Priorizados INT'!M:M,A1004)&gt;0,"Sí","No")</f>
        <v>No</v>
      </c>
      <c r="C1004">
        <v>0</v>
      </c>
      <c r="D1004" s="6" t="s">
        <v>414</v>
      </c>
      <c r="E1004" s="5" t="s">
        <v>14762</v>
      </c>
      <c r="F1004" s="5" t="s">
        <v>152</v>
      </c>
      <c r="G1004" s="5" t="s">
        <v>1738</v>
      </c>
      <c r="H1004" s="7">
        <v>991651</v>
      </c>
      <c r="I1004" s="5">
        <v>8</v>
      </c>
      <c r="J1004" s="5">
        <v>1</v>
      </c>
      <c r="K1004" s="5" t="s">
        <v>14763</v>
      </c>
      <c r="L1004" s="5">
        <v>0.10349999999999999</v>
      </c>
      <c r="M1004" s="8"/>
      <c r="N1004" s="8"/>
      <c r="O1004" s="8"/>
      <c r="P1004" s="8"/>
      <c r="Q1004" s="8"/>
      <c r="R1004" s="5" t="s">
        <v>14764</v>
      </c>
      <c r="S1004" s="5" t="s">
        <v>417</v>
      </c>
      <c r="T1004" s="5" t="s">
        <v>417</v>
      </c>
      <c r="U1004" s="5" t="s">
        <v>417</v>
      </c>
      <c r="V1004" s="5" t="s">
        <v>417</v>
      </c>
      <c r="W1004" s="5" t="s">
        <v>93</v>
      </c>
      <c r="X1004" s="5" t="s">
        <v>418</v>
      </c>
      <c r="Y1004" s="5" t="s">
        <v>419</v>
      </c>
      <c r="Z1004" s="5" t="s">
        <v>420</v>
      </c>
      <c r="AA1004" s="5" t="s">
        <v>421</v>
      </c>
      <c r="AB1004" s="5"/>
      <c r="AC1004" s="5"/>
      <c r="AD1004" s="5"/>
      <c r="AE1004" s="5"/>
      <c r="AF1004" s="5"/>
    </row>
    <row r="1005" spans="1:32" hidden="1">
      <c r="A1005" s="5" t="s">
        <v>14765</v>
      </c>
      <c r="B1005" s="5" t="str">
        <f>IF(COUNTIF('Leads Priorizados INT'!M:M,A1005)&gt;0,"Sí","No")</f>
        <v>No</v>
      </c>
      <c r="C1005">
        <v>0</v>
      </c>
      <c r="D1005" s="6" t="s">
        <v>414</v>
      </c>
      <c r="E1005" s="5" t="s">
        <v>14766</v>
      </c>
      <c r="F1005" s="5" t="s">
        <v>152</v>
      </c>
      <c r="G1005" s="5" t="s">
        <v>11365</v>
      </c>
      <c r="H1005" s="7">
        <v>447834</v>
      </c>
      <c r="I1005" s="5">
        <v>4</v>
      </c>
      <c r="J1005" s="5">
        <v>4</v>
      </c>
      <c r="K1005" s="5" t="s">
        <v>14767</v>
      </c>
      <c r="L1005" s="5">
        <v>0.10349999999999999</v>
      </c>
      <c r="M1005" s="8"/>
      <c r="N1005" s="8"/>
      <c r="O1005" s="8"/>
      <c r="P1005" s="8"/>
      <c r="Q1005" s="8"/>
      <c r="R1005" s="5" t="s">
        <v>14768</v>
      </c>
      <c r="S1005" s="5" t="s">
        <v>417</v>
      </c>
      <c r="T1005" s="5" t="s">
        <v>417</v>
      </c>
      <c r="U1005" s="5" t="s">
        <v>417</v>
      </c>
      <c r="V1005" s="5" t="s">
        <v>417</v>
      </c>
      <c r="W1005" s="5" t="s">
        <v>93</v>
      </c>
      <c r="X1005" s="5" t="s">
        <v>418</v>
      </c>
      <c r="Y1005" s="5" t="s">
        <v>419</v>
      </c>
      <c r="Z1005" s="5" t="s">
        <v>420</v>
      </c>
      <c r="AA1005" s="5" t="s">
        <v>421</v>
      </c>
      <c r="AB1005" s="5"/>
      <c r="AC1005" s="5"/>
      <c r="AD1005" s="5"/>
      <c r="AE1005" s="5"/>
      <c r="AF1005" s="5"/>
    </row>
    <row r="1006" spans="1:32">
      <c r="A1006" s="5" t="s">
        <v>14769</v>
      </c>
      <c r="B1006" s="5" t="str">
        <f>IF(COUNTIF('Leads Priorizados INT'!M:M,A1006)&gt;0,"Sí","No")</f>
        <v>No</v>
      </c>
      <c r="C1006">
        <v>1</v>
      </c>
      <c r="D1006" s="6" t="s">
        <v>414</v>
      </c>
      <c r="E1006" s="5" t="s">
        <v>14770</v>
      </c>
      <c r="F1006" s="5" t="s">
        <v>152</v>
      </c>
      <c r="G1006" s="5" t="s">
        <v>505</v>
      </c>
      <c r="H1006" s="7">
        <v>584151</v>
      </c>
      <c r="I1006" s="5">
        <v>1</v>
      </c>
      <c r="J1006" s="5">
        <v>1</v>
      </c>
      <c r="K1006" s="5" t="s">
        <v>14771</v>
      </c>
      <c r="L1006" s="5">
        <v>0.10349999999999999</v>
      </c>
      <c r="M1006" s="8"/>
      <c r="N1006" s="8"/>
      <c r="O1006" s="8"/>
      <c r="P1006" s="8"/>
      <c r="Q1006" s="8"/>
      <c r="R1006" s="5" t="s">
        <v>14772</v>
      </c>
      <c r="S1006" s="5" t="s">
        <v>14773</v>
      </c>
      <c r="T1006" s="5" t="s">
        <v>417</v>
      </c>
      <c r="U1006" s="5" t="s">
        <v>417</v>
      </c>
      <c r="V1006" s="5" t="s">
        <v>417</v>
      </c>
      <c r="W1006" s="5" t="s">
        <v>93</v>
      </c>
      <c r="X1006" s="5" t="s">
        <v>418</v>
      </c>
      <c r="Y1006" s="5" t="s">
        <v>419</v>
      </c>
      <c r="Z1006" s="5" t="s">
        <v>420</v>
      </c>
      <c r="AA1006" s="5" t="s">
        <v>421</v>
      </c>
      <c r="AB1006" s="5"/>
      <c r="AC1006" s="5"/>
      <c r="AD1006" s="5"/>
      <c r="AE1006" s="5"/>
      <c r="AF1006" s="5"/>
    </row>
    <row r="1007" spans="1:32" hidden="1">
      <c r="A1007" s="5" t="s">
        <v>14774</v>
      </c>
      <c r="B1007" s="5" t="str">
        <f>IF(COUNTIF('Leads Priorizados INT'!M:M,A1007)&gt;0,"Sí","No")</f>
        <v>No</v>
      </c>
      <c r="C1007">
        <v>0</v>
      </c>
      <c r="D1007" s="6" t="s">
        <v>414</v>
      </c>
      <c r="E1007" s="5" t="s">
        <v>14775</v>
      </c>
      <c r="F1007" s="5" t="s">
        <v>431</v>
      </c>
      <c r="G1007" s="5" t="s">
        <v>1463</v>
      </c>
      <c r="H1007" s="7">
        <v>535547</v>
      </c>
      <c r="I1007" s="5">
        <v>4</v>
      </c>
      <c r="J1007" s="5">
        <v>1</v>
      </c>
      <c r="K1007" s="5" t="s">
        <v>14776</v>
      </c>
      <c r="L1007" s="5">
        <v>0.10340000000000001</v>
      </c>
      <c r="M1007" s="8"/>
      <c r="N1007" s="8"/>
      <c r="O1007" s="8"/>
      <c r="P1007" s="8"/>
      <c r="Q1007" s="8"/>
      <c r="R1007" s="5" t="s">
        <v>14777</v>
      </c>
      <c r="S1007" s="5" t="s">
        <v>14778</v>
      </c>
      <c r="T1007" s="5" t="s">
        <v>14779</v>
      </c>
      <c r="U1007" s="5" t="s">
        <v>417</v>
      </c>
      <c r="V1007" s="5" t="s">
        <v>417</v>
      </c>
      <c r="W1007" s="5" t="s">
        <v>93</v>
      </c>
      <c r="X1007" s="5" t="s">
        <v>418</v>
      </c>
      <c r="Y1007" s="5" t="s">
        <v>419</v>
      </c>
      <c r="Z1007" s="5" t="s">
        <v>420</v>
      </c>
      <c r="AA1007" s="5" t="s">
        <v>421</v>
      </c>
      <c r="AB1007" s="5"/>
      <c r="AC1007" s="5"/>
      <c r="AD1007" s="5"/>
      <c r="AE1007" s="5"/>
      <c r="AF1007" s="5"/>
    </row>
    <row r="1008" spans="1:32" hidden="1">
      <c r="A1008" s="5" t="s">
        <v>14780</v>
      </c>
      <c r="B1008" s="5" t="str">
        <f>IF(COUNTIF('Leads Priorizados INT'!M:M,A1008)&gt;0,"Sí","No")</f>
        <v>No</v>
      </c>
      <c r="C1008">
        <v>0</v>
      </c>
      <c r="D1008" s="6" t="s">
        <v>414</v>
      </c>
      <c r="E1008" s="5" t="s">
        <v>14781</v>
      </c>
      <c r="F1008" s="5" t="s">
        <v>2186</v>
      </c>
      <c r="G1008" s="5" t="s">
        <v>14782</v>
      </c>
      <c r="H1008" s="7">
        <v>334949</v>
      </c>
      <c r="I1008" s="5">
        <v>5</v>
      </c>
      <c r="J1008" s="5">
        <v>1</v>
      </c>
      <c r="K1008" s="5" t="s">
        <v>14783</v>
      </c>
      <c r="L1008" s="5">
        <v>0.1033</v>
      </c>
      <c r="M1008" s="8">
        <v>964713064</v>
      </c>
      <c r="N1008" s="8">
        <v>964327832</v>
      </c>
      <c r="O1008" s="8">
        <v>964711078</v>
      </c>
      <c r="P1008" s="8"/>
      <c r="Q1008" s="8"/>
      <c r="R1008" s="5" t="s">
        <v>14784</v>
      </c>
      <c r="S1008" s="5" t="s">
        <v>417</v>
      </c>
      <c r="T1008" s="5" t="s">
        <v>417</v>
      </c>
      <c r="U1008" s="5" t="s">
        <v>417</v>
      </c>
      <c r="V1008" s="5" t="s">
        <v>417</v>
      </c>
      <c r="W1008" s="5" t="s">
        <v>93</v>
      </c>
      <c r="X1008" s="5" t="s">
        <v>418</v>
      </c>
      <c r="Y1008" s="5" t="s">
        <v>419</v>
      </c>
      <c r="Z1008" s="5" t="s">
        <v>420</v>
      </c>
      <c r="AA1008" s="5" t="s">
        <v>421</v>
      </c>
      <c r="AB1008" s="5" t="s">
        <v>14785</v>
      </c>
      <c r="AC1008" s="5"/>
      <c r="AD1008" s="5"/>
      <c r="AE1008" s="5"/>
      <c r="AF1008" s="5"/>
    </row>
    <row r="1009" spans="1:32" hidden="1">
      <c r="A1009" s="5" t="s">
        <v>14786</v>
      </c>
      <c r="B1009" s="5" t="str">
        <f>IF(COUNTIF('Leads Priorizados INT'!M:M,A1009)&gt;0,"Sí","No")</f>
        <v>No</v>
      </c>
      <c r="C1009">
        <v>0</v>
      </c>
      <c r="D1009" s="6" t="s">
        <v>414</v>
      </c>
      <c r="E1009" s="5" t="s">
        <v>14787</v>
      </c>
      <c r="F1009" s="5" t="s">
        <v>152</v>
      </c>
      <c r="G1009" s="5" t="s">
        <v>3335</v>
      </c>
      <c r="H1009" s="7">
        <v>1014631</v>
      </c>
      <c r="I1009" s="5">
        <v>1</v>
      </c>
      <c r="J1009" s="5">
        <v>1</v>
      </c>
      <c r="K1009" s="5" t="s">
        <v>14788</v>
      </c>
      <c r="L1009" s="5">
        <v>0.1033</v>
      </c>
      <c r="M1009" s="8">
        <v>670033430</v>
      </c>
      <c r="N1009" s="8"/>
      <c r="O1009" s="8"/>
      <c r="P1009" s="8"/>
      <c r="Q1009" s="8"/>
      <c r="R1009" s="5" t="s">
        <v>14789</v>
      </c>
      <c r="S1009" s="5" t="s">
        <v>14790</v>
      </c>
      <c r="T1009" s="5" t="s">
        <v>417</v>
      </c>
      <c r="U1009" s="5" t="s">
        <v>417</v>
      </c>
      <c r="V1009" s="5" t="s">
        <v>417</v>
      </c>
      <c r="W1009" s="5" t="s">
        <v>93</v>
      </c>
      <c r="X1009" s="5" t="s">
        <v>418</v>
      </c>
      <c r="Y1009" s="5" t="s">
        <v>419</v>
      </c>
      <c r="Z1009" s="5" t="s">
        <v>420</v>
      </c>
      <c r="AA1009" s="5" t="s">
        <v>421</v>
      </c>
      <c r="AB1009" s="5"/>
      <c r="AC1009" s="5"/>
      <c r="AD1009" s="5"/>
      <c r="AE1009" s="5"/>
      <c r="AF1009" s="5"/>
    </row>
    <row r="1010" spans="1:32" hidden="1">
      <c r="A1010" s="5" t="s">
        <v>14791</v>
      </c>
      <c r="B1010" s="5" t="str">
        <f>IF(COUNTIF('Leads Priorizados INT'!M:M,A1010)&gt;0,"Sí","No")</f>
        <v>No</v>
      </c>
      <c r="C1010">
        <v>0</v>
      </c>
      <c r="D1010" s="6" t="s">
        <v>414</v>
      </c>
      <c r="E1010" s="5" t="s">
        <v>14792</v>
      </c>
      <c r="F1010" s="5" t="s">
        <v>152</v>
      </c>
      <c r="G1010" s="5" t="s">
        <v>2821</v>
      </c>
      <c r="H1010" s="7">
        <v>4278591</v>
      </c>
      <c r="I1010" s="5">
        <v>7</v>
      </c>
      <c r="J1010" s="5">
        <v>1</v>
      </c>
      <c r="K1010" s="5" t="s">
        <v>14793</v>
      </c>
      <c r="L1010" s="5">
        <v>0.1033</v>
      </c>
      <c r="M1010" s="8"/>
      <c r="N1010" s="8"/>
      <c r="O1010" s="8"/>
      <c r="P1010" s="8"/>
      <c r="Q1010" s="8"/>
      <c r="R1010" s="5" t="s">
        <v>14794</v>
      </c>
      <c r="S1010" s="5" t="s">
        <v>417</v>
      </c>
      <c r="T1010" s="5" t="s">
        <v>417</v>
      </c>
      <c r="U1010" s="5" t="s">
        <v>417</v>
      </c>
      <c r="V1010" s="5" t="s">
        <v>417</v>
      </c>
      <c r="W1010" s="5" t="s">
        <v>93</v>
      </c>
      <c r="X1010" s="5" t="s">
        <v>418</v>
      </c>
      <c r="Y1010" s="5" t="s">
        <v>419</v>
      </c>
      <c r="Z1010" s="5" t="s">
        <v>420</v>
      </c>
      <c r="AA1010" s="5" t="s">
        <v>421</v>
      </c>
      <c r="AB1010" s="5"/>
      <c r="AC1010" s="5"/>
      <c r="AD1010" s="5"/>
      <c r="AE1010" s="5"/>
      <c r="AF1010" s="5"/>
    </row>
    <row r="1011" spans="1:32" hidden="1">
      <c r="A1011" s="5" t="s">
        <v>14795</v>
      </c>
      <c r="B1011" s="5" t="str">
        <f>IF(COUNTIF('Leads Priorizados INT'!M:M,A1011)&gt;0,"Sí","No")</f>
        <v>No</v>
      </c>
      <c r="C1011">
        <v>0</v>
      </c>
      <c r="D1011" s="6" t="s">
        <v>414</v>
      </c>
      <c r="E1011" s="5" t="s">
        <v>14796</v>
      </c>
      <c r="F1011" s="5" t="s">
        <v>431</v>
      </c>
      <c r="G1011" s="5" t="s">
        <v>2465</v>
      </c>
      <c r="H1011" s="7">
        <v>409167</v>
      </c>
      <c r="I1011" s="5">
        <v>3</v>
      </c>
      <c r="J1011" s="5">
        <v>1</v>
      </c>
      <c r="K1011" s="5" t="s">
        <v>14797</v>
      </c>
      <c r="L1011" s="5">
        <v>0.1032</v>
      </c>
      <c r="M1011" s="8"/>
      <c r="N1011" s="8"/>
      <c r="O1011" s="8"/>
      <c r="P1011" s="8"/>
      <c r="Q1011" s="8"/>
      <c r="R1011" s="5" t="s">
        <v>14798</v>
      </c>
      <c r="S1011" s="5" t="s">
        <v>14799</v>
      </c>
      <c r="T1011" s="5" t="s">
        <v>417</v>
      </c>
      <c r="U1011" s="5" t="s">
        <v>417</v>
      </c>
      <c r="V1011" s="5" t="s">
        <v>417</v>
      </c>
      <c r="W1011" s="5" t="s">
        <v>93</v>
      </c>
      <c r="X1011" s="5" t="s">
        <v>418</v>
      </c>
      <c r="Y1011" s="5" t="s">
        <v>419</v>
      </c>
      <c r="Z1011" s="5" t="s">
        <v>420</v>
      </c>
      <c r="AA1011" s="5" t="s">
        <v>421</v>
      </c>
      <c r="AB1011" s="5"/>
      <c r="AC1011" s="5"/>
      <c r="AD1011" s="5"/>
      <c r="AE1011" s="5"/>
      <c r="AF1011" s="5"/>
    </row>
    <row r="1012" spans="1:32" hidden="1">
      <c r="A1012" s="5" t="s">
        <v>14800</v>
      </c>
      <c r="B1012" s="5" t="str">
        <f>IF(COUNTIF('Leads Priorizados INT'!M:M,A1012)&gt;0,"Sí","No")</f>
        <v>No</v>
      </c>
      <c r="C1012">
        <v>0</v>
      </c>
      <c r="D1012" s="6" t="s">
        <v>414</v>
      </c>
      <c r="E1012" s="5" t="s">
        <v>14801</v>
      </c>
      <c r="F1012" s="5" t="s">
        <v>729</v>
      </c>
      <c r="G1012" s="5" t="s">
        <v>9299</v>
      </c>
      <c r="H1012" s="7">
        <v>389427</v>
      </c>
      <c r="I1012" s="5">
        <v>4</v>
      </c>
      <c r="J1012" s="5">
        <v>2</v>
      </c>
      <c r="K1012" s="5" t="s">
        <v>14802</v>
      </c>
      <c r="L1012" s="5">
        <v>0.1032</v>
      </c>
      <c r="M1012" s="8">
        <v>976212545</v>
      </c>
      <c r="N1012" s="8"/>
      <c r="O1012" s="8"/>
      <c r="P1012" s="8"/>
      <c r="Q1012" s="8"/>
      <c r="R1012" s="5" t="s">
        <v>14803</v>
      </c>
      <c r="S1012" s="5" t="s">
        <v>417</v>
      </c>
      <c r="T1012" s="5" t="s">
        <v>417</v>
      </c>
      <c r="U1012" s="5" t="s">
        <v>417</v>
      </c>
      <c r="V1012" s="5" t="s">
        <v>417</v>
      </c>
      <c r="W1012" s="5" t="s">
        <v>93</v>
      </c>
      <c r="X1012" s="5" t="s">
        <v>418</v>
      </c>
      <c r="Y1012" s="5" t="s">
        <v>419</v>
      </c>
      <c r="Z1012" s="5" t="s">
        <v>420</v>
      </c>
      <c r="AA1012" s="5" t="s">
        <v>421</v>
      </c>
      <c r="AB1012" s="5"/>
      <c r="AC1012" s="5"/>
      <c r="AD1012" s="5"/>
      <c r="AE1012" s="5"/>
      <c r="AF1012" s="5"/>
    </row>
    <row r="1013" spans="1:32" hidden="1">
      <c r="A1013" s="5" t="s">
        <v>14804</v>
      </c>
      <c r="B1013" s="5" t="str">
        <f>IF(COUNTIF('Leads Priorizados INT'!M:M,A1013)&gt;0,"Sí","No")</f>
        <v>No</v>
      </c>
      <c r="C1013">
        <v>0</v>
      </c>
      <c r="D1013" s="6" t="s">
        <v>414</v>
      </c>
      <c r="E1013" s="5" t="s">
        <v>14805</v>
      </c>
      <c r="F1013" s="5" t="s">
        <v>431</v>
      </c>
      <c r="G1013" s="5" t="s">
        <v>2349</v>
      </c>
      <c r="H1013" s="7">
        <v>6370438</v>
      </c>
      <c r="I1013" s="5">
        <v>11</v>
      </c>
      <c r="J1013" s="5">
        <v>1</v>
      </c>
      <c r="K1013" s="5" t="s">
        <v>14806</v>
      </c>
      <c r="L1013" s="5">
        <v>0.1032</v>
      </c>
      <c r="M1013" s="8"/>
      <c r="N1013" s="8"/>
      <c r="O1013" s="8"/>
      <c r="P1013" s="8"/>
      <c r="Q1013" s="8"/>
      <c r="R1013" s="5" t="s">
        <v>14807</v>
      </c>
      <c r="S1013" s="5" t="s">
        <v>417</v>
      </c>
      <c r="T1013" s="5" t="s">
        <v>417</v>
      </c>
      <c r="U1013" s="5" t="s">
        <v>417</v>
      </c>
      <c r="V1013" s="5" t="s">
        <v>417</v>
      </c>
      <c r="W1013" s="5" t="s">
        <v>93</v>
      </c>
      <c r="X1013" s="5" t="s">
        <v>418</v>
      </c>
      <c r="Y1013" s="5" t="s">
        <v>419</v>
      </c>
      <c r="Z1013" s="5" t="s">
        <v>420</v>
      </c>
      <c r="AA1013" s="5" t="s">
        <v>421</v>
      </c>
      <c r="AB1013" s="5"/>
      <c r="AC1013" s="5"/>
      <c r="AD1013" s="5"/>
      <c r="AE1013" s="5"/>
      <c r="AF1013" s="5"/>
    </row>
    <row r="1014" spans="1:32" hidden="1">
      <c r="A1014" s="5" t="s">
        <v>14808</v>
      </c>
      <c r="B1014" s="5" t="str">
        <f>IF(COUNTIF('Leads Priorizados INT'!M:M,A1014)&gt;0,"Sí","No")</f>
        <v>No</v>
      </c>
      <c r="C1014">
        <v>0</v>
      </c>
      <c r="D1014" s="6" t="s">
        <v>414</v>
      </c>
      <c r="E1014" s="5" t="s">
        <v>14809</v>
      </c>
      <c r="F1014" s="5" t="s">
        <v>152</v>
      </c>
      <c r="G1014" s="5" t="s">
        <v>1887</v>
      </c>
      <c r="H1014" s="7">
        <v>885971</v>
      </c>
      <c r="I1014" s="5">
        <v>2</v>
      </c>
      <c r="J1014" s="5">
        <v>1</v>
      </c>
      <c r="K1014" s="5" t="s">
        <v>14810</v>
      </c>
      <c r="L1014" s="5">
        <v>0.1032</v>
      </c>
      <c r="M1014" s="8"/>
      <c r="N1014" s="8"/>
      <c r="O1014" s="8"/>
      <c r="P1014" s="8"/>
      <c r="Q1014" s="8"/>
      <c r="R1014" s="5" t="s">
        <v>14811</v>
      </c>
      <c r="S1014" s="5" t="s">
        <v>417</v>
      </c>
      <c r="T1014" s="5" t="s">
        <v>417</v>
      </c>
      <c r="U1014" s="5" t="s">
        <v>417</v>
      </c>
      <c r="V1014" s="5" t="s">
        <v>417</v>
      </c>
      <c r="W1014" s="5" t="s">
        <v>93</v>
      </c>
      <c r="X1014" s="5" t="s">
        <v>418</v>
      </c>
      <c r="Y1014" s="5" t="s">
        <v>419</v>
      </c>
      <c r="Z1014" s="5" t="s">
        <v>420</v>
      </c>
      <c r="AA1014" s="5" t="s">
        <v>421</v>
      </c>
      <c r="AB1014" s="5"/>
      <c r="AC1014" s="5"/>
      <c r="AD1014" s="5"/>
      <c r="AE1014" s="5"/>
      <c r="AF1014" s="5"/>
    </row>
    <row r="1015" spans="1:32" hidden="1">
      <c r="A1015" s="5" t="s">
        <v>14812</v>
      </c>
      <c r="B1015" s="5" t="str">
        <f>IF(COUNTIF('Leads Priorizados INT'!M:M,A1015)&gt;0,"Sí","No")</f>
        <v>No</v>
      </c>
      <c r="C1015">
        <v>0</v>
      </c>
      <c r="D1015" s="6" t="s">
        <v>414</v>
      </c>
      <c r="E1015" s="5" t="s">
        <v>14813</v>
      </c>
      <c r="F1015" s="5" t="s">
        <v>931</v>
      </c>
      <c r="G1015" s="5" t="s">
        <v>14814</v>
      </c>
      <c r="H1015" s="7">
        <v>1933762</v>
      </c>
      <c r="I1015" s="5">
        <v>25</v>
      </c>
      <c r="J1015" s="5">
        <v>3</v>
      </c>
      <c r="K1015" s="5" t="s">
        <v>14815</v>
      </c>
      <c r="L1015" s="5">
        <v>0.1032</v>
      </c>
      <c r="M1015" s="8">
        <v>981935570</v>
      </c>
      <c r="N1015" s="8">
        <v>653308218</v>
      </c>
      <c r="O1015" s="8"/>
      <c r="P1015" s="8"/>
      <c r="Q1015" s="8"/>
      <c r="R1015" s="5" t="s">
        <v>14816</v>
      </c>
      <c r="S1015" s="5" t="s">
        <v>417</v>
      </c>
      <c r="T1015" s="5" t="s">
        <v>417</v>
      </c>
      <c r="U1015" s="5" t="s">
        <v>417</v>
      </c>
      <c r="V1015" s="5" t="s">
        <v>417</v>
      </c>
      <c r="W1015" s="5" t="s">
        <v>93</v>
      </c>
      <c r="X1015" s="5" t="s">
        <v>418</v>
      </c>
      <c r="Y1015" s="5" t="s">
        <v>419</v>
      </c>
      <c r="Z1015" s="5" t="s">
        <v>420</v>
      </c>
      <c r="AA1015" s="5" t="s">
        <v>421</v>
      </c>
      <c r="AB1015" s="5" t="s">
        <v>14817</v>
      </c>
      <c r="AC1015" s="5"/>
      <c r="AD1015" s="5"/>
      <c r="AE1015" s="5"/>
      <c r="AF1015" s="5"/>
    </row>
    <row r="1016" spans="1:32" hidden="1">
      <c r="A1016" s="5" t="s">
        <v>14818</v>
      </c>
      <c r="B1016" s="5" t="str">
        <f>IF(COUNTIF('Leads Priorizados INT'!M:M,A1016)&gt;0,"Sí","No")</f>
        <v>No</v>
      </c>
      <c r="C1016">
        <v>0</v>
      </c>
      <c r="D1016" s="6" t="s">
        <v>414</v>
      </c>
      <c r="E1016" s="5" t="s">
        <v>14819</v>
      </c>
      <c r="F1016" s="5" t="s">
        <v>152</v>
      </c>
      <c r="G1016" s="5" t="s">
        <v>14820</v>
      </c>
      <c r="H1016" s="7">
        <v>997979</v>
      </c>
      <c r="I1016" s="5">
        <v>7</v>
      </c>
      <c r="J1016" s="5">
        <v>1</v>
      </c>
      <c r="K1016" s="5" t="s">
        <v>14821</v>
      </c>
      <c r="L1016" s="5">
        <v>0.1032</v>
      </c>
      <c r="M1016" s="8">
        <v>918791821</v>
      </c>
      <c r="N1016" s="8"/>
      <c r="O1016" s="8"/>
      <c r="P1016" s="8"/>
      <c r="Q1016" s="8"/>
      <c r="R1016" s="5" t="s">
        <v>14822</v>
      </c>
      <c r="S1016" s="5" t="s">
        <v>417</v>
      </c>
      <c r="T1016" s="5" t="s">
        <v>417</v>
      </c>
      <c r="U1016" s="5" t="s">
        <v>417</v>
      </c>
      <c r="V1016" s="5" t="s">
        <v>417</v>
      </c>
      <c r="W1016" s="5" t="s">
        <v>93</v>
      </c>
      <c r="X1016" s="5" t="s">
        <v>418</v>
      </c>
      <c r="Y1016" s="5" t="s">
        <v>419</v>
      </c>
      <c r="Z1016" s="5" t="s">
        <v>420</v>
      </c>
      <c r="AA1016" s="5" t="s">
        <v>421</v>
      </c>
      <c r="AB1016" s="5" t="s">
        <v>14823</v>
      </c>
      <c r="AC1016" s="5"/>
      <c r="AD1016" s="5"/>
      <c r="AE1016" s="5"/>
      <c r="AF1016" s="5"/>
    </row>
    <row r="1017" spans="1:32" hidden="1">
      <c r="A1017" s="5" t="s">
        <v>14824</v>
      </c>
      <c r="B1017" s="5" t="str">
        <f>IF(COUNTIF('Leads Priorizados INT'!M:M,A1017)&gt;0,"Sí","No")</f>
        <v>No</v>
      </c>
      <c r="C1017">
        <v>0</v>
      </c>
      <c r="D1017" s="6" t="s">
        <v>1234</v>
      </c>
      <c r="E1017" s="5" t="s">
        <v>14825</v>
      </c>
      <c r="F1017" s="5" t="s">
        <v>1382</v>
      </c>
      <c r="G1017" s="5" t="s">
        <v>12908</v>
      </c>
      <c r="H1017" s="7">
        <v>1086674</v>
      </c>
      <c r="I1017" s="5">
        <v>1</v>
      </c>
      <c r="J1017" s="5">
        <v>2</v>
      </c>
      <c r="K1017" s="5" t="s">
        <v>14826</v>
      </c>
      <c r="L1017" s="5">
        <v>0.1032</v>
      </c>
      <c r="M1017" s="8">
        <v>963455103</v>
      </c>
      <c r="N1017" s="8">
        <v>630224780</v>
      </c>
      <c r="O1017" s="8"/>
      <c r="P1017" s="8"/>
      <c r="Q1017" s="8"/>
      <c r="R1017" s="5" t="s">
        <v>14827</v>
      </c>
      <c r="S1017" s="5" t="s">
        <v>14828</v>
      </c>
      <c r="T1017" s="5" t="s">
        <v>417</v>
      </c>
      <c r="U1017" s="5" t="s">
        <v>417</v>
      </c>
      <c r="V1017" s="5" t="s">
        <v>417</v>
      </c>
      <c r="W1017" s="5" t="s">
        <v>93</v>
      </c>
      <c r="X1017" s="5" t="s">
        <v>418</v>
      </c>
      <c r="Y1017" s="5" t="s">
        <v>419</v>
      </c>
      <c r="Z1017" s="5" t="s">
        <v>420</v>
      </c>
      <c r="AA1017" s="5" t="s">
        <v>421</v>
      </c>
      <c r="AB1017" s="5" t="s">
        <v>14829</v>
      </c>
      <c r="AC1017" s="5"/>
      <c r="AD1017" s="5"/>
      <c r="AE1017" s="5"/>
      <c r="AF1017" s="5"/>
    </row>
    <row r="1018" spans="1:32">
      <c r="A1018" s="5" t="s">
        <v>14830</v>
      </c>
      <c r="B1018" s="5" t="str">
        <f>IF(COUNTIF('Leads Priorizados INT'!M:M,A1018)&gt;0,"Sí","No")</f>
        <v>No</v>
      </c>
      <c r="C1018">
        <v>1</v>
      </c>
      <c r="D1018" s="6" t="s">
        <v>414</v>
      </c>
      <c r="E1018" s="5" t="s">
        <v>14831</v>
      </c>
      <c r="F1018" s="5" t="s">
        <v>152</v>
      </c>
      <c r="G1018" s="5" t="s">
        <v>2624</v>
      </c>
      <c r="H1018" s="7">
        <v>840799</v>
      </c>
      <c r="I1018" s="5">
        <v>2</v>
      </c>
      <c r="J1018" s="5">
        <v>1</v>
      </c>
      <c r="K1018" s="5" t="s">
        <v>14832</v>
      </c>
      <c r="L1018" s="5">
        <v>0.1031</v>
      </c>
      <c r="M1018" s="8"/>
      <c r="N1018" s="8"/>
      <c r="O1018" s="8"/>
      <c r="P1018" s="8"/>
      <c r="Q1018" s="8"/>
      <c r="R1018" s="5" t="s">
        <v>14833</v>
      </c>
      <c r="S1018" s="5" t="s">
        <v>14834</v>
      </c>
      <c r="T1018" s="5" t="s">
        <v>417</v>
      </c>
      <c r="U1018" s="5" t="s">
        <v>417</v>
      </c>
      <c r="V1018" s="5" t="s">
        <v>417</v>
      </c>
      <c r="W1018" s="5" t="s">
        <v>93</v>
      </c>
      <c r="X1018" s="5" t="s">
        <v>418</v>
      </c>
      <c r="Y1018" s="5" t="s">
        <v>419</v>
      </c>
      <c r="Z1018" s="5" t="s">
        <v>420</v>
      </c>
      <c r="AA1018" s="5" t="s">
        <v>421</v>
      </c>
      <c r="AB1018" s="5"/>
      <c r="AC1018" s="5"/>
      <c r="AD1018" s="5"/>
      <c r="AE1018" s="5"/>
      <c r="AF1018" s="5"/>
    </row>
    <row r="1019" spans="1:32">
      <c r="A1019" s="5" t="s">
        <v>14835</v>
      </c>
      <c r="B1019" s="5" t="str">
        <f>IF(COUNTIF('Leads Priorizados INT'!M:M,A1019)&gt;0,"Sí","No")</f>
        <v>No</v>
      </c>
      <c r="C1019">
        <v>1</v>
      </c>
      <c r="D1019" s="6" t="s">
        <v>414</v>
      </c>
      <c r="E1019" s="5" t="s">
        <v>14836</v>
      </c>
      <c r="F1019" s="5" t="s">
        <v>152</v>
      </c>
      <c r="G1019" s="5" t="s">
        <v>998</v>
      </c>
      <c r="H1019" s="7">
        <v>875921</v>
      </c>
      <c r="I1019" s="5">
        <v>8</v>
      </c>
      <c r="J1019" s="5">
        <v>1</v>
      </c>
      <c r="K1019" s="5" t="s">
        <v>14837</v>
      </c>
      <c r="L1019" s="5">
        <v>0.1031</v>
      </c>
      <c r="M1019" s="8"/>
      <c r="N1019" s="8"/>
      <c r="O1019" s="8"/>
      <c r="P1019" s="8"/>
      <c r="Q1019" s="8"/>
      <c r="R1019" s="5" t="s">
        <v>14838</v>
      </c>
      <c r="S1019" s="5" t="s">
        <v>417</v>
      </c>
      <c r="T1019" s="5" t="s">
        <v>417</v>
      </c>
      <c r="U1019" s="5" t="s">
        <v>417</v>
      </c>
      <c r="V1019" s="5" t="s">
        <v>417</v>
      </c>
      <c r="W1019" s="5" t="s">
        <v>93</v>
      </c>
      <c r="X1019" s="5" t="s">
        <v>418</v>
      </c>
      <c r="Y1019" s="5" t="s">
        <v>419</v>
      </c>
      <c r="Z1019" s="5" t="s">
        <v>420</v>
      </c>
      <c r="AA1019" s="5" t="s">
        <v>421</v>
      </c>
      <c r="AB1019" s="5"/>
      <c r="AC1019" s="5"/>
      <c r="AD1019" s="5"/>
      <c r="AE1019" s="5"/>
      <c r="AF1019" s="5"/>
    </row>
    <row r="1020" spans="1:32" hidden="1">
      <c r="A1020" s="5" t="s">
        <v>14839</v>
      </c>
      <c r="B1020" s="5" t="str">
        <f>IF(COUNTIF('Leads Priorizados INT'!M:M,A1020)&gt;0,"Sí","No")</f>
        <v>No</v>
      </c>
      <c r="C1020">
        <v>0</v>
      </c>
      <c r="D1020" s="6" t="s">
        <v>414</v>
      </c>
      <c r="E1020" s="5" t="s">
        <v>14840</v>
      </c>
      <c r="F1020" s="5" t="s">
        <v>152</v>
      </c>
      <c r="G1020" s="5" t="s">
        <v>2708</v>
      </c>
      <c r="H1020" s="7">
        <v>599305</v>
      </c>
      <c r="I1020" s="5">
        <v>5</v>
      </c>
      <c r="J1020" s="5">
        <v>1</v>
      </c>
      <c r="K1020" s="5" t="s">
        <v>14841</v>
      </c>
      <c r="L1020" s="5">
        <v>0.10290000000000001</v>
      </c>
      <c r="M1020" s="8"/>
      <c r="N1020" s="8"/>
      <c r="O1020" s="8"/>
      <c r="P1020" s="8"/>
      <c r="Q1020" s="8"/>
      <c r="R1020" s="5" t="s">
        <v>14842</v>
      </c>
      <c r="S1020" s="5" t="s">
        <v>417</v>
      </c>
      <c r="T1020" s="5" t="s">
        <v>417</v>
      </c>
      <c r="U1020" s="5" t="s">
        <v>417</v>
      </c>
      <c r="V1020" s="5" t="s">
        <v>417</v>
      </c>
      <c r="W1020" s="5" t="s">
        <v>93</v>
      </c>
      <c r="X1020" s="5" t="s">
        <v>418</v>
      </c>
      <c r="Y1020" s="5" t="s">
        <v>419</v>
      </c>
      <c r="Z1020" s="5" t="s">
        <v>420</v>
      </c>
      <c r="AA1020" s="5" t="s">
        <v>421</v>
      </c>
      <c r="AB1020" s="5"/>
      <c r="AC1020" s="5"/>
      <c r="AD1020" s="5"/>
      <c r="AE1020" s="5"/>
      <c r="AF1020" s="5"/>
    </row>
    <row r="1021" spans="1:32" hidden="1">
      <c r="A1021" s="5" t="s">
        <v>14843</v>
      </c>
      <c r="B1021" s="5" t="str">
        <f>IF(COUNTIF('Leads Priorizados INT'!M:M,A1021)&gt;0,"Sí","No")</f>
        <v>No</v>
      </c>
      <c r="C1021">
        <v>0</v>
      </c>
      <c r="D1021" s="6" t="s">
        <v>414</v>
      </c>
      <c r="E1021" s="5" t="s">
        <v>14844</v>
      </c>
      <c r="F1021" s="5" t="s">
        <v>431</v>
      </c>
      <c r="G1021" s="5" t="s">
        <v>1094</v>
      </c>
      <c r="H1021" s="7">
        <v>2350316</v>
      </c>
      <c r="I1021" s="5">
        <v>4</v>
      </c>
      <c r="J1021" s="5">
        <v>2</v>
      </c>
      <c r="K1021" s="5" t="s">
        <v>14845</v>
      </c>
      <c r="L1021" s="5">
        <v>0.1028</v>
      </c>
      <c r="M1021" s="8">
        <v>932500589</v>
      </c>
      <c r="N1021" s="8">
        <v>622714404</v>
      </c>
      <c r="O1021" s="8">
        <v>615105013</v>
      </c>
      <c r="P1021" s="8">
        <v>695154147</v>
      </c>
      <c r="Q1021" s="8"/>
      <c r="R1021" s="5" t="s">
        <v>14846</v>
      </c>
      <c r="S1021" s="5" t="s">
        <v>417</v>
      </c>
      <c r="T1021" s="5" t="s">
        <v>417</v>
      </c>
      <c r="U1021" s="5" t="s">
        <v>417</v>
      </c>
      <c r="V1021" s="5" t="s">
        <v>417</v>
      </c>
      <c r="W1021" s="5" t="s">
        <v>93</v>
      </c>
      <c r="X1021" s="5" t="s">
        <v>418</v>
      </c>
      <c r="Y1021" s="5" t="s">
        <v>419</v>
      </c>
      <c r="Z1021" s="5" t="s">
        <v>420</v>
      </c>
      <c r="AA1021" s="5" t="s">
        <v>421</v>
      </c>
      <c r="AB1021" s="5"/>
      <c r="AC1021" s="5"/>
      <c r="AD1021" s="5"/>
      <c r="AE1021" s="5"/>
      <c r="AF1021" s="5"/>
    </row>
    <row r="1022" spans="1:32">
      <c r="A1022" s="5" t="s">
        <v>14847</v>
      </c>
      <c r="B1022" s="5" t="str">
        <f>IF(COUNTIF('Leads Priorizados INT'!M:M,A1022)&gt;0,"Sí","No")</f>
        <v>No</v>
      </c>
      <c r="C1022">
        <v>1</v>
      </c>
      <c r="D1022" s="6" t="s">
        <v>414</v>
      </c>
      <c r="E1022" s="5" t="s">
        <v>14848</v>
      </c>
      <c r="F1022" s="5" t="s">
        <v>3740</v>
      </c>
      <c r="G1022" s="5" t="s">
        <v>14849</v>
      </c>
      <c r="H1022" s="7">
        <v>385046</v>
      </c>
      <c r="I1022" s="5">
        <v>10</v>
      </c>
      <c r="J1022" s="5">
        <v>4</v>
      </c>
      <c r="K1022" s="5" t="s">
        <v>14850</v>
      </c>
      <c r="L1022" s="5">
        <v>0.1028</v>
      </c>
      <c r="M1022" s="8">
        <v>956258781</v>
      </c>
      <c r="N1022" s="8">
        <v>956264501</v>
      </c>
      <c r="O1022" s="8">
        <v>932053301</v>
      </c>
      <c r="P1022" s="8"/>
      <c r="Q1022" s="8"/>
      <c r="R1022" s="5" t="s">
        <v>14851</v>
      </c>
      <c r="S1022" s="5" t="s">
        <v>14852</v>
      </c>
      <c r="T1022" s="5" t="s">
        <v>417</v>
      </c>
      <c r="U1022" s="5" t="s">
        <v>417</v>
      </c>
      <c r="V1022" s="5" t="s">
        <v>417</v>
      </c>
      <c r="W1022" s="5" t="s">
        <v>93</v>
      </c>
      <c r="X1022" s="5" t="s">
        <v>418</v>
      </c>
      <c r="Y1022" s="5" t="s">
        <v>419</v>
      </c>
      <c r="Z1022" s="5" t="s">
        <v>420</v>
      </c>
      <c r="AA1022" s="5" t="s">
        <v>421</v>
      </c>
      <c r="AB1022" s="5" t="s">
        <v>14853</v>
      </c>
      <c r="AC1022" s="5" t="s">
        <v>14854</v>
      </c>
      <c r="AD1022" s="5"/>
      <c r="AE1022" s="5"/>
      <c r="AF1022" s="5"/>
    </row>
    <row r="1023" spans="1:32" hidden="1">
      <c r="A1023" s="5" t="s">
        <v>14855</v>
      </c>
      <c r="B1023" s="5" t="str">
        <f>IF(COUNTIF('Leads Priorizados INT'!M:M,A1023)&gt;0,"Sí","No")</f>
        <v>No</v>
      </c>
      <c r="C1023">
        <v>0</v>
      </c>
      <c r="D1023" s="6" t="s">
        <v>414</v>
      </c>
      <c r="E1023" s="5" t="s">
        <v>14856</v>
      </c>
      <c r="F1023" s="5" t="s">
        <v>729</v>
      </c>
      <c r="G1023" s="5" t="s">
        <v>13446</v>
      </c>
      <c r="H1023" s="7">
        <v>836990</v>
      </c>
      <c r="I1023" s="5">
        <v>5</v>
      </c>
      <c r="J1023" s="5">
        <v>1</v>
      </c>
      <c r="K1023" s="5" t="s">
        <v>14857</v>
      </c>
      <c r="L1023" s="5">
        <v>0.1027</v>
      </c>
      <c r="M1023" s="8">
        <v>976497515</v>
      </c>
      <c r="N1023" s="8">
        <v>976497263</v>
      </c>
      <c r="O1023" s="8"/>
      <c r="P1023" s="8"/>
      <c r="Q1023" s="8"/>
      <c r="R1023" s="5" t="s">
        <v>14858</v>
      </c>
      <c r="S1023" s="5" t="s">
        <v>417</v>
      </c>
      <c r="T1023" s="5" t="s">
        <v>417</v>
      </c>
      <c r="U1023" s="5" t="s">
        <v>417</v>
      </c>
      <c r="V1023" s="5" t="s">
        <v>417</v>
      </c>
      <c r="W1023" s="5" t="s">
        <v>93</v>
      </c>
      <c r="X1023" s="5" t="s">
        <v>418</v>
      </c>
      <c r="Y1023" s="5" t="s">
        <v>419</v>
      </c>
      <c r="Z1023" s="5" t="s">
        <v>420</v>
      </c>
      <c r="AA1023" s="5" t="s">
        <v>421</v>
      </c>
      <c r="AB1023" s="5" t="s">
        <v>14859</v>
      </c>
      <c r="AC1023" s="5"/>
      <c r="AD1023" s="5"/>
      <c r="AE1023" s="5"/>
      <c r="AF1023" s="5"/>
    </row>
    <row r="1024" spans="1:32" hidden="1">
      <c r="A1024" s="5" t="s">
        <v>14860</v>
      </c>
      <c r="B1024" s="5" t="str">
        <f>IF(COUNTIF('Leads Priorizados INT'!M:M,A1024)&gt;0,"Sí","No")</f>
        <v>No</v>
      </c>
      <c r="C1024">
        <v>0</v>
      </c>
      <c r="D1024" s="6" t="s">
        <v>414</v>
      </c>
      <c r="E1024" s="5" t="s">
        <v>14861</v>
      </c>
      <c r="F1024" s="5" t="s">
        <v>152</v>
      </c>
      <c r="G1024" s="5" t="s">
        <v>2441</v>
      </c>
      <c r="H1024" s="7">
        <v>503807</v>
      </c>
      <c r="I1024" s="5">
        <v>3</v>
      </c>
      <c r="J1024" s="5">
        <v>1</v>
      </c>
      <c r="K1024" s="5" t="s">
        <v>14862</v>
      </c>
      <c r="L1024" s="5">
        <v>0.1027</v>
      </c>
      <c r="M1024" s="8">
        <v>913053095</v>
      </c>
      <c r="N1024" s="8">
        <v>913324018</v>
      </c>
      <c r="O1024" s="8"/>
      <c r="P1024" s="8"/>
      <c r="Q1024" s="8"/>
      <c r="R1024" s="5" t="s">
        <v>14863</v>
      </c>
      <c r="S1024" s="5" t="s">
        <v>14864</v>
      </c>
      <c r="T1024" s="5" t="s">
        <v>417</v>
      </c>
      <c r="U1024" s="5" t="s">
        <v>417</v>
      </c>
      <c r="V1024" s="5" t="s">
        <v>417</v>
      </c>
      <c r="W1024" s="5" t="s">
        <v>93</v>
      </c>
      <c r="X1024" s="5" t="s">
        <v>418</v>
      </c>
      <c r="Y1024" s="5" t="s">
        <v>419</v>
      </c>
      <c r="Z1024" s="5" t="s">
        <v>420</v>
      </c>
      <c r="AA1024" s="5" t="s">
        <v>421</v>
      </c>
      <c r="AB1024" s="5"/>
      <c r="AC1024" s="5"/>
      <c r="AD1024" s="5"/>
      <c r="AE1024" s="5"/>
      <c r="AF1024" s="5"/>
    </row>
    <row r="1025" spans="1:32" hidden="1">
      <c r="A1025" s="5" t="s">
        <v>14865</v>
      </c>
      <c r="B1025" s="5" t="str">
        <f>IF(COUNTIF('Leads Priorizados INT'!M:M,A1025)&gt;0,"Sí","No")</f>
        <v>No</v>
      </c>
      <c r="C1025">
        <v>0</v>
      </c>
      <c r="D1025" s="6" t="s">
        <v>414</v>
      </c>
      <c r="E1025" s="5" t="s">
        <v>14866</v>
      </c>
      <c r="F1025" s="5" t="s">
        <v>700</v>
      </c>
      <c r="G1025" s="5" t="s">
        <v>14310</v>
      </c>
      <c r="H1025" s="7">
        <v>542698</v>
      </c>
      <c r="I1025" s="5">
        <v>2</v>
      </c>
      <c r="J1025" s="5">
        <v>2</v>
      </c>
      <c r="K1025" s="5" t="s">
        <v>14867</v>
      </c>
      <c r="L1025" s="5">
        <v>0.1027</v>
      </c>
      <c r="M1025" s="8">
        <v>954564050</v>
      </c>
      <c r="N1025" s="8">
        <v>954213005</v>
      </c>
      <c r="O1025" s="8">
        <v>954705009</v>
      </c>
      <c r="P1025" s="8"/>
      <c r="Q1025" s="8"/>
      <c r="R1025" s="5" t="s">
        <v>14868</v>
      </c>
      <c r="S1025" s="5" t="s">
        <v>14869</v>
      </c>
      <c r="T1025" s="5" t="s">
        <v>417</v>
      </c>
      <c r="U1025" s="5" t="s">
        <v>417</v>
      </c>
      <c r="V1025" s="5" t="s">
        <v>417</v>
      </c>
      <c r="W1025" s="5" t="s">
        <v>93</v>
      </c>
      <c r="X1025" s="5" t="s">
        <v>418</v>
      </c>
      <c r="Y1025" s="5" t="s">
        <v>419</v>
      </c>
      <c r="Z1025" s="5" t="s">
        <v>420</v>
      </c>
      <c r="AA1025" s="5" t="s">
        <v>421</v>
      </c>
      <c r="AB1025" s="5" t="s">
        <v>14870</v>
      </c>
      <c r="AC1025" s="5"/>
      <c r="AD1025" s="5"/>
      <c r="AE1025" s="5"/>
      <c r="AF1025" s="5"/>
    </row>
    <row r="1026" spans="1:32">
      <c r="A1026" s="5" t="s">
        <v>14871</v>
      </c>
      <c r="B1026" s="5" t="str">
        <f>IF(COUNTIF('Leads Priorizados INT'!M:M,A1026)&gt;0,"Sí","No")</f>
        <v>No</v>
      </c>
      <c r="C1026">
        <v>1</v>
      </c>
      <c r="D1026" s="6" t="s">
        <v>414</v>
      </c>
      <c r="E1026" s="5" t="s">
        <v>14872</v>
      </c>
      <c r="F1026" s="5" t="s">
        <v>984</v>
      </c>
      <c r="G1026" s="5" t="s">
        <v>14873</v>
      </c>
      <c r="H1026" s="7">
        <v>884755</v>
      </c>
      <c r="I1026" s="5">
        <v>6</v>
      </c>
      <c r="J1026" s="5">
        <v>1</v>
      </c>
      <c r="K1026" s="5" t="s">
        <v>14874</v>
      </c>
      <c r="L1026" s="5">
        <v>0.1026</v>
      </c>
      <c r="M1026" s="8"/>
      <c r="N1026" s="8"/>
      <c r="O1026" s="8"/>
      <c r="P1026" s="8"/>
      <c r="Q1026" s="8"/>
      <c r="R1026" s="5" t="s">
        <v>14875</v>
      </c>
      <c r="S1026" s="5" t="s">
        <v>417</v>
      </c>
      <c r="T1026" s="5" t="s">
        <v>417</v>
      </c>
      <c r="U1026" s="5" t="s">
        <v>417</v>
      </c>
      <c r="V1026" s="5" t="s">
        <v>417</v>
      </c>
      <c r="W1026" s="5" t="s">
        <v>93</v>
      </c>
      <c r="X1026" s="5" t="s">
        <v>418</v>
      </c>
      <c r="Y1026" s="5" t="s">
        <v>419</v>
      </c>
      <c r="Z1026" s="5" t="s">
        <v>420</v>
      </c>
      <c r="AA1026" s="5" t="s">
        <v>421</v>
      </c>
      <c r="AB1026" s="5"/>
      <c r="AC1026" s="5"/>
      <c r="AD1026" s="5"/>
      <c r="AE1026" s="5"/>
      <c r="AF1026" s="5"/>
    </row>
    <row r="1027" spans="1:32" hidden="1">
      <c r="A1027" s="5" t="s">
        <v>14876</v>
      </c>
      <c r="B1027" s="5" t="str">
        <f>IF(COUNTIF('Leads Priorizados INT'!M:M,A1027)&gt;0,"Sí","No")</f>
        <v>No</v>
      </c>
      <c r="C1027">
        <v>0</v>
      </c>
      <c r="D1027" s="6" t="s">
        <v>414</v>
      </c>
      <c r="E1027" s="5" t="s">
        <v>14877</v>
      </c>
      <c r="F1027" s="5" t="s">
        <v>700</v>
      </c>
      <c r="G1027" s="5" t="s">
        <v>9678</v>
      </c>
      <c r="H1027" s="7">
        <v>344864</v>
      </c>
      <c r="I1027" s="5">
        <v>3</v>
      </c>
      <c r="J1027" s="5">
        <v>2</v>
      </c>
      <c r="K1027" s="5" t="s">
        <v>14878</v>
      </c>
      <c r="L1027" s="5">
        <v>0.1026</v>
      </c>
      <c r="M1027" s="8">
        <v>954259740</v>
      </c>
      <c r="N1027" s="8">
        <v>954233912</v>
      </c>
      <c r="O1027" s="8">
        <v>627483719</v>
      </c>
      <c r="P1027" s="8">
        <v>605088507</v>
      </c>
      <c r="Q1027" s="8"/>
      <c r="R1027" s="5" t="s">
        <v>14879</v>
      </c>
      <c r="S1027" s="5" t="s">
        <v>417</v>
      </c>
      <c r="T1027" s="5" t="s">
        <v>417</v>
      </c>
      <c r="U1027" s="5" t="s">
        <v>417</v>
      </c>
      <c r="V1027" s="5" t="s">
        <v>417</v>
      </c>
      <c r="W1027" s="5" t="s">
        <v>93</v>
      </c>
      <c r="X1027" s="5" t="s">
        <v>418</v>
      </c>
      <c r="Y1027" s="5" t="s">
        <v>419</v>
      </c>
      <c r="Z1027" s="5" t="s">
        <v>420</v>
      </c>
      <c r="AA1027" s="5" t="s">
        <v>421</v>
      </c>
      <c r="AB1027" s="5" t="s">
        <v>14880</v>
      </c>
      <c r="AC1027" s="5"/>
      <c r="AD1027" s="5"/>
      <c r="AE1027" s="5"/>
      <c r="AF1027" s="5"/>
    </row>
    <row r="1028" spans="1:32">
      <c r="A1028" s="5" t="s">
        <v>14881</v>
      </c>
      <c r="B1028" s="5" t="str">
        <f>IF(COUNTIF('Leads Priorizados INT'!M:M,A1028)&gt;0,"Sí","No")</f>
        <v>No</v>
      </c>
      <c r="C1028">
        <v>1</v>
      </c>
      <c r="D1028" s="6" t="s">
        <v>414</v>
      </c>
      <c r="E1028" s="5" t="s">
        <v>14882</v>
      </c>
      <c r="F1028" s="5" t="s">
        <v>431</v>
      </c>
      <c r="G1028" s="5" t="s">
        <v>1479</v>
      </c>
      <c r="H1028" s="7">
        <v>530006</v>
      </c>
      <c r="I1028" s="5">
        <v>3</v>
      </c>
      <c r="J1028" s="5">
        <v>1</v>
      </c>
      <c r="K1028" s="5" t="s">
        <v>14883</v>
      </c>
      <c r="L1028" s="5">
        <v>0.1026</v>
      </c>
      <c r="M1028" s="8"/>
      <c r="N1028" s="8"/>
      <c r="O1028" s="8"/>
      <c r="P1028" s="8"/>
      <c r="Q1028" s="8"/>
      <c r="R1028" s="5" t="s">
        <v>14884</v>
      </c>
      <c r="S1028" s="5" t="s">
        <v>14885</v>
      </c>
      <c r="T1028" s="5" t="s">
        <v>417</v>
      </c>
      <c r="U1028" s="5" t="s">
        <v>417</v>
      </c>
      <c r="V1028" s="5" t="s">
        <v>417</v>
      </c>
      <c r="W1028" s="5" t="s">
        <v>93</v>
      </c>
      <c r="X1028" s="5" t="s">
        <v>418</v>
      </c>
      <c r="Y1028" s="5" t="s">
        <v>419</v>
      </c>
      <c r="Z1028" s="5" t="s">
        <v>420</v>
      </c>
      <c r="AA1028" s="5" t="s">
        <v>421</v>
      </c>
      <c r="AB1028" s="5"/>
      <c r="AC1028" s="5"/>
      <c r="AD1028" s="5"/>
      <c r="AE1028" s="5"/>
      <c r="AF1028" s="5"/>
    </row>
    <row r="1029" spans="1:32" hidden="1">
      <c r="A1029" s="5" t="s">
        <v>14886</v>
      </c>
      <c r="B1029" s="5" t="str">
        <f>IF(COUNTIF('Leads Priorizados INT'!M:M,A1029)&gt;0,"Sí","No")</f>
        <v>No</v>
      </c>
      <c r="C1029">
        <v>0</v>
      </c>
      <c r="D1029" s="6" t="s">
        <v>414</v>
      </c>
      <c r="E1029" s="5" t="s">
        <v>14887</v>
      </c>
      <c r="F1029" s="5" t="s">
        <v>431</v>
      </c>
      <c r="G1029" s="5" t="s">
        <v>1463</v>
      </c>
      <c r="H1029" s="7">
        <v>368301</v>
      </c>
      <c r="I1029" s="5">
        <v>2</v>
      </c>
      <c r="J1029" s="5">
        <v>1</v>
      </c>
      <c r="K1029" s="5" t="s">
        <v>14888</v>
      </c>
      <c r="L1029" s="5">
        <v>0.1026</v>
      </c>
      <c r="M1029" s="8">
        <v>934882626</v>
      </c>
      <c r="N1029" s="8"/>
      <c r="O1029" s="8"/>
      <c r="P1029" s="8"/>
      <c r="Q1029" s="8"/>
      <c r="R1029" s="5" t="s">
        <v>14889</v>
      </c>
      <c r="S1029" s="5" t="s">
        <v>417</v>
      </c>
      <c r="T1029" s="5" t="s">
        <v>417</v>
      </c>
      <c r="U1029" s="5" t="s">
        <v>417</v>
      </c>
      <c r="V1029" s="5" t="s">
        <v>417</v>
      </c>
      <c r="W1029" s="5" t="s">
        <v>93</v>
      </c>
      <c r="X1029" s="5" t="s">
        <v>418</v>
      </c>
      <c r="Y1029" s="5" t="s">
        <v>419</v>
      </c>
      <c r="Z1029" s="5" t="s">
        <v>420</v>
      </c>
      <c r="AA1029" s="5" t="s">
        <v>421</v>
      </c>
      <c r="AB1029" s="5"/>
      <c r="AC1029" s="5"/>
      <c r="AD1029" s="5"/>
      <c r="AE1029" s="5"/>
      <c r="AF1029" s="5"/>
    </row>
    <row r="1030" spans="1:32" hidden="1">
      <c r="A1030" s="5" t="s">
        <v>14890</v>
      </c>
      <c r="B1030" s="5" t="str">
        <f>IF(COUNTIF('Leads Priorizados INT'!M:M,A1030)&gt;0,"Sí","No")</f>
        <v>No</v>
      </c>
      <c r="C1030">
        <v>0</v>
      </c>
      <c r="D1030" s="6" t="s">
        <v>414</v>
      </c>
      <c r="E1030" s="5" t="s">
        <v>14891</v>
      </c>
      <c r="F1030" s="5" t="s">
        <v>152</v>
      </c>
      <c r="G1030" s="5" t="s">
        <v>1856</v>
      </c>
      <c r="H1030" s="7">
        <v>3540115</v>
      </c>
      <c r="I1030" s="5">
        <v>8</v>
      </c>
      <c r="J1030" s="5">
        <v>1</v>
      </c>
      <c r="K1030" s="5" t="s">
        <v>14892</v>
      </c>
      <c r="L1030" s="5">
        <v>0.1026</v>
      </c>
      <c r="M1030" s="8">
        <v>910136221</v>
      </c>
      <c r="N1030" s="8">
        <v>664855919</v>
      </c>
      <c r="O1030" s="8">
        <v>659622876</v>
      </c>
      <c r="P1030" s="8">
        <v>653233183</v>
      </c>
      <c r="Q1030" s="8">
        <v>625943818</v>
      </c>
      <c r="R1030" s="5" t="s">
        <v>14893</v>
      </c>
      <c r="S1030" s="5" t="s">
        <v>417</v>
      </c>
      <c r="T1030" s="5" t="s">
        <v>417</v>
      </c>
      <c r="U1030" s="5" t="s">
        <v>417</v>
      </c>
      <c r="V1030" s="5" t="s">
        <v>417</v>
      </c>
      <c r="W1030" s="5" t="s">
        <v>93</v>
      </c>
      <c r="X1030" s="5" t="s">
        <v>418</v>
      </c>
      <c r="Y1030" s="5" t="s">
        <v>419</v>
      </c>
      <c r="Z1030" s="5" t="s">
        <v>420</v>
      </c>
      <c r="AA1030" s="5" t="s">
        <v>421</v>
      </c>
      <c r="AB1030" s="5"/>
      <c r="AC1030" s="5"/>
      <c r="AD1030" s="5"/>
      <c r="AE1030" s="5"/>
      <c r="AF1030" s="5"/>
    </row>
    <row r="1031" spans="1:32" hidden="1">
      <c r="A1031" s="5" t="s">
        <v>14894</v>
      </c>
      <c r="B1031" s="5" t="str">
        <f>IF(COUNTIF('Leads Priorizados INT'!M:M,A1031)&gt;0,"Sí","No")</f>
        <v>No</v>
      </c>
      <c r="C1031">
        <v>0</v>
      </c>
      <c r="D1031" s="6" t="s">
        <v>414</v>
      </c>
      <c r="E1031" s="5" t="s">
        <v>14895</v>
      </c>
      <c r="F1031" s="5" t="s">
        <v>152</v>
      </c>
      <c r="G1031" s="5" t="s">
        <v>3056</v>
      </c>
      <c r="H1031" s="7">
        <v>913084</v>
      </c>
      <c r="I1031" s="5">
        <v>8</v>
      </c>
      <c r="J1031" s="5">
        <v>1</v>
      </c>
      <c r="K1031" s="5" t="s">
        <v>14896</v>
      </c>
      <c r="L1031" s="5">
        <v>0.1026</v>
      </c>
      <c r="M1031" s="8"/>
      <c r="N1031" s="8"/>
      <c r="O1031" s="8"/>
      <c r="P1031" s="8"/>
      <c r="Q1031" s="8"/>
      <c r="R1031" s="5" t="s">
        <v>14897</v>
      </c>
      <c r="S1031" s="5" t="s">
        <v>417</v>
      </c>
      <c r="T1031" s="5" t="s">
        <v>417</v>
      </c>
      <c r="U1031" s="5" t="s">
        <v>417</v>
      </c>
      <c r="V1031" s="5" t="s">
        <v>417</v>
      </c>
      <c r="W1031" s="5" t="s">
        <v>93</v>
      </c>
      <c r="X1031" s="5" t="s">
        <v>418</v>
      </c>
      <c r="Y1031" s="5" t="s">
        <v>419</v>
      </c>
      <c r="Z1031" s="5" t="s">
        <v>420</v>
      </c>
      <c r="AA1031" s="5" t="s">
        <v>421</v>
      </c>
      <c r="AB1031" s="5"/>
      <c r="AC1031" s="5"/>
      <c r="AD1031" s="5"/>
      <c r="AE1031" s="5"/>
      <c r="AF1031" s="5"/>
    </row>
    <row r="1032" spans="1:32">
      <c r="A1032" s="5" t="s">
        <v>14898</v>
      </c>
      <c r="B1032" s="5" t="str">
        <f>IF(COUNTIF('Leads Priorizados INT'!M:M,A1032)&gt;0,"Sí","No")</f>
        <v>No</v>
      </c>
      <c r="C1032">
        <v>1</v>
      </c>
      <c r="D1032" s="6" t="s">
        <v>414</v>
      </c>
      <c r="E1032" s="5" t="s">
        <v>14899</v>
      </c>
      <c r="F1032" s="5" t="s">
        <v>1328</v>
      </c>
      <c r="G1032" s="5" t="s">
        <v>14900</v>
      </c>
      <c r="H1032" s="7">
        <v>518378</v>
      </c>
      <c r="I1032" s="5">
        <v>1</v>
      </c>
      <c r="J1032" s="5">
        <v>1</v>
      </c>
      <c r="K1032" s="5" t="s">
        <v>14901</v>
      </c>
      <c r="L1032" s="5">
        <v>0.1024</v>
      </c>
      <c r="M1032" s="8">
        <v>965688388</v>
      </c>
      <c r="N1032" s="8">
        <v>965687818</v>
      </c>
      <c r="O1032" s="8"/>
      <c r="P1032" s="8"/>
      <c r="Q1032" s="8"/>
      <c r="R1032" s="5" t="s">
        <v>14902</v>
      </c>
      <c r="S1032" s="5" t="s">
        <v>417</v>
      </c>
      <c r="T1032" s="5" t="s">
        <v>417</v>
      </c>
      <c r="U1032" s="5" t="s">
        <v>417</v>
      </c>
      <c r="V1032" s="5" t="s">
        <v>417</v>
      </c>
      <c r="W1032" s="5" t="s">
        <v>93</v>
      </c>
      <c r="X1032" s="5" t="s">
        <v>418</v>
      </c>
      <c r="Y1032" s="5" t="s">
        <v>419</v>
      </c>
      <c r="Z1032" s="5" t="s">
        <v>420</v>
      </c>
      <c r="AA1032" s="5" t="s">
        <v>421</v>
      </c>
      <c r="AB1032" s="5" t="s">
        <v>14903</v>
      </c>
      <c r="AC1032" s="5"/>
      <c r="AD1032" s="5"/>
      <c r="AE1032" s="5"/>
      <c r="AF1032" s="5"/>
    </row>
    <row r="1033" spans="1:32" hidden="1">
      <c r="A1033" s="5" t="s">
        <v>14904</v>
      </c>
      <c r="B1033" s="5" t="str">
        <f>IF(COUNTIF('Leads Priorizados INT'!M:M,A1033)&gt;0,"Sí","No")</f>
        <v>No</v>
      </c>
      <c r="C1033">
        <v>0</v>
      </c>
      <c r="D1033" s="6" t="s">
        <v>430</v>
      </c>
      <c r="E1033" s="5" t="s">
        <v>14905</v>
      </c>
      <c r="F1033" s="5" t="s">
        <v>581</v>
      </c>
      <c r="G1033" s="5" t="s">
        <v>14906</v>
      </c>
      <c r="H1033" s="7">
        <v>374098</v>
      </c>
      <c r="I1033" s="5">
        <v>6</v>
      </c>
      <c r="J1033" s="5">
        <v>1</v>
      </c>
      <c r="K1033" s="5" t="s">
        <v>14907</v>
      </c>
      <c r="L1033" s="5">
        <v>0.1024</v>
      </c>
      <c r="M1033" s="8">
        <v>986213839</v>
      </c>
      <c r="N1033" s="8">
        <v>986214141</v>
      </c>
      <c r="O1033" s="8">
        <v>692265600</v>
      </c>
      <c r="P1033" s="8">
        <v>685558147</v>
      </c>
      <c r="Q1033" s="8">
        <v>695418762</v>
      </c>
      <c r="R1033" s="5" t="s">
        <v>14908</v>
      </c>
      <c r="S1033" s="5" t="s">
        <v>14909</v>
      </c>
      <c r="T1033" s="5" t="s">
        <v>417</v>
      </c>
      <c r="U1033" s="5" t="s">
        <v>417</v>
      </c>
      <c r="V1033" s="5" t="s">
        <v>417</v>
      </c>
      <c r="W1033" s="5" t="s">
        <v>93</v>
      </c>
      <c r="X1033" s="5" t="s">
        <v>418</v>
      </c>
      <c r="Y1033" s="5" t="s">
        <v>419</v>
      </c>
      <c r="Z1033" s="5" t="s">
        <v>420</v>
      </c>
      <c r="AA1033" s="5" t="s">
        <v>421</v>
      </c>
      <c r="AB1033" s="5" t="s">
        <v>14910</v>
      </c>
      <c r="AC1033" s="5"/>
      <c r="AD1033" s="5"/>
      <c r="AE1033" s="5"/>
      <c r="AF1033" s="5"/>
    </row>
    <row r="1034" spans="1:32" hidden="1">
      <c r="A1034" s="5" t="s">
        <v>14911</v>
      </c>
      <c r="B1034" s="5" t="str">
        <f>IF(COUNTIF('Leads Priorizados INT'!M:M,A1034)&gt;0,"Sí","No")</f>
        <v>No</v>
      </c>
      <c r="C1034">
        <v>0</v>
      </c>
      <c r="D1034" s="6" t="s">
        <v>414</v>
      </c>
      <c r="E1034" s="5" t="s">
        <v>14912</v>
      </c>
      <c r="F1034" s="5" t="s">
        <v>984</v>
      </c>
      <c r="G1034" s="5" t="s">
        <v>985</v>
      </c>
      <c r="H1034" s="7">
        <v>1073706</v>
      </c>
      <c r="I1034" s="5">
        <v>8</v>
      </c>
      <c r="J1034" s="5">
        <v>1</v>
      </c>
      <c r="K1034" s="5" t="s">
        <v>14913</v>
      </c>
      <c r="L1034" s="5">
        <v>0.1024</v>
      </c>
      <c r="M1034" s="8"/>
      <c r="N1034" s="8"/>
      <c r="O1034" s="8"/>
      <c r="P1034" s="8"/>
      <c r="Q1034" s="8"/>
      <c r="R1034" s="5" t="s">
        <v>14914</v>
      </c>
      <c r="S1034" s="5" t="s">
        <v>14915</v>
      </c>
      <c r="T1034" s="5" t="s">
        <v>417</v>
      </c>
      <c r="U1034" s="5" t="s">
        <v>417</v>
      </c>
      <c r="V1034" s="5" t="s">
        <v>417</v>
      </c>
      <c r="W1034" s="5" t="s">
        <v>93</v>
      </c>
      <c r="X1034" s="5" t="s">
        <v>418</v>
      </c>
      <c r="Y1034" s="5" t="s">
        <v>419</v>
      </c>
      <c r="Z1034" s="5" t="s">
        <v>420</v>
      </c>
      <c r="AA1034" s="5" t="s">
        <v>421</v>
      </c>
      <c r="AB1034" s="5" t="s">
        <v>14916</v>
      </c>
      <c r="AC1034" s="5"/>
      <c r="AD1034" s="5"/>
      <c r="AE1034" s="5"/>
      <c r="AF1034" s="5"/>
    </row>
    <row r="1035" spans="1:32" hidden="1">
      <c r="A1035" s="5" t="s">
        <v>14917</v>
      </c>
      <c r="B1035" s="5" t="str">
        <f>IF(COUNTIF('Leads Priorizados INT'!M:M,A1035)&gt;0,"Sí","No")</f>
        <v>No</v>
      </c>
      <c r="C1035">
        <v>0</v>
      </c>
      <c r="D1035" s="6" t="s">
        <v>414</v>
      </c>
      <c r="E1035" s="5" t="s">
        <v>14918</v>
      </c>
      <c r="F1035" s="5" t="s">
        <v>152</v>
      </c>
      <c r="G1035" s="5" t="s">
        <v>14919</v>
      </c>
      <c r="H1035" s="7">
        <v>1261879</v>
      </c>
      <c r="I1035" s="5">
        <v>5</v>
      </c>
      <c r="J1035" s="5">
        <v>1</v>
      </c>
      <c r="K1035" s="5" t="s">
        <v>14920</v>
      </c>
      <c r="L1035" s="5">
        <v>0.1024</v>
      </c>
      <c r="M1035" s="8"/>
      <c r="N1035" s="8"/>
      <c r="O1035" s="8"/>
      <c r="P1035" s="8"/>
      <c r="Q1035" s="8"/>
      <c r="R1035" s="5" t="s">
        <v>14921</v>
      </c>
      <c r="S1035" s="5" t="s">
        <v>14922</v>
      </c>
      <c r="T1035" s="5" t="s">
        <v>417</v>
      </c>
      <c r="U1035" s="5" t="s">
        <v>417</v>
      </c>
      <c r="V1035" s="5" t="s">
        <v>417</v>
      </c>
      <c r="W1035" s="5" t="s">
        <v>93</v>
      </c>
      <c r="X1035" s="5" t="s">
        <v>418</v>
      </c>
      <c r="Y1035" s="5" t="s">
        <v>419</v>
      </c>
      <c r="Z1035" s="5" t="s">
        <v>420</v>
      </c>
      <c r="AA1035" s="5" t="s">
        <v>421</v>
      </c>
      <c r="AB1035" s="5"/>
      <c r="AC1035" s="5"/>
      <c r="AD1035" s="5"/>
      <c r="AE1035" s="5"/>
      <c r="AF1035" s="5"/>
    </row>
    <row r="1036" spans="1:32" hidden="1">
      <c r="A1036" s="5" t="s">
        <v>14923</v>
      </c>
      <c r="B1036" s="5" t="str">
        <f>IF(COUNTIF('Leads Priorizados INT'!M:M,A1036)&gt;0,"Sí","No")</f>
        <v>No</v>
      </c>
      <c r="C1036">
        <v>0</v>
      </c>
      <c r="D1036" s="6" t="s">
        <v>414</v>
      </c>
      <c r="E1036" s="5" t="s">
        <v>14924</v>
      </c>
      <c r="F1036" s="5" t="s">
        <v>431</v>
      </c>
      <c r="G1036" s="5" t="s">
        <v>1479</v>
      </c>
      <c r="H1036" s="7">
        <v>989048</v>
      </c>
      <c r="I1036" s="5">
        <v>2</v>
      </c>
      <c r="J1036" s="5">
        <v>1</v>
      </c>
      <c r="K1036" s="5" t="s">
        <v>14925</v>
      </c>
      <c r="L1036" s="5">
        <v>0.1023</v>
      </c>
      <c r="M1036" s="8"/>
      <c r="N1036" s="8"/>
      <c r="O1036" s="8"/>
      <c r="P1036" s="8"/>
      <c r="Q1036" s="8"/>
      <c r="R1036" s="5" t="s">
        <v>14926</v>
      </c>
      <c r="S1036" s="5" t="s">
        <v>417</v>
      </c>
      <c r="T1036" s="5" t="s">
        <v>417</v>
      </c>
      <c r="U1036" s="5" t="s">
        <v>417</v>
      </c>
      <c r="V1036" s="5" t="s">
        <v>417</v>
      </c>
      <c r="W1036" s="5" t="s">
        <v>93</v>
      </c>
      <c r="X1036" s="5" t="s">
        <v>418</v>
      </c>
      <c r="Y1036" s="5" t="s">
        <v>419</v>
      </c>
      <c r="Z1036" s="5" t="s">
        <v>420</v>
      </c>
      <c r="AA1036" s="5" t="s">
        <v>421</v>
      </c>
      <c r="AB1036" s="5"/>
      <c r="AC1036" s="5"/>
      <c r="AD1036" s="5"/>
      <c r="AE1036" s="5"/>
      <c r="AF1036" s="5"/>
    </row>
    <row r="1037" spans="1:32" hidden="1">
      <c r="A1037" s="5" t="s">
        <v>14927</v>
      </c>
      <c r="B1037" s="5" t="str">
        <f>IF(COUNTIF('Leads Priorizados INT'!M:M,A1037)&gt;0,"Sí","No")</f>
        <v>No</v>
      </c>
      <c r="C1037">
        <v>0</v>
      </c>
      <c r="D1037" s="6" t="s">
        <v>414</v>
      </c>
      <c r="E1037" s="5" t="s">
        <v>14928</v>
      </c>
      <c r="F1037" s="5" t="s">
        <v>431</v>
      </c>
      <c r="G1037" s="5" t="s">
        <v>9769</v>
      </c>
      <c r="H1037" s="7">
        <v>1381769</v>
      </c>
      <c r="I1037" s="5">
        <v>1</v>
      </c>
      <c r="J1037" s="5">
        <v>1</v>
      </c>
      <c r="K1037" s="5" t="s">
        <v>14929</v>
      </c>
      <c r="L1037" s="5">
        <v>0.1023</v>
      </c>
      <c r="M1037" s="8"/>
      <c r="N1037" s="8"/>
      <c r="O1037" s="8"/>
      <c r="P1037" s="8"/>
      <c r="Q1037" s="8"/>
      <c r="R1037" s="5" t="s">
        <v>14930</v>
      </c>
      <c r="S1037" s="5" t="s">
        <v>14931</v>
      </c>
      <c r="T1037" s="5" t="s">
        <v>417</v>
      </c>
      <c r="U1037" s="5" t="s">
        <v>417</v>
      </c>
      <c r="V1037" s="5" t="s">
        <v>417</v>
      </c>
      <c r="W1037" s="5" t="s">
        <v>93</v>
      </c>
      <c r="X1037" s="5" t="s">
        <v>418</v>
      </c>
      <c r="Y1037" s="5" t="s">
        <v>419</v>
      </c>
      <c r="Z1037" s="5" t="s">
        <v>420</v>
      </c>
      <c r="AA1037" s="5" t="s">
        <v>421</v>
      </c>
      <c r="AB1037" s="5"/>
      <c r="AC1037" s="5"/>
      <c r="AD1037" s="5"/>
      <c r="AE1037" s="5"/>
      <c r="AF1037" s="5"/>
    </row>
    <row r="1038" spans="1:32" hidden="1">
      <c r="A1038" s="5" t="s">
        <v>14932</v>
      </c>
      <c r="B1038" s="5" t="str">
        <f>IF(COUNTIF('Leads Priorizados INT'!M:M,A1038)&gt;0,"Sí","No")</f>
        <v>No</v>
      </c>
      <c r="C1038">
        <v>0</v>
      </c>
      <c r="D1038" s="6" t="s">
        <v>414</v>
      </c>
      <c r="E1038" s="5" t="s">
        <v>14933</v>
      </c>
      <c r="F1038" s="5" t="s">
        <v>152</v>
      </c>
      <c r="G1038" s="5" t="s">
        <v>1894</v>
      </c>
      <c r="H1038" s="7">
        <v>398564</v>
      </c>
      <c r="I1038" s="5">
        <v>4</v>
      </c>
      <c r="J1038" s="5">
        <v>1</v>
      </c>
      <c r="K1038" s="5" t="s">
        <v>14934</v>
      </c>
      <c r="L1038" s="5">
        <v>0.1023</v>
      </c>
      <c r="M1038" s="8"/>
      <c r="N1038" s="8"/>
      <c r="O1038" s="8"/>
      <c r="P1038" s="8"/>
      <c r="Q1038" s="8"/>
      <c r="R1038" s="5" t="s">
        <v>14935</v>
      </c>
      <c r="S1038" s="5" t="s">
        <v>417</v>
      </c>
      <c r="T1038" s="5" t="s">
        <v>417</v>
      </c>
      <c r="U1038" s="5" t="s">
        <v>417</v>
      </c>
      <c r="V1038" s="5" t="s">
        <v>417</v>
      </c>
      <c r="W1038" s="5" t="s">
        <v>93</v>
      </c>
      <c r="X1038" s="5" t="s">
        <v>418</v>
      </c>
      <c r="Y1038" s="5" t="s">
        <v>419</v>
      </c>
      <c r="Z1038" s="5" t="s">
        <v>420</v>
      </c>
      <c r="AA1038" s="5" t="s">
        <v>421</v>
      </c>
      <c r="AB1038" s="5"/>
      <c r="AC1038" s="5"/>
      <c r="AD1038" s="5"/>
      <c r="AE1038" s="5"/>
      <c r="AF1038" s="5"/>
    </row>
    <row r="1039" spans="1:32" hidden="1">
      <c r="A1039" s="5" t="s">
        <v>14936</v>
      </c>
      <c r="B1039" s="5" t="str">
        <f>IF(COUNTIF('Leads Priorizados INT'!M:M,A1039)&gt;0,"Sí","No")</f>
        <v>No</v>
      </c>
      <c r="C1039">
        <v>0</v>
      </c>
      <c r="D1039" s="6" t="s">
        <v>414</v>
      </c>
      <c r="E1039" s="5" t="s">
        <v>14937</v>
      </c>
      <c r="F1039" s="5" t="s">
        <v>10062</v>
      </c>
      <c r="G1039" s="5" t="s">
        <v>13068</v>
      </c>
      <c r="H1039" s="7">
        <v>1197650</v>
      </c>
      <c r="I1039" s="5">
        <v>2</v>
      </c>
      <c r="J1039" s="5">
        <v>1</v>
      </c>
      <c r="K1039" s="5" t="s">
        <v>14938</v>
      </c>
      <c r="L1039" s="5">
        <v>0.1022</v>
      </c>
      <c r="M1039" s="8"/>
      <c r="N1039" s="8"/>
      <c r="O1039" s="8"/>
      <c r="P1039" s="8"/>
      <c r="Q1039" s="8"/>
      <c r="R1039" s="5" t="s">
        <v>14939</v>
      </c>
      <c r="S1039" s="5" t="s">
        <v>417</v>
      </c>
      <c r="T1039" s="5" t="s">
        <v>417</v>
      </c>
      <c r="U1039" s="5" t="s">
        <v>417</v>
      </c>
      <c r="V1039" s="5" t="s">
        <v>417</v>
      </c>
      <c r="W1039" s="5" t="s">
        <v>93</v>
      </c>
      <c r="X1039" s="5" t="s">
        <v>418</v>
      </c>
      <c r="Y1039" s="5" t="s">
        <v>419</v>
      </c>
      <c r="Z1039" s="5" t="s">
        <v>420</v>
      </c>
      <c r="AA1039" s="5" t="s">
        <v>421</v>
      </c>
      <c r="AB1039" s="5"/>
      <c r="AC1039" s="5"/>
      <c r="AD1039" s="5"/>
      <c r="AE1039" s="5"/>
      <c r="AF1039" s="5"/>
    </row>
    <row r="1040" spans="1:32" hidden="1">
      <c r="A1040" s="5" t="s">
        <v>14940</v>
      </c>
      <c r="B1040" s="5" t="str">
        <f>IF(COUNTIF('Leads Priorizados INT'!M:M,A1040)&gt;0,"Sí","No")</f>
        <v>No</v>
      </c>
      <c r="C1040">
        <v>0</v>
      </c>
      <c r="D1040" s="6" t="s">
        <v>414</v>
      </c>
      <c r="E1040" s="5" t="s">
        <v>14941</v>
      </c>
      <c r="F1040" s="5" t="s">
        <v>431</v>
      </c>
      <c r="G1040" s="5" t="s">
        <v>1370</v>
      </c>
      <c r="H1040" s="7">
        <v>1019265</v>
      </c>
      <c r="I1040" s="5">
        <v>1</v>
      </c>
      <c r="J1040" s="5">
        <v>1</v>
      </c>
      <c r="K1040" s="5" t="s">
        <v>14942</v>
      </c>
      <c r="L1040" s="5">
        <v>0.1022</v>
      </c>
      <c r="M1040" s="8"/>
      <c r="N1040" s="8"/>
      <c r="O1040" s="8"/>
      <c r="P1040" s="8"/>
      <c r="Q1040" s="8"/>
      <c r="R1040" s="5" t="s">
        <v>14943</v>
      </c>
      <c r="S1040" s="5" t="s">
        <v>417</v>
      </c>
      <c r="T1040" s="5" t="s">
        <v>417</v>
      </c>
      <c r="U1040" s="5" t="s">
        <v>417</v>
      </c>
      <c r="V1040" s="5" t="s">
        <v>417</v>
      </c>
      <c r="W1040" s="5" t="s">
        <v>93</v>
      </c>
      <c r="X1040" s="5" t="s">
        <v>418</v>
      </c>
      <c r="Y1040" s="5" t="s">
        <v>419</v>
      </c>
      <c r="Z1040" s="5" t="s">
        <v>420</v>
      </c>
      <c r="AA1040" s="5" t="s">
        <v>421</v>
      </c>
      <c r="AB1040" s="5"/>
      <c r="AC1040" s="5"/>
      <c r="AD1040" s="5"/>
      <c r="AE1040" s="5"/>
      <c r="AF1040" s="5"/>
    </row>
    <row r="1041" spans="1:32" hidden="1">
      <c r="A1041" s="5" t="s">
        <v>14944</v>
      </c>
      <c r="B1041" s="5" t="str">
        <f>IF(COUNTIF('Leads Priorizados INT'!M:M,A1041)&gt;0,"Sí","No")</f>
        <v>No</v>
      </c>
      <c r="C1041">
        <v>0</v>
      </c>
      <c r="D1041" s="6" t="s">
        <v>414</v>
      </c>
      <c r="E1041" s="5" t="s">
        <v>14945</v>
      </c>
      <c r="F1041" s="5" t="s">
        <v>431</v>
      </c>
      <c r="G1041" s="5" t="s">
        <v>2349</v>
      </c>
      <c r="H1041" s="7">
        <v>680980</v>
      </c>
      <c r="I1041" s="5">
        <v>1</v>
      </c>
      <c r="J1041" s="5">
        <v>2</v>
      </c>
      <c r="K1041" s="5" t="s">
        <v>14946</v>
      </c>
      <c r="L1041" s="5">
        <v>0.1022</v>
      </c>
      <c r="M1041" s="8">
        <v>934674659</v>
      </c>
      <c r="N1041" s="8"/>
      <c r="O1041" s="8"/>
      <c r="P1041" s="8"/>
      <c r="Q1041" s="8"/>
      <c r="R1041" s="5" t="s">
        <v>14947</v>
      </c>
      <c r="S1041" s="5" t="s">
        <v>14948</v>
      </c>
      <c r="T1041" s="5" t="s">
        <v>417</v>
      </c>
      <c r="U1041" s="5" t="s">
        <v>417</v>
      </c>
      <c r="V1041" s="5" t="s">
        <v>417</v>
      </c>
      <c r="W1041" s="5" t="s">
        <v>93</v>
      </c>
      <c r="X1041" s="5" t="s">
        <v>418</v>
      </c>
      <c r="Y1041" s="5" t="s">
        <v>419</v>
      </c>
      <c r="Z1041" s="5" t="s">
        <v>420</v>
      </c>
      <c r="AA1041" s="5" t="s">
        <v>421</v>
      </c>
      <c r="AB1041" s="5"/>
      <c r="AC1041" s="5"/>
      <c r="AD1041" s="5"/>
      <c r="AE1041" s="5"/>
      <c r="AF1041" s="5"/>
    </row>
    <row r="1042" spans="1:32" hidden="1">
      <c r="A1042" s="5" t="s">
        <v>14949</v>
      </c>
      <c r="B1042" s="5" t="str">
        <f>IF(COUNTIF('Leads Priorizados INT'!M:M,A1042)&gt;0,"Sí","No")</f>
        <v>No</v>
      </c>
      <c r="C1042">
        <v>0</v>
      </c>
      <c r="D1042" s="6" t="s">
        <v>414</v>
      </c>
      <c r="E1042" s="5" t="s">
        <v>14950</v>
      </c>
      <c r="F1042" s="5" t="s">
        <v>431</v>
      </c>
      <c r="G1042" s="5" t="s">
        <v>14951</v>
      </c>
      <c r="H1042" s="7">
        <v>620866</v>
      </c>
      <c r="I1042" s="5">
        <v>1</v>
      </c>
      <c r="J1042" s="5">
        <v>2</v>
      </c>
      <c r="K1042" s="5" t="s">
        <v>14952</v>
      </c>
      <c r="L1042" s="5">
        <v>0.1022</v>
      </c>
      <c r="M1042" s="8">
        <v>937593768</v>
      </c>
      <c r="N1042" s="8">
        <v>937595668</v>
      </c>
      <c r="O1042" s="8"/>
      <c r="P1042" s="8"/>
      <c r="Q1042" s="8"/>
      <c r="R1042" s="5" t="s">
        <v>14953</v>
      </c>
      <c r="S1042" s="5" t="s">
        <v>417</v>
      </c>
      <c r="T1042" s="5" t="s">
        <v>417</v>
      </c>
      <c r="U1042" s="5" t="s">
        <v>417</v>
      </c>
      <c r="V1042" s="5" t="s">
        <v>417</v>
      </c>
      <c r="W1042" s="5" t="s">
        <v>93</v>
      </c>
      <c r="X1042" s="5" t="s">
        <v>418</v>
      </c>
      <c r="Y1042" s="5" t="s">
        <v>419</v>
      </c>
      <c r="Z1042" s="5" t="s">
        <v>420</v>
      </c>
      <c r="AA1042" s="5" t="s">
        <v>421</v>
      </c>
      <c r="AB1042" s="5"/>
      <c r="AC1042" s="5"/>
      <c r="AD1042" s="5"/>
      <c r="AE1042" s="5"/>
      <c r="AF1042" s="5"/>
    </row>
    <row r="1043" spans="1:32">
      <c r="A1043" s="5" t="s">
        <v>14954</v>
      </c>
      <c r="B1043" s="5" t="str">
        <f>IF(COUNTIF('Leads Priorizados INT'!M:M,A1043)&gt;0,"Sí","No")</f>
        <v>No</v>
      </c>
      <c r="C1043">
        <v>1</v>
      </c>
      <c r="D1043" s="6" t="s">
        <v>414</v>
      </c>
      <c r="E1043" s="5" t="s">
        <v>14955</v>
      </c>
      <c r="F1043" s="5" t="s">
        <v>3374</v>
      </c>
      <c r="G1043" s="5" t="s">
        <v>14956</v>
      </c>
      <c r="H1043" s="7">
        <v>634167</v>
      </c>
      <c r="I1043" s="5">
        <v>16</v>
      </c>
      <c r="J1043" s="5">
        <v>1</v>
      </c>
      <c r="K1043" s="5" t="s">
        <v>14957</v>
      </c>
      <c r="L1043" s="5">
        <v>0.1021</v>
      </c>
      <c r="M1043" s="8">
        <v>968282855</v>
      </c>
      <c r="N1043" s="8">
        <v>968296958</v>
      </c>
      <c r="O1043" s="8">
        <v>968281632</v>
      </c>
      <c r="P1043" s="8"/>
      <c r="Q1043" s="8"/>
      <c r="R1043" s="5" t="s">
        <v>14958</v>
      </c>
      <c r="S1043" s="5" t="s">
        <v>14959</v>
      </c>
      <c r="T1043" s="5" t="s">
        <v>417</v>
      </c>
      <c r="U1043" s="5" t="s">
        <v>417</v>
      </c>
      <c r="V1043" s="5" t="s">
        <v>417</v>
      </c>
      <c r="W1043" s="5" t="s">
        <v>93</v>
      </c>
      <c r="X1043" s="5" t="s">
        <v>418</v>
      </c>
      <c r="Y1043" s="5" t="s">
        <v>419</v>
      </c>
      <c r="Z1043" s="5" t="s">
        <v>420</v>
      </c>
      <c r="AA1043" s="5" t="s">
        <v>421</v>
      </c>
      <c r="AB1043" s="5" t="s">
        <v>14960</v>
      </c>
      <c r="AC1043" s="5" t="s">
        <v>14961</v>
      </c>
      <c r="AD1043" s="5" t="s">
        <v>14962</v>
      </c>
      <c r="AE1043" s="5" t="s">
        <v>14963</v>
      </c>
      <c r="AF1043" s="5" t="s">
        <v>14964</v>
      </c>
    </row>
    <row r="1044" spans="1:32" hidden="1">
      <c r="A1044" s="5" t="s">
        <v>14965</v>
      </c>
      <c r="B1044" s="5" t="str">
        <f>IF(COUNTIF('Leads Priorizados INT'!M:M,A1044)&gt;0,"Sí","No")</f>
        <v>No</v>
      </c>
      <c r="C1044">
        <v>0</v>
      </c>
      <c r="D1044" s="6" t="s">
        <v>430</v>
      </c>
      <c r="E1044" s="5" t="s">
        <v>14966</v>
      </c>
      <c r="F1044" s="5" t="s">
        <v>3740</v>
      </c>
      <c r="G1044" s="5" t="s">
        <v>14426</v>
      </c>
      <c r="H1044" s="7">
        <v>485157</v>
      </c>
      <c r="I1044" s="5">
        <v>9</v>
      </c>
      <c r="J1044" s="5">
        <v>8</v>
      </c>
      <c r="K1044" s="5" t="s">
        <v>14967</v>
      </c>
      <c r="L1044" s="5">
        <v>0.1021</v>
      </c>
      <c r="M1044" s="8">
        <v>956385286</v>
      </c>
      <c r="N1044" s="8">
        <v>956324129</v>
      </c>
      <c r="O1044" s="8">
        <v>956909076</v>
      </c>
      <c r="P1044" s="8">
        <v>693254666</v>
      </c>
      <c r="Q1044" s="8">
        <v>681600836</v>
      </c>
      <c r="R1044" s="5" t="s">
        <v>14968</v>
      </c>
      <c r="S1044" s="5" t="s">
        <v>14969</v>
      </c>
      <c r="T1044" s="5" t="s">
        <v>417</v>
      </c>
      <c r="U1044" s="5" t="s">
        <v>417</v>
      </c>
      <c r="V1044" s="5" t="s">
        <v>417</v>
      </c>
      <c r="W1044" s="5" t="s">
        <v>93</v>
      </c>
      <c r="X1044" s="5" t="s">
        <v>418</v>
      </c>
      <c r="Y1044" s="5" t="s">
        <v>419</v>
      </c>
      <c r="Z1044" s="5" t="s">
        <v>420</v>
      </c>
      <c r="AA1044" s="5" t="s">
        <v>421</v>
      </c>
      <c r="AB1044" s="5"/>
      <c r="AC1044" s="5"/>
      <c r="AD1044" s="5"/>
      <c r="AE1044" s="5"/>
      <c r="AF1044" s="5"/>
    </row>
    <row r="1045" spans="1:32" hidden="1">
      <c r="A1045" s="5" t="s">
        <v>14970</v>
      </c>
      <c r="B1045" s="5" t="str">
        <f>IF(COUNTIF('Leads Priorizados INT'!M:M,A1045)&gt;0,"Sí","No")</f>
        <v>No</v>
      </c>
      <c r="C1045">
        <v>0</v>
      </c>
      <c r="D1045" s="6" t="s">
        <v>414</v>
      </c>
      <c r="E1045" s="5" t="s">
        <v>14971</v>
      </c>
      <c r="F1045" s="5" t="s">
        <v>152</v>
      </c>
      <c r="G1045" s="5" t="s">
        <v>11157</v>
      </c>
      <c r="H1045" s="7">
        <v>1313963</v>
      </c>
      <c r="I1045" s="5">
        <v>8</v>
      </c>
      <c r="J1045" s="5">
        <v>1</v>
      </c>
      <c r="K1045" s="5" t="s">
        <v>14972</v>
      </c>
      <c r="L1045" s="5">
        <v>0.1021</v>
      </c>
      <c r="M1045" s="8">
        <v>915650113</v>
      </c>
      <c r="N1045" s="8"/>
      <c r="O1045" s="8"/>
      <c r="P1045" s="8"/>
      <c r="Q1045" s="8"/>
      <c r="R1045" s="5" t="s">
        <v>14973</v>
      </c>
      <c r="S1045" s="5" t="s">
        <v>417</v>
      </c>
      <c r="T1045" s="5" t="s">
        <v>417</v>
      </c>
      <c r="U1045" s="5" t="s">
        <v>417</v>
      </c>
      <c r="V1045" s="5" t="s">
        <v>417</v>
      </c>
      <c r="W1045" s="5" t="s">
        <v>93</v>
      </c>
      <c r="X1045" s="5" t="s">
        <v>418</v>
      </c>
      <c r="Y1045" s="5" t="s">
        <v>419</v>
      </c>
      <c r="Z1045" s="5" t="s">
        <v>420</v>
      </c>
      <c r="AA1045" s="5" t="s">
        <v>421</v>
      </c>
      <c r="AB1045" s="5" t="s">
        <v>14974</v>
      </c>
      <c r="AC1045" s="5"/>
      <c r="AD1045" s="5"/>
      <c r="AE1045" s="5"/>
      <c r="AF1045" s="5"/>
    </row>
    <row r="1046" spans="1:32" hidden="1">
      <c r="A1046" s="5" t="s">
        <v>14975</v>
      </c>
      <c r="B1046" s="5" t="str">
        <f>IF(COUNTIF('Leads Priorizados INT'!M:M,A1046)&gt;0,"Sí","No")</f>
        <v>No</v>
      </c>
      <c r="C1046">
        <v>0</v>
      </c>
      <c r="D1046" s="6" t="s">
        <v>414</v>
      </c>
      <c r="E1046" s="5" t="s">
        <v>14976</v>
      </c>
      <c r="F1046" s="5" t="s">
        <v>431</v>
      </c>
      <c r="G1046" s="5" t="s">
        <v>3125</v>
      </c>
      <c r="H1046" s="7">
        <v>998667</v>
      </c>
      <c r="I1046" s="5">
        <v>1</v>
      </c>
      <c r="J1046" s="5">
        <v>2</v>
      </c>
      <c r="K1046" s="5" t="s">
        <v>14977</v>
      </c>
      <c r="L1046" s="5">
        <v>0.10199999999999999</v>
      </c>
      <c r="M1046" s="8">
        <v>665043942</v>
      </c>
      <c r="N1046" s="8"/>
      <c r="O1046" s="8"/>
      <c r="P1046" s="8"/>
      <c r="Q1046" s="8"/>
      <c r="R1046" s="5" t="s">
        <v>14978</v>
      </c>
      <c r="S1046" s="5" t="s">
        <v>417</v>
      </c>
      <c r="T1046" s="5" t="s">
        <v>417</v>
      </c>
      <c r="U1046" s="5" t="s">
        <v>417</v>
      </c>
      <c r="V1046" s="5" t="s">
        <v>417</v>
      </c>
      <c r="W1046" s="5" t="s">
        <v>93</v>
      </c>
      <c r="X1046" s="5" t="s">
        <v>418</v>
      </c>
      <c r="Y1046" s="5" t="s">
        <v>419</v>
      </c>
      <c r="Z1046" s="5" t="s">
        <v>420</v>
      </c>
      <c r="AA1046" s="5" t="s">
        <v>421</v>
      </c>
      <c r="AB1046" s="5"/>
      <c r="AC1046" s="5"/>
      <c r="AD1046" s="5"/>
      <c r="AE1046" s="5"/>
      <c r="AF1046" s="5"/>
    </row>
    <row r="1047" spans="1:32" hidden="1">
      <c r="A1047" s="5" t="s">
        <v>14979</v>
      </c>
      <c r="B1047" s="5" t="str">
        <f>IF(COUNTIF('Leads Priorizados INT'!M:M,A1047)&gt;0,"Sí","No")</f>
        <v>No</v>
      </c>
      <c r="C1047">
        <v>0</v>
      </c>
      <c r="D1047" s="6" t="s">
        <v>414</v>
      </c>
      <c r="E1047" s="5" t="s">
        <v>14980</v>
      </c>
      <c r="F1047" s="5" t="s">
        <v>152</v>
      </c>
      <c r="G1047" s="5" t="s">
        <v>2708</v>
      </c>
      <c r="H1047" s="7">
        <v>833182</v>
      </c>
      <c r="I1047" s="5">
        <v>7</v>
      </c>
      <c r="J1047" s="5">
        <v>2</v>
      </c>
      <c r="K1047" s="5" t="s">
        <v>14981</v>
      </c>
      <c r="L1047" s="5">
        <v>0.10199999999999999</v>
      </c>
      <c r="M1047" s="8"/>
      <c r="N1047" s="8"/>
      <c r="O1047" s="8"/>
      <c r="P1047" s="8"/>
      <c r="Q1047" s="8"/>
      <c r="R1047" s="5" t="s">
        <v>14982</v>
      </c>
      <c r="S1047" s="5" t="s">
        <v>417</v>
      </c>
      <c r="T1047" s="5" t="s">
        <v>417</v>
      </c>
      <c r="U1047" s="5" t="s">
        <v>417</v>
      </c>
      <c r="V1047" s="5" t="s">
        <v>417</v>
      </c>
      <c r="W1047" s="5" t="s">
        <v>93</v>
      </c>
      <c r="X1047" s="5" t="s">
        <v>418</v>
      </c>
      <c r="Y1047" s="5" t="s">
        <v>419</v>
      </c>
      <c r="Z1047" s="5" t="s">
        <v>420</v>
      </c>
      <c r="AA1047" s="5" t="s">
        <v>421</v>
      </c>
      <c r="AB1047" s="5"/>
      <c r="AC1047" s="5"/>
      <c r="AD1047" s="5"/>
      <c r="AE1047" s="5"/>
      <c r="AF1047" s="5"/>
    </row>
    <row r="1048" spans="1:32" hidden="1">
      <c r="A1048" s="5" t="s">
        <v>14983</v>
      </c>
      <c r="B1048" s="5" t="str">
        <f>IF(COUNTIF('Leads Priorizados INT'!M:M,A1048)&gt;0,"Sí","No")</f>
        <v>No</v>
      </c>
      <c r="C1048">
        <v>0</v>
      </c>
      <c r="D1048" s="6" t="s">
        <v>414</v>
      </c>
      <c r="E1048" s="5" t="s">
        <v>14984</v>
      </c>
      <c r="F1048" s="5" t="s">
        <v>581</v>
      </c>
      <c r="G1048" s="5" t="s">
        <v>14985</v>
      </c>
      <c r="H1048" s="7">
        <v>3080215</v>
      </c>
      <c r="I1048" s="5">
        <v>32</v>
      </c>
      <c r="J1048" s="5">
        <v>2</v>
      </c>
      <c r="K1048" s="5" t="s">
        <v>14986</v>
      </c>
      <c r="L1048" s="5">
        <v>0.1019</v>
      </c>
      <c r="M1048" s="8">
        <v>986858858</v>
      </c>
      <c r="N1048" s="8"/>
      <c r="O1048" s="8"/>
      <c r="P1048" s="8"/>
      <c r="Q1048" s="8"/>
      <c r="R1048" s="5" t="s">
        <v>14987</v>
      </c>
      <c r="S1048" s="5" t="s">
        <v>417</v>
      </c>
      <c r="T1048" s="5" t="s">
        <v>417</v>
      </c>
      <c r="U1048" s="5" t="s">
        <v>417</v>
      </c>
      <c r="V1048" s="5" t="s">
        <v>417</v>
      </c>
      <c r="W1048" s="5" t="s">
        <v>93</v>
      </c>
      <c r="X1048" s="5" t="s">
        <v>418</v>
      </c>
      <c r="Y1048" s="5" t="s">
        <v>419</v>
      </c>
      <c r="Z1048" s="5" t="s">
        <v>420</v>
      </c>
      <c r="AA1048" s="5" t="s">
        <v>421</v>
      </c>
      <c r="AB1048" s="5" t="s">
        <v>14988</v>
      </c>
      <c r="AC1048" s="5" t="s">
        <v>14989</v>
      </c>
      <c r="AD1048" s="5"/>
      <c r="AE1048" s="5"/>
      <c r="AF1048" s="5"/>
    </row>
    <row r="1049" spans="1:32" hidden="1">
      <c r="A1049" s="5" t="s">
        <v>14990</v>
      </c>
      <c r="B1049" s="5" t="str">
        <f>IF(COUNTIF('Leads Priorizados INT'!M:M,A1049)&gt;0,"Sí","No")</f>
        <v>No</v>
      </c>
      <c r="C1049">
        <v>0</v>
      </c>
      <c r="D1049" s="6" t="s">
        <v>414</v>
      </c>
      <c r="E1049" s="5" t="s">
        <v>14991</v>
      </c>
      <c r="F1049" s="5" t="s">
        <v>752</v>
      </c>
      <c r="G1049" s="5" t="s">
        <v>3245</v>
      </c>
      <c r="H1049" s="7">
        <v>727980</v>
      </c>
      <c r="I1049" s="5">
        <v>5</v>
      </c>
      <c r="J1049" s="5">
        <v>1</v>
      </c>
      <c r="K1049" s="5" t="s">
        <v>14992</v>
      </c>
      <c r="L1049" s="5">
        <v>0.1019</v>
      </c>
      <c r="M1049" s="8">
        <v>977347241</v>
      </c>
      <c r="N1049" s="8">
        <v>977326178</v>
      </c>
      <c r="O1049" s="8">
        <v>977347206</v>
      </c>
      <c r="P1049" s="8"/>
      <c r="Q1049" s="8"/>
      <c r="R1049" s="5" t="s">
        <v>14993</v>
      </c>
      <c r="S1049" s="5" t="s">
        <v>14994</v>
      </c>
      <c r="T1049" s="5" t="s">
        <v>417</v>
      </c>
      <c r="U1049" s="5" t="s">
        <v>417</v>
      </c>
      <c r="V1049" s="5" t="s">
        <v>417</v>
      </c>
      <c r="W1049" s="5" t="s">
        <v>93</v>
      </c>
      <c r="X1049" s="5" t="s">
        <v>418</v>
      </c>
      <c r="Y1049" s="5" t="s">
        <v>419</v>
      </c>
      <c r="Z1049" s="5" t="s">
        <v>420</v>
      </c>
      <c r="AA1049" s="5" t="s">
        <v>421</v>
      </c>
      <c r="AB1049" s="5" t="s">
        <v>14995</v>
      </c>
      <c r="AC1049" s="5"/>
      <c r="AD1049" s="5"/>
      <c r="AE1049" s="5"/>
      <c r="AF1049" s="5"/>
    </row>
    <row r="1050" spans="1:32" hidden="1">
      <c r="A1050" s="5" t="s">
        <v>14996</v>
      </c>
      <c r="B1050" s="5" t="str">
        <f>IF(COUNTIF('Leads Priorizados INT'!M:M,A1050)&gt;0,"Sí","No")</f>
        <v>No</v>
      </c>
      <c r="C1050">
        <v>0</v>
      </c>
      <c r="D1050" s="6" t="s">
        <v>414</v>
      </c>
      <c r="E1050" s="5" t="s">
        <v>14997</v>
      </c>
      <c r="F1050" s="5" t="s">
        <v>152</v>
      </c>
      <c r="G1050" s="5" t="s">
        <v>1715</v>
      </c>
      <c r="H1050" s="7">
        <v>2069793</v>
      </c>
      <c r="I1050" s="5">
        <v>25</v>
      </c>
      <c r="J1050" s="5">
        <v>1</v>
      </c>
      <c r="K1050" s="5" t="s">
        <v>14998</v>
      </c>
      <c r="L1050" s="5">
        <v>0.1019</v>
      </c>
      <c r="M1050" s="8">
        <v>914415739</v>
      </c>
      <c r="N1050" s="8"/>
      <c r="O1050" s="8"/>
      <c r="P1050" s="8"/>
      <c r="Q1050" s="8"/>
      <c r="R1050" s="5" t="s">
        <v>14999</v>
      </c>
      <c r="S1050" s="5" t="s">
        <v>417</v>
      </c>
      <c r="T1050" s="5" t="s">
        <v>417</v>
      </c>
      <c r="U1050" s="5" t="s">
        <v>417</v>
      </c>
      <c r="V1050" s="5" t="s">
        <v>417</v>
      </c>
      <c r="W1050" s="5" t="s">
        <v>93</v>
      </c>
      <c r="X1050" s="5" t="s">
        <v>418</v>
      </c>
      <c r="Y1050" s="5" t="s">
        <v>419</v>
      </c>
      <c r="Z1050" s="5" t="s">
        <v>420</v>
      </c>
      <c r="AA1050" s="5" t="s">
        <v>421</v>
      </c>
      <c r="AB1050" s="5"/>
      <c r="AC1050" s="5"/>
      <c r="AD1050" s="5"/>
      <c r="AE1050" s="5"/>
      <c r="AF1050" s="5"/>
    </row>
    <row r="1051" spans="1:32" hidden="1">
      <c r="A1051" s="5" t="s">
        <v>15000</v>
      </c>
      <c r="B1051" s="5" t="str">
        <f>IF(COUNTIF('Leads Priorizados INT'!M:M,A1051)&gt;0,"Sí","No")</f>
        <v>No</v>
      </c>
      <c r="C1051">
        <v>0</v>
      </c>
      <c r="D1051" s="6" t="s">
        <v>414</v>
      </c>
      <c r="E1051" s="5" t="s">
        <v>15001</v>
      </c>
      <c r="F1051" s="5" t="s">
        <v>1382</v>
      </c>
      <c r="G1051" s="5" t="s">
        <v>15002</v>
      </c>
      <c r="H1051" s="7">
        <v>3438623</v>
      </c>
      <c r="I1051" s="5">
        <v>2</v>
      </c>
      <c r="J1051" s="5">
        <v>1</v>
      </c>
      <c r="K1051" s="5" t="s">
        <v>15003</v>
      </c>
      <c r="L1051" s="5">
        <v>0.1019</v>
      </c>
      <c r="M1051" s="8">
        <v>961438628</v>
      </c>
      <c r="N1051" s="8">
        <v>961318473</v>
      </c>
      <c r="O1051" s="8">
        <v>629484417</v>
      </c>
      <c r="P1051" s="8"/>
      <c r="Q1051" s="8"/>
      <c r="R1051" s="5" t="s">
        <v>15004</v>
      </c>
      <c r="S1051" s="5" t="s">
        <v>417</v>
      </c>
      <c r="T1051" s="5" t="s">
        <v>417</v>
      </c>
      <c r="U1051" s="5" t="s">
        <v>417</v>
      </c>
      <c r="V1051" s="5" t="s">
        <v>417</v>
      </c>
      <c r="W1051" s="5" t="s">
        <v>93</v>
      </c>
      <c r="X1051" s="5" t="s">
        <v>418</v>
      </c>
      <c r="Y1051" s="5" t="s">
        <v>419</v>
      </c>
      <c r="Z1051" s="5" t="s">
        <v>420</v>
      </c>
      <c r="AA1051" s="5" t="s">
        <v>421</v>
      </c>
      <c r="AB1051" s="5"/>
      <c r="AC1051" s="5"/>
      <c r="AD1051" s="5"/>
      <c r="AE1051" s="5"/>
      <c r="AF1051" s="5"/>
    </row>
    <row r="1052" spans="1:32" hidden="1">
      <c r="A1052" s="5" t="s">
        <v>15005</v>
      </c>
      <c r="B1052" s="5" t="str">
        <f>IF(COUNTIF('Leads Priorizados INT'!M:M,A1052)&gt;0,"Sí","No")</f>
        <v>No</v>
      </c>
      <c r="C1052">
        <v>0</v>
      </c>
      <c r="D1052" s="6" t="s">
        <v>414</v>
      </c>
      <c r="E1052" s="5" t="s">
        <v>15006</v>
      </c>
      <c r="F1052" s="5" t="s">
        <v>700</v>
      </c>
      <c r="G1052" s="5" t="s">
        <v>12535</v>
      </c>
      <c r="H1052" s="7">
        <v>1300879</v>
      </c>
      <c r="I1052" s="5">
        <v>15</v>
      </c>
      <c r="J1052" s="5">
        <v>1</v>
      </c>
      <c r="K1052" s="5" t="s">
        <v>15007</v>
      </c>
      <c r="L1052" s="5">
        <v>0.1018</v>
      </c>
      <c r="M1052" s="8">
        <v>955128210</v>
      </c>
      <c r="N1052" s="8">
        <v>955128200</v>
      </c>
      <c r="O1052" s="8">
        <v>677589039</v>
      </c>
      <c r="P1052" s="8">
        <v>674015820</v>
      </c>
      <c r="Q1052" s="8">
        <v>674015811</v>
      </c>
      <c r="R1052" s="5" t="s">
        <v>15008</v>
      </c>
      <c r="S1052" s="5" t="s">
        <v>15009</v>
      </c>
      <c r="T1052" s="5" t="s">
        <v>417</v>
      </c>
      <c r="U1052" s="5" t="s">
        <v>417</v>
      </c>
      <c r="V1052" s="5" t="s">
        <v>417</v>
      </c>
      <c r="W1052" s="5" t="s">
        <v>93</v>
      </c>
      <c r="X1052" s="5" t="s">
        <v>418</v>
      </c>
      <c r="Y1052" s="5" t="s">
        <v>419</v>
      </c>
      <c r="Z1052" s="5" t="s">
        <v>420</v>
      </c>
      <c r="AA1052" s="5" t="s">
        <v>421</v>
      </c>
      <c r="AB1052" s="5" t="s">
        <v>15010</v>
      </c>
      <c r="AC1052" s="5"/>
      <c r="AD1052" s="5"/>
      <c r="AE1052" s="5"/>
      <c r="AF1052" s="5"/>
    </row>
    <row r="1053" spans="1:32" hidden="1">
      <c r="A1053" s="5" t="s">
        <v>15011</v>
      </c>
      <c r="B1053" s="5" t="str">
        <f>IF(COUNTIF('Leads Priorizados INT'!M:M,A1053)&gt;0,"Sí","No")</f>
        <v>No</v>
      </c>
      <c r="C1053">
        <v>0</v>
      </c>
      <c r="D1053" s="6" t="s">
        <v>414</v>
      </c>
      <c r="E1053" s="5" t="s">
        <v>15012</v>
      </c>
      <c r="F1053" s="5" t="s">
        <v>431</v>
      </c>
      <c r="G1053" s="5" t="s">
        <v>9310</v>
      </c>
      <c r="H1053" s="7">
        <v>1033589</v>
      </c>
      <c r="I1053" s="5">
        <v>17</v>
      </c>
      <c r="J1053" s="5">
        <v>1</v>
      </c>
      <c r="K1053" s="5" t="s">
        <v>15013</v>
      </c>
      <c r="L1053" s="5">
        <v>0.1018</v>
      </c>
      <c r="M1053" s="8">
        <v>933222488</v>
      </c>
      <c r="N1053" s="8">
        <v>933219643</v>
      </c>
      <c r="O1053" s="8">
        <v>645313566</v>
      </c>
      <c r="P1053" s="8"/>
      <c r="Q1053" s="8"/>
      <c r="R1053" s="5" t="s">
        <v>15014</v>
      </c>
      <c r="S1053" s="5" t="s">
        <v>417</v>
      </c>
      <c r="T1053" s="5" t="s">
        <v>417</v>
      </c>
      <c r="U1053" s="5" t="s">
        <v>417</v>
      </c>
      <c r="V1053" s="5" t="s">
        <v>417</v>
      </c>
      <c r="W1053" s="5" t="s">
        <v>93</v>
      </c>
      <c r="X1053" s="5" t="s">
        <v>418</v>
      </c>
      <c r="Y1053" s="5" t="s">
        <v>419</v>
      </c>
      <c r="Z1053" s="5" t="s">
        <v>420</v>
      </c>
      <c r="AA1053" s="5" t="s">
        <v>421</v>
      </c>
      <c r="AB1053" s="5" t="s">
        <v>15015</v>
      </c>
      <c r="AC1053" s="5"/>
      <c r="AD1053" s="5"/>
      <c r="AE1053" s="5"/>
      <c r="AF1053" s="5"/>
    </row>
    <row r="1054" spans="1:32" hidden="1">
      <c r="A1054" s="5" t="s">
        <v>15016</v>
      </c>
      <c r="B1054" s="5" t="str">
        <f>IF(COUNTIF('Leads Priorizados INT'!M:M,A1054)&gt;0,"Sí","No")</f>
        <v>No</v>
      </c>
      <c r="C1054">
        <v>0</v>
      </c>
      <c r="D1054" s="6" t="s">
        <v>414</v>
      </c>
      <c r="E1054" s="5" t="s">
        <v>15017</v>
      </c>
      <c r="F1054" s="5" t="s">
        <v>431</v>
      </c>
      <c r="G1054" s="5" t="s">
        <v>1479</v>
      </c>
      <c r="H1054" s="7">
        <v>811085</v>
      </c>
      <c r="I1054" s="5">
        <v>3</v>
      </c>
      <c r="J1054" s="5">
        <v>1</v>
      </c>
      <c r="K1054" s="5" t="s">
        <v>15018</v>
      </c>
      <c r="L1054" s="5">
        <v>0.1018</v>
      </c>
      <c r="M1054" s="8">
        <v>933984505</v>
      </c>
      <c r="N1054" s="8"/>
      <c r="O1054" s="8"/>
      <c r="P1054" s="8"/>
      <c r="Q1054" s="8"/>
      <c r="R1054" s="5" t="s">
        <v>15019</v>
      </c>
      <c r="S1054" s="5" t="s">
        <v>417</v>
      </c>
      <c r="T1054" s="5" t="s">
        <v>417</v>
      </c>
      <c r="U1054" s="5" t="s">
        <v>417</v>
      </c>
      <c r="V1054" s="5" t="s">
        <v>417</v>
      </c>
      <c r="W1054" s="5" t="s">
        <v>93</v>
      </c>
      <c r="X1054" s="5" t="s">
        <v>418</v>
      </c>
      <c r="Y1054" s="5" t="s">
        <v>419</v>
      </c>
      <c r="Z1054" s="5" t="s">
        <v>420</v>
      </c>
      <c r="AA1054" s="5" t="s">
        <v>421</v>
      </c>
      <c r="AB1054" s="5"/>
      <c r="AC1054" s="5"/>
      <c r="AD1054" s="5"/>
      <c r="AE1054" s="5"/>
      <c r="AF1054" s="5"/>
    </row>
    <row r="1055" spans="1:32" hidden="1">
      <c r="A1055" s="5" t="s">
        <v>15020</v>
      </c>
      <c r="B1055" s="5" t="str">
        <f>IF(COUNTIF('Leads Priorizados INT'!M:M,A1055)&gt;0,"Sí","No")</f>
        <v>No</v>
      </c>
      <c r="C1055">
        <v>0</v>
      </c>
      <c r="D1055" s="6" t="s">
        <v>414</v>
      </c>
      <c r="E1055" s="5" t="s">
        <v>15021</v>
      </c>
      <c r="F1055" s="5" t="s">
        <v>152</v>
      </c>
      <c r="G1055" s="5" t="s">
        <v>2795</v>
      </c>
      <c r="H1055" s="7">
        <v>919838</v>
      </c>
      <c r="I1055" s="5">
        <v>8</v>
      </c>
      <c r="J1055" s="5">
        <v>1</v>
      </c>
      <c r="K1055" s="5" t="s">
        <v>15007</v>
      </c>
      <c r="L1055" s="5">
        <v>0.1018</v>
      </c>
      <c r="M1055" s="8"/>
      <c r="N1055" s="8"/>
      <c r="O1055" s="8"/>
      <c r="P1055" s="8"/>
      <c r="Q1055" s="8"/>
      <c r="R1055" s="5" t="s">
        <v>15022</v>
      </c>
      <c r="S1055" s="5" t="s">
        <v>417</v>
      </c>
      <c r="T1055" s="5" t="s">
        <v>417</v>
      </c>
      <c r="U1055" s="5" t="s">
        <v>417</v>
      </c>
      <c r="V1055" s="5" t="s">
        <v>417</v>
      </c>
      <c r="W1055" s="5" t="s">
        <v>93</v>
      </c>
      <c r="X1055" s="5" t="s">
        <v>418</v>
      </c>
      <c r="Y1055" s="5" t="s">
        <v>419</v>
      </c>
      <c r="Z1055" s="5" t="s">
        <v>420</v>
      </c>
      <c r="AA1055" s="5" t="s">
        <v>421</v>
      </c>
      <c r="AB1055" s="5"/>
      <c r="AC1055" s="5"/>
      <c r="AD1055" s="5"/>
      <c r="AE1055" s="5"/>
      <c r="AF1055" s="5"/>
    </row>
    <row r="1056" spans="1:32" hidden="1">
      <c r="A1056" s="5" t="s">
        <v>15023</v>
      </c>
      <c r="B1056" s="5" t="str">
        <f>IF(COUNTIF('Leads Priorizados INT'!M:M,A1056)&gt;0,"Sí","No")</f>
        <v>No</v>
      </c>
      <c r="C1056">
        <v>0</v>
      </c>
      <c r="D1056" s="6" t="s">
        <v>414</v>
      </c>
      <c r="E1056" s="5" t="s">
        <v>15024</v>
      </c>
      <c r="F1056" s="5" t="s">
        <v>152</v>
      </c>
      <c r="G1056" s="5" t="s">
        <v>3544</v>
      </c>
      <c r="H1056" s="7">
        <v>1084392</v>
      </c>
      <c r="I1056" s="5">
        <v>3</v>
      </c>
      <c r="J1056" s="5">
        <v>1</v>
      </c>
      <c r="K1056" s="5" t="s">
        <v>15025</v>
      </c>
      <c r="L1056" s="5">
        <v>0.1018</v>
      </c>
      <c r="M1056" s="8"/>
      <c r="N1056" s="8"/>
      <c r="O1056" s="8"/>
      <c r="P1056" s="8"/>
      <c r="Q1056" s="8"/>
      <c r="R1056" s="5" t="s">
        <v>15026</v>
      </c>
      <c r="S1056" s="5" t="s">
        <v>15027</v>
      </c>
      <c r="T1056" s="5" t="s">
        <v>417</v>
      </c>
      <c r="U1056" s="5" t="s">
        <v>417</v>
      </c>
      <c r="V1056" s="5" t="s">
        <v>417</v>
      </c>
      <c r="W1056" s="5" t="s">
        <v>93</v>
      </c>
      <c r="X1056" s="5" t="s">
        <v>418</v>
      </c>
      <c r="Y1056" s="5" t="s">
        <v>419</v>
      </c>
      <c r="Z1056" s="5" t="s">
        <v>420</v>
      </c>
      <c r="AA1056" s="5" t="s">
        <v>421</v>
      </c>
      <c r="AB1056" s="5"/>
      <c r="AC1056" s="5"/>
      <c r="AD1056" s="5"/>
      <c r="AE1056" s="5"/>
      <c r="AF1056" s="5"/>
    </row>
    <row r="1057" spans="1:32" hidden="1">
      <c r="A1057" s="5" t="s">
        <v>15028</v>
      </c>
      <c r="B1057" s="5" t="str">
        <f>IF(COUNTIF('Leads Priorizados INT'!M:M,A1057)&gt;0,"Sí","No")</f>
        <v>No</v>
      </c>
      <c r="C1057">
        <v>0</v>
      </c>
      <c r="D1057" s="6" t="s">
        <v>414</v>
      </c>
      <c r="E1057" s="5" t="s">
        <v>15029</v>
      </c>
      <c r="F1057" s="5" t="s">
        <v>152</v>
      </c>
      <c r="G1057" s="5" t="s">
        <v>10819</v>
      </c>
      <c r="H1057" s="7">
        <v>1081864</v>
      </c>
      <c r="I1057" s="5">
        <v>4</v>
      </c>
      <c r="J1057" s="5">
        <v>1</v>
      </c>
      <c r="K1057" s="5" t="s">
        <v>15030</v>
      </c>
      <c r="L1057" s="5">
        <v>0.1018</v>
      </c>
      <c r="M1057" s="8">
        <v>910011919</v>
      </c>
      <c r="N1057" s="8">
        <v>638722008</v>
      </c>
      <c r="O1057" s="8">
        <v>615401520</v>
      </c>
      <c r="P1057" s="8">
        <v>618106221</v>
      </c>
      <c r="Q1057" s="8"/>
      <c r="R1057" s="5" t="s">
        <v>15031</v>
      </c>
      <c r="S1057" s="5" t="s">
        <v>15032</v>
      </c>
      <c r="T1057" s="5" t="s">
        <v>417</v>
      </c>
      <c r="U1057" s="5" t="s">
        <v>417</v>
      </c>
      <c r="V1057" s="5" t="s">
        <v>417</v>
      </c>
      <c r="W1057" s="5" t="s">
        <v>93</v>
      </c>
      <c r="X1057" s="5" t="s">
        <v>418</v>
      </c>
      <c r="Y1057" s="5" t="s">
        <v>419</v>
      </c>
      <c r="Z1057" s="5" t="s">
        <v>420</v>
      </c>
      <c r="AA1057" s="5" t="s">
        <v>421</v>
      </c>
      <c r="AB1057" s="5"/>
      <c r="AC1057" s="5"/>
      <c r="AD1057" s="5"/>
      <c r="AE1057" s="5"/>
      <c r="AF1057" s="5"/>
    </row>
    <row r="1058" spans="1:32" hidden="1">
      <c r="A1058" s="5" t="s">
        <v>15033</v>
      </c>
      <c r="B1058" s="5" t="str">
        <f>IF(COUNTIF('Leads Priorizados INT'!M:M,A1058)&gt;0,"Sí","No")</f>
        <v>No</v>
      </c>
      <c r="C1058">
        <v>0</v>
      </c>
      <c r="D1058" s="6" t="s">
        <v>414</v>
      </c>
      <c r="E1058" s="5" t="s">
        <v>15034</v>
      </c>
      <c r="F1058" s="5" t="s">
        <v>152</v>
      </c>
      <c r="G1058" s="5" t="s">
        <v>1602</v>
      </c>
      <c r="H1058" s="7">
        <v>3622647</v>
      </c>
      <c r="I1058" s="5">
        <v>13</v>
      </c>
      <c r="J1058" s="5">
        <v>2</v>
      </c>
      <c r="K1058" s="5" t="s">
        <v>15035</v>
      </c>
      <c r="L1058" s="5">
        <v>0.1018</v>
      </c>
      <c r="M1058" s="8"/>
      <c r="N1058" s="8"/>
      <c r="O1058" s="8"/>
      <c r="P1058" s="8"/>
      <c r="Q1058" s="8"/>
      <c r="R1058" s="5" t="s">
        <v>15036</v>
      </c>
      <c r="S1058" s="5" t="s">
        <v>15037</v>
      </c>
      <c r="T1058" s="5" t="s">
        <v>15038</v>
      </c>
      <c r="U1058" s="5" t="s">
        <v>417</v>
      </c>
      <c r="V1058" s="5" t="s">
        <v>417</v>
      </c>
      <c r="W1058" s="5" t="s">
        <v>93</v>
      </c>
      <c r="X1058" s="5" t="s">
        <v>418</v>
      </c>
      <c r="Y1058" s="5" t="s">
        <v>419</v>
      </c>
      <c r="Z1058" s="5" t="s">
        <v>420</v>
      </c>
      <c r="AA1058" s="5" t="s">
        <v>421</v>
      </c>
      <c r="AB1058" s="5"/>
      <c r="AC1058" s="5"/>
      <c r="AD1058" s="5"/>
      <c r="AE1058" s="5"/>
      <c r="AF1058" s="5"/>
    </row>
    <row r="1059" spans="1:32">
      <c r="A1059" s="5" t="s">
        <v>15039</v>
      </c>
      <c r="B1059" s="5" t="str">
        <f>IF(COUNTIF('Leads Priorizados INT'!M:M,A1059)&gt;0,"Sí","No")</f>
        <v>No</v>
      </c>
      <c r="C1059">
        <v>1</v>
      </c>
      <c r="D1059" s="6" t="s">
        <v>521</v>
      </c>
      <c r="E1059" s="5" t="s">
        <v>15040</v>
      </c>
      <c r="F1059" s="5" t="s">
        <v>152</v>
      </c>
      <c r="G1059" s="5" t="s">
        <v>2486</v>
      </c>
      <c r="H1059" s="7">
        <v>956883</v>
      </c>
      <c r="I1059" s="5">
        <v>18</v>
      </c>
      <c r="J1059" s="5">
        <v>2</v>
      </c>
      <c r="K1059" s="5" t="s">
        <v>15041</v>
      </c>
      <c r="L1059" s="5">
        <v>0.1018</v>
      </c>
      <c r="M1059" s="8">
        <v>747729120</v>
      </c>
      <c r="N1059" s="8">
        <v>655464998</v>
      </c>
      <c r="O1059" s="8">
        <v>652900141</v>
      </c>
      <c r="P1059" s="8">
        <v>651876997</v>
      </c>
      <c r="Q1059" s="8">
        <v>618383141</v>
      </c>
      <c r="R1059" s="5" t="s">
        <v>15042</v>
      </c>
      <c r="S1059" s="5" t="s">
        <v>417</v>
      </c>
      <c r="T1059" s="5" t="s">
        <v>417</v>
      </c>
      <c r="U1059" s="5" t="s">
        <v>417</v>
      </c>
      <c r="V1059" s="5" t="s">
        <v>417</v>
      </c>
      <c r="W1059" s="5" t="s">
        <v>93</v>
      </c>
      <c r="X1059" s="5" t="s">
        <v>418</v>
      </c>
      <c r="Y1059" s="5" t="s">
        <v>419</v>
      </c>
      <c r="Z1059" s="5" t="s">
        <v>420</v>
      </c>
      <c r="AA1059" s="5" t="s">
        <v>421</v>
      </c>
      <c r="AB1059" s="5"/>
      <c r="AC1059" s="5"/>
      <c r="AD1059" s="5"/>
      <c r="AE1059" s="5"/>
      <c r="AF1059" s="5"/>
    </row>
    <row r="1060" spans="1:32" hidden="1">
      <c r="A1060" s="5" t="s">
        <v>15043</v>
      </c>
      <c r="B1060" s="5" t="str">
        <f>IF(COUNTIF('Leads Priorizados INT'!M:M,A1060)&gt;0,"Sí","No")</f>
        <v>No</v>
      </c>
      <c r="C1060">
        <v>0</v>
      </c>
      <c r="D1060" s="6" t="s">
        <v>430</v>
      </c>
      <c r="E1060" s="5" t="s">
        <v>15044</v>
      </c>
      <c r="F1060" s="5" t="s">
        <v>684</v>
      </c>
      <c r="G1060" s="5" t="s">
        <v>15045</v>
      </c>
      <c r="H1060" s="7">
        <v>2082572</v>
      </c>
      <c r="I1060" s="5">
        <v>21</v>
      </c>
      <c r="J1060" s="5">
        <v>1</v>
      </c>
      <c r="K1060" s="5" t="s">
        <v>15046</v>
      </c>
      <c r="L1060" s="5">
        <v>0.1017</v>
      </c>
      <c r="M1060" s="8">
        <v>957047053</v>
      </c>
      <c r="N1060" s="8">
        <v>957474205</v>
      </c>
      <c r="O1060" s="8">
        <v>917917450</v>
      </c>
      <c r="P1060" s="8">
        <v>692066447</v>
      </c>
      <c r="Q1060" s="8">
        <v>692066432</v>
      </c>
      <c r="R1060" s="5" t="s">
        <v>15047</v>
      </c>
      <c r="S1060" s="5" t="s">
        <v>15048</v>
      </c>
      <c r="T1060" s="5" t="s">
        <v>417</v>
      </c>
      <c r="U1060" s="5" t="s">
        <v>417</v>
      </c>
      <c r="V1060" s="5" t="s">
        <v>417</v>
      </c>
      <c r="W1060" s="5" t="s">
        <v>93</v>
      </c>
      <c r="X1060" s="5" t="s">
        <v>418</v>
      </c>
      <c r="Y1060" s="5" t="s">
        <v>419</v>
      </c>
      <c r="Z1060" s="5" t="s">
        <v>420</v>
      </c>
      <c r="AA1060" s="5" t="s">
        <v>421</v>
      </c>
      <c r="AB1060" s="5"/>
      <c r="AC1060" s="5"/>
      <c r="AD1060" s="5"/>
      <c r="AE1060" s="5"/>
      <c r="AF1060" s="5"/>
    </row>
    <row r="1061" spans="1:32" hidden="1">
      <c r="A1061" s="5" t="s">
        <v>15049</v>
      </c>
      <c r="B1061" s="5" t="str">
        <f>IF(COUNTIF('Leads Priorizados INT'!M:M,A1061)&gt;0,"Sí","No")</f>
        <v>No</v>
      </c>
      <c r="C1061">
        <v>0</v>
      </c>
      <c r="D1061" s="6" t="s">
        <v>414</v>
      </c>
      <c r="E1061" s="5" t="s">
        <v>15050</v>
      </c>
      <c r="F1061" s="5" t="s">
        <v>152</v>
      </c>
      <c r="G1061" s="5" t="s">
        <v>2708</v>
      </c>
      <c r="H1061" s="7">
        <v>550235</v>
      </c>
      <c r="I1061" s="5">
        <v>1</v>
      </c>
      <c r="J1061" s="5">
        <v>3</v>
      </c>
      <c r="K1061" s="5" t="s">
        <v>15051</v>
      </c>
      <c r="L1061" s="5">
        <v>0.1017</v>
      </c>
      <c r="M1061" s="8">
        <v>914489525</v>
      </c>
      <c r="N1061" s="8">
        <v>928677474</v>
      </c>
      <c r="O1061" s="8">
        <v>949270397</v>
      </c>
      <c r="P1061" s="8"/>
      <c r="Q1061" s="8"/>
      <c r="R1061" s="5" t="s">
        <v>417</v>
      </c>
      <c r="S1061" s="5" t="s">
        <v>417</v>
      </c>
      <c r="T1061" s="5" t="s">
        <v>417</v>
      </c>
      <c r="U1061" s="5" t="s">
        <v>417</v>
      </c>
      <c r="V1061" s="5" t="s">
        <v>417</v>
      </c>
      <c r="W1061" s="5" t="s">
        <v>417</v>
      </c>
      <c r="X1061" s="5" t="s">
        <v>417</v>
      </c>
      <c r="Y1061" s="5" t="s">
        <v>417</v>
      </c>
      <c r="Z1061" s="5" t="s">
        <v>417</v>
      </c>
      <c r="AA1061" s="5" t="s">
        <v>417</v>
      </c>
      <c r="AB1061" s="5"/>
      <c r="AC1061" s="5"/>
      <c r="AD1061" s="5"/>
      <c r="AE1061" s="5"/>
      <c r="AF1061" s="5"/>
    </row>
    <row r="1062" spans="1:32" hidden="1">
      <c r="A1062" s="5" t="s">
        <v>15052</v>
      </c>
      <c r="B1062" s="5" t="str">
        <f>IF(COUNTIF('Leads Priorizados INT'!M:M,A1062)&gt;0,"Sí","No")</f>
        <v>No</v>
      </c>
      <c r="C1062">
        <v>0</v>
      </c>
      <c r="D1062" s="6" t="s">
        <v>414</v>
      </c>
      <c r="E1062" s="5" t="s">
        <v>15053</v>
      </c>
      <c r="F1062" s="5" t="s">
        <v>152</v>
      </c>
      <c r="G1062" s="5" t="s">
        <v>1641</v>
      </c>
      <c r="H1062" s="7">
        <v>3059563</v>
      </c>
      <c r="I1062" s="5">
        <v>1</v>
      </c>
      <c r="J1062" s="5">
        <v>1</v>
      </c>
      <c r="K1062" s="5" t="s">
        <v>15054</v>
      </c>
      <c r="L1062" s="5">
        <v>0.1017</v>
      </c>
      <c r="M1062" s="8"/>
      <c r="N1062" s="8"/>
      <c r="O1062" s="8"/>
      <c r="P1062" s="8"/>
      <c r="Q1062" s="8"/>
      <c r="R1062" s="5" t="s">
        <v>15055</v>
      </c>
      <c r="S1062" s="5" t="s">
        <v>417</v>
      </c>
      <c r="T1062" s="5" t="s">
        <v>417</v>
      </c>
      <c r="U1062" s="5" t="s">
        <v>417</v>
      </c>
      <c r="V1062" s="5" t="s">
        <v>417</v>
      </c>
      <c r="W1062" s="5" t="s">
        <v>93</v>
      </c>
      <c r="X1062" s="5" t="s">
        <v>418</v>
      </c>
      <c r="Y1062" s="5" t="s">
        <v>419</v>
      </c>
      <c r="Z1062" s="5" t="s">
        <v>420</v>
      </c>
      <c r="AA1062" s="5" t="s">
        <v>421</v>
      </c>
      <c r="AB1062" s="5"/>
      <c r="AC1062" s="5"/>
      <c r="AD1062" s="5"/>
      <c r="AE1062" s="5"/>
      <c r="AF1062" s="5"/>
    </row>
    <row r="1063" spans="1:32" hidden="1">
      <c r="A1063" s="5" t="s">
        <v>15056</v>
      </c>
      <c r="B1063" s="5" t="str">
        <f>IF(COUNTIF('Leads Priorizados INT'!M:M,A1063)&gt;0,"Sí","No")</f>
        <v>No</v>
      </c>
      <c r="C1063">
        <v>0</v>
      </c>
      <c r="D1063" s="6" t="s">
        <v>414</v>
      </c>
      <c r="E1063" s="5" t="s">
        <v>15057</v>
      </c>
      <c r="F1063" s="5" t="s">
        <v>431</v>
      </c>
      <c r="G1063" s="5" t="s">
        <v>2292</v>
      </c>
      <c r="H1063" s="7">
        <v>3409179</v>
      </c>
      <c r="I1063" s="5">
        <v>10</v>
      </c>
      <c r="J1063" s="5">
        <v>2</v>
      </c>
      <c r="K1063" s="5" t="s">
        <v>15058</v>
      </c>
      <c r="L1063" s="5">
        <v>0.1016</v>
      </c>
      <c r="M1063" s="8">
        <v>936569159</v>
      </c>
      <c r="N1063" s="8">
        <v>936569165</v>
      </c>
      <c r="O1063" s="8">
        <v>936569040</v>
      </c>
      <c r="P1063" s="8">
        <v>936569158</v>
      </c>
      <c r="Q1063" s="8"/>
      <c r="R1063" s="5" t="s">
        <v>15059</v>
      </c>
      <c r="S1063" s="5" t="s">
        <v>417</v>
      </c>
      <c r="T1063" s="5" t="s">
        <v>417</v>
      </c>
      <c r="U1063" s="5" t="s">
        <v>417</v>
      </c>
      <c r="V1063" s="5" t="s">
        <v>417</v>
      </c>
      <c r="W1063" s="5" t="s">
        <v>93</v>
      </c>
      <c r="X1063" s="5" t="s">
        <v>418</v>
      </c>
      <c r="Y1063" s="5" t="s">
        <v>419</v>
      </c>
      <c r="Z1063" s="5" t="s">
        <v>420</v>
      </c>
      <c r="AA1063" s="5" t="s">
        <v>421</v>
      </c>
      <c r="AB1063" s="5"/>
      <c r="AC1063" s="5"/>
      <c r="AD1063" s="5"/>
      <c r="AE1063" s="5"/>
      <c r="AF1063" s="5"/>
    </row>
    <row r="1064" spans="1:32" hidden="1">
      <c r="A1064" s="5" t="s">
        <v>15060</v>
      </c>
      <c r="B1064" s="5" t="str">
        <f>IF(COUNTIF('Leads Priorizados INT'!M:M,A1064)&gt;0,"Sí","No")</f>
        <v>No</v>
      </c>
      <c r="C1064">
        <v>0</v>
      </c>
      <c r="D1064" s="6" t="s">
        <v>414</v>
      </c>
      <c r="E1064" s="5" t="s">
        <v>15061</v>
      </c>
      <c r="F1064" s="5" t="s">
        <v>431</v>
      </c>
      <c r="G1064" s="5" t="s">
        <v>3709</v>
      </c>
      <c r="H1064" s="7">
        <v>1777105</v>
      </c>
      <c r="I1064" s="5">
        <v>0</v>
      </c>
      <c r="J1064" s="5">
        <v>2</v>
      </c>
      <c r="K1064" s="5" t="s">
        <v>15062</v>
      </c>
      <c r="L1064" s="5">
        <v>0.10150000000000001</v>
      </c>
      <c r="M1064" s="8">
        <v>935417856</v>
      </c>
      <c r="N1064" s="8"/>
      <c r="O1064" s="8"/>
      <c r="P1064" s="8"/>
      <c r="Q1064" s="8"/>
      <c r="R1064" s="5" t="s">
        <v>15063</v>
      </c>
      <c r="S1064" s="5" t="s">
        <v>417</v>
      </c>
      <c r="T1064" s="5" t="s">
        <v>417</v>
      </c>
      <c r="U1064" s="5" t="s">
        <v>417</v>
      </c>
      <c r="V1064" s="5" t="s">
        <v>417</v>
      </c>
      <c r="W1064" s="5" t="s">
        <v>93</v>
      </c>
      <c r="X1064" s="5" t="s">
        <v>418</v>
      </c>
      <c r="Y1064" s="5" t="s">
        <v>419</v>
      </c>
      <c r="Z1064" s="5" t="s">
        <v>420</v>
      </c>
      <c r="AA1064" s="5" t="s">
        <v>421</v>
      </c>
      <c r="AB1064" s="5"/>
      <c r="AC1064" s="5"/>
      <c r="AD1064" s="5"/>
      <c r="AE1064" s="5"/>
      <c r="AF1064" s="5"/>
    </row>
    <row r="1065" spans="1:32" hidden="1">
      <c r="A1065" s="5" t="s">
        <v>15064</v>
      </c>
      <c r="B1065" s="5" t="str">
        <f>IF(COUNTIF('Leads Priorizados INT'!M:M,A1065)&gt;0,"Sí","No")</f>
        <v>No</v>
      </c>
      <c r="C1065">
        <v>0</v>
      </c>
      <c r="D1065" s="6" t="s">
        <v>414</v>
      </c>
      <c r="E1065" s="5" t="s">
        <v>15065</v>
      </c>
      <c r="F1065" s="5" t="s">
        <v>152</v>
      </c>
      <c r="G1065" s="5" t="s">
        <v>9333</v>
      </c>
      <c r="H1065" s="7">
        <v>1175613</v>
      </c>
      <c r="I1065" s="5">
        <v>5</v>
      </c>
      <c r="J1065" s="5">
        <v>1</v>
      </c>
      <c r="K1065" s="5" t="s">
        <v>15066</v>
      </c>
      <c r="L1065" s="5">
        <v>0.10150000000000001</v>
      </c>
      <c r="M1065" s="8">
        <v>918100997</v>
      </c>
      <c r="N1065" s="8"/>
      <c r="O1065" s="8"/>
      <c r="P1065" s="8"/>
      <c r="Q1065" s="8"/>
      <c r="R1065" s="5" t="s">
        <v>15067</v>
      </c>
      <c r="S1065" s="5" t="s">
        <v>15068</v>
      </c>
      <c r="T1065" s="5" t="s">
        <v>417</v>
      </c>
      <c r="U1065" s="5" t="s">
        <v>417</v>
      </c>
      <c r="V1065" s="5" t="s">
        <v>417</v>
      </c>
      <c r="W1065" s="5" t="s">
        <v>93</v>
      </c>
      <c r="X1065" s="5" t="s">
        <v>418</v>
      </c>
      <c r="Y1065" s="5" t="s">
        <v>419</v>
      </c>
      <c r="Z1065" s="5" t="s">
        <v>420</v>
      </c>
      <c r="AA1065" s="5" t="s">
        <v>421</v>
      </c>
      <c r="AB1065" s="5" t="s">
        <v>15069</v>
      </c>
      <c r="AC1065" s="5"/>
      <c r="AD1065" s="5"/>
      <c r="AE1065" s="5"/>
      <c r="AF1065" s="5"/>
    </row>
    <row r="1066" spans="1:32" hidden="1">
      <c r="A1066" s="5" t="s">
        <v>15070</v>
      </c>
      <c r="B1066" s="5" t="str">
        <f>IF(COUNTIF('Leads Priorizados INT'!M:M,A1066)&gt;0,"Sí","No")</f>
        <v>No</v>
      </c>
      <c r="C1066">
        <v>0</v>
      </c>
      <c r="D1066" s="6" t="s">
        <v>414</v>
      </c>
      <c r="E1066" s="5" t="s">
        <v>15071</v>
      </c>
      <c r="F1066" s="5" t="s">
        <v>1328</v>
      </c>
      <c r="G1066" s="5" t="s">
        <v>15072</v>
      </c>
      <c r="H1066" s="7">
        <v>3302796</v>
      </c>
      <c r="I1066" s="5">
        <v>6</v>
      </c>
      <c r="J1066" s="5">
        <v>3</v>
      </c>
      <c r="K1066" s="5" t="s">
        <v>15073</v>
      </c>
      <c r="L1066" s="5">
        <v>0.1014</v>
      </c>
      <c r="M1066" s="8">
        <v>966499773</v>
      </c>
      <c r="N1066" s="8">
        <v>966980053</v>
      </c>
      <c r="O1066" s="8">
        <v>966682347</v>
      </c>
      <c r="P1066" s="8">
        <v>968419137</v>
      </c>
      <c r="Q1066" s="8">
        <v>917048292</v>
      </c>
      <c r="R1066" s="5" t="s">
        <v>15074</v>
      </c>
      <c r="S1066" s="5" t="s">
        <v>15075</v>
      </c>
      <c r="T1066" s="5" t="s">
        <v>417</v>
      </c>
      <c r="U1066" s="5" t="s">
        <v>417</v>
      </c>
      <c r="V1066" s="5" t="s">
        <v>417</v>
      </c>
      <c r="W1066" s="5" t="s">
        <v>93</v>
      </c>
      <c r="X1066" s="5" t="s">
        <v>418</v>
      </c>
      <c r="Y1066" s="5" t="s">
        <v>419</v>
      </c>
      <c r="Z1066" s="5" t="s">
        <v>420</v>
      </c>
      <c r="AA1066" s="5" t="s">
        <v>421</v>
      </c>
      <c r="AB1066" s="5"/>
      <c r="AC1066" s="5"/>
      <c r="AD1066" s="5"/>
      <c r="AE1066" s="5"/>
      <c r="AF1066" s="5"/>
    </row>
    <row r="1067" spans="1:32">
      <c r="A1067" s="5" t="s">
        <v>15076</v>
      </c>
      <c r="B1067" s="5" t="str">
        <f>IF(COUNTIF('Leads Priorizados INT'!M:M,A1067)&gt;0,"Sí","No")</f>
        <v>No</v>
      </c>
      <c r="C1067">
        <v>1</v>
      </c>
      <c r="D1067" s="6" t="s">
        <v>414</v>
      </c>
      <c r="E1067" s="5" t="s">
        <v>15077</v>
      </c>
      <c r="F1067" s="5" t="s">
        <v>1245</v>
      </c>
      <c r="G1067" s="5" t="s">
        <v>15078</v>
      </c>
      <c r="H1067" s="7">
        <v>1338430</v>
      </c>
      <c r="I1067" s="5">
        <v>15</v>
      </c>
      <c r="J1067" s="5">
        <v>2</v>
      </c>
      <c r="K1067" s="5" t="s">
        <v>15079</v>
      </c>
      <c r="L1067" s="5">
        <v>0.1013</v>
      </c>
      <c r="M1067" s="8">
        <v>943175054</v>
      </c>
      <c r="N1067" s="8">
        <v>943175050</v>
      </c>
      <c r="O1067" s="8"/>
      <c r="P1067" s="8"/>
      <c r="Q1067" s="8"/>
      <c r="R1067" s="5" t="s">
        <v>15080</v>
      </c>
      <c r="S1067" s="5" t="s">
        <v>15081</v>
      </c>
      <c r="T1067" s="5" t="s">
        <v>417</v>
      </c>
      <c r="U1067" s="5" t="s">
        <v>417</v>
      </c>
      <c r="V1067" s="5" t="s">
        <v>417</v>
      </c>
      <c r="W1067" s="5" t="s">
        <v>93</v>
      </c>
      <c r="X1067" s="5" t="s">
        <v>418</v>
      </c>
      <c r="Y1067" s="5" t="s">
        <v>419</v>
      </c>
      <c r="Z1067" s="5" t="s">
        <v>420</v>
      </c>
      <c r="AA1067" s="5" t="s">
        <v>421</v>
      </c>
      <c r="AB1067" s="5" t="s">
        <v>15082</v>
      </c>
      <c r="AC1067" s="5"/>
      <c r="AD1067" s="5"/>
      <c r="AE1067" s="5"/>
      <c r="AF1067" s="5"/>
    </row>
    <row r="1068" spans="1:32" hidden="1">
      <c r="A1068" s="5" t="s">
        <v>15083</v>
      </c>
      <c r="B1068" s="5" t="str">
        <f>IF(COUNTIF('Leads Priorizados INT'!M:M,A1068)&gt;0,"Sí","No")</f>
        <v>No</v>
      </c>
      <c r="C1068">
        <v>0</v>
      </c>
      <c r="D1068" s="6" t="s">
        <v>414</v>
      </c>
      <c r="E1068" s="5" t="s">
        <v>15084</v>
      </c>
      <c r="F1068" s="5" t="s">
        <v>5439</v>
      </c>
      <c r="G1068" s="5" t="s">
        <v>15085</v>
      </c>
      <c r="H1068" s="7">
        <v>525007</v>
      </c>
      <c r="I1068" s="5">
        <v>3</v>
      </c>
      <c r="J1068" s="5">
        <v>1</v>
      </c>
      <c r="K1068" s="5" t="s">
        <v>15086</v>
      </c>
      <c r="L1068" s="5">
        <v>0.1013</v>
      </c>
      <c r="M1068" s="8"/>
      <c r="N1068" s="8"/>
      <c r="O1068" s="8"/>
      <c r="P1068" s="8"/>
      <c r="Q1068" s="8"/>
      <c r="R1068" s="5" t="s">
        <v>15087</v>
      </c>
      <c r="S1068" s="5" t="s">
        <v>417</v>
      </c>
      <c r="T1068" s="5" t="s">
        <v>417</v>
      </c>
      <c r="U1068" s="5" t="s">
        <v>417</v>
      </c>
      <c r="V1068" s="5" t="s">
        <v>417</v>
      </c>
      <c r="W1068" s="5" t="s">
        <v>93</v>
      </c>
      <c r="X1068" s="5" t="s">
        <v>418</v>
      </c>
      <c r="Y1068" s="5" t="s">
        <v>419</v>
      </c>
      <c r="Z1068" s="5" t="s">
        <v>420</v>
      </c>
      <c r="AA1068" s="5" t="s">
        <v>421</v>
      </c>
      <c r="AB1068" s="5"/>
      <c r="AC1068" s="5"/>
      <c r="AD1068" s="5"/>
      <c r="AE1068" s="5"/>
      <c r="AF1068" s="5"/>
    </row>
    <row r="1069" spans="1:32">
      <c r="A1069" s="5" t="s">
        <v>15088</v>
      </c>
      <c r="B1069" s="5" t="str">
        <f>IF(COUNTIF('Leads Priorizados INT'!M:M,A1069)&gt;0,"Sí","No")</f>
        <v>No</v>
      </c>
      <c r="C1069">
        <v>1</v>
      </c>
      <c r="D1069" s="6" t="s">
        <v>414</v>
      </c>
      <c r="E1069" s="5" t="s">
        <v>15089</v>
      </c>
      <c r="F1069" s="5" t="s">
        <v>431</v>
      </c>
      <c r="G1069" s="5" t="s">
        <v>1669</v>
      </c>
      <c r="H1069" s="7">
        <v>932641</v>
      </c>
      <c r="I1069" s="5">
        <v>8</v>
      </c>
      <c r="J1069" s="5">
        <v>1</v>
      </c>
      <c r="K1069" s="5" t="s">
        <v>15090</v>
      </c>
      <c r="L1069" s="5">
        <v>0.1013</v>
      </c>
      <c r="M1069" s="8"/>
      <c r="N1069" s="8"/>
      <c r="O1069" s="8"/>
      <c r="P1069" s="8"/>
      <c r="Q1069" s="8"/>
      <c r="R1069" s="5" t="s">
        <v>15091</v>
      </c>
      <c r="S1069" s="5" t="s">
        <v>417</v>
      </c>
      <c r="T1069" s="5" t="s">
        <v>417</v>
      </c>
      <c r="U1069" s="5" t="s">
        <v>417</v>
      </c>
      <c r="V1069" s="5" t="s">
        <v>417</v>
      </c>
      <c r="W1069" s="5" t="s">
        <v>93</v>
      </c>
      <c r="X1069" s="5" t="s">
        <v>418</v>
      </c>
      <c r="Y1069" s="5" t="s">
        <v>419</v>
      </c>
      <c r="Z1069" s="5" t="s">
        <v>420</v>
      </c>
      <c r="AA1069" s="5" t="s">
        <v>421</v>
      </c>
      <c r="AB1069" s="5"/>
      <c r="AC1069" s="5"/>
      <c r="AD1069" s="5"/>
      <c r="AE1069" s="5"/>
      <c r="AF1069" s="5"/>
    </row>
    <row r="1070" spans="1:32">
      <c r="A1070" s="5" t="s">
        <v>15092</v>
      </c>
      <c r="B1070" s="5" t="str">
        <f>IF(COUNTIF('Leads Priorizados INT'!M:M,A1070)&gt;0,"Sí","No")</f>
        <v>No</v>
      </c>
      <c r="C1070">
        <v>1</v>
      </c>
      <c r="D1070" s="6" t="s">
        <v>414</v>
      </c>
      <c r="E1070" s="5" t="s">
        <v>15093</v>
      </c>
      <c r="F1070" s="5" t="s">
        <v>152</v>
      </c>
      <c r="G1070" s="5" t="s">
        <v>2363</v>
      </c>
      <c r="H1070" s="7">
        <v>1056589</v>
      </c>
      <c r="I1070" s="5">
        <v>7</v>
      </c>
      <c r="J1070" s="5">
        <v>1</v>
      </c>
      <c r="K1070" s="5" t="s">
        <v>15094</v>
      </c>
      <c r="L1070" s="5">
        <v>0.1013</v>
      </c>
      <c r="M1070" s="8"/>
      <c r="N1070" s="8"/>
      <c r="O1070" s="8"/>
      <c r="P1070" s="8"/>
      <c r="Q1070" s="8"/>
      <c r="R1070" s="5" t="s">
        <v>15095</v>
      </c>
      <c r="S1070" s="5" t="s">
        <v>417</v>
      </c>
      <c r="T1070" s="5" t="s">
        <v>417</v>
      </c>
      <c r="U1070" s="5" t="s">
        <v>417</v>
      </c>
      <c r="V1070" s="5" t="s">
        <v>417</v>
      </c>
      <c r="W1070" s="5" t="s">
        <v>93</v>
      </c>
      <c r="X1070" s="5" t="s">
        <v>418</v>
      </c>
      <c r="Y1070" s="5" t="s">
        <v>419</v>
      </c>
      <c r="Z1070" s="5" t="s">
        <v>420</v>
      </c>
      <c r="AA1070" s="5" t="s">
        <v>421</v>
      </c>
      <c r="AB1070" s="5"/>
      <c r="AC1070" s="5"/>
      <c r="AD1070" s="5"/>
      <c r="AE1070" s="5"/>
      <c r="AF1070" s="5"/>
    </row>
    <row r="1071" spans="1:32">
      <c r="A1071" s="5" t="s">
        <v>15096</v>
      </c>
      <c r="B1071" s="5" t="str">
        <f>IF(COUNTIF('Leads Priorizados INT'!M:M,A1071)&gt;0,"Sí","No")</f>
        <v>No</v>
      </c>
      <c r="C1071">
        <v>1</v>
      </c>
      <c r="D1071" s="6" t="s">
        <v>414</v>
      </c>
      <c r="E1071" s="5" t="s">
        <v>15097</v>
      </c>
      <c r="F1071" s="5" t="s">
        <v>152</v>
      </c>
      <c r="G1071" s="5" t="s">
        <v>2624</v>
      </c>
      <c r="H1071" s="7">
        <v>1077058</v>
      </c>
      <c r="I1071" s="5">
        <v>8</v>
      </c>
      <c r="J1071" s="5">
        <v>2</v>
      </c>
      <c r="K1071" s="5" t="s">
        <v>15090</v>
      </c>
      <c r="L1071" s="5">
        <v>0.1013</v>
      </c>
      <c r="M1071" s="8"/>
      <c r="N1071" s="8"/>
      <c r="O1071" s="8"/>
      <c r="P1071" s="8"/>
      <c r="Q1071" s="8"/>
      <c r="R1071" s="5" t="s">
        <v>15098</v>
      </c>
      <c r="S1071" s="5" t="s">
        <v>417</v>
      </c>
      <c r="T1071" s="5" t="s">
        <v>417</v>
      </c>
      <c r="U1071" s="5" t="s">
        <v>417</v>
      </c>
      <c r="V1071" s="5" t="s">
        <v>417</v>
      </c>
      <c r="W1071" s="5" t="s">
        <v>93</v>
      </c>
      <c r="X1071" s="5" t="s">
        <v>418</v>
      </c>
      <c r="Y1071" s="5" t="s">
        <v>419</v>
      </c>
      <c r="Z1071" s="5" t="s">
        <v>420</v>
      </c>
      <c r="AA1071" s="5" t="s">
        <v>421</v>
      </c>
      <c r="AB1071" s="5"/>
      <c r="AC1071" s="5"/>
      <c r="AD1071" s="5"/>
      <c r="AE1071" s="5"/>
      <c r="AF1071" s="5"/>
    </row>
    <row r="1072" spans="1:32" hidden="1">
      <c r="A1072" s="5" t="s">
        <v>15099</v>
      </c>
      <c r="B1072" s="5" t="str">
        <f>IF(COUNTIF('Leads Priorizados INT'!M:M,A1072)&gt;0,"Sí","No")</f>
        <v>No</v>
      </c>
      <c r="C1072">
        <v>0</v>
      </c>
      <c r="D1072" s="6" t="s">
        <v>430</v>
      </c>
      <c r="E1072" s="5" t="s">
        <v>15100</v>
      </c>
      <c r="F1072" s="5" t="s">
        <v>431</v>
      </c>
      <c r="G1072" s="5" t="s">
        <v>2961</v>
      </c>
      <c r="H1072" s="7">
        <v>340568</v>
      </c>
      <c r="I1072" s="5">
        <v>1</v>
      </c>
      <c r="J1072" s="5">
        <v>1</v>
      </c>
      <c r="K1072" s="5" t="s">
        <v>15101</v>
      </c>
      <c r="L1072" s="5">
        <v>0.1012</v>
      </c>
      <c r="M1072" s="8">
        <v>931402631</v>
      </c>
      <c r="N1072" s="8"/>
      <c r="O1072" s="8"/>
      <c r="P1072" s="8"/>
      <c r="Q1072" s="8"/>
      <c r="R1072" s="5" t="s">
        <v>15102</v>
      </c>
      <c r="S1072" s="5" t="s">
        <v>15103</v>
      </c>
      <c r="T1072" s="5" t="s">
        <v>15104</v>
      </c>
      <c r="U1072" s="5" t="s">
        <v>417</v>
      </c>
      <c r="V1072" s="5" t="s">
        <v>417</v>
      </c>
      <c r="W1072" s="5" t="s">
        <v>93</v>
      </c>
      <c r="X1072" s="5" t="s">
        <v>418</v>
      </c>
      <c r="Y1072" s="5" t="s">
        <v>419</v>
      </c>
      <c r="Z1072" s="5" t="s">
        <v>420</v>
      </c>
      <c r="AA1072" s="5" t="s">
        <v>421</v>
      </c>
      <c r="AB1072" s="5"/>
      <c r="AC1072" s="5"/>
      <c r="AD1072" s="5"/>
      <c r="AE1072" s="5"/>
      <c r="AF1072" s="5"/>
    </row>
    <row r="1073" spans="1:32" hidden="1">
      <c r="A1073" s="5" t="s">
        <v>15105</v>
      </c>
      <c r="B1073" s="5" t="str">
        <f>IF(COUNTIF('Leads Priorizados INT'!M:M,A1073)&gt;0,"Sí","No")</f>
        <v>No</v>
      </c>
      <c r="C1073">
        <v>0</v>
      </c>
      <c r="D1073" s="6" t="s">
        <v>414</v>
      </c>
      <c r="E1073" s="5" t="s">
        <v>15106</v>
      </c>
      <c r="F1073" s="5" t="s">
        <v>729</v>
      </c>
      <c r="G1073" s="5" t="s">
        <v>15107</v>
      </c>
      <c r="H1073" s="7">
        <v>959659</v>
      </c>
      <c r="I1073" s="5">
        <v>1</v>
      </c>
      <c r="J1073" s="5">
        <v>1</v>
      </c>
      <c r="K1073" s="5" t="s">
        <v>15108</v>
      </c>
      <c r="L1073" s="5">
        <v>0.1012</v>
      </c>
      <c r="M1073" s="8">
        <v>976589355</v>
      </c>
      <c r="N1073" s="8">
        <v>976589354</v>
      </c>
      <c r="O1073" s="8">
        <v>605375753</v>
      </c>
      <c r="P1073" s="8"/>
      <c r="Q1073" s="8"/>
      <c r="R1073" s="5" t="s">
        <v>15109</v>
      </c>
      <c r="S1073" s="5" t="s">
        <v>417</v>
      </c>
      <c r="T1073" s="5" t="s">
        <v>417</v>
      </c>
      <c r="U1073" s="5" t="s">
        <v>417</v>
      </c>
      <c r="V1073" s="5" t="s">
        <v>417</v>
      </c>
      <c r="W1073" s="5" t="s">
        <v>93</v>
      </c>
      <c r="X1073" s="5" t="s">
        <v>418</v>
      </c>
      <c r="Y1073" s="5" t="s">
        <v>419</v>
      </c>
      <c r="Z1073" s="5" t="s">
        <v>420</v>
      </c>
      <c r="AA1073" s="5" t="s">
        <v>421</v>
      </c>
      <c r="AB1073" s="5"/>
      <c r="AC1073" s="5"/>
      <c r="AD1073" s="5"/>
      <c r="AE1073" s="5"/>
      <c r="AF1073" s="5"/>
    </row>
    <row r="1074" spans="1:32" hidden="1">
      <c r="A1074" s="5" t="s">
        <v>15110</v>
      </c>
      <c r="B1074" s="5" t="str">
        <f>IF(COUNTIF('Leads Priorizados INT'!M:M,A1074)&gt;0,"Sí","No")</f>
        <v>No</v>
      </c>
      <c r="C1074">
        <v>0</v>
      </c>
      <c r="D1074" s="6" t="s">
        <v>414</v>
      </c>
      <c r="E1074" s="5" t="s">
        <v>15111</v>
      </c>
      <c r="F1074" s="5" t="s">
        <v>152</v>
      </c>
      <c r="G1074" s="5" t="s">
        <v>9402</v>
      </c>
      <c r="H1074" s="7">
        <v>1700180</v>
      </c>
      <c r="I1074" s="5">
        <v>18</v>
      </c>
      <c r="J1074" s="5">
        <v>1</v>
      </c>
      <c r="K1074" s="5" t="s">
        <v>15112</v>
      </c>
      <c r="L1074" s="5">
        <v>0.1011</v>
      </c>
      <c r="M1074" s="8">
        <v>915427976</v>
      </c>
      <c r="N1074" s="8">
        <v>917995956</v>
      </c>
      <c r="O1074" s="8">
        <v>692654738</v>
      </c>
      <c r="P1074" s="8">
        <v>645928893</v>
      </c>
      <c r="Q1074" s="8">
        <v>645928887</v>
      </c>
      <c r="R1074" s="5" t="s">
        <v>15113</v>
      </c>
      <c r="S1074" s="5" t="s">
        <v>417</v>
      </c>
      <c r="T1074" s="5" t="s">
        <v>417</v>
      </c>
      <c r="U1074" s="5" t="s">
        <v>417</v>
      </c>
      <c r="V1074" s="5" t="s">
        <v>417</v>
      </c>
      <c r="W1074" s="5" t="s">
        <v>93</v>
      </c>
      <c r="X1074" s="5" t="s">
        <v>418</v>
      </c>
      <c r="Y1074" s="5" t="s">
        <v>419</v>
      </c>
      <c r="Z1074" s="5" t="s">
        <v>420</v>
      </c>
      <c r="AA1074" s="5" t="s">
        <v>421</v>
      </c>
      <c r="AB1074" s="5" t="s">
        <v>15114</v>
      </c>
      <c r="AC1074" s="5" t="s">
        <v>15115</v>
      </c>
      <c r="AD1074" s="5" t="s">
        <v>15116</v>
      </c>
      <c r="AE1074" s="5" t="s">
        <v>15117</v>
      </c>
      <c r="AF1074" s="5" t="s">
        <v>15118</v>
      </c>
    </row>
    <row r="1075" spans="1:32" hidden="1">
      <c r="A1075" s="5" t="s">
        <v>15119</v>
      </c>
      <c r="B1075" s="5" t="str">
        <f>IF(COUNTIF('Leads Priorizados INT'!M:M,A1075)&gt;0,"Sí","No")</f>
        <v>No</v>
      </c>
      <c r="C1075">
        <v>0</v>
      </c>
      <c r="D1075" s="6" t="s">
        <v>414</v>
      </c>
      <c r="E1075" s="5" t="s">
        <v>15120</v>
      </c>
      <c r="F1075" s="5" t="s">
        <v>152</v>
      </c>
      <c r="G1075" s="5" t="s">
        <v>1749</v>
      </c>
      <c r="H1075" s="7">
        <v>915883</v>
      </c>
      <c r="I1075" s="5">
        <v>8</v>
      </c>
      <c r="J1075" s="5">
        <v>1</v>
      </c>
      <c r="K1075" s="5" t="s">
        <v>15121</v>
      </c>
      <c r="L1075" s="5">
        <v>0.1011</v>
      </c>
      <c r="M1075" s="8"/>
      <c r="N1075" s="8"/>
      <c r="O1075" s="8"/>
      <c r="P1075" s="8"/>
      <c r="Q1075" s="8"/>
      <c r="R1075" s="5" t="s">
        <v>15122</v>
      </c>
      <c r="S1075" s="5" t="s">
        <v>417</v>
      </c>
      <c r="T1075" s="5" t="s">
        <v>417</v>
      </c>
      <c r="U1075" s="5" t="s">
        <v>417</v>
      </c>
      <c r="V1075" s="5" t="s">
        <v>417</v>
      </c>
      <c r="W1075" s="5" t="s">
        <v>93</v>
      </c>
      <c r="X1075" s="5" t="s">
        <v>418</v>
      </c>
      <c r="Y1075" s="5" t="s">
        <v>419</v>
      </c>
      <c r="Z1075" s="5" t="s">
        <v>420</v>
      </c>
      <c r="AA1075" s="5" t="s">
        <v>421</v>
      </c>
      <c r="AB1075" s="5"/>
      <c r="AC1075" s="5"/>
      <c r="AD1075" s="5"/>
      <c r="AE1075" s="5"/>
      <c r="AF1075" s="5"/>
    </row>
    <row r="1076" spans="1:32">
      <c r="A1076" s="5" t="s">
        <v>15123</v>
      </c>
      <c r="B1076" s="5" t="str">
        <f>IF(COUNTIF('Leads Priorizados INT'!M:M,A1076)&gt;0,"Sí","No")</f>
        <v>No</v>
      </c>
      <c r="C1076">
        <v>1</v>
      </c>
      <c r="D1076" s="6" t="s">
        <v>414</v>
      </c>
      <c r="E1076" s="5" t="s">
        <v>15124</v>
      </c>
      <c r="F1076" s="5" t="s">
        <v>431</v>
      </c>
      <c r="G1076" s="5" t="s">
        <v>1479</v>
      </c>
      <c r="H1076" s="7">
        <v>503040</v>
      </c>
      <c r="I1076" s="5">
        <v>1</v>
      </c>
      <c r="J1076" s="5">
        <v>1</v>
      </c>
      <c r="K1076" s="5" t="s">
        <v>15125</v>
      </c>
      <c r="L1076" s="5">
        <v>0.10100000000000001</v>
      </c>
      <c r="M1076" s="8"/>
      <c r="N1076" s="8"/>
      <c r="O1076" s="8"/>
      <c r="P1076" s="8"/>
      <c r="Q1076" s="8"/>
      <c r="R1076" s="5" t="s">
        <v>15126</v>
      </c>
      <c r="S1076" s="5" t="s">
        <v>15127</v>
      </c>
      <c r="T1076" s="5" t="s">
        <v>15128</v>
      </c>
      <c r="U1076" s="5" t="s">
        <v>417</v>
      </c>
      <c r="V1076" s="5" t="s">
        <v>417</v>
      </c>
      <c r="W1076" s="5" t="s">
        <v>93</v>
      </c>
      <c r="X1076" s="5" t="s">
        <v>418</v>
      </c>
      <c r="Y1076" s="5" t="s">
        <v>419</v>
      </c>
      <c r="Z1076" s="5" t="s">
        <v>420</v>
      </c>
      <c r="AA1076" s="5" t="s">
        <v>421</v>
      </c>
      <c r="AB1076" s="5"/>
      <c r="AC1076" s="5"/>
      <c r="AD1076" s="5"/>
      <c r="AE1076" s="5"/>
      <c r="AF1076" s="5"/>
    </row>
    <row r="1077" spans="1:32" hidden="1">
      <c r="A1077" s="5" t="s">
        <v>15129</v>
      </c>
      <c r="B1077" s="5" t="str">
        <f>IF(COUNTIF('Leads Priorizados INT'!M:M,A1077)&gt;0,"Sí","No")</f>
        <v>No</v>
      </c>
      <c r="C1077">
        <v>0</v>
      </c>
      <c r="D1077" s="6" t="s">
        <v>414</v>
      </c>
      <c r="E1077" s="5" t="s">
        <v>15130</v>
      </c>
      <c r="F1077" s="5" t="s">
        <v>873</v>
      </c>
      <c r="G1077" s="5" t="s">
        <v>3383</v>
      </c>
      <c r="H1077" s="7">
        <v>524859</v>
      </c>
      <c r="I1077" s="5">
        <v>10</v>
      </c>
      <c r="J1077" s="5">
        <v>1</v>
      </c>
      <c r="K1077" s="5" t="s">
        <v>15131</v>
      </c>
      <c r="L1077" s="5">
        <v>0.10100000000000001</v>
      </c>
      <c r="M1077" s="8">
        <v>952600890</v>
      </c>
      <c r="N1077" s="8"/>
      <c r="O1077" s="8"/>
      <c r="P1077" s="8"/>
      <c r="Q1077" s="8"/>
      <c r="R1077" s="5" t="s">
        <v>15132</v>
      </c>
      <c r="S1077" s="5" t="s">
        <v>15133</v>
      </c>
      <c r="T1077" s="5" t="s">
        <v>417</v>
      </c>
      <c r="U1077" s="5" t="s">
        <v>417</v>
      </c>
      <c r="V1077" s="5" t="s">
        <v>417</v>
      </c>
      <c r="W1077" s="5" t="s">
        <v>93</v>
      </c>
      <c r="X1077" s="5" t="s">
        <v>418</v>
      </c>
      <c r="Y1077" s="5" t="s">
        <v>419</v>
      </c>
      <c r="Z1077" s="5" t="s">
        <v>420</v>
      </c>
      <c r="AA1077" s="5" t="s">
        <v>421</v>
      </c>
      <c r="AB1077" s="5" t="s">
        <v>15134</v>
      </c>
      <c r="AC1077" s="5"/>
      <c r="AD1077" s="5"/>
      <c r="AE1077" s="5"/>
      <c r="AF1077" s="5"/>
    </row>
    <row r="1078" spans="1:32" hidden="1">
      <c r="A1078" s="5" t="s">
        <v>15135</v>
      </c>
      <c r="B1078" s="5" t="str">
        <f>IF(COUNTIF('Leads Priorizados INT'!M:M,A1078)&gt;0,"Sí","No")</f>
        <v>No</v>
      </c>
      <c r="C1078">
        <v>0</v>
      </c>
      <c r="D1078" s="6" t="s">
        <v>1234</v>
      </c>
      <c r="E1078" s="5" t="s">
        <v>15136</v>
      </c>
      <c r="F1078" s="5" t="s">
        <v>3269</v>
      </c>
      <c r="G1078" s="5" t="s">
        <v>15137</v>
      </c>
      <c r="H1078" s="7">
        <v>1429105</v>
      </c>
      <c r="I1078" s="5">
        <v>32</v>
      </c>
      <c r="J1078" s="5">
        <v>2</v>
      </c>
      <c r="K1078" s="5" t="s">
        <v>15138</v>
      </c>
      <c r="L1078" s="5">
        <v>0.1009</v>
      </c>
      <c r="M1078" s="8">
        <v>987279042</v>
      </c>
      <c r="N1078" s="8">
        <v>987214871</v>
      </c>
      <c r="O1078" s="8">
        <v>987210590</v>
      </c>
      <c r="P1078" s="8">
        <v>987218729</v>
      </c>
      <c r="Q1078" s="8">
        <v>915980424</v>
      </c>
      <c r="R1078" s="5" t="s">
        <v>15139</v>
      </c>
      <c r="S1078" s="5" t="s">
        <v>417</v>
      </c>
      <c r="T1078" s="5" t="s">
        <v>417</v>
      </c>
      <c r="U1078" s="5" t="s">
        <v>417</v>
      </c>
      <c r="V1078" s="5" t="s">
        <v>417</v>
      </c>
      <c r="W1078" s="5" t="s">
        <v>93</v>
      </c>
      <c r="X1078" s="5" t="s">
        <v>418</v>
      </c>
      <c r="Y1078" s="5" t="s">
        <v>419</v>
      </c>
      <c r="Z1078" s="5" t="s">
        <v>420</v>
      </c>
      <c r="AA1078" s="5" t="s">
        <v>421</v>
      </c>
      <c r="AB1078" s="5" t="s">
        <v>15140</v>
      </c>
      <c r="AC1078" s="5"/>
      <c r="AD1078" s="5"/>
      <c r="AE1078" s="5"/>
      <c r="AF1078" s="5"/>
    </row>
    <row r="1079" spans="1:32" hidden="1">
      <c r="A1079" s="5" t="s">
        <v>15141</v>
      </c>
      <c r="B1079" s="5" t="str">
        <f>IF(COUNTIF('Leads Priorizados INT'!M:M,A1079)&gt;0,"Sí","No")</f>
        <v>No</v>
      </c>
      <c r="C1079">
        <v>0</v>
      </c>
      <c r="D1079" s="6" t="s">
        <v>414</v>
      </c>
      <c r="E1079" s="5" t="s">
        <v>15142</v>
      </c>
      <c r="F1079" s="5" t="s">
        <v>152</v>
      </c>
      <c r="G1079" s="5" t="s">
        <v>9402</v>
      </c>
      <c r="H1079" s="7">
        <v>1093896</v>
      </c>
      <c r="I1079" s="5">
        <v>5</v>
      </c>
      <c r="J1079" s="5">
        <v>1</v>
      </c>
      <c r="K1079" s="5" t="s">
        <v>15143</v>
      </c>
      <c r="L1079" s="5">
        <v>0.1009</v>
      </c>
      <c r="M1079" s="8">
        <v>660959252</v>
      </c>
      <c r="N1079" s="8">
        <v>650981764</v>
      </c>
      <c r="O1079" s="8"/>
      <c r="P1079" s="8"/>
      <c r="Q1079" s="8"/>
      <c r="R1079" s="5" t="s">
        <v>15144</v>
      </c>
      <c r="S1079" s="5" t="s">
        <v>417</v>
      </c>
      <c r="T1079" s="5" t="s">
        <v>417</v>
      </c>
      <c r="U1079" s="5" t="s">
        <v>417</v>
      </c>
      <c r="V1079" s="5" t="s">
        <v>417</v>
      </c>
      <c r="W1079" s="5" t="s">
        <v>93</v>
      </c>
      <c r="X1079" s="5" t="s">
        <v>418</v>
      </c>
      <c r="Y1079" s="5" t="s">
        <v>419</v>
      </c>
      <c r="Z1079" s="5" t="s">
        <v>420</v>
      </c>
      <c r="AA1079" s="5" t="s">
        <v>421</v>
      </c>
      <c r="AB1079" s="5"/>
      <c r="AC1079" s="5"/>
      <c r="AD1079" s="5"/>
      <c r="AE1079" s="5"/>
      <c r="AF1079" s="5"/>
    </row>
    <row r="1080" spans="1:32" hidden="1">
      <c r="A1080" s="5" t="s">
        <v>15145</v>
      </c>
      <c r="B1080" s="5" t="str">
        <f>IF(COUNTIF('Leads Priorizados INT'!M:M,A1080)&gt;0,"Sí","No")</f>
        <v>No</v>
      </c>
      <c r="C1080">
        <v>0</v>
      </c>
      <c r="D1080" s="6" t="s">
        <v>414</v>
      </c>
      <c r="E1080" s="5" t="s">
        <v>15146</v>
      </c>
      <c r="F1080" s="5" t="s">
        <v>152</v>
      </c>
      <c r="G1080" s="5" t="s">
        <v>1749</v>
      </c>
      <c r="H1080" s="7">
        <v>904162</v>
      </c>
      <c r="I1080" s="5">
        <v>2</v>
      </c>
      <c r="J1080" s="5">
        <v>1</v>
      </c>
      <c r="K1080" s="5" t="s">
        <v>15147</v>
      </c>
      <c r="L1080" s="5">
        <v>0.1009</v>
      </c>
      <c r="M1080" s="8">
        <v>917815130</v>
      </c>
      <c r="N1080" s="8"/>
      <c r="O1080" s="8"/>
      <c r="P1080" s="8"/>
      <c r="Q1080" s="8"/>
      <c r="R1080" s="5" t="s">
        <v>15148</v>
      </c>
      <c r="S1080" s="5" t="s">
        <v>15149</v>
      </c>
      <c r="T1080" s="5" t="s">
        <v>417</v>
      </c>
      <c r="U1080" s="5" t="s">
        <v>417</v>
      </c>
      <c r="V1080" s="5" t="s">
        <v>417</v>
      </c>
      <c r="W1080" s="5" t="s">
        <v>93</v>
      </c>
      <c r="X1080" s="5" t="s">
        <v>418</v>
      </c>
      <c r="Y1080" s="5" t="s">
        <v>419</v>
      </c>
      <c r="Z1080" s="5" t="s">
        <v>420</v>
      </c>
      <c r="AA1080" s="5" t="s">
        <v>421</v>
      </c>
      <c r="AB1080" s="5" t="s">
        <v>10073</v>
      </c>
      <c r="AC1080" s="5"/>
      <c r="AD1080" s="5"/>
      <c r="AE1080" s="5"/>
      <c r="AF1080" s="5"/>
    </row>
    <row r="1081" spans="1:32" hidden="1">
      <c r="A1081" s="5" t="s">
        <v>15150</v>
      </c>
      <c r="B1081" s="5" t="str">
        <f>IF(COUNTIF('Leads Priorizados INT'!M:M,A1081)&gt;0,"Sí","No")</f>
        <v>No</v>
      </c>
      <c r="C1081">
        <v>0</v>
      </c>
      <c r="D1081" s="6" t="s">
        <v>430</v>
      </c>
      <c r="E1081" s="5" t="s">
        <v>15151</v>
      </c>
      <c r="F1081" s="5" t="s">
        <v>152</v>
      </c>
      <c r="G1081" s="5" t="s">
        <v>15152</v>
      </c>
      <c r="H1081" s="7">
        <v>1047644</v>
      </c>
      <c r="I1081" s="5">
        <v>1</v>
      </c>
      <c r="J1081" s="5">
        <v>1</v>
      </c>
      <c r="K1081" s="5" t="s">
        <v>15153</v>
      </c>
      <c r="L1081" s="5">
        <v>0.1009</v>
      </c>
      <c r="M1081" s="8">
        <v>696413137</v>
      </c>
      <c r="N1081" s="8"/>
      <c r="O1081" s="8"/>
      <c r="P1081" s="8"/>
      <c r="Q1081" s="8"/>
      <c r="R1081" s="5" t="s">
        <v>15154</v>
      </c>
      <c r="S1081" s="5" t="s">
        <v>417</v>
      </c>
      <c r="T1081" s="5" t="s">
        <v>417</v>
      </c>
      <c r="U1081" s="5" t="s">
        <v>417</v>
      </c>
      <c r="V1081" s="5" t="s">
        <v>417</v>
      </c>
      <c r="W1081" s="5" t="s">
        <v>93</v>
      </c>
      <c r="X1081" s="5" t="s">
        <v>418</v>
      </c>
      <c r="Y1081" s="5" t="s">
        <v>419</v>
      </c>
      <c r="Z1081" s="5" t="s">
        <v>420</v>
      </c>
      <c r="AA1081" s="5" t="s">
        <v>421</v>
      </c>
      <c r="AB1081" s="5"/>
      <c r="AC1081" s="5"/>
      <c r="AD1081" s="5"/>
      <c r="AE1081" s="5"/>
      <c r="AF1081" s="5"/>
    </row>
    <row r="1082" spans="1:32" hidden="1">
      <c r="A1082" s="5" t="s">
        <v>15155</v>
      </c>
      <c r="B1082" s="5" t="str">
        <f>IF(COUNTIF('Leads Priorizados INT'!M:M,A1082)&gt;0,"Sí","No")</f>
        <v>No</v>
      </c>
      <c r="C1082">
        <v>0</v>
      </c>
      <c r="D1082" s="6" t="s">
        <v>414</v>
      </c>
      <c r="E1082" s="5" t="s">
        <v>15156</v>
      </c>
      <c r="F1082" s="5" t="s">
        <v>152</v>
      </c>
      <c r="G1082" s="5" t="s">
        <v>3056</v>
      </c>
      <c r="H1082" s="7">
        <v>4011050</v>
      </c>
      <c r="I1082" s="5">
        <v>8</v>
      </c>
      <c r="J1082" s="5">
        <v>1</v>
      </c>
      <c r="K1082" s="5" t="s">
        <v>15157</v>
      </c>
      <c r="L1082" s="5">
        <v>0.1009</v>
      </c>
      <c r="M1082" s="8">
        <v>917355245</v>
      </c>
      <c r="N1082" s="8"/>
      <c r="O1082" s="8"/>
      <c r="P1082" s="8"/>
      <c r="Q1082" s="8"/>
      <c r="R1082" s="5" t="s">
        <v>15158</v>
      </c>
      <c r="S1082" s="5" t="s">
        <v>417</v>
      </c>
      <c r="T1082" s="5" t="s">
        <v>417</v>
      </c>
      <c r="U1082" s="5" t="s">
        <v>417</v>
      </c>
      <c r="V1082" s="5" t="s">
        <v>417</v>
      </c>
      <c r="W1082" s="5" t="s">
        <v>93</v>
      </c>
      <c r="X1082" s="5" t="s">
        <v>418</v>
      </c>
      <c r="Y1082" s="5" t="s">
        <v>419</v>
      </c>
      <c r="Z1082" s="5" t="s">
        <v>420</v>
      </c>
      <c r="AA1082" s="5" t="s">
        <v>421</v>
      </c>
      <c r="AB1082" s="5" t="s">
        <v>15159</v>
      </c>
      <c r="AC1082" s="5"/>
      <c r="AD1082" s="5"/>
      <c r="AE1082" s="5"/>
      <c r="AF1082" s="5"/>
    </row>
    <row r="1083" spans="1:32">
      <c r="A1083" s="5" t="s">
        <v>15160</v>
      </c>
      <c r="B1083" s="5" t="str">
        <f>IF(COUNTIF('Leads Priorizados INT'!M:M,A1083)&gt;0,"Sí","No")</f>
        <v>No</v>
      </c>
      <c r="C1083">
        <v>1</v>
      </c>
      <c r="D1083" s="6" t="s">
        <v>414</v>
      </c>
      <c r="E1083" s="5" t="s">
        <v>15161</v>
      </c>
      <c r="F1083" s="5" t="s">
        <v>729</v>
      </c>
      <c r="G1083" s="5" t="s">
        <v>2729</v>
      </c>
      <c r="H1083" s="7">
        <v>703481</v>
      </c>
      <c r="I1083" s="5">
        <v>2</v>
      </c>
      <c r="J1083" s="5">
        <v>2</v>
      </c>
      <c r="K1083" s="5" t="s">
        <v>15162</v>
      </c>
      <c r="L1083" s="5">
        <v>0.1009</v>
      </c>
      <c r="M1083" s="8"/>
      <c r="N1083" s="8"/>
      <c r="O1083" s="8"/>
      <c r="P1083" s="8"/>
      <c r="Q1083" s="8"/>
      <c r="R1083" s="5" t="s">
        <v>15163</v>
      </c>
      <c r="S1083" s="5" t="s">
        <v>15164</v>
      </c>
      <c r="T1083" s="5" t="s">
        <v>15165</v>
      </c>
      <c r="U1083" s="5" t="s">
        <v>417</v>
      </c>
      <c r="V1083" s="5" t="s">
        <v>417</v>
      </c>
      <c r="W1083" s="5" t="s">
        <v>93</v>
      </c>
      <c r="X1083" s="5" t="s">
        <v>418</v>
      </c>
      <c r="Y1083" s="5" t="s">
        <v>419</v>
      </c>
      <c r="Z1083" s="5" t="s">
        <v>420</v>
      </c>
      <c r="AA1083" s="5" t="s">
        <v>421</v>
      </c>
      <c r="AB1083" s="5"/>
      <c r="AC1083" s="5"/>
      <c r="AD1083" s="5"/>
      <c r="AE1083" s="5"/>
      <c r="AF1083" s="5"/>
    </row>
    <row r="1084" spans="1:32" hidden="1">
      <c r="A1084" s="5" t="s">
        <v>15166</v>
      </c>
      <c r="B1084" s="5" t="str">
        <f>IF(COUNTIF('Leads Priorizados INT'!M:M,A1084)&gt;0,"Sí","No")</f>
        <v>Sí</v>
      </c>
      <c r="C1084">
        <v>0</v>
      </c>
      <c r="D1084" s="6" t="s">
        <v>414</v>
      </c>
      <c r="E1084" s="5" t="s">
        <v>15167</v>
      </c>
      <c r="F1084" s="5" t="s">
        <v>1382</v>
      </c>
      <c r="G1084" s="5" t="s">
        <v>15168</v>
      </c>
      <c r="H1084" s="7">
        <v>3120979</v>
      </c>
      <c r="I1084" s="5">
        <v>27</v>
      </c>
      <c r="J1084" s="5">
        <v>1</v>
      </c>
      <c r="K1084" s="5" t="s">
        <v>15169</v>
      </c>
      <c r="L1084" s="5">
        <v>0.1008</v>
      </c>
      <c r="M1084" s="8">
        <v>963520078</v>
      </c>
      <c r="N1084" s="8">
        <v>963529192</v>
      </c>
      <c r="O1084" s="8"/>
      <c r="P1084" s="8"/>
      <c r="Q1084" s="8"/>
      <c r="R1084" s="5" t="s">
        <v>15170</v>
      </c>
      <c r="S1084" s="5" t="s">
        <v>15171</v>
      </c>
      <c r="T1084" s="5" t="s">
        <v>417</v>
      </c>
      <c r="U1084" s="5" t="s">
        <v>417</v>
      </c>
      <c r="V1084" s="5" t="s">
        <v>417</v>
      </c>
      <c r="W1084" s="5" t="s">
        <v>93</v>
      </c>
      <c r="X1084" s="5" t="s">
        <v>418</v>
      </c>
      <c r="Y1084" s="5" t="s">
        <v>419</v>
      </c>
      <c r="Z1084" s="5" t="s">
        <v>420</v>
      </c>
      <c r="AA1084" s="5" t="s">
        <v>421</v>
      </c>
      <c r="AB1084" s="5" t="s">
        <v>15172</v>
      </c>
      <c r="AC1084" s="5" t="s">
        <v>15173</v>
      </c>
      <c r="AD1084" s="5"/>
      <c r="AE1084" s="5"/>
      <c r="AF1084" s="5"/>
    </row>
    <row r="1085" spans="1:32" hidden="1">
      <c r="A1085" s="5" t="s">
        <v>15174</v>
      </c>
      <c r="B1085" s="5" t="str">
        <f>IF(COUNTIF('Leads Priorizados INT'!M:M,A1085)&gt;0,"Sí","No")</f>
        <v>No</v>
      </c>
      <c r="C1085">
        <v>0</v>
      </c>
      <c r="D1085" s="6" t="s">
        <v>414</v>
      </c>
      <c r="E1085" s="5" t="s">
        <v>15175</v>
      </c>
      <c r="F1085" s="5" t="s">
        <v>152</v>
      </c>
      <c r="G1085" s="5" t="s">
        <v>907</v>
      </c>
      <c r="H1085" s="7">
        <v>374176</v>
      </c>
      <c r="I1085" s="5">
        <v>11</v>
      </c>
      <c r="J1085" s="5">
        <v>1</v>
      </c>
      <c r="K1085" s="5" t="s">
        <v>15176</v>
      </c>
      <c r="L1085" s="5">
        <v>0.1008</v>
      </c>
      <c r="M1085" s="8"/>
      <c r="N1085" s="8"/>
      <c r="O1085" s="8"/>
      <c r="P1085" s="8"/>
      <c r="Q1085" s="8"/>
      <c r="R1085" s="5" t="s">
        <v>15177</v>
      </c>
      <c r="S1085" s="5" t="s">
        <v>417</v>
      </c>
      <c r="T1085" s="5" t="s">
        <v>417</v>
      </c>
      <c r="U1085" s="5" t="s">
        <v>417</v>
      </c>
      <c r="V1085" s="5" t="s">
        <v>417</v>
      </c>
      <c r="W1085" s="5" t="s">
        <v>93</v>
      </c>
      <c r="X1085" s="5" t="s">
        <v>418</v>
      </c>
      <c r="Y1085" s="5" t="s">
        <v>419</v>
      </c>
      <c r="Z1085" s="5" t="s">
        <v>420</v>
      </c>
      <c r="AA1085" s="5" t="s">
        <v>421</v>
      </c>
      <c r="AB1085" s="5"/>
      <c r="AC1085" s="5"/>
      <c r="AD1085" s="5"/>
      <c r="AE1085" s="5"/>
      <c r="AF1085" s="5"/>
    </row>
    <row r="1086" spans="1:32" hidden="1">
      <c r="A1086" s="5" t="s">
        <v>15178</v>
      </c>
      <c r="B1086" s="5" t="str">
        <f>IF(COUNTIF('Leads Priorizados INT'!M:M,A1086)&gt;0,"Sí","No")</f>
        <v>No</v>
      </c>
      <c r="C1086">
        <v>0</v>
      </c>
      <c r="D1086" s="6" t="s">
        <v>414</v>
      </c>
      <c r="E1086" s="5" t="s">
        <v>15179</v>
      </c>
      <c r="F1086" s="5" t="s">
        <v>152</v>
      </c>
      <c r="G1086" s="5" t="s">
        <v>522</v>
      </c>
      <c r="H1086" s="7">
        <v>1052704</v>
      </c>
      <c r="I1086" s="5">
        <v>1</v>
      </c>
      <c r="J1086" s="5">
        <v>1</v>
      </c>
      <c r="K1086" s="5" t="s">
        <v>15180</v>
      </c>
      <c r="L1086" s="5">
        <v>0.1008</v>
      </c>
      <c r="M1086" s="8">
        <v>915547996</v>
      </c>
      <c r="N1086" s="8"/>
      <c r="O1086" s="8"/>
      <c r="P1086" s="8"/>
      <c r="Q1086" s="8"/>
      <c r="R1086" s="5" t="s">
        <v>15181</v>
      </c>
      <c r="S1086" s="5" t="s">
        <v>15182</v>
      </c>
      <c r="T1086" s="5" t="s">
        <v>15183</v>
      </c>
      <c r="U1086" s="5" t="s">
        <v>417</v>
      </c>
      <c r="V1086" s="5" t="s">
        <v>417</v>
      </c>
      <c r="W1086" s="5" t="s">
        <v>93</v>
      </c>
      <c r="X1086" s="5" t="s">
        <v>418</v>
      </c>
      <c r="Y1086" s="5" t="s">
        <v>419</v>
      </c>
      <c r="Z1086" s="5" t="s">
        <v>420</v>
      </c>
      <c r="AA1086" s="5" t="s">
        <v>421</v>
      </c>
      <c r="AB1086" s="5"/>
      <c r="AC1086" s="5"/>
      <c r="AD1086" s="5"/>
      <c r="AE1086" s="5"/>
      <c r="AF1086" s="5"/>
    </row>
    <row r="1087" spans="1:32" hidden="1">
      <c r="A1087" s="5" t="s">
        <v>15184</v>
      </c>
      <c r="B1087" s="5" t="str">
        <f>IF(COUNTIF('Leads Priorizados INT'!M:M,A1087)&gt;0,"Sí","No")</f>
        <v>No</v>
      </c>
      <c r="C1087">
        <v>0</v>
      </c>
      <c r="D1087" s="6" t="s">
        <v>414</v>
      </c>
      <c r="E1087" s="5" t="s">
        <v>15185</v>
      </c>
      <c r="F1087" s="5" t="s">
        <v>431</v>
      </c>
      <c r="G1087" s="5" t="s">
        <v>2465</v>
      </c>
      <c r="H1087" s="7">
        <v>325854</v>
      </c>
      <c r="I1087" s="5">
        <v>3</v>
      </c>
      <c r="J1087" s="5">
        <v>2</v>
      </c>
      <c r="K1087" s="5" t="s">
        <v>15186</v>
      </c>
      <c r="L1087" s="5">
        <v>0.1007</v>
      </c>
      <c r="M1087" s="8">
        <v>934426923</v>
      </c>
      <c r="N1087" s="8"/>
      <c r="O1087" s="8"/>
      <c r="P1087" s="8"/>
      <c r="Q1087" s="8"/>
      <c r="R1087" s="5" t="s">
        <v>15187</v>
      </c>
      <c r="S1087" s="5" t="s">
        <v>15188</v>
      </c>
      <c r="T1087" s="5" t="s">
        <v>15189</v>
      </c>
      <c r="U1087" s="5" t="s">
        <v>417</v>
      </c>
      <c r="V1087" s="5" t="s">
        <v>417</v>
      </c>
      <c r="W1087" s="5" t="s">
        <v>93</v>
      </c>
      <c r="X1087" s="5" t="s">
        <v>418</v>
      </c>
      <c r="Y1087" s="5" t="s">
        <v>419</v>
      </c>
      <c r="Z1087" s="5" t="s">
        <v>420</v>
      </c>
      <c r="AA1087" s="5" t="s">
        <v>421</v>
      </c>
      <c r="AB1087" s="5"/>
      <c r="AC1087" s="5"/>
      <c r="AD1087" s="5"/>
      <c r="AE1087" s="5"/>
      <c r="AF1087" s="5"/>
    </row>
    <row r="1088" spans="1:32" hidden="1">
      <c r="A1088" s="5" t="s">
        <v>15190</v>
      </c>
      <c r="B1088" s="5" t="str">
        <f>IF(COUNTIF('Leads Priorizados INT'!M:M,A1088)&gt;0,"Sí","No")</f>
        <v>No</v>
      </c>
      <c r="C1088">
        <v>0</v>
      </c>
      <c r="D1088" s="6" t="s">
        <v>414</v>
      </c>
      <c r="E1088" s="5" t="s">
        <v>15191</v>
      </c>
      <c r="F1088" s="5" t="s">
        <v>431</v>
      </c>
      <c r="G1088" s="5" t="s">
        <v>1479</v>
      </c>
      <c r="H1088" s="7">
        <v>565211</v>
      </c>
      <c r="I1088" s="5">
        <v>8</v>
      </c>
      <c r="J1088" s="5">
        <v>1</v>
      </c>
      <c r="K1088" s="5" t="s">
        <v>15192</v>
      </c>
      <c r="L1088" s="5">
        <v>0.1007</v>
      </c>
      <c r="M1088" s="8"/>
      <c r="N1088" s="8"/>
      <c r="O1088" s="8"/>
      <c r="P1088" s="8"/>
      <c r="Q1088" s="8"/>
      <c r="R1088" s="5" t="s">
        <v>15193</v>
      </c>
      <c r="S1088" s="5" t="s">
        <v>15194</v>
      </c>
      <c r="T1088" s="5" t="s">
        <v>417</v>
      </c>
      <c r="U1088" s="5" t="s">
        <v>417</v>
      </c>
      <c r="V1088" s="5" t="s">
        <v>417</v>
      </c>
      <c r="W1088" s="5" t="s">
        <v>93</v>
      </c>
      <c r="X1088" s="5" t="s">
        <v>418</v>
      </c>
      <c r="Y1088" s="5" t="s">
        <v>419</v>
      </c>
      <c r="Z1088" s="5" t="s">
        <v>420</v>
      </c>
      <c r="AA1088" s="5" t="s">
        <v>421</v>
      </c>
      <c r="AB1088" s="5"/>
      <c r="AC1088" s="5"/>
      <c r="AD1088" s="5"/>
      <c r="AE1088" s="5"/>
      <c r="AF1088" s="5"/>
    </row>
    <row r="1089" spans="1:32" hidden="1">
      <c r="A1089" s="5" t="s">
        <v>15195</v>
      </c>
      <c r="B1089" s="5" t="str">
        <f>IF(COUNTIF('Leads Priorizados INT'!M:M,A1089)&gt;0,"Sí","No")</f>
        <v>No</v>
      </c>
      <c r="C1089">
        <v>0</v>
      </c>
      <c r="D1089" s="6" t="s">
        <v>414</v>
      </c>
      <c r="E1089" s="5" t="s">
        <v>15196</v>
      </c>
      <c r="F1089" s="5" t="s">
        <v>152</v>
      </c>
      <c r="G1089" s="5" t="s">
        <v>2441</v>
      </c>
      <c r="H1089" s="7">
        <v>888494</v>
      </c>
      <c r="I1089" s="5">
        <v>8</v>
      </c>
      <c r="J1089" s="5">
        <v>1</v>
      </c>
      <c r="K1089" s="5" t="s">
        <v>15197</v>
      </c>
      <c r="L1089" s="5">
        <v>0.10059999999999999</v>
      </c>
      <c r="M1089" s="8"/>
      <c r="N1089" s="8"/>
      <c r="O1089" s="8"/>
      <c r="P1089" s="8"/>
      <c r="Q1089" s="8"/>
      <c r="R1089" s="5" t="s">
        <v>15198</v>
      </c>
      <c r="S1089" s="5" t="s">
        <v>417</v>
      </c>
      <c r="T1089" s="5" t="s">
        <v>417</v>
      </c>
      <c r="U1089" s="5" t="s">
        <v>417</v>
      </c>
      <c r="V1089" s="5" t="s">
        <v>417</v>
      </c>
      <c r="W1089" s="5" t="s">
        <v>93</v>
      </c>
      <c r="X1089" s="5" t="s">
        <v>418</v>
      </c>
      <c r="Y1089" s="5" t="s">
        <v>419</v>
      </c>
      <c r="Z1089" s="5" t="s">
        <v>420</v>
      </c>
      <c r="AA1089" s="5" t="s">
        <v>421</v>
      </c>
      <c r="AB1089" s="5"/>
      <c r="AC1089" s="5"/>
      <c r="AD1089" s="5"/>
      <c r="AE1089" s="5"/>
      <c r="AF1089" s="5"/>
    </row>
    <row r="1090" spans="1:32" hidden="1">
      <c r="A1090" s="5" t="s">
        <v>15199</v>
      </c>
      <c r="B1090" s="5" t="str">
        <f>IF(COUNTIF('Leads Priorizados INT'!M:M,A1090)&gt;0,"Sí","No")</f>
        <v>No</v>
      </c>
      <c r="C1090">
        <v>0</v>
      </c>
      <c r="D1090" s="6" t="s">
        <v>414</v>
      </c>
      <c r="E1090" s="5" t="s">
        <v>15200</v>
      </c>
      <c r="F1090" s="5" t="s">
        <v>152</v>
      </c>
      <c r="G1090" s="5" t="s">
        <v>1602</v>
      </c>
      <c r="H1090" s="7">
        <v>513204</v>
      </c>
      <c r="I1090" s="5">
        <v>7</v>
      </c>
      <c r="J1090" s="5">
        <v>1</v>
      </c>
      <c r="K1090" s="5" t="s">
        <v>15201</v>
      </c>
      <c r="L1090" s="5">
        <v>0.10059999999999999</v>
      </c>
      <c r="M1090" s="8"/>
      <c r="N1090" s="8"/>
      <c r="O1090" s="8"/>
      <c r="P1090" s="8"/>
      <c r="Q1090" s="8"/>
      <c r="R1090" s="5" t="s">
        <v>15202</v>
      </c>
      <c r="S1090" s="5" t="s">
        <v>417</v>
      </c>
      <c r="T1090" s="5" t="s">
        <v>417</v>
      </c>
      <c r="U1090" s="5" t="s">
        <v>417</v>
      </c>
      <c r="V1090" s="5" t="s">
        <v>417</v>
      </c>
      <c r="W1090" s="5" t="s">
        <v>93</v>
      </c>
      <c r="X1090" s="5" t="s">
        <v>418</v>
      </c>
      <c r="Y1090" s="5" t="s">
        <v>419</v>
      </c>
      <c r="Z1090" s="5" t="s">
        <v>420</v>
      </c>
      <c r="AA1090" s="5" t="s">
        <v>421</v>
      </c>
      <c r="AB1090" s="5"/>
      <c r="AC1090" s="5"/>
      <c r="AD1090" s="5"/>
      <c r="AE1090" s="5"/>
      <c r="AF1090" s="5"/>
    </row>
    <row r="1091" spans="1:32" hidden="1">
      <c r="A1091" s="5" t="s">
        <v>15203</v>
      </c>
      <c r="B1091" s="5" t="str">
        <f>IF(COUNTIF('Leads Priorizados INT'!M:M,A1091)&gt;0,"Sí","No")</f>
        <v>No</v>
      </c>
      <c r="C1091">
        <v>0</v>
      </c>
      <c r="D1091" s="6" t="s">
        <v>414</v>
      </c>
      <c r="E1091" s="5" t="s">
        <v>15204</v>
      </c>
      <c r="F1091" s="5" t="s">
        <v>873</v>
      </c>
      <c r="G1091" s="5" t="s">
        <v>9321</v>
      </c>
      <c r="H1091" s="7">
        <v>13717156</v>
      </c>
      <c r="I1091" s="5">
        <v>7</v>
      </c>
      <c r="J1091" s="5">
        <v>1</v>
      </c>
      <c r="K1091" s="5" t="s">
        <v>15205</v>
      </c>
      <c r="L1091" s="5">
        <v>0.10050000000000001</v>
      </c>
      <c r="M1091" s="8">
        <v>952902108</v>
      </c>
      <c r="N1091" s="8">
        <v>655653636</v>
      </c>
      <c r="O1091" s="8">
        <v>653950696</v>
      </c>
      <c r="P1091" s="8">
        <v>610746227</v>
      </c>
      <c r="Q1091" s="8"/>
      <c r="R1091" s="5" t="s">
        <v>15206</v>
      </c>
      <c r="S1091" s="5" t="s">
        <v>15207</v>
      </c>
      <c r="T1091" s="5" t="s">
        <v>417</v>
      </c>
      <c r="U1091" s="5" t="s">
        <v>417</v>
      </c>
      <c r="V1091" s="5" t="s">
        <v>417</v>
      </c>
      <c r="W1091" s="5" t="s">
        <v>93</v>
      </c>
      <c r="X1091" s="5" t="s">
        <v>418</v>
      </c>
      <c r="Y1091" s="5" t="s">
        <v>419</v>
      </c>
      <c r="Z1091" s="5" t="s">
        <v>420</v>
      </c>
      <c r="AA1091" s="5" t="s">
        <v>421</v>
      </c>
      <c r="AB1091" s="5" t="s">
        <v>15208</v>
      </c>
      <c r="AC1091" s="5"/>
      <c r="AD1091" s="5"/>
      <c r="AE1091" s="5"/>
      <c r="AF1091" s="5"/>
    </row>
    <row r="1092" spans="1:32" hidden="1">
      <c r="A1092" s="5" t="s">
        <v>15209</v>
      </c>
      <c r="B1092" s="5" t="str">
        <f>IF(COUNTIF('Leads Priorizados INT'!M:M,A1092)&gt;0,"Sí","No")</f>
        <v>No</v>
      </c>
      <c r="C1092">
        <v>0</v>
      </c>
      <c r="D1092" s="6" t="s">
        <v>414</v>
      </c>
      <c r="E1092" s="5" t="s">
        <v>15210</v>
      </c>
      <c r="F1092" s="5" t="s">
        <v>564</v>
      </c>
      <c r="G1092" s="5" t="s">
        <v>3561</v>
      </c>
      <c r="H1092" s="7">
        <v>853297</v>
      </c>
      <c r="I1092" s="5">
        <v>1</v>
      </c>
      <c r="J1092" s="5">
        <v>1</v>
      </c>
      <c r="K1092" s="5" t="s">
        <v>15211</v>
      </c>
      <c r="L1092" s="5">
        <v>0.1004</v>
      </c>
      <c r="M1092" s="8"/>
      <c r="N1092" s="8"/>
      <c r="O1092" s="8"/>
      <c r="P1092" s="8"/>
      <c r="Q1092" s="8"/>
      <c r="R1092" s="5" t="s">
        <v>15212</v>
      </c>
      <c r="S1092" s="5" t="s">
        <v>15213</v>
      </c>
      <c r="T1092" s="5" t="s">
        <v>15214</v>
      </c>
      <c r="U1092" s="5" t="s">
        <v>15215</v>
      </c>
      <c r="V1092" s="5" t="s">
        <v>417</v>
      </c>
      <c r="W1092" s="5" t="s">
        <v>93</v>
      </c>
      <c r="X1092" s="5" t="s">
        <v>418</v>
      </c>
      <c r="Y1092" s="5" t="s">
        <v>419</v>
      </c>
      <c r="Z1092" s="5" t="s">
        <v>420</v>
      </c>
      <c r="AA1092" s="5" t="s">
        <v>421</v>
      </c>
      <c r="AB1092" s="5"/>
      <c r="AC1092" s="5"/>
      <c r="AD1092" s="5"/>
      <c r="AE1092" s="5"/>
      <c r="AF1092" s="5"/>
    </row>
    <row r="1093" spans="1:32" hidden="1">
      <c r="A1093" s="5" t="s">
        <v>15216</v>
      </c>
      <c r="B1093" s="5" t="str">
        <f>IF(COUNTIF('Leads Priorizados INT'!M:M,A1093)&gt;0,"Sí","No")</f>
        <v>No</v>
      </c>
      <c r="C1093">
        <v>0</v>
      </c>
      <c r="D1093" s="6" t="s">
        <v>414</v>
      </c>
      <c r="E1093" s="5" t="s">
        <v>15217</v>
      </c>
      <c r="F1093" s="5" t="s">
        <v>752</v>
      </c>
      <c r="G1093" s="5" t="s">
        <v>15218</v>
      </c>
      <c r="H1093" s="7">
        <v>395951</v>
      </c>
      <c r="I1093" s="5">
        <v>1</v>
      </c>
      <c r="J1093" s="5">
        <v>2</v>
      </c>
      <c r="K1093" s="5" t="s">
        <v>15219</v>
      </c>
      <c r="L1093" s="5">
        <v>0.1004</v>
      </c>
      <c r="M1093" s="8">
        <v>977613998</v>
      </c>
      <c r="N1093" s="8">
        <v>977613129</v>
      </c>
      <c r="O1093" s="8">
        <v>669990628</v>
      </c>
      <c r="P1093" s="8">
        <v>669844984</v>
      </c>
      <c r="Q1093" s="8">
        <v>669844983</v>
      </c>
      <c r="R1093" s="5" t="s">
        <v>15220</v>
      </c>
      <c r="S1093" s="5" t="s">
        <v>15221</v>
      </c>
      <c r="T1093" s="5" t="s">
        <v>15222</v>
      </c>
      <c r="U1093" s="5" t="s">
        <v>15223</v>
      </c>
      <c r="V1093" s="5" t="s">
        <v>15224</v>
      </c>
      <c r="W1093" s="5" t="s">
        <v>93</v>
      </c>
      <c r="X1093" s="5" t="s">
        <v>418</v>
      </c>
      <c r="Y1093" s="5" t="s">
        <v>419</v>
      </c>
      <c r="Z1093" s="5" t="s">
        <v>420</v>
      </c>
      <c r="AA1093" s="5" t="s">
        <v>421</v>
      </c>
      <c r="AB1093" s="5" t="s">
        <v>15225</v>
      </c>
      <c r="AC1093" s="5"/>
      <c r="AD1093" s="5"/>
      <c r="AE1093" s="5"/>
      <c r="AF1093" s="5"/>
    </row>
    <row r="1094" spans="1:32" hidden="1">
      <c r="A1094" s="5" t="s">
        <v>15226</v>
      </c>
      <c r="B1094" s="5" t="str">
        <f>IF(COUNTIF('Leads Priorizados INT'!M:M,A1094)&gt;0,"Sí","No")</f>
        <v>No</v>
      </c>
      <c r="C1094">
        <v>0</v>
      </c>
      <c r="D1094" s="6" t="s">
        <v>414</v>
      </c>
      <c r="E1094" s="5" t="s">
        <v>15227</v>
      </c>
      <c r="F1094" s="5" t="s">
        <v>931</v>
      </c>
      <c r="G1094" s="5" t="s">
        <v>15228</v>
      </c>
      <c r="H1094" s="7">
        <v>907913</v>
      </c>
      <c r="I1094" s="5">
        <v>1</v>
      </c>
      <c r="J1094" s="5">
        <v>2</v>
      </c>
      <c r="K1094" s="5" t="s">
        <v>15229</v>
      </c>
      <c r="L1094" s="5">
        <v>0.1004</v>
      </c>
      <c r="M1094" s="8"/>
      <c r="N1094" s="8"/>
      <c r="O1094" s="8"/>
      <c r="P1094" s="8"/>
      <c r="Q1094" s="8"/>
      <c r="R1094" s="5" t="s">
        <v>15230</v>
      </c>
      <c r="S1094" s="5" t="s">
        <v>15231</v>
      </c>
      <c r="T1094" s="5" t="s">
        <v>417</v>
      </c>
      <c r="U1094" s="5" t="s">
        <v>417</v>
      </c>
      <c r="V1094" s="5" t="s">
        <v>417</v>
      </c>
      <c r="W1094" s="5" t="s">
        <v>93</v>
      </c>
      <c r="X1094" s="5" t="s">
        <v>418</v>
      </c>
      <c r="Y1094" s="5" t="s">
        <v>419</v>
      </c>
      <c r="Z1094" s="5" t="s">
        <v>420</v>
      </c>
      <c r="AA1094" s="5" t="s">
        <v>421</v>
      </c>
      <c r="AB1094" s="5"/>
      <c r="AC1094" s="5"/>
      <c r="AD1094" s="5"/>
      <c r="AE1094" s="5"/>
      <c r="AF1094" s="5"/>
    </row>
    <row r="1095" spans="1:32" hidden="1">
      <c r="A1095" s="5" t="s">
        <v>15232</v>
      </c>
      <c r="B1095" s="5" t="str">
        <f>IF(COUNTIF('Leads Priorizados INT'!M:M,A1095)&gt;0,"Sí","No")</f>
        <v>No</v>
      </c>
      <c r="C1095">
        <v>0</v>
      </c>
      <c r="D1095" s="6" t="s">
        <v>414</v>
      </c>
      <c r="E1095" s="5" t="s">
        <v>15233</v>
      </c>
      <c r="F1095" s="5" t="s">
        <v>152</v>
      </c>
      <c r="G1095" s="5" t="s">
        <v>1690</v>
      </c>
      <c r="H1095" s="7">
        <v>587326</v>
      </c>
      <c r="I1095" s="5">
        <v>11</v>
      </c>
      <c r="J1095" s="5">
        <v>1</v>
      </c>
      <c r="K1095" s="5" t="s">
        <v>15234</v>
      </c>
      <c r="L1095" s="5">
        <v>0.1004</v>
      </c>
      <c r="M1095" s="8"/>
      <c r="N1095" s="8"/>
      <c r="O1095" s="8"/>
      <c r="P1095" s="8"/>
      <c r="Q1095" s="8"/>
      <c r="R1095" s="5" t="s">
        <v>15235</v>
      </c>
      <c r="S1095" s="5" t="s">
        <v>15236</v>
      </c>
      <c r="T1095" s="5" t="s">
        <v>417</v>
      </c>
      <c r="U1095" s="5" t="s">
        <v>417</v>
      </c>
      <c r="V1095" s="5" t="s">
        <v>417</v>
      </c>
      <c r="W1095" s="5" t="s">
        <v>93</v>
      </c>
      <c r="X1095" s="5" t="s">
        <v>418</v>
      </c>
      <c r="Y1095" s="5" t="s">
        <v>419</v>
      </c>
      <c r="Z1095" s="5" t="s">
        <v>420</v>
      </c>
      <c r="AA1095" s="5" t="s">
        <v>421</v>
      </c>
      <c r="AB1095" s="5"/>
      <c r="AC1095" s="5"/>
      <c r="AD1095" s="5"/>
      <c r="AE1095" s="5"/>
      <c r="AF1095" s="5"/>
    </row>
    <row r="1096" spans="1:32">
      <c r="A1096" s="5" t="s">
        <v>15237</v>
      </c>
      <c r="B1096" s="5" t="str">
        <f>IF(COUNTIF('Leads Priorizados INT'!M:M,A1096)&gt;0,"Sí","No")</f>
        <v>No</v>
      </c>
      <c r="C1096">
        <v>1</v>
      </c>
      <c r="D1096" s="6" t="s">
        <v>414</v>
      </c>
      <c r="E1096" s="5" t="s">
        <v>15238</v>
      </c>
      <c r="F1096" s="5" t="s">
        <v>152</v>
      </c>
      <c r="G1096" s="5" t="s">
        <v>1264</v>
      </c>
      <c r="H1096" s="7">
        <v>1045210</v>
      </c>
      <c r="I1096" s="5">
        <v>8</v>
      </c>
      <c r="J1096" s="5">
        <v>1</v>
      </c>
      <c r="K1096" s="5" t="s">
        <v>15239</v>
      </c>
      <c r="L1096" s="5">
        <v>0.1004</v>
      </c>
      <c r="M1096" s="8"/>
      <c r="N1096" s="8"/>
      <c r="O1096" s="8"/>
      <c r="P1096" s="8"/>
      <c r="Q1096" s="8"/>
      <c r="R1096" s="5" t="s">
        <v>15240</v>
      </c>
      <c r="S1096" s="5" t="s">
        <v>15241</v>
      </c>
      <c r="T1096" s="5" t="s">
        <v>15242</v>
      </c>
      <c r="U1096" s="5" t="s">
        <v>417</v>
      </c>
      <c r="V1096" s="5" t="s">
        <v>417</v>
      </c>
      <c r="W1096" s="5" t="s">
        <v>93</v>
      </c>
      <c r="X1096" s="5" t="s">
        <v>418</v>
      </c>
      <c r="Y1096" s="5" t="s">
        <v>419</v>
      </c>
      <c r="Z1096" s="5" t="s">
        <v>420</v>
      </c>
      <c r="AA1096" s="5" t="s">
        <v>421</v>
      </c>
      <c r="AB1096" s="5"/>
      <c r="AC1096" s="5"/>
      <c r="AD1096" s="5"/>
      <c r="AE1096" s="5"/>
      <c r="AF1096" s="5"/>
    </row>
    <row r="1097" spans="1:32" hidden="1">
      <c r="A1097" s="5" t="s">
        <v>15243</v>
      </c>
      <c r="B1097" s="5" t="str">
        <f>IF(COUNTIF('Leads Priorizados INT'!M:M,A1097)&gt;0,"Sí","No")</f>
        <v>No</v>
      </c>
      <c r="C1097">
        <v>0</v>
      </c>
      <c r="D1097" s="6" t="s">
        <v>1234</v>
      </c>
      <c r="E1097" s="5" t="s">
        <v>15244</v>
      </c>
      <c r="F1097" s="5" t="s">
        <v>431</v>
      </c>
      <c r="G1097" s="5" t="s">
        <v>2064</v>
      </c>
      <c r="H1097" s="7">
        <v>1006065</v>
      </c>
      <c r="I1097" s="5">
        <v>6</v>
      </c>
      <c r="J1097" s="5">
        <v>4</v>
      </c>
      <c r="K1097" s="5" t="s">
        <v>15245</v>
      </c>
      <c r="L1097" s="5">
        <v>0.1003</v>
      </c>
      <c r="M1097" s="8">
        <v>934581939</v>
      </c>
      <c r="N1097" s="8">
        <v>968213857</v>
      </c>
      <c r="O1097" s="8">
        <v>657329899</v>
      </c>
      <c r="P1097" s="8">
        <v>655143538</v>
      </c>
      <c r="Q1097" s="8"/>
      <c r="R1097" s="5" t="s">
        <v>15246</v>
      </c>
      <c r="S1097" s="5" t="s">
        <v>417</v>
      </c>
      <c r="T1097" s="5" t="s">
        <v>417</v>
      </c>
      <c r="U1097" s="5" t="s">
        <v>417</v>
      </c>
      <c r="V1097" s="5" t="s">
        <v>417</v>
      </c>
      <c r="W1097" s="5" t="s">
        <v>93</v>
      </c>
      <c r="X1097" s="5" t="s">
        <v>418</v>
      </c>
      <c r="Y1097" s="5" t="s">
        <v>419</v>
      </c>
      <c r="Z1097" s="5" t="s">
        <v>420</v>
      </c>
      <c r="AA1097" s="5" t="s">
        <v>421</v>
      </c>
      <c r="AB1097" s="5" t="s">
        <v>15247</v>
      </c>
      <c r="AC1097" s="5"/>
      <c r="AD1097" s="5"/>
      <c r="AE1097" s="5"/>
      <c r="AF1097" s="5"/>
    </row>
    <row r="1098" spans="1:32">
      <c r="A1098" s="5" t="s">
        <v>15248</v>
      </c>
      <c r="B1098" s="5" t="str">
        <f>IF(COUNTIF('Leads Priorizados INT'!M:M,A1098)&gt;0,"Sí","No")</f>
        <v>No</v>
      </c>
      <c r="C1098">
        <v>1</v>
      </c>
      <c r="D1098" s="6" t="s">
        <v>414</v>
      </c>
      <c r="E1098" s="5" t="s">
        <v>15249</v>
      </c>
      <c r="F1098" s="5" t="s">
        <v>431</v>
      </c>
      <c r="G1098" s="5" t="s">
        <v>1669</v>
      </c>
      <c r="H1098" s="7">
        <v>972564</v>
      </c>
      <c r="I1098" s="5">
        <v>1</v>
      </c>
      <c r="J1098" s="5">
        <v>1</v>
      </c>
      <c r="K1098" s="5" t="s">
        <v>15250</v>
      </c>
      <c r="L1098" s="5">
        <v>0.1003</v>
      </c>
      <c r="M1098" s="8">
        <v>932202088</v>
      </c>
      <c r="N1098" s="8"/>
      <c r="O1098" s="8"/>
      <c r="P1098" s="8"/>
      <c r="Q1098" s="8"/>
      <c r="R1098" s="5" t="s">
        <v>15251</v>
      </c>
      <c r="S1098" s="5" t="s">
        <v>417</v>
      </c>
      <c r="T1098" s="5" t="s">
        <v>417</v>
      </c>
      <c r="U1098" s="5" t="s">
        <v>417</v>
      </c>
      <c r="V1098" s="5" t="s">
        <v>417</v>
      </c>
      <c r="W1098" s="5" t="s">
        <v>93</v>
      </c>
      <c r="X1098" s="5" t="s">
        <v>418</v>
      </c>
      <c r="Y1098" s="5" t="s">
        <v>419</v>
      </c>
      <c r="Z1098" s="5" t="s">
        <v>420</v>
      </c>
      <c r="AA1098" s="5" t="s">
        <v>421</v>
      </c>
      <c r="AB1098" s="5"/>
      <c r="AC1098" s="5"/>
      <c r="AD1098" s="5"/>
      <c r="AE1098" s="5"/>
      <c r="AF1098" s="5"/>
    </row>
    <row r="1099" spans="1:32">
      <c r="A1099" s="5" t="s">
        <v>15252</v>
      </c>
      <c r="B1099" s="5" t="str">
        <f>IF(COUNTIF('Leads Priorizados INT'!M:M,A1099)&gt;0,"Sí","No")</f>
        <v>No</v>
      </c>
      <c r="C1099">
        <v>1</v>
      </c>
      <c r="D1099" s="6" t="s">
        <v>430</v>
      </c>
      <c r="E1099" s="5" t="s">
        <v>15253</v>
      </c>
      <c r="F1099" s="5" t="s">
        <v>152</v>
      </c>
      <c r="G1099" s="5" t="s">
        <v>10855</v>
      </c>
      <c r="H1099" s="7">
        <v>1016072</v>
      </c>
      <c r="I1099" s="5">
        <v>8</v>
      </c>
      <c r="J1099" s="5">
        <v>1</v>
      </c>
      <c r="K1099" s="5" t="s">
        <v>15254</v>
      </c>
      <c r="L1099" s="5">
        <v>0.1003</v>
      </c>
      <c r="M1099" s="8">
        <v>916115535</v>
      </c>
      <c r="N1099" s="8">
        <v>637435809</v>
      </c>
      <c r="O1099" s="8"/>
      <c r="P1099" s="8"/>
      <c r="Q1099" s="8"/>
      <c r="R1099" s="5" t="s">
        <v>15255</v>
      </c>
      <c r="S1099" s="5" t="s">
        <v>15256</v>
      </c>
      <c r="T1099" s="5" t="s">
        <v>15257</v>
      </c>
      <c r="U1099" s="5" t="s">
        <v>417</v>
      </c>
      <c r="V1099" s="5" t="s">
        <v>417</v>
      </c>
      <c r="W1099" s="5" t="s">
        <v>93</v>
      </c>
      <c r="X1099" s="5" t="s">
        <v>418</v>
      </c>
      <c r="Y1099" s="5" t="s">
        <v>419</v>
      </c>
      <c r="Z1099" s="5" t="s">
        <v>420</v>
      </c>
      <c r="AA1099" s="5" t="s">
        <v>421</v>
      </c>
      <c r="AB1099" s="5"/>
      <c r="AC1099" s="5"/>
      <c r="AD1099" s="5"/>
      <c r="AE1099" s="5"/>
      <c r="AF1099" s="5"/>
    </row>
    <row r="1100" spans="1:32" hidden="1">
      <c r="A1100" s="5" t="s">
        <v>15258</v>
      </c>
      <c r="B1100" s="5" t="str">
        <f>IF(COUNTIF('Leads Priorizados INT'!M:M,A1100)&gt;0,"Sí","No")</f>
        <v>No</v>
      </c>
      <c r="C1100">
        <v>0</v>
      </c>
      <c r="D1100" s="6" t="s">
        <v>414</v>
      </c>
      <c r="E1100" s="5" t="s">
        <v>15259</v>
      </c>
      <c r="F1100" s="5" t="s">
        <v>152</v>
      </c>
      <c r="G1100" s="5" t="s">
        <v>15260</v>
      </c>
      <c r="H1100" s="7">
        <v>1101213</v>
      </c>
      <c r="I1100" s="5">
        <v>8</v>
      </c>
      <c r="J1100" s="5">
        <v>1</v>
      </c>
      <c r="K1100" s="5" t="s">
        <v>15261</v>
      </c>
      <c r="L1100" s="5">
        <v>0.1003</v>
      </c>
      <c r="M1100" s="8">
        <v>914549244</v>
      </c>
      <c r="N1100" s="8"/>
      <c r="O1100" s="8"/>
      <c r="P1100" s="8"/>
      <c r="Q1100" s="8"/>
      <c r="R1100" s="5" t="s">
        <v>15262</v>
      </c>
      <c r="S1100" s="5" t="s">
        <v>15263</v>
      </c>
      <c r="T1100" s="5" t="s">
        <v>15264</v>
      </c>
      <c r="U1100" s="5" t="s">
        <v>15265</v>
      </c>
      <c r="V1100" s="5" t="s">
        <v>15266</v>
      </c>
      <c r="W1100" s="5" t="s">
        <v>93</v>
      </c>
      <c r="X1100" s="5" t="s">
        <v>418</v>
      </c>
      <c r="Y1100" s="5" t="s">
        <v>419</v>
      </c>
      <c r="Z1100" s="5" t="s">
        <v>420</v>
      </c>
      <c r="AA1100" s="5" t="s">
        <v>421</v>
      </c>
      <c r="AB1100" s="5"/>
      <c r="AC1100" s="5"/>
      <c r="AD1100" s="5"/>
      <c r="AE1100" s="5"/>
      <c r="AF1100" s="5"/>
    </row>
    <row r="1101" spans="1:32" hidden="1">
      <c r="A1101" s="5" t="s">
        <v>15267</v>
      </c>
      <c r="B1101" s="5" t="str">
        <f>IF(COUNTIF('Leads Priorizados INT'!M:M,A1101)&gt;0,"Sí","No")</f>
        <v>No</v>
      </c>
      <c r="C1101">
        <v>0</v>
      </c>
      <c r="D1101" s="6" t="s">
        <v>430</v>
      </c>
      <c r="E1101" s="5" t="s">
        <v>15268</v>
      </c>
      <c r="F1101" s="5" t="s">
        <v>431</v>
      </c>
      <c r="G1101" s="5" t="s">
        <v>9448</v>
      </c>
      <c r="H1101" s="7">
        <v>607799</v>
      </c>
      <c r="I1101" s="5">
        <v>3</v>
      </c>
      <c r="J1101" s="5">
        <v>2</v>
      </c>
      <c r="K1101" s="5" t="s">
        <v>15269</v>
      </c>
      <c r="L1101" s="5">
        <v>0.10009999999999999</v>
      </c>
      <c r="M1101" s="8">
        <v>934556139</v>
      </c>
      <c r="N1101" s="8">
        <v>934463780</v>
      </c>
      <c r="O1101" s="8">
        <v>625695506</v>
      </c>
      <c r="P1101" s="8">
        <v>625697329</v>
      </c>
      <c r="Q1101" s="8">
        <v>625613086</v>
      </c>
      <c r="R1101" s="5" t="s">
        <v>15270</v>
      </c>
      <c r="S1101" s="5" t="s">
        <v>417</v>
      </c>
      <c r="T1101" s="5" t="s">
        <v>417</v>
      </c>
      <c r="U1101" s="5" t="s">
        <v>417</v>
      </c>
      <c r="V1101" s="5" t="s">
        <v>417</v>
      </c>
      <c r="W1101" s="5" t="s">
        <v>93</v>
      </c>
      <c r="X1101" s="5" t="s">
        <v>418</v>
      </c>
      <c r="Y1101" s="5" t="s">
        <v>419</v>
      </c>
      <c r="Z1101" s="5" t="s">
        <v>420</v>
      </c>
      <c r="AA1101" s="5" t="s">
        <v>421</v>
      </c>
      <c r="AB1101" s="5" t="s">
        <v>15271</v>
      </c>
      <c r="AC1101" s="5" t="s">
        <v>15272</v>
      </c>
      <c r="AD1101" s="5"/>
      <c r="AE1101" s="5"/>
      <c r="AF1101" s="5"/>
    </row>
    <row r="1102" spans="1:32" hidden="1">
      <c r="A1102" s="5" t="s">
        <v>15273</v>
      </c>
      <c r="B1102" s="5" t="str">
        <f>IF(COUNTIF('Leads Priorizados INT'!M:M,A1102)&gt;0,"Sí","No")</f>
        <v>No</v>
      </c>
      <c r="C1102">
        <v>0</v>
      </c>
      <c r="D1102" s="6" t="s">
        <v>414</v>
      </c>
      <c r="E1102" s="5" t="s">
        <v>15274</v>
      </c>
      <c r="F1102" s="5" t="s">
        <v>152</v>
      </c>
      <c r="G1102" s="5" t="s">
        <v>505</v>
      </c>
      <c r="H1102" s="7">
        <v>1009850</v>
      </c>
      <c r="I1102" s="5">
        <v>8</v>
      </c>
      <c r="J1102" s="5">
        <v>1</v>
      </c>
      <c r="K1102" s="5" t="s">
        <v>15275</v>
      </c>
      <c r="L1102" s="5">
        <v>0.10009999999999999</v>
      </c>
      <c r="M1102" s="8">
        <v>915040008</v>
      </c>
      <c r="N1102" s="8"/>
      <c r="O1102" s="8"/>
      <c r="P1102" s="8"/>
      <c r="Q1102" s="8"/>
      <c r="R1102" s="5" t="s">
        <v>15276</v>
      </c>
      <c r="S1102" s="5" t="s">
        <v>15277</v>
      </c>
      <c r="T1102" s="5" t="s">
        <v>417</v>
      </c>
      <c r="U1102" s="5" t="s">
        <v>417</v>
      </c>
      <c r="V1102" s="5" t="s">
        <v>417</v>
      </c>
      <c r="W1102" s="5" t="s">
        <v>93</v>
      </c>
      <c r="X1102" s="5" t="s">
        <v>418</v>
      </c>
      <c r="Y1102" s="5" t="s">
        <v>419</v>
      </c>
      <c r="Z1102" s="5" t="s">
        <v>420</v>
      </c>
      <c r="AA1102" s="5" t="s">
        <v>421</v>
      </c>
      <c r="AB1102" s="5"/>
      <c r="AC1102" s="5"/>
      <c r="AD1102" s="5"/>
      <c r="AE1102" s="5"/>
      <c r="AF1102" s="5"/>
    </row>
    <row r="1103" spans="1:32" hidden="1">
      <c r="A1103" s="5" t="s">
        <v>15278</v>
      </c>
      <c r="B1103" s="5" t="str">
        <f>IF(COUNTIF('Leads Priorizados INT'!M:M,A1103)&gt;0,"Sí","No")</f>
        <v>No</v>
      </c>
      <c r="C1103">
        <v>0</v>
      </c>
      <c r="D1103" s="6" t="s">
        <v>414</v>
      </c>
      <c r="E1103" s="5" t="s">
        <v>15279</v>
      </c>
      <c r="F1103" s="5" t="s">
        <v>152</v>
      </c>
      <c r="G1103" s="5" t="s">
        <v>2441</v>
      </c>
      <c r="H1103" s="7">
        <v>355833</v>
      </c>
      <c r="I1103" s="5">
        <v>1</v>
      </c>
      <c r="J1103" s="5">
        <v>1</v>
      </c>
      <c r="K1103" s="5" t="s">
        <v>15280</v>
      </c>
      <c r="L1103" s="5">
        <v>0.10009999999999999</v>
      </c>
      <c r="M1103" s="8"/>
      <c r="N1103" s="8"/>
      <c r="O1103" s="8"/>
      <c r="P1103" s="8"/>
      <c r="Q1103" s="8"/>
      <c r="R1103" s="5" t="s">
        <v>15281</v>
      </c>
      <c r="S1103" s="5" t="s">
        <v>417</v>
      </c>
      <c r="T1103" s="5" t="s">
        <v>417</v>
      </c>
      <c r="U1103" s="5" t="s">
        <v>417</v>
      </c>
      <c r="V1103" s="5" t="s">
        <v>417</v>
      </c>
      <c r="W1103" s="5" t="s">
        <v>93</v>
      </c>
      <c r="X1103" s="5" t="s">
        <v>418</v>
      </c>
      <c r="Y1103" s="5" t="s">
        <v>419</v>
      </c>
      <c r="Z1103" s="5" t="s">
        <v>420</v>
      </c>
      <c r="AA1103" s="5" t="s">
        <v>421</v>
      </c>
      <c r="AB1103" s="5"/>
      <c r="AC1103" s="5"/>
      <c r="AD1103" s="5"/>
      <c r="AE1103" s="5"/>
      <c r="AF1103" s="5"/>
    </row>
    <row r="1104" spans="1:32" hidden="1">
      <c r="A1104" s="5" t="s">
        <v>15282</v>
      </c>
      <c r="B1104" s="5" t="str">
        <f>IF(COUNTIF('Leads Priorizados INT'!M:M,A1104)&gt;0,"Sí","No")</f>
        <v>No</v>
      </c>
      <c r="C1104">
        <v>0</v>
      </c>
      <c r="D1104" s="6" t="s">
        <v>414</v>
      </c>
      <c r="E1104" s="5" t="s">
        <v>15283</v>
      </c>
      <c r="F1104" s="5" t="s">
        <v>769</v>
      </c>
      <c r="G1104" s="5" t="s">
        <v>15284</v>
      </c>
      <c r="H1104" s="7">
        <v>1250000</v>
      </c>
      <c r="I1104" s="5">
        <v>7</v>
      </c>
      <c r="J1104" s="5">
        <v>4</v>
      </c>
      <c r="K1104" s="5" t="s">
        <v>15285</v>
      </c>
      <c r="L1104" s="5">
        <v>0.1</v>
      </c>
      <c r="M1104" s="8">
        <v>922323545</v>
      </c>
      <c r="N1104" s="8">
        <v>922326345</v>
      </c>
      <c r="O1104" s="8">
        <v>934118593</v>
      </c>
      <c r="P1104" s="8"/>
      <c r="Q1104" s="8"/>
      <c r="R1104" s="5" t="s">
        <v>15286</v>
      </c>
      <c r="S1104" s="5" t="s">
        <v>417</v>
      </c>
      <c r="T1104" s="5" t="s">
        <v>417</v>
      </c>
      <c r="U1104" s="5" t="s">
        <v>417</v>
      </c>
      <c r="V1104" s="5" t="s">
        <v>417</v>
      </c>
      <c r="W1104" s="5" t="s">
        <v>93</v>
      </c>
      <c r="X1104" s="5" t="s">
        <v>418</v>
      </c>
      <c r="Y1104" s="5" t="s">
        <v>419</v>
      </c>
      <c r="Z1104" s="5" t="s">
        <v>420</v>
      </c>
      <c r="AA1104" s="5" t="s">
        <v>421</v>
      </c>
      <c r="AB1104" s="5" t="s">
        <v>15287</v>
      </c>
      <c r="AC1104" s="5"/>
      <c r="AD1104" s="5"/>
      <c r="AE1104" s="5"/>
      <c r="AF1104" s="5"/>
    </row>
    <row r="1105" spans="1:32">
      <c r="A1105" s="5" t="s">
        <v>15288</v>
      </c>
      <c r="B1105" s="5" t="str">
        <f>IF(COUNTIF('Leads Priorizados INT'!M:M,A1105)&gt;0,"Sí","No")</f>
        <v>No</v>
      </c>
      <c r="C1105">
        <v>1</v>
      </c>
      <c r="D1105" s="6" t="s">
        <v>414</v>
      </c>
      <c r="E1105" s="5" t="s">
        <v>15289</v>
      </c>
      <c r="F1105" s="5" t="s">
        <v>431</v>
      </c>
      <c r="G1105" s="5" t="s">
        <v>1556</v>
      </c>
      <c r="H1105" s="7">
        <v>1000367</v>
      </c>
      <c r="I1105" s="5">
        <v>7</v>
      </c>
      <c r="J1105" s="5">
        <v>1</v>
      </c>
      <c r="K1105" s="5" t="s">
        <v>15290</v>
      </c>
      <c r="L1105" s="5">
        <v>0.1</v>
      </c>
      <c r="M1105" s="8"/>
      <c r="N1105" s="8"/>
      <c r="O1105" s="8"/>
      <c r="P1105" s="8"/>
      <c r="Q1105" s="8"/>
      <c r="R1105" s="5" t="s">
        <v>15291</v>
      </c>
      <c r="S1105" s="5" t="s">
        <v>15292</v>
      </c>
      <c r="T1105" s="5" t="s">
        <v>15293</v>
      </c>
      <c r="U1105" s="5" t="s">
        <v>417</v>
      </c>
      <c r="V1105" s="5" t="s">
        <v>417</v>
      </c>
      <c r="W1105" s="5" t="s">
        <v>93</v>
      </c>
      <c r="X1105" s="5" t="s">
        <v>418</v>
      </c>
      <c r="Y1105" s="5" t="s">
        <v>419</v>
      </c>
      <c r="Z1105" s="5" t="s">
        <v>420</v>
      </c>
      <c r="AA1105" s="5" t="s">
        <v>421</v>
      </c>
      <c r="AB1105" s="5"/>
      <c r="AC1105" s="5"/>
      <c r="AD1105" s="5"/>
      <c r="AE1105" s="5"/>
      <c r="AF1105" s="5"/>
    </row>
    <row r="1106" spans="1:32" hidden="1">
      <c r="A1106" s="5" t="s">
        <v>15294</v>
      </c>
      <c r="B1106" s="5" t="str">
        <f>IF(COUNTIF('Leads Priorizados INT'!M:M,A1106)&gt;0,"Sí","No")</f>
        <v>No</v>
      </c>
      <c r="C1106">
        <v>0</v>
      </c>
      <c r="D1106" s="6" t="s">
        <v>414</v>
      </c>
      <c r="E1106" s="5" t="s">
        <v>15295</v>
      </c>
      <c r="F1106" s="5" t="s">
        <v>152</v>
      </c>
      <c r="G1106" s="5" t="s">
        <v>9602</v>
      </c>
      <c r="H1106" s="7">
        <v>1032060</v>
      </c>
      <c r="I1106" s="5">
        <v>8</v>
      </c>
      <c r="J1106" s="5">
        <v>1</v>
      </c>
      <c r="K1106" s="5" t="s">
        <v>15296</v>
      </c>
      <c r="L1106" s="5">
        <v>0.1</v>
      </c>
      <c r="M1106" s="8"/>
      <c r="N1106" s="8"/>
      <c r="O1106" s="8"/>
      <c r="P1106" s="8"/>
      <c r="Q1106" s="8"/>
      <c r="R1106" s="5" t="s">
        <v>15297</v>
      </c>
      <c r="S1106" s="5" t="s">
        <v>15298</v>
      </c>
      <c r="T1106" s="5" t="s">
        <v>417</v>
      </c>
      <c r="U1106" s="5" t="s">
        <v>417</v>
      </c>
      <c r="V1106" s="5" t="s">
        <v>417</v>
      </c>
      <c r="W1106" s="5" t="s">
        <v>93</v>
      </c>
      <c r="X1106" s="5" t="s">
        <v>418</v>
      </c>
      <c r="Y1106" s="5" t="s">
        <v>419</v>
      </c>
      <c r="Z1106" s="5" t="s">
        <v>420</v>
      </c>
      <c r="AA1106" s="5" t="s">
        <v>421</v>
      </c>
      <c r="AB1106" s="5"/>
      <c r="AC1106" s="5"/>
      <c r="AD1106" s="5"/>
      <c r="AE1106" s="5"/>
      <c r="AF1106" s="5"/>
    </row>
    <row r="1107" spans="1:32">
      <c r="A1107" s="5" t="s">
        <v>15299</v>
      </c>
      <c r="B1107" s="5" t="str">
        <f>IF(COUNTIF('Leads Priorizados INT'!M:M,A1107)&gt;0,"Sí","No")</f>
        <v>No</v>
      </c>
      <c r="C1107">
        <v>1</v>
      </c>
      <c r="D1107" s="6" t="s">
        <v>414</v>
      </c>
      <c r="E1107" s="5" t="s">
        <v>15300</v>
      </c>
      <c r="F1107" s="5" t="s">
        <v>152</v>
      </c>
      <c r="G1107" s="5" t="s">
        <v>1887</v>
      </c>
      <c r="H1107" s="7">
        <v>1108579</v>
      </c>
      <c r="I1107" s="5">
        <v>1</v>
      </c>
      <c r="J1107" s="5">
        <v>1</v>
      </c>
      <c r="K1107" s="5" t="s">
        <v>15301</v>
      </c>
      <c r="L1107" s="5">
        <v>0.1</v>
      </c>
      <c r="M1107" s="8"/>
      <c r="N1107" s="8"/>
      <c r="O1107" s="8"/>
      <c r="P1107" s="8"/>
      <c r="Q1107" s="8"/>
      <c r="R1107" s="5" t="s">
        <v>15302</v>
      </c>
      <c r="S1107" s="5" t="s">
        <v>15303</v>
      </c>
      <c r="T1107" s="5" t="s">
        <v>417</v>
      </c>
      <c r="U1107" s="5" t="s">
        <v>417</v>
      </c>
      <c r="V1107" s="5" t="s">
        <v>417</v>
      </c>
      <c r="W1107" s="5" t="s">
        <v>93</v>
      </c>
      <c r="X1107" s="5" t="s">
        <v>418</v>
      </c>
      <c r="Y1107" s="5" t="s">
        <v>419</v>
      </c>
      <c r="Z1107" s="5" t="s">
        <v>420</v>
      </c>
      <c r="AA1107" s="5" t="s">
        <v>421</v>
      </c>
      <c r="AB1107" s="5"/>
      <c r="AC1107" s="5"/>
      <c r="AD1107" s="5"/>
      <c r="AE1107" s="5"/>
      <c r="AF1107" s="5"/>
    </row>
    <row r="1108" spans="1:32" hidden="1">
      <c r="A1108" s="5" t="s">
        <v>15304</v>
      </c>
      <c r="B1108" s="5" t="str">
        <f>IF(COUNTIF('Leads Priorizados INT'!M:M,A1108)&gt;0,"Sí","No")</f>
        <v>No</v>
      </c>
      <c r="C1108">
        <v>0</v>
      </c>
      <c r="D1108" s="6" t="s">
        <v>414</v>
      </c>
      <c r="E1108" s="5" t="s">
        <v>15305</v>
      </c>
      <c r="F1108" s="5" t="s">
        <v>1328</v>
      </c>
      <c r="G1108" s="5" t="s">
        <v>15306</v>
      </c>
      <c r="H1108" s="7">
        <v>388842</v>
      </c>
      <c r="I1108" s="5">
        <v>10</v>
      </c>
      <c r="J1108" s="5">
        <v>1</v>
      </c>
      <c r="K1108" s="5" t="s">
        <v>15307</v>
      </c>
      <c r="L1108" s="5">
        <v>9.9900000000000003E-2</v>
      </c>
      <c r="M1108" s="8">
        <v>667328915</v>
      </c>
      <c r="N1108" s="8"/>
      <c r="O1108" s="8"/>
      <c r="P1108" s="8"/>
      <c r="Q1108" s="8"/>
      <c r="R1108" s="5" t="s">
        <v>15308</v>
      </c>
      <c r="S1108" s="5" t="s">
        <v>15309</v>
      </c>
      <c r="T1108" s="5" t="s">
        <v>417</v>
      </c>
      <c r="U1108" s="5" t="s">
        <v>417</v>
      </c>
      <c r="V1108" s="5" t="s">
        <v>417</v>
      </c>
      <c r="W1108" s="5" t="s">
        <v>93</v>
      </c>
      <c r="X1108" s="5" t="s">
        <v>418</v>
      </c>
      <c r="Y1108" s="5" t="s">
        <v>419</v>
      </c>
      <c r="Z1108" s="5" t="s">
        <v>420</v>
      </c>
      <c r="AA1108" s="5" t="s">
        <v>421</v>
      </c>
      <c r="AB1108" s="5"/>
      <c r="AC1108" s="5"/>
      <c r="AD1108" s="5"/>
      <c r="AE1108" s="5"/>
      <c r="AF1108" s="5"/>
    </row>
    <row r="1109" spans="1:32" hidden="1">
      <c r="A1109" s="5" t="s">
        <v>15310</v>
      </c>
      <c r="B1109" s="5" t="str">
        <f>IF(COUNTIF('Leads Priorizados INT'!M:M,A1109)&gt;0,"Sí","No")</f>
        <v>No</v>
      </c>
      <c r="C1109">
        <v>0</v>
      </c>
      <c r="D1109" s="6" t="s">
        <v>414</v>
      </c>
      <c r="E1109" s="5" t="s">
        <v>15311</v>
      </c>
      <c r="F1109" s="5" t="s">
        <v>152</v>
      </c>
      <c r="G1109" s="5" t="s">
        <v>1580</v>
      </c>
      <c r="H1109" s="7">
        <v>1030969</v>
      </c>
      <c r="I1109" s="5">
        <v>1</v>
      </c>
      <c r="J1109" s="5">
        <v>1</v>
      </c>
      <c r="K1109" s="5" t="s">
        <v>15312</v>
      </c>
      <c r="L1109" s="5">
        <v>9.9900000000000003E-2</v>
      </c>
      <c r="M1109" s="8"/>
      <c r="N1109" s="8"/>
      <c r="O1109" s="8"/>
      <c r="P1109" s="8"/>
      <c r="Q1109" s="8"/>
      <c r="R1109" s="5" t="s">
        <v>15313</v>
      </c>
      <c r="S1109" s="5" t="s">
        <v>417</v>
      </c>
      <c r="T1109" s="5" t="s">
        <v>417</v>
      </c>
      <c r="U1109" s="5" t="s">
        <v>417</v>
      </c>
      <c r="V1109" s="5" t="s">
        <v>417</v>
      </c>
      <c r="W1109" s="5" t="s">
        <v>93</v>
      </c>
      <c r="X1109" s="5" t="s">
        <v>418</v>
      </c>
      <c r="Y1109" s="5" t="s">
        <v>419</v>
      </c>
      <c r="Z1109" s="5" t="s">
        <v>420</v>
      </c>
      <c r="AA1109" s="5" t="s">
        <v>421</v>
      </c>
      <c r="AB1109" s="5"/>
      <c r="AC1109" s="5"/>
      <c r="AD1109" s="5"/>
      <c r="AE1109" s="5"/>
      <c r="AF1109" s="5"/>
    </row>
    <row r="1110" spans="1:32" hidden="1">
      <c r="A1110" s="5" t="s">
        <v>15314</v>
      </c>
      <c r="B1110" s="5" t="str">
        <f>IF(COUNTIF('Leads Priorizados INT'!M:M,A1110)&gt;0,"Sí","No")</f>
        <v>No</v>
      </c>
      <c r="C1110">
        <v>0</v>
      </c>
      <c r="D1110" s="6" t="s">
        <v>414</v>
      </c>
      <c r="E1110" s="5" t="s">
        <v>15315</v>
      </c>
      <c r="F1110" s="5" t="s">
        <v>721</v>
      </c>
      <c r="G1110" s="5" t="s">
        <v>12858</v>
      </c>
      <c r="H1110" s="7">
        <v>1988565</v>
      </c>
      <c r="I1110" s="5">
        <v>1</v>
      </c>
      <c r="J1110" s="5">
        <v>1</v>
      </c>
      <c r="K1110" s="5" t="s">
        <v>15316</v>
      </c>
      <c r="L1110" s="5">
        <v>9.98E-2</v>
      </c>
      <c r="M1110" s="8"/>
      <c r="N1110" s="8"/>
      <c r="O1110" s="8"/>
      <c r="P1110" s="8"/>
      <c r="Q1110" s="8"/>
      <c r="R1110" s="5" t="s">
        <v>15317</v>
      </c>
      <c r="S1110" s="5" t="s">
        <v>417</v>
      </c>
      <c r="T1110" s="5" t="s">
        <v>417</v>
      </c>
      <c r="U1110" s="5" t="s">
        <v>417</v>
      </c>
      <c r="V1110" s="5" t="s">
        <v>417</v>
      </c>
      <c r="W1110" s="5" t="s">
        <v>93</v>
      </c>
      <c r="X1110" s="5" t="s">
        <v>418</v>
      </c>
      <c r="Y1110" s="5" t="s">
        <v>419</v>
      </c>
      <c r="Z1110" s="5" t="s">
        <v>420</v>
      </c>
      <c r="AA1110" s="5" t="s">
        <v>421</v>
      </c>
      <c r="AB1110" s="5"/>
      <c r="AC1110" s="5"/>
      <c r="AD1110" s="5"/>
      <c r="AE1110" s="5"/>
      <c r="AF1110" s="5"/>
    </row>
    <row r="1111" spans="1:32" hidden="1">
      <c r="A1111" s="5" t="s">
        <v>15318</v>
      </c>
      <c r="B1111" s="5" t="str">
        <f>IF(COUNTIF('Leads Priorizados INT'!M:M,A1111)&gt;0,"Sí","No")</f>
        <v>No</v>
      </c>
      <c r="C1111">
        <v>0</v>
      </c>
      <c r="D1111" s="6" t="s">
        <v>414</v>
      </c>
      <c r="E1111" s="5" t="s">
        <v>15319</v>
      </c>
      <c r="F1111" s="5" t="s">
        <v>152</v>
      </c>
      <c r="G1111" s="5" t="s">
        <v>15320</v>
      </c>
      <c r="H1111" s="7">
        <v>300506</v>
      </c>
      <c r="I1111" s="5">
        <v>6</v>
      </c>
      <c r="J1111" s="5">
        <v>1</v>
      </c>
      <c r="K1111" s="5" t="s">
        <v>15321</v>
      </c>
      <c r="L1111" s="5">
        <v>9.98E-2</v>
      </c>
      <c r="M1111" s="8">
        <v>606269594</v>
      </c>
      <c r="N1111" s="8"/>
      <c r="O1111" s="8"/>
      <c r="P1111" s="8"/>
      <c r="Q1111" s="8"/>
      <c r="R1111" s="5" t="s">
        <v>15322</v>
      </c>
      <c r="S1111" s="5" t="s">
        <v>417</v>
      </c>
      <c r="T1111" s="5" t="s">
        <v>417</v>
      </c>
      <c r="U1111" s="5" t="s">
        <v>417</v>
      </c>
      <c r="V1111" s="5" t="s">
        <v>417</v>
      </c>
      <c r="W1111" s="5" t="s">
        <v>93</v>
      </c>
      <c r="X1111" s="5" t="s">
        <v>418</v>
      </c>
      <c r="Y1111" s="5" t="s">
        <v>419</v>
      </c>
      <c r="Z1111" s="5" t="s">
        <v>420</v>
      </c>
      <c r="AA1111" s="5" t="s">
        <v>421</v>
      </c>
      <c r="AB1111" s="5"/>
      <c r="AC1111" s="5"/>
      <c r="AD1111" s="5"/>
      <c r="AE1111" s="5"/>
      <c r="AF1111" s="5"/>
    </row>
    <row r="1112" spans="1:32">
      <c r="A1112" s="5" t="s">
        <v>15323</v>
      </c>
      <c r="B1112" s="5" t="str">
        <f>IF(COUNTIF('Leads Priorizados INT'!M:M,A1112)&gt;0,"Sí","No")</f>
        <v>No</v>
      </c>
      <c r="C1112">
        <v>1</v>
      </c>
      <c r="D1112" s="6" t="s">
        <v>414</v>
      </c>
      <c r="E1112" s="5" t="s">
        <v>15324</v>
      </c>
      <c r="F1112" s="5" t="s">
        <v>1382</v>
      </c>
      <c r="G1112" s="5" t="s">
        <v>14287</v>
      </c>
      <c r="H1112" s="7">
        <v>1091986</v>
      </c>
      <c r="I1112" s="5">
        <v>8</v>
      </c>
      <c r="J1112" s="5">
        <v>1</v>
      </c>
      <c r="K1112" s="5" t="s">
        <v>15325</v>
      </c>
      <c r="L1112" s="5">
        <v>9.98E-2</v>
      </c>
      <c r="M1112" s="8"/>
      <c r="N1112" s="8"/>
      <c r="O1112" s="8"/>
      <c r="P1112" s="8"/>
      <c r="Q1112" s="8"/>
      <c r="R1112" s="5" t="s">
        <v>15326</v>
      </c>
      <c r="S1112" s="5" t="s">
        <v>417</v>
      </c>
      <c r="T1112" s="5" t="s">
        <v>417</v>
      </c>
      <c r="U1112" s="5" t="s">
        <v>417</v>
      </c>
      <c r="V1112" s="5" t="s">
        <v>417</v>
      </c>
      <c r="W1112" s="5" t="s">
        <v>93</v>
      </c>
      <c r="X1112" s="5" t="s">
        <v>418</v>
      </c>
      <c r="Y1112" s="5" t="s">
        <v>419</v>
      </c>
      <c r="Z1112" s="5" t="s">
        <v>420</v>
      </c>
      <c r="AA1112" s="5" t="s">
        <v>421</v>
      </c>
      <c r="AB1112" s="5"/>
      <c r="AC1112" s="5"/>
      <c r="AD1112" s="5"/>
      <c r="AE1112" s="5"/>
      <c r="AF1112" s="5"/>
    </row>
    <row r="1113" spans="1:32" hidden="1">
      <c r="A1113" s="5" t="s">
        <v>15327</v>
      </c>
      <c r="B1113" s="5" t="str">
        <f>IF(COUNTIF('Leads Priorizados INT'!M:M,A1113)&gt;0,"Sí","No")</f>
        <v>No</v>
      </c>
      <c r="C1113">
        <v>0</v>
      </c>
      <c r="D1113" s="6" t="s">
        <v>414</v>
      </c>
      <c r="E1113" s="5" t="s">
        <v>15328</v>
      </c>
      <c r="F1113" s="5" t="s">
        <v>3780</v>
      </c>
      <c r="G1113" s="5" t="s">
        <v>15329</v>
      </c>
      <c r="H1113" s="7">
        <v>371217</v>
      </c>
      <c r="I1113" s="5">
        <v>5</v>
      </c>
      <c r="J1113" s="5">
        <v>3</v>
      </c>
      <c r="K1113" s="5" t="s">
        <v>15330</v>
      </c>
      <c r="L1113" s="5">
        <v>9.9699999999999997E-2</v>
      </c>
      <c r="M1113" s="8">
        <v>958160777</v>
      </c>
      <c r="N1113" s="8">
        <v>958499109</v>
      </c>
      <c r="O1113" s="8">
        <v>958185577</v>
      </c>
      <c r="P1113" s="8"/>
      <c r="Q1113" s="8"/>
      <c r="R1113" s="5" t="s">
        <v>15331</v>
      </c>
      <c r="S1113" s="5" t="s">
        <v>15332</v>
      </c>
      <c r="T1113" s="5" t="s">
        <v>15333</v>
      </c>
      <c r="U1113" s="5" t="s">
        <v>15334</v>
      </c>
      <c r="V1113" s="5" t="s">
        <v>417</v>
      </c>
      <c r="W1113" s="5" t="s">
        <v>93</v>
      </c>
      <c r="X1113" s="5" t="s">
        <v>418</v>
      </c>
      <c r="Y1113" s="5" t="s">
        <v>419</v>
      </c>
      <c r="Z1113" s="5" t="s">
        <v>420</v>
      </c>
      <c r="AA1113" s="5" t="s">
        <v>421</v>
      </c>
      <c r="AB1113" s="5" t="s">
        <v>15335</v>
      </c>
      <c r="AC1113" s="5"/>
      <c r="AD1113" s="5"/>
      <c r="AE1113" s="5"/>
      <c r="AF1113" s="5"/>
    </row>
    <row r="1114" spans="1:32" hidden="1">
      <c r="A1114" s="5" t="s">
        <v>15336</v>
      </c>
      <c r="B1114" s="5" t="str">
        <f>IF(COUNTIF('Leads Priorizados INT'!M:M,A1114)&gt;0,"Sí","No")</f>
        <v>No</v>
      </c>
      <c r="C1114">
        <v>0</v>
      </c>
      <c r="D1114" s="6" t="s">
        <v>414</v>
      </c>
      <c r="E1114" s="5" t="s">
        <v>15337</v>
      </c>
      <c r="F1114" s="5" t="s">
        <v>1065</v>
      </c>
      <c r="G1114" s="5" t="s">
        <v>15338</v>
      </c>
      <c r="H1114" s="7">
        <v>952781</v>
      </c>
      <c r="I1114" s="5">
        <v>7</v>
      </c>
      <c r="J1114" s="5">
        <v>2</v>
      </c>
      <c r="K1114" s="5" t="s">
        <v>15339</v>
      </c>
      <c r="L1114" s="5">
        <v>9.9699999999999997E-2</v>
      </c>
      <c r="M1114" s="8"/>
      <c r="N1114" s="8"/>
      <c r="O1114" s="8"/>
      <c r="P1114" s="8"/>
      <c r="Q1114" s="8"/>
      <c r="R1114" s="5" t="s">
        <v>15340</v>
      </c>
      <c r="S1114" s="5" t="s">
        <v>15341</v>
      </c>
      <c r="T1114" s="5" t="s">
        <v>417</v>
      </c>
      <c r="U1114" s="5" t="s">
        <v>417</v>
      </c>
      <c r="V1114" s="5" t="s">
        <v>417</v>
      </c>
      <c r="W1114" s="5" t="s">
        <v>93</v>
      </c>
      <c r="X1114" s="5" t="s">
        <v>418</v>
      </c>
      <c r="Y1114" s="5" t="s">
        <v>419</v>
      </c>
      <c r="Z1114" s="5" t="s">
        <v>420</v>
      </c>
      <c r="AA1114" s="5" t="s">
        <v>421</v>
      </c>
      <c r="AB1114" s="5"/>
      <c r="AC1114" s="5"/>
      <c r="AD1114" s="5"/>
      <c r="AE1114" s="5"/>
      <c r="AF1114" s="5"/>
    </row>
    <row r="1115" spans="1:32" hidden="1">
      <c r="A1115" s="5" t="s">
        <v>15342</v>
      </c>
      <c r="B1115" s="5" t="str">
        <f>IF(COUNTIF('Leads Priorizados INT'!M:M,A1115)&gt;0,"Sí","No")</f>
        <v>No</v>
      </c>
      <c r="C1115">
        <v>0</v>
      </c>
      <c r="D1115" s="6" t="s">
        <v>414</v>
      </c>
      <c r="E1115" s="5" t="s">
        <v>15343</v>
      </c>
      <c r="F1115" s="5" t="s">
        <v>431</v>
      </c>
      <c r="G1115" s="5" t="s">
        <v>10051</v>
      </c>
      <c r="H1115" s="7">
        <v>939501</v>
      </c>
      <c r="I1115" s="5">
        <v>1</v>
      </c>
      <c r="J1115" s="5">
        <v>1</v>
      </c>
      <c r="K1115" s="5" t="s">
        <v>15344</v>
      </c>
      <c r="L1115" s="5">
        <v>9.9699999999999997E-2</v>
      </c>
      <c r="M1115" s="8">
        <v>937214091</v>
      </c>
      <c r="N1115" s="8">
        <v>937338510</v>
      </c>
      <c r="O1115" s="8"/>
      <c r="P1115" s="8"/>
      <c r="Q1115" s="8"/>
      <c r="R1115" s="5" t="s">
        <v>15345</v>
      </c>
      <c r="S1115" s="5" t="s">
        <v>417</v>
      </c>
      <c r="T1115" s="5" t="s">
        <v>417</v>
      </c>
      <c r="U1115" s="5" t="s">
        <v>417</v>
      </c>
      <c r="V1115" s="5" t="s">
        <v>417</v>
      </c>
      <c r="W1115" s="5" t="s">
        <v>93</v>
      </c>
      <c r="X1115" s="5" t="s">
        <v>418</v>
      </c>
      <c r="Y1115" s="5" t="s">
        <v>419</v>
      </c>
      <c r="Z1115" s="5" t="s">
        <v>420</v>
      </c>
      <c r="AA1115" s="5" t="s">
        <v>421</v>
      </c>
      <c r="AB1115" s="5" t="s">
        <v>15346</v>
      </c>
      <c r="AC1115" s="5"/>
      <c r="AD1115" s="5"/>
      <c r="AE1115" s="5"/>
      <c r="AF1115" s="5"/>
    </row>
    <row r="1116" spans="1:32" hidden="1">
      <c r="A1116" s="5" t="s">
        <v>15347</v>
      </c>
      <c r="B1116" s="5" t="str">
        <f>IF(COUNTIF('Leads Priorizados INT'!M:M,A1116)&gt;0,"Sí","No")</f>
        <v>No</v>
      </c>
      <c r="C1116">
        <v>0</v>
      </c>
      <c r="D1116" s="6" t="s">
        <v>430</v>
      </c>
      <c r="E1116" s="5" t="s">
        <v>15348</v>
      </c>
      <c r="F1116" s="5" t="s">
        <v>152</v>
      </c>
      <c r="G1116" s="5" t="s">
        <v>14655</v>
      </c>
      <c r="H1116" s="7">
        <v>847689</v>
      </c>
      <c r="I1116" s="5">
        <v>7</v>
      </c>
      <c r="J1116" s="5">
        <v>1</v>
      </c>
      <c r="K1116" s="5" t="s">
        <v>15349</v>
      </c>
      <c r="L1116" s="5">
        <v>9.9699999999999997E-2</v>
      </c>
      <c r="M1116" s="8">
        <v>916898096</v>
      </c>
      <c r="N1116" s="8"/>
      <c r="O1116" s="8"/>
      <c r="P1116" s="8"/>
      <c r="Q1116" s="8"/>
      <c r="R1116" s="5" t="s">
        <v>15350</v>
      </c>
      <c r="S1116" s="5" t="s">
        <v>15351</v>
      </c>
      <c r="T1116" s="5" t="s">
        <v>15352</v>
      </c>
      <c r="U1116" s="5" t="s">
        <v>15353</v>
      </c>
      <c r="V1116" s="5" t="s">
        <v>417</v>
      </c>
      <c r="W1116" s="5" t="s">
        <v>93</v>
      </c>
      <c r="X1116" s="5" t="s">
        <v>418</v>
      </c>
      <c r="Y1116" s="5" t="s">
        <v>419</v>
      </c>
      <c r="Z1116" s="5" t="s">
        <v>420</v>
      </c>
      <c r="AA1116" s="5" t="s">
        <v>421</v>
      </c>
      <c r="AB1116" s="5"/>
      <c r="AC1116" s="5"/>
      <c r="AD1116" s="5"/>
      <c r="AE1116" s="5"/>
      <c r="AF1116" s="5"/>
    </row>
    <row r="1117" spans="1:32" hidden="1">
      <c r="A1117" s="5" t="s">
        <v>15354</v>
      </c>
      <c r="B1117" s="5" t="str">
        <f>IF(COUNTIF('Leads Priorizados INT'!M:M,A1117)&gt;0,"Sí","No")</f>
        <v>No</v>
      </c>
      <c r="C1117">
        <v>0</v>
      </c>
      <c r="D1117" s="6" t="s">
        <v>414</v>
      </c>
      <c r="E1117" s="5" t="s">
        <v>15355</v>
      </c>
      <c r="F1117" s="5" t="s">
        <v>152</v>
      </c>
      <c r="G1117" s="5" t="s">
        <v>907</v>
      </c>
      <c r="H1117" s="7">
        <v>489224</v>
      </c>
      <c r="I1117" s="5">
        <v>4</v>
      </c>
      <c r="J1117" s="5">
        <v>1</v>
      </c>
      <c r="K1117" s="5" t="s">
        <v>15356</v>
      </c>
      <c r="L1117" s="5">
        <v>9.9699999999999997E-2</v>
      </c>
      <c r="M1117" s="8"/>
      <c r="N1117" s="8"/>
      <c r="O1117" s="8"/>
      <c r="P1117" s="8"/>
      <c r="Q1117" s="8"/>
      <c r="R1117" s="5" t="s">
        <v>15357</v>
      </c>
      <c r="S1117" s="5" t="s">
        <v>417</v>
      </c>
      <c r="T1117" s="5" t="s">
        <v>417</v>
      </c>
      <c r="U1117" s="5" t="s">
        <v>417</v>
      </c>
      <c r="V1117" s="5" t="s">
        <v>417</v>
      </c>
      <c r="W1117" s="5" t="s">
        <v>93</v>
      </c>
      <c r="X1117" s="5" t="s">
        <v>418</v>
      </c>
      <c r="Y1117" s="5" t="s">
        <v>419</v>
      </c>
      <c r="Z1117" s="5" t="s">
        <v>420</v>
      </c>
      <c r="AA1117" s="5" t="s">
        <v>421</v>
      </c>
      <c r="AB1117" s="5"/>
      <c r="AC1117" s="5"/>
      <c r="AD1117" s="5"/>
      <c r="AE1117" s="5"/>
      <c r="AF1117" s="5"/>
    </row>
    <row r="1118" spans="1:32" hidden="1">
      <c r="A1118" s="5" t="s">
        <v>15358</v>
      </c>
      <c r="B1118" s="5" t="str">
        <f>IF(COUNTIF('Leads Priorizados INT'!M:M,A1118)&gt;0,"Sí","No")</f>
        <v>No</v>
      </c>
      <c r="C1118">
        <v>0</v>
      </c>
      <c r="D1118" s="6" t="s">
        <v>414</v>
      </c>
      <c r="E1118" s="5" t="s">
        <v>15359</v>
      </c>
      <c r="F1118" s="5" t="s">
        <v>1511</v>
      </c>
      <c r="G1118" s="5" t="s">
        <v>1512</v>
      </c>
      <c r="H1118" s="7">
        <v>502062</v>
      </c>
      <c r="I1118" s="5">
        <v>5</v>
      </c>
      <c r="J1118" s="5">
        <v>3</v>
      </c>
      <c r="K1118" s="5" t="s">
        <v>15360</v>
      </c>
      <c r="L1118" s="5">
        <v>9.9599999999999994E-2</v>
      </c>
      <c r="M1118" s="8">
        <v>973420307</v>
      </c>
      <c r="N1118" s="8">
        <v>973183064</v>
      </c>
      <c r="O1118" s="8">
        <v>973190348</v>
      </c>
      <c r="P1118" s="8">
        <v>675657299</v>
      </c>
      <c r="Q1118" s="8">
        <v>652938408</v>
      </c>
      <c r="R1118" s="5" t="s">
        <v>15361</v>
      </c>
      <c r="S1118" s="5" t="s">
        <v>417</v>
      </c>
      <c r="T1118" s="5" t="s">
        <v>417</v>
      </c>
      <c r="U1118" s="5" t="s">
        <v>417</v>
      </c>
      <c r="V1118" s="5" t="s">
        <v>417</v>
      </c>
      <c r="W1118" s="5" t="s">
        <v>93</v>
      </c>
      <c r="X1118" s="5" t="s">
        <v>418</v>
      </c>
      <c r="Y1118" s="5" t="s">
        <v>419</v>
      </c>
      <c r="Z1118" s="5" t="s">
        <v>420</v>
      </c>
      <c r="AA1118" s="5" t="s">
        <v>421</v>
      </c>
      <c r="AB1118" s="5"/>
      <c r="AC1118" s="5"/>
      <c r="AD1118" s="5"/>
      <c r="AE1118" s="5"/>
      <c r="AF1118" s="5"/>
    </row>
    <row r="1119" spans="1:32">
      <c r="A1119" s="5" t="s">
        <v>15362</v>
      </c>
      <c r="B1119" s="5" t="str">
        <f>IF(COUNTIF('Leads Priorizados INT'!M:M,A1119)&gt;0,"Sí","No")</f>
        <v>No</v>
      </c>
      <c r="C1119">
        <v>1</v>
      </c>
      <c r="D1119" s="6" t="s">
        <v>414</v>
      </c>
      <c r="E1119" s="5" t="s">
        <v>15363</v>
      </c>
      <c r="F1119" s="5" t="s">
        <v>1511</v>
      </c>
      <c r="G1119" s="5" t="s">
        <v>15364</v>
      </c>
      <c r="H1119" s="7">
        <v>315452</v>
      </c>
      <c r="I1119" s="5">
        <v>8</v>
      </c>
      <c r="J1119" s="5">
        <v>1</v>
      </c>
      <c r="K1119" s="5" t="s">
        <v>15365</v>
      </c>
      <c r="L1119" s="5">
        <v>9.9599999999999994E-2</v>
      </c>
      <c r="M1119" s="8">
        <v>973235285</v>
      </c>
      <c r="N1119" s="8">
        <v>673632097</v>
      </c>
      <c r="O1119" s="8">
        <v>673632088</v>
      </c>
      <c r="P1119" s="8">
        <v>673632025</v>
      </c>
      <c r="Q1119" s="8">
        <v>673632107</v>
      </c>
      <c r="R1119" s="5" t="s">
        <v>15366</v>
      </c>
      <c r="S1119" s="5" t="s">
        <v>15367</v>
      </c>
      <c r="T1119" s="5" t="s">
        <v>417</v>
      </c>
      <c r="U1119" s="5" t="s">
        <v>417</v>
      </c>
      <c r="V1119" s="5" t="s">
        <v>417</v>
      </c>
      <c r="W1119" s="5" t="s">
        <v>93</v>
      </c>
      <c r="X1119" s="5" t="s">
        <v>418</v>
      </c>
      <c r="Y1119" s="5" t="s">
        <v>419</v>
      </c>
      <c r="Z1119" s="5" t="s">
        <v>420</v>
      </c>
      <c r="AA1119" s="5" t="s">
        <v>421</v>
      </c>
      <c r="AB1119" s="5"/>
      <c r="AC1119" s="5"/>
      <c r="AD1119" s="5"/>
      <c r="AE1119" s="5"/>
      <c r="AF1119" s="5"/>
    </row>
    <row r="1120" spans="1:32">
      <c r="A1120" s="5" t="s">
        <v>15368</v>
      </c>
      <c r="B1120" s="5" t="str">
        <f>IF(COUNTIF('Leads Priorizados INT'!M:M,A1120)&gt;0,"Sí","No")</f>
        <v>No</v>
      </c>
      <c r="C1120">
        <v>1</v>
      </c>
      <c r="D1120" s="6" t="s">
        <v>414</v>
      </c>
      <c r="E1120" s="5" t="s">
        <v>15369</v>
      </c>
      <c r="F1120" s="5" t="s">
        <v>581</v>
      </c>
      <c r="G1120" s="5" t="s">
        <v>2056</v>
      </c>
      <c r="H1120" s="7">
        <v>597476</v>
      </c>
      <c r="I1120" s="5">
        <v>1</v>
      </c>
      <c r="J1120" s="5">
        <v>1</v>
      </c>
      <c r="K1120" s="5" t="s">
        <v>15370</v>
      </c>
      <c r="L1120" s="5">
        <v>9.9599999999999994E-2</v>
      </c>
      <c r="M1120" s="8">
        <v>986093136</v>
      </c>
      <c r="N1120" s="8">
        <v>635531780</v>
      </c>
      <c r="O1120" s="8"/>
      <c r="P1120" s="8"/>
      <c r="Q1120" s="8"/>
      <c r="R1120" s="5" t="s">
        <v>15371</v>
      </c>
      <c r="S1120" s="5" t="s">
        <v>417</v>
      </c>
      <c r="T1120" s="5" t="s">
        <v>417</v>
      </c>
      <c r="U1120" s="5" t="s">
        <v>417</v>
      </c>
      <c r="V1120" s="5" t="s">
        <v>417</v>
      </c>
      <c r="W1120" s="5" t="s">
        <v>93</v>
      </c>
      <c r="X1120" s="5" t="s">
        <v>418</v>
      </c>
      <c r="Y1120" s="5" t="s">
        <v>419</v>
      </c>
      <c r="Z1120" s="5" t="s">
        <v>420</v>
      </c>
      <c r="AA1120" s="5" t="s">
        <v>421</v>
      </c>
      <c r="AB1120" s="5"/>
      <c r="AC1120" s="5"/>
      <c r="AD1120" s="5"/>
      <c r="AE1120" s="5"/>
      <c r="AF1120" s="5"/>
    </row>
    <row r="1121" spans="1:32">
      <c r="A1121" s="5" t="s">
        <v>15372</v>
      </c>
      <c r="B1121" s="5" t="str">
        <f>IF(COUNTIF('Leads Priorizados INT'!M:M,A1121)&gt;0,"Sí","No")</f>
        <v>No</v>
      </c>
      <c r="C1121">
        <v>1</v>
      </c>
      <c r="D1121" s="6" t="s">
        <v>414</v>
      </c>
      <c r="E1121" s="5" t="s">
        <v>15373</v>
      </c>
      <c r="F1121" s="5" t="s">
        <v>581</v>
      </c>
      <c r="G1121" s="5" t="s">
        <v>15374</v>
      </c>
      <c r="H1121" s="7">
        <v>543990</v>
      </c>
      <c r="I1121" s="5">
        <v>5</v>
      </c>
      <c r="J1121" s="5">
        <v>1</v>
      </c>
      <c r="K1121" s="5" t="s">
        <v>15375</v>
      </c>
      <c r="L1121" s="5">
        <v>9.9500000000000005E-2</v>
      </c>
      <c r="M1121" s="8"/>
      <c r="N1121" s="8"/>
      <c r="O1121" s="8"/>
      <c r="P1121" s="8"/>
      <c r="Q1121" s="8"/>
      <c r="R1121" s="5" t="s">
        <v>15376</v>
      </c>
      <c r="S1121" s="5" t="s">
        <v>417</v>
      </c>
      <c r="T1121" s="5" t="s">
        <v>417</v>
      </c>
      <c r="U1121" s="5" t="s">
        <v>417</v>
      </c>
      <c r="V1121" s="5" t="s">
        <v>417</v>
      </c>
      <c r="W1121" s="5" t="s">
        <v>93</v>
      </c>
      <c r="X1121" s="5" t="s">
        <v>418</v>
      </c>
      <c r="Y1121" s="5" t="s">
        <v>419</v>
      </c>
      <c r="Z1121" s="5" t="s">
        <v>420</v>
      </c>
      <c r="AA1121" s="5" t="s">
        <v>421</v>
      </c>
      <c r="AB1121" s="5"/>
      <c r="AC1121" s="5"/>
      <c r="AD1121" s="5"/>
      <c r="AE1121" s="5"/>
      <c r="AF1121" s="5"/>
    </row>
    <row r="1122" spans="1:32" hidden="1">
      <c r="A1122" s="5" t="s">
        <v>15377</v>
      </c>
      <c r="B1122" s="5" t="str">
        <f>IF(COUNTIF('Leads Priorizados INT'!M:M,A1122)&gt;0,"Sí","No")</f>
        <v>No</v>
      </c>
      <c r="C1122">
        <v>0</v>
      </c>
      <c r="D1122" s="6" t="s">
        <v>414</v>
      </c>
      <c r="E1122" s="5" t="s">
        <v>15378</v>
      </c>
      <c r="F1122" s="5" t="s">
        <v>2631</v>
      </c>
      <c r="G1122" s="5" t="s">
        <v>14163</v>
      </c>
      <c r="H1122" s="7">
        <v>327534</v>
      </c>
      <c r="I1122" s="5">
        <v>3</v>
      </c>
      <c r="J1122" s="5">
        <v>1</v>
      </c>
      <c r="K1122" s="5" t="s">
        <v>15379</v>
      </c>
      <c r="L1122" s="5">
        <v>9.9500000000000005E-2</v>
      </c>
      <c r="M1122" s="8">
        <v>983548145</v>
      </c>
      <c r="N1122" s="8">
        <v>983321833</v>
      </c>
      <c r="O1122" s="8">
        <v>625765146</v>
      </c>
      <c r="P1122" s="8"/>
      <c r="Q1122" s="8"/>
      <c r="R1122" s="5" t="s">
        <v>15380</v>
      </c>
      <c r="S1122" s="5" t="s">
        <v>417</v>
      </c>
      <c r="T1122" s="5" t="s">
        <v>417</v>
      </c>
      <c r="U1122" s="5" t="s">
        <v>417</v>
      </c>
      <c r="V1122" s="5" t="s">
        <v>417</v>
      </c>
      <c r="W1122" s="5" t="s">
        <v>93</v>
      </c>
      <c r="X1122" s="5" t="s">
        <v>418</v>
      </c>
      <c r="Y1122" s="5" t="s">
        <v>419</v>
      </c>
      <c r="Z1122" s="5" t="s">
        <v>420</v>
      </c>
      <c r="AA1122" s="5" t="s">
        <v>421</v>
      </c>
      <c r="AB1122" s="5"/>
      <c r="AC1122" s="5"/>
      <c r="AD1122" s="5"/>
      <c r="AE1122" s="5"/>
      <c r="AF1122" s="5"/>
    </row>
    <row r="1123" spans="1:32" hidden="1">
      <c r="A1123" s="5" t="s">
        <v>15381</v>
      </c>
      <c r="B1123" s="5" t="str">
        <f>IF(COUNTIF('Leads Priorizados INT'!M:M,A1123)&gt;0,"Sí","No")</f>
        <v>No</v>
      </c>
      <c r="C1123">
        <v>0</v>
      </c>
      <c r="D1123" s="6" t="s">
        <v>414</v>
      </c>
      <c r="E1123" s="5" t="s">
        <v>15382</v>
      </c>
      <c r="F1123" s="5" t="s">
        <v>152</v>
      </c>
      <c r="G1123" s="5" t="s">
        <v>3056</v>
      </c>
      <c r="H1123" s="7">
        <v>901552</v>
      </c>
      <c r="I1123" s="5">
        <v>8</v>
      </c>
      <c r="J1123" s="5">
        <v>1</v>
      </c>
      <c r="K1123" s="5" t="s">
        <v>15383</v>
      </c>
      <c r="L1123" s="5">
        <v>9.9500000000000005E-2</v>
      </c>
      <c r="M1123" s="8"/>
      <c r="N1123" s="8"/>
      <c r="O1123" s="8"/>
      <c r="P1123" s="8"/>
      <c r="Q1123" s="8"/>
      <c r="R1123" s="5" t="s">
        <v>15384</v>
      </c>
      <c r="S1123" s="5" t="s">
        <v>15385</v>
      </c>
      <c r="T1123" s="5" t="s">
        <v>417</v>
      </c>
      <c r="U1123" s="5" t="s">
        <v>417</v>
      </c>
      <c r="V1123" s="5" t="s">
        <v>417</v>
      </c>
      <c r="W1123" s="5" t="s">
        <v>93</v>
      </c>
      <c r="X1123" s="5" t="s">
        <v>418</v>
      </c>
      <c r="Y1123" s="5" t="s">
        <v>419</v>
      </c>
      <c r="Z1123" s="5" t="s">
        <v>420</v>
      </c>
      <c r="AA1123" s="5" t="s">
        <v>421</v>
      </c>
      <c r="AB1123" s="5"/>
      <c r="AC1123" s="5"/>
      <c r="AD1123" s="5"/>
      <c r="AE1123" s="5"/>
      <c r="AF1123" s="5"/>
    </row>
    <row r="1124" spans="1:32" hidden="1">
      <c r="A1124" s="5" t="s">
        <v>15386</v>
      </c>
      <c r="B1124" s="5" t="str">
        <f>IF(COUNTIF('Leads Priorizados INT'!M:M,A1124)&gt;0,"Sí","No")</f>
        <v>No</v>
      </c>
      <c r="C1124">
        <v>0</v>
      </c>
      <c r="D1124" s="6" t="s">
        <v>414</v>
      </c>
      <c r="E1124" s="5" t="s">
        <v>15387</v>
      </c>
      <c r="F1124" s="5" t="s">
        <v>3780</v>
      </c>
      <c r="G1124" s="5" t="s">
        <v>15388</v>
      </c>
      <c r="H1124" s="7">
        <v>1190043</v>
      </c>
      <c r="I1124" s="5">
        <v>5</v>
      </c>
      <c r="J1124" s="5">
        <v>1</v>
      </c>
      <c r="K1124" s="5" t="s">
        <v>15389</v>
      </c>
      <c r="L1124" s="5">
        <v>9.9400000000000002E-2</v>
      </c>
      <c r="M1124" s="8"/>
      <c r="N1124" s="8"/>
      <c r="O1124" s="8"/>
      <c r="P1124" s="8"/>
      <c r="Q1124" s="8"/>
      <c r="R1124" s="5" t="s">
        <v>15390</v>
      </c>
      <c r="S1124" s="5" t="s">
        <v>417</v>
      </c>
      <c r="T1124" s="5" t="s">
        <v>417</v>
      </c>
      <c r="U1124" s="5" t="s">
        <v>417</v>
      </c>
      <c r="V1124" s="5" t="s">
        <v>417</v>
      </c>
      <c r="W1124" s="5" t="s">
        <v>93</v>
      </c>
      <c r="X1124" s="5" t="s">
        <v>418</v>
      </c>
      <c r="Y1124" s="5" t="s">
        <v>419</v>
      </c>
      <c r="Z1124" s="5" t="s">
        <v>420</v>
      </c>
      <c r="AA1124" s="5" t="s">
        <v>421</v>
      </c>
      <c r="AB1124" s="5"/>
      <c r="AC1124" s="5"/>
      <c r="AD1124" s="5"/>
      <c r="AE1124" s="5"/>
      <c r="AF1124" s="5"/>
    </row>
    <row r="1125" spans="1:32" hidden="1">
      <c r="A1125" s="5" t="s">
        <v>15391</v>
      </c>
      <c r="B1125" s="5" t="str">
        <f>IF(COUNTIF('Leads Priorizados INT'!M:M,A1125)&gt;0,"Sí","No")</f>
        <v>No</v>
      </c>
      <c r="C1125">
        <v>0</v>
      </c>
      <c r="D1125" s="6" t="s">
        <v>414</v>
      </c>
      <c r="E1125" s="5" t="s">
        <v>15392</v>
      </c>
      <c r="F1125" s="5" t="s">
        <v>152</v>
      </c>
      <c r="G1125" s="5" t="s">
        <v>1157</v>
      </c>
      <c r="H1125" s="7">
        <v>982061</v>
      </c>
      <c r="I1125" s="5">
        <v>1</v>
      </c>
      <c r="J1125" s="5">
        <v>2</v>
      </c>
      <c r="K1125" s="5" t="s">
        <v>15393</v>
      </c>
      <c r="L1125" s="5">
        <v>9.9400000000000002E-2</v>
      </c>
      <c r="M1125" s="8"/>
      <c r="N1125" s="8"/>
      <c r="O1125" s="8"/>
      <c r="P1125" s="8"/>
      <c r="Q1125" s="8"/>
      <c r="R1125" s="5" t="s">
        <v>15394</v>
      </c>
      <c r="S1125" s="5" t="s">
        <v>15395</v>
      </c>
      <c r="T1125" s="5" t="s">
        <v>417</v>
      </c>
      <c r="U1125" s="5" t="s">
        <v>417</v>
      </c>
      <c r="V1125" s="5" t="s">
        <v>417</v>
      </c>
      <c r="W1125" s="5" t="s">
        <v>93</v>
      </c>
      <c r="X1125" s="5" t="s">
        <v>418</v>
      </c>
      <c r="Y1125" s="5" t="s">
        <v>419</v>
      </c>
      <c r="Z1125" s="5" t="s">
        <v>420</v>
      </c>
      <c r="AA1125" s="5" t="s">
        <v>421</v>
      </c>
      <c r="AB1125" s="5"/>
      <c r="AC1125" s="5"/>
      <c r="AD1125" s="5"/>
      <c r="AE1125" s="5"/>
      <c r="AF1125" s="5"/>
    </row>
    <row r="1126" spans="1:32" hidden="1">
      <c r="A1126" s="5" t="s">
        <v>15396</v>
      </c>
      <c r="B1126" s="5" t="str">
        <f>IF(COUNTIF('Leads Priorizados INT'!M:M,A1126)&gt;0,"Sí","No")</f>
        <v>No</v>
      </c>
      <c r="C1126">
        <v>0</v>
      </c>
      <c r="D1126" s="6" t="s">
        <v>414</v>
      </c>
      <c r="E1126" s="5" t="s">
        <v>15397</v>
      </c>
      <c r="F1126" s="5" t="s">
        <v>152</v>
      </c>
      <c r="G1126" s="5" t="s">
        <v>2708</v>
      </c>
      <c r="H1126" s="7">
        <v>702407</v>
      </c>
      <c r="I1126" s="5">
        <v>3</v>
      </c>
      <c r="J1126" s="5">
        <v>1</v>
      </c>
      <c r="K1126" s="5" t="s">
        <v>15398</v>
      </c>
      <c r="L1126" s="5">
        <v>9.9400000000000002E-2</v>
      </c>
      <c r="M1126" s="8"/>
      <c r="N1126" s="8"/>
      <c r="O1126" s="8"/>
      <c r="P1126" s="8"/>
      <c r="Q1126" s="8"/>
      <c r="R1126" s="5" t="s">
        <v>15399</v>
      </c>
      <c r="S1126" s="5" t="s">
        <v>15400</v>
      </c>
      <c r="T1126" s="5" t="s">
        <v>417</v>
      </c>
      <c r="U1126" s="5" t="s">
        <v>417</v>
      </c>
      <c r="V1126" s="5" t="s">
        <v>417</v>
      </c>
      <c r="W1126" s="5" t="s">
        <v>93</v>
      </c>
      <c r="X1126" s="5" t="s">
        <v>418</v>
      </c>
      <c r="Y1126" s="5" t="s">
        <v>419</v>
      </c>
      <c r="Z1126" s="5" t="s">
        <v>420</v>
      </c>
      <c r="AA1126" s="5" t="s">
        <v>421</v>
      </c>
      <c r="AB1126" s="5"/>
      <c r="AC1126" s="5"/>
      <c r="AD1126" s="5"/>
      <c r="AE1126" s="5"/>
      <c r="AF1126" s="5"/>
    </row>
    <row r="1127" spans="1:32" hidden="1">
      <c r="A1127" s="5" t="s">
        <v>15401</v>
      </c>
      <c r="B1127" s="5" t="str">
        <f>IF(COUNTIF('Leads Priorizados INT'!M:M,A1127)&gt;0,"Sí","No")</f>
        <v>No</v>
      </c>
      <c r="C1127">
        <v>0</v>
      </c>
      <c r="D1127" s="6" t="s">
        <v>414</v>
      </c>
      <c r="E1127" s="5" t="s">
        <v>15402</v>
      </c>
      <c r="F1127" s="5" t="s">
        <v>152</v>
      </c>
      <c r="G1127" s="5" t="s">
        <v>1915</v>
      </c>
      <c r="H1127" s="7">
        <v>897815</v>
      </c>
      <c r="I1127" s="5">
        <v>22</v>
      </c>
      <c r="J1127" s="5">
        <v>1</v>
      </c>
      <c r="K1127" s="5" t="s">
        <v>15403</v>
      </c>
      <c r="L1127" s="5">
        <v>9.9299999999999999E-2</v>
      </c>
      <c r="M1127" s="8"/>
      <c r="N1127" s="8"/>
      <c r="O1127" s="8"/>
      <c r="P1127" s="8"/>
      <c r="Q1127" s="8"/>
      <c r="R1127" s="5" t="s">
        <v>15404</v>
      </c>
      <c r="S1127" s="5" t="s">
        <v>417</v>
      </c>
      <c r="T1127" s="5" t="s">
        <v>417</v>
      </c>
      <c r="U1127" s="5" t="s">
        <v>417</v>
      </c>
      <c r="V1127" s="5" t="s">
        <v>417</v>
      </c>
      <c r="W1127" s="5" t="s">
        <v>93</v>
      </c>
      <c r="X1127" s="5" t="s">
        <v>418</v>
      </c>
      <c r="Y1127" s="5" t="s">
        <v>419</v>
      </c>
      <c r="Z1127" s="5" t="s">
        <v>420</v>
      </c>
      <c r="AA1127" s="5" t="s">
        <v>421</v>
      </c>
      <c r="AB1127" s="5" t="s">
        <v>15405</v>
      </c>
      <c r="AC1127" s="5" t="s">
        <v>15406</v>
      </c>
      <c r="AD1127" s="5" t="s">
        <v>15407</v>
      </c>
      <c r="AE1127" s="5"/>
      <c r="AF1127" s="5"/>
    </row>
    <row r="1128" spans="1:32" hidden="1">
      <c r="A1128" s="5" t="s">
        <v>15408</v>
      </c>
      <c r="B1128" s="5" t="str">
        <f>IF(COUNTIF('Leads Priorizados INT'!M:M,A1128)&gt;0,"Sí","No")</f>
        <v>No</v>
      </c>
      <c r="C1128">
        <v>0</v>
      </c>
      <c r="D1128" s="6" t="s">
        <v>414</v>
      </c>
      <c r="E1128" s="5" t="s">
        <v>15409</v>
      </c>
      <c r="F1128" s="5" t="s">
        <v>1511</v>
      </c>
      <c r="G1128" s="5" t="s">
        <v>15410</v>
      </c>
      <c r="H1128" s="7">
        <v>871449</v>
      </c>
      <c r="I1128" s="5">
        <v>10</v>
      </c>
      <c r="J1128" s="5">
        <v>1</v>
      </c>
      <c r="K1128" s="5" t="s">
        <v>15411</v>
      </c>
      <c r="L1128" s="5">
        <v>9.9299999999999999E-2</v>
      </c>
      <c r="M1128" s="8">
        <v>973740621</v>
      </c>
      <c r="N1128" s="8">
        <v>605885459</v>
      </c>
      <c r="O1128" s="8">
        <v>605885454</v>
      </c>
      <c r="P1128" s="8"/>
      <c r="Q1128" s="8"/>
      <c r="R1128" s="5" t="s">
        <v>15412</v>
      </c>
      <c r="S1128" s="5" t="s">
        <v>417</v>
      </c>
      <c r="T1128" s="5" t="s">
        <v>417</v>
      </c>
      <c r="U1128" s="5" t="s">
        <v>417</v>
      </c>
      <c r="V1128" s="5" t="s">
        <v>417</v>
      </c>
      <c r="W1128" s="5" t="s">
        <v>93</v>
      </c>
      <c r="X1128" s="5" t="s">
        <v>418</v>
      </c>
      <c r="Y1128" s="5" t="s">
        <v>419</v>
      </c>
      <c r="Z1128" s="5" t="s">
        <v>420</v>
      </c>
      <c r="AA1128" s="5" t="s">
        <v>421</v>
      </c>
      <c r="AB1128" s="5"/>
      <c r="AC1128" s="5"/>
      <c r="AD1128" s="5"/>
      <c r="AE1128" s="5"/>
      <c r="AF1128" s="5"/>
    </row>
    <row r="1129" spans="1:32" hidden="1">
      <c r="A1129" s="5" t="s">
        <v>15413</v>
      </c>
      <c r="B1129" s="5" t="str">
        <f>IF(COUNTIF('Leads Priorizados INT'!M:M,A1129)&gt;0,"Sí","No")</f>
        <v>No</v>
      </c>
      <c r="C1129">
        <v>0</v>
      </c>
      <c r="D1129" s="6" t="s">
        <v>414</v>
      </c>
      <c r="E1129" s="5" t="s">
        <v>15414</v>
      </c>
      <c r="F1129" s="5" t="s">
        <v>873</v>
      </c>
      <c r="G1129" s="5" t="s">
        <v>15415</v>
      </c>
      <c r="H1129" s="7">
        <v>876785</v>
      </c>
      <c r="I1129" s="5">
        <v>8</v>
      </c>
      <c r="J1129" s="5">
        <v>1</v>
      </c>
      <c r="K1129" s="5" t="s">
        <v>15416</v>
      </c>
      <c r="L1129" s="5">
        <v>9.9299999999999999E-2</v>
      </c>
      <c r="M1129" s="8"/>
      <c r="N1129" s="8"/>
      <c r="O1129" s="8"/>
      <c r="P1129" s="8"/>
      <c r="Q1129" s="8"/>
      <c r="R1129" s="5" t="s">
        <v>15417</v>
      </c>
      <c r="S1129" s="5" t="s">
        <v>417</v>
      </c>
      <c r="T1129" s="5" t="s">
        <v>417</v>
      </c>
      <c r="U1129" s="5" t="s">
        <v>417</v>
      </c>
      <c r="V1129" s="5" t="s">
        <v>417</v>
      </c>
      <c r="W1129" s="5" t="s">
        <v>93</v>
      </c>
      <c r="X1129" s="5" t="s">
        <v>418</v>
      </c>
      <c r="Y1129" s="5" t="s">
        <v>419</v>
      </c>
      <c r="Z1129" s="5" t="s">
        <v>420</v>
      </c>
      <c r="AA1129" s="5" t="s">
        <v>421</v>
      </c>
      <c r="AB1129" s="5"/>
      <c r="AC1129" s="5"/>
      <c r="AD1129" s="5"/>
      <c r="AE1129" s="5"/>
      <c r="AF1129" s="5"/>
    </row>
    <row r="1130" spans="1:32" hidden="1">
      <c r="A1130" s="5" t="s">
        <v>15418</v>
      </c>
      <c r="B1130" s="5" t="str">
        <f>IF(COUNTIF('Leads Priorizados INT'!M:M,A1130)&gt;0,"Sí","No")</f>
        <v>No</v>
      </c>
      <c r="C1130">
        <v>0</v>
      </c>
      <c r="D1130" s="6" t="s">
        <v>414</v>
      </c>
      <c r="E1130" s="5" t="s">
        <v>15419</v>
      </c>
      <c r="F1130" s="5" t="s">
        <v>740</v>
      </c>
      <c r="G1130" s="5" t="s">
        <v>15420</v>
      </c>
      <c r="H1130" s="7">
        <v>717450</v>
      </c>
      <c r="I1130" s="5">
        <v>3</v>
      </c>
      <c r="J1130" s="5">
        <v>2</v>
      </c>
      <c r="K1130" s="5" t="s">
        <v>15421</v>
      </c>
      <c r="L1130" s="5">
        <v>9.9199999999999997E-2</v>
      </c>
      <c r="M1130" s="8">
        <v>924200113</v>
      </c>
      <c r="N1130" s="8">
        <v>924207317</v>
      </c>
      <c r="O1130" s="8"/>
      <c r="P1130" s="8"/>
      <c r="Q1130" s="8"/>
      <c r="R1130" s="5" t="s">
        <v>15422</v>
      </c>
      <c r="S1130" s="5" t="s">
        <v>417</v>
      </c>
      <c r="T1130" s="5" t="s">
        <v>417</v>
      </c>
      <c r="U1130" s="5" t="s">
        <v>417</v>
      </c>
      <c r="V1130" s="5" t="s">
        <v>417</v>
      </c>
      <c r="W1130" s="5" t="s">
        <v>93</v>
      </c>
      <c r="X1130" s="5" t="s">
        <v>418</v>
      </c>
      <c r="Y1130" s="5" t="s">
        <v>419</v>
      </c>
      <c r="Z1130" s="5" t="s">
        <v>420</v>
      </c>
      <c r="AA1130" s="5" t="s">
        <v>421</v>
      </c>
      <c r="AB1130" s="5" t="s">
        <v>15423</v>
      </c>
      <c r="AC1130" s="5"/>
      <c r="AD1130" s="5"/>
      <c r="AE1130" s="5"/>
      <c r="AF1130" s="5"/>
    </row>
    <row r="1131" spans="1:32" hidden="1">
      <c r="A1131" s="5" t="s">
        <v>15424</v>
      </c>
      <c r="B1131" s="5" t="str">
        <f>IF(COUNTIF('Leads Priorizados INT'!M:M,A1131)&gt;0,"Sí","No")</f>
        <v>No</v>
      </c>
      <c r="C1131">
        <v>0</v>
      </c>
      <c r="D1131" s="6" t="s">
        <v>414</v>
      </c>
      <c r="E1131" s="5" t="s">
        <v>15425</v>
      </c>
      <c r="F1131" s="5" t="s">
        <v>431</v>
      </c>
      <c r="G1131" s="5" t="s">
        <v>9860</v>
      </c>
      <c r="H1131" s="7">
        <v>1083133</v>
      </c>
      <c r="I1131" s="5">
        <v>19</v>
      </c>
      <c r="J1131" s="5">
        <v>1</v>
      </c>
      <c r="K1131" s="5" t="s">
        <v>15426</v>
      </c>
      <c r="L1131" s="5">
        <v>9.9199999999999997E-2</v>
      </c>
      <c r="M1131" s="8">
        <v>937413800</v>
      </c>
      <c r="N1131" s="8">
        <v>937588484</v>
      </c>
      <c r="O1131" s="8">
        <v>937550030</v>
      </c>
      <c r="P1131" s="8">
        <v>937415052</v>
      </c>
      <c r="Q1131" s="8"/>
      <c r="R1131" s="5" t="s">
        <v>15427</v>
      </c>
      <c r="S1131" s="5" t="s">
        <v>15428</v>
      </c>
      <c r="T1131" s="5" t="s">
        <v>417</v>
      </c>
      <c r="U1131" s="5" t="s">
        <v>417</v>
      </c>
      <c r="V1131" s="5" t="s">
        <v>417</v>
      </c>
      <c r="W1131" s="5" t="s">
        <v>93</v>
      </c>
      <c r="X1131" s="5" t="s">
        <v>418</v>
      </c>
      <c r="Y1131" s="5" t="s">
        <v>419</v>
      </c>
      <c r="Z1131" s="5" t="s">
        <v>420</v>
      </c>
      <c r="AA1131" s="5" t="s">
        <v>421</v>
      </c>
      <c r="AB1131" s="5"/>
      <c r="AC1131" s="5"/>
      <c r="AD1131" s="5"/>
      <c r="AE1131" s="5"/>
      <c r="AF1131" s="5"/>
    </row>
    <row r="1132" spans="1:32" hidden="1">
      <c r="A1132" s="5" t="s">
        <v>15429</v>
      </c>
      <c r="B1132" s="5" t="str">
        <f>IF(COUNTIF('Leads Priorizados INT'!M:M,A1132)&gt;0,"Sí","No")</f>
        <v>No</v>
      </c>
      <c r="C1132">
        <v>0</v>
      </c>
      <c r="D1132" s="6" t="s">
        <v>414</v>
      </c>
      <c r="E1132" s="5" t="s">
        <v>15430</v>
      </c>
      <c r="F1132" s="5" t="s">
        <v>873</v>
      </c>
      <c r="G1132" s="5" t="s">
        <v>15431</v>
      </c>
      <c r="H1132" s="7">
        <v>841192</v>
      </c>
      <c r="I1132" s="5">
        <v>1</v>
      </c>
      <c r="J1132" s="5">
        <v>1</v>
      </c>
      <c r="K1132" s="5" t="s">
        <v>15432</v>
      </c>
      <c r="L1132" s="5">
        <v>9.9199999999999997E-2</v>
      </c>
      <c r="M1132" s="8"/>
      <c r="N1132" s="8"/>
      <c r="O1132" s="8"/>
      <c r="P1132" s="8"/>
      <c r="Q1132" s="8"/>
      <c r="R1132" s="5" t="s">
        <v>15433</v>
      </c>
      <c r="S1132" s="5" t="s">
        <v>15434</v>
      </c>
      <c r="T1132" s="5" t="s">
        <v>417</v>
      </c>
      <c r="U1132" s="5" t="s">
        <v>417</v>
      </c>
      <c r="V1132" s="5" t="s">
        <v>417</v>
      </c>
      <c r="W1132" s="5" t="s">
        <v>93</v>
      </c>
      <c r="X1132" s="5" t="s">
        <v>418</v>
      </c>
      <c r="Y1132" s="5" t="s">
        <v>419</v>
      </c>
      <c r="Z1132" s="5" t="s">
        <v>420</v>
      </c>
      <c r="AA1132" s="5" t="s">
        <v>421</v>
      </c>
      <c r="AB1132" s="5"/>
      <c r="AC1132" s="5"/>
      <c r="AD1132" s="5"/>
      <c r="AE1132" s="5"/>
      <c r="AF1132" s="5"/>
    </row>
    <row r="1133" spans="1:32" hidden="1">
      <c r="A1133" s="5" t="s">
        <v>15435</v>
      </c>
      <c r="B1133" s="5" t="str">
        <f>IF(COUNTIF('Leads Priorizados INT'!M:M,A1133)&gt;0,"Sí","No")</f>
        <v>No</v>
      </c>
      <c r="C1133">
        <v>0</v>
      </c>
      <c r="D1133" s="6" t="s">
        <v>414</v>
      </c>
      <c r="E1133" s="5" t="s">
        <v>15436</v>
      </c>
      <c r="F1133" s="5" t="s">
        <v>2186</v>
      </c>
      <c r="G1133" s="5" t="s">
        <v>15437</v>
      </c>
      <c r="H1133" s="7">
        <v>3528537</v>
      </c>
      <c r="I1133" s="5">
        <v>2</v>
      </c>
      <c r="J1133" s="5">
        <v>1</v>
      </c>
      <c r="K1133" s="5" t="s">
        <v>15438</v>
      </c>
      <c r="L1133" s="5">
        <v>9.9099999999999994E-2</v>
      </c>
      <c r="M1133" s="8"/>
      <c r="N1133" s="8"/>
      <c r="O1133" s="8"/>
      <c r="P1133" s="8"/>
      <c r="Q1133" s="8"/>
      <c r="R1133" s="5" t="s">
        <v>15439</v>
      </c>
      <c r="S1133" s="5" t="s">
        <v>417</v>
      </c>
      <c r="T1133" s="5" t="s">
        <v>417</v>
      </c>
      <c r="U1133" s="5" t="s">
        <v>417</v>
      </c>
      <c r="V1133" s="5" t="s">
        <v>417</v>
      </c>
      <c r="W1133" s="5" t="s">
        <v>93</v>
      </c>
      <c r="X1133" s="5" t="s">
        <v>418</v>
      </c>
      <c r="Y1133" s="5" t="s">
        <v>419</v>
      </c>
      <c r="Z1133" s="5" t="s">
        <v>420</v>
      </c>
      <c r="AA1133" s="5" t="s">
        <v>421</v>
      </c>
      <c r="AB1133" s="5"/>
      <c r="AC1133" s="5"/>
      <c r="AD1133" s="5"/>
      <c r="AE1133" s="5"/>
      <c r="AF1133" s="5"/>
    </row>
    <row r="1134" spans="1:32" hidden="1">
      <c r="A1134" s="5" t="s">
        <v>15440</v>
      </c>
      <c r="B1134" s="5" t="str">
        <f>IF(COUNTIF('Leads Priorizados INT'!M:M,A1134)&gt;0,"Sí","No")</f>
        <v>No</v>
      </c>
      <c r="C1134">
        <v>0</v>
      </c>
      <c r="D1134" s="6" t="s">
        <v>414</v>
      </c>
      <c r="E1134" s="5" t="s">
        <v>15441</v>
      </c>
      <c r="F1134" s="5" t="s">
        <v>931</v>
      </c>
      <c r="G1134" s="5" t="s">
        <v>14814</v>
      </c>
      <c r="H1134" s="7">
        <v>339642</v>
      </c>
      <c r="I1134" s="5">
        <v>3</v>
      </c>
      <c r="J1134" s="5">
        <v>3</v>
      </c>
      <c r="K1134" s="5" t="s">
        <v>15442</v>
      </c>
      <c r="L1134" s="5">
        <v>9.9099999999999994E-2</v>
      </c>
      <c r="M1134" s="8">
        <v>981936321</v>
      </c>
      <c r="N1134" s="8">
        <v>658590400</v>
      </c>
      <c r="O1134" s="8">
        <v>658559792</v>
      </c>
      <c r="P1134" s="8"/>
      <c r="Q1134" s="8"/>
      <c r="R1134" s="5" t="s">
        <v>15443</v>
      </c>
      <c r="S1134" s="5" t="s">
        <v>15444</v>
      </c>
      <c r="T1134" s="5" t="s">
        <v>15445</v>
      </c>
      <c r="U1134" s="5" t="s">
        <v>417</v>
      </c>
      <c r="V1134" s="5" t="s">
        <v>417</v>
      </c>
      <c r="W1134" s="5" t="s">
        <v>93</v>
      </c>
      <c r="X1134" s="5" t="s">
        <v>418</v>
      </c>
      <c r="Y1134" s="5" t="s">
        <v>419</v>
      </c>
      <c r="Z1134" s="5" t="s">
        <v>420</v>
      </c>
      <c r="AA1134" s="5" t="s">
        <v>421</v>
      </c>
      <c r="AB1134" s="5" t="s">
        <v>15446</v>
      </c>
      <c r="AC1134" s="5"/>
      <c r="AD1134" s="5"/>
      <c r="AE1134" s="5"/>
      <c r="AF1134" s="5"/>
    </row>
    <row r="1135" spans="1:32" hidden="1">
      <c r="A1135" s="5" t="s">
        <v>15447</v>
      </c>
      <c r="B1135" s="5" t="str">
        <f>IF(COUNTIF('Leads Priorizados INT'!M:M,A1135)&gt;0,"Sí","No")</f>
        <v>No</v>
      </c>
      <c r="C1135">
        <v>0</v>
      </c>
      <c r="D1135" s="6" t="s">
        <v>414</v>
      </c>
      <c r="E1135" s="5" t="s">
        <v>15448</v>
      </c>
      <c r="F1135" s="5" t="s">
        <v>721</v>
      </c>
      <c r="G1135" s="5" t="s">
        <v>13517</v>
      </c>
      <c r="H1135" s="7">
        <v>569549</v>
      </c>
      <c r="I1135" s="5">
        <v>6</v>
      </c>
      <c r="J1135" s="5">
        <v>1</v>
      </c>
      <c r="K1135" s="5" t="s">
        <v>15449</v>
      </c>
      <c r="L1135" s="5">
        <v>9.9099999999999994E-2</v>
      </c>
      <c r="M1135" s="8">
        <v>928474140</v>
      </c>
      <c r="N1135" s="8">
        <v>928474030</v>
      </c>
      <c r="O1135" s="8"/>
      <c r="P1135" s="8"/>
      <c r="Q1135" s="8"/>
      <c r="R1135" s="5" t="s">
        <v>15450</v>
      </c>
      <c r="S1135" s="5" t="s">
        <v>417</v>
      </c>
      <c r="T1135" s="5" t="s">
        <v>417</v>
      </c>
      <c r="U1135" s="5" t="s">
        <v>417</v>
      </c>
      <c r="V1135" s="5" t="s">
        <v>417</v>
      </c>
      <c r="W1135" s="5" t="s">
        <v>93</v>
      </c>
      <c r="X1135" s="5" t="s">
        <v>418</v>
      </c>
      <c r="Y1135" s="5" t="s">
        <v>419</v>
      </c>
      <c r="Z1135" s="5" t="s">
        <v>420</v>
      </c>
      <c r="AA1135" s="5" t="s">
        <v>421</v>
      </c>
      <c r="AB1135" s="5"/>
      <c r="AC1135" s="5"/>
      <c r="AD1135" s="5"/>
      <c r="AE1135" s="5"/>
      <c r="AF1135" s="5"/>
    </row>
    <row r="1136" spans="1:32" hidden="1">
      <c r="A1136" s="5" t="s">
        <v>15451</v>
      </c>
      <c r="B1136" s="5" t="str">
        <f>IF(COUNTIF('Leads Priorizados INT'!M:M,A1136)&gt;0,"Sí","No")</f>
        <v>No</v>
      </c>
      <c r="C1136">
        <v>0</v>
      </c>
      <c r="D1136" s="6" t="s">
        <v>414</v>
      </c>
      <c r="E1136" s="5" t="s">
        <v>15452</v>
      </c>
      <c r="F1136" s="5" t="s">
        <v>2935</v>
      </c>
      <c r="G1136" s="5" t="s">
        <v>11055</v>
      </c>
      <c r="H1136" s="7">
        <v>981733</v>
      </c>
      <c r="I1136" s="5">
        <v>1</v>
      </c>
      <c r="J1136" s="5">
        <v>1</v>
      </c>
      <c r="K1136" s="5" t="s">
        <v>15453</v>
      </c>
      <c r="L1136" s="5">
        <v>9.9000000000000005E-2</v>
      </c>
      <c r="M1136" s="8">
        <v>953606091</v>
      </c>
      <c r="N1136" s="8"/>
      <c r="O1136" s="8"/>
      <c r="P1136" s="8"/>
      <c r="Q1136" s="8"/>
      <c r="R1136" s="5" t="s">
        <v>15454</v>
      </c>
      <c r="S1136" s="5" t="s">
        <v>417</v>
      </c>
      <c r="T1136" s="5" t="s">
        <v>417</v>
      </c>
      <c r="U1136" s="5" t="s">
        <v>417</v>
      </c>
      <c r="V1136" s="5" t="s">
        <v>417</v>
      </c>
      <c r="W1136" s="5" t="s">
        <v>93</v>
      </c>
      <c r="X1136" s="5" t="s">
        <v>418</v>
      </c>
      <c r="Y1136" s="5" t="s">
        <v>419</v>
      </c>
      <c r="Z1136" s="5" t="s">
        <v>420</v>
      </c>
      <c r="AA1136" s="5" t="s">
        <v>421</v>
      </c>
      <c r="AB1136" s="5" t="s">
        <v>15455</v>
      </c>
      <c r="AC1136" s="5"/>
      <c r="AD1136" s="5"/>
      <c r="AE1136" s="5"/>
      <c r="AF1136" s="5"/>
    </row>
    <row r="1137" spans="1:32" hidden="1">
      <c r="A1137" s="5" t="s">
        <v>15456</v>
      </c>
      <c r="B1137" s="5" t="str">
        <f>IF(COUNTIF('Leads Priorizados INT'!M:M,A1137)&gt;0,"Sí","No")</f>
        <v>No</v>
      </c>
      <c r="C1137">
        <v>0</v>
      </c>
      <c r="D1137" s="6" t="s">
        <v>414</v>
      </c>
      <c r="E1137" s="5" t="s">
        <v>15457</v>
      </c>
      <c r="F1137" s="5" t="s">
        <v>152</v>
      </c>
      <c r="G1137" s="5" t="s">
        <v>2486</v>
      </c>
      <c r="H1137" s="7">
        <v>6521040</v>
      </c>
      <c r="I1137" s="5">
        <v>29</v>
      </c>
      <c r="J1137" s="5">
        <v>11</v>
      </c>
      <c r="K1137" s="5" t="s">
        <v>15458</v>
      </c>
      <c r="L1137" s="5">
        <v>9.9000000000000005E-2</v>
      </c>
      <c r="M1137" s="8">
        <v>917480654</v>
      </c>
      <c r="N1137" s="8">
        <v>913293591</v>
      </c>
      <c r="O1137" s="8"/>
      <c r="P1137" s="8"/>
      <c r="Q1137" s="8"/>
      <c r="R1137" s="5" t="s">
        <v>15459</v>
      </c>
      <c r="S1137" s="5" t="s">
        <v>15460</v>
      </c>
      <c r="T1137" s="5" t="s">
        <v>417</v>
      </c>
      <c r="U1137" s="5" t="s">
        <v>417</v>
      </c>
      <c r="V1137" s="5" t="s">
        <v>417</v>
      </c>
      <c r="W1137" s="5" t="s">
        <v>93</v>
      </c>
      <c r="X1137" s="5" t="s">
        <v>418</v>
      </c>
      <c r="Y1137" s="5" t="s">
        <v>419</v>
      </c>
      <c r="Z1137" s="5" t="s">
        <v>420</v>
      </c>
      <c r="AA1137" s="5" t="s">
        <v>421</v>
      </c>
      <c r="AB1137" s="5" t="s">
        <v>15461</v>
      </c>
      <c r="AC1137" s="5"/>
      <c r="AD1137" s="5"/>
      <c r="AE1137" s="5"/>
      <c r="AF1137" s="5"/>
    </row>
    <row r="1138" spans="1:32">
      <c r="A1138" s="5" t="s">
        <v>15462</v>
      </c>
      <c r="B1138" s="5" t="str">
        <f>IF(COUNTIF('Leads Priorizados INT'!M:M,A1138)&gt;0,"Sí","No")</f>
        <v>No</v>
      </c>
      <c r="C1138">
        <v>1</v>
      </c>
      <c r="D1138" s="6" t="s">
        <v>414</v>
      </c>
      <c r="E1138" s="5" t="s">
        <v>15463</v>
      </c>
      <c r="F1138" s="5" t="s">
        <v>152</v>
      </c>
      <c r="G1138" s="5" t="s">
        <v>2881</v>
      </c>
      <c r="H1138" s="7">
        <v>747088</v>
      </c>
      <c r="I1138" s="5">
        <v>3</v>
      </c>
      <c r="J1138" s="5">
        <v>1</v>
      </c>
      <c r="K1138" s="5" t="s">
        <v>15464</v>
      </c>
      <c r="L1138" s="5">
        <v>9.8900000000000002E-2</v>
      </c>
      <c r="M1138" s="8"/>
      <c r="N1138" s="8"/>
      <c r="O1138" s="8"/>
      <c r="P1138" s="8"/>
      <c r="Q1138" s="8"/>
      <c r="R1138" s="5" t="s">
        <v>15465</v>
      </c>
      <c r="S1138" s="5" t="s">
        <v>15466</v>
      </c>
      <c r="T1138" s="5" t="s">
        <v>417</v>
      </c>
      <c r="U1138" s="5" t="s">
        <v>417</v>
      </c>
      <c r="V1138" s="5" t="s">
        <v>417</v>
      </c>
      <c r="W1138" s="5" t="s">
        <v>93</v>
      </c>
      <c r="X1138" s="5" t="s">
        <v>418</v>
      </c>
      <c r="Y1138" s="5" t="s">
        <v>419</v>
      </c>
      <c r="Z1138" s="5" t="s">
        <v>420</v>
      </c>
      <c r="AA1138" s="5" t="s">
        <v>421</v>
      </c>
      <c r="AB1138" s="5"/>
      <c r="AC1138" s="5"/>
      <c r="AD1138" s="5"/>
      <c r="AE1138" s="5"/>
      <c r="AF1138" s="5"/>
    </row>
    <row r="1139" spans="1:32" hidden="1">
      <c r="A1139" s="5" t="s">
        <v>15467</v>
      </c>
      <c r="B1139" s="5" t="str">
        <f>IF(COUNTIF('Leads Priorizados INT'!M:M,A1139)&gt;0,"Sí","No")</f>
        <v>No</v>
      </c>
      <c r="C1139">
        <v>0</v>
      </c>
      <c r="D1139" s="6" t="s">
        <v>414</v>
      </c>
      <c r="E1139" s="5" t="s">
        <v>15468</v>
      </c>
      <c r="F1139" s="5" t="s">
        <v>152</v>
      </c>
      <c r="G1139" s="5" t="s">
        <v>1264</v>
      </c>
      <c r="H1139" s="7">
        <v>950612</v>
      </c>
      <c r="I1139" s="5">
        <v>1</v>
      </c>
      <c r="J1139" s="5">
        <v>2</v>
      </c>
      <c r="K1139" s="5" t="s">
        <v>15469</v>
      </c>
      <c r="L1139" s="5">
        <v>9.8900000000000002E-2</v>
      </c>
      <c r="M1139" s="8"/>
      <c r="N1139" s="8"/>
      <c r="O1139" s="8"/>
      <c r="P1139" s="8"/>
      <c r="Q1139" s="8"/>
      <c r="R1139" s="5" t="s">
        <v>15470</v>
      </c>
      <c r="S1139" s="5" t="s">
        <v>15471</v>
      </c>
      <c r="T1139" s="5" t="s">
        <v>417</v>
      </c>
      <c r="U1139" s="5" t="s">
        <v>417</v>
      </c>
      <c r="V1139" s="5" t="s">
        <v>417</v>
      </c>
      <c r="W1139" s="5" t="s">
        <v>93</v>
      </c>
      <c r="X1139" s="5" t="s">
        <v>418</v>
      </c>
      <c r="Y1139" s="5" t="s">
        <v>419</v>
      </c>
      <c r="Z1139" s="5" t="s">
        <v>420</v>
      </c>
      <c r="AA1139" s="5" t="s">
        <v>421</v>
      </c>
      <c r="AB1139" s="5"/>
      <c r="AC1139" s="5"/>
      <c r="AD1139" s="5"/>
      <c r="AE1139" s="5"/>
      <c r="AF1139" s="5"/>
    </row>
    <row r="1140" spans="1:32" hidden="1">
      <c r="A1140" s="5" t="s">
        <v>15472</v>
      </c>
      <c r="B1140" s="5" t="str">
        <f>IF(COUNTIF('Leads Priorizados INT'!M:M,A1140)&gt;0,"Sí","No")</f>
        <v>No</v>
      </c>
      <c r="C1140">
        <v>0</v>
      </c>
      <c r="D1140" s="6" t="s">
        <v>414</v>
      </c>
      <c r="E1140" s="5" t="s">
        <v>15473</v>
      </c>
      <c r="F1140" s="5" t="s">
        <v>152</v>
      </c>
      <c r="G1140" s="5" t="s">
        <v>15474</v>
      </c>
      <c r="H1140" s="7">
        <v>935468</v>
      </c>
      <c r="I1140" s="5">
        <v>1</v>
      </c>
      <c r="J1140" s="5">
        <v>1</v>
      </c>
      <c r="K1140" s="5" t="s">
        <v>15475</v>
      </c>
      <c r="L1140" s="5">
        <v>9.8900000000000002E-2</v>
      </c>
      <c r="M1140" s="8"/>
      <c r="N1140" s="8"/>
      <c r="O1140" s="8"/>
      <c r="P1140" s="8"/>
      <c r="Q1140" s="8"/>
      <c r="R1140" s="5" t="s">
        <v>15476</v>
      </c>
      <c r="S1140" s="5" t="s">
        <v>15477</v>
      </c>
      <c r="T1140" s="5" t="s">
        <v>15478</v>
      </c>
      <c r="U1140" s="5" t="s">
        <v>417</v>
      </c>
      <c r="V1140" s="5" t="s">
        <v>417</v>
      </c>
      <c r="W1140" s="5" t="s">
        <v>93</v>
      </c>
      <c r="X1140" s="5" t="s">
        <v>418</v>
      </c>
      <c r="Y1140" s="5" t="s">
        <v>419</v>
      </c>
      <c r="Z1140" s="5" t="s">
        <v>420</v>
      </c>
      <c r="AA1140" s="5" t="s">
        <v>421</v>
      </c>
      <c r="AB1140" s="5"/>
      <c r="AC1140" s="5"/>
      <c r="AD1140" s="5"/>
      <c r="AE1140" s="5"/>
      <c r="AF1140" s="5"/>
    </row>
    <row r="1141" spans="1:32" hidden="1">
      <c r="A1141" s="5" t="s">
        <v>15479</v>
      </c>
      <c r="B1141" s="5" t="str">
        <f>IF(COUNTIF('Leads Priorizados INT'!M:M,A1141)&gt;0,"Sí","No")</f>
        <v>No</v>
      </c>
      <c r="C1141">
        <v>0</v>
      </c>
      <c r="D1141" s="6" t="s">
        <v>414</v>
      </c>
      <c r="E1141" s="5" t="s">
        <v>15480</v>
      </c>
      <c r="F1141" s="5" t="s">
        <v>581</v>
      </c>
      <c r="G1141" s="5" t="s">
        <v>15481</v>
      </c>
      <c r="H1141" s="7">
        <v>348136</v>
      </c>
      <c r="I1141" s="5">
        <v>5</v>
      </c>
      <c r="J1141" s="5">
        <v>3</v>
      </c>
      <c r="K1141" s="5" t="s">
        <v>15482</v>
      </c>
      <c r="L1141" s="5">
        <v>9.8799999999999999E-2</v>
      </c>
      <c r="M1141" s="8">
        <v>986353689</v>
      </c>
      <c r="N1141" s="8">
        <v>986451817</v>
      </c>
      <c r="O1141" s="8">
        <v>986451453</v>
      </c>
      <c r="P1141" s="8">
        <v>699424111</v>
      </c>
      <c r="Q1141" s="8">
        <v>678618800</v>
      </c>
      <c r="R1141" s="5" t="s">
        <v>15483</v>
      </c>
      <c r="S1141" s="5" t="s">
        <v>15484</v>
      </c>
      <c r="T1141" s="5" t="s">
        <v>15485</v>
      </c>
      <c r="U1141" s="5" t="s">
        <v>417</v>
      </c>
      <c r="V1141" s="5" t="s">
        <v>417</v>
      </c>
      <c r="W1141" s="5" t="s">
        <v>93</v>
      </c>
      <c r="X1141" s="5" t="s">
        <v>418</v>
      </c>
      <c r="Y1141" s="5" t="s">
        <v>419</v>
      </c>
      <c r="Z1141" s="5" t="s">
        <v>420</v>
      </c>
      <c r="AA1141" s="5" t="s">
        <v>421</v>
      </c>
      <c r="AB1141" s="5"/>
      <c r="AC1141" s="5"/>
      <c r="AD1141" s="5"/>
      <c r="AE1141" s="5"/>
      <c r="AF1141" s="5"/>
    </row>
    <row r="1142" spans="1:32" hidden="1">
      <c r="A1142" s="5" t="s">
        <v>15486</v>
      </c>
      <c r="B1142" s="5" t="str">
        <f>IF(COUNTIF('Leads Priorizados INT'!M:M,A1142)&gt;0,"Sí","No")</f>
        <v>No</v>
      </c>
      <c r="C1142">
        <v>0</v>
      </c>
      <c r="D1142" s="6" t="s">
        <v>414</v>
      </c>
      <c r="E1142" s="5" t="s">
        <v>15487</v>
      </c>
      <c r="F1142" s="5" t="s">
        <v>152</v>
      </c>
      <c r="G1142" s="5" t="s">
        <v>10947</v>
      </c>
      <c r="H1142" s="7">
        <v>1355023</v>
      </c>
      <c r="I1142" s="5">
        <v>5</v>
      </c>
      <c r="J1142" s="5">
        <v>1</v>
      </c>
      <c r="K1142" s="5" t="s">
        <v>15488</v>
      </c>
      <c r="L1142" s="5">
        <v>9.8799999999999999E-2</v>
      </c>
      <c r="M1142" s="8"/>
      <c r="N1142" s="8"/>
      <c r="O1142" s="8"/>
      <c r="P1142" s="8"/>
      <c r="Q1142" s="8"/>
      <c r="R1142" s="5" t="s">
        <v>15489</v>
      </c>
      <c r="S1142" s="5" t="s">
        <v>417</v>
      </c>
      <c r="T1142" s="5" t="s">
        <v>417</v>
      </c>
      <c r="U1142" s="5" t="s">
        <v>417</v>
      </c>
      <c r="V1142" s="5" t="s">
        <v>417</v>
      </c>
      <c r="W1142" s="5" t="s">
        <v>93</v>
      </c>
      <c r="X1142" s="5" t="s">
        <v>418</v>
      </c>
      <c r="Y1142" s="5" t="s">
        <v>419</v>
      </c>
      <c r="Z1142" s="5" t="s">
        <v>420</v>
      </c>
      <c r="AA1142" s="5" t="s">
        <v>421</v>
      </c>
      <c r="AB1142" s="5"/>
      <c r="AC1142" s="5"/>
      <c r="AD1142" s="5"/>
      <c r="AE1142" s="5"/>
      <c r="AF1142" s="5"/>
    </row>
    <row r="1143" spans="1:32" hidden="1">
      <c r="A1143" s="5" t="s">
        <v>15490</v>
      </c>
      <c r="B1143" s="5" t="str">
        <f>IF(COUNTIF('Leads Priorizados INT'!M:M,A1143)&gt;0,"Sí","No")</f>
        <v>No</v>
      </c>
      <c r="C1143">
        <v>0</v>
      </c>
      <c r="D1143" s="6" t="s">
        <v>414</v>
      </c>
      <c r="E1143" s="5" t="s">
        <v>15491</v>
      </c>
      <c r="F1143" s="5" t="s">
        <v>152</v>
      </c>
      <c r="G1143" s="5" t="s">
        <v>1690</v>
      </c>
      <c r="H1143" s="7">
        <v>820218</v>
      </c>
      <c r="I1143" s="5">
        <v>8</v>
      </c>
      <c r="J1143" s="5">
        <v>1</v>
      </c>
      <c r="K1143" s="5" t="s">
        <v>15492</v>
      </c>
      <c r="L1143" s="5">
        <v>9.8799999999999999E-2</v>
      </c>
      <c r="M1143" s="8"/>
      <c r="N1143" s="8"/>
      <c r="O1143" s="8"/>
      <c r="P1143" s="8"/>
      <c r="Q1143" s="8"/>
      <c r="R1143" s="5" t="s">
        <v>15493</v>
      </c>
      <c r="S1143" s="5" t="s">
        <v>15494</v>
      </c>
      <c r="T1143" s="5" t="s">
        <v>417</v>
      </c>
      <c r="U1143" s="5" t="s">
        <v>417</v>
      </c>
      <c r="V1143" s="5" t="s">
        <v>417</v>
      </c>
      <c r="W1143" s="5" t="s">
        <v>93</v>
      </c>
      <c r="X1143" s="5" t="s">
        <v>418</v>
      </c>
      <c r="Y1143" s="5" t="s">
        <v>419</v>
      </c>
      <c r="Z1143" s="5" t="s">
        <v>420</v>
      </c>
      <c r="AA1143" s="5" t="s">
        <v>421</v>
      </c>
      <c r="AB1143" s="5"/>
      <c r="AC1143" s="5"/>
      <c r="AD1143" s="5"/>
      <c r="AE1143" s="5"/>
      <c r="AF1143" s="5"/>
    </row>
    <row r="1144" spans="1:32" hidden="1">
      <c r="A1144" s="5" t="s">
        <v>15495</v>
      </c>
      <c r="B1144" s="5" t="str">
        <f>IF(COUNTIF('Leads Priorizados INT'!M:M,A1144)&gt;0,"Sí","No")</f>
        <v>No</v>
      </c>
      <c r="C1144">
        <v>0</v>
      </c>
      <c r="D1144" s="6" t="s">
        <v>414</v>
      </c>
      <c r="E1144" s="5" t="s">
        <v>15496</v>
      </c>
      <c r="F1144" s="5" t="s">
        <v>152</v>
      </c>
      <c r="G1144" s="5" t="s">
        <v>1915</v>
      </c>
      <c r="H1144" s="7">
        <v>3558933</v>
      </c>
      <c r="I1144" s="5">
        <v>1</v>
      </c>
      <c r="J1144" s="5">
        <v>1</v>
      </c>
      <c r="K1144" s="5" t="s">
        <v>15497</v>
      </c>
      <c r="L1144" s="5">
        <v>9.8799999999999999E-2</v>
      </c>
      <c r="M1144" s="8">
        <v>917542183</v>
      </c>
      <c r="N1144" s="8"/>
      <c r="O1144" s="8"/>
      <c r="P1144" s="8"/>
      <c r="Q1144" s="8"/>
      <c r="R1144" s="5" t="s">
        <v>15498</v>
      </c>
      <c r="S1144" s="5" t="s">
        <v>417</v>
      </c>
      <c r="T1144" s="5" t="s">
        <v>417</v>
      </c>
      <c r="U1144" s="5" t="s">
        <v>417</v>
      </c>
      <c r="V1144" s="5" t="s">
        <v>417</v>
      </c>
      <c r="W1144" s="5" t="s">
        <v>93</v>
      </c>
      <c r="X1144" s="5" t="s">
        <v>418</v>
      </c>
      <c r="Y1144" s="5" t="s">
        <v>419</v>
      </c>
      <c r="Z1144" s="5" t="s">
        <v>420</v>
      </c>
      <c r="AA1144" s="5" t="s">
        <v>421</v>
      </c>
      <c r="AB1144" s="5"/>
      <c r="AC1144" s="5"/>
      <c r="AD1144" s="5"/>
      <c r="AE1144" s="5"/>
      <c r="AF1144" s="5"/>
    </row>
    <row r="1145" spans="1:32" hidden="1">
      <c r="A1145" s="5" t="s">
        <v>15499</v>
      </c>
      <c r="B1145" s="5" t="str">
        <f>IF(COUNTIF('Leads Priorizados INT'!M:M,A1145)&gt;0,"Sí","No")</f>
        <v>No</v>
      </c>
      <c r="C1145">
        <v>0</v>
      </c>
      <c r="D1145" s="6" t="s">
        <v>414</v>
      </c>
      <c r="E1145" s="5" t="s">
        <v>15500</v>
      </c>
      <c r="F1145" s="5" t="s">
        <v>152</v>
      </c>
      <c r="G1145" s="5" t="s">
        <v>12176</v>
      </c>
      <c r="H1145" s="7">
        <v>1037394</v>
      </c>
      <c r="I1145" s="5">
        <v>8</v>
      </c>
      <c r="J1145" s="5">
        <v>1</v>
      </c>
      <c r="K1145" s="5" t="s">
        <v>15501</v>
      </c>
      <c r="L1145" s="5">
        <v>9.8799999999999999E-2</v>
      </c>
      <c r="M1145" s="8"/>
      <c r="N1145" s="8"/>
      <c r="O1145" s="8"/>
      <c r="P1145" s="8"/>
      <c r="Q1145" s="8"/>
      <c r="R1145" s="5" t="s">
        <v>15502</v>
      </c>
      <c r="S1145" s="5" t="s">
        <v>15503</v>
      </c>
      <c r="T1145" s="5" t="s">
        <v>417</v>
      </c>
      <c r="U1145" s="5" t="s">
        <v>417</v>
      </c>
      <c r="V1145" s="5" t="s">
        <v>417</v>
      </c>
      <c r="W1145" s="5" t="s">
        <v>93</v>
      </c>
      <c r="X1145" s="5" t="s">
        <v>418</v>
      </c>
      <c r="Y1145" s="5" t="s">
        <v>419</v>
      </c>
      <c r="Z1145" s="5" t="s">
        <v>420</v>
      </c>
      <c r="AA1145" s="5" t="s">
        <v>421</v>
      </c>
      <c r="AB1145" s="5"/>
      <c r="AC1145" s="5"/>
      <c r="AD1145" s="5"/>
      <c r="AE1145" s="5"/>
      <c r="AF1145" s="5"/>
    </row>
    <row r="1146" spans="1:32">
      <c r="A1146" s="5" t="s">
        <v>15504</v>
      </c>
      <c r="B1146" s="5" t="str">
        <f>IF(COUNTIF('Leads Priorizados INT'!M:M,A1146)&gt;0,"Sí","No")</f>
        <v>No</v>
      </c>
      <c r="C1146">
        <v>1</v>
      </c>
      <c r="D1146" s="6" t="s">
        <v>414</v>
      </c>
      <c r="E1146" s="5" t="s">
        <v>15505</v>
      </c>
      <c r="F1146" s="5" t="s">
        <v>1245</v>
      </c>
      <c r="G1146" s="5" t="s">
        <v>15506</v>
      </c>
      <c r="H1146" s="7">
        <v>1033752</v>
      </c>
      <c r="I1146" s="5">
        <v>2</v>
      </c>
      <c r="J1146" s="5">
        <v>1</v>
      </c>
      <c r="K1146" s="5" t="s">
        <v>15507</v>
      </c>
      <c r="L1146" s="5">
        <v>9.8799999999999999E-2</v>
      </c>
      <c r="M1146" s="8"/>
      <c r="N1146" s="8"/>
      <c r="O1146" s="8"/>
      <c r="P1146" s="8"/>
      <c r="Q1146" s="8"/>
      <c r="R1146" s="5" t="s">
        <v>15508</v>
      </c>
      <c r="S1146" s="5" t="s">
        <v>15509</v>
      </c>
      <c r="T1146" s="5" t="s">
        <v>417</v>
      </c>
      <c r="U1146" s="5" t="s">
        <v>417</v>
      </c>
      <c r="V1146" s="5" t="s">
        <v>417</v>
      </c>
      <c r="W1146" s="5" t="s">
        <v>93</v>
      </c>
      <c r="X1146" s="5" t="s">
        <v>418</v>
      </c>
      <c r="Y1146" s="5" t="s">
        <v>419</v>
      </c>
      <c r="Z1146" s="5" t="s">
        <v>420</v>
      </c>
      <c r="AA1146" s="5" t="s">
        <v>421</v>
      </c>
      <c r="AB1146" s="5"/>
      <c r="AC1146" s="5"/>
      <c r="AD1146" s="5"/>
      <c r="AE1146" s="5"/>
      <c r="AF1146" s="5"/>
    </row>
    <row r="1147" spans="1:32">
      <c r="A1147" s="5" t="s">
        <v>15510</v>
      </c>
      <c r="B1147" s="5" t="str">
        <f>IF(COUNTIF('Leads Priorizados INT'!M:M,A1147)&gt;0,"Sí","No")</f>
        <v>No</v>
      </c>
      <c r="C1147">
        <v>1</v>
      </c>
      <c r="D1147" s="6" t="s">
        <v>414</v>
      </c>
      <c r="E1147" s="5" t="s">
        <v>15511</v>
      </c>
      <c r="F1147" s="5" t="s">
        <v>497</v>
      </c>
      <c r="G1147" s="5" t="s">
        <v>15512</v>
      </c>
      <c r="H1147" s="7">
        <v>1071673</v>
      </c>
      <c r="I1147" s="5">
        <v>4</v>
      </c>
      <c r="J1147" s="5">
        <v>2</v>
      </c>
      <c r="K1147" s="5" t="s">
        <v>15513</v>
      </c>
      <c r="L1147" s="5">
        <v>9.8699999999999996E-2</v>
      </c>
      <c r="M1147" s="8">
        <v>971689504</v>
      </c>
      <c r="N1147" s="8">
        <v>615990555</v>
      </c>
      <c r="O1147" s="8">
        <v>607494990</v>
      </c>
      <c r="P1147" s="8"/>
      <c r="Q1147" s="8"/>
      <c r="R1147" s="5" t="s">
        <v>15514</v>
      </c>
      <c r="S1147" s="5" t="s">
        <v>15515</v>
      </c>
      <c r="T1147" s="5" t="s">
        <v>15516</v>
      </c>
      <c r="U1147" s="5" t="s">
        <v>15517</v>
      </c>
      <c r="V1147" s="5" t="s">
        <v>15518</v>
      </c>
      <c r="W1147" s="5" t="s">
        <v>93</v>
      </c>
      <c r="X1147" s="5" t="s">
        <v>418</v>
      </c>
      <c r="Y1147" s="5" t="s">
        <v>419</v>
      </c>
      <c r="Z1147" s="5" t="s">
        <v>420</v>
      </c>
      <c r="AA1147" s="5" t="s">
        <v>421</v>
      </c>
      <c r="AB1147" s="5" t="s">
        <v>15519</v>
      </c>
      <c r="AC1147" s="5"/>
      <c r="AD1147" s="5"/>
      <c r="AE1147" s="5"/>
      <c r="AF1147" s="5"/>
    </row>
    <row r="1148" spans="1:32" hidden="1">
      <c r="A1148" s="5" t="s">
        <v>15520</v>
      </c>
      <c r="B1148" s="5" t="str">
        <f>IF(COUNTIF('Leads Priorizados INT'!M:M,A1148)&gt;0,"Sí","No")</f>
        <v>No</v>
      </c>
      <c r="C1148">
        <v>0</v>
      </c>
      <c r="D1148" s="6" t="s">
        <v>414</v>
      </c>
      <c r="E1148" s="5" t="s">
        <v>15521</v>
      </c>
      <c r="F1148" s="5" t="s">
        <v>431</v>
      </c>
      <c r="G1148" s="5" t="s">
        <v>9571</v>
      </c>
      <c r="H1148" s="7">
        <v>1068635</v>
      </c>
      <c r="I1148" s="5">
        <v>1</v>
      </c>
      <c r="J1148" s="5">
        <v>2</v>
      </c>
      <c r="K1148" s="5" t="s">
        <v>15522</v>
      </c>
      <c r="L1148" s="5">
        <v>9.8699999999999996E-2</v>
      </c>
      <c r="M1148" s="8">
        <v>932323486</v>
      </c>
      <c r="N1148" s="8"/>
      <c r="O1148" s="8"/>
      <c r="P1148" s="8"/>
      <c r="Q1148" s="8"/>
      <c r="R1148" s="5" t="s">
        <v>15523</v>
      </c>
      <c r="S1148" s="5" t="s">
        <v>417</v>
      </c>
      <c r="T1148" s="5" t="s">
        <v>417</v>
      </c>
      <c r="U1148" s="5" t="s">
        <v>417</v>
      </c>
      <c r="V1148" s="5" t="s">
        <v>417</v>
      </c>
      <c r="W1148" s="5" t="s">
        <v>93</v>
      </c>
      <c r="X1148" s="5" t="s">
        <v>418</v>
      </c>
      <c r="Y1148" s="5" t="s">
        <v>419</v>
      </c>
      <c r="Z1148" s="5" t="s">
        <v>420</v>
      </c>
      <c r="AA1148" s="5" t="s">
        <v>421</v>
      </c>
      <c r="AB1148" s="5"/>
      <c r="AC1148" s="5"/>
      <c r="AD1148" s="5"/>
      <c r="AE1148" s="5"/>
      <c r="AF1148" s="5"/>
    </row>
    <row r="1149" spans="1:32" hidden="1">
      <c r="A1149" s="5" t="s">
        <v>15524</v>
      </c>
      <c r="B1149" s="5" t="str">
        <f>IF(COUNTIF('Leads Priorizados INT'!M:M,A1149)&gt;0,"Sí","No")</f>
        <v>No</v>
      </c>
      <c r="C1149">
        <v>0</v>
      </c>
      <c r="D1149" s="6" t="s">
        <v>414</v>
      </c>
      <c r="E1149" s="5" t="s">
        <v>15525</v>
      </c>
      <c r="F1149" s="5" t="s">
        <v>152</v>
      </c>
      <c r="G1149" s="5" t="s">
        <v>2084</v>
      </c>
      <c r="H1149" s="7">
        <v>932335</v>
      </c>
      <c r="I1149" s="5">
        <v>15</v>
      </c>
      <c r="J1149" s="5">
        <v>1</v>
      </c>
      <c r="K1149" s="5" t="s">
        <v>15526</v>
      </c>
      <c r="L1149" s="5">
        <v>9.8699999999999996E-2</v>
      </c>
      <c r="M1149" s="8">
        <v>917067234</v>
      </c>
      <c r="N1149" s="8"/>
      <c r="O1149" s="8"/>
      <c r="P1149" s="8"/>
      <c r="Q1149" s="8"/>
      <c r="R1149" s="5" t="s">
        <v>15527</v>
      </c>
      <c r="S1149" s="5" t="s">
        <v>417</v>
      </c>
      <c r="T1149" s="5" t="s">
        <v>417</v>
      </c>
      <c r="U1149" s="5" t="s">
        <v>417</v>
      </c>
      <c r="V1149" s="5" t="s">
        <v>417</v>
      </c>
      <c r="W1149" s="5" t="s">
        <v>93</v>
      </c>
      <c r="X1149" s="5" t="s">
        <v>418</v>
      </c>
      <c r="Y1149" s="5" t="s">
        <v>419</v>
      </c>
      <c r="Z1149" s="5" t="s">
        <v>420</v>
      </c>
      <c r="AA1149" s="5" t="s">
        <v>421</v>
      </c>
      <c r="AB1149" s="5" t="s">
        <v>15528</v>
      </c>
      <c r="AC1149" s="5"/>
      <c r="AD1149" s="5"/>
      <c r="AE1149" s="5"/>
      <c r="AF1149" s="5"/>
    </row>
    <row r="1150" spans="1:32" hidden="1">
      <c r="A1150" s="5" t="s">
        <v>15529</v>
      </c>
      <c r="B1150" s="5" t="str">
        <f>IF(COUNTIF('Leads Priorizados INT'!M:M,A1150)&gt;0,"Sí","No")</f>
        <v>No</v>
      </c>
      <c r="C1150">
        <v>0</v>
      </c>
      <c r="D1150" s="6" t="s">
        <v>414</v>
      </c>
      <c r="E1150" s="5" t="s">
        <v>15530</v>
      </c>
      <c r="F1150" s="5" t="s">
        <v>152</v>
      </c>
      <c r="G1150" s="5" t="s">
        <v>9326</v>
      </c>
      <c r="H1150" s="7">
        <v>1318638</v>
      </c>
      <c r="I1150" s="5">
        <v>5</v>
      </c>
      <c r="J1150" s="5">
        <v>1</v>
      </c>
      <c r="K1150" s="5" t="s">
        <v>15531</v>
      </c>
      <c r="L1150" s="5">
        <v>9.8699999999999996E-2</v>
      </c>
      <c r="M1150" s="8"/>
      <c r="N1150" s="8"/>
      <c r="O1150" s="8"/>
      <c r="P1150" s="8"/>
      <c r="Q1150" s="8"/>
      <c r="R1150" s="5" t="s">
        <v>15532</v>
      </c>
      <c r="S1150" s="5" t="s">
        <v>15533</v>
      </c>
      <c r="T1150" s="5" t="s">
        <v>15534</v>
      </c>
      <c r="U1150" s="5" t="s">
        <v>15535</v>
      </c>
      <c r="V1150" s="5" t="s">
        <v>417</v>
      </c>
      <c r="W1150" s="5" t="s">
        <v>93</v>
      </c>
      <c r="X1150" s="5" t="s">
        <v>418</v>
      </c>
      <c r="Y1150" s="5" t="s">
        <v>419</v>
      </c>
      <c r="Z1150" s="5" t="s">
        <v>420</v>
      </c>
      <c r="AA1150" s="5" t="s">
        <v>421</v>
      </c>
      <c r="AB1150" s="5" t="s">
        <v>15536</v>
      </c>
      <c r="AC1150" s="5" t="s">
        <v>15537</v>
      </c>
      <c r="AD1150" s="5"/>
      <c r="AE1150" s="5"/>
      <c r="AF1150" s="5"/>
    </row>
    <row r="1151" spans="1:32" hidden="1">
      <c r="A1151" s="5" t="s">
        <v>15538</v>
      </c>
      <c r="B1151" s="5" t="str">
        <f>IF(COUNTIF('Leads Priorizados INT'!M:M,A1151)&gt;0,"Sí","No")</f>
        <v>No</v>
      </c>
      <c r="C1151">
        <v>0</v>
      </c>
      <c r="D1151" s="6" t="s">
        <v>414</v>
      </c>
      <c r="E1151" s="5" t="s">
        <v>15539</v>
      </c>
      <c r="F1151" s="5" t="s">
        <v>152</v>
      </c>
      <c r="G1151" s="5" t="s">
        <v>9402</v>
      </c>
      <c r="H1151" s="7">
        <v>852249</v>
      </c>
      <c r="I1151" s="5">
        <v>5</v>
      </c>
      <c r="J1151" s="5">
        <v>1</v>
      </c>
      <c r="K1151" s="5" t="s">
        <v>15540</v>
      </c>
      <c r="L1151" s="5">
        <v>9.8699999999999996E-2</v>
      </c>
      <c r="M1151" s="8">
        <v>917130326</v>
      </c>
      <c r="N1151" s="8"/>
      <c r="O1151" s="8"/>
      <c r="P1151" s="8"/>
      <c r="Q1151" s="8"/>
      <c r="R1151" s="5" t="s">
        <v>15541</v>
      </c>
      <c r="S1151" s="5" t="s">
        <v>15542</v>
      </c>
      <c r="T1151" s="5" t="s">
        <v>417</v>
      </c>
      <c r="U1151" s="5" t="s">
        <v>417</v>
      </c>
      <c r="V1151" s="5" t="s">
        <v>417</v>
      </c>
      <c r="W1151" s="5" t="s">
        <v>93</v>
      </c>
      <c r="X1151" s="5" t="s">
        <v>418</v>
      </c>
      <c r="Y1151" s="5" t="s">
        <v>419</v>
      </c>
      <c r="Z1151" s="5" t="s">
        <v>420</v>
      </c>
      <c r="AA1151" s="5" t="s">
        <v>421</v>
      </c>
      <c r="AB1151" s="5"/>
      <c r="AC1151" s="5"/>
      <c r="AD1151" s="5"/>
      <c r="AE1151" s="5"/>
      <c r="AF1151" s="5"/>
    </row>
    <row r="1152" spans="1:32">
      <c r="A1152" s="5" t="s">
        <v>15543</v>
      </c>
      <c r="B1152" s="5" t="str">
        <f>IF(COUNTIF('Leads Priorizados INT'!M:M,A1152)&gt;0,"Sí","No")</f>
        <v>No</v>
      </c>
      <c r="C1152">
        <v>1</v>
      </c>
      <c r="D1152" s="6" t="s">
        <v>414</v>
      </c>
      <c r="E1152" s="5" t="s">
        <v>15544</v>
      </c>
      <c r="F1152" s="5" t="s">
        <v>873</v>
      </c>
      <c r="G1152" s="5" t="s">
        <v>11236</v>
      </c>
      <c r="H1152" s="7">
        <v>3290448</v>
      </c>
      <c r="I1152" s="5">
        <v>7</v>
      </c>
      <c r="J1152" s="5">
        <v>2</v>
      </c>
      <c r="K1152" s="5" t="s">
        <v>15545</v>
      </c>
      <c r="L1152" s="5">
        <v>9.8699999999999996E-2</v>
      </c>
      <c r="M1152" s="8"/>
      <c r="N1152" s="8"/>
      <c r="O1152" s="8"/>
      <c r="P1152" s="8"/>
      <c r="Q1152" s="8"/>
      <c r="R1152" s="5" t="s">
        <v>15546</v>
      </c>
      <c r="S1152" s="5" t="s">
        <v>15547</v>
      </c>
      <c r="T1152" s="5" t="s">
        <v>417</v>
      </c>
      <c r="U1152" s="5" t="s">
        <v>417</v>
      </c>
      <c r="V1152" s="5" t="s">
        <v>417</v>
      </c>
      <c r="W1152" s="5" t="s">
        <v>93</v>
      </c>
      <c r="X1152" s="5" t="s">
        <v>418</v>
      </c>
      <c r="Y1152" s="5" t="s">
        <v>419</v>
      </c>
      <c r="Z1152" s="5" t="s">
        <v>420</v>
      </c>
      <c r="AA1152" s="5" t="s">
        <v>421</v>
      </c>
      <c r="AB1152" s="5"/>
      <c r="AC1152" s="5"/>
      <c r="AD1152" s="5"/>
      <c r="AE1152" s="5"/>
      <c r="AF1152" s="5"/>
    </row>
    <row r="1153" spans="1:32" hidden="1">
      <c r="A1153" s="5" t="s">
        <v>15548</v>
      </c>
      <c r="B1153" s="5" t="str">
        <f>IF(COUNTIF('Leads Priorizados INT'!M:M,A1153)&gt;0,"Sí","No")</f>
        <v>No</v>
      </c>
      <c r="C1153">
        <v>0</v>
      </c>
      <c r="D1153" s="6" t="s">
        <v>414</v>
      </c>
      <c r="E1153" s="5" t="s">
        <v>15549</v>
      </c>
      <c r="F1153" s="5" t="s">
        <v>2186</v>
      </c>
      <c r="G1153" s="5" t="s">
        <v>15550</v>
      </c>
      <c r="H1153" s="7">
        <v>2511422</v>
      </c>
      <c r="I1153" s="5">
        <v>5</v>
      </c>
      <c r="J1153" s="5">
        <v>1</v>
      </c>
      <c r="K1153" s="5" t="s">
        <v>15551</v>
      </c>
      <c r="L1153" s="5">
        <v>9.8599999999999993E-2</v>
      </c>
      <c r="M1153" s="8">
        <v>937426501</v>
      </c>
      <c r="N1153" s="8"/>
      <c r="O1153" s="8"/>
      <c r="P1153" s="8"/>
      <c r="Q1153" s="8"/>
      <c r="R1153" s="5" t="s">
        <v>15552</v>
      </c>
      <c r="S1153" s="5" t="s">
        <v>417</v>
      </c>
      <c r="T1153" s="5" t="s">
        <v>417</v>
      </c>
      <c r="U1153" s="5" t="s">
        <v>417</v>
      </c>
      <c r="V1153" s="5" t="s">
        <v>417</v>
      </c>
      <c r="W1153" s="5" t="s">
        <v>93</v>
      </c>
      <c r="X1153" s="5" t="s">
        <v>418</v>
      </c>
      <c r="Y1153" s="5" t="s">
        <v>419</v>
      </c>
      <c r="Z1153" s="5" t="s">
        <v>420</v>
      </c>
      <c r="AA1153" s="5" t="s">
        <v>421</v>
      </c>
      <c r="AB1153" s="5"/>
      <c r="AC1153" s="5"/>
      <c r="AD1153" s="5"/>
      <c r="AE1153" s="5"/>
      <c r="AF1153" s="5"/>
    </row>
    <row r="1154" spans="1:32" hidden="1">
      <c r="A1154" s="5" t="s">
        <v>15553</v>
      </c>
      <c r="B1154" s="5" t="str">
        <f>IF(COUNTIF('Leads Priorizados INT'!M:M,A1154)&gt;0,"Sí","No")</f>
        <v>No</v>
      </c>
      <c r="C1154">
        <v>0</v>
      </c>
      <c r="D1154" s="6" t="s">
        <v>414</v>
      </c>
      <c r="E1154" s="5" t="s">
        <v>15554</v>
      </c>
      <c r="F1154" s="5" t="s">
        <v>152</v>
      </c>
      <c r="G1154" s="5" t="s">
        <v>916</v>
      </c>
      <c r="H1154" s="7">
        <v>328880</v>
      </c>
      <c r="I1154" s="5">
        <v>3</v>
      </c>
      <c r="J1154" s="5">
        <v>1</v>
      </c>
      <c r="K1154" s="5" t="s">
        <v>15555</v>
      </c>
      <c r="L1154" s="5">
        <v>9.8599999999999993E-2</v>
      </c>
      <c r="M1154" s="8"/>
      <c r="N1154" s="8"/>
      <c r="O1154" s="8"/>
      <c r="P1154" s="8"/>
      <c r="Q1154" s="8"/>
      <c r="R1154" s="5" t="s">
        <v>15556</v>
      </c>
      <c r="S1154" s="5" t="s">
        <v>417</v>
      </c>
      <c r="T1154" s="5" t="s">
        <v>417</v>
      </c>
      <c r="U1154" s="5" t="s">
        <v>417</v>
      </c>
      <c r="V1154" s="5" t="s">
        <v>417</v>
      </c>
      <c r="W1154" s="5" t="s">
        <v>93</v>
      </c>
      <c r="X1154" s="5" t="s">
        <v>418</v>
      </c>
      <c r="Y1154" s="5" t="s">
        <v>419</v>
      </c>
      <c r="Z1154" s="5" t="s">
        <v>420</v>
      </c>
      <c r="AA1154" s="5" t="s">
        <v>421</v>
      </c>
      <c r="AB1154" s="5"/>
      <c r="AC1154" s="5"/>
      <c r="AD1154" s="5"/>
      <c r="AE1154" s="5"/>
      <c r="AF1154" s="5"/>
    </row>
    <row r="1155" spans="1:32" hidden="1">
      <c r="A1155" s="5" t="s">
        <v>15557</v>
      </c>
      <c r="B1155" s="5" t="str">
        <f>IF(COUNTIF('Leads Priorizados INT'!M:M,A1155)&gt;0,"Sí","No")</f>
        <v>No</v>
      </c>
      <c r="C1155">
        <v>0</v>
      </c>
      <c r="D1155" s="6" t="s">
        <v>414</v>
      </c>
      <c r="E1155" s="5" t="s">
        <v>15558</v>
      </c>
      <c r="F1155" s="5" t="s">
        <v>152</v>
      </c>
      <c r="G1155" s="5" t="s">
        <v>780</v>
      </c>
      <c r="H1155" s="7">
        <v>851129</v>
      </c>
      <c r="I1155" s="5">
        <v>8</v>
      </c>
      <c r="J1155" s="5">
        <v>1</v>
      </c>
      <c r="K1155" s="5" t="s">
        <v>15559</v>
      </c>
      <c r="L1155" s="5">
        <v>9.8599999999999993E-2</v>
      </c>
      <c r="M1155" s="8"/>
      <c r="N1155" s="8"/>
      <c r="O1155" s="8"/>
      <c r="P1155" s="8"/>
      <c r="Q1155" s="8"/>
      <c r="R1155" s="5" t="s">
        <v>15560</v>
      </c>
      <c r="S1155" s="5" t="s">
        <v>15561</v>
      </c>
      <c r="T1155" s="5" t="s">
        <v>417</v>
      </c>
      <c r="U1155" s="5" t="s">
        <v>417</v>
      </c>
      <c r="V1155" s="5" t="s">
        <v>417</v>
      </c>
      <c r="W1155" s="5" t="s">
        <v>93</v>
      </c>
      <c r="X1155" s="5" t="s">
        <v>418</v>
      </c>
      <c r="Y1155" s="5" t="s">
        <v>419</v>
      </c>
      <c r="Z1155" s="5" t="s">
        <v>420</v>
      </c>
      <c r="AA1155" s="5" t="s">
        <v>421</v>
      </c>
      <c r="AB1155" s="5"/>
      <c r="AC1155" s="5"/>
      <c r="AD1155" s="5"/>
      <c r="AE1155" s="5"/>
      <c r="AF1155" s="5"/>
    </row>
    <row r="1156" spans="1:32" hidden="1">
      <c r="A1156" s="5" t="s">
        <v>15562</v>
      </c>
      <c r="B1156" s="5" t="str">
        <f>IF(COUNTIF('Leads Priorizados INT'!M:M,A1156)&gt;0,"Sí","No")</f>
        <v>No</v>
      </c>
      <c r="C1156">
        <v>0</v>
      </c>
      <c r="D1156" s="6" t="s">
        <v>414</v>
      </c>
      <c r="E1156" s="5" t="s">
        <v>15563</v>
      </c>
      <c r="F1156" s="5" t="s">
        <v>431</v>
      </c>
      <c r="G1156" s="5" t="s">
        <v>2465</v>
      </c>
      <c r="H1156" s="7">
        <v>1020352</v>
      </c>
      <c r="I1156" s="5">
        <v>7</v>
      </c>
      <c r="J1156" s="5">
        <v>1</v>
      </c>
      <c r="K1156" s="5" t="s">
        <v>15564</v>
      </c>
      <c r="L1156" s="5">
        <v>9.8500000000000004E-2</v>
      </c>
      <c r="M1156" s="8"/>
      <c r="N1156" s="8"/>
      <c r="O1156" s="8"/>
      <c r="P1156" s="8"/>
      <c r="Q1156" s="8"/>
      <c r="R1156" s="5" t="s">
        <v>15565</v>
      </c>
      <c r="S1156" s="5" t="s">
        <v>417</v>
      </c>
      <c r="T1156" s="5" t="s">
        <v>417</v>
      </c>
      <c r="U1156" s="5" t="s">
        <v>417</v>
      </c>
      <c r="V1156" s="5" t="s">
        <v>417</v>
      </c>
      <c r="W1156" s="5" t="s">
        <v>93</v>
      </c>
      <c r="X1156" s="5" t="s">
        <v>418</v>
      </c>
      <c r="Y1156" s="5" t="s">
        <v>419</v>
      </c>
      <c r="Z1156" s="5" t="s">
        <v>420</v>
      </c>
      <c r="AA1156" s="5" t="s">
        <v>421</v>
      </c>
      <c r="AB1156" s="5"/>
      <c r="AC1156" s="5"/>
      <c r="AD1156" s="5"/>
      <c r="AE1156" s="5"/>
      <c r="AF1156" s="5"/>
    </row>
    <row r="1157" spans="1:32" hidden="1">
      <c r="A1157" s="5" t="s">
        <v>15566</v>
      </c>
      <c r="B1157" s="5" t="str">
        <f>IF(COUNTIF('Leads Priorizados INT'!M:M,A1157)&gt;0,"Sí","No")</f>
        <v>No</v>
      </c>
      <c r="C1157">
        <v>0</v>
      </c>
      <c r="D1157" s="6" t="s">
        <v>414</v>
      </c>
      <c r="E1157" s="5" t="s">
        <v>15567</v>
      </c>
      <c r="F1157" s="5" t="s">
        <v>431</v>
      </c>
      <c r="G1157" s="5" t="s">
        <v>2171</v>
      </c>
      <c r="H1157" s="7">
        <v>551391</v>
      </c>
      <c r="I1157" s="5">
        <v>4</v>
      </c>
      <c r="J1157" s="5">
        <v>2</v>
      </c>
      <c r="K1157" s="5" t="s">
        <v>15568</v>
      </c>
      <c r="L1157" s="5">
        <v>9.8500000000000004E-2</v>
      </c>
      <c r="M1157" s="8">
        <v>932896739</v>
      </c>
      <c r="N1157" s="8">
        <v>932896741</v>
      </c>
      <c r="O1157" s="8">
        <v>932846574</v>
      </c>
      <c r="P1157" s="8"/>
      <c r="Q1157" s="8"/>
      <c r="R1157" s="5" t="s">
        <v>417</v>
      </c>
      <c r="S1157" s="5" t="s">
        <v>417</v>
      </c>
      <c r="T1157" s="5" t="s">
        <v>417</v>
      </c>
      <c r="U1157" s="5" t="s">
        <v>417</v>
      </c>
      <c r="V1157" s="5" t="s">
        <v>417</v>
      </c>
      <c r="W1157" s="5" t="s">
        <v>417</v>
      </c>
      <c r="X1157" s="5" t="s">
        <v>417</v>
      </c>
      <c r="Y1157" s="5" t="s">
        <v>417</v>
      </c>
      <c r="Z1157" s="5" t="s">
        <v>417</v>
      </c>
      <c r="AA1157" s="5" t="s">
        <v>417</v>
      </c>
      <c r="AB1157" s="5"/>
      <c r="AC1157" s="5"/>
      <c r="AD1157" s="5"/>
      <c r="AE1157" s="5"/>
      <c r="AF1157" s="5"/>
    </row>
    <row r="1158" spans="1:32" hidden="1">
      <c r="A1158" s="5" t="s">
        <v>15569</v>
      </c>
      <c r="B1158" s="5" t="str">
        <f>IF(COUNTIF('Leads Priorizados INT'!M:M,A1158)&gt;0,"Sí","No")</f>
        <v>No</v>
      </c>
      <c r="C1158">
        <v>0</v>
      </c>
      <c r="D1158" s="6" t="s">
        <v>414</v>
      </c>
      <c r="E1158" s="5" t="s">
        <v>15570</v>
      </c>
      <c r="F1158" s="5" t="s">
        <v>152</v>
      </c>
      <c r="G1158" s="5" t="s">
        <v>9402</v>
      </c>
      <c r="H1158" s="7">
        <v>360650</v>
      </c>
      <c r="I1158" s="5">
        <v>7</v>
      </c>
      <c r="J1158" s="5">
        <v>1</v>
      </c>
      <c r="K1158" s="5" t="s">
        <v>15571</v>
      </c>
      <c r="L1158" s="5">
        <v>9.8500000000000004E-2</v>
      </c>
      <c r="M1158" s="8">
        <v>917131313</v>
      </c>
      <c r="N1158" s="8">
        <v>913612696</v>
      </c>
      <c r="O1158" s="8"/>
      <c r="P1158" s="8"/>
      <c r="Q1158" s="8"/>
      <c r="R1158" s="5" t="s">
        <v>15572</v>
      </c>
      <c r="S1158" s="5" t="s">
        <v>15573</v>
      </c>
      <c r="T1158" s="5" t="s">
        <v>15574</v>
      </c>
      <c r="U1158" s="5" t="s">
        <v>15575</v>
      </c>
      <c r="V1158" s="5" t="s">
        <v>417</v>
      </c>
      <c r="W1158" s="5" t="s">
        <v>93</v>
      </c>
      <c r="X1158" s="5" t="s">
        <v>418</v>
      </c>
      <c r="Y1158" s="5" t="s">
        <v>419</v>
      </c>
      <c r="Z1158" s="5" t="s">
        <v>420</v>
      </c>
      <c r="AA1158" s="5" t="s">
        <v>421</v>
      </c>
      <c r="AB1158" s="5" t="s">
        <v>15576</v>
      </c>
      <c r="AC1158" s="5" t="s">
        <v>15577</v>
      </c>
      <c r="AD1158" s="5"/>
      <c r="AE1158" s="5"/>
      <c r="AF1158" s="5"/>
    </row>
    <row r="1159" spans="1:32" hidden="1">
      <c r="A1159" s="5" t="s">
        <v>15578</v>
      </c>
      <c r="B1159" s="5" t="str">
        <f>IF(COUNTIF('Leads Priorizados INT'!M:M,A1159)&gt;0,"Sí","No")</f>
        <v>No</v>
      </c>
      <c r="C1159">
        <v>0</v>
      </c>
      <c r="D1159" s="6" t="s">
        <v>414</v>
      </c>
      <c r="E1159" s="5" t="s">
        <v>15579</v>
      </c>
      <c r="F1159" s="5" t="s">
        <v>1118</v>
      </c>
      <c r="G1159" s="5" t="s">
        <v>3581</v>
      </c>
      <c r="H1159" s="7">
        <v>429507</v>
      </c>
      <c r="I1159" s="5">
        <v>2</v>
      </c>
      <c r="J1159" s="5">
        <v>2</v>
      </c>
      <c r="K1159" s="5" t="s">
        <v>15580</v>
      </c>
      <c r="L1159" s="5">
        <v>9.8400000000000001E-2</v>
      </c>
      <c r="M1159" s="8"/>
      <c r="N1159" s="8"/>
      <c r="O1159" s="8"/>
      <c r="P1159" s="8"/>
      <c r="Q1159" s="8"/>
      <c r="R1159" s="5" t="s">
        <v>15581</v>
      </c>
      <c r="S1159" s="5" t="s">
        <v>15582</v>
      </c>
      <c r="T1159" s="5" t="s">
        <v>417</v>
      </c>
      <c r="U1159" s="5" t="s">
        <v>417</v>
      </c>
      <c r="V1159" s="5" t="s">
        <v>417</v>
      </c>
      <c r="W1159" s="5" t="s">
        <v>93</v>
      </c>
      <c r="X1159" s="5" t="s">
        <v>418</v>
      </c>
      <c r="Y1159" s="5" t="s">
        <v>419</v>
      </c>
      <c r="Z1159" s="5" t="s">
        <v>420</v>
      </c>
      <c r="AA1159" s="5" t="s">
        <v>421</v>
      </c>
      <c r="AB1159" s="5"/>
      <c r="AC1159" s="5"/>
      <c r="AD1159" s="5"/>
      <c r="AE1159" s="5"/>
      <c r="AF1159" s="5"/>
    </row>
    <row r="1160" spans="1:32" hidden="1">
      <c r="A1160" s="5" t="s">
        <v>15583</v>
      </c>
      <c r="B1160" s="5" t="str">
        <f>IF(COUNTIF('Leads Priorizados INT'!M:M,A1160)&gt;0,"Sí","No")</f>
        <v>No</v>
      </c>
      <c r="C1160">
        <v>0</v>
      </c>
      <c r="D1160" s="6" t="s">
        <v>414</v>
      </c>
      <c r="E1160" s="5" t="s">
        <v>15584</v>
      </c>
      <c r="F1160" s="5" t="s">
        <v>431</v>
      </c>
      <c r="G1160" s="5" t="s">
        <v>1669</v>
      </c>
      <c r="H1160" s="7">
        <v>2258915</v>
      </c>
      <c r="I1160" s="5">
        <v>26</v>
      </c>
      <c r="J1160" s="5">
        <v>1</v>
      </c>
      <c r="K1160" s="5" t="s">
        <v>15585</v>
      </c>
      <c r="L1160" s="5">
        <v>9.8400000000000001E-2</v>
      </c>
      <c r="M1160" s="8">
        <v>933485278</v>
      </c>
      <c r="N1160" s="8">
        <v>932448401</v>
      </c>
      <c r="O1160" s="8">
        <v>934547585</v>
      </c>
      <c r="P1160" s="8">
        <v>629320123</v>
      </c>
      <c r="Q1160" s="8">
        <v>620976065</v>
      </c>
      <c r="R1160" s="5" t="s">
        <v>15586</v>
      </c>
      <c r="S1160" s="5" t="s">
        <v>15587</v>
      </c>
      <c r="T1160" s="5" t="s">
        <v>15588</v>
      </c>
      <c r="U1160" s="5" t="s">
        <v>417</v>
      </c>
      <c r="V1160" s="5" t="s">
        <v>417</v>
      </c>
      <c r="W1160" s="5" t="s">
        <v>93</v>
      </c>
      <c r="X1160" s="5" t="s">
        <v>418</v>
      </c>
      <c r="Y1160" s="5" t="s">
        <v>419</v>
      </c>
      <c r="Z1160" s="5" t="s">
        <v>420</v>
      </c>
      <c r="AA1160" s="5" t="s">
        <v>421</v>
      </c>
      <c r="AB1160" s="5"/>
      <c r="AC1160" s="5"/>
      <c r="AD1160" s="5"/>
      <c r="AE1160" s="5"/>
      <c r="AF1160" s="5"/>
    </row>
    <row r="1161" spans="1:32" hidden="1">
      <c r="A1161" s="5" t="s">
        <v>15589</v>
      </c>
      <c r="B1161" s="5" t="str">
        <f>IF(COUNTIF('Leads Priorizados INT'!M:M,A1161)&gt;0,"Sí","No")</f>
        <v>No</v>
      </c>
      <c r="C1161">
        <v>0</v>
      </c>
      <c r="D1161" s="6" t="s">
        <v>414</v>
      </c>
      <c r="E1161" s="5" t="s">
        <v>15590</v>
      </c>
      <c r="F1161" s="5" t="s">
        <v>1019</v>
      </c>
      <c r="G1161" s="5" t="s">
        <v>15591</v>
      </c>
      <c r="H1161" s="7">
        <v>354156</v>
      </c>
      <c r="I1161" s="5">
        <v>1</v>
      </c>
      <c r="J1161" s="5">
        <v>2</v>
      </c>
      <c r="K1161" s="5" t="s">
        <v>15592</v>
      </c>
      <c r="L1161" s="5">
        <v>9.8299999999999998E-2</v>
      </c>
      <c r="M1161" s="8">
        <v>948222191</v>
      </c>
      <c r="N1161" s="8">
        <v>948207598</v>
      </c>
      <c r="O1161" s="8">
        <v>948207597</v>
      </c>
      <c r="P1161" s="8">
        <v>665587058</v>
      </c>
      <c r="Q1161" s="8">
        <v>627236320</v>
      </c>
      <c r="R1161" s="5" t="s">
        <v>15593</v>
      </c>
      <c r="S1161" s="5" t="s">
        <v>417</v>
      </c>
      <c r="T1161" s="5" t="s">
        <v>417</v>
      </c>
      <c r="U1161" s="5" t="s">
        <v>417</v>
      </c>
      <c r="V1161" s="5" t="s">
        <v>417</v>
      </c>
      <c r="W1161" s="5" t="s">
        <v>93</v>
      </c>
      <c r="X1161" s="5" t="s">
        <v>418</v>
      </c>
      <c r="Y1161" s="5" t="s">
        <v>419</v>
      </c>
      <c r="Z1161" s="5" t="s">
        <v>420</v>
      </c>
      <c r="AA1161" s="5" t="s">
        <v>421</v>
      </c>
      <c r="AB1161" s="5"/>
      <c r="AC1161" s="5"/>
      <c r="AD1161" s="5"/>
      <c r="AE1161" s="5"/>
      <c r="AF1161" s="5"/>
    </row>
    <row r="1162" spans="1:32" hidden="1">
      <c r="A1162" s="5" t="s">
        <v>15594</v>
      </c>
      <c r="B1162" s="5" t="str">
        <f>IF(COUNTIF('Leads Priorizados INT'!M:M,A1162)&gt;0,"Sí","No")</f>
        <v>No</v>
      </c>
      <c r="C1162">
        <v>0</v>
      </c>
      <c r="D1162" s="6" t="s">
        <v>414</v>
      </c>
      <c r="E1162" s="5" t="s">
        <v>15595</v>
      </c>
      <c r="F1162" s="5" t="s">
        <v>1382</v>
      </c>
      <c r="G1162" s="5" t="s">
        <v>15596</v>
      </c>
      <c r="H1162" s="7">
        <v>977426</v>
      </c>
      <c r="I1162" s="5">
        <v>7</v>
      </c>
      <c r="J1162" s="5">
        <v>2</v>
      </c>
      <c r="K1162" s="5" t="s">
        <v>15597</v>
      </c>
      <c r="L1162" s="5">
        <v>9.8299999999999998E-2</v>
      </c>
      <c r="M1162" s="8"/>
      <c r="N1162" s="8"/>
      <c r="O1162" s="8"/>
      <c r="P1162" s="8"/>
      <c r="Q1162" s="8"/>
      <c r="R1162" s="5" t="s">
        <v>15598</v>
      </c>
      <c r="S1162" s="5" t="s">
        <v>15599</v>
      </c>
      <c r="T1162" s="5" t="s">
        <v>15600</v>
      </c>
      <c r="U1162" s="5" t="s">
        <v>15601</v>
      </c>
      <c r="V1162" s="5" t="s">
        <v>15602</v>
      </c>
      <c r="W1162" s="5" t="s">
        <v>93</v>
      </c>
      <c r="X1162" s="5" t="s">
        <v>418</v>
      </c>
      <c r="Y1162" s="5" t="s">
        <v>419</v>
      </c>
      <c r="Z1162" s="5" t="s">
        <v>420</v>
      </c>
      <c r="AA1162" s="5" t="s">
        <v>421</v>
      </c>
      <c r="AB1162" s="5"/>
      <c r="AC1162" s="5"/>
      <c r="AD1162" s="5"/>
      <c r="AE1162" s="5"/>
      <c r="AF1162" s="5"/>
    </row>
    <row r="1163" spans="1:32" hidden="1">
      <c r="A1163" s="5" t="s">
        <v>15603</v>
      </c>
      <c r="B1163" s="5" t="str">
        <f>IF(COUNTIF('Leads Priorizados INT'!M:M,A1163)&gt;0,"Sí","No")</f>
        <v>No</v>
      </c>
      <c r="C1163">
        <v>0</v>
      </c>
      <c r="D1163" s="6" t="s">
        <v>414</v>
      </c>
      <c r="E1163" s="5" t="s">
        <v>15604</v>
      </c>
      <c r="F1163" s="5" t="s">
        <v>1065</v>
      </c>
      <c r="G1163" s="5" t="s">
        <v>10013</v>
      </c>
      <c r="H1163" s="7">
        <v>731777</v>
      </c>
      <c r="I1163" s="5">
        <v>6</v>
      </c>
      <c r="J1163" s="5">
        <v>1</v>
      </c>
      <c r="K1163" s="5" t="s">
        <v>15605</v>
      </c>
      <c r="L1163" s="5">
        <v>9.8199999999999996E-2</v>
      </c>
      <c r="M1163" s="8">
        <v>943317081</v>
      </c>
      <c r="N1163" s="8">
        <v>943317087</v>
      </c>
      <c r="O1163" s="8">
        <v>943469594</v>
      </c>
      <c r="P1163" s="8">
        <v>943317124</v>
      </c>
      <c r="Q1163" s="8">
        <v>943265788</v>
      </c>
      <c r="R1163" s="5" t="s">
        <v>15606</v>
      </c>
      <c r="S1163" s="5" t="s">
        <v>417</v>
      </c>
      <c r="T1163" s="5" t="s">
        <v>417</v>
      </c>
      <c r="U1163" s="5" t="s">
        <v>417</v>
      </c>
      <c r="V1163" s="5" t="s">
        <v>417</v>
      </c>
      <c r="W1163" s="5" t="s">
        <v>93</v>
      </c>
      <c r="X1163" s="5" t="s">
        <v>418</v>
      </c>
      <c r="Y1163" s="5" t="s">
        <v>419</v>
      </c>
      <c r="Z1163" s="5" t="s">
        <v>420</v>
      </c>
      <c r="AA1163" s="5" t="s">
        <v>421</v>
      </c>
      <c r="AB1163" s="5" t="s">
        <v>15607</v>
      </c>
      <c r="AC1163" s="5" t="s">
        <v>15608</v>
      </c>
      <c r="AD1163" s="5"/>
      <c r="AE1163" s="5"/>
      <c r="AF1163" s="5"/>
    </row>
    <row r="1164" spans="1:32">
      <c r="A1164" s="5" t="s">
        <v>15609</v>
      </c>
      <c r="B1164" s="5" t="str">
        <f>IF(COUNTIF('Leads Priorizados INT'!M:M,A1164)&gt;0,"Sí","No")</f>
        <v>No</v>
      </c>
      <c r="C1164">
        <v>1</v>
      </c>
      <c r="D1164" s="6" t="s">
        <v>414</v>
      </c>
      <c r="E1164" s="5" t="s">
        <v>15610</v>
      </c>
      <c r="F1164" s="5" t="s">
        <v>431</v>
      </c>
      <c r="G1164" s="5" t="s">
        <v>10747</v>
      </c>
      <c r="H1164" s="7">
        <v>323160</v>
      </c>
      <c r="I1164" s="5">
        <v>1</v>
      </c>
      <c r="J1164" s="5">
        <v>2</v>
      </c>
      <c r="K1164" s="5" t="s">
        <v>15611</v>
      </c>
      <c r="L1164" s="5">
        <v>9.8199999999999996E-2</v>
      </c>
      <c r="M1164" s="8">
        <v>936651100</v>
      </c>
      <c r="N1164" s="8">
        <v>936645112</v>
      </c>
      <c r="O1164" s="8">
        <v>936320141</v>
      </c>
      <c r="P1164" s="8"/>
      <c r="Q1164" s="8"/>
      <c r="R1164" s="5" t="s">
        <v>417</v>
      </c>
      <c r="S1164" s="5" t="s">
        <v>417</v>
      </c>
      <c r="T1164" s="5" t="s">
        <v>417</v>
      </c>
      <c r="U1164" s="5" t="s">
        <v>417</v>
      </c>
      <c r="V1164" s="5" t="s">
        <v>417</v>
      </c>
      <c r="W1164" s="5" t="s">
        <v>417</v>
      </c>
      <c r="X1164" s="5" t="s">
        <v>417</v>
      </c>
      <c r="Y1164" s="5" t="s">
        <v>417</v>
      </c>
      <c r="Z1164" s="5" t="s">
        <v>417</v>
      </c>
      <c r="AA1164" s="5" t="s">
        <v>417</v>
      </c>
      <c r="AB1164" s="5" t="s">
        <v>15612</v>
      </c>
      <c r="AC1164" s="5" t="s">
        <v>15613</v>
      </c>
      <c r="AD1164" s="5"/>
      <c r="AE1164" s="5"/>
      <c r="AF1164" s="5"/>
    </row>
    <row r="1165" spans="1:32">
      <c r="A1165" s="5" t="s">
        <v>15614</v>
      </c>
      <c r="B1165" s="5" t="str">
        <f>IF(COUNTIF('Leads Priorizados INT'!M:M,A1165)&gt;0,"Sí","No")</f>
        <v>No</v>
      </c>
      <c r="C1165">
        <v>1</v>
      </c>
      <c r="D1165" s="6" t="s">
        <v>414</v>
      </c>
      <c r="E1165" s="5" t="s">
        <v>15615</v>
      </c>
      <c r="F1165" s="5" t="s">
        <v>152</v>
      </c>
      <c r="G1165" s="5" t="s">
        <v>443</v>
      </c>
      <c r="H1165" s="7">
        <v>1090832</v>
      </c>
      <c r="I1165" s="5">
        <v>8</v>
      </c>
      <c r="J1165" s="5">
        <v>1</v>
      </c>
      <c r="K1165" s="5" t="s">
        <v>15611</v>
      </c>
      <c r="L1165" s="5">
        <v>9.8199999999999996E-2</v>
      </c>
      <c r="M1165" s="8">
        <v>918539238</v>
      </c>
      <c r="N1165" s="8">
        <v>918527554</v>
      </c>
      <c r="O1165" s="8">
        <v>615314928</v>
      </c>
      <c r="P1165" s="8">
        <v>615321522</v>
      </c>
      <c r="Q1165" s="8"/>
      <c r="R1165" s="5" t="s">
        <v>15616</v>
      </c>
      <c r="S1165" s="5" t="s">
        <v>417</v>
      </c>
      <c r="T1165" s="5" t="s">
        <v>417</v>
      </c>
      <c r="U1165" s="5" t="s">
        <v>417</v>
      </c>
      <c r="V1165" s="5" t="s">
        <v>417</v>
      </c>
      <c r="W1165" s="5" t="s">
        <v>93</v>
      </c>
      <c r="X1165" s="5" t="s">
        <v>418</v>
      </c>
      <c r="Y1165" s="5" t="s">
        <v>419</v>
      </c>
      <c r="Z1165" s="5" t="s">
        <v>420</v>
      </c>
      <c r="AA1165" s="5" t="s">
        <v>421</v>
      </c>
      <c r="AB1165" s="5"/>
      <c r="AC1165" s="5"/>
      <c r="AD1165" s="5"/>
      <c r="AE1165" s="5"/>
      <c r="AF1165" s="5"/>
    </row>
    <row r="1166" spans="1:32" hidden="1">
      <c r="A1166" s="5" t="s">
        <v>15617</v>
      </c>
      <c r="B1166" s="5" t="str">
        <f>IF(COUNTIF('Leads Priorizados INT'!M:M,A1166)&gt;0,"Sí","No")</f>
        <v>No</v>
      </c>
      <c r="C1166">
        <v>0</v>
      </c>
      <c r="D1166" s="6" t="s">
        <v>414</v>
      </c>
      <c r="E1166" s="5" t="s">
        <v>15618</v>
      </c>
      <c r="F1166" s="5" t="s">
        <v>431</v>
      </c>
      <c r="G1166" s="5" t="s">
        <v>15619</v>
      </c>
      <c r="H1166" s="7">
        <v>413373</v>
      </c>
      <c r="I1166" s="5">
        <v>8</v>
      </c>
      <c r="J1166" s="5">
        <v>1</v>
      </c>
      <c r="K1166" s="5" t="s">
        <v>15620</v>
      </c>
      <c r="L1166" s="5">
        <v>9.8100000000000007E-2</v>
      </c>
      <c r="M1166" s="8">
        <v>934402550</v>
      </c>
      <c r="N1166" s="8"/>
      <c r="O1166" s="8"/>
      <c r="P1166" s="8"/>
      <c r="Q1166" s="8"/>
      <c r="R1166" s="5" t="s">
        <v>15621</v>
      </c>
      <c r="S1166" s="5" t="s">
        <v>15622</v>
      </c>
      <c r="T1166" s="5" t="s">
        <v>417</v>
      </c>
      <c r="U1166" s="5" t="s">
        <v>417</v>
      </c>
      <c r="V1166" s="5" t="s">
        <v>417</v>
      </c>
      <c r="W1166" s="5" t="s">
        <v>93</v>
      </c>
      <c r="X1166" s="5" t="s">
        <v>418</v>
      </c>
      <c r="Y1166" s="5" t="s">
        <v>419</v>
      </c>
      <c r="Z1166" s="5" t="s">
        <v>420</v>
      </c>
      <c r="AA1166" s="5" t="s">
        <v>421</v>
      </c>
      <c r="AB1166" s="5"/>
      <c r="AC1166" s="5"/>
      <c r="AD1166" s="5"/>
      <c r="AE1166" s="5"/>
      <c r="AF1166" s="5"/>
    </row>
    <row r="1167" spans="1:32" hidden="1">
      <c r="A1167" s="5" t="s">
        <v>15623</v>
      </c>
      <c r="B1167" s="5" t="str">
        <f>IF(COUNTIF('Leads Priorizados INT'!M:M,A1167)&gt;0,"Sí","No")</f>
        <v>No</v>
      </c>
      <c r="C1167">
        <v>0</v>
      </c>
      <c r="D1167" s="6" t="s">
        <v>1534</v>
      </c>
      <c r="E1167" s="5" t="s">
        <v>15624</v>
      </c>
      <c r="F1167" s="5" t="s">
        <v>152</v>
      </c>
      <c r="G1167" s="5" t="s">
        <v>1915</v>
      </c>
      <c r="H1167" s="7">
        <v>26738940</v>
      </c>
      <c r="I1167" s="5">
        <v>203</v>
      </c>
      <c r="J1167" s="5">
        <v>20</v>
      </c>
      <c r="K1167" s="5" t="s">
        <v>15625</v>
      </c>
      <c r="L1167" s="5">
        <v>9.8100000000000007E-2</v>
      </c>
      <c r="M1167" s="8">
        <v>918375055</v>
      </c>
      <c r="N1167" s="8">
        <v>918374694</v>
      </c>
      <c r="O1167" s="8">
        <v>918374691</v>
      </c>
      <c r="P1167" s="8">
        <v>918374498</v>
      </c>
      <c r="Q1167" s="8">
        <v>918374271</v>
      </c>
      <c r="R1167" s="5" t="s">
        <v>15626</v>
      </c>
      <c r="S1167" s="5" t="s">
        <v>15627</v>
      </c>
      <c r="T1167" s="5" t="s">
        <v>15628</v>
      </c>
      <c r="U1167" s="5" t="s">
        <v>15629</v>
      </c>
      <c r="V1167" s="5" t="s">
        <v>417</v>
      </c>
      <c r="W1167" s="5" t="s">
        <v>93</v>
      </c>
      <c r="X1167" s="5" t="s">
        <v>418</v>
      </c>
      <c r="Y1167" s="5" t="s">
        <v>419</v>
      </c>
      <c r="Z1167" s="5" t="s">
        <v>420</v>
      </c>
      <c r="AA1167" s="5" t="s">
        <v>421</v>
      </c>
      <c r="AB1167" s="5" t="s">
        <v>15630</v>
      </c>
      <c r="AC1167" s="5" t="s">
        <v>15631</v>
      </c>
      <c r="AD1167" s="5" t="s">
        <v>15632</v>
      </c>
      <c r="AE1167" s="5"/>
      <c r="AF1167" s="5"/>
    </row>
    <row r="1168" spans="1:32" hidden="1">
      <c r="A1168" s="5" t="s">
        <v>15633</v>
      </c>
      <c r="B1168" s="5" t="str">
        <f>IF(COUNTIF('Leads Priorizados INT'!M:M,A1168)&gt;0,"Sí","No")</f>
        <v>No</v>
      </c>
      <c r="C1168">
        <v>0</v>
      </c>
      <c r="D1168" s="6" t="s">
        <v>414</v>
      </c>
      <c r="E1168" s="5" t="s">
        <v>15634</v>
      </c>
      <c r="F1168" s="5" t="s">
        <v>431</v>
      </c>
      <c r="G1168" s="5" t="s">
        <v>9315</v>
      </c>
      <c r="H1168" s="7">
        <v>928627</v>
      </c>
      <c r="I1168" s="5">
        <v>8</v>
      </c>
      <c r="J1168" s="5">
        <v>1</v>
      </c>
      <c r="K1168" s="5" t="s">
        <v>15635</v>
      </c>
      <c r="L1168" s="5">
        <v>9.8100000000000007E-2</v>
      </c>
      <c r="M1168" s="8"/>
      <c r="N1168" s="8"/>
      <c r="O1168" s="8"/>
      <c r="P1168" s="8"/>
      <c r="Q1168" s="8"/>
      <c r="R1168" s="5" t="s">
        <v>15636</v>
      </c>
      <c r="S1168" s="5" t="s">
        <v>15637</v>
      </c>
      <c r="T1168" s="5" t="s">
        <v>417</v>
      </c>
      <c r="U1168" s="5" t="s">
        <v>417</v>
      </c>
      <c r="V1168" s="5" t="s">
        <v>417</v>
      </c>
      <c r="W1168" s="5" t="s">
        <v>93</v>
      </c>
      <c r="X1168" s="5" t="s">
        <v>418</v>
      </c>
      <c r="Y1168" s="5" t="s">
        <v>419</v>
      </c>
      <c r="Z1168" s="5" t="s">
        <v>420</v>
      </c>
      <c r="AA1168" s="5" t="s">
        <v>421</v>
      </c>
      <c r="AB1168" s="5"/>
      <c r="AC1168" s="5"/>
      <c r="AD1168" s="5"/>
      <c r="AE1168" s="5"/>
      <c r="AF1168" s="5"/>
    </row>
    <row r="1169" spans="1:32" hidden="1">
      <c r="A1169" s="5" t="s">
        <v>15638</v>
      </c>
      <c r="B1169" s="5" t="str">
        <f>IF(COUNTIF('Leads Priorizados INT'!M:M,A1169)&gt;0,"Sí","No")</f>
        <v>No</v>
      </c>
      <c r="C1169">
        <v>0</v>
      </c>
      <c r="D1169" s="6" t="s">
        <v>414</v>
      </c>
      <c r="E1169" s="5" t="s">
        <v>15639</v>
      </c>
      <c r="F1169" s="5" t="s">
        <v>152</v>
      </c>
      <c r="G1169" s="5" t="s">
        <v>780</v>
      </c>
      <c r="H1169" s="7">
        <v>913935</v>
      </c>
      <c r="I1169" s="5">
        <v>11</v>
      </c>
      <c r="J1169" s="5">
        <v>1</v>
      </c>
      <c r="K1169" s="5" t="s">
        <v>15640</v>
      </c>
      <c r="L1169" s="5">
        <v>9.8100000000000007E-2</v>
      </c>
      <c r="M1169" s="8">
        <v>935881702</v>
      </c>
      <c r="N1169" s="8">
        <v>656190078</v>
      </c>
      <c r="O1169" s="8">
        <v>630282513</v>
      </c>
      <c r="P1169" s="8">
        <v>691653992</v>
      </c>
      <c r="Q1169" s="8">
        <v>651865599</v>
      </c>
      <c r="R1169" s="5" t="s">
        <v>15641</v>
      </c>
      <c r="S1169" s="5" t="s">
        <v>15642</v>
      </c>
      <c r="T1169" s="5" t="s">
        <v>417</v>
      </c>
      <c r="U1169" s="5" t="s">
        <v>417</v>
      </c>
      <c r="V1169" s="5" t="s">
        <v>417</v>
      </c>
      <c r="W1169" s="5" t="s">
        <v>93</v>
      </c>
      <c r="X1169" s="5" t="s">
        <v>418</v>
      </c>
      <c r="Y1169" s="5" t="s">
        <v>419</v>
      </c>
      <c r="Z1169" s="5" t="s">
        <v>420</v>
      </c>
      <c r="AA1169" s="5" t="s">
        <v>421</v>
      </c>
      <c r="AB1169" s="5"/>
      <c r="AC1169" s="5"/>
      <c r="AD1169" s="5"/>
      <c r="AE1169" s="5"/>
      <c r="AF1169" s="5"/>
    </row>
    <row r="1170" spans="1:32" hidden="1">
      <c r="A1170" s="5" t="s">
        <v>15643</v>
      </c>
      <c r="B1170" s="5" t="str">
        <f>IF(COUNTIF('Leads Priorizados INT'!M:M,A1170)&gt;0,"Sí","No")</f>
        <v>No</v>
      </c>
      <c r="C1170">
        <v>0</v>
      </c>
      <c r="D1170" s="6" t="s">
        <v>414</v>
      </c>
      <c r="E1170" s="5" t="s">
        <v>15644</v>
      </c>
      <c r="F1170" s="5" t="s">
        <v>431</v>
      </c>
      <c r="G1170" s="5" t="s">
        <v>15645</v>
      </c>
      <c r="H1170" s="7">
        <v>514154</v>
      </c>
      <c r="I1170" s="5">
        <v>1</v>
      </c>
      <c r="J1170" s="5">
        <v>1</v>
      </c>
      <c r="K1170" s="5" t="s">
        <v>15646</v>
      </c>
      <c r="L1170" s="5">
        <v>9.8100000000000007E-2</v>
      </c>
      <c r="M1170" s="8">
        <v>938448533</v>
      </c>
      <c r="N1170" s="8"/>
      <c r="O1170" s="8"/>
      <c r="P1170" s="8"/>
      <c r="Q1170" s="8"/>
      <c r="R1170" s="5" t="s">
        <v>15647</v>
      </c>
      <c r="S1170" s="5" t="s">
        <v>15648</v>
      </c>
      <c r="T1170" s="5" t="s">
        <v>417</v>
      </c>
      <c r="U1170" s="5" t="s">
        <v>417</v>
      </c>
      <c r="V1170" s="5" t="s">
        <v>417</v>
      </c>
      <c r="W1170" s="5" t="s">
        <v>93</v>
      </c>
      <c r="X1170" s="5" t="s">
        <v>418</v>
      </c>
      <c r="Y1170" s="5" t="s">
        <v>419</v>
      </c>
      <c r="Z1170" s="5" t="s">
        <v>420</v>
      </c>
      <c r="AA1170" s="5" t="s">
        <v>421</v>
      </c>
      <c r="AB1170" s="5"/>
      <c r="AC1170" s="5"/>
      <c r="AD1170" s="5"/>
      <c r="AE1170" s="5"/>
      <c r="AF1170" s="5"/>
    </row>
    <row r="1171" spans="1:32" hidden="1">
      <c r="A1171" s="5" t="s">
        <v>15650</v>
      </c>
      <c r="B1171" s="5" t="str">
        <f>IF(COUNTIF('Leads Priorizados INT'!M:M,A1171)&gt;0,"Sí","No")</f>
        <v>No</v>
      </c>
      <c r="C1171">
        <v>0</v>
      </c>
      <c r="D1171" s="6" t="s">
        <v>414</v>
      </c>
      <c r="E1171" s="5" t="s">
        <v>15651</v>
      </c>
      <c r="F1171" s="5" t="s">
        <v>700</v>
      </c>
      <c r="G1171" s="5" t="s">
        <v>15652</v>
      </c>
      <c r="H1171" s="7">
        <v>1321054</v>
      </c>
      <c r="I1171" s="5">
        <v>13</v>
      </c>
      <c r="J1171" s="5">
        <v>2</v>
      </c>
      <c r="K1171" s="5" t="s">
        <v>15653</v>
      </c>
      <c r="L1171" s="5">
        <v>9.8000000000000004E-2</v>
      </c>
      <c r="M1171" s="8">
        <v>954463108</v>
      </c>
      <c r="N1171" s="8">
        <v>696422971</v>
      </c>
      <c r="O1171" s="8"/>
      <c r="P1171" s="8"/>
      <c r="Q1171" s="8"/>
      <c r="R1171" s="5" t="s">
        <v>15654</v>
      </c>
      <c r="S1171" s="5" t="s">
        <v>15655</v>
      </c>
      <c r="T1171" s="5" t="s">
        <v>15656</v>
      </c>
      <c r="U1171" s="5" t="s">
        <v>15657</v>
      </c>
      <c r="V1171" s="5" t="s">
        <v>417</v>
      </c>
      <c r="W1171" s="5" t="s">
        <v>93</v>
      </c>
      <c r="X1171" s="5" t="s">
        <v>418</v>
      </c>
      <c r="Y1171" s="5" t="s">
        <v>419</v>
      </c>
      <c r="Z1171" s="5" t="s">
        <v>420</v>
      </c>
      <c r="AA1171" s="5" t="s">
        <v>421</v>
      </c>
      <c r="AB1171" s="5"/>
      <c r="AC1171" s="5"/>
      <c r="AD1171" s="5"/>
      <c r="AE1171" s="5"/>
      <c r="AF1171" s="5"/>
    </row>
    <row r="1172" spans="1:32" hidden="1">
      <c r="A1172" s="5" t="s">
        <v>15658</v>
      </c>
      <c r="B1172" s="5" t="str">
        <f>IF(COUNTIF('Leads Priorizados INT'!M:M,A1172)&gt;0,"Sí","No")</f>
        <v>No</v>
      </c>
      <c r="C1172">
        <v>0</v>
      </c>
      <c r="D1172" s="6" t="s">
        <v>414</v>
      </c>
      <c r="E1172" s="5" t="s">
        <v>15659</v>
      </c>
      <c r="F1172" s="5" t="s">
        <v>1019</v>
      </c>
      <c r="G1172" s="5" t="s">
        <v>15660</v>
      </c>
      <c r="H1172" s="7">
        <v>1009054</v>
      </c>
      <c r="I1172" s="5">
        <v>8</v>
      </c>
      <c r="J1172" s="5">
        <v>2</v>
      </c>
      <c r="K1172" s="5" t="s">
        <v>15661</v>
      </c>
      <c r="L1172" s="5">
        <v>9.7900000000000001E-2</v>
      </c>
      <c r="M1172" s="8">
        <v>948025319</v>
      </c>
      <c r="N1172" s="8"/>
      <c r="O1172" s="8"/>
      <c r="P1172" s="8"/>
      <c r="Q1172" s="8"/>
      <c r="R1172" s="5" t="s">
        <v>15662</v>
      </c>
      <c r="S1172" s="5" t="s">
        <v>15663</v>
      </c>
      <c r="T1172" s="5" t="s">
        <v>417</v>
      </c>
      <c r="U1172" s="5" t="s">
        <v>417</v>
      </c>
      <c r="V1172" s="5" t="s">
        <v>417</v>
      </c>
      <c r="W1172" s="5" t="s">
        <v>93</v>
      </c>
      <c r="X1172" s="5" t="s">
        <v>418</v>
      </c>
      <c r="Y1172" s="5" t="s">
        <v>419</v>
      </c>
      <c r="Z1172" s="5" t="s">
        <v>420</v>
      </c>
      <c r="AA1172" s="5" t="s">
        <v>421</v>
      </c>
      <c r="AB1172" s="5"/>
      <c r="AC1172" s="5"/>
      <c r="AD1172" s="5"/>
      <c r="AE1172" s="5"/>
      <c r="AF1172" s="5"/>
    </row>
    <row r="1173" spans="1:32" hidden="1">
      <c r="A1173" s="5" t="s">
        <v>15664</v>
      </c>
      <c r="B1173" s="5" t="str">
        <f>IF(COUNTIF('Leads Priorizados INT'!M:M,A1173)&gt;0,"Sí","No")</f>
        <v>No</v>
      </c>
      <c r="C1173">
        <v>0</v>
      </c>
      <c r="D1173" s="6" t="s">
        <v>414</v>
      </c>
      <c r="E1173" s="5" t="s">
        <v>15665</v>
      </c>
      <c r="F1173" s="5" t="s">
        <v>152</v>
      </c>
      <c r="G1173" s="5" t="s">
        <v>2486</v>
      </c>
      <c r="H1173" s="7">
        <v>960522</v>
      </c>
      <c r="I1173" s="5">
        <v>3</v>
      </c>
      <c r="J1173" s="5">
        <v>2</v>
      </c>
      <c r="K1173" s="5" t="s">
        <v>15666</v>
      </c>
      <c r="L1173" s="5">
        <v>9.7900000000000001E-2</v>
      </c>
      <c r="M1173" s="8">
        <v>915637145</v>
      </c>
      <c r="N1173" s="8"/>
      <c r="O1173" s="8"/>
      <c r="P1173" s="8"/>
      <c r="Q1173" s="8"/>
      <c r="R1173" s="5" t="s">
        <v>15667</v>
      </c>
      <c r="S1173" s="5" t="s">
        <v>417</v>
      </c>
      <c r="T1173" s="5" t="s">
        <v>417</v>
      </c>
      <c r="U1173" s="5" t="s">
        <v>417</v>
      </c>
      <c r="V1173" s="5" t="s">
        <v>417</v>
      </c>
      <c r="W1173" s="5" t="s">
        <v>93</v>
      </c>
      <c r="X1173" s="5" t="s">
        <v>418</v>
      </c>
      <c r="Y1173" s="5" t="s">
        <v>419</v>
      </c>
      <c r="Z1173" s="5" t="s">
        <v>420</v>
      </c>
      <c r="AA1173" s="5" t="s">
        <v>421</v>
      </c>
      <c r="AB1173" s="5"/>
      <c r="AC1173" s="5"/>
      <c r="AD1173" s="5"/>
      <c r="AE1173" s="5"/>
      <c r="AF1173" s="5"/>
    </row>
    <row r="1174" spans="1:32" hidden="1">
      <c r="A1174" s="5" t="s">
        <v>15668</v>
      </c>
      <c r="B1174" s="5" t="str">
        <f>IF(COUNTIF('Leads Priorizados INT'!M:M,A1174)&gt;0,"Sí","No")</f>
        <v>No</v>
      </c>
      <c r="C1174">
        <v>0</v>
      </c>
      <c r="D1174" s="6" t="s">
        <v>1234</v>
      </c>
      <c r="E1174" s="5" t="s">
        <v>15669</v>
      </c>
      <c r="F1174" s="5" t="s">
        <v>5398</v>
      </c>
      <c r="G1174" s="5" t="s">
        <v>15670</v>
      </c>
      <c r="H1174" s="7">
        <v>337395</v>
      </c>
      <c r="I1174" s="5">
        <v>3</v>
      </c>
      <c r="J1174" s="5">
        <v>1</v>
      </c>
      <c r="K1174" s="5" t="s">
        <v>15671</v>
      </c>
      <c r="L1174" s="5">
        <v>9.7799999999999998E-2</v>
      </c>
      <c r="M1174" s="8">
        <v>967601796</v>
      </c>
      <c r="N1174" s="8">
        <v>967506360</v>
      </c>
      <c r="O1174" s="8">
        <v>967605050</v>
      </c>
      <c r="P1174" s="8">
        <v>967604040</v>
      </c>
      <c r="Q1174" s="8">
        <v>679459505</v>
      </c>
      <c r="R1174" s="5" t="s">
        <v>15672</v>
      </c>
      <c r="S1174" s="5" t="s">
        <v>15673</v>
      </c>
      <c r="T1174" s="5" t="s">
        <v>417</v>
      </c>
      <c r="U1174" s="5" t="s">
        <v>417</v>
      </c>
      <c r="V1174" s="5" t="s">
        <v>417</v>
      </c>
      <c r="W1174" s="5" t="s">
        <v>93</v>
      </c>
      <c r="X1174" s="5" t="s">
        <v>418</v>
      </c>
      <c r="Y1174" s="5" t="s">
        <v>419</v>
      </c>
      <c r="Z1174" s="5" t="s">
        <v>420</v>
      </c>
      <c r="AA1174" s="5" t="s">
        <v>421</v>
      </c>
      <c r="AB1174" s="5" t="s">
        <v>15674</v>
      </c>
      <c r="AC1174" s="5" t="s">
        <v>15675</v>
      </c>
      <c r="AD1174" s="5" t="s">
        <v>15676</v>
      </c>
      <c r="AE1174" s="5"/>
      <c r="AF1174" s="5"/>
    </row>
    <row r="1175" spans="1:32">
      <c r="A1175" s="5" t="s">
        <v>15677</v>
      </c>
      <c r="B1175" s="5" t="str">
        <f>IF(COUNTIF('Leads Priorizados INT'!M:M,A1175)&gt;0,"Sí","No")</f>
        <v>No</v>
      </c>
      <c r="C1175">
        <v>1</v>
      </c>
      <c r="D1175" s="6" t="s">
        <v>414</v>
      </c>
      <c r="E1175" s="5" t="s">
        <v>15678</v>
      </c>
      <c r="F1175" s="5" t="s">
        <v>729</v>
      </c>
      <c r="G1175" s="5" t="s">
        <v>9892</v>
      </c>
      <c r="H1175" s="7">
        <v>6903290</v>
      </c>
      <c r="I1175" s="5">
        <v>7</v>
      </c>
      <c r="J1175" s="5">
        <v>1</v>
      </c>
      <c r="K1175" s="5" t="s">
        <v>15679</v>
      </c>
      <c r="L1175" s="5">
        <v>9.7799999999999998E-2</v>
      </c>
      <c r="M1175" s="8">
        <v>976078167</v>
      </c>
      <c r="N1175" s="8"/>
      <c r="O1175" s="8"/>
      <c r="P1175" s="8"/>
      <c r="Q1175" s="8"/>
      <c r="R1175" s="5" t="s">
        <v>15680</v>
      </c>
      <c r="S1175" s="5" t="s">
        <v>417</v>
      </c>
      <c r="T1175" s="5" t="s">
        <v>417</v>
      </c>
      <c r="U1175" s="5" t="s">
        <v>417</v>
      </c>
      <c r="V1175" s="5" t="s">
        <v>417</v>
      </c>
      <c r="W1175" s="5" t="s">
        <v>93</v>
      </c>
      <c r="X1175" s="5" t="s">
        <v>418</v>
      </c>
      <c r="Y1175" s="5" t="s">
        <v>419</v>
      </c>
      <c r="Z1175" s="5" t="s">
        <v>420</v>
      </c>
      <c r="AA1175" s="5" t="s">
        <v>421</v>
      </c>
      <c r="AB1175" s="5"/>
      <c r="AC1175" s="5"/>
      <c r="AD1175" s="5"/>
      <c r="AE1175" s="5"/>
      <c r="AF1175" s="5"/>
    </row>
    <row r="1176" spans="1:32" hidden="1">
      <c r="A1176" s="5" t="s">
        <v>15681</v>
      </c>
      <c r="B1176" s="5" t="str">
        <f>IF(COUNTIF('Leads Priorizados INT'!M:M,A1176)&gt;0,"Sí","No")</f>
        <v>No</v>
      </c>
      <c r="C1176">
        <v>0</v>
      </c>
      <c r="D1176" s="6" t="s">
        <v>430</v>
      </c>
      <c r="E1176" s="5" t="s">
        <v>15682</v>
      </c>
      <c r="F1176" s="5" t="s">
        <v>152</v>
      </c>
      <c r="G1176" s="5" t="s">
        <v>1915</v>
      </c>
      <c r="H1176" s="7">
        <v>620979</v>
      </c>
      <c r="I1176" s="5">
        <v>1</v>
      </c>
      <c r="J1176" s="5">
        <v>1</v>
      </c>
      <c r="K1176" s="5" t="s">
        <v>15683</v>
      </c>
      <c r="L1176" s="5">
        <v>9.7699999999999995E-2</v>
      </c>
      <c r="M1176" s="8">
        <v>977161592</v>
      </c>
      <c r="N1176" s="8">
        <v>938105972</v>
      </c>
      <c r="O1176" s="8">
        <v>629749972</v>
      </c>
      <c r="P1176" s="8">
        <v>662011028</v>
      </c>
      <c r="Q1176" s="8"/>
      <c r="R1176" s="5" t="s">
        <v>15684</v>
      </c>
      <c r="S1176" s="5" t="s">
        <v>15685</v>
      </c>
      <c r="T1176" s="5" t="s">
        <v>417</v>
      </c>
      <c r="U1176" s="5" t="s">
        <v>417</v>
      </c>
      <c r="V1176" s="5" t="s">
        <v>417</v>
      </c>
      <c r="W1176" s="5" t="s">
        <v>93</v>
      </c>
      <c r="X1176" s="5" t="s">
        <v>418</v>
      </c>
      <c r="Y1176" s="5" t="s">
        <v>419</v>
      </c>
      <c r="Z1176" s="5" t="s">
        <v>420</v>
      </c>
      <c r="AA1176" s="5" t="s">
        <v>421</v>
      </c>
      <c r="AB1176" s="5"/>
      <c r="AC1176" s="5"/>
      <c r="AD1176" s="5"/>
      <c r="AE1176" s="5"/>
      <c r="AF1176" s="5"/>
    </row>
    <row r="1177" spans="1:32" hidden="1">
      <c r="A1177" s="5" t="s">
        <v>15686</v>
      </c>
      <c r="B1177" s="5" t="str">
        <f>IF(COUNTIF('Leads Priorizados INT'!M:M,A1177)&gt;0,"Sí","No")</f>
        <v>No</v>
      </c>
      <c r="C1177">
        <v>0</v>
      </c>
      <c r="D1177" s="6" t="s">
        <v>414</v>
      </c>
      <c r="E1177" s="5" t="s">
        <v>15687</v>
      </c>
      <c r="F1177" s="5" t="s">
        <v>581</v>
      </c>
      <c r="G1177" s="5" t="s">
        <v>2056</v>
      </c>
      <c r="H1177" s="7">
        <v>3270647</v>
      </c>
      <c r="I1177" s="5">
        <v>7</v>
      </c>
      <c r="J1177" s="5">
        <v>1</v>
      </c>
      <c r="K1177" s="5" t="s">
        <v>15688</v>
      </c>
      <c r="L1177" s="5">
        <v>9.7600000000000006E-2</v>
      </c>
      <c r="M1177" s="8"/>
      <c r="N1177" s="8"/>
      <c r="O1177" s="8"/>
      <c r="P1177" s="8"/>
      <c r="Q1177" s="8"/>
      <c r="R1177" s="5" t="s">
        <v>15689</v>
      </c>
      <c r="S1177" s="5" t="s">
        <v>15690</v>
      </c>
      <c r="T1177" s="5" t="s">
        <v>15691</v>
      </c>
      <c r="U1177" s="5" t="s">
        <v>417</v>
      </c>
      <c r="V1177" s="5" t="s">
        <v>417</v>
      </c>
      <c r="W1177" s="5" t="s">
        <v>93</v>
      </c>
      <c r="X1177" s="5" t="s">
        <v>418</v>
      </c>
      <c r="Y1177" s="5" t="s">
        <v>419</v>
      </c>
      <c r="Z1177" s="5" t="s">
        <v>420</v>
      </c>
      <c r="AA1177" s="5" t="s">
        <v>421</v>
      </c>
      <c r="AB1177" s="5"/>
      <c r="AC1177" s="5"/>
      <c r="AD1177" s="5"/>
      <c r="AE1177" s="5"/>
      <c r="AF1177" s="5"/>
    </row>
    <row r="1178" spans="1:32" hidden="1">
      <c r="A1178" s="5" t="s">
        <v>15692</v>
      </c>
      <c r="B1178" s="5" t="str">
        <f>IF(COUNTIF('Leads Priorizados INT'!M:M,A1178)&gt;0,"Sí","No")</f>
        <v>No</v>
      </c>
      <c r="C1178">
        <v>0</v>
      </c>
      <c r="D1178" s="6" t="s">
        <v>430</v>
      </c>
      <c r="E1178" s="5" t="s">
        <v>15693</v>
      </c>
      <c r="F1178" s="5" t="s">
        <v>721</v>
      </c>
      <c r="G1178" s="5" t="s">
        <v>15694</v>
      </c>
      <c r="H1178" s="7">
        <v>3795662</v>
      </c>
      <c r="I1178" s="5">
        <v>1</v>
      </c>
      <c r="J1178" s="5">
        <v>2</v>
      </c>
      <c r="K1178" s="5" t="s">
        <v>15695</v>
      </c>
      <c r="L1178" s="5">
        <v>9.7600000000000006E-2</v>
      </c>
      <c r="M1178" s="8">
        <v>928272827</v>
      </c>
      <c r="N1178" s="8">
        <v>928424042</v>
      </c>
      <c r="O1178" s="8">
        <v>636886609</v>
      </c>
      <c r="P1178" s="8">
        <v>622051000</v>
      </c>
      <c r="Q1178" s="8">
        <v>615520752</v>
      </c>
      <c r="R1178" s="5" t="s">
        <v>15696</v>
      </c>
      <c r="S1178" s="5" t="s">
        <v>15697</v>
      </c>
      <c r="T1178" s="5" t="s">
        <v>15698</v>
      </c>
      <c r="U1178" s="5" t="s">
        <v>417</v>
      </c>
      <c r="V1178" s="5" t="s">
        <v>417</v>
      </c>
      <c r="W1178" s="5" t="s">
        <v>93</v>
      </c>
      <c r="X1178" s="5" t="s">
        <v>418</v>
      </c>
      <c r="Y1178" s="5" t="s">
        <v>419</v>
      </c>
      <c r="Z1178" s="5" t="s">
        <v>420</v>
      </c>
      <c r="AA1178" s="5" t="s">
        <v>421</v>
      </c>
      <c r="AB1178" s="5"/>
      <c r="AC1178" s="5"/>
      <c r="AD1178" s="5"/>
      <c r="AE1178" s="5"/>
      <c r="AF1178" s="5"/>
    </row>
    <row r="1179" spans="1:32" hidden="1">
      <c r="A1179" s="5" t="s">
        <v>15699</v>
      </c>
      <c r="B1179" s="5" t="str">
        <f>IF(COUNTIF('Leads Priorizados INT'!M:M,A1179)&gt;0,"Sí","No")</f>
        <v>No</v>
      </c>
      <c r="C1179">
        <v>0</v>
      </c>
      <c r="D1179" s="6" t="s">
        <v>414</v>
      </c>
      <c r="E1179" s="5" t="s">
        <v>15700</v>
      </c>
      <c r="F1179" s="5" t="s">
        <v>152</v>
      </c>
      <c r="G1179" s="5" t="s">
        <v>14919</v>
      </c>
      <c r="H1179" s="7">
        <v>1029167</v>
      </c>
      <c r="I1179" s="5">
        <v>3</v>
      </c>
      <c r="J1179" s="5">
        <v>1</v>
      </c>
      <c r="K1179" s="5" t="s">
        <v>15701</v>
      </c>
      <c r="L1179" s="5">
        <v>9.7600000000000006E-2</v>
      </c>
      <c r="M1179" s="8"/>
      <c r="N1179" s="8"/>
      <c r="O1179" s="8"/>
      <c r="P1179" s="8"/>
      <c r="Q1179" s="8"/>
      <c r="R1179" s="5" t="s">
        <v>15702</v>
      </c>
      <c r="S1179" s="5" t="s">
        <v>15703</v>
      </c>
      <c r="T1179" s="5" t="s">
        <v>417</v>
      </c>
      <c r="U1179" s="5" t="s">
        <v>417</v>
      </c>
      <c r="V1179" s="5" t="s">
        <v>417</v>
      </c>
      <c r="W1179" s="5" t="s">
        <v>93</v>
      </c>
      <c r="X1179" s="5" t="s">
        <v>418</v>
      </c>
      <c r="Y1179" s="5" t="s">
        <v>419</v>
      </c>
      <c r="Z1179" s="5" t="s">
        <v>420</v>
      </c>
      <c r="AA1179" s="5" t="s">
        <v>421</v>
      </c>
      <c r="AB1179" s="5"/>
      <c r="AC1179" s="5"/>
      <c r="AD1179" s="5"/>
      <c r="AE1179" s="5"/>
      <c r="AF1179" s="5"/>
    </row>
    <row r="1180" spans="1:32" hidden="1">
      <c r="A1180" s="5" t="s">
        <v>15704</v>
      </c>
      <c r="B1180" s="5" t="str">
        <f>IF(COUNTIF('Leads Priorizados INT'!M:M,A1180)&gt;0,"Sí","No")</f>
        <v>No</v>
      </c>
      <c r="C1180">
        <v>0</v>
      </c>
      <c r="D1180" s="6" t="s">
        <v>414</v>
      </c>
      <c r="E1180" s="5" t="s">
        <v>15705</v>
      </c>
      <c r="F1180" s="5" t="s">
        <v>152</v>
      </c>
      <c r="G1180" s="5" t="s">
        <v>1923</v>
      </c>
      <c r="H1180" s="7">
        <v>1572402</v>
      </c>
      <c r="I1180" s="5">
        <v>7</v>
      </c>
      <c r="J1180" s="5">
        <v>1</v>
      </c>
      <c r="K1180" s="5" t="s">
        <v>15706</v>
      </c>
      <c r="L1180" s="5">
        <v>9.7600000000000006E-2</v>
      </c>
      <c r="M1180" s="8"/>
      <c r="N1180" s="8"/>
      <c r="O1180" s="8"/>
      <c r="P1180" s="8"/>
      <c r="Q1180" s="8"/>
      <c r="R1180" s="5" t="s">
        <v>15707</v>
      </c>
      <c r="S1180" s="5" t="s">
        <v>417</v>
      </c>
      <c r="T1180" s="5" t="s">
        <v>417</v>
      </c>
      <c r="U1180" s="5" t="s">
        <v>417</v>
      </c>
      <c r="V1180" s="5" t="s">
        <v>417</v>
      </c>
      <c r="W1180" s="5" t="s">
        <v>93</v>
      </c>
      <c r="X1180" s="5" t="s">
        <v>418</v>
      </c>
      <c r="Y1180" s="5" t="s">
        <v>419</v>
      </c>
      <c r="Z1180" s="5" t="s">
        <v>420</v>
      </c>
      <c r="AA1180" s="5" t="s">
        <v>421</v>
      </c>
      <c r="AB1180" s="5"/>
      <c r="AC1180" s="5"/>
      <c r="AD1180" s="5"/>
      <c r="AE1180" s="5"/>
      <c r="AF1180" s="5"/>
    </row>
    <row r="1181" spans="1:32" hidden="1">
      <c r="A1181" s="5" t="s">
        <v>15708</v>
      </c>
      <c r="B1181" s="5" t="str">
        <f>IF(COUNTIF('Leads Priorizados INT'!M:M,A1181)&gt;0,"Sí","No")</f>
        <v>No</v>
      </c>
      <c r="C1181">
        <v>0</v>
      </c>
      <c r="D1181" s="6" t="s">
        <v>430</v>
      </c>
      <c r="E1181" s="5" t="s">
        <v>15709</v>
      </c>
      <c r="F1181" s="5" t="s">
        <v>1245</v>
      </c>
      <c r="G1181" s="5" t="s">
        <v>10212</v>
      </c>
      <c r="H1181" s="7">
        <v>560157</v>
      </c>
      <c r="I1181" s="5">
        <v>3</v>
      </c>
      <c r="J1181" s="5">
        <v>1</v>
      </c>
      <c r="K1181" s="5" t="s">
        <v>15710</v>
      </c>
      <c r="L1181" s="5">
        <v>9.74E-2</v>
      </c>
      <c r="M1181" s="8">
        <v>946054019</v>
      </c>
      <c r="N1181" s="8">
        <v>944745562</v>
      </c>
      <c r="O1181" s="8">
        <v>944745122</v>
      </c>
      <c r="P1181" s="8">
        <v>944477981</v>
      </c>
      <c r="Q1181" s="8">
        <v>944750283</v>
      </c>
      <c r="R1181" s="5" t="s">
        <v>15711</v>
      </c>
      <c r="S1181" s="5" t="s">
        <v>15712</v>
      </c>
      <c r="T1181" s="5" t="s">
        <v>417</v>
      </c>
      <c r="U1181" s="5" t="s">
        <v>417</v>
      </c>
      <c r="V1181" s="5" t="s">
        <v>417</v>
      </c>
      <c r="W1181" s="5" t="s">
        <v>93</v>
      </c>
      <c r="X1181" s="5" t="s">
        <v>418</v>
      </c>
      <c r="Y1181" s="5" t="s">
        <v>419</v>
      </c>
      <c r="Z1181" s="5" t="s">
        <v>420</v>
      </c>
      <c r="AA1181" s="5" t="s">
        <v>421</v>
      </c>
      <c r="AB1181" s="5" t="s">
        <v>15713</v>
      </c>
      <c r="AC1181" s="5"/>
      <c r="AD1181" s="5"/>
      <c r="AE1181" s="5"/>
      <c r="AF1181" s="5"/>
    </row>
    <row r="1182" spans="1:32" hidden="1">
      <c r="A1182" s="5" t="s">
        <v>15714</v>
      </c>
      <c r="B1182" s="5" t="str">
        <f>IF(COUNTIF('Leads Priorizados INT'!M:M,A1182)&gt;0,"Sí","No")</f>
        <v>No</v>
      </c>
      <c r="C1182">
        <v>0</v>
      </c>
      <c r="D1182" s="6" t="s">
        <v>414</v>
      </c>
      <c r="E1182" s="5" t="s">
        <v>15715</v>
      </c>
      <c r="F1182" s="5" t="s">
        <v>152</v>
      </c>
      <c r="G1182" s="5" t="s">
        <v>1641</v>
      </c>
      <c r="H1182" s="7">
        <v>461684</v>
      </c>
      <c r="I1182" s="5">
        <v>7</v>
      </c>
      <c r="J1182" s="5">
        <v>2</v>
      </c>
      <c r="K1182" s="5" t="s">
        <v>15716</v>
      </c>
      <c r="L1182" s="5">
        <v>9.74E-2</v>
      </c>
      <c r="M1182" s="8">
        <v>938050269</v>
      </c>
      <c r="N1182" s="8"/>
      <c r="O1182" s="8"/>
      <c r="P1182" s="8"/>
      <c r="Q1182" s="8"/>
      <c r="R1182" s="5" t="s">
        <v>15717</v>
      </c>
      <c r="S1182" s="5" t="s">
        <v>417</v>
      </c>
      <c r="T1182" s="5" t="s">
        <v>417</v>
      </c>
      <c r="U1182" s="5" t="s">
        <v>417</v>
      </c>
      <c r="V1182" s="5" t="s">
        <v>417</v>
      </c>
      <c r="W1182" s="5" t="s">
        <v>93</v>
      </c>
      <c r="X1182" s="5" t="s">
        <v>418</v>
      </c>
      <c r="Y1182" s="5" t="s">
        <v>419</v>
      </c>
      <c r="Z1182" s="5" t="s">
        <v>420</v>
      </c>
      <c r="AA1182" s="5" t="s">
        <v>421</v>
      </c>
      <c r="AB1182" s="5" t="s">
        <v>15718</v>
      </c>
      <c r="AC1182" s="5"/>
      <c r="AD1182" s="5"/>
      <c r="AE1182" s="5"/>
      <c r="AF1182" s="5"/>
    </row>
    <row r="1183" spans="1:32" hidden="1">
      <c r="A1183" s="5" t="s">
        <v>15719</v>
      </c>
      <c r="B1183" s="5" t="str">
        <f>IF(COUNTIF('Leads Priorizados INT'!M:M,A1183)&gt;0,"Sí","No")</f>
        <v>No</v>
      </c>
      <c r="C1183">
        <v>0</v>
      </c>
      <c r="D1183" s="6" t="s">
        <v>414</v>
      </c>
      <c r="E1183" s="5" t="s">
        <v>15720</v>
      </c>
      <c r="F1183" s="5" t="s">
        <v>431</v>
      </c>
      <c r="G1183" s="5" t="s">
        <v>2961</v>
      </c>
      <c r="H1183" s="7">
        <v>1069748</v>
      </c>
      <c r="I1183" s="5">
        <v>1</v>
      </c>
      <c r="J1183" s="5">
        <v>2</v>
      </c>
      <c r="K1183" s="5" t="s">
        <v>15721</v>
      </c>
      <c r="L1183" s="5">
        <v>9.74E-2</v>
      </c>
      <c r="M1183" s="8">
        <v>932553148</v>
      </c>
      <c r="N1183" s="8"/>
      <c r="O1183" s="8"/>
      <c r="P1183" s="8"/>
      <c r="Q1183" s="8"/>
      <c r="R1183" s="5" t="s">
        <v>15722</v>
      </c>
      <c r="S1183" s="5" t="s">
        <v>15723</v>
      </c>
      <c r="T1183" s="5" t="s">
        <v>15724</v>
      </c>
      <c r="U1183" s="5" t="s">
        <v>417</v>
      </c>
      <c r="V1183" s="5" t="s">
        <v>417</v>
      </c>
      <c r="W1183" s="5" t="s">
        <v>93</v>
      </c>
      <c r="X1183" s="5" t="s">
        <v>418</v>
      </c>
      <c r="Y1183" s="5" t="s">
        <v>419</v>
      </c>
      <c r="Z1183" s="5" t="s">
        <v>420</v>
      </c>
      <c r="AA1183" s="5" t="s">
        <v>421</v>
      </c>
      <c r="AB1183" s="5"/>
      <c r="AC1183" s="5"/>
      <c r="AD1183" s="5"/>
      <c r="AE1183" s="5"/>
      <c r="AF1183" s="5"/>
    </row>
    <row r="1184" spans="1:32" hidden="1">
      <c r="A1184" s="5" t="s">
        <v>15725</v>
      </c>
      <c r="B1184" s="5" t="str">
        <f>IF(COUNTIF('Leads Priorizados INT'!M:M,A1184)&gt;0,"Sí","No")</f>
        <v>No</v>
      </c>
      <c r="C1184">
        <v>0</v>
      </c>
      <c r="D1184" s="6" t="s">
        <v>414</v>
      </c>
      <c r="E1184" s="5" t="s">
        <v>15726</v>
      </c>
      <c r="F1184" s="5" t="s">
        <v>431</v>
      </c>
      <c r="G1184" s="5" t="s">
        <v>10051</v>
      </c>
      <c r="H1184" s="7">
        <v>584812</v>
      </c>
      <c r="I1184" s="5">
        <v>4</v>
      </c>
      <c r="J1184" s="5">
        <v>1</v>
      </c>
      <c r="K1184" s="5" t="s">
        <v>15727</v>
      </c>
      <c r="L1184" s="5">
        <v>9.74E-2</v>
      </c>
      <c r="M1184" s="8"/>
      <c r="N1184" s="8"/>
      <c r="O1184" s="8"/>
      <c r="P1184" s="8"/>
      <c r="Q1184" s="8"/>
      <c r="R1184" s="5" t="s">
        <v>15728</v>
      </c>
      <c r="S1184" s="5" t="s">
        <v>417</v>
      </c>
      <c r="T1184" s="5" t="s">
        <v>417</v>
      </c>
      <c r="U1184" s="5" t="s">
        <v>417</v>
      </c>
      <c r="V1184" s="5" t="s">
        <v>417</v>
      </c>
      <c r="W1184" s="5" t="s">
        <v>93</v>
      </c>
      <c r="X1184" s="5" t="s">
        <v>418</v>
      </c>
      <c r="Y1184" s="5" t="s">
        <v>419</v>
      </c>
      <c r="Z1184" s="5" t="s">
        <v>420</v>
      </c>
      <c r="AA1184" s="5" t="s">
        <v>421</v>
      </c>
      <c r="AB1184" s="5"/>
      <c r="AC1184" s="5"/>
      <c r="AD1184" s="5"/>
      <c r="AE1184" s="5"/>
      <c r="AF1184" s="5"/>
    </row>
    <row r="1185" spans="1:32" hidden="1">
      <c r="A1185" s="5" t="s">
        <v>15729</v>
      </c>
      <c r="B1185" s="5" t="str">
        <f>IF(COUNTIF('Leads Priorizados INT'!M:M,A1185)&gt;0,"Sí","No")</f>
        <v>No</v>
      </c>
      <c r="C1185">
        <v>0</v>
      </c>
      <c r="D1185" s="6" t="s">
        <v>414</v>
      </c>
      <c r="E1185" s="5" t="s">
        <v>15730</v>
      </c>
      <c r="F1185" s="5" t="s">
        <v>152</v>
      </c>
      <c r="G1185" s="5" t="s">
        <v>462</v>
      </c>
      <c r="H1185" s="7">
        <v>833190</v>
      </c>
      <c r="I1185" s="5">
        <v>2</v>
      </c>
      <c r="J1185" s="5">
        <v>2</v>
      </c>
      <c r="K1185" s="5" t="s">
        <v>15731</v>
      </c>
      <c r="L1185" s="5">
        <v>9.74E-2</v>
      </c>
      <c r="M1185" s="8">
        <v>915572571</v>
      </c>
      <c r="N1185" s="8">
        <v>913181876</v>
      </c>
      <c r="O1185" s="8">
        <v>914095118</v>
      </c>
      <c r="P1185" s="8">
        <v>687592725</v>
      </c>
      <c r="Q1185" s="8">
        <v>657852259</v>
      </c>
      <c r="R1185" s="5" t="s">
        <v>417</v>
      </c>
      <c r="S1185" s="5" t="s">
        <v>417</v>
      </c>
      <c r="T1185" s="5" t="s">
        <v>417</v>
      </c>
      <c r="U1185" s="5" t="s">
        <v>417</v>
      </c>
      <c r="V1185" s="5" t="s">
        <v>417</v>
      </c>
      <c r="W1185" s="5" t="s">
        <v>417</v>
      </c>
      <c r="X1185" s="5" t="s">
        <v>417</v>
      </c>
      <c r="Y1185" s="5" t="s">
        <v>417</v>
      </c>
      <c r="Z1185" s="5" t="s">
        <v>417</v>
      </c>
      <c r="AA1185" s="5" t="s">
        <v>417</v>
      </c>
      <c r="AB1185" s="5" t="s">
        <v>15732</v>
      </c>
      <c r="AC1185" s="5"/>
      <c r="AD1185" s="5"/>
      <c r="AE1185" s="5"/>
      <c r="AF1185" s="5"/>
    </row>
    <row r="1186" spans="1:32">
      <c r="A1186" s="5" t="s">
        <v>15733</v>
      </c>
      <c r="B1186" s="5" t="str">
        <f>IF(COUNTIF('Leads Priorizados INT'!M:M,A1186)&gt;0,"Sí","No")</f>
        <v>No</v>
      </c>
      <c r="C1186">
        <v>1</v>
      </c>
      <c r="D1186" s="6" t="s">
        <v>414</v>
      </c>
      <c r="E1186" s="5" t="s">
        <v>15734</v>
      </c>
      <c r="F1186" s="5" t="s">
        <v>1382</v>
      </c>
      <c r="G1186" s="5" t="s">
        <v>14287</v>
      </c>
      <c r="H1186" s="7">
        <v>606414</v>
      </c>
      <c r="I1186" s="5">
        <v>1</v>
      </c>
      <c r="J1186" s="5">
        <v>1</v>
      </c>
      <c r="K1186" s="5" t="s">
        <v>15735</v>
      </c>
      <c r="L1186" s="5">
        <v>9.74E-2</v>
      </c>
      <c r="M1186" s="8"/>
      <c r="N1186" s="8"/>
      <c r="O1186" s="8"/>
      <c r="P1186" s="8"/>
      <c r="Q1186" s="8"/>
      <c r="R1186" s="5" t="s">
        <v>15736</v>
      </c>
      <c r="S1186" s="5" t="s">
        <v>417</v>
      </c>
      <c r="T1186" s="5" t="s">
        <v>417</v>
      </c>
      <c r="U1186" s="5" t="s">
        <v>417</v>
      </c>
      <c r="V1186" s="5" t="s">
        <v>417</v>
      </c>
      <c r="W1186" s="5" t="s">
        <v>93</v>
      </c>
      <c r="X1186" s="5" t="s">
        <v>418</v>
      </c>
      <c r="Y1186" s="5" t="s">
        <v>419</v>
      </c>
      <c r="Z1186" s="5" t="s">
        <v>420</v>
      </c>
      <c r="AA1186" s="5" t="s">
        <v>421</v>
      </c>
      <c r="AB1186" s="5"/>
      <c r="AC1186" s="5"/>
      <c r="AD1186" s="5"/>
      <c r="AE1186" s="5"/>
      <c r="AF1186" s="5"/>
    </row>
    <row r="1187" spans="1:32">
      <c r="A1187" s="5" t="s">
        <v>15737</v>
      </c>
      <c r="B1187" s="5" t="str">
        <f>IF(COUNTIF('Leads Priorizados INT'!M:M,A1187)&gt;0,"Sí","No")</f>
        <v>No</v>
      </c>
      <c r="C1187">
        <v>1</v>
      </c>
      <c r="D1187" s="6" t="s">
        <v>414</v>
      </c>
      <c r="E1187" s="5" t="s">
        <v>15738</v>
      </c>
      <c r="F1187" s="5" t="s">
        <v>152</v>
      </c>
      <c r="G1187" s="5" t="s">
        <v>916</v>
      </c>
      <c r="H1187" s="7">
        <v>832518</v>
      </c>
      <c r="I1187" s="5">
        <v>3</v>
      </c>
      <c r="J1187" s="5">
        <v>1</v>
      </c>
      <c r="K1187" s="5" t="s">
        <v>15739</v>
      </c>
      <c r="L1187" s="5">
        <v>9.7299999999999998E-2</v>
      </c>
      <c r="M1187" s="8"/>
      <c r="N1187" s="8"/>
      <c r="O1187" s="8"/>
      <c r="P1187" s="8"/>
      <c r="Q1187" s="8"/>
      <c r="R1187" s="5" t="s">
        <v>15740</v>
      </c>
      <c r="S1187" s="5" t="s">
        <v>417</v>
      </c>
      <c r="T1187" s="5" t="s">
        <v>417</v>
      </c>
      <c r="U1187" s="5" t="s">
        <v>417</v>
      </c>
      <c r="V1187" s="5" t="s">
        <v>417</v>
      </c>
      <c r="W1187" s="5" t="s">
        <v>93</v>
      </c>
      <c r="X1187" s="5" t="s">
        <v>418</v>
      </c>
      <c r="Y1187" s="5" t="s">
        <v>419</v>
      </c>
      <c r="Z1187" s="5" t="s">
        <v>420</v>
      </c>
      <c r="AA1187" s="5" t="s">
        <v>421</v>
      </c>
      <c r="AB1187" s="5"/>
      <c r="AC1187" s="5"/>
      <c r="AD1187" s="5"/>
      <c r="AE1187" s="5"/>
      <c r="AF1187" s="5"/>
    </row>
    <row r="1188" spans="1:32" hidden="1">
      <c r="A1188" s="5" t="s">
        <v>15741</v>
      </c>
      <c r="B1188" s="5" t="str">
        <f>IF(COUNTIF('Leads Priorizados INT'!M:M,A1188)&gt;0,"Sí","No")</f>
        <v>No</v>
      </c>
      <c r="C1188">
        <v>0</v>
      </c>
      <c r="D1188" s="6" t="s">
        <v>414</v>
      </c>
      <c r="E1188" s="5" t="s">
        <v>15742</v>
      </c>
      <c r="F1188" s="5" t="s">
        <v>152</v>
      </c>
      <c r="G1188" s="5" t="s">
        <v>1602</v>
      </c>
      <c r="H1188" s="7">
        <v>398392</v>
      </c>
      <c r="I1188" s="5">
        <v>4</v>
      </c>
      <c r="J1188" s="5">
        <v>3</v>
      </c>
      <c r="K1188" s="5" t="s">
        <v>15743</v>
      </c>
      <c r="L1188" s="5">
        <v>9.7199999999999995E-2</v>
      </c>
      <c r="M1188" s="8">
        <v>914490330</v>
      </c>
      <c r="N1188" s="8">
        <v>914490268</v>
      </c>
      <c r="O1188" s="8">
        <v>918061111</v>
      </c>
      <c r="P1188" s="8"/>
      <c r="Q1188" s="8"/>
      <c r="R1188" s="5" t="s">
        <v>15744</v>
      </c>
      <c r="S1188" s="5" t="s">
        <v>417</v>
      </c>
      <c r="T1188" s="5" t="s">
        <v>417</v>
      </c>
      <c r="U1188" s="5" t="s">
        <v>417</v>
      </c>
      <c r="V1188" s="5" t="s">
        <v>417</v>
      </c>
      <c r="W1188" s="5" t="s">
        <v>93</v>
      </c>
      <c r="X1188" s="5" t="s">
        <v>418</v>
      </c>
      <c r="Y1188" s="5" t="s">
        <v>419</v>
      </c>
      <c r="Z1188" s="5" t="s">
        <v>420</v>
      </c>
      <c r="AA1188" s="5" t="s">
        <v>421</v>
      </c>
      <c r="AB1188" s="5" t="s">
        <v>15745</v>
      </c>
      <c r="AC1188" s="5"/>
      <c r="AD1188" s="5"/>
      <c r="AE1188" s="5"/>
      <c r="AF1188" s="5"/>
    </row>
    <row r="1189" spans="1:32" hidden="1">
      <c r="A1189" s="5" t="s">
        <v>15746</v>
      </c>
      <c r="B1189" s="5" t="str">
        <f>IF(COUNTIF('Leads Priorizados INT'!M:M,A1189)&gt;0,"Sí","No")</f>
        <v>No</v>
      </c>
      <c r="C1189">
        <v>0</v>
      </c>
      <c r="D1189" s="6" t="s">
        <v>414</v>
      </c>
      <c r="E1189" s="5" t="s">
        <v>15747</v>
      </c>
      <c r="F1189" s="5" t="s">
        <v>721</v>
      </c>
      <c r="G1189" s="5" t="s">
        <v>2387</v>
      </c>
      <c r="H1189" s="7">
        <v>897996</v>
      </c>
      <c r="I1189" s="5">
        <v>2</v>
      </c>
      <c r="J1189" s="5">
        <v>2</v>
      </c>
      <c r="K1189" s="5" t="s">
        <v>15748</v>
      </c>
      <c r="L1189" s="5">
        <v>9.7100000000000006E-2</v>
      </c>
      <c r="M1189" s="8"/>
      <c r="N1189" s="8"/>
      <c r="O1189" s="8"/>
      <c r="P1189" s="8"/>
      <c r="Q1189" s="8"/>
      <c r="R1189" s="5" t="s">
        <v>15749</v>
      </c>
      <c r="S1189" s="5" t="s">
        <v>417</v>
      </c>
      <c r="T1189" s="5" t="s">
        <v>417</v>
      </c>
      <c r="U1189" s="5" t="s">
        <v>417</v>
      </c>
      <c r="V1189" s="5" t="s">
        <v>417</v>
      </c>
      <c r="W1189" s="5" t="s">
        <v>93</v>
      </c>
      <c r="X1189" s="5" t="s">
        <v>418</v>
      </c>
      <c r="Y1189" s="5" t="s">
        <v>419</v>
      </c>
      <c r="Z1189" s="5" t="s">
        <v>420</v>
      </c>
      <c r="AA1189" s="5" t="s">
        <v>421</v>
      </c>
      <c r="AB1189" s="5"/>
      <c r="AC1189" s="5"/>
      <c r="AD1189" s="5"/>
      <c r="AE1189" s="5"/>
      <c r="AF1189" s="5"/>
    </row>
    <row r="1190" spans="1:32" hidden="1">
      <c r="A1190" s="5" t="s">
        <v>15750</v>
      </c>
      <c r="B1190" s="5" t="str">
        <f>IF(COUNTIF('Leads Priorizados INT'!M:M,A1190)&gt;0,"Sí","No")</f>
        <v>No</v>
      </c>
      <c r="C1190">
        <v>0</v>
      </c>
      <c r="D1190" s="6" t="s">
        <v>430</v>
      </c>
      <c r="E1190" s="5" t="s">
        <v>15751</v>
      </c>
      <c r="F1190" s="5" t="s">
        <v>3374</v>
      </c>
      <c r="G1190" s="5" t="s">
        <v>15752</v>
      </c>
      <c r="H1190" s="7">
        <v>609570</v>
      </c>
      <c r="I1190" s="5">
        <v>7</v>
      </c>
      <c r="J1190" s="5">
        <v>2</v>
      </c>
      <c r="K1190" s="5" t="s">
        <v>15753</v>
      </c>
      <c r="L1190" s="5">
        <v>9.7100000000000006E-2</v>
      </c>
      <c r="M1190" s="8">
        <v>620010829</v>
      </c>
      <c r="N1190" s="8">
        <v>690008366</v>
      </c>
      <c r="O1190" s="8">
        <v>660401044</v>
      </c>
      <c r="P1190" s="8">
        <v>690076034</v>
      </c>
      <c r="Q1190" s="8">
        <v>620010125</v>
      </c>
      <c r="R1190" s="5" t="s">
        <v>15754</v>
      </c>
      <c r="S1190" s="5" t="s">
        <v>15755</v>
      </c>
      <c r="T1190" s="5" t="s">
        <v>417</v>
      </c>
      <c r="U1190" s="5" t="s">
        <v>417</v>
      </c>
      <c r="V1190" s="5" t="s">
        <v>417</v>
      </c>
      <c r="W1190" s="5" t="s">
        <v>93</v>
      </c>
      <c r="X1190" s="5" t="s">
        <v>418</v>
      </c>
      <c r="Y1190" s="5" t="s">
        <v>419</v>
      </c>
      <c r="Z1190" s="5" t="s">
        <v>420</v>
      </c>
      <c r="AA1190" s="5" t="s">
        <v>421</v>
      </c>
      <c r="AB1190" s="5"/>
      <c r="AC1190" s="5"/>
      <c r="AD1190" s="5"/>
      <c r="AE1190" s="5"/>
      <c r="AF1190" s="5"/>
    </row>
    <row r="1191" spans="1:32">
      <c r="A1191" s="5" t="s">
        <v>15756</v>
      </c>
      <c r="B1191" s="5" t="str">
        <f>IF(COUNTIF('Leads Priorizados INT'!M:M,A1191)&gt;0,"Sí","No")</f>
        <v>No</v>
      </c>
      <c r="C1191">
        <v>1</v>
      </c>
      <c r="D1191" s="6" t="s">
        <v>414</v>
      </c>
      <c r="E1191" s="5" t="s">
        <v>15757</v>
      </c>
      <c r="F1191" s="5" t="s">
        <v>769</v>
      </c>
      <c r="G1191" s="5" t="s">
        <v>9464</v>
      </c>
      <c r="H1191" s="7">
        <v>858629</v>
      </c>
      <c r="I1191" s="5">
        <v>7</v>
      </c>
      <c r="J1191" s="5">
        <v>1</v>
      </c>
      <c r="K1191" s="5" t="s">
        <v>15758</v>
      </c>
      <c r="L1191" s="5">
        <v>9.7100000000000006E-2</v>
      </c>
      <c r="M1191" s="8"/>
      <c r="N1191" s="8"/>
      <c r="O1191" s="8"/>
      <c r="P1191" s="8"/>
      <c r="Q1191" s="8"/>
      <c r="R1191" s="5" t="s">
        <v>15759</v>
      </c>
      <c r="S1191" s="5" t="s">
        <v>417</v>
      </c>
      <c r="T1191" s="5" t="s">
        <v>417</v>
      </c>
      <c r="U1191" s="5" t="s">
        <v>417</v>
      </c>
      <c r="V1191" s="5" t="s">
        <v>417</v>
      </c>
      <c r="W1191" s="5" t="s">
        <v>93</v>
      </c>
      <c r="X1191" s="5" t="s">
        <v>418</v>
      </c>
      <c r="Y1191" s="5" t="s">
        <v>419</v>
      </c>
      <c r="Z1191" s="5" t="s">
        <v>420</v>
      </c>
      <c r="AA1191" s="5" t="s">
        <v>421</v>
      </c>
      <c r="AB1191" s="5"/>
      <c r="AC1191" s="5"/>
      <c r="AD1191" s="5"/>
      <c r="AE1191" s="5"/>
      <c r="AF1191" s="5"/>
    </row>
    <row r="1192" spans="1:32" hidden="1">
      <c r="A1192" s="5" t="s">
        <v>15760</v>
      </c>
      <c r="B1192" s="5" t="str">
        <f>IF(COUNTIF('Leads Priorizados INT'!M:M,A1192)&gt;0,"Sí","No")</f>
        <v>No</v>
      </c>
      <c r="C1192">
        <v>0</v>
      </c>
      <c r="D1192" s="6" t="s">
        <v>414</v>
      </c>
      <c r="E1192" s="5" t="s">
        <v>15761</v>
      </c>
      <c r="F1192" s="5" t="s">
        <v>152</v>
      </c>
      <c r="G1192" s="5" t="s">
        <v>2868</v>
      </c>
      <c r="H1192" s="7">
        <v>527106</v>
      </c>
      <c r="I1192" s="5">
        <v>5</v>
      </c>
      <c r="J1192" s="5">
        <v>1</v>
      </c>
      <c r="K1192" s="5" t="s">
        <v>15762</v>
      </c>
      <c r="L1192" s="5">
        <v>9.7100000000000006E-2</v>
      </c>
      <c r="M1192" s="8">
        <v>914903915</v>
      </c>
      <c r="N1192" s="8">
        <v>693781325</v>
      </c>
      <c r="O1192" s="8">
        <v>693781335</v>
      </c>
      <c r="P1192" s="8">
        <v>693781333</v>
      </c>
      <c r="Q1192" s="8">
        <v>693781303</v>
      </c>
      <c r="R1192" s="5" t="s">
        <v>15763</v>
      </c>
      <c r="S1192" s="5" t="s">
        <v>417</v>
      </c>
      <c r="T1192" s="5" t="s">
        <v>417</v>
      </c>
      <c r="U1192" s="5" t="s">
        <v>417</v>
      </c>
      <c r="V1192" s="5" t="s">
        <v>417</v>
      </c>
      <c r="W1192" s="5" t="s">
        <v>93</v>
      </c>
      <c r="X1192" s="5" t="s">
        <v>418</v>
      </c>
      <c r="Y1192" s="5" t="s">
        <v>419</v>
      </c>
      <c r="Z1192" s="5" t="s">
        <v>420</v>
      </c>
      <c r="AA1192" s="5" t="s">
        <v>421</v>
      </c>
      <c r="AB1192" s="5" t="s">
        <v>15764</v>
      </c>
      <c r="AC1192" s="5"/>
      <c r="AD1192" s="5"/>
      <c r="AE1192" s="5"/>
      <c r="AF1192" s="5"/>
    </row>
    <row r="1193" spans="1:32">
      <c r="A1193" s="5" t="s">
        <v>15765</v>
      </c>
      <c r="B1193" s="5" t="str">
        <f>IF(COUNTIF('Leads Priorizados INT'!M:M,A1193)&gt;0,"Sí","No")</f>
        <v>No</v>
      </c>
      <c r="C1193">
        <v>1</v>
      </c>
      <c r="D1193" s="6" t="s">
        <v>414</v>
      </c>
      <c r="E1193" s="5" t="s">
        <v>15766</v>
      </c>
      <c r="F1193" s="5" t="s">
        <v>152</v>
      </c>
      <c r="G1193" s="5" t="s">
        <v>619</v>
      </c>
      <c r="H1193" s="7">
        <v>300506</v>
      </c>
      <c r="I1193" s="5">
        <v>1</v>
      </c>
      <c r="J1193" s="5">
        <v>2</v>
      </c>
      <c r="K1193" s="5" t="s">
        <v>15767</v>
      </c>
      <c r="L1193" s="5">
        <v>9.7000000000000003E-2</v>
      </c>
      <c r="M1193" s="8">
        <v>915641145</v>
      </c>
      <c r="N1193" s="8"/>
      <c r="O1193" s="8"/>
      <c r="P1193" s="8"/>
      <c r="Q1193" s="8"/>
      <c r="R1193" s="5" t="s">
        <v>15768</v>
      </c>
      <c r="S1193" s="5" t="s">
        <v>417</v>
      </c>
      <c r="T1193" s="5" t="s">
        <v>417</v>
      </c>
      <c r="U1193" s="5" t="s">
        <v>417</v>
      </c>
      <c r="V1193" s="5" t="s">
        <v>417</v>
      </c>
      <c r="W1193" s="5" t="s">
        <v>93</v>
      </c>
      <c r="X1193" s="5" t="s">
        <v>418</v>
      </c>
      <c r="Y1193" s="5" t="s">
        <v>419</v>
      </c>
      <c r="Z1193" s="5" t="s">
        <v>420</v>
      </c>
      <c r="AA1193" s="5" t="s">
        <v>421</v>
      </c>
      <c r="AB1193" s="5"/>
      <c r="AC1193" s="5"/>
      <c r="AD1193" s="5"/>
      <c r="AE1193" s="5"/>
      <c r="AF1193" s="5"/>
    </row>
    <row r="1194" spans="1:32" hidden="1">
      <c r="A1194" s="5" t="s">
        <v>15769</v>
      </c>
      <c r="B1194" s="5" t="str">
        <f>IF(COUNTIF('Leads Priorizados INT'!M:M,A1194)&gt;0,"Sí","No")</f>
        <v>No</v>
      </c>
      <c r="C1194">
        <v>0</v>
      </c>
      <c r="D1194" s="6" t="s">
        <v>414</v>
      </c>
      <c r="E1194" s="5" t="s">
        <v>15770</v>
      </c>
      <c r="F1194" s="5" t="s">
        <v>152</v>
      </c>
      <c r="G1194" s="5" t="s">
        <v>2624</v>
      </c>
      <c r="H1194" s="7">
        <v>821051</v>
      </c>
      <c r="I1194" s="5">
        <v>2</v>
      </c>
      <c r="J1194" s="5">
        <v>1</v>
      </c>
      <c r="K1194" s="5" t="s">
        <v>15771</v>
      </c>
      <c r="L1194" s="5">
        <v>9.7000000000000003E-2</v>
      </c>
      <c r="M1194" s="8"/>
      <c r="N1194" s="8"/>
      <c r="O1194" s="8"/>
      <c r="P1194" s="8"/>
      <c r="Q1194" s="8"/>
      <c r="R1194" s="5" t="s">
        <v>15772</v>
      </c>
      <c r="S1194" s="5" t="s">
        <v>417</v>
      </c>
      <c r="T1194" s="5" t="s">
        <v>417</v>
      </c>
      <c r="U1194" s="5" t="s">
        <v>417</v>
      </c>
      <c r="V1194" s="5" t="s">
        <v>417</v>
      </c>
      <c r="W1194" s="5" t="s">
        <v>93</v>
      </c>
      <c r="X1194" s="5" t="s">
        <v>418</v>
      </c>
      <c r="Y1194" s="5" t="s">
        <v>419</v>
      </c>
      <c r="Z1194" s="5" t="s">
        <v>420</v>
      </c>
      <c r="AA1194" s="5" t="s">
        <v>421</v>
      </c>
      <c r="AB1194" s="5"/>
      <c r="AC1194" s="5"/>
      <c r="AD1194" s="5"/>
      <c r="AE1194" s="5"/>
      <c r="AF1194" s="5"/>
    </row>
    <row r="1195" spans="1:32" hidden="1">
      <c r="A1195" s="5" t="s">
        <v>15773</v>
      </c>
      <c r="B1195" s="5" t="str">
        <f>IF(COUNTIF('Leads Priorizados INT'!M:M,A1195)&gt;0,"Sí","No")</f>
        <v>No</v>
      </c>
      <c r="C1195">
        <v>0</v>
      </c>
      <c r="D1195" s="6" t="s">
        <v>414</v>
      </c>
      <c r="E1195" s="5" t="s">
        <v>15774</v>
      </c>
      <c r="F1195" s="5" t="s">
        <v>152</v>
      </c>
      <c r="G1195" s="5" t="s">
        <v>1738</v>
      </c>
      <c r="H1195" s="7">
        <v>516507</v>
      </c>
      <c r="I1195" s="5">
        <v>1</v>
      </c>
      <c r="J1195" s="5">
        <v>1</v>
      </c>
      <c r="K1195" s="5" t="s">
        <v>15775</v>
      </c>
      <c r="L1195" s="5">
        <v>9.7000000000000003E-2</v>
      </c>
      <c r="M1195" s="8"/>
      <c r="N1195" s="8"/>
      <c r="O1195" s="8"/>
      <c r="P1195" s="8"/>
      <c r="Q1195" s="8"/>
      <c r="R1195" s="5" t="s">
        <v>15776</v>
      </c>
      <c r="S1195" s="5" t="s">
        <v>417</v>
      </c>
      <c r="T1195" s="5" t="s">
        <v>417</v>
      </c>
      <c r="U1195" s="5" t="s">
        <v>417</v>
      </c>
      <c r="V1195" s="5" t="s">
        <v>417</v>
      </c>
      <c r="W1195" s="5" t="s">
        <v>93</v>
      </c>
      <c r="X1195" s="5" t="s">
        <v>418</v>
      </c>
      <c r="Y1195" s="5" t="s">
        <v>419</v>
      </c>
      <c r="Z1195" s="5" t="s">
        <v>420</v>
      </c>
      <c r="AA1195" s="5" t="s">
        <v>421</v>
      </c>
      <c r="AB1195" s="5"/>
      <c r="AC1195" s="5"/>
      <c r="AD1195" s="5"/>
      <c r="AE1195" s="5"/>
      <c r="AF1195" s="5"/>
    </row>
    <row r="1196" spans="1:32" hidden="1">
      <c r="A1196" s="5" t="s">
        <v>15777</v>
      </c>
      <c r="B1196" s="5" t="str">
        <f>IF(COUNTIF('Leads Priorizados INT'!M:M,A1196)&gt;0,"Sí","No")</f>
        <v>No</v>
      </c>
      <c r="C1196">
        <v>0</v>
      </c>
      <c r="D1196" s="6" t="s">
        <v>414</v>
      </c>
      <c r="E1196" s="5" t="s">
        <v>15778</v>
      </c>
      <c r="F1196" s="5" t="s">
        <v>431</v>
      </c>
      <c r="G1196" s="5" t="s">
        <v>1186</v>
      </c>
      <c r="H1196" s="7">
        <v>678191</v>
      </c>
      <c r="I1196" s="5">
        <v>11</v>
      </c>
      <c r="J1196" s="5">
        <v>1</v>
      </c>
      <c r="K1196" s="5" t="s">
        <v>15779</v>
      </c>
      <c r="L1196" s="5">
        <v>9.69E-2</v>
      </c>
      <c r="M1196" s="8">
        <v>932225161</v>
      </c>
      <c r="N1196" s="8"/>
      <c r="O1196" s="8"/>
      <c r="P1196" s="8"/>
      <c r="Q1196" s="8"/>
      <c r="R1196" s="5" t="s">
        <v>15780</v>
      </c>
      <c r="S1196" s="5" t="s">
        <v>417</v>
      </c>
      <c r="T1196" s="5" t="s">
        <v>417</v>
      </c>
      <c r="U1196" s="5" t="s">
        <v>417</v>
      </c>
      <c r="V1196" s="5" t="s">
        <v>417</v>
      </c>
      <c r="W1196" s="5" t="s">
        <v>93</v>
      </c>
      <c r="X1196" s="5" t="s">
        <v>418</v>
      </c>
      <c r="Y1196" s="5" t="s">
        <v>419</v>
      </c>
      <c r="Z1196" s="5" t="s">
        <v>420</v>
      </c>
      <c r="AA1196" s="5" t="s">
        <v>421</v>
      </c>
      <c r="AB1196" s="5"/>
      <c r="AC1196" s="5"/>
      <c r="AD1196" s="5"/>
      <c r="AE1196" s="5"/>
      <c r="AF1196" s="5"/>
    </row>
    <row r="1197" spans="1:32">
      <c r="A1197" s="5" t="s">
        <v>15781</v>
      </c>
      <c r="B1197" s="5" t="str">
        <f>IF(COUNTIF('Leads Priorizados INT'!M:M,A1197)&gt;0,"Sí","No")</f>
        <v>No</v>
      </c>
      <c r="C1197">
        <v>1</v>
      </c>
      <c r="D1197" s="6" t="s">
        <v>414</v>
      </c>
      <c r="E1197" s="5" t="s">
        <v>15782</v>
      </c>
      <c r="F1197" s="5" t="s">
        <v>152</v>
      </c>
      <c r="G1197" s="5" t="s">
        <v>619</v>
      </c>
      <c r="H1197" s="7">
        <v>938551</v>
      </c>
      <c r="I1197" s="5">
        <v>5</v>
      </c>
      <c r="J1197" s="5">
        <v>1</v>
      </c>
      <c r="K1197" s="5" t="s">
        <v>15783</v>
      </c>
      <c r="L1197" s="5">
        <v>9.69E-2</v>
      </c>
      <c r="M1197" s="8">
        <v>915102680</v>
      </c>
      <c r="N1197" s="8"/>
      <c r="O1197" s="8"/>
      <c r="P1197" s="8"/>
      <c r="Q1197" s="8"/>
      <c r="R1197" s="5" t="s">
        <v>15784</v>
      </c>
      <c r="S1197" s="5" t="s">
        <v>417</v>
      </c>
      <c r="T1197" s="5" t="s">
        <v>417</v>
      </c>
      <c r="U1197" s="5" t="s">
        <v>417</v>
      </c>
      <c r="V1197" s="5" t="s">
        <v>417</v>
      </c>
      <c r="W1197" s="5" t="s">
        <v>93</v>
      </c>
      <c r="X1197" s="5" t="s">
        <v>418</v>
      </c>
      <c r="Y1197" s="5" t="s">
        <v>419</v>
      </c>
      <c r="Z1197" s="5" t="s">
        <v>420</v>
      </c>
      <c r="AA1197" s="5" t="s">
        <v>421</v>
      </c>
      <c r="AB1197" s="5"/>
      <c r="AC1197" s="5"/>
      <c r="AD1197" s="5"/>
      <c r="AE1197" s="5"/>
      <c r="AF1197" s="5"/>
    </row>
    <row r="1198" spans="1:32" hidden="1">
      <c r="A1198" s="5" t="s">
        <v>15785</v>
      </c>
      <c r="B1198" s="5" t="str">
        <f>IF(COUNTIF('Leads Priorizados INT'!M:M,A1198)&gt;0,"Sí","No")</f>
        <v>No</v>
      </c>
      <c r="C1198">
        <v>0</v>
      </c>
      <c r="D1198" s="6" t="s">
        <v>414</v>
      </c>
      <c r="E1198" s="5" t="s">
        <v>15786</v>
      </c>
      <c r="F1198" s="5" t="s">
        <v>1245</v>
      </c>
      <c r="G1198" s="5" t="s">
        <v>13453</v>
      </c>
      <c r="H1198" s="7">
        <v>321207</v>
      </c>
      <c r="I1198" s="5">
        <v>3</v>
      </c>
      <c r="J1198" s="5">
        <v>1</v>
      </c>
      <c r="K1198" s="5" t="s">
        <v>15787</v>
      </c>
      <c r="L1198" s="5">
        <v>9.6799999999999997E-2</v>
      </c>
      <c r="M1198" s="8">
        <v>944710046</v>
      </c>
      <c r="N1198" s="8">
        <v>649900357</v>
      </c>
      <c r="O1198" s="8"/>
      <c r="P1198" s="8"/>
      <c r="Q1198" s="8"/>
      <c r="R1198" s="5" t="s">
        <v>417</v>
      </c>
      <c r="S1198" s="5" t="s">
        <v>417</v>
      </c>
      <c r="T1198" s="5" t="s">
        <v>417</v>
      </c>
      <c r="U1198" s="5" t="s">
        <v>417</v>
      </c>
      <c r="V1198" s="5" t="s">
        <v>417</v>
      </c>
      <c r="W1198" s="5" t="s">
        <v>417</v>
      </c>
      <c r="X1198" s="5" t="s">
        <v>417</v>
      </c>
      <c r="Y1198" s="5" t="s">
        <v>417</v>
      </c>
      <c r="Z1198" s="5" t="s">
        <v>417</v>
      </c>
      <c r="AA1198" s="5" t="s">
        <v>417</v>
      </c>
      <c r="AB1198" s="5"/>
      <c r="AC1198" s="5"/>
      <c r="AD1198" s="5"/>
      <c r="AE1198" s="5"/>
      <c r="AF1198" s="5"/>
    </row>
    <row r="1199" spans="1:32" hidden="1">
      <c r="A1199" s="5" t="s">
        <v>15788</v>
      </c>
      <c r="B1199" s="5" t="str">
        <f>IF(COUNTIF('Leads Priorizados INT'!M:M,A1199)&gt;0,"Sí","No")</f>
        <v>No</v>
      </c>
      <c r="C1199">
        <v>0</v>
      </c>
      <c r="D1199" s="6" t="s">
        <v>430</v>
      </c>
      <c r="E1199" s="5" t="s">
        <v>15789</v>
      </c>
      <c r="F1199" s="5" t="s">
        <v>729</v>
      </c>
      <c r="G1199" s="5" t="s">
        <v>10162</v>
      </c>
      <c r="H1199" s="7">
        <v>1028506</v>
      </c>
      <c r="I1199" s="5">
        <v>20</v>
      </c>
      <c r="J1199" s="5">
        <v>1</v>
      </c>
      <c r="K1199" s="5" t="s">
        <v>15790</v>
      </c>
      <c r="L1199" s="5">
        <v>9.6699999999999994E-2</v>
      </c>
      <c r="M1199" s="8">
        <v>976271604</v>
      </c>
      <c r="N1199" s="8">
        <v>672659159</v>
      </c>
      <c r="O1199" s="8">
        <v>661389582</v>
      </c>
      <c r="P1199" s="8">
        <v>606586253</v>
      </c>
      <c r="Q1199" s="8">
        <v>675996914</v>
      </c>
      <c r="R1199" s="5" t="s">
        <v>15791</v>
      </c>
      <c r="S1199" s="5" t="s">
        <v>417</v>
      </c>
      <c r="T1199" s="5" t="s">
        <v>417</v>
      </c>
      <c r="U1199" s="5" t="s">
        <v>417</v>
      </c>
      <c r="V1199" s="5" t="s">
        <v>417</v>
      </c>
      <c r="W1199" s="5" t="s">
        <v>93</v>
      </c>
      <c r="X1199" s="5" t="s">
        <v>418</v>
      </c>
      <c r="Y1199" s="5" t="s">
        <v>419</v>
      </c>
      <c r="Z1199" s="5" t="s">
        <v>420</v>
      </c>
      <c r="AA1199" s="5" t="s">
        <v>421</v>
      </c>
      <c r="AB1199" s="5" t="s">
        <v>15792</v>
      </c>
      <c r="AC1199" s="5" t="s">
        <v>15793</v>
      </c>
      <c r="AD1199" s="5"/>
      <c r="AE1199" s="5"/>
      <c r="AF1199" s="5"/>
    </row>
    <row r="1200" spans="1:32" hidden="1">
      <c r="A1200" s="5" t="s">
        <v>15794</v>
      </c>
      <c r="B1200" s="5" t="str">
        <f>IF(COUNTIF('Leads Priorizados INT'!M:M,A1200)&gt;0,"Sí","No")</f>
        <v>No</v>
      </c>
      <c r="C1200">
        <v>0</v>
      </c>
      <c r="D1200" s="6" t="s">
        <v>414</v>
      </c>
      <c r="E1200" s="5" t="s">
        <v>15795</v>
      </c>
      <c r="F1200" s="5" t="s">
        <v>431</v>
      </c>
      <c r="G1200" s="5" t="s">
        <v>10115</v>
      </c>
      <c r="H1200" s="7">
        <v>993212</v>
      </c>
      <c r="I1200" s="5">
        <v>1</v>
      </c>
      <c r="J1200" s="5">
        <v>1</v>
      </c>
      <c r="K1200" s="5" t="s">
        <v>15796</v>
      </c>
      <c r="L1200" s="5">
        <v>9.6699999999999994E-2</v>
      </c>
      <c r="M1200" s="8"/>
      <c r="N1200" s="8"/>
      <c r="O1200" s="8"/>
      <c r="P1200" s="8"/>
      <c r="Q1200" s="8"/>
      <c r="R1200" s="5" t="s">
        <v>15797</v>
      </c>
      <c r="S1200" s="5" t="s">
        <v>15798</v>
      </c>
      <c r="T1200" s="5" t="s">
        <v>15799</v>
      </c>
      <c r="U1200" s="5" t="s">
        <v>15800</v>
      </c>
      <c r="V1200" s="5" t="s">
        <v>417</v>
      </c>
      <c r="W1200" s="5" t="s">
        <v>93</v>
      </c>
      <c r="X1200" s="5" t="s">
        <v>418</v>
      </c>
      <c r="Y1200" s="5" t="s">
        <v>419</v>
      </c>
      <c r="Z1200" s="5" t="s">
        <v>420</v>
      </c>
      <c r="AA1200" s="5" t="s">
        <v>421</v>
      </c>
      <c r="AB1200" s="5"/>
      <c r="AC1200" s="5"/>
      <c r="AD1200" s="5"/>
      <c r="AE1200" s="5"/>
      <c r="AF1200" s="5"/>
    </row>
    <row r="1201" spans="1:32" hidden="1">
      <c r="A1201" s="5" t="s">
        <v>15801</v>
      </c>
      <c r="B1201" s="5" t="str">
        <f>IF(COUNTIF('Leads Priorizados INT'!M:M,A1201)&gt;0,"Sí","No")</f>
        <v>No</v>
      </c>
      <c r="C1201">
        <v>0</v>
      </c>
      <c r="D1201" s="6" t="s">
        <v>414</v>
      </c>
      <c r="E1201" s="5" t="s">
        <v>15802</v>
      </c>
      <c r="F1201" s="5" t="s">
        <v>431</v>
      </c>
      <c r="G1201" s="5" t="s">
        <v>9571</v>
      </c>
      <c r="H1201" s="7">
        <v>899264</v>
      </c>
      <c r="I1201" s="5">
        <v>1</v>
      </c>
      <c r="J1201" s="5">
        <v>1</v>
      </c>
      <c r="K1201" s="5" t="s">
        <v>15803</v>
      </c>
      <c r="L1201" s="5">
        <v>9.6699999999999994E-2</v>
      </c>
      <c r="M1201" s="8"/>
      <c r="N1201" s="8"/>
      <c r="O1201" s="8"/>
      <c r="P1201" s="8"/>
      <c r="Q1201" s="8"/>
      <c r="R1201" s="5" t="s">
        <v>15804</v>
      </c>
      <c r="S1201" s="5" t="s">
        <v>417</v>
      </c>
      <c r="T1201" s="5" t="s">
        <v>417</v>
      </c>
      <c r="U1201" s="5" t="s">
        <v>417</v>
      </c>
      <c r="V1201" s="5" t="s">
        <v>417</v>
      </c>
      <c r="W1201" s="5" t="s">
        <v>93</v>
      </c>
      <c r="X1201" s="5" t="s">
        <v>418</v>
      </c>
      <c r="Y1201" s="5" t="s">
        <v>419</v>
      </c>
      <c r="Z1201" s="5" t="s">
        <v>420</v>
      </c>
      <c r="AA1201" s="5" t="s">
        <v>421</v>
      </c>
      <c r="AB1201" s="5"/>
      <c r="AC1201" s="5"/>
      <c r="AD1201" s="5"/>
      <c r="AE1201" s="5"/>
      <c r="AF1201" s="5"/>
    </row>
    <row r="1202" spans="1:32" hidden="1">
      <c r="A1202" s="5" t="s">
        <v>15805</v>
      </c>
      <c r="B1202" s="5" t="str">
        <f>IF(COUNTIF('Leads Priorizados INT'!M:M,A1202)&gt;0,"Sí","No")</f>
        <v>No</v>
      </c>
      <c r="C1202">
        <v>0</v>
      </c>
      <c r="D1202" s="6" t="s">
        <v>414</v>
      </c>
      <c r="E1202" s="5" t="s">
        <v>15806</v>
      </c>
      <c r="F1202" s="5" t="s">
        <v>152</v>
      </c>
      <c r="G1202" s="5" t="s">
        <v>2624</v>
      </c>
      <c r="H1202" s="7">
        <v>463634</v>
      </c>
      <c r="I1202" s="5">
        <v>1</v>
      </c>
      <c r="J1202" s="5">
        <v>1</v>
      </c>
      <c r="K1202" s="5" t="s">
        <v>15807</v>
      </c>
      <c r="L1202" s="5">
        <v>9.6699999999999994E-2</v>
      </c>
      <c r="M1202" s="8"/>
      <c r="N1202" s="8"/>
      <c r="O1202" s="8"/>
      <c r="P1202" s="8"/>
      <c r="Q1202" s="8"/>
      <c r="R1202" s="5" t="s">
        <v>15808</v>
      </c>
      <c r="S1202" s="5" t="s">
        <v>417</v>
      </c>
      <c r="T1202" s="5" t="s">
        <v>417</v>
      </c>
      <c r="U1202" s="5" t="s">
        <v>417</v>
      </c>
      <c r="V1202" s="5" t="s">
        <v>417</v>
      </c>
      <c r="W1202" s="5" t="s">
        <v>93</v>
      </c>
      <c r="X1202" s="5" t="s">
        <v>418</v>
      </c>
      <c r="Y1202" s="5" t="s">
        <v>419</v>
      </c>
      <c r="Z1202" s="5" t="s">
        <v>420</v>
      </c>
      <c r="AA1202" s="5" t="s">
        <v>421</v>
      </c>
      <c r="AB1202" s="5"/>
      <c r="AC1202" s="5"/>
      <c r="AD1202" s="5"/>
      <c r="AE1202" s="5"/>
      <c r="AF1202" s="5"/>
    </row>
    <row r="1203" spans="1:32" hidden="1">
      <c r="A1203" s="5" t="s">
        <v>15809</v>
      </c>
      <c r="B1203" s="5" t="str">
        <f>IF(COUNTIF('Leads Priorizados INT'!M:M,A1203)&gt;0,"Sí","No")</f>
        <v>No</v>
      </c>
      <c r="C1203">
        <v>0</v>
      </c>
      <c r="D1203" s="6" t="s">
        <v>414</v>
      </c>
      <c r="E1203" s="5" t="s">
        <v>15810</v>
      </c>
      <c r="F1203" s="5" t="s">
        <v>431</v>
      </c>
      <c r="G1203" s="5" t="s">
        <v>15811</v>
      </c>
      <c r="H1203" s="7">
        <v>843778</v>
      </c>
      <c r="I1203" s="5">
        <v>1</v>
      </c>
      <c r="J1203" s="5">
        <v>2</v>
      </c>
      <c r="K1203" s="5" t="s">
        <v>15812</v>
      </c>
      <c r="L1203" s="5">
        <v>9.6600000000000005E-2</v>
      </c>
      <c r="M1203" s="8"/>
      <c r="N1203" s="8"/>
      <c r="O1203" s="8"/>
      <c r="P1203" s="8"/>
      <c r="Q1203" s="8"/>
      <c r="R1203" s="5" t="s">
        <v>15813</v>
      </c>
      <c r="S1203" s="5" t="s">
        <v>417</v>
      </c>
      <c r="T1203" s="5" t="s">
        <v>417</v>
      </c>
      <c r="U1203" s="5" t="s">
        <v>417</v>
      </c>
      <c r="V1203" s="5" t="s">
        <v>417</v>
      </c>
      <c r="W1203" s="5" t="s">
        <v>93</v>
      </c>
      <c r="X1203" s="5" t="s">
        <v>418</v>
      </c>
      <c r="Y1203" s="5" t="s">
        <v>419</v>
      </c>
      <c r="Z1203" s="5" t="s">
        <v>420</v>
      </c>
      <c r="AA1203" s="5" t="s">
        <v>421</v>
      </c>
      <c r="AB1203" s="5"/>
      <c r="AC1203" s="5"/>
      <c r="AD1203" s="5"/>
      <c r="AE1203" s="5"/>
      <c r="AF1203" s="5"/>
    </row>
    <row r="1204" spans="1:32" hidden="1">
      <c r="A1204" s="5" t="s">
        <v>15814</v>
      </c>
      <c r="B1204" s="5" t="str">
        <f>IF(COUNTIF('Leads Priorizados INT'!M:M,A1204)&gt;0,"Sí","No")</f>
        <v>No</v>
      </c>
      <c r="C1204">
        <v>0</v>
      </c>
      <c r="D1204" s="6" t="s">
        <v>414</v>
      </c>
      <c r="E1204" s="5" t="s">
        <v>15815</v>
      </c>
      <c r="F1204" s="5" t="s">
        <v>431</v>
      </c>
      <c r="G1204" s="5" t="s">
        <v>2465</v>
      </c>
      <c r="H1204" s="7">
        <v>852842</v>
      </c>
      <c r="I1204" s="5">
        <v>7</v>
      </c>
      <c r="J1204" s="5">
        <v>1</v>
      </c>
      <c r="K1204" s="5" t="s">
        <v>15816</v>
      </c>
      <c r="L1204" s="5">
        <v>9.6600000000000005E-2</v>
      </c>
      <c r="M1204" s="8"/>
      <c r="N1204" s="8"/>
      <c r="O1204" s="8"/>
      <c r="P1204" s="8"/>
      <c r="Q1204" s="8"/>
      <c r="R1204" s="5" t="s">
        <v>15817</v>
      </c>
      <c r="S1204" s="5" t="s">
        <v>417</v>
      </c>
      <c r="T1204" s="5" t="s">
        <v>417</v>
      </c>
      <c r="U1204" s="5" t="s">
        <v>417</v>
      </c>
      <c r="V1204" s="5" t="s">
        <v>417</v>
      </c>
      <c r="W1204" s="5" t="s">
        <v>93</v>
      </c>
      <c r="X1204" s="5" t="s">
        <v>418</v>
      </c>
      <c r="Y1204" s="5" t="s">
        <v>419</v>
      </c>
      <c r="Z1204" s="5" t="s">
        <v>420</v>
      </c>
      <c r="AA1204" s="5" t="s">
        <v>421</v>
      </c>
      <c r="AB1204" s="5"/>
      <c r="AC1204" s="5"/>
      <c r="AD1204" s="5"/>
      <c r="AE1204" s="5"/>
      <c r="AF1204" s="5"/>
    </row>
    <row r="1205" spans="1:32" hidden="1">
      <c r="A1205" s="5" t="s">
        <v>15818</v>
      </c>
      <c r="B1205" s="5" t="str">
        <f>IF(COUNTIF('Leads Priorizados INT'!M:M,A1205)&gt;0,"Sí","No")</f>
        <v>No</v>
      </c>
      <c r="C1205">
        <v>0</v>
      </c>
      <c r="D1205" s="6" t="s">
        <v>414</v>
      </c>
      <c r="E1205" s="5" t="s">
        <v>15819</v>
      </c>
      <c r="F1205" s="5" t="s">
        <v>2186</v>
      </c>
      <c r="G1205" s="5" t="s">
        <v>10770</v>
      </c>
      <c r="H1205" s="7">
        <v>912818</v>
      </c>
      <c r="I1205" s="5">
        <v>8</v>
      </c>
      <c r="J1205" s="5">
        <v>2</v>
      </c>
      <c r="K1205" s="5" t="s">
        <v>15820</v>
      </c>
      <c r="L1205" s="5">
        <v>9.6500000000000002E-2</v>
      </c>
      <c r="M1205" s="8">
        <v>964100016</v>
      </c>
      <c r="N1205" s="8"/>
      <c r="O1205" s="8"/>
      <c r="P1205" s="8"/>
      <c r="Q1205" s="8"/>
      <c r="R1205" s="5" t="s">
        <v>417</v>
      </c>
      <c r="S1205" s="5" t="s">
        <v>417</v>
      </c>
      <c r="T1205" s="5" t="s">
        <v>417</v>
      </c>
      <c r="U1205" s="5" t="s">
        <v>417</v>
      </c>
      <c r="V1205" s="5" t="s">
        <v>417</v>
      </c>
      <c r="W1205" s="5" t="s">
        <v>417</v>
      </c>
      <c r="X1205" s="5" t="s">
        <v>417</v>
      </c>
      <c r="Y1205" s="5" t="s">
        <v>417</v>
      </c>
      <c r="Z1205" s="5" t="s">
        <v>417</v>
      </c>
      <c r="AA1205" s="5" t="s">
        <v>417</v>
      </c>
      <c r="AB1205" s="5"/>
      <c r="AC1205" s="5"/>
      <c r="AD1205" s="5"/>
      <c r="AE1205" s="5"/>
      <c r="AF1205" s="5"/>
    </row>
    <row r="1206" spans="1:32">
      <c r="A1206" s="5" t="s">
        <v>15821</v>
      </c>
      <c r="B1206" s="5" t="str">
        <f>IF(COUNTIF('Leads Priorizados INT'!M:M,A1206)&gt;0,"Sí","No")</f>
        <v>No</v>
      </c>
      <c r="C1206">
        <v>1</v>
      </c>
      <c r="D1206" s="6" t="s">
        <v>414</v>
      </c>
      <c r="E1206" s="5" t="s">
        <v>15822</v>
      </c>
      <c r="F1206" s="5" t="s">
        <v>1650</v>
      </c>
      <c r="G1206" s="5" t="s">
        <v>15823</v>
      </c>
      <c r="H1206" s="7">
        <v>883973</v>
      </c>
      <c r="I1206" s="5">
        <v>2</v>
      </c>
      <c r="J1206" s="5">
        <v>2</v>
      </c>
      <c r="K1206" s="5" t="s">
        <v>15824</v>
      </c>
      <c r="L1206" s="5">
        <v>9.6500000000000002E-2</v>
      </c>
      <c r="M1206" s="8">
        <v>921118402</v>
      </c>
      <c r="N1206" s="8"/>
      <c r="O1206" s="8"/>
      <c r="P1206" s="8"/>
      <c r="Q1206" s="8"/>
      <c r="R1206" s="5" t="s">
        <v>15825</v>
      </c>
      <c r="S1206" s="5" t="s">
        <v>417</v>
      </c>
      <c r="T1206" s="5" t="s">
        <v>417</v>
      </c>
      <c r="U1206" s="5" t="s">
        <v>417</v>
      </c>
      <c r="V1206" s="5" t="s">
        <v>417</v>
      </c>
      <c r="W1206" s="5" t="s">
        <v>93</v>
      </c>
      <c r="X1206" s="5" t="s">
        <v>418</v>
      </c>
      <c r="Y1206" s="5" t="s">
        <v>419</v>
      </c>
      <c r="Z1206" s="5" t="s">
        <v>420</v>
      </c>
      <c r="AA1206" s="5" t="s">
        <v>421</v>
      </c>
      <c r="AB1206" s="5"/>
      <c r="AC1206" s="5"/>
      <c r="AD1206" s="5"/>
      <c r="AE1206" s="5"/>
      <c r="AF1206" s="5"/>
    </row>
    <row r="1207" spans="1:32" hidden="1">
      <c r="A1207" s="5" t="s">
        <v>15826</v>
      </c>
      <c r="B1207" s="5" t="str">
        <f>IF(COUNTIF('Leads Priorizados INT'!M:M,A1207)&gt;0,"Sí","No")</f>
        <v>No</v>
      </c>
      <c r="C1207">
        <v>0</v>
      </c>
      <c r="D1207" s="6" t="s">
        <v>414</v>
      </c>
      <c r="E1207" s="5" t="s">
        <v>15827</v>
      </c>
      <c r="F1207" s="5" t="s">
        <v>752</v>
      </c>
      <c r="G1207" s="5" t="s">
        <v>15828</v>
      </c>
      <c r="H1207" s="7">
        <v>567537</v>
      </c>
      <c r="I1207" s="5">
        <v>5</v>
      </c>
      <c r="J1207" s="5">
        <v>2</v>
      </c>
      <c r="K1207" s="5" t="s">
        <v>15829</v>
      </c>
      <c r="L1207" s="5">
        <v>9.6500000000000002E-2</v>
      </c>
      <c r="M1207" s="8"/>
      <c r="N1207" s="8"/>
      <c r="O1207" s="8"/>
      <c r="P1207" s="8"/>
      <c r="Q1207" s="8"/>
      <c r="R1207" s="5" t="s">
        <v>9268</v>
      </c>
      <c r="S1207" s="5" t="s">
        <v>15830</v>
      </c>
      <c r="T1207" s="5" t="s">
        <v>417</v>
      </c>
      <c r="U1207" s="5" t="s">
        <v>417</v>
      </c>
      <c r="V1207" s="5" t="s">
        <v>417</v>
      </c>
      <c r="W1207" s="5" t="s">
        <v>93</v>
      </c>
      <c r="X1207" s="5" t="s">
        <v>418</v>
      </c>
      <c r="Y1207" s="5" t="s">
        <v>419</v>
      </c>
      <c r="Z1207" s="5" t="s">
        <v>420</v>
      </c>
      <c r="AA1207" s="5" t="s">
        <v>421</v>
      </c>
      <c r="AB1207" s="5"/>
      <c r="AC1207" s="5"/>
      <c r="AD1207" s="5"/>
      <c r="AE1207" s="5"/>
      <c r="AF1207" s="5"/>
    </row>
    <row r="1208" spans="1:32">
      <c r="A1208" s="5" t="s">
        <v>15831</v>
      </c>
      <c r="B1208" s="5" t="str">
        <f>IF(COUNTIF('Leads Priorizados INT'!M:M,A1208)&gt;0,"Sí","No")</f>
        <v>No</v>
      </c>
      <c r="C1208">
        <v>1</v>
      </c>
      <c r="D1208" s="6" t="s">
        <v>414</v>
      </c>
      <c r="E1208" s="5" t="s">
        <v>15832</v>
      </c>
      <c r="F1208" s="5" t="s">
        <v>152</v>
      </c>
      <c r="G1208" s="5" t="s">
        <v>619</v>
      </c>
      <c r="H1208" s="7">
        <v>422832</v>
      </c>
      <c r="I1208" s="5">
        <v>1</v>
      </c>
      <c r="J1208" s="5">
        <v>1</v>
      </c>
      <c r="K1208" s="5" t="s">
        <v>15833</v>
      </c>
      <c r="L1208" s="5">
        <v>9.6500000000000002E-2</v>
      </c>
      <c r="M1208" s="8">
        <v>915756497</v>
      </c>
      <c r="N1208" s="8"/>
      <c r="O1208" s="8"/>
      <c r="P1208" s="8"/>
      <c r="Q1208" s="8"/>
      <c r="R1208" s="5" t="s">
        <v>15834</v>
      </c>
      <c r="S1208" s="5" t="s">
        <v>15835</v>
      </c>
      <c r="T1208" s="5" t="s">
        <v>417</v>
      </c>
      <c r="U1208" s="5" t="s">
        <v>417</v>
      </c>
      <c r="V1208" s="5" t="s">
        <v>417</v>
      </c>
      <c r="W1208" s="5" t="s">
        <v>93</v>
      </c>
      <c r="X1208" s="5" t="s">
        <v>418</v>
      </c>
      <c r="Y1208" s="5" t="s">
        <v>419</v>
      </c>
      <c r="Z1208" s="5" t="s">
        <v>420</v>
      </c>
      <c r="AA1208" s="5" t="s">
        <v>421</v>
      </c>
      <c r="AB1208" s="5"/>
      <c r="AC1208" s="5"/>
      <c r="AD1208" s="5"/>
      <c r="AE1208" s="5"/>
      <c r="AF1208" s="5"/>
    </row>
    <row r="1209" spans="1:32" hidden="1">
      <c r="A1209" s="5" t="s">
        <v>15836</v>
      </c>
      <c r="B1209" s="5" t="str">
        <f>IF(COUNTIF('Leads Priorizados INT'!M:M,A1209)&gt;0,"Sí","No")</f>
        <v>No</v>
      </c>
      <c r="C1209">
        <v>0</v>
      </c>
      <c r="D1209" s="6" t="s">
        <v>414</v>
      </c>
      <c r="E1209" s="5" t="s">
        <v>15837</v>
      </c>
      <c r="F1209" s="5" t="s">
        <v>3740</v>
      </c>
      <c r="G1209" s="5" t="s">
        <v>15838</v>
      </c>
      <c r="H1209" s="7">
        <v>6085969</v>
      </c>
      <c r="I1209" s="5">
        <v>19</v>
      </c>
      <c r="J1209" s="5">
        <v>3</v>
      </c>
      <c r="K1209" s="5" t="s">
        <v>15839</v>
      </c>
      <c r="L1209" s="5">
        <v>9.64E-2</v>
      </c>
      <c r="M1209" s="8">
        <v>956142200</v>
      </c>
      <c r="N1209" s="8">
        <v>955045400</v>
      </c>
      <c r="O1209" s="8"/>
      <c r="P1209" s="8"/>
      <c r="Q1209" s="8"/>
      <c r="R1209" s="5" t="s">
        <v>15840</v>
      </c>
      <c r="S1209" s="5" t="s">
        <v>15841</v>
      </c>
      <c r="T1209" s="5" t="s">
        <v>15842</v>
      </c>
      <c r="U1209" s="5" t="s">
        <v>417</v>
      </c>
      <c r="V1209" s="5" t="s">
        <v>417</v>
      </c>
      <c r="W1209" s="5" t="s">
        <v>93</v>
      </c>
      <c r="X1209" s="5" t="s">
        <v>418</v>
      </c>
      <c r="Y1209" s="5" t="s">
        <v>419</v>
      </c>
      <c r="Z1209" s="5" t="s">
        <v>420</v>
      </c>
      <c r="AA1209" s="5" t="s">
        <v>421</v>
      </c>
      <c r="AB1209" s="5"/>
      <c r="AC1209" s="5"/>
      <c r="AD1209" s="5"/>
      <c r="AE1209" s="5"/>
      <c r="AF1209" s="5"/>
    </row>
    <row r="1210" spans="1:32" hidden="1">
      <c r="A1210" s="5" t="s">
        <v>15843</v>
      </c>
      <c r="B1210" s="5" t="str">
        <f>IF(COUNTIF('Leads Priorizados INT'!M:M,A1210)&gt;0,"Sí","No")</f>
        <v>No</v>
      </c>
      <c r="C1210">
        <v>0</v>
      </c>
      <c r="D1210" s="6" t="s">
        <v>414</v>
      </c>
      <c r="E1210" s="5" t="s">
        <v>15844</v>
      </c>
      <c r="F1210" s="5" t="s">
        <v>923</v>
      </c>
      <c r="G1210" s="5" t="s">
        <v>15845</v>
      </c>
      <c r="H1210" s="7">
        <v>810688</v>
      </c>
      <c r="I1210" s="5">
        <v>13</v>
      </c>
      <c r="J1210" s="5">
        <v>1</v>
      </c>
      <c r="K1210" s="5" t="s">
        <v>15846</v>
      </c>
      <c r="L1210" s="5">
        <v>9.64E-2</v>
      </c>
      <c r="M1210" s="8"/>
      <c r="N1210" s="8"/>
      <c r="O1210" s="8"/>
      <c r="P1210" s="8"/>
      <c r="Q1210" s="8"/>
      <c r="R1210" s="5" t="s">
        <v>15847</v>
      </c>
      <c r="S1210" s="5" t="s">
        <v>15848</v>
      </c>
      <c r="T1210" s="5" t="s">
        <v>417</v>
      </c>
      <c r="U1210" s="5" t="s">
        <v>417</v>
      </c>
      <c r="V1210" s="5" t="s">
        <v>417</v>
      </c>
      <c r="W1210" s="5" t="s">
        <v>93</v>
      </c>
      <c r="X1210" s="5" t="s">
        <v>418</v>
      </c>
      <c r="Y1210" s="5" t="s">
        <v>419</v>
      </c>
      <c r="Z1210" s="5" t="s">
        <v>420</v>
      </c>
      <c r="AA1210" s="5" t="s">
        <v>421</v>
      </c>
      <c r="AB1210" s="5"/>
      <c r="AC1210" s="5"/>
      <c r="AD1210" s="5"/>
      <c r="AE1210" s="5"/>
      <c r="AF1210" s="5"/>
    </row>
    <row r="1211" spans="1:32" hidden="1">
      <c r="A1211" s="5" t="s">
        <v>15849</v>
      </c>
      <c r="B1211" s="5" t="str">
        <f>IF(COUNTIF('Leads Priorizados INT'!M:M,A1211)&gt;0,"Sí","No")</f>
        <v>No</v>
      </c>
      <c r="C1211">
        <v>0</v>
      </c>
      <c r="D1211" s="6" t="s">
        <v>414</v>
      </c>
      <c r="E1211" s="5" t="s">
        <v>15850</v>
      </c>
      <c r="F1211" s="5" t="s">
        <v>431</v>
      </c>
      <c r="G1211" s="5" t="s">
        <v>1669</v>
      </c>
      <c r="H1211" s="7">
        <v>1058088</v>
      </c>
      <c r="I1211" s="5">
        <v>2</v>
      </c>
      <c r="J1211" s="5">
        <v>1</v>
      </c>
      <c r="K1211" s="5" t="s">
        <v>15851</v>
      </c>
      <c r="L1211" s="5">
        <v>9.64E-2</v>
      </c>
      <c r="M1211" s="8">
        <v>934511546</v>
      </c>
      <c r="N1211" s="8">
        <v>607229752</v>
      </c>
      <c r="O1211" s="8"/>
      <c r="P1211" s="8"/>
      <c r="Q1211" s="8"/>
      <c r="R1211" s="5" t="s">
        <v>15852</v>
      </c>
      <c r="S1211" s="5" t="s">
        <v>417</v>
      </c>
      <c r="T1211" s="5" t="s">
        <v>417</v>
      </c>
      <c r="U1211" s="5" t="s">
        <v>417</v>
      </c>
      <c r="V1211" s="5" t="s">
        <v>417</v>
      </c>
      <c r="W1211" s="5" t="s">
        <v>93</v>
      </c>
      <c r="X1211" s="5" t="s">
        <v>418</v>
      </c>
      <c r="Y1211" s="5" t="s">
        <v>419</v>
      </c>
      <c r="Z1211" s="5" t="s">
        <v>420</v>
      </c>
      <c r="AA1211" s="5" t="s">
        <v>421</v>
      </c>
      <c r="AB1211" s="5" t="s">
        <v>15853</v>
      </c>
      <c r="AC1211" s="5"/>
      <c r="AD1211" s="5"/>
      <c r="AE1211" s="5"/>
      <c r="AF1211" s="5"/>
    </row>
    <row r="1212" spans="1:32" hidden="1">
      <c r="A1212" s="5" t="s">
        <v>15854</v>
      </c>
      <c r="B1212" s="5" t="str">
        <f>IF(COUNTIF('Leads Priorizados INT'!M:M,A1212)&gt;0,"Sí","No")</f>
        <v>No</v>
      </c>
      <c r="C1212">
        <v>0</v>
      </c>
      <c r="D1212" s="6" t="s">
        <v>414</v>
      </c>
      <c r="E1212" s="5" t="s">
        <v>15855</v>
      </c>
      <c r="F1212" s="5" t="s">
        <v>431</v>
      </c>
      <c r="G1212" s="5" t="s">
        <v>10970</v>
      </c>
      <c r="H1212" s="7">
        <v>887581</v>
      </c>
      <c r="I1212" s="5">
        <v>8</v>
      </c>
      <c r="J1212" s="5">
        <v>1</v>
      </c>
      <c r="K1212" s="5" t="s">
        <v>15856</v>
      </c>
      <c r="L1212" s="5">
        <v>9.64E-2</v>
      </c>
      <c r="M1212" s="8"/>
      <c r="N1212" s="8"/>
      <c r="O1212" s="8"/>
      <c r="P1212" s="8"/>
      <c r="Q1212" s="8"/>
      <c r="R1212" s="5" t="s">
        <v>15857</v>
      </c>
      <c r="S1212" s="5" t="s">
        <v>417</v>
      </c>
      <c r="T1212" s="5" t="s">
        <v>417</v>
      </c>
      <c r="U1212" s="5" t="s">
        <v>417</v>
      </c>
      <c r="V1212" s="5" t="s">
        <v>417</v>
      </c>
      <c r="W1212" s="5" t="s">
        <v>93</v>
      </c>
      <c r="X1212" s="5" t="s">
        <v>418</v>
      </c>
      <c r="Y1212" s="5" t="s">
        <v>419</v>
      </c>
      <c r="Z1212" s="5" t="s">
        <v>420</v>
      </c>
      <c r="AA1212" s="5" t="s">
        <v>421</v>
      </c>
      <c r="AB1212" s="5"/>
      <c r="AC1212" s="5"/>
      <c r="AD1212" s="5"/>
      <c r="AE1212" s="5"/>
      <c r="AF1212" s="5"/>
    </row>
    <row r="1213" spans="1:32" hidden="1">
      <c r="A1213" s="5" t="s">
        <v>15858</v>
      </c>
      <c r="B1213" s="5" t="str">
        <f>IF(COUNTIF('Leads Priorizados INT'!M:M,A1213)&gt;0,"Sí","No")</f>
        <v>No</v>
      </c>
      <c r="C1213">
        <v>0</v>
      </c>
      <c r="D1213" s="6" t="s">
        <v>414</v>
      </c>
      <c r="E1213" s="5" t="s">
        <v>15859</v>
      </c>
      <c r="F1213" s="5" t="s">
        <v>152</v>
      </c>
      <c r="G1213" s="5" t="s">
        <v>15860</v>
      </c>
      <c r="H1213" s="7">
        <v>799000</v>
      </c>
      <c r="I1213" s="5">
        <v>5</v>
      </c>
      <c r="J1213" s="5">
        <v>2</v>
      </c>
      <c r="K1213" s="5" t="s">
        <v>15861</v>
      </c>
      <c r="L1213" s="5">
        <v>9.64E-2</v>
      </c>
      <c r="M1213" s="8">
        <v>918729792</v>
      </c>
      <c r="N1213" s="8"/>
      <c r="O1213" s="8"/>
      <c r="P1213" s="8"/>
      <c r="Q1213" s="8"/>
      <c r="R1213" s="5" t="s">
        <v>15862</v>
      </c>
      <c r="S1213" s="5" t="s">
        <v>417</v>
      </c>
      <c r="T1213" s="5" t="s">
        <v>417</v>
      </c>
      <c r="U1213" s="5" t="s">
        <v>417</v>
      </c>
      <c r="V1213" s="5" t="s">
        <v>417</v>
      </c>
      <c r="W1213" s="5" t="s">
        <v>93</v>
      </c>
      <c r="X1213" s="5" t="s">
        <v>418</v>
      </c>
      <c r="Y1213" s="5" t="s">
        <v>419</v>
      </c>
      <c r="Z1213" s="5" t="s">
        <v>420</v>
      </c>
      <c r="AA1213" s="5" t="s">
        <v>421</v>
      </c>
      <c r="AB1213" s="5"/>
      <c r="AC1213" s="5"/>
      <c r="AD1213" s="5"/>
      <c r="AE1213" s="5"/>
      <c r="AF1213" s="5"/>
    </row>
    <row r="1214" spans="1:32" hidden="1">
      <c r="A1214" s="5" t="s">
        <v>15863</v>
      </c>
      <c r="B1214" s="5" t="str">
        <f>IF(COUNTIF('Leads Priorizados INT'!M:M,A1214)&gt;0,"Sí","No")</f>
        <v>No</v>
      </c>
      <c r="C1214">
        <v>0</v>
      </c>
      <c r="D1214" s="6" t="s">
        <v>414</v>
      </c>
      <c r="E1214" s="5" t="s">
        <v>15864</v>
      </c>
      <c r="F1214" s="5" t="s">
        <v>152</v>
      </c>
      <c r="G1214" s="5" t="s">
        <v>619</v>
      </c>
      <c r="H1214" s="7">
        <v>404752</v>
      </c>
      <c r="I1214" s="5">
        <v>4</v>
      </c>
      <c r="J1214" s="5">
        <v>1</v>
      </c>
      <c r="K1214" s="5" t="s">
        <v>15865</v>
      </c>
      <c r="L1214" s="5">
        <v>9.64E-2</v>
      </c>
      <c r="M1214" s="8"/>
      <c r="N1214" s="8"/>
      <c r="O1214" s="8"/>
      <c r="P1214" s="8"/>
      <c r="Q1214" s="8"/>
      <c r="R1214" s="5" t="s">
        <v>10912</v>
      </c>
      <c r="S1214" s="5" t="s">
        <v>15866</v>
      </c>
      <c r="T1214" s="5" t="s">
        <v>417</v>
      </c>
      <c r="U1214" s="5" t="s">
        <v>417</v>
      </c>
      <c r="V1214" s="5" t="s">
        <v>417</v>
      </c>
      <c r="W1214" s="5" t="s">
        <v>93</v>
      </c>
      <c r="X1214" s="5" t="s">
        <v>418</v>
      </c>
      <c r="Y1214" s="5" t="s">
        <v>419</v>
      </c>
      <c r="Z1214" s="5" t="s">
        <v>420</v>
      </c>
      <c r="AA1214" s="5" t="s">
        <v>421</v>
      </c>
      <c r="AB1214" s="5"/>
      <c r="AC1214" s="5"/>
      <c r="AD1214" s="5"/>
      <c r="AE1214" s="5"/>
      <c r="AF1214" s="5"/>
    </row>
    <row r="1215" spans="1:32">
      <c r="A1215" s="5" t="s">
        <v>15867</v>
      </c>
      <c r="B1215" s="5" t="str">
        <f>IF(COUNTIF('Leads Priorizados INT'!M:M,A1215)&gt;0,"Sí","No")</f>
        <v>No</v>
      </c>
      <c r="C1215">
        <v>1</v>
      </c>
      <c r="D1215" s="6" t="s">
        <v>414</v>
      </c>
      <c r="E1215" s="5" t="s">
        <v>15868</v>
      </c>
      <c r="F1215" s="5" t="s">
        <v>152</v>
      </c>
      <c r="G1215" s="5" t="s">
        <v>1758</v>
      </c>
      <c r="H1215" s="7">
        <v>1106336</v>
      </c>
      <c r="I1215" s="5">
        <v>8</v>
      </c>
      <c r="J1215" s="5">
        <v>1</v>
      </c>
      <c r="K1215" s="5" t="s">
        <v>15869</v>
      </c>
      <c r="L1215" s="5">
        <v>9.6299999999999997E-2</v>
      </c>
      <c r="M1215" s="8"/>
      <c r="N1215" s="8"/>
      <c r="O1215" s="8"/>
      <c r="P1215" s="8"/>
      <c r="Q1215" s="8"/>
      <c r="R1215" s="5" t="s">
        <v>15870</v>
      </c>
      <c r="S1215" s="5" t="s">
        <v>15871</v>
      </c>
      <c r="T1215" s="5" t="s">
        <v>417</v>
      </c>
      <c r="U1215" s="5" t="s">
        <v>417</v>
      </c>
      <c r="V1215" s="5" t="s">
        <v>417</v>
      </c>
      <c r="W1215" s="5" t="s">
        <v>93</v>
      </c>
      <c r="X1215" s="5" t="s">
        <v>418</v>
      </c>
      <c r="Y1215" s="5" t="s">
        <v>419</v>
      </c>
      <c r="Z1215" s="5" t="s">
        <v>420</v>
      </c>
      <c r="AA1215" s="5" t="s">
        <v>421</v>
      </c>
      <c r="AB1215" s="5"/>
      <c r="AC1215" s="5"/>
      <c r="AD1215" s="5"/>
      <c r="AE1215" s="5"/>
      <c r="AF1215" s="5"/>
    </row>
    <row r="1216" spans="1:32">
      <c r="A1216" s="5" t="s">
        <v>15872</v>
      </c>
      <c r="B1216" s="5" t="str">
        <f>IF(COUNTIF('Leads Priorizados INT'!M:M,A1216)&gt;0,"Sí","No")</f>
        <v>No</v>
      </c>
      <c r="C1216">
        <v>1</v>
      </c>
      <c r="D1216" s="6" t="s">
        <v>414</v>
      </c>
      <c r="E1216" s="5" t="s">
        <v>15873</v>
      </c>
      <c r="F1216" s="5" t="s">
        <v>152</v>
      </c>
      <c r="G1216" s="5" t="s">
        <v>2795</v>
      </c>
      <c r="H1216" s="7">
        <v>391607</v>
      </c>
      <c r="I1216" s="5">
        <v>5</v>
      </c>
      <c r="J1216" s="5">
        <v>2</v>
      </c>
      <c r="K1216" s="5" t="s">
        <v>15874</v>
      </c>
      <c r="L1216" s="5">
        <v>9.6299999999999997E-2</v>
      </c>
      <c r="M1216" s="8">
        <v>639025896</v>
      </c>
      <c r="N1216" s="8"/>
      <c r="O1216" s="8"/>
      <c r="P1216" s="8"/>
      <c r="Q1216" s="8"/>
      <c r="R1216" s="5" t="s">
        <v>15875</v>
      </c>
      <c r="S1216" s="5" t="s">
        <v>15876</v>
      </c>
      <c r="T1216" s="5" t="s">
        <v>417</v>
      </c>
      <c r="U1216" s="5" t="s">
        <v>417</v>
      </c>
      <c r="V1216" s="5" t="s">
        <v>417</v>
      </c>
      <c r="W1216" s="5" t="s">
        <v>93</v>
      </c>
      <c r="X1216" s="5" t="s">
        <v>418</v>
      </c>
      <c r="Y1216" s="5" t="s">
        <v>419</v>
      </c>
      <c r="Z1216" s="5" t="s">
        <v>420</v>
      </c>
      <c r="AA1216" s="5" t="s">
        <v>421</v>
      </c>
      <c r="AB1216" s="5"/>
      <c r="AC1216" s="5"/>
      <c r="AD1216" s="5"/>
      <c r="AE1216" s="5"/>
      <c r="AF1216" s="5"/>
    </row>
    <row r="1217" spans="1:32" hidden="1">
      <c r="A1217" s="5" t="s">
        <v>15877</v>
      </c>
      <c r="B1217" s="5" t="str">
        <f>IF(COUNTIF('Leads Priorizados INT'!M:M,A1217)&gt;0,"Sí","No")</f>
        <v>No</v>
      </c>
      <c r="C1217">
        <v>0</v>
      </c>
      <c r="D1217" s="6" t="s">
        <v>414</v>
      </c>
      <c r="E1217" s="5" t="s">
        <v>15878</v>
      </c>
      <c r="F1217" s="5" t="s">
        <v>1382</v>
      </c>
      <c r="G1217" s="5" t="s">
        <v>3636</v>
      </c>
      <c r="H1217" s="7">
        <v>1502554</v>
      </c>
      <c r="I1217" s="5">
        <v>7</v>
      </c>
      <c r="J1217" s="5">
        <v>1</v>
      </c>
      <c r="K1217" s="5" t="s">
        <v>15879</v>
      </c>
      <c r="L1217" s="5">
        <v>9.6199999999999994E-2</v>
      </c>
      <c r="M1217" s="8">
        <v>963422117</v>
      </c>
      <c r="N1217" s="8"/>
      <c r="O1217" s="8"/>
      <c r="P1217" s="8"/>
      <c r="Q1217" s="8"/>
      <c r="R1217" s="5" t="s">
        <v>417</v>
      </c>
      <c r="S1217" s="5" t="s">
        <v>417</v>
      </c>
      <c r="T1217" s="5" t="s">
        <v>417</v>
      </c>
      <c r="U1217" s="5" t="s">
        <v>417</v>
      </c>
      <c r="V1217" s="5" t="s">
        <v>417</v>
      </c>
      <c r="W1217" s="5" t="s">
        <v>417</v>
      </c>
      <c r="X1217" s="5" t="s">
        <v>417</v>
      </c>
      <c r="Y1217" s="5" t="s">
        <v>417</v>
      </c>
      <c r="Z1217" s="5" t="s">
        <v>417</v>
      </c>
      <c r="AA1217" s="5" t="s">
        <v>417</v>
      </c>
      <c r="AB1217" s="5"/>
      <c r="AC1217" s="5"/>
      <c r="AD1217" s="5"/>
      <c r="AE1217" s="5"/>
      <c r="AF1217" s="5"/>
    </row>
    <row r="1218" spans="1:32" hidden="1">
      <c r="A1218" s="5" t="s">
        <v>15880</v>
      </c>
      <c r="B1218" s="5" t="str">
        <f>IF(COUNTIF('Leads Priorizados INT'!M:M,A1218)&gt;0,"Sí","No")</f>
        <v>No</v>
      </c>
      <c r="C1218">
        <v>0</v>
      </c>
      <c r="D1218" s="6" t="s">
        <v>414</v>
      </c>
      <c r="E1218" s="5" t="s">
        <v>15881</v>
      </c>
      <c r="F1218" s="5" t="s">
        <v>431</v>
      </c>
      <c r="G1218" s="5" t="s">
        <v>2349</v>
      </c>
      <c r="H1218" s="7">
        <v>380028</v>
      </c>
      <c r="I1218" s="5">
        <v>2</v>
      </c>
      <c r="J1218" s="5">
        <v>1</v>
      </c>
      <c r="K1218" s="5" t="s">
        <v>15882</v>
      </c>
      <c r="L1218" s="5">
        <v>9.6100000000000005E-2</v>
      </c>
      <c r="M1218" s="8">
        <v>932683839</v>
      </c>
      <c r="N1218" s="8">
        <v>963313291</v>
      </c>
      <c r="O1218" s="8">
        <v>956226966</v>
      </c>
      <c r="P1218" s="8">
        <v>911377216</v>
      </c>
      <c r="Q1218" s="8">
        <v>944362138</v>
      </c>
      <c r="R1218" s="5" t="s">
        <v>15883</v>
      </c>
      <c r="S1218" s="5" t="s">
        <v>15884</v>
      </c>
      <c r="T1218" s="5" t="s">
        <v>417</v>
      </c>
      <c r="U1218" s="5" t="s">
        <v>417</v>
      </c>
      <c r="V1218" s="5" t="s">
        <v>417</v>
      </c>
      <c r="W1218" s="5" t="s">
        <v>93</v>
      </c>
      <c r="X1218" s="5" t="s">
        <v>418</v>
      </c>
      <c r="Y1218" s="5" t="s">
        <v>419</v>
      </c>
      <c r="Z1218" s="5" t="s">
        <v>420</v>
      </c>
      <c r="AA1218" s="5" t="s">
        <v>421</v>
      </c>
      <c r="AB1218" s="5" t="s">
        <v>15885</v>
      </c>
      <c r="AC1218" s="5" t="s">
        <v>15886</v>
      </c>
      <c r="AD1218" s="5"/>
      <c r="AE1218" s="5"/>
      <c r="AF1218" s="5"/>
    </row>
    <row r="1219" spans="1:32" hidden="1">
      <c r="A1219" s="5" t="s">
        <v>15887</v>
      </c>
      <c r="B1219" s="5" t="str">
        <f>IF(COUNTIF('Leads Priorizados INT'!M:M,A1219)&gt;0,"Sí","No")</f>
        <v>No</v>
      </c>
      <c r="C1219">
        <v>0</v>
      </c>
      <c r="D1219" s="6" t="s">
        <v>414</v>
      </c>
      <c r="E1219" s="5" t="s">
        <v>15888</v>
      </c>
      <c r="F1219" s="5" t="s">
        <v>431</v>
      </c>
      <c r="G1219" s="5" t="s">
        <v>15889</v>
      </c>
      <c r="H1219" s="7">
        <v>13870433</v>
      </c>
      <c r="I1219" s="5">
        <v>53</v>
      </c>
      <c r="J1219" s="5">
        <v>5</v>
      </c>
      <c r="K1219" s="5" t="s">
        <v>15890</v>
      </c>
      <c r="L1219" s="5">
        <v>9.6100000000000005E-2</v>
      </c>
      <c r="M1219" s="8">
        <v>932640910</v>
      </c>
      <c r="N1219" s="8">
        <v>934751718</v>
      </c>
      <c r="O1219" s="8">
        <v>934751717</v>
      </c>
      <c r="P1219" s="8">
        <v>933365554</v>
      </c>
      <c r="Q1219" s="8">
        <v>932197341</v>
      </c>
      <c r="R1219" s="5" t="s">
        <v>15891</v>
      </c>
      <c r="S1219" s="5" t="s">
        <v>15892</v>
      </c>
      <c r="T1219" s="5" t="s">
        <v>417</v>
      </c>
      <c r="U1219" s="5" t="s">
        <v>417</v>
      </c>
      <c r="V1219" s="5" t="s">
        <v>417</v>
      </c>
      <c r="W1219" s="5" t="s">
        <v>93</v>
      </c>
      <c r="X1219" s="5" t="s">
        <v>418</v>
      </c>
      <c r="Y1219" s="5" t="s">
        <v>419</v>
      </c>
      <c r="Z1219" s="5" t="s">
        <v>420</v>
      </c>
      <c r="AA1219" s="5" t="s">
        <v>421</v>
      </c>
      <c r="AB1219" s="5" t="s">
        <v>15893</v>
      </c>
      <c r="AC1219" s="5" t="s">
        <v>15894</v>
      </c>
      <c r="AD1219" s="5" t="s">
        <v>15895</v>
      </c>
      <c r="AE1219" s="5"/>
      <c r="AF1219" s="5"/>
    </row>
    <row r="1220" spans="1:32">
      <c r="A1220" s="5" t="s">
        <v>15896</v>
      </c>
      <c r="B1220" s="5" t="str">
        <f>IF(COUNTIF('Leads Priorizados INT'!M:M,A1220)&gt;0,"Sí","No")</f>
        <v>No</v>
      </c>
      <c r="C1220">
        <v>1</v>
      </c>
      <c r="D1220" s="6" t="s">
        <v>414</v>
      </c>
      <c r="E1220" s="5" t="s">
        <v>15897</v>
      </c>
      <c r="F1220" s="5" t="s">
        <v>700</v>
      </c>
      <c r="G1220" s="5" t="s">
        <v>11485</v>
      </c>
      <c r="H1220" s="7">
        <v>658309</v>
      </c>
      <c r="I1220" s="5">
        <v>4</v>
      </c>
      <c r="J1220" s="5">
        <v>1</v>
      </c>
      <c r="K1220" s="5" t="s">
        <v>15898</v>
      </c>
      <c r="L1220" s="5">
        <v>9.6100000000000005E-2</v>
      </c>
      <c r="M1220" s="8">
        <v>954418412</v>
      </c>
      <c r="N1220" s="8"/>
      <c r="O1220" s="8"/>
      <c r="P1220" s="8"/>
      <c r="Q1220" s="8"/>
      <c r="R1220" s="5" t="s">
        <v>15899</v>
      </c>
      <c r="S1220" s="5" t="s">
        <v>15900</v>
      </c>
      <c r="T1220" s="5" t="s">
        <v>417</v>
      </c>
      <c r="U1220" s="5" t="s">
        <v>417</v>
      </c>
      <c r="V1220" s="5" t="s">
        <v>417</v>
      </c>
      <c r="W1220" s="5" t="s">
        <v>93</v>
      </c>
      <c r="X1220" s="5" t="s">
        <v>418</v>
      </c>
      <c r="Y1220" s="5" t="s">
        <v>419</v>
      </c>
      <c r="Z1220" s="5" t="s">
        <v>420</v>
      </c>
      <c r="AA1220" s="5" t="s">
        <v>421</v>
      </c>
      <c r="AB1220" s="5"/>
      <c r="AC1220" s="5"/>
      <c r="AD1220" s="5"/>
      <c r="AE1220" s="5"/>
      <c r="AF1220" s="5"/>
    </row>
    <row r="1221" spans="1:32">
      <c r="A1221" s="5" t="s">
        <v>15901</v>
      </c>
      <c r="B1221" s="5" t="str">
        <f>IF(COUNTIF('Leads Priorizados INT'!M:M,A1221)&gt;0,"Sí","No")</f>
        <v>No</v>
      </c>
      <c r="C1221">
        <v>1</v>
      </c>
      <c r="D1221" s="6" t="s">
        <v>430</v>
      </c>
      <c r="E1221" s="5" t="s">
        <v>15902</v>
      </c>
      <c r="F1221" s="5" t="s">
        <v>1382</v>
      </c>
      <c r="G1221" s="5" t="s">
        <v>12908</v>
      </c>
      <c r="H1221" s="7">
        <v>1718733</v>
      </c>
      <c r="I1221" s="5">
        <v>22</v>
      </c>
      <c r="J1221" s="5">
        <v>4</v>
      </c>
      <c r="K1221" s="5" t="s">
        <v>15903</v>
      </c>
      <c r="L1221" s="5">
        <v>9.6100000000000005E-2</v>
      </c>
      <c r="M1221" s="8">
        <v>963969490</v>
      </c>
      <c r="N1221" s="8">
        <v>963911483</v>
      </c>
      <c r="O1221" s="8">
        <v>963155637</v>
      </c>
      <c r="P1221" s="8"/>
      <c r="Q1221" s="8"/>
      <c r="R1221" s="5" t="s">
        <v>15904</v>
      </c>
      <c r="S1221" s="5" t="s">
        <v>417</v>
      </c>
      <c r="T1221" s="5" t="s">
        <v>417</v>
      </c>
      <c r="U1221" s="5" t="s">
        <v>417</v>
      </c>
      <c r="V1221" s="5" t="s">
        <v>417</v>
      </c>
      <c r="W1221" s="5" t="s">
        <v>93</v>
      </c>
      <c r="X1221" s="5" t="s">
        <v>418</v>
      </c>
      <c r="Y1221" s="5" t="s">
        <v>419</v>
      </c>
      <c r="Z1221" s="5" t="s">
        <v>420</v>
      </c>
      <c r="AA1221" s="5" t="s">
        <v>421</v>
      </c>
      <c r="AB1221" s="5" t="s">
        <v>15905</v>
      </c>
      <c r="AC1221" s="5"/>
      <c r="AD1221" s="5"/>
      <c r="AE1221" s="5"/>
      <c r="AF1221" s="5"/>
    </row>
    <row r="1222" spans="1:32" hidden="1">
      <c r="A1222" s="5" t="s">
        <v>15906</v>
      </c>
      <c r="B1222" s="5" t="str">
        <f>IF(COUNTIF('Leads Priorizados INT'!M:M,A1222)&gt;0,"Sí","No")</f>
        <v>No</v>
      </c>
      <c r="C1222">
        <v>0</v>
      </c>
      <c r="D1222" s="6" t="s">
        <v>414</v>
      </c>
      <c r="E1222" s="5" t="s">
        <v>15907</v>
      </c>
      <c r="F1222" s="5" t="s">
        <v>1245</v>
      </c>
      <c r="G1222" s="5" t="s">
        <v>12069</v>
      </c>
      <c r="H1222" s="7">
        <v>1486576</v>
      </c>
      <c r="I1222" s="5">
        <v>6</v>
      </c>
      <c r="J1222" s="5">
        <v>2</v>
      </c>
      <c r="K1222" s="5" t="s">
        <v>15908</v>
      </c>
      <c r="L1222" s="5">
        <v>9.6000000000000002E-2</v>
      </c>
      <c r="M1222" s="8">
        <v>944060115</v>
      </c>
      <c r="N1222" s="8">
        <v>946120484</v>
      </c>
      <c r="O1222" s="8">
        <v>944275856</v>
      </c>
      <c r="P1222" s="8">
        <v>946120486</v>
      </c>
      <c r="Q1222" s="8">
        <v>944461843</v>
      </c>
      <c r="R1222" s="5" t="s">
        <v>15909</v>
      </c>
      <c r="S1222" s="5" t="s">
        <v>417</v>
      </c>
      <c r="T1222" s="5" t="s">
        <v>417</v>
      </c>
      <c r="U1222" s="5" t="s">
        <v>417</v>
      </c>
      <c r="V1222" s="5" t="s">
        <v>417</v>
      </c>
      <c r="W1222" s="5" t="s">
        <v>93</v>
      </c>
      <c r="X1222" s="5" t="s">
        <v>418</v>
      </c>
      <c r="Y1222" s="5" t="s">
        <v>419</v>
      </c>
      <c r="Z1222" s="5" t="s">
        <v>420</v>
      </c>
      <c r="AA1222" s="5" t="s">
        <v>421</v>
      </c>
      <c r="AB1222" s="5" t="s">
        <v>15910</v>
      </c>
      <c r="AC1222" s="5"/>
      <c r="AD1222" s="5"/>
      <c r="AE1222" s="5"/>
      <c r="AF1222" s="5"/>
    </row>
    <row r="1223" spans="1:32" hidden="1">
      <c r="A1223" s="5" t="s">
        <v>15911</v>
      </c>
      <c r="B1223" s="5" t="str">
        <f>IF(COUNTIF('Leads Priorizados INT'!M:M,A1223)&gt;0,"Sí","No")</f>
        <v>No</v>
      </c>
      <c r="C1223">
        <v>0</v>
      </c>
      <c r="D1223" s="6" t="s">
        <v>414</v>
      </c>
      <c r="E1223" s="5" t="s">
        <v>15912</v>
      </c>
      <c r="F1223" s="5" t="s">
        <v>431</v>
      </c>
      <c r="G1223" s="5" t="s">
        <v>2159</v>
      </c>
      <c r="H1223" s="7">
        <v>1014603</v>
      </c>
      <c r="I1223" s="5">
        <v>8</v>
      </c>
      <c r="J1223" s="5">
        <v>1</v>
      </c>
      <c r="K1223" s="5" t="s">
        <v>15913</v>
      </c>
      <c r="L1223" s="5">
        <v>9.6000000000000002E-2</v>
      </c>
      <c r="M1223" s="8"/>
      <c r="N1223" s="8"/>
      <c r="O1223" s="8"/>
      <c r="P1223" s="8"/>
      <c r="Q1223" s="8"/>
      <c r="R1223" s="5" t="s">
        <v>15914</v>
      </c>
      <c r="S1223" s="5" t="s">
        <v>417</v>
      </c>
      <c r="T1223" s="5" t="s">
        <v>417</v>
      </c>
      <c r="U1223" s="5" t="s">
        <v>417</v>
      </c>
      <c r="V1223" s="5" t="s">
        <v>417</v>
      </c>
      <c r="W1223" s="5" t="s">
        <v>93</v>
      </c>
      <c r="X1223" s="5" t="s">
        <v>418</v>
      </c>
      <c r="Y1223" s="5" t="s">
        <v>419</v>
      </c>
      <c r="Z1223" s="5" t="s">
        <v>420</v>
      </c>
      <c r="AA1223" s="5" t="s">
        <v>421</v>
      </c>
      <c r="AB1223" s="5" t="s">
        <v>15915</v>
      </c>
      <c r="AC1223" s="5"/>
      <c r="AD1223" s="5"/>
      <c r="AE1223" s="5"/>
      <c r="AF1223" s="5"/>
    </row>
    <row r="1224" spans="1:32">
      <c r="A1224" s="5" t="s">
        <v>15916</v>
      </c>
      <c r="B1224" s="5" t="str">
        <f>IF(COUNTIF('Leads Priorizados INT'!M:M,A1224)&gt;0,"Sí","No")</f>
        <v>No</v>
      </c>
      <c r="C1224">
        <v>1</v>
      </c>
      <c r="D1224" s="6" t="s">
        <v>414</v>
      </c>
      <c r="E1224" s="5" t="s">
        <v>15917</v>
      </c>
      <c r="F1224" s="5" t="s">
        <v>152</v>
      </c>
      <c r="G1224" s="5" t="s">
        <v>1758</v>
      </c>
      <c r="H1224" s="7">
        <v>479957</v>
      </c>
      <c r="I1224" s="5">
        <v>4</v>
      </c>
      <c r="J1224" s="5">
        <v>1</v>
      </c>
      <c r="K1224" s="5" t="s">
        <v>15918</v>
      </c>
      <c r="L1224" s="5">
        <v>9.6000000000000002E-2</v>
      </c>
      <c r="M1224" s="8"/>
      <c r="N1224" s="8"/>
      <c r="O1224" s="8"/>
      <c r="P1224" s="8"/>
      <c r="Q1224" s="8"/>
      <c r="R1224" s="5" t="s">
        <v>15919</v>
      </c>
      <c r="S1224" s="5" t="s">
        <v>417</v>
      </c>
      <c r="T1224" s="5" t="s">
        <v>417</v>
      </c>
      <c r="U1224" s="5" t="s">
        <v>417</v>
      </c>
      <c r="V1224" s="5" t="s">
        <v>417</v>
      </c>
      <c r="W1224" s="5" t="s">
        <v>93</v>
      </c>
      <c r="X1224" s="5" t="s">
        <v>418</v>
      </c>
      <c r="Y1224" s="5" t="s">
        <v>419</v>
      </c>
      <c r="Z1224" s="5" t="s">
        <v>420</v>
      </c>
      <c r="AA1224" s="5" t="s">
        <v>421</v>
      </c>
      <c r="AB1224" s="5"/>
      <c r="AC1224" s="5"/>
      <c r="AD1224" s="5"/>
      <c r="AE1224" s="5"/>
      <c r="AF1224" s="5"/>
    </row>
    <row r="1225" spans="1:32" hidden="1">
      <c r="A1225" s="5" t="s">
        <v>15920</v>
      </c>
      <c r="B1225" s="5" t="str">
        <f>IF(COUNTIF('Leads Priorizados INT'!M:M,A1225)&gt;0,"Sí","No")</f>
        <v>No</v>
      </c>
      <c r="C1225">
        <v>0</v>
      </c>
      <c r="D1225" s="6" t="s">
        <v>1534</v>
      </c>
      <c r="E1225" s="5" t="s">
        <v>15921</v>
      </c>
      <c r="F1225" s="5" t="s">
        <v>152</v>
      </c>
      <c r="G1225" s="5" t="s">
        <v>1157</v>
      </c>
      <c r="H1225" s="7">
        <v>23976478</v>
      </c>
      <c r="I1225" s="5">
        <v>206</v>
      </c>
      <c r="J1225" s="5">
        <v>5</v>
      </c>
      <c r="K1225" s="5" t="s">
        <v>15922</v>
      </c>
      <c r="L1225" s="5">
        <v>9.5899999999999999E-2</v>
      </c>
      <c r="M1225" s="8">
        <v>917229200</v>
      </c>
      <c r="N1225" s="8"/>
      <c r="O1225" s="8"/>
      <c r="P1225" s="8"/>
      <c r="Q1225" s="8"/>
      <c r="R1225" s="5" t="s">
        <v>15923</v>
      </c>
      <c r="S1225" s="5" t="s">
        <v>15924</v>
      </c>
      <c r="T1225" s="5" t="s">
        <v>417</v>
      </c>
      <c r="U1225" s="5" t="s">
        <v>417</v>
      </c>
      <c r="V1225" s="5" t="s">
        <v>417</v>
      </c>
      <c r="W1225" s="5" t="s">
        <v>93</v>
      </c>
      <c r="X1225" s="5" t="s">
        <v>418</v>
      </c>
      <c r="Y1225" s="5" t="s">
        <v>419</v>
      </c>
      <c r="Z1225" s="5" t="s">
        <v>420</v>
      </c>
      <c r="AA1225" s="5" t="s">
        <v>421</v>
      </c>
      <c r="AB1225" s="5" t="s">
        <v>15925</v>
      </c>
      <c r="AC1225" s="5"/>
      <c r="AD1225" s="5"/>
      <c r="AE1225" s="5"/>
      <c r="AF1225" s="5"/>
    </row>
    <row r="1226" spans="1:32" hidden="1">
      <c r="A1226" s="5" t="s">
        <v>15926</v>
      </c>
      <c r="B1226" s="5" t="str">
        <f>IF(COUNTIF('Leads Priorizados INT'!M:M,A1226)&gt;0,"Sí","No")</f>
        <v>No</v>
      </c>
      <c r="C1226">
        <v>0</v>
      </c>
      <c r="D1226" s="6" t="s">
        <v>414</v>
      </c>
      <c r="E1226" s="5" t="s">
        <v>15927</v>
      </c>
      <c r="F1226" s="5" t="s">
        <v>431</v>
      </c>
      <c r="G1226" s="5" t="s">
        <v>610</v>
      </c>
      <c r="H1226" s="7">
        <v>985344</v>
      </c>
      <c r="I1226" s="5">
        <v>2</v>
      </c>
      <c r="J1226" s="5">
        <v>1</v>
      </c>
      <c r="K1226" s="5" t="s">
        <v>15928</v>
      </c>
      <c r="L1226" s="5">
        <v>9.5899999999999999E-2</v>
      </c>
      <c r="M1226" s="8">
        <v>934121943</v>
      </c>
      <c r="N1226" s="8"/>
      <c r="O1226" s="8"/>
      <c r="P1226" s="8"/>
      <c r="Q1226" s="8"/>
      <c r="R1226" s="5" t="s">
        <v>15929</v>
      </c>
      <c r="S1226" s="5" t="s">
        <v>15930</v>
      </c>
      <c r="T1226" s="5" t="s">
        <v>417</v>
      </c>
      <c r="U1226" s="5" t="s">
        <v>417</v>
      </c>
      <c r="V1226" s="5" t="s">
        <v>417</v>
      </c>
      <c r="W1226" s="5" t="s">
        <v>93</v>
      </c>
      <c r="X1226" s="5" t="s">
        <v>418</v>
      </c>
      <c r="Y1226" s="5" t="s">
        <v>419</v>
      </c>
      <c r="Z1226" s="5" t="s">
        <v>420</v>
      </c>
      <c r="AA1226" s="5" t="s">
        <v>421</v>
      </c>
      <c r="AB1226" s="5"/>
      <c r="AC1226" s="5"/>
      <c r="AD1226" s="5"/>
      <c r="AE1226" s="5"/>
      <c r="AF1226" s="5"/>
    </row>
    <row r="1227" spans="1:32" hidden="1">
      <c r="A1227" s="5" t="s">
        <v>15931</v>
      </c>
      <c r="B1227" s="5" t="str">
        <f>IF(COUNTIF('Leads Priorizados INT'!M:M,A1227)&gt;0,"Sí","No")</f>
        <v>No</v>
      </c>
      <c r="C1227">
        <v>0</v>
      </c>
      <c r="D1227" s="6" t="s">
        <v>414</v>
      </c>
      <c r="E1227" s="5" t="s">
        <v>15932</v>
      </c>
      <c r="F1227" s="5" t="s">
        <v>152</v>
      </c>
      <c r="G1227" s="5" t="s">
        <v>2868</v>
      </c>
      <c r="H1227" s="7">
        <v>911027</v>
      </c>
      <c r="I1227" s="5">
        <v>1</v>
      </c>
      <c r="J1227" s="5">
        <v>1</v>
      </c>
      <c r="K1227" s="5" t="s">
        <v>15933</v>
      </c>
      <c r="L1227" s="5">
        <v>9.5899999999999999E-2</v>
      </c>
      <c r="M1227" s="8"/>
      <c r="N1227" s="8"/>
      <c r="O1227" s="8"/>
      <c r="P1227" s="8"/>
      <c r="Q1227" s="8"/>
      <c r="R1227" s="5" t="s">
        <v>15934</v>
      </c>
      <c r="S1227" s="5" t="s">
        <v>417</v>
      </c>
      <c r="T1227" s="5" t="s">
        <v>417</v>
      </c>
      <c r="U1227" s="5" t="s">
        <v>417</v>
      </c>
      <c r="V1227" s="5" t="s">
        <v>417</v>
      </c>
      <c r="W1227" s="5" t="s">
        <v>93</v>
      </c>
      <c r="X1227" s="5" t="s">
        <v>418</v>
      </c>
      <c r="Y1227" s="5" t="s">
        <v>419</v>
      </c>
      <c r="Z1227" s="5" t="s">
        <v>420</v>
      </c>
      <c r="AA1227" s="5" t="s">
        <v>421</v>
      </c>
      <c r="AB1227" s="5"/>
      <c r="AC1227" s="5"/>
      <c r="AD1227" s="5"/>
      <c r="AE1227" s="5"/>
      <c r="AF1227" s="5"/>
    </row>
    <row r="1228" spans="1:32" hidden="1">
      <c r="A1228" s="5" t="s">
        <v>15935</v>
      </c>
      <c r="B1228" s="5" t="str">
        <f>IF(COUNTIF('Leads Priorizados INT'!M:M,A1228)&gt;0,"Sí","No")</f>
        <v>No</v>
      </c>
      <c r="C1228">
        <v>0</v>
      </c>
      <c r="D1228" s="6" t="s">
        <v>414</v>
      </c>
      <c r="E1228" s="5" t="s">
        <v>15936</v>
      </c>
      <c r="F1228" s="5" t="s">
        <v>152</v>
      </c>
      <c r="G1228" s="5" t="s">
        <v>3335</v>
      </c>
      <c r="H1228" s="7">
        <v>404345</v>
      </c>
      <c r="I1228" s="5">
        <v>13</v>
      </c>
      <c r="J1228" s="5">
        <v>2</v>
      </c>
      <c r="K1228" s="5" t="s">
        <v>15937</v>
      </c>
      <c r="L1228" s="5">
        <v>9.5899999999999999E-2</v>
      </c>
      <c r="M1228" s="8">
        <v>671677619</v>
      </c>
      <c r="N1228" s="8">
        <v>664265092</v>
      </c>
      <c r="O1228" s="8"/>
      <c r="P1228" s="8"/>
      <c r="Q1228" s="8"/>
      <c r="R1228" s="5" t="s">
        <v>15938</v>
      </c>
      <c r="S1228" s="5" t="s">
        <v>417</v>
      </c>
      <c r="T1228" s="5" t="s">
        <v>417</v>
      </c>
      <c r="U1228" s="5" t="s">
        <v>417</v>
      </c>
      <c r="V1228" s="5" t="s">
        <v>417</v>
      </c>
      <c r="W1228" s="5" t="s">
        <v>93</v>
      </c>
      <c r="X1228" s="5" t="s">
        <v>418</v>
      </c>
      <c r="Y1228" s="5" t="s">
        <v>419</v>
      </c>
      <c r="Z1228" s="5" t="s">
        <v>420</v>
      </c>
      <c r="AA1228" s="5" t="s">
        <v>421</v>
      </c>
      <c r="AB1228" s="5"/>
      <c r="AC1228" s="5"/>
      <c r="AD1228" s="5"/>
      <c r="AE1228" s="5"/>
      <c r="AF1228" s="5"/>
    </row>
    <row r="1229" spans="1:32" hidden="1">
      <c r="A1229" s="5" t="s">
        <v>15939</v>
      </c>
      <c r="B1229" s="5" t="str">
        <f>IF(COUNTIF('Leads Priorizados INT'!M:M,A1229)&gt;0,"Sí","No")</f>
        <v>No</v>
      </c>
      <c r="C1229">
        <v>0</v>
      </c>
      <c r="D1229" s="6" t="s">
        <v>414</v>
      </c>
      <c r="E1229" s="5" t="s">
        <v>15940</v>
      </c>
      <c r="F1229" s="5" t="s">
        <v>152</v>
      </c>
      <c r="G1229" s="5" t="s">
        <v>15474</v>
      </c>
      <c r="H1229" s="7">
        <v>464511</v>
      </c>
      <c r="I1229" s="5">
        <v>1</v>
      </c>
      <c r="J1229" s="5">
        <v>1</v>
      </c>
      <c r="K1229" s="5" t="s">
        <v>15941</v>
      </c>
      <c r="L1229" s="5">
        <v>9.5899999999999999E-2</v>
      </c>
      <c r="M1229" s="8"/>
      <c r="N1229" s="8"/>
      <c r="O1229" s="8"/>
      <c r="P1229" s="8"/>
      <c r="Q1229" s="8"/>
      <c r="R1229" s="5" t="s">
        <v>15942</v>
      </c>
      <c r="S1229" s="5" t="s">
        <v>417</v>
      </c>
      <c r="T1229" s="5" t="s">
        <v>417</v>
      </c>
      <c r="U1229" s="5" t="s">
        <v>417</v>
      </c>
      <c r="V1229" s="5" t="s">
        <v>417</v>
      </c>
      <c r="W1229" s="5" t="s">
        <v>93</v>
      </c>
      <c r="X1229" s="5" t="s">
        <v>418</v>
      </c>
      <c r="Y1229" s="5" t="s">
        <v>419</v>
      </c>
      <c r="Z1229" s="5" t="s">
        <v>420</v>
      </c>
      <c r="AA1229" s="5" t="s">
        <v>421</v>
      </c>
      <c r="AB1229" s="5"/>
      <c r="AC1229" s="5"/>
      <c r="AD1229" s="5"/>
      <c r="AE1229" s="5"/>
      <c r="AF1229" s="5"/>
    </row>
    <row r="1230" spans="1:32">
      <c r="A1230" s="5" t="s">
        <v>15943</v>
      </c>
      <c r="B1230" s="5" t="str">
        <f>IF(COUNTIF('Leads Priorizados INT'!M:M,A1230)&gt;0,"Sí","No")</f>
        <v>No</v>
      </c>
      <c r="C1230">
        <v>1</v>
      </c>
      <c r="D1230" s="6" t="s">
        <v>414</v>
      </c>
      <c r="E1230" s="5" t="s">
        <v>15944</v>
      </c>
      <c r="F1230" s="5" t="s">
        <v>3780</v>
      </c>
      <c r="G1230" s="5" t="s">
        <v>15945</v>
      </c>
      <c r="H1230" s="7">
        <v>2400000</v>
      </c>
      <c r="I1230" s="5">
        <v>1</v>
      </c>
      <c r="J1230" s="5">
        <v>1</v>
      </c>
      <c r="K1230" s="5" t="s">
        <v>15946</v>
      </c>
      <c r="L1230" s="5">
        <v>9.5799999999999996E-2</v>
      </c>
      <c r="M1230" s="8"/>
      <c r="N1230" s="8"/>
      <c r="O1230" s="8"/>
      <c r="P1230" s="8"/>
      <c r="Q1230" s="8"/>
      <c r="R1230" s="5" t="s">
        <v>15947</v>
      </c>
      <c r="S1230" s="5" t="s">
        <v>417</v>
      </c>
      <c r="T1230" s="5" t="s">
        <v>417</v>
      </c>
      <c r="U1230" s="5" t="s">
        <v>417</v>
      </c>
      <c r="V1230" s="5" t="s">
        <v>417</v>
      </c>
      <c r="W1230" s="5" t="s">
        <v>93</v>
      </c>
      <c r="X1230" s="5" t="s">
        <v>418</v>
      </c>
      <c r="Y1230" s="5" t="s">
        <v>419</v>
      </c>
      <c r="Z1230" s="5" t="s">
        <v>420</v>
      </c>
      <c r="AA1230" s="5" t="s">
        <v>421</v>
      </c>
      <c r="AB1230" s="5"/>
      <c r="AC1230" s="5"/>
      <c r="AD1230" s="5"/>
      <c r="AE1230" s="5"/>
      <c r="AF1230" s="5"/>
    </row>
    <row r="1231" spans="1:32" hidden="1">
      <c r="A1231" s="5" t="s">
        <v>15948</v>
      </c>
      <c r="B1231" s="5" t="str">
        <f>IF(COUNTIF('Leads Priorizados INT'!M:M,A1231)&gt;0,"Sí","No")</f>
        <v>No</v>
      </c>
      <c r="C1231">
        <v>0</v>
      </c>
      <c r="D1231" s="6" t="s">
        <v>414</v>
      </c>
      <c r="E1231" s="5" t="s">
        <v>15949</v>
      </c>
      <c r="F1231" s="5" t="s">
        <v>152</v>
      </c>
      <c r="G1231" s="5" t="s">
        <v>14641</v>
      </c>
      <c r="H1231" s="7">
        <v>578698</v>
      </c>
      <c r="I1231" s="5">
        <v>3</v>
      </c>
      <c r="J1231" s="5">
        <v>1</v>
      </c>
      <c r="K1231" s="5" t="s">
        <v>15950</v>
      </c>
      <c r="L1231" s="5">
        <v>9.5799999999999996E-2</v>
      </c>
      <c r="M1231" s="8"/>
      <c r="N1231" s="8"/>
      <c r="O1231" s="8"/>
      <c r="P1231" s="8"/>
      <c r="Q1231" s="8"/>
      <c r="R1231" s="5" t="s">
        <v>15951</v>
      </c>
      <c r="S1231" s="5" t="s">
        <v>417</v>
      </c>
      <c r="T1231" s="5" t="s">
        <v>417</v>
      </c>
      <c r="U1231" s="5" t="s">
        <v>417</v>
      </c>
      <c r="V1231" s="5" t="s">
        <v>417</v>
      </c>
      <c r="W1231" s="5" t="s">
        <v>93</v>
      </c>
      <c r="X1231" s="5" t="s">
        <v>418</v>
      </c>
      <c r="Y1231" s="5" t="s">
        <v>419</v>
      </c>
      <c r="Z1231" s="5" t="s">
        <v>420</v>
      </c>
      <c r="AA1231" s="5" t="s">
        <v>421</v>
      </c>
      <c r="AB1231" s="5"/>
      <c r="AC1231" s="5"/>
      <c r="AD1231" s="5"/>
      <c r="AE1231" s="5"/>
      <c r="AF1231" s="5"/>
    </row>
    <row r="1232" spans="1:32" hidden="1">
      <c r="A1232" s="5" t="s">
        <v>15952</v>
      </c>
      <c r="B1232" s="5" t="str">
        <f>IF(COUNTIF('Leads Priorizados INT'!M:M,A1232)&gt;0,"Sí","No")</f>
        <v>No</v>
      </c>
      <c r="C1232">
        <v>0</v>
      </c>
      <c r="D1232" s="6" t="s">
        <v>414</v>
      </c>
      <c r="E1232" s="5" t="s">
        <v>15953</v>
      </c>
      <c r="F1232" s="5" t="s">
        <v>152</v>
      </c>
      <c r="G1232" s="5" t="s">
        <v>2084</v>
      </c>
      <c r="H1232" s="7">
        <v>992077</v>
      </c>
      <c r="I1232" s="5">
        <v>8</v>
      </c>
      <c r="J1232" s="5">
        <v>1</v>
      </c>
      <c r="K1232" s="5" t="s">
        <v>15954</v>
      </c>
      <c r="L1232" s="5">
        <v>9.5799999999999996E-2</v>
      </c>
      <c r="M1232" s="8"/>
      <c r="N1232" s="8"/>
      <c r="O1232" s="8"/>
      <c r="P1232" s="8"/>
      <c r="Q1232" s="8"/>
      <c r="R1232" s="5" t="s">
        <v>15955</v>
      </c>
      <c r="S1232" s="5" t="s">
        <v>417</v>
      </c>
      <c r="T1232" s="5" t="s">
        <v>417</v>
      </c>
      <c r="U1232" s="5" t="s">
        <v>417</v>
      </c>
      <c r="V1232" s="5" t="s">
        <v>417</v>
      </c>
      <c r="W1232" s="5" t="s">
        <v>93</v>
      </c>
      <c r="X1232" s="5" t="s">
        <v>418</v>
      </c>
      <c r="Y1232" s="5" t="s">
        <v>419</v>
      </c>
      <c r="Z1232" s="5" t="s">
        <v>420</v>
      </c>
      <c r="AA1232" s="5" t="s">
        <v>421</v>
      </c>
      <c r="AB1232" s="5"/>
      <c r="AC1232" s="5"/>
      <c r="AD1232" s="5"/>
      <c r="AE1232" s="5"/>
      <c r="AF1232" s="5"/>
    </row>
    <row r="1233" spans="1:32" hidden="1">
      <c r="A1233" s="5" t="s">
        <v>15956</v>
      </c>
      <c r="B1233" s="5" t="str">
        <f>IF(COUNTIF('Leads Priorizados INT'!M:M,A1233)&gt;0,"Sí","No")</f>
        <v>No</v>
      </c>
      <c r="C1233">
        <v>0</v>
      </c>
      <c r="D1233" s="6" t="s">
        <v>414</v>
      </c>
      <c r="E1233" s="5" t="s">
        <v>15957</v>
      </c>
      <c r="F1233" s="5" t="s">
        <v>3780</v>
      </c>
      <c r="G1233" s="5" t="s">
        <v>15958</v>
      </c>
      <c r="H1233" s="7">
        <v>999460</v>
      </c>
      <c r="I1233" s="5">
        <v>2</v>
      </c>
      <c r="J1233" s="5">
        <v>2</v>
      </c>
      <c r="K1233" s="5" t="s">
        <v>15959</v>
      </c>
      <c r="L1233" s="5">
        <v>9.5699999999999993E-2</v>
      </c>
      <c r="M1233" s="8">
        <v>958572350</v>
      </c>
      <c r="N1233" s="8"/>
      <c r="O1233" s="8"/>
      <c r="P1233" s="8"/>
      <c r="Q1233" s="8"/>
      <c r="R1233" s="5" t="s">
        <v>417</v>
      </c>
      <c r="S1233" s="5" t="s">
        <v>417</v>
      </c>
      <c r="T1233" s="5" t="s">
        <v>417</v>
      </c>
      <c r="U1233" s="5" t="s">
        <v>417</v>
      </c>
      <c r="V1233" s="5" t="s">
        <v>417</v>
      </c>
      <c r="W1233" s="5" t="s">
        <v>417</v>
      </c>
      <c r="X1233" s="5" t="s">
        <v>417</v>
      </c>
      <c r="Y1233" s="5" t="s">
        <v>417</v>
      </c>
      <c r="Z1233" s="5" t="s">
        <v>417</v>
      </c>
      <c r="AA1233" s="5" t="s">
        <v>417</v>
      </c>
      <c r="AB1233" s="5" t="s">
        <v>15960</v>
      </c>
      <c r="AC1233" s="5"/>
      <c r="AD1233" s="5"/>
      <c r="AE1233" s="5"/>
      <c r="AF1233" s="5"/>
    </row>
    <row r="1234" spans="1:32" hidden="1">
      <c r="A1234" s="5" t="s">
        <v>15961</v>
      </c>
      <c r="B1234" s="5" t="str">
        <f>IF(COUNTIF('Leads Priorizados INT'!M:M,A1234)&gt;0,"Sí","No")</f>
        <v>No</v>
      </c>
      <c r="C1234">
        <v>0</v>
      </c>
      <c r="D1234" s="6" t="s">
        <v>414</v>
      </c>
      <c r="E1234" s="5" t="s">
        <v>15962</v>
      </c>
      <c r="F1234" s="5" t="s">
        <v>431</v>
      </c>
      <c r="G1234" s="5" t="s">
        <v>10478</v>
      </c>
      <c r="H1234" s="7">
        <v>1036149</v>
      </c>
      <c r="I1234" s="5">
        <v>8</v>
      </c>
      <c r="J1234" s="5">
        <v>1</v>
      </c>
      <c r="K1234" s="5" t="s">
        <v>15963</v>
      </c>
      <c r="L1234" s="5">
        <v>9.5699999999999993E-2</v>
      </c>
      <c r="M1234" s="8"/>
      <c r="N1234" s="8"/>
      <c r="O1234" s="8"/>
      <c r="P1234" s="8"/>
      <c r="Q1234" s="8"/>
      <c r="R1234" s="5" t="s">
        <v>15964</v>
      </c>
      <c r="S1234" s="5" t="s">
        <v>417</v>
      </c>
      <c r="T1234" s="5" t="s">
        <v>417</v>
      </c>
      <c r="U1234" s="5" t="s">
        <v>417</v>
      </c>
      <c r="V1234" s="5" t="s">
        <v>417</v>
      </c>
      <c r="W1234" s="5" t="s">
        <v>93</v>
      </c>
      <c r="X1234" s="5" t="s">
        <v>418</v>
      </c>
      <c r="Y1234" s="5" t="s">
        <v>419</v>
      </c>
      <c r="Z1234" s="5" t="s">
        <v>420</v>
      </c>
      <c r="AA1234" s="5" t="s">
        <v>421</v>
      </c>
      <c r="AB1234" s="5"/>
      <c r="AC1234" s="5"/>
      <c r="AD1234" s="5"/>
      <c r="AE1234" s="5"/>
      <c r="AF1234" s="5"/>
    </row>
    <row r="1235" spans="1:32" hidden="1">
      <c r="A1235" s="5" t="s">
        <v>15965</v>
      </c>
      <c r="B1235" s="5" t="str">
        <f>IF(COUNTIF('Leads Priorizados INT'!M:M,A1235)&gt;0,"Sí","No")</f>
        <v>No</v>
      </c>
      <c r="C1235">
        <v>0</v>
      </c>
      <c r="D1235" s="6" t="s">
        <v>414</v>
      </c>
      <c r="E1235" s="5" t="s">
        <v>15966</v>
      </c>
      <c r="F1235" s="5" t="s">
        <v>152</v>
      </c>
      <c r="G1235" s="5" t="s">
        <v>1856</v>
      </c>
      <c r="H1235" s="7">
        <v>1489612</v>
      </c>
      <c r="I1235" s="5">
        <v>1</v>
      </c>
      <c r="J1235" s="5">
        <v>1</v>
      </c>
      <c r="K1235" s="5" t="s">
        <v>15967</v>
      </c>
      <c r="L1235" s="5">
        <v>9.5699999999999993E-2</v>
      </c>
      <c r="M1235" s="8"/>
      <c r="N1235" s="8"/>
      <c r="O1235" s="8"/>
      <c r="P1235" s="8"/>
      <c r="Q1235" s="8"/>
      <c r="R1235" s="5" t="s">
        <v>15968</v>
      </c>
      <c r="S1235" s="5" t="s">
        <v>15969</v>
      </c>
      <c r="T1235" s="5" t="s">
        <v>417</v>
      </c>
      <c r="U1235" s="5" t="s">
        <v>417</v>
      </c>
      <c r="V1235" s="5" t="s">
        <v>417</v>
      </c>
      <c r="W1235" s="5" t="s">
        <v>93</v>
      </c>
      <c r="X1235" s="5" t="s">
        <v>418</v>
      </c>
      <c r="Y1235" s="5" t="s">
        <v>419</v>
      </c>
      <c r="Z1235" s="5" t="s">
        <v>420</v>
      </c>
      <c r="AA1235" s="5" t="s">
        <v>421</v>
      </c>
      <c r="AB1235" s="5"/>
      <c r="AC1235" s="5"/>
      <c r="AD1235" s="5"/>
      <c r="AE1235" s="5"/>
      <c r="AF1235" s="5"/>
    </row>
    <row r="1236" spans="1:32" hidden="1">
      <c r="A1236" s="5" t="s">
        <v>15970</v>
      </c>
      <c r="B1236" s="5" t="str">
        <f>IF(COUNTIF('Leads Priorizados INT'!M:M,A1236)&gt;0,"Sí","No")</f>
        <v>No</v>
      </c>
      <c r="C1236">
        <v>0</v>
      </c>
      <c r="D1236" s="6" t="s">
        <v>414</v>
      </c>
      <c r="E1236" s="5" t="s">
        <v>15971</v>
      </c>
      <c r="F1236" s="5" t="s">
        <v>152</v>
      </c>
      <c r="G1236" s="5" t="s">
        <v>1264</v>
      </c>
      <c r="H1236" s="7">
        <v>360243</v>
      </c>
      <c r="I1236" s="5">
        <v>16</v>
      </c>
      <c r="J1236" s="5">
        <v>2</v>
      </c>
      <c r="K1236" s="5" t="s">
        <v>15972</v>
      </c>
      <c r="L1236" s="5">
        <v>9.5699999999999993E-2</v>
      </c>
      <c r="M1236" s="8"/>
      <c r="N1236" s="8"/>
      <c r="O1236" s="8"/>
      <c r="P1236" s="8"/>
      <c r="Q1236" s="8"/>
      <c r="R1236" s="5" t="s">
        <v>15973</v>
      </c>
      <c r="S1236" s="5" t="s">
        <v>15974</v>
      </c>
      <c r="T1236" s="5" t="s">
        <v>417</v>
      </c>
      <c r="U1236" s="5" t="s">
        <v>417</v>
      </c>
      <c r="V1236" s="5" t="s">
        <v>417</v>
      </c>
      <c r="W1236" s="5" t="s">
        <v>93</v>
      </c>
      <c r="X1236" s="5" t="s">
        <v>418</v>
      </c>
      <c r="Y1236" s="5" t="s">
        <v>419</v>
      </c>
      <c r="Z1236" s="5" t="s">
        <v>420</v>
      </c>
      <c r="AA1236" s="5" t="s">
        <v>421</v>
      </c>
      <c r="AB1236" s="5"/>
      <c r="AC1236" s="5"/>
      <c r="AD1236" s="5"/>
      <c r="AE1236" s="5"/>
      <c r="AF1236" s="5"/>
    </row>
    <row r="1237" spans="1:32" hidden="1">
      <c r="A1237" s="5" t="s">
        <v>15975</v>
      </c>
      <c r="B1237" s="5" t="str">
        <f>IF(COUNTIF('Leads Priorizados INT'!M:M,A1237)&gt;0,"Sí","No")</f>
        <v>No</v>
      </c>
      <c r="C1237">
        <v>0</v>
      </c>
      <c r="D1237" s="6" t="s">
        <v>414</v>
      </c>
      <c r="E1237" s="5" t="s">
        <v>15976</v>
      </c>
      <c r="F1237" s="5" t="s">
        <v>3269</v>
      </c>
      <c r="G1237" s="5" t="s">
        <v>15977</v>
      </c>
      <c r="H1237" s="7">
        <v>1025391</v>
      </c>
      <c r="I1237" s="5">
        <v>2</v>
      </c>
      <c r="J1237" s="5">
        <v>2</v>
      </c>
      <c r="K1237" s="5" t="s">
        <v>15978</v>
      </c>
      <c r="L1237" s="5">
        <v>9.5600000000000004E-2</v>
      </c>
      <c r="M1237" s="8"/>
      <c r="N1237" s="8"/>
      <c r="O1237" s="8"/>
      <c r="P1237" s="8"/>
      <c r="Q1237" s="8"/>
      <c r="R1237" s="5" t="s">
        <v>15979</v>
      </c>
      <c r="S1237" s="5" t="s">
        <v>15980</v>
      </c>
      <c r="T1237" s="5" t="s">
        <v>417</v>
      </c>
      <c r="U1237" s="5" t="s">
        <v>417</v>
      </c>
      <c r="V1237" s="5" t="s">
        <v>417</v>
      </c>
      <c r="W1237" s="5" t="s">
        <v>93</v>
      </c>
      <c r="X1237" s="5" t="s">
        <v>418</v>
      </c>
      <c r="Y1237" s="5" t="s">
        <v>419</v>
      </c>
      <c r="Z1237" s="5" t="s">
        <v>420</v>
      </c>
      <c r="AA1237" s="5" t="s">
        <v>421</v>
      </c>
      <c r="AB1237" s="5"/>
      <c r="AC1237" s="5"/>
      <c r="AD1237" s="5"/>
      <c r="AE1237" s="5"/>
      <c r="AF1237" s="5"/>
    </row>
    <row r="1238" spans="1:32" hidden="1">
      <c r="A1238" s="5" t="s">
        <v>15981</v>
      </c>
      <c r="B1238" s="5" t="str">
        <f>IF(COUNTIF('Leads Priorizados INT'!M:M,A1238)&gt;0,"Sí","No")</f>
        <v>No</v>
      </c>
      <c r="C1238">
        <v>0</v>
      </c>
      <c r="D1238" s="6" t="s">
        <v>414</v>
      </c>
      <c r="E1238" s="5" t="s">
        <v>15982</v>
      </c>
      <c r="F1238" s="5" t="s">
        <v>152</v>
      </c>
      <c r="G1238" s="5" t="s">
        <v>2486</v>
      </c>
      <c r="H1238" s="7">
        <v>3345459</v>
      </c>
      <c r="I1238" s="5">
        <v>6</v>
      </c>
      <c r="J1238" s="5">
        <v>1</v>
      </c>
      <c r="K1238" s="5" t="s">
        <v>15983</v>
      </c>
      <c r="L1238" s="5">
        <v>9.5600000000000004E-2</v>
      </c>
      <c r="M1238" s="8"/>
      <c r="N1238" s="8"/>
      <c r="O1238" s="8"/>
      <c r="P1238" s="8"/>
      <c r="Q1238" s="8"/>
      <c r="R1238" s="5" t="s">
        <v>15984</v>
      </c>
      <c r="S1238" s="5" t="s">
        <v>15985</v>
      </c>
      <c r="T1238" s="5" t="s">
        <v>15986</v>
      </c>
      <c r="U1238" s="5" t="s">
        <v>417</v>
      </c>
      <c r="V1238" s="5" t="s">
        <v>417</v>
      </c>
      <c r="W1238" s="5" t="s">
        <v>93</v>
      </c>
      <c r="X1238" s="5" t="s">
        <v>418</v>
      </c>
      <c r="Y1238" s="5" t="s">
        <v>419</v>
      </c>
      <c r="Z1238" s="5" t="s">
        <v>420</v>
      </c>
      <c r="AA1238" s="5" t="s">
        <v>421</v>
      </c>
      <c r="AB1238" s="5"/>
      <c r="AC1238" s="5"/>
      <c r="AD1238" s="5"/>
      <c r="AE1238" s="5"/>
      <c r="AF1238" s="5"/>
    </row>
    <row r="1239" spans="1:32" hidden="1">
      <c r="A1239" s="5" t="s">
        <v>15987</v>
      </c>
      <c r="B1239" s="5" t="str">
        <f>IF(COUNTIF('Leads Priorizados INT'!M:M,A1239)&gt;0,"Sí","No")</f>
        <v>No</v>
      </c>
      <c r="C1239">
        <v>0</v>
      </c>
      <c r="D1239" s="6" t="s">
        <v>414</v>
      </c>
      <c r="E1239" s="5" t="s">
        <v>15988</v>
      </c>
      <c r="F1239" s="5" t="s">
        <v>152</v>
      </c>
      <c r="G1239" s="5" t="s">
        <v>522</v>
      </c>
      <c r="H1239" s="7">
        <v>4045983</v>
      </c>
      <c r="I1239" s="5">
        <v>12</v>
      </c>
      <c r="J1239" s="5">
        <v>1</v>
      </c>
      <c r="K1239" s="5" t="s">
        <v>15989</v>
      </c>
      <c r="L1239" s="5">
        <v>9.5600000000000004E-2</v>
      </c>
      <c r="M1239" s="8"/>
      <c r="N1239" s="8"/>
      <c r="O1239" s="8"/>
      <c r="P1239" s="8"/>
      <c r="Q1239" s="8"/>
      <c r="R1239" s="5" t="s">
        <v>15990</v>
      </c>
      <c r="S1239" s="5" t="s">
        <v>15991</v>
      </c>
      <c r="T1239" s="5" t="s">
        <v>417</v>
      </c>
      <c r="U1239" s="5" t="s">
        <v>417</v>
      </c>
      <c r="V1239" s="5" t="s">
        <v>417</v>
      </c>
      <c r="W1239" s="5" t="s">
        <v>93</v>
      </c>
      <c r="X1239" s="5" t="s">
        <v>418</v>
      </c>
      <c r="Y1239" s="5" t="s">
        <v>419</v>
      </c>
      <c r="Z1239" s="5" t="s">
        <v>420</v>
      </c>
      <c r="AA1239" s="5" t="s">
        <v>421</v>
      </c>
      <c r="AB1239" s="5"/>
      <c r="AC1239" s="5"/>
      <c r="AD1239" s="5"/>
      <c r="AE1239" s="5"/>
      <c r="AF1239" s="5"/>
    </row>
    <row r="1240" spans="1:32" hidden="1">
      <c r="A1240" s="5" t="s">
        <v>15992</v>
      </c>
      <c r="B1240" s="5" t="str">
        <f>IF(COUNTIF('Leads Priorizados INT'!M:M,A1240)&gt;0,"Sí","No")</f>
        <v>No</v>
      </c>
      <c r="C1240">
        <v>0</v>
      </c>
      <c r="D1240" s="6" t="s">
        <v>414</v>
      </c>
      <c r="E1240" s="5" t="s">
        <v>15993</v>
      </c>
      <c r="F1240" s="5" t="s">
        <v>152</v>
      </c>
      <c r="G1240" s="5" t="s">
        <v>2881</v>
      </c>
      <c r="H1240" s="7">
        <v>1100009</v>
      </c>
      <c r="I1240" s="5">
        <v>7</v>
      </c>
      <c r="J1240" s="5">
        <v>1</v>
      </c>
      <c r="K1240" s="5" t="s">
        <v>15994</v>
      </c>
      <c r="L1240" s="5">
        <v>9.5600000000000004E-2</v>
      </c>
      <c r="M1240" s="8"/>
      <c r="N1240" s="8"/>
      <c r="O1240" s="8"/>
      <c r="P1240" s="8"/>
      <c r="Q1240" s="8"/>
      <c r="R1240" s="5" t="s">
        <v>15995</v>
      </c>
      <c r="S1240" s="5" t="s">
        <v>417</v>
      </c>
      <c r="T1240" s="5" t="s">
        <v>417</v>
      </c>
      <c r="U1240" s="5" t="s">
        <v>417</v>
      </c>
      <c r="V1240" s="5" t="s">
        <v>417</v>
      </c>
      <c r="W1240" s="5" t="s">
        <v>93</v>
      </c>
      <c r="X1240" s="5" t="s">
        <v>418</v>
      </c>
      <c r="Y1240" s="5" t="s">
        <v>419</v>
      </c>
      <c r="Z1240" s="5" t="s">
        <v>420</v>
      </c>
      <c r="AA1240" s="5" t="s">
        <v>421</v>
      </c>
      <c r="AB1240" s="5"/>
      <c r="AC1240" s="5"/>
      <c r="AD1240" s="5"/>
      <c r="AE1240" s="5"/>
      <c r="AF1240" s="5"/>
    </row>
    <row r="1241" spans="1:32" hidden="1">
      <c r="A1241" s="5" t="s">
        <v>15996</v>
      </c>
      <c r="B1241" s="5" t="str">
        <f>IF(COUNTIF('Leads Priorizados INT'!M:M,A1241)&gt;0,"Sí","No")</f>
        <v>No</v>
      </c>
      <c r="C1241">
        <v>0</v>
      </c>
      <c r="D1241" s="6" t="s">
        <v>1534</v>
      </c>
      <c r="E1241" s="5" t="s">
        <v>15997</v>
      </c>
      <c r="F1241" s="5" t="s">
        <v>581</v>
      </c>
      <c r="G1241" s="5" t="s">
        <v>15998</v>
      </c>
      <c r="H1241" s="7">
        <v>1677311</v>
      </c>
      <c r="I1241" s="5">
        <v>47</v>
      </c>
      <c r="J1241" s="5">
        <v>1</v>
      </c>
      <c r="K1241" s="5" t="s">
        <v>15999</v>
      </c>
      <c r="L1241" s="5">
        <v>9.5500000000000002E-2</v>
      </c>
      <c r="M1241" s="8">
        <v>986023301</v>
      </c>
      <c r="N1241" s="8">
        <v>986023300</v>
      </c>
      <c r="O1241" s="8">
        <v>691823692</v>
      </c>
      <c r="P1241" s="8">
        <v>615857901</v>
      </c>
      <c r="Q1241" s="8">
        <v>615857890</v>
      </c>
      <c r="R1241" s="5" t="s">
        <v>16000</v>
      </c>
      <c r="S1241" s="5" t="s">
        <v>417</v>
      </c>
      <c r="T1241" s="5" t="s">
        <v>417</v>
      </c>
      <c r="U1241" s="5" t="s">
        <v>417</v>
      </c>
      <c r="V1241" s="5" t="s">
        <v>417</v>
      </c>
      <c r="W1241" s="5" t="s">
        <v>93</v>
      </c>
      <c r="X1241" s="5" t="s">
        <v>418</v>
      </c>
      <c r="Y1241" s="5" t="s">
        <v>419</v>
      </c>
      <c r="Z1241" s="5" t="s">
        <v>420</v>
      </c>
      <c r="AA1241" s="5" t="s">
        <v>421</v>
      </c>
      <c r="AB1241" s="5"/>
      <c r="AC1241" s="5"/>
      <c r="AD1241" s="5"/>
      <c r="AE1241" s="5"/>
      <c r="AF1241" s="5"/>
    </row>
    <row r="1242" spans="1:32">
      <c r="A1242" s="5" t="s">
        <v>16001</v>
      </c>
      <c r="B1242" s="5" t="str">
        <f>IF(COUNTIF('Leads Priorizados INT'!M:M,A1242)&gt;0,"Sí","No")</f>
        <v>No</v>
      </c>
      <c r="C1242">
        <v>1</v>
      </c>
      <c r="D1242" s="6" t="s">
        <v>414</v>
      </c>
      <c r="E1242" s="5" t="s">
        <v>16002</v>
      </c>
      <c r="F1242" s="5" t="s">
        <v>3374</v>
      </c>
      <c r="G1242" s="5" t="s">
        <v>14731</v>
      </c>
      <c r="H1242" s="7">
        <v>540985</v>
      </c>
      <c r="I1242" s="5">
        <v>1</v>
      </c>
      <c r="J1242" s="5">
        <v>2</v>
      </c>
      <c r="K1242" s="5" t="s">
        <v>16003</v>
      </c>
      <c r="L1242" s="5">
        <v>9.5500000000000002E-2</v>
      </c>
      <c r="M1242" s="8">
        <v>968615334</v>
      </c>
      <c r="N1242" s="8">
        <v>629108483</v>
      </c>
      <c r="O1242" s="8"/>
      <c r="P1242" s="8"/>
      <c r="Q1242" s="8"/>
      <c r="R1242" s="5" t="s">
        <v>16004</v>
      </c>
      <c r="S1242" s="5" t="s">
        <v>417</v>
      </c>
      <c r="T1242" s="5" t="s">
        <v>417</v>
      </c>
      <c r="U1242" s="5" t="s">
        <v>417</v>
      </c>
      <c r="V1242" s="5" t="s">
        <v>417</v>
      </c>
      <c r="W1242" s="5" t="s">
        <v>93</v>
      </c>
      <c r="X1242" s="5" t="s">
        <v>418</v>
      </c>
      <c r="Y1242" s="5" t="s">
        <v>419</v>
      </c>
      <c r="Z1242" s="5" t="s">
        <v>420</v>
      </c>
      <c r="AA1242" s="5" t="s">
        <v>421</v>
      </c>
      <c r="AB1242" s="5"/>
      <c r="AC1242" s="5"/>
      <c r="AD1242" s="5"/>
      <c r="AE1242" s="5"/>
      <c r="AF1242" s="5"/>
    </row>
    <row r="1243" spans="1:32" hidden="1">
      <c r="A1243" s="5" t="s">
        <v>16005</v>
      </c>
      <c r="B1243" s="5" t="str">
        <f>IF(COUNTIF('Leads Priorizados INT'!M:M,A1243)&gt;0,"Sí","No")</f>
        <v>No</v>
      </c>
      <c r="C1243">
        <v>0</v>
      </c>
      <c r="D1243" s="6" t="s">
        <v>414</v>
      </c>
      <c r="E1243" s="5" t="s">
        <v>16006</v>
      </c>
      <c r="F1243" s="5" t="s">
        <v>564</v>
      </c>
      <c r="G1243" s="5" t="s">
        <v>12549</v>
      </c>
      <c r="H1243" s="7">
        <v>1057899</v>
      </c>
      <c r="I1243" s="5">
        <v>1</v>
      </c>
      <c r="J1243" s="5">
        <v>1</v>
      </c>
      <c r="K1243" s="5" t="s">
        <v>16007</v>
      </c>
      <c r="L1243" s="5">
        <v>9.5399999999999999E-2</v>
      </c>
      <c r="M1243" s="8">
        <v>947257690</v>
      </c>
      <c r="N1243" s="8"/>
      <c r="O1243" s="8"/>
      <c r="P1243" s="8"/>
      <c r="Q1243" s="8"/>
      <c r="R1243" s="5" t="s">
        <v>16008</v>
      </c>
      <c r="S1243" s="5" t="s">
        <v>16009</v>
      </c>
      <c r="T1243" s="5" t="s">
        <v>16010</v>
      </c>
      <c r="U1243" s="5" t="s">
        <v>16011</v>
      </c>
      <c r="V1243" s="5" t="s">
        <v>417</v>
      </c>
      <c r="W1243" s="5" t="s">
        <v>93</v>
      </c>
      <c r="X1243" s="5" t="s">
        <v>418</v>
      </c>
      <c r="Y1243" s="5" t="s">
        <v>419</v>
      </c>
      <c r="Z1243" s="5" t="s">
        <v>420</v>
      </c>
      <c r="AA1243" s="5" t="s">
        <v>421</v>
      </c>
      <c r="AB1243" s="5"/>
      <c r="AC1243" s="5"/>
      <c r="AD1243" s="5"/>
      <c r="AE1243" s="5"/>
      <c r="AF1243" s="5"/>
    </row>
    <row r="1244" spans="1:32" hidden="1">
      <c r="A1244" s="5" t="s">
        <v>16012</v>
      </c>
      <c r="B1244" s="5" t="str">
        <f>IF(COUNTIF('Leads Priorizados INT'!M:M,A1244)&gt;0,"Sí","No")</f>
        <v>No</v>
      </c>
      <c r="C1244">
        <v>0</v>
      </c>
      <c r="D1244" s="6" t="s">
        <v>414</v>
      </c>
      <c r="E1244" s="5" t="s">
        <v>16013</v>
      </c>
      <c r="F1244" s="5" t="s">
        <v>152</v>
      </c>
      <c r="G1244" s="5" t="s">
        <v>1758</v>
      </c>
      <c r="H1244" s="7">
        <v>649701</v>
      </c>
      <c r="I1244" s="5">
        <v>5</v>
      </c>
      <c r="J1244" s="5">
        <v>1</v>
      </c>
      <c r="K1244" s="5" t="s">
        <v>16014</v>
      </c>
      <c r="L1244" s="5">
        <v>9.5399999999999999E-2</v>
      </c>
      <c r="M1244" s="8"/>
      <c r="N1244" s="8"/>
      <c r="O1244" s="8"/>
      <c r="P1244" s="8"/>
      <c r="Q1244" s="8"/>
      <c r="R1244" s="5" t="s">
        <v>16015</v>
      </c>
      <c r="S1244" s="5" t="s">
        <v>417</v>
      </c>
      <c r="T1244" s="5" t="s">
        <v>417</v>
      </c>
      <c r="U1244" s="5" t="s">
        <v>417</v>
      </c>
      <c r="V1244" s="5" t="s">
        <v>417</v>
      </c>
      <c r="W1244" s="5" t="s">
        <v>93</v>
      </c>
      <c r="X1244" s="5" t="s">
        <v>418</v>
      </c>
      <c r="Y1244" s="5" t="s">
        <v>419</v>
      </c>
      <c r="Z1244" s="5" t="s">
        <v>420</v>
      </c>
      <c r="AA1244" s="5" t="s">
        <v>421</v>
      </c>
      <c r="AB1244" s="5"/>
      <c r="AC1244" s="5"/>
      <c r="AD1244" s="5"/>
      <c r="AE1244" s="5"/>
      <c r="AF1244" s="5"/>
    </row>
    <row r="1245" spans="1:32" hidden="1">
      <c r="A1245" s="5" t="s">
        <v>16016</v>
      </c>
      <c r="B1245" s="5" t="str">
        <f>IF(COUNTIF('Leads Priorizados INT'!M:M,A1245)&gt;0,"Sí","No")</f>
        <v>No</v>
      </c>
      <c r="C1245">
        <v>0</v>
      </c>
      <c r="D1245" s="6" t="s">
        <v>414</v>
      </c>
      <c r="E1245" s="5" t="s">
        <v>16017</v>
      </c>
      <c r="F1245" s="5" t="s">
        <v>431</v>
      </c>
      <c r="G1245" s="5" t="s">
        <v>2159</v>
      </c>
      <c r="H1245" s="7">
        <v>1380256</v>
      </c>
      <c r="I1245" s="5">
        <v>1</v>
      </c>
      <c r="J1245" s="5">
        <v>2</v>
      </c>
      <c r="K1245" s="5" t="s">
        <v>16018</v>
      </c>
      <c r="L1245" s="5">
        <v>9.5299999999999996E-2</v>
      </c>
      <c r="M1245" s="8"/>
      <c r="N1245" s="8"/>
      <c r="O1245" s="8"/>
      <c r="P1245" s="8"/>
      <c r="Q1245" s="8"/>
      <c r="R1245" s="5" t="s">
        <v>16019</v>
      </c>
      <c r="S1245" s="5" t="s">
        <v>16020</v>
      </c>
      <c r="T1245" s="5" t="s">
        <v>417</v>
      </c>
      <c r="U1245" s="5" t="s">
        <v>417</v>
      </c>
      <c r="V1245" s="5" t="s">
        <v>417</v>
      </c>
      <c r="W1245" s="5" t="s">
        <v>93</v>
      </c>
      <c r="X1245" s="5" t="s">
        <v>418</v>
      </c>
      <c r="Y1245" s="5" t="s">
        <v>419</v>
      </c>
      <c r="Z1245" s="5" t="s">
        <v>420</v>
      </c>
      <c r="AA1245" s="5" t="s">
        <v>421</v>
      </c>
      <c r="AB1245" s="5"/>
      <c r="AC1245" s="5"/>
      <c r="AD1245" s="5"/>
      <c r="AE1245" s="5"/>
      <c r="AF1245" s="5"/>
    </row>
    <row r="1246" spans="1:32" hidden="1">
      <c r="A1246" s="5" t="s">
        <v>16021</v>
      </c>
      <c r="B1246" s="5" t="str">
        <f>IF(COUNTIF('Leads Priorizados INT'!M:M,A1246)&gt;0,"Sí","No")</f>
        <v>No</v>
      </c>
      <c r="C1246">
        <v>0</v>
      </c>
      <c r="D1246" s="6" t="s">
        <v>414</v>
      </c>
      <c r="E1246" s="5" t="s">
        <v>16022</v>
      </c>
      <c r="F1246" s="5" t="s">
        <v>431</v>
      </c>
      <c r="G1246" s="5" t="s">
        <v>3341</v>
      </c>
      <c r="H1246" s="7">
        <v>922850</v>
      </c>
      <c r="I1246" s="5">
        <v>8</v>
      </c>
      <c r="J1246" s="5">
        <v>1</v>
      </c>
      <c r="K1246" s="5" t="s">
        <v>16023</v>
      </c>
      <c r="L1246" s="5">
        <v>9.5299999999999996E-2</v>
      </c>
      <c r="M1246" s="8"/>
      <c r="N1246" s="8"/>
      <c r="O1246" s="8"/>
      <c r="P1246" s="8"/>
      <c r="Q1246" s="8"/>
      <c r="R1246" s="5" t="s">
        <v>16024</v>
      </c>
      <c r="S1246" s="5" t="s">
        <v>16025</v>
      </c>
      <c r="T1246" s="5" t="s">
        <v>417</v>
      </c>
      <c r="U1246" s="5" t="s">
        <v>417</v>
      </c>
      <c r="V1246" s="5" t="s">
        <v>417</v>
      </c>
      <c r="W1246" s="5" t="s">
        <v>93</v>
      </c>
      <c r="X1246" s="5" t="s">
        <v>418</v>
      </c>
      <c r="Y1246" s="5" t="s">
        <v>419</v>
      </c>
      <c r="Z1246" s="5" t="s">
        <v>420</v>
      </c>
      <c r="AA1246" s="5" t="s">
        <v>421</v>
      </c>
      <c r="AB1246" s="5"/>
      <c r="AC1246" s="5"/>
      <c r="AD1246" s="5"/>
      <c r="AE1246" s="5"/>
      <c r="AF1246" s="5"/>
    </row>
    <row r="1247" spans="1:32" hidden="1">
      <c r="A1247" s="5" t="s">
        <v>16026</v>
      </c>
      <c r="B1247" s="5" t="str">
        <f>IF(COUNTIF('Leads Priorizados INT'!M:M,A1247)&gt;0,"Sí","No")</f>
        <v>No</v>
      </c>
      <c r="C1247">
        <v>0</v>
      </c>
      <c r="D1247" s="6" t="s">
        <v>414</v>
      </c>
      <c r="E1247" s="5" t="s">
        <v>16027</v>
      </c>
      <c r="F1247" s="5" t="s">
        <v>3740</v>
      </c>
      <c r="G1247" s="5" t="s">
        <v>16028</v>
      </c>
      <c r="H1247" s="7">
        <v>658032</v>
      </c>
      <c r="I1247" s="5">
        <v>3</v>
      </c>
      <c r="J1247" s="5">
        <v>1</v>
      </c>
      <c r="K1247" s="5" t="s">
        <v>16029</v>
      </c>
      <c r="L1247" s="5">
        <v>9.5299999999999996E-2</v>
      </c>
      <c r="M1247" s="8">
        <v>956076827</v>
      </c>
      <c r="N1247" s="8"/>
      <c r="O1247" s="8"/>
      <c r="P1247" s="8"/>
      <c r="Q1247" s="8"/>
      <c r="R1247" s="5" t="s">
        <v>16030</v>
      </c>
      <c r="S1247" s="5" t="s">
        <v>417</v>
      </c>
      <c r="T1247" s="5" t="s">
        <v>417</v>
      </c>
      <c r="U1247" s="5" t="s">
        <v>417</v>
      </c>
      <c r="V1247" s="5" t="s">
        <v>417</v>
      </c>
      <c r="W1247" s="5" t="s">
        <v>93</v>
      </c>
      <c r="X1247" s="5" t="s">
        <v>418</v>
      </c>
      <c r="Y1247" s="5" t="s">
        <v>419</v>
      </c>
      <c r="Z1247" s="5" t="s">
        <v>420</v>
      </c>
      <c r="AA1247" s="5" t="s">
        <v>421</v>
      </c>
      <c r="AB1247" s="5"/>
      <c r="AC1247" s="5"/>
      <c r="AD1247" s="5"/>
      <c r="AE1247" s="5"/>
      <c r="AF1247" s="5"/>
    </row>
    <row r="1248" spans="1:32">
      <c r="A1248" s="5" t="s">
        <v>16031</v>
      </c>
      <c r="B1248" s="5" t="str">
        <f>IF(COUNTIF('Leads Priorizados INT'!M:M,A1248)&gt;0,"Sí","No")</f>
        <v>No</v>
      </c>
      <c r="C1248">
        <v>1</v>
      </c>
      <c r="D1248" s="6" t="s">
        <v>414</v>
      </c>
      <c r="E1248" s="5" t="s">
        <v>16032</v>
      </c>
      <c r="F1248" s="5" t="s">
        <v>152</v>
      </c>
      <c r="G1248" s="5" t="s">
        <v>553</v>
      </c>
      <c r="H1248" s="7">
        <v>1049120</v>
      </c>
      <c r="I1248" s="5">
        <v>1</v>
      </c>
      <c r="J1248" s="5">
        <v>1</v>
      </c>
      <c r="K1248" s="5" t="s">
        <v>16033</v>
      </c>
      <c r="L1248" s="5">
        <v>9.5299999999999996E-2</v>
      </c>
      <c r="M1248" s="8">
        <v>913324341</v>
      </c>
      <c r="N1248" s="8"/>
      <c r="O1248" s="8"/>
      <c r="P1248" s="8"/>
      <c r="Q1248" s="8"/>
      <c r="R1248" s="5" t="s">
        <v>16034</v>
      </c>
      <c r="S1248" s="5" t="s">
        <v>417</v>
      </c>
      <c r="T1248" s="5" t="s">
        <v>417</v>
      </c>
      <c r="U1248" s="5" t="s">
        <v>417</v>
      </c>
      <c r="V1248" s="5" t="s">
        <v>417</v>
      </c>
      <c r="W1248" s="5" t="s">
        <v>93</v>
      </c>
      <c r="X1248" s="5" t="s">
        <v>418</v>
      </c>
      <c r="Y1248" s="5" t="s">
        <v>419</v>
      </c>
      <c r="Z1248" s="5" t="s">
        <v>420</v>
      </c>
      <c r="AA1248" s="5" t="s">
        <v>421</v>
      </c>
      <c r="AB1248" s="5"/>
      <c r="AC1248" s="5"/>
      <c r="AD1248" s="5"/>
      <c r="AE1248" s="5"/>
      <c r="AF1248" s="5"/>
    </row>
    <row r="1249" spans="1:32" hidden="1">
      <c r="A1249" s="5" t="s">
        <v>16035</v>
      </c>
      <c r="B1249" s="5" t="str">
        <f>IF(COUNTIF('Leads Priorizados INT'!M:M,A1249)&gt;0,"Sí","No")</f>
        <v>No</v>
      </c>
      <c r="C1249">
        <v>0</v>
      </c>
      <c r="D1249" s="6" t="s">
        <v>414</v>
      </c>
      <c r="E1249" s="5" t="s">
        <v>16036</v>
      </c>
      <c r="F1249" s="5" t="s">
        <v>431</v>
      </c>
      <c r="G1249" s="5" t="s">
        <v>3140</v>
      </c>
      <c r="H1249" s="7">
        <v>3402582</v>
      </c>
      <c r="I1249" s="5">
        <v>7</v>
      </c>
      <c r="J1249" s="5">
        <v>1</v>
      </c>
      <c r="K1249" s="5" t="s">
        <v>16037</v>
      </c>
      <c r="L1249" s="5">
        <v>9.5200000000000007E-2</v>
      </c>
      <c r="M1249" s="8"/>
      <c r="N1249" s="8"/>
      <c r="O1249" s="8"/>
      <c r="P1249" s="8"/>
      <c r="Q1249" s="8"/>
      <c r="R1249" s="5" t="s">
        <v>16038</v>
      </c>
      <c r="S1249" s="5" t="s">
        <v>417</v>
      </c>
      <c r="T1249" s="5" t="s">
        <v>417</v>
      </c>
      <c r="U1249" s="5" t="s">
        <v>417</v>
      </c>
      <c r="V1249" s="5" t="s">
        <v>417</v>
      </c>
      <c r="W1249" s="5" t="s">
        <v>93</v>
      </c>
      <c r="X1249" s="5" t="s">
        <v>418</v>
      </c>
      <c r="Y1249" s="5" t="s">
        <v>419</v>
      </c>
      <c r="Z1249" s="5" t="s">
        <v>420</v>
      </c>
      <c r="AA1249" s="5" t="s">
        <v>421</v>
      </c>
      <c r="AB1249" s="5"/>
      <c r="AC1249" s="5"/>
      <c r="AD1249" s="5"/>
      <c r="AE1249" s="5"/>
      <c r="AF1249" s="5"/>
    </row>
    <row r="1250" spans="1:32" hidden="1">
      <c r="A1250" s="5" t="s">
        <v>16039</v>
      </c>
      <c r="B1250" s="5" t="str">
        <f>IF(COUNTIF('Leads Priorizados INT'!M:M,A1250)&gt;0,"Sí","No")</f>
        <v>No</v>
      </c>
      <c r="C1250">
        <v>0</v>
      </c>
      <c r="D1250" s="6" t="s">
        <v>414</v>
      </c>
      <c r="E1250" s="5" t="s">
        <v>16040</v>
      </c>
      <c r="F1250" s="5" t="s">
        <v>152</v>
      </c>
      <c r="G1250" s="5" t="s">
        <v>601</v>
      </c>
      <c r="H1250" s="7">
        <v>958831</v>
      </c>
      <c r="I1250" s="5">
        <v>8</v>
      </c>
      <c r="J1250" s="5">
        <v>1</v>
      </c>
      <c r="K1250" s="5" t="s">
        <v>16041</v>
      </c>
      <c r="L1250" s="5">
        <v>9.5200000000000007E-2</v>
      </c>
      <c r="M1250" s="8"/>
      <c r="N1250" s="8"/>
      <c r="O1250" s="8"/>
      <c r="P1250" s="8"/>
      <c r="Q1250" s="8"/>
      <c r="R1250" s="5" t="s">
        <v>16042</v>
      </c>
      <c r="S1250" s="5" t="s">
        <v>417</v>
      </c>
      <c r="T1250" s="5" t="s">
        <v>417</v>
      </c>
      <c r="U1250" s="5" t="s">
        <v>417</v>
      </c>
      <c r="V1250" s="5" t="s">
        <v>417</v>
      </c>
      <c r="W1250" s="5" t="s">
        <v>93</v>
      </c>
      <c r="X1250" s="5" t="s">
        <v>418</v>
      </c>
      <c r="Y1250" s="5" t="s">
        <v>419</v>
      </c>
      <c r="Z1250" s="5" t="s">
        <v>420</v>
      </c>
      <c r="AA1250" s="5" t="s">
        <v>421</v>
      </c>
      <c r="AB1250" s="5"/>
      <c r="AC1250" s="5"/>
      <c r="AD1250" s="5"/>
      <c r="AE1250" s="5"/>
      <c r="AF1250" s="5"/>
    </row>
    <row r="1251" spans="1:32" hidden="1">
      <c r="A1251" s="5" t="s">
        <v>16043</v>
      </c>
      <c r="B1251" s="5" t="str">
        <f>IF(COUNTIF('Leads Priorizados INT'!M:M,A1251)&gt;0,"Sí","No")</f>
        <v>No</v>
      </c>
      <c r="C1251">
        <v>0</v>
      </c>
      <c r="D1251" s="6" t="s">
        <v>414</v>
      </c>
      <c r="E1251" s="5" t="s">
        <v>16044</v>
      </c>
      <c r="F1251" s="5" t="s">
        <v>152</v>
      </c>
      <c r="G1251" s="5" t="s">
        <v>2795</v>
      </c>
      <c r="H1251" s="7">
        <v>1047375</v>
      </c>
      <c r="I1251" s="5">
        <v>1</v>
      </c>
      <c r="J1251" s="5">
        <v>1</v>
      </c>
      <c r="K1251" s="5" t="s">
        <v>16045</v>
      </c>
      <c r="L1251" s="5">
        <v>9.5200000000000007E-2</v>
      </c>
      <c r="M1251" s="8"/>
      <c r="N1251" s="8"/>
      <c r="O1251" s="8"/>
      <c r="P1251" s="8"/>
      <c r="Q1251" s="8"/>
      <c r="R1251" s="5" t="s">
        <v>16046</v>
      </c>
      <c r="S1251" s="5" t="s">
        <v>16047</v>
      </c>
      <c r="T1251" s="5" t="s">
        <v>16048</v>
      </c>
      <c r="U1251" s="5" t="s">
        <v>16049</v>
      </c>
      <c r="V1251" s="5" t="s">
        <v>16050</v>
      </c>
      <c r="W1251" s="5" t="s">
        <v>93</v>
      </c>
      <c r="X1251" s="5" t="s">
        <v>418</v>
      </c>
      <c r="Y1251" s="5" t="s">
        <v>419</v>
      </c>
      <c r="Z1251" s="5" t="s">
        <v>420</v>
      </c>
      <c r="AA1251" s="5" t="s">
        <v>421</v>
      </c>
      <c r="AB1251" s="5"/>
      <c r="AC1251" s="5"/>
      <c r="AD1251" s="5"/>
      <c r="AE1251" s="5"/>
      <c r="AF1251" s="5"/>
    </row>
    <row r="1252" spans="1:32">
      <c r="A1252" s="5" t="s">
        <v>16051</v>
      </c>
      <c r="B1252" s="5" t="str">
        <f>IF(COUNTIF('Leads Priorizados INT'!M:M,A1252)&gt;0,"Sí","No")</f>
        <v>No</v>
      </c>
      <c r="C1252">
        <v>1</v>
      </c>
      <c r="D1252" s="6" t="s">
        <v>414</v>
      </c>
      <c r="E1252" s="5" t="s">
        <v>16052</v>
      </c>
      <c r="F1252" s="5" t="s">
        <v>984</v>
      </c>
      <c r="G1252" s="5" t="s">
        <v>16053</v>
      </c>
      <c r="H1252" s="7">
        <v>783318</v>
      </c>
      <c r="I1252" s="5">
        <v>8</v>
      </c>
      <c r="J1252" s="5">
        <v>2</v>
      </c>
      <c r="K1252" s="5" t="s">
        <v>16054</v>
      </c>
      <c r="L1252" s="5">
        <v>9.5200000000000007E-2</v>
      </c>
      <c r="M1252" s="8"/>
      <c r="N1252" s="8"/>
      <c r="O1252" s="8"/>
      <c r="P1252" s="8"/>
      <c r="Q1252" s="8"/>
      <c r="R1252" s="5" t="s">
        <v>16055</v>
      </c>
      <c r="S1252" s="5" t="s">
        <v>417</v>
      </c>
      <c r="T1252" s="5" t="s">
        <v>417</v>
      </c>
      <c r="U1252" s="5" t="s">
        <v>417</v>
      </c>
      <c r="V1252" s="5" t="s">
        <v>417</v>
      </c>
      <c r="W1252" s="5" t="s">
        <v>93</v>
      </c>
      <c r="X1252" s="5" t="s">
        <v>418</v>
      </c>
      <c r="Y1252" s="5" t="s">
        <v>419</v>
      </c>
      <c r="Z1252" s="5" t="s">
        <v>420</v>
      </c>
      <c r="AA1252" s="5" t="s">
        <v>421</v>
      </c>
      <c r="AB1252" s="5"/>
      <c r="AC1252" s="5"/>
      <c r="AD1252" s="5"/>
      <c r="AE1252" s="5"/>
      <c r="AF1252" s="5"/>
    </row>
    <row r="1253" spans="1:32" hidden="1">
      <c r="A1253" s="5" t="s">
        <v>16057</v>
      </c>
      <c r="B1253" s="5" t="str">
        <f>IF(COUNTIF('Leads Priorizados INT'!M:M,A1253)&gt;0,"Sí","No")</f>
        <v>No</v>
      </c>
      <c r="C1253">
        <v>0</v>
      </c>
      <c r="D1253" s="6" t="s">
        <v>414</v>
      </c>
      <c r="E1253" s="5" t="s">
        <v>16058</v>
      </c>
      <c r="F1253" s="5" t="s">
        <v>152</v>
      </c>
      <c r="G1253" s="5" t="s">
        <v>2486</v>
      </c>
      <c r="H1253" s="7">
        <v>537113</v>
      </c>
      <c r="I1253" s="5">
        <v>4</v>
      </c>
      <c r="J1253" s="5">
        <v>3</v>
      </c>
      <c r="K1253" s="5" t="s">
        <v>16059</v>
      </c>
      <c r="L1253" s="5">
        <v>9.5000000000000001E-2</v>
      </c>
      <c r="M1253" s="8">
        <v>915648176</v>
      </c>
      <c r="N1253" s="8">
        <v>913087350</v>
      </c>
      <c r="O1253" s="8"/>
      <c r="P1253" s="8"/>
      <c r="Q1253" s="8"/>
      <c r="R1253" s="5" t="s">
        <v>16060</v>
      </c>
      <c r="S1253" s="5" t="s">
        <v>417</v>
      </c>
      <c r="T1253" s="5" t="s">
        <v>417</v>
      </c>
      <c r="U1253" s="5" t="s">
        <v>417</v>
      </c>
      <c r="V1253" s="5" t="s">
        <v>417</v>
      </c>
      <c r="W1253" s="5" t="s">
        <v>93</v>
      </c>
      <c r="X1253" s="5" t="s">
        <v>418</v>
      </c>
      <c r="Y1253" s="5" t="s">
        <v>419</v>
      </c>
      <c r="Z1253" s="5" t="s">
        <v>420</v>
      </c>
      <c r="AA1253" s="5" t="s">
        <v>421</v>
      </c>
      <c r="AB1253" s="5"/>
      <c r="AC1253" s="5"/>
      <c r="AD1253" s="5"/>
      <c r="AE1253" s="5"/>
      <c r="AF1253" s="5"/>
    </row>
    <row r="1254" spans="1:32" hidden="1">
      <c r="A1254" s="5" t="s">
        <v>16061</v>
      </c>
      <c r="B1254" s="5" t="str">
        <f>IF(COUNTIF('Leads Priorizados INT'!M:M,A1254)&gt;0,"Sí","No")</f>
        <v>No</v>
      </c>
      <c r="C1254">
        <v>0</v>
      </c>
      <c r="D1254" s="6" t="s">
        <v>414</v>
      </c>
      <c r="E1254" s="5" t="s">
        <v>16062</v>
      </c>
      <c r="F1254" s="5" t="s">
        <v>152</v>
      </c>
      <c r="G1254" s="5" t="s">
        <v>2332</v>
      </c>
      <c r="H1254" s="7">
        <v>1209554</v>
      </c>
      <c r="I1254" s="5">
        <v>1</v>
      </c>
      <c r="J1254" s="5">
        <v>1</v>
      </c>
      <c r="K1254" s="5" t="s">
        <v>16063</v>
      </c>
      <c r="L1254" s="5">
        <v>9.5000000000000001E-2</v>
      </c>
      <c r="M1254" s="8"/>
      <c r="N1254" s="8"/>
      <c r="O1254" s="8"/>
      <c r="P1254" s="8"/>
      <c r="Q1254" s="8"/>
      <c r="R1254" s="5" t="s">
        <v>16064</v>
      </c>
      <c r="S1254" s="5" t="s">
        <v>16065</v>
      </c>
      <c r="T1254" s="5" t="s">
        <v>417</v>
      </c>
      <c r="U1254" s="5" t="s">
        <v>417</v>
      </c>
      <c r="V1254" s="5" t="s">
        <v>417</v>
      </c>
      <c r="W1254" s="5" t="s">
        <v>93</v>
      </c>
      <c r="X1254" s="5" t="s">
        <v>418</v>
      </c>
      <c r="Y1254" s="5" t="s">
        <v>419</v>
      </c>
      <c r="Z1254" s="5" t="s">
        <v>420</v>
      </c>
      <c r="AA1254" s="5" t="s">
        <v>421</v>
      </c>
      <c r="AB1254" s="5"/>
      <c r="AC1254" s="5"/>
      <c r="AD1254" s="5"/>
      <c r="AE1254" s="5"/>
      <c r="AF1254" s="5"/>
    </row>
    <row r="1255" spans="1:32" hidden="1">
      <c r="A1255" s="5" t="s">
        <v>16066</v>
      </c>
      <c r="B1255" s="5" t="str">
        <f>IF(COUNTIF('Leads Priorizados INT'!M:M,A1255)&gt;0,"Sí","No")</f>
        <v>No</v>
      </c>
      <c r="C1255">
        <v>0</v>
      </c>
      <c r="D1255" s="6" t="s">
        <v>414</v>
      </c>
      <c r="E1255" s="5" t="s">
        <v>16067</v>
      </c>
      <c r="F1255" s="5" t="s">
        <v>152</v>
      </c>
      <c r="G1255" s="5" t="s">
        <v>13020</v>
      </c>
      <c r="H1255" s="7">
        <v>859254</v>
      </c>
      <c r="I1255" s="5">
        <v>8</v>
      </c>
      <c r="J1255" s="5">
        <v>1</v>
      </c>
      <c r="K1255" s="5" t="s">
        <v>16068</v>
      </c>
      <c r="L1255" s="5">
        <v>9.5000000000000001E-2</v>
      </c>
      <c r="M1255" s="8">
        <v>915542944</v>
      </c>
      <c r="N1255" s="8"/>
      <c r="O1255" s="8"/>
      <c r="P1255" s="8"/>
      <c r="Q1255" s="8"/>
      <c r="R1255" s="5" t="s">
        <v>16069</v>
      </c>
      <c r="S1255" s="5" t="s">
        <v>16070</v>
      </c>
      <c r="T1255" s="5" t="s">
        <v>16071</v>
      </c>
      <c r="U1255" s="5" t="s">
        <v>417</v>
      </c>
      <c r="V1255" s="5" t="s">
        <v>417</v>
      </c>
      <c r="W1255" s="5" t="s">
        <v>93</v>
      </c>
      <c r="X1255" s="5" t="s">
        <v>418</v>
      </c>
      <c r="Y1255" s="5" t="s">
        <v>419</v>
      </c>
      <c r="Z1255" s="5" t="s">
        <v>420</v>
      </c>
      <c r="AA1255" s="5" t="s">
        <v>421</v>
      </c>
      <c r="AB1255" s="5" t="s">
        <v>16072</v>
      </c>
      <c r="AC1255" s="5"/>
      <c r="AD1255" s="5"/>
      <c r="AE1255" s="5"/>
      <c r="AF1255" s="5"/>
    </row>
    <row r="1256" spans="1:32" hidden="1">
      <c r="A1256" s="5" t="s">
        <v>16073</v>
      </c>
      <c r="B1256" s="5" t="str">
        <f>IF(COUNTIF('Leads Priorizados INT'!M:M,A1256)&gt;0,"Sí","No")</f>
        <v>No</v>
      </c>
      <c r="C1256">
        <v>0</v>
      </c>
      <c r="D1256" s="6" t="s">
        <v>414</v>
      </c>
      <c r="E1256" s="5" t="s">
        <v>16074</v>
      </c>
      <c r="F1256" s="5" t="s">
        <v>2307</v>
      </c>
      <c r="G1256" s="5" t="s">
        <v>16075</v>
      </c>
      <c r="H1256" s="7">
        <v>368657</v>
      </c>
      <c r="I1256" s="5">
        <v>3</v>
      </c>
      <c r="J1256" s="5">
        <v>1</v>
      </c>
      <c r="K1256" s="5" t="s">
        <v>16076</v>
      </c>
      <c r="L1256" s="5">
        <v>9.4899999999999998E-2</v>
      </c>
      <c r="M1256" s="8">
        <v>949247826</v>
      </c>
      <c r="N1256" s="8">
        <v>949222854</v>
      </c>
      <c r="O1256" s="8">
        <v>949217380</v>
      </c>
      <c r="P1256" s="8"/>
      <c r="Q1256" s="8"/>
      <c r="R1256" s="5" t="s">
        <v>417</v>
      </c>
      <c r="S1256" s="5" t="s">
        <v>417</v>
      </c>
      <c r="T1256" s="5" t="s">
        <v>417</v>
      </c>
      <c r="U1256" s="5" t="s">
        <v>417</v>
      </c>
      <c r="V1256" s="5" t="s">
        <v>417</v>
      </c>
      <c r="W1256" s="5" t="s">
        <v>417</v>
      </c>
      <c r="X1256" s="5" t="s">
        <v>417</v>
      </c>
      <c r="Y1256" s="5" t="s">
        <v>417</v>
      </c>
      <c r="Z1256" s="5" t="s">
        <v>417</v>
      </c>
      <c r="AA1256" s="5" t="s">
        <v>417</v>
      </c>
      <c r="AB1256" s="5" t="s">
        <v>16077</v>
      </c>
      <c r="AC1256" s="5"/>
      <c r="AD1256" s="5"/>
      <c r="AE1256" s="5"/>
      <c r="AF1256" s="5"/>
    </row>
    <row r="1257" spans="1:32" hidden="1">
      <c r="A1257" s="5" t="s">
        <v>16078</v>
      </c>
      <c r="B1257" s="5" t="str">
        <f>IF(COUNTIF('Leads Priorizados INT'!M:M,A1257)&gt;0,"Sí","No")</f>
        <v>No</v>
      </c>
      <c r="C1257">
        <v>0</v>
      </c>
      <c r="D1257" s="6" t="s">
        <v>414</v>
      </c>
      <c r="E1257" s="5" t="s">
        <v>16079</v>
      </c>
      <c r="F1257" s="5" t="s">
        <v>721</v>
      </c>
      <c r="G1257" s="5" t="s">
        <v>16080</v>
      </c>
      <c r="H1257" s="7">
        <v>687574</v>
      </c>
      <c r="I1257" s="5">
        <v>2</v>
      </c>
      <c r="J1257" s="5">
        <v>1</v>
      </c>
      <c r="K1257" s="5" t="s">
        <v>16081</v>
      </c>
      <c r="L1257" s="5">
        <v>9.4899999999999998E-2</v>
      </c>
      <c r="M1257" s="8">
        <v>928361356</v>
      </c>
      <c r="N1257" s="8"/>
      <c r="O1257" s="8"/>
      <c r="P1257" s="8"/>
      <c r="Q1257" s="8"/>
      <c r="R1257" s="5" t="s">
        <v>16082</v>
      </c>
      <c r="S1257" s="5" t="s">
        <v>417</v>
      </c>
      <c r="T1257" s="5" t="s">
        <v>417</v>
      </c>
      <c r="U1257" s="5" t="s">
        <v>417</v>
      </c>
      <c r="V1257" s="5" t="s">
        <v>417</v>
      </c>
      <c r="W1257" s="5" t="s">
        <v>93</v>
      </c>
      <c r="X1257" s="5" t="s">
        <v>418</v>
      </c>
      <c r="Y1257" s="5" t="s">
        <v>419</v>
      </c>
      <c r="Z1257" s="5" t="s">
        <v>420</v>
      </c>
      <c r="AA1257" s="5" t="s">
        <v>421</v>
      </c>
      <c r="AB1257" s="5"/>
      <c r="AC1257" s="5"/>
      <c r="AD1257" s="5"/>
      <c r="AE1257" s="5"/>
      <c r="AF1257" s="5"/>
    </row>
    <row r="1258" spans="1:32" hidden="1">
      <c r="A1258" s="5" t="s">
        <v>16083</v>
      </c>
      <c r="B1258" s="5" t="str">
        <f>IF(COUNTIF('Leads Priorizados INT'!M:M,A1258)&gt;0,"Sí","No")</f>
        <v>No</v>
      </c>
      <c r="C1258">
        <v>0</v>
      </c>
      <c r="D1258" s="6" t="s">
        <v>414</v>
      </c>
      <c r="E1258" s="5" t="s">
        <v>16084</v>
      </c>
      <c r="F1258" s="5" t="s">
        <v>431</v>
      </c>
      <c r="G1258" s="5" t="s">
        <v>2206</v>
      </c>
      <c r="H1258" s="7">
        <v>4556128</v>
      </c>
      <c r="I1258" s="5">
        <v>10</v>
      </c>
      <c r="J1258" s="5">
        <v>1</v>
      </c>
      <c r="K1258" s="5" t="s">
        <v>16085</v>
      </c>
      <c r="L1258" s="5">
        <v>9.4899999999999998E-2</v>
      </c>
      <c r="M1258" s="8"/>
      <c r="N1258" s="8"/>
      <c r="O1258" s="8"/>
      <c r="P1258" s="8"/>
      <c r="Q1258" s="8"/>
      <c r="R1258" s="5" t="s">
        <v>16086</v>
      </c>
      <c r="S1258" s="5" t="s">
        <v>417</v>
      </c>
      <c r="T1258" s="5" t="s">
        <v>417</v>
      </c>
      <c r="U1258" s="5" t="s">
        <v>417</v>
      </c>
      <c r="V1258" s="5" t="s">
        <v>417</v>
      </c>
      <c r="W1258" s="5" t="s">
        <v>93</v>
      </c>
      <c r="X1258" s="5" t="s">
        <v>418</v>
      </c>
      <c r="Y1258" s="5" t="s">
        <v>419</v>
      </c>
      <c r="Z1258" s="5" t="s">
        <v>420</v>
      </c>
      <c r="AA1258" s="5" t="s">
        <v>421</v>
      </c>
      <c r="AB1258" s="5"/>
      <c r="AC1258" s="5"/>
      <c r="AD1258" s="5"/>
      <c r="AE1258" s="5"/>
      <c r="AF1258" s="5"/>
    </row>
    <row r="1259" spans="1:32" hidden="1">
      <c r="A1259" s="5" t="s">
        <v>16087</v>
      </c>
      <c r="B1259" s="5" t="str">
        <f>IF(COUNTIF('Leads Priorizados INT'!M:M,A1259)&gt;0,"Sí","No")</f>
        <v>No</v>
      </c>
      <c r="C1259">
        <v>0</v>
      </c>
      <c r="D1259" s="6" t="s">
        <v>414</v>
      </c>
      <c r="E1259" s="5" t="s">
        <v>16088</v>
      </c>
      <c r="F1259" s="5" t="s">
        <v>152</v>
      </c>
      <c r="G1259" s="5" t="s">
        <v>619</v>
      </c>
      <c r="H1259" s="7">
        <v>529171</v>
      </c>
      <c r="I1259" s="5">
        <v>1</v>
      </c>
      <c r="J1259" s="5">
        <v>1</v>
      </c>
      <c r="K1259" s="5" t="s">
        <v>16089</v>
      </c>
      <c r="L1259" s="5">
        <v>9.4899999999999998E-2</v>
      </c>
      <c r="M1259" s="8"/>
      <c r="N1259" s="8"/>
      <c r="O1259" s="8"/>
      <c r="P1259" s="8"/>
      <c r="Q1259" s="8"/>
      <c r="R1259" s="5" t="s">
        <v>16090</v>
      </c>
      <c r="S1259" s="5" t="s">
        <v>417</v>
      </c>
      <c r="T1259" s="5" t="s">
        <v>417</v>
      </c>
      <c r="U1259" s="5" t="s">
        <v>417</v>
      </c>
      <c r="V1259" s="5" t="s">
        <v>417</v>
      </c>
      <c r="W1259" s="5" t="s">
        <v>93</v>
      </c>
      <c r="X1259" s="5" t="s">
        <v>418</v>
      </c>
      <c r="Y1259" s="5" t="s">
        <v>419</v>
      </c>
      <c r="Z1259" s="5" t="s">
        <v>420</v>
      </c>
      <c r="AA1259" s="5" t="s">
        <v>421</v>
      </c>
      <c r="AB1259" s="5"/>
      <c r="AC1259" s="5"/>
      <c r="AD1259" s="5"/>
      <c r="AE1259" s="5"/>
      <c r="AF1259" s="5"/>
    </row>
    <row r="1260" spans="1:32">
      <c r="A1260" s="5" t="s">
        <v>16091</v>
      </c>
      <c r="B1260" s="5" t="str">
        <f>IF(COUNTIF('Leads Priorizados INT'!M:M,A1260)&gt;0,"Sí","No")</f>
        <v>No</v>
      </c>
      <c r="C1260">
        <v>1</v>
      </c>
      <c r="D1260" s="6" t="s">
        <v>414</v>
      </c>
      <c r="E1260" s="5" t="s">
        <v>16092</v>
      </c>
      <c r="F1260" s="5" t="s">
        <v>581</v>
      </c>
      <c r="G1260" s="5" t="s">
        <v>14906</v>
      </c>
      <c r="H1260" s="7">
        <v>430833</v>
      </c>
      <c r="I1260" s="5">
        <v>7</v>
      </c>
      <c r="J1260" s="5">
        <v>1</v>
      </c>
      <c r="K1260" s="5" t="s">
        <v>16093</v>
      </c>
      <c r="L1260" s="5">
        <v>9.4799999999999995E-2</v>
      </c>
      <c r="M1260" s="8">
        <v>986129072</v>
      </c>
      <c r="N1260" s="8">
        <v>917320238</v>
      </c>
      <c r="O1260" s="8"/>
      <c r="P1260" s="8"/>
      <c r="Q1260" s="8"/>
      <c r="R1260" s="5" t="s">
        <v>16094</v>
      </c>
      <c r="S1260" s="5" t="s">
        <v>16095</v>
      </c>
      <c r="T1260" s="5" t="s">
        <v>417</v>
      </c>
      <c r="U1260" s="5" t="s">
        <v>417</v>
      </c>
      <c r="V1260" s="5" t="s">
        <v>417</v>
      </c>
      <c r="W1260" s="5" t="s">
        <v>93</v>
      </c>
      <c r="X1260" s="5" t="s">
        <v>418</v>
      </c>
      <c r="Y1260" s="5" t="s">
        <v>419</v>
      </c>
      <c r="Z1260" s="5" t="s">
        <v>420</v>
      </c>
      <c r="AA1260" s="5" t="s">
        <v>421</v>
      </c>
      <c r="AB1260" s="5" t="s">
        <v>16096</v>
      </c>
      <c r="AC1260" s="5"/>
      <c r="AD1260" s="5"/>
      <c r="AE1260" s="5"/>
      <c r="AF1260" s="5"/>
    </row>
    <row r="1261" spans="1:32">
      <c r="A1261" s="5" t="s">
        <v>16097</v>
      </c>
      <c r="B1261" s="5" t="str">
        <f>IF(COUNTIF('Leads Priorizados INT'!M:M,A1261)&gt;0,"Sí","No")</f>
        <v>No</v>
      </c>
      <c r="C1261">
        <v>1</v>
      </c>
      <c r="D1261" s="6" t="s">
        <v>414</v>
      </c>
      <c r="E1261" s="5" t="s">
        <v>16098</v>
      </c>
      <c r="F1261" s="5" t="s">
        <v>431</v>
      </c>
      <c r="G1261" s="5" t="s">
        <v>9571</v>
      </c>
      <c r="H1261" s="7">
        <v>337956</v>
      </c>
      <c r="I1261" s="5">
        <v>2</v>
      </c>
      <c r="J1261" s="5">
        <v>1</v>
      </c>
      <c r="K1261" s="5" t="s">
        <v>16099</v>
      </c>
      <c r="L1261" s="5">
        <v>9.4799999999999995E-2</v>
      </c>
      <c r="M1261" s="8"/>
      <c r="N1261" s="8"/>
      <c r="O1261" s="8"/>
      <c r="P1261" s="8"/>
      <c r="Q1261" s="8"/>
      <c r="R1261" s="5" t="s">
        <v>16100</v>
      </c>
      <c r="S1261" s="5" t="s">
        <v>16101</v>
      </c>
      <c r="T1261" s="5" t="s">
        <v>417</v>
      </c>
      <c r="U1261" s="5" t="s">
        <v>417</v>
      </c>
      <c r="V1261" s="5" t="s">
        <v>417</v>
      </c>
      <c r="W1261" s="5" t="s">
        <v>93</v>
      </c>
      <c r="X1261" s="5" t="s">
        <v>418</v>
      </c>
      <c r="Y1261" s="5" t="s">
        <v>419</v>
      </c>
      <c r="Z1261" s="5" t="s">
        <v>420</v>
      </c>
      <c r="AA1261" s="5" t="s">
        <v>421</v>
      </c>
      <c r="AB1261" s="5"/>
      <c r="AC1261" s="5"/>
      <c r="AD1261" s="5"/>
      <c r="AE1261" s="5"/>
      <c r="AF1261" s="5"/>
    </row>
    <row r="1262" spans="1:32" hidden="1">
      <c r="A1262" s="5" t="s">
        <v>16102</v>
      </c>
      <c r="B1262" s="5" t="str">
        <f>IF(COUNTIF('Leads Priorizados INT'!M:M,A1262)&gt;0,"Sí","No")</f>
        <v>No</v>
      </c>
      <c r="C1262">
        <v>0</v>
      </c>
      <c r="D1262" s="6" t="s">
        <v>414</v>
      </c>
      <c r="E1262" s="5" t="s">
        <v>16103</v>
      </c>
      <c r="F1262" s="5" t="s">
        <v>431</v>
      </c>
      <c r="G1262" s="5" t="s">
        <v>2064</v>
      </c>
      <c r="H1262" s="7">
        <v>354130</v>
      </c>
      <c r="I1262" s="5">
        <v>1</v>
      </c>
      <c r="J1262" s="5">
        <v>1</v>
      </c>
      <c r="K1262" s="5" t="s">
        <v>16104</v>
      </c>
      <c r="L1262" s="5">
        <v>9.4799999999999995E-2</v>
      </c>
      <c r="M1262" s="8"/>
      <c r="N1262" s="8"/>
      <c r="O1262" s="8"/>
      <c r="P1262" s="8"/>
      <c r="Q1262" s="8"/>
      <c r="R1262" s="5" t="s">
        <v>16105</v>
      </c>
      <c r="S1262" s="5" t="s">
        <v>16106</v>
      </c>
      <c r="T1262" s="5" t="s">
        <v>16107</v>
      </c>
      <c r="U1262" s="5" t="s">
        <v>16108</v>
      </c>
      <c r="V1262" s="5" t="s">
        <v>417</v>
      </c>
      <c r="W1262" s="5" t="s">
        <v>93</v>
      </c>
      <c r="X1262" s="5" t="s">
        <v>418</v>
      </c>
      <c r="Y1262" s="5" t="s">
        <v>419</v>
      </c>
      <c r="Z1262" s="5" t="s">
        <v>420</v>
      </c>
      <c r="AA1262" s="5" t="s">
        <v>421</v>
      </c>
      <c r="AB1262" s="5"/>
      <c r="AC1262" s="5"/>
      <c r="AD1262" s="5"/>
      <c r="AE1262" s="5"/>
      <c r="AF1262" s="5"/>
    </row>
    <row r="1263" spans="1:32" hidden="1">
      <c r="A1263" s="5" t="s">
        <v>16109</v>
      </c>
      <c r="B1263" s="5" t="str">
        <f>IF(COUNTIF('Leads Priorizados INT'!M:M,A1263)&gt;0,"Sí","No")</f>
        <v>No</v>
      </c>
      <c r="C1263">
        <v>0</v>
      </c>
      <c r="D1263" s="6" t="s">
        <v>414</v>
      </c>
      <c r="E1263" s="5" t="s">
        <v>16110</v>
      </c>
      <c r="F1263" s="5" t="s">
        <v>3374</v>
      </c>
      <c r="G1263" s="5" t="s">
        <v>16111</v>
      </c>
      <c r="H1263" s="7">
        <v>393675</v>
      </c>
      <c r="I1263" s="5">
        <v>8</v>
      </c>
      <c r="J1263" s="5">
        <v>1</v>
      </c>
      <c r="K1263" s="5" t="s">
        <v>16112</v>
      </c>
      <c r="L1263" s="5">
        <v>9.4700000000000006E-2</v>
      </c>
      <c r="M1263" s="8">
        <v>968190924</v>
      </c>
      <c r="N1263" s="8">
        <v>968190190</v>
      </c>
      <c r="O1263" s="8">
        <v>968334150</v>
      </c>
      <c r="P1263" s="8">
        <v>657976939</v>
      </c>
      <c r="Q1263" s="8">
        <v>651813281</v>
      </c>
      <c r="R1263" s="5" t="s">
        <v>16113</v>
      </c>
      <c r="S1263" s="5" t="s">
        <v>417</v>
      </c>
      <c r="T1263" s="5" t="s">
        <v>417</v>
      </c>
      <c r="U1263" s="5" t="s">
        <v>417</v>
      </c>
      <c r="V1263" s="5" t="s">
        <v>417</v>
      </c>
      <c r="W1263" s="5" t="s">
        <v>93</v>
      </c>
      <c r="X1263" s="5" t="s">
        <v>418</v>
      </c>
      <c r="Y1263" s="5" t="s">
        <v>419</v>
      </c>
      <c r="Z1263" s="5" t="s">
        <v>420</v>
      </c>
      <c r="AA1263" s="5" t="s">
        <v>421</v>
      </c>
      <c r="AB1263" s="5" t="s">
        <v>16114</v>
      </c>
      <c r="AC1263" s="5" t="s">
        <v>16115</v>
      </c>
      <c r="AD1263" s="5" t="s">
        <v>16116</v>
      </c>
      <c r="AE1263" s="5" t="s">
        <v>16117</v>
      </c>
      <c r="AF1263" s="5" t="s">
        <v>16118</v>
      </c>
    </row>
    <row r="1264" spans="1:32" hidden="1">
      <c r="A1264" s="5" t="s">
        <v>16119</v>
      </c>
      <c r="B1264" s="5" t="str">
        <f>IF(COUNTIF('Leads Priorizados INT'!M:M,A1264)&gt;0,"Sí","No")</f>
        <v>No</v>
      </c>
      <c r="C1264">
        <v>0</v>
      </c>
      <c r="D1264" s="6" t="s">
        <v>414</v>
      </c>
      <c r="E1264" s="5" t="s">
        <v>16120</v>
      </c>
      <c r="F1264" s="5" t="s">
        <v>431</v>
      </c>
      <c r="G1264" s="5" t="s">
        <v>1186</v>
      </c>
      <c r="H1264" s="7">
        <v>1179031</v>
      </c>
      <c r="I1264" s="5">
        <v>1</v>
      </c>
      <c r="J1264" s="5">
        <v>3</v>
      </c>
      <c r="K1264" s="5" t="s">
        <v>16121</v>
      </c>
      <c r="L1264" s="5">
        <v>9.4700000000000006E-2</v>
      </c>
      <c r="M1264" s="8"/>
      <c r="N1264" s="8"/>
      <c r="O1264" s="8"/>
      <c r="P1264" s="8"/>
      <c r="Q1264" s="8"/>
      <c r="R1264" s="5" t="s">
        <v>16122</v>
      </c>
      <c r="S1264" s="5" t="s">
        <v>16123</v>
      </c>
      <c r="T1264" s="5" t="s">
        <v>417</v>
      </c>
      <c r="U1264" s="5" t="s">
        <v>417</v>
      </c>
      <c r="V1264" s="5" t="s">
        <v>417</v>
      </c>
      <c r="W1264" s="5" t="s">
        <v>93</v>
      </c>
      <c r="X1264" s="5" t="s">
        <v>418</v>
      </c>
      <c r="Y1264" s="5" t="s">
        <v>419</v>
      </c>
      <c r="Z1264" s="5" t="s">
        <v>420</v>
      </c>
      <c r="AA1264" s="5" t="s">
        <v>421</v>
      </c>
      <c r="AB1264" s="5"/>
      <c r="AC1264" s="5"/>
      <c r="AD1264" s="5"/>
      <c r="AE1264" s="5"/>
      <c r="AF1264" s="5"/>
    </row>
    <row r="1265" spans="1:32" hidden="1">
      <c r="A1265" s="5" t="s">
        <v>16124</v>
      </c>
      <c r="B1265" s="5" t="str">
        <f>IF(COUNTIF('Leads Priorizados INT'!M:M,A1265)&gt;0,"Sí","No")</f>
        <v>No</v>
      </c>
      <c r="C1265">
        <v>0</v>
      </c>
      <c r="D1265" s="6" t="s">
        <v>1234</v>
      </c>
      <c r="E1265" s="5" t="s">
        <v>16125</v>
      </c>
      <c r="F1265" s="5" t="s">
        <v>152</v>
      </c>
      <c r="G1265" s="5" t="s">
        <v>1641</v>
      </c>
      <c r="H1265" s="7">
        <v>1095954</v>
      </c>
      <c r="I1265" s="5">
        <v>8</v>
      </c>
      <c r="J1265" s="5">
        <v>1</v>
      </c>
      <c r="K1265" s="5" t="s">
        <v>16126</v>
      </c>
      <c r="L1265" s="5">
        <v>9.4700000000000006E-2</v>
      </c>
      <c r="M1265" s="8">
        <v>910068850</v>
      </c>
      <c r="N1265" s="8">
        <v>915521443</v>
      </c>
      <c r="O1265" s="8">
        <v>666487393</v>
      </c>
      <c r="P1265" s="8"/>
      <c r="Q1265" s="8"/>
      <c r="R1265" s="5" t="s">
        <v>16127</v>
      </c>
      <c r="S1265" s="5" t="s">
        <v>417</v>
      </c>
      <c r="T1265" s="5" t="s">
        <v>417</v>
      </c>
      <c r="U1265" s="5" t="s">
        <v>417</v>
      </c>
      <c r="V1265" s="5" t="s">
        <v>417</v>
      </c>
      <c r="W1265" s="5" t="s">
        <v>93</v>
      </c>
      <c r="X1265" s="5" t="s">
        <v>418</v>
      </c>
      <c r="Y1265" s="5" t="s">
        <v>419</v>
      </c>
      <c r="Z1265" s="5" t="s">
        <v>420</v>
      </c>
      <c r="AA1265" s="5" t="s">
        <v>421</v>
      </c>
      <c r="AB1265" s="5"/>
      <c r="AC1265" s="5"/>
      <c r="AD1265" s="5"/>
      <c r="AE1265" s="5"/>
      <c r="AF1265" s="5"/>
    </row>
    <row r="1266" spans="1:32" hidden="1">
      <c r="A1266" s="5" t="s">
        <v>16128</v>
      </c>
      <c r="B1266" s="5" t="str">
        <f>IF(COUNTIF('Leads Priorizados INT'!M:M,A1266)&gt;0,"Sí","No")</f>
        <v>No</v>
      </c>
      <c r="C1266">
        <v>0</v>
      </c>
      <c r="D1266" s="6" t="s">
        <v>414</v>
      </c>
      <c r="E1266" s="5" t="s">
        <v>16129</v>
      </c>
      <c r="F1266" s="5" t="s">
        <v>152</v>
      </c>
      <c r="G1266" s="5" t="s">
        <v>12176</v>
      </c>
      <c r="H1266" s="7">
        <v>452697</v>
      </c>
      <c r="I1266" s="5">
        <v>0</v>
      </c>
      <c r="J1266" s="5">
        <v>2</v>
      </c>
      <c r="K1266" s="5" t="s">
        <v>16130</v>
      </c>
      <c r="L1266" s="5">
        <v>9.4700000000000006E-2</v>
      </c>
      <c r="M1266" s="8">
        <v>626410642</v>
      </c>
      <c r="N1266" s="8"/>
      <c r="O1266" s="8"/>
      <c r="P1266" s="8"/>
      <c r="Q1266" s="8"/>
      <c r="R1266" s="5" t="s">
        <v>417</v>
      </c>
      <c r="S1266" s="5" t="s">
        <v>417</v>
      </c>
      <c r="T1266" s="5" t="s">
        <v>417</v>
      </c>
      <c r="U1266" s="5" t="s">
        <v>417</v>
      </c>
      <c r="V1266" s="5" t="s">
        <v>417</v>
      </c>
      <c r="W1266" s="5" t="s">
        <v>417</v>
      </c>
      <c r="X1266" s="5" t="s">
        <v>417</v>
      </c>
      <c r="Y1266" s="5" t="s">
        <v>417</v>
      </c>
      <c r="Z1266" s="5" t="s">
        <v>417</v>
      </c>
      <c r="AA1266" s="5" t="s">
        <v>417</v>
      </c>
      <c r="AB1266" s="5"/>
      <c r="AC1266" s="5"/>
      <c r="AD1266" s="5"/>
      <c r="AE1266" s="5"/>
      <c r="AF1266" s="5"/>
    </row>
    <row r="1267" spans="1:32">
      <c r="A1267" s="5" t="s">
        <v>16131</v>
      </c>
      <c r="B1267" s="5" t="str">
        <f>IF(COUNTIF('Leads Priorizados INT'!M:M,A1267)&gt;0,"Sí","No")</f>
        <v>No</v>
      </c>
      <c r="C1267">
        <v>1</v>
      </c>
      <c r="D1267" s="6" t="s">
        <v>414</v>
      </c>
      <c r="E1267" s="5" t="s">
        <v>16132</v>
      </c>
      <c r="F1267" s="5" t="s">
        <v>700</v>
      </c>
      <c r="G1267" s="5" t="s">
        <v>16133</v>
      </c>
      <c r="H1267" s="7">
        <v>901953</v>
      </c>
      <c r="I1267" s="5">
        <v>8</v>
      </c>
      <c r="J1267" s="5">
        <v>1</v>
      </c>
      <c r="K1267" s="5" t="s">
        <v>16134</v>
      </c>
      <c r="L1267" s="5">
        <v>9.4500000000000001E-2</v>
      </c>
      <c r="M1267" s="8"/>
      <c r="N1267" s="8"/>
      <c r="O1267" s="8"/>
      <c r="P1267" s="8"/>
      <c r="Q1267" s="8"/>
      <c r="R1267" s="5" t="s">
        <v>16135</v>
      </c>
      <c r="S1267" s="5" t="s">
        <v>417</v>
      </c>
      <c r="T1267" s="5" t="s">
        <v>417</v>
      </c>
      <c r="U1267" s="5" t="s">
        <v>417</v>
      </c>
      <c r="V1267" s="5" t="s">
        <v>417</v>
      </c>
      <c r="W1267" s="5" t="s">
        <v>93</v>
      </c>
      <c r="X1267" s="5" t="s">
        <v>418</v>
      </c>
      <c r="Y1267" s="5" t="s">
        <v>419</v>
      </c>
      <c r="Z1267" s="5" t="s">
        <v>420</v>
      </c>
      <c r="AA1267" s="5" t="s">
        <v>421</v>
      </c>
      <c r="AB1267" s="5"/>
      <c r="AC1267" s="5"/>
      <c r="AD1267" s="5"/>
      <c r="AE1267" s="5"/>
      <c r="AF1267" s="5"/>
    </row>
    <row r="1268" spans="1:32" hidden="1">
      <c r="A1268" s="5" t="s">
        <v>16137</v>
      </c>
      <c r="B1268" s="5" t="str">
        <f>IF(COUNTIF('Leads Priorizados INT'!M:M,A1268)&gt;0,"Sí","No")</f>
        <v>No</v>
      </c>
      <c r="C1268">
        <v>0</v>
      </c>
      <c r="D1268" s="6" t="s">
        <v>1534</v>
      </c>
      <c r="E1268" s="5" t="s">
        <v>16138</v>
      </c>
      <c r="F1268" s="5" t="s">
        <v>152</v>
      </c>
      <c r="G1268" s="5" t="s">
        <v>2868</v>
      </c>
      <c r="H1268" s="7">
        <v>1028757</v>
      </c>
      <c r="I1268" s="5">
        <v>1</v>
      </c>
      <c r="J1268" s="5">
        <v>2</v>
      </c>
      <c r="K1268" s="5" t="s">
        <v>16139</v>
      </c>
      <c r="L1268" s="5">
        <v>9.4399999999999998E-2</v>
      </c>
      <c r="M1268" s="8">
        <v>916507246</v>
      </c>
      <c r="N1268" s="8">
        <v>639139504</v>
      </c>
      <c r="O1268" s="8"/>
      <c r="P1268" s="8"/>
      <c r="Q1268" s="8"/>
      <c r="R1268" s="5" t="s">
        <v>16140</v>
      </c>
      <c r="S1268" s="5" t="s">
        <v>16141</v>
      </c>
      <c r="T1268" s="5" t="s">
        <v>16142</v>
      </c>
      <c r="U1268" s="5" t="s">
        <v>417</v>
      </c>
      <c r="V1268" s="5" t="s">
        <v>417</v>
      </c>
      <c r="W1268" s="5" t="s">
        <v>93</v>
      </c>
      <c r="X1268" s="5" t="s">
        <v>418</v>
      </c>
      <c r="Y1268" s="5" t="s">
        <v>419</v>
      </c>
      <c r="Z1268" s="5" t="s">
        <v>420</v>
      </c>
      <c r="AA1268" s="5" t="s">
        <v>421</v>
      </c>
      <c r="AB1268" s="5"/>
      <c r="AC1268" s="5"/>
      <c r="AD1268" s="5"/>
      <c r="AE1268" s="5"/>
      <c r="AF1268" s="5"/>
    </row>
    <row r="1269" spans="1:32">
      <c r="A1269" s="5" t="s">
        <v>16143</v>
      </c>
      <c r="B1269" s="5" t="str">
        <f>IF(COUNTIF('Leads Priorizados INT'!M:M,A1269)&gt;0,"Sí","No")</f>
        <v>No</v>
      </c>
      <c r="C1269">
        <v>1</v>
      </c>
      <c r="D1269" s="6" t="s">
        <v>414</v>
      </c>
      <c r="E1269" s="5" t="s">
        <v>16144</v>
      </c>
      <c r="F1269" s="5" t="s">
        <v>152</v>
      </c>
      <c r="G1269" s="5" t="s">
        <v>592</v>
      </c>
      <c r="H1269" s="7">
        <v>898359</v>
      </c>
      <c r="I1269" s="5">
        <v>7</v>
      </c>
      <c r="J1269" s="5">
        <v>1</v>
      </c>
      <c r="K1269" s="5" t="s">
        <v>16145</v>
      </c>
      <c r="L1269" s="5">
        <v>9.4399999999999998E-2</v>
      </c>
      <c r="M1269" s="8">
        <v>914033305</v>
      </c>
      <c r="N1269" s="8"/>
      <c r="O1269" s="8"/>
      <c r="P1269" s="8"/>
      <c r="Q1269" s="8"/>
      <c r="R1269" s="5" t="s">
        <v>16146</v>
      </c>
      <c r="S1269" s="5" t="s">
        <v>417</v>
      </c>
      <c r="T1269" s="5" t="s">
        <v>417</v>
      </c>
      <c r="U1269" s="5" t="s">
        <v>417</v>
      </c>
      <c r="V1269" s="5" t="s">
        <v>417</v>
      </c>
      <c r="W1269" s="5" t="s">
        <v>93</v>
      </c>
      <c r="X1269" s="5" t="s">
        <v>418</v>
      </c>
      <c r="Y1269" s="5" t="s">
        <v>419</v>
      </c>
      <c r="Z1269" s="5" t="s">
        <v>420</v>
      </c>
      <c r="AA1269" s="5" t="s">
        <v>421</v>
      </c>
      <c r="AB1269" s="5"/>
      <c r="AC1269" s="5"/>
      <c r="AD1269" s="5"/>
      <c r="AE1269" s="5"/>
      <c r="AF1269" s="5"/>
    </row>
    <row r="1270" spans="1:32" hidden="1">
      <c r="A1270" s="5" t="s">
        <v>16147</v>
      </c>
      <c r="B1270" s="5" t="str">
        <f>IF(COUNTIF('Leads Priorizados INT'!M:M,A1270)&gt;0,"Sí","No")</f>
        <v>No</v>
      </c>
      <c r="C1270">
        <v>0</v>
      </c>
      <c r="D1270" s="6" t="s">
        <v>414</v>
      </c>
      <c r="E1270" s="5" t="s">
        <v>16148</v>
      </c>
      <c r="F1270" s="5" t="s">
        <v>152</v>
      </c>
      <c r="G1270" s="5" t="s">
        <v>12012</v>
      </c>
      <c r="H1270" s="7">
        <v>429086</v>
      </c>
      <c r="I1270" s="5">
        <v>1</v>
      </c>
      <c r="J1270" s="5">
        <v>2</v>
      </c>
      <c r="K1270" s="5" t="s">
        <v>16149</v>
      </c>
      <c r="L1270" s="5">
        <v>9.4399999999999998E-2</v>
      </c>
      <c r="M1270" s="8"/>
      <c r="N1270" s="8"/>
      <c r="O1270" s="8"/>
      <c r="P1270" s="8"/>
      <c r="Q1270" s="8"/>
      <c r="R1270" s="5" t="s">
        <v>16150</v>
      </c>
      <c r="S1270" s="5" t="s">
        <v>417</v>
      </c>
      <c r="T1270" s="5" t="s">
        <v>417</v>
      </c>
      <c r="U1270" s="5" t="s">
        <v>417</v>
      </c>
      <c r="V1270" s="5" t="s">
        <v>417</v>
      </c>
      <c r="W1270" s="5" t="s">
        <v>93</v>
      </c>
      <c r="X1270" s="5" t="s">
        <v>418</v>
      </c>
      <c r="Y1270" s="5" t="s">
        <v>419</v>
      </c>
      <c r="Z1270" s="5" t="s">
        <v>420</v>
      </c>
      <c r="AA1270" s="5" t="s">
        <v>421</v>
      </c>
      <c r="AB1270" s="5"/>
      <c r="AC1270" s="5"/>
      <c r="AD1270" s="5"/>
      <c r="AE1270" s="5"/>
      <c r="AF1270" s="5"/>
    </row>
    <row r="1271" spans="1:32">
      <c r="A1271" s="5" t="s">
        <v>16151</v>
      </c>
      <c r="B1271" s="5" t="str">
        <f>IF(COUNTIF('Leads Priorizados INT'!M:M,A1271)&gt;0,"Sí","No")</f>
        <v>No</v>
      </c>
      <c r="C1271">
        <v>1</v>
      </c>
      <c r="D1271" s="6" t="s">
        <v>414</v>
      </c>
      <c r="E1271" s="5" t="s">
        <v>16152</v>
      </c>
      <c r="F1271" s="5" t="s">
        <v>2186</v>
      </c>
      <c r="G1271" s="5" t="s">
        <v>16153</v>
      </c>
      <c r="H1271" s="7">
        <v>3064877</v>
      </c>
      <c r="I1271" s="5">
        <v>18</v>
      </c>
      <c r="J1271" s="5">
        <v>1</v>
      </c>
      <c r="K1271" s="5" t="s">
        <v>16154</v>
      </c>
      <c r="L1271" s="5">
        <v>9.4299999999999995E-2</v>
      </c>
      <c r="M1271" s="8"/>
      <c r="N1271" s="8"/>
      <c r="O1271" s="8"/>
      <c r="P1271" s="8"/>
      <c r="Q1271" s="8"/>
      <c r="R1271" s="5" t="s">
        <v>16155</v>
      </c>
      <c r="S1271" s="5" t="s">
        <v>417</v>
      </c>
      <c r="T1271" s="5" t="s">
        <v>417</v>
      </c>
      <c r="U1271" s="5" t="s">
        <v>417</v>
      </c>
      <c r="V1271" s="5" t="s">
        <v>417</v>
      </c>
      <c r="W1271" s="5" t="s">
        <v>93</v>
      </c>
      <c r="X1271" s="5" t="s">
        <v>418</v>
      </c>
      <c r="Y1271" s="5" t="s">
        <v>419</v>
      </c>
      <c r="Z1271" s="5" t="s">
        <v>420</v>
      </c>
      <c r="AA1271" s="5" t="s">
        <v>421</v>
      </c>
      <c r="AB1271" s="5"/>
      <c r="AC1271" s="5"/>
      <c r="AD1271" s="5"/>
      <c r="AE1271" s="5"/>
      <c r="AF1271" s="5"/>
    </row>
    <row r="1272" spans="1:32" hidden="1">
      <c r="A1272" s="5" t="s">
        <v>16156</v>
      </c>
      <c r="B1272" s="5" t="str">
        <f>IF(COUNTIF('Leads Priorizados INT'!M:M,A1272)&gt;0,"Sí","No")</f>
        <v>No</v>
      </c>
      <c r="C1272">
        <v>0</v>
      </c>
      <c r="D1272" s="6" t="s">
        <v>414</v>
      </c>
      <c r="E1272" s="5" t="s">
        <v>16157</v>
      </c>
      <c r="F1272" s="5" t="s">
        <v>152</v>
      </c>
      <c r="G1272" s="5" t="s">
        <v>522</v>
      </c>
      <c r="H1272" s="7">
        <v>494871</v>
      </c>
      <c r="I1272" s="5">
        <v>12</v>
      </c>
      <c r="J1272" s="5">
        <v>2</v>
      </c>
      <c r="K1272" s="5" t="s">
        <v>16158</v>
      </c>
      <c r="L1272" s="5">
        <v>9.4299999999999995E-2</v>
      </c>
      <c r="M1272" s="8"/>
      <c r="N1272" s="8"/>
      <c r="O1272" s="8"/>
      <c r="P1272" s="8"/>
      <c r="Q1272" s="8"/>
      <c r="R1272" s="5" t="s">
        <v>16159</v>
      </c>
      <c r="S1272" s="5" t="s">
        <v>417</v>
      </c>
      <c r="T1272" s="5" t="s">
        <v>417</v>
      </c>
      <c r="U1272" s="5" t="s">
        <v>417</v>
      </c>
      <c r="V1272" s="5" t="s">
        <v>417</v>
      </c>
      <c r="W1272" s="5" t="s">
        <v>93</v>
      </c>
      <c r="X1272" s="5" t="s">
        <v>418</v>
      </c>
      <c r="Y1272" s="5" t="s">
        <v>419</v>
      </c>
      <c r="Z1272" s="5" t="s">
        <v>420</v>
      </c>
      <c r="AA1272" s="5" t="s">
        <v>421</v>
      </c>
      <c r="AB1272" s="5" t="s">
        <v>16160</v>
      </c>
      <c r="AC1272" s="5"/>
      <c r="AD1272" s="5"/>
      <c r="AE1272" s="5"/>
      <c r="AF1272" s="5"/>
    </row>
    <row r="1273" spans="1:32" hidden="1">
      <c r="A1273" s="5" t="s">
        <v>16161</v>
      </c>
      <c r="B1273" s="5" t="str">
        <f>IF(COUNTIF('Leads Priorizados INT'!M:M,A1273)&gt;0,"Sí","No")</f>
        <v>No</v>
      </c>
      <c r="C1273">
        <v>0</v>
      </c>
      <c r="D1273" s="6" t="s">
        <v>414</v>
      </c>
      <c r="E1273" s="5" t="s">
        <v>16162</v>
      </c>
      <c r="F1273" s="5" t="s">
        <v>152</v>
      </c>
      <c r="G1273" s="5" t="s">
        <v>1602</v>
      </c>
      <c r="H1273" s="7">
        <v>851397</v>
      </c>
      <c r="I1273" s="5">
        <v>3</v>
      </c>
      <c r="J1273" s="5">
        <v>2</v>
      </c>
      <c r="K1273" s="5" t="s">
        <v>16163</v>
      </c>
      <c r="L1273" s="5">
        <v>9.4299999999999995E-2</v>
      </c>
      <c r="M1273" s="8">
        <v>914560033</v>
      </c>
      <c r="N1273" s="8">
        <v>915980091</v>
      </c>
      <c r="O1273" s="8"/>
      <c r="P1273" s="8"/>
      <c r="Q1273" s="8"/>
      <c r="R1273" s="5" t="s">
        <v>16164</v>
      </c>
      <c r="S1273" s="5" t="s">
        <v>16165</v>
      </c>
      <c r="T1273" s="5" t="s">
        <v>16166</v>
      </c>
      <c r="U1273" s="5" t="s">
        <v>16167</v>
      </c>
      <c r="V1273" s="5" t="s">
        <v>417</v>
      </c>
      <c r="W1273" s="5" t="s">
        <v>93</v>
      </c>
      <c r="X1273" s="5" t="s">
        <v>418</v>
      </c>
      <c r="Y1273" s="5" t="s">
        <v>419</v>
      </c>
      <c r="Z1273" s="5" t="s">
        <v>420</v>
      </c>
      <c r="AA1273" s="5" t="s">
        <v>421</v>
      </c>
      <c r="AB1273" s="5"/>
      <c r="AC1273" s="5"/>
      <c r="AD1273" s="5"/>
      <c r="AE1273" s="5"/>
      <c r="AF1273" s="5"/>
    </row>
    <row r="1274" spans="1:32" hidden="1">
      <c r="A1274" s="5" t="s">
        <v>16168</v>
      </c>
      <c r="B1274" s="5" t="str">
        <f>IF(COUNTIF('Leads Priorizados INT'!M:M,A1274)&gt;0,"Sí","No")</f>
        <v>No</v>
      </c>
      <c r="C1274">
        <v>0</v>
      </c>
      <c r="D1274" s="6" t="s">
        <v>414</v>
      </c>
      <c r="E1274" s="5" t="s">
        <v>16169</v>
      </c>
      <c r="F1274" s="5" t="s">
        <v>152</v>
      </c>
      <c r="G1274" s="5" t="s">
        <v>1690</v>
      </c>
      <c r="H1274" s="7">
        <v>965531</v>
      </c>
      <c r="I1274" s="5">
        <v>2</v>
      </c>
      <c r="J1274" s="5">
        <v>2</v>
      </c>
      <c r="K1274" s="5" t="s">
        <v>16170</v>
      </c>
      <c r="L1274" s="5">
        <v>9.4200000000000006E-2</v>
      </c>
      <c r="M1274" s="8">
        <v>985129820</v>
      </c>
      <c r="N1274" s="8">
        <v>690173896</v>
      </c>
      <c r="O1274" s="8"/>
      <c r="P1274" s="8"/>
      <c r="Q1274" s="8"/>
      <c r="R1274" s="5" t="s">
        <v>16171</v>
      </c>
      <c r="S1274" s="5" t="s">
        <v>417</v>
      </c>
      <c r="T1274" s="5" t="s">
        <v>417</v>
      </c>
      <c r="U1274" s="5" t="s">
        <v>417</v>
      </c>
      <c r="V1274" s="5" t="s">
        <v>417</v>
      </c>
      <c r="W1274" s="5" t="s">
        <v>93</v>
      </c>
      <c r="X1274" s="5" t="s">
        <v>418</v>
      </c>
      <c r="Y1274" s="5" t="s">
        <v>419</v>
      </c>
      <c r="Z1274" s="5" t="s">
        <v>420</v>
      </c>
      <c r="AA1274" s="5" t="s">
        <v>421</v>
      </c>
      <c r="AB1274" s="5"/>
      <c r="AC1274" s="5"/>
      <c r="AD1274" s="5"/>
      <c r="AE1274" s="5"/>
      <c r="AF1274" s="5"/>
    </row>
    <row r="1275" spans="1:32">
      <c r="A1275" s="5" t="s">
        <v>16172</v>
      </c>
      <c r="B1275" s="5" t="str">
        <f>IF(COUNTIF('Leads Priorizados INT'!M:M,A1275)&gt;0,"Sí","No")</f>
        <v>No</v>
      </c>
      <c r="C1275">
        <v>1</v>
      </c>
      <c r="D1275" s="6" t="s">
        <v>414</v>
      </c>
      <c r="E1275" s="5" t="s">
        <v>16173</v>
      </c>
      <c r="F1275" s="5" t="s">
        <v>152</v>
      </c>
      <c r="G1275" s="5" t="s">
        <v>2708</v>
      </c>
      <c r="H1275" s="7">
        <v>632832</v>
      </c>
      <c r="I1275" s="5">
        <v>1</v>
      </c>
      <c r="J1275" s="5">
        <v>1</v>
      </c>
      <c r="K1275" s="5" t="s">
        <v>16174</v>
      </c>
      <c r="L1275" s="5">
        <v>9.4200000000000006E-2</v>
      </c>
      <c r="M1275" s="8"/>
      <c r="N1275" s="8"/>
      <c r="O1275" s="8"/>
      <c r="P1275" s="8"/>
      <c r="Q1275" s="8"/>
      <c r="R1275" s="5" t="s">
        <v>16175</v>
      </c>
      <c r="S1275" s="5" t="s">
        <v>417</v>
      </c>
      <c r="T1275" s="5" t="s">
        <v>417</v>
      </c>
      <c r="U1275" s="5" t="s">
        <v>417</v>
      </c>
      <c r="V1275" s="5" t="s">
        <v>417</v>
      </c>
      <c r="W1275" s="5" t="s">
        <v>93</v>
      </c>
      <c r="X1275" s="5" t="s">
        <v>418</v>
      </c>
      <c r="Y1275" s="5" t="s">
        <v>419</v>
      </c>
      <c r="Z1275" s="5" t="s">
        <v>420</v>
      </c>
      <c r="AA1275" s="5" t="s">
        <v>421</v>
      </c>
      <c r="AB1275" s="5"/>
      <c r="AC1275" s="5"/>
      <c r="AD1275" s="5"/>
      <c r="AE1275" s="5"/>
      <c r="AF1275" s="5"/>
    </row>
    <row r="1276" spans="1:32" hidden="1">
      <c r="A1276" s="5" t="s">
        <v>16176</v>
      </c>
      <c r="B1276" s="5" t="str">
        <f>IF(COUNTIF('Leads Priorizados INT'!M:M,A1276)&gt;0,"Sí","No")</f>
        <v>No</v>
      </c>
      <c r="C1276">
        <v>0</v>
      </c>
      <c r="D1276" s="6" t="s">
        <v>414</v>
      </c>
      <c r="E1276" s="5" t="s">
        <v>16177</v>
      </c>
      <c r="F1276" s="5" t="s">
        <v>1382</v>
      </c>
      <c r="G1276" s="5" t="s">
        <v>11188</v>
      </c>
      <c r="H1276" s="7">
        <v>880418</v>
      </c>
      <c r="I1276" s="5">
        <v>1</v>
      </c>
      <c r="J1276" s="5">
        <v>1</v>
      </c>
      <c r="K1276" s="5" t="s">
        <v>16178</v>
      </c>
      <c r="L1276" s="5">
        <v>9.4200000000000006E-2</v>
      </c>
      <c r="M1276" s="8"/>
      <c r="N1276" s="8"/>
      <c r="O1276" s="8"/>
      <c r="P1276" s="8"/>
      <c r="Q1276" s="8"/>
      <c r="R1276" s="5" t="s">
        <v>417</v>
      </c>
      <c r="S1276" s="5" t="s">
        <v>417</v>
      </c>
      <c r="T1276" s="5" t="s">
        <v>417</v>
      </c>
      <c r="U1276" s="5" t="s">
        <v>417</v>
      </c>
      <c r="V1276" s="5" t="s">
        <v>417</v>
      </c>
      <c r="W1276" s="5" t="s">
        <v>417</v>
      </c>
      <c r="X1276" s="5" t="s">
        <v>417</v>
      </c>
      <c r="Y1276" s="5" t="s">
        <v>417</v>
      </c>
      <c r="Z1276" s="5" t="s">
        <v>417</v>
      </c>
      <c r="AA1276" s="5" t="s">
        <v>417</v>
      </c>
      <c r="AB1276" s="5"/>
      <c r="AC1276" s="5"/>
      <c r="AD1276" s="5"/>
      <c r="AE1276" s="5"/>
      <c r="AF1276" s="5"/>
    </row>
    <row r="1277" spans="1:32" hidden="1">
      <c r="A1277" s="5" t="s">
        <v>16179</v>
      </c>
      <c r="B1277" s="5" t="str">
        <f>IF(COUNTIF('Leads Priorizados INT'!M:M,A1277)&gt;0,"Sí","No")</f>
        <v>No</v>
      </c>
      <c r="C1277">
        <v>0</v>
      </c>
      <c r="D1277" s="6" t="s">
        <v>414</v>
      </c>
      <c r="E1277" s="5" t="s">
        <v>16180</v>
      </c>
      <c r="F1277" s="5" t="s">
        <v>152</v>
      </c>
      <c r="G1277" s="5" t="s">
        <v>9348</v>
      </c>
      <c r="H1277" s="7">
        <v>2636212</v>
      </c>
      <c r="I1277" s="5">
        <v>7</v>
      </c>
      <c r="J1277" s="5">
        <v>2</v>
      </c>
      <c r="K1277" s="5" t="s">
        <v>16181</v>
      </c>
      <c r="L1277" s="5">
        <v>9.4100000000000003E-2</v>
      </c>
      <c r="M1277" s="8">
        <v>659891391</v>
      </c>
      <c r="N1277" s="8"/>
      <c r="O1277" s="8"/>
      <c r="P1277" s="8"/>
      <c r="Q1277" s="8"/>
      <c r="R1277" s="5" t="s">
        <v>16182</v>
      </c>
      <c r="S1277" s="5" t="s">
        <v>417</v>
      </c>
      <c r="T1277" s="5" t="s">
        <v>417</v>
      </c>
      <c r="U1277" s="5" t="s">
        <v>417</v>
      </c>
      <c r="V1277" s="5" t="s">
        <v>417</v>
      </c>
      <c r="W1277" s="5" t="s">
        <v>93</v>
      </c>
      <c r="X1277" s="5" t="s">
        <v>418</v>
      </c>
      <c r="Y1277" s="5" t="s">
        <v>419</v>
      </c>
      <c r="Z1277" s="5" t="s">
        <v>420</v>
      </c>
      <c r="AA1277" s="5" t="s">
        <v>421</v>
      </c>
      <c r="AB1277" s="5"/>
      <c r="AC1277" s="5"/>
      <c r="AD1277" s="5"/>
      <c r="AE1277" s="5"/>
      <c r="AF1277" s="5"/>
    </row>
    <row r="1278" spans="1:32">
      <c r="A1278" s="5" t="s">
        <v>16183</v>
      </c>
      <c r="B1278" s="5" t="str">
        <f>IF(COUNTIF('Leads Priorizados INT'!M:M,A1278)&gt;0,"Sí","No")</f>
        <v>No</v>
      </c>
      <c r="C1278">
        <v>1</v>
      </c>
      <c r="D1278" s="6" t="s">
        <v>414</v>
      </c>
      <c r="E1278" s="5" t="s">
        <v>16184</v>
      </c>
      <c r="F1278" s="5" t="s">
        <v>152</v>
      </c>
      <c r="G1278" s="5" t="s">
        <v>505</v>
      </c>
      <c r="H1278" s="7">
        <v>945301</v>
      </c>
      <c r="I1278" s="5">
        <v>7</v>
      </c>
      <c r="J1278" s="5">
        <v>1</v>
      </c>
      <c r="K1278" s="5" t="s">
        <v>16185</v>
      </c>
      <c r="L1278" s="5">
        <v>9.4100000000000003E-2</v>
      </c>
      <c r="M1278" s="8"/>
      <c r="N1278" s="8"/>
      <c r="O1278" s="8"/>
      <c r="P1278" s="8"/>
      <c r="Q1278" s="8"/>
      <c r="R1278" s="5" t="s">
        <v>16186</v>
      </c>
      <c r="S1278" s="5" t="s">
        <v>16187</v>
      </c>
      <c r="T1278" s="5" t="s">
        <v>16188</v>
      </c>
      <c r="U1278" s="5" t="s">
        <v>16189</v>
      </c>
      <c r="V1278" s="5" t="s">
        <v>417</v>
      </c>
      <c r="W1278" s="5" t="s">
        <v>93</v>
      </c>
      <c r="X1278" s="5" t="s">
        <v>418</v>
      </c>
      <c r="Y1278" s="5" t="s">
        <v>419</v>
      </c>
      <c r="Z1278" s="5" t="s">
        <v>420</v>
      </c>
      <c r="AA1278" s="5" t="s">
        <v>421</v>
      </c>
      <c r="AB1278" s="5"/>
      <c r="AC1278" s="5"/>
      <c r="AD1278" s="5"/>
      <c r="AE1278" s="5"/>
      <c r="AF1278" s="5"/>
    </row>
    <row r="1279" spans="1:32" hidden="1">
      <c r="A1279" s="5" t="s">
        <v>16190</v>
      </c>
      <c r="B1279" s="5" t="str">
        <f>IF(COUNTIF('Leads Priorizados INT'!M:M,A1279)&gt;0,"Sí","No")</f>
        <v>No</v>
      </c>
      <c r="C1279">
        <v>0</v>
      </c>
      <c r="D1279" s="6" t="s">
        <v>414</v>
      </c>
      <c r="E1279" s="5" t="s">
        <v>16191</v>
      </c>
      <c r="F1279" s="5" t="s">
        <v>152</v>
      </c>
      <c r="G1279" s="5" t="s">
        <v>1915</v>
      </c>
      <c r="H1279" s="7">
        <v>310413</v>
      </c>
      <c r="I1279" s="5">
        <v>2</v>
      </c>
      <c r="J1279" s="5">
        <v>1</v>
      </c>
      <c r="K1279" s="5" t="s">
        <v>16192</v>
      </c>
      <c r="L1279" s="5">
        <v>9.4100000000000003E-2</v>
      </c>
      <c r="M1279" s="8"/>
      <c r="N1279" s="8"/>
      <c r="O1279" s="8"/>
      <c r="P1279" s="8"/>
      <c r="Q1279" s="8"/>
      <c r="R1279" s="5" t="s">
        <v>16193</v>
      </c>
      <c r="S1279" s="5" t="s">
        <v>417</v>
      </c>
      <c r="T1279" s="5" t="s">
        <v>417</v>
      </c>
      <c r="U1279" s="5" t="s">
        <v>417</v>
      </c>
      <c r="V1279" s="5" t="s">
        <v>417</v>
      </c>
      <c r="W1279" s="5" t="s">
        <v>93</v>
      </c>
      <c r="X1279" s="5" t="s">
        <v>418</v>
      </c>
      <c r="Y1279" s="5" t="s">
        <v>419</v>
      </c>
      <c r="Z1279" s="5" t="s">
        <v>420</v>
      </c>
      <c r="AA1279" s="5" t="s">
        <v>421</v>
      </c>
      <c r="AB1279" s="5"/>
      <c r="AC1279" s="5"/>
      <c r="AD1279" s="5"/>
      <c r="AE1279" s="5"/>
      <c r="AF1279" s="5"/>
    </row>
    <row r="1280" spans="1:32" hidden="1">
      <c r="A1280" s="5" t="s">
        <v>16194</v>
      </c>
      <c r="B1280" s="5" t="str">
        <f>IF(COUNTIF('Leads Priorizados INT'!M:M,A1280)&gt;0,"Sí","No")</f>
        <v>No</v>
      </c>
      <c r="C1280">
        <v>0</v>
      </c>
      <c r="D1280" s="6" t="s">
        <v>414</v>
      </c>
      <c r="E1280" s="5" t="s">
        <v>16195</v>
      </c>
      <c r="F1280" s="5" t="s">
        <v>1382</v>
      </c>
      <c r="G1280" s="5" t="s">
        <v>16196</v>
      </c>
      <c r="H1280" s="7">
        <v>1077695</v>
      </c>
      <c r="I1280" s="5">
        <v>8</v>
      </c>
      <c r="J1280" s="5">
        <v>1</v>
      </c>
      <c r="K1280" s="5" t="s">
        <v>16197</v>
      </c>
      <c r="L1280" s="5">
        <v>9.4100000000000003E-2</v>
      </c>
      <c r="M1280" s="8">
        <v>963389966</v>
      </c>
      <c r="N1280" s="8">
        <v>963906323</v>
      </c>
      <c r="O1280" s="8"/>
      <c r="P1280" s="8"/>
      <c r="Q1280" s="8"/>
      <c r="R1280" s="5" t="s">
        <v>16198</v>
      </c>
      <c r="S1280" s="5" t="s">
        <v>16199</v>
      </c>
      <c r="T1280" s="5" t="s">
        <v>417</v>
      </c>
      <c r="U1280" s="5" t="s">
        <v>417</v>
      </c>
      <c r="V1280" s="5" t="s">
        <v>417</v>
      </c>
      <c r="W1280" s="5" t="s">
        <v>93</v>
      </c>
      <c r="X1280" s="5" t="s">
        <v>418</v>
      </c>
      <c r="Y1280" s="5" t="s">
        <v>419</v>
      </c>
      <c r="Z1280" s="5" t="s">
        <v>420</v>
      </c>
      <c r="AA1280" s="5" t="s">
        <v>421</v>
      </c>
      <c r="AB1280" s="5"/>
      <c r="AC1280" s="5"/>
      <c r="AD1280" s="5"/>
      <c r="AE1280" s="5"/>
      <c r="AF1280" s="5"/>
    </row>
    <row r="1281" spans="1:32" hidden="1">
      <c r="A1281" s="5" t="s">
        <v>16200</v>
      </c>
      <c r="B1281" s="5" t="str">
        <f>IF(COUNTIF('Leads Priorizados INT'!M:M,A1281)&gt;0,"Sí","No")</f>
        <v>No</v>
      </c>
      <c r="C1281">
        <v>0</v>
      </c>
      <c r="D1281" s="6" t="s">
        <v>414</v>
      </c>
      <c r="E1281" s="5" t="s">
        <v>16201</v>
      </c>
      <c r="F1281" s="5" t="s">
        <v>152</v>
      </c>
      <c r="G1281" s="5" t="s">
        <v>1894</v>
      </c>
      <c r="H1281" s="7">
        <v>318411</v>
      </c>
      <c r="I1281" s="5">
        <v>1</v>
      </c>
      <c r="J1281" s="5">
        <v>1</v>
      </c>
      <c r="K1281" s="5" t="s">
        <v>16202</v>
      </c>
      <c r="L1281" s="5">
        <v>9.4E-2</v>
      </c>
      <c r="M1281" s="8">
        <v>914731070</v>
      </c>
      <c r="N1281" s="8">
        <v>615596074</v>
      </c>
      <c r="O1281" s="8"/>
      <c r="P1281" s="8"/>
      <c r="Q1281" s="8"/>
      <c r="R1281" s="5" t="s">
        <v>16203</v>
      </c>
      <c r="S1281" s="5" t="s">
        <v>417</v>
      </c>
      <c r="T1281" s="5" t="s">
        <v>417</v>
      </c>
      <c r="U1281" s="5" t="s">
        <v>417</v>
      </c>
      <c r="V1281" s="5" t="s">
        <v>417</v>
      </c>
      <c r="W1281" s="5" t="s">
        <v>93</v>
      </c>
      <c r="X1281" s="5" t="s">
        <v>418</v>
      </c>
      <c r="Y1281" s="5" t="s">
        <v>419</v>
      </c>
      <c r="Z1281" s="5" t="s">
        <v>420</v>
      </c>
      <c r="AA1281" s="5" t="s">
        <v>421</v>
      </c>
      <c r="AB1281" s="5"/>
      <c r="AC1281" s="5"/>
      <c r="AD1281" s="5"/>
      <c r="AE1281" s="5"/>
      <c r="AF1281" s="5"/>
    </row>
    <row r="1282" spans="1:32" hidden="1">
      <c r="A1282" s="5" t="s">
        <v>16204</v>
      </c>
      <c r="B1282" s="5" t="str">
        <f>IF(COUNTIF('Leads Priorizados INT'!M:M,A1282)&gt;0,"Sí","No")</f>
        <v>No</v>
      </c>
      <c r="C1282">
        <v>0</v>
      </c>
      <c r="D1282" s="6" t="s">
        <v>1534</v>
      </c>
      <c r="E1282" s="5" t="s">
        <v>16205</v>
      </c>
      <c r="F1282" s="5" t="s">
        <v>431</v>
      </c>
      <c r="G1282" s="5" t="s">
        <v>2278</v>
      </c>
      <c r="H1282" s="7">
        <v>7437931</v>
      </c>
      <c r="I1282" s="5">
        <v>137</v>
      </c>
      <c r="J1282" s="5">
        <v>2</v>
      </c>
      <c r="K1282" s="5" t="s">
        <v>16206</v>
      </c>
      <c r="L1282" s="5">
        <v>9.3899999999999997E-2</v>
      </c>
      <c r="M1282" s="8">
        <v>932768990</v>
      </c>
      <c r="N1282" s="8">
        <v>932769281</v>
      </c>
      <c r="O1282" s="8">
        <v>932769147</v>
      </c>
      <c r="P1282" s="8">
        <v>936655793</v>
      </c>
      <c r="Q1282" s="8"/>
      <c r="R1282" s="5" t="s">
        <v>16207</v>
      </c>
      <c r="S1282" s="5" t="s">
        <v>417</v>
      </c>
      <c r="T1282" s="5" t="s">
        <v>417</v>
      </c>
      <c r="U1282" s="5" t="s">
        <v>417</v>
      </c>
      <c r="V1282" s="5" t="s">
        <v>417</v>
      </c>
      <c r="W1282" s="5" t="s">
        <v>93</v>
      </c>
      <c r="X1282" s="5" t="s">
        <v>418</v>
      </c>
      <c r="Y1282" s="5" t="s">
        <v>419</v>
      </c>
      <c r="Z1282" s="5" t="s">
        <v>420</v>
      </c>
      <c r="AA1282" s="5" t="s">
        <v>421</v>
      </c>
      <c r="AB1282" s="5" t="s">
        <v>16208</v>
      </c>
      <c r="AC1282" s="5" t="s">
        <v>16209</v>
      </c>
      <c r="AD1282" s="5" t="s">
        <v>16210</v>
      </c>
      <c r="AE1282" s="5" t="s">
        <v>16211</v>
      </c>
      <c r="AF1282" s="5"/>
    </row>
    <row r="1283" spans="1:32">
      <c r="A1283" s="5" t="s">
        <v>16212</v>
      </c>
      <c r="B1283" s="5" t="str">
        <f>IF(COUNTIF('Leads Priorizados INT'!M:M,A1283)&gt;0,"Sí","No")</f>
        <v>No</v>
      </c>
      <c r="C1283">
        <v>1</v>
      </c>
      <c r="D1283" s="6" t="s">
        <v>414</v>
      </c>
      <c r="E1283" s="5" t="s">
        <v>16213</v>
      </c>
      <c r="F1283" s="5" t="s">
        <v>152</v>
      </c>
      <c r="G1283" s="5" t="s">
        <v>3056</v>
      </c>
      <c r="H1283" s="7">
        <v>1001728</v>
      </c>
      <c r="I1283" s="5">
        <v>1</v>
      </c>
      <c r="J1283" s="5">
        <v>1</v>
      </c>
      <c r="K1283" s="5" t="s">
        <v>16214</v>
      </c>
      <c r="L1283" s="5">
        <v>9.3899999999999997E-2</v>
      </c>
      <c r="M1283" s="8"/>
      <c r="N1283" s="8"/>
      <c r="O1283" s="8"/>
      <c r="P1283" s="8"/>
      <c r="Q1283" s="8"/>
      <c r="R1283" s="5" t="s">
        <v>16215</v>
      </c>
      <c r="S1283" s="5" t="s">
        <v>417</v>
      </c>
      <c r="T1283" s="5" t="s">
        <v>417</v>
      </c>
      <c r="U1283" s="5" t="s">
        <v>417</v>
      </c>
      <c r="V1283" s="5" t="s">
        <v>417</v>
      </c>
      <c r="W1283" s="5" t="s">
        <v>93</v>
      </c>
      <c r="X1283" s="5" t="s">
        <v>418</v>
      </c>
      <c r="Y1283" s="5" t="s">
        <v>419</v>
      </c>
      <c r="Z1283" s="5" t="s">
        <v>420</v>
      </c>
      <c r="AA1283" s="5" t="s">
        <v>421</v>
      </c>
      <c r="AB1283" s="5" t="s">
        <v>16216</v>
      </c>
      <c r="AC1283" s="5"/>
      <c r="AD1283" s="5"/>
      <c r="AE1283" s="5"/>
      <c r="AF1283" s="5"/>
    </row>
    <row r="1284" spans="1:32" hidden="1">
      <c r="A1284" s="5" t="s">
        <v>16217</v>
      </c>
      <c r="B1284" s="5" t="str">
        <f>IF(COUNTIF('Leads Priorizados INT'!M:M,A1284)&gt;0,"Sí","No")</f>
        <v>No</v>
      </c>
      <c r="C1284">
        <v>0</v>
      </c>
      <c r="D1284" s="6" t="s">
        <v>414</v>
      </c>
      <c r="E1284" s="5" t="s">
        <v>16218</v>
      </c>
      <c r="F1284" s="5" t="s">
        <v>152</v>
      </c>
      <c r="G1284" s="5" t="s">
        <v>2708</v>
      </c>
      <c r="H1284" s="7">
        <v>944783</v>
      </c>
      <c r="I1284" s="5">
        <v>1</v>
      </c>
      <c r="J1284" s="5">
        <v>1</v>
      </c>
      <c r="K1284" s="5" t="s">
        <v>16219</v>
      </c>
      <c r="L1284" s="5">
        <v>9.3899999999999997E-2</v>
      </c>
      <c r="M1284" s="8">
        <v>914440069</v>
      </c>
      <c r="N1284" s="8"/>
      <c r="O1284" s="8"/>
      <c r="P1284" s="8"/>
      <c r="Q1284" s="8"/>
      <c r="R1284" s="5" t="s">
        <v>16220</v>
      </c>
      <c r="S1284" s="5" t="s">
        <v>16221</v>
      </c>
      <c r="T1284" s="5" t="s">
        <v>417</v>
      </c>
      <c r="U1284" s="5" t="s">
        <v>417</v>
      </c>
      <c r="V1284" s="5" t="s">
        <v>417</v>
      </c>
      <c r="W1284" s="5" t="s">
        <v>93</v>
      </c>
      <c r="X1284" s="5" t="s">
        <v>418</v>
      </c>
      <c r="Y1284" s="5" t="s">
        <v>419</v>
      </c>
      <c r="Z1284" s="5" t="s">
        <v>420</v>
      </c>
      <c r="AA1284" s="5" t="s">
        <v>421</v>
      </c>
      <c r="AB1284" s="5"/>
      <c r="AC1284" s="5"/>
      <c r="AD1284" s="5"/>
      <c r="AE1284" s="5"/>
      <c r="AF1284" s="5"/>
    </row>
    <row r="1285" spans="1:32">
      <c r="A1285" s="5" t="s">
        <v>16222</v>
      </c>
      <c r="B1285" s="5" t="str">
        <f>IF(COUNTIF('Leads Priorizados INT'!M:M,A1285)&gt;0,"Sí","No")</f>
        <v>No</v>
      </c>
      <c r="C1285">
        <v>1</v>
      </c>
      <c r="D1285" s="6" t="s">
        <v>430</v>
      </c>
      <c r="E1285" s="5" t="s">
        <v>16223</v>
      </c>
      <c r="F1285" s="5" t="s">
        <v>152</v>
      </c>
      <c r="G1285" s="5" t="s">
        <v>16224</v>
      </c>
      <c r="H1285" s="7">
        <v>622408</v>
      </c>
      <c r="I1285" s="5">
        <v>1</v>
      </c>
      <c r="J1285" s="5">
        <v>1</v>
      </c>
      <c r="K1285" s="5" t="s">
        <v>16225</v>
      </c>
      <c r="L1285" s="5">
        <v>9.3899999999999997E-2</v>
      </c>
      <c r="M1285" s="8">
        <v>911644231</v>
      </c>
      <c r="N1285" s="8">
        <v>918549643</v>
      </c>
      <c r="O1285" s="8">
        <v>680931664</v>
      </c>
      <c r="P1285" s="8">
        <v>680939706</v>
      </c>
      <c r="Q1285" s="8">
        <v>680932911</v>
      </c>
      <c r="R1285" s="5" t="s">
        <v>16226</v>
      </c>
      <c r="S1285" s="5" t="s">
        <v>16227</v>
      </c>
      <c r="T1285" s="5" t="s">
        <v>417</v>
      </c>
      <c r="U1285" s="5" t="s">
        <v>417</v>
      </c>
      <c r="V1285" s="5" t="s">
        <v>417</v>
      </c>
      <c r="W1285" s="5" t="s">
        <v>93</v>
      </c>
      <c r="X1285" s="5" t="s">
        <v>418</v>
      </c>
      <c r="Y1285" s="5" t="s">
        <v>419</v>
      </c>
      <c r="Z1285" s="5" t="s">
        <v>420</v>
      </c>
      <c r="AA1285" s="5" t="s">
        <v>421</v>
      </c>
      <c r="AB1285" s="5"/>
      <c r="AC1285" s="5"/>
      <c r="AD1285" s="5"/>
      <c r="AE1285" s="5"/>
      <c r="AF1285" s="5"/>
    </row>
    <row r="1286" spans="1:32" hidden="1">
      <c r="A1286" s="5" t="s">
        <v>16228</v>
      </c>
      <c r="B1286" s="5" t="str">
        <f>IF(COUNTIF('Leads Priorizados INT'!M:M,A1286)&gt;0,"Sí","No")</f>
        <v>No</v>
      </c>
      <c r="C1286">
        <v>0</v>
      </c>
      <c r="D1286" s="6" t="s">
        <v>414</v>
      </c>
      <c r="E1286" s="5" t="s">
        <v>16229</v>
      </c>
      <c r="F1286" s="5" t="s">
        <v>873</v>
      </c>
      <c r="G1286" s="5" t="s">
        <v>16230</v>
      </c>
      <c r="H1286" s="7">
        <v>339585</v>
      </c>
      <c r="I1286" s="5">
        <v>1</v>
      </c>
      <c r="J1286" s="5">
        <v>1</v>
      </c>
      <c r="K1286" s="5" t="s">
        <v>16231</v>
      </c>
      <c r="L1286" s="5">
        <v>9.3799999999999994E-2</v>
      </c>
      <c r="M1286" s="8">
        <v>952357124</v>
      </c>
      <c r="N1286" s="8"/>
      <c r="O1286" s="8"/>
      <c r="P1286" s="8"/>
      <c r="Q1286" s="8"/>
      <c r="R1286" s="5" t="s">
        <v>16232</v>
      </c>
      <c r="S1286" s="5" t="s">
        <v>16233</v>
      </c>
      <c r="T1286" s="5" t="s">
        <v>417</v>
      </c>
      <c r="U1286" s="5" t="s">
        <v>417</v>
      </c>
      <c r="V1286" s="5" t="s">
        <v>417</v>
      </c>
      <c r="W1286" s="5" t="s">
        <v>93</v>
      </c>
      <c r="X1286" s="5" t="s">
        <v>418</v>
      </c>
      <c r="Y1286" s="5" t="s">
        <v>419</v>
      </c>
      <c r="Z1286" s="5" t="s">
        <v>420</v>
      </c>
      <c r="AA1286" s="5" t="s">
        <v>421</v>
      </c>
      <c r="AB1286" s="5" t="s">
        <v>16234</v>
      </c>
      <c r="AC1286" s="5"/>
      <c r="AD1286" s="5"/>
      <c r="AE1286" s="5"/>
      <c r="AF1286" s="5"/>
    </row>
    <row r="1287" spans="1:32" hidden="1">
      <c r="A1287" s="5" t="s">
        <v>16235</v>
      </c>
      <c r="B1287" s="5" t="str">
        <f>IF(COUNTIF('Leads Priorizados INT'!M:M,A1287)&gt;0,"Sí","No")</f>
        <v>No</v>
      </c>
      <c r="C1287">
        <v>0</v>
      </c>
      <c r="D1287" s="6" t="s">
        <v>414</v>
      </c>
      <c r="E1287" s="5" t="s">
        <v>16236</v>
      </c>
      <c r="F1287" s="5" t="s">
        <v>431</v>
      </c>
      <c r="G1287" s="5" t="s">
        <v>9448</v>
      </c>
      <c r="H1287" s="7">
        <v>614411</v>
      </c>
      <c r="I1287" s="5">
        <v>4</v>
      </c>
      <c r="J1287" s="5">
        <v>1</v>
      </c>
      <c r="K1287" s="5" t="s">
        <v>16237</v>
      </c>
      <c r="L1287" s="5">
        <v>9.3799999999999994E-2</v>
      </c>
      <c r="M1287" s="8"/>
      <c r="N1287" s="8"/>
      <c r="O1287" s="8"/>
      <c r="P1287" s="8"/>
      <c r="Q1287" s="8"/>
      <c r="R1287" s="5" t="s">
        <v>16238</v>
      </c>
      <c r="S1287" s="5" t="s">
        <v>16239</v>
      </c>
      <c r="T1287" s="5" t="s">
        <v>16240</v>
      </c>
      <c r="U1287" s="5" t="s">
        <v>16241</v>
      </c>
      <c r="V1287" s="5" t="s">
        <v>417</v>
      </c>
      <c r="W1287" s="5" t="s">
        <v>93</v>
      </c>
      <c r="X1287" s="5" t="s">
        <v>418</v>
      </c>
      <c r="Y1287" s="5" t="s">
        <v>419</v>
      </c>
      <c r="Z1287" s="5" t="s">
        <v>420</v>
      </c>
      <c r="AA1287" s="5" t="s">
        <v>421</v>
      </c>
      <c r="AB1287" s="5"/>
      <c r="AC1287" s="5"/>
      <c r="AD1287" s="5"/>
      <c r="AE1287" s="5"/>
      <c r="AF1287" s="5"/>
    </row>
    <row r="1288" spans="1:32" hidden="1">
      <c r="A1288" s="5" t="s">
        <v>16242</v>
      </c>
      <c r="B1288" s="5" t="str">
        <f>IF(COUNTIF('Leads Priorizados INT'!M:M,A1288)&gt;0,"Sí","No")</f>
        <v>No</v>
      </c>
      <c r="C1288">
        <v>0</v>
      </c>
      <c r="D1288" s="6" t="s">
        <v>414</v>
      </c>
      <c r="E1288" s="5" t="s">
        <v>16243</v>
      </c>
      <c r="F1288" s="5" t="s">
        <v>152</v>
      </c>
      <c r="G1288" s="5" t="s">
        <v>3056</v>
      </c>
      <c r="H1288" s="7">
        <v>346461</v>
      </c>
      <c r="I1288" s="5">
        <v>1</v>
      </c>
      <c r="J1288" s="5">
        <v>1</v>
      </c>
      <c r="K1288" s="5" t="s">
        <v>16244</v>
      </c>
      <c r="L1288" s="5">
        <v>9.3799999999999994E-2</v>
      </c>
      <c r="M1288" s="8">
        <v>647775918</v>
      </c>
      <c r="N1288" s="8">
        <v>639101719</v>
      </c>
      <c r="O1288" s="8"/>
      <c r="P1288" s="8"/>
      <c r="Q1288" s="8"/>
      <c r="R1288" s="5" t="s">
        <v>16245</v>
      </c>
      <c r="S1288" s="5" t="s">
        <v>16246</v>
      </c>
      <c r="T1288" s="5" t="s">
        <v>16247</v>
      </c>
      <c r="U1288" s="5" t="s">
        <v>16248</v>
      </c>
      <c r="V1288" s="5" t="s">
        <v>16249</v>
      </c>
      <c r="W1288" s="5" t="s">
        <v>93</v>
      </c>
      <c r="X1288" s="5" t="s">
        <v>418</v>
      </c>
      <c r="Y1288" s="5" t="s">
        <v>419</v>
      </c>
      <c r="Z1288" s="5" t="s">
        <v>420</v>
      </c>
      <c r="AA1288" s="5" t="s">
        <v>421</v>
      </c>
      <c r="AB1288" s="5"/>
      <c r="AC1288" s="5"/>
      <c r="AD1288" s="5"/>
      <c r="AE1288" s="5"/>
      <c r="AF1288" s="5"/>
    </row>
    <row r="1289" spans="1:32" hidden="1">
      <c r="A1289" s="5" t="s">
        <v>16250</v>
      </c>
      <c r="B1289" s="5" t="str">
        <f>IF(COUNTIF('Leads Priorizados INT'!M:M,A1289)&gt;0,"Sí","No")</f>
        <v>No</v>
      </c>
      <c r="C1289">
        <v>0</v>
      </c>
      <c r="D1289" s="6" t="s">
        <v>414</v>
      </c>
      <c r="E1289" s="5" t="s">
        <v>16251</v>
      </c>
      <c r="F1289" s="5" t="s">
        <v>152</v>
      </c>
      <c r="G1289" s="5" t="s">
        <v>1749</v>
      </c>
      <c r="H1289" s="7">
        <v>1351517</v>
      </c>
      <c r="I1289" s="5">
        <v>7</v>
      </c>
      <c r="J1289" s="5">
        <v>1</v>
      </c>
      <c r="K1289" s="5" t="s">
        <v>16252</v>
      </c>
      <c r="L1289" s="5">
        <v>9.3799999999999994E-2</v>
      </c>
      <c r="M1289" s="8"/>
      <c r="N1289" s="8"/>
      <c r="O1289" s="8"/>
      <c r="P1289" s="8"/>
      <c r="Q1289" s="8"/>
      <c r="R1289" s="5" t="s">
        <v>16253</v>
      </c>
      <c r="S1289" s="5" t="s">
        <v>417</v>
      </c>
      <c r="T1289" s="5" t="s">
        <v>417</v>
      </c>
      <c r="U1289" s="5" t="s">
        <v>417</v>
      </c>
      <c r="V1289" s="5" t="s">
        <v>417</v>
      </c>
      <c r="W1289" s="5" t="s">
        <v>93</v>
      </c>
      <c r="X1289" s="5" t="s">
        <v>418</v>
      </c>
      <c r="Y1289" s="5" t="s">
        <v>419</v>
      </c>
      <c r="Z1289" s="5" t="s">
        <v>420</v>
      </c>
      <c r="AA1289" s="5" t="s">
        <v>421</v>
      </c>
      <c r="AB1289" s="5"/>
      <c r="AC1289" s="5"/>
      <c r="AD1289" s="5"/>
      <c r="AE1289" s="5"/>
      <c r="AF1289" s="5"/>
    </row>
    <row r="1290" spans="1:32" hidden="1">
      <c r="A1290" s="5" t="s">
        <v>16254</v>
      </c>
      <c r="B1290" s="5" t="str">
        <f>IF(COUNTIF('Leads Priorizados INT'!M:M,A1290)&gt;0,"Sí","No")</f>
        <v>No</v>
      </c>
      <c r="C1290">
        <v>0</v>
      </c>
      <c r="D1290" s="6" t="s">
        <v>414</v>
      </c>
      <c r="E1290" s="5" t="s">
        <v>16255</v>
      </c>
      <c r="F1290" s="5" t="s">
        <v>2186</v>
      </c>
      <c r="G1290" s="5" t="s">
        <v>15437</v>
      </c>
      <c r="H1290" s="7">
        <v>314169</v>
      </c>
      <c r="I1290" s="5">
        <v>5</v>
      </c>
      <c r="J1290" s="5">
        <v>2</v>
      </c>
      <c r="K1290" s="5" t="s">
        <v>16256</v>
      </c>
      <c r="L1290" s="5">
        <v>9.3799999999999994E-2</v>
      </c>
      <c r="M1290" s="8">
        <v>963657860</v>
      </c>
      <c r="N1290" s="8">
        <v>961539460</v>
      </c>
      <c r="O1290" s="8"/>
      <c r="P1290" s="8"/>
      <c r="Q1290" s="8"/>
      <c r="R1290" s="5" t="s">
        <v>16257</v>
      </c>
      <c r="S1290" s="5" t="s">
        <v>417</v>
      </c>
      <c r="T1290" s="5" t="s">
        <v>417</v>
      </c>
      <c r="U1290" s="5" t="s">
        <v>417</v>
      </c>
      <c r="V1290" s="5" t="s">
        <v>417</v>
      </c>
      <c r="W1290" s="5" t="s">
        <v>93</v>
      </c>
      <c r="X1290" s="5" t="s">
        <v>418</v>
      </c>
      <c r="Y1290" s="5" t="s">
        <v>419</v>
      </c>
      <c r="Z1290" s="5" t="s">
        <v>420</v>
      </c>
      <c r="AA1290" s="5" t="s">
        <v>421</v>
      </c>
      <c r="AB1290" s="5" t="s">
        <v>16258</v>
      </c>
      <c r="AC1290" s="5"/>
      <c r="AD1290" s="5"/>
      <c r="AE1290" s="5"/>
      <c r="AF1290" s="5"/>
    </row>
    <row r="1291" spans="1:32" hidden="1">
      <c r="A1291" s="5" t="s">
        <v>16259</v>
      </c>
      <c r="B1291" s="5" t="str">
        <f>IF(COUNTIF('Leads Priorizados INT'!M:M,A1291)&gt;0,"Sí","No")</f>
        <v>No</v>
      </c>
      <c r="C1291">
        <v>0</v>
      </c>
      <c r="D1291" s="6" t="s">
        <v>414</v>
      </c>
      <c r="E1291" s="5" t="s">
        <v>16260</v>
      </c>
      <c r="F1291" s="5" t="s">
        <v>1065</v>
      </c>
      <c r="G1291" s="5" t="s">
        <v>10013</v>
      </c>
      <c r="H1291" s="7">
        <v>1143713</v>
      </c>
      <c r="I1291" s="5">
        <v>6</v>
      </c>
      <c r="J1291" s="5">
        <v>2</v>
      </c>
      <c r="K1291" s="5" t="s">
        <v>16261</v>
      </c>
      <c r="L1291" s="5">
        <v>9.3700000000000006E-2</v>
      </c>
      <c r="M1291" s="8"/>
      <c r="N1291" s="8"/>
      <c r="O1291" s="8"/>
      <c r="P1291" s="8"/>
      <c r="Q1291" s="8"/>
      <c r="R1291" s="5" t="s">
        <v>16262</v>
      </c>
      <c r="S1291" s="5" t="s">
        <v>417</v>
      </c>
      <c r="T1291" s="5" t="s">
        <v>417</v>
      </c>
      <c r="U1291" s="5" t="s">
        <v>417</v>
      </c>
      <c r="V1291" s="5" t="s">
        <v>417</v>
      </c>
      <c r="W1291" s="5" t="s">
        <v>93</v>
      </c>
      <c r="X1291" s="5" t="s">
        <v>418</v>
      </c>
      <c r="Y1291" s="5" t="s">
        <v>419</v>
      </c>
      <c r="Z1291" s="5" t="s">
        <v>420</v>
      </c>
      <c r="AA1291" s="5" t="s">
        <v>421</v>
      </c>
      <c r="AB1291" s="5"/>
      <c r="AC1291" s="5"/>
      <c r="AD1291" s="5"/>
      <c r="AE1291" s="5"/>
      <c r="AF1291" s="5"/>
    </row>
    <row r="1292" spans="1:32" hidden="1">
      <c r="A1292" s="5" t="s">
        <v>16263</v>
      </c>
      <c r="B1292" s="5" t="str">
        <f>IF(COUNTIF('Leads Priorizados INT'!M:M,A1292)&gt;0,"Sí","No")</f>
        <v>No</v>
      </c>
      <c r="C1292">
        <v>0</v>
      </c>
      <c r="D1292" s="6" t="s">
        <v>414</v>
      </c>
      <c r="E1292" s="5" t="s">
        <v>16264</v>
      </c>
      <c r="F1292" s="5" t="s">
        <v>152</v>
      </c>
      <c r="G1292" s="5" t="s">
        <v>1887</v>
      </c>
      <c r="H1292" s="7">
        <v>546806</v>
      </c>
      <c r="I1292" s="5">
        <v>2</v>
      </c>
      <c r="J1292" s="5">
        <v>2</v>
      </c>
      <c r="K1292" s="5" t="s">
        <v>16265</v>
      </c>
      <c r="L1292" s="5">
        <v>9.3700000000000006E-2</v>
      </c>
      <c r="M1292" s="8">
        <v>917556805</v>
      </c>
      <c r="N1292" s="8">
        <v>918595930</v>
      </c>
      <c r="O1292" s="8">
        <v>915484480</v>
      </c>
      <c r="P1292" s="8">
        <v>629765255</v>
      </c>
      <c r="Q1292" s="8"/>
      <c r="R1292" s="5" t="s">
        <v>16266</v>
      </c>
      <c r="S1292" s="5" t="s">
        <v>16267</v>
      </c>
      <c r="T1292" s="5" t="s">
        <v>16268</v>
      </c>
      <c r="U1292" s="5" t="s">
        <v>16269</v>
      </c>
      <c r="V1292" s="5" t="s">
        <v>417</v>
      </c>
      <c r="W1292" s="5" t="s">
        <v>93</v>
      </c>
      <c r="X1292" s="5" t="s">
        <v>418</v>
      </c>
      <c r="Y1292" s="5" t="s">
        <v>419</v>
      </c>
      <c r="Z1292" s="5" t="s">
        <v>420</v>
      </c>
      <c r="AA1292" s="5" t="s">
        <v>421</v>
      </c>
      <c r="AB1292" s="5"/>
      <c r="AC1292" s="5"/>
      <c r="AD1292" s="5"/>
      <c r="AE1292" s="5"/>
      <c r="AF1292" s="5"/>
    </row>
    <row r="1293" spans="1:32" hidden="1">
      <c r="A1293" s="5" t="s">
        <v>16270</v>
      </c>
      <c r="B1293" s="5" t="str">
        <f>IF(COUNTIF('Leads Priorizados INT'!M:M,A1293)&gt;0,"Sí","No")</f>
        <v>No</v>
      </c>
      <c r="C1293">
        <v>0</v>
      </c>
      <c r="D1293" s="6" t="s">
        <v>414</v>
      </c>
      <c r="E1293" s="5" t="s">
        <v>16271</v>
      </c>
      <c r="F1293" s="5" t="s">
        <v>152</v>
      </c>
      <c r="G1293" s="5" t="s">
        <v>1887</v>
      </c>
      <c r="H1293" s="7">
        <v>754343</v>
      </c>
      <c r="I1293" s="5">
        <v>1</v>
      </c>
      <c r="J1293" s="5">
        <v>1</v>
      </c>
      <c r="K1293" s="5" t="s">
        <v>16272</v>
      </c>
      <c r="L1293" s="5">
        <v>9.3700000000000006E-2</v>
      </c>
      <c r="M1293" s="8"/>
      <c r="N1293" s="8"/>
      <c r="O1293" s="8"/>
      <c r="P1293" s="8"/>
      <c r="Q1293" s="8"/>
      <c r="R1293" s="5" t="s">
        <v>16273</v>
      </c>
      <c r="S1293" s="5" t="s">
        <v>417</v>
      </c>
      <c r="T1293" s="5" t="s">
        <v>417</v>
      </c>
      <c r="U1293" s="5" t="s">
        <v>417</v>
      </c>
      <c r="V1293" s="5" t="s">
        <v>417</v>
      </c>
      <c r="W1293" s="5" t="s">
        <v>93</v>
      </c>
      <c r="X1293" s="5" t="s">
        <v>418</v>
      </c>
      <c r="Y1293" s="5" t="s">
        <v>419</v>
      </c>
      <c r="Z1293" s="5" t="s">
        <v>420</v>
      </c>
      <c r="AA1293" s="5" t="s">
        <v>421</v>
      </c>
      <c r="AB1293" s="5"/>
      <c r="AC1293" s="5"/>
      <c r="AD1293" s="5"/>
      <c r="AE1293" s="5"/>
      <c r="AF1293" s="5"/>
    </row>
    <row r="1294" spans="1:32" hidden="1">
      <c r="A1294" s="5" t="s">
        <v>16274</v>
      </c>
      <c r="B1294" s="5" t="str">
        <f>IF(COUNTIF('Leads Priorizados INT'!M:M,A1294)&gt;0,"Sí","No")</f>
        <v>No</v>
      </c>
      <c r="C1294">
        <v>0</v>
      </c>
      <c r="D1294" s="6" t="s">
        <v>414</v>
      </c>
      <c r="E1294" s="5" t="s">
        <v>16275</v>
      </c>
      <c r="F1294" s="5" t="s">
        <v>431</v>
      </c>
      <c r="G1294" s="5" t="s">
        <v>2349</v>
      </c>
      <c r="H1294" s="7">
        <v>1091709</v>
      </c>
      <c r="I1294" s="5">
        <v>7</v>
      </c>
      <c r="J1294" s="5">
        <v>1</v>
      </c>
      <c r="K1294" s="5" t="s">
        <v>16276</v>
      </c>
      <c r="L1294" s="5">
        <v>9.3700000000000006E-2</v>
      </c>
      <c r="M1294" s="8">
        <v>608660063</v>
      </c>
      <c r="N1294" s="8"/>
      <c r="O1294" s="8"/>
      <c r="P1294" s="8"/>
      <c r="Q1294" s="8"/>
      <c r="R1294" s="5" t="s">
        <v>16277</v>
      </c>
      <c r="S1294" s="5" t="s">
        <v>16278</v>
      </c>
      <c r="T1294" s="5" t="s">
        <v>417</v>
      </c>
      <c r="U1294" s="5" t="s">
        <v>417</v>
      </c>
      <c r="V1294" s="5" t="s">
        <v>417</v>
      </c>
      <c r="W1294" s="5" t="s">
        <v>93</v>
      </c>
      <c r="X1294" s="5" t="s">
        <v>418</v>
      </c>
      <c r="Y1294" s="5" t="s">
        <v>419</v>
      </c>
      <c r="Z1294" s="5" t="s">
        <v>420</v>
      </c>
      <c r="AA1294" s="5" t="s">
        <v>421</v>
      </c>
      <c r="AB1294" s="5"/>
      <c r="AC1294" s="5"/>
      <c r="AD1294" s="5"/>
      <c r="AE1294" s="5"/>
      <c r="AF1294" s="5"/>
    </row>
    <row r="1295" spans="1:32" hidden="1">
      <c r="A1295" s="5" t="s">
        <v>16279</v>
      </c>
      <c r="B1295" s="5" t="str">
        <f>IF(COUNTIF('Leads Priorizados INT'!M:M,A1295)&gt;0,"Sí","No")</f>
        <v>No</v>
      </c>
      <c r="C1295">
        <v>0</v>
      </c>
      <c r="D1295" s="6" t="s">
        <v>414</v>
      </c>
      <c r="E1295" s="5" t="s">
        <v>16280</v>
      </c>
      <c r="F1295" s="5" t="s">
        <v>873</v>
      </c>
      <c r="G1295" s="5" t="s">
        <v>2418</v>
      </c>
      <c r="H1295" s="7">
        <v>584383</v>
      </c>
      <c r="I1295" s="5">
        <v>1</v>
      </c>
      <c r="J1295" s="5">
        <v>1</v>
      </c>
      <c r="K1295" s="5" t="s">
        <v>16281</v>
      </c>
      <c r="L1295" s="5">
        <v>9.3700000000000006E-2</v>
      </c>
      <c r="M1295" s="8">
        <v>952293248</v>
      </c>
      <c r="N1295" s="8">
        <v>952000603</v>
      </c>
      <c r="O1295" s="8">
        <v>951700586</v>
      </c>
      <c r="P1295" s="8"/>
      <c r="Q1295" s="8"/>
      <c r="R1295" s="5" t="s">
        <v>16282</v>
      </c>
      <c r="S1295" s="5" t="s">
        <v>16283</v>
      </c>
      <c r="T1295" s="5" t="s">
        <v>417</v>
      </c>
      <c r="U1295" s="5" t="s">
        <v>417</v>
      </c>
      <c r="V1295" s="5" t="s">
        <v>417</v>
      </c>
      <c r="W1295" s="5" t="s">
        <v>93</v>
      </c>
      <c r="X1295" s="5" t="s">
        <v>418</v>
      </c>
      <c r="Y1295" s="5" t="s">
        <v>419</v>
      </c>
      <c r="Z1295" s="5" t="s">
        <v>420</v>
      </c>
      <c r="AA1295" s="5" t="s">
        <v>421</v>
      </c>
      <c r="AB1295" s="5" t="s">
        <v>16284</v>
      </c>
      <c r="AC1295" s="5"/>
      <c r="AD1295" s="5"/>
      <c r="AE1295" s="5"/>
      <c r="AF1295" s="5"/>
    </row>
    <row r="1296" spans="1:32" hidden="1">
      <c r="A1296" s="5" t="s">
        <v>16285</v>
      </c>
      <c r="B1296" s="5" t="str">
        <f>IF(COUNTIF('Leads Priorizados INT'!M:M,A1296)&gt;0,"Sí","No")</f>
        <v>No</v>
      </c>
      <c r="C1296">
        <v>0</v>
      </c>
      <c r="D1296" s="6" t="s">
        <v>414</v>
      </c>
      <c r="E1296" s="5" t="s">
        <v>16286</v>
      </c>
      <c r="F1296" s="5" t="s">
        <v>497</v>
      </c>
      <c r="G1296" s="5" t="s">
        <v>16287</v>
      </c>
      <c r="H1296" s="7">
        <v>1077840</v>
      </c>
      <c r="I1296" s="5">
        <v>1</v>
      </c>
      <c r="J1296" s="5">
        <v>1</v>
      </c>
      <c r="K1296" s="5" t="s">
        <v>16288</v>
      </c>
      <c r="L1296" s="5">
        <v>9.3600000000000003E-2</v>
      </c>
      <c r="M1296" s="8"/>
      <c r="N1296" s="8"/>
      <c r="O1296" s="8"/>
      <c r="P1296" s="8"/>
      <c r="Q1296" s="8"/>
      <c r="R1296" s="5" t="s">
        <v>16289</v>
      </c>
      <c r="S1296" s="5" t="s">
        <v>417</v>
      </c>
      <c r="T1296" s="5" t="s">
        <v>417</v>
      </c>
      <c r="U1296" s="5" t="s">
        <v>417</v>
      </c>
      <c r="V1296" s="5" t="s">
        <v>417</v>
      </c>
      <c r="W1296" s="5" t="s">
        <v>93</v>
      </c>
      <c r="X1296" s="5" t="s">
        <v>418</v>
      </c>
      <c r="Y1296" s="5" t="s">
        <v>419</v>
      </c>
      <c r="Z1296" s="5" t="s">
        <v>420</v>
      </c>
      <c r="AA1296" s="5" t="s">
        <v>421</v>
      </c>
      <c r="AB1296" s="5"/>
      <c r="AC1296" s="5"/>
      <c r="AD1296" s="5"/>
      <c r="AE1296" s="5"/>
      <c r="AF1296" s="5"/>
    </row>
    <row r="1297" spans="1:32" hidden="1">
      <c r="A1297" s="5" t="s">
        <v>16290</v>
      </c>
      <c r="B1297" s="5" t="str">
        <f>IF(COUNTIF('Leads Priorizados INT'!M:M,A1297)&gt;0,"Sí","No")</f>
        <v>No</v>
      </c>
      <c r="C1297">
        <v>0</v>
      </c>
      <c r="D1297" s="6" t="s">
        <v>414</v>
      </c>
      <c r="E1297" s="5" t="s">
        <v>16291</v>
      </c>
      <c r="F1297" s="5" t="s">
        <v>152</v>
      </c>
      <c r="G1297" s="5" t="s">
        <v>16292</v>
      </c>
      <c r="H1297" s="7">
        <v>5550328</v>
      </c>
      <c r="I1297" s="5">
        <v>1</v>
      </c>
      <c r="J1297" s="5">
        <v>1</v>
      </c>
      <c r="K1297" s="5" t="s">
        <v>16293</v>
      </c>
      <c r="L1297" s="5">
        <v>9.3600000000000003E-2</v>
      </c>
      <c r="M1297" s="8">
        <v>915625152</v>
      </c>
      <c r="N1297" s="8">
        <v>916582188</v>
      </c>
      <c r="O1297" s="8"/>
      <c r="P1297" s="8"/>
      <c r="Q1297" s="8"/>
      <c r="R1297" s="5" t="s">
        <v>16294</v>
      </c>
      <c r="S1297" s="5" t="s">
        <v>16295</v>
      </c>
      <c r="T1297" s="5" t="s">
        <v>16296</v>
      </c>
      <c r="U1297" s="5" t="s">
        <v>417</v>
      </c>
      <c r="V1297" s="5" t="s">
        <v>417</v>
      </c>
      <c r="W1297" s="5" t="s">
        <v>93</v>
      </c>
      <c r="X1297" s="5" t="s">
        <v>418</v>
      </c>
      <c r="Y1297" s="5" t="s">
        <v>419</v>
      </c>
      <c r="Z1297" s="5" t="s">
        <v>420</v>
      </c>
      <c r="AA1297" s="5" t="s">
        <v>421</v>
      </c>
      <c r="AB1297" s="5" t="s">
        <v>16297</v>
      </c>
      <c r="AC1297" s="5"/>
      <c r="AD1297" s="5"/>
      <c r="AE1297" s="5"/>
      <c r="AF1297" s="5"/>
    </row>
    <row r="1298" spans="1:32" hidden="1">
      <c r="A1298" s="5" t="s">
        <v>16298</v>
      </c>
      <c r="B1298" s="5" t="str">
        <f>IF(COUNTIF('Leads Priorizados INT'!M:M,A1298)&gt;0,"Sí","No")</f>
        <v>No</v>
      </c>
      <c r="C1298">
        <v>0</v>
      </c>
      <c r="D1298" s="6" t="s">
        <v>414</v>
      </c>
      <c r="E1298" s="5" t="s">
        <v>16299</v>
      </c>
      <c r="F1298" s="5" t="s">
        <v>152</v>
      </c>
      <c r="G1298" s="5" t="s">
        <v>2795</v>
      </c>
      <c r="H1298" s="7">
        <v>967716</v>
      </c>
      <c r="I1298" s="5">
        <v>8</v>
      </c>
      <c r="J1298" s="5">
        <v>1</v>
      </c>
      <c r="K1298" s="5" t="s">
        <v>16300</v>
      </c>
      <c r="L1298" s="5">
        <v>9.35E-2</v>
      </c>
      <c r="M1298" s="8"/>
      <c r="N1298" s="8"/>
      <c r="O1298" s="8"/>
      <c r="P1298" s="8"/>
      <c r="Q1298" s="8"/>
      <c r="R1298" s="5" t="s">
        <v>16301</v>
      </c>
      <c r="S1298" s="5" t="s">
        <v>417</v>
      </c>
      <c r="T1298" s="5" t="s">
        <v>417</v>
      </c>
      <c r="U1298" s="5" t="s">
        <v>417</v>
      </c>
      <c r="V1298" s="5" t="s">
        <v>417</v>
      </c>
      <c r="W1298" s="5" t="s">
        <v>93</v>
      </c>
      <c r="X1298" s="5" t="s">
        <v>418</v>
      </c>
      <c r="Y1298" s="5" t="s">
        <v>419</v>
      </c>
      <c r="Z1298" s="5" t="s">
        <v>420</v>
      </c>
      <c r="AA1298" s="5" t="s">
        <v>421</v>
      </c>
      <c r="AB1298" s="5"/>
      <c r="AC1298" s="5"/>
      <c r="AD1298" s="5"/>
      <c r="AE1298" s="5"/>
      <c r="AF1298" s="5"/>
    </row>
    <row r="1299" spans="1:32" hidden="1">
      <c r="A1299" s="5" t="s">
        <v>16302</v>
      </c>
      <c r="B1299" s="5" t="str">
        <f>IF(COUNTIF('Leads Priorizados INT'!M:M,A1299)&gt;0,"Sí","No")</f>
        <v>No</v>
      </c>
      <c r="C1299">
        <v>0</v>
      </c>
      <c r="D1299" s="6" t="s">
        <v>414</v>
      </c>
      <c r="E1299" s="5" t="s">
        <v>16303</v>
      </c>
      <c r="F1299" s="5" t="s">
        <v>431</v>
      </c>
      <c r="G1299" s="5" t="s">
        <v>2199</v>
      </c>
      <c r="H1299" s="7">
        <v>612018</v>
      </c>
      <c r="I1299" s="5">
        <v>4</v>
      </c>
      <c r="J1299" s="5">
        <v>1</v>
      </c>
      <c r="K1299" s="5" t="s">
        <v>16304</v>
      </c>
      <c r="L1299" s="5">
        <v>9.35E-2</v>
      </c>
      <c r="M1299" s="8"/>
      <c r="N1299" s="8"/>
      <c r="O1299" s="8"/>
      <c r="P1299" s="8"/>
      <c r="Q1299" s="8"/>
      <c r="R1299" s="5" t="s">
        <v>16305</v>
      </c>
      <c r="S1299" s="5" t="s">
        <v>417</v>
      </c>
      <c r="T1299" s="5" t="s">
        <v>417</v>
      </c>
      <c r="U1299" s="5" t="s">
        <v>417</v>
      </c>
      <c r="V1299" s="5" t="s">
        <v>417</v>
      </c>
      <c r="W1299" s="5" t="s">
        <v>93</v>
      </c>
      <c r="X1299" s="5" t="s">
        <v>418</v>
      </c>
      <c r="Y1299" s="5" t="s">
        <v>419</v>
      </c>
      <c r="Z1299" s="5" t="s">
        <v>420</v>
      </c>
      <c r="AA1299" s="5" t="s">
        <v>421</v>
      </c>
      <c r="AB1299" s="5"/>
      <c r="AC1299" s="5"/>
      <c r="AD1299" s="5"/>
      <c r="AE1299" s="5"/>
      <c r="AF1299" s="5"/>
    </row>
    <row r="1300" spans="1:32" hidden="1">
      <c r="A1300" s="5" t="s">
        <v>16306</v>
      </c>
      <c r="B1300" s="5" t="str">
        <f>IF(COUNTIF('Leads Priorizados INT'!M:M,A1300)&gt;0,"Sí","No")</f>
        <v>No</v>
      </c>
      <c r="C1300">
        <v>0</v>
      </c>
      <c r="D1300" s="6" t="s">
        <v>414</v>
      </c>
      <c r="E1300" s="5" t="s">
        <v>16307</v>
      </c>
      <c r="F1300" s="5" t="s">
        <v>431</v>
      </c>
      <c r="G1300" s="5" t="s">
        <v>16308</v>
      </c>
      <c r="H1300" s="7">
        <v>570188</v>
      </c>
      <c r="I1300" s="5">
        <v>3</v>
      </c>
      <c r="J1300" s="5">
        <v>1</v>
      </c>
      <c r="K1300" s="5" t="s">
        <v>16309</v>
      </c>
      <c r="L1300" s="5">
        <v>9.35E-2</v>
      </c>
      <c r="M1300" s="8"/>
      <c r="N1300" s="8"/>
      <c r="O1300" s="8"/>
      <c r="P1300" s="8"/>
      <c r="Q1300" s="8"/>
      <c r="R1300" s="5" t="s">
        <v>417</v>
      </c>
      <c r="S1300" s="5" t="s">
        <v>417</v>
      </c>
      <c r="T1300" s="5" t="s">
        <v>417</v>
      </c>
      <c r="U1300" s="5" t="s">
        <v>417</v>
      </c>
      <c r="V1300" s="5" t="s">
        <v>417</v>
      </c>
      <c r="W1300" s="5" t="s">
        <v>417</v>
      </c>
      <c r="X1300" s="5" t="s">
        <v>417</v>
      </c>
      <c r="Y1300" s="5" t="s">
        <v>417</v>
      </c>
      <c r="Z1300" s="5" t="s">
        <v>417</v>
      </c>
      <c r="AA1300" s="5" t="s">
        <v>417</v>
      </c>
      <c r="AB1300" s="5"/>
      <c r="AC1300" s="5"/>
      <c r="AD1300" s="5"/>
      <c r="AE1300" s="5"/>
      <c r="AF1300" s="5"/>
    </row>
    <row r="1301" spans="1:32" hidden="1">
      <c r="A1301" s="5" t="s">
        <v>16310</v>
      </c>
      <c r="B1301" s="5" t="str">
        <f>IF(COUNTIF('Leads Priorizados INT'!M:M,A1301)&gt;0,"Sí","No")</f>
        <v>No</v>
      </c>
      <c r="C1301">
        <v>0</v>
      </c>
      <c r="D1301" s="6" t="s">
        <v>430</v>
      </c>
      <c r="E1301" s="5" t="s">
        <v>16311</v>
      </c>
      <c r="F1301" s="5" t="s">
        <v>152</v>
      </c>
      <c r="G1301" s="5" t="s">
        <v>9326</v>
      </c>
      <c r="H1301" s="7">
        <v>948480</v>
      </c>
      <c r="I1301" s="5">
        <v>1</v>
      </c>
      <c r="J1301" s="5">
        <v>1</v>
      </c>
      <c r="K1301" s="5" t="s">
        <v>16312</v>
      </c>
      <c r="L1301" s="5">
        <v>9.35E-2</v>
      </c>
      <c r="M1301" s="8">
        <v>918459966</v>
      </c>
      <c r="N1301" s="8">
        <v>605926518</v>
      </c>
      <c r="O1301" s="8"/>
      <c r="P1301" s="8"/>
      <c r="Q1301" s="8"/>
      <c r="R1301" s="5" t="s">
        <v>16313</v>
      </c>
      <c r="S1301" s="5" t="s">
        <v>16314</v>
      </c>
      <c r="T1301" s="5" t="s">
        <v>417</v>
      </c>
      <c r="U1301" s="5" t="s">
        <v>417</v>
      </c>
      <c r="V1301" s="5" t="s">
        <v>417</v>
      </c>
      <c r="W1301" s="5" t="s">
        <v>93</v>
      </c>
      <c r="X1301" s="5" t="s">
        <v>418</v>
      </c>
      <c r="Y1301" s="5" t="s">
        <v>419</v>
      </c>
      <c r="Z1301" s="5" t="s">
        <v>420</v>
      </c>
      <c r="AA1301" s="5" t="s">
        <v>421</v>
      </c>
      <c r="AB1301" s="5"/>
      <c r="AC1301" s="5"/>
      <c r="AD1301" s="5"/>
      <c r="AE1301" s="5"/>
      <c r="AF1301" s="5"/>
    </row>
    <row r="1302" spans="1:32" hidden="1">
      <c r="A1302" s="5" t="s">
        <v>16315</v>
      </c>
      <c r="B1302" s="5" t="str">
        <f>IF(COUNTIF('Leads Priorizados INT'!M:M,A1302)&gt;0,"Sí","No")</f>
        <v>No</v>
      </c>
      <c r="C1302">
        <v>0</v>
      </c>
      <c r="D1302" s="6" t="s">
        <v>414</v>
      </c>
      <c r="E1302" s="5" t="s">
        <v>16316</v>
      </c>
      <c r="F1302" s="5" t="s">
        <v>152</v>
      </c>
      <c r="G1302" s="5" t="s">
        <v>1602</v>
      </c>
      <c r="H1302" s="7">
        <v>636548</v>
      </c>
      <c r="I1302" s="5">
        <v>6</v>
      </c>
      <c r="J1302" s="5">
        <v>1</v>
      </c>
      <c r="K1302" s="5" t="s">
        <v>16317</v>
      </c>
      <c r="L1302" s="5">
        <v>9.35E-2</v>
      </c>
      <c r="M1302" s="8"/>
      <c r="N1302" s="8"/>
      <c r="O1302" s="8"/>
      <c r="P1302" s="8"/>
      <c r="Q1302" s="8"/>
      <c r="R1302" s="5" t="s">
        <v>16318</v>
      </c>
      <c r="S1302" s="5" t="s">
        <v>417</v>
      </c>
      <c r="T1302" s="5" t="s">
        <v>417</v>
      </c>
      <c r="U1302" s="5" t="s">
        <v>417</v>
      </c>
      <c r="V1302" s="5" t="s">
        <v>417</v>
      </c>
      <c r="W1302" s="5" t="s">
        <v>93</v>
      </c>
      <c r="X1302" s="5" t="s">
        <v>418</v>
      </c>
      <c r="Y1302" s="5" t="s">
        <v>419</v>
      </c>
      <c r="Z1302" s="5" t="s">
        <v>420</v>
      </c>
      <c r="AA1302" s="5" t="s">
        <v>421</v>
      </c>
      <c r="AB1302" s="5"/>
      <c r="AC1302" s="5"/>
      <c r="AD1302" s="5"/>
      <c r="AE1302" s="5"/>
      <c r="AF1302" s="5"/>
    </row>
    <row r="1303" spans="1:32" hidden="1">
      <c r="A1303" s="5" t="s">
        <v>16319</v>
      </c>
      <c r="B1303" s="5" t="str">
        <f>IF(COUNTIF('Leads Priorizados INT'!M:M,A1303)&gt;0,"Sí","No")</f>
        <v>No</v>
      </c>
      <c r="C1303">
        <v>0</v>
      </c>
      <c r="D1303" s="6" t="s">
        <v>414</v>
      </c>
      <c r="E1303" s="5" t="s">
        <v>16320</v>
      </c>
      <c r="F1303" s="5" t="s">
        <v>152</v>
      </c>
      <c r="G1303" s="5" t="s">
        <v>1641</v>
      </c>
      <c r="H1303" s="7">
        <v>538097</v>
      </c>
      <c r="I1303" s="5">
        <v>1</v>
      </c>
      <c r="J1303" s="5">
        <v>1</v>
      </c>
      <c r="K1303" s="5" t="s">
        <v>16321</v>
      </c>
      <c r="L1303" s="5">
        <v>9.35E-2</v>
      </c>
      <c r="M1303" s="8"/>
      <c r="N1303" s="8"/>
      <c r="O1303" s="8"/>
      <c r="P1303" s="8"/>
      <c r="Q1303" s="8"/>
      <c r="R1303" s="5" t="s">
        <v>16322</v>
      </c>
      <c r="S1303" s="5" t="s">
        <v>417</v>
      </c>
      <c r="T1303" s="5" t="s">
        <v>417</v>
      </c>
      <c r="U1303" s="5" t="s">
        <v>417</v>
      </c>
      <c r="V1303" s="5" t="s">
        <v>417</v>
      </c>
      <c r="W1303" s="5" t="s">
        <v>93</v>
      </c>
      <c r="X1303" s="5" t="s">
        <v>418</v>
      </c>
      <c r="Y1303" s="5" t="s">
        <v>419</v>
      </c>
      <c r="Z1303" s="5" t="s">
        <v>420</v>
      </c>
      <c r="AA1303" s="5" t="s">
        <v>421</v>
      </c>
      <c r="AB1303" s="5"/>
      <c r="AC1303" s="5"/>
      <c r="AD1303" s="5"/>
      <c r="AE1303" s="5"/>
      <c r="AF1303" s="5"/>
    </row>
    <row r="1304" spans="1:32" hidden="1">
      <c r="A1304" s="5" t="s">
        <v>16323</v>
      </c>
      <c r="B1304" s="5" t="str">
        <f>IF(COUNTIF('Leads Priorizados INT'!M:M,A1304)&gt;0,"Sí","No")</f>
        <v>No</v>
      </c>
      <c r="C1304">
        <v>0</v>
      </c>
      <c r="D1304" s="6" t="s">
        <v>414</v>
      </c>
      <c r="E1304" s="5" t="s">
        <v>16324</v>
      </c>
      <c r="F1304" s="5" t="s">
        <v>431</v>
      </c>
      <c r="G1304" s="5" t="s">
        <v>3341</v>
      </c>
      <c r="H1304" s="7">
        <v>874247</v>
      </c>
      <c r="I1304" s="5">
        <v>1</v>
      </c>
      <c r="J1304" s="5">
        <v>1</v>
      </c>
      <c r="K1304" s="5" t="s">
        <v>16325</v>
      </c>
      <c r="L1304" s="5">
        <v>9.3399999999999997E-2</v>
      </c>
      <c r="M1304" s="8">
        <v>686455085</v>
      </c>
      <c r="N1304" s="8">
        <v>678797965</v>
      </c>
      <c r="O1304" s="8">
        <v>607497572</v>
      </c>
      <c r="P1304" s="8">
        <v>607791147</v>
      </c>
      <c r="Q1304" s="8"/>
      <c r="R1304" s="5" t="s">
        <v>16326</v>
      </c>
      <c r="S1304" s="5" t="s">
        <v>16327</v>
      </c>
      <c r="T1304" s="5" t="s">
        <v>16328</v>
      </c>
      <c r="U1304" s="5" t="s">
        <v>417</v>
      </c>
      <c r="V1304" s="5" t="s">
        <v>417</v>
      </c>
      <c r="W1304" s="5" t="s">
        <v>93</v>
      </c>
      <c r="X1304" s="5" t="s">
        <v>418</v>
      </c>
      <c r="Y1304" s="5" t="s">
        <v>419</v>
      </c>
      <c r="Z1304" s="5" t="s">
        <v>420</v>
      </c>
      <c r="AA1304" s="5" t="s">
        <v>421</v>
      </c>
      <c r="AB1304" s="5"/>
      <c r="AC1304" s="5"/>
      <c r="AD1304" s="5"/>
      <c r="AE1304" s="5"/>
      <c r="AF1304" s="5"/>
    </row>
    <row r="1305" spans="1:32" hidden="1">
      <c r="A1305" s="5" t="s">
        <v>16329</v>
      </c>
      <c r="B1305" s="5" t="str">
        <f>IF(COUNTIF('Leads Priorizados INT'!M:M,A1305)&gt;0,"Sí","No")</f>
        <v>No</v>
      </c>
      <c r="C1305">
        <v>0</v>
      </c>
      <c r="D1305" s="6" t="s">
        <v>414</v>
      </c>
      <c r="E1305" s="5" t="s">
        <v>16330</v>
      </c>
      <c r="F1305" s="5" t="s">
        <v>431</v>
      </c>
      <c r="G1305" s="5" t="s">
        <v>12357</v>
      </c>
      <c r="H1305" s="7">
        <v>1028904</v>
      </c>
      <c r="I1305" s="5">
        <v>1</v>
      </c>
      <c r="J1305" s="5">
        <v>1</v>
      </c>
      <c r="K1305" s="5" t="s">
        <v>16331</v>
      </c>
      <c r="L1305" s="5">
        <v>9.3399999999999997E-2</v>
      </c>
      <c r="M1305" s="8">
        <v>934600509</v>
      </c>
      <c r="N1305" s="8"/>
      <c r="O1305" s="8"/>
      <c r="P1305" s="8"/>
      <c r="Q1305" s="8"/>
      <c r="R1305" s="5" t="s">
        <v>16332</v>
      </c>
      <c r="S1305" s="5" t="s">
        <v>417</v>
      </c>
      <c r="T1305" s="5" t="s">
        <v>417</v>
      </c>
      <c r="U1305" s="5" t="s">
        <v>417</v>
      </c>
      <c r="V1305" s="5" t="s">
        <v>417</v>
      </c>
      <c r="W1305" s="5" t="s">
        <v>93</v>
      </c>
      <c r="X1305" s="5" t="s">
        <v>418</v>
      </c>
      <c r="Y1305" s="5" t="s">
        <v>419</v>
      </c>
      <c r="Z1305" s="5" t="s">
        <v>420</v>
      </c>
      <c r="AA1305" s="5" t="s">
        <v>421</v>
      </c>
      <c r="AB1305" s="5"/>
      <c r="AC1305" s="5"/>
      <c r="AD1305" s="5"/>
      <c r="AE1305" s="5"/>
      <c r="AF1305" s="5"/>
    </row>
    <row r="1306" spans="1:32" hidden="1">
      <c r="A1306" s="5" t="s">
        <v>16333</v>
      </c>
      <c r="B1306" s="5" t="str">
        <f>IF(COUNTIF('Leads Priorizados INT'!M:M,A1306)&gt;0,"Sí","No")</f>
        <v>No</v>
      </c>
      <c r="C1306">
        <v>0</v>
      </c>
      <c r="D1306" s="6" t="s">
        <v>414</v>
      </c>
      <c r="E1306" s="5" t="s">
        <v>16334</v>
      </c>
      <c r="F1306" s="5" t="s">
        <v>152</v>
      </c>
      <c r="G1306" s="5" t="s">
        <v>780</v>
      </c>
      <c r="H1306" s="7">
        <v>659961</v>
      </c>
      <c r="I1306" s="5">
        <v>13</v>
      </c>
      <c r="J1306" s="5">
        <v>1</v>
      </c>
      <c r="K1306" s="5" t="s">
        <v>16335</v>
      </c>
      <c r="L1306" s="5">
        <v>9.3399999999999997E-2</v>
      </c>
      <c r="M1306" s="8">
        <v>915633841</v>
      </c>
      <c r="N1306" s="8">
        <v>912193261</v>
      </c>
      <c r="O1306" s="8">
        <v>913991472</v>
      </c>
      <c r="P1306" s="8">
        <v>913330914</v>
      </c>
      <c r="Q1306" s="8">
        <v>914514166</v>
      </c>
      <c r="R1306" s="5" t="s">
        <v>16336</v>
      </c>
      <c r="S1306" s="5" t="s">
        <v>417</v>
      </c>
      <c r="T1306" s="5" t="s">
        <v>417</v>
      </c>
      <c r="U1306" s="5" t="s">
        <v>417</v>
      </c>
      <c r="V1306" s="5" t="s">
        <v>417</v>
      </c>
      <c r="W1306" s="5" t="s">
        <v>93</v>
      </c>
      <c r="X1306" s="5" t="s">
        <v>418</v>
      </c>
      <c r="Y1306" s="5" t="s">
        <v>419</v>
      </c>
      <c r="Z1306" s="5" t="s">
        <v>420</v>
      </c>
      <c r="AA1306" s="5" t="s">
        <v>421</v>
      </c>
      <c r="AB1306" s="5" t="s">
        <v>16337</v>
      </c>
      <c r="AC1306" s="5" t="s">
        <v>16338</v>
      </c>
      <c r="AD1306" s="5"/>
      <c r="AE1306" s="5"/>
      <c r="AF1306" s="5"/>
    </row>
    <row r="1307" spans="1:32" hidden="1">
      <c r="A1307" s="5" t="s">
        <v>16339</v>
      </c>
      <c r="B1307" s="5" t="str">
        <f>IF(COUNTIF('Leads Priorizados INT'!M:M,A1307)&gt;0,"Sí","No")</f>
        <v>No</v>
      </c>
      <c r="C1307">
        <v>0</v>
      </c>
      <c r="D1307" s="6" t="s">
        <v>414</v>
      </c>
      <c r="E1307" s="5" t="s">
        <v>16340</v>
      </c>
      <c r="F1307" s="5" t="s">
        <v>152</v>
      </c>
      <c r="G1307" s="5" t="s">
        <v>2821</v>
      </c>
      <c r="H1307" s="7">
        <v>1073186</v>
      </c>
      <c r="I1307" s="5">
        <v>1</v>
      </c>
      <c r="J1307" s="5">
        <v>2</v>
      </c>
      <c r="K1307" s="5" t="s">
        <v>16341</v>
      </c>
      <c r="L1307" s="5">
        <v>9.3399999999999997E-2</v>
      </c>
      <c r="M1307" s="8"/>
      <c r="N1307" s="8"/>
      <c r="O1307" s="8"/>
      <c r="P1307" s="8"/>
      <c r="Q1307" s="8"/>
      <c r="R1307" s="5" t="s">
        <v>16342</v>
      </c>
      <c r="S1307" s="5" t="s">
        <v>16343</v>
      </c>
      <c r="T1307" s="5" t="s">
        <v>16344</v>
      </c>
      <c r="U1307" s="5" t="s">
        <v>16345</v>
      </c>
      <c r="V1307" s="5" t="s">
        <v>417</v>
      </c>
      <c r="W1307" s="5" t="s">
        <v>93</v>
      </c>
      <c r="X1307" s="5" t="s">
        <v>418</v>
      </c>
      <c r="Y1307" s="5" t="s">
        <v>419</v>
      </c>
      <c r="Z1307" s="5" t="s">
        <v>420</v>
      </c>
      <c r="AA1307" s="5" t="s">
        <v>421</v>
      </c>
      <c r="AB1307" s="5" t="s">
        <v>16346</v>
      </c>
      <c r="AC1307" s="5"/>
      <c r="AD1307" s="5"/>
      <c r="AE1307" s="5"/>
      <c r="AF1307" s="5"/>
    </row>
    <row r="1308" spans="1:32" hidden="1">
      <c r="A1308" s="5" t="s">
        <v>16347</v>
      </c>
      <c r="B1308" s="5" t="str">
        <f>IF(COUNTIF('Leads Priorizados INT'!M:M,A1308)&gt;0,"Sí","No")</f>
        <v>No</v>
      </c>
      <c r="C1308">
        <v>0</v>
      </c>
      <c r="D1308" s="6" t="s">
        <v>414</v>
      </c>
      <c r="E1308" s="5" t="s">
        <v>16348</v>
      </c>
      <c r="F1308" s="5" t="s">
        <v>873</v>
      </c>
      <c r="G1308" s="5" t="s">
        <v>2980</v>
      </c>
      <c r="H1308" s="7">
        <v>954636</v>
      </c>
      <c r="I1308" s="5">
        <v>7</v>
      </c>
      <c r="J1308" s="5">
        <v>2</v>
      </c>
      <c r="K1308" s="5" t="s">
        <v>16349</v>
      </c>
      <c r="L1308" s="5">
        <v>9.3399999999999997E-2</v>
      </c>
      <c r="M1308" s="8"/>
      <c r="N1308" s="8"/>
      <c r="O1308" s="8"/>
      <c r="P1308" s="8"/>
      <c r="Q1308" s="8"/>
      <c r="R1308" s="5" t="s">
        <v>16350</v>
      </c>
      <c r="S1308" s="5" t="s">
        <v>417</v>
      </c>
      <c r="T1308" s="5" t="s">
        <v>417</v>
      </c>
      <c r="U1308" s="5" t="s">
        <v>417</v>
      </c>
      <c r="V1308" s="5" t="s">
        <v>417</v>
      </c>
      <c r="W1308" s="5" t="s">
        <v>93</v>
      </c>
      <c r="X1308" s="5" t="s">
        <v>418</v>
      </c>
      <c r="Y1308" s="5" t="s">
        <v>419</v>
      </c>
      <c r="Z1308" s="5" t="s">
        <v>420</v>
      </c>
      <c r="AA1308" s="5" t="s">
        <v>421</v>
      </c>
      <c r="AB1308" s="5"/>
      <c r="AC1308" s="5"/>
      <c r="AD1308" s="5"/>
      <c r="AE1308" s="5"/>
      <c r="AF1308" s="5"/>
    </row>
    <row r="1309" spans="1:32" hidden="1">
      <c r="A1309" s="5" t="s">
        <v>16351</v>
      </c>
      <c r="B1309" s="5" t="str">
        <f>IF(COUNTIF('Leads Priorizados INT'!M:M,A1309)&gt;0,"Sí","No")</f>
        <v>No</v>
      </c>
      <c r="C1309">
        <v>0</v>
      </c>
      <c r="D1309" s="6" t="s">
        <v>414</v>
      </c>
      <c r="E1309" s="5" t="s">
        <v>16352</v>
      </c>
      <c r="F1309" s="5" t="s">
        <v>984</v>
      </c>
      <c r="G1309" s="5" t="s">
        <v>16353</v>
      </c>
      <c r="H1309" s="7">
        <v>436146</v>
      </c>
      <c r="I1309" s="5">
        <v>1</v>
      </c>
      <c r="J1309" s="5">
        <v>2</v>
      </c>
      <c r="K1309" s="5" t="s">
        <v>16354</v>
      </c>
      <c r="L1309" s="5">
        <v>9.3299999999999994E-2</v>
      </c>
      <c r="M1309" s="8">
        <v>685823556</v>
      </c>
      <c r="N1309" s="8"/>
      <c r="O1309" s="8"/>
      <c r="P1309" s="8"/>
      <c r="Q1309" s="8"/>
      <c r="R1309" s="5" t="s">
        <v>16355</v>
      </c>
      <c r="S1309" s="5" t="s">
        <v>417</v>
      </c>
      <c r="T1309" s="5" t="s">
        <v>417</v>
      </c>
      <c r="U1309" s="5" t="s">
        <v>417</v>
      </c>
      <c r="V1309" s="5" t="s">
        <v>417</v>
      </c>
      <c r="W1309" s="5" t="s">
        <v>93</v>
      </c>
      <c r="X1309" s="5" t="s">
        <v>418</v>
      </c>
      <c r="Y1309" s="5" t="s">
        <v>419</v>
      </c>
      <c r="Z1309" s="5" t="s">
        <v>420</v>
      </c>
      <c r="AA1309" s="5" t="s">
        <v>421</v>
      </c>
      <c r="AB1309" s="5"/>
      <c r="AC1309" s="5"/>
      <c r="AD1309" s="5"/>
      <c r="AE1309" s="5"/>
      <c r="AF1309" s="5"/>
    </row>
    <row r="1310" spans="1:32" hidden="1">
      <c r="A1310" s="5" t="s">
        <v>16356</v>
      </c>
      <c r="B1310" s="5" t="str">
        <f>IF(COUNTIF('Leads Priorizados INT'!M:M,A1310)&gt;0,"Sí","No")</f>
        <v>No</v>
      </c>
      <c r="C1310">
        <v>0</v>
      </c>
      <c r="D1310" s="6" t="s">
        <v>414</v>
      </c>
      <c r="E1310" s="5" t="s">
        <v>16357</v>
      </c>
      <c r="F1310" s="5" t="s">
        <v>984</v>
      </c>
      <c r="G1310" s="5" t="s">
        <v>16358</v>
      </c>
      <c r="H1310" s="7">
        <v>901715</v>
      </c>
      <c r="I1310" s="5">
        <v>8</v>
      </c>
      <c r="J1310" s="5">
        <v>1</v>
      </c>
      <c r="K1310" s="5" t="s">
        <v>16359</v>
      </c>
      <c r="L1310" s="5">
        <v>9.3299999999999994E-2</v>
      </c>
      <c r="M1310" s="8"/>
      <c r="N1310" s="8"/>
      <c r="O1310" s="8"/>
      <c r="P1310" s="8"/>
      <c r="Q1310" s="8"/>
      <c r="R1310" s="5" t="s">
        <v>417</v>
      </c>
      <c r="S1310" s="5" t="s">
        <v>417</v>
      </c>
      <c r="T1310" s="5" t="s">
        <v>417</v>
      </c>
      <c r="U1310" s="5" t="s">
        <v>417</v>
      </c>
      <c r="V1310" s="5" t="s">
        <v>417</v>
      </c>
      <c r="W1310" s="5" t="s">
        <v>417</v>
      </c>
      <c r="X1310" s="5" t="s">
        <v>417</v>
      </c>
      <c r="Y1310" s="5" t="s">
        <v>417</v>
      </c>
      <c r="Z1310" s="5" t="s">
        <v>417</v>
      </c>
      <c r="AA1310" s="5" t="s">
        <v>417</v>
      </c>
      <c r="AB1310" s="5" t="s">
        <v>16360</v>
      </c>
      <c r="AC1310" s="5"/>
      <c r="AD1310" s="5"/>
      <c r="AE1310" s="5"/>
      <c r="AF1310" s="5"/>
    </row>
    <row r="1311" spans="1:32">
      <c r="A1311" s="5" t="s">
        <v>16361</v>
      </c>
      <c r="B1311" s="5" t="str">
        <f>IF(COUNTIF('Leads Priorizados INT'!M:M,A1311)&gt;0,"Sí","No")</f>
        <v>No</v>
      </c>
      <c r="C1311">
        <v>1</v>
      </c>
      <c r="D1311" s="6" t="s">
        <v>414</v>
      </c>
      <c r="E1311" s="5" t="s">
        <v>16362</v>
      </c>
      <c r="F1311" s="5" t="s">
        <v>729</v>
      </c>
      <c r="G1311" s="5" t="s">
        <v>16363</v>
      </c>
      <c r="H1311" s="7">
        <v>893796</v>
      </c>
      <c r="I1311" s="5">
        <v>4</v>
      </c>
      <c r="J1311" s="5">
        <v>2</v>
      </c>
      <c r="K1311" s="5" t="s">
        <v>16364</v>
      </c>
      <c r="L1311" s="5">
        <v>9.3299999999999994E-2</v>
      </c>
      <c r="M1311" s="8">
        <v>976074890</v>
      </c>
      <c r="N1311" s="8">
        <v>976070315</v>
      </c>
      <c r="O1311" s="8"/>
      <c r="P1311" s="8"/>
      <c r="Q1311" s="8"/>
      <c r="R1311" s="5" t="s">
        <v>16365</v>
      </c>
      <c r="S1311" s="5" t="s">
        <v>417</v>
      </c>
      <c r="T1311" s="5" t="s">
        <v>417</v>
      </c>
      <c r="U1311" s="5" t="s">
        <v>417</v>
      </c>
      <c r="V1311" s="5" t="s">
        <v>417</v>
      </c>
      <c r="W1311" s="5" t="s">
        <v>93</v>
      </c>
      <c r="X1311" s="5" t="s">
        <v>418</v>
      </c>
      <c r="Y1311" s="5" t="s">
        <v>419</v>
      </c>
      <c r="Z1311" s="5" t="s">
        <v>420</v>
      </c>
      <c r="AA1311" s="5" t="s">
        <v>421</v>
      </c>
      <c r="AB1311" s="5"/>
      <c r="AC1311" s="5"/>
      <c r="AD1311" s="5"/>
      <c r="AE1311" s="5"/>
      <c r="AF1311" s="5"/>
    </row>
    <row r="1312" spans="1:32" hidden="1">
      <c r="A1312" s="5" t="s">
        <v>16366</v>
      </c>
      <c r="B1312" s="5" t="str">
        <f>IF(COUNTIF('Leads Priorizados INT'!M:M,A1312)&gt;0,"Sí","No")</f>
        <v>No</v>
      </c>
      <c r="C1312">
        <v>0</v>
      </c>
      <c r="D1312" s="6" t="s">
        <v>414</v>
      </c>
      <c r="E1312" s="5" t="s">
        <v>16367</v>
      </c>
      <c r="F1312" s="5" t="s">
        <v>431</v>
      </c>
      <c r="G1312" s="5" t="s">
        <v>610</v>
      </c>
      <c r="H1312" s="7">
        <v>369945</v>
      </c>
      <c r="I1312" s="5">
        <v>1</v>
      </c>
      <c r="J1312" s="5">
        <v>2</v>
      </c>
      <c r="K1312" s="5" t="s">
        <v>16368</v>
      </c>
      <c r="L1312" s="5">
        <v>9.3200000000000005E-2</v>
      </c>
      <c r="M1312" s="8">
        <v>934670620</v>
      </c>
      <c r="N1312" s="8">
        <v>605025717</v>
      </c>
      <c r="O1312" s="8">
        <v>615364550</v>
      </c>
      <c r="P1312" s="8">
        <v>656809776</v>
      </c>
      <c r="Q1312" s="8">
        <v>635625910</v>
      </c>
      <c r="R1312" s="5" t="s">
        <v>16369</v>
      </c>
      <c r="S1312" s="5" t="s">
        <v>417</v>
      </c>
      <c r="T1312" s="5" t="s">
        <v>417</v>
      </c>
      <c r="U1312" s="5" t="s">
        <v>417</v>
      </c>
      <c r="V1312" s="5" t="s">
        <v>417</v>
      </c>
      <c r="W1312" s="5" t="s">
        <v>93</v>
      </c>
      <c r="X1312" s="5" t="s">
        <v>418</v>
      </c>
      <c r="Y1312" s="5" t="s">
        <v>419</v>
      </c>
      <c r="Z1312" s="5" t="s">
        <v>420</v>
      </c>
      <c r="AA1312" s="5" t="s">
        <v>421</v>
      </c>
      <c r="AB1312" s="5"/>
      <c r="AC1312" s="5"/>
      <c r="AD1312" s="5"/>
      <c r="AE1312" s="5"/>
      <c r="AF1312" s="5"/>
    </row>
    <row r="1313" spans="1:32" hidden="1">
      <c r="A1313" s="5" t="s">
        <v>16370</v>
      </c>
      <c r="B1313" s="5" t="str">
        <f>IF(COUNTIF('Leads Priorizados INT'!M:M,A1313)&gt;0,"Sí","No")</f>
        <v>No</v>
      </c>
      <c r="C1313">
        <v>0</v>
      </c>
      <c r="D1313" s="6" t="s">
        <v>414</v>
      </c>
      <c r="E1313" s="5" t="s">
        <v>16371</v>
      </c>
      <c r="F1313" s="5" t="s">
        <v>431</v>
      </c>
      <c r="G1313" s="5" t="s">
        <v>1612</v>
      </c>
      <c r="H1313" s="7">
        <v>861553</v>
      </c>
      <c r="I1313" s="5">
        <v>7</v>
      </c>
      <c r="J1313" s="5">
        <v>1</v>
      </c>
      <c r="K1313" s="5" t="s">
        <v>16368</v>
      </c>
      <c r="L1313" s="5">
        <v>9.3200000000000005E-2</v>
      </c>
      <c r="M1313" s="8">
        <v>932081216</v>
      </c>
      <c r="N1313" s="8"/>
      <c r="O1313" s="8"/>
      <c r="P1313" s="8"/>
      <c r="Q1313" s="8"/>
      <c r="R1313" s="5" t="s">
        <v>16372</v>
      </c>
      <c r="S1313" s="5" t="s">
        <v>417</v>
      </c>
      <c r="T1313" s="5" t="s">
        <v>417</v>
      </c>
      <c r="U1313" s="5" t="s">
        <v>417</v>
      </c>
      <c r="V1313" s="5" t="s">
        <v>417</v>
      </c>
      <c r="W1313" s="5" t="s">
        <v>93</v>
      </c>
      <c r="X1313" s="5" t="s">
        <v>418</v>
      </c>
      <c r="Y1313" s="5" t="s">
        <v>419</v>
      </c>
      <c r="Z1313" s="5" t="s">
        <v>420</v>
      </c>
      <c r="AA1313" s="5" t="s">
        <v>421</v>
      </c>
      <c r="AB1313" s="5" t="s">
        <v>16373</v>
      </c>
      <c r="AC1313" s="5"/>
      <c r="AD1313" s="5"/>
      <c r="AE1313" s="5"/>
      <c r="AF1313" s="5"/>
    </row>
    <row r="1314" spans="1:32" hidden="1">
      <c r="A1314" s="5" t="s">
        <v>16374</v>
      </c>
      <c r="B1314" s="5" t="str">
        <f>IF(COUNTIF('Leads Priorizados INT'!M:M,A1314)&gt;0,"Sí","No")</f>
        <v>No</v>
      </c>
      <c r="C1314">
        <v>0</v>
      </c>
      <c r="D1314" s="6" t="s">
        <v>414</v>
      </c>
      <c r="E1314" s="5" t="s">
        <v>16375</v>
      </c>
      <c r="F1314" s="5" t="s">
        <v>873</v>
      </c>
      <c r="G1314" s="5" t="s">
        <v>16376</v>
      </c>
      <c r="H1314" s="7">
        <v>497360</v>
      </c>
      <c r="I1314" s="5">
        <v>1</v>
      </c>
      <c r="J1314" s="5">
        <v>2</v>
      </c>
      <c r="K1314" s="5" t="s">
        <v>16377</v>
      </c>
      <c r="L1314" s="5">
        <v>9.3200000000000005E-2</v>
      </c>
      <c r="M1314" s="8">
        <v>952595081</v>
      </c>
      <c r="N1314" s="8"/>
      <c r="O1314" s="8"/>
      <c r="P1314" s="8"/>
      <c r="Q1314" s="8"/>
      <c r="R1314" s="5" t="s">
        <v>16378</v>
      </c>
      <c r="S1314" s="5" t="s">
        <v>417</v>
      </c>
      <c r="T1314" s="5" t="s">
        <v>417</v>
      </c>
      <c r="U1314" s="5" t="s">
        <v>417</v>
      </c>
      <c r="V1314" s="5" t="s">
        <v>417</v>
      </c>
      <c r="W1314" s="5" t="s">
        <v>93</v>
      </c>
      <c r="X1314" s="5" t="s">
        <v>418</v>
      </c>
      <c r="Y1314" s="5" t="s">
        <v>419</v>
      </c>
      <c r="Z1314" s="5" t="s">
        <v>420</v>
      </c>
      <c r="AA1314" s="5" t="s">
        <v>421</v>
      </c>
      <c r="AB1314" s="5" t="s">
        <v>16379</v>
      </c>
      <c r="AC1314" s="5"/>
      <c r="AD1314" s="5"/>
      <c r="AE1314" s="5"/>
      <c r="AF1314" s="5"/>
    </row>
    <row r="1315" spans="1:32" hidden="1">
      <c r="A1315" s="5" t="s">
        <v>16380</v>
      </c>
      <c r="B1315" s="5" t="str">
        <f>IF(COUNTIF('Leads Priorizados INT'!M:M,A1315)&gt;0,"Sí","No")</f>
        <v>No</v>
      </c>
      <c r="C1315">
        <v>0</v>
      </c>
      <c r="D1315" s="6" t="s">
        <v>414</v>
      </c>
      <c r="E1315" s="5" t="s">
        <v>16381</v>
      </c>
      <c r="F1315" s="5" t="s">
        <v>931</v>
      </c>
      <c r="G1315" s="5" t="s">
        <v>16382</v>
      </c>
      <c r="H1315" s="7">
        <v>893881</v>
      </c>
      <c r="I1315" s="5">
        <v>8</v>
      </c>
      <c r="J1315" s="5">
        <v>2</v>
      </c>
      <c r="K1315" s="5" t="s">
        <v>16383</v>
      </c>
      <c r="L1315" s="5">
        <v>9.3100000000000002E-2</v>
      </c>
      <c r="M1315" s="8">
        <v>981081141</v>
      </c>
      <c r="N1315" s="8"/>
      <c r="O1315" s="8"/>
      <c r="P1315" s="8"/>
      <c r="Q1315" s="8"/>
      <c r="R1315" s="5" t="s">
        <v>16384</v>
      </c>
      <c r="S1315" s="5" t="s">
        <v>16385</v>
      </c>
      <c r="T1315" s="5" t="s">
        <v>16386</v>
      </c>
      <c r="U1315" s="5" t="s">
        <v>417</v>
      </c>
      <c r="V1315" s="5" t="s">
        <v>417</v>
      </c>
      <c r="W1315" s="5" t="s">
        <v>93</v>
      </c>
      <c r="X1315" s="5" t="s">
        <v>418</v>
      </c>
      <c r="Y1315" s="5" t="s">
        <v>419</v>
      </c>
      <c r="Z1315" s="5" t="s">
        <v>420</v>
      </c>
      <c r="AA1315" s="5" t="s">
        <v>421</v>
      </c>
      <c r="AB1315" s="5" t="s">
        <v>16387</v>
      </c>
      <c r="AC1315" s="5"/>
      <c r="AD1315" s="5"/>
      <c r="AE1315" s="5"/>
      <c r="AF1315" s="5"/>
    </row>
    <row r="1316" spans="1:32" hidden="1">
      <c r="A1316" s="5" t="s">
        <v>16388</v>
      </c>
      <c r="B1316" s="5" t="str">
        <f>IF(COUNTIF('Leads Priorizados INT'!M:M,A1316)&gt;0,"Sí","No")</f>
        <v>No</v>
      </c>
      <c r="C1316">
        <v>0</v>
      </c>
      <c r="D1316" s="6" t="s">
        <v>521</v>
      </c>
      <c r="E1316" s="5" t="s">
        <v>16389</v>
      </c>
      <c r="F1316" s="5" t="s">
        <v>152</v>
      </c>
      <c r="G1316" s="5" t="s">
        <v>2084</v>
      </c>
      <c r="H1316" s="7">
        <v>12988048</v>
      </c>
      <c r="I1316" s="5">
        <v>118</v>
      </c>
      <c r="J1316" s="5">
        <v>2</v>
      </c>
      <c r="K1316" s="5" t="s">
        <v>16390</v>
      </c>
      <c r="L1316" s="5">
        <v>9.3100000000000002E-2</v>
      </c>
      <c r="M1316" s="8">
        <v>911736374</v>
      </c>
      <c r="N1316" s="8">
        <v>915572716</v>
      </c>
      <c r="O1316" s="8">
        <v>910146273</v>
      </c>
      <c r="P1316" s="8">
        <v>914097264</v>
      </c>
      <c r="Q1316" s="8">
        <v>915744484</v>
      </c>
      <c r="R1316" s="5" t="s">
        <v>16391</v>
      </c>
      <c r="S1316" s="5" t="s">
        <v>417</v>
      </c>
      <c r="T1316" s="5" t="s">
        <v>417</v>
      </c>
      <c r="U1316" s="5" t="s">
        <v>417</v>
      </c>
      <c r="V1316" s="5" t="s">
        <v>417</v>
      </c>
      <c r="W1316" s="5" t="s">
        <v>93</v>
      </c>
      <c r="X1316" s="5" t="s">
        <v>418</v>
      </c>
      <c r="Y1316" s="5" t="s">
        <v>419</v>
      </c>
      <c r="Z1316" s="5" t="s">
        <v>420</v>
      </c>
      <c r="AA1316" s="5" t="s">
        <v>421</v>
      </c>
      <c r="AB1316" s="5" t="s">
        <v>16392</v>
      </c>
      <c r="AC1316" s="5" t="s">
        <v>16393</v>
      </c>
      <c r="AD1316" s="5" t="s">
        <v>16394</v>
      </c>
      <c r="AE1316" s="5" t="s">
        <v>16395</v>
      </c>
      <c r="AF1316" s="5" t="s">
        <v>16396</v>
      </c>
    </row>
    <row r="1317" spans="1:32" hidden="1">
      <c r="A1317" s="5" t="s">
        <v>16397</v>
      </c>
      <c r="B1317" s="5" t="str">
        <f>IF(COUNTIF('Leads Priorizados INT'!M:M,A1317)&gt;0,"Sí","No")</f>
        <v>No</v>
      </c>
      <c r="C1317">
        <v>0</v>
      </c>
      <c r="D1317" s="6" t="s">
        <v>414</v>
      </c>
      <c r="E1317" s="5" t="s">
        <v>16398</v>
      </c>
      <c r="F1317" s="5" t="s">
        <v>700</v>
      </c>
      <c r="G1317" s="5" t="s">
        <v>3807</v>
      </c>
      <c r="H1317" s="7">
        <v>989262</v>
      </c>
      <c r="I1317" s="5">
        <v>8</v>
      </c>
      <c r="J1317" s="5">
        <v>1</v>
      </c>
      <c r="K1317" s="5" t="s">
        <v>16399</v>
      </c>
      <c r="L1317" s="5">
        <v>9.3100000000000002E-2</v>
      </c>
      <c r="M1317" s="8">
        <v>687274604</v>
      </c>
      <c r="N1317" s="8">
        <v>606141564</v>
      </c>
      <c r="O1317" s="8"/>
      <c r="P1317" s="8"/>
      <c r="Q1317" s="8"/>
      <c r="R1317" s="5" t="s">
        <v>16400</v>
      </c>
      <c r="S1317" s="5" t="s">
        <v>16401</v>
      </c>
      <c r="T1317" s="5" t="s">
        <v>417</v>
      </c>
      <c r="U1317" s="5" t="s">
        <v>417</v>
      </c>
      <c r="V1317" s="5" t="s">
        <v>417</v>
      </c>
      <c r="W1317" s="5" t="s">
        <v>93</v>
      </c>
      <c r="X1317" s="5" t="s">
        <v>418</v>
      </c>
      <c r="Y1317" s="5" t="s">
        <v>419</v>
      </c>
      <c r="Z1317" s="5" t="s">
        <v>420</v>
      </c>
      <c r="AA1317" s="5" t="s">
        <v>421</v>
      </c>
      <c r="AB1317" s="5"/>
      <c r="AC1317" s="5"/>
      <c r="AD1317" s="5"/>
      <c r="AE1317" s="5"/>
      <c r="AF1317" s="5"/>
    </row>
    <row r="1318" spans="1:32" hidden="1">
      <c r="A1318" s="5" t="s">
        <v>16402</v>
      </c>
      <c r="B1318" s="5" t="str">
        <f>IF(COUNTIF('Leads Priorizados INT'!M:M,A1318)&gt;0,"Sí","No")</f>
        <v>No</v>
      </c>
      <c r="C1318">
        <v>0</v>
      </c>
      <c r="D1318" s="6" t="s">
        <v>414</v>
      </c>
      <c r="E1318" s="5" t="s">
        <v>16403</v>
      </c>
      <c r="F1318" s="5" t="s">
        <v>5398</v>
      </c>
      <c r="G1318" s="5" t="s">
        <v>16404</v>
      </c>
      <c r="H1318" s="7">
        <v>1509174</v>
      </c>
      <c r="I1318" s="5">
        <v>6</v>
      </c>
      <c r="J1318" s="5">
        <v>3</v>
      </c>
      <c r="K1318" s="5" t="s">
        <v>16405</v>
      </c>
      <c r="L1318" s="5">
        <v>9.2999999999999999E-2</v>
      </c>
      <c r="M1318" s="8">
        <v>967248567</v>
      </c>
      <c r="N1318" s="8">
        <v>967242053</v>
      </c>
      <c r="O1318" s="8">
        <v>655582061</v>
      </c>
      <c r="P1318" s="8">
        <v>628443692</v>
      </c>
      <c r="Q1318" s="8">
        <v>679190195</v>
      </c>
      <c r="R1318" s="5" t="s">
        <v>16406</v>
      </c>
      <c r="S1318" s="5" t="s">
        <v>417</v>
      </c>
      <c r="T1318" s="5" t="s">
        <v>417</v>
      </c>
      <c r="U1318" s="5" t="s">
        <v>417</v>
      </c>
      <c r="V1318" s="5" t="s">
        <v>417</v>
      </c>
      <c r="W1318" s="5" t="s">
        <v>93</v>
      </c>
      <c r="X1318" s="5" t="s">
        <v>418</v>
      </c>
      <c r="Y1318" s="5" t="s">
        <v>419</v>
      </c>
      <c r="Z1318" s="5" t="s">
        <v>420</v>
      </c>
      <c r="AA1318" s="5" t="s">
        <v>421</v>
      </c>
      <c r="AB1318" s="5" t="s">
        <v>16407</v>
      </c>
      <c r="AC1318" s="5" t="s">
        <v>16408</v>
      </c>
      <c r="AD1318" s="5"/>
      <c r="AE1318" s="5"/>
      <c r="AF1318" s="5"/>
    </row>
    <row r="1319" spans="1:32" hidden="1">
      <c r="A1319" s="5" t="s">
        <v>16409</v>
      </c>
      <c r="B1319" s="5" t="str">
        <f>IF(COUNTIF('Leads Priorizados INT'!M:M,A1319)&gt;0,"Sí","No")</f>
        <v>No</v>
      </c>
      <c r="C1319">
        <v>0</v>
      </c>
      <c r="D1319" s="6" t="s">
        <v>414</v>
      </c>
      <c r="E1319" s="5" t="s">
        <v>16410</v>
      </c>
      <c r="F1319" s="5" t="s">
        <v>135</v>
      </c>
      <c r="G1319" s="5" t="s">
        <v>16411</v>
      </c>
      <c r="H1319" s="7">
        <v>947447</v>
      </c>
      <c r="I1319" s="5">
        <v>1</v>
      </c>
      <c r="J1319" s="5">
        <v>1</v>
      </c>
      <c r="K1319" s="5" t="s">
        <v>16412</v>
      </c>
      <c r="L1319" s="5">
        <v>9.2999999999999999E-2</v>
      </c>
      <c r="M1319" s="8">
        <v>651952717</v>
      </c>
      <c r="N1319" s="8"/>
      <c r="O1319" s="8"/>
      <c r="P1319" s="8"/>
      <c r="Q1319" s="8"/>
      <c r="R1319" s="5" t="s">
        <v>16413</v>
      </c>
      <c r="S1319" s="5" t="s">
        <v>417</v>
      </c>
      <c r="T1319" s="5" t="s">
        <v>417</v>
      </c>
      <c r="U1319" s="5" t="s">
        <v>417</v>
      </c>
      <c r="V1319" s="5" t="s">
        <v>417</v>
      </c>
      <c r="W1319" s="5" t="s">
        <v>93</v>
      </c>
      <c r="X1319" s="5" t="s">
        <v>418</v>
      </c>
      <c r="Y1319" s="5" t="s">
        <v>419</v>
      </c>
      <c r="Z1319" s="5" t="s">
        <v>420</v>
      </c>
      <c r="AA1319" s="5" t="s">
        <v>421</v>
      </c>
      <c r="AB1319" s="5"/>
      <c r="AC1319" s="5"/>
      <c r="AD1319" s="5"/>
      <c r="AE1319" s="5"/>
      <c r="AF1319" s="5"/>
    </row>
    <row r="1320" spans="1:32" hidden="1">
      <c r="A1320" s="5" t="s">
        <v>16414</v>
      </c>
      <c r="B1320" s="5" t="str">
        <f>IF(COUNTIF('Leads Priorizados INT'!M:M,A1320)&gt;0,"Sí","No")</f>
        <v>No</v>
      </c>
      <c r="C1320">
        <v>0</v>
      </c>
      <c r="D1320" s="6" t="s">
        <v>414</v>
      </c>
      <c r="E1320" s="5" t="s">
        <v>16415</v>
      </c>
      <c r="F1320" s="5" t="s">
        <v>721</v>
      </c>
      <c r="G1320" s="5" t="s">
        <v>722</v>
      </c>
      <c r="H1320" s="7">
        <v>1074783</v>
      </c>
      <c r="I1320" s="5">
        <v>2</v>
      </c>
      <c r="J1320" s="5">
        <v>2</v>
      </c>
      <c r="K1320" s="5" t="s">
        <v>16416</v>
      </c>
      <c r="L1320" s="5">
        <v>9.2999999999999999E-2</v>
      </c>
      <c r="M1320" s="8">
        <v>928430552</v>
      </c>
      <c r="N1320" s="8"/>
      <c r="O1320" s="8"/>
      <c r="P1320" s="8"/>
      <c r="Q1320" s="8"/>
      <c r="R1320" s="5" t="s">
        <v>16417</v>
      </c>
      <c r="S1320" s="5" t="s">
        <v>417</v>
      </c>
      <c r="T1320" s="5" t="s">
        <v>417</v>
      </c>
      <c r="U1320" s="5" t="s">
        <v>417</v>
      </c>
      <c r="V1320" s="5" t="s">
        <v>417</v>
      </c>
      <c r="W1320" s="5" t="s">
        <v>93</v>
      </c>
      <c r="X1320" s="5" t="s">
        <v>418</v>
      </c>
      <c r="Y1320" s="5" t="s">
        <v>419</v>
      </c>
      <c r="Z1320" s="5" t="s">
        <v>420</v>
      </c>
      <c r="AA1320" s="5" t="s">
        <v>421</v>
      </c>
      <c r="AB1320" s="5"/>
      <c r="AC1320" s="5"/>
      <c r="AD1320" s="5"/>
      <c r="AE1320" s="5"/>
      <c r="AF1320" s="5"/>
    </row>
    <row r="1321" spans="1:32" hidden="1">
      <c r="A1321" s="5" t="s">
        <v>16418</v>
      </c>
      <c r="B1321" s="5" t="str">
        <f>IF(COUNTIF('Leads Priorizados INT'!M:M,A1321)&gt;0,"Sí","No")</f>
        <v>No</v>
      </c>
      <c r="C1321">
        <v>0</v>
      </c>
      <c r="D1321" s="6" t="s">
        <v>414</v>
      </c>
      <c r="E1321" s="5" t="s">
        <v>16419</v>
      </c>
      <c r="F1321" s="5" t="s">
        <v>431</v>
      </c>
      <c r="G1321" s="5" t="s">
        <v>1612</v>
      </c>
      <c r="H1321" s="7">
        <v>546355</v>
      </c>
      <c r="I1321" s="5">
        <v>4</v>
      </c>
      <c r="J1321" s="5">
        <v>1</v>
      </c>
      <c r="K1321" s="5" t="s">
        <v>16420</v>
      </c>
      <c r="L1321" s="5">
        <v>9.2999999999999999E-2</v>
      </c>
      <c r="M1321" s="8"/>
      <c r="N1321" s="8"/>
      <c r="O1321" s="8"/>
      <c r="P1321" s="8"/>
      <c r="Q1321" s="8"/>
      <c r="R1321" s="5" t="s">
        <v>16421</v>
      </c>
      <c r="S1321" s="5" t="s">
        <v>16422</v>
      </c>
      <c r="T1321" s="5" t="s">
        <v>417</v>
      </c>
      <c r="U1321" s="5" t="s">
        <v>417</v>
      </c>
      <c r="V1321" s="5" t="s">
        <v>417</v>
      </c>
      <c r="W1321" s="5" t="s">
        <v>93</v>
      </c>
      <c r="X1321" s="5" t="s">
        <v>418</v>
      </c>
      <c r="Y1321" s="5" t="s">
        <v>419</v>
      </c>
      <c r="Z1321" s="5" t="s">
        <v>420</v>
      </c>
      <c r="AA1321" s="5" t="s">
        <v>421</v>
      </c>
      <c r="AB1321" s="5"/>
      <c r="AC1321" s="5"/>
      <c r="AD1321" s="5"/>
      <c r="AE1321" s="5"/>
      <c r="AF1321" s="5"/>
    </row>
    <row r="1322" spans="1:32" hidden="1">
      <c r="A1322" s="5" t="s">
        <v>16423</v>
      </c>
      <c r="B1322" s="5" t="str">
        <f>IF(COUNTIF('Leads Priorizados INT'!M:M,A1322)&gt;0,"Sí","No")</f>
        <v>No</v>
      </c>
      <c r="C1322">
        <v>0</v>
      </c>
      <c r="D1322" s="6" t="s">
        <v>1534</v>
      </c>
      <c r="E1322" s="5" t="s">
        <v>16424</v>
      </c>
      <c r="F1322" s="5" t="s">
        <v>152</v>
      </c>
      <c r="G1322" s="5" t="s">
        <v>1602</v>
      </c>
      <c r="H1322" s="7">
        <v>22174000</v>
      </c>
      <c r="I1322" s="5">
        <v>69</v>
      </c>
      <c r="J1322" s="5">
        <v>2</v>
      </c>
      <c r="K1322" s="5" t="s">
        <v>16425</v>
      </c>
      <c r="L1322" s="5">
        <v>9.2899999999999996E-2</v>
      </c>
      <c r="M1322" s="8">
        <v>917102790</v>
      </c>
      <c r="N1322" s="8">
        <v>663324513</v>
      </c>
      <c r="O1322" s="8"/>
      <c r="P1322" s="8"/>
      <c r="Q1322" s="8"/>
      <c r="R1322" s="5" t="s">
        <v>16426</v>
      </c>
      <c r="S1322" s="5" t="s">
        <v>16427</v>
      </c>
      <c r="T1322" s="5" t="s">
        <v>417</v>
      </c>
      <c r="U1322" s="5" t="s">
        <v>417</v>
      </c>
      <c r="V1322" s="5" t="s">
        <v>417</v>
      </c>
      <c r="W1322" s="5" t="s">
        <v>93</v>
      </c>
      <c r="X1322" s="5" t="s">
        <v>418</v>
      </c>
      <c r="Y1322" s="5" t="s">
        <v>419</v>
      </c>
      <c r="Z1322" s="5" t="s">
        <v>420</v>
      </c>
      <c r="AA1322" s="5" t="s">
        <v>421</v>
      </c>
      <c r="AB1322" s="5" t="s">
        <v>16428</v>
      </c>
      <c r="AC1322" s="5" t="s">
        <v>16429</v>
      </c>
      <c r="AD1322" s="5" t="s">
        <v>16430</v>
      </c>
      <c r="AE1322" s="5" t="s">
        <v>16431</v>
      </c>
      <c r="AF1322" s="5" t="s">
        <v>16432</v>
      </c>
    </row>
    <row r="1323" spans="1:32" hidden="1">
      <c r="A1323" s="5" t="s">
        <v>16433</v>
      </c>
      <c r="B1323" s="5" t="str">
        <f>IF(COUNTIF('Leads Priorizados INT'!M:M,A1323)&gt;0,"Sí","No")</f>
        <v>No</v>
      </c>
      <c r="C1323">
        <v>0</v>
      </c>
      <c r="D1323" s="6" t="s">
        <v>414</v>
      </c>
      <c r="E1323" s="5" t="s">
        <v>16434</v>
      </c>
      <c r="F1323" s="5" t="s">
        <v>431</v>
      </c>
      <c r="G1323" s="5" t="s">
        <v>2374</v>
      </c>
      <c r="H1323" s="7">
        <v>582842</v>
      </c>
      <c r="I1323" s="5">
        <v>4</v>
      </c>
      <c r="J1323" s="5">
        <v>1</v>
      </c>
      <c r="K1323" s="5" t="s">
        <v>16435</v>
      </c>
      <c r="L1323" s="5">
        <v>9.2899999999999996E-2</v>
      </c>
      <c r="M1323" s="8"/>
      <c r="N1323" s="8"/>
      <c r="O1323" s="8"/>
      <c r="P1323" s="8"/>
      <c r="Q1323" s="8"/>
      <c r="R1323" s="5" t="s">
        <v>16436</v>
      </c>
      <c r="S1323" s="5" t="s">
        <v>16437</v>
      </c>
      <c r="T1323" s="5" t="s">
        <v>16438</v>
      </c>
      <c r="U1323" s="5" t="s">
        <v>16439</v>
      </c>
      <c r="V1323" s="5" t="s">
        <v>16440</v>
      </c>
      <c r="W1323" s="5" t="s">
        <v>93</v>
      </c>
      <c r="X1323" s="5" t="s">
        <v>418</v>
      </c>
      <c r="Y1323" s="5" t="s">
        <v>419</v>
      </c>
      <c r="Z1323" s="5" t="s">
        <v>420</v>
      </c>
      <c r="AA1323" s="5" t="s">
        <v>421</v>
      </c>
      <c r="AB1323" s="5"/>
      <c r="AC1323" s="5"/>
      <c r="AD1323" s="5"/>
      <c r="AE1323" s="5"/>
      <c r="AF1323" s="5"/>
    </row>
    <row r="1324" spans="1:32" hidden="1">
      <c r="A1324" s="5" t="s">
        <v>16441</v>
      </c>
      <c r="B1324" s="5" t="str">
        <f>IF(COUNTIF('Leads Priorizados INT'!M:M,A1324)&gt;0,"Sí","No")</f>
        <v>No</v>
      </c>
      <c r="C1324">
        <v>0</v>
      </c>
      <c r="D1324" s="6" t="s">
        <v>414</v>
      </c>
      <c r="E1324" s="5" t="s">
        <v>16442</v>
      </c>
      <c r="F1324" s="5" t="s">
        <v>431</v>
      </c>
      <c r="G1324" s="5" t="s">
        <v>16443</v>
      </c>
      <c r="H1324" s="7">
        <v>3268314</v>
      </c>
      <c r="I1324" s="5">
        <v>1</v>
      </c>
      <c r="J1324" s="5">
        <v>1</v>
      </c>
      <c r="K1324" s="5" t="s">
        <v>16444</v>
      </c>
      <c r="L1324" s="5">
        <v>9.2899999999999996E-2</v>
      </c>
      <c r="M1324" s="8"/>
      <c r="N1324" s="8"/>
      <c r="O1324" s="8"/>
      <c r="P1324" s="8"/>
      <c r="Q1324" s="8"/>
      <c r="R1324" s="5" t="s">
        <v>16445</v>
      </c>
      <c r="S1324" s="5" t="s">
        <v>16446</v>
      </c>
      <c r="T1324" s="5" t="s">
        <v>16447</v>
      </c>
      <c r="U1324" s="5" t="s">
        <v>417</v>
      </c>
      <c r="V1324" s="5" t="s">
        <v>417</v>
      </c>
      <c r="W1324" s="5" t="s">
        <v>93</v>
      </c>
      <c r="X1324" s="5" t="s">
        <v>418</v>
      </c>
      <c r="Y1324" s="5" t="s">
        <v>419</v>
      </c>
      <c r="Z1324" s="5" t="s">
        <v>420</v>
      </c>
      <c r="AA1324" s="5" t="s">
        <v>421</v>
      </c>
      <c r="AB1324" s="5"/>
      <c r="AC1324" s="5"/>
      <c r="AD1324" s="5"/>
      <c r="AE1324" s="5"/>
      <c r="AF1324" s="5"/>
    </row>
    <row r="1325" spans="1:32" hidden="1">
      <c r="A1325" s="5" t="s">
        <v>16448</v>
      </c>
      <c r="B1325" s="5" t="str">
        <f>IF(COUNTIF('Leads Priorizados INT'!M:M,A1325)&gt;0,"Sí","No")</f>
        <v>No</v>
      </c>
      <c r="C1325">
        <v>0</v>
      </c>
      <c r="D1325" s="6" t="s">
        <v>414</v>
      </c>
      <c r="E1325" s="5" t="s">
        <v>16449</v>
      </c>
      <c r="F1325" s="5" t="s">
        <v>152</v>
      </c>
      <c r="G1325" s="5" t="s">
        <v>592</v>
      </c>
      <c r="H1325" s="7">
        <v>311066</v>
      </c>
      <c r="I1325" s="5">
        <v>2</v>
      </c>
      <c r="J1325" s="5">
        <v>1</v>
      </c>
      <c r="K1325" s="5" t="s">
        <v>16450</v>
      </c>
      <c r="L1325" s="5">
        <v>9.2899999999999996E-2</v>
      </c>
      <c r="M1325" s="8"/>
      <c r="N1325" s="8"/>
      <c r="O1325" s="8"/>
      <c r="P1325" s="8"/>
      <c r="Q1325" s="8"/>
      <c r="R1325" s="5" t="s">
        <v>16451</v>
      </c>
      <c r="S1325" s="5" t="s">
        <v>417</v>
      </c>
      <c r="T1325" s="5" t="s">
        <v>417</v>
      </c>
      <c r="U1325" s="5" t="s">
        <v>417</v>
      </c>
      <c r="V1325" s="5" t="s">
        <v>417</v>
      </c>
      <c r="W1325" s="5" t="s">
        <v>93</v>
      </c>
      <c r="X1325" s="5" t="s">
        <v>418</v>
      </c>
      <c r="Y1325" s="5" t="s">
        <v>419</v>
      </c>
      <c r="Z1325" s="5" t="s">
        <v>420</v>
      </c>
      <c r="AA1325" s="5" t="s">
        <v>421</v>
      </c>
      <c r="AB1325" s="5"/>
      <c r="AC1325" s="5"/>
      <c r="AD1325" s="5"/>
      <c r="AE1325" s="5"/>
      <c r="AF1325" s="5"/>
    </row>
    <row r="1326" spans="1:32">
      <c r="A1326" s="5" t="s">
        <v>16452</v>
      </c>
      <c r="B1326" s="5" t="str">
        <f>IF(COUNTIF('Leads Priorizados INT'!M:M,A1326)&gt;0,"Sí","No")</f>
        <v>No</v>
      </c>
      <c r="C1326">
        <v>1</v>
      </c>
      <c r="D1326" s="6" t="s">
        <v>414</v>
      </c>
      <c r="E1326" s="5" t="s">
        <v>16453</v>
      </c>
      <c r="F1326" s="5" t="s">
        <v>152</v>
      </c>
      <c r="G1326" s="5" t="s">
        <v>1749</v>
      </c>
      <c r="H1326" s="7">
        <v>7248956</v>
      </c>
      <c r="I1326" s="5">
        <v>12</v>
      </c>
      <c r="J1326" s="5">
        <v>1</v>
      </c>
      <c r="K1326" s="5" t="s">
        <v>16454</v>
      </c>
      <c r="L1326" s="5">
        <v>9.2899999999999996E-2</v>
      </c>
      <c r="M1326" s="8"/>
      <c r="N1326" s="8"/>
      <c r="O1326" s="8"/>
      <c r="P1326" s="8"/>
      <c r="Q1326" s="8"/>
      <c r="R1326" s="5" t="s">
        <v>16455</v>
      </c>
      <c r="S1326" s="5" t="s">
        <v>16456</v>
      </c>
      <c r="T1326" s="5" t="s">
        <v>16457</v>
      </c>
      <c r="U1326" s="5" t="s">
        <v>417</v>
      </c>
      <c r="V1326" s="5" t="s">
        <v>417</v>
      </c>
      <c r="W1326" s="5" t="s">
        <v>93</v>
      </c>
      <c r="X1326" s="5" t="s">
        <v>418</v>
      </c>
      <c r="Y1326" s="5" t="s">
        <v>419</v>
      </c>
      <c r="Z1326" s="5" t="s">
        <v>420</v>
      </c>
      <c r="AA1326" s="5" t="s">
        <v>421</v>
      </c>
      <c r="AB1326" s="5"/>
      <c r="AC1326" s="5"/>
      <c r="AD1326" s="5"/>
      <c r="AE1326" s="5"/>
      <c r="AF1326" s="5"/>
    </row>
    <row r="1327" spans="1:32" hidden="1">
      <c r="A1327" s="5" t="s">
        <v>16458</v>
      </c>
      <c r="B1327" s="5" t="str">
        <f>IF(COUNTIF('Leads Priorizados INT'!M:M,A1327)&gt;0,"Sí","No")</f>
        <v>No</v>
      </c>
      <c r="C1327">
        <v>0</v>
      </c>
      <c r="D1327" s="6" t="s">
        <v>414</v>
      </c>
      <c r="E1327" s="5" t="s">
        <v>16459</v>
      </c>
      <c r="F1327" s="5" t="s">
        <v>740</v>
      </c>
      <c r="G1327" s="5" t="s">
        <v>16460</v>
      </c>
      <c r="H1327" s="7">
        <v>371360</v>
      </c>
      <c r="I1327" s="5">
        <v>5</v>
      </c>
      <c r="J1327" s="5">
        <v>1</v>
      </c>
      <c r="K1327" s="5" t="s">
        <v>16461</v>
      </c>
      <c r="L1327" s="5">
        <v>9.2799999999999994E-2</v>
      </c>
      <c r="M1327" s="8">
        <v>924261808</v>
      </c>
      <c r="N1327" s="8">
        <v>924246003</v>
      </c>
      <c r="O1327" s="8">
        <v>649381081</v>
      </c>
      <c r="P1327" s="8">
        <v>657279113</v>
      </c>
      <c r="Q1327" s="8">
        <v>637733006</v>
      </c>
      <c r="R1327" s="5" t="s">
        <v>16462</v>
      </c>
      <c r="S1327" s="5" t="s">
        <v>16463</v>
      </c>
      <c r="T1327" s="5" t="s">
        <v>417</v>
      </c>
      <c r="U1327" s="5" t="s">
        <v>417</v>
      </c>
      <c r="V1327" s="5" t="s">
        <v>417</v>
      </c>
      <c r="W1327" s="5" t="s">
        <v>93</v>
      </c>
      <c r="X1327" s="5" t="s">
        <v>418</v>
      </c>
      <c r="Y1327" s="5" t="s">
        <v>419</v>
      </c>
      <c r="Z1327" s="5" t="s">
        <v>420</v>
      </c>
      <c r="AA1327" s="5" t="s">
        <v>421</v>
      </c>
      <c r="AB1327" s="5" t="s">
        <v>16464</v>
      </c>
      <c r="AC1327" s="5"/>
      <c r="AD1327" s="5"/>
      <c r="AE1327" s="5"/>
      <c r="AF1327" s="5"/>
    </row>
    <row r="1328" spans="1:32" hidden="1">
      <c r="A1328" s="5" t="s">
        <v>16465</v>
      </c>
      <c r="B1328" s="5" t="str">
        <f>IF(COUNTIF('Leads Priorizados INT'!M:M,A1328)&gt;0,"Sí","No")</f>
        <v>No</v>
      </c>
      <c r="C1328">
        <v>0</v>
      </c>
      <c r="D1328" s="6" t="s">
        <v>414</v>
      </c>
      <c r="E1328" s="5" t="s">
        <v>16466</v>
      </c>
      <c r="F1328" s="5" t="s">
        <v>152</v>
      </c>
      <c r="G1328" s="5" t="s">
        <v>1749</v>
      </c>
      <c r="H1328" s="7">
        <v>550863</v>
      </c>
      <c r="I1328" s="5">
        <v>1</v>
      </c>
      <c r="J1328" s="5">
        <v>1</v>
      </c>
      <c r="K1328" s="5" t="s">
        <v>16467</v>
      </c>
      <c r="L1328" s="5">
        <v>9.2700000000000005E-2</v>
      </c>
      <c r="M1328" s="8"/>
      <c r="N1328" s="8"/>
      <c r="O1328" s="8"/>
      <c r="P1328" s="8"/>
      <c r="Q1328" s="8"/>
      <c r="R1328" s="5" t="s">
        <v>16468</v>
      </c>
      <c r="S1328" s="5" t="s">
        <v>417</v>
      </c>
      <c r="T1328" s="5" t="s">
        <v>417</v>
      </c>
      <c r="U1328" s="5" t="s">
        <v>417</v>
      </c>
      <c r="V1328" s="5" t="s">
        <v>417</v>
      </c>
      <c r="W1328" s="5" t="s">
        <v>93</v>
      </c>
      <c r="X1328" s="5" t="s">
        <v>418</v>
      </c>
      <c r="Y1328" s="5" t="s">
        <v>419</v>
      </c>
      <c r="Z1328" s="5" t="s">
        <v>420</v>
      </c>
      <c r="AA1328" s="5" t="s">
        <v>421</v>
      </c>
      <c r="AB1328" s="5"/>
      <c r="AC1328" s="5"/>
      <c r="AD1328" s="5"/>
      <c r="AE1328" s="5"/>
      <c r="AF1328" s="5"/>
    </row>
    <row r="1329" spans="1:32">
      <c r="A1329" s="5" t="s">
        <v>16469</v>
      </c>
      <c r="B1329" s="5" t="str">
        <f>IF(COUNTIF('Leads Priorizados INT'!M:M,A1329)&gt;0,"Sí","No")</f>
        <v>No</v>
      </c>
      <c r="C1329">
        <v>1</v>
      </c>
      <c r="D1329" s="6" t="s">
        <v>414</v>
      </c>
      <c r="E1329" s="5" t="s">
        <v>16470</v>
      </c>
      <c r="F1329" s="5" t="s">
        <v>1382</v>
      </c>
      <c r="G1329" s="5" t="s">
        <v>10188</v>
      </c>
      <c r="H1329" s="7">
        <v>356246</v>
      </c>
      <c r="I1329" s="5">
        <v>4</v>
      </c>
      <c r="J1329" s="5">
        <v>3</v>
      </c>
      <c r="K1329" s="5" t="s">
        <v>16471</v>
      </c>
      <c r="L1329" s="5">
        <v>9.2700000000000005E-2</v>
      </c>
      <c r="M1329" s="8">
        <v>960059744</v>
      </c>
      <c r="N1329" s="8">
        <v>609169394</v>
      </c>
      <c r="O1329" s="8">
        <v>622288762</v>
      </c>
      <c r="P1329" s="8">
        <v>655207405</v>
      </c>
      <c r="Q1329" s="8">
        <v>616451151</v>
      </c>
      <c r="R1329" s="5" t="s">
        <v>16472</v>
      </c>
      <c r="S1329" s="5" t="s">
        <v>417</v>
      </c>
      <c r="T1329" s="5" t="s">
        <v>417</v>
      </c>
      <c r="U1329" s="5" t="s">
        <v>417</v>
      </c>
      <c r="V1329" s="5" t="s">
        <v>417</v>
      </c>
      <c r="W1329" s="5" t="s">
        <v>93</v>
      </c>
      <c r="X1329" s="5" t="s">
        <v>418</v>
      </c>
      <c r="Y1329" s="5" t="s">
        <v>419</v>
      </c>
      <c r="Z1329" s="5" t="s">
        <v>420</v>
      </c>
      <c r="AA1329" s="5" t="s">
        <v>421</v>
      </c>
      <c r="AB1329" s="5" t="s">
        <v>16473</v>
      </c>
      <c r="AC1329" s="5"/>
      <c r="AD1329" s="5"/>
      <c r="AE1329" s="5"/>
      <c r="AF1329" s="5"/>
    </row>
    <row r="1330" spans="1:32" hidden="1">
      <c r="A1330" s="5" t="s">
        <v>16474</v>
      </c>
      <c r="B1330" s="5" t="str">
        <f>IF(COUNTIF('Leads Priorizados INT'!M:M,A1330)&gt;0,"Sí","No")</f>
        <v>No</v>
      </c>
      <c r="C1330">
        <v>0</v>
      </c>
      <c r="D1330" s="6" t="s">
        <v>414</v>
      </c>
      <c r="E1330" s="5" t="s">
        <v>16475</v>
      </c>
      <c r="F1330" s="5" t="s">
        <v>431</v>
      </c>
      <c r="G1330" s="5" t="s">
        <v>3341</v>
      </c>
      <c r="H1330" s="7">
        <v>483277</v>
      </c>
      <c r="I1330" s="5">
        <v>1</v>
      </c>
      <c r="J1330" s="5">
        <v>1</v>
      </c>
      <c r="K1330" s="5" t="s">
        <v>16476</v>
      </c>
      <c r="L1330" s="5">
        <v>9.2600000000000002E-2</v>
      </c>
      <c r="M1330" s="8">
        <v>932462599</v>
      </c>
      <c r="N1330" s="8"/>
      <c r="O1330" s="8"/>
      <c r="P1330" s="8"/>
      <c r="Q1330" s="8"/>
      <c r="R1330" s="5" t="s">
        <v>16477</v>
      </c>
      <c r="S1330" s="5" t="s">
        <v>417</v>
      </c>
      <c r="T1330" s="5" t="s">
        <v>417</v>
      </c>
      <c r="U1330" s="5" t="s">
        <v>417</v>
      </c>
      <c r="V1330" s="5" t="s">
        <v>417</v>
      </c>
      <c r="W1330" s="5" t="s">
        <v>93</v>
      </c>
      <c r="X1330" s="5" t="s">
        <v>418</v>
      </c>
      <c r="Y1330" s="5" t="s">
        <v>419</v>
      </c>
      <c r="Z1330" s="5" t="s">
        <v>420</v>
      </c>
      <c r="AA1330" s="5" t="s">
        <v>421</v>
      </c>
      <c r="AB1330" s="5" t="s">
        <v>16478</v>
      </c>
      <c r="AC1330" s="5"/>
      <c r="AD1330" s="5"/>
      <c r="AE1330" s="5"/>
      <c r="AF1330" s="5"/>
    </row>
    <row r="1331" spans="1:32" hidden="1">
      <c r="A1331" s="5" t="s">
        <v>16479</v>
      </c>
      <c r="B1331" s="5" t="str">
        <f>IF(COUNTIF('Leads Priorizados INT'!M:M,A1331)&gt;0,"Sí","No")</f>
        <v>No</v>
      </c>
      <c r="C1331">
        <v>0</v>
      </c>
      <c r="D1331" s="6" t="s">
        <v>414</v>
      </c>
      <c r="E1331" s="5" t="s">
        <v>16480</v>
      </c>
      <c r="F1331" s="5" t="s">
        <v>152</v>
      </c>
      <c r="G1331" s="5" t="s">
        <v>12841</v>
      </c>
      <c r="H1331" s="7">
        <v>2940599</v>
      </c>
      <c r="I1331" s="5">
        <v>6</v>
      </c>
      <c r="J1331" s="5">
        <v>1</v>
      </c>
      <c r="K1331" s="5" t="s">
        <v>16481</v>
      </c>
      <c r="L1331" s="5">
        <v>9.2600000000000002E-2</v>
      </c>
      <c r="M1331" s="8"/>
      <c r="N1331" s="8"/>
      <c r="O1331" s="8"/>
      <c r="P1331" s="8"/>
      <c r="Q1331" s="8"/>
      <c r="R1331" s="5" t="s">
        <v>417</v>
      </c>
      <c r="S1331" s="5" t="s">
        <v>417</v>
      </c>
      <c r="T1331" s="5" t="s">
        <v>417</v>
      </c>
      <c r="U1331" s="5" t="s">
        <v>417</v>
      </c>
      <c r="V1331" s="5" t="s">
        <v>417</v>
      </c>
      <c r="W1331" s="5" t="s">
        <v>417</v>
      </c>
      <c r="X1331" s="5" t="s">
        <v>417</v>
      </c>
      <c r="Y1331" s="5" t="s">
        <v>417</v>
      </c>
      <c r="Z1331" s="5" t="s">
        <v>417</v>
      </c>
      <c r="AA1331" s="5" t="s">
        <v>417</v>
      </c>
      <c r="AB1331" s="5"/>
      <c r="AC1331" s="5"/>
      <c r="AD1331" s="5"/>
      <c r="AE1331" s="5"/>
      <c r="AF1331" s="5"/>
    </row>
    <row r="1332" spans="1:32">
      <c r="A1332" s="5" t="s">
        <v>16482</v>
      </c>
      <c r="B1332" s="5" t="str">
        <f>IF(COUNTIF('Leads Priorizados INT'!M:M,A1332)&gt;0,"Sí","No")</f>
        <v>No</v>
      </c>
      <c r="C1332">
        <v>1</v>
      </c>
      <c r="D1332" s="6" t="s">
        <v>414</v>
      </c>
      <c r="E1332" s="5" t="s">
        <v>16483</v>
      </c>
      <c r="F1332" s="5" t="s">
        <v>769</v>
      </c>
      <c r="G1332" s="5" t="s">
        <v>11869</v>
      </c>
      <c r="H1332" s="7">
        <v>444603</v>
      </c>
      <c r="I1332" s="5">
        <v>5</v>
      </c>
      <c r="J1332" s="5">
        <v>1</v>
      </c>
      <c r="K1332" s="5" t="s">
        <v>16484</v>
      </c>
      <c r="L1332" s="5">
        <v>9.2499999999999999E-2</v>
      </c>
      <c r="M1332" s="8">
        <v>922151464</v>
      </c>
      <c r="N1332" s="8">
        <v>822173883</v>
      </c>
      <c r="O1332" s="8"/>
      <c r="P1332" s="8"/>
      <c r="Q1332" s="8"/>
      <c r="R1332" s="5" t="s">
        <v>16485</v>
      </c>
      <c r="S1332" s="5" t="s">
        <v>16486</v>
      </c>
      <c r="T1332" s="5" t="s">
        <v>16487</v>
      </c>
      <c r="U1332" s="5" t="s">
        <v>417</v>
      </c>
      <c r="V1332" s="5" t="s">
        <v>417</v>
      </c>
      <c r="W1332" s="5" t="s">
        <v>93</v>
      </c>
      <c r="X1332" s="5" t="s">
        <v>418</v>
      </c>
      <c r="Y1332" s="5" t="s">
        <v>419</v>
      </c>
      <c r="Z1332" s="5" t="s">
        <v>420</v>
      </c>
      <c r="AA1332" s="5" t="s">
        <v>421</v>
      </c>
      <c r="AB1332" s="5" t="s">
        <v>16488</v>
      </c>
      <c r="AC1332" s="5"/>
      <c r="AD1332" s="5"/>
      <c r="AE1332" s="5"/>
      <c r="AF1332" s="5"/>
    </row>
    <row r="1333" spans="1:32" hidden="1">
      <c r="A1333" s="5" t="s">
        <v>16489</v>
      </c>
      <c r="B1333" s="5" t="str">
        <f>IF(COUNTIF('Leads Priorizados INT'!M:M,A1333)&gt;0,"Sí","No")</f>
        <v>No</v>
      </c>
      <c r="C1333">
        <v>0</v>
      </c>
      <c r="D1333" s="6" t="s">
        <v>414</v>
      </c>
      <c r="E1333" s="5" t="s">
        <v>16490</v>
      </c>
      <c r="F1333" s="5" t="s">
        <v>152</v>
      </c>
      <c r="G1333" s="5" t="s">
        <v>2332</v>
      </c>
      <c r="H1333" s="7">
        <v>521732</v>
      </c>
      <c r="I1333" s="5">
        <v>4</v>
      </c>
      <c r="J1333" s="5">
        <v>1</v>
      </c>
      <c r="K1333" s="5" t="s">
        <v>16491</v>
      </c>
      <c r="L1333" s="5">
        <v>9.2499999999999999E-2</v>
      </c>
      <c r="M1333" s="8">
        <v>987243299</v>
      </c>
      <c r="N1333" s="8"/>
      <c r="O1333" s="8"/>
      <c r="P1333" s="8"/>
      <c r="Q1333" s="8"/>
      <c r="R1333" s="5" t="s">
        <v>16492</v>
      </c>
      <c r="S1333" s="5" t="s">
        <v>16493</v>
      </c>
      <c r="T1333" s="5" t="s">
        <v>417</v>
      </c>
      <c r="U1333" s="5" t="s">
        <v>417</v>
      </c>
      <c r="V1333" s="5" t="s">
        <v>417</v>
      </c>
      <c r="W1333" s="5" t="s">
        <v>93</v>
      </c>
      <c r="X1333" s="5" t="s">
        <v>418</v>
      </c>
      <c r="Y1333" s="5" t="s">
        <v>419</v>
      </c>
      <c r="Z1333" s="5" t="s">
        <v>420</v>
      </c>
      <c r="AA1333" s="5" t="s">
        <v>421</v>
      </c>
      <c r="AB1333" s="5"/>
      <c r="AC1333" s="5"/>
      <c r="AD1333" s="5"/>
      <c r="AE1333" s="5"/>
      <c r="AF1333" s="5"/>
    </row>
    <row r="1334" spans="1:32" hidden="1">
      <c r="A1334" s="5" t="s">
        <v>16494</v>
      </c>
      <c r="B1334" s="5" t="str">
        <f>IF(COUNTIF('Leads Priorizados INT'!M:M,A1334)&gt;0,"Sí","No")</f>
        <v>No</v>
      </c>
      <c r="C1334">
        <v>0</v>
      </c>
      <c r="D1334" s="6" t="s">
        <v>414</v>
      </c>
      <c r="E1334" s="5" t="s">
        <v>16495</v>
      </c>
      <c r="F1334" s="5" t="s">
        <v>2631</v>
      </c>
      <c r="G1334" s="5" t="s">
        <v>11902</v>
      </c>
      <c r="H1334" s="7">
        <v>1050442</v>
      </c>
      <c r="I1334" s="5">
        <v>1</v>
      </c>
      <c r="J1334" s="5">
        <v>1</v>
      </c>
      <c r="K1334" s="5" t="s">
        <v>16496</v>
      </c>
      <c r="L1334" s="5">
        <v>9.2499999999999999E-2</v>
      </c>
      <c r="M1334" s="8">
        <v>983218010</v>
      </c>
      <c r="N1334" s="8"/>
      <c r="O1334" s="8"/>
      <c r="P1334" s="8"/>
      <c r="Q1334" s="8"/>
      <c r="R1334" s="5" t="s">
        <v>16497</v>
      </c>
      <c r="S1334" s="5" t="s">
        <v>417</v>
      </c>
      <c r="T1334" s="5" t="s">
        <v>417</v>
      </c>
      <c r="U1334" s="5" t="s">
        <v>417</v>
      </c>
      <c r="V1334" s="5" t="s">
        <v>417</v>
      </c>
      <c r="W1334" s="5" t="s">
        <v>93</v>
      </c>
      <c r="X1334" s="5" t="s">
        <v>418</v>
      </c>
      <c r="Y1334" s="5" t="s">
        <v>419</v>
      </c>
      <c r="Z1334" s="5" t="s">
        <v>420</v>
      </c>
      <c r="AA1334" s="5" t="s">
        <v>421</v>
      </c>
      <c r="AB1334" s="5"/>
      <c r="AC1334" s="5"/>
      <c r="AD1334" s="5"/>
      <c r="AE1334" s="5"/>
      <c r="AF1334" s="5"/>
    </row>
    <row r="1335" spans="1:32" hidden="1">
      <c r="A1335" s="5" t="s">
        <v>16498</v>
      </c>
      <c r="B1335" s="5" t="str">
        <f>IF(COUNTIF('Leads Priorizados INT'!M:M,A1335)&gt;0,"Sí","No")</f>
        <v>No</v>
      </c>
      <c r="C1335">
        <v>0</v>
      </c>
      <c r="D1335" s="6" t="s">
        <v>414</v>
      </c>
      <c r="E1335" s="5" t="s">
        <v>16499</v>
      </c>
      <c r="F1335" s="5" t="s">
        <v>152</v>
      </c>
      <c r="G1335" s="5" t="s">
        <v>3732</v>
      </c>
      <c r="H1335" s="7">
        <v>578047</v>
      </c>
      <c r="I1335" s="5">
        <v>1</v>
      </c>
      <c r="J1335" s="5">
        <v>2</v>
      </c>
      <c r="K1335" s="5" t="s">
        <v>16500</v>
      </c>
      <c r="L1335" s="5">
        <v>9.2499999999999999E-2</v>
      </c>
      <c r="M1335" s="8">
        <v>918577771</v>
      </c>
      <c r="N1335" s="8">
        <v>918427003</v>
      </c>
      <c r="O1335" s="8"/>
      <c r="P1335" s="8"/>
      <c r="Q1335" s="8"/>
      <c r="R1335" s="5" t="s">
        <v>16501</v>
      </c>
      <c r="S1335" s="5" t="s">
        <v>417</v>
      </c>
      <c r="T1335" s="5" t="s">
        <v>417</v>
      </c>
      <c r="U1335" s="5" t="s">
        <v>417</v>
      </c>
      <c r="V1335" s="5" t="s">
        <v>417</v>
      </c>
      <c r="W1335" s="5" t="s">
        <v>93</v>
      </c>
      <c r="X1335" s="5" t="s">
        <v>418</v>
      </c>
      <c r="Y1335" s="5" t="s">
        <v>419</v>
      </c>
      <c r="Z1335" s="5" t="s">
        <v>420</v>
      </c>
      <c r="AA1335" s="5" t="s">
        <v>421</v>
      </c>
      <c r="AB1335" s="5"/>
      <c r="AC1335" s="5"/>
      <c r="AD1335" s="5"/>
      <c r="AE1335" s="5"/>
      <c r="AF1335" s="5"/>
    </row>
    <row r="1336" spans="1:32" hidden="1">
      <c r="A1336" s="5" t="s">
        <v>16502</v>
      </c>
      <c r="B1336" s="5" t="str">
        <f>IF(COUNTIF('Leads Priorizados INT'!M:M,A1336)&gt;0,"Sí","No")</f>
        <v>No</v>
      </c>
      <c r="C1336">
        <v>0</v>
      </c>
      <c r="D1336" s="6" t="s">
        <v>414</v>
      </c>
      <c r="E1336" s="5" t="s">
        <v>16503</v>
      </c>
      <c r="F1336" s="5" t="s">
        <v>1118</v>
      </c>
      <c r="G1336" s="5" t="s">
        <v>11266</v>
      </c>
      <c r="H1336" s="7">
        <v>423705</v>
      </c>
      <c r="I1336" s="5">
        <v>4</v>
      </c>
      <c r="J1336" s="5">
        <v>1</v>
      </c>
      <c r="K1336" s="5" t="s">
        <v>16504</v>
      </c>
      <c r="L1336" s="5">
        <v>9.2399999999999996E-2</v>
      </c>
      <c r="M1336" s="8"/>
      <c r="N1336" s="8"/>
      <c r="O1336" s="8"/>
      <c r="P1336" s="8"/>
      <c r="Q1336" s="8"/>
      <c r="R1336" s="5" t="s">
        <v>16505</v>
      </c>
      <c r="S1336" s="5" t="s">
        <v>16506</v>
      </c>
      <c r="T1336" s="5" t="s">
        <v>417</v>
      </c>
      <c r="U1336" s="5" t="s">
        <v>417</v>
      </c>
      <c r="V1336" s="5" t="s">
        <v>417</v>
      </c>
      <c r="W1336" s="5" t="s">
        <v>93</v>
      </c>
      <c r="X1336" s="5" t="s">
        <v>418</v>
      </c>
      <c r="Y1336" s="5" t="s">
        <v>419</v>
      </c>
      <c r="Z1336" s="5" t="s">
        <v>420</v>
      </c>
      <c r="AA1336" s="5" t="s">
        <v>421</v>
      </c>
      <c r="AB1336" s="5"/>
      <c r="AC1336" s="5"/>
      <c r="AD1336" s="5"/>
      <c r="AE1336" s="5"/>
      <c r="AF1336" s="5"/>
    </row>
    <row r="1337" spans="1:32" hidden="1">
      <c r="A1337" s="5" t="s">
        <v>16507</v>
      </c>
      <c r="B1337" s="5" t="str">
        <f>IF(COUNTIF('Leads Priorizados INT'!M:M,A1337)&gt;0,"Sí","No")</f>
        <v>No</v>
      </c>
      <c r="C1337">
        <v>0</v>
      </c>
      <c r="D1337" s="6" t="s">
        <v>414</v>
      </c>
      <c r="E1337" s="5" t="s">
        <v>16508</v>
      </c>
      <c r="F1337" s="5" t="s">
        <v>3374</v>
      </c>
      <c r="G1337" s="5" t="s">
        <v>16509</v>
      </c>
      <c r="H1337" s="7">
        <v>831890</v>
      </c>
      <c r="I1337" s="5">
        <v>8</v>
      </c>
      <c r="J1337" s="5">
        <v>1</v>
      </c>
      <c r="K1337" s="5" t="s">
        <v>16510</v>
      </c>
      <c r="L1337" s="5">
        <v>9.2399999999999996E-2</v>
      </c>
      <c r="M1337" s="8">
        <v>617480001</v>
      </c>
      <c r="N1337" s="8"/>
      <c r="O1337" s="8"/>
      <c r="P1337" s="8"/>
      <c r="Q1337" s="8"/>
      <c r="R1337" s="5" t="s">
        <v>16511</v>
      </c>
      <c r="S1337" s="5" t="s">
        <v>417</v>
      </c>
      <c r="T1337" s="5" t="s">
        <v>417</v>
      </c>
      <c r="U1337" s="5" t="s">
        <v>417</v>
      </c>
      <c r="V1337" s="5" t="s">
        <v>417</v>
      </c>
      <c r="W1337" s="5" t="s">
        <v>93</v>
      </c>
      <c r="X1337" s="5" t="s">
        <v>418</v>
      </c>
      <c r="Y1337" s="5" t="s">
        <v>419</v>
      </c>
      <c r="Z1337" s="5" t="s">
        <v>420</v>
      </c>
      <c r="AA1337" s="5" t="s">
        <v>421</v>
      </c>
      <c r="AB1337" s="5"/>
      <c r="AC1337" s="5"/>
      <c r="AD1337" s="5"/>
      <c r="AE1337" s="5"/>
      <c r="AF1337" s="5"/>
    </row>
    <row r="1338" spans="1:32" hidden="1">
      <c r="A1338" s="5" t="s">
        <v>16512</v>
      </c>
      <c r="B1338" s="5" t="str">
        <f>IF(COUNTIF('Leads Priorizados INT'!M:M,A1338)&gt;0,"Sí","No")</f>
        <v>No</v>
      </c>
      <c r="C1338">
        <v>0</v>
      </c>
      <c r="D1338" s="6" t="s">
        <v>414</v>
      </c>
      <c r="E1338" s="5" t="s">
        <v>16513</v>
      </c>
      <c r="F1338" s="5" t="s">
        <v>431</v>
      </c>
      <c r="G1338" s="5" t="s">
        <v>9996</v>
      </c>
      <c r="H1338" s="7">
        <v>547997</v>
      </c>
      <c r="I1338" s="5">
        <v>3</v>
      </c>
      <c r="J1338" s="5">
        <v>1</v>
      </c>
      <c r="K1338" s="5" t="s">
        <v>16514</v>
      </c>
      <c r="L1338" s="5">
        <v>9.2399999999999996E-2</v>
      </c>
      <c r="M1338" s="8"/>
      <c r="N1338" s="8"/>
      <c r="O1338" s="8"/>
      <c r="P1338" s="8"/>
      <c r="Q1338" s="8"/>
      <c r="R1338" s="5" t="s">
        <v>16515</v>
      </c>
      <c r="S1338" s="5" t="s">
        <v>417</v>
      </c>
      <c r="T1338" s="5" t="s">
        <v>417</v>
      </c>
      <c r="U1338" s="5" t="s">
        <v>417</v>
      </c>
      <c r="V1338" s="5" t="s">
        <v>417</v>
      </c>
      <c r="W1338" s="5" t="s">
        <v>93</v>
      </c>
      <c r="X1338" s="5" t="s">
        <v>418</v>
      </c>
      <c r="Y1338" s="5" t="s">
        <v>419</v>
      </c>
      <c r="Z1338" s="5" t="s">
        <v>420</v>
      </c>
      <c r="AA1338" s="5" t="s">
        <v>421</v>
      </c>
      <c r="AB1338" s="5"/>
      <c r="AC1338" s="5"/>
      <c r="AD1338" s="5"/>
      <c r="AE1338" s="5"/>
      <c r="AF1338" s="5"/>
    </row>
    <row r="1339" spans="1:32" hidden="1">
      <c r="A1339" s="5" t="s">
        <v>16516</v>
      </c>
      <c r="B1339" s="5" t="str">
        <f>IF(COUNTIF('Leads Priorizados INT'!M:M,A1339)&gt;0,"Sí","No")</f>
        <v>No</v>
      </c>
      <c r="C1339">
        <v>0</v>
      </c>
      <c r="D1339" s="6" t="s">
        <v>414</v>
      </c>
      <c r="E1339" s="5" t="s">
        <v>16517</v>
      </c>
      <c r="F1339" s="5" t="s">
        <v>1245</v>
      </c>
      <c r="G1339" s="5" t="s">
        <v>12599</v>
      </c>
      <c r="H1339" s="7">
        <v>820540</v>
      </c>
      <c r="I1339" s="5">
        <v>1</v>
      </c>
      <c r="J1339" s="5">
        <v>1</v>
      </c>
      <c r="K1339" s="5" t="s">
        <v>16518</v>
      </c>
      <c r="L1339" s="5">
        <v>9.2399999999999996E-2</v>
      </c>
      <c r="M1339" s="8">
        <v>944413343</v>
      </c>
      <c r="N1339" s="8"/>
      <c r="O1339" s="8"/>
      <c r="P1339" s="8"/>
      <c r="Q1339" s="8"/>
      <c r="R1339" s="5" t="s">
        <v>16519</v>
      </c>
      <c r="S1339" s="5" t="s">
        <v>16520</v>
      </c>
      <c r="T1339" s="5" t="s">
        <v>16521</v>
      </c>
      <c r="U1339" s="5" t="s">
        <v>417</v>
      </c>
      <c r="V1339" s="5" t="s">
        <v>417</v>
      </c>
      <c r="W1339" s="5" t="s">
        <v>93</v>
      </c>
      <c r="X1339" s="5" t="s">
        <v>418</v>
      </c>
      <c r="Y1339" s="5" t="s">
        <v>419</v>
      </c>
      <c r="Z1339" s="5" t="s">
        <v>420</v>
      </c>
      <c r="AA1339" s="5" t="s">
        <v>421</v>
      </c>
      <c r="AB1339" s="5" t="s">
        <v>16522</v>
      </c>
      <c r="AC1339" s="5"/>
      <c r="AD1339" s="5"/>
      <c r="AE1339" s="5"/>
      <c r="AF1339" s="5"/>
    </row>
    <row r="1340" spans="1:32">
      <c r="A1340" s="5" t="s">
        <v>16523</v>
      </c>
      <c r="B1340" s="5" t="str">
        <f>IF(COUNTIF('Leads Priorizados INT'!M:M,A1340)&gt;0,"Sí","No")</f>
        <v>No</v>
      </c>
      <c r="C1340">
        <v>1</v>
      </c>
      <c r="D1340" s="6" t="s">
        <v>414</v>
      </c>
      <c r="E1340" s="5" t="s">
        <v>16524</v>
      </c>
      <c r="F1340" s="5" t="s">
        <v>3780</v>
      </c>
      <c r="G1340" s="5" t="s">
        <v>16525</v>
      </c>
      <c r="H1340" s="7">
        <v>577719</v>
      </c>
      <c r="I1340" s="5">
        <v>9</v>
      </c>
      <c r="J1340" s="5">
        <v>3</v>
      </c>
      <c r="K1340" s="5" t="s">
        <v>16526</v>
      </c>
      <c r="L1340" s="5">
        <v>9.2299999999999993E-2</v>
      </c>
      <c r="M1340" s="8">
        <v>958804093</v>
      </c>
      <c r="N1340" s="8">
        <v>958521165</v>
      </c>
      <c r="O1340" s="8">
        <v>634583097</v>
      </c>
      <c r="P1340" s="8"/>
      <c r="Q1340" s="8"/>
      <c r="R1340" s="5" t="s">
        <v>16527</v>
      </c>
      <c r="S1340" s="5" t="s">
        <v>417</v>
      </c>
      <c r="T1340" s="5" t="s">
        <v>417</v>
      </c>
      <c r="U1340" s="5" t="s">
        <v>417</v>
      </c>
      <c r="V1340" s="5" t="s">
        <v>417</v>
      </c>
      <c r="W1340" s="5" t="s">
        <v>93</v>
      </c>
      <c r="X1340" s="5" t="s">
        <v>418</v>
      </c>
      <c r="Y1340" s="5" t="s">
        <v>419</v>
      </c>
      <c r="Z1340" s="5" t="s">
        <v>420</v>
      </c>
      <c r="AA1340" s="5" t="s">
        <v>421</v>
      </c>
      <c r="AB1340" s="5"/>
      <c r="AC1340" s="5"/>
      <c r="AD1340" s="5"/>
      <c r="AE1340" s="5"/>
      <c r="AF1340" s="5"/>
    </row>
    <row r="1341" spans="1:32" hidden="1">
      <c r="A1341" s="5" t="s">
        <v>16528</v>
      </c>
      <c r="B1341" s="5" t="str">
        <f>IF(COUNTIF('Leads Priorizados INT'!M:M,A1341)&gt;0,"Sí","No")</f>
        <v>No</v>
      </c>
      <c r="C1341">
        <v>0</v>
      </c>
      <c r="D1341" s="6" t="s">
        <v>414</v>
      </c>
      <c r="E1341" s="5" t="s">
        <v>16529</v>
      </c>
      <c r="F1341" s="5" t="s">
        <v>431</v>
      </c>
      <c r="G1341" s="5" t="s">
        <v>610</v>
      </c>
      <c r="H1341" s="7">
        <v>3252863</v>
      </c>
      <c r="I1341" s="5">
        <v>8</v>
      </c>
      <c r="J1341" s="5">
        <v>1</v>
      </c>
      <c r="K1341" s="5" t="s">
        <v>16530</v>
      </c>
      <c r="L1341" s="5">
        <v>9.2299999999999993E-2</v>
      </c>
      <c r="M1341" s="8"/>
      <c r="N1341" s="8"/>
      <c r="O1341" s="8"/>
      <c r="P1341" s="8"/>
      <c r="Q1341" s="8"/>
      <c r="R1341" s="5" t="s">
        <v>16531</v>
      </c>
      <c r="S1341" s="5" t="s">
        <v>16532</v>
      </c>
      <c r="T1341" s="5" t="s">
        <v>417</v>
      </c>
      <c r="U1341" s="5" t="s">
        <v>417</v>
      </c>
      <c r="V1341" s="5" t="s">
        <v>417</v>
      </c>
      <c r="W1341" s="5" t="s">
        <v>93</v>
      </c>
      <c r="X1341" s="5" t="s">
        <v>418</v>
      </c>
      <c r="Y1341" s="5" t="s">
        <v>419</v>
      </c>
      <c r="Z1341" s="5" t="s">
        <v>420</v>
      </c>
      <c r="AA1341" s="5" t="s">
        <v>421</v>
      </c>
      <c r="AB1341" s="5"/>
      <c r="AC1341" s="5"/>
      <c r="AD1341" s="5"/>
      <c r="AE1341" s="5"/>
      <c r="AF1341" s="5"/>
    </row>
    <row r="1342" spans="1:32" hidden="1">
      <c r="A1342" s="5" t="s">
        <v>16533</v>
      </c>
      <c r="B1342" s="5" t="str">
        <f>IF(COUNTIF('Leads Priorizados INT'!M:M,A1342)&gt;0,"Sí","No")</f>
        <v>No</v>
      </c>
      <c r="C1342">
        <v>0</v>
      </c>
      <c r="D1342" s="6" t="s">
        <v>414</v>
      </c>
      <c r="E1342" s="5" t="s">
        <v>16534</v>
      </c>
      <c r="F1342" s="5" t="s">
        <v>931</v>
      </c>
      <c r="G1342" s="5" t="s">
        <v>9555</v>
      </c>
      <c r="H1342" s="7">
        <v>1152206</v>
      </c>
      <c r="I1342" s="5">
        <v>12</v>
      </c>
      <c r="J1342" s="5">
        <v>1</v>
      </c>
      <c r="K1342" s="5" t="s">
        <v>16535</v>
      </c>
      <c r="L1342" s="5">
        <v>9.2200000000000004E-2</v>
      </c>
      <c r="M1342" s="8">
        <v>981133505</v>
      </c>
      <c r="N1342" s="8">
        <v>981133479</v>
      </c>
      <c r="O1342" s="8">
        <v>981304325</v>
      </c>
      <c r="P1342" s="8">
        <v>981133628</v>
      </c>
      <c r="Q1342" s="8">
        <v>881902181</v>
      </c>
      <c r="R1342" s="5" t="s">
        <v>16536</v>
      </c>
      <c r="S1342" s="5" t="s">
        <v>417</v>
      </c>
      <c r="T1342" s="5" t="s">
        <v>417</v>
      </c>
      <c r="U1342" s="5" t="s">
        <v>417</v>
      </c>
      <c r="V1342" s="5" t="s">
        <v>417</v>
      </c>
      <c r="W1342" s="5" t="s">
        <v>93</v>
      </c>
      <c r="X1342" s="5" t="s">
        <v>418</v>
      </c>
      <c r="Y1342" s="5" t="s">
        <v>419</v>
      </c>
      <c r="Z1342" s="5" t="s">
        <v>420</v>
      </c>
      <c r="AA1342" s="5" t="s">
        <v>421</v>
      </c>
      <c r="AB1342" s="5" t="s">
        <v>16537</v>
      </c>
      <c r="AC1342" s="5"/>
      <c r="AD1342" s="5"/>
      <c r="AE1342" s="5"/>
      <c r="AF1342" s="5"/>
    </row>
    <row r="1343" spans="1:32" hidden="1">
      <c r="A1343" s="5" t="s">
        <v>16538</v>
      </c>
      <c r="B1343" s="5" t="str">
        <f>IF(COUNTIF('Leads Priorizados INT'!M:M,A1343)&gt;0,"Sí","No")</f>
        <v>No</v>
      </c>
      <c r="C1343">
        <v>0</v>
      </c>
      <c r="D1343" s="6" t="s">
        <v>414</v>
      </c>
      <c r="E1343" s="5" t="s">
        <v>16539</v>
      </c>
      <c r="F1343" s="5" t="s">
        <v>152</v>
      </c>
      <c r="G1343" s="5" t="s">
        <v>10705</v>
      </c>
      <c r="H1343" s="7">
        <v>919916</v>
      </c>
      <c r="I1343" s="5">
        <v>10</v>
      </c>
      <c r="J1343" s="5">
        <v>1</v>
      </c>
      <c r="K1343" s="5" t="s">
        <v>16540</v>
      </c>
      <c r="L1343" s="5">
        <v>9.2200000000000004E-2</v>
      </c>
      <c r="M1343" s="8">
        <v>912555330</v>
      </c>
      <c r="N1343" s="8"/>
      <c r="O1343" s="8"/>
      <c r="P1343" s="8"/>
      <c r="Q1343" s="8"/>
      <c r="R1343" s="5" t="s">
        <v>16541</v>
      </c>
      <c r="S1343" s="5" t="s">
        <v>16542</v>
      </c>
      <c r="T1343" s="5" t="s">
        <v>16543</v>
      </c>
      <c r="U1343" s="5" t="s">
        <v>16544</v>
      </c>
      <c r="V1343" s="5" t="s">
        <v>16545</v>
      </c>
      <c r="W1343" s="5" t="s">
        <v>93</v>
      </c>
      <c r="X1343" s="5" t="s">
        <v>418</v>
      </c>
      <c r="Y1343" s="5" t="s">
        <v>419</v>
      </c>
      <c r="Z1343" s="5" t="s">
        <v>420</v>
      </c>
      <c r="AA1343" s="5" t="s">
        <v>421</v>
      </c>
      <c r="AB1343" s="5"/>
      <c r="AC1343" s="5"/>
      <c r="AD1343" s="5"/>
      <c r="AE1343" s="5"/>
      <c r="AF1343" s="5"/>
    </row>
    <row r="1344" spans="1:32" hidden="1">
      <c r="A1344" s="5" t="s">
        <v>16546</v>
      </c>
      <c r="B1344" s="5" t="str">
        <f>IF(COUNTIF('Leads Priorizados INT'!M:M,A1344)&gt;0,"Sí","No")</f>
        <v>No</v>
      </c>
      <c r="C1344">
        <v>0</v>
      </c>
      <c r="D1344" s="6" t="s">
        <v>414</v>
      </c>
      <c r="E1344" s="5" t="s">
        <v>16547</v>
      </c>
      <c r="F1344" s="5" t="s">
        <v>431</v>
      </c>
      <c r="G1344" s="5" t="s">
        <v>432</v>
      </c>
      <c r="H1344" s="7">
        <v>852342</v>
      </c>
      <c r="I1344" s="5">
        <v>8</v>
      </c>
      <c r="J1344" s="5">
        <v>1</v>
      </c>
      <c r="K1344" s="5" t="s">
        <v>16548</v>
      </c>
      <c r="L1344" s="5">
        <v>9.2100000000000001E-2</v>
      </c>
      <c r="M1344" s="8">
        <v>932247040</v>
      </c>
      <c r="N1344" s="8"/>
      <c r="O1344" s="8"/>
      <c r="P1344" s="8"/>
      <c r="Q1344" s="8"/>
      <c r="R1344" s="5" t="s">
        <v>16549</v>
      </c>
      <c r="S1344" s="5" t="s">
        <v>417</v>
      </c>
      <c r="T1344" s="5" t="s">
        <v>417</v>
      </c>
      <c r="U1344" s="5" t="s">
        <v>417</v>
      </c>
      <c r="V1344" s="5" t="s">
        <v>417</v>
      </c>
      <c r="W1344" s="5" t="s">
        <v>93</v>
      </c>
      <c r="X1344" s="5" t="s">
        <v>418</v>
      </c>
      <c r="Y1344" s="5" t="s">
        <v>419</v>
      </c>
      <c r="Z1344" s="5" t="s">
        <v>420</v>
      </c>
      <c r="AA1344" s="5" t="s">
        <v>421</v>
      </c>
      <c r="AB1344" s="5"/>
      <c r="AC1344" s="5"/>
      <c r="AD1344" s="5"/>
      <c r="AE1344" s="5"/>
      <c r="AF1344" s="5"/>
    </row>
    <row r="1345" spans="1:32" hidden="1">
      <c r="A1345" s="5" t="s">
        <v>16550</v>
      </c>
      <c r="B1345" s="5" t="str">
        <f>IF(COUNTIF('Leads Priorizados INT'!M:M,A1345)&gt;0,"Sí","No")</f>
        <v>No</v>
      </c>
      <c r="C1345">
        <v>0</v>
      </c>
      <c r="D1345" s="6" t="s">
        <v>414</v>
      </c>
      <c r="E1345" s="5" t="s">
        <v>16551</v>
      </c>
      <c r="F1345" s="5" t="s">
        <v>152</v>
      </c>
      <c r="G1345" s="5" t="s">
        <v>2486</v>
      </c>
      <c r="H1345" s="7">
        <v>588119</v>
      </c>
      <c r="I1345" s="5">
        <v>1</v>
      </c>
      <c r="J1345" s="5">
        <v>1</v>
      </c>
      <c r="K1345" s="5" t="s">
        <v>16552</v>
      </c>
      <c r="L1345" s="5">
        <v>9.2100000000000001E-2</v>
      </c>
      <c r="M1345" s="8">
        <v>932387676</v>
      </c>
      <c r="N1345" s="8"/>
      <c r="O1345" s="8"/>
      <c r="P1345" s="8"/>
      <c r="Q1345" s="8"/>
      <c r="R1345" s="5" t="s">
        <v>16553</v>
      </c>
      <c r="S1345" s="5" t="s">
        <v>16554</v>
      </c>
      <c r="T1345" s="5" t="s">
        <v>417</v>
      </c>
      <c r="U1345" s="5" t="s">
        <v>417</v>
      </c>
      <c r="V1345" s="5" t="s">
        <v>417</v>
      </c>
      <c r="W1345" s="5" t="s">
        <v>93</v>
      </c>
      <c r="X1345" s="5" t="s">
        <v>418</v>
      </c>
      <c r="Y1345" s="5" t="s">
        <v>419</v>
      </c>
      <c r="Z1345" s="5" t="s">
        <v>420</v>
      </c>
      <c r="AA1345" s="5" t="s">
        <v>421</v>
      </c>
      <c r="AB1345" s="5"/>
      <c r="AC1345" s="5"/>
      <c r="AD1345" s="5"/>
      <c r="AE1345" s="5"/>
      <c r="AF1345" s="5"/>
    </row>
    <row r="1346" spans="1:32" hidden="1">
      <c r="A1346" s="5" t="s">
        <v>16555</v>
      </c>
      <c r="B1346" s="5" t="str">
        <f>IF(COUNTIF('Leads Priorizados INT'!M:M,A1346)&gt;0,"Sí","No")</f>
        <v>No</v>
      </c>
      <c r="C1346">
        <v>0</v>
      </c>
      <c r="D1346" s="6" t="s">
        <v>414</v>
      </c>
      <c r="E1346" s="5" t="s">
        <v>16556</v>
      </c>
      <c r="F1346" s="5" t="s">
        <v>431</v>
      </c>
      <c r="G1346" s="5" t="s">
        <v>941</v>
      </c>
      <c r="H1346" s="7">
        <v>1031172</v>
      </c>
      <c r="I1346" s="5">
        <v>1</v>
      </c>
      <c r="J1346" s="5">
        <v>2</v>
      </c>
      <c r="K1346" s="5" t="s">
        <v>16557</v>
      </c>
      <c r="L1346" s="5">
        <v>9.2100000000000001E-2</v>
      </c>
      <c r="M1346" s="8"/>
      <c r="N1346" s="8"/>
      <c r="O1346" s="8"/>
      <c r="P1346" s="8"/>
      <c r="Q1346" s="8"/>
      <c r="R1346" s="5" t="s">
        <v>16558</v>
      </c>
      <c r="S1346" s="5" t="s">
        <v>16559</v>
      </c>
      <c r="T1346" s="5" t="s">
        <v>417</v>
      </c>
      <c r="U1346" s="5" t="s">
        <v>417</v>
      </c>
      <c r="V1346" s="5" t="s">
        <v>417</v>
      </c>
      <c r="W1346" s="5" t="s">
        <v>93</v>
      </c>
      <c r="X1346" s="5" t="s">
        <v>418</v>
      </c>
      <c r="Y1346" s="5" t="s">
        <v>419</v>
      </c>
      <c r="Z1346" s="5" t="s">
        <v>420</v>
      </c>
      <c r="AA1346" s="5" t="s">
        <v>421</v>
      </c>
      <c r="AB1346" s="5"/>
      <c r="AC1346" s="5"/>
      <c r="AD1346" s="5"/>
      <c r="AE1346" s="5"/>
      <c r="AF1346" s="5"/>
    </row>
    <row r="1347" spans="1:32" hidden="1">
      <c r="A1347" s="5" t="s">
        <v>16560</v>
      </c>
      <c r="B1347" s="5" t="str">
        <f>IF(COUNTIF('Leads Priorizados INT'!M:M,A1347)&gt;0,"Sí","No")</f>
        <v>No</v>
      </c>
      <c r="C1347">
        <v>0</v>
      </c>
      <c r="D1347" s="6" t="s">
        <v>414</v>
      </c>
      <c r="E1347" s="5" t="s">
        <v>16561</v>
      </c>
      <c r="F1347" s="5" t="s">
        <v>431</v>
      </c>
      <c r="G1347" s="5" t="s">
        <v>10930</v>
      </c>
      <c r="H1347" s="7">
        <v>846291</v>
      </c>
      <c r="I1347" s="5">
        <v>8</v>
      </c>
      <c r="J1347" s="5">
        <v>1</v>
      </c>
      <c r="K1347" s="5" t="s">
        <v>16562</v>
      </c>
      <c r="L1347" s="5">
        <v>9.2100000000000001E-2</v>
      </c>
      <c r="M1347" s="8"/>
      <c r="N1347" s="8"/>
      <c r="O1347" s="8"/>
      <c r="P1347" s="8"/>
      <c r="Q1347" s="8"/>
      <c r="R1347" s="5" t="s">
        <v>16563</v>
      </c>
      <c r="S1347" s="5" t="s">
        <v>417</v>
      </c>
      <c r="T1347" s="5" t="s">
        <v>417</v>
      </c>
      <c r="U1347" s="5" t="s">
        <v>417</v>
      </c>
      <c r="V1347" s="5" t="s">
        <v>417</v>
      </c>
      <c r="W1347" s="5" t="s">
        <v>93</v>
      </c>
      <c r="X1347" s="5" t="s">
        <v>418</v>
      </c>
      <c r="Y1347" s="5" t="s">
        <v>419</v>
      </c>
      <c r="Z1347" s="5" t="s">
        <v>420</v>
      </c>
      <c r="AA1347" s="5" t="s">
        <v>421</v>
      </c>
      <c r="AB1347" s="5"/>
      <c r="AC1347" s="5"/>
      <c r="AD1347" s="5"/>
      <c r="AE1347" s="5"/>
      <c r="AF1347" s="5"/>
    </row>
    <row r="1348" spans="1:32">
      <c r="A1348" s="5" t="s">
        <v>16564</v>
      </c>
      <c r="B1348" s="5" t="str">
        <f>IF(COUNTIF('Leads Priorizados INT'!M:M,A1348)&gt;0,"Sí","No")</f>
        <v>No</v>
      </c>
      <c r="C1348">
        <v>1</v>
      </c>
      <c r="D1348" s="6" t="s">
        <v>414</v>
      </c>
      <c r="E1348" s="5" t="s">
        <v>16565</v>
      </c>
      <c r="F1348" s="5" t="s">
        <v>152</v>
      </c>
      <c r="G1348" s="5" t="s">
        <v>2486</v>
      </c>
      <c r="H1348" s="7">
        <v>1010296</v>
      </c>
      <c r="I1348" s="5">
        <v>8</v>
      </c>
      <c r="J1348" s="5">
        <v>1</v>
      </c>
      <c r="K1348" s="5" t="s">
        <v>16566</v>
      </c>
      <c r="L1348" s="5">
        <v>9.2100000000000001E-2</v>
      </c>
      <c r="M1348" s="8"/>
      <c r="N1348" s="8"/>
      <c r="O1348" s="8"/>
      <c r="P1348" s="8"/>
      <c r="Q1348" s="8"/>
      <c r="R1348" s="5" t="s">
        <v>16567</v>
      </c>
      <c r="S1348" s="5" t="s">
        <v>417</v>
      </c>
      <c r="T1348" s="5" t="s">
        <v>417</v>
      </c>
      <c r="U1348" s="5" t="s">
        <v>417</v>
      </c>
      <c r="V1348" s="5" t="s">
        <v>417</v>
      </c>
      <c r="W1348" s="5" t="s">
        <v>93</v>
      </c>
      <c r="X1348" s="5" t="s">
        <v>418</v>
      </c>
      <c r="Y1348" s="5" t="s">
        <v>419</v>
      </c>
      <c r="Z1348" s="5" t="s">
        <v>420</v>
      </c>
      <c r="AA1348" s="5" t="s">
        <v>421</v>
      </c>
      <c r="AB1348" s="5"/>
      <c r="AC1348" s="5"/>
      <c r="AD1348" s="5"/>
      <c r="AE1348" s="5"/>
      <c r="AF1348" s="5"/>
    </row>
    <row r="1349" spans="1:32" hidden="1">
      <c r="A1349" s="5" t="s">
        <v>16568</v>
      </c>
      <c r="B1349" s="5" t="str">
        <f>IF(COUNTIF('Leads Priorizados INT'!M:M,A1349)&gt;0,"Sí","No")</f>
        <v>No</v>
      </c>
      <c r="C1349">
        <v>0</v>
      </c>
      <c r="D1349" s="6" t="s">
        <v>414</v>
      </c>
      <c r="E1349" s="5" t="s">
        <v>16569</v>
      </c>
      <c r="F1349" s="5" t="s">
        <v>1118</v>
      </c>
      <c r="G1349" s="5" t="s">
        <v>16570</v>
      </c>
      <c r="H1349" s="7">
        <v>507778</v>
      </c>
      <c r="I1349" s="5">
        <v>1</v>
      </c>
      <c r="J1349" s="5">
        <v>1</v>
      </c>
      <c r="K1349" s="5" t="s">
        <v>16571</v>
      </c>
      <c r="L1349" s="5">
        <v>9.1999999999999998E-2</v>
      </c>
      <c r="M1349" s="8">
        <v>972712217</v>
      </c>
      <c r="N1349" s="8"/>
      <c r="O1349" s="8"/>
      <c r="P1349" s="8"/>
      <c r="Q1349" s="8"/>
      <c r="R1349" s="5" t="s">
        <v>16572</v>
      </c>
      <c r="S1349" s="5" t="s">
        <v>417</v>
      </c>
      <c r="T1349" s="5" t="s">
        <v>417</v>
      </c>
      <c r="U1349" s="5" t="s">
        <v>417</v>
      </c>
      <c r="V1349" s="5" t="s">
        <v>417</v>
      </c>
      <c r="W1349" s="5" t="s">
        <v>93</v>
      </c>
      <c r="X1349" s="5" t="s">
        <v>418</v>
      </c>
      <c r="Y1349" s="5" t="s">
        <v>419</v>
      </c>
      <c r="Z1349" s="5" t="s">
        <v>420</v>
      </c>
      <c r="AA1349" s="5" t="s">
        <v>421</v>
      </c>
      <c r="AB1349" s="5"/>
      <c r="AC1349" s="5"/>
      <c r="AD1349" s="5"/>
      <c r="AE1349" s="5"/>
      <c r="AF1349" s="5"/>
    </row>
    <row r="1350" spans="1:32" hidden="1">
      <c r="A1350" s="5" t="s">
        <v>16573</v>
      </c>
      <c r="B1350" s="5" t="str">
        <f>IF(COUNTIF('Leads Priorizados INT'!M:M,A1350)&gt;0,"Sí","No")</f>
        <v>No</v>
      </c>
      <c r="C1350">
        <v>0</v>
      </c>
      <c r="D1350" s="6" t="s">
        <v>414</v>
      </c>
      <c r="E1350" s="5" t="s">
        <v>16574</v>
      </c>
      <c r="F1350" s="5" t="s">
        <v>1382</v>
      </c>
      <c r="G1350" s="5" t="s">
        <v>11188</v>
      </c>
      <c r="H1350" s="7">
        <v>484697</v>
      </c>
      <c r="I1350" s="5">
        <v>8</v>
      </c>
      <c r="J1350" s="5">
        <v>3</v>
      </c>
      <c r="K1350" s="5" t="s">
        <v>16575</v>
      </c>
      <c r="L1350" s="5">
        <v>9.1999999999999998E-2</v>
      </c>
      <c r="M1350" s="8">
        <v>963372464</v>
      </c>
      <c r="N1350" s="8">
        <v>964260916</v>
      </c>
      <c r="O1350" s="8">
        <v>691331875</v>
      </c>
      <c r="P1350" s="8">
        <v>673480513</v>
      </c>
      <c r="Q1350" s="8">
        <v>672159666</v>
      </c>
      <c r="R1350" s="5" t="s">
        <v>16576</v>
      </c>
      <c r="S1350" s="5" t="s">
        <v>417</v>
      </c>
      <c r="T1350" s="5" t="s">
        <v>417</v>
      </c>
      <c r="U1350" s="5" t="s">
        <v>417</v>
      </c>
      <c r="V1350" s="5" t="s">
        <v>417</v>
      </c>
      <c r="W1350" s="5" t="s">
        <v>93</v>
      </c>
      <c r="X1350" s="5" t="s">
        <v>418</v>
      </c>
      <c r="Y1350" s="5" t="s">
        <v>419</v>
      </c>
      <c r="Z1350" s="5" t="s">
        <v>420</v>
      </c>
      <c r="AA1350" s="5" t="s">
        <v>421</v>
      </c>
      <c r="AB1350" s="5" t="s">
        <v>16577</v>
      </c>
      <c r="AC1350" s="5"/>
      <c r="AD1350" s="5"/>
      <c r="AE1350" s="5"/>
      <c r="AF1350" s="5"/>
    </row>
    <row r="1351" spans="1:32" hidden="1">
      <c r="A1351" s="5" t="s">
        <v>16578</v>
      </c>
      <c r="B1351" s="5" t="str">
        <f>IF(COUNTIF('Leads Priorizados INT'!M:M,A1351)&gt;0,"Sí","No")</f>
        <v>No</v>
      </c>
      <c r="C1351">
        <v>0</v>
      </c>
      <c r="D1351" s="6" t="s">
        <v>414</v>
      </c>
      <c r="E1351" s="5" t="s">
        <v>16579</v>
      </c>
      <c r="F1351" s="5" t="s">
        <v>931</v>
      </c>
      <c r="G1351" s="5" t="s">
        <v>16580</v>
      </c>
      <c r="H1351" s="7">
        <v>1415643</v>
      </c>
      <c r="I1351" s="5">
        <v>9</v>
      </c>
      <c r="J1351" s="5">
        <v>2</v>
      </c>
      <c r="K1351" s="5" t="s">
        <v>16581</v>
      </c>
      <c r="L1351" s="5">
        <v>9.1899999999999996E-2</v>
      </c>
      <c r="M1351" s="8">
        <v>981229585</v>
      </c>
      <c r="N1351" s="8"/>
      <c r="O1351" s="8"/>
      <c r="P1351" s="8"/>
      <c r="Q1351" s="8"/>
      <c r="R1351" s="5" t="s">
        <v>16582</v>
      </c>
      <c r="S1351" s="5" t="s">
        <v>16583</v>
      </c>
      <c r="T1351" s="5" t="s">
        <v>417</v>
      </c>
      <c r="U1351" s="5" t="s">
        <v>417</v>
      </c>
      <c r="V1351" s="5" t="s">
        <v>417</v>
      </c>
      <c r="W1351" s="5" t="s">
        <v>93</v>
      </c>
      <c r="X1351" s="5" t="s">
        <v>418</v>
      </c>
      <c r="Y1351" s="5" t="s">
        <v>419</v>
      </c>
      <c r="Z1351" s="5" t="s">
        <v>420</v>
      </c>
      <c r="AA1351" s="5" t="s">
        <v>421</v>
      </c>
      <c r="AB1351" s="5"/>
      <c r="AC1351" s="5"/>
      <c r="AD1351" s="5"/>
      <c r="AE1351" s="5"/>
      <c r="AF1351" s="5"/>
    </row>
    <row r="1352" spans="1:32" hidden="1">
      <c r="A1352" s="5" t="s">
        <v>16584</v>
      </c>
      <c r="B1352" s="5" t="str">
        <f>IF(COUNTIF('Leads Priorizados INT'!M:M,A1352)&gt;0,"Sí","No")</f>
        <v>No</v>
      </c>
      <c r="C1352">
        <v>0</v>
      </c>
      <c r="D1352" s="6" t="s">
        <v>414</v>
      </c>
      <c r="E1352" s="5" t="s">
        <v>16585</v>
      </c>
      <c r="F1352" s="5" t="s">
        <v>152</v>
      </c>
      <c r="G1352" s="5" t="s">
        <v>1641</v>
      </c>
      <c r="H1352" s="7">
        <v>1527608</v>
      </c>
      <c r="I1352" s="5">
        <v>7</v>
      </c>
      <c r="J1352" s="5">
        <v>1</v>
      </c>
      <c r="K1352" s="5" t="s">
        <v>16586</v>
      </c>
      <c r="L1352" s="5">
        <v>9.1899999999999996E-2</v>
      </c>
      <c r="M1352" s="8">
        <v>915526597</v>
      </c>
      <c r="N1352" s="8">
        <v>914341795</v>
      </c>
      <c r="O1352" s="8">
        <v>647110874</v>
      </c>
      <c r="P1352" s="8">
        <v>636742640</v>
      </c>
      <c r="Q1352" s="8">
        <v>670483786</v>
      </c>
      <c r="R1352" s="5" t="s">
        <v>9273</v>
      </c>
      <c r="S1352" s="5" t="s">
        <v>417</v>
      </c>
      <c r="T1352" s="5" t="s">
        <v>417</v>
      </c>
      <c r="U1352" s="5" t="s">
        <v>417</v>
      </c>
      <c r="V1352" s="5" t="s">
        <v>417</v>
      </c>
      <c r="W1352" s="5" t="s">
        <v>93</v>
      </c>
      <c r="X1352" s="5" t="s">
        <v>418</v>
      </c>
      <c r="Y1352" s="5" t="s">
        <v>419</v>
      </c>
      <c r="Z1352" s="5" t="s">
        <v>420</v>
      </c>
      <c r="AA1352" s="5" t="s">
        <v>421</v>
      </c>
      <c r="AB1352" s="5" t="s">
        <v>16587</v>
      </c>
      <c r="AC1352" s="5"/>
      <c r="AD1352" s="5"/>
      <c r="AE1352" s="5"/>
      <c r="AF1352" s="5"/>
    </row>
    <row r="1353" spans="1:32" hidden="1">
      <c r="A1353" s="5" t="s">
        <v>16588</v>
      </c>
      <c r="B1353" s="5" t="str">
        <f>IF(COUNTIF('Leads Priorizados INT'!M:M,A1353)&gt;0,"Sí","No")</f>
        <v>No</v>
      </c>
      <c r="C1353">
        <v>0</v>
      </c>
      <c r="D1353" s="6" t="s">
        <v>414</v>
      </c>
      <c r="E1353" s="5" t="s">
        <v>16589</v>
      </c>
      <c r="F1353" s="5" t="s">
        <v>152</v>
      </c>
      <c r="G1353" s="5" t="s">
        <v>16590</v>
      </c>
      <c r="H1353" s="7">
        <v>699254</v>
      </c>
      <c r="I1353" s="5">
        <v>2</v>
      </c>
      <c r="J1353" s="5">
        <v>1</v>
      </c>
      <c r="K1353" s="5" t="s">
        <v>16591</v>
      </c>
      <c r="L1353" s="5">
        <v>9.1899999999999996E-2</v>
      </c>
      <c r="M1353" s="8">
        <v>918508361</v>
      </c>
      <c r="N1353" s="8">
        <v>918515146</v>
      </c>
      <c r="O1353" s="8"/>
      <c r="P1353" s="8"/>
      <c r="Q1353" s="8"/>
      <c r="R1353" s="5" t="s">
        <v>16592</v>
      </c>
      <c r="S1353" s="5" t="s">
        <v>417</v>
      </c>
      <c r="T1353" s="5" t="s">
        <v>417</v>
      </c>
      <c r="U1353" s="5" t="s">
        <v>417</v>
      </c>
      <c r="V1353" s="5" t="s">
        <v>417</v>
      </c>
      <c r="W1353" s="5" t="s">
        <v>93</v>
      </c>
      <c r="X1353" s="5" t="s">
        <v>418</v>
      </c>
      <c r="Y1353" s="5" t="s">
        <v>419</v>
      </c>
      <c r="Z1353" s="5" t="s">
        <v>420</v>
      </c>
      <c r="AA1353" s="5" t="s">
        <v>421</v>
      </c>
      <c r="AB1353" s="5"/>
      <c r="AC1353" s="5"/>
      <c r="AD1353" s="5"/>
      <c r="AE1353" s="5"/>
      <c r="AF1353" s="5"/>
    </row>
    <row r="1354" spans="1:32" hidden="1">
      <c r="A1354" s="5" t="s">
        <v>16593</v>
      </c>
      <c r="B1354" s="5" t="str">
        <f>IF(COUNTIF('Leads Priorizados INT'!M:M,A1354)&gt;0,"Sí","No")</f>
        <v>No</v>
      </c>
      <c r="C1354">
        <v>0</v>
      </c>
      <c r="D1354" s="6" t="s">
        <v>414</v>
      </c>
      <c r="E1354" s="5" t="s">
        <v>16594</v>
      </c>
      <c r="F1354" s="5" t="s">
        <v>152</v>
      </c>
      <c r="G1354" s="5" t="s">
        <v>619</v>
      </c>
      <c r="H1354" s="7">
        <v>968884</v>
      </c>
      <c r="I1354" s="5">
        <v>1</v>
      </c>
      <c r="J1354" s="5">
        <v>1</v>
      </c>
      <c r="K1354" s="5" t="s">
        <v>16595</v>
      </c>
      <c r="L1354" s="5">
        <v>9.1800000000000007E-2</v>
      </c>
      <c r="M1354" s="8"/>
      <c r="N1354" s="8"/>
      <c r="O1354" s="8"/>
      <c r="P1354" s="8"/>
      <c r="Q1354" s="8"/>
      <c r="R1354" s="5" t="s">
        <v>16596</v>
      </c>
      <c r="S1354" s="5" t="s">
        <v>417</v>
      </c>
      <c r="T1354" s="5" t="s">
        <v>417</v>
      </c>
      <c r="U1354" s="5" t="s">
        <v>417</v>
      </c>
      <c r="V1354" s="5" t="s">
        <v>417</v>
      </c>
      <c r="W1354" s="5" t="s">
        <v>93</v>
      </c>
      <c r="X1354" s="5" t="s">
        <v>418</v>
      </c>
      <c r="Y1354" s="5" t="s">
        <v>419</v>
      </c>
      <c r="Z1354" s="5" t="s">
        <v>420</v>
      </c>
      <c r="AA1354" s="5" t="s">
        <v>421</v>
      </c>
      <c r="AB1354" s="5"/>
      <c r="AC1354" s="5"/>
      <c r="AD1354" s="5"/>
      <c r="AE1354" s="5"/>
      <c r="AF1354" s="5"/>
    </row>
    <row r="1355" spans="1:32">
      <c r="A1355" s="5" t="s">
        <v>16597</v>
      </c>
      <c r="B1355" s="5" t="str">
        <f>IF(COUNTIF('Leads Priorizados INT'!M:M,A1355)&gt;0,"Sí","No")</f>
        <v>No</v>
      </c>
      <c r="C1355">
        <v>1</v>
      </c>
      <c r="D1355" s="6" t="s">
        <v>414</v>
      </c>
      <c r="E1355" s="5" t="s">
        <v>16598</v>
      </c>
      <c r="F1355" s="5" t="s">
        <v>152</v>
      </c>
      <c r="G1355" s="5" t="s">
        <v>9326</v>
      </c>
      <c r="H1355" s="7">
        <v>875726</v>
      </c>
      <c r="I1355" s="5">
        <v>8</v>
      </c>
      <c r="J1355" s="5">
        <v>1</v>
      </c>
      <c r="K1355" s="5" t="s">
        <v>16599</v>
      </c>
      <c r="L1355" s="5">
        <v>9.1800000000000007E-2</v>
      </c>
      <c r="M1355" s="8">
        <v>918463541</v>
      </c>
      <c r="N1355" s="8"/>
      <c r="O1355" s="8"/>
      <c r="P1355" s="8"/>
      <c r="Q1355" s="8"/>
      <c r="R1355" s="5" t="s">
        <v>16600</v>
      </c>
      <c r="S1355" s="5" t="s">
        <v>417</v>
      </c>
      <c r="T1355" s="5" t="s">
        <v>417</v>
      </c>
      <c r="U1355" s="5" t="s">
        <v>417</v>
      </c>
      <c r="V1355" s="5" t="s">
        <v>417</v>
      </c>
      <c r="W1355" s="5" t="s">
        <v>93</v>
      </c>
      <c r="X1355" s="5" t="s">
        <v>418</v>
      </c>
      <c r="Y1355" s="5" t="s">
        <v>419</v>
      </c>
      <c r="Z1355" s="5" t="s">
        <v>420</v>
      </c>
      <c r="AA1355" s="5" t="s">
        <v>421</v>
      </c>
      <c r="AB1355" s="5"/>
      <c r="AC1355" s="5"/>
      <c r="AD1355" s="5"/>
      <c r="AE1355" s="5"/>
      <c r="AF1355" s="5"/>
    </row>
    <row r="1356" spans="1:32" hidden="1">
      <c r="A1356" s="5" t="s">
        <v>16601</v>
      </c>
      <c r="B1356" s="5" t="str">
        <f>IF(COUNTIF('Leads Priorizados INT'!M:M,A1356)&gt;0,"Sí","No")</f>
        <v>No</v>
      </c>
      <c r="C1356">
        <v>0</v>
      </c>
      <c r="D1356" s="6" t="s">
        <v>414</v>
      </c>
      <c r="E1356" s="5" t="s">
        <v>16602</v>
      </c>
      <c r="F1356" s="5" t="s">
        <v>152</v>
      </c>
      <c r="G1356" s="5" t="s">
        <v>9348</v>
      </c>
      <c r="H1356" s="7">
        <v>1103808</v>
      </c>
      <c r="I1356" s="5">
        <v>5</v>
      </c>
      <c r="J1356" s="5">
        <v>2</v>
      </c>
      <c r="K1356" s="5" t="s">
        <v>16603</v>
      </c>
      <c r="L1356" s="5">
        <v>9.1800000000000007E-2</v>
      </c>
      <c r="M1356" s="8"/>
      <c r="N1356" s="8"/>
      <c r="O1356" s="8"/>
      <c r="P1356" s="8"/>
      <c r="Q1356" s="8"/>
      <c r="R1356" s="5" t="s">
        <v>16604</v>
      </c>
      <c r="S1356" s="5" t="s">
        <v>16605</v>
      </c>
      <c r="T1356" s="5" t="s">
        <v>417</v>
      </c>
      <c r="U1356" s="5" t="s">
        <v>417</v>
      </c>
      <c r="V1356" s="5" t="s">
        <v>417</v>
      </c>
      <c r="W1356" s="5" t="s">
        <v>93</v>
      </c>
      <c r="X1356" s="5" t="s">
        <v>418</v>
      </c>
      <c r="Y1356" s="5" t="s">
        <v>419</v>
      </c>
      <c r="Z1356" s="5" t="s">
        <v>420</v>
      </c>
      <c r="AA1356" s="5" t="s">
        <v>421</v>
      </c>
      <c r="AB1356" s="5"/>
      <c r="AC1356" s="5"/>
      <c r="AD1356" s="5"/>
      <c r="AE1356" s="5"/>
      <c r="AF1356" s="5"/>
    </row>
    <row r="1357" spans="1:32" hidden="1">
      <c r="A1357" s="5" t="s">
        <v>16606</v>
      </c>
      <c r="B1357" s="5" t="str">
        <f>IF(COUNTIF('Leads Priorizados INT'!M:M,A1357)&gt;0,"Sí","No")</f>
        <v>No</v>
      </c>
      <c r="C1357">
        <v>0</v>
      </c>
      <c r="D1357" s="6" t="s">
        <v>414</v>
      </c>
      <c r="E1357" s="5" t="s">
        <v>16607</v>
      </c>
      <c r="F1357" s="5" t="s">
        <v>152</v>
      </c>
      <c r="G1357" s="5" t="s">
        <v>1923</v>
      </c>
      <c r="H1357" s="7">
        <v>1019713</v>
      </c>
      <c r="I1357" s="5">
        <v>8</v>
      </c>
      <c r="J1357" s="5">
        <v>1</v>
      </c>
      <c r="K1357" s="5" t="s">
        <v>16608</v>
      </c>
      <c r="L1357" s="5">
        <v>9.1800000000000007E-2</v>
      </c>
      <c r="M1357" s="8"/>
      <c r="N1357" s="8"/>
      <c r="O1357" s="8"/>
      <c r="P1357" s="8"/>
      <c r="Q1357" s="8"/>
      <c r="R1357" s="5" t="s">
        <v>16609</v>
      </c>
      <c r="S1357" s="5" t="s">
        <v>417</v>
      </c>
      <c r="T1357" s="5" t="s">
        <v>417</v>
      </c>
      <c r="U1357" s="5" t="s">
        <v>417</v>
      </c>
      <c r="V1357" s="5" t="s">
        <v>417</v>
      </c>
      <c r="W1357" s="5" t="s">
        <v>93</v>
      </c>
      <c r="X1357" s="5" t="s">
        <v>418</v>
      </c>
      <c r="Y1357" s="5" t="s">
        <v>419</v>
      </c>
      <c r="Z1357" s="5" t="s">
        <v>420</v>
      </c>
      <c r="AA1357" s="5" t="s">
        <v>421</v>
      </c>
      <c r="AB1357" s="5"/>
      <c r="AC1357" s="5"/>
      <c r="AD1357" s="5"/>
      <c r="AE1357" s="5"/>
      <c r="AF1357" s="5"/>
    </row>
    <row r="1358" spans="1:32" hidden="1">
      <c r="A1358" s="5" t="s">
        <v>16610</v>
      </c>
      <c r="B1358" s="5" t="str">
        <f>IF(COUNTIF('Leads Priorizados INT'!M:M,A1358)&gt;0,"Sí","No")</f>
        <v>No</v>
      </c>
      <c r="C1358">
        <v>0</v>
      </c>
      <c r="D1358" s="6" t="s">
        <v>414</v>
      </c>
      <c r="E1358" s="5" t="s">
        <v>16611</v>
      </c>
      <c r="F1358" s="5" t="s">
        <v>152</v>
      </c>
      <c r="G1358" s="5" t="s">
        <v>2624</v>
      </c>
      <c r="H1358" s="7">
        <v>865815</v>
      </c>
      <c r="I1358" s="5">
        <v>1</v>
      </c>
      <c r="J1358" s="5">
        <v>1</v>
      </c>
      <c r="K1358" s="5" t="s">
        <v>16608</v>
      </c>
      <c r="L1358" s="5">
        <v>9.1800000000000007E-2</v>
      </c>
      <c r="M1358" s="8">
        <v>916102467</v>
      </c>
      <c r="N1358" s="8">
        <v>690359883</v>
      </c>
      <c r="O1358" s="8">
        <v>637713663</v>
      </c>
      <c r="P1358" s="8">
        <v>609968727</v>
      </c>
      <c r="Q1358" s="8"/>
      <c r="R1358" s="5" t="s">
        <v>16612</v>
      </c>
      <c r="S1358" s="5" t="s">
        <v>417</v>
      </c>
      <c r="T1358" s="5" t="s">
        <v>417</v>
      </c>
      <c r="U1358" s="5" t="s">
        <v>417</v>
      </c>
      <c r="V1358" s="5" t="s">
        <v>417</v>
      </c>
      <c r="W1358" s="5" t="s">
        <v>93</v>
      </c>
      <c r="X1358" s="5" t="s">
        <v>418</v>
      </c>
      <c r="Y1358" s="5" t="s">
        <v>419</v>
      </c>
      <c r="Z1358" s="5" t="s">
        <v>420</v>
      </c>
      <c r="AA1358" s="5" t="s">
        <v>421</v>
      </c>
      <c r="AB1358" s="5"/>
      <c r="AC1358" s="5"/>
      <c r="AD1358" s="5"/>
      <c r="AE1358" s="5"/>
      <c r="AF1358" s="5"/>
    </row>
    <row r="1359" spans="1:32">
      <c r="A1359" s="5" t="s">
        <v>16613</v>
      </c>
      <c r="B1359" s="5" t="str">
        <f>IF(COUNTIF('Leads Priorizados INT'!M:M,A1359)&gt;0,"Sí","No")</f>
        <v>No</v>
      </c>
      <c r="C1359">
        <v>1</v>
      </c>
      <c r="D1359" s="6" t="s">
        <v>414</v>
      </c>
      <c r="E1359" s="5" t="s">
        <v>16614</v>
      </c>
      <c r="F1359" s="5" t="s">
        <v>497</v>
      </c>
      <c r="G1359" s="5" t="s">
        <v>13316</v>
      </c>
      <c r="H1359" s="7">
        <v>717619</v>
      </c>
      <c r="I1359" s="5">
        <v>4</v>
      </c>
      <c r="J1359" s="5">
        <v>3</v>
      </c>
      <c r="K1359" s="5" t="s">
        <v>16615</v>
      </c>
      <c r="L1359" s="5">
        <v>9.1700000000000004E-2</v>
      </c>
      <c r="M1359" s="8">
        <v>655805382</v>
      </c>
      <c r="N1359" s="8"/>
      <c r="O1359" s="8"/>
      <c r="P1359" s="8"/>
      <c r="Q1359" s="8"/>
      <c r="R1359" s="5" t="s">
        <v>16616</v>
      </c>
      <c r="S1359" s="5" t="s">
        <v>417</v>
      </c>
      <c r="T1359" s="5" t="s">
        <v>417</v>
      </c>
      <c r="U1359" s="5" t="s">
        <v>417</v>
      </c>
      <c r="V1359" s="5" t="s">
        <v>417</v>
      </c>
      <c r="W1359" s="5" t="s">
        <v>93</v>
      </c>
      <c r="X1359" s="5" t="s">
        <v>418</v>
      </c>
      <c r="Y1359" s="5" t="s">
        <v>419</v>
      </c>
      <c r="Z1359" s="5" t="s">
        <v>420</v>
      </c>
      <c r="AA1359" s="5" t="s">
        <v>421</v>
      </c>
      <c r="AB1359" s="5"/>
      <c r="AC1359" s="5"/>
      <c r="AD1359" s="5"/>
      <c r="AE1359" s="5"/>
      <c r="AF1359" s="5"/>
    </row>
    <row r="1360" spans="1:32" hidden="1">
      <c r="A1360" s="5" t="s">
        <v>16617</v>
      </c>
      <c r="B1360" s="5" t="str">
        <f>IF(COUNTIF('Leads Priorizados INT'!M:M,A1360)&gt;0,"Sí","No")</f>
        <v>No</v>
      </c>
      <c r="C1360">
        <v>0</v>
      </c>
      <c r="D1360" s="6" t="s">
        <v>414</v>
      </c>
      <c r="E1360" s="5" t="s">
        <v>16618</v>
      </c>
      <c r="F1360" s="5" t="s">
        <v>431</v>
      </c>
      <c r="G1360" s="5" t="s">
        <v>2159</v>
      </c>
      <c r="H1360" s="7">
        <v>984506</v>
      </c>
      <c r="I1360" s="5">
        <v>9</v>
      </c>
      <c r="J1360" s="5">
        <v>1</v>
      </c>
      <c r="K1360" s="5" t="s">
        <v>16619</v>
      </c>
      <c r="L1360" s="5">
        <v>9.1600000000000001E-2</v>
      </c>
      <c r="M1360" s="8">
        <v>932097377</v>
      </c>
      <c r="N1360" s="8"/>
      <c r="O1360" s="8"/>
      <c r="P1360" s="8"/>
      <c r="Q1360" s="8"/>
      <c r="R1360" s="5" t="s">
        <v>16620</v>
      </c>
      <c r="S1360" s="5" t="s">
        <v>16621</v>
      </c>
      <c r="T1360" s="5" t="s">
        <v>16622</v>
      </c>
      <c r="U1360" s="5" t="s">
        <v>16623</v>
      </c>
      <c r="V1360" s="5" t="s">
        <v>16624</v>
      </c>
      <c r="W1360" s="5" t="s">
        <v>93</v>
      </c>
      <c r="X1360" s="5" t="s">
        <v>418</v>
      </c>
      <c r="Y1360" s="5" t="s">
        <v>419</v>
      </c>
      <c r="Z1360" s="5" t="s">
        <v>420</v>
      </c>
      <c r="AA1360" s="5" t="s">
        <v>421</v>
      </c>
      <c r="AB1360" s="5" t="s">
        <v>16625</v>
      </c>
      <c r="AC1360" s="5"/>
      <c r="AD1360" s="5"/>
      <c r="AE1360" s="5"/>
      <c r="AF1360" s="5"/>
    </row>
    <row r="1361" spans="1:32" hidden="1">
      <c r="A1361" s="5" t="s">
        <v>16626</v>
      </c>
      <c r="B1361" s="5" t="str">
        <f>IF(COUNTIF('Leads Priorizados INT'!M:M,A1361)&gt;0,"Sí","No")</f>
        <v>No</v>
      </c>
      <c r="C1361">
        <v>0</v>
      </c>
      <c r="D1361" s="6" t="s">
        <v>414</v>
      </c>
      <c r="E1361" s="5" t="s">
        <v>16627</v>
      </c>
      <c r="F1361" s="5" t="s">
        <v>2007</v>
      </c>
      <c r="G1361" s="5" t="s">
        <v>16628</v>
      </c>
      <c r="H1361" s="7">
        <v>761452</v>
      </c>
      <c r="I1361" s="5">
        <v>4</v>
      </c>
      <c r="J1361" s="5">
        <v>1</v>
      </c>
      <c r="K1361" s="5" t="s">
        <v>16629</v>
      </c>
      <c r="L1361" s="5">
        <v>9.1600000000000001E-2</v>
      </c>
      <c r="M1361" s="8"/>
      <c r="N1361" s="8"/>
      <c r="O1361" s="8"/>
      <c r="P1361" s="8"/>
      <c r="Q1361" s="8"/>
      <c r="R1361" s="5" t="s">
        <v>16630</v>
      </c>
      <c r="S1361" s="5" t="s">
        <v>417</v>
      </c>
      <c r="T1361" s="5" t="s">
        <v>417</v>
      </c>
      <c r="U1361" s="5" t="s">
        <v>417</v>
      </c>
      <c r="V1361" s="5" t="s">
        <v>417</v>
      </c>
      <c r="W1361" s="5" t="s">
        <v>93</v>
      </c>
      <c r="X1361" s="5" t="s">
        <v>418</v>
      </c>
      <c r="Y1361" s="5" t="s">
        <v>419</v>
      </c>
      <c r="Z1361" s="5" t="s">
        <v>420</v>
      </c>
      <c r="AA1361" s="5" t="s">
        <v>421</v>
      </c>
      <c r="AB1361" s="5"/>
      <c r="AC1361" s="5"/>
      <c r="AD1361" s="5"/>
      <c r="AE1361" s="5"/>
      <c r="AF1361" s="5"/>
    </row>
    <row r="1362" spans="1:32" hidden="1">
      <c r="A1362" s="5" t="s">
        <v>16631</v>
      </c>
      <c r="B1362" s="5" t="str">
        <f>IF(COUNTIF('Leads Priorizados INT'!M:M,A1362)&gt;0,"Sí","No")</f>
        <v>No</v>
      </c>
      <c r="C1362">
        <v>0</v>
      </c>
      <c r="D1362" s="6" t="s">
        <v>521</v>
      </c>
      <c r="E1362" s="5" t="s">
        <v>16632</v>
      </c>
      <c r="F1362" s="5" t="s">
        <v>873</v>
      </c>
      <c r="G1362" s="5" t="s">
        <v>16633</v>
      </c>
      <c r="H1362" s="7">
        <v>3535304</v>
      </c>
      <c r="I1362" s="5">
        <v>82</v>
      </c>
      <c r="J1362" s="5">
        <v>2</v>
      </c>
      <c r="K1362" s="5" t="s">
        <v>16634</v>
      </c>
      <c r="L1362" s="5">
        <v>9.1600000000000001E-2</v>
      </c>
      <c r="M1362" s="8">
        <v>655669751</v>
      </c>
      <c r="N1362" s="8"/>
      <c r="O1362" s="8"/>
      <c r="P1362" s="8"/>
      <c r="Q1362" s="8"/>
      <c r="R1362" s="5" t="s">
        <v>16635</v>
      </c>
      <c r="S1362" s="5" t="s">
        <v>417</v>
      </c>
      <c r="T1362" s="5" t="s">
        <v>417</v>
      </c>
      <c r="U1362" s="5" t="s">
        <v>417</v>
      </c>
      <c r="V1362" s="5" t="s">
        <v>417</v>
      </c>
      <c r="W1362" s="5" t="s">
        <v>93</v>
      </c>
      <c r="X1362" s="5" t="s">
        <v>418</v>
      </c>
      <c r="Y1362" s="5" t="s">
        <v>419</v>
      </c>
      <c r="Z1362" s="5" t="s">
        <v>420</v>
      </c>
      <c r="AA1362" s="5" t="s">
        <v>421</v>
      </c>
      <c r="AB1362" s="5" t="s">
        <v>16636</v>
      </c>
      <c r="AC1362" s="5"/>
      <c r="AD1362" s="5"/>
      <c r="AE1362" s="5"/>
      <c r="AF1362" s="5"/>
    </row>
    <row r="1363" spans="1:32" hidden="1">
      <c r="A1363" s="5" t="s">
        <v>16637</v>
      </c>
      <c r="B1363" s="5" t="str">
        <f>IF(COUNTIF('Leads Priorizados INT'!M:M,A1363)&gt;0,"Sí","No")</f>
        <v>No</v>
      </c>
      <c r="C1363">
        <v>0</v>
      </c>
      <c r="D1363" s="6" t="s">
        <v>1534</v>
      </c>
      <c r="E1363" s="5" t="s">
        <v>16638</v>
      </c>
      <c r="F1363" s="5" t="s">
        <v>431</v>
      </c>
      <c r="G1363" s="5" t="s">
        <v>1479</v>
      </c>
      <c r="H1363" s="7">
        <v>11599777</v>
      </c>
      <c r="I1363" s="5">
        <v>59</v>
      </c>
      <c r="J1363" s="5">
        <v>5</v>
      </c>
      <c r="K1363" s="5" t="s">
        <v>16639</v>
      </c>
      <c r="L1363" s="5">
        <v>9.1600000000000001E-2</v>
      </c>
      <c r="M1363" s="8">
        <v>932402170</v>
      </c>
      <c r="N1363" s="8">
        <v>917681937</v>
      </c>
      <c r="O1363" s="8">
        <v>917681936</v>
      </c>
      <c r="P1363" s="8"/>
      <c r="Q1363" s="8"/>
      <c r="R1363" s="5" t="s">
        <v>16640</v>
      </c>
      <c r="S1363" s="5" t="s">
        <v>417</v>
      </c>
      <c r="T1363" s="5" t="s">
        <v>417</v>
      </c>
      <c r="U1363" s="5" t="s">
        <v>417</v>
      </c>
      <c r="V1363" s="5" t="s">
        <v>417</v>
      </c>
      <c r="W1363" s="5" t="s">
        <v>93</v>
      </c>
      <c r="X1363" s="5" t="s">
        <v>418</v>
      </c>
      <c r="Y1363" s="5" t="s">
        <v>419</v>
      </c>
      <c r="Z1363" s="5" t="s">
        <v>420</v>
      </c>
      <c r="AA1363" s="5" t="s">
        <v>421</v>
      </c>
      <c r="AB1363" s="5" t="s">
        <v>16641</v>
      </c>
      <c r="AC1363" s="5" t="s">
        <v>16642</v>
      </c>
      <c r="AD1363" s="5" t="s">
        <v>16643</v>
      </c>
      <c r="AE1363" s="5" t="s">
        <v>16644</v>
      </c>
      <c r="AF1363" s="5" t="s">
        <v>16645</v>
      </c>
    </row>
    <row r="1364" spans="1:32" hidden="1">
      <c r="A1364" s="5" t="s">
        <v>16646</v>
      </c>
      <c r="B1364" s="5" t="str">
        <f>IF(COUNTIF('Leads Priorizados INT'!M:M,A1364)&gt;0,"Sí","No")</f>
        <v>No</v>
      </c>
      <c r="C1364">
        <v>0</v>
      </c>
      <c r="D1364" s="6" t="s">
        <v>414</v>
      </c>
      <c r="E1364" s="5" t="s">
        <v>16647</v>
      </c>
      <c r="F1364" s="5" t="s">
        <v>431</v>
      </c>
      <c r="G1364" s="5" t="s">
        <v>10019</v>
      </c>
      <c r="H1364" s="7">
        <v>938595</v>
      </c>
      <c r="I1364" s="5">
        <v>1</v>
      </c>
      <c r="J1364" s="5">
        <v>1</v>
      </c>
      <c r="K1364" s="5" t="s">
        <v>16648</v>
      </c>
      <c r="L1364" s="5">
        <v>9.1600000000000001E-2</v>
      </c>
      <c r="M1364" s="8"/>
      <c r="N1364" s="8"/>
      <c r="O1364" s="8"/>
      <c r="P1364" s="8"/>
      <c r="Q1364" s="8"/>
      <c r="R1364" s="5" t="s">
        <v>16649</v>
      </c>
      <c r="S1364" s="5" t="s">
        <v>417</v>
      </c>
      <c r="T1364" s="5" t="s">
        <v>417</v>
      </c>
      <c r="U1364" s="5" t="s">
        <v>417</v>
      </c>
      <c r="V1364" s="5" t="s">
        <v>417</v>
      </c>
      <c r="W1364" s="5" t="s">
        <v>93</v>
      </c>
      <c r="X1364" s="5" t="s">
        <v>418</v>
      </c>
      <c r="Y1364" s="5" t="s">
        <v>419</v>
      </c>
      <c r="Z1364" s="5" t="s">
        <v>420</v>
      </c>
      <c r="AA1364" s="5" t="s">
        <v>421</v>
      </c>
      <c r="AB1364" s="5"/>
      <c r="AC1364" s="5"/>
      <c r="AD1364" s="5"/>
      <c r="AE1364" s="5"/>
      <c r="AF1364" s="5"/>
    </row>
    <row r="1365" spans="1:32" hidden="1">
      <c r="A1365" s="5" t="s">
        <v>16650</v>
      </c>
      <c r="B1365" s="5" t="str">
        <f>IF(COUNTIF('Leads Priorizados INT'!M:M,A1365)&gt;0,"Sí","No")</f>
        <v>No</v>
      </c>
      <c r="C1365">
        <v>0</v>
      </c>
      <c r="D1365" s="6" t="s">
        <v>414</v>
      </c>
      <c r="E1365" s="5" t="s">
        <v>16651</v>
      </c>
      <c r="F1365" s="5" t="s">
        <v>152</v>
      </c>
      <c r="G1365" s="5" t="s">
        <v>2550</v>
      </c>
      <c r="H1365" s="7">
        <v>898443</v>
      </c>
      <c r="I1365" s="5">
        <v>8</v>
      </c>
      <c r="J1365" s="5">
        <v>1</v>
      </c>
      <c r="K1365" s="5" t="s">
        <v>16652</v>
      </c>
      <c r="L1365" s="5">
        <v>9.1600000000000001E-2</v>
      </c>
      <c r="M1365" s="8"/>
      <c r="N1365" s="8"/>
      <c r="O1365" s="8"/>
      <c r="P1365" s="8"/>
      <c r="Q1365" s="8"/>
      <c r="R1365" s="5" t="s">
        <v>16653</v>
      </c>
      <c r="S1365" s="5" t="s">
        <v>417</v>
      </c>
      <c r="T1365" s="5" t="s">
        <v>417</v>
      </c>
      <c r="U1365" s="5" t="s">
        <v>417</v>
      </c>
      <c r="V1365" s="5" t="s">
        <v>417</v>
      </c>
      <c r="W1365" s="5" t="s">
        <v>93</v>
      </c>
      <c r="X1365" s="5" t="s">
        <v>418</v>
      </c>
      <c r="Y1365" s="5" t="s">
        <v>419</v>
      </c>
      <c r="Z1365" s="5" t="s">
        <v>420</v>
      </c>
      <c r="AA1365" s="5" t="s">
        <v>421</v>
      </c>
      <c r="AB1365" s="5"/>
      <c r="AC1365" s="5"/>
      <c r="AD1365" s="5"/>
      <c r="AE1365" s="5"/>
      <c r="AF1365" s="5"/>
    </row>
    <row r="1366" spans="1:32" hidden="1">
      <c r="A1366" s="5" t="s">
        <v>16654</v>
      </c>
      <c r="B1366" s="5" t="str">
        <f>IF(COUNTIF('Leads Priorizados INT'!M:M,A1366)&gt;0,"Sí","No")</f>
        <v>No</v>
      </c>
      <c r="C1366">
        <v>0</v>
      </c>
      <c r="D1366" s="6" t="s">
        <v>414</v>
      </c>
      <c r="E1366" s="5" t="s">
        <v>16655</v>
      </c>
      <c r="F1366" s="5" t="s">
        <v>431</v>
      </c>
      <c r="G1366" s="5" t="s">
        <v>2663</v>
      </c>
      <c r="H1366" s="7">
        <v>332731</v>
      </c>
      <c r="I1366" s="5">
        <v>4</v>
      </c>
      <c r="J1366" s="5">
        <v>1</v>
      </c>
      <c r="K1366" s="5" t="s">
        <v>16656</v>
      </c>
      <c r="L1366" s="5">
        <v>9.1499999999999998E-2</v>
      </c>
      <c r="M1366" s="8">
        <v>937887536</v>
      </c>
      <c r="N1366" s="8">
        <v>937894457</v>
      </c>
      <c r="O1366" s="8">
        <v>937883251</v>
      </c>
      <c r="P1366" s="8">
        <v>937880758</v>
      </c>
      <c r="Q1366" s="8"/>
      <c r="R1366" s="5" t="s">
        <v>16657</v>
      </c>
      <c r="S1366" s="5" t="s">
        <v>417</v>
      </c>
      <c r="T1366" s="5" t="s">
        <v>417</v>
      </c>
      <c r="U1366" s="5" t="s">
        <v>417</v>
      </c>
      <c r="V1366" s="5" t="s">
        <v>417</v>
      </c>
      <c r="W1366" s="5" t="s">
        <v>93</v>
      </c>
      <c r="X1366" s="5" t="s">
        <v>418</v>
      </c>
      <c r="Y1366" s="5" t="s">
        <v>419</v>
      </c>
      <c r="Z1366" s="5" t="s">
        <v>420</v>
      </c>
      <c r="AA1366" s="5" t="s">
        <v>421</v>
      </c>
      <c r="AB1366" s="5"/>
      <c r="AC1366" s="5"/>
      <c r="AD1366" s="5"/>
      <c r="AE1366" s="5"/>
      <c r="AF1366" s="5"/>
    </row>
    <row r="1367" spans="1:32" hidden="1">
      <c r="A1367" s="5" t="s">
        <v>16658</v>
      </c>
      <c r="B1367" s="5" t="str">
        <f>IF(COUNTIF('Leads Priorizados INT'!M:M,A1367)&gt;0,"Sí","No")</f>
        <v>No</v>
      </c>
      <c r="C1367">
        <v>0</v>
      </c>
      <c r="D1367" s="6" t="s">
        <v>414</v>
      </c>
      <c r="E1367" s="5" t="s">
        <v>16659</v>
      </c>
      <c r="F1367" s="5" t="s">
        <v>152</v>
      </c>
      <c r="G1367" s="5" t="s">
        <v>1602</v>
      </c>
      <c r="H1367" s="7">
        <v>1022171</v>
      </c>
      <c r="I1367" s="5">
        <v>1</v>
      </c>
      <c r="J1367" s="5">
        <v>2</v>
      </c>
      <c r="K1367" s="5" t="s">
        <v>16660</v>
      </c>
      <c r="L1367" s="5">
        <v>9.1499999999999998E-2</v>
      </c>
      <c r="M1367" s="8"/>
      <c r="N1367" s="8"/>
      <c r="O1367" s="8"/>
      <c r="P1367" s="8"/>
      <c r="Q1367" s="8"/>
      <c r="R1367" s="5" t="s">
        <v>16661</v>
      </c>
      <c r="S1367" s="5" t="s">
        <v>16662</v>
      </c>
      <c r="T1367" s="5" t="s">
        <v>417</v>
      </c>
      <c r="U1367" s="5" t="s">
        <v>417</v>
      </c>
      <c r="V1367" s="5" t="s">
        <v>417</v>
      </c>
      <c r="W1367" s="5" t="s">
        <v>93</v>
      </c>
      <c r="X1367" s="5" t="s">
        <v>418</v>
      </c>
      <c r="Y1367" s="5" t="s">
        <v>419</v>
      </c>
      <c r="Z1367" s="5" t="s">
        <v>420</v>
      </c>
      <c r="AA1367" s="5" t="s">
        <v>421</v>
      </c>
      <c r="AB1367" s="5"/>
      <c r="AC1367" s="5"/>
      <c r="AD1367" s="5"/>
      <c r="AE1367" s="5"/>
      <c r="AF1367" s="5"/>
    </row>
    <row r="1368" spans="1:32" hidden="1">
      <c r="A1368" s="5" t="s">
        <v>16663</v>
      </c>
      <c r="B1368" s="5" t="str">
        <f>IF(COUNTIF('Leads Priorizados INT'!M:M,A1368)&gt;0,"Sí","No")</f>
        <v>No</v>
      </c>
      <c r="C1368">
        <v>0</v>
      </c>
      <c r="D1368" s="6" t="s">
        <v>414</v>
      </c>
      <c r="E1368" s="5" t="s">
        <v>16664</v>
      </c>
      <c r="F1368" s="5" t="s">
        <v>152</v>
      </c>
      <c r="G1368" s="5" t="s">
        <v>1602</v>
      </c>
      <c r="H1368" s="7">
        <v>6219318</v>
      </c>
      <c r="I1368" s="5">
        <v>15</v>
      </c>
      <c r="J1368" s="5">
        <v>1</v>
      </c>
      <c r="K1368" s="5" t="s">
        <v>16665</v>
      </c>
      <c r="L1368" s="5">
        <v>9.1499999999999998E-2</v>
      </c>
      <c r="M1368" s="8">
        <v>913044622</v>
      </c>
      <c r="N1368" s="8">
        <v>913756756</v>
      </c>
      <c r="O1368" s="8"/>
      <c r="P1368" s="8"/>
      <c r="Q1368" s="8"/>
      <c r="R1368" s="5" t="s">
        <v>16666</v>
      </c>
      <c r="S1368" s="5" t="s">
        <v>417</v>
      </c>
      <c r="T1368" s="5" t="s">
        <v>417</v>
      </c>
      <c r="U1368" s="5" t="s">
        <v>417</v>
      </c>
      <c r="V1368" s="5" t="s">
        <v>417</v>
      </c>
      <c r="W1368" s="5" t="s">
        <v>93</v>
      </c>
      <c r="X1368" s="5" t="s">
        <v>418</v>
      </c>
      <c r="Y1368" s="5" t="s">
        <v>419</v>
      </c>
      <c r="Z1368" s="5" t="s">
        <v>420</v>
      </c>
      <c r="AA1368" s="5" t="s">
        <v>421</v>
      </c>
      <c r="AB1368" s="5"/>
      <c r="AC1368" s="5"/>
      <c r="AD1368" s="5"/>
      <c r="AE1368" s="5"/>
      <c r="AF1368" s="5"/>
    </row>
    <row r="1369" spans="1:32" hidden="1">
      <c r="A1369" s="5" t="s">
        <v>16667</v>
      </c>
      <c r="B1369" s="5" t="str">
        <f>IF(COUNTIF('Leads Priorizados INT'!M:M,A1369)&gt;0,"Sí","No")</f>
        <v>No</v>
      </c>
      <c r="C1369">
        <v>0</v>
      </c>
      <c r="D1369" s="6" t="s">
        <v>414</v>
      </c>
      <c r="E1369" s="5" t="s">
        <v>16668</v>
      </c>
      <c r="F1369" s="5" t="s">
        <v>729</v>
      </c>
      <c r="G1369" s="5" t="s">
        <v>1286</v>
      </c>
      <c r="H1369" s="7">
        <v>1461310</v>
      </c>
      <c r="I1369" s="5">
        <v>11</v>
      </c>
      <c r="J1369" s="5">
        <v>5</v>
      </c>
      <c r="K1369" s="5" t="s">
        <v>16669</v>
      </c>
      <c r="L1369" s="5">
        <v>9.1399999999999995E-2</v>
      </c>
      <c r="M1369" s="8">
        <v>976740636</v>
      </c>
      <c r="N1369" s="8">
        <v>976740201</v>
      </c>
      <c r="O1369" s="8">
        <v>691728604</v>
      </c>
      <c r="P1369" s="8">
        <v>660401789</v>
      </c>
      <c r="Q1369" s="8">
        <v>654622165</v>
      </c>
      <c r="R1369" s="5" t="s">
        <v>16670</v>
      </c>
      <c r="S1369" s="5" t="s">
        <v>16671</v>
      </c>
      <c r="T1369" s="5" t="s">
        <v>417</v>
      </c>
      <c r="U1369" s="5" t="s">
        <v>417</v>
      </c>
      <c r="V1369" s="5" t="s">
        <v>417</v>
      </c>
      <c r="W1369" s="5" t="s">
        <v>93</v>
      </c>
      <c r="X1369" s="5" t="s">
        <v>418</v>
      </c>
      <c r="Y1369" s="5" t="s">
        <v>419</v>
      </c>
      <c r="Z1369" s="5" t="s">
        <v>420</v>
      </c>
      <c r="AA1369" s="5" t="s">
        <v>421</v>
      </c>
      <c r="AB1369" s="5" t="s">
        <v>16672</v>
      </c>
      <c r="AC1369" s="5" t="s">
        <v>16673</v>
      </c>
      <c r="AD1369" s="5"/>
      <c r="AE1369" s="5"/>
      <c r="AF1369" s="5"/>
    </row>
    <row r="1370" spans="1:32" hidden="1">
      <c r="A1370" s="5" t="s">
        <v>16674</v>
      </c>
      <c r="B1370" s="5" t="str">
        <f>IF(COUNTIF('Leads Priorizados INT'!M:M,A1370)&gt;0,"Sí","No")</f>
        <v>No</v>
      </c>
      <c r="C1370">
        <v>0</v>
      </c>
      <c r="D1370" s="6" t="s">
        <v>414</v>
      </c>
      <c r="E1370" s="5" t="s">
        <v>16675</v>
      </c>
      <c r="F1370" s="5" t="s">
        <v>431</v>
      </c>
      <c r="G1370" s="5" t="s">
        <v>941</v>
      </c>
      <c r="H1370" s="7">
        <v>410897</v>
      </c>
      <c r="I1370" s="5">
        <v>1</v>
      </c>
      <c r="J1370" s="5">
        <v>1</v>
      </c>
      <c r="K1370" s="5" t="s">
        <v>16676</v>
      </c>
      <c r="L1370" s="5">
        <v>9.1399999999999995E-2</v>
      </c>
      <c r="M1370" s="8"/>
      <c r="N1370" s="8"/>
      <c r="O1370" s="8"/>
      <c r="P1370" s="8"/>
      <c r="Q1370" s="8"/>
      <c r="R1370" s="5" t="s">
        <v>16677</v>
      </c>
      <c r="S1370" s="5" t="s">
        <v>16678</v>
      </c>
      <c r="T1370" s="5" t="s">
        <v>16679</v>
      </c>
      <c r="U1370" s="5" t="s">
        <v>417</v>
      </c>
      <c r="V1370" s="5" t="s">
        <v>417</v>
      </c>
      <c r="W1370" s="5" t="s">
        <v>93</v>
      </c>
      <c r="X1370" s="5" t="s">
        <v>418</v>
      </c>
      <c r="Y1370" s="5" t="s">
        <v>419</v>
      </c>
      <c r="Z1370" s="5" t="s">
        <v>420</v>
      </c>
      <c r="AA1370" s="5" t="s">
        <v>421</v>
      </c>
      <c r="AB1370" s="5"/>
      <c r="AC1370" s="5"/>
      <c r="AD1370" s="5"/>
      <c r="AE1370" s="5"/>
      <c r="AF1370" s="5"/>
    </row>
    <row r="1371" spans="1:32" hidden="1">
      <c r="A1371" s="5" t="s">
        <v>16680</v>
      </c>
      <c r="B1371" s="5" t="str">
        <f>IF(COUNTIF('Leads Priorizados INT'!M:M,A1371)&gt;0,"Sí","No")</f>
        <v>No</v>
      </c>
      <c r="C1371">
        <v>0</v>
      </c>
      <c r="D1371" s="6" t="s">
        <v>414</v>
      </c>
      <c r="E1371" s="5" t="s">
        <v>16681</v>
      </c>
      <c r="F1371" s="5" t="s">
        <v>431</v>
      </c>
      <c r="G1371" s="5" t="s">
        <v>1612</v>
      </c>
      <c r="H1371" s="7">
        <v>636064</v>
      </c>
      <c r="I1371" s="5">
        <v>1</v>
      </c>
      <c r="J1371" s="5">
        <v>1</v>
      </c>
      <c r="K1371" s="5" t="s">
        <v>16682</v>
      </c>
      <c r="L1371" s="5">
        <v>9.1399999999999995E-2</v>
      </c>
      <c r="M1371" s="8">
        <v>934591910</v>
      </c>
      <c r="N1371" s="8"/>
      <c r="O1371" s="8"/>
      <c r="P1371" s="8"/>
      <c r="Q1371" s="8"/>
      <c r="R1371" s="5" t="s">
        <v>16683</v>
      </c>
      <c r="S1371" s="5" t="s">
        <v>16684</v>
      </c>
      <c r="T1371" s="5" t="s">
        <v>417</v>
      </c>
      <c r="U1371" s="5" t="s">
        <v>417</v>
      </c>
      <c r="V1371" s="5" t="s">
        <v>417</v>
      </c>
      <c r="W1371" s="5" t="s">
        <v>93</v>
      </c>
      <c r="X1371" s="5" t="s">
        <v>418</v>
      </c>
      <c r="Y1371" s="5" t="s">
        <v>419</v>
      </c>
      <c r="Z1371" s="5" t="s">
        <v>420</v>
      </c>
      <c r="AA1371" s="5" t="s">
        <v>421</v>
      </c>
      <c r="AB1371" s="5"/>
      <c r="AC1371" s="5"/>
      <c r="AD1371" s="5"/>
      <c r="AE1371" s="5"/>
      <c r="AF1371" s="5"/>
    </row>
    <row r="1372" spans="1:32" hidden="1">
      <c r="A1372" s="5" t="s">
        <v>16685</v>
      </c>
      <c r="B1372" s="5" t="str">
        <f>IF(COUNTIF('Leads Priorizados INT'!M:M,A1372)&gt;0,"Sí","No")</f>
        <v>No</v>
      </c>
      <c r="C1372">
        <v>0</v>
      </c>
      <c r="D1372" s="6" t="s">
        <v>414</v>
      </c>
      <c r="E1372" s="5" t="s">
        <v>16686</v>
      </c>
      <c r="F1372" s="5" t="s">
        <v>152</v>
      </c>
      <c r="G1372" s="5" t="s">
        <v>16687</v>
      </c>
      <c r="H1372" s="7">
        <v>337677</v>
      </c>
      <c r="I1372" s="5">
        <v>1</v>
      </c>
      <c r="J1372" s="5">
        <v>2</v>
      </c>
      <c r="K1372" s="5" t="s">
        <v>16688</v>
      </c>
      <c r="L1372" s="5">
        <v>9.1399999999999995E-2</v>
      </c>
      <c r="M1372" s="8">
        <v>915336808</v>
      </c>
      <c r="N1372" s="8">
        <v>913013279</v>
      </c>
      <c r="O1372" s="8"/>
      <c r="P1372" s="8"/>
      <c r="Q1372" s="8"/>
      <c r="R1372" s="5" t="s">
        <v>417</v>
      </c>
      <c r="S1372" s="5" t="s">
        <v>417</v>
      </c>
      <c r="T1372" s="5" t="s">
        <v>417</v>
      </c>
      <c r="U1372" s="5" t="s">
        <v>417</v>
      </c>
      <c r="V1372" s="5" t="s">
        <v>417</v>
      </c>
      <c r="W1372" s="5" t="s">
        <v>417</v>
      </c>
      <c r="X1372" s="5" t="s">
        <v>417</v>
      </c>
      <c r="Y1372" s="5" t="s">
        <v>417</v>
      </c>
      <c r="Z1372" s="5" t="s">
        <v>417</v>
      </c>
      <c r="AA1372" s="5" t="s">
        <v>417</v>
      </c>
      <c r="AB1372" s="5"/>
      <c r="AC1372" s="5"/>
      <c r="AD1372" s="5"/>
      <c r="AE1372" s="5"/>
      <c r="AF1372" s="5"/>
    </row>
    <row r="1373" spans="1:32" hidden="1">
      <c r="A1373" s="5" t="s">
        <v>16689</v>
      </c>
      <c r="B1373" s="5" t="str">
        <f>IF(COUNTIF('Leads Priorizados INT'!M:M,A1373)&gt;0,"Sí","No")</f>
        <v>No</v>
      </c>
      <c r="C1373">
        <v>0</v>
      </c>
      <c r="D1373" s="6" t="s">
        <v>414</v>
      </c>
      <c r="E1373" s="5" t="s">
        <v>16690</v>
      </c>
      <c r="F1373" s="5" t="s">
        <v>729</v>
      </c>
      <c r="G1373" s="5" t="s">
        <v>1286</v>
      </c>
      <c r="H1373" s="7">
        <v>3758209</v>
      </c>
      <c r="I1373" s="5">
        <v>111</v>
      </c>
      <c r="J1373" s="5">
        <v>10</v>
      </c>
      <c r="K1373" s="5" t="s">
        <v>16691</v>
      </c>
      <c r="L1373" s="5">
        <v>9.1300000000000006E-2</v>
      </c>
      <c r="M1373" s="8">
        <v>976013300</v>
      </c>
      <c r="N1373" s="8">
        <v>976010977</v>
      </c>
      <c r="O1373" s="8">
        <v>974215493</v>
      </c>
      <c r="P1373" s="8">
        <v>944317705</v>
      </c>
      <c r="Q1373" s="8">
        <v>944317061</v>
      </c>
      <c r="R1373" s="5" t="s">
        <v>16692</v>
      </c>
      <c r="S1373" s="5" t="s">
        <v>16693</v>
      </c>
      <c r="T1373" s="5" t="s">
        <v>16694</v>
      </c>
      <c r="U1373" s="5" t="s">
        <v>417</v>
      </c>
      <c r="V1373" s="5" t="s">
        <v>417</v>
      </c>
      <c r="W1373" s="5" t="s">
        <v>93</v>
      </c>
      <c r="X1373" s="5" t="s">
        <v>418</v>
      </c>
      <c r="Y1373" s="5" t="s">
        <v>419</v>
      </c>
      <c r="Z1373" s="5" t="s">
        <v>420</v>
      </c>
      <c r="AA1373" s="5" t="s">
        <v>421</v>
      </c>
      <c r="AB1373" s="5" t="s">
        <v>16695</v>
      </c>
      <c r="AC1373" s="5"/>
      <c r="AD1373" s="5"/>
      <c r="AE1373" s="5"/>
      <c r="AF1373" s="5"/>
    </row>
    <row r="1374" spans="1:32" hidden="1">
      <c r="A1374" s="5" t="s">
        <v>16696</v>
      </c>
      <c r="B1374" s="5" t="str">
        <f>IF(COUNTIF('Leads Priorizados INT'!M:M,A1374)&gt;0,"Sí","No")</f>
        <v>No</v>
      </c>
      <c r="C1374">
        <v>0</v>
      </c>
      <c r="D1374" s="6" t="s">
        <v>414</v>
      </c>
      <c r="E1374" s="5" t="s">
        <v>16697</v>
      </c>
      <c r="F1374" s="5" t="s">
        <v>431</v>
      </c>
      <c r="G1374" s="5" t="s">
        <v>9448</v>
      </c>
      <c r="H1374" s="7">
        <v>501814</v>
      </c>
      <c r="I1374" s="5">
        <v>5</v>
      </c>
      <c r="J1374" s="5">
        <v>1</v>
      </c>
      <c r="K1374" s="5" t="s">
        <v>16698</v>
      </c>
      <c r="L1374" s="5">
        <v>9.1300000000000006E-2</v>
      </c>
      <c r="M1374" s="8"/>
      <c r="N1374" s="8"/>
      <c r="O1374" s="8"/>
      <c r="P1374" s="8"/>
      <c r="Q1374" s="8"/>
      <c r="R1374" s="5" t="s">
        <v>16699</v>
      </c>
      <c r="S1374" s="5" t="s">
        <v>417</v>
      </c>
      <c r="T1374" s="5" t="s">
        <v>417</v>
      </c>
      <c r="U1374" s="5" t="s">
        <v>417</v>
      </c>
      <c r="V1374" s="5" t="s">
        <v>417</v>
      </c>
      <c r="W1374" s="5" t="s">
        <v>93</v>
      </c>
      <c r="X1374" s="5" t="s">
        <v>418</v>
      </c>
      <c r="Y1374" s="5" t="s">
        <v>419</v>
      </c>
      <c r="Z1374" s="5" t="s">
        <v>420</v>
      </c>
      <c r="AA1374" s="5" t="s">
        <v>421</v>
      </c>
      <c r="AB1374" s="5" t="s">
        <v>16700</v>
      </c>
      <c r="AC1374" s="5"/>
      <c r="AD1374" s="5"/>
      <c r="AE1374" s="5"/>
      <c r="AF1374" s="5"/>
    </row>
    <row r="1375" spans="1:32" hidden="1">
      <c r="A1375" s="5" t="s">
        <v>16701</v>
      </c>
      <c r="B1375" s="5" t="str">
        <f>IF(COUNTIF('Leads Priorizados INT'!M:M,A1375)&gt;0,"Sí","No")</f>
        <v>No</v>
      </c>
      <c r="C1375">
        <v>0</v>
      </c>
      <c r="D1375" s="6" t="s">
        <v>414</v>
      </c>
      <c r="E1375" s="5" t="s">
        <v>16702</v>
      </c>
      <c r="F1375" s="5" t="s">
        <v>152</v>
      </c>
      <c r="G1375" s="5" t="s">
        <v>1749</v>
      </c>
      <c r="H1375" s="7">
        <v>1202459</v>
      </c>
      <c r="I1375" s="5">
        <v>6</v>
      </c>
      <c r="J1375" s="5">
        <v>1</v>
      </c>
      <c r="K1375" s="5" t="s">
        <v>16703</v>
      </c>
      <c r="L1375" s="5">
        <v>9.1300000000000006E-2</v>
      </c>
      <c r="M1375" s="8"/>
      <c r="N1375" s="8"/>
      <c r="O1375" s="8"/>
      <c r="P1375" s="8"/>
      <c r="Q1375" s="8"/>
      <c r="R1375" s="5" t="s">
        <v>16704</v>
      </c>
      <c r="S1375" s="5" t="s">
        <v>16705</v>
      </c>
      <c r="T1375" s="5" t="s">
        <v>417</v>
      </c>
      <c r="U1375" s="5" t="s">
        <v>417</v>
      </c>
      <c r="V1375" s="5" t="s">
        <v>417</v>
      </c>
      <c r="W1375" s="5" t="s">
        <v>93</v>
      </c>
      <c r="X1375" s="5" t="s">
        <v>418</v>
      </c>
      <c r="Y1375" s="5" t="s">
        <v>419</v>
      </c>
      <c r="Z1375" s="5" t="s">
        <v>420</v>
      </c>
      <c r="AA1375" s="5" t="s">
        <v>421</v>
      </c>
      <c r="AB1375" s="5"/>
      <c r="AC1375" s="5"/>
      <c r="AD1375" s="5"/>
      <c r="AE1375" s="5"/>
      <c r="AF1375" s="5"/>
    </row>
    <row r="1376" spans="1:32" hidden="1">
      <c r="A1376" s="5" t="s">
        <v>16706</v>
      </c>
      <c r="B1376" s="5" t="str">
        <f>IF(COUNTIF('Leads Priorizados INT'!M:M,A1376)&gt;0,"Sí","No")</f>
        <v>No</v>
      </c>
      <c r="C1376">
        <v>0</v>
      </c>
      <c r="D1376" s="6" t="s">
        <v>430</v>
      </c>
      <c r="E1376" s="5" t="s">
        <v>16707</v>
      </c>
      <c r="F1376" s="5" t="s">
        <v>152</v>
      </c>
      <c r="G1376" s="5" t="s">
        <v>2441</v>
      </c>
      <c r="H1376" s="7">
        <v>341026</v>
      </c>
      <c r="I1376" s="5">
        <v>3</v>
      </c>
      <c r="J1376" s="5">
        <v>1</v>
      </c>
      <c r="K1376" s="5" t="s">
        <v>16708</v>
      </c>
      <c r="L1376" s="5">
        <v>9.1300000000000006E-2</v>
      </c>
      <c r="M1376" s="8">
        <v>914255755</v>
      </c>
      <c r="N1376" s="8">
        <v>913052657</v>
      </c>
      <c r="O1376" s="8"/>
      <c r="P1376" s="8"/>
      <c r="Q1376" s="8"/>
      <c r="R1376" s="5" t="s">
        <v>16709</v>
      </c>
      <c r="S1376" s="5" t="s">
        <v>16710</v>
      </c>
      <c r="T1376" s="5" t="s">
        <v>16711</v>
      </c>
      <c r="U1376" s="5" t="s">
        <v>417</v>
      </c>
      <c r="V1376" s="5" t="s">
        <v>417</v>
      </c>
      <c r="W1376" s="5" t="s">
        <v>93</v>
      </c>
      <c r="X1376" s="5" t="s">
        <v>418</v>
      </c>
      <c r="Y1376" s="5" t="s">
        <v>419</v>
      </c>
      <c r="Z1376" s="5" t="s">
        <v>420</v>
      </c>
      <c r="AA1376" s="5" t="s">
        <v>421</v>
      </c>
      <c r="AB1376" s="5"/>
      <c r="AC1376" s="5"/>
      <c r="AD1376" s="5"/>
      <c r="AE1376" s="5"/>
      <c r="AF1376" s="5"/>
    </row>
    <row r="1377" spans="1:32" hidden="1">
      <c r="A1377" s="5" t="s">
        <v>16712</v>
      </c>
      <c r="B1377" s="5" t="str">
        <f>IF(COUNTIF('Leads Priorizados INT'!M:M,A1377)&gt;0,"Sí","No")</f>
        <v>No</v>
      </c>
      <c r="C1377">
        <v>0</v>
      </c>
      <c r="D1377" s="6" t="s">
        <v>414</v>
      </c>
      <c r="E1377" s="5" t="s">
        <v>16713</v>
      </c>
      <c r="F1377" s="5" t="s">
        <v>152</v>
      </c>
      <c r="G1377" s="5" t="s">
        <v>592</v>
      </c>
      <c r="H1377" s="7">
        <v>4033459</v>
      </c>
      <c r="I1377" s="5">
        <v>8</v>
      </c>
      <c r="J1377" s="5">
        <v>1</v>
      </c>
      <c r="K1377" s="5" t="s">
        <v>16714</v>
      </c>
      <c r="L1377" s="5">
        <v>9.1300000000000006E-2</v>
      </c>
      <c r="M1377" s="8"/>
      <c r="N1377" s="8"/>
      <c r="O1377" s="8"/>
      <c r="P1377" s="8"/>
      <c r="Q1377" s="8"/>
      <c r="R1377" s="5" t="s">
        <v>16715</v>
      </c>
      <c r="S1377" s="5" t="s">
        <v>417</v>
      </c>
      <c r="T1377" s="5" t="s">
        <v>417</v>
      </c>
      <c r="U1377" s="5" t="s">
        <v>417</v>
      </c>
      <c r="V1377" s="5" t="s">
        <v>417</v>
      </c>
      <c r="W1377" s="5" t="s">
        <v>93</v>
      </c>
      <c r="X1377" s="5" t="s">
        <v>418</v>
      </c>
      <c r="Y1377" s="5" t="s">
        <v>419</v>
      </c>
      <c r="Z1377" s="5" t="s">
        <v>420</v>
      </c>
      <c r="AA1377" s="5" t="s">
        <v>421</v>
      </c>
      <c r="AB1377" s="5"/>
      <c r="AC1377" s="5"/>
      <c r="AD1377" s="5"/>
      <c r="AE1377" s="5"/>
      <c r="AF1377" s="5"/>
    </row>
    <row r="1378" spans="1:32" hidden="1">
      <c r="A1378" s="5" t="s">
        <v>16716</v>
      </c>
      <c r="B1378" s="5" t="str">
        <f>IF(COUNTIF('Leads Priorizados INT'!M:M,A1378)&gt;0,"Sí","No")</f>
        <v>No</v>
      </c>
      <c r="C1378">
        <v>0</v>
      </c>
      <c r="D1378" s="6" t="s">
        <v>414</v>
      </c>
      <c r="E1378" s="5" t="s">
        <v>16717</v>
      </c>
      <c r="F1378" s="5" t="s">
        <v>1245</v>
      </c>
      <c r="G1378" s="5" t="s">
        <v>2477</v>
      </c>
      <c r="H1378" s="7">
        <v>1202024</v>
      </c>
      <c r="I1378" s="5">
        <v>3</v>
      </c>
      <c r="J1378" s="5">
        <v>1</v>
      </c>
      <c r="K1378" s="5" t="s">
        <v>16718</v>
      </c>
      <c r="L1378" s="5">
        <v>9.1300000000000006E-2</v>
      </c>
      <c r="M1378" s="8">
        <v>944422416</v>
      </c>
      <c r="N1378" s="8"/>
      <c r="O1378" s="8"/>
      <c r="P1378" s="8"/>
      <c r="Q1378" s="8"/>
      <c r="R1378" s="5" t="s">
        <v>16719</v>
      </c>
      <c r="S1378" s="5" t="s">
        <v>417</v>
      </c>
      <c r="T1378" s="5" t="s">
        <v>417</v>
      </c>
      <c r="U1378" s="5" t="s">
        <v>417</v>
      </c>
      <c r="V1378" s="5" t="s">
        <v>417</v>
      </c>
      <c r="W1378" s="5" t="s">
        <v>93</v>
      </c>
      <c r="X1378" s="5" t="s">
        <v>418</v>
      </c>
      <c r="Y1378" s="5" t="s">
        <v>419</v>
      </c>
      <c r="Z1378" s="5" t="s">
        <v>420</v>
      </c>
      <c r="AA1378" s="5" t="s">
        <v>421</v>
      </c>
      <c r="AB1378" s="5"/>
      <c r="AC1378" s="5"/>
      <c r="AD1378" s="5"/>
      <c r="AE1378" s="5"/>
      <c r="AF1378" s="5"/>
    </row>
    <row r="1379" spans="1:32" hidden="1">
      <c r="A1379" s="5" t="s">
        <v>16720</v>
      </c>
      <c r="B1379" s="5" t="str">
        <f>IF(COUNTIF('Leads Priorizados INT'!M:M,A1379)&gt;0,"Sí","No")</f>
        <v>No</v>
      </c>
      <c r="C1379">
        <v>0</v>
      </c>
      <c r="D1379" s="6" t="s">
        <v>414</v>
      </c>
      <c r="E1379" s="5" t="s">
        <v>16721</v>
      </c>
      <c r="F1379" s="5" t="s">
        <v>431</v>
      </c>
      <c r="G1379" s="5" t="s">
        <v>2253</v>
      </c>
      <c r="H1379" s="7">
        <v>989512</v>
      </c>
      <c r="I1379" s="5">
        <v>7</v>
      </c>
      <c r="J1379" s="5">
        <v>1</v>
      </c>
      <c r="K1379" s="5" t="s">
        <v>16722</v>
      </c>
      <c r="L1379" s="5">
        <v>9.1200000000000003E-2</v>
      </c>
      <c r="M1379" s="8"/>
      <c r="N1379" s="8"/>
      <c r="O1379" s="8"/>
      <c r="P1379" s="8"/>
      <c r="Q1379" s="8"/>
      <c r="R1379" s="5" t="s">
        <v>16723</v>
      </c>
      <c r="S1379" s="5" t="s">
        <v>417</v>
      </c>
      <c r="T1379" s="5" t="s">
        <v>417</v>
      </c>
      <c r="U1379" s="5" t="s">
        <v>417</v>
      </c>
      <c r="V1379" s="5" t="s">
        <v>417</v>
      </c>
      <c r="W1379" s="5" t="s">
        <v>93</v>
      </c>
      <c r="X1379" s="5" t="s">
        <v>418</v>
      </c>
      <c r="Y1379" s="5" t="s">
        <v>419</v>
      </c>
      <c r="Z1379" s="5" t="s">
        <v>420</v>
      </c>
      <c r="AA1379" s="5" t="s">
        <v>421</v>
      </c>
      <c r="AB1379" s="5"/>
      <c r="AC1379" s="5"/>
      <c r="AD1379" s="5"/>
      <c r="AE1379" s="5"/>
      <c r="AF1379" s="5"/>
    </row>
    <row r="1380" spans="1:32" hidden="1">
      <c r="A1380" s="5" t="s">
        <v>16724</v>
      </c>
      <c r="B1380" s="5" t="str">
        <f>IF(COUNTIF('Leads Priorizados INT'!M:M,A1380)&gt;0,"Sí","No")</f>
        <v>No</v>
      </c>
      <c r="C1380">
        <v>0</v>
      </c>
      <c r="D1380" s="6" t="s">
        <v>430</v>
      </c>
      <c r="E1380" s="5" t="s">
        <v>16725</v>
      </c>
      <c r="F1380" s="5" t="s">
        <v>431</v>
      </c>
      <c r="G1380" s="5" t="s">
        <v>12703</v>
      </c>
      <c r="H1380" s="7">
        <v>612147</v>
      </c>
      <c r="I1380" s="5">
        <v>4</v>
      </c>
      <c r="J1380" s="5">
        <v>1</v>
      </c>
      <c r="K1380" s="5" t="s">
        <v>16726</v>
      </c>
      <c r="L1380" s="5">
        <v>9.1200000000000003E-2</v>
      </c>
      <c r="M1380" s="8">
        <v>937517670</v>
      </c>
      <c r="N1380" s="8">
        <v>695269640</v>
      </c>
      <c r="O1380" s="8">
        <v>697250854</v>
      </c>
      <c r="P1380" s="8">
        <v>622342177</v>
      </c>
      <c r="Q1380" s="8">
        <v>673121486</v>
      </c>
      <c r="R1380" s="5" t="s">
        <v>16727</v>
      </c>
      <c r="S1380" s="5" t="s">
        <v>417</v>
      </c>
      <c r="T1380" s="5" t="s">
        <v>417</v>
      </c>
      <c r="U1380" s="5" t="s">
        <v>417</v>
      </c>
      <c r="V1380" s="5" t="s">
        <v>417</v>
      </c>
      <c r="W1380" s="5" t="s">
        <v>93</v>
      </c>
      <c r="X1380" s="5" t="s">
        <v>418</v>
      </c>
      <c r="Y1380" s="5" t="s">
        <v>419</v>
      </c>
      <c r="Z1380" s="5" t="s">
        <v>420</v>
      </c>
      <c r="AA1380" s="5" t="s">
        <v>421</v>
      </c>
      <c r="AB1380" s="5"/>
      <c r="AC1380" s="5"/>
      <c r="AD1380" s="5"/>
      <c r="AE1380" s="5"/>
      <c r="AF1380" s="5"/>
    </row>
    <row r="1381" spans="1:32" hidden="1">
      <c r="A1381" s="5" t="s">
        <v>16728</v>
      </c>
      <c r="B1381" s="5" t="str">
        <f>IF(COUNTIF('Leads Priorizados INT'!M:M,A1381)&gt;0,"Sí","No")</f>
        <v>No</v>
      </c>
      <c r="C1381">
        <v>0</v>
      </c>
      <c r="D1381" s="6" t="s">
        <v>414</v>
      </c>
      <c r="E1381" s="5" t="s">
        <v>16729</v>
      </c>
      <c r="F1381" s="5" t="s">
        <v>1328</v>
      </c>
      <c r="G1381" s="5" t="s">
        <v>16730</v>
      </c>
      <c r="H1381" s="7">
        <v>10108456</v>
      </c>
      <c r="I1381" s="5">
        <v>22</v>
      </c>
      <c r="J1381" s="5">
        <v>5</v>
      </c>
      <c r="K1381" s="5" t="s">
        <v>16731</v>
      </c>
      <c r="L1381" s="5">
        <v>9.1200000000000003E-2</v>
      </c>
      <c r="M1381" s="8">
        <v>967592580</v>
      </c>
      <c r="N1381" s="8">
        <v>965369483</v>
      </c>
      <c r="O1381" s="8">
        <v>958490960</v>
      </c>
      <c r="P1381" s="8">
        <v>696873560</v>
      </c>
      <c r="Q1381" s="8">
        <v>696062660</v>
      </c>
      <c r="R1381" s="5" t="s">
        <v>16732</v>
      </c>
      <c r="S1381" s="5" t="s">
        <v>417</v>
      </c>
      <c r="T1381" s="5" t="s">
        <v>417</v>
      </c>
      <c r="U1381" s="5" t="s">
        <v>417</v>
      </c>
      <c r="V1381" s="5" t="s">
        <v>417</v>
      </c>
      <c r="W1381" s="5" t="s">
        <v>93</v>
      </c>
      <c r="X1381" s="5" t="s">
        <v>418</v>
      </c>
      <c r="Y1381" s="5" t="s">
        <v>419</v>
      </c>
      <c r="Z1381" s="5" t="s">
        <v>420</v>
      </c>
      <c r="AA1381" s="5" t="s">
        <v>421</v>
      </c>
      <c r="AB1381" s="5"/>
      <c r="AC1381" s="5"/>
      <c r="AD1381" s="5"/>
      <c r="AE1381" s="5"/>
      <c r="AF1381" s="5"/>
    </row>
    <row r="1382" spans="1:32" hidden="1">
      <c r="A1382" s="5" t="s">
        <v>16733</v>
      </c>
      <c r="B1382" s="5" t="str">
        <f>IF(COUNTIF('Leads Priorizados INT'!M:M,A1382)&gt;0,"Sí","No")</f>
        <v>No</v>
      </c>
      <c r="C1382">
        <v>0</v>
      </c>
      <c r="D1382" s="6" t="s">
        <v>414</v>
      </c>
      <c r="E1382" s="5" t="s">
        <v>16734</v>
      </c>
      <c r="F1382" s="5" t="s">
        <v>152</v>
      </c>
      <c r="G1382" s="5" t="s">
        <v>2708</v>
      </c>
      <c r="H1382" s="7">
        <v>312476</v>
      </c>
      <c r="I1382" s="5">
        <v>4</v>
      </c>
      <c r="J1382" s="5">
        <v>2</v>
      </c>
      <c r="K1382" s="5" t="s">
        <v>16735</v>
      </c>
      <c r="L1382" s="5">
        <v>9.1200000000000003E-2</v>
      </c>
      <c r="M1382" s="8">
        <v>917429029</v>
      </c>
      <c r="N1382" s="8"/>
      <c r="O1382" s="8"/>
      <c r="P1382" s="8"/>
      <c r="Q1382" s="8"/>
      <c r="R1382" s="5" t="s">
        <v>16736</v>
      </c>
      <c r="S1382" s="5" t="s">
        <v>16737</v>
      </c>
      <c r="T1382" s="5" t="s">
        <v>417</v>
      </c>
      <c r="U1382" s="5" t="s">
        <v>417</v>
      </c>
      <c r="V1382" s="5" t="s">
        <v>417</v>
      </c>
      <c r="W1382" s="5" t="s">
        <v>93</v>
      </c>
      <c r="X1382" s="5" t="s">
        <v>418</v>
      </c>
      <c r="Y1382" s="5" t="s">
        <v>419</v>
      </c>
      <c r="Z1382" s="5" t="s">
        <v>420</v>
      </c>
      <c r="AA1382" s="5" t="s">
        <v>421</v>
      </c>
      <c r="AB1382" s="5"/>
      <c r="AC1382" s="5"/>
      <c r="AD1382" s="5"/>
      <c r="AE1382" s="5"/>
      <c r="AF1382" s="5"/>
    </row>
    <row r="1383" spans="1:32" hidden="1">
      <c r="A1383" s="5" t="s">
        <v>16738</v>
      </c>
      <c r="B1383" s="5" t="str">
        <f>IF(COUNTIF('Leads Priorizados INT'!M:M,A1383)&gt;0,"Sí","No")</f>
        <v>No</v>
      </c>
      <c r="C1383">
        <v>0</v>
      </c>
      <c r="D1383" s="6" t="s">
        <v>1234</v>
      </c>
      <c r="E1383" s="5" t="s">
        <v>16739</v>
      </c>
      <c r="F1383" s="5" t="s">
        <v>152</v>
      </c>
      <c r="G1383" s="5" t="s">
        <v>16740</v>
      </c>
      <c r="H1383" s="7">
        <v>882772</v>
      </c>
      <c r="I1383" s="5">
        <v>1</v>
      </c>
      <c r="J1383" s="5">
        <v>1</v>
      </c>
      <c r="K1383" s="5" t="s">
        <v>16741</v>
      </c>
      <c r="L1383" s="5">
        <v>9.1200000000000003E-2</v>
      </c>
      <c r="M1383" s="8">
        <v>606513996</v>
      </c>
      <c r="N1383" s="8"/>
      <c r="O1383" s="8"/>
      <c r="P1383" s="8"/>
      <c r="Q1383" s="8"/>
      <c r="R1383" s="5" t="s">
        <v>16742</v>
      </c>
      <c r="S1383" s="5" t="s">
        <v>16743</v>
      </c>
      <c r="T1383" s="5" t="s">
        <v>417</v>
      </c>
      <c r="U1383" s="5" t="s">
        <v>417</v>
      </c>
      <c r="V1383" s="5" t="s">
        <v>417</v>
      </c>
      <c r="W1383" s="5" t="s">
        <v>93</v>
      </c>
      <c r="X1383" s="5" t="s">
        <v>418</v>
      </c>
      <c r="Y1383" s="5" t="s">
        <v>419</v>
      </c>
      <c r="Z1383" s="5" t="s">
        <v>420</v>
      </c>
      <c r="AA1383" s="5" t="s">
        <v>421</v>
      </c>
      <c r="AB1383" s="5"/>
      <c r="AC1383" s="5"/>
      <c r="AD1383" s="5"/>
      <c r="AE1383" s="5"/>
      <c r="AF1383" s="5"/>
    </row>
    <row r="1384" spans="1:32">
      <c r="A1384" s="5" t="s">
        <v>16744</v>
      </c>
      <c r="B1384" s="5" t="str">
        <f>IF(COUNTIF('Leads Priorizados INT'!M:M,A1384)&gt;0,"Sí","No")</f>
        <v>No</v>
      </c>
      <c r="C1384">
        <v>1</v>
      </c>
      <c r="D1384" s="6" t="s">
        <v>414</v>
      </c>
      <c r="E1384" s="5" t="s">
        <v>16745</v>
      </c>
      <c r="F1384" s="5" t="s">
        <v>3318</v>
      </c>
      <c r="G1384" s="5" t="s">
        <v>16746</v>
      </c>
      <c r="H1384" s="7">
        <v>822891</v>
      </c>
      <c r="I1384" s="5">
        <v>1</v>
      </c>
      <c r="J1384" s="5">
        <v>1</v>
      </c>
      <c r="K1384" s="5" t="s">
        <v>16747</v>
      </c>
      <c r="L1384" s="5">
        <v>9.11E-2</v>
      </c>
      <c r="M1384" s="8">
        <v>979049221</v>
      </c>
      <c r="N1384" s="8"/>
      <c r="O1384" s="8"/>
      <c r="P1384" s="8"/>
      <c r="Q1384" s="8"/>
      <c r="R1384" s="5" t="s">
        <v>16748</v>
      </c>
      <c r="S1384" s="5" t="s">
        <v>417</v>
      </c>
      <c r="T1384" s="5" t="s">
        <v>417</v>
      </c>
      <c r="U1384" s="5" t="s">
        <v>417</v>
      </c>
      <c r="V1384" s="5" t="s">
        <v>417</v>
      </c>
      <c r="W1384" s="5" t="s">
        <v>93</v>
      </c>
      <c r="X1384" s="5" t="s">
        <v>418</v>
      </c>
      <c r="Y1384" s="5" t="s">
        <v>419</v>
      </c>
      <c r="Z1384" s="5" t="s">
        <v>420</v>
      </c>
      <c r="AA1384" s="5" t="s">
        <v>421</v>
      </c>
      <c r="AB1384" s="5"/>
      <c r="AC1384" s="5"/>
      <c r="AD1384" s="5"/>
      <c r="AE1384" s="5"/>
      <c r="AF1384" s="5"/>
    </row>
    <row r="1385" spans="1:32" hidden="1">
      <c r="A1385" s="5" t="s">
        <v>16749</v>
      </c>
      <c r="B1385" s="5" t="str">
        <f>IF(COUNTIF('Leads Priorizados INT'!M:M,A1385)&gt;0,"Sí","No")</f>
        <v>No</v>
      </c>
      <c r="C1385">
        <v>0</v>
      </c>
      <c r="D1385" s="6" t="s">
        <v>414</v>
      </c>
      <c r="E1385" s="5" t="s">
        <v>16750</v>
      </c>
      <c r="F1385" s="5" t="s">
        <v>931</v>
      </c>
      <c r="G1385" s="5" t="s">
        <v>16751</v>
      </c>
      <c r="H1385" s="7">
        <v>932780</v>
      </c>
      <c r="I1385" s="5">
        <v>8</v>
      </c>
      <c r="J1385" s="5">
        <v>2</v>
      </c>
      <c r="K1385" s="5" t="s">
        <v>16752</v>
      </c>
      <c r="L1385" s="5">
        <v>9.11E-2</v>
      </c>
      <c r="M1385" s="8">
        <v>981674750</v>
      </c>
      <c r="N1385" s="8"/>
      <c r="O1385" s="8"/>
      <c r="P1385" s="8"/>
      <c r="Q1385" s="8"/>
      <c r="R1385" s="5" t="s">
        <v>16753</v>
      </c>
      <c r="S1385" s="5" t="s">
        <v>16754</v>
      </c>
      <c r="T1385" s="5" t="s">
        <v>16755</v>
      </c>
      <c r="U1385" s="5" t="s">
        <v>417</v>
      </c>
      <c r="V1385" s="5" t="s">
        <v>417</v>
      </c>
      <c r="W1385" s="5" t="s">
        <v>93</v>
      </c>
      <c r="X1385" s="5" t="s">
        <v>418</v>
      </c>
      <c r="Y1385" s="5" t="s">
        <v>419</v>
      </c>
      <c r="Z1385" s="5" t="s">
        <v>420</v>
      </c>
      <c r="AA1385" s="5" t="s">
        <v>421</v>
      </c>
      <c r="AB1385" s="5"/>
      <c r="AC1385" s="5"/>
      <c r="AD1385" s="5"/>
      <c r="AE1385" s="5"/>
      <c r="AF1385" s="5"/>
    </row>
    <row r="1386" spans="1:32" hidden="1">
      <c r="A1386" s="5" t="s">
        <v>16756</v>
      </c>
      <c r="B1386" s="5" t="str">
        <f>IF(COUNTIF('Leads Priorizados INT'!M:M,A1386)&gt;0,"Sí","No")</f>
        <v>No</v>
      </c>
      <c r="C1386">
        <v>0</v>
      </c>
      <c r="D1386" s="6" t="s">
        <v>414</v>
      </c>
      <c r="E1386" s="5" t="s">
        <v>16757</v>
      </c>
      <c r="F1386" s="5" t="s">
        <v>152</v>
      </c>
      <c r="G1386" s="5" t="s">
        <v>9691</v>
      </c>
      <c r="H1386" s="7">
        <v>616119</v>
      </c>
      <c r="I1386" s="5">
        <v>4</v>
      </c>
      <c r="J1386" s="5">
        <v>1</v>
      </c>
      <c r="K1386" s="5" t="s">
        <v>16758</v>
      </c>
      <c r="L1386" s="5">
        <v>9.11E-2</v>
      </c>
      <c r="M1386" s="8"/>
      <c r="N1386" s="8"/>
      <c r="O1386" s="8"/>
      <c r="P1386" s="8"/>
      <c r="Q1386" s="8"/>
      <c r="R1386" s="5" t="s">
        <v>16759</v>
      </c>
      <c r="S1386" s="5" t="s">
        <v>417</v>
      </c>
      <c r="T1386" s="5" t="s">
        <v>417</v>
      </c>
      <c r="U1386" s="5" t="s">
        <v>417</v>
      </c>
      <c r="V1386" s="5" t="s">
        <v>417</v>
      </c>
      <c r="W1386" s="5" t="s">
        <v>93</v>
      </c>
      <c r="X1386" s="5" t="s">
        <v>418</v>
      </c>
      <c r="Y1386" s="5" t="s">
        <v>419</v>
      </c>
      <c r="Z1386" s="5" t="s">
        <v>420</v>
      </c>
      <c r="AA1386" s="5" t="s">
        <v>421</v>
      </c>
      <c r="AB1386" s="5"/>
      <c r="AC1386" s="5"/>
      <c r="AD1386" s="5"/>
      <c r="AE1386" s="5"/>
      <c r="AF1386" s="5"/>
    </row>
    <row r="1387" spans="1:32" hidden="1">
      <c r="A1387" s="5" t="s">
        <v>16760</v>
      </c>
      <c r="B1387" s="5" t="str">
        <f>IF(COUNTIF('Leads Priorizados INT'!M:M,A1387)&gt;0,"Sí","No")</f>
        <v>No</v>
      </c>
      <c r="C1387">
        <v>0</v>
      </c>
      <c r="D1387" s="6" t="s">
        <v>414</v>
      </c>
      <c r="E1387" s="5" t="s">
        <v>16761</v>
      </c>
      <c r="F1387" s="5" t="s">
        <v>152</v>
      </c>
      <c r="G1387" s="5" t="s">
        <v>1264</v>
      </c>
      <c r="H1387" s="7">
        <v>1069555</v>
      </c>
      <c r="I1387" s="5">
        <v>1</v>
      </c>
      <c r="J1387" s="5">
        <v>1</v>
      </c>
      <c r="K1387" s="5" t="s">
        <v>16762</v>
      </c>
      <c r="L1387" s="5">
        <v>9.0999999999999998E-2</v>
      </c>
      <c r="M1387" s="8">
        <v>911115844</v>
      </c>
      <c r="N1387" s="8"/>
      <c r="O1387" s="8"/>
      <c r="P1387" s="8"/>
      <c r="Q1387" s="8"/>
      <c r="R1387" s="5" t="s">
        <v>16763</v>
      </c>
      <c r="S1387" s="5" t="s">
        <v>16764</v>
      </c>
      <c r="T1387" s="5" t="s">
        <v>417</v>
      </c>
      <c r="U1387" s="5" t="s">
        <v>417</v>
      </c>
      <c r="V1387" s="5" t="s">
        <v>417</v>
      </c>
      <c r="W1387" s="5" t="s">
        <v>93</v>
      </c>
      <c r="X1387" s="5" t="s">
        <v>418</v>
      </c>
      <c r="Y1387" s="5" t="s">
        <v>419</v>
      </c>
      <c r="Z1387" s="5" t="s">
        <v>420</v>
      </c>
      <c r="AA1387" s="5" t="s">
        <v>421</v>
      </c>
      <c r="AB1387" s="5"/>
      <c r="AC1387" s="5"/>
      <c r="AD1387" s="5"/>
      <c r="AE1387" s="5"/>
      <c r="AF1387" s="5"/>
    </row>
    <row r="1388" spans="1:32">
      <c r="A1388" s="5" t="s">
        <v>16766</v>
      </c>
      <c r="B1388" s="5" t="str">
        <f>IF(COUNTIF('Leads Priorizados INT'!M:M,A1388)&gt;0,"Sí","No")</f>
        <v>No</v>
      </c>
      <c r="C1388">
        <v>1</v>
      </c>
      <c r="D1388" s="6" t="s">
        <v>414</v>
      </c>
      <c r="E1388" s="5" t="s">
        <v>16767</v>
      </c>
      <c r="F1388" s="5" t="s">
        <v>3269</v>
      </c>
      <c r="G1388" s="5" t="s">
        <v>15977</v>
      </c>
      <c r="H1388" s="7">
        <v>1209200</v>
      </c>
      <c r="I1388" s="5">
        <v>0</v>
      </c>
      <c r="J1388" s="5">
        <v>2</v>
      </c>
      <c r="K1388" s="5" t="s">
        <v>16768</v>
      </c>
      <c r="L1388" s="5">
        <v>9.0700000000000003E-2</v>
      </c>
      <c r="M1388" s="8">
        <v>987237150</v>
      </c>
      <c r="N1388" s="8"/>
      <c r="O1388" s="8"/>
      <c r="P1388" s="8"/>
      <c r="Q1388" s="8"/>
      <c r="R1388" s="5" t="s">
        <v>16769</v>
      </c>
      <c r="S1388" s="5" t="s">
        <v>16770</v>
      </c>
      <c r="T1388" s="5" t="s">
        <v>417</v>
      </c>
      <c r="U1388" s="5" t="s">
        <v>417</v>
      </c>
      <c r="V1388" s="5" t="s">
        <v>417</v>
      </c>
      <c r="W1388" s="5" t="s">
        <v>93</v>
      </c>
      <c r="X1388" s="5" t="s">
        <v>418</v>
      </c>
      <c r="Y1388" s="5" t="s">
        <v>419</v>
      </c>
      <c r="Z1388" s="5" t="s">
        <v>420</v>
      </c>
      <c r="AA1388" s="5" t="s">
        <v>421</v>
      </c>
      <c r="AB1388" s="5"/>
      <c r="AC1388" s="5"/>
      <c r="AD1388" s="5"/>
      <c r="AE1388" s="5"/>
      <c r="AF1388" s="5"/>
    </row>
    <row r="1389" spans="1:32" hidden="1">
      <c r="A1389" s="5" t="s">
        <v>16771</v>
      </c>
      <c r="B1389" s="5" t="str">
        <f>IF(COUNTIF('Leads Priorizados INT'!M:M,A1389)&gt;0,"Sí","No")</f>
        <v>No</v>
      </c>
      <c r="C1389">
        <v>0</v>
      </c>
      <c r="D1389" s="6" t="s">
        <v>414</v>
      </c>
      <c r="E1389" s="5" t="s">
        <v>16772</v>
      </c>
      <c r="F1389" s="5" t="s">
        <v>431</v>
      </c>
      <c r="G1389" s="5" t="s">
        <v>2171</v>
      </c>
      <c r="H1389" s="7">
        <v>690455</v>
      </c>
      <c r="I1389" s="5">
        <v>2</v>
      </c>
      <c r="J1389" s="5">
        <v>1</v>
      </c>
      <c r="K1389" s="5" t="s">
        <v>16773</v>
      </c>
      <c r="L1389" s="5">
        <v>9.0700000000000003E-2</v>
      </c>
      <c r="M1389" s="8">
        <v>935947081</v>
      </c>
      <c r="N1389" s="8">
        <v>935124485</v>
      </c>
      <c r="O1389" s="8">
        <v>936924528</v>
      </c>
      <c r="P1389" s="8">
        <v>935804227</v>
      </c>
      <c r="Q1389" s="8"/>
      <c r="R1389" s="5" t="s">
        <v>16774</v>
      </c>
      <c r="S1389" s="5" t="s">
        <v>417</v>
      </c>
      <c r="T1389" s="5" t="s">
        <v>417</v>
      </c>
      <c r="U1389" s="5" t="s">
        <v>417</v>
      </c>
      <c r="V1389" s="5" t="s">
        <v>417</v>
      </c>
      <c r="W1389" s="5" t="s">
        <v>93</v>
      </c>
      <c r="X1389" s="5" t="s">
        <v>418</v>
      </c>
      <c r="Y1389" s="5" t="s">
        <v>419</v>
      </c>
      <c r="Z1389" s="5" t="s">
        <v>420</v>
      </c>
      <c r="AA1389" s="5" t="s">
        <v>421</v>
      </c>
      <c r="AB1389" s="5"/>
      <c r="AC1389" s="5"/>
      <c r="AD1389" s="5"/>
      <c r="AE1389" s="5"/>
      <c r="AF1389" s="5"/>
    </row>
    <row r="1390" spans="1:32" hidden="1">
      <c r="A1390" s="5" t="s">
        <v>16775</v>
      </c>
      <c r="B1390" s="5" t="str">
        <f>IF(COUNTIF('Leads Priorizados INT'!M:M,A1390)&gt;0,"Sí","No")</f>
        <v>No</v>
      </c>
      <c r="C1390">
        <v>0</v>
      </c>
      <c r="D1390" s="6" t="s">
        <v>414</v>
      </c>
      <c r="E1390" s="5" t="s">
        <v>16776</v>
      </c>
      <c r="F1390" s="5" t="s">
        <v>431</v>
      </c>
      <c r="G1390" s="5" t="s">
        <v>11328</v>
      </c>
      <c r="H1390" s="7">
        <v>864204</v>
      </c>
      <c r="I1390" s="5">
        <v>1</v>
      </c>
      <c r="J1390" s="5">
        <v>1</v>
      </c>
      <c r="K1390" s="5" t="s">
        <v>16777</v>
      </c>
      <c r="L1390" s="5">
        <v>9.0700000000000003E-2</v>
      </c>
      <c r="M1390" s="8"/>
      <c r="N1390" s="8"/>
      <c r="O1390" s="8"/>
      <c r="P1390" s="8"/>
      <c r="Q1390" s="8"/>
      <c r="R1390" s="5" t="s">
        <v>417</v>
      </c>
      <c r="S1390" s="5" t="s">
        <v>417</v>
      </c>
      <c r="T1390" s="5" t="s">
        <v>417</v>
      </c>
      <c r="U1390" s="5" t="s">
        <v>417</v>
      </c>
      <c r="V1390" s="5" t="s">
        <v>417</v>
      </c>
      <c r="W1390" s="5" t="s">
        <v>417</v>
      </c>
      <c r="X1390" s="5" t="s">
        <v>417</v>
      </c>
      <c r="Y1390" s="5" t="s">
        <v>417</v>
      </c>
      <c r="Z1390" s="5" t="s">
        <v>417</v>
      </c>
      <c r="AA1390" s="5" t="s">
        <v>417</v>
      </c>
      <c r="AB1390" s="5"/>
      <c r="AC1390" s="5"/>
      <c r="AD1390" s="5"/>
      <c r="AE1390" s="5"/>
      <c r="AF1390" s="5"/>
    </row>
    <row r="1391" spans="1:32">
      <c r="A1391" s="5" t="s">
        <v>16778</v>
      </c>
      <c r="B1391" s="5" t="str">
        <f>IF(COUNTIF('Leads Priorizados INT'!M:M,A1391)&gt;0,"Sí","No")</f>
        <v>No</v>
      </c>
      <c r="C1391">
        <v>1</v>
      </c>
      <c r="D1391" s="6" t="s">
        <v>414</v>
      </c>
      <c r="E1391" s="5" t="s">
        <v>16779</v>
      </c>
      <c r="F1391" s="5" t="s">
        <v>431</v>
      </c>
      <c r="G1391" s="5" t="s">
        <v>1186</v>
      </c>
      <c r="H1391" s="7">
        <v>932689</v>
      </c>
      <c r="I1391" s="5">
        <v>7</v>
      </c>
      <c r="J1391" s="5">
        <v>1</v>
      </c>
      <c r="K1391" s="5" t="s">
        <v>16780</v>
      </c>
      <c r="L1391" s="5">
        <v>9.0700000000000003E-2</v>
      </c>
      <c r="M1391" s="8">
        <v>635032339</v>
      </c>
      <c r="N1391" s="8"/>
      <c r="O1391" s="8"/>
      <c r="P1391" s="8"/>
      <c r="Q1391" s="8"/>
      <c r="R1391" s="5" t="s">
        <v>16781</v>
      </c>
      <c r="S1391" s="5" t="s">
        <v>417</v>
      </c>
      <c r="T1391" s="5" t="s">
        <v>417</v>
      </c>
      <c r="U1391" s="5" t="s">
        <v>417</v>
      </c>
      <c r="V1391" s="5" t="s">
        <v>417</v>
      </c>
      <c r="W1391" s="5" t="s">
        <v>93</v>
      </c>
      <c r="X1391" s="5" t="s">
        <v>418</v>
      </c>
      <c r="Y1391" s="5" t="s">
        <v>419</v>
      </c>
      <c r="Z1391" s="5" t="s">
        <v>420</v>
      </c>
      <c r="AA1391" s="5" t="s">
        <v>421</v>
      </c>
      <c r="AB1391" s="5"/>
      <c r="AC1391" s="5"/>
      <c r="AD1391" s="5"/>
      <c r="AE1391" s="5"/>
      <c r="AF1391" s="5"/>
    </row>
    <row r="1392" spans="1:32">
      <c r="A1392" s="5" t="s">
        <v>16782</v>
      </c>
      <c r="B1392" s="5" t="str">
        <f>IF(COUNTIF('Leads Priorizados INT'!M:M,A1392)&gt;0,"Sí","No")</f>
        <v>No</v>
      </c>
      <c r="C1392">
        <v>1</v>
      </c>
      <c r="D1392" s="6" t="s">
        <v>414</v>
      </c>
      <c r="E1392" s="5" t="s">
        <v>16783</v>
      </c>
      <c r="F1392" s="5" t="s">
        <v>2007</v>
      </c>
      <c r="G1392" s="5" t="s">
        <v>16784</v>
      </c>
      <c r="H1392" s="7">
        <v>1068807</v>
      </c>
      <c r="I1392" s="5">
        <v>7</v>
      </c>
      <c r="J1392" s="5">
        <v>2</v>
      </c>
      <c r="K1392" s="5" t="s">
        <v>16785</v>
      </c>
      <c r="L1392" s="5">
        <v>9.06E-2</v>
      </c>
      <c r="M1392" s="8">
        <v>950109991</v>
      </c>
      <c r="N1392" s="8">
        <v>950343000</v>
      </c>
      <c r="O1392" s="8"/>
      <c r="P1392" s="8"/>
      <c r="Q1392" s="8"/>
      <c r="R1392" s="5" t="s">
        <v>16786</v>
      </c>
      <c r="S1392" s="5" t="s">
        <v>16787</v>
      </c>
      <c r="T1392" s="5" t="s">
        <v>16788</v>
      </c>
      <c r="U1392" s="5" t="s">
        <v>417</v>
      </c>
      <c r="V1392" s="5" t="s">
        <v>417</v>
      </c>
      <c r="W1392" s="5" t="s">
        <v>93</v>
      </c>
      <c r="X1392" s="5" t="s">
        <v>418</v>
      </c>
      <c r="Y1392" s="5" t="s">
        <v>419</v>
      </c>
      <c r="Z1392" s="5" t="s">
        <v>420</v>
      </c>
      <c r="AA1392" s="5" t="s">
        <v>421</v>
      </c>
      <c r="AB1392" s="5"/>
      <c r="AC1392" s="5"/>
      <c r="AD1392" s="5"/>
      <c r="AE1392" s="5"/>
      <c r="AF1392" s="5"/>
    </row>
    <row r="1393" spans="1:32" hidden="1">
      <c r="A1393" s="5" t="s">
        <v>16789</v>
      </c>
      <c r="B1393" s="5" t="str">
        <f>IF(COUNTIF('Leads Priorizados INT'!M:M,A1393)&gt;0,"Sí","No")</f>
        <v>No</v>
      </c>
      <c r="C1393">
        <v>0</v>
      </c>
      <c r="D1393" s="6" t="s">
        <v>430</v>
      </c>
      <c r="E1393" s="5" t="s">
        <v>16790</v>
      </c>
      <c r="F1393" s="5" t="s">
        <v>1382</v>
      </c>
      <c r="G1393" s="5" t="s">
        <v>16791</v>
      </c>
      <c r="H1393" s="7">
        <v>2583331</v>
      </c>
      <c r="I1393" s="5">
        <v>9</v>
      </c>
      <c r="J1393" s="5">
        <v>1</v>
      </c>
      <c r="K1393" s="5" t="s">
        <v>16792</v>
      </c>
      <c r="L1393" s="5">
        <v>9.06E-2</v>
      </c>
      <c r="M1393" s="8">
        <v>963171099</v>
      </c>
      <c r="N1393" s="8">
        <v>671571970</v>
      </c>
      <c r="O1393" s="8">
        <v>669764949</v>
      </c>
      <c r="P1393" s="8">
        <v>695263896</v>
      </c>
      <c r="Q1393" s="8">
        <v>686296527</v>
      </c>
      <c r="R1393" s="5" t="s">
        <v>16793</v>
      </c>
      <c r="S1393" s="5" t="s">
        <v>417</v>
      </c>
      <c r="T1393" s="5" t="s">
        <v>417</v>
      </c>
      <c r="U1393" s="5" t="s">
        <v>417</v>
      </c>
      <c r="V1393" s="5" t="s">
        <v>417</v>
      </c>
      <c r="W1393" s="5" t="s">
        <v>93</v>
      </c>
      <c r="X1393" s="5" t="s">
        <v>418</v>
      </c>
      <c r="Y1393" s="5" t="s">
        <v>419</v>
      </c>
      <c r="Z1393" s="5" t="s">
        <v>420</v>
      </c>
      <c r="AA1393" s="5" t="s">
        <v>421</v>
      </c>
      <c r="AB1393" s="5"/>
      <c r="AC1393" s="5"/>
      <c r="AD1393" s="5"/>
      <c r="AE1393" s="5"/>
      <c r="AF1393" s="5"/>
    </row>
    <row r="1394" spans="1:32" hidden="1">
      <c r="A1394" s="5" t="s">
        <v>16794</v>
      </c>
      <c r="B1394" s="5" t="str">
        <f>IF(COUNTIF('Leads Priorizados INT'!M:M,A1394)&gt;0,"Sí","No")</f>
        <v>No</v>
      </c>
      <c r="C1394">
        <v>0</v>
      </c>
      <c r="D1394" s="6" t="s">
        <v>521</v>
      </c>
      <c r="E1394" s="5" t="s">
        <v>16795</v>
      </c>
      <c r="F1394" s="5" t="s">
        <v>3374</v>
      </c>
      <c r="G1394" s="5" t="s">
        <v>16796</v>
      </c>
      <c r="H1394" s="7">
        <v>1393051</v>
      </c>
      <c r="I1394" s="5">
        <v>11</v>
      </c>
      <c r="J1394" s="5">
        <v>1</v>
      </c>
      <c r="K1394" s="5" t="s">
        <v>16797</v>
      </c>
      <c r="L1394" s="5">
        <v>9.06E-2</v>
      </c>
      <c r="M1394" s="8">
        <v>968417435</v>
      </c>
      <c r="N1394" s="8">
        <v>968006000</v>
      </c>
      <c r="O1394" s="8">
        <v>968018266</v>
      </c>
      <c r="P1394" s="8">
        <v>968212090</v>
      </c>
      <c r="Q1394" s="8">
        <v>695582083</v>
      </c>
      <c r="R1394" s="5" t="s">
        <v>16798</v>
      </c>
      <c r="S1394" s="5" t="s">
        <v>417</v>
      </c>
      <c r="T1394" s="5" t="s">
        <v>417</v>
      </c>
      <c r="U1394" s="5" t="s">
        <v>417</v>
      </c>
      <c r="V1394" s="5" t="s">
        <v>417</v>
      </c>
      <c r="W1394" s="5" t="s">
        <v>93</v>
      </c>
      <c r="X1394" s="5" t="s">
        <v>418</v>
      </c>
      <c r="Y1394" s="5" t="s">
        <v>419</v>
      </c>
      <c r="Z1394" s="5" t="s">
        <v>420</v>
      </c>
      <c r="AA1394" s="5" t="s">
        <v>421</v>
      </c>
      <c r="AB1394" s="5"/>
      <c r="AC1394" s="5"/>
      <c r="AD1394" s="5"/>
      <c r="AE1394" s="5"/>
      <c r="AF1394" s="5"/>
    </row>
    <row r="1395" spans="1:32" hidden="1">
      <c r="A1395" s="5" t="s">
        <v>16799</v>
      </c>
      <c r="B1395" s="5" t="str">
        <f>IF(COUNTIF('Leads Priorizados INT'!M:M,A1395)&gt;0,"Sí","No")</f>
        <v>No</v>
      </c>
      <c r="C1395">
        <v>0</v>
      </c>
      <c r="D1395" s="6" t="s">
        <v>414</v>
      </c>
      <c r="E1395" s="5" t="s">
        <v>16800</v>
      </c>
      <c r="F1395" s="5" t="s">
        <v>152</v>
      </c>
      <c r="G1395" s="5" t="s">
        <v>1758</v>
      </c>
      <c r="H1395" s="7">
        <v>3547261</v>
      </c>
      <c r="I1395" s="5">
        <v>23</v>
      </c>
      <c r="J1395" s="5">
        <v>1</v>
      </c>
      <c r="K1395" s="5" t="s">
        <v>16801</v>
      </c>
      <c r="L1395" s="5">
        <v>9.06E-2</v>
      </c>
      <c r="M1395" s="8">
        <v>917526414</v>
      </c>
      <c r="N1395" s="8">
        <v>655628694</v>
      </c>
      <c r="O1395" s="8"/>
      <c r="P1395" s="8"/>
      <c r="Q1395" s="8"/>
      <c r="R1395" s="5" t="s">
        <v>16802</v>
      </c>
      <c r="S1395" s="5" t="s">
        <v>417</v>
      </c>
      <c r="T1395" s="5" t="s">
        <v>417</v>
      </c>
      <c r="U1395" s="5" t="s">
        <v>417</v>
      </c>
      <c r="V1395" s="5" t="s">
        <v>417</v>
      </c>
      <c r="W1395" s="5" t="s">
        <v>93</v>
      </c>
      <c r="X1395" s="5" t="s">
        <v>418</v>
      </c>
      <c r="Y1395" s="5" t="s">
        <v>419</v>
      </c>
      <c r="Z1395" s="5" t="s">
        <v>420</v>
      </c>
      <c r="AA1395" s="5" t="s">
        <v>421</v>
      </c>
      <c r="AB1395" s="5"/>
      <c r="AC1395" s="5"/>
      <c r="AD1395" s="5"/>
      <c r="AE1395" s="5"/>
      <c r="AF1395" s="5"/>
    </row>
    <row r="1396" spans="1:32">
      <c r="A1396" s="5" t="s">
        <v>16803</v>
      </c>
      <c r="B1396" s="5" t="str">
        <f>IF(COUNTIF('Leads Priorizados INT'!M:M,A1396)&gt;0,"Sí","No")</f>
        <v>No</v>
      </c>
      <c r="C1396">
        <v>1</v>
      </c>
      <c r="D1396" s="6" t="s">
        <v>414</v>
      </c>
      <c r="E1396" s="5" t="s">
        <v>16804</v>
      </c>
      <c r="F1396" s="5" t="s">
        <v>1680</v>
      </c>
      <c r="G1396" s="5" t="s">
        <v>2920</v>
      </c>
      <c r="H1396" s="7">
        <v>3462754</v>
      </c>
      <c r="I1396" s="5">
        <v>1</v>
      </c>
      <c r="J1396" s="5">
        <v>1</v>
      </c>
      <c r="K1396" s="5" t="s">
        <v>16805</v>
      </c>
      <c r="L1396" s="5">
        <v>9.0499999999999997E-2</v>
      </c>
      <c r="M1396" s="8"/>
      <c r="N1396" s="8"/>
      <c r="O1396" s="8"/>
      <c r="P1396" s="8"/>
      <c r="Q1396" s="8"/>
      <c r="R1396" s="5" t="s">
        <v>16806</v>
      </c>
      <c r="S1396" s="5" t="s">
        <v>417</v>
      </c>
      <c r="T1396" s="5" t="s">
        <v>417</v>
      </c>
      <c r="U1396" s="5" t="s">
        <v>417</v>
      </c>
      <c r="V1396" s="5" t="s">
        <v>417</v>
      </c>
      <c r="W1396" s="5" t="s">
        <v>93</v>
      </c>
      <c r="X1396" s="5" t="s">
        <v>418</v>
      </c>
      <c r="Y1396" s="5" t="s">
        <v>419</v>
      </c>
      <c r="Z1396" s="5" t="s">
        <v>420</v>
      </c>
      <c r="AA1396" s="5" t="s">
        <v>421</v>
      </c>
      <c r="AB1396" s="5"/>
      <c r="AC1396" s="5"/>
      <c r="AD1396" s="5"/>
      <c r="AE1396" s="5"/>
      <c r="AF1396" s="5"/>
    </row>
    <row r="1397" spans="1:32" hidden="1">
      <c r="A1397" s="5" t="s">
        <v>16807</v>
      </c>
      <c r="B1397" s="5" t="str">
        <f>IF(COUNTIF('Leads Priorizados INT'!M:M,A1397)&gt;0,"Sí","No")</f>
        <v>No</v>
      </c>
      <c r="C1397">
        <v>0</v>
      </c>
      <c r="D1397" s="6" t="s">
        <v>414</v>
      </c>
      <c r="E1397" s="5" t="s">
        <v>16808</v>
      </c>
      <c r="F1397" s="5" t="s">
        <v>152</v>
      </c>
      <c r="G1397" s="5" t="s">
        <v>12853</v>
      </c>
      <c r="H1397" s="7">
        <v>300506</v>
      </c>
      <c r="I1397" s="5">
        <v>1</v>
      </c>
      <c r="J1397" s="5">
        <v>1</v>
      </c>
      <c r="K1397" s="5" t="s">
        <v>16809</v>
      </c>
      <c r="L1397" s="5">
        <v>9.0499999999999997E-2</v>
      </c>
      <c r="M1397" s="8">
        <v>915534493</v>
      </c>
      <c r="N1397" s="8">
        <v>917932150</v>
      </c>
      <c r="O1397" s="8">
        <v>915351224</v>
      </c>
      <c r="P1397" s="8">
        <v>619961314</v>
      </c>
      <c r="Q1397" s="8">
        <v>667718533</v>
      </c>
      <c r="R1397" s="5" t="s">
        <v>16810</v>
      </c>
      <c r="S1397" s="5" t="s">
        <v>417</v>
      </c>
      <c r="T1397" s="5" t="s">
        <v>417</v>
      </c>
      <c r="U1397" s="5" t="s">
        <v>417</v>
      </c>
      <c r="V1397" s="5" t="s">
        <v>417</v>
      </c>
      <c r="W1397" s="5" t="s">
        <v>93</v>
      </c>
      <c r="X1397" s="5" t="s">
        <v>418</v>
      </c>
      <c r="Y1397" s="5" t="s">
        <v>419</v>
      </c>
      <c r="Z1397" s="5" t="s">
        <v>420</v>
      </c>
      <c r="AA1397" s="5" t="s">
        <v>421</v>
      </c>
      <c r="AB1397" s="5" t="s">
        <v>16811</v>
      </c>
      <c r="AC1397" s="5"/>
      <c r="AD1397" s="5"/>
      <c r="AE1397" s="5"/>
      <c r="AF1397" s="5"/>
    </row>
    <row r="1398" spans="1:32" hidden="1">
      <c r="A1398" s="5" t="s">
        <v>16812</v>
      </c>
      <c r="B1398" s="5" t="str">
        <f>IF(COUNTIF('Leads Priorizados INT'!M:M,A1398)&gt;0,"Sí","No")</f>
        <v>No</v>
      </c>
      <c r="C1398">
        <v>0</v>
      </c>
      <c r="D1398" s="6" t="s">
        <v>414</v>
      </c>
      <c r="E1398" s="5" t="s">
        <v>16813</v>
      </c>
      <c r="F1398" s="5" t="s">
        <v>152</v>
      </c>
      <c r="G1398" s="5" t="s">
        <v>16814</v>
      </c>
      <c r="H1398" s="7">
        <v>14128218</v>
      </c>
      <c r="I1398" s="5">
        <v>37</v>
      </c>
      <c r="J1398" s="5">
        <v>1</v>
      </c>
      <c r="K1398" s="5" t="s">
        <v>16815</v>
      </c>
      <c r="L1398" s="5">
        <v>9.0499999999999997E-2</v>
      </c>
      <c r="M1398" s="8">
        <v>916434568</v>
      </c>
      <c r="N1398" s="8">
        <v>916112121</v>
      </c>
      <c r="O1398" s="8">
        <v>916433731</v>
      </c>
      <c r="P1398" s="8">
        <v>916429520</v>
      </c>
      <c r="Q1398" s="8">
        <v>683162156</v>
      </c>
      <c r="R1398" s="5" t="s">
        <v>16816</v>
      </c>
      <c r="S1398" s="5" t="s">
        <v>417</v>
      </c>
      <c r="T1398" s="5" t="s">
        <v>417</v>
      </c>
      <c r="U1398" s="5" t="s">
        <v>417</v>
      </c>
      <c r="V1398" s="5" t="s">
        <v>417</v>
      </c>
      <c r="W1398" s="5" t="s">
        <v>93</v>
      </c>
      <c r="X1398" s="5" t="s">
        <v>418</v>
      </c>
      <c r="Y1398" s="5" t="s">
        <v>419</v>
      </c>
      <c r="Z1398" s="5" t="s">
        <v>420</v>
      </c>
      <c r="AA1398" s="5" t="s">
        <v>421</v>
      </c>
      <c r="AB1398" s="5" t="s">
        <v>16817</v>
      </c>
      <c r="AC1398" s="5" t="s">
        <v>16818</v>
      </c>
      <c r="AD1398" s="5"/>
      <c r="AE1398" s="5"/>
      <c r="AF1398" s="5"/>
    </row>
    <row r="1399" spans="1:32" hidden="1">
      <c r="A1399" s="5" t="s">
        <v>16819</v>
      </c>
      <c r="B1399" s="5" t="str">
        <f>IF(COUNTIF('Leads Priorizados INT'!M:M,A1399)&gt;0,"Sí","No")</f>
        <v>No</v>
      </c>
      <c r="C1399">
        <v>0</v>
      </c>
      <c r="D1399" s="6" t="s">
        <v>414</v>
      </c>
      <c r="E1399" s="5" t="s">
        <v>16820</v>
      </c>
      <c r="F1399" s="5" t="s">
        <v>497</v>
      </c>
      <c r="G1399" s="5" t="s">
        <v>11790</v>
      </c>
      <c r="H1399" s="7">
        <v>3942161</v>
      </c>
      <c r="I1399" s="5">
        <v>30</v>
      </c>
      <c r="J1399" s="5">
        <v>2</v>
      </c>
      <c r="K1399" s="5" t="s">
        <v>16821</v>
      </c>
      <c r="L1399" s="5">
        <v>9.0399999999999994E-2</v>
      </c>
      <c r="M1399" s="8">
        <v>971415954</v>
      </c>
      <c r="N1399" s="8">
        <v>937247272</v>
      </c>
      <c r="O1399" s="8">
        <v>928667776</v>
      </c>
      <c r="P1399" s="8"/>
      <c r="Q1399" s="8"/>
      <c r="R1399" s="5" t="s">
        <v>16822</v>
      </c>
      <c r="S1399" s="5" t="s">
        <v>417</v>
      </c>
      <c r="T1399" s="5" t="s">
        <v>417</v>
      </c>
      <c r="U1399" s="5" t="s">
        <v>417</v>
      </c>
      <c r="V1399" s="5" t="s">
        <v>417</v>
      </c>
      <c r="W1399" s="5" t="s">
        <v>93</v>
      </c>
      <c r="X1399" s="5" t="s">
        <v>418</v>
      </c>
      <c r="Y1399" s="5" t="s">
        <v>419</v>
      </c>
      <c r="Z1399" s="5" t="s">
        <v>420</v>
      </c>
      <c r="AA1399" s="5" t="s">
        <v>421</v>
      </c>
      <c r="AB1399" s="5" t="s">
        <v>16823</v>
      </c>
      <c r="AC1399" s="5"/>
      <c r="AD1399" s="5"/>
      <c r="AE1399" s="5"/>
      <c r="AF1399" s="5"/>
    </row>
    <row r="1400" spans="1:32" hidden="1">
      <c r="A1400" s="5" t="s">
        <v>16824</v>
      </c>
      <c r="B1400" s="5" t="str">
        <f>IF(COUNTIF('Leads Priorizados INT'!M:M,A1400)&gt;0,"Sí","No")</f>
        <v>No</v>
      </c>
      <c r="C1400">
        <v>0</v>
      </c>
      <c r="D1400" s="6" t="s">
        <v>414</v>
      </c>
      <c r="E1400" s="5" t="s">
        <v>16825</v>
      </c>
      <c r="F1400" s="5" t="s">
        <v>431</v>
      </c>
      <c r="G1400" s="5" t="s">
        <v>10813</v>
      </c>
      <c r="H1400" s="7">
        <v>1012784</v>
      </c>
      <c r="I1400" s="5">
        <v>7</v>
      </c>
      <c r="J1400" s="5">
        <v>2</v>
      </c>
      <c r="K1400" s="5" t="s">
        <v>16826</v>
      </c>
      <c r="L1400" s="5">
        <v>9.0399999999999994E-2</v>
      </c>
      <c r="M1400" s="8"/>
      <c r="N1400" s="8"/>
      <c r="O1400" s="8"/>
      <c r="P1400" s="8"/>
      <c r="Q1400" s="8"/>
      <c r="R1400" s="5" t="s">
        <v>16827</v>
      </c>
      <c r="S1400" s="5" t="s">
        <v>16828</v>
      </c>
      <c r="T1400" s="5" t="s">
        <v>417</v>
      </c>
      <c r="U1400" s="5" t="s">
        <v>417</v>
      </c>
      <c r="V1400" s="5" t="s">
        <v>417</v>
      </c>
      <c r="W1400" s="5" t="s">
        <v>93</v>
      </c>
      <c r="X1400" s="5" t="s">
        <v>418</v>
      </c>
      <c r="Y1400" s="5" t="s">
        <v>419</v>
      </c>
      <c r="Z1400" s="5" t="s">
        <v>420</v>
      </c>
      <c r="AA1400" s="5" t="s">
        <v>421</v>
      </c>
      <c r="AB1400" s="5"/>
      <c r="AC1400" s="5"/>
      <c r="AD1400" s="5"/>
      <c r="AE1400" s="5"/>
      <c r="AF1400" s="5"/>
    </row>
    <row r="1401" spans="1:32">
      <c r="A1401" s="5" t="s">
        <v>16829</v>
      </c>
      <c r="B1401" s="5" t="str">
        <f>IF(COUNTIF('Leads Priorizados INT'!M:M,A1401)&gt;0,"Sí","No")</f>
        <v>No</v>
      </c>
      <c r="C1401">
        <v>1</v>
      </c>
      <c r="D1401" s="6" t="s">
        <v>414</v>
      </c>
      <c r="E1401" s="5" t="s">
        <v>16830</v>
      </c>
      <c r="F1401" s="5" t="s">
        <v>152</v>
      </c>
      <c r="G1401" s="5" t="s">
        <v>2486</v>
      </c>
      <c r="H1401" s="7">
        <v>471114</v>
      </c>
      <c r="I1401" s="5">
        <v>3</v>
      </c>
      <c r="J1401" s="5">
        <v>1</v>
      </c>
      <c r="K1401" s="5" t="s">
        <v>16831</v>
      </c>
      <c r="L1401" s="5">
        <v>9.0399999999999994E-2</v>
      </c>
      <c r="M1401" s="8"/>
      <c r="N1401" s="8"/>
      <c r="O1401" s="8"/>
      <c r="P1401" s="8"/>
      <c r="Q1401" s="8"/>
      <c r="R1401" s="5" t="s">
        <v>16832</v>
      </c>
      <c r="S1401" s="5" t="s">
        <v>16833</v>
      </c>
      <c r="T1401" s="5" t="s">
        <v>16834</v>
      </c>
      <c r="U1401" s="5" t="s">
        <v>16835</v>
      </c>
      <c r="V1401" s="5" t="s">
        <v>417</v>
      </c>
      <c r="W1401" s="5" t="s">
        <v>93</v>
      </c>
      <c r="X1401" s="5" t="s">
        <v>418</v>
      </c>
      <c r="Y1401" s="5" t="s">
        <v>419</v>
      </c>
      <c r="Z1401" s="5" t="s">
        <v>420</v>
      </c>
      <c r="AA1401" s="5" t="s">
        <v>421</v>
      </c>
      <c r="AB1401" s="5"/>
      <c r="AC1401" s="5"/>
      <c r="AD1401" s="5"/>
      <c r="AE1401" s="5"/>
      <c r="AF1401" s="5"/>
    </row>
    <row r="1402" spans="1:32" hidden="1">
      <c r="A1402" s="5" t="s">
        <v>16836</v>
      </c>
      <c r="B1402" s="5" t="str">
        <f>IF(COUNTIF('Leads Priorizados INT'!M:M,A1402)&gt;0,"Sí","No")</f>
        <v>No</v>
      </c>
      <c r="C1402">
        <v>0</v>
      </c>
      <c r="D1402" s="6" t="s">
        <v>414</v>
      </c>
      <c r="E1402" s="5" t="s">
        <v>16837</v>
      </c>
      <c r="F1402" s="5" t="s">
        <v>431</v>
      </c>
      <c r="G1402" s="5" t="s">
        <v>1094</v>
      </c>
      <c r="H1402" s="7">
        <v>606702</v>
      </c>
      <c r="I1402" s="5">
        <v>1</v>
      </c>
      <c r="J1402" s="5">
        <v>1</v>
      </c>
      <c r="K1402" s="5" t="s">
        <v>16838</v>
      </c>
      <c r="L1402" s="5">
        <v>9.0300000000000005E-2</v>
      </c>
      <c r="M1402" s="8"/>
      <c r="N1402" s="8"/>
      <c r="O1402" s="8"/>
      <c r="P1402" s="8"/>
      <c r="Q1402" s="8"/>
      <c r="R1402" s="5" t="s">
        <v>16839</v>
      </c>
      <c r="S1402" s="5" t="s">
        <v>16840</v>
      </c>
      <c r="T1402" s="5" t="s">
        <v>417</v>
      </c>
      <c r="U1402" s="5" t="s">
        <v>417</v>
      </c>
      <c r="V1402" s="5" t="s">
        <v>417</v>
      </c>
      <c r="W1402" s="5" t="s">
        <v>93</v>
      </c>
      <c r="X1402" s="5" t="s">
        <v>418</v>
      </c>
      <c r="Y1402" s="5" t="s">
        <v>419</v>
      </c>
      <c r="Z1402" s="5" t="s">
        <v>420</v>
      </c>
      <c r="AA1402" s="5" t="s">
        <v>421</v>
      </c>
      <c r="AB1402" s="5"/>
      <c r="AC1402" s="5"/>
      <c r="AD1402" s="5"/>
      <c r="AE1402" s="5"/>
      <c r="AF1402" s="5"/>
    </row>
    <row r="1403" spans="1:32" hidden="1">
      <c r="A1403" s="5" t="s">
        <v>16841</v>
      </c>
      <c r="B1403" s="5" t="str">
        <f>IF(COUNTIF('Leads Priorizados INT'!M:M,A1403)&gt;0,"Sí","No")</f>
        <v>No</v>
      </c>
      <c r="C1403">
        <v>0</v>
      </c>
      <c r="D1403" s="6" t="s">
        <v>414</v>
      </c>
      <c r="E1403" s="5" t="s">
        <v>16842</v>
      </c>
      <c r="F1403" s="5" t="s">
        <v>152</v>
      </c>
      <c r="G1403" s="5" t="s">
        <v>1738</v>
      </c>
      <c r="H1403" s="7">
        <v>538779</v>
      </c>
      <c r="I1403" s="5">
        <v>3</v>
      </c>
      <c r="J1403" s="5">
        <v>1</v>
      </c>
      <c r="K1403" s="5" t="s">
        <v>16843</v>
      </c>
      <c r="L1403" s="5">
        <v>9.0300000000000005E-2</v>
      </c>
      <c r="M1403" s="8"/>
      <c r="N1403" s="8"/>
      <c r="O1403" s="8"/>
      <c r="P1403" s="8"/>
      <c r="Q1403" s="8"/>
      <c r="R1403" s="5" t="s">
        <v>16844</v>
      </c>
      <c r="S1403" s="5" t="s">
        <v>417</v>
      </c>
      <c r="T1403" s="5" t="s">
        <v>417</v>
      </c>
      <c r="U1403" s="5" t="s">
        <v>417</v>
      </c>
      <c r="V1403" s="5" t="s">
        <v>417</v>
      </c>
      <c r="W1403" s="5" t="s">
        <v>93</v>
      </c>
      <c r="X1403" s="5" t="s">
        <v>418</v>
      </c>
      <c r="Y1403" s="5" t="s">
        <v>419</v>
      </c>
      <c r="Z1403" s="5" t="s">
        <v>420</v>
      </c>
      <c r="AA1403" s="5" t="s">
        <v>421</v>
      </c>
      <c r="AB1403" s="5"/>
      <c r="AC1403" s="5"/>
      <c r="AD1403" s="5"/>
      <c r="AE1403" s="5"/>
      <c r="AF1403" s="5"/>
    </row>
    <row r="1404" spans="1:32" hidden="1">
      <c r="A1404" s="5" t="s">
        <v>16845</v>
      </c>
      <c r="B1404" s="5" t="str">
        <f>IF(COUNTIF('Leads Priorizados INT'!M:M,A1404)&gt;0,"Sí","No")</f>
        <v>No</v>
      </c>
      <c r="C1404">
        <v>0</v>
      </c>
      <c r="D1404" s="6" t="s">
        <v>414</v>
      </c>
      <c r="E1404" s="5" t="s">
        <v>16846</v>
      </c>
      <c r="F1404" s="5" t="s">
        <v>740</v>
      </c>
      <c r="G1404" s="5" t="s">
        <v>16847</v>
      </c>
      <c r="H1404" s="7">
        <v>2636639</v>
      </c>
      <c r="I1404" s="5">
        <v>7</v>
      </c>
      <c r="J1404" s="5">
        <v>1</v>
      </c>
      <c r="K1404" s="5" t="s">
        <v>16848</v>
      </c>
      <c r="L1404" s="5">
        <v>9.0200000000000002E-2</v>
      </c>
      <c r="M1404" s="8"/>
      <c r="N1404" s="8"/>
      <c r="O1404" s="8"/>
      <c r="P1404" s="8"/>
      <c r="Q1404" s="8"/>
      <c r="R1404" s="5" t="s">
        <v>16849</v>
      </c>
      <c r="S1404" s="5" t="s">
        <v>16850</v>
      </c>
      <c r="T1404" s="5" t="s">
        <v>417</v>
      </c>
      <c r="U1404" s="5" t="s">
        <v>417</v>
      </c>
      <c r="V1404" s="5" t="s">
        <v>417</v>
      </c>
      <c r="W1404" s="5" t="s">
        <v>93</v>
      </c>
      <c r="X1404" s="5" t="s">
        <v>418</v>
      </c>
      <c r="Y1404" s="5" t="s">
        <v>419</v>
      </c>
      <c r="Z1404" s="5" t="s">
        <v>420</v>
      </c>
      <c r="AA1404" s="5" t="s">
        <v>421</v>
      </c>
      <c r="AB1404" s="5"/>
      <c r="AC1404" s="5"/>
      <c r="AD1404" s="5"/>
      <c r="AE1404" s="5"/>
      <c r="AF1404" s="5"/>
    </row>
    <row r="1405" spans="1:32" hidden="1">
      <c r="A1405" s="5" t="s">
        <v>16851</v>
      </c>
      <c r="B1405" s="5" t="str">
        <f>IF(COUNTIF('Leads Priorizados INT'!M:M,A1405)&gt;0,"Sí","No")</f>
        <v>No</v>
      </c>
      <c r="C1405">
        <v>0</v>
      </c>
      <c r="D1405" s="6" t="s">
        <v>414</v>
      </c>
      <c r="E1405" s="5" t="s">
        <v>16852</v>
      </c>
      <c r="F1405" s="5" t="s">
        <v>1650</v>
      </c>
      <c r="G1405" s="5" t="s">
        <v>16853</v>
      </c>
      <c r="H1405" s="7">
        <v>339225</v>
      </c>
      <c r="I1405" s="5">
        <v>5</v>
      </c>
      <c r="J1405" s="5">
        <v>3</v>
      </c>
      <c r="K1405" s="5" t="s">
        <v>16854</v>
      </c>
      <c r="L1405" s="5">
        <v>9.0200000000000002E-2</v>
      </c>
      <c r="M1405" s="8">
        <v>921181317</v>
      </c>
      <c r="N1405" s="8">
        <v>921172839</v>
      </c>
      <c r="O1405" s="8">
        <v>921182527</v>
      </c>
      <c r="P1405" s="8">
        <v>650975335</v>
      </c>
      <c r="Q1405" s="8">
        <v>635001016</v>
      </c>
      <c r="R1405" s="5" t="s">
        <v>16855</v>
      </c>
      <c r="S1405" s="5" t="s">
        <v>417</v>
      </c>
      <c r="T1405" s="5" t="s">
        <v>417</v>
      </c>
      <c r="U1405" s="5" t="s">
        <v>417</v>
      </c>
      <c r="V1405" s="5" t="s">
        <v>417</v>
      </c>
      <c r="W1405" s="5" t="s">
        <v>93</v>
      </c>
      <c r="X1405" s="5" t="s">
        <v>418</v>
      </c>
      <c r="Y1405" s="5" t="s">
        <v>419</v>
      </c>
      <c r="Z1405" s="5" t="s">
        <v>420</v>
      </c>
      <c r="AA1405" s="5" t="s">
        <v>421</v>
      </c>
      <c r="AB1405" s="5" t="s">
        <v>16856</v>
      </c>
      <c r="AC1405" s="5" t="s">
        <v>16857</v>
      </c>
      <c r="AD1405" s="5"/>
      <c r="AE1405" s="5"/>
      <c r="AF1405" s="5"/>
    </row>
    <row r="1406" spans="1:32" hidden="1">
      <c r="A1406" s="5" t="s">
        <v>16858</v>
      </c>
      <c r="B1406" s="5" t="str">
        <f>IF(COUNTIF('Leads Priorizados INT'!M:M,A1406)&gt;0,"Sí","No")</f>
        <v>No</v>
      </c>
      <c r="C1406">
        <v>0</v>
      </c>
      <c r="D1406" s="6" t="s">
        <v>414</v>
      </c>
      <c r="E1406" s="5" t="s">
        <v>16859</v>
      </c>
      <c r="F1406" s="5" t="s">
        <v>152</v>
      </c>
      <c r="G1406" s="5" t="s">
        <v>10947</v>
      </c>
      <c r="H1406" s="7">
        <v>922764</v>
      </c>
      <c r="I1406" s="5">
        <v>1</v>
      </c>
      <c r="J1406" s="5">
        <v>1</v>
      </c>
      <c r="K1406" s="5" t="s">
        <v>16860</v>
      </c>
      <c r="L1406" s="5">
        <v>9.0200000000000002E-2</v>
      </c>
      <c r="M1406" s="8">
        <v>915968481</v>
      </c>
      <c r="N1406" s="8"/>
      <c r="O1406" s="8"/>
      <c r="P1406" s="8"/>
      <c r="Q1406" s="8"/>
      <c r="R1406" s="5" t="s">
        <v>16861</v>
      </c>
      <c r="S1406" s="5" t="s">
        <v>417</v>
      </c>
      <c r="T1406" s="5" t="s">
        <v>417</v>
      </c>
      <c r="U1406" s="5" t="s">
        <v>417</v>
      </c>
      <c r="V1406" s="5" t="s">
        <v>417</v>
      </c>
      <c r="W1406" s="5" t="s">
        <v>93</v>
      </c>
      <c r="X1406" s="5" t="s">
        <v>418</v>
      </c>
      <c r="Y1406" s="5" t="s">
        <v>419</v>
      </c>
      <c r="Z1406" s="5" t="s">
        <v>420</v>
      </c>
      <c r="AA1406" s="5" t="s">
        <v>421</v>
      </c>
      <c r="AB1406" s="5"/>
      <c r="AC1406" s="5"/>
      <c r="AD1406" s="5"/>
      <c r="AE1406" s="5"/>
      <c r="AF1406" s="5"/>
    </row>
    <row r="1407" spans="1:32" hidden="1">
      <c r="A1407" s="5" t="s">
        <v>16862</v>
      </c>
      <c r="B1407" s="5" t="str">
        <f>IF(COUNTIF('Leads Priorizados INT'!M:M,A1407)&gt;0,"Sí","No")</f>
        <v>No</v>
      </c>
      <c r="C1407">
        <v>0</v>
      </c>
      <c r="D1407" s="6" t="s">
        <v>414</v>
      </c>
      <c r="E1407" s="5" t="s">
        <v>16863</v>
      </c>
      <c r="F1407" s="5" t="s">
        <v>752</v>
      </c>
      <c r="G1407" s="5" t="s">
        <v>16864</v>
      </c>
      <c r="H1407" s="7">
        <v>1068603</v>
      </c>
      <c r="I1407" s="5">
        <v>7</v>
      </c>
      <c r="J1407" s="5">
        <v>1</v>
      </c>
      <c r="K1407" s="5" t="s">
        <v>16865</v>
      </c>
      <c r="L1407" s="5">
        <v>9.01E-2</v>
      </c>
      <c r="M1407" s="8">
        <v>977396470</v>
      </c>
      <c r="N1407" s="8"/>
      <c r="O1407" s="8"/>
      <c r="P1407" s="8"/>
      <c r="Q1407" s="8"/>
      <c r="R1407" s="5" t="s">
        <v>16866</v>
      </c>
      <c r="S1407" s="5" t="s">
        <v>16867</v>
      </c>
      <c r="T1407" s="5" t="s">
        <v>417</v>
      </c>
      <c r="U1407" s="5" t="s">
        <v>417</v>
      </c>
      <c r="V1407" s="5" t="s">
        <v>417</v>
      </c>
      <c r="W1407" s="5" t="s">
        <v>93</v>
      </c>
      <c r="X1407" s="5" t="s">
        <v>418</v>
      </c>
      <c r="Y1407" s="5" t="s">
        <v>419</v>
      </c>
      <c r="Z1407" s="5" t="s">
        <v>420</v>
      </c>
      <c r="AA1407" s="5" t="s">
        <v>421</v>
      </c>
      <c r="AB1407" s="5"/>
      <c r="AC1407" s="5"/>
      <c r="AD1407" s="5"/>
      <c r="AE1407" s="5"/>
      <c r="AF1407" s="5"/>
    </row>
    <row r="1408" spans="1:32" hidden="1">
      <c r="A1408" s="5" t="s">
        <v>16868</v>
      </c>
      <c r="B1408" s="5" t="str">
        <f>IF(COUNTIF('Leads Priorizados INT'!M:M,A1408)&gt;0,"Sí","No")</f>
        <v>No</v>
      </c>
      <c r="C1408">
        <v>0</v>
      </c>
      <c r="D1408" s="6" t="s">
        <v>414</v>
      </c>
      <c r="E1408" s="5" t="s">
        <v>16869</v>
      </c>
      <c r="F1408" s="5" t="s">
        <v>152</v>
      </c>
      <c r="G1408" s="5" t="s">
        <v>2486</v>
      </c>
      <c r="H1408" s="7">
        <v>1008502</v>
      </c>
      <c r="I1408" s="5">
        <v>1</v>
      </c>
      <c r="J1408" s="5">
        <v>1</v>
      </c>
      <c r="K1408" s="5" t="s">
        <v>16870</v>
      </c>
      <c r="L1408" s="5">
        <v>9.01E-2</v>
      </c>
      <c r="M1408" s="8"/>
      <c r="N1408" s="8"/>
      <c r="O1408" s="8"/>
      <c r="P1408" s="8"/>
      <c r="Q1408" s="8"/>
      <c r="R1408" s="5" t="s">
        <v>16871</v>
      </c>
      <c r="S1408" s="5" t="s">
        <v>16872</v>
      </c>
      <c r="T1408" s="5" t="s">
        <v>16873</v>
      </c>
      <c r="U1408" s="5" t="s">
        <v>16874</v>
      </c>
      <c r="V1408" s="5" t="s">
        <v>16875</v>
      </c>
      <c r="W1408" s="5" t="s">
        <v>93</v>
      </c>
      <c r="X1408" s="5" t="s">
        <v>418</v>
      </c>
      <c r="Y1408" s="5" t="s">
        <v>419</v>
      </c>
      <c r="Z1408" s="5" t="s">
        <v>420</v>
      </c>
      <c r="AA1408" s="5" t="s">
        <v>421</v>
      </c>
      <c r="AB1408" s="5"/>
      <c r="AC1408" s="5"/>
      <c r="AD1408" s="5"/>
      <c r="AE1408" s="5"/>
      <c r="AF1408" s="5"/>
    </row>
    <row r="1409" spans="1:32" hidden="1">
      <c r="A1409" s="5" t="s">
        <v>16876</v>
      </c>
      <c r="B1409" s="5" t="str">
        <f>IF(COUNTIF('Leads Priorizados INT'!M:M,A1409)&gt;0,"Sí","No")</f>
        <v>No</v>
      </c>
      <c r="C1409">
        <v>0</v>
      </c>
      <c r="D1409" s="6" t="s">
        <v>414</v>
      </c>
      <c r="E1409" s="5" t="s">
        <v>16877</v>
      </c>
      <c r="F1409" s="5" t="s">
        <v>152</v>
      </c>
      <c r="G1409" s="5" t="s">
        <v>1264</v>
      </c>
      <c r="H1409" s="7">
        <v>308195</v>
      </c>
      <c r="I1409" s="5">
        <v>1</v>
      </c>
      <c r="J1409" s="5">
        <v>1</v>
      </c>
      <c r="K1409" s="5" t="s">
        <v>16878</v>
      </c>
      <c r="L1409" s="5">
        <v>9.01E-2</v>
      </c>
      <c r="M1409" s="8"/>
      <c r="N1409" s="8"/>
      <c r="O1409" s="8"/>
      <c r="P1409" s="8"/>
      <c r="Q1409" s="8"/>
      <c r="R1409" s="5" t="s">
        <v>16879</v>
      </c>
      <c r="S1409" s="5" t="s">
        <v>417</v>
      </c>
      <c r="T1409" s="5" t="s">
        <v>417</v>
      </c>
      <c r="U1409" s="5" t="s">
        <v>417</v>
      </c>
      <c r="V1409" s="5" t="s">
        <v>417</v>
      </c>
      <c r="W1409" s="5" t="s">
        <v>93</v>
      </c>
      <c r="X1409" s="5" t="s">
        <v>418</v>
      </c>
      <c r="Y1409" s="5" t="s">
        <v>419</v>
      </c>
      <c r="Z1409" s="5" t="s">
        <v>420</v>
      </c>
      <c r="AA1409" s="5" t="s">
        <v>421</v>
      </c>
      <c r="AB1409" s="5"/>
      <c r="AC1409" s="5"/>
      <c r="AD1409" s="5"/>
      <c r="AE1409" s="5"/>
      <c r="AF1409" s="5"/>
    </row>
    <row r="1410" spans="1:32" hidden="1">
      <c r="A1410" s="5" t="s">
        <v>16880</v>
      </c>
      <c r="B1410" s="5" t="str">
        <f>IF(COUNTIF('Leads Priorizados INT'!M:M,A1410)&gt;0,"Sí","No")</f>
        <v>No</v>
      </c>
      <c r="C1410">
        <v>0</v>
      </c>
      <c r="D1410" s="6" t="s">
        <v>414</v>
      </c>
      <c r="E1410" s="5" t="s">
        <v>16881</v>
      </c>
      <c r="F1410" s="5" t="s">
        <v>873</v>
      </c>
      <c r="G1410" s="5" t="s">
        <v>16882</v>
      </c>
      <c r="H1410" s="7">
        <v>764167</v>
      </c>
      <c r="I1410" s="5">
        <v>4</v>
      </c>
      <c r="J1410" s="5">
        <v>1</v>
      </c>
      <c r="K1410" s="5" t="s">
        <v>16883</v>
      </c>
      <c r="L1410" s="5">
        <v>9.01E-2</v>
      </c>
      <c r="M1410" s="8"/>
      <c r="N1410" s="8"/>
      <c r="O1410" s="8"/>
      <c r="P1410" s="8"/>
      <c r="Q1410" s="8"/>
      <c r="R1410" s="5" t="s">
        <v>16884</v>
      </c>
      <c r="S1410" s="5" t="s">
        <v>16885</v>
      </c>
      <c r="T1410" s="5" t="s">
        <v>16886</v>
      </c>
      <c r="U1410" s="5" t="s">
        <v>417</v>
      </c>
      <c r="V1410" s="5" t="s">
        <v>417</v>
      </c>
      <c r="W1410" s="5" t="s">
        <v>93</v>
      </c>
      <c r="X1410" s="5" t="s">
        <v>418</v>
      </c>
      <c r="Y1410" s="5" t="s">
        <v>419</v>
      </c>
      <c r="Z1410" s="5" t="s">
        <v>420</v>
      </c>
      <c r="AA1410" s="5" t="s">
        <v>421</v>
      </c>
      <c r="AB1410" s="5"/>
      <c r="AC1410" s="5"/>
      <c r="AD1410" s="5"/>
      <c r="AE1410" s="5"/>
      <c r="AF1410" s="5"/>
    </row>
    <row r="1411" spans="1:32" hidden="1">
      <c r="A1411" s="5" t="s">
        <v>16887</v>
      </c>
      <c r="B1411" s="5" t="str">
        <f>IF(COUNTIF('Leads Priorizados INT'!M:M,A1411)&gt;0,"Sí","No")</f>
        <v>No</v>
      </c>
      <c r="C1411">
        <v>0</v>
      </c>
      <c r="D1411" s="6" t="s">
        <v>414</v>
      </c>
      <c r="E1411" s="5" t="s">
        <v>16888</v>
      </c>
      <c r="F1411" s="5" t="s">
        <v>497</v>
      </c>
      <c r="G1411" s="5" t="s">
        <v>16889</v>
      </c>
      <c r="H1411" s="7">
        <v>442071</v>
      </c>
      <c r="I1411" s="5">
        <v>10</v>
      </c>
      <c r="J1411" s="5">
        <v>1</v>
      </c>
      <c r="K1411" s="5" t="s">
        <v>16890</v>
      </c>
      <c r="L1411" s="5">
        <v>0.09</v>
      </c>
      <c r="M1411" s="8">
        <v>971228870</v>
      </c>
      <c r="N1411" s="8"/>
      <c r="O1411" s="8"/>
      <c r="P1411" s="8"/>
      <c r="Q1411" s="8"/>
      <c r="R1411" s="5" t="s">
        <v>16891</v>
      </c>
      <c r="S1411" s="5" t="s">
        <v>417</v>
      </c>
      <c r="T1411" s="5" t="s">
        <v>417</v>
      </c>
      <c r="U1411" s="5" t="s">
        <v>417</v>
      </c>
      <c r="V1411" s="5" t="s">
        <v>417</v>
      </c>
      <c r="W1411" s="5" t="s">
        <v>93</v>
      </c>
      <c r="X1411" s="5" t="s">
        <v>418</v>
      </c>
      <c r="Y1411" s="5" t="s">
        <v>419</v>
      </c>
      <c r="Z1411" s="5" t="s">
        <v>420</v>
      </c>
      <c r="AA1411" s="5" t="s">
        <v>421</v>
      </c>
      <c r="AB1411" s="5" t="s">
        <v>16892</v>
      </c>
      <c r="AC1411" s="5" t="s">
        <v>16893</v>
      </c>
      <c r="AD1411" s="5"/>
      <c r="AE1411" s="5"/>
      <c r="AF1411" s="5"/>
    </row>
    <row r="1412" spans="1:32" hidden="1">
      <c r="A1412" s="5" t="s">
        <v>16894</v>
      </c>
      <c r="B1412" s="5" t="str">
        <f>IF(COUNTIF('Leads Priorizados INT'!M:M,A1412)&gt;0,"Sí","No")</f>
        <v>No</v>
      </c>
      <c r="C1412">
        <v>0</v>
      </c>
      <c r="D1412" s="6" t="s">
        <v>414</v>
      </c>
      <c r="E1412" s="5" t="s">
        <v>16895</v>
      </c>
      <c r="F1412" s="5" t="s">
        <v>984</v>
      </c>
      <c r="G1412" s="5" t="s">
        <v>16053</v>
      </c>
      <c r="H1412" s="7">
        <v>1011324</v>
      </c>
      <c r="I1412" s="5">
        <v>1</v>
      </c>
      <c r="J1412" s="5">
        <v>2</v>
      </c>
      <c r="K1412" s="5" t="s">
        <v>16896</v>
      </c>
      <c r="L1412" s="5">
        <v>0.09</v>
      </c>
      <c r="M1412" s="8"/>
      <c r="N1412" s="8"/>
      <c r="O1412" s="8"/>
      <c r="P1412" s="8"/>
      <c r="Q1412" s="8"/>
      <c r="R1412" s="5" t="s">
        <v>16897</v>
      </c>
      <c r="S1412" s="5" t="s">
        <v>16898</v>
      </c>
      <c r="T1412" s="5" t="s">
        <v>417</v>
      </c>
      <c r="U1412" s="5" t="s">
        <v>417</v>
      </c>
      <c r="V1412" s="5" t="s">
        <v>417</v>
      </c>
      <c r="W1412" s="5" t="s">
        <v>93</v>
      </c>
      <c r="X1412" s="5" t="s">
        <v>418</v>
      </c>
      <c r="Y1412" s="5" t="s">
        <v>419</v>
      </c>
      <c r="Z1412" s="5" t="s">
        <v>420</v>
      </c>
      <c r="AA1412" s="5" t="s">
        <v>421</v>
      </c>
      <c r="AB1412" s="5"/>
      <c r="AC1412" s="5"/>
      <c r="AD1412" s="5"/>
      <c r="AE1412" s="5"/>
      <c r="AF1412" s="5"/>
    </row>
    <row r="1413" spans="1:32" hidden="1">
      <c r="A1413" s="5" t="s">
        <v>16899</v>
      </c>
      <c r="B1413" s="5" t="str">
        <f>IF(COUNTIF('Leads Priorizados INT'!M:M,A1413)&gt;0,"Sí","No")</f>
        <v>No</v>
      </c>
      <c r="C1413">
        <v>0</v>
      </c>
      <c r="D1413" s="6" t="s">
        <v>430</v>
      </c>
      <c r="E1413" s="5" t="s">
        <v>16900</v>
      </c>
      <c r="F1413" s="5" t="s">
        <v>497</v>
      </c>
      <c r="G1413" s="5" t="s">
        <v>16901</v>
      </c>
      <c r="H1413" s="7">
        <v>587412</v>
      </c>
      <c r="I1413" s="5">
        <v>10</v>
      </c>
      <c r="J1413" s="5">
        <v>2</v>
      </c>
      <c r="K1413" s="5" t="s">
        <v>16902</v>
      </c>
      <c r="L1413" s="5">
        <v>8.9899999999999994E-2</v>
      </c>
      <c r="M1413" s="8">
        <v>971550411</v>
      </c>
      <c r="N1413" s="8">
        <v>686838637</v>
      </c>
      <c r="O1413" s="8">
        <v>679297710</v>
      </c>
      <c r="P1413" s="8">
        <v>660644230</v>
      </c>
      <c r="Q1413" s="8">
        <v>649185008</v>
      </c>
      <c r="R1413" s="5" t="s">
        <v>16903</v>
      </c>
      <c r="S1413" s="5" t="s">
        <v>417</v>
      </c>
      <c r="T1413" s="5" t="s">
        <v>417</v>
      </c>
      <c r="U1413" s="5" t="s">
        <v>417</v>
      </c>
      <c r="V1413" s="5" t="s">
        <v>417</v>
      </c>
      <c r="W1413" s="5" t="s">
        <v>93</v>
      </c>
      <c r="X1413" s="5" t="s">
        <v>418</v>
      </c>
      <c r="Y1413" s="5" t="s">
        <v>419</v>
      </c>
      <c r="Z1413" s="5" t="s">
        <v>420</v>
      </c>
      <c r="AA1413" s="5" t="s">
        <v>421</v>
      </c>
      <c r="AB1413" s="5" t="s">
        <v>16904</v>
      </c>
      <c r="AC1413" s="5" t="s">
        <v>16905</v>
      </c>
      <c r="AD1413" s="5"/>
      <c r="AE1413" s="5"/>
      <c r="AF1413" s="5"/>
    </row>
    <row r="1414" spans="1:32">
      <c r="A1414" s="5" t="s">
        <v>16906</v>
      </c>
      <c r="B1414" s="5" t="str">
        <f>IF(COUNTIF('Leads Priorizados INT'!M:M,A1414)&gt;0,"Sí","No")</f>
        <v>No</v>
      </c>
      <c r="C1414">
        <v>1</v>
      </c>
      <c r="D1414" s="6" t="s">
        <v>414</v>
      </c>
      <c r="E1414" s="5" t="s">
        <v>16907</v>
      </c>
      <c r="F1414" s="5" t="s">
        <v>152</v>
      </c>
      <c r="G1414" s="5" t="s">
        <v>1738</v>
      </c>
      <c r="H1414" s="7">
        <v>1028526</v>
      </c>
      <c r="I1414" s="5">
        <v>2</v>
      </c>
      <c r="J1414" s="5">
        <v>1</v>
      </c>
      <c r="K1414" s="5" t="s">
        <v>16908</v>
      </c>
      <c r="L1414" s="5">
        <v>8.9899999999999994E-2</v>
      </c>
      <c r="M1414" s="8"/>
      <c r="N1414" s="8"/>
      <c r="O1414" s="8"/>
      <c r="P1414" s="8"/>
      <c r="Q1414" s="8"/>
      <c r="R1414" s="5" t="s">
        <v>16909</v>
      </c>
      <c r="S1414" s="5" t="s">
        <v>16910</v>
      </c>
      <c r="T1414" s="5" t="s">
        <v>417</v>
      </c>
      <c r="U1414" s="5" t="s">
        <v>417</v>
      </c>
      <c r="V1414" s="5" t="s">
        <v>417</v>
      </c>
      <c r="W1414" s="5" t="s">
        <v>93</v>
      </c>
      <c r="X1414" s="5" t="s">
        <v>418</v>
      </c>
      <c r="Y1414" s="5" t="s">
        <v>419</v>
      </c>
      <c r="Z1414" s="5" t="s">
        <v>420</v>
      </c>
      <c r="AA1414" s="5" t="s">
        <v>421</v>
      </c>
      <c r="AB1414" s="5"/>
      <c r="AC1414" s="5"/>
      <c r="AD1414" s="5"/>
      <c r="AE1414" s="5"/>
      <c r="AF1414" s="5"/>
    </row>
    <row r="1415" spans="1:32" hidden="1">
      <c r="A1415" s="5" t="s">
        <v>16911</v>
      </c>
      <c r="B1415" s="5" t="str">
        <f>IF(COUNTIF('Leads Priorizados INT'!M:M,A1415)&gt;0,"Sí","No")</f>
        <v>No</v>
      </c>
      <c r="C1415">
        <v>0</v>
      </c>
      <c r="D1415" s="6" t="s">
        <v>414</v>
      </c>
      <c r="E1415" s="5" t="s">
        <v>16912</v>
      </c>
      <c r="F1415" s="5" t="s">
        <v>152</v>
      </c>
      <c r="G1415" s="5" t="s">
        <v>3056</v>
      </c>
      <c r="H1415" s="7">
        <v>590450</v>
      </c>
      <c r="I1415" s="5">
        <v>4</v>
      </c>
      <c r="J1415" s="5">
        <v>1</v>
      </c>
      <c r="K1415" s="5" t="s">
        <v>16913</v>
      </c>
      <c r="L1415" s="5">
        <v>8.9899999999999994E-2</v>
      </c>
      <c r="M1415" s="8">
        <v>917353368</v>
      </c>
      <c r="N1415" s="8"/>
      <c r="O1415" s="8"/>
      <c r="P1415" s="8"/>
      <c r="Q1415" s="8"/>
      <c r="R1415" s="5" t="s">
        <v>16914</v>
      </c>
      <c r="S1415" s="5" t="s">
        <v>16915</v>
      </c>
      <c r="T1415" s="5" t="s">
        <v>16916</v>
      </c>
      <c r="U1415" s="5" t="s">
        <v>16917</v>
      </c>
      <c r="V1415" s="5" t="s">
        <v>16918</v>
      </c>
      <c r="W1415" s="5" t="s">
        <v>93</v>
      </c>
      <c r="X1415" s="5" t="s">
        <v>418</v>
      </c>
      <c r="Y1415" s="5" t="s">
        <v>419</v>
      </c>
      <c r="Z1415" s="5" t="s">
        <v>420</v>
      </c>
      <c r="AA1415" s="5" t="s">
        <v>421</v>
      </c>
      <c r="AB1415" s="5"/>
      <c r="AC1415" s="5"/>
      <c r="AD1415" s="5"/>
      <c r="AE1415" s="5"/>
      <c r="AF1415" s="5"/>
    </row>
    <row r="1416" spans="1:32" hidden="1">
      <c r="A1416" s="5" t="s">
        <v>16919</v>
      </c>
      <c r="B1416" s="5" t="str">
        <f>IF(COUNTIF('Leads Priorizados INT'!M:M,A1416)&gt;0,"Sí","No")</f>
        <v>No</v>
      </c>
      <c r="C1416">
        <v>0</v>
      </c>
      <c r="D1416" s="6" t="s">
        <v>414</v>
      </c>
      <c r="E1416" s="5" t="s">
        <v>16920</v>
      </c>
      <c r="F1416" s="5" t="s">
        <v>431</v>
      </c>
      <c r="G1416" s="5" t="s">
        <v>9769</v>
      </c>
      <c r="H1416" s="7">
        <v>1281924</v>
      </c>
      <c r="I1416" s="5">
        <v>4</v>
      </c>
      <c r="J1416" s="5">
        <v>1</v>
      </c>
      <c r="K1416" s="5" t="s">
        <v>16921</v>
      </c>
      <c r="L1416" s="5">
        <v>8.9800000000000005E-2</v>
      </c>
      <c r="M1416" s="8"/>
      <c r="N1416" s="8"/>
      <c r="O1416" s="8"/>
      <c r="P1416" s="8"/>
      <c r="Q1416" s="8"/>
      <c r="R1416" s="5" t="s">
        <v>16922</v>
      </c>
      <c r="S1416" s="5" t="s">
        <v>417</v>
      </c>
      <c r="T1416" s="5" t="s">
        <v>417</v>
      </c>
      <c r="U1416" s="5" t="s">
        <v>417</v>
      </c>
      <c r="V1416" s="5" t="s">
        <v>417</v>
      </c>
      <c r="W1416" s="5" t="s">
        <v>93</v>
      </c>
      <c r="X1416" s="5" t="s">
        <v>418</v>
      </c>
      <c r="Y1416" s="5" t="s">
        <v>419</v>
      </c>
      <c r="Z1416" s="5" t="s">
        <v>420</v>
      </c>
      <c r="AA1416" s="5" t="s">
        <v>421</v>
      </c>
      <c r="AB1416" s="5"/>
      <c r="AC1416" s="5"/>
      <c r="AD1416" s="5"/>
      <c r="AE1416" s="5"/>
      <c r="AF1416" s="5"/>
    </row>
    <row r="1417" spans="1:32" hidden="1">
      <c r="A1417" s="5" t="s">
        <v>16923</v>
      </c>
      <c r="B1417" s="5" t="str">
        <f>IF(COUNTIF('Leads Priorizados INT'!M:M,A1417)&gt;0,"Sí","No")</f>
        <v>No</v>
      </c>
      <c r="C1417">
        <v>0</v>
      </c>
      <c r="D1417" s="6" t="s">
        <v>414</v>
      </c>
      <c r="E1417" s="5" t="s">
        <v>16924</v>
      </c>
      <c r="F1417" s="5" t="s">
        <v>152</v>
      </c>
      <c r="G1417" s="5" t="s">
        <v>9602</v>
      </c>
      <c r="H1417" s="7">
        <v>1017826</v>
      </c>
      <c r="I1417" s="5">
        <v>7</v>
      </c>
      <c r="J1417" s="5">
        <v>1</v>
      </c>
      <c r="K1417" s="5" t="s">
        <v>16925</v>
      </c>
      <c r="L1417" s="5">
        <v>8.9800000000000005E-2</v>
      </c>
      <c r="M1417" s="8"/>
      <c r="N1417" s="8"/>
      <c r="O1417" s="8"/>
      <c r="P1417" s="8"/>
      <c r="Q1417" s="8"/>
      <c r="R1417" s="5" t="s">
        <v>16926</v>
      </c>
      <c r="S1417" s="5" t="s">
        <v>16927</v>
      </c>
      <c r="T1417" s="5" t="s">
        <v>417</v>
      </c>
      <c r="U1417" s="5" t="s">
        <v>417</v>
      </c>
      <c r="V1417" s="5" t="s">
        <v>417</v>
      </c>
      <c r="W1417" s="5" t="s">
        <v>93</v>
      </c>
      <c r="X1417" s="5" t="s">
        <v>418</v>
      </c>
      <c r="Y1417" s="5" t="s">
        <v>419</v>
      </c>
      <c r="Z1417" s="5" t="s">
        <v>420</v>
      </c>
      <c r="AA1417" s="5" t="s">
        <v>421</v>
      </c>
      <c r="AB1417" s="5"/>
      <c r="AC1417" s="5"/>
      <c r="AD1417" s="5"/>
      <c r="AE1417" s="5"/>
      <c r="AF1417" s="5"/>
    </row>
    <row r="1418" spans="1:32" hidden="1">
      <c r="A1418" s="5" t="s">
        <v>16928</v>
      </c>
      <c r="B1418" s="5" t="str">
        <f>IF(COUNTIF('Leads Priorizados INT'!M:M,A1418)&gt;0,"Sí","No")</f>
        <v>No</v>
      </c>
      <c r="C1418">
        <v>0</v>
      </c>
      <c r="D1418" s="6" t="s">
        <v>414</v>
      </c>
      <c r="E1418" s="5" t="s">
        <v>16929</v>
      </c>
      <c r="F1418" s="5" t="s">
        <v>152</v>
      </c>
      <c r="G1418" s="5" t="s">
        <v>2708</v>
      </c>
      <c r="H1418" s="7">
        <v>859854</v>
      </c>
      <c r="I1418" s="5">
        <v>8</v>
      </c>
      <c r="J1418" s="5">
        <v>1</v>
      </c>
      <c r="K1418" s="5" t="s">
        <v>16930</v>
      </c>
      <c r="L1418" s="5">
        <v>8.9800000000000005E-2</v>
      </c>
      <c r="M1418" s="8"/>
      <c r="N1418" s="8"/>
      <c r="O1418" s="8"/>
      <c r="P1418" s="8"/>
      <c r="Q1418" s="8"/>
      <c r="R1418" s="5" t="s">
        <v>16931</v>
      </c>
      <c r="S1418" s="5" t="s">
        <v>417</v>
      </c>
      <c r="T1418" s="5" t="s">
        <v>417</v>
      </c>
      <c r="U1418" s="5" t="s">
        <v>417</v>
      </c>
      <c r="V1418" s="5" t="s">
        <v>417</v>
      </c>
      <c r="W1418" s="5" t="s">
        <v>93</v>
      </c>
      <c r="X1418" s="5" t="s">
        <v>418</v>
      </c>
      <c r="Y1418" s="5" t="s">
        <v>419</v>
      </c>
      <c r="Z1418" s="5" t="s">
        <v>420</v>
      </c>
      <c r="AA1418" s="5" t="s">
        <v>421</v>
      </c>
      <c r="AB1418" s="5"/>
      <c r="AC1418" s="5"/>
      <c r="AD1418" s="5"/>
      <c r="AE1418" s="5"/>
      <c r="AF1418" s="5"/>
    </row>
    <row r="1419" spans="1:32" hidden="1">
      <c r="A1419" s="5" t="s">
        <v>16932</v>
      </c>
      <c r="B1419" s="5" t="str">
        <f>IF(COUNTIF('Leads Priorizados INT'!M:M,A1419)&gt;0,"Sí","No")</f>
        <v>No</v>
      </c>
      <c r="C1419">
        <v>0</v>
      </c>
      <c r="D1419" s="6" t="s">
        <v>414</v>
      </c>
      <c r="E1419" s="5" t="s">
        <v>16933</v>
      </c>
      <c r="F1419" s="5" t="s">
        <v>152</v>
      </c>
      <c r="G1419" s="5" t="s">
        <v>12012</v>
      </c>
      <c r="H1419" s="7">
        <v>865868</v>
      </c>
      <c r="I1419" s="5">
        <v>8</v>
      </c>
      <c r="J1419" s="5">
        <v>1</v>
      </c>
      <c r="K1419" s="5" t="s">
        <v>16934</v>
      </c>
      <c r="L1419" s="5">
        <v>8.9800000000000005E-2</v>
      </c>
      <c r="M1419" s="8"/>
      <c r="N1419" s="8"/>
      <c r="O1419" s="8"/>
      <c r="P1419" s="8"/>
      <c r="Q1419" s="8"/>
      <c r="R1419" s="5" t="s">
        <v>16935</v>
      </c>
      <c r="S1419" s="5" t="s">
        <v>16936</v>
      </c>
      <c r="T1419" s="5" t="s">
        <v>417</v>
      </c>
      <c r="U1419" s="5" t="s">
        <v>417</v>
      </c>
      <c r="V1419" s="5" t="s">
        <v>417</v>
      </c>
      <c r="W1419" s="5" t="s">
        <v>93</v>
      </c>
      <c r="X1419" s="5" t="s">
        <v>418</v>
      </c>
      <c r="Y1419" s="5" t="s">
        <v>419</v>
      </c>
      <c r="Z1419" s="5" t="s">
        <v>420</v>
      </c>
      <c r="AA1419" s="5" t="s">
        <v>421</v>
      </c>
      <c r="AB1419" s="5"/>
      <c r="AC1419" s="5"/>
      <c r="AD1419" s="5"/>
      <c r="AE1419" s="5"/>
      <c r="AF1419" s="5"/>
    </row>
    <row r="1420" spans="1:32" hidden="1">
      <c r="A1420" s="5" t="s">
        <v>16937</v>
      </c>
      <c r="B1420" s="5" t="str">
        <f>IF(COUNTIF('Leads Priorizados INT'!M:M,A1420)&gt;0,"Sí","No")</f>
        <v>No</v>
      </c>
      <c r="C1420">
        <v>0</v>
      </c>
      <c r="D1420" s="6" t="s">
        <v>414</v>
      </c>
      <c r="E1420" s="5" t="s">
        <v>16938</v>
      </c>
      <c r="F1420" s="5" t="s">
        <v>152</v>
      </c>
      <c r="G1420" s="5" t="s">
        <v>1602</v>
      </c>
      <c r="H1420" s="7">
        <v>944898</v>
      </c>
      <c r="I1420" s="5">
        <v>8</v>
      </c>
      <c r="J1420" s="5">
        <v>1</v>
      </c>
      <c r="K1420" s="5" t="s">
        <v>16939</v>
      </c>
      <c r="L1420" s="5">
        <v>8.9800000000000005E-2</v>
      </c>
      <c r="M1420" s="8">
        <v>915336306</v>
      </c>
      <c r="N1420" s="8">
        <v>659954049</v>
      </c>
      <c r="O1420" s="8"/>
      <c r="P1420" s="8"/>
      <c r="Q1420" s="8"/>
      <c r="R1420" s="5" t="s">
        <v>16940</v>
      </c>
      <c r="S1420" s="5" t="s">
        <v>417</v>
      </c>
      <c r="T1420" s="5" t="s">
        <v>417</v>
      </c>
      <c r="U1420" s="5" t="s">
        <v>417</v>
      </c>
      <c r="V1420" s="5" t="s">
        <v>417</v>
      </c>
      <c r="W1420" s="5" t="s">
        <v>93</v>
      </c>
      <c r="X1420" s="5" t="s">
        <v>418</v>
      </c>
      <c r="Y1420" s="5" t="s">
        <v>419</v>
      </c>
      <c r="Z1420" s="5" t="s">
        <v>420</v>
      </c>
      <c r="AA1420" s="5" t="s">
        <v>421</v>
      </c>
      <c r="AB1420" s="5"/>
      <c r="AC1420" s="5"/>
      <c r="AD1420" s="5"/>
      <c r="AE1420" s="5"/>
      <c r="AF1420" s="5"/>
    </row>
    <row r="1421" spans="1:32" hidden="1">
      <c r="A1421" s="5" t="s">
        <v>16941</v>
      </c>
      <c r="B1421" s="5" t="str">
        <f>IF(COUNTIF('Leads Priorizados INT'!M:M,A1421)&gt;0,"Sí","No")</f>
        <v>No</v>
      </c>
      <c r="C1421">
        <v>0</v>
      </c>
      <c r="D1421" s="6" t="s">
        <v>414</v>
      </c>
      <c r="E1421" s="5" t="s">
        <v>16942</v>
      </c>
      <c r="F1421" s="5" t="s">
        <v>873</v>
      </c>
      <c r="G1421" s="5" t="s">
        <v>9321</v>
      </c>
      <c r="H1421" s="7">
        <v>899582</v>
      </c>
      <c r="I1421" s="5">
        <v>8</v>
      </c>
      <c r="J1421" s="5">
        <v>1</v>
      </c>
      <c r="K1421" s="5" t="s">
        <v>16943</v>
      </c>
      <c r="L1421" s="5">
        <v>8.9800000000000005E-2</v>
      </c>
      <c r="M1421" s="8"/>
      <c r="N1421" s="8"/>
      <c r="O1421" s="8"/>
      <c r="P1421" s="8"/>
      <c r="Q1421" s="8"/>
      <c r="R1421" s="5" t="s">
        <v>16944</v>
      </c>
      <c r="S1421" s="5" t="s">
        <v>417</v>
      </c>
      <c r="T1421" s="5" t="s">
        <v>417</v>
      </c>
      <c r="U1421" s="5" t="s">
        <v>417</v>
      </c>
      <c r="V1421" s="5" t="s">
        <v>417</v>
      </c>
      <c r="W1421" s="5" t="s">
        <v>93</v>
      </c>
      <c r="X1421" s="5" t="s">
        <v>418</v>
      </c>
      <c r="Y1421" s="5" t="s">
        <v>419</v>
      </c>
      <c r="Z1421" s="5" t="s">
        <v>420</v>
      </c>
      <c r="AA1421" s="5" t="s">
        <v>421</v>
      </c>
      <c r="AB1421" s="5"/>
      <c r="AC1421" s="5"/>
      <c r="AD1421" s="5"/>
      <c r="AE1421" s="5"/>
      <c r="AF1421" s="5"/>
    </row>
    <row r="1422" spans="1:32" hidden="1">
      <c r="A1422" s="5" t="s">
        <v>16945</v>
      </c>
      <c r="B1422" s="5" t="str">
        <f>IF(COUNTIF('Leads Priorizados INT'!M:M,A1422)&gt;0,"Sí","No")</f>
        <v>No</v>
      </c>
      <c r="C1422">
        <v>0</v>
      </c>
      <c r="D1422" s="6" t="s">
        <v>414</v>
      </c>
      <c r="E1422" s="5" t="s">
        <v>16946</v>
      </c>
      <c r="F1422" s="5" t="s">
        <v>431</v>
      </c>
      <c r="G1422" s="5" t="s">
        <v>1479</v>
      </c>
      <c r="H1422" s="7">
        <v>636191</v>
      </c>
      <c r="I1422" s="5">
        <v>1</v>
      </c>
      <c r="J1422" s="5">
        <v>3</v>
      </c>
      <c r="K1422" s="5" t="s">
        <v>16947</v>
      </c>
      <c r="L1422" s="5">
        <v>8.9700000000000002E-2</v>
      </c>
      <c r="M1422" s="8">
        <v>932172014</v>
      </c>
      <c r="N1422" s="8"/>
      <c r="O1422" s="8"/>
      <c r="P1422" s="8"/>
      <c r="Q1422" s="8"/>
      <c r="R1422" s="5" t="s">
        <v>16948</v>
      </c>
      <c r="S1422" s="5" t="s">
        <v>417</v>
      </c>
      <c r="T1422" s="5" t="s">
        <v>417</v>
      </c>
      <c r="U1422" s="5" t="s">
        <v>417</v>
      </c>
      <c r="V1422" s="5" t="s">
        <v>417</v>
      </c>
      <c r="W1422" s="5" t="s">
        <v>93</v>
      </c>
      <c r="X1422" s="5" t="s">
        <v>418</v>
      </c>
      <c r="Y1422" s="5" t="s">
        <v>419</v>
      </c>
      <c r="Z1422" s="5" t="s">
        <v>420</v>
      </c>
      <c r="AA1422" s="5" t="s">
        <v>421</v>
      </c>
      <c r="AB1422" s="5"/>
      <c r="AC1422" s="5"/>
      <c r="AD1422" s="5"/>
      <c r="AE1422" s="5"/>
      <c r="AF1422" s="5"/>
    </row>
    <row r="1423" spans="1:32">
      <c r="A1423" s="5" t="s">
        <v>16949</v>
      </c>
      <c r="B1423" s="5" t="str">
        <f>IF(COUNTIF('Leads Priorizados INT'!M:M,A1423)&gt;0,"Sí","No")</f>
        <v>No</v>
      </c>
      <c r="C1423">
        <v>1</v>
      </c>
      <c r="D1423" s="6" t="s">
        <v>430</v>
      </c>
      <c r="E1423" s="5" t="s">
        <v>16950</v>
      </c>
      <c r="F1423" s="5" t="s">
        <v>1245</v>
      </c>
      <c r="G1423" s="5" t="s">
        <v>1590</v>
      </c>
      <c r="H1423" s="7">
        <v>356041</v>
      </c>
      <c r="I1423" s="5">
        <v>6</v>
      </c>
      <c r="J1423" s="5">
        <v>2</v>
      </c>
      <c r="K1423" s="5" t="s">
        <v>16951</v>
      </c>
      <c r="L1423" s="5">
        <v>8.9599999999999999E-2</v>
      </c>
      <c r="M1423" s="8">
        <v>944435365</v>
      </c>
      <c r="N1423" s="8">
        <v>944101457</v>
      </c>
      <c r="O1423" s="8">
        <v>678668842</v>
      </c>
      <c r="P1423" s="8">
        <v>673791115</v>
      </c>
      <c r="Q1423" s="8">
        <v>673791043</v>
      </c>
      <c r="R1423" s="5" t="s">
        <v>16952</v>
      </c>
      <c r="S1423" s="5" t="s">
        <v>16953</v>
      </c>
      <c r="T1423" s="5" t="s">
        <v>417</v>
      </c>
      <c r="U1423" s="5" t="s">
        <v>417</v>
      </c>
      <c r="V1423" s="5" t="s">
        <v>417</v>
      </c>
      <c r="W1423" s="5" t="s">
        <v>93</v>
      </c>
      <c r="X1423" s="5" t="s">
        <v>418</v>
      </c>
      <c r="Y1423" s="5" t="s">
        <v>419</v>
      </c>
      <c r="Z1423" s="5" t="s">
        <v>420</v>
      </c>
      <c r="AA1423" s="5" t="s">
        <v>421</v>
      </c>
      <c r="AB1423" s="5" t="s">
        <v>16954</v>
      </c>
      <c r="AC1423" s="5"/>
      <c r="AD1423" s="5"/>
      <c r="AE1423" s="5"/>
      <c r="AF1423" s="5"/>
    </row>
    <row r="1424" spans="1:32" hidden="1">
      <c r="A1424" s="5" t="s">
        <v>16955</v>
      </c>
      <c r="B1424" s="5" t="str">
        <f>IF(COUNTIF('Leads Priorizados INT'!M:M,A1424)&gt;0,"Sí","No")</f>
        <v>No</v>
      </c>
      <c r="C1424">
        <v>0</v>
      </c>
      <c r="D1424" s="6" t="s">
        <v>414</v>
      </c>
      <c r="E1424" s="5" t="s">
        <v>16956</v>
      </c>
      <c r="F1424" s="5" t="s">
        <v>497</v>
      </c>
      <c r="G1424" s="5" t="s">
        <v>13581</v>
      </c>
      <c r="H1424" s="7">
        <v>850008</v>
      </c>
      <c r="I1424" s="5">
        <v>1</v>
      </c>
      <c r="J1424" s="5">
        <v>1</v>
      </c>
      <c r="K1424" s="5" t="s">
        <v>16957</v>
      </c>
      <c r="L1424" s="5">
        <v>8.9599999999999999E-2</v>
      </c>
      <c r="M1424" s="8">
        <v>971706117</v>
      </c>
      <c r="N1424" s="8"/>
      <c r="O1424" s="8"/>
      <c r="P1424" s="8"/>
      <c r="Q1424" s="8"/>
      <c r="R1424" s="5" t="s">
        <v>16958</v>
      </c>
      <c r="S1424" s="5" t="s">
        <v>16959</v>
      </c>
      <c r="T1424" s="5" t="s">
        <v>16960</v>
      </c>
      <c r="U1424" s="5" t="s">
        <v>16961</v>
      </c>
      <c r="V1424" s="5" t="s">
        <v>16962</v>
      </c>
      <c r="W1424" s="5" t="s">
        <v>93</v>
      </c>
      <c r="X1424" s="5" t="s">
        <v>418</v>
      </c>
      <c r="Y1424" s="5" t="s">
        <v>419</v>
      </c>
      <c r="Z1424" s="5" t="s">
        <v>420</v>
      </c>
      <c r="AA1424" s="5" t="s">
        <v>421</v>
      </c>
      <c r="AB1424" s="5" t="s">
        <v>16963</v>
      </c>
      <c r="AC1424" s="5" t="s">
        <v>16964</v>
      </c>
      <c r="AD1424" s="5" t="s">
        <v>16965</v>
      </c>
      <c r="AE1424" s="5"/>
      <c r="AF1424" s="5"/>
    </row>
    <row r="1425" spans="1:32" hidden="1">
      <c r="A1425" s="5" t="s">
        <v>16966</v>
      </c>
      <c r="B1425" s="5" t="str">
        <f>IF(COUNTIF('Leads Priorizados INT'!M:M,A1425)&gt;0,"Sí","No")</f>
        <v>No</v>
      </c>
      <c r="C1425">
        <v>0</v>
      </c>
      <c r="D1425" s="6" t="s">
        <v>414</v>
      </c>
      <c r="E1425" s="5" t="s">
        <v>16967</v>
      </c>
      <c r="F1425" s="5" t="s">
        <v>431</v>
      </c>
      <c r="G1425" s="5" t="s">
        <v>2253</v>
      </c>
      <c r="H1425" s="7">
        <v>557797</v>
      </c>
      <c r="I1425" s="5">
        <v>4</v>
      </c>
      <c r="J1425" s="5">
        <v>1</v>
      </c>
      <c r="K1425" s="5" t="s">
        <v>16968</v>
      </c>
      <c r="L1425" s="5">
        <v>8.9599999999999999E-2</v>
      </c>
      <c r="M1425" s="8"/>
      <c r="N1425" s="8"/>
      <c r="O1425" s="8"/>
      <c r="P1425" s="8"/>
      <c r="Q1425" s="8"/>
      <c r="R1425" s="5" t="s">
        <v>16969</v>
      </c>
      <c r="S1425" s="5" t="s">
        <v>16970</v>
      </c>
      <c r="T1425" s="5" t="s">
        <v>417</v>
      </c>
      <c r="U1425" s="5" t="s">
        <v>417</v>
      </c>
      <c r="V1425" s="5" t="s">
        <v>417</v>
      </c>
      <c r="W1425" s="5" t="s">
        <v>93</v>
      </c>
      <c r="X1425" s="5" t="s">
        <v>418</v>
      </c>
      <c r="Y1425" s="5" t="s">
        <v>419</v>
      </c>
      <c r="Z1425" s="5" t="s">
        <v>420</v>
      </c>
      <c r="AA1425" s="5" t="s">
        <v>421</v>
      </c>
      <c r="AB1425" s="5"/>
      <c r="AC1425" s="5"/>
      <c r="AD1425" s="5"/>
      <c r="AE1425" s="5"/>
      <c r="AF1425" s="5"/>
    </row>
    <row r="1426" spans="1:32" hidden="1">
      <c r="A1426" s="5" t="s">
        <v>16971</v>
      </c>
      <c r="B1426" s="5" t="str">
        <f>IF(COUNTIF('Leads Priorizados INT'!M:M,A1426)&gt;0,"Sí","No")</f>
        <v>No</v>
      </c>
      <c r="C1426">
        <v>0</v>
      </c>
      <c r="D1426" s="6" t="s">
        <v>414</v>
      </c>
      <c r="E1426" s="5" t="s">
        <v>16972</v>
      </c>
      <c r="F1426" s="5" t="s">
        <v>431</v>
      </c>
      <c r="G1426" s="5" t="s">
        <v>2253</v>
      </c>
      <c r="H1426" s="7">
        <v>560441</v>
      </c>
      <c r="I1426" s="5">
        <v>3</v>
      </c>
      <c r="J1426" s="5">
        <v>1</v>
      </c>
      <c r="K1426" s="5" t="s">
        <v>16973</v>
      </c>
      <c r="L1426" s="5">
        <v>8.9599999999999999E-2</v>
      </c>
      <c r="M1426" s="8"/>
      <c r="N1426" s="8"/>
      <c r="O1426" s="8"/>
      <c r="P1426" s="8"/>
      <c r="Q1426" s="8"/>
      <c r="R1426" s="5" t="s">
        <v>16974</v>
      </c>
      <c r="S1426" s="5" t="s">
        <v>16975</v>
      </c>
      <c r="T1426" s="5" t="s">
        <v>417</v>
      </c>
      <c r="U1426" s="5" t="s">
        <v>417</v>
      </c>
      <c r="V1426" s="5" t="s">
        <v>417</v>
      </c>
      <c r="W1426" s="5" t="s">
        <v>93</v>
      </c>
      <c r="X1426" s="5" t="s">
        <v>418</v>
      </c>
      <c r="Y1426" s="5" t="s">
        <v>419</v>
      </c>
      <c r="Z1426" s="5" t="s">
        <v>420</v>
      </c>
      <c r="AA1426" s="5" t="s">
        <v>421</v>
      </c>
      <c r="AB1426" s="5"/>
      <c r="AC1426" s="5"/>
      <c r="AD1426" s="5"/>
      <c r="AE1426" s="5"/>
      <c r="AF1426" s="5"/>
    </row>
    <row r="1427" spans="1:32" hidden="1">
      <c r="A1427" s="5" t="s">
        <v>16976</v>
      </c>
      <c r="B1427" s="5" t="str">
        <f>IF(COUNTIF('Leads Priorizados INT'!M:M,A1427)&gt;0,"Sí","No")</f>
        <v>No</v>
      </c>
      <c r="C1427">
        <v>0</v>
      </c>
      <c r="D1427" s="6" t="s">
        <v>414</v>
      </c>
      <c r="E1427" s="5" t="s">
        <v>16977</v>
      </c>
      <c r="F1427" s="5" t="s">
        <v>431</v>
      </c>
      <c r="G1427" s="5" t="s">
        <v>9947</v>
      </c>
      <c r="H1427" s="7">
        <v>1097281</v>
      </c>
      <c r="I1427" s="5">
        <v>5</v>
      </c>
      <c r="J1427" s="5">
        <v>1</v>
      </c>
      <c r="K1427" s="5" t="s">
        <v>16978</v>
      </c>
      <c r="L1427" s="5">
        <v>8.9599999999999999E-2</v>
      </c>
      <c r="M1427" s="8">
        <v>934813837</v>
      </c>
      <c r="N1427" s="8">
        <v>675354115</v>
      </c>
      <c r="O1427" s="8"/>
      <c r="P1427" s="8"/>
      <c r="Q1427" s="8"/>
      <c r="R1427" s="5" t="s">
        <v>16979</v>
      </c>
      <c r="S1427" s="5" t="s">
        <v>16980</v>
      </c>
      <c r="T1427" s="5" t="s">
        <v>16981</v>
      </c>
      <c r="U1427" s="5" t="s">
        <v>417</v>
      </c>
      <c r="V1427" s="5" t="s">
        <v>417</v>
      </c>
      <c r="W1427" s="5" t="s">
        <v>93</v>
      </c>
      <c r="X1427" s="5" t="s">
        <v>418</v>
      </c>
      <c r="Y1427" s="5" t="s">
        <v>419</v>
      </c>
      <c r="Z1427" s="5" t="s">
        <v>420</v>
      </c>
      <c r="AA1427" s="5" t="s">
        <v>421</v>
      </c>
      <c r="AB1427" s="5"/>
      <c r="AC1427" s="5"/>
      <c r="AD1427" s="5"/>
      <c r="AE1427" s="5"/>
      <c r="AF1427" s="5"/>
    </row>
    <row r="1428" spans="1:32" hidden="1">
      <c r="A1428" s="5" t="s">
        <v>16982</v>
      </c>
      <c r="B1428" s="5" t="str">
        <f>IF(COUNTIF('Leads Priorizados INT'!M:M,A1428)&gt;0,"Sí","No")</f>
        <v>No</v>
      </c>
      <c r="C1428">
        <v>0</v>
      </c>
      <c r="D1428" s="6" t="s">
        <v>414</v>
      </c>
      <c r="E1428" s="5" t="s">
        <v>16983</v>
      </c>
      <c r="F1428" s="5" t="s">
        <v>431</v>
      </c>
      <c r="G1428" s="5" t="s">
        <v>2253</v>
      </c>
      <c r="H1428" s="7">
        <v>562193</v>
      </c>
      <c r="I1428" s="5">
        <v>1</v>
      </c>
      <c r="J1428" s="5">
        <v>1</v>
      </c>
      <c r="K1428" s="5" t="s">
        <v>16984</v>
      </c>
      <c r="L1428" s="5">
        <v>8.9599999999999999E-2</v>
      </c>
      <c r="M1428" s="8"/>
      <c r="N1428" s="8"/>
      <c r="O1428" s="8"/>
      <c r="P1428" s="8"/>
      <c r="Q1428" s="8"/>
      <c r="R1428" s="5" t="s">
        <v>16985</v>
      </c>
      <c r="S1428" s="5" t="s">
        <v>16986</v>
      </c>
      <c r="T1428" s="5" t="s">
        <v>417</v>
      </c>
      <c r="U1428" s="5" t="s">
        <v>417</v>
      </c>
      <c r="V1428" s="5" t="s">
        <v>417</v>
      </c>
      <c r="W1428" s="5" t="s">
        <v>93</v>
      </c>
      <c r="X1428" s="5" t="s">
        <v>418</v>
      </c>
      <c r="Y1428" s="5" t="s">
        <v>419</v>
      </c>
      <c r="Z1428" s="5" t="s">
        <v>420</v>
      </c>
      <c r="AA1428" s="5" t="s">
        <v>421</v>
      </c>
      <c r="AB1428" s="5"/>
      <c r="AC1428" s="5"/>
      <c r="AD1428" s="5"/>
      <c r="AE1428" s="5"/>
      <c r="AF1428" s="5"/>
    </row>
    <row r="1429" spans="1:32" hidden="1">
      <c r="A1429" s="5" t="s">
        <v>16987</v>
      </c>
      <c r="B1429" s="5" t="str">
        <f>IF(COUNTIF('Leads Priorizados INT'!M:M,A1429)&gt;0,"Sí","No")</f>
        <v>No</v>
      </c>
      <c r="C1429">
        <v>0</v>
      </c>
      <c r="D1429" s="6" t="s">
        <v>414</v>
      </c>
      <c r="E1429" s="5" t="s">
        <v>16988</v>
      </c>
      <c r="F1429" s="5" t="s">
        <v>431</v>
      </c>
      <c r="G1429" s="5" t="s">
        <v>2253</v>
      </c>
      <c r="H1429" s="7">
        <v>973623</v>
      </c>
      <c r="I1429" s="5">
        <v>7</v>
      </c>
      <c r="J1429" s="5">
        <v>1</v>
      </c>
      <c r="K1429" s="5" t="s">
        <v>16989</v>
      </c>
      <c r="L1429" s="5">
        <v>8.9599999999999999E-2</v>
      </c>
      <c r="M1429" s="8"/>
      <c r="N1429" s="8"/>
      <c r="O1429" s="8"/>
      <c r="P1429" s="8"/>
      <c r="Q1429" s="8"/>
      <c r="R1429" s="5" t="s">
        <v>16990</v>
      </c>
      <c r="S1429" s="5" t="s">
        <v>417</v>
      </c>
      <c r="T1429" s="5" t="s">
        <v>417</v>
      </c>
      <c r="U1429" s="5" t="s">
        <v>417</v>
      </c>
      <c r="V1429" s="5" t="s">
        <v>417</v>
      </c>
      <c r="W1429" s="5" t="s">
        <v>93</v>
      </c>
      <c r="X1429" s="5" t="s">
        <v>418</v>
      </c>
      <c r="Y1429" s="5" t="s">
        <v>419</v>
      </c>
      <c r="Z1429" s="5" t="s">
        <v>420</v>
      </c>
      <c r="AA1429" s="5" t="s">
        <v>421</v>
      </c>
      <c r="AB1429" s="5"/>
      <c r="AC1429" s="5"/>
      <c r="AD1429" s="5"/>
      <c r="AE1429" s="5"/>
      <c r="AF1429" s="5"/>
    </row>
    <row r="1430" spans="1:32">
      <c r="A1430" s="5" t="s">
        <v>16991</v>
      </c>
      <c r="B1430" s="5" t="str">
        <f>IF(COUNTIF('Leads Priorizados INT'!M:M,A1430)&gt;0,"Sí","No")</f>
        <v>No</v>
      </c>
      <c r="C1430">
        <v>1</v>
      </c>
      <c r="D1430" s="6" t="s">
        <v>414</v>
      </c>
      <c r="E1430" s="5" t="s">
        <v>16992</v>
      </c>
      <c r="F1430" s="5" t="s">
        <v>152</v>
      </c>
      <c r="G1430" s="5" t="s">
        <v>3056</v>
      </c>
      <c r="H1430" s="7">
        <v>1015102</v>
      </c>
      <c r="I1430" s="5">
        <v>7</v>
      </c>
      <c r="J1430" s="5">
        <v>1</v>
      </c>
      <c r="K1430" s="5" t="s">
        <v>16993</v>
      </c>
      <c r="L1430" s="5">
        <v>8.9599999999999999E-2</v>
      </c>
      <c r="M1430" s="8">
        <v>917355245</v>
      </c>
      <c r="N1430" s="8">
        <v>609730343</v>
      </c>
      <c r="O1430" s="8">
        <v>639469100</v>
      </c>
      <c r="P1430" s="8"/>
      <c r="Q1430" s="8"/>
      <c r="R1430" s="5" t="s">
        <v>438</v>
      </c>
      <c r="S1430" s="5" t="s">
        <v>444</v>
      </c>
      <c r="T1430" s="5" t="s">
        <v>417</v>
      </c>
      <c r="U1430" s="5" t="s">
        <v>417</v>
      </c>
      <c r="V1430" s="5" t="s">
        <v>417</v>
      </c>
      <c r="W1430" s="5" t="s">
        <v>93</v>
      </c>
      <c r="X1430" s="5" t="s">
        <v>418</v>
      </c>
      <c r="Y1430" s="5" t="s">
        <v>419</v>
      </c>
      <c r="Z1430" s="5" t="s">
        <v>420</v>
      </c>
      <c r="AA1430" s="5" t="s">
        <v>421</v>
      </c>
      <c r="AB1430" s="5" t="s">
        <v>15159</v>
      </c>
      <c r="AC1430" s="5"/>
      <c r="AD1430" s="5"/>
      <c r="AE1430" s="5"/>
      <c r="AF1430" s="5"/>
    </row>
    <row r="1431" spans="1:32" hidden="1">
      <c r="A1431" s="5" t="s">
        <v>16994</v>
      </c>
      <c r="B1431" s="5" t="str">
        <f>IF(COUNTIF('Leads Priorizados INT'!M:M,A1431)&gt;0,"Sí","No")</f>
        <v>No</v>
      </c>
      <c r="C1431">
        <v>0</v>
      </c>
      <c r="D1431" s="6" t="s">
        <v>414</v>
      </c>
      <c r="E1431" s="5" t="s">
        <v>16995</v>
      </c>
      <c r="F1431" s="5" t="s">
        <v>152</v>
      </c>
      <c r="G1431" s="5" t="s">
        <v>1264</v>
      </c>
      <c r="H1431" s="7">
        <v>939461</v>
      </c>
      <c r="I1431" s="5">
        <v>1</v>
      </c>
      <c r="J1431" s="5">
        <v>3</v>
      </c>
      <c r="K1431" s="5" t="s">
        <v>16996</v>
      </c>
      <c r="L1431" s="5">
        <v>8.9599999999999999E-2</v>
      </c>
      <c r="M1431" s="8">
        <v>917379948</v>
      </c>
      <c r="N1431" s="8">
        <v>620639945</v>
      </c>
      <c r="O1431" s="8">
        <v>619841788</v>
      </c>
      <c r="P1431" s="8"/>
      <c r="Q1431" s="8"/>
      <c r="R1431" s="5" t="s">
        <v>16997</v>
      </c>
      <c r="S1431" s="5" t="s">
        <v>16998</v>
      </c>
      <c r="T1431" s="5" t="s">
        <v>417</v>
      </c>
      <c r="U1431" s="5" t="s">
        <v>417</v>
      </c>
      <c r="V1431" s="5" t="s">
        <v>417</v>
      </c>
      <c r="W1431" s="5" t="s">
        <v>93</v>
      </c>
      <c r="X1431" s="5" t="s">
        <v>418</v>
      </c>
      <c r="Y1431" s="5" t="s">
        <v>419</v>
      </c>
      <c r="Z1431" s="5" t="s">
        <v>420</v>
      </c>
      <c r="AA1431" s="5" t="s">
        <v>421</v>
      </c>
      <c r="AB1431" s="5"/>
      <c r="AC1431" s="5"/>
      <c r="AD1431" s="5"/>
      <c r="AE1431" s="5"/>
      <c r="AF1431" s="5"/>
    </row>
    <row r="1432" spans="1:32" hidden="1">
      <c r="A1432" s="5" t="s">
        <v>16999</v>
      </c>
      <c r="B1432" s="5" t="str">
        <f>IF(COUNTIF('Leads Priorizados INT'!M:M,A1432)&gt;0,"Sí","No")</f>
        <v>No</v>
      </c>
      <c r="C1432">
        <v>0</v>
      </c>
      <c r="D1432" s="6" t="s">
        <v>414</v>
      </c>
      <c r="E1432" s="5" t="s">
        <v>17000</v>
      </c>
      <c r="F1432" s="5" t="s">
        <v>152</v>
      </c>
      <c r="G1432" s="5" t="s">
        <v>553</v>
      </c>
      <c r="H1432" s="7">
        <v>921251</v>
      </c>
      <c r="I1432" s="5">
        <v>8</v>
      </c>
      <c r="J1432" s="5">
        <v>1</v>
      </c>
      <c r="K1432" s="5" t="s">
        <v>17001</v>
      </c>
      <c r="L1432" s="5">
        <v>8.9599999999999999E-2</v>
      </c>
      <c r="M1432" s="8"/>
      <c r="N1432" s="8"/>
      <c r="O1432" s="8"/>
      <c r="P1432" s="8"/>
      <c r="Q1432" s="8"/>
      <c r="R1432" s="5" t="s">
        <v>17002</v>
      </c>
      <c r="S1432" s="5" t="s">
        <v>417</v>
      </c>
      <c r="T1432" s="5" t="s">
        <v>417</v>
      </c>
      <c r="U1432" s="5" t="s">
        <v>417</v>
      </c>
      <c r="V1432" s="5" t="s">
        <v>417</v>
      </c>
      <c r="W1432" s="5" t="s">
        <v>93</v>
      </c>
      <c r="X1432" s="5" t="s">
        <v>418</v>
      </c>
      <c r="Y1432" s="5" t="s">
        <v>419</v>
      </c>
      <c r="Z1432" s="5" t="s">
        <v>420</v>
      </c>
      <c r="AA1432" s="5" t="s">
        <v>421</v>
      </c>
      <c r="AB1432" s="5"/>
      <c r="AC1432" s="5"/>
      <c r="AD1432" s="5"/>
      <c r="AE1432" s="5"/>
      <c r="AF1432" s="5"/>
    </row>
    <row r="1433" spans="1:32" hidden="1">
      <c r="A1433" s="5" t="s">
        <v>17003</v>
      </c>
      <c r="B1433" s="5" t="str">
        <f>IF(COUNTIF('Leads Priorizados INT'!M:M,A1433)&gt;0,"Sí","No")</f>
        <v>No</v>
      </c>
      <c r="C1433">
        <v>0</v>
      </c>
      <c r="D1433" s="6" t="s">
        <v>414</v>
      </c>
      <c r="E1433" s="5" t="s">
        <v>17004</v>
      </c>
      <c r="F1433" s="5" t="s">
        <v>152</v>
      </c>
      <c r="G1433" s="5" t="s">
        <v>10921</v>
      </c>
      <c r="H1433" s="7">
        <v>839995</v>
      </c>
      <c r="I1433" s="5">
        <v>8</v>
      </c>
      <c r="J1433" s="5">
        <v>1</v>
      </c>
      <c r="K1433" s="5" t="s">
        <v>17005</v>
      </c>
      <c r="L1433" s="5">
        <v>8.9499999999999996E-2</v>
      </c>
      <c r="M1433" s="8">
        <v>914727858</v>
      </c>
      <c r="N1433" s="8"/>
      <c r="O1433" s="8"/>
      <c r="P1433" s="8"/>
      <c r="Q1433" s="8"/>
      <c r="R1433" s="5" t="s">
        <v>17006</v>
      </c>
      <c r="S1433" s="5" t="s">
        <v>417</v>
      </c>
      <c r="T1433" s="5" t="s">
        <v>417</v>
      </c>
      <c r="U1433" s="5" t="s">
        <v>417</v>
      </c>
      <c r="V1433" s="5" t="s">
        <v>417</v>
      </c>
      <c r="W1433" s="5" t="s">
        <v>93</v>
      </c>
      <c r="X1433" s="5" t="s">
        <v>418</v>
      </c>
      <c r="Y1433" s="5" t="s">
        <v>419</v>
      </c>
      <c r="Z1433" s="5" t="s">
        <v>420</v>
      </c>
      <c r="AA1433" s="5" t="s">
        <v>421</v>
      </c>
      <c r="AB1433" s="5"/>
      <c r="AC1433" s="5"/>
      <c r="AD1433" s="5"/>
      <c r="AE1433" s="5"/>
      <c r="AF1433" s="5"/>
    </row>
    <row r="1434" spans="1:32" hidden="1">
      <c r="A1434" s="5" t="s">
        <v>17007</v>
      </c>
      <c r="B1434" s="5" t="str">
        <f>IF(COUNTIF('Leads Priorizados INT'!M:M,A1434)&gt;0,"Sí","No")</f>
        <v>No</v>
      </c>
      <c r="C1434">
        <v>0</v>
      </c>
      <c r="D1434" s="6" t="s">
        <v>414</v>
      </c>
      <c r="E1434" s="5" t="s">
        <v>17008</v>
      </c>
      <c r="F1434" s="5" t="s">
        <v>152</v>
      </c>
      <c r="G1434" s="5" t="s">
        <v>1738</v>
      </c>
      <c r="H1434" s="7">
        <v>1956637</v>
      </c>
      <c r="I1434" s="5">
        <v>1</v>
      </c>
      <c r="J1434" s="5">
        <v>2</v>
      </c>
      <c r="K1434" s="5" t="s">
        <v>17009</v>
      </c>
      <c r="L1434" s="5">
        <v>8.9499999999999996E-2</v>
      </c>
      <c r="M1434" s="8">
        <v>916378087</v>
      </c>
      <c r="N1434" s="8">
        <v>914575042</v>
      </c>
      <c r="O1434" s="8">
        <v>685549761</v>
      </c>
      <c r="P1434" s="8">
        <v>673023725</v>
      </c>
      <c r="Q1434" s="8">
        <v>625901715</v>
      </c>
      <c r="R1434" s="5" t="s">
        <v>17010</v>
      </c>
      <c r="S1434" s="5" t="s">
        <v>17011</v>
      </c>
      <c r="T1434" s="5" t="s">
        <v>417</v>
      </c>
      <c r="U1434" s="5" t="s">
        <v>417</v>
      </c>
      <c r="V1434" s="5" t="s">
        <v>417</v>
      </c>
      <c r="W1434" s="5" t="s">
        <v>93</v>
      </c>
      <c r="X1434" s="5" t="s">
        <v>418</v>
      </c>
      <c r="Y1434" s="5" t="s">
        <v>419</v>
      </c>
      <c r="Z1434" s="5" t="s">
        <v>420</v>
      </c>
      <c r="AA1434" s="5" t="s">
        <v>421</v>
      </c>
      <c r="AB1434" s="5"/>
      <c r="AC1434" s="5"/>
      <c r="AD1434" s="5"/>
      <c r="AE1434" s="5"/>
      <c r="AF1434" s="5"/>
    </row>
    <row r="1435" spans="1:32" hidden="1">
      <c r="A1435" s="5" t="s">
        <v>17012</v>
      </c>
      <c r="B1435" s="5" t="str">
        <f>IF(COUNTIF('Leads Priorizados INT'!M:M,A1435)&gt;0,"Sí","No")</f>
        <v>No</v>
      </c>
      <c r="C1435">
        <v>0</v>
      </c>
      <c r="D1435" s="6" t="s">
        <v>414</v>
      </c>
      <c r="E1435" s="5" t="s">
        <v>17013</v>
      </c>
      <c r="F1435" s="5" t="s">
        <v>152</v>
      </c>
      <c r="G1435" s="5" t="s">
        <v>462</v>
      </c>
      <c r="H1435" s="7">
        <v>916383</v>
      </c>
      <c r="I1435" s="5">
        <v>8</v>
      </c>
      <c r="J1435" s="5">
        <v>1</v>
      </c>
      <c r="K1435" s="5" t="s">
        <v>17014</v>
      </c>
      <c r="L1435" s="5">
        <v>8.9499999999999996E-2</v>
      </c>
      <c r="M1435" s="8"/>
      <c r="N1435" s="8"/>
      <c r="O1435" s="8"/>
      <c r="P1435" s="8"/>
      <c r="Q1435" s="8"/>
      <c r="R1435" s="5" t="s">
        <v>17015</v>
      </c>
      <c r="S1435" s="5" t="s">
        <v>417</v>
      </c>
      <c r="T1435" s="5" t="s">
        <v>417</v>
      </c>
      <c r="U1435" s="5" t="s">
        <v>417</v>
      </c>
      <c r="V1435" s="5" t="s">
        <v>417</v>
      </c>
      <c r="W1435" s="5" t="s">
        <v>93</v>
      </c>
      <c r="X1435" s="5" t="s">
        <v>418</v>
      </c>
      <c r="Y1435" s="5" t="s">
        <v>419</v>
      </c>
      <c r="Z1435" s="5" t="s">
        <v>420</v>
      </c>
      <c r="AA1435" s="5" t="s">
        <v>421</v>
      </c>
      <c r="AB1435" s="5"/>
      <c r="AC1435" s="5"/>
      <c r="AD1435" s="5"/>
      <c r="AE1435" s="5"/>
      <c r="AF1435" s="5"/>
    </row>
    <row r="1436" spans="1:32" hidden="1">
      <c r="A1436" s="5" t="s">
        <v>17016</v>
      </c>
      <c r="B1436" s="5" t="str">
        <f>IF(COUNTIF('Leads Priorizados INT'!M:M,A1436)&gt;0,"Sí","No")</f>
        <v>No</v>
      </c>
      <c r="C1436">
        <v>0</v>
      </c>
      <c r="D1436" s="6" t="s">
        <v>414</v>
      </c>
      <c r="E1436" s="5" t="s">
        <v>17017</v>
      </c>
      <c r="F1436" s="5" t="s">
        <v>152</v>
      </c>
      <c r="G1436" s="5" t="s">
        <v>522</v>
      </c>
      <c r="H1436" s="7">
        <v>6590734</v>
      </c>
      <c r="I1436" s="5">
        <v>9</v>
      </c>
      <c r="J1436" s="5">
        <v>2</v>
      </c>
      <c r="K1436" s="5" t="s">
        <v>17018</v>
      </c>
      <c r="L1436" s="5">
        <v>8.9499999999999996E-2</v>
      </c>
      <c r="M1436" s="8">
        <v>915249820</v>
      </c>
      <c r="N1436" s="8"/>
      <c r="O1436" s="8"/>
      <c r="P1436" s="8"/>
      <c r="Q1436" s="8"/>
      <c r="R1436" s="5" t="s">
        <v>17019</v>
      </c>
      <c r="S1436" s="5" t="s">
        <v>17020</v>
      </c>
      <c r="T1436" s="5" t="s">
        <v>17021</v>
      </c>
      <c r="U1436" s="5" t="s">
        <v>417</v>
      </c>
      <c r="V1436" s="5" t="s">
        <v>417</v>
      </c>
      <c r="W1436" s="5" t="s">
        <v>93</v>
      </c>
      <c r="X1436" s="5" t="s">
        <v>418</v>
      </c>
      <c r="Y1436" s="5" t="s">
        <v>419</v>
      </c>
      <c r="Z1436" s="5" t="s">
        <v>420</v>
      </c>
      <c r="AA1436" s="5" t="s">
        <v>421</v>
      </c>
      <c r="AB1436" s="5" t="s">
        <v>14696</v>
      </c>
      <c r="AC1436" s="5" t="s">
        <v>14697</v>
      </c>
      <c r="AD1436" s="5"/>
      <c r="AE1436" s="5"/>
      <c r="AF1436" s="5"/>
    </row>
    <row r="1437" spans="1:32" hidden="1">
      <c r="A1437" s="5" t="s">
        <v>17022</v>
      </c>
      <c r="B1437" s="5" t="str">
        <f>IF(COUNTIF('Leads Priorizados INT'!M:M,A1437)&gt;0,"Sí","No")</f>
        <v>No</v>
      </c>
      <c r="C1437">
        <v>0</v>
      </c>
      <c r="D1437" s="6" t="s">
        <v>414</v>
      </c>
      <c r="E1437" s="5" t="s">
        <v>17023</v>
      </c>
      <c r="F1437" s="5" t="s">
        <v>152</v>
      </c>
      <c r="G1437" s="5" t="s">
        <v>9402</v>
      </c>
      <c r="H1437" s="7">
        <v>1036540</v>
      </c>
      <c r="I1437" s="5">
        <v>8</v>
      </c>
      <c r="J1437" s="5">
        <v>1</v>
      </c>
      <c r="K1437" s="5" t="s">
        <v>17024</v>
      </c>
      <c r="L1437" s="5">
        <v>8.9499999999999996E-2</v>
      </c>
      <c r="M1437" s="8"/>
      <c r="N1437" s="8"/>
      <c r="O1437" s="8"/>
      <c r="P1437" s="8"/>
      <c r="Q1437" s="8"/>
      <c r="R1437" s="5" t="s">
        <v>17025</v>
      </c>
      <c r="S1437" s="5" t="s">
        <v>17026</v>
      </c>
      <c r="T1437" s="5" t="s">
        <v>417</v>
      </c>
      <c r="U1437" s="5" t="s">
        <v>417</v>
      </c>
      <c r="V1437" s="5" t="s">
        <v>417</v>
      </c>
      <c r="W1437" s="5" t="s">
        <v>93</v>
      </c>
      <c r="X1437" s="5" t="s">
        <v>418</v>
      </c>
      <c r="Y1437" s="5" t="s">
        <v>419</v>
      </c>
      <c r="Z1437" s="5" t="s">
        <v>420</v>
      </c>
      <c r="AA1437" s="5" t="s">
        <v>421</v>
      </c>
      <c r="AB1437" s="5"/>
      <c r="AC1437" s="5"/>
      <c r="AD1437" s="5"/>
      <c r="AE1437" s="5"/>
      <c r="AF1437" s="5"/>
    </row>
    <row r="1438" spans="1:32" hidden="1">
      <c r="A1438" s="5" t="s">
        <v>17027</v>
      </c>
      <c r="B1438" s="5" t="str">
        <f>IF(COUNTIF('Leads Priorizados INT'!M:M,A1438)&gt;0,"Sí","No")</f>
        <v>No</v>
      </c>
      <c r="C1438">
        <v>0</v>
      </c>
      <c r="D1438" s="6" t="s">
        <v>414</v>
      </c>
      <c r="E1438" s="5" t="s">
        <v>17028</v>
      </c>
      <c r="F1438" s="5" t="s">
        <v>152</v>
      </c>
      <c r="G1438" s="5" t="s">
        <v>907</v>
      </c>
      <c r="H1438" s="7">
        <v>489653</v>
      </c>
      <c r="I1438" s="5">
        <v>5</v>
      </c>
      <c r="J1438" s="5">
        <v>1</v>
      </c>
      <c r="K1438" s="5" t="s">
        <v>17029</v>
      </c>
      <c r="L1438" s="5">
        <v>8.9499999999999996E-2</v>
      </c>
      <c r="M1438" s="8">
        <v>914150311</v>
      </c>
      <c r="N1438" s="8"/>
      <c r="O1438" s="8"/>
      <c r="P1438" s="8"/>
      <c r="Q1438" s="8"/>
      <c r="R1438" s="5" t="s">
        <v>17030</v>
      </c>
      <c r="S1438" s="5" t="s">
        <v>17031</v>
      </c>
      <c r="T1438" s="5" t="s">
        <v>417</v>
      </c>
      <c r="U1438" s="5" t="s">
        <v>417</v>
      </c>
      <c r="V1438" s="5" t="s">
        <v>417</v>
      </c>
      <c r="W1438" s="5" t="s">
        <v>93</v>
      </c>
      <c r="X1438" s="5" t="s">
        <v>418</v>
      </c>
      <c r="Y1438" s="5" t="s">
        <v>419</v>
      </c>
      <c r="Z1438" s="5" t="s">
        <v>420</v>
      </c>
      <c r="AA1438" s="5" t="s">
        <v>421</v>
      </c>
      <c r="AB1438" s="5" t="s">
        <v>17032</v>
      </c>
      <c r="AC1438" s="5"/>
      <c r="AD1438" s="5"/>
      <c r="AE1438" s="5"/>
      <c r="AF1438" s="5"/>
    </row>
    <row r="1439" spans="1:32" hidden="1">
      <c r="A1439" s="5" t="s">
        <v>17033</v>
      </c>
      <c r="B1439" s="5" t="str">
        <f>IF(COUNTIF('Leads Priorizados INT'!M:M,A1439)&gt;0,"Sí","No")</f>
        <v>No</v>
      </c>
      <c r="C1439">
        <v>0</v>
      </c>
      <c r="D1439" s="6" t="s">
        <v>414</v>
      </c>
      <c r="E1439" s="5" t="s">
        <v>17034</v>
      </c>
      <c r="F1439" s="5" t="s">
        <v>1328</v>
      </c>
      <c r="G1439" s="5" t="s">
        <v>14900</v>
      </c>
      <c r="H1439" s="7">
        <v>1581977</v>
      </c>
      <c r="I1439" s="5">
        <v>43</v>
      </c>
      <c r="J1439" s="5">
        <v>3</v>
      </c>
      <c r="K1439" s="5" t="s">
        <v>17035</v>
      </c>
      <c r="L1439" s="5">
        <v>8.9399999999999993E-2</v>
      </c>
      <c r="M1439" s="8">
        <v>966699222</v>
      </c>
      <c r="N1439" s="8">
        <v>965688414</v>
      </c>
      <c r="O1439" s="8">
        <v>966215946</v>
      </c>
      <c r="P1439" s="8">
        <v>966143847</v>
      </c>
      <c r="Q1439" s="8">
        <v>965688702</v>
      </c>
      <c r="R1439" s="5" t="s">
        <v>17036</v>
      </c>
      <c r="S1439" s="5" t="s">
        <v>417</v>
      </c>
      <c r="T1439" s="5" t="s">
        <v>417</v>
      </c>
      <c r="U1439" s="5" t="s">
        <v>417</v>
      </c>
      <c r="V1439" s="5" t="s">
        <v>417</v>
      </c>
      <c r="W1439" s="5" t="s">
        <v>93</v>
      </c>
      <c r="X1439" s="5" t="s">
        <v>418</v>
      </c>
      <c r="Y1439" s="5" t="s">
        <v>419</v>
      </c>
      <c r="Z1439" s="5" t="s">
        <v>420</v>
      </c>
      <c r="AA1439" s="5" t="s">
        <v>421</v>
      </c>
      <c r="AB1439" s="5"/>
      <c r="AC1439" s="5"/>
      <c r="AD1439" s="5"/>
      <c r="AE1439" s="5"/>
      <c r="AF1439" s="5"/>
    </row>
    <row r="1440" spans="1:32" hidden="1">
      <c r="A1440" s="5" t="s">
        <v>17037</v>
      </c>
      <c r="B1440" s="5" t="str">
        <f>IF(COUNTIF('Leads Priorizados INT'!M:M,A1440)&gt;0,"Sí","No")</f>
        <v>No</v>
      </c>
      <c r="C1440">
        <v>0</v>
      </c>
      <c r="D1440" s="6" t="s">
        <v>430</v>
      </c>
      <c r="E1440" s="5" t="s">
        <v>17038</v>
      </c>
      <c r="F1440" s="5" t="s">
        <v>1328</v>
      </c>
      <c r="G1440" s="5" t="s">
        <v>17039</v>
      </c>
      <c r="H1440" s="7">
        <v>361788</v>
      </c>
      <c r="I1440" s="5">
        <v>5</v>
      </c>
      <c r="J1440" s="5">
        <v>2</v>
      </c>
      <c r="K1440" s="5" t="s">
        <v>17040</v>
      </c>
      <c r="L1440" s="5">
        <v>8.9399999999999993E-2</v>
      </c>
      <c r="M1440" s="8">
        <v>966104729</v>
      </c>
      <c r="N1440" s="8">
        <v>654609101</v>
      </c>
      <c r="O1440" s="8">
        <v>655955186</v>
      </c>
      <c r="P1440" s="8"/>
      <c r="Q1440" s="8"/>
      <c r="R1440" s="5" t="s">
        <v>17041</v>
      </c>
      <c r="S1440" s="5" t="s">
        <v>417</v>
      </c>
      <c r="T1440" s="5" t="s">
        <v>417</v>
      </c>
      <c r="U1440" s="5" t="s">
        <v>417</v>
      </c>
      <c r="V1440" s="5" t="s">
        <v>417</v>
      </c>
      <c r="W1440" s="5" t="s">
        <v>93</v>
      </c>
      <c r="X1440" s="5" t="s">
        <v>418</v>
      </c>
      <c r="Y1440" s="5" t="s">
        <v>419</v>
      </c>
      <c r="Z1440" s="5" t="s">
        <v>420</v>
      </c>
      <c r="AA1440" s="5" t="s">
        <v>421</v>
      </c>
      <c r="AB1440" s="5"/>
      <c r="AC1440" s="5"/>
      <c r="AD1440" s="5"/>
      <c r="AE1440" s="5"/>
      <c r="AF1440" s="5"/>
    </row>
    <row r="1441" spans="1:32" hidden="1">
      <c r="A1441" s="5" t="s">
        <v>17042</v>
      </c>
      <c r="B1441" s="5" t="str">
        <f>IF(COUNTIF('Leads Priorizados INT'!M:M,A1441)&gt;0,"Sí","No")</f>
        <v>No</v>
      </c>
      <c r="C1441">
        <v>0</v>
      </c>
      <c r="D1441" s="6" t="s">
        <v>414</v>
      </c>
      <c r="E1441" s="5" t="s">
        <v>17043</v>
      </c>
      <c r="F1441" s="5" t="s">
        <v>729</v>
      </c>
      <c r="G1441" s="5" t="s">
        <v>730</v>
      </c>
      <c r="H1441" s="7">
        <v>4384780</v>
      </c>
      <c r="I1441" s="5">
        <v>45</v>
      </c>
      <c r="J1441" s="5">
        <v>2</v>
      </c>
      <c r="K1441" s="5" t="s">
        <v>17044</v>
      </c>
      <c r="L1441" s="5">
        <v>8.9399999999999993E-2</v>
      </c>
      <c r="M1441" s="8">
        <v>976757248</v>
      </c>
      <c r="N1441" s="8"/>
      <c r="O1441" s="8"/>
      <c r="P1441" s="8"/>
      <c r="Q1441" s="8"/>
      <c r="R1441" s="5" t="s">
        <v>17045</v>
      </c>
      <c r="S1441" s="5" t="s">
        <v>417</v>
      </c>
      <c r="T1441" s="5" t="s">
        <v>417</v>
      </c>
      <c r="U1441" s="5" t="s">
        <v>417</v>
      </c>
      <c r="V1441" s="5" t="s">
        <v>417</v>
      </c>
      <c r="W1441" s="5" t="s">
        <v>93</v>
      </c>
      <c r="X1441" s="5" t="s">
        <v>418</v>
      </c>
      <c r="Y1441" s="5" t="s">
        <v>419</v>
      </c>
      <c r="Z1441" s="5" t="s">
        <v>420</v>
      </c>
      <c r="AA1441" s="5" t="s">
        <v>421</v>
      </c>
      <c r="AB1441" s="5"/>
      <c r="AC1441" s="5"/>
      <c r="AD1441" s="5"/>
      <c r="AE1441" s="5"/>
      <c r="AF1441" s="5"/>
    </row>
    <row r="1442" spans="1:32" hidden="1">
      <c r="A1442" s="5" t="s">
        <v>17046</v>
      </c>
      <c r="B1442" s="5" t="str">
        <f>IF(COUNTIF('Leads Priorizados INT'!M:M,A1442)&gt;0,"Sí","No")</f>
        <v>No</v>
      </c>
      <c r="C1442">
        <v>0</v>
      </c>
      <c r="D1442" s="6" t="s">
        <v>414</v>
      </c>
      <c r="E1442" s="5" t="s">
        <v>17047</v>
      </c>
      <c r="F1442" s="5" t="s">
        <v>431</v>
      </c>
      <c r="G1442" s="5" t="s">
        <v>432</v>
      </c>
      <c r="H1442" s="7">
        <v>1088748</v>
      </c>
      <c r="I1442" s="5">
        <v>7</v>
      </c>
      <c r="J1442" s="5">
        <v>1</v>
      </c>
      <c r="K1442" s="5" t="s">
        <v>17048</v>
      </c>
      <c r="L1442" s="5">
        <v>8.9300000000000004E-2</v>
      </c>
      <c r="M1442" s="8"/>
      <c r="N1442" s="8"/>
      <c r="O1442" s="8"/>
      <c r="P1442" s="8"/>
      <c r="Q1442" s="8"/>
      <c r="R1442" s="5" t="s">
        <v>17049</v>
      </c>
      <c r="S1442" s="5" t="s">
        <v>417</v>
      </c>
      <c r="T1442" s="5" t="s">
        <v>417</v>
      </c>
      <c r="U1442" s="5" t="s">
        <v>417</v>
      </c>
      <c r="V1442" s="5" t="s">
        <v>417</v>
      </c>
      <c r="W1442" s="5" t="s">
        <v>93</v>
      </c>
      <c r="X1442" s="5" t="s">
        <v>418</v>
      </c>
      <c r="Y1442" s="5" t="s">
        <v>419</v>
      </c>
      <c r="Z1442" s="5" t="s">
        <v>420</v>
      </c>
      <c r="AA1442" s="5" t="s">
        <v>421</v>
      </c>
      <c r="AB1442" s="5"/>
      <c r="AC1442" s="5"/>
      <c r="AD1442" s="5"/>
      <c r="AE1442" s="5"/>
      <c r="AF1442" s="5"/>
    </row>
    <row r="1443" spans="1:32" hidden="1">
      <c r="A1443" s="5" t="s">
        <v>17050</v>
      </c>
      <c r="B1443" s="5" t="str">
        <f>IF(COUNTIF('Leads Priorizados INT'!M:M,A1443)&gt;0,"Sí","No")</f>
        <v>No</v>
      </c>
      <c r="C1443">
        <v>0</v>
      </c>
      <c r="D1443" s="6" t="s">
        <v>414</v>
      </c>
      <c r="E1443" s="5" t="s">
        <v>17051</v>
      </c>
      <c r="F1443" s="5" t="s">
        <v>152</v>
      </c>
      <c r="G1443" s="5" t="s">
        <v>15860</v>
      </c>
      <c r="H1443" s="7">
        <v>597073</v>
      </c>
      <c r="I1443" s="5">
        <v>2</v>
      </c>
      <c r="J1443" s="5">
        <v>1</v>
      </c>
      <c r="K1443" s="5" t="s">
        <v>17052</v>
      </c>
      <c r="L1443" s="5">
        <v>8.9300000000000004E-2</v>
      </c>
      <c r="M1443" s="8"/>
      <c r="N1443" s="8"/>
      <c r="O1443" s="8"/>
      <c r="P1443" s="8"/>
      <c r="Q1443" s="8"/>
      <c r="R1443" s="5" t="s">
        <v>17053</v>
      </c>
      <c r="S1443" s="5" t="s">
        <v>417</v>
      </c>
      <c r="T1443" s="5" t="s">
        <v>417</v>
      </c>
      <c r="U1443" s="5" t="s">
        <v>417</v>
      </c>
      <c r="V1443" s="5" t="s">
        <v>417</v>
      </c>
      <c r="W1443" s="5" t="s">
        <v>93</v>
      </c>
      <c r="X1443" s="5" t="s">
        <v>418</v>
      </c>
      <c r="Y1443" s="5" t="s">
        <v>419</v>
      </c>
      <c r="Z1443" s="5" t="s">
        <v>420</v>
      </c>
      <c r="AA1443" s="5" t="s">
        <v>421</v>
      </c>
      <c r="AB1443" s="5"/>
      <c r="AC1443" s="5"/>
      <c r="AD1443" s="5"/>
      <c r="AE1443" s="5"/>
      <c r="AF1443" s="5"/>
    </row>
    <row r="1444" spans="1:32" hidden="1">
      <c r="A1444" s="5" t="s">
        <v>17054</v>
      </c>
      <c r="B1444" s="5" t="str">
        <f>IF(COUNTIF('Leads Priorizados INT'!M:M,A1444)&gt;0,"Sí","No")</f>
        <v>No</v>
      </c>
      <c r="C1444">
        <v>0</v>
      </c>
      <c r="D1444" s="6" t="s">
        <v>414</v>
      </c>
      <c r="E1444" s="5" t="s">
        <v>17055</v>
      </c>
      <c r="F1444" s="5" t="s">
        <v>152</v>
      </c>
      <c r="G1444" s="5" t="s">
        <v>907</v>
      </c>
      <c r="H1444" s="7">
        <v>372957</v>
      </c>
      <c r="I1444" s="5">
        <v>1</v>
      </c>
      <c r="J1444" s="5">
        <v>1</v>
      </c>
      <c r="K1444" s="5" t="s">
        <v>17056</v>
      </c>
      <c r="L1444" s="5">
        <v>8.9300000000000004E-2</v>
      </c>
      <c r="M1444" s="8"/>
      <c r="N1444" s="8"/>
      <c r="O1444" s="8"/>
      <c r="P1444" s="8"/>
      <c r="Q1444" s="8"/>
      <c r="R1444" s="5" t="s">
        <v>17057</v>
      </c>
      <c r="S1444" s="5" t="s">
        <v>17058</v>
      </c>
      <c r="T1444" s="5" t="s">
        <v>417</v>
      </c>
      <c r="U1444" s="5" t="s">
        <v>417</v>
      </c>
      <c r="V1444" s="5" t="s">
        <v>417</v>
      </c>
      <c r="W1444" s="5" t="s">
        <v>93</v>
      </c>
      <c r="X1444" s="5" t="s">
        <v>418</v>
      </c>
      <c r="Y1444" s="5" t="s">
        <v>419</v>
      </c>
      <c r="Z1444" s="5" t="s">
        <v>420</v>
      </c>
      <c r="AA1444" s="5" t="s">
        <v>421</v>
      </c>
      <c r="AB1444" s="5"/>
      <c r="AC1444" s="5"/>
      <c r="AD1444" s="5"/>
      <c r="AE1444" s="5"/>
      <c r="AF1444" s="5"/>
    </row>
    <row r="1445" spans="1:32" hidden="1">
      <c r="A1445" s="5" t="s">
        <v>17059</v>
      </c>
      <c r="B1445" s="5" t="str">
        <f>IF(COUNTIF('Leads Priorizados INT'!M:M,A1445)&gt;0,"Sí","No")</f>
        <v>No</v>
      </c>
      <c r="C1445">
        <v>0</v>
      </c>
      <c r="D1445" s="6" t="s">
        <v>414</v>
      </c>
      <c r="E1445" s="5" t="s">
        <v>17060</v>
      </c>
      <c r="F1445" s="5" t="s">
        <v>1382</v>
      </c>
      <c r="G1445" s="5" t="s">
        <v>11141</v>
      </c>
      <c r="H1445" s="7">
        <v>927900</v>
      </c>
      <c r="I1445" s="5">
        <v>7</v>
      </c>
      <c r="J1445" s="5">
        <v>1</v>
      </c>
      <c r="K1445" s="5" t="s">
        <v>17061</v>
      </c>
      <c r="L1445" s="5">
        <v>8.9300000000000004E-2</v>
      </c>
      <c r="M1445" s="8">
        <v>637635237</v>
      </c>
      <c r="N1445" s="8">
        <v>669758448</v>
      </c>
      <c r="O1445" s="8"/>
      <c r="P1445" s="8"/>
      <c r="Q1445" s="8"/>
      <c r="R1445" s="5" t="s">
        <v>17062</v>
      </c>
      <c r="S1445" s="5" t="s">
        <v>417</v>
      </c>
      <c r="T1445" s="5" t="s">
        <v>417</v>
      </c>
      <c r="U1445" s="5" t="s">
        <v>417</v>
      </c>
      <c r="V1445" s="5" t="s">
        <v>417</v>
      </c>
      <c r="W1445" s="5" t="s">
        <v>93</v>
      </c>
      <c r="X1445" s="5" t="s">
        <v>418</v>
      </c>
      <c r="Y1445" s="5" t="s">
        <v>419</v>
      </c>
      <c r="Z1445" s="5" t="s">
        <v>420</v>
      </c>
      <c r="AA1445" s="5" t="s">
        <v>421</v>
      </c>
      <c r="AB1445" s="5"/>
      <c r="AC1445" s="5"/>
      <c r="AD1445" s="5"/>
      <c r="AE1445" s="5"/>
      <c r="AF1445" s="5"/>
    </row>
    <row r="1446" spans="1:32">
      <c r="A1446" s="5" t="s">
        <v>17063</v>
      </c>
      <c r="B1446" s="5" t="str">
        <f>IF(COUNTIF('Leads Priorizados INT'!M:M,A1446)&gt;0,"Sí","No")</f>
        <v>No</v>
      </c>
      <c r="C1446">
        <v>1</v>
      </c>
      <c r="D1446" s="6" t="s">
        <v>414</v>
      </c>
      <c r="E1446" s="5" t="s">
        <v>17064</v>
      </c>
      <c r="F1446" s="5" t="s">
        <v>11105</v>
      </c>
      <c r="G1446" s="5" t="s">
        <v>17065</v>
      </c>
      <c r="H1446" s="7">
        <v>510103</v>
      </c>
      <c r="I1446" s="5">
        <v>4</v>
      </c>
      <c r="J1446" s="5">
        <v>1</v>
      </c>
      <c r="K1446" s="5" t="s">
        <v>17066</v>
      </c>
      <c r="L1446" s="5">
        <v>8.9200000000000002E-2</v>
      </c>
      <c r="M1446" s="8"/>
      <c r="N1446" s="8"/>
      <c r="O1446" s="8"/>
      <c r="P1446" s="8"/>
      <c r="Q1446" s="8"/>
      <c r="R1446" s="5" t="s">
        <v>17067</v>
      </c>
      <c r="S1446" s="5" t="s">
        <v>17068</v>
      </c>
      <c r="T1446" s="5" t="s">
        <v>417</v>
      </c>
      <c r="U1446" s="5" t="s">
        <v>417</v>
      </c>
      <c r="V1446" s="5" t="s">
        <v>417</v>
      </c>
      <c r="W1446" s="5" t="s">
        <v>93</v>
      </c>
      <c r="X1446" s="5" t="s">
        <v>418</v>
      </c>
      <c r="Y1446" s="5" t="s">
        <v>419</v>
      </c>
      <c r="Z1446" s="5" t="s">
        <v>420</v>
      </c>
      <c r="AA1446" s="5" t="s">
        <v>421</v>
      </c>
      <c r="AB1446" s="5"/>
      <c r="AC1446" s="5"/>
      <c r="AD1446" s="5"/>
      <c r="AE1446" s="5"/>
      <c r="AF1446" s="5"/>
    </row>
    <row r="1447" spans="1:32" hidden="1">
      <c r="A1447" s="5" t="s">
        <v>17069</v>
      </c>
      <c r="B1447" s="5" t="str">
        <f>IF(COUNTIF('Leads Priorizados INT'!M:M,A1447)&gt;0,"Sí","No")</f>
        <v>No</v>
      </c>
      <c r="C1447">
        <v>0</v>
      </c>
      <c r="D1447" s="6" t="s">
        <v>414</v>
      </c>
      <c r="E1447" s="5" t="s">
        <v>17070</v>
      </c>
      <c r="F1447" s="5" t="s">
        <v>3374</v>
      </c>
      <c r="G1447" s="5" t="s">
        <v>17071</v>
      </c>
      <c r="H1447" s="7">
        <v>1054443</v>
      </c>
      <c r="I1447" s="5">
        <v>1</v>
      </c>
      <c r="J1447" s="5">
        <v>2</v>
      </c>
      <c r="K1447" s="5" t="s">
        <v>17072</v>
      </c>
      <c r="L1447" s="5">
        <v>8.9200000000000002E-2</v>
      </c>
      <c r="M1447" s="8">
        <v>664371259</v>
      </c>
      <c r="N1447" s="8"/>
      <c r="O1447" s="8"/>
      <c r="P1447" s="8"/>
      <c r="Q1447" s="8"/>
      <c r="R1447" s="5" t="s">
        <v>17073</v>
      </c>
      <c r="S1447" s="5" t="s">
        <v>417</v>
      </c>
      <c r="T1447" s="5" t="s">
        <v>417</v>
      </c>
      <c r="U1447" s="5" t="s">
        <v>417</v>
      </c>
      <c r="V1447" s="5" t="s">
        <v>417</v>
      </c>
      <c r="W1447" s="5" t="s">
        <v>93</v>
      </c>
      <c r="X1447" s="5" t="s">
        <v>418</v>
      </c>
      <c r="Y1447" s="5" t="s">
        <v>419</v>
      </c>
      <c r="Z1447" s="5" t="s">
        <v>420</v>
      </c>
      <c r="AA1447" s="5" t="s">
        <v>421</v>
      </c>
      <c r="AB1447" s="5"/>
      <c r="AC1447" s="5"/>
      <c r="AD1447" s="5"/>
      <c r="AE1447" s="5"/>
      <c r="AF1447" s="5"/>
    </row>
    <row r="1448" spans="1:32" hidden="1">
      <c r="A1448" s="5" t="s">
        <v>17074</v>
      </c>
      <c r="B1448" s="5" t="str">
        <f>IF(COUNTIF('Leads Priorizados INT'!M:M,A1448)&gt;0,"Sí","No")</f>
        <v>No</v>
      </c>
      <c r="C1448">
        <v>0</v>
      </c>
      <c r="D1448" s="6" t="s">
        <v>414</v>
      </c>
      <c r="E1448" s="5" t="s">
        <v>17075</v>
      </c>
      <c r="F1448" s="5" t="s">
        <v>152</v>
      </c>
      <c r="G1448" s="5" t="s">
        <v>10965</v>
      </c>
      <c r="H1448" s="7">
        <v>1032880</v>
      </c>
      <c r="I1448" s="5">
        <v>1</v>
      </c>
      <c r="J1448" s="5">
        <v>1</v>
      </c>
      <c r="K1448" s="5" t="s">
        <v>17076</v>
      </c>
      <c r="L1448" s="5">
        <v>8.9200000000000002E-2</v>
      </c>
      <c r="M1448" s="8"/>
      <c r="N1448" s="8"/>
      <c r="O1448" s="8"/>
      <c r="P1448" s="8"/>
      <c r="Q1448" s="8"/>
      <c r="R1448" s="5" t="s">
        <v>17077</v>
      </c>
      <c r="S1448" s="5" t="s">
        <v>417</v>
      </c>
      <c r="T1448" s="5" t="s">
        <v>417</v>
      </c>
      <c r="U1448" s="5" t="s">
        <v>417</v>
      </c>
      <c r="V1448" s="5" t="s">
        <v>417</v>
      </c>
      <c r="W1448" s="5" t="s">
        <v>93</v>
      </c>
      <c r="X1448" s="5" t="s">
        <v>418</v>
      </c>
      <c r="Y1448" s="5" t="s">
        <v>419</v>
      </c>
      <c r="Z1448" s="5" t="s">
        <v>420</v>
      </c>
      <c r="AA1448" s="5" t="s">
        <v>421</v>
      </c>
      <c r="AB1448" s="5"/>
      <c r="AC1448" s="5"/>
      <c r="AD1448" s="5"/>
      <c r="AE1448" s="5"/>
      <c r="AF1448" s="5"/>
    </row>
    <row r="1449" spans="1:32" hidden="1">
      <c r="A1449" s="5" t="s">
        <v>17078</v>
      </c>
      <c r="B1449" s="5" t="str">
        <f>IF(COUNTIF('Leads Priorizados INT'!M:M,A1449)&gt;0,"Sí","No")</f>
        <v>No</v>
      </c>
      <c r="C1449">
        <v>0</v>
      </c>
      <c r="D1449" s="6" t="s">
        <v>414</v>
      </c>
      <c r="E1449" s="5" t="s">
        <v>17079</v>
      </c>
      <c r="F1449" s="5" t="s">
        <v>152</v>
      </c>
      <c r="G1449" s="5" t="s">
        <v>1915</v>
      </c>
      <c r="H1449" s="7">
        <v>492386</v>
      </c>
      <c r="I1449" s="5">
        <v>3</v>
      </c>
      <c r="J1449" s="5">
        <v>2</v>
      </c>
      <c r="K1449" s="5" t="s">
        <v>17080</v>
      </c>
      <c r="L1449" s="5">
        <v>8.9200000000000002E-2</v>
      </c>
      <c r="M1449" s="8"/>
      <c r="N1449" s="8"/>
      <c r="O1449" s="8"/>
      <c r="P1449" s="8"/>
      <c r="Q1449" s="8"/>
      <c r="R1449" s="5" t="s">
        <v>17081</v>
      </c>
      <c r="S1449" s="5" t="s">
        <v>417</v>
      </c>
      <c r="T1449" s="5" t="s">
        <v>417</v>
      </c>
      <c r="U1449" s="5" t="s">
        <v>417</v>
      </c>
      <c r="V1449" s="5" t="s">
        <v>417</v>
      </c>
      <c r="W1449" s="5" t="s">
        <v>93</v>
      </c>
      <c r="X1449" s="5" t="s">
        <v>418</v>
      </c>
      <c r="Y1449" s="5" t="s">
        <v>419</v>
      </c>
      <c r="Z1449" s="5" t="s">
        <v>420</v>
      </c>
      <c r="AA1449" s="5" t="s">
        <v>421</v>
      </c>
      <c r="AB1449" s="5"/>
      <c r="AC1449" s="5"/>
      <c r="AD1449" s="5"/>
      <c r="AE1449" s="5"/>
      <c r="AF1449" s="5"/>
    </row>
    <row r="1450" spans="1:32">
      <c r="A1450" s="5" t="s">
        <v>17082</v>
      </c>
      <c r="B1450" s="5" t="str">
        <f>IF(COUNTIF('Leads Priorizados INT'!M:M,A1450)&gt;0,"Sí","No")</f>
        <v>No</v>
      </c>
      <c r="C1450">
        <v>1</v>
      </c>
      <c r="D1450" s="6" t="s">
        <v>414</v>
      </c>
      <c r="E1450" s="5" t="s">
        <v>17083</v>
      </c>
      <c r="F1450" s="5" t="s">
        <v>931</v>
      </c>
      <c r="G1450" s="5" t="s">
        <v>12738</v>
      </c>
      <c r="H1450" s="7">
        <v>503925</v>
      </c>
      <c r="I1450" s="5">
        <v>5</v>
      </c>
      <c r="J1450" s="5">
        <v>2</v>
      </c>
      <c r="K1450" s="5" t="s">
        <v>17084</v>
      </c>
      <c r="L1450" s="5">
        <v>8.9099999999999999E-2</v>
      </c>
      <c r="M1450" s="8">
        <v>981912141</v>
      </c>
      <c r="N1450" s="8"/>
      <c r="O1450" s="8"/>
      <c r="P1450" s="8"/>
      <c r="Q1450" s="8"/>
      <c r="R1450" s="5" t="s">
        <v>17085</v>
      </c>
      <c r="S1450" s="5" t="s">
        <v>17086</v>
      </c>
      <c r="T1450" s="5" t="s">
        <v>17087</v>
      </c>
      <c r="U1450" s="5" t="s">
        <v>417</v>
      </c>
      <c r="V1450" s="5" t="s">
        <v>417</v>
      </c>
      <c r="W1450" s="5" t="s">
        <v>93</v>
      </c>
      <c r="X1450" s="5" t="s">
        <v>418</v>
      </c>
      <c r="Y1450" s="5" t="s">
        <v>419</v>
      </c>
      <c r="Z1450" s="5" t="s">
        <v>420</v>
      </c>
      <c r="AA1450" s="5" t="s">
        <v>421</v>
      </c>
      <c r="AB1450" s="5"/>
      <c r="AC1450" s="5"/>
      <c r="AD1450" s="5"/>
      <c r="AE1450" s="5"/>
      <c r="AF1450" s="5"/>
    </row>
    <row r="1451" spans="1:32">
      <c r="A1451" s="5" t="s">
        <v>17088</v>
      </c>
      <c r="B1451" s="5" t="str">
        <f>IF(COUNTIF('Leads Priorizados INT'!M:M,A1451)&gt;0,"Sí","No")</f>
        <v>No</v>
      </c>
      <c r="C1451">
        <v>1</v>
      </c>
      <c r="D1451" s="6" t="s">
        <v>414</v>
      </c>
      <c r="E1451" s="5" t="s">
        <v>17089</v>
      </c>
      <c r="F1451" s="5" t="s">
        <v>700</v>
      </c>
      <c r="G1451" s="5" t="s">
        <v>11070</v>
      </c>
      <c r="H1451" s="7">
        <v>1069387</v>
      </c>
      <c r="I1451" s="5">
        <v>1</v>
      </c>
      <c r="J1451" s="5">
        <v>2</v>
      </c>
      <c r="K1451" s="5" t="s">
        <v>17090</v>
      </c>
      <c r="L1451" s="5">
        <v>8.9099999999999999E-2</v>
      </c>
      <c r="M1451" s="8">
        <v>955412027</v>
      </c>
      <c r="N1451" s="8"/>
      <c r="O1451" s="8"/>
      <c r="P1451" s="8"/>
      <c r="Q1451" s="8"/>
      <c r="R1451" s="5" t="s">
        <v>17091</v>
      </c>
      <c r="S1451" s="5" t="s">
        <v>417</v>
      </c>
      <c r="T1451" s="5" t="s">
        <v>417</v>
      </c>
      <c r="U1451" s="5" t="s">
        <v>417</v>
      </c>
      <c r="V1451" s="5" t="s">
        <v>417</v>
      </c>
      <c r="W1451" s="5" t="s">
        <v>93</v>
      </c>
      <c r="X1451" s="5" t="s">
        <v>418</v>
      </c>
      <c r="Y1451" s="5" t="s">
        <v>419</v>
      </c>
      <c r="Z1451" s="5" t="s">
        <v>420</v>
      </c>
      <c r="AA1451" s="5" t="s">
        <v>421</v>
      </c>
      <c r="AB1451" s="5"/>
      <c r="AC1451" s="5"/>
      <c r="AD1451" s="5"/>
      <c r="AE1451" s="5"/>
      <c r="AF1451" s="5"/>
    </row>
    <row r="1452" spans="1:32">
      <c r="A1452" s="5" t="s">
        <v>17092</v>
      </c>
      <c r="B1452" s="5" t="str">
        <f>IF(COUNTIF('Leads Priorizados INT'!M:M,A1452)&gt;0,"Sí","No")</f>
        <v>No</v>
      </c>
      <c r="C1452">
        <v>1</v>
      </c>
      <c r="D1452" s="6" t="s">
        <v>414</v>
      </c>
      <c r="E1452" s="5" t="s">
        <v>17093</v>
      </c>
      <c r="F1452" s="5" t="s">
        <v>873</v>
      </c>
      <c r="G1452" s="5" t="s">
        <v>10861</v>
      </c>
      <c r="H1452" s="7">
        <v>871224</v>
      </c>
      <c r="I1452" s="5">
        <v>7</v>
      </c>
      <c r="J1452" s="5">
        <v>1</v>
      </c>
      <c r="K1452" s="5" t="s">
        <v>17094</v>
      </c>
      <c r="L1452" s="5">
        <v>8.9099999999999999E-2</v>
      </c>
      <c r="M1452" s="8"/>
      <c r="N1452" s="8"/>
      <c r="O1452" s="8"/>
      <c r="P1452" s="8"/>
      <c r="Q1452" s="8"/>
      <c r="R1452" s="5" t="s">
        <v>17095</v>
      </c>
      <c r="S1452" s="5" t="s">
        <v>417</v>
      </c>
      <c r="T1452" s="5" t="s">
        <v>417</v>
      </c>
      <c r="U1452" s="5" t="s">
        <v>417</v>
      </c>
      <c r="V1452" s="5" t="s">
        <v>417</v>
      </c>
      <c r="W1452" s="5" t="s">
        <v>93</v>
      </c>
      <c r="X1452" s="5" t="s">
        <v>418</v>
      </c>
      <c r="Y1452" s="5" t="s">
        <v>419</v>
      </c>
      <c r="Z1452" s="5" t="s">
        <v>420</v>
      </c>
      <c r="AA1452" s="5" t="s">
        <v>421</v>
      </c>
      <c r="AB1452" s="5"/>
      <c r="AC1452" s="5"/>
      <c r="AD1452" s="5"/>
      <c r="AE1452" s="5"/>
      <c r="AF1452" s="5"/>
    </row>
    <row r="1453" spans="1:32" hidden="1">
      <c r="A1453" s="5" t="s">
        <v>17096</v>
      </c>
      <c r="B1453" s="5" t="str">
        <f>IF(COUNTIF('Leads Priorizados INT'!M:M,A1453)&gt;0,"Sí","No")</f>
        <v>No</v>
      </c>
      <c r="C1453">
        <v>0</v>
      </c>
      <c r="D1453" s="6" t="s">
        <v>414</v>
      </c>
      <c r="E1453" s="5" t="s">
        <v>17097</v>
      </c>
      <c r="F1453" s="5" t="s">
        <v>135</v>
      </c>
      <c r="G1453" s="5" t="s">
        <v>17098</v>
      </c>
      <c r="H1453" s="7">
        <v>868976</v>
      </c>
      <c r="I1453" s="5">
        <v>3</v>
      </c>
      <c r="J1453" s="5">
        <v>1</v>
      </c>
      <c r="K1453" s="5" t="s">
        <v>17099</v>
      </c>
      <c r="L1453" s="5">
        <v>8.8999999999999996E-2</v>
      </c>
      <c r="M1453" s="8">
        <v>653913554</v>
      </c>
      <c r="N1453" s="8"/>
      <c r="O1453" s="8"/>
      <c r="P1453" s="8"/>
      <c r="Q1453" s="8"/>
      <c r="R1453" s="5" t="s">
        <v>17100</v>
      </c>
      <c r="S1453" s="5" t="s">
        <v>17101</v>
      </c>
      <c r="T1453" s="5" t="s">
        <v>417</v>
      </c>
      <c r="U1453" s="5" t="s">
        <v>417</v>
      </c>
      <c r="V1453" s="5" t="s">
        <v>417</v>
      </c>
      <c r="W1453" s="5" t="s">
        <v>93</v>
      </c>
      <c r="X1453" s="5" t="s">
        <v>418</v>
      </c>
      <c r="Y1453" s="5" t="s">
        <v>419</v>
      </c>
      <c r="Z1453" s="5" t="s">
        <v>420</v>
      </c>
      <c r="AA1453" s="5" t="s">
        <v>421</v>
      </c>
      <c r="AB1453" s="5" t="s">
        <v>17102</v>
      </c>
      <c r="AC1453" s="5" t="s">
        <v>17103</v>
      </c>
      <c r="AD1453" s="5"/>
      <c r="AE1453" s="5"/>
      <c r="AF1453" s="5"/>
    </row>
    <row r="1454" spans="1:32" hidden="1">
      <c r="A1454" s="5" t="s">
        <v>17104</v>
      </c>
      <c r="B1454" s="5" t="str">
        <f>IF(COUNTIF('Leads Priorizados INT'!M:M,A1454)&gt;0,"Sí","No")</f>
        <v>No</v>
      </c>
      <c r="C1454">
        <v>0</v>
      </c>
      <c r="D1454" s="6" t="s">
        <v>414</v>
      </c>
      <c r="E1454" s="5" t="s">
        <v>17105</v>
      </c>
      <c r="F1454" s="5" t="s">
        <v>721</v>
      </c>
      <c r="G1454" s="5" t="s">
        <v>13113</v>
      </c>
      <c r="H1454" s="7">
        <v>1317715</v>
      </c>
      <c r="I1454" s="5">
        <v>5</v>
      </c>
      <c r="J1454" s="5">
        <v>1</v>
      </c>
      <c r="K1454" s="5" t="s">
        <v>17106</v>
      </c>
      <c r="L1454" s="5">
        <v>8.8999999999999996E-2</v>
      </c>
      <c r="M1454" s="8"/>
      <c r="N1454" s="8"/>
      <c r="O1454" s="8"/>
      <c r="P1454" s="8"/>
      <c r="Q1454" s="8"/>
      <c r="R1454" s="5" t="s">
        <v>17107</v>
      </c>
      <c r="S1454" s="5" t="s">
        <v>417</v>
      </c>
      <c r="T1454" s="5" t="s">
        <v>417</v>
      </c>
      <c r="U1454" s="5" t="s">
        <v>417</v>
      </c>
      <c r="V1454" s="5" t="s">
        <v>417</v>
      </c>
      <c r="W1454" s="5" t="s">
        <v>93</v>
      </c>
      <c r="X1454" s="5" t="s">
        <v>418</v>
      </c>
      <c r="Y1454" s="5" t="s">
        <v>419</v>
      </c>
      <c r="Z1454" s="5" t="s">
        <v>420</v>
      </c>
      <c r="AA1454" s="5" t="s">
        <v>421</v>
      </c>
      <c r="AB1454" s="5"/>
      <c r="AC1454" s="5"/>
      <c r="AD1454" s="5"/>
      <c r="AE1454" s="5"/>
      <c r="AF1454" s="5"/>
    </row>
    <row r="1455" spans="1:32" hidden="1">
      <c r="A1455" s="5" t="s">
        <v>17108</v>
      </c>
      <c r="B1455" s="5" t="str">
        <f>IF(COUNTIF('Leads Priorizados INT'!M:M,A1455)&gt;0,"Sí","No")</f>
        <v>No</v>
      </c>
      <c r="C1455">
        <v>0</v>
      </c>
      <c r="D1455" s="6" t="s">
        <v>414</v>
      </c>
      <c r="E1455" s="5" t="s">
        <v>17109</v>
      </c>
      <c r="F1455" s="5" t="s">
        <v>923</v>
      </c>
      <c r="G1455" s="5" t="s">
        <v>17110</v>
      </c>
      <c r="H1455" s="7">
        <v>1578790</v>
      </c>
      <c r="I1455" s="5">
        <v>54</v>
      </c>
      <c r="J1455" s="5">
        <v>2</v>
      </c>
      <c r="K1455" s="5" t="s">
        <v>17111</v>
      </c>
      <c r="L1455" s="5">
        <v>8.8999999999999996E-2</v>
      </c>
      <c r="M1455" s="8">
        <v>923210423</v>
      </c>
      <c r="N1455" s="8">
        <v>923341907</v>
      </c>
      <c r="O1455" s="8">
        <v>923341515</v>
      </c>
      <c r="P1455" s="8">
        <v>923210413</v>
      </c>
      <c r="Q1455" s="8"/>
      <c r="R1455" s="5" t="s">
        <v>17112</v>
      </c>
      <c r="S1455" s="5" t="s">
        <v>17113</v>
      </c>
      <c r="T1455" s="5" t="s">
        <v>17114</v>
      </c>
      <c r="U1455" s="5" t="s">
        <v>17115</v>
      </c>
      <c r="V1455" s="5" t="s">
        <v>17116</v>
      </c>
      <c r="W1455" s="5" t="s">
        <v>93</v>
      </c>
      <c r="X1455" s="5" t="s">
        <v>418</v>
      </c>
      <c r="Y1455" s="5" t="s">
        <v>419</v>
      </c>
      <c r="Z1455" s="5" t="s">
        <v>420</v>
      </c>
      <c r="AA1455" s="5" t="s">
        <v>421</v>
      </c>
      <c r="AB1455" s="5" t="s">
        <v>17117</v>
      </c>
      <c r="AC1455" s="5"/>
      <c r="AD1455" s="5"/>
      <c r="AE1455" s="5"/>
      <c r="AF1455" s="5"/>
    </row>
    <row r="1456" spans="1:32" hidden="1">
      <c r="A1456" s="5" t="s">
        <v>17118</v>
      </c>
      <c r="B1456" s="5" t="str">
        <f>IF(COUNTIF('Leads Priorizados INT'!M:M,A1456)&gt;0,"Sí","No")</f>
        <v>No</v>
      </c>
      <c r="C1456">
        <v>0</v>
      </c>
      <c r="D1456" s="6" t="s">
        <v>414</v>
      </c>
      <c r="E1456" s="5" t="s">
        <v>17119</v>
      </c>
      <c r="F1456" s="5" t="s">
        <v>984</v>
      </c>
      <c r="G1456" s="5" t="s">
        <v>985</v>
      </c>
      <c r="H1456" s="7">
        <v>484126</v>
      </c>
      <c r="I1456" s="5">
        <v>1</v>
      </c>
      <c r="J1456" s="5">
        <v>2</v>
      </c>
      <c r="K1456" s="5" t="s">
        <v>17120</v>
      </c>
      <c r="L1456" s="5">
        <v>8.8999999999999996E-2</v>
      </c>
      <c r="M1456" s="8">
        <v>649397479</v>
      </c>
      <c r="N1456" s="8"/>
      <c r="O1456" s="8"/>
      <c r="P1456" s="8"/>
      <c r="Q1456" s="8"/>
      <c r="R1456" s="5" t="s">
        <v>17121</v>
      </c>
      <c r="S1456" s="5" t="s">
        <v>417</v>
      </c>
      <c r="T1456" s="5" t="s">
        <v>417</v>
      </c>
      <c r="U1456" s="5" t="s">
        <v>417</v>
      </c>
      <c r="V1456" s="5" t="s">
        <v>417</v>
      </c>
      <c r="W1456" s="5" t="s">
        <v>93</v>
      </c>
      <c r="X1456" s="5" t="s">
        <v>418</v>
      </c>
      <c r="Y1456" s="5" t="s">
        <v>419</v>
      </c>
      <c r="Z1456" s="5" t="s">
        <v>420</v>
      </c>
      <c r="AA1456" s="5" t="s">
        <v>421</v>
      </c>
      <c r="AB1456" s="5"/>
      <c r="AC1456" s="5"/>
      <c r="AD1456" s="5"/>
      <c r="AE1456" s="5"/>
      <c r="AF1456" s="5"/>
    </row>
    <row r="1457" spans="1:32" hidden="1">
      <c r="A1457" s="5" t="s">
        <v>17122</v>
      </c>
      <c r="B1457" s="5" t="str">
        <f>IF(COUNTIF('Leads Priorizados INT'!M:M,A1457)&gt;0,"Sí","No")</f>
        <v>No</v>
      </c>
      <c r="C1457">
        <v>0</v>
      </c>
      <c r="D1457" s="6" t="s">
        <v>414</v>
      </c>
      <c r="E1457" s="5" t="s">
        <v>17123</v>
      </c>
      <c r="F1457" s="5" t="s">
        <v>1019</v>
      </c>
      <c r="G1457" s="5" t="s">
        <v>2696</v>
      </c>
      <c r="H1457" s="7">
        <v>515138</v>
      </c>
      <c r="I1457" s="5">
        <v>1</v>
      </c>
      <c r="J1457" s="5">
        <v>1</v>
      </c>
      <c r="K1457" s="5" t="s">
        <v>17124</v>
      </c>
      <c r="L1457" s="5">
        <v>8.8999999999999996E-2</v>
      </c>
      <c r="M1457" s="8"/>
      <c r="N1457" s="8"/>
      <c r="O1457" s="8"/>
      <c r="P1457" s="8"/>
      <c r="Q1457" s="8"/>
      <c r="R1457" s="5" t="s">
        <v>17125</v>
      </c>
      <c r="S1457" s="5" t="s">
        <v>417</v>
      </c>
      <c r="T1457" s="5" t="s">
        <v>417</v>
      </c>
      <c r="U1457" s="5" t="s">
        <v>417</v>
      </c>
      <c r="V1457" s="5" t="s">
        <v>417</v>
      </c>
      <c r="W1457" s="5" t="s">
        <v>93</v>
      </c>
      <c r="X1457" s="5" t="s">
        <v>418</v>
      </c>
      <c r="Y1457" s="5" t="s">
        <v>419</v>
      </c>
      <c r="Z1457" s="5" t="s">
        <v>420</v>
      </c>
      <c r="AA1457" s="5" t="s">
        <v>421</v>
      </c>
      <c r="AB1457" s="5"/>
      <c r="AC1457" s="5"/>
      <c r="AD1457" s="5"/>
      <c r="AE1457" s="5"/>
      <c r="AF1457" s="5"/>
    </row>
    <row r="1458" spans="1:32">
      <c r="A1458" s="5" t="s">
        <v>17126</v>
      </c>
      <c r="B1458" s="5" t="str">
        <f>IF(COUNTIF('Leads Priorizados INT'!M:M,A1458)&gt;0,"Sí","No")</f>
        <v>No</v>
      </c>
      <c r="C1458">
        <v>1</v>
      </c>
      <c r="D1458" s="6" t="s">
        <v>414</v>
      </c>
      <c r="E1458" s="5" t="s">
        <v>17127</v>
      </c>
      <c r="F1458" s="5" t="s">
        <v>769</v>
      </c>
      <c r="G1458" s="5" t="s">
        <v>11869</v>
      </c>
      <c r="H1458" s="7">
        <v>1044492</v>
      </c>
      <c r="I1458" s="5">
        <v>1</v>
      </c>
      <c r="J1458" s="5">
        <v>1</v>
      </c>
      <c r="K1458" s="5" t="s">
        <v>17128</v>
      </c>
      <c r="L1458" s="5">
        <v>8.8999999999999996E-2</v>
      </c>
      <c r="M1458" s="8"/>
      <c r="N1458" s="8"/>
      <c r="O1458" s="8"/>
      <c r="P1458" s="8"/>
      <c r="Q1458" s="8"/>
      <c r="R1458" s="5" t="s">
        <v>17129</v>
      </c>
      <c r="S1458" s="5" t="s">
        <v>417</v>
      </c>
      <c r="T1458" s="5" t="s">
        <v>417</v>
      </c>
      <c r="U1458" s="5" t="s">
        <v>417</v>
      </c>
      <c r="V1458" s="5" t="s">
        <v>417</v>
      </c>
      <c r="W1458" s="5" t="s">
        <v>93</v>
      </c>
      <c r="X1458" s="5" t="s">
        <v>418</v>
      </c>
      <c r="Y1458" s="5" t="s">
        <v>419</v>
      </c>
      <c r="Z1458" s="5" t="s">
        <v>420</v>
      </c>
      <c r="AA1458" s="5" t="s">
        <v>421</v>
      </c>
      <c r="AB1458" s="5"/>
      <c r="AC1458" s="5"/>
      <c r="AD1458" s="5"/>
      <c r="AE1458" s="5"/>
      <c r="AF1458" s="5"/>
    </row>
    <row r="1459" spans="1:32" hidden="1">
      <c r="A1459" s="5" t="s">
        <v>17130</v>
      </c>
      <c r="B1459" s="5" t="str">
        <f>IF(COUNTIF('Leads Priorizados INT'!M:M,A1459)&gt;0,"Sí","No")</f>
        <v>No</v>
      </c>
      <c r="C1459">
        <v>0</v>
      </c>
      <c r="D1459" s="6" t="s">
        <v>1234</v>
      </c>
      <c r="E1459" s="5" t="s">
        <v>17131</v>
      </c>
      <c r="F1459" s="5" t="s">
        <v>152</v>
      </c>
      <c r="G1459" s="5" t="s">
        <v>2708</v>
      </c>
      <c r="H1459" s="7">
        <v>857284</v>
      </c>
      <c r="I1459" s="5">
        <v>6</v>
      </c>
      <c r="J1459" s="5">
        <v>2</v>
      </c>
      <c r="K1459" s="5" t="s">
        <v>17132</v>
      </c>
      <c r="L1459" s="5">
        <v>8.8999999999999996E-2</v>
      </c>
      <c r="M1459" s="8">
        <v>629847665</v>
      </c>
      <c r="N1459" s="8"/>
      <c r="O1459" s="8"/>
      <c r="P1459" s="8"/>
      <c r="Q1459" s="8"/>
      <c r="R1459" s="5" t="s">
        <v>17133</v>
      </c>
      <c r="S1459" s="5" t="s">
        <v>17134</v>
      </c>
      <c r="T1459" s="5" t="s">
        <v>417</v>
      </c>
      <c r="U1459" s="5" t="s">
        <v>417</v>
      </c>
      <c r="V1459" s="5" t="s">
        <v>417</v>
      </c>
      <c r="W1459" s="5" t="s">
        <v>93</v>
      </c>
      <c r="X1459" s="5" t="s">
        <v>418</v>
      </c>
      <c r="Y1459" s="5" t="s">
        <v>419</v>
      </c>
      <c r="Z1459" s="5" t="s">
        <v>420</v>
      </c>
      <c r="AA1459" s="5" t="s">
        <v>421</v>
      </c>
      <c r="AB1459" s="5"/>
      <c r="AC1459" s="5"/>
      <c r="AD1459" s="5"/>
      <c r="AE1459" s="5"/>
      <c r="AF1459" s="5"/>
    </row>
    <row r="1460" spans="1:32" hidden="1">
      <c r="A1460" s="5" t="s">
        <v>17135</v>
      </c>
      <c r="B1460" s="5" t="str">
        <f>IF(COUNTIF('Leads Priorizados INT'!M:M,A1460)&gt;0,"Sí","No")</f>
        <v>No</v>
      </c>
      <c r="C1460">
        <v>0</v>
      </c>
      <c r="D1460" s="6" t="s">
        <v>414</v>
      </c>
      <c r="E1460" s="5" t="s">
        <v>17136</v>
      </c>
      <c r="F1460" s="5" t="s">
        <v>152</v>
      </c>
      <c r="G1460" s="5" t="s">
        <v>619</v>
      </c>
      <c r="H1460" s="7">
        <v>755867</v>
      </c>
      <c r="I1460" s="5">
        <v>6</v>
      </c>
      <c r="J1460" s="5">
        <v>2</v>
      </c>
      <c r="K1460" s="5" t="s">
        <v>17132</v>
      </c>
      <c r="L1460" s="5">
        <v>8.8999999999999996E-2</v>
      </c>
      <c r="M1460" s="8"/>
      <c r="N1460" s="8"/>
      <c r="O1460" s="8"/>
      <c r="P1460" s="8"/>
      <c r="Q1460" s="8"/>
      <c r="R1460" s="5" t="s">
        <v>17137</v>
      </c>
      <c r="S1460" s="5" t="s">
        <v>417</v>
      </c>
      <c r="T1460" s="5" t="s">
        <v>417</v>
      </c>
      <c r="U1460" s="5" t="s">
        <v>417</v>
      </c>
      <c r="V1460" s="5" t="s">
        <v>417</v>
      </c>
      <c r="W1460" s="5" t="s">
        <v>93</v>
      </c>
      <c r="X1460" s="5" t="s">
        <v>418</v>
      </c>
      <c r="Y1460" s="5" t="s">
        <v>419</v>
      </c>
      <c r="Z1460" s="5" t="s">
        <v>420</v>
      </c>
      <c r="AA1460" s="5" t="s">
        <v>421</v>
      </c>
      <c r="AB1460" s="5"/>
      <c r="AC1460" s="5"/>
      <c r="AD1460" s="5"/>
      <c r="AE1460" s="5"/>
      <c r="AF1460" s="5"/>
    </row>
    <row r="1461" spans="1:32" hidden="1">
      <c r="A1461" s="5" t="s">
        <v>17138</v>
      </c>
      <c r="B1461" s="5" t="str">
        <f>IF(COUNTIF('Leads Priorizados INT'!M:M,A1461)&gt;0,"Sí","No")</f>
        <v>No</v>
      </c>
      <c r="C1461">
        <v>0</v>
      </c>
      <c r="D1461" s="6" t="s">
        <v>414</v>
      </c>
      <c r="E1461" s="5" t="s">
        <v>17139</v>
      </c>
      <c r="F1461" s="5" t="s">
        <v>152</v>
      </c>
      <c r="G1461" s="5" t="s">
        <v>2486</v>
      </c>
      <c r="H1461" s="7">
        <v>900219</v>
      </c>
      <c r="I1461" s="5">
        <v>7</v>
      </c>
      <c r="J1461" s="5">
        <v>1</v>
      </c>
      <c r="K1461" s="5" t="s">
        <v>17140</v>
      </c>
      <c r="L1461" s="5">
        <v>8.8999999999999996E-2</v>
      </c>
      <c r="M1461" s="8"/>
      <c r="N1461" s="8"/>
      <c r="O1461" s="8"/>
      <c r="P1461" s="8"/>
      <c r="Q1461" s="8"/>
      <c r="R1461" s="5" t="s">
        <v>17141</v>
      </c>
      <c r="S1461" s="5" t="s">
        <v>17142</v>
      </c>
      <c r="T1461" s="5" t="s">
        <v>417</v>
      </c>
      <c r="U1461" s="5" t="s">
        <v>417</v>
      </c>
      <c r="V1461" s="5" t="s">
        <v>417</v>
      </c>
      <c r="W1461" s="5" t="s">
        <v>93</v>
      </c>
      <c r="X1461" s="5" t="s">
        <v>418</v>
      </c>
      <c r="Y1461" s="5" t="s">
        <v>419</v>
      </c>
      <c r="Z1461" s="5" t="s">
        <v>420</v>
      </c>
      <c r="AA1461" s="5" t="s">
        <v>421</v>
      </c>
      <c r="AB1461" s="5"/>
      <c r="AC1461" s="5"/>
      <c r="AD1461" s="5"/>
      <c r="AE1461" s="5"/>
      <c r="AF1461" s="5"/>
    </row>
    <row r="1462" spans="1:32" hidden="1">
      <c r="A1462" s="5" t="s">
        <v>17143</v>
      </c>
      <c r="B1462" s="5" t="str">
        <f>IF(COUNTIF('Leads Priorizados INT'!M:M,A1462)&gt;0,"Sí","No")</f>
        <v>No</v>
      </c>
      <c r="C1462">
        <v>0</v>
      </c>
      <c r="D1462" s="6" t="s">
        <v>414</v>
      </c>
      <c r="E1462" s="5" t="s">
        <v>17144</v>
      </c>
      <c r="F1462" s="5" t="s">
        <v>152</v>
      </c>
      <c r="G1462" s="5" t="s">
        <v>2868</v>
      </c>
      <c r="H1462" s="7">
        <v>881387</v>
      </c>
      <c r="I1462" s="5">
        <v>7</v>
      </c>
      <c r="J1462" s="5">
        <v>1</v>
      </c>
      <c r="K1462" s="5" t="s">
        <v>17145</v>
      </c>
      <c r="L1462" s="5">
        <v>8.8999999999999996E-2</v>
      </c>
      <c r="M1462" s="8"/>
      <c r="N1462" s="8"/>
      <c r="O1462" s="8"/>
      <c r="P1462" s="8"/>
      <c r="Q1462" s="8"/>
      <c r="R1462" s="5" t="s">
        <v>17146</v>
      </c>
      <c r="S1462" s="5" t="s">
        <v>17147</v>
      </c>
      <c r="T1462" s="5" t="s">
        <v>417</v>
      </c>
      <c r="U1462" s="5" t="s">
        <v>417</v>
      </c>
      <c r="V1462" s="5" t="s">
        <v>417</v>
      </c>
      <c r="W1462" s="5" t="s">
        <v>93</v>
      </c>
      <c r="X1462" s="5" t="s">
        <v>418</v>
      </c>
      <c r="Y1462" s="5" t="s">
        <v>419</v>
      </c>
      <c r="Z1462" s="5" t="s">
        <v>420</v>
      </c>
      <c r="AA1462" s="5" t="s">
        <v>421</v>
      </c>
      <c r="AB1462" s="5"/>
      <c r="AC1462" s="5"/>
      <c r="AD1462" s="5"/>
      <c r="AE1462" s="5"/>
      <c r="AF1462" s="5"/>
    </row>
    <row r="1463" spans="1:32" hidden="1">
      <c r="A1463" s="5" t="s">
        <v>17148</v>
      </c>
      <c r="B1463" s="5" t="str">
        <f>IF(COUNTIF('Leads Priorizados INT'!M:M,A1463)&gt;0,"Sí","No")</f>
        <v>No</v>
      </c>
      <c r="C1463">
        <v>0</v>
      </c>
      <c r="D1463" s="6" t="s">
        <v>414</v>
      </c>
      <c r="E1463" s="5" t="s">
        <v>17149</v>
      </c>
      <c r="F1463" s="5" t="s">
        <v>431</v>
      </c>
      <c r="G1463" s="5" t="s">
        <v>2199</v>
      </c>
      <c r="H1463" s="7">
        <v>1208298</v>
      </c>
      <c r="I1463" s="5">
        <v>2</v>
      </c>
      <c r="J1463" s="5">
        <v>1</v>
      </c>
      <c r="K1463" s="5" t="s">
        <v>17150</v>
      </c>
      <c r="L1463" s="5">
        <v>8.8900000000000007E-2</v>
      </c>
      <c r="M1463" s="8">
        <v>635468314</v>
      </c>
      <c r="N1463" s="8">
        <v>615928443</v>
      </c>
      <c r="O1463" s="8">
        <v>635468315</v>
      </c>
      <c r="P1463" s="8">
        <v>615928445</v>
      </c>
      <c r="Q1463" s="8">
        <v>615928442</v>
      </c>
      <c r="R1463" s="5" t="s">
        <v>417</v>
      </c>
      <c r="S1463" s="5" t="s">
        <v>417</v>
      </c>
      <c r="T1463" s="5" t="s">
        <v>417</v>
      </c>
      <c r="U1463" s="5" t="s">
        <v>417</v>
      </c>
      <c r="V1463" s="5" t="s">
        <v>417</v>
      </c>
      <c r="W1463" s="5" t="s">
        <v>417</v>
      </c>
      <c r="X1463" s="5" t="s">
        <v>417</v>
      </c>
      <c r="Y1463" s="5" t="s">
        <v>417</v>
      </c>
      <c r="Z1463" s="5" t="s">
        <v>417</v>
      </c>
      <c r="AA1463" s="5" t="s">
        <v>417</v>
      </c>
      <c r="AB1463" s="5"/>
      <c r="AC1463" s="5"/>
      <c r="AD1463" s="5"/>
      <c r="AE1463" s="5"/>
      <c r="AF1463" s="5"/>
    </row>
    <row r="1464" spans="1:32" hidden="1">
      <c r="A1464" s="5" t="s">
        <v>17151</v>
      </c>
      <c r="B1464" s="5" t="str">
        <f>IF(COUNTIF('Leads Priorizados INT'!M:M,A1464)&gt;0,"Sí","No")</f>
        <v>No</v>
      </c>
      <c r="C1464">
        <v>0</v>
      </c>
      <c r="D1464" s="6" t="s">
        <v>414</v>
      </c>
      <c r="E1464" s="5" t="s">
        <v>17152</v>
      </c>
      <c r="F1464" s="5" t="s">
        <v>152</v>
      </c>
      <c r="G1464" s="5" t="s">
        <v>907</v>
      </c>
      <c r="H1464" s="7">
        <v>2814984</v>
      </c>
      <c r="I1464" s="5">
        <v>8</v>
      </c>
      <c r="J1464" s="5">
        <v>1</v>
      </c>
      <c r="K1464" s="5" t="s">
        <v>17153</v>
      </c>
      <c r="L1464" s="5">
        <v>8.8900000000000007E-2</v>
      </c>
      <c r="M1464" s="8">
        <v>913048094</v>
      </c>
      <c r="N1464" s="8">
        <v>913023935</v>
      </c>
      <c r="O1464" s="8"/>
      <c r="P1464" s="8"/>
      <c r="Q1464" s="8"/>
      <c r="R1464" s="5" t="s">
        <v>17154</v>
      </c>
      <c r="S1464" s="5" t="s">
        <v>417</v>
      </c>
      <c r="T1464" s="5" t="s">
        <v>417</v>
      </c>
      <c r="U1464" s="5" t="s">
        <v>417</v>
      </c>
      <c r="V1464" s="5" t="s">
        <v>417</v>
      </c>
      <c r="W1464" s="5" t="s">
        <v>93</v>
      </c>
      <c r="X1464" s="5" t="s">
        <v>418</v>
      </c>
      <c r="Y1464" s="5" t="s">
        <v>419</v>
      </c>
      <c r="Z1464" s="5" t="s">
        <v>420</v>
      </c>
      <c r="AA1464" s="5" t="s">
        <v>421</v>
      </c>
      <c r="AB1464" s="5"/>
      <c r="AC1464" s="5"/>
      <c r="AD1464" s="5"/>
      <c r="AE1464" s="5"/>
      <c r="AF1464" s="5"/>
    </row>
    <row r="1465" spans="1:32" hidden="1">
      <c r="A1465" s="5" t="s">
        <v>17155</v>
      </c>
      <c r="B1465" s="5" t="str">
        <f>IF(COUNTIF('Leads Priorizados INT'!M:M,A1465)&gt;0,"Sí","No")</f>
        <v>No</v>
      </c>
      <c r="C1465">
        <v>0</v>
      </c>
      <c r="D1465" s="6" t="s">
        <v>414</v>
      </c>
      <c r="E1465" s="5" t="s">
        <v>17156</v>
      </c>
      <c r="F1465" s="5" t="s">
        <v>152</v>
      </c>
      <c r="G1465" s="5" t="s">
        <v>601</v>
      </c>
      <c r="H1465" s="7">
        <v>336080</v>
      </c>
      <c r="I1465" s="5">
        <v>2</v>
      </c>
      <c r="J1465" s="5">
        <v>1</v>
      </c>
      <c r="K1465" s="5" t="s">
        <v>17157</v>
      </c>
      <c r="L1465" s="5">
        <v>8.8900000000000007E-2</v>
      </c>
      <c r="M1465" s="8"/>
      <c r="N1465" s="8"/>
      <c r="O1465" s="8"/>
      <c r="P1465" s="8"/>
      <c r="Q1465" s="8"/>
      <c r="R1465" s="5" t="s">
        <v>17158</v>
      </c>
      <c r="S1465" s="5" t="s">
        <v>417</v>
      </c>
      <c r="T1465" s="5" t="s">
        <v>417</v>
      </c>
      <c r="U1465" s="5" t="s">
        <v>417</v>
      </c>
      <c r="V1465" s="5" t="s">
        <v>417</v>
      </c>
      <c r="W1465" s="5" t="s">
        <v>93</v>
      </c>
      <c r="X1465" s="5" t="s">
        <v>418</v>
      </c>
      <c r="Y1465" s="5" t="s">
        <v>419</v>
      </c>
      <c r="Z1465" s="5" t="s">
        <v>420</v>
      </c>
      <c r="AA1465" s="5" t="s">
        <v>421</v>
      </c>
      <c r="AB1465" s="5"/>
      <c r="AC1465" s="5"/>
      <c r="AD1465" s="5"/>
      <c r="AE1465" s="5"/>
      <c r="AF1465" s="5"/>
    </row>
    <row r="1466" spans="1:32" hidden="1">
      <c r="A1466" s="5" t="s">
        <v>17159</v>
      </c>
      <c r="B1466" s="5" t="str">
        <f>IF(COUNTIF('Leads Priorizados INT'!M:M,A1466)&gt;0,"Sí","No")</f>
        <v>No</v>
      </c>
      <c r="C1466">
        <v>0</v>
      </c>
      <c r="D1466" s="6" t="s">
        <v>414</v>
      </c>
      <c r="E1466" s="5" t="s">
        <v>17160</v>
      </c>
      <c r="F1466" s="5" t="s">
        <v>431</v>
      </c>
      <c r="G1466" s="5" t="s">
        <v>9448</v>
      </c>
      <c r="H1466" s="7">
        <v>1266619</v>
      </c>
      <c r="I1466" s="5">
        <v>6</v>
      </c>
      <c r="J1466" s="5">
        <v>2</v>
      </c>
      <c r="K1466" s="5" t="s">
        <v>17161</v>
      </c>
      <c r="L1466" s="5">
        <v>8.8800000000000004E-2</v>
      </c>
      <c r="M1466" s="8"/>
      <c r="N1466" s="8"/>
      <c r="O1466" s="8"/>
      <c r="P1466" s="8"/>
      <c r="Q1466" s="8"/>
      <c r="R1466" s="5" t="s">
        <v>17162</v>
      </c>
      <c r="S1466" s="5" t="s">
        <v>17163</v>
      </c>
      <c r="T1466" s="5" t="s">
        <v>17164</v>
      </c>
      <c r="U1466" s="5" t="s">
        <v>417</v>
      </c>
      <c r="V1466" s="5" t="s">
        <v>417</v>
      </c>
      <c r="W1466" s="5" t="s">
        <v>93</v>
      </c>
      <c r="X1466" s="5" t="s">
        <v>418</v>
      </c>
      <c r="Y1466" s="5" t="s">
        <v>419</v>
      </c>
      <c r="Z1466" s="5" t="s">
        <v>420</v>
      </c>
      <c r="AA1466" s="5" t="s">
        <v>421</v>
      </c>
      <c r="AB1466" s="5"/>
      <c r="AC1466" s="5"/>
      <c r="AD1466" s="5"/>
      <c r="AE1466" s="5"/>
      <c r="AF1466" s="5"/>
    </row>
    <row r="1467" spans="1:32" hidden="1">
      <c r="A1467" s="5" t="s">
        <v>17165</v>
      </c>
      <c r="B1467" s="5" t="str">
        <f>IF(COUNTIF('Leads Priorizados INT'!M:M,A1467)&gt;0,"Sí","No")</f>
        <v>No</v>
      </c>
      <c r="C1467">
        <v>0</v>
      </c>
      <c r="D1467" s="6" t="s">
        <v>414</v>
      </c>
      <c r="E1467" s="5" t="s">
        <v>17166</v>
      </c>
      <c r="F1467" s="5" t="s">
        <v>152</v>
      </c>
      <c r="G1467" s="5" t="s">
        <v>3335</v>
      </c>
      <c r="H1467" s="7">
        <v>834447</v>
      </c>
      <c r="I1467" s="5">
        <v>8</v>
      </c>
      <c r="J1467" s="5">
        <v>1</v>
      </c>
      <c r="K1467" s="5" t="s">
        <v>17167</v>
      </c>
      <c r="L1467" s="5">
        <v>8.8800000000000004E-2</v>
      </c>
      <c r="M1467" s="8"/>
      <c r="N1467" s="8"/>
      <c r="O1467" s="8"/>
      <c r="P1467" s="8"/>
      <c r="Q1467" s="8"/>
      <c r="R1467" s="5" t="s">
        <v>17168</v>
      </c>
      <c r="S1467" s="5" t="s">
        <v>17169</v>
      </c>
      <c r="T1467" s="5" t="s">
        <v>417</v>
      </c>
      <c r="U1467" s="5" t="s">
        <v>417</v>
      </c>
      <c r="V1467" s="5" t="s">
        <v>417</v>
      </c>
      <c r="W1467" s="5" t="s">
        <v>93</v>
      </c>
      <c r="X1467" s="5" t="s">
        <v>418</v>
      </c>
      <c r="Y1467" s="5" t="s">
        <v>419</v>
      </c>
      <c r="Z1467" s="5" t="s">
        <v>420</v>
      </c>
      <c r="AA1467" s="5" t="s">
        <v>421</v>
      </c>
      <c r="AB1467" s="5"/>
      <c r="AC1467" s="5"/>
      <c r="AD1467" s="5"/>
      <c r="AE1467" s="5"/>
      <c r="AF1467" s="5"/>
    </row>
    <row r="1468" spans="1:32" hidden="1">
      <c r="A1468" s="5" t="s">
        <v>17170</v>
      </c>
      <c r="B1468" s="5" t="str">
        <f>IF(COUNTIF('Leads Priorizados INT'!M:M,A1468)&gt;0,"Sí","No")</f>
        <v>No</v>
      </c>
      <c r="C1468">
        <v>0</v>
      </c>
      <c r="D1468" s="6" t="s">
        <v>414</v>
      </c>
      <c r="E1468" s="5" t="s">
        <v>17171</v>
      </c>
      <c r="F1468" s="5" t="s">
        <v>431</v>
      </c>
      <c r="G1468" s="5" t="s">
        <v>1094</v>
      </c>
      <c r="H1468" s="7">
        <v>17670480</v>
      </c>
      <c r="I1468" s="5">
        <v>124</v>
      </c>
      <c r="J1468" s="5">
        <v>2</v>
      </c>
      <c r="K1468" s="5" t="s">
        <v>17172</v>
      </c>
      <c r="L1468" s="5">
        <v>8.8700000000000001E-2</v>
      </c>
      <c r="M1468" s="8">
        <v>933746600</v>
      </c>
      <c r="N1468" s="8">
        <v>935970101</v>
      </c>
      <c r="O1468" s="8">
        <v>934803380</v>
      </c>
      <c r="P1468" s="8">
        <v>933724670</v>
      </c>
      <c r="Q1468" s="8"/>
      <c r="R1468" s="5" t="s">
        <v>17173</v>
      </c>
      <c r="S1468" s="5" t="s">
        <v>417</v>
      </c>
      <c r="T1468" s="5" t="s">
        <v>417</v>
      </c>
      <c r="U1468" s="5" t="s">
        <v>417</v>
      </c>
      <c r="V1468" s="5" t="s">
        <v>417</v>
      </c>
      <c r="W1468" s="5" t="s">
        <v>93</v>
      </c>
      <c r="X1468" s="5" t="s">
        <v>418</v>
      </c>
      <c r="Y1468" s="5" t="s">
        <v>419</v>
      </c>
      <c r="Z1468" s="5" t="s">
        <v>420</v>
      </c>
      <c r="AA1468" s="5" t="s">
        <v>421</v>
      </c>
      <c r="AB1468" s="5" t="s">
        <v>17174</v>
      </c>
      <c r="AC1468" s="5" t="s">
        <v>17175</v>
      </c>
      <c r="AD1468" s="5" t="s">
        <v>17176</v>
      </c>
      <c r="AE1468" s="5"/>
      <c r="AF1468" s="5"/>
    </row>
    <row r="1469" spans="1:32">
      <c r="A1469" s="5" t="s">
        <v>17177</v>
      </c>
      <c r="B1469" s="5" t="str">
        <f>IF(COUNTIF('Leads Priorizados INT'!M:M,A1469)&gt;0,"Sí","No")</f>
        <v>No</v>
      </c>
      <c r="C1469">
        <v>1</v>
      </c>
      <c r="D1469" s="6" t="s">
        <v>1234</v>
      </c>
      <c r="E1469" s="5" t="s">
        <v>17178</v>
      </c>
      <c r="F1469" s="5" t="s">
        <v>5398</v>
      </c>
      <c r="G1469" s="5" t="s">
        <v>13650</v>
      </c>
      <c r="H1469" s="7">
        <v>466791</v>
      </c>
      <c r="I1469" s="5">
        <v>6</v>
      </c>
      <c r="J1469" s="5">
        <v>2</v>
      </c>
      <c r="K1469" s="5" t="s">
        <v>17179</v>
      </c>
      <c r="L1469" s="5">
        <v>8.8700000000000001E-2</v>
      </c>
      <c r="M1469" s="8">
        <v>967234011</v>
      </c>
      <c r="N1469" s="8">
        <v>691870110</v>
      </c>
      <c r="O1469" s="8">
        <v>665658326</v>
      </c>
      <c r="P1469" s="8">
        <v>615987269</v>
      </c>
      <c r="Q1469" s="8"/>
      <c r="R1469" s="5" t="s">
        <v>417</v>
      </c>
      <c r="S1469" s="5" t="s">
        <v>417</v>
      </c>
      <c r="T1469" s="5" t="s">
        <v>417</v>
      </c>
      <c r="U1469" s="5" t="s">
        <v>417</v>
      </c>
      <c r="V1469" s="5" t="s">
        <v>417</v>
      </c>
      <c r="W1469" s="5" t="s">
        <v>417</v>
      </c>
      <c r="X1469" s="5" t="s">
        <v>417</v>
      </c>
      <c r="Y1469" s="5" t="s">
        <v>417</v>
      </c>
      <c r="Z1469" s="5" t="s">
        <v>417</v>
      </c>
      <c r="AA1469" s="5" t="s">
        <v>417</v>
      </c>
      <c r="AB1469" s="5"/>
      <c r="AC1469" s="5"/>
      <c r="AD1469" s="5"/>
      <c r="AE1469" s="5"/>
      <c r="AF1469" s="5"/>
    </row>
    <row r="1470" spans="1:32" hidden="1">
      <c r="A1470" s="5" t="s">
        <v>17180</v>
      </c>
      <c r="B1470" s="5" t="str">
        <f>IF(COUNTIF('Leads Priorizados INT'!M:M,A1470)&gt;0,"Sí","No")</f>
        <v>No</v>
      </c>
      <c r="C1470">
        <v>0</v>
      </c>
      <c r="D1470" s="6" t="s">
        <v>414</v>
      </c>
      <c r="E1470" s="5" t="s">
        <v>17181</v>
      </c>
      <c r="F1470" s="5" t="s">
        <v>721</v>
      </c>
      <c r="G1470" s="5" t="s">
        <v>12858</v>
      </c>
      <c r="H1470" s="7">
        <v>955622</v>
      </c>
      <c r="I1470" s="5">
        <v>1</v>
      </c>
      <c r="J1470" s="5">
        <v>1</v>
      </c>
      <c r="K1470" s="5" t="s">
        <v>17182</v>
      </c>
      <c r="L1470" s="5">
        <v>8.8700000000000001E-2</v>
      </c>
      <c r="M1470" s="8"/>
      <c r="N1470" s="8"/>
      <c r="O1470" s="8"/>
      <c r="P1470" s="8"/>
      <c r="Q1470" s="8"/>
      <c r="R1470" s="5" t="s">
        <v>17183</v>
      </c>
      <c r="S1470" s="5" t="s">
        <v>417</v>
      </c>
      <c r="T1470" s="5" t="s">
        <v>417</v>
      </c>
      <c r="U1470" s="5" t="s">
        <v>417</v>
      </c>
      <c r="V1470" s="5" t="s">
        <v>417</v>
      </c>
      <c r="W1470" s="5" t="s">
        <v>93</v>
      </c>
      <c r="X1470" s="5" t="s">
        <v>418</v>
      </c>
      <c r="Y1470" s="5" t="s">
        <v>419</v>
      </c>
      <c r="Z1470" s="5" t="s">
        <v>420</v>
      </c>
      <c r="AA1470" s="5" t="s">
        <v>421</v>
      </c>
      <c r="AB1470" s="5"/>
      <c r="AC1470" s="5"/>
      <c r="AD1470" s="5"/>
      <c r="AE1470" s="5"/>
      <c r="AF1470" s="5"/>
    </row>
    <row r="1471" spans="1:32">
      <c r="A1471" s="5" t="s">
        <v>17184</v>
      </c>
      <c r="B1471" s="5" t="str">
        <f>IF(COUNTIF('Leads Priorizados INT'!M:M,A1471)&gt;0,"Sí","No")</f>
        <v>No</v>
      </c>
      <c r="C1471">
        <v>1</v>
      </c>
      <c r="D1471" s="6" t="s">
        <v>414</v>
      </c>
      <c r="E1471" s="5" t="s">
        <v>17185</v>
      </c>
      <c r="F1471" s="5" t="s">
        <v>152</v>
      </c>
      <c r="G1471" s="5" t="s">
        <v>9602</v>
      </c>
      <c r="H1471" s="7">
        <v>596337</v>
      </c>
      <c r="I1471" s="5">
        <v>1</v>
      </c>
      <c r="J1471" s="5">
        <v>2</v>
      </c>
      <c r="K1471" s="5" t="s">
        <v>17186</v>
      </c>
      <c r="L1471" s="5">
        <v>8.8700000000000001E-2</v>
      </c>
      <c r="M1471" s="8">
        <v>915721971</v>
      </c>
      <c r="N1471" s="8">
        <v>609000910</v>
      </c>
      <c r="O1471" s="8"/>
      <c r="P1471" s="8"/>
      <c r="Q1471" s="8"/>
      <c r="R1471" s="5" t="s">
        <v>17187</v>
      </c>
      <c r="S1471" s="5" t="s">
        <v>417</v>
      </c>
      <c r="T1471" s="5" t="s">
        <v>417</v>
      </c>
      <c r="U1471" s="5" t="s">
        <v>417</v>
      </c>
      <c r="V1471" s="5" t="s">
        <v>417</v>
      </c>
      <c r="W1471" s="5" t="s">
        <v>93</v>
      </c>
      <c r="X1471" s="5" t="s">
        <v>418</v>
      </c>
      <c r="Y1471" s="5" t="s">
        <v>419</v>
      </c>
      <c r="Z1471" s="5" t="s">
        <v>420</v>
      </c>
      <c r="AA1471" s="5" t="s">
        <v>421</v>
      </c>
      <c r="AB1471" s="5"/>
      <c r="AC1471" s="5"/>
      <c r="AD1471" s="5"/>
      <c r="AE1471" s="5"/>
      <c r="AF1471" s="5"/>
    </row>
    <row r="1472" spans="1:32" hidden="1">
      <c r="A1472" s="5" t="s">
        <v>17188</v>
      </c>
      <c r="B1472" s="5" t="str">
        <f>IF(COUNTIF('Leads Priorizados INT'!M:M,A1472)&gt;0,"Sí","No")</f>
        <v>No</v>
      </c>
      <c r="C1472">
        <v>0</v>
      </c>
      <c r="D1472" s="6" t="s">
        <v>414</v>
      </c>
      <c r="E1472" s="5" t="s">
        <v>17189</v>
      </c>
      <c r="F1472" s="5" t="s">
        <v>431</v>
      </c>
      <c r="G1472" s="5" t="s">
        <v>9996</v>
      </c>
      <c r="H1472" s="7">
        <v>303829</v>
      </c>
      <c r="I1472" s="5">
        <v>2</v>
      </c>
      <c r="J1472" s="5">
        <v>1</v>
      </c>
      <c r="K1472" s="5" t="s">
        <v>17190</v>
      </c>
      <c r="L1472" s="5">
        <v>8.8599999999999998E-2</v>
      </c>
      <c r="M1472" s="8">
        <v>695932026</v>
      </c>
      <c r="N1472" s="8">
        <v>657284315</v>
      </c>
      <c r="O1472" s="8"/>
      <c r="P1472" s="8"/>
      <c r="Q1472" s="8"/>
      <c r="R1472" s="5" t="s">
        <v>17191</v>
      </c>
      <c r="S1472" s="5" t="s">
        <v>417</v>
      </c>
      <c r="T1472" s="5" t="s">
        <v>417</v>
      </c>
      <c r="U1472" s="5" t="s">
        <v>417</v>
      </c>
      <c r="V1472" s="5" t="s">
        <v>417</v>
      </c>
      <c r="W1472" s="5" t="s">
        <v>93</v>
      </c>
      <c r="X1472" s="5" t="s">
        <v>418</v>
      </c>
      <c r="Y1472" s="5" t="s">
        <v>419</v>
      </c>
      <c r="Z1472" s="5" t="s">
        <v>420</v>
      </c>
      <c r="AA1472" s="5" t="s">
        <v>421</v>
      </c>
      <c r="AB1472" s="5"/>
      <c r="AC1472" s="5"/>
      <c r="AD1472" s="5"/>
      <c r="AE1472" s="5"/>
      <c r="AF1472" s="5"/>
    </row>
    <row r="1473" spans="1:32" hidden="1">
      <c r="A1473" s="5" t="s">
        <v>17192</v>
      </c>
      <c r="B1473" s="5" t="str">
        <f>IF(COUNTIF('Leads Priorizados INT'!M:M,A1473)&gt;0,"Sí","No")</f>
        <v>No</v>
      </c>
      <c r="C1473">
        <v>0</v>
      </c>
      <c r="D1473" s="6" t="s">
        <v>414</v>
      </c>
      <c r="E1473" s="5" t="s">
        <v>17193</v>
      </c>
      <c r="F1473" s="5" t="s">
        <v>729</v>
      </c>
      <c r="G1473" s="5" t="s">
        <v>17194</v>
      </c>
      <c r="H1473" s="7">
        <v>1456834</v>
      </c>
      <c r="I1473" s="5">
        <v>1</v>
      </c>
      <c r="J1473" s="5">
        <v>1</v>
      </c>
      <c r="K1473" s="5" t="s">
        <v>17195</v>
      </c>
      <c r="L1473" s="5">
        <v>8.8499999999999995E-2</v>
      </c>
      <c r="M1473" s="8">
        <v>633110627</v>
      </c>
      <c r="N1473" s="8">
        <v>699724046</v>
      </c>
      <c r="O1473" s="8"/>
      <c r="P1473" s="8"/>
      <c r="Q1473" s="8"/>
      <c r="R1473" s="5" t="s">
        <v>17196</v>
      </c>
      <c r="S1473" s="5" t="s">
        <v>17197</v>
      </c>
      <c r="T1473" s="5" t="s">
        <v>417</v>
      </c>
      <c r="U1473" s="5" t="s">
        <v>417</v>
      </c>
      <c r="V1473" s="5" t="s">
        <v>417</v>
      </c>
      <c r="W1473" s="5" t="s">
        <v>93</v>
      </c>
      <c r="X1473" s="5" t="s">
        <v>418</v>
      </c>
      <c r="Y1473" s="5" t="s">
        <v>419</v>
      </c>
      <c r="Z1473" s="5" t="s">
        <v>420</v>
      </c>
      <c r="AA1473" s="5" t="s">
        <v>421</v>
      </c>
      <c r="AB1473" s="5"/>
      <c r="AC1473" s="5"/>
      <c r="AD1473" s="5"/>
      <c r="AE1473" s="5"/>
      <c r="AF1473" s="5"/>
    </row>
    <row r="1474" spans="1:32" hidden="1">
      <c r="A1474" s="5" t="s">
        <v>17198</v>
      </c>
      <c r="B1474" s="5" t="str">
        <f>IF(COUNTIF('Leads Priorizados INT'!M:M,A1474)&gt;0,"Sí","No")</f>
        <v>No</v>
      </c>
      <c r="C1474">
        <v>0</v>
      </c>
      <c r="D1474" s="6" t="s">
        <v>1534</v>
      </c>
      <c r="E1474" s="5" t="s">
        <v>17199</v>
      </c>
      <c r="F1474" s="5" t="s">
        <v>431</v>
      </c>
      <c r="G1474" s="5" t="s">
        <v>1669</v>
      </c>
      <c r="H1474" s="7">
        <v>3369371</v>
      </c>
      <c r="I1474" s="5">
        <v>19</v>
      </c>
      <c r="J1474" s="5">
        <v>2</v>
      </c>
      <c r="K1474" s="5" t="s">
        <v>17200</v>
      </c>
      <c r="L1474" s="5">
        <v>8.8499999999999995E-2</v>
      </c>
      <c r="M1474" s="8">
        <v>933701610</v>
      </c>
      <c r="N1474" s="8">
        <v>933708311</v>
      </c>
      <c r="O1474" s="8">
        <v>934515952</v>
      </c>
      <c r="P1474" s="8"/>
      <c r="Q1474" s="8"/>
      <c r="R1474" s="5" t="s">
        <v>17201</v>
      </c>
      <c r="S1474" s="5" t="s">
        <v>417</v>
      </c>
      <c r="T1474" s="5" t="s">
        <v>417</v>
      </c>
      <c r="U1474" s="5" t="s">
        <v>417</v>
      </c>
      <c r="V1474" s="5" t="s">
        <v>417</v>
      </c>
      <c r="W1474" s="5" t="s">
        <v>93</v>
      </c>
      <c r="X1474" s="5" t="s">
        <v>418</v>
      </c>
      <c r="Y1474" s="5" t="s">
        <v>419</v>
      </c>
      <c r="Z1474" s="5" t="s">
        <v>420</v>
      </c>
      <c r="AA1474" s="5" t="s">
        <v>421</v>
      </c>
      <c r="AB1474" s="5" t="s">
        <v>17202</v>
      </c>
      <c r="AC1474" s="5" t="s">
        <v>17203</v>
      </c>
      <c r="AD1474" s="5" t="s">
        <v>17204</v>
      </c>
      <c r="AE1474" s="5"/>
      <c r="AF1474" s="5"/>
    </row>
    <row r="1475" spans="1:32" hidden="1">
      <c r="A1475" s="5" t="s">
        <v>17205</v>
      </c>
      <c r="B1475" s="5" t="str">
        <f>IF(COUNTIF('Leads Priorizados INT'!M:M,A1475)&gt;0,"Sí","No")</f>
        <v>No</v>
      </c>
      <c r="C1475">
        <v>0</v>
      </c>
      <c r="D1475" s="6" t="s">
        <v>414</v>
      </c>
      <c r="E1475" s="5" t="s">
        <v>17206</v>
      </c>
      <c r="F1475" s="5" t="s">
        <v>431</v>
      </c>
      <c r="G1475" s="5" t="s">
        <v>1669</v>
      </c>
      <c r="H1475" s="7">
        <v>515200</v>
      </c>
      <c r="I1475" s="5">
        <v>5</v>
      </c>
      <c r="J1475" s="5">
        <v>1</v>
      </c>
      <c r="K1475" s="5" t="s">
        <v>17207</v>
      </c>
      <c r="L1475" s="5">
        <v>8.8499999999999995E-2</v>
      </c>
      <c r="M1475" s="8"/>
      <c r="N1475" s="8"/>
      <c r="O1475" s="8"/>
      <c r="P1475" s="8"/>
      <c r="Q1475" s="8"/>
      <c r="R1475" s="5" t="s">
        <v>17208</v>
      </c>
      <c r="S1475" s="5" t="s">
        <v>417</v>
      </c>
      <c r="T1475" s="5" t="s">
        <v>417</v>
      </c>
      <c r="U1475" s="5" t="s">
        <v>417</v>
      </c>
      <c r="V1475" s="5" t="s">
        <v>417</v>
      </c>
      <c r="W1475" s="5" t="s">
        <v>93</v>
      </c>
      <c r="X1475" s="5" t="s">
        <v>418</v>
      </c>
      <c r="Y1475" s="5" t="s">
        <v>419</v>
      </c>
      <c r="Z1475" s="5" t="s">
        <v>420</v>
      </c>
      <c r="AA1475" s="5" t="s">
        <v>421</v>
      </c>
      <c r="AB1475" s="5"/>
      <c r="AC1475" s="5"/>
      <c r="AD1475" s="5"/>
      <c r="AE1475" s="5"/>
      <c r="AF1475" s="5"/>
    </row>
    <row r="1476" spans="1:32" hidden="1">
      <c r="A1476" s="5" t="s">
        <v>17209</v>
      </c>
      <c r="B1476" s="5" t="str">
        <f>IF(COUNTIF('Leads Priorizados INT'!M:M,A1476)&gt;0,"Sí","No")</f>
        <v>No</v>
      </c>
      <c r="C1476">
        <v>0</v>
      </c>
      <c r="D1476" s="6" t="s">
        <v>414</v>
      </c>
      <c r="E1476" s="5" t="s">
        <v>17210</v>
      </c>
      <c r="F1476" s="5" t="s">
        <v>1650</v>
      </c>
      <c r="G1476" s="5" t="s">
        <v>1651</v>
      </c>
      <c r="H1476" s="7">
        <v>480000</v>
      </c>
      <c r="I1476" s="5">
        <v>4</v>
      </c>
      <c r="J1476" s="5">
        <v>2</v>
      </c>
      <c r="K1476" s="5" t="s">
        <v>17211</v>
      </c>
      <c r="L1476" s="5">
        <v>8.8499999999999995E-2</v>
      </c>
      <c r="M1476" s="8">
        <v>921434115</v>
      </c>
      <c r="N1476" s="8">
        <v>629714854</v>
      </c>
      <c r="O1476" s="8"/>
      <c r="P1476" s="8"/>
      <c r="Q1476" s="8"/>
      <c r="R1476" s="5" t="s">
        <v>17212</v>
      </c>
      <c r="S1476" s="5" t="s">
        <v>17213</v>
      </c>
      <c r="T1476" s="5" t="s">
        <v>417</v>
      </c>
      <c r="U1476" s="5" t="s">
        <v>417</v>
      </c>
      <c r="V1476" s="5" t="s">
        <v>417</v>
      </c>
      <c r="W1476" s="5" t="s">
        <v>93</v>
      </c>
      <c r="X1476" s="5" t="s">
        <v>418</v>
      </c>
      <c r="Y1476" s="5" t="s">
        <v>419</v>
      </c>
      <c r="Z1476" s="5" t="s">
        <v>420</v>
      </c>
      <c r="AA1476" s="5" t="s">
        <v>421</v>
      </c>
      <c r="AB1476" s="5" t="s">
        <v>17214</v>
      </c>
      <c r="AC1476" s="5" t="s">
        <v>17215</v>
      </c>
      <c r="AD1476" s="5"/>
      <c r="AE1476" s="5"/>
      <c r="AF1476" s="5"/>
    </row>
    <row r="1477" spans="1:32" hidden="1">
      <c r="A1477" s="5" t="s">
        <v>17216</v>
      </c>
      <c r="B1477" s="5" t="str">
        <f>IF(COUNTIF('Leads Priorizados INT'!M:M,A1477)&gt;0,"Sí","No")</f>
        <v>No</v>
      </c>
      <c r="C1477">
        <v>0</v>
      </c>
      <c r="D1477" s="6" t="s">
        <v>414</v>
      </c>
      <c r="E1477" s="5" t="s">
        <v>17217</v>
      </c>
      <c r="F1477" s="5" t="s">
        <v>431</v>
      </c>
      <c r="G1477" s="5" t="s">
        <v>2159</v>
      </c>
      <c r="H1477" s="7">
        <v>1436317</v>
      </c>
      <c r="I1477" s="5">
        <v>4</v>
      </c>
      <c r="J1477" s="5">
        <v>1</v>
      </c>
      <c r="K1477" s="5" t="s">
        <v>17218</v>
      </c>
      <c r="L1477" s="5">
        <v>8.8400000000000006E-2</v>
      </c>
      <c r="M1477" s="8"/>
      <c r="N1477" s="8"/>
      <c r="O1477" s="8"/>
      <c r="P1477" s="8"/>
      <c r="Q1477" s="8"/>
      <c r="R1477" s="5" t="s">
        <v>417</v>
      </c>
      <c r="S1477" s="5" t="s">
        <v>417</v>
      </c>
      <c r="T1477" s="5" t="s">
        <v>417</v>
      </c>
      <c r="U1477" s="5" t="s">
        <v>417</v>
      </c>
      <c r="V1477" s="5" t="s">
        <v>417</v>
      </c>
      <c r="W1477" s="5" t="s">
        <v>417</v>
      </c>
      <c r="X1477" s="5" t="s">
        <v>417</v>
      </c>
      <c r="Y1477" s="5" t="s">
        <v>417</v>
      </c>
      <c r="Z1477" s="5" t="s">
        <v>417</v>
      </c>
      <c r="AA1477" s="5" t="s">
        <v>417</v>
      </c>
      <c r="AB1477" s="5"/>
      <c r="AC1477" s="5"/>
      <c r="AD1477" s="5"/>
      <c r="AE1477" s="5"/>
      <c r="AF1477" s="5"/>
    </row>
    <row r="1478" spans="1:32">
      <c r="A1478" s="5" t="s">
        <v>17219</v>
      </c>
      <c r="B1478" s="5" t="str">
        <f>IF(COUNTIF('Leads Priorizados INT'!M:M,A1478)&gt;0,"Sí","No")</f>
        <v>No</v>
      </c>
      <c r="C1478">
        <v>1</v>
      </c>
      <c r="D1478" s="6" t="s">
        <v>430</v>
      </c>
      <c r="E1478" s="5" t="s">
        <v>17220</v>
      </c>
      <c r="F1478" s="5" t="s">
        <v>1245</v>
      </c>
      <c r="G1478" s="5" t="s">
        <v>17221</v>
      </c>
      <c r="H1478" s="7">
        <v>694149</v>
      </c>
      <c r="I1478" s="5">
        <v>13</v>
      </c>
      <c r="J1478" s="5">
        <v>2</v>
      </c>
      <c r="K1478" s="5" t="s">
        <v>17222</v>
      </c>
      <c r="L1478" s="5">
        <v>8.8400000000000006E-2</v>
      </c>
      <c r="M1478" s="8">
        <v>944266765</v>
      </c>
      <c r="N1478" s="8">
        <v>672720018</v>
      </c>
      <c r="O1478" s="8">
        <v>615776655</v>
      </c>
      <c r="P1478" s="8">
        <v>661019302</v>
      </c>
      <c r="Q1478" s="8">
        <v>656304056</v>
      </c>
      <c r="R1478" s="5" t="s">
        <v>17223</v>
      </c>
      <c r="S1478" s="5" t="s">
        <v>417</v>
      </c>
      <c r="T1478" s="5" t="s">
        <v>417</v>
      </c>
      <c r="U1478" s="5" t="s">
        <v>417</v>
      </c>
      <c r="V1478" s="5" t="s">
        <v>417</v>
      </c>
      <c r="W1478" s="5" t="s">
        <v>93</v>
      </c>
      <c r="X1478" s="5" t="s">
        <v>418</v>
      </c>
      <c r="Y1478" s="5" t="s">
        <v>419</v>
      </c>
      <c r="Z1478" s="5" t="s">
        <v>420</v>
      </c>
      <c r="AA1478" s="5" t="s">
        <v>421</v>
      </c>
      <c r="AB1478" s="5"/>
      <c r="AC1478" s="5"/>
      <c r="AD1478" s="5"/>
      <c r="AE1478" s="5"/>
      <c r="AF1478" s="5"/>
    </row>
    <row r="1479" spans="1:32" hidden="1">
      <c r="A1479" s="5" t="s">
        <v>17225</v>
      </c>
      <c r="B1479" s="5" t="str">
        <f>IF(COUNTIF('Leads Priorizados INT'!M:M,A1479)&gt;0,"Sí","No")</f>
        <v>No</v>
      </c>
      <c r="C1479">
        <v>0</v>
      </c>
      <c r="D1479" s="6" t="s">
        <v>414</v>
      </c>
      <c r="E1479" s="5" t="s">
        <v>17226</v>
      </c>
      <c r="F1479" s="5" t="s">
        <v>431</v>
      </c>
      <c r="G1479" s="5" t="s">
        <v>11210</v>
      </c>
      <c r="H1479" s="7">
        <v>750192</v>
      </c>
      <c r="I1479" s="5">
        <v>21</v>
      </c>
      <c r="J1479" s="5">
        <v>1</v>
      </c>
      <c r="K1479" s="5" t="s">
        <v>17227</v>
      </c>
      <c r="L1479" s="5">
        <v>8.8300000000000003E-2</v>
      </c>
      <c r="M1479" s="8"/>
      <c r="N1479" s="8"/>
      <c r="O1479" s="8"/>
      <c r="P1479" s="8"/>
      <c r="Q1479" s="8"/>
      <c r="R1479" s="5" t="s">
        <v>17228</v>
      </c>
      <c r="S1479" s="5" t="s">
        <v>417</v>
      </c>
      <c r="T1479" s="5" t="s">
        <v>417</v>
      </c>
      <c r="U1479" s="5" t="s">
        <v>417</v>
      </c>
      <c r="V1479" s="5" t="s">
        <v>417</v>
      </c>
      <c r="W1479" s="5" t="s">
        <v>93</v>
      </c>
      <c r="X1479" s="5" t="s">
        <v>418</v>
      </c>
      <c r="Y1479" s="5" t="s">
        <v>419</v>
      </c>
      <c r="Z1479" s="5" t="s">
        <v>420</v>
      </c>
      <c r="AA1479" s="5" t="s">
        <v>421</v>
      </c>
      <c r="AB1479" s="5"/>
      <c r="AC1479" s="5"/>
      <c r="AD1479" s="5"/>
      <c r="AE1479" s="5"/>
      <c r="AF1479" s="5"/>
    </row>
    <row r="1480" spans="1:32" hidden="1">
      <c r="A1480" s="5" t="s">
        <v>17229</v>
      </c>
      <c r="B1480" s="5" t="str">
        <f>IF(COUNTIF('Leads Priorizados INT'!M:M,A1480)&gt;0,"Sí","No")</f>
        <v>No</v>
      </c>
      <c r="C1480">
        <v>0</v>
      </c>
      <c r="D1480" s="6" t="s">
        <v>414</v>
      </c>
      <c r="E1480" s="5" t="s">
        <v>17230</v>
      </c>
      <c r="F1480" s="5" t="s">
        <v>152</v>
      </c>
      <c r="G1480" s="5" t="s">
        <v>2868</v>
      </c>
      <c r="H1480" s="7">
        <v>1690587</v>
      </c>
      <c r="I1480" s="5">
        <v>20</v>
      </c>
      <c r="J1480" s="5">
        <v>1</v>
      </c>
      <c r="K1480" s="5" t="s">
        <v>17231</v>
      </c>
      <c r="L1480" s="5">
        <v>8.8300000000000003E-2</v>
      </c>
      <c r="M1480" s="8">
        <v>915063672</v>
      </c>
      <c r="N1480" s="8">
        <v>915063968</v>
      </c>
      <c r="O1480" s="8">
        <v>652536513</v>
      </c>
      <c r="P1480" s="8">
        <v>652536577</v>
      </c>
      <c r="Q1480" s="8">
        <v>652536764</v>
      </c>
      <c r="R1480" s="5" t="s">
        <v>17232</v>
      </c>
      <c r="S1480" s="5" t="s">
        <v>417</v>
      </c>
      <c r="T1480" s="5" t="s">
        <v>417</v>
      </c>
      <c r="U1480" s="5" t="s">
        <v>417</v>
      </c>
      <c r="V1480" s="5" t="s">
        <v>417</v>
      </c>
      <c r="W1480" s="5" t="s">
        <v>93</v>
      </c>
      <c r="X1480" s="5" t="s">
        <v>418</v>
      </c>
      <c r="Y1480" s="5" t="s">
        <v>419</v>
      </c>
      <c r="Z1480" s="5" t="s">
        <v>420</v>
      </c>
      <c r="AA1480" s="5" t="s">
        <v>421</v>
      </c>
      <c r="AB1480" s="5"/>
      <c r="AC1480" s="5"/>
      <c r="AD1480" s="5"/>
      <c r="AE1480" s="5"/>
      <c r="AF1480" s="5"/>
    </row>
    <row r="1481" spans="1:32" hidden="1">
      <c r="A1481" s="5" t="s">
        <v>17233</v>
      </c>
      <c r="B1481" s="5" t="str">
        <f>IF(COUNTIF('Leads Priorizados INT'!M:M,A1481)&gt;0,"Sí","No")</f>
        <v>No</v>
      </c>
      <c r="C1481">
        <v>0</v>
      </c>
      <c r="D1481" s="6" t="s">
        <v>414</v>
      </c>
      <c r="E1481" s="5" t="s">
        <v>17234</v>
      </c>
      <c r="F1481" s="5" t="s">
        <v>721</v>
      </c>
      <c r="G1481" s="5" t="s">
        <v>12153</v>
      </c>
      <c r="H1481" s="7">
        <v>930272</v>
      </c>
      <c r="I1481" s="5">
        <v>1</v>
      </c>
      <c r="J1481" s="5">
        <v>1</v>
      </c>
      <c r="K1481" s="5" t="s">
        <v>17235</v>
      </c>
      <c r="L1481" s="5">
        <v>8.8200000000000001E-2</v>
      </c>
      <c r="M1481" s="8">
        <v>928227453</v>
      </c>
      <c r="N1481" s="8"/>
      <c r="O1481" s="8"/>
      <c r="P1481" s="8"/>
      <c r="Q1481" s="8"/>
      <c r="R1481" s="5" t="s">
        <v>17236</v>
      </c>
      <c r="S1481" s="5" t="s">
        <v>17237</v>
      </c>
      <c r="T1481" s="5" t="s">
        <v>17238</v>
      </c>
      <c r="U1481" s="5" t="s">
        <v>17239</v>
      </c>
      <c r="V1481" s="5" t="s">
        <v>17240</v>
      </c>
      <c r="W1481" s="5" t="s">
        <v>93</v>
      </c>
      <c r="X1481" s="5" t="s">
        <v>418</v>
      </c>
      <c r="Y1481" s="5" t="s">
        <v>419</v>
      </c>
      <c r="Z1481" s="5" t="s">
        <v>420</v>
      </c>
      <c r="AA1481" s="5" t="s">
        <v>421</v>
      </c>
      <c r="AB1481" s="5" t="s">
        <v>17241</v>
      </c>
      <c r="AC1481" s="5" t="s">
        <v>17242</v>
      </c>
      <c r="AD1481" s="5"/>
      <c r="AE1481" s="5"/>
      <c r="AF1481" s="5"/>
    </row>
    <row r="1482" spans="1:32" hidden="1">
      <c r="A1482" s="5" t="s">
        <v>17243</v>
      </c>
      <c r="B1482" s="5" t="str">
        <f>IF(COUNTIF('Leads Priorizados INT'!M:M,A1482)&gt;0,"Sí","No")</f>
        <v>No</v>
      </c>
      <c r="C1482">
        <v>0</v>
      </c>
      <c r="D1482" s="6" t="s">
        <v>430</v>
      </c>
      <c r="E1482" s="5" t="s">
        <v>17244</v>
      </c>
      <c r="F1482" s="5" t="s">
        <v>431</v>
      </c>
      <c r="G1482" s="5" t="s">
        <v>10775</v>
      </c>
      <c r="H1482" s="7">
        <v>970907</v>
      </c>
      <c r="I1482" s="5">
        <v>14</v>
      </c>
      <c r="J1482" s="5">
        <v>1</v>
      </c>
      <c r="K1482" s="5" t="s">
        <v>17245</v>
      </c>
      <c r="L1482" s="5">
        <v>8.8200000000000001E-2</v>
      </c>
      <c r="M1482" s="8">
        <v>937530770</v>
      </c>
      <c r="N1482" s="8">
        <v>937509142</v>
      </c>
      <c r="O1482" s="8">
        <v>937509113</v>
      </c>
      <c r="P1482" s="8">
        <v>636872303</v>
      </c>
      <c r="Q1482" s="8">
        <v>692939259</v>
      </c>
      <c r="R1482" s="5" t="s">
        <v>17246</v>
      </c>
      <c r="S1482" s="5" t="s">
        <v>17247</v>
      </c>
      <c r="T1482" s="5" t="s">
        <v>17248</v>
      </c>
      <c r="U1482" s="5" t="s">
        <v>417</v>
      </c>
      <c r="V1482" s="5" t="s">
        <v>417</v>
      </c>
      <c r="W1482" s="5" t="s">
        <v>93</v>
      </c>
      <c r="X1482" s="5" t="s">
        <v>418</v>
      </c>
      <c r="Y1482" s="5" t="s">
        <v>419</v>
      </c>
      <c r="Z1482" s="5" t="s">
        <v>420</v>
      </c>
      <c r="AA1482" s="5" t="s">
        <v>421</v>
      </c>
      <c r="AB1482" s="5" t="s">
        <v>17249</v>
      </c>
      <c r="AC1482" s="5"/>
      <c r="AD1482" s="5"/>
      <c r="AE1482" s="5"/>
      <c r="AF1482" s="5"/>
    </row>
    <row r="1483" spans="1:32">
      <c r="A1483" s="5" t="s">
        <v>17250</v>
      </c>
      <c r="B1483" s="5" t="str">
        <f>IF(COUNTIF('Leads Priorizados INT'!M:M,A1483)&gt;0,"Sí","No")</f>
        <v>No</v>
      </c>
      <c r="C1483">
        <v>1</v>
      </c>
      <c r="D1483" s="6" t="s">
        <v>414</v>
      </c>
      <c r="E1483" s="5" t="s">
        <v>17251</v>
      </c>
      <c r="F1483" s="5" t="s">
        <v>152</v>
      </c>
      <c r="G1483" s="5" t="s">
        <v>2624</v>
      </c>
      <c r="H1483" s="7">
        <v>571308</v>
      </c>
      <c r="I1483" s="5">
        <v>1</v>
      </c>
      <c r="J1483" s="5">
        <v>1</v>
      </c>
      <c r="K1483" s="5" t="s">
        <v>17252</v>
      </c>
      <c r="L1483" s="5">
        <v>8.8200000000000001E-2</v>
      </c>
      <c r="M1483" s="8"/>
      <c r="N1483" s="8"/>
      <c r="O1483" s="8"/>
      <c r="P1483" s="8"/>
      <c r="Q1483" s="8"/>
      <c r="R1483" s="5" t="s">
        <v>17253</v>
      </c>
      <c r="S1483" s="5" t="s">
        <v>417</v>
      </c>
      <c r="T1483" s="5" t="s">
        <v>417</v>
      </c>
      <c r="U1483" s="5" t="s">
        <v>417</v>
      </c>
      <c r="V1483" s="5" t="s">
        <v>417</v>
      </c>
      <c r="W1483" s="5" t="s">
        <v>93</v>
      </c>
      <c r="X1483" s="5" t="s">
        <v>418</v>
      </c>
      <c r="Y1483" s="5" t="s">
        <v>419</v>
      </c>
      <c r="Z1483" s="5" t="s">
        <v>420</v>
      </c>
      <c r="AA1483" s="5" t="s">
        <v>421</v>
      </c>
      <c r="AB1483" s="5"/>
      <c r="AC1483" s="5"/>
      <c r="AD1483" s="5"/>
      <c r="AE1483" s="5"/>
      <c r="AF1483" s="5"/>
    </row>
    <row r="1484" spans="1:32" hidden="1">
      <c r="A1484" s="5" t="s">
        <v>17254</v>
      </c>
      <c r="B1484" s="5" t="str">
        <f>IF(COUNTIF('Leads Priorizados INT'!M:M,A1484)&gt;0,"Sí","No")</f>
        <v>No</v>
      </c>
      <c r="C1484">
        <v>0</v>
      </c>
      <c r="D1484" s="6" t="s">
        <v>414</v>
      </c>
      <c r="E1484" s="5" t="s">
        <v>17255</v>
      </c>
      <c r="F1484" s="5" t="s">
        <v>431</v>
      </c>
      <c r="G1484" s="5" t="s">
        <v>9271</v>
      </c>
      <c r="H1484" s="7">
        <v>925221</v>
      </c>
      <c r="I1484" s="5">
        <v>1</v>
      </c>
      <c r="J1484" s="5">
        <v>2</v>
      </c>
      <c r="K1484" s="5" t="s">
        <v>17256</v>
      </c>
      <c r="L1484" s="5">
        <v>8.8099999999999998E-2</v>
      </c>
      <c r="M1484" s="8">
        <v>935820213</v>
      </c>
      <c r="N1484" s="8">
        <v>935801354</v>
      </c>
      <c r="O1484" s="8"/>
      <c r="P1484" s="8"/>
      <c r="Q1484" s="8"/>
      <c r="R1484" s="5" t="s">
        <v>17257</v>
      </c>
      <c r="S1484" s="5" t="s">
        <v>17258</v>
      </c>
      <c r="T1484" s="5" t="s">
        <v>417</v>
      </c>
      <c r="U1484" s="5" t="s">
        <v>417</v>
      </c>
      <c r="V1484" s="5" t="s">
        <v>417</v>
      </c>
      <c r="W1484" s="5" t="s">
        <v>93</v>
      </c>
      <c r="X1484" s="5" t="s">
        <v>418</v>
      </c>
      <c r="Y1484" s="5" t="s">
        <v>419</v>
      </c>
      <c r="Z1484" s="5" t="s">
        <v>420</v>
      </c>
      <c r="AA1484" s="5" t="s">
        <v>421</v>
      </c>
      <c r="AB1484" s="5"/>
      <c r="AC1484" s="5"/>
      <c r="AD1484" s="5"/>
      <c r="AE1484" s="5"/>
      <c r="AF1484" s="5"/>
    </row>
    <row r="1485" spans="1:32" hidden="1">
      <c r="A1485" s="5" t="s">
        <v>17259</v>
      </c>
      <c r="B1485" s="5" t="str">
        <f>IF(COUNTIF('Leads Priorizados INT'!M:M,A1485)&gt;0,"Sí","No")</f>
        <v>No</v>
      </c>
      <c r="C1485">
        <v>0</v>
      </c>
      <c r="D1485" s="6" t="s">
        <v>414</v>
      </c>
      <c r="E1485" s="5" t="s">
        <v>17260</v>
      </c>
      <c r="F1485" s="5" t="s">
        <v>431</v>
      </c>
      <c r="G1485" s="5" t="s">
        <v>941</v>
      </c>
      <c r="H1485" s="7">
        <v>1095089</v>
      </c>
      <c r="I1485" s="5">
        <v>1</v>
      </c>
      <c r="J1485" s="5">
        <v>1</v>
      </c>
      <c r="K1485" s="5" t="s">
        <v>17261</v>
      </c>
      <c r="L1485" s="5">
        <v>8.8099999999999998E-2</v>
      </c>
      <c r="M1485" s="8">
        <v>687937147</v>
      </c>
      <c r="N1485" s="8">
        <v>659685883</v>
      </c>
      <c r="O1485" s="8"/>
      <c r="P1485" s="8"/>
      <c r="Q1485" s="8"/>
      <c r="R1485" s="5" t="s">
        <v>17262</v>
      </c>
      <c r="S1485" s="5" t="s">
        <v>417</v>
      </c>
      <c r="T1485" s="5" t="s">
        <v>417</v>
      </c>
      <c r="U1485" s="5" t="s">
        <v>417</v>
      </c>
      <c r="V1485" s="5" t="s">
        <v>417</v>
      </c>
      <c r="W1485" s="5" t="s">
        <v>93</v>
      </c>
      <c r="X1485" s="5" t="s">
        <v>418</v>
      </c>
      <c r="Y1485" s="5" t="s">
        <v>419</v>
      </c>
      <c r="Z1485" s="5" t="s">
        <v>420</v>
      </c>
      <c r="AA1485" s="5" t="s">
        <v>421</v>
      </c>
      <c r="AB1485" s="5"/>
      <c r="AC1485" s="5"/>
      <c r="AD1485" s="5"/>
      <c r="AE1485" s="5"/>
      <c r="AF1485" s="5"/>
    </row>
    <row r="1486" spans="1:32" hidden="1">
      <c r="A1486" s="5" t="s">
        <v>17263</v>
      </c>
      <c r="B1486" s="5" t="str">
        <f>IF(COUNTIF('Leads Priorizados INT'!M:M,A1486)&gt;0,"Sí","No")</f>
        <v>No</v>
      </c>
      <c r="C1486">
        <v>0</v>
      </c>
      <c r="D1486" s="6" t="s">
        <v>414</v>
      </c>
      <c r="E1486" s="5" t="s">
        <v>17264</v>
      </c>
      <c r="F1486" s="5" t="s">
        <v>431</v>
      </c>
      <c r="G1486" s="5" t="s">
        <v>17265</v>
      </c>
      <c r="H1486" s="7">
        <v>1237883</v>
      </c>
      <c r="I1486" s="5">
        <v>7</v>
      </c>
      <c r="J1486" s="5">
        <v>1</v>
      </c>
      <c r="K1486" s="5" t="s">
        <v>17266</v>
      </c>
      <c r="L1486" s="5">
        <v>8.8099999999999998E-2</v>
      </c>
      <c r="M1486" s="8">
        <v>934237512</v>
      </c>
      <c r="N1486" s="8"/>
      <c r="O1486" s="8"/>
      <c r="P1486" s="8"/>
      <c r="Q1486" s="8"/>
      <c r="R1486" s="5" t="s">
        <v>17267</v>
      </c>
      <c r="S1486" s="5" t="s">
        <v>17268</v>
      </c>
      <c r="T1486" s="5" t="s">
        <v>417</v>
      </c>
      <c r="U1486" s="5" t="s">
        <v>417</v>
      </c>
      <c r="V1486" s="5" t="s">
        <v>417</v>
      </c>
      <c r="W1486" s="5" t="s">
        <v>93</v>
      </c>
      <c r="X1486" s="5" t="s">
        <v>418</v>
      </c>
      <c r="Y1486" s="5" t="s">
        <v>419</v>
      </c>
      <c r="Z1486" s="5" t="s">
        <v>420</v>
      </c>
      <c r="AA1486" s="5" t="s">
        <v>421</v>
      </c>
      <c r="AB1486" s="5"/>
      <c r="AC1486" s="5"/>
      <c r="AD1486" s="5"/>
      <c r="AE1486" s="5"/>
      <c r="AF1486" s="5"/>
    </row>
    <row r="1487" spans="1:32" hidden="1">
      <c r="A1487" s="5" t="s">
        <v>17269</v>
      </c>
      <c r="B1487" s="5" t="str">
        <f>IF(COUNTIF('Leads Priorizados INT'!M:M,A1487)&gt;0,"Sí","No")</f>
        <v>No</v>
      </c>
      <c r="C1487">
        <v>0</v>
      </c>
      <c r="D1487" s="6" t="s">
        <v>1534</v>
      </c>
      <c r="E1487" s="5" t="s">
        <v>17270</v>
      </c>
      <c r="F1487" s="5" t="s">
        <v>152</v>
      </c>
      <c r="G1487" s="5" t="s">
        <v>1915</v>
      </c>
      <c r="H1487" s="7">
        <v>2415600</v>
      </c>
      <c r="I1487" s="5">
        <v>18</v>
      </c>
      <c r="J1487" s="5">
        <v>4</v>
      </c>
      <c r="K1487" s="5" t="s">
        <v>17271</v>
      </c>
      <c r="L1487" s="5">
        <v>8.7999999999999995E-2</v>
      </c>
      <c r="M1487" s="8">
        <v>914072797</v>
      </c>
      <c r="N1487" s="8">
        <v>913750000</v>
      </c>
      <c r="O1487" s="8">
        <v>987262430</v>
      </c>
      <c r="P1487" s="8"/>
      <c r="Q1487" s="8"/>
      <c r="R1487" s="5" t="s">
        <v>17272</v>
      </c>
      <c r="S1487" s="5" t="s">
        <v>417</v>
      </c>
      <c r="T1487" s="5" t="s">
        <v>417</v>
      </c>
      <c r="U1487" s="5" t="s">
        <v>417</v>
      </c>
      <c r="V1487" s="5" t="s">
        <v>417</v>
      </c>
      <c r="W1487" s="5" t="s">
        <v>93</v>
      </c>
      <c r="X1487" s="5" t="s">
        <v>418</v>
      </c>
      <c r="Y1487" s="5" t="s">
        <v>419</v>
      </c>
      <c r="Z1487" s="5" t="s">
        <v>420</v>
      </c>
      <c r="AA1487" s="5" t="s">
        <v>421</v>
      </c>
      <c r="AB1487" s="5" t="s">
        <v>17273</v>
      </c>
      <c r="AC1487" s="5" t="s">
        <v>17274</v>
      </c>
      <c r="AD1487" s="5" t="s">
        <v>17275</v>
      </c>
      <c r="AE1487" s="5" t="s">
        <v>17276</v>
      </c>
      <c r="AF1487" s="5" t="s">
        <v>17277</v>
      </c>
    </row>
    <row r="1488" spans="1:32" hidden="1">
      <c r="A1488" s="5" t="s">
        <v>17278</v>
      </c>
      <c r="B1488" s="5" t="str">
        <f>IF(COUNTIF('Leads Priorizados INT'!M:M,A1488)&gt;0,"Sí","No")</f>
        <v>No</v>
      </c>
      <c r="C1488">
        <v>0</v>
      </c>
      <c r="D1488" s="6" t="s">
        <v>414</v>
      </c>
      <c r="E1488" s="5" t="s">
        <v>17279</v>
      </c>
      <c r="F1488" s="5" t="s">
        <v>152</v>
      </c>
      <c r="G1488" s="5" t="s">
        <v>907</v>
      </c>
      <c r="H1488" s="7">
        <v>306373</v>
      </c>
      <c r="I1488" s="5">
        <v>8</v>
      </c>
      <c r="J1488" s="5">
        <v>3</v>
      </c>
      <c r="K1488" s="5" t="s">
        <v>17280</v>
      </c>
      <c r="L1488" s="5">
        <v>8.7999999999999995E-2</v>
      </c>
      <c r="M1488" s="8">
        <v>915560919</v>
      </c>
      <c r="N1488" s="8">
        <v>915567280</v>
      </c>
      <c r="O1488" s="8"/>
      <c r="P1488" s="8"/>
      <c r="Q1488" s="8"/>
      <c r="R1488" s="5" t="s">
        <v>17281</v>
      </c>
      <c r="S1488" s="5" t="s">
        <v>417</v>
      </c>
      <c r="T1488" s="5" t="s">
        <v>417</v>
      </c>
      <c r="U1488" s="5" t="s">
        <v>417</v>
      </c>
      <c r="V1488" s="5" t="s">
        <v>417</v>
      </c>
      <c r="W1488" s="5" t="s">
        <v>93</v>
      </c>
      <c r="X1488" s="5" t="s">
        <v>418</v>
      </c>
      <c r="Y1488" s="5" t="s">
        <v>419</v>
      </c>
      <c r="Z1488" s="5" t="s">
        <v>420</v>
      </c>
      <c r="AA1488" s="5" t="s">
        <v>421</v>
      </c>
      <c r="AB1488" s="5" t="s">
        <v>17282</v>
      </c>
      <c r="AC1488" s="5"/>
      <c r="AD1488" s="5"/>
      <c r="AE1488" s="5"/>
      <c r="AF1488" s="5"/>
    </row>
    <row r="1489" spans="1:32" hidden="1">
      <c r="A1489" s="5" t="s">
        <v>17283</v>
      </c>
      <c r="B1489" s="5" t="str">
        <f>IF(COUNTIF('Leads Priorizados INT'!M:M,A1489)&gt;0,"Sí","No")</f>
        <v>Sí</v>
      </c>
      <c r="C1489">
        <v>0</v>
      </c>
      <c r="D1489" s="6" t="s">
        <v>414</v>
      </c>
      <c r="E1489" s="5" t="s">
        <v>17284</v>
      </c>
      <c r="F1489" s="5" t="s">
        <v>431</v>
      </c>
      <c r="G1489" s="5" t="s">
        <v>9571</v>
      </c>
      <c r="H1489" s="7">
        <v>890819</v>
      </c>
      <c r="I1489" s="5">
        <v>8</v>
      </c>
      <c r="J1489" s="5">
        <v>1</v>
      </c>
      <c r="K1489" s="5" t="s">
        <v>17285</v>
      </c>
      <c r="L1489" s="5">
        <v>8.7999999999999995E-2</v>
      </c>
      <c r="M1489" s="8">
        <v>932661308</v>
      </c>
      <c r="N1489" s="8">
        <v>932662403</v>
      </c>
      <c r="O1489" s="8">
        <v>932660464</v>
      </c>
      <c r="P1489" s="8"/>
      <c r="Q1489" s="8"/>
      <c r="R1489" s="5" t="s">
        <v>9633</v>
      </c>
      <c r="S1489" s="5" t="s">
        <v>417</v>
      </c>
      <c r="T1489" s="5" t="s">
        <v>417</v>
      </c>
      <c r="U1489" s="5" t="s">
        <v>417</v>
      </c>
      <c r="V1489" s="5" t="s">
        <v>417</v>
      </c>
      <c r="W1489" s="5" t="s">
        <v>93</v>
      </c>
      <c r="X1489" s="5" t="s">
        <v>418</v>
      </c>
      <c r="Y1489" s="5" t="s">
        <v>419</v>
      </c>
      <c r="Z1489" s="5" t="s">
        <v>420</v>
      </c>
      <c r="AA1489" s="5" t="s">
        <v>421</v>
      </c>
      <c r="AB1489" s="5" t="s">
        <v>17286</v>
      </c>
      <c r="AC1489" s="5"/>
      <c r="AD1489" s="5"/>
      <c r="AE1489" s="5"/>
      <c r="AF1489" s="5"/>
    </row>
    <row r="1490" spans="1:32" hidden="1">
      <c r="A1490" s="5" t="s">
        <v>17287</v>
      </c>
      <c r="B1490" s="5" t="str">
        <f>IF(COUNTIF('Leads Priorizados INT'!M:M,A1490)&gt;0,"Sí","No")</f>
        <v>No</v>
      </c>
      <c r="C1490">
        <v>0</v>
      </c>
      <c r="D1490" s="6" t="s">
        <v>414</v>
      </c>
      <c r="E1490" s="5" t="s">
        <v>17288</v>
      </c>
      <c r="F1490" s="5" t="s">
        <v>152</v>
      </c>
      <c r="G1490" s="5" t="s">
        <v>2624</v>
      </c>
      <c r="H1490" s="7">
        <v>850064</v>
      </c>
      <c r="I1490" s="5">
        <v>8</v>
      </c>
      <c r="J1490" s="5">
        <v>1</v>
      </c>
      <c r="K1490" s="5" t="s">
        <v>17289</v>
      </c>
      <c r="L1490" s="5">
        <v>8.7999999999999995E-2</v>
      </c>
      <c r="M1490" s="8"/>
      <c r="N1490" s="8"/>
      <c r="O1490" s="8"/>
      <c r="P1490" s="8"/>
      <c r="Q1490" s="8"/>
      <c r="R1490" s="5" t="s">
        <v>17290</v>
      </c>
      <c r="S1490" s="5" t="s">
        <v>417</v>
      </c>
      <c r="T1490" s="5" t="s">
        <v>417</v>
      </c>
      <c r="U1490" s="5" t="s">
        <v>417</v>
      </c>
      <c r="V1490" s="5" t="s">
        <v>417</v>
      </c>
      <c r="W1490" s="5" t="s">
        <v>93</v>
      </c>
      <c r="X1490" s="5" t="s">
        <v>418</v>
      </c>
      <c r="Y1490" s="5" t="s">
        <v>419</v>
      </c>
      <c r="Z1490" s="5" t="s">
        <v>420</v>
      </c>
      <c r="AA1490" s="5" t="s">
        <v>421</v>
      </c>
      <c r="AB1490" s="5"/>
      <c r="AC1490" s="5"/>
      <c r="AD1490" s="5"/>
      <c r="AE1490" s="5"/>
      <c r="AF1490" s="5"/>
    </row>
    <row r="1491" spans="1:32" hidden="1">
      <c r="A1491" s="5" t="s">
        <v>17291</v>
      </c>
      <c r="B1491" s="5" t="str">
        <f>IF(COUNTIF('Leads Priorizados INT'!M:M,A1491)&gt;0,"Sí","No")</f>
        <v>No</v>
      </c>
      <c r="C1491">
        <v>0</v>
      </c>
      <c r="D1491" s="6" t="s">
        <v>414</v>
      </c>
      <c r="E1491" s="5" t="s">
        <v>17292</v>
      </c>
      <c r="F1491" s="5" t="s">
        <v>700</v>
      </c>
      <c r="G1491" s="5" t="s">
        <v>11445</v>
      </c>
      <c r="H1491" s="7">
        <v>1371478</v>
      </c>
      <c r="I1491" s="5">
        <v>5</v>
      </c>
      <c r="J1491" s="5">
        <v>1</v>
      </c>
      <c r="K1491" s="5" t="s">
        <v>17293</v>
      </c>
      <c r="L1491" s="5">
        <v>8.7999999999999995E-2</v>
      </c>
      <c r="M1491" s="8"/>
      <c r="N1491" s="8"/>
      <c r="O1491" s="8"/>
      <c r="P1491" s="8"/>
      <c r="Q1491" s="8"/>
      <c r="R1491" s="5" t="s">
        <v>17294</v>
      </c>
      <c r="S1491" s="5" t="s">
        <v>417</v>
      </c>
      <c r="T1491" s="5" t="s">
        <v>417</v>
      </c>
      <c r="U1491" s="5" t="s">
        <v>417</v>
      </c>
      <c r="V1491" s="5" t="s">
        <v>417</v>
      </c>
      <c r="W1491" s="5" t="s">
        <v>93</v>
      </c>
      <c r="X1491" s="5" t="s">
        <v>418</v>
      </c>
      <c r="Y1491" s="5" t="s">
        <v>419</v>
      </c>
      <c r="Z1491" s="5" t="s">
        <v>420</v>
      </c>
      <c r="AA1491" s="5" t="s">
        <v>421</v>
      </c>
      <c r="AB1491" s="5"/>
      <c r="AC1491" s="5"/>
      <c r="AD1491" s="5"/>
      <c r="AE1491" s="5"/>
      <c r="AF1491" s="5"/>
    </row>
    <row r="1492" spans="1:32">
      <c r="A1492" s="5" t="s">
        <v>17295</v>
      </c>
      <c r="B1492" s="5" t="str">
        <f>IF(COUNTIF('Leads Priorizados INT'!M:M,A1492)&gt;0,"Sí","No")</f>
        <v>No</v>
      </c>
      <c r="C1492">
        <v>1</v>
      </c>
      <c r="D1492" s="6" t="s">
        <v>414</v>
      </c>
      <c r="E1492" s="5" t="s">
        <v>17296</v>
      </c>
      <c r="F1492" s="5" t="s">
        <v>2186</v>
      </c>
      <c r="G1492" s="5" t="s">
        <v>16153</v>
      </c>
      <c r="H1492" s="7">
        <v>893233</v>
      </c>
      <c r="I1492" s="5">
        <v>7</v>
      </c>
      <c r="J1492" s="5">
        <v>1</v>
      </c>
      <c r="K1492" s="5" t="s">
        <v>17297</v>
      </c>
      <c r="L1492" s="5">
        <v>8.7900000000000006E-2</v>
      </c>
      <c r="M1492" s="8"/>
      <c r="N1492" s="8"/>
      <c r="O1492" s="8"/>
      <c r="P1492" s="8"/>
      <c r="Q1492" s="8"/>
      <c r="R1492" s="5" t="s">
        <v>17298</v>
      </c>
      <c r="S1492" s="5" t="s">
        <v>17299</v>
      </c>
      <c r="T1492" s="5" t="s">
        <v>417</v>
      </c>
      <c r="U1492" s="5" t="s">
        <v>417</v>
      </c>
      <c r="V1492" s="5" t="s">
        <v>417</v>
      </c>
      <c r="W1492" s="5" t="s">
        <v>93</v>
      </c>
      <c r="X1492" s="5" t="s">
        <v>418</v>
      </c>
      <c r="Y1492" s="5" t="s">
        <v>419</v>
      </c>
      <c r="Z1492" s="5" t="s">
        <v>420</v>
      </c>
      <c r="AA1492" s="5" t="s">
        <v>421</v>
      </c>
      <c r="AB1492" s="5"/>
      <c r="AC1492" s="5"/>
      <c r="AD1492" s="5"/>
      <c r="AE1492" s="5"/>
      <c r="AF1492" s="5"/>
    </row>
    <row r="1493" spans="1:32" hidden="1">
      <c r="A1493" s="5" t="s">
        <v>17300</v>
      </c>
      <c r="B1493" s="5" t="str">
        <f>IF(COUNTIF('Leads Priorizados INT'!M:M,A1493)&gt;0,"Sí","No")</f>
        <v>No</v>
      </c>
      <c r="C1493">
        <v>0</v>
      </c>
      <c r="D1493" s="6" t="s">
        <v>414</v>
      </c>
      <c r="E1493" s="5" t="s">
        <v>17301</v>
      </c>
      <c r="F1493" s="5" t="s">
        <v>431</v>
      </c>
      <c r="G1493" s="5" t="s">
        <v>3140</v>
      </c>
      <c r="H1493" s="7">
        <v>1086774</v>
      </c>
      <c r="I1493" s="5">
        <v>1</v>
      </c>
      <c r="J1493" s="5">
        <v>1</v>
      </c>
      <c r="K1493" s="5" t="s">
        <v>17302</v>
      </c>
      <c r="L1493" s="5">
        <v>8.7900000000000006E-2</v>
      </c>
      <c r="M1493" s="8"/>
      <c r="N1493" s="8"/>
      <c r="O1493" s="8"/>
      <c r="P1493" s="8"/>
      <c r="Q1493" s="8"/>
      <c r="R1493" s="5" t="s">
        <v>17303</v>
      </c>
      <c r="S1493" s="5" t="s">
        <v>17304</v>
      </c>
      <c r="T1493" s="5" t="s">
        <v>17305</v>
      </c>
      <c r="U1493" s="5" t="s">
        <v>17306</v>
      </c>
      <c r="V1493" s="5" t="s">
        <v>417</v>
      </c>
      <c r="W1493" s="5" t="s">
        <v>93</v>
      </c>
      <c r="X1493" s="5" t="s">
        <v>418</v>
      </c>
      <c r="Y1493" s="5" t="s">
        <v>419</v>
      </c>
      <c r="Z1493" s="5" t="s">
        <v>420</v>
      </c>
      <c r="AA1493" s="5" t="s">
        <v>421</v>
      </c>
      <c r="AB1493" s="5"/>
      <c r="AC1493" s="5"/>
      <c r="AD1493" s="5"/>
      <c r="AE1493" s="5"/>
      <c r="AF1493" s="5"/>
    </row>
    <row r="1494" spans="1:32" hidden="1">
      <c r="A1494" s="5" t="s">
        <v>17307</v>
      </c>
      <c r="B1494" s="5" t="str">
        <f>IF(COUNTIF('Leads Priorizados INT'!M:M,A1494)&gt;0,"Sí","No")</f>
        <v>No</v>
      </c>
      <c r="C1494">
        <v>0</v>
      </c>
      <c r="D1494" s="6" t="s">
        <v>414</v>
      </c>
      <c r="E1494" s="5" t="s">
        <v>17308</v>
      </c>
      <c r="F1494" s="5" t="s">
        <v>152</v>
      </c>
      <c r="G1494" s="5" t="s">
        <v>12012</v>
      </c>
      <c r="H1494" s="7">
        <v>1067077</v>
      </c>
      <c r="I1494" s="5">
        <v>8</v>
      </c>
      <c r="J1494" s="5">
        <v>1</v>
      </c>
      <c r="K1494" s="5" t="s">
        <v>17309</v>
      </c>
      <c r="L1494" s="5">
        <v>8.7900000000000006E-2</v>
      </c>
      <c r="M1494" s="8"/>
      <c r="N1494" s="8"/>
      <c r="O1494" s="8"/>
      <c r="P1494" s="8"/>
      <c r="Q1494" s="8"/>
      <c r="R1494" s="5" t="s">
        <v>17310</v>
      </c>
      <c r="S1494" s="5" t="s">
        <v>417</v>
      </c>
      <c r="T1494" s="5" t="s">
        <v>417</v>
      </c>
      <c r="U1494" s="5" t="s">
        <v>417</v>
      </c>
      <c r="V1494" s="5" t="s">
        <v>417</v>
      </c>
      <c r="W1494" s="5" t="s">
        <v>93</v>
      </c>
      <c r="X1494" s="5" t="s">
        <v>418</v>
      </c>
      <c r="Y1494" s="5" t="s">
        <v>419</v>
      </c>
      <c r="Z1494" s="5" t="s">
        <v>420</v>
      </c>
      <c r="AA1494" s="5" t="s">
        <v>421</v>
      </c>
      <c r="AB1494" s="5"/>
      <c r="AC1494" s="5"/>
      <c r="AD1494" s="5"/>
      <c r="AE1494" s="5"/>
      <c r="AF1494" s="5"/>
    </row>
    <row r="1495" spans="1:32" hidden="1">
      <c r="A1495" s="5" t="s">
        <v>17311</v>
      </c>
      <c r="B1495" s="5" t="str">
        <f>IF(COUNTIF('Leads Priorizados INT'!M:M,A1495)&gt;0,"Sí","No")</f>
        <v>No</v>
      </c>
      <c r="C1495">
        <v>0</v>
      </c>
      <c r="D1495" s="6" t="s">
        <v>414</v>
      </c>
      <c r="E1495" s="5" t="s">
        <v>17312</v>
      </c>
      <c r="F1495" s="5" t="s">
        <v>152</v>
      </c>
      <c r="G1495" s="5" t="s">
        <v>916</v>
      </c>
      <c r="H1495" s="7">
        <v>305516</v>
      </c>
      <c r="I1495" s="5">
        <v>2</v>
      </c>
      <c r="J1495" s="5">
        <v>1</v>
      </c>
      <c r="K1495" s="5" t="s">
        <v>17313</v>
      </c>
      <c r="L1495" s="5">
        <v>8.7900000000000006E-2</v>
      </c>
      <c r="M1495" s="8"/>
      <c r="N1495" s="8"/>
      <c r="O1495" s="8"/>
      <c r="P1495" s="8"/>
      <c r="Q1495" s="8"/>
      <c r="R1495" s="5" t="s">
        <v>17314</v>
      </c>
      <c r="S1495" s="5" t="s">
        <v>417</v>
      </c>
      <c r="T1495" s="5" t="s">
        <v>417</v>
      </c>
      <c r="U1495" s="5" t="s">
        <v>417</v>
      </c>
      <c r="V1495" s="5" t="s">
        <v>417</v>
      </c>
      <c r="W1495" s="5" t="s">
        <v>93</v>
      </c>
      <c r="X1495" s="5" t="s">
        <v>418</v>
      </c>
      <c r="Y1495" s="5" t="s">
        <v>419</v>
      </c>
      <c r="Z1495" s="5" t="s">
        <v>420</v>
      </c>
      <c r="AA1495" s="5" t="s">
        <v>421</v>
      </c>
      <c r="AB1495" s="5"/>
      <c r="AC1495" s="5"/>
      <c r="AD1495" s="5"/>
      <c r="AE1495" s="5"/>
      <c r="AF1495" s="5"/>
    </row>
    <row r="1496" spans="1:32">
      <c r="A1496" s="5" t="s">
        <v>17315</v>
      </c>
      <c r="B1496" s="5" t="str">
        <f>IF(COUNTIF('Leads Priorizados INT'!M:M,A1496)&gt;0,"Sí","No")</f>
        <v>No</v>
      </c>
      <c r="C1496">
        <v>1</v>
      </c>
      <c r="D1496" s="6" t="s">
        <v>414</v>
      </c>
      <c r="E1496" s="5" t="s">
        <v>17316</v>
      </c>
      <c r="F1496" s="5" t="s">
        <v>152</v>
      </c>
      <c r="G1496" s="5" t="s">
        <v>522</v>
      </c>
      <c r="H1496" s="7">
        <v>917264</v>
      </c>
      <c r="I1496" s="5">
        <v>7</v>
      </c>
      <c r="J1496" s="5">
        <v>1</v>
      </c>
      <c r="K1496" s="5" t="s">
        <v>17317</v>
      </c>
      <c r="L1496" s="5">
        <v>8.7900000000000006E-2</v>
      </c>
      <c r="M1496" s="8"/>
      <c r="N1496" s="8"/>
      <c r="O1496" s="8"/>
      <c r="P1496" s="8"/>
      <c r="Q1496" s="8"/>
      <c r="R1496" s="5" t="s">
        <v>17318</v>
      </c>
      <c r="S1496" s="5" t="s">
        <v>417</v>
      </c>
      <c r="T1496" s="5" t="s">
        <v>417</v>
      </c>
      <c r="U1496" s="5" t="s">
        <v>417</v>
      </c>
      <c r="V1496" s="5" t="s">
        <v>417</v>
      </c>
      <c r="W1496" s="5" t="s">
        <v>93</v>
      </c>
      <c r="X1496" s="5" t="s">
        <v>418</v>
      </c>
      <c r="Y1496" s="5" t="s">
        <v>419</v>
      </c>
      <c r="Z1496" s="5" t="s">
        <v>420</v>
      </c>
      <c r="AA1496" s="5" t="s">
        <v>421</v>
      </c>
      <c r="AB1496" s="5"/>
      <c r="AC1496" s="5"/>
      <c r="AD1496" s="5"/>
      <c r="AE1496" s="5"/>
      <c r="AF1496" s="5"/>
    </row>
    <row r="1497" spans="1:32" hidden="1">
      <c r="A1497" s="5" t="s">
        <v>17319</v>
      </c>
      <c r="B1497" s="5" t="str">
        <f>IF(COUNTIF('Leads Priorizados INT'!M:M,A1497)&gt;0,"Sí","No")</f>
        <v>No</v>
      </c>
      <c r="C1497">
        <v>0</v>
      </c>
      <c r="D1497" s="6" t="s">
        <v>414</v>
      </c>
      <c r="E1497" s="5" t="s">
        <v>17320</v>
      </c>
      <c r="F1497" s="5" t="s">
        <v>431</v>
      </c>
      <c r="G1497" s="5" t="s">
        <v>2342</v>
      </c>
      <c r="H1497" s="7">
        <v>709937</v>
      </c>
      <c r="I1497" s="5">
        <v>12</v>
      </c>
      <c r="J1497" s="5">
        <v>1</v>
      </c>
      <c r="K1497" s="5" t="s">
        <v>17321</v>
      </c>
      <c r="L1497" s="5">
        <v>8.7800000000000003E-2</v>
      </c>
      <c r="M1497" s="8">
        <v>935791418</v>
      </c>
      <c r="N1497" s="8">
        <v>935705315</v>
      </c>
      <c r="O1497" s="8">
        <v>916685998</v>
      </c>
      <c r="P1497" s="8">
        <v>607641772</v>
      </c>
      <c r="Q1497" s="8">
        <v>671611710</v>
      </c>
      <c r="R1497" s="5" t="s">
        <v>16748</v>
      </c>
      <c r="S1497" s="5" t="s">
        <v>417</v>
      </c>
      <c r="T1497" s="5" t="s">
        <v>417</v>
      </c>
      <c r="U1497" s="5" t="s">
        <v>417</v>
      </c>
      <c r="V1497" s="5" t="s">
        <v>417</v>
      </c>
      <c r="W1497" s="5" t="s">
        <v>93</v>
      </c>
      <c r="X1497" s="5" t="s">
        <v>418</v>
      </c>
      <c r="Y1497" s="5" t="s">
        <v>419</v>
      </c>
      <c r="Z1497" s="5" t="s">
        <v>420</v>
      </c>
      <c r="AA1497" s="5" t="s">
        <v>421</v>
      </c>
      <c r="AB1497" s="5" t="s">
        <v>17322</v>
      </c>
      <c r="AC1497" s="5"/>
      <c r="AD1497" s="5"/>
      <c r="AE1497" s="5"/>
      <c r="AF1497" s="5"/>
    </row>
    <row r="1498" spans="1:32" hidden="1">
      <c r="A1498" s="5" t="s">
        <v>17323</v>
      </c>
      <c r="B1498" s="5" t="str">
        <f>IF(COUNTIF('Leads Priorizados INT'!M:M,A1498)&gt;0,"Sí","No")</f>
        <v>No</v>
      </c>
      <c r="C1498">
        <v>0</v>
      </c>
      <c r="D1498" s="6" t="s">
        <v>414</v>
      </c>
      <c r="E1498" s="5" t="s">
        <v>17324</v>
      </c>
      <c r="F1498" s="5" t="s">
        <v>2926</v>
      </c>
      <c r="G1498" s="5" t="s">
        <v>17325</v>
      </c>
      <c r="H1498" s="7">
        <v>6482871</v>
      </c>
      <c r="I1498" s="5">
        <v>2</v>
      </c>
      <c r="J1498" s="5">
        <v>1</v>
      </c>
      <c r="K1498" s="5" t="s">
        <v>17326</v>
      </c>
      <c r="L1498" s="5">
        <v>8.7800000000000003E-2</v>
      </c>
      <c r="M1498" s="8">
        <v>985562443</v>
      </c>
      <c r="N1498" s="8"/>
      <c r="O1498" s="8"/>
      <c r="P1498" s="8"/>
      <c r="Q1498" s="8"/>
      <c r="R1498" s="5" t="s">
        <v>17327</v>
      </c>
      <c r="S1498" s="5" t="s">
        <v>417</v>
      </c>
      <c r="T1498" s="5" t="s">
        <v>417</v>
      </c>
      <c r="U1498" s="5" t="s">
        <v>417</v>
      </c>
      <c r="V1498" s="5" t="s">
        <v>417</v>
      </c>
      <c r="W1498" s="5" t="s">
        <v>93</v>
      </c>
      <c r="X1498" s="5" t="s">
        <v>418</v>
      </c>
      <c r="Y1498" s="5" t="s">
        <v>419</v>
      </c>
      <c r="Z1498" s="5" t="s">
        <v>420</v>
      </c>
      <c r="AA1498" s="5" t="s">
        <v>421</v>
      </c>
      <c r="AB1498" s="5"/>
      <c r="AC1498" s="5"/>
      <c r="AD1498" s="5"/>
      <c r="AE1498" s="5"/>
      <c r="AF1498" s="5"/>
    </row>
    <row r="1499" spans="1:32" hidden="1">
      <c r="A1499" s="5" t="s">
        <v>17328</v>
      </c>
      <c r="B1499" s="5" t="str">
        <f>IF(COUNTIF('Leads Priorizados INT'!M:M,A1499)&gt;0,"Sí","No")</f>
        <v>No</v>
      </c>
      <c r="C1499">
        <v>0</v>
      </c>
      <c r="D1499" s="6" t="s">
        <v>414</v>
      </c>
      <c r="E1499" s="5" t="s">
        <v>17329</v>
      </c>
      <c r="F1499" s="5" t="s">
        <v>152</v>
      </c>
      <c r="G1499" s="5" t="s">
        <v>13604</v>
      </c>
      <c r="H1499" s="7">
        <v>1304334</v>
      </c>
      <c r="I1499" s="5">
        <v>30</v>
      </c>
      <c r="J1499" s="5">
        <v>2</v>
      </c>
      <c r="K1499" s="5" t="s">
        <v>17330</v>
      </c>
      <c r="L1499" s="5">
        <v>8.7800000000000003E-2</v>
      </c>
      <c r="M1499" s="8">
        <v>916306264</v>
      </c>
      <c r="N1499" s="8"/>
      <c r="O1499" s="8"/>
      <c r="P1499" s="8"/>
      <c r="Q1499" s="8"/>
      <c r="R1499" s="5" t="s">
        <v>17331</v>
      </c>
      <c r="S1499" s="5" t="s">
        <v>417</v>
      </c>
      <c r="T1499" s="5" t="s">
        <v>417</v>
      </c>
      <c r="U1499" s="5" t="s">
        <v>417</v>
      </c>
      <c r="V1499" s="5" t="s">
        <v>417</v>
      </c>
      <c r="W1499" s="5" t="s">
        <v>93</v>
      </c>
      <c r="X1499" s="5" t="s">
        <v>418</v>
      </c>
      <c r="Y1499" s="5" t="s">
        <v>419</v>
      </c>
      <c r="Z1499" s="5" t="s">
        <v>420</v>
      </c>
      <c r="AA1499" s="5" t="s">
        <v>421</v>
      </c>
      <c r="AB1499" s="5" t="s">
        <v>17332</v>
      </c>
      <c r="AC1499" s="5"/>
      <c r="AD1499" s="5"/>
      <c r="AE1499" s="5"/>
      <c r="AF1499" s="5"/>
    </row>
    <row r="1500" spans="1:32">
      <c r="A1500" s="5" t="s">
        <v>17333</v>
      </c>
      <c r="B1500" s="5" t="str">
        <f>IF(COUNTIF('Leads Priorizados INT'!M:M,A1500)&gt;0,"Sí","No")</f>
        <v>No</v>
      </c>
      <c r="C1500">
        <v>1</v>
      </c>
      <c r="D1500" s="6" t="s">
        <v>430</v>
      </c>
      <c r="E1500" s="5" t="s">
        <v>17334</v>
      </c>
      <c r="F1500" s="5" t="s">
        <v>152</v>
      </c>
      <c r="G1500" s="5" t="s">
        <v>998</v>
      </c>
      <c r="H1500" s="7">
        <v>1033693</v>
      </c>
      <c r="I1500" s="5">
        <v>8</v>
      </c>
      <c r="J1500" s="5">
        <v>1</v>
      </c>
      <c r="K1500" s="5" t="s">
        <v>17335</v>
      </c>
      <c r="L1500" s="5">
        <v>8.7800000000000003E-2</v>
      </c>
      <c r="M1500" s="8">
        <v>911535861</v>
      </c>
      <c r="N1500" s="8">
        <v>917971164</v>
      </c>
      <c r="O1500" s="8">
        <v>617041909</v>
      </c>
      <c r="P1500" s="8">
        <v>646301097</v>
      </c>
      <c r="Q1500" s="8">
        <v>682369882</v>
      </c>
      <c r="R1500" s="5" t="s">
        <v>17336</v>
      </c>
      <c r="S1500" s="5" t="s">
        <v>417</v>
      </c>
      <c r="T1500" s="5" t="s">
        <v>417</v>
      </c>
      <c r="U1500" s="5" t="s">
        <v>417</v>
      </c>
      <c r="V1500" s="5" t="s">
        <v>417</v>
      </c>
      <c r="W1500" s="5" t="s">
        <v>93</v>
      </c>
      <c r="X1500" s="5" t="s">
        <v>418</v>
      </c>
      <c r="Y1500" s="5" t="s">
        <v>419</v>
      </c>
      <c r="Z1500" s="5" t="s">
        <v>420</v>
      </c>
      <c r="AA1500" s="5" t="s">
        <v>421</v>
      </c>
      <c r="AB1500" s="5"/>
      <c r="AC1500" s="5"/>
      <c r="AD1500" s="5"/>
      <c r="AE1500" s="5"/>
      <c r="AF1500" s="5"/>
    </row>
    <row r="1501" spans="1:32" hidden="1">
      <c r="A1501" s="5" t="s">
        <v>17337</v>
      </c>
      <c r="B1501" s="5" t="str">
        <f>IF(COUNTIF('Leads Priorizados INT'!M:M,A1501)&gt;0,"Sí","No")</f>
        <v>No</v>
      </c>
      <c r="C1501">
        <v>0</v>
      </c>
      <c r="D1501" s="6" t="s">
        <v>414</v>
      </c>
      <c r="E1501" s="5" t="s">
        <v>17338</v>
      </c>
      <c r="F1501" s="5" t="s">
        <v>152</v>
      </c>
      <c r="G1501" s="5" t="s">
        <v>601</v>
      </c>
      <c r="H1501" s="7">
        <v>372695</v>
      </c>
      <c r="I1501" s="5">
        <v>1</v>
      </c>
      <c r="J1501" s="5">
        <v>1</v>
      </c>
      <c r="K1501" s="5" t="s">
        <v>17339</v>
      </c>
      <c r="L1501" s="5">
        <v>8.7800000000000003E-2</v>
      </c>
      <c r="M1501" s="8">
        <v>915030255</v>
      </c>
      <c r="N1501" s="8"/>
      <c r="O1501" s="8"/>
      <c r="P1501" s="8"/>
      <c r="Q1501" s="8"/>
      <c r="R1501" s="5" t="s">
        <v>17340</v>
      </c>
      <c r="S1501" s="5" t="s">
        <v>417</v>
      </c>
      <c r="T1501" s="5" t="s">
        <v>417</v>
      </c>
      <c r="U1501" s="5" t="s">
        <v>417</v>
      </c>
      <c r="V1501" s="5" t="s">
        <v>417</v>
      </c>
      <c r="W1501" s="5" t="s">
        <v>93</v>
      </c>
      <c r="X1501" s="5" t="s">
        <v>418</v>
      </c>
      <c r="Y1501" s="5" t="s">
        <v>419</v>
      </c>
      <c r="Z1501" s="5" t="s">
        <v>420</v>
      </c>
      <c r="AA1501" s="5" t="s">
        <v>421</v>
      </c>
      <c r="AB1501" s="5"/>
      <c r="AC1501" s="5"/>
      <c r="AD1501" s="5"/>
      <c r="AE1501" s="5"/>
      <c r="AF1501" s="5"/>
    </row>
    <row r="1502" spans="1:32" hidden="1">
      <c r="A1502" s="5" t="s">
        <v>17341</v>
      </c>
      <c r="B1502" s="5" t="str">
        <f>IF(COUNTIF('Leads Priorizados INT'!M:M,A1502)&gt;0,"Sí","No")</f>
        <v>No</v>
      </c>
      <c r="C1502">
        <v>0</v>
      </c>
      <c r="D1502" s="6" t="s">
        <v>414</v>
      </c>
      <c r="E1502" s="5" t="s">
        <v>17342</v>
      </c>
      <c r="F1502" s="5" t="s">
        <v>873</v>
      </c>
      <c r="G1502" s="5" t="s">
        <v>17343</v>
      </c>
      <c r="H1502" s="7">
        <v>409582</v>
      </c>
      <c r="I1502" s="5">
        <v>1</v>
      </c>
      <c r="J1502" s="5">
        <v>1</v>
      </c>
      <c r="K1502" s="5" t="s">
        <v>17344</v>
      </c>
      <c r="L1502" s="5">
        <v>8.7800000000000003E-2</v>
      </c>
      <c r="M1502" s="8"/>
      <c r="N1502" s="8"/>
      <c r="O1502" s="8"/>
      <c r="P1502" s="8"/>
      <c r="Q1502" s="8"/>
      <c r="R1502" s="5" t="s">
        <v>17345</v>
      </c>
      <c r="S1502" s="5" t="s">
        <v>417</v>
      </c>
      <c r="T1502" s="5" t="s">
        <v>417</v>
      </c>
      <c r="U1502" s="5" t="s">
        <v>417</v>
      </c>
      <c r="V1502" s="5" t="s">
        <v>417</v>
      </c>
      <c r="W1502" s="5" t="s">
        <v>93</v>
      </c>
      <c r="X1502" s="5" t="s">
        <v>418</v>
      </c>
      <c r="Y1502" s="5" t="s">
        <v>419</v>
      </c>
      <c r="Z1502" s="5" t="s">
        <v>420</v>
      </c>
      <c r="AA1502" s="5" t="s">
        <v>421</v>
      </c>
      <c r="AB1502" s="5"/>
      <c r="AC1502" s="5"/>
      <c r="AD1502" s="5"/>
      <c r="AE1502" s="5"/>
      <c r="AF1502" s="5"/>
    </row>
    <row r="1503" spans="1:32" hidden="1">
      <c r="A1503" s="5" t="s">
        <v>17346</v>
      </c>
      <c r="B1503" s="5" t="str">
        <f>IF(COUNTIF('Leads Priorizados INT'!M:M,A1503)&gt;0,"Sí","No")</f>
        <v>No</v>
      </c>
      <c r="C1503">
        <v>0</v>
      </c>
      <c r="D1503" s="6" t="s">
        <v>414</v>
      </c>
      <c r="E1503" s="5" t="s">
        <v>17347</v>
      </c>
      <c r="F1503" s="5" t="s">
        <v>3269</v>
      </c>
      <c r="G1503" s="5" t="s">
        <v>17348</v>
      </c>
      <c r="H1503" s="7">
        <v>440824</v>
      </c>
      <c r="I1503" s="5">
        <v>14</v>
      </c>
      <c r="J1503" s="5">
        <v>1</v>
      </c>
      <c r="K1503" s="5" t="s">
        <v>17349</v>
      </c>
      <c r="L1503" s="5">
        <v>8.77E-2</v>
      </c>
      <c r="M1503" s="8">
        <v>987849949</v>
      </c>
      <c r="N1503" s="8">
        <v>987229212</v>
      </c>
      <c r="O1503" s="8">
        <v>987210768</v>
      </c>
      <c r="P1503" s="8"/>
      <c r="Q1503" s="8"/>
      <c r="R1503" s="5" t="s">
        <v>17350</v>
      </c>
      <c r="S1503" s="5" t="s">
        <v>17351</v>
      </c>
      <c r="T1503" s="5" t="s">
        <v>417</v>
      </c>
      <c r="U1503" s="5" t="s">
        <v>417</v>
      </c>
      <c r="V1503" s="5" t="s">
        <v>417</v>
      </c>
      <c r="W1503" s="5" t="s">
        <v>93</v>
      </c>
      <c r="X1503" s="5" t="s">
        <v>418</v>
      </c>
      <c r="Y1503" s="5" t="s">
        <v>419</v>
      </c>
      <c r="Z1503" s="5" t="s">
        <v>420</v>
      </c>
      <c r="AA1503" s="5" t="s">
        <v>421</v>
      </c>
      <c r="AB1503" s="5"/>
      <c r="AC1503" s="5"/>
      <c r="AD1503" s="5"/>
      <c r="AE1503" s="5"/>
      <c r="AF1503" s="5"/>
    </row>
    <row r="1504" spans="1:32">
      <c r="A1504" s="5" t="s">
        <v>17352</v>
      </c>
      <c r="B1504" s="5" t="str">
        <f>IF(COUNTIF('Leads Priorizados INT'!M:M,A1504)&gt;0,"Sí","No")</f>
        <v>No</v>
      </c>
      <c r="C1504">
        <v>1</v>
      </c>
      <c r="D1504" s="6" t="s">
        <v>1534</v>
      </c>
      <c r="E1504" s="5" t="s">
        <v>17353</v>
      </c>
      <c r="F1504" s="5" t="s">
        <v>769</v>
      </c>
      <c r="G1504" s="5" t="s">
        <v>13102</v>
      </c>
      <c r="H1504" s="7">
        <v>3818046</v>
      </c>
      <c r="I1504" s="5">
        <v>77</v>
      </c>
      <c r="J1504" s="5">
        <v>3</v>
      </c>
      <c r="K1504" s="5" t="s">
        <v>17354</v>
      </c>
      <c r="L1504" s="5">
        <v>8.77E-2</v>
      </c>
      <c r="M1504" s="8">
        <v>922240231</v>
      </c>
      <c r="N1504" s="8">
        <v>928295812</v>
      </c>
      <c r="O1504" s="8">
        <v>928290954</v>
      </c>
      <c r="P1504" s="8">
        <v>928243899</v>
      </c>
      <c r="Q1504" s="8"/>
      <c r="R1504" s="5" t="s">
        <v>17355</v>
      </c>
      <c r="S1504" s="5" t="s">
        <v>417</v>
      </c>
      <c r="T1504" s="5" t="s">
        <v>417</v>
      </c>
      <c r="U1504" s="5" t="s">
        <v>417</v>
      </c>
      <c r="V1504" s="5" t="s">
        <v>417</v>
      </c>
      <c r="W1504" s="5" t="s">
        <v>93</v>
      </c>
      <c r="X1504" s="5" t="s">
        <v>418</v>
      </c>
      <c r="Y1504" s="5" t="s">
        <v>419</v>
      </c>
      <c r="Z1504" s="5" t="s">
        <v>420</v>
      </c>
      <c r="AA1504" s="5" t="s">
        <v>421</v>
      </c>
      <c r="AB1504" s="5"/>
      <c r="AC1504" s="5"/>
      <c r="AD1504" s="5"/>
      <c r="AE1504" s="5"/>
      <c r="AF1504" s="5"/>
    </row>
    <row r="1505" spans="1:32" hidden="1">
      <c r="A1505" s="5" t="s">
        <v>17356</v>
      </c>
      <c r="B1505" s="5" t="str">
        <f>IF(COUNTIF('Leads Priorizados INT'!M:M,A1505)&gt;0,"Sí","No")</f>
        <v>No</v>
      </c>
      <c r="C1505">
        <v>0</v>
      </c>
      <c r="D1505" s="6" t="s">
        <v>414</v>
      </c>
      <c r="E1505" s="5" t="s">
        <v>17357</v>
      </c>
      <c r="F1505" s="5" t="s">
        <v>431</v>
      </c>
      <c r="G1505" s="5" t="s">
        <v>1479</v>
      </c>
      <c r="H1505" s="7">
        <v>1025719</v>
      </c>
      <c r="I1505" s="5">
        <v>8</v>
      </c>
      <c r="J1505" s="5">
        <v>1</v>
      </c>
      <c r="K1505" s="5" t="s">
        <v>17358</v>
      </c>
      <c r="L1505" s="5">
        <v>8.77E-2</v>
      </c>
      <c r="M1505" s="8"/>
      <c r="N1505" s="8"/>
      <c r="O1505" s="8"/>
      <c r="P1505" s="8"/>
      <c r="Q1505" s="8"/>
      <c r="R1505" s="5" t="s">
        <v>17359</v>
      </c>
      <c r="S1505" s="5" t="s">
        <v>417</v>
      </c>
      <c r="T1505" s="5" t="s">
        <v>417</v>
      </c>
      <c r="U1505" s="5" t="s">
        <v>417</v>
      </c>
      <c r="V1505" s="5" t="s">
        <v>417</v>
      </c>
      <c r="W1505" s="5" t="s">
        <v>93</v>
      </c>
      <c r="X1505" s="5" t="s">
        <v>418</v>
      </c>
      <c r="Y1505" s="5" t="s">
        <v>419</v>
      </c>
      <c r="Z1505" s="5" t="s">
        <v>420</v>
      </c>
      <c r="AA1505" s="5" t="s">
        <v>421</v>
      </c>
      <c r="AB1505" s="5"/>
      <c r="AC1505" s="5"/>
      <c r="AD1505" s="5"/>
      <c r="AE1505" s="5"/>
      <c r="AF1505" s="5"/>
    </row>
    <row r="1506" spans="1:32" hidden="1">
      <c r="A1506" s="5" t="s">
        <v>17360</v>
      </c>
      <c r="B1506" s="5" t="str">
        <f>IF(COUNTIF('Leads Priorizados INT'!M:M,A1506)&gt;0,"Sí","No")</f>
        <v>No</v>
      </c>
      <c r="C1506">
        <v>0</v>
      </c>
      <c r="D1506" s="6" t="s">
        <v>414</v>
      </c>
      <c r="E1506" s="5" t="s">
        <v>17361</v>
      </c>
      <c r="F1506" s="5" t="s">
        <v>431</v>
      </c>
      <c r="G1506" s="5" t="s">
        <v>9769</v>
      </c>
      <c r="H1506" s="7">
        <v>634642</v>
      </c>
      <c r="I1506" s="5">
        <v>2</v>
      </c>
      <c r="J1506" s="5">
        <v>2</v>
      </c>
      <c r="K1506" s="5" t="s">
        <v>17362</v>
      </c>
      <c r="L1506" s="5">
        <v>8.7599999999999997E-2</v>
      </c>
      <c r="M1506" s="8"/>
      <c r="N1506" s="8"/>
      <c r="O1506" s="8"/>
      <c r="P1506" s="8"/>
      <c r="Q1506" s="8"/>
      <c r="R1506" s="5" t="s">
        <v>17363</v>
      </c>
      <c r="S1506" s="5" t="s">
        <v>17364</v>
      </c>
      <c r="T1506" s="5" t="s">
        <v>417</v>
      </c>
      <c r="U1506" s="5" t="s">
        <v>417</v>
      </c>
      <c r="V1506" s="5" t="s">
        <v>417</v>
      </c>
      <c r="W1506" s="5" t="s">
        <v>93</v>
      </c>
      <c r="X1506" s="5" t="s">
        <v>418</v>
      </c>
      <c r="Y1506" s="5" t="s">
        <v>419</v>
      </c>
      <c r="Z1506" s="5" t="s">
        <v>420</v>
      </c>
      <c r="AA1506" s="5" t="s">
        <v>421</v>
      </c>
      <c r="AB1506" s="5"/>
      <c r="AC1506" s="5"/>
      <c r="AD1506" s="5"/>
      <c r="AE1506" s="5"/>
      <c r="AF1506" s="5"/>
    </row>
    <row r="1507" spans="1:32" hidden="1">
      <c r="A1507" s="5" t="s">
        <v>17365</v>
      </c>
      <c r="B1507" s="5" t="str">
        <f>IF(COUNTIF('Leads Priorizados INT'!M:M,A1507)&gt;0,"Sí","No")</f>
        <v>No</v>
      </c>
      <c r="C1507">
        <v>0</v>
      </c>
      <c r="D1507" s="6" t="s">
        <v>414</v>
      </c>
      <c r="E1507" s="5" t="s">
        <v>17366</v>
      </c>
      <c r="F1507" s="5" t="s">
        <v>431</v>
      </c>
      <c r="G1507" s="5" t="s">
        <v>12462</v>
      </c>
      <c r="H1507" s="7">
        <v>3477749</v>
      </c>
      <c r="I1507" s="5">
        <v>7</v>
      </c>
      <c r="J1507" s="5">
        <v>1</v>
      </c>
      <c r="K1507" s="5" t="s">
        <v>17367</v>
      </c>
      <c r="L1507" s="5">
        <v>8.7599999999999997E-2</v>
      </c>
      <c r="M1507" s="8">
        <v>931125793</v>
      </c>
      <c r="N1507" s="8">
        <v>932263552</v>
      </c>
      <c r="O1507" s="8">
        <v>932263698</v>
      </c>
      <c r="P1507" s="8">
        <v>680381651</v>
      </c>
      <c r="Q1507" s="8">
        <v>648088550</v>
      </c>
      <c r="R1507" s="5" t="s">
        <v>17368</v>
      </c>
      <c r="S1507" s="5" t="s">
        <v>17369</v>
      </c>
      <c r="T1507" s="5" t="s">
        <v>417</v>
      </c>
      <c r="U1507" s="5" t="s">
        <v>417</v>
      </c>
      <c r="V1507" s="5" t="s">
        <v>417</v>
      </c>
      <c r="W1507" s="5" t="s">
        <v>93</v>
      </c>
      <c r="X1507" s="5" t="s">
        <v>418</v>
      </c>
      <c r="Y1507" s="5" t="s">
        <v>419</v>
      </c>
      <c r="Z1507" s="5" t="s">
        <v>420</v>
      </c>
      <c r="AA1507" s="5" t="s">
        <v>421</v>
      </c>
      <c r="AB1507" s="5" t="s">
        <v>17370</v>
      </c>
      <c r="AC1507" s="5"/>
      <c r="AD1507" s="5"/>
      <c r="AE1507" s="5"/>
      <c r="AF1507" s="5"/>
    </row>
    <row r="1508" spans="1:32" hidden="1">
      <c r="A1508" s="5" t="s">
        <v>17371</v>
      </c>
      <c r="B1508" s="5" t="str">
        <f>IF(COUNTIF('Leads Priorizados INT'!M:M,A1508)&gt;0,"Sí","No")</f>
        <v>No</v>
      </c>
      <c r="C1508">
        <v>0</v>
      </c>
      <c r="D1508" s="6" t="s">
        <v>414</v>
      </c>
      <c r="E1508" s="5" t="s">
        <v>17372</v>
      </c>
      <c r="F1508" s="5" t="s">
        <v>152</v>
      </c>
      <c r="G1508" s="5" t="s">
        <v>907</v>
      </c>
      <c r="H1508" s="7">
        <v>1013344</v>
      </c>
      <c r="I1508" s="5">
        <v>7</v>
      </c>
      <c r="J1508" s="5">
        <v>1</v>
      </c>
      <c r="K1508" s="5" t="s">
        <v>17373</v>
      </c>
      <c r="L1508" s="5">
        <v>8.7499999999999994E-2</v>
      </c>
      <c r="M1508" s="8">
        <v>651806634</v>
      </c>
      <c r="N1508" s="8">
        <v>610259944</v>
      </c>
      <c r="O1508" s="8">
        <v>622227802</v>
      </c>
      <c r="P1508" s="8">
        <v>610621060</v>
      </c>
      <c r="Q1508" s="8">
        <v>637767802</v>
      </c>
      <c r="R1508" s="5" t="s">
        <v>17374</v>
      </c>
      <c r="S1508" s="5" t="s">
        <v>417</v>
      </c>
      <c r="T1508" s="5" t="s">
        <v>417</v>
      </c>
      <c r="U1508" s="5" t="s">
        <v>417</v>
      </c>
      <c r="V1508" s="5" t="s">
        <v>417</v>
      </c>
      <c r="W1508" s="5" t="s">
        <v>93</v>
      </c>
      <c r="X1508" s="5" t="s">
        <v>418</v>
      </c>
      <c r="Y1508" s="5" t="s">
        <v>419</v>
      </c>
      <c r="Z1508" s="5" t="s">
        <v>420</v>
      </c>
      <c r="AA1508" s="5" t="s">
        <v>421</v>
      </c>
      <c r="AB1508" s="5"/>
      <c r="AC1508" s="5"/>
      <c r="AD1508" s="5"/>
      <c r="AE1508" s="5"/>
      <c r="AF1508" s="5"/>
    </row>
    <row r="1509" spans="1:32">
      <c r="A1509" s="5" t="s">
        <v>17375</v>
      </c>
      <c r="B1509" s="5" t="str">
        <f>IF(COUNTIF('Leads Priorizados INT'!M:M,A1509)&gt;0,"Sí","No")</f>
        <v>No</v>
      </c>
      <c r="C1509">
        <v>1</v>
      </c>
      <c r="D1509" s="6" t="s">
        <v>430</v>
      </c>
      <c r="E1509" s="5" t="s">
        <v>17376</v>
      </c>
      <c r="F1509" s="5" t="s">
        <v>152</v>
      </c>
      <c r="G1509" s="5" t="s">
        <v>2624</v>
      </c>
      <c r="H1509" s="7">
        <v>2447087</v>
      </c>
      <c r="I1509" s="5">
        <v>4</v>
      </c>
      <c r="J1509" s="5">
        <v>1</v>
      </c>
      <c r="K1509" s="5" t="s">
        <v>17377</v>
      </c>
      <c r="L1509" s="5">
        <v>8.7499999999999994E-2</v>
      </c>
      <c r="M1509" s="8">
        <v>910242500</v>
      </c>
      <c r="N1509" s="8">
        <v>914459237</v>
      </c>
      <c r="O1509" s="8">
        <v>910240500</v>
      </c>
      <c r="P1509" s="8"/>
      <c r="Q1509" s="8"/>
      <c r="R1509" s="5" t="s">
        <v>17378</v>
      </c>
      <c r="S1509" s="5" t="s">
        <v>417</v>
      </c>
      <c r="T1509" s="5" t="s">
        <v>417</v>
      </c>
      <c r="U1509" s="5" t="s">
        <v>417</v>
      </c>
      <c r="V1509" s="5" t="s">
        <v>417</v>
      </c>
      <c r="W1509" s="5" t="s">
        <v>93</v>
      </c>
      <c r="X1509" s="5" t="s">
        <v>418</v>
      </c>
      <c r="Y1509" s="5" t="s">
        <v>419</v>
      </c>
      <c r="Z1509" s="5" t="s">
        <v>420</v>
      </c>
      <c r="AA1509" s="5" t="s">
        <v>421</v>
      </c>
      <c r="AB1509" s="5"/>
      <c r="AC1509" s="5"/>
      <c r="AD1509" s="5"/>
      <c r="AE1509" s="5"/>
      <c r="AF1509" s="5"/>
    </row>
    <row r="1510" spans="1:32" hidden="1">
      <c r="A1510" s="5" t="s">
        <v>17379</v>
      </c>
      <c r="B1510" s="5" t="str">
        <f>IF(COUNTIF('Leads Priorizados INT'!M:M,A1510)&gt;0,"Sí","No")</f>
        <v>No</v>
      </c>
      <c r="C1510">
        <v>0</v>
      </c>
      <c r="D1510" s="6" t="s">
        <v>414</v>
      </c>
      <c r="E1510" s="5" t="s">
        <v>17380</v>
      </c>
      <c r="F1510" s="5" t="s">
        <v>769</v>
      </c>
      <c r="G1510" s="5" t="s">
        <v>11869</v>
      </c>
      <c r="H1510" s="7">
        <v>300000</v>
      </c>
      <c r="I1510" s="5">
        <v>7</v>
      </c>
      <c r="J1510" s="5">
        <v>1</v>
      </c>
      <c r="K1510" s="5" t="s">
        <v>17381</v>
      </c>
      <c r="L1510" s="5">
        <v>8.7400000000000005E-2</v>
      </c>
      <c r="M1510" s="8">
        <v>922683001</v>
      </c>
      <c r="N1510" s="8"/>
      <c r="O1510" s="8"/>
      <c r="P1510" s="8"/>
      <c r="Q1510" s="8"/>
      <c r="R1510" s="5" t="s">
        <v>17382</v>
      </c>
      <c r="S1510" s="5" t="s">
        <v>417</v>
      </c>
      <c r="T1510" s="5" t="s">
        <v>417</v>
      </c>
      <c r="U1510" s="5" t="s">
        <v>417</v>
      </c>
      <c r="V1510" s="5" t="s">
        <v>417</v>
      </c>
      <c r="W1510" s="5" t="s">
        <v>93</v>
      </c>
      <c r="X1510" s="5" t="s">
        <v>418</v>
      </c>
      <c r="Y1510" s="5" t="s">
        <v>419</v>
      </c>
      <c r="Z1510" s="5" t="s">
        <v>420</v>
      </c>
      <c r="AA1510" s="5" t="s">
        <v>421</v>
      </c>
      <c r="AB1510" s="5"/>
      <c r="AC1510" s="5"/>
      <c r="AD1510" s="5"/>
      <c r="AE1510" s="5"/>
      <c r="AF1510" s="5"/>
    </row>
    <row r="1511" spans="1:32" hidden="1">
      <c r="A1511" s="5" t="s">
        <v>17383</v>
      </c>
      <c r="B1511" s="5" t="str">
        <f>IF(COUNTIF('Leads Priorizados INT'!M:M,A1511)&gt;0,"Sí","No")</f>
        <v>No</v>
      </c>
      <c r="C1511">
        <v>0</v>
      </c>
      <c r="D1511" s="6" t="s">
        <v>430</v>
      </c>
      <c r="E1511" s="5" t="s">
        <v>17384</v>
      </c>
      <c r="F1511" s="5" t="s">
        <v>497</v>
      </c>
      <c r="G1511" s="5" t="s">
        <v>13939</v>
      </c>
      <c r="H1511" s="7">
        <v>939834</v>
      </c>
      <c r="I1511" s="5">
        <v>9</v>
      </c>
      <c r="J1511" s="5">
        <v>1</v>
      </c>
      <c r="K1511" s="5" t="s">
        <v>17385</v>
      </c>
      <c r="L1511" s="5">
        <v>8.7400000000000005E-2</v>
      </c>
      <c r="M1511" s="8">
        <v>971496045</v>
      </c>
      <c r="N1511" s="8">
        <v>971296655</v>
      </c>
      <c r="O1511" s="8">
        <v>635206384</v>
      </c>
      <c r="P1511" s="8">
        <v>660534593</v>
      </c>
      <c r="Q1511" s="8">
        <v>653807318</v>
      </c>
      <c r="R1511" s="5" t="s">
        <v>17386</v>
      </c>
      <c r="S1511" s="5" t="s">
        <v>17387</v>
      </c>
      <c r="T1511" s="5" t="s">
        <v>417</v>
      </c>
      <c r="U1511" s="5" t="s">
        <v>417</v>
      </c>
      <c r="V1511" s="5" t="s">
        <v>417</v>
      </c>
      <c r="W1511" s="5" t="s">
        <v>93</v>
      </c>
      <c r="X1511" s="5" t="s">
        <v>418</v>
      </c>
      <c r="Y1511" s="5" t="s">
        <v>419</v>
      </c>
      <c r="Z1511" s="5" t="s">
        <v>420</v>
      </c>
      <c r="AA1511" s="5" t="s">
        <v>421</v>
      </c>
      <c r="AB1511" s="5"/>
      <c r="AC1511" s="5"/>
      <c r="AD1511" s="5"/>
      <c r="AE1511" s="5"/>
      <c r="AF1511" s="5"/>
    </row>
    <row r="1512" spans="1:32" hidden="1">
      <c r="A1512" s="5" t="s">
        <v>17388</v>
      </c>
      <c r="B1512" s="5" t="str">
        <f>IF(COUNTIF('Leads Priorizados INT'!M:M,A1512)&gt;0,"Sí","No")</f>
        <v>No</v>
      </c>
      <c r="C1512">
        <v>0</v>
      </c>
      <c r="D1512" s="6" t="s">
        <v>414</v>
      </c>
      <c r="E1512" s="5" t="s">
        <v>17389</v>
      </c>
      <c r="F1512" s="5" t="s">
        <v>152</v>
      </c>
      <c r="G1512" s="5" t="s">
        <v>12176</v>
      </c>
      <c r="H1512" s="7">
        <v>7473119</v>
      </c>
      <c r="I1512" s="5">
        <v>32</v>
      </c>
      <c r="J1512" s="5">
        <v>1</v>
      </c>
      <c r="K1512" s="5" t="s">
        <v>17390</v>
      </c>
      <c r="L1512" s="5">
        <v>8.7400000000000005E-2</v>
      </c>
      <c r="M1512" s="8"/>
      <c r="N1512" s="8"/>
      <c r="O1512" s="8"/>
      <c r="P1512" s="8"/>
      <c r="Q1512" s="8"/>
      <c r="R1512" s="5" t="s">
        <v>17391</v>
      </c>
      <c r="S1512" s="5" t="s">
        <v>417</v>
      </c>
      <c r="T1512" s="5" t="s">
        <v>417</v>
      </c>
      <c r="U1512" s="5" t="s">
        <v>417</v>
      </c>
      <c r="V1512" s="5" t="s">
        <v>417</v>
      </c>
      <c r="W1512" s="5" t="s">
        <v>93</v>
      </c>
      <c r="X1512" s="5" t="s">
        <v>418</v>
      </c>
      <c r="Y1512" s="5" t="s">
        <v>419</v>
      </c>
      <c r="Z1512" s="5" t="s">
        <v>420</v>
      </c>
      <c r="AA1512" s="5" t="s">
        <v>421</v>
      </c>
      <c r="AB1512" s="5"/>
      <c r="AC1512" s="5"/>
      <c r="AD1512" s="5"/>
      <c r="AE1512" s="5"/>
      <c r="AF1512" s="5"/>
    </row>
    <row r="1513" spans="1:32" hidden="1">
      <c r="A1513" s="5" t="s">
        <v>17392</v>
      </c>
      <c r="B1513" s="5" t="str">
        <f>IF(COUNTIF('Leads Priorizados INT'!M:M,A1513)&gt;0,"Sí","No")</f>
        <v>No</v>
      </c>
      <c r="C1513">
        <v>0</v>
      </c>
      <c r="D1513" s="6" t="s">
        <v>414</v>
      </c>
      <c r="E1513" s="5" t="s">
        <v>17393</v>
      </c>
      <c r="F1513" s="5" t="s">
        <v>152</v>
      </c>
      <c r="G1513" s="5" t="s">
        <v>1923</v>
      </c>
      <c r="H1513" s="7">
        <v>882480</v>
      </c>
      <c r="I1513" s="5">
        <v>1</v>
      </c>
      <c r="J1513" s="5">
        <v>2</v>
      </c>
      <c r="K1513" s="5" t="s">
        <v>17394</v>
      </c>
      <c r="L1513" s="5">
        <v>8.7400000000000005E-2</v>
      </c>
      <c r="M1513" s="8"/>
      <c r="N1513" s="8"/>
      <c r="O1513" s="8"/>
      <c r="P1513" s="8"/>
      <c r="Q1513" s="8"/>
      <c r="R1513" s="5" t="s">
        <v>17395</v>
      </c>
      <c r="S1513" s="5" t="s">
        <v>17396</v>
      </c>
      <c r="T1513" s="5" t="s">
        <v>417</v>
      </c>
      <c r="U1513" s="5" t="s">
        <v>417</v>
      </c>
      <c r="V1513" s="5" t="s">
        <v>417</v>
      </c>
      <c r="W1513" s="5" t="s">
        <v>93</v>
      </c>
      <c r="X1513" s="5" t="s">
        <v>418</v>
      </c>
      <c r="Y1513" s="5" t="s">
        <v>419</v>
      </c>
      <c r="Z1513" s="5" t="s">
        <v>420</v>
      </c>
      <c r="AA1513" s="5" t="s">
        <v>421</v>
      </c>
      <c r="AB1513" s="5"/>
      <c r="AC1513" s="5"/>
      <c r="AD1513" s="5"/>
      <c r="AE1513" s="5"/>
      <c r="AF1513" s="5"/>
    </row>
    <row r="1514" spans="1:32" hidden="1">
      <c r="A1514" s="5" t="s">
        <v>17397</v>
      </c>
      <c r="B1514" s="5" t="str">
        <f>IF(COUNTIF('Leads Priorizados INT'!M:M,A1514)&gt;0,"Sí","No")</f>
        <v>No</v>
      </c>
      <c r="C1514">
        <v>0</v>
      </c>
      <c r="D1514" s="6" t="s">
        <v>414</v>
      </c>
      <c r="E1514" s="5" t="s">
        <v>17398</v>
      </c>
      <c r="F1514" s="5" t="s">
        <v>3318</v>
      </c>
      <c r="G1514" s="5" t="s">
        <v>16746</v>
      </c>
      <c r="H1514" s="7">
        <v>908547</v>
      </c>
      <c r="I1514" s="5">
        <v>7</v>
      </c>
      <c r="J1514" s="5">
        <v>1</v>
      </c>
      <c r="K1514" s="5" t="s">
        <v>17399</v>
      </c>
      <c r="L1514" s="5">
        <v>8.7300000000000003E-2</v>
      </c>
      <c r="M1514" s="8">
        <v>979729304</v>
      </c>
      <c r="N1514" s="8"/>
      <c r="O1514" s="8"/>
      <c r="P1514" s="8"/>
      <c r="Q1514" s="8"/>
      <c r="R1514" s="5" t="s">
        <v>17400</v>
      </c>
      <c r="S1514" s="5" t="s">
        <v>417</v>
      </c>
      <c r="T1514" s="5" t="s">
        <v>417</v>
      </c>
      <c r="U1514" s="5" t="s">
        <v>417</v>
      </c>
      <c r="V1514" s="5" t="s">
        <v>417</v>
      </c>
      <c r="W1514" s="5" t="s">
        <v>93</v>
      </c>
      <c r="X1514" s="5" t="s">
        <v>418</v>
      </c>
      <c r="Y1514" s="5" t="s">
        <v>419</v>
      </c>
      <c r="Z1514" s="5" t="s">
        <v>420</v>
      </c>
      <c r="AA1514" s="5" t="s">
        <v>421</v>
      </c>
      <c r="AB1514" s="5"/>
      <c r="AC1514" s="5"/>
      <c r="AD1514" s="5"/>
      <c r="AE1514" s="5"/>
      <c r="AF1514" s="5"/>
    </row>
    <row r="1515" spans="1:32" hidden="1">
      <c r="A1515" s="5" t="s">
        <v>17401</v>
      </c>
      <c r="B1515" s="5" t="str">
        <f>IF(COUNTIF('Leads Priorizados INT'!M:M,A1515)&gt;0,"Sí","No")</f>
        <v>No</v>
      </c>
      <c r="C1515">
        <v>0</v>
      </c>
      <c r="D1515" s="6" t="s">
        <v>414</v>
      </c>
      <c r="E1515" s="5" t="s">
        <v>17402</v>
      </c>
      <c r="F1515" s="5" t="s">
        <v>2926</v>
      </c>
      <c r="G1515" s="5" t="s">
        <v>11036</v>
      </c>
      <c r="H1515" s="7">
        <v>465003</v>
      </c>
      <c r="I1515" s="5">
        <v>1</v>
      </c>
      <c r="J1515" s="5">
        <v>1</v>
      </c>
      <c r="K1515" s="5" t="s">
        <v>17403</v>
      </c>
      <c r="L1515" s="5">
        <v>8.7300000000000003E-2</v>
      </c>
      <c r="M1515" s="8">
        <v>984285470</v>
      </c>
      <c r="N1515" s="8"/>
      <c r="O1515" s="8"/>
      <c r="P1515" s="8"/>
      <c r="Q1515" s="8"/>
      <c r="R1515" s="5" t="s">
        <v>17404</v>
      </c>
      <c r="S1515" s="5" t="s">
        <v>417</v>
      </c>
      <c r="T1515" s="5" t="s">
        <v>417</v>
      </c>
      <c r="U1515" s="5" t="s">
        <v>417</v>
      </c>
      <c r="V1515" s="5" t="s">
        <v>417</v>
      </c>
      <c r="W1515" s="5" t="s">
        <v>93</v>
      </c>
      <c r="X1515" s="5" t="s">
        <v>418</v>
      </c>
      <c r="Y1515" s="5" t="s">
        <v>419</v>
      </c>
      <c r="Z1515" s="5" t="s">
        <v>420</v>
      </c>
      <c r="AA1515" s="5" t="s">
        <v>421</v>
      </c>
      <c r="AB1515" s="5"/>
      <c r="AC1515" s="5"/>
      <c r="AD1515" s="5"/>
      <c r="AE1515" s="5"/>
      <c r="AF1515" s="5"/>
    </row>
    <row r="1516" spans="1:32">
      <c r="A1516" s="5" t="s">
        <v>17405</v>
      </c>
      <c r="B1516" s="5" t="str">
        <f>IF(COUNTIF('Leads Priorizados INT'!M:M,A1516)&gt;0,"Sí","No")</f>
        <v>No</v>
      </c>
      <c r="C1516">
        <v>1</v>
      </c>
      <c r="D1516" s="6" t="s">
        <v>414</v>
      </c>
      <c r="E1516" s="5" t="s">
        <v>17406</v>
      </c>
      <c r="F1516" s="5" t="s">
        <v>431</v>
      </c>
      <c r="G1516" s="5" t="s">
        <v>2159</v>
      </c>
      <c r="H1516" s="7">
        <v>1241652</v>
      </c>
      <c r="I1516" s="5">
        <v>8</v>
      </c>
      <c r="J1516" s="5">
        <v>1</v>
      </c>
      <c r="K1516" s="5" t="s">
        <v>17407</v>
      </c>
      <c r="L1516" s="5">
        <v>8.72E-2</v>
      </c>
      <c r="M1516" s="8"/>
      <c r="N1516" s="8"/>
      <c r="O1516" s="8"/>
      <c r="P1516" s="8"/>
      <c r="Q1516" s="8"/>
      <c r="R1516" s="5" t="s">
        <v>17408</v>
      </c>
      <c r="S1516" s="5" t="s">
        <v>17409</v>
      </c>
      <c r="T1516" s="5" t="s">
        <v>417</v>
      </c>
      <c r="U1516" s="5" t="s">
        <v>417</v>
      </c>
      <c r="V1516" s="5" t="s">
        <v>417</v>
      </c>
      <c r="W1516" s="5" t="s">
        <v>93</v>
      </c>
      <c r="X1516" s="5" t="s">
        <v>418</v>
      </c>
      <c r="Y1516" s="5" t="s">
        <v>419</v>
      </c>
      <c r="Z1516" s="5" t="s">
        <v>420</v>
      </c>
      <c r="AA1516" s="5" t="s">
        <v>421</v>
      </c>
      <c r="AB1516" s="5"/>
      <c r="AC1516" s="5"/>
      <c r="AD1516" s="5"/>
      <c r="AE1516" s="5"/>
      <c r="AF1516" s="5"/>
    </row>
    <row r="1517" spans="1:32" hidden="1">
      <c r="A1517" s="5" t="s">
        <v>17410</v>
      </c>
      <c r="B1517" s="5" t="str">
        <f>IF(COUNTIF('Leads Priorizados INT'!M:M,A1517)&gt;0,"Sí","No")</f>
        <v>No</v>
      </c>
      <c r="C1517">
        <v>0</v>
      </c>
      <c r="D1517" s="6" t="s">
        <v>414</v>
      </c>
      <c r="E1517" s="5" t="s">
        <v>17411</v>
      </c>
      <c r="F1517" s="5" t="s">
        <v>3740</v>
      </c>
      <c r="G1517" s="5" t="s">
        <v>17412</v>
      </c>
      <c r="H1517" s="7">
        <v>1331748</v>
      </c>
      <c r="I1517" s="5">
        <v>1</v>
      </c>
      <c r="J1517" s="5">
        <v>1</v>
      </c>
      <c r="K1517" s="5" t="s">
        <v>17413</v>
      </c>
      <c r="L1517" s="5">
        <v>8.72E-2</v>
      </c>
      <c r="M1517" s="8">
        <v>956063971</v>
      </c>
      <c r="N1517" s="8">
        <v>956063907</v>
      </c>
      <c r="O1517" s="8">
        <v>956063970</v>
      </c>
      <c r="P1517" s="8">
        <v>956366866</v>
      </c>
      <c r="Q1517" s="8"/>
      <c r="R1517" s="5" t="s">
        <v>17414</v>
      </c>
      <c r="S1517" s="5" t="s">
        <v>417</v>
      </c>
      <c r="T1517" s="5" t="s">
        <v>417</v>
      </c>
      <c r="U1517" s="5" t="s">
        <v>417</v>
      </c>
      <c r="V1517" s="5" t="s">
        <v>417</v>
      </c>
      <c r="W1517" s="5" t="s">
        <v>93</v>
      </c>
      <c r="X1517" s="5" t="s">
        <v>418</v>
      </c>
      <c r="Y1517" s="5" t="s">
        <v>419</v>
      </c>
      <c r="Z1517" s="5" t="s">
        <v>420</v>
      </c>
      <c r="AA1517" s="5" t="s">
        <v>421</v>
      </c>
      <c r="AB1517" s="5"/>
      <c r="AC1517" s="5"/>
      <c r="AD1517" s="5"/>
      <c r="AE1517" s="5"/>
      <c r="AF1517" s="5"/>
    </row>
    <row r="1518" spans="1:32" hidden="1">
      <c r="A1518" s="5" t="s">
        <v>17415</v>
      </c>
      <c r="B1518" s="5" t="str">
        <f>IF(COUNTIF('Leads Priorizados INT'!M:M,A1518)&gt;0,"Sí","No")</f>
        <v>No</v>
      </c>
      <c r="C1518">
        <v>0</v>
      </c>
      <c r="D1518" s="6" t="s">
        <v>1234</v>
      </c>
      <c r="E1518" s="5" t="s">
        <v>17416</v>
      </c>
      <c r="F1518" s="5" t="s">
        <v>729</v>
      </c>
      <c r="G1518" s="5" t="s">
        <v>2729</v>
      </c>
      <c r="H1518" s="7">
        <v>520023</v>
      </c>
      <c r="I1518" s="5">
        <v>1</v>
      </c>
      <c r="J1518" s="5">
        <v>1</v>
      </c>
      <c r="K1518" s="5" t="s">
        <v>17417</v>
      </c>
      <c r="L1518" s="5">
        <v>8.72E-2</v>
      </c>
      <c r="M1518" s="8">
        <v>988248676</v>
      </c>
      <c r="N1518" s="8">
        <v>646737982</v>
      </c>
      <c r="O1518" s="8">
        <v>661719373</v>
      </c>
      <c r="P1518" s="8"/>
      <c r="Q1518" s="8"/>
      <c r="R1518" s="5" t="s">
        <v>17418</v>
      </c>
      <c r="S1518" s="5" t="s">
        <v>17419</v>
      </c>
      <c r="T1518" s="5" t="s">
        <v>17420</v>
      </c>
      <c r="U1518" s="5" t="s">
        <v>417</v>
      </c>
      <c r="V1518" s="5" t="s">
        <v>417</v>
      </c>
      <c r="W1518" s="5" t="s">
        <v>93</v>
      </c>
      <c r="X1518" s="5" t="s">
        <v>418</v>
      </c>
      <c r="Y1518" s="5" t="s">
        <v>419</v>
      </c>
      <c r="Z1518" s="5" t="s">
        <v>420</v>
      </c>
      <c r="AA1518" s="5" t="s">
        <v>421</v>
      </c>
      <c r="AB1518" s="5"/>
      <c r="AC1518" s="5"/>
      <c r="AD1518" s="5"/>
      <c r="AE1518" s="5"/>
      <c r="AF1518" s="5"/>
    </row>
    <row r="1519" spans="1:32" hidden="1">
      <c r="A1519" s="5" t="s">
        <v>17421</v>
      </c>
      <c r="B1519" s="5" t="str">
        <f>IF(COUNTIF('Leads Priorizados INT'!M:M,A1519)&gt;0,"Sí","No")</f>
        <v>No</v>
      </c>
      <c r="C1519">
        <v>0</v>
      </c>
      <c r="D1519" s="6" t="s">
        <v>414</v>
      </c>
      <c r="E1519" s="5" t="s">
        <v>17422</v>
      </c>
      <c r="F1519" s="5" t="s">
        <v>152</v>
      </c>
      <c r="G1519" s="5" t="s">
        <v>1894</v>
      </c>
      <c r="H1519" s="7">
        <v>826195</v>
      </c>
      <c r="I1519" s="5">
        <v>3</v>
      </c>
      <c r="J1519" s="5">
        <v>2</v>
      </c>
      <c r="K1519" s="5" t="s">
        <v>17423</v>
      </c>
      <c r="L1519" s="5">
        <v>8.7099999999999997E-2</v>
      </c>
      <c r="M1519" s="8">
        <v>913825704</v>
      </c>
      <c r="N1519" s="8">
        <v>913662361</v>
      </c>
      <c r="O1519" s="8"/>
      <c r="P1519" s="8"/>
      <c r="Q1519" s="8"/>
      <c r="R1519" s="5" t="s">
        <v>17424</v>
      </c>
      <c r="S1519" s="5" t="s">
        <v>417</v>
      </c>
      <c r="T1519" s="5" t="s">
        <v>417</v>
      </c>
      <c r="U1519" s="5" t="s">
        <v>417</v>
      </c>
      <c r="V1519" s="5" t="s">
        <v>417</v>
      </c>
      <c r="W1519" s="5" t="s">
        <v>93</v>
      </c>
      <c r="X1519" s="5" t="s">
        <v>418</v>
      </c>
      <c r="Y1519" s="5" t="s">
        <v>419</v>
      </c>
      <c r="Z1519" s="5" t="s">
        <v>420</v>
      </c>
      <c r="AA1519" s="5" t="s">
        <v>421</v>
      </c>
      <c r="AB1519" s="5" t="s">
        <v>17425</v>
      </c>
      <c r="AC1519" s="5" t="s">
        <v>17426</v>
      </c>
      <c r="AD1519" s="5"/>
      <c r="AE1519" s="5"/>
      <c r="AF1519" s="5"/>
    </row>
    <row r="1520" spans="1:32" hidden="1">
      <c r="A1520" s="5" t="s">
        <v>17427</v>
      </c>
      <c r="B1520" s="5" t="str">
        <f>IF(COUNTIF('Leads Priorizados INT'!M:M,A1520)&gt;0,"Sí","No")</f>
        <v>No</v>
      </c>
      <c r="C1520">
        <v>0</v>
      </c>
      <c r="D1520" s="6" t="s">
        <v>414</v>
      </c>
      <c r="E1520" s="5" t="s">
        <v>17428</v>
      </c>
      <c r="F1520" s="5" t="s">
        <v>431</v>
      </c>
      <c r="G1520" s="5" t="s">
        <v>10391</v>
      </c>
      <c r="H1520" s="7">
        <v>342339</v>
      </c>
      <c r="I1520" s="5">
        <v>1</v>
      </c>
      <c r="J1520" s="5">
        <v>1</v>
      </c>
      <c r="K1520" s="5" t="s">
        <v>17429</v>
      </c>
      <c r="L1520" s="5">
        <v>8.6999999999999994E-2</v>
      </c>
      <c r="M1520" s="8"/>
      <c r="N1520" s="8"/>
      <c r="O1520" s="8"/>
      <c r="P1520" s="8"/>
      <c r="Q1520" s="8"/>
      <c r="R1520" s="5" t="s">
        <v>17430</v>
      </c>
      <c r="S1520" s="5" t="s">
        <v>417</v>
      </c>
      <c r="T1520" s="5" t="s">
        <v>417</v>
      </c>
      <c r="U1520" s="5" t="s">
        <v>417</v>
      </c>
      <c r="V1520" s="5" t="s">
        <v>417</v>
      </c>
      <c r="W1520" s="5" t="s">
        <v>93</v>
      </c>
      <c r="X1520" s="5" t="s">
        <v>418</v>
      </c>
      <c r="Y1520" s="5" t="s">
        <v>419</v>
      </c>
      <c r="Z1520" s="5" t="s">
        <v>420</v>
      </c>
      <c r="AA1520" s="5" t="s">
        <v>421</v>
      </c>
      <c r="AB1520" s="5"/>
      <c r="AC1520" s="5"/>
      <c r="AD1520" s="5"/>
      <c r="AE1520" s="5"/>
      <c r="AF1520" s="5"/>
    </row>
    <row r="1521" spans="1:32" hidden="1">
      <c r="A1521" s="5" t="s">
        <v>17431</v>
      </c>
      <c r="B1521" s="5" t="str">
        <f>IF(COUNTIF('Leads Priorizados INT'!M:M,A1521)&gt;0,"Sí","No")</f>
        <v>No</v>
      </c>
      <c r="C1521">
        <v>0</v>
      </c>
      <c r="D1521" s="6" t="s">
        <v>414</v>
      </c>
      <c r="E1521" s="5" t="s">
        <v>17432</v>
      </c>
      <c r="F1521" s="5" t="s">
        <v>431</v>
      </c>
      <c r="G1521" s="5" t="s">
        <v>9271</v>
      </c>
      <c r="H1521" s="7">
        <v>918770</v>
      </c>
      <c r="I1521" s="5">
        <v>8</v>
      </c>
      <c r="J1521" s="5">
        <v>1</v>
      </c>
      <c r="K1521" s="5" t="s">
        <v>17433</v>
      </c>
      <c r="L1521" s="5">
        <v>8.6900000000000005E-2</v>
      </c>
      <c r="M1521" s="8"/>
      <c r="N1521" s="8"/>
      <c r="O1521" s="8"/>
      <c r="P1521" s="8"/>
      <c r="Q1521" s="8"/>
      <c r="R1521" s="5" t="s">
        <v>17434</v>
      </c>
      <c r="S1521" s="5" t="s">
        <v>417</v>
      </c>
      <c r="T1521" s="5" t="s">
        <v>417</v>
      </c>
      <c r="U1521" s="5" t="s">
        <v>417</v>
      </c>
      <c r="V1521" s="5" t="s">
        <v>417</v>
      </c>
      <c r="W1521" s="5" t="s">
        <v>93</v>
      </c>
      <c r="X1521" s="5" t="s">
        <v>418</v>
      </c>
      <c r="Y1521" s="5" t="s">
        <v>419</v>
      </c>
      <c r="Z1521" s="5" t="s">
        <v>420</v>
      </c>
      <c r="AA1521" s="5" t="s">
        <v>421</v>
      </c>
      <c r="AB1521" s="5"/>
      <c r="AC1521" s="5"/>
      <c r="AD1521" s="5"/>
      <c r="AE1521" s="5"/>
      <c r="AF1521" s="5"/>
    </row>
    <row r="1522" spans="1:32" hidden="1">
      <c r="A1522" s="5" t="s">
        <v>17435</v>
      </c>
      <c r="B1522" s="5" t="str">
        <f>IF(COUNTIF('Leads Priorizados INT'!M:M,A1522)&gt;0,"Sí","No")</f>
        <v>No</v>
      </c>
      <c r="C1522">
        <v>0</v>
      </c>
      <c r="D1522" s="6" t="s">
        <v>430</v>
      </c>
      <c r="E1522" s="5" t="s">
        <v>17436</v>
      </c>
      <c r="F1522" s="5" t="s">
        <v>431</v>
      </c>
      <c r="G1522" s="5" t="s">
        <v>10747</v>
      </c>
      <c r="H1522" s="7">
        <v>1185201</v>
      </c>
      <c r="I1522" s="5">
        <v>5</v>
      </c>
      <c r="J1522" s="5">
        <v>2</v>
      </c>
      <c r="K1522" s="5" t="s">
        <v>17437</v>
      </c>
      <c r="L1522" s="5">
        <v>8.6900000000000005E-2</v>
      </c>
      <c r="M1522" s="8">
        <v>936361793</v>
      </c>
      <c r="N1522" s="8">
        <v>936646064</v>
      </c>
      <c r="O1522" s="8">
        <v>931415655</v>
      </c>
      <c r="P1522" s="8">
        <v>936652652</v>
      </c>
      <c r="Q1522" s="8">
        <v>661520131</v>
      </c>
      <c r="R1522" s="5" t="s">
        <v>17438</v>
      </c>
      <c r="S1522" s="5" t="s">
        <v>17439</v>
      </c>
      <c r="T1522" s="5" t="s">
        <v>17440</v>
      </c>
      <c r="U1522" s="5" t="s">
        <v>17441</v>
      </c>
      <c r="V1522" s="5" t="s">
        <v>417</v>
      </c>
      <c r="W1522" s="5" t="s">
        <v>93</v>
      </c>
      <c r="X1522" s="5" t="s">
        <v>418</v>
      </c>
      <c r="Y1522" s="5" t="s">
        <v>419</v>
      </c>
      <c r="Z1522" s="5" t="s">
        <v>420</v>
      </c>
      <c r="AA1522" s="5" t="s">
        <v>421</v>
      </c>
      <c r="AB1522" s="5"/>
      <c r="AC1522" s="5"/>
      <c r="AD1522" s="5"/>
      <c r="AE1522" s="5"/>
      <c r="AF1522" s="5"/>
    </row>
    <row r="1523" spans="1:32">
      <c r="A1523" s="5" t="s">
        <v>17442</v>
      </c>
      <c r="B1523" s="5" t="str">
        <f>IF(COUNTIF('Leads Priorizados INT'!M:M,A1523)&gt;0,"Sí","No")</f>
        <v>No</v>
      </c>
      <c r="C1523">
        <v>1</v>
      </c>
      <c r="D1523" s="6" t="s">
        <v>414</v>
      </c>
      <c r="E1523" s="5" t="s">
        <v>17443</v>
      </c>
      <c r="F1523" s="5" t="s">
        <v>152</v>
      </c>
      <c r="G1523" s="5" t="s">
        <v>1738</v>
      </c>
      <c r="H1523" s="7">
        <v>848024</v>
      </c>
      <c r="I1523" s="5">
        <v>7</v>
      </c>
      <c r="J1523" s="5">
        <v>1</v>
      </c>
      <c r="K1523" s="5" t="s">
        <v>17444</v>
      </c>
      <c r="L1523" s="5">
        <v>8.6900000000000005E-2</v>
      </c>
      <c r="M1523" s="8"/>
      <c r="N1523" s="8"/>
      <c r="O1523" s="8"/>
      <c r="P1523" s="8"/>
      <c r="Q1523" s="8"/>
      <c r="R1523" s="5" t="s">
        <v>17445</v>
      </c>
      <c r="S1523" s="5" t="s">
        <v>417</v>
      </c>
      <c r="T1523" s="5" t="s">
        <v>417</v>
      </c>
      <c r="U1523" s="5" t="s">
        <v>417</v>
      </c>
      <c r="V1523" s="5" t="s">
        <v>417</v>
      </c>
      <c r="W1523" s="5" t="s">
        <v>93</v>
      </c>
      <c r="X1523" s="5" t="s">
        <v>418</v>
      </c>
      <c r="Y1523" s="5" t="s">
        <v>419</v>
      </c>
      <c r="Z1523" s="5" t="s">
        <v>420</v>
      </c>
      <c r="AA1523" s="5" t="s">
        <v>421</v>
      </c>
      <c r="AB1523" s="5"/>
      <c r="AC1523" s="5"/>
      <c r="AD1523" s="5"/>
      <c r="AE1523" s="5"/>
      <c r="AF1523" s="5"/>
    </row>
    <row r="1524" spans="1:32" hidden="1">
      <c r="A1524" s="5" t="s">
        <v>17446</v>
      </c>
      <c r="B1524" s="5" t="str">
        <f>IF(COUNTIF('Leads Priorizados INT'!M:M,A1524)&gt;0,"Sí","No")</f>
        <v>No</v>
      </c>
      <c r="C1524">
        <v>0</v>
      </c>
      <c r="D1524" s="6" t="s">
        <v>414</v>
      </c>
      <c r="E1524" s="5" t="s">
        <v>17447</v>
      </c>
      <c r="F1524" s="5" t="s">
        <v>1065</v>
      </c>
      <c r="G1524" s="5" t="s">
        <v>17448</v>
      </c>
      <c r="H1524" s="7">
        <v>1032082</v>
      </c>
      <c r="I1524" s="5">
        <v>8</v>
      </c>
      <c r="J1524" s="5">
        <v>2</v>
      </c>
      <c r="K1524" s="5" t="s">
        <v>17449</v>
      </c>
      <c r="L1524" s="5">
        <v>8.6800000000000002E-2</v>
      </c>
      <c r="M1524" s="8">
        <v>943027839</v>
      </c>
      <c r="N1524" s="8"/>
      <c r="O1524" s="8"/>
      <c r="P1524" s="8"/>
      <c r="Q1524" s="8"/>
      <c r="R1524" s="5" t="s">
        <v>17450</v>
      </c>
      <c r="S1524" s="5" t="s">
        <v>17451</v>
      </c>
      <c r="T1524" s="5" t="s">
        <v>17452</v>
      </c>
      <c r="U1524" s="5" t="s">
        <v>417</v>
      </c>
      <c r="V1524" s="5" t="s">
        <v>417</v>
      </c>
      <c r="W1524" s="5" t="s">
        <v>93</v>
      </c>
      <c r="X1524" s="5" t="s">
        <v>418</v>
      </c>
      <c r="Y1524" s="5" t="s">
        <v>419</v>
      </c>
      <c r="Z1524" s="5" t="s">
        <v>420</v>
      </c>
      <c r="AA1524" s="5" t="s">
        <v>421</v>
      </c>
      <c r="AB1524" s="5"/>
      <c r="AC1524" s="5"/>
      <c r="AD1524" s="5"/>
      <c r="AE1524" s="5"/>
      <c r="AF1524" s="5"/>
    </row>
    <row r="1525" spans="1:32" hidden="1">
      <c r="A1525" s="5" t="s">
        <v>17453</v>
      </c>
      <c r="B1525" s="5" t="str">
        <f>IF(COUNTIF('Leads Priorizados INT'!M:M,A1525)&gt;0,"Sí","No")</f>
        <v>No</v>
      </c>
      <c r="C1525">
        <v>0</v>
      </c>
      <c r="D1525" s="6" t="s">
        <v>414</v>
      </c>
      <c r="E1525" s="5" t="s">
        <v>17454</v>
      </c>
      <c r="F1525" s="5" t="s">
        <v>431</v>
      </c>
      <c r="G1525" s="5" t="s">
        <v>1463</v>
      </c>
      <c r="H1525" s="7">
        <v>837066</v>
      </c>
      <c r="I1525" s="5">
        <v>1</v>
      </c>
      <c r="J1525" s="5">
        <v>1</v>
      </c>
      <c r="K1525" s="5" t="s">
        <v>17455</v>
      </c>
      <c r="L1525" s="5">
        <v>8.6800000000000002E-2</v>
      </c>
      <c r="M1525" s="8"/>
      <c r="N1525" s="8"/>
      <c r="O1525" s="8"/>
      <c r="P1525" s="8"/>
      <c r="Q1525" s="8"/>
      <c r="R1525" s="5" t="s">
        <v>17456</v>
      </c>
      <c r="S1525" s="5" t="s">
        <v>417</v>
      </c>
      <c r="T1525" s="5" t="s">
        <v>417</v>
      </c>
      <c r="U1525" s="5" t="s">
        <v>417</v>
      </c>
      <c r="V1525" s="5" t="s">
        <v>417</v>
      </c>
      <c r="W1525" s="5" t="s">
        <v>93</v>
      </c>
      <c r="X1525" s="5" t="s">
        <v>418</v>
      </c>
      <c r="Y1525" s="5" t="s">
        <v>419</v>
      </c>
      <c r="Z1525" s="5" t="s">
        <v>420</v>
      </c>
      <c r="AA1525" s="5" t="s">
        <v>421</v>
      </c>
      <c r="AB1525" s="5"/>
      <c r="AC1525" s="5"/>
      <c r="AD1525" s="5"/>
      <c r="AE1525" s="5"/>
      <c r="AF1525" s="5"/>
    </row>
    <row r="1526" spans="1:32">
      <c r="A1526" s="5" t="s">
        <v>17457</v>
      </c>
      <c r="B1526" s="5" t="str">
        <f>IF(COUNTIF('Leads Priorizados INT'!M:M,A1526)&gt;0,"Sí","No")</f>
        <v>No</v>
      </c>
      <c r="C1526">
        <v>1</v>
      </c>
      <c r="D1526" s="6" t="s">
        <v>414</v>
      </c>
      <c r="E1526" s="5" t="s">
        <v>17458</v>
      </c>
      <c r="F1526" s="5" t="s">
        <v>497</v>
      </c>
      <c r="G1526" s="5" t="s">
        <v>11598</v>
      </c>
      <c r="H1526" s="7">
        <v>358888</v>
      </c>
      <c r="I1526" s="5">
        <v>3</v>
      </c>
      <c r="J1526" s="5">
        <v>1</v>
      </c>
      <c r="K1526" s="5" t="s">
        <v>17459</v>
      </c>
      <c r="L1526" s="5">
        <v>8.6800000000000002E-2</v>
      </c>
      <c r="M1526" s="8">
        <v>971919124</v>
      </c>
      <c r="N1526" s="8"/>
      <c r="O1526" s="8"/>
      <c r="P1526" s="8"/>
      <c r="Q1526" s="8"/>
      <c r="R1526" s="5" t="s">
        <v>17460</v>
      </c>
      <c r="S1526" s="5" t="s">
        <v>417</v>
      </c>
      <c r="T1526" s="5" t="s">
        <v>417</v>
      </c>
      <c r="U1526" s="5" t="s">
        <v>417</v>
      </c>
      <c r="V1526" s="5" t="s">
        <v>417</v>
      </c>
      <c r="W1526" s="5" t="s">
        <v>93</v>
      </c>
      <c r="X1526" s="5" t="s">
        <v>418</v>
      </c>
      <c r="Y1526" s="5" t="s">
        <v>419</v>
      </c>
      <c r="Z1526" s="5" t="s">
        <v>420</v>
      </c>
      <c r="AA1526" s="5" t="s">
        <v>421</v>
      </c>
      <c r="AB1526" s="5"/>
      <c r="AC1526" s="5"/>
      <c r="AD1526" s="5"/>
      <c r="AE1526" s="5"/>
      <c r="AF1526" s="5"/>
    </row>
    <row r="1527" spans="1:32" hidden="1">
      <c r="A1527" s="5" t="s">
        <v>17461</v>
      </c>
      <c r="B1527" s="5" t="str">
        <f>IF(COUNTIF('Leads Priorizados INT'!M:M,A1527)&gt;0,"Sí","No")</f>
        <v>No</v>
      </c>
      <c r="C1527">
        <v>0</v>
      </c>
      <c r="D1527" s="6" t="s">
        <v>430</v>
      </c>
      <c r="E1527" s="5" t="s">
        <v>17462</v>
      </c>
      <c r="F1527" s="5" t="s">
        <v>152</v>
      </c>
      <c r="G1527" s="5" t="s">
        <v>1535</v>
      </c>
      <c r="H1527" s="7">
        <v>5702106</v>
      </c>
      <c r="I1527" s="5">
        <v>20</v>
      </c>
      <c r="J1527" s="5">
        <v>2</v>
      </c>
      <c r="K1527" s="5" t="s">
        <v>17463</v>
      </c>
      <c r="L1527" s="5">
        <v>8.6800000000000002E-2</v>
      </c>
      <c r="M1527" s="8">
        <v>918889271</v>
      </c>
      <c r="N1527" s="8">
        <v>918305934</v>
      </c>
      <c r="O1527" s="8">
        <v>918305795</v>
      </c>
      <c r="P1527" s="8">
        <v>691269426</v>
      </c>
      <c r="Q1527" s="8">
        <v>691270792</v>
      </c>
      <c r="R1527" s="5" t="s">
        <v>417</v>
      </c>
      <c r="S1527" s="5" t="s">
        <v>417</v>
      </c>
      <c r="T1527" s="5" t="s">
        <v>417</v>
      </c>
      <c r="U1527" s="5" t="s">
        <v>417</v>
      </c>
      <c r="V1527" s="5" t="s">
        <v>417</v>
      </c>
      <c r="W1527" s="5" t="s">
        <v>417</v>
      </c>
      <c r="X1527" s="5" t="s">
        <v>417</v>
      </c>
      <c r="Y1527" s="5" t="s">
        <v>417</v>
      </c>
      <c r="Z1527" s="5" t="s">
        <v>417</v>
      </c>
      <c r="AA1527" s="5" t="s">
        <v>417</v>
      </c>
      <c r="AB1527" s="5" t="s">
        <v>17464</v>
      </c>
      <c r="AC1527" s="5"/>
      <c r="AD1527" s="5"/>
      <c r="AE1527" s="5"/>
      <c r="AF1527" s="5"/>
    </row>
    <row r="1528" spans="1:32" hidden="1">
      <c r="A1528" s="5" t="s">
        <v>17465</v>
      </c>
      <c r="B1528" s="5" t="str">
        <f>IF(COUNTIF('Leads Priorizados INT'!M:M,A1528)&gt;0,"Sí","No")</f>
        <v>No</v>
      </c>
      <c r="C1528">
        <v>0</v>
      </c>
      <c r="D1528" s="6" t="s">
        <v>414</v>
      </c>
      <c r="E1528" s="5" t="s">
        <v>17466</v>
      </c>
      <c r="F1528" s="5" t="s">
        <v>2935</v>
      </c>
      <c r="G1528" s="5" t="s">
        <v>17467</v>
      </c>
      <c r="H1528" s="7">
        <v>655212</v>
      </c>
      <c r="I1528" s="5">
        <v>1</v>
      </c>
      <c r="J1528" s="5">
        <v>1</v>
      </c>
      <c r="K1528" s="5" t="s">
        <v>17468</v>
      </c>
      <c r="L1528" s="5">
        <v>8.6699999999999999E-2</v>
      </c>
      <c r="M1528" s="8"/>
      <c r="N1528" s="8"/>
      <c r="O1528" s="8"/>
      <c r="P1528" s="8"/>
      <c r="Q1528" s="8"/>
      <c r="R1528" s="5" t="s">
        <v>17469</v>
      </c>
      <c r="S1528" s="5" t="s">
        <v>17470</v>
      </c>
      <c r="T1528" s="5" t="s">
        <v>417</v>
      </c>
      <c r="U1528" s="5" t="s">
        <v>417</v>
      </c>
      <c r="V1528" s="5" t="s">
        <v>417</v>
      </c>
      <c r="W1528" s="5" t="s">
        <v>93</v>
      </c>
      <c r="X1528" s="5" t="s">
        <v>418</v>
      </c>
      <c r="Y1528" s="5" t="s">
        <v>419</v>
      </c>
      <c r="Z1528" s="5" t="s">
        <v>420</v>
      </c>
      <c r="AA1528" s="5" t="s">
        <v>421</v>
      </c>
      <c r="AB1528" s="5" t="s">
        <v>17471</v>
      </c>
      <c r="AC1528" s="5"/>
      <c r="AD1528" s="5"/>
      <c r="AE1528" s="5"/>
      <c r="AF1528" s="5"/>
    </row>
    <row r="1529" spans="1:32" hidden="1">
      <c r="A1529" s="5" t="s">
        <v>17473</v>
      </c>
      <c r="B1529" s="5" t="str">
        <f>IF(COUNTIF('Leads Priorizados INT'!M:M,A1529)&gt;0,"Sí","No")</f>
        <v>No</v>
      </c>
      <c r="C1529">
        <v>0</v>
      </c>
      <c r="D1529" s="6" t="s">
        <v>414</v>
      </c>
      <c r="E1529" s="5" t="s">
        <v>17474</v>
      </c>
      <c r="F1529" s="5" t="s">
        <v>497</v>
      </c>
      <c r="G1529" s="5" t="s">
        <v>13939</v>
      </c>
      <c r="H1529" s="7">
        <v>1085981</v>
      </c>
      <c r="I1529" s="5">
        <v>8</v>
      </c>
      <c r="J1529" s="5">
        <v>2</v>
      </c>
      <c r="K1529" s="5" t="s">
        <v>17475</v>
      </c>
      <c r="L1529" s="5">
        <v>8.6699999999999999E-2</v>
      </c>
      <c r="M1529" s="8"/>
      <c r="N1529" s="8"/>
      <c r="O1529" s="8"/>
      <c r="P1529" s="8"/>
      <c r="Q1529" s="8"/>
      <c r="R1529" s="5" t="s">
        <v>17476</v>
      </c>
      <c r="S1529" s="5" t="s">
        <v>417</v>
      </c>
      <c r="T1529" s="5" t="s">
        <v>417</v>
      </c>
      <c r="U1529" s="5" t="s">
        <v>417</v>
      </c>
      <c r="V1529" s="5" t="s">
        <v>417</v>
      </c>
      <c r="W1529" s="5" t="s">
        <v>93</v>
      </c>
      <c r="X1529" s="5" t="s">
        <v>418</v>
      </c>
      <c r="Y1529" s="5" t="s">
        <v>419</v>
      </c>
      <c r="Z1529" s="5" t="s">
        <v>420</v>
      </c>
      <c r="AA1529" s="5" t="s">
        <v>421</v>
      </c>
      <c r="AB1529" s="5"/>
      <c r="AC1529" s="5"/>
      <c r="AD1529" s="5"/>
      <c r="AE1529" s="5"/>
      <c r="AF1529" s="5"/>
    </row>
    <row r="1530" spans="1:32" hidden="1">
      <c r="A1530" s="5" t="s">
        <v>17477</v>
      </c>
      <c r="B1530" s="5" t="str">
        <f>IF(COUNTIF('Leads Priorizados INT'!M:M,A1530)&gt;0,"Sí","No")</f>
        <v>No</v>
      </c>
      <c r="C1530">
        <v>0</v>
      </c>
      <c r="D1530" s="6" t="s">
        <v>430</v>
      </c>
      <c r="E1530" s="5" t="s">
        <v>17478</v>
      </c>
      <c r="F1530" s="5" t="s">
        <v>152</v>
      </c>
      <c r="G1530" s="5" t="s">
        <v>17479</v>
      </c>
      <c r="H1530" s="7">
        <v>831327</v>
      </c>
      <c r="I1530" s="5">
        <v>3</v>
      </c>
      <c r="J1530" s="5">
        <v>3</v>
      </c>
      <c r="K1530" s="5" t="s">
        <v>17480</v>
      </c>
      <c r="L1530" s="5">
        <v>8.6699999999999999E-2</v>
      </c>
      <c r="M1530" s="8">
        <v>918819355</v>
      </c>
      <c r="N1530" s="8">
        <v>916770030</v>
      </c>
      <c r="O1530" s="8">
        <v>620421005</v>
      </c>
      <c r="P1530" s="8"/>
      <c r="Q1530" s="8"/>
      <c r="R1530" s="5" t="s">
        <v>15817</v>
      </c>
      <c r="S1530" s="5" t="s">
        <v>417</v>
      </c>
      <c r="T1530" s="5" t="s">
        <v>417</v>
      </c>
      <c r="U1530" s="5" t="s">
        <v>417</v>
      </c>
      <c r="V1530" s="5" t="s">
        <v>417</v>
      </c>
      <c r="W1530" s="5" t="s">
        <v>93</v>
      </c>
      <c r="X1530" s="5" t="s">
        <v>418</v>
      </c>
      <c r="Y1530" s="5" t="s">
        <v>419</v>
      </c>
      <c r="Z1530" s="5" t="s">
        <v>420</v>
      </c>
      <c r="AA1530" s="5" t="s">
        <v>421</v>
      </c>
      <c r="AB1530" s="5" t="s">
        <v>17481</v>
      </c>
      <c r="AC1530" s="5"/>
      <c r="AD1530" s="5"/>
      <c r="AE1530" s="5"/>
      <c r="AF1530" s="5"/>
    </row>
    <row r="1531" spans="1:32" hidden="1">
      <c r="A1531" s="5" t="s">
        <v>17482</v>
      </c>
      <c r="B1531" s="5" t="str">
        <f>IF(COUNTIF('Leads Priorizados INT'!M:M,A1531)&gt;0,"Sí","No")</f>
        <v>No</v>
      </c>
      <c r="C1531">
        <v>0</v>
      </c>
      <c r="D1531" s="6" t="s">
        <v>414</v>
      </c>
      <c r="E1531" s="5" t="s">
        <v>17483</v>
      </c>
      <c r="F1531" s="5" t="s">
        <v>152</v>
      </c>
      <c r="G1531" s="5" t="s">
        <v>17479</v>
      </c>
      <c r="H1531" s="7">
        <v>617970</v>
      </c>
      <c r="I1531" s="5">
        <v>3</v>
      </c>
      <c r="J1531" s="5">
        <v>1</v>
      </c>
      <c r="K1531" s="5" t="s">
        <v>17484</v>
      </c>
      <c r="L1531" s="5">
        <v>8.6699999999999999E-2</v>
      </c>
      <c r="M1531" s="8"/>
      <c r="N1531" s="8"/>
      <c r="O1531" s="8"/>
      <c r="P1531" s="8"/>
      <c r="Q1531" s="8"/>
      <c r="R1531" s="5" t="s">
        <v>17485</v>
      </c>
      <c r="S1531" s="5" t="s">
        <v>417</v>
      </c>
      <c r="T1531" s="5" t="s">
        <v>417</v>
      </c>
      <c r="U1531" s="5" t="s">
        <v>417</v>
      </c>
      <c r="V1531" s="5" t="s">
        <v>417</v>
      </c>
      <c r="W1531" s="5" t="s">
        <v>93</v>
      </c>
      <c r="X1531" s="5" t="s">
        <v>418</v>
      </c>
      <c r="Y1531" s="5" t="s">
        <v>419</v>
      </c>
      <c r="Z1531" s="5" t="s">
        <v>420</v>
      </c>
      <c r="AA1531" s="5" t="s">
        <v>421</v>
      </c>
      <c r="AB1531" s="5"/>
      <c r="AC1531" s="5"/>
      <c r="AD1531" s="5"/>
      <c r="AE1531" s="5"/>
      <c r="AF1531" s="5"/>
    </row>
    <row r="1532" spans="1:32" hidden="1">
      <c r="A1532" s="5" t="s">
        <v>17486</v>
      </c>
      <c r="B1532" s="5" t="str">
        <f>IF(COUNTIF('Leads Priorizados INT'!M:M,A1532)&gt;0,"Sí","No")</f>
        <v>No</v>
      </c>
      <c r="C1532">
        <v>0</v>
      </c>
      <c r="D1532" s="6" t="s">
        <v>414</v>
      </c>
      <c r="E1532" s="5" t="s">
        <v>17487</v>
      </c>
      <c r="F1532" s="5" t="s">
        <v>497</v>
      </c>
      <c r="G1532" s="5" t="s">
        <v>10933</v>
      </c>
      <c r="H1532" s="7">
        <v>825382</v>
      </c>
      <c r="I1532" s="5">
        <v>1</v>
      </c>
      <c r="J1532" s="5">
        <v>2</v>
      </c>
      <c r="K1532" s="5" t="s">
        <v>17488</v>
      </c>
      <c r="L1532" s="5">
        <v>8.6599999999999996E-2</v>
      </c>
      <c r="M1532" s="8"/>
      <c r="N1532" s="8"/>
      <c r="O1532" s="8"/>
      <c r="P1532" s="8"/>
      <c r="Q1532" s="8"/>
      <c r="R1532" s="5" t="s">
        <v>17489</v>
      </c>
      <c r="S1532" s="5" t="s">
        <v>417</v>
      </c>
      <c r="T1532" s="5" t="s">
        <v>417</v>
      </c>
      <c r="U1532" s="5" t="s">
        <v>417</v>
      </c>
      <c r="V1532" s="5" t="s">
        <v>417</v>
      </c>
      <c r="W1532" s="5" t="s">
        <v>93</v>
      </c>
      <c r="X1532" s="5" t="s">
        <v>418</v>
      </c>
      <c r="Y1532" s="5" t="s">
        <v>419</v>
      </c>
      <c r="Z1532" s="5" t="s">
        <v>420</v>
      </c>
      <c r="AA1532" s="5" t="s">
        <v>421</v>
      </c>
      <c r="AB1532" s="5"/>
      <c r="AC1532" s="5"/>
      <c r="AD1532" s="5"/>
      <c r="AE1532" s="5"/>
      <c r="AF1532" s="5"/>
    </row>
    <row r="1533" spans="1:32" hidden="1">
      <c r="A1533" s="5" t="s">
        <v>17490</v>
      </c>
      <c r="B1533" s="5" t="str">
        <f>IF(COUNTIF('Leads Priorizados INT'!M:M,A1533)&gt;0,"Sí","No")</f>
        <v>No</v>
      </c>
      <c r="C1533">
        <v>0</v>
      </c>
      <c r="D1533" s="6" t="s">
        <v>414</v>
      </c>
      <c r="E1533" s="5" t="s">
        <v>17491</v>
      </c>
      <c r="F1533" s="5" t="s">
        <v>431</v>
      </c>
      <c r="G1533" s="5" t="s">
        <v>941</v>
      </c>
      <c r="H1533" s="7">
        <v>1309141</v>
      </c>
      <c r="I1533" s="5">
        <v>7</v>
      </c>
      <c r="J1533" s="5">
        <v>1</v>
      </c>
      <c r="K1533" s="5" t="s">
        <v>17492</v>
      </c>
      <c r="L1533" s="5">
        <v>8.6599999999999996E-2</v>
      </c>
      <c r="M1533" s="8"/>
      <c r="N1533" s="8"/>
      <c r="O1533" s="8"/>
      <c r="P1533" s="8"/>
      <c r="Q1533" s="8"/>
      <c r="R1533" s="5" t="s">
        <v>17493</v>
      </c>
      <c r="S1533" s="5" t="s">
        <v>417</v>
      </c>
      <c r="T1533" s="5" t="s">
        <v>417</v>
      </c>
      <c r="U1533" s="5" t="s">
        <v>417</v>
      </c>
      <c r="V1533" s="5" t="s">
        <v>417</v>
      </c>
      <c r="W1533" s="5" t="s">
        <v>93</v>
      </c>
      <c r="X1533" s="5" t="s">
        <v>418</v>
      </c>
      <c r="Y1533" s="5" t="s">
        <v>419</v>
      </c>
      <c r="Z1533" s="5" t="s">
        <v>420</v>
      </c>
      <c r="AA1533" s="5" t="s">
        <v>421</v>
      </c>
      <c r="AB1533" s="5"/>
      <c r="AC1533" s="5"/>
      <c r="AD1533" s="5"/>
      <c r="AE1533" s="5"/>
      <c r="AF1533" s="5"/>
    </row>
    <row r="1534" spans="1:32" hidden="1">
      <c r="A1534" s="5" t="s">
        <v>17494</v>
      </c>
      <c r="B1534" s="5" t="str">
        <f>IF(COUNTIF('Leads Priorizados INT'!M:M,A1534)&gt;0,"Sí","No")</f>
        <v>No</v>
      </c>
      <c r="C1534">
        <v>0</v>
      </c>
      <c r="D1534" s="6" t="s">
        <v>414</v>
      </c>
      <c r="E1534" s="5" t="s">
        <v>17495</v>
      </c>
      <c r="F1534" s="5" t="s">
        <v>152</v>
      </c>
      <c r="G1534" s="5" t="s">
        <v>1923</v>
      </c>
      <c r="H1534" s="7">
        <v>651209</v>
      </c>
      <c r="I1534" s="5">
        <v>5</v>
      </c>
      <c r="J1534" s="5">
        <v>1</v>
      </c>
      <c r="K1534" s="5" t="s">
        <v>17496</v>
      </c>
      <c r="L1534" s="5">
        <v>8.6599999999999996E-2</v>
      </c>
      <c r="M1534" s="8"/>
      <c r="N1534" s="8"/>
      <c r="O1534" s="8"/>
      <c r="P1534" s="8"/>
      <c r="Q1534" s="8"/>
      <c r="R1534" s="5" t="s">
        <v>17497</v>
      </c>
      <c r="S1534" s="5" t="s">
        <v>17498</v>
      </c>
      <c r="T1534" s="5" t="s">
        <v>417</v>
      </c>
      <c r="U1534" s="5" t="s">
        <v>417</v>
      </c>
      <c r="V1534" s="5" t="s">
        <v>417</v>
      </c>
      <c r="W1534" s="5" t="s">
        <v>93</v>
      </c>
      <c r="X1534" s="5" t="s">
        <v>418</v>
      </c>
      <c r="Y1534" s="5" t="s">
        <v>419</v>
      </c>
      <c r="Z1534" s="5" t="s">
        <v>420</v>
      </c>
      <c r="AA1534" s="5" t="s">
        <v>421</v>
      </c>
      <c r="AB1534" s="5"/>
      <c r="AC1534" s="5"/>
      <c r="AD1534" s="5"/>
      <c r="AE1534" s="5"/>
      <c r="AF1534" s="5"/>
    </row>
    <row r="1535" spans="1:32" hidden="1">
      <c r="A1535" s="5" t="s">
        <v>17499</v>
      </c>
      <c r="B1535" s="5" t="str">
        <f>IF(COUNTIF('Leads Priorizados INT'!M:M,A1535)&gt;0,"Sí","No")</f>
        <v>No</v>
      </c>
      <c r="C1535">
        <v>0</v>
      </c>
      <c r="D1535" s="6" t="s">
        <v>414</v>
      </c>
      <c r="E1535" s="5" t="s">
        <v>17500</v>
      </c>
      <c r="F1535" s="5" t="s">
        <v>873</v>
      </c>
      <c r="G1535" s="5" t="s">
        <v>3623</v>
      </c>
      <c r="H1535" s="7">
        <v>356695</v>
      </c>
      <c r="I1535" s="5">
        <v>2</v>
      </c>
      <c r="J1535" s="5">
        <v>1</v>
      </c>
      <c r="K1535" s="5" t="s">
        <v>17501</v>
      </c>
      <c r="L1535" s="5">
        <v>8.6599999999999996E-2</v>
      </c>
      <c r="M1535" s="8"/>
      <c r="N1535" s="8"/>
      <c r="O1535" s="8"/>
      <c r="P1535" s="8"/>
      <c r="Q1535" s="8"/>
      <c r="R1535" s="5" t="s">
        <v>17502</v>
      </c>
      <c r="S1535" s="5" t="s">
        <v>417</v>
      </c>
      <c r="T1535" s="5" t="s">
        <v>417</v>
      </c>
      <c r="U1535" s="5" t="s">
        <v>417</v>
      </c>
      <c r="V1535" s="5" t="s">
        <v>417</v>
      </c>
      <c r="W1535" s="5" t="s">
        <v>93</v>
      </c>
      <c r="X1535" s="5" t="s">
        <v>418</v>
      </c>
      <c r="Y1535" s="5" t="s">
        <v>419</v>
      </c>
      <c r="Z1535" s="5" t="s">
        <v>420</v>
      </c>
      <c r="AA1535" s="5" t="s">
        <v>421</v>
      </c>
      <c r="AB1535" s="5"/>
      <c r="AC1535" s="5"/>
      <c r="AD1535" s="5"/>
      <c r="AE1535" s="5"/>
      <c r="AF1535" s="5"/>
    </row>
    <row r="1536" spans="1:32" hidden="1">
      <c r="A1536" s="5" t="s">
        <v>17503</v>
      </c>
      <c r="B1536" s="5" t="str">
        <f>IF(COUNTIF('Leads Priorizados INT'!M:M,A1536)&gt;0,"Sí","No")</f>
        <v>No</v>
      </c>
      <c r="C1536">
        <v>0</v>
      </c>
      <c r="D1536" s="6" t="s">
        <v>414</v>
      </c>
      <c r="E1536" s="5" t="s">
        <v>17504</v>
      </c>
      <c r="F1536" s="5" t="s">
        <v>497</v>
      </c>
      <c r="G1536" s="5" t="s">
        <v>17505</v>
      </c>
      <c r="H1536" s="7">
        <v>943503</v>
      </c>
      <c r="I1536" s="5">
        <v>8</v>
      </c>
      <c r="J1536" s="5">
        <v>2</v>
      </c>
      <c r="K1536" s="5" t="s">
        <v>17506</v>
      </c>
      <c r="L1536" s="5">
        <v>8.6499999999999994E-2</v>
      </c>
      <c r="M1536" s="8"/>
      <c r="N1536" s="8"/>
      <c r="O1536" s="8"/>
      <c r="P1536" s="8"/>
      <c r="Q1536" s="8"/>
      <c r="R1536" s="5" t="s">
        <v>17507</v>
      </c>
      <c r="S1536" s="5" t="s">
        <v>17508</v>
      </c>
      <c r="T1536" s="5" t="s">
        <v>417</v>
      </c>
      <c r="U1536" s="5" t="s">
        <v>417</v>
      </c>
      <c r="V1536" s="5" t="s">
        <v>417</v>
      </c>
      <c r="W1536" s="5" t="s">
        <v>93</v>
      </c>
      <c r="X1536" s="5" t="s">
        <v>418</v>
      </c>
      <c r="Y1536" s="5" t="s">
        <v>419</v>
      </c>
      <c r="Z1536" s="5" t="s">
        <v>420</v>
      </c>
      <c r="AA1536" s="5" t="s">
        <v>421</v>
      </c>
      <c r="AB1536" s="5"/>
      <c r="AC1536" s="5"/>
      <c r="AD1536" s="5"/>
      <c r="AE1536" s="5"/>
      <c r="AF1536" s="5"/>
    </row>
    <row r="1537" spans="1:32" hidden="1">
      <c r="A1537" s="5" t="s">
        <v>17509</v>
      </c>
      <c r="B1537" s="5" t="str">
        <f>IF(COUNTIF('Leads Priorizados INT'!M:M,A1537)&gt;0,"Sí","No")</f>
        <v>No</v>
      </c>
      <c r="C1537">
        <v>0</v>
      </c>
      <c r="D1537" s="6" t="s">
        <v>414</v>
      </c>
      <c r="E1537" s="5" t="s">
        <v>17510</v>
      </c>
      <c r="F1537" s="5" t="s">
        <v>729</v>
      </c>
      <c r="G1537" s="5" t="s">
        <v>9892</v>
      </c>
      <c r="H1537" s="7">
        <v>435958</v>
      </c>
      <c r="I1537" s="5">
        <v>2</v>
      </c>
      <c r="J1537" s="5">
        <v>1</v>
      </c>
      <c r="K1537" s="5" t="s">
        <v>17511</v>
      </c>
      <c r="L1537" s="5">
        <v>8.6499999999999994E-2</v>
      </c>
      <c r="M1537" s="8">
        <v>976735050</v>
      </c>
      <c r="N1537" s="8">
        <v>976743169</v>
      </c>
      <c r="O1537" s="8">
        <v>637508823</v>
      </c>
      <c r="P1537" s="8">
        <v>637508821</v>
      </c>
      <c r="Q1537" s="8">
        <v>617501868</v>
      </c>
      <c r="R1537" s="5" t="s">
        <v>17512</v>
      </c>
      <c r="S1537" s="5" t="s">
        <v>417</v>
      </c>
      <c r="T1537" s="5" t="s">
        <v>417</v>
      </c>
      <c r="U1537" s="5" t="s">
        <v>417</v>
      </c>
      <c r="V1537" s="5" t="s">
        <v>417</v>
      </c>
      <c r="W1537" s="5" t="s">
        <v>93</v>
      </c>
      <c r="X1537" s="5" t="s">
        <v>418</v>
      </c>
      <c r="Y1537" s="5" t="s">
        <v>419</v>
      </c>
      <c r="Z1537" s="5" t="s">
        <v>420</v>
      </c>
      <c r="AA1537" s="5" t="s">
        <v>421</v>
      </c>
      <c r="AB1537" s="5" t="s">
        <v>17513</v>
      </c>
      <c r="AC1537" s="5"/>
      <c r="AD1537" s="5"/>
      <c r="AE1537" s="5"/>
      <c r="AF1537" s="5"/>
    </row>
    <row r="1538" spans="1:32" hidden="1">
      <c r="A1538" s="5" t="s">
        <v>17514</v>
      </c>
      <c r="B1538" s="5" t="str">
        <f>IF(COUNTIF('Leads Priorizados INT'!M:M,A1538)&gt;0,"Sí","No")</f>
        <v>No</v>
      </c>
      <c r="C1538">
        <v>0</v>
      </c>
      <c r="D1538" s="6" t="s">
        <v>1534</v>
      </c>
      <c r="E1538" s="5" t="s">
        <v>17515</v>
      </c>
      <c r="F1538" s="5" t="s">
        <v>431</v>
      </c>
      <c r="G1538" s="5" t="s">
        <v>2465</v>
      </c>
      <c r="H1538" s="7">
        <v>25598846</v>
      </c>
      <c r="I1538" s="5">
        <v>154</v>
      </c>
      <c r="J1538" s="5">
        <v>5</v>
      </c>
      <c r="K1538" s="5" t="s">
        <v>17516</v>
      </c>
      <c r="L1538" s="5">
        <v>8.6499999999999994E-2</v>
      </c>
      <c r="M1538" s="8">
        <v>934947964</v>
      </c>
      <c r="N1538" s="8">
        <v>934192274</v>
      </c>
      <c r="O1538" s="8">
        <v>934190080</v>
      </c>
      <c r="P1538" s="8">
        <v>933156195</v>
      </c>
      <c r="Q1538" s="8">
        <v>933666900</v>
      </c>
      <c r="R1538" s="5" t="s">
        <v>17517</v>
      </c>
      <c r="S1538" s="5" t="s">
        <v>417</v>
      </c>
      <c r="T1538" s="5" t="s">
        <v>417</v>
      </c>
      <c r="U1538" s="5" t="s">
        <v>417</v>
      </c>
      <c r="V1538" s="5" t="s">
        <v>417</v>
      </c>
      <c r="W1538" s="5" t="s">
        <v>93</v>
      </c>
      <c r="X1538" s="5" t="s">
        <v>418</v>
      </c>
      <c r="Y1538" s="5" t="s">
        <v>419</v>
      </c>
      <c r="Z1538" s="5" t="s">
        <v>420</v>
      </c>
      <c r="AA1538" s="5" t="s">
        <v>421</v>
      </c>
      <c r="AB1538" s="5" t="s">
        <v>17518</v>
      </c>
      <c r="AC1538" s="5" t="s">
        <v>17519</v>
      </c>
      <c r="AD1538" s="5" t="s">
        <v>17520</v>
      </c>
      <c r="AE1538" s="5" t="s">
        <v>17521</v>
      </c>
      <c r="AF1538" s="5" t="s">
        <v>17522</v>
      </c>
    </row>
    <row r="1539" spans="1:32" hidden="1">
      <c r="A1539" s="5" t="s">
        <v>17523</v>
      </c>
      <c r="B1539" s="5" t="str">
        <f>IF(COUNTIF('Leads Priorizados INT'!M:M,A1539)&gt;0,"Sí","No")</f>
        <v>No</v>
      </c>
      <c r="C1539">
        <v>0</v>
      </c>
      <c r="D1539" s="6" t="s">
        <v>414</v>
      </c>
      <c r="E1539" s="5" t="s">
        <v>17524</v>
      </c>
      <c r="F1539" s="5" t="s">
        <v>3374</v>
      </c>
      <c r="G1539" s="5" t="s">
        <v>17525</v>
      </c>
      <c r="H1539" s="7">
        <v>993124</v>
      </c>
      <c r="I1539" s="5">
        <v>7</v>
      </c>
      <c r="J1539" s="5">
        <v>1</v>
      </c>
      <c r="K1539" s="5" t="s">
        <v>17526</v>
      </c>
      <c r="L1539" s="5">
        <v>8.6499999999999994E-2</v>
      </c>
      <c r="M1539" s="8">
        <v>625480936</v>
      </c>
      <c r="N1539" s="8">
        <v>606189521</v>
      </c>
      <c r="O1539" s="8"/>
      <c r="P1539" s="8"/>
      <c r="Q1539" s="8"/>
      <c r="R1539" s="5" t="s">
        <v>17527</v>
      </c>
      <c r="S1539" s="5" t="s">
        <v>417</v>
      </c>
      <c r="T1539" s="5" t="s">
        <v>417</v>
      </c>
      <c r="U1539" s="5" t="s">
        <v>417</v>
      </c>
      <c r="V1539" s="5" t="s">
        <v>417</v>
      </c>
      <c r="W1539" s="5" t="s">
        <v>93</v>
      </c>
      <c r="X1539" s="5" t="s">
        <v>418</v>
      </c>
      <c r="Y1539" s="5" t="s">
        <v>419</v>
      </c>
      <c r="Z1539" s="5" t="s">
        <v>420</v>
      </c>
      <c r="AA1539" s="5" t="s">
        <v>421</v>
      </c>
      <c r="AB1539" s="5"/>
      <c r="AC1539" s="5"/>
      <c r="AD1539" s="5"/>
      <c r="AE1539" s="5"/>
      <c r="AF1539" s="5"/>
    </row>
    <row r="1540" spans="1:32" hidden="1">
      <c r="A1540" s="5" t="s">
        <v>17528</v>
      </c>
      <c r="B1540" s="5" t="str">
        <f>IF(COUNTIF('Leads Priorizados INT'!M:M,A1540)&gt;0,"Sí","No")</f>
        <v>No</v>
      </c>
      <c r="C1540">
        <v>0</v>
      </c>
      <c r="D1540" s="6" t="s">
        <v>414</v>
      </c>
      <c r="E1540" s="5" t="s">
        <v>17529</v>
      </c>
      <c r="F1540" s="5" t="s">
        <v>152</v>
      </c>
      <c r="G1540" s="5" t="s">
        <v>12853</v>
      </c>
      <c r="H1540" s="7">
        <v>984188</v>
      </c>
      <c r="I1540" s="5">
        <v>8</v>
      </c>
      <c r="J1540" s="5">
        <v>1</v>
      </c>
      <c r="K1540" s="5" t="s">
        <v>17530</v>
      </c>
      <c r="L1540" s="5">
        <v>8.6400000000000005E-2</v>
      </c>
      <c r="M1540" s="8"/>
      <c r="N1540" s="8"/>
      <c r="O1540" s="8"/>
      <c r="P1540" s="8"/>
      <c r="Q1540" s="8"/>
      <c r="R1540" s="5" t="s">
        <v>17531</v>
      </c>
      <c r="S1540" s="5" t="s">
        <v>417</v>
      </c>
      <c r="T1540" s="5" t="s">
        <v>417</v>
      </c>
      <c r="U1540" s="5" t="s">
        <v>417</v>
      </c>
      <c r="V1540" s="5" t="s">
        <v>417</v>
      </c>
      <c r="W1540" s="5" t="s">
        <v>93</v>
      </c>
      <c r="X1540" s="5" t="s">
        <v>418</v>
      </c>
      <c r="Y1540" s="5" t="s">
        <v>419</v>
      </c>
      <c r="Z1540" s="5" t="s">
        <v>420</v>
      </c>
      <c r="AA1540" s="5" t="s">
        <v>421</v>
      </c>
      <c r="AB1540" s="5"/>
      <c r="AC1540" s="5"/>
      <c r="AD1540" s="5"/>
      <c r="AE1540" s="5"/>
      <c r="AF1540" s="5"/>
    </row>
    <row r="1541" spans="1:32" hidden="1">
      <c r="A1541" s="5" t="s">
        <v>17532</v>
      </c>
      <c r="B1541" s="5" t="str">
        <f>IF(COUNTIF('Leads Priorizados INT'!M:M,A1541)&gt;0,"Sí","No")</f>
        <v>No</v>
      </c>
      <c r="C1541">
        <v>0</v>
      </c>
      <c r="D1541" s="6" t="s">
        <v>414</v>
      </c>
      <c r="E1541" s="5" t="s">
        <v>17533</v>
      </c>
      <c r="F1541" s="5" t="s">
        <v>152</v>
      </c>
      <c r="G1541" s="5" t="s">
        <v>1923</v>
      </c>
      <c r="H1541" s="7">
        <v>838925</v>
      </c>
      <c r="I1541" s="5">
        <v>2</v>
      </c>
      <c r="J1541" s="5">
        <v>1</v>
      </c>
      <c r="K1541" s="5" t="s">
        <v>17534</v>
      </c>
      <c r="L1541" s="5">
        <v>8.6400000000000005E-2</v>
      </c>
      <c r="M1541" s="8"/>
      <c r="N1541" s="8"/>
      <c r="O1541" s="8"/>
      <c r="P1541" s="8"/>
      <c r="Q1541" s="8"/>
      <c r="R1541" s="5" t="s">
        <v>17535</v>
      </c>
      <c r="S1541" s="5" t="s">
        <v>417</v>
      </c>
      <c r="T1541" s="5" t="s">
        <v>417</v>
      </c>
      <c r="U1541" s="5" t="s">
        <v>417</v>
      </c>
      <c r="V1541" s="5" t="s">
        <v>417</v>
      </c>
      <c r="W1541" s="5" t="s">
        <v>93</v>
      </c>
      <c r="X1541" s="5" t="s">
        <v>418</v>
      </c>
      <c r="Y1541" s="5" t="s">
        <v>419</v>
      </c>
      <c r="Z1541" s="5" t="s">
        <v>420</v>
      </c>
      <c r="AA1541" s="5" t="s">
        <v>421</v>
      </c>
      <c r="AB1541" s="5"/>
      <c r="AC1541" s="5"/>
      <c r="AD1541" s="5"/>
      <c r="AE1541" s="5"/>
      <c r="AF1541" s="5"/>
    </row>
    <row r="1542" spans="1:32" hidden="1">
      <c r="A1542" s="5" t="s">
        <v>17536</v>
      </c>
      <c r="B1542" s="5" t="str">
        <f>IF(COUNTIF('Leads Priorizados INT'!M:M,A1542)&gt;0,"Sí","No")</f>
        <v>No</v>
      </c>
      <c r="C1542">
        <v>0</v>
      </c>
      <c r="D1542" s="6" t="s">
        <v>414</v>
      </c>
      <c r="E1542" s="5" t="s">
        <v>17537</v>
      </c>
      <c r="F1542" s="5" t="s">
        <v>152</v>
      </c>
      <c r="G1542" s="5" t="s">
        <v>1749</v>
      </c>
      <c r="H1542" s="7">
        <v>977948</v>
      </c>
      <c r="I1542" s="5">
        <v>1</v>
      </c>
      <c r="J1542" s="5">
        <v>1</v>
      </c>
      <c r="K1542" s="5" t="s">
        <v>17538</v>
      </c>
      <c r="L1542" s="5">
        <v>8.6400000000000005E-2</v>
      </c>
      <c r="M1542" s="8"/>
      <c r="N1542" s="8"/>
      <c r="O1542" s="8"/>
      <c r="P1542" s="8"/>
      <c r="Q1542" s="8"/>
      <c r="R1542" s="5" t="s">
        <v>17539</v>
      </c>
      <c r="S1542" s="5" t="s">
        <v>417</v>
      </c>
      <c r="T1542" s="5" t="s">
        <v>417</v>
      </c>
      <c r="U1542" s="5" t="s">
        <v>417</v>
      </c>
      <c r="V1542" s="5" t="s">
        <v>417</v>
      </c>
      <c r="W1542" s="5" t="s">
        <v>93</v>
      </c>
      <c r="X1542" s="5" t="s">
        <v>418</v>
      </c>
      <c r="Y1542" s="5" t="s">
        <v>419</v>
      </c>
      <c r="Z1542" s="5" t="s">
        <v>420</v>
      </c>
      <c r="AA1542" s="5" t="s">
        <v>421</v>
      </c>
      <c r="AB1542" s="5"/>
      <c r="AC1542" s="5"/>
      <c r="AD1542" s="5"/>
      <c r="AE1542" s="5"/>
      <c r="AF1542" s="5"/>
    </row>
    <row r="1543" spans="1:32" hidden="1">
      <c r="A1543" s="5" t="s">
        <v>17540</v>
      </c>
      <c r="B1543" s="5" t="str">
        <f>IF(COUNTIF('Leads Priorizados INT'!M:M,A1543)&gt;0,"Sí","No")</f>
        <v>No</v>
      </c>
      <c r="C1543">
        <v>0</v>
      </c>
      <c r="D1543" s="6" t="s">
        <v>1534</v>
      </c>
      <c r="E1543" s="5" t="s">
        <v>17541</v>
      </c>
      <c r="F1543" s="5" t="s">
        <v>1382</v>
      </c>
      <c r="G1543" s="5" t="s">
        <v>17542</v>
      </c>
      <c r="H1543" s="7">
        <v>687251</v>
      </c>
      <c r="I1543" s="5">
        <v>12</v>
      </c>
      <c r="J1543" s="5">
        <v>1</v>
      </c>
      <c r="K1543" s="5" t="s">
        <v>17543</v>
      </c>
      <c r="L1543" s="5">
        <v>8.6400000000000005E-2</v>
      </c>
      <c r="M1543" s="8">
        <v>961471406</v>
      </c>
      <c r="N1543" s="8">
        <v>671951428</v>
      </c>
      <c r="O1543" s="8">
        <v>650004051</v>
      </c>
      <c r="P1543" s="8">
        <v>625421961</v>
      </c>
      <c r="Q1543" s="8">
        <v>691494419</v>
      </c>
      <c r="R1543" s="5" t="s">
        <v>17544</v>
      </c>
      <c r="S1543" s="5" t="s">
        <v>17545</v>
      </c>
      <c r="T1543" s="5" t="s">
        <v>417</v>
      </c>
      <c r="U1543" s="5" t="s">
        <v>417</v>
      </c>
      <c r="V1543" s="5" t="s">
        <v>417</v>
      </c>
      <c r="W1543" s="5" t="s">
        <v>93</v>
      </c>
      <c r="X1543" s="5" t="s">
        <v>418</v>
      </c>
      <c r="Y1543" s="5" t="s">
        <v>419</v>
      </c>
      <c r="Z1543" s="5" t="s">
        <v>420</v>
      </c>
      <c r="AA1543" s="5" t="s">
        <v>421</v>
      </c>
      <c r="AB1543" s="5"/>
      <c r="AC1543" s="5"/>
      <c r="AD1543" s="5"/>
      <c r="AE1543" s="5"/>
      <c r="AF1543" s="5"/>
    </row>
    <row r="1544" spans="1:32">
      <c r="A1544" s="5" t="s">
        <v>17547</v>
      </c>
      <c r="B1544" s="5" t="str">
        <f>IF(COUNTIF('Leads Priorizados INT'!M:M,A1544)&gt;0,"Sí","No")</f>
        <v>No</v>
      </c>
      <c r="C1544">
        <v>1</v>
      </c>
      <c r="D1544" s="6" t="s">
        <v>414</v>
      </c>
      <c r="E1544" s="5" t="s">
        <v>17548</v>
      </c>
      <c r="F1544" s="5" t="s">
        <v>3269</v>
      </c>
      <c r="G1544" s="5" t="s">
        <v>17549</v>
      </c>
      <c r="H1544" s="7">
        <v>339069</v>
      </c>
      <c r="I1544" s="5">
        <v>1</v>
      </c>
      <c r="J1544" s="5">
        <v>1</v>
      </c>
      <c r="K1544" s="5" t="s">
        <v>17550</v>
      </c>
      <c r="L1544" s="5">
        <v>8.6300000000000002E-2</v>
      </c>
      <c r="M1544" s="8"/>
      <c r="N1544" s="8"/>
      <c r="O1544" s="8"/>
      <c r="P1544" s="8"/>
      <c r="Q1544" s="8"/>
      <c r="R1544" s="5" t="s">
        <v>17551</v>
      </c>
      <c r="S1544" s="5" t="s">
        <v>17552</v>
      </c>
      <c r="T1544" s="5" t="s">
        <v>417</v>
      </c>
      <c r="U1544" s="5" t="s">
        <v>417</v>
      </c>
      <c r="V1544" s="5" t="s">
        <v>417</v>
      </c>
      <c r="W1544" s="5" t="s">
        <v>93</v>
      </c>
      <c r="X1544" s="5" t="s">
        <v>418</v>
      </c>
      <c r="Y1544" s="5" t="s">
        <v>419</v>
      </c>
      <c r="Z1544" s="5" t="s">
        <v>420</v>
      </c>
      <c r="AA1544" s="5" t="s">
        <v>421</v>
      </c>
      <c r="AB1544" s="5"/>
      <c r="AC1544" s="5"/>
      <c r="AD1544" s="5"/>
      <c r="AE1544" s="5"/>
      <c r="AF1544" s="5"/>
    </row>
    <row r="1545" spans="1:32">
      <c r="A1545" s="5" t="s">
        <v>17553</v>
      </c>
      <c r="B1545" s="5" t="str">
        <f>IF(COUNTIF('Leads Priorizados INT'!M:M,A1545)&gt;0,"Sí","No")</f>
        <v>No</v>
      </c>
      <c r="C1545">
        <v>1</v>
      </c>
      <c r="D1545" s="6" t="s">
        <v>414</v>
      </c>
      <c r="E1545" s="5" t="s">
        <v>17554</v>
      </c>
      <c r="F1545" s="5" t="s">
        <v>497</v>
      </c>
      <c r="G1545" s="5" t="s">
        <v>11598</v>
      </c>
      <c r="H1545" s="7">
        <v>853876</v>
      </c>
      <c r="I1545" s="5">
        <v>8</v>
      </c>
      <c r="J1545" s="5">
        <v>1</v>
      </c>
      <c r="K1545" s="5" t="s">
        <v>17555</v>
      </c>
      <c r="L1545" s="5">
        <v>8.6300000000000002E-2</v>
      </c>
      <c r="M1545" s="8"/>
      <c r="N1545" s="8"/>
      <c r="O1545" s="8"/>
      <c r="P1545" s="8"/>
      <c r="Q1545" s="8"/>
      <c r="R1545" s="5" t="s">
        <v>17556</v>
      </c>
      <c r="S1545" s="5" t="s">
        <v>17557</v>
      </c>
      <c r="T1545" s="5" t="s">
        <v>417</v>
      </c>
      <c r="U1545" s="5" t="s">
        <v>417</v>
      </c>
      <c r="V1545" s="5" t="s">
        <v>417</v>
      </c>
      <c r="W1545" s="5" t="s">
        <v>93</v>
      </c>
      <c r="X1545" s="5" t="s">
        <v>418</v>
      </c>
      <c r="Y1545" s="5" t="s">
        <v>419</v>
      </c>
      <c r="Z1545" s="5" t="s">
        <v>420</v>
      </c>
      <c r="AA1545" s="5" t="s">
        <v>421</v>
      </c>
      <c r="AB1545" s="5"/>
      <c r="AC1545" s="5"/>
      <c r="AD1545" s="5"/>
      <c r="AE1545" s="5"/>
      <c r="AF1545" s="5"/>
    </row>
    <row r="1546" spans="1:32" hidden="1">
      <c r="A1546" s="5" t="s">
        <v>17558</v>
      </c>
      <c r="B1546" s="5" t="str">
        <f>IF(COUNTIF('Leads Priorizados INT'!M:M,A1546)&gt;0,"Sí","No")</f>
        <v>No</v>
      </c>
      <c r="C1546">
        <v>0</v>
      </c>
      <c r="D1546" s="6" t="s">
        <v>414</v>
      </c>
      <c r="E1546" s="5" t="s">
        <v>17559</v>
      </c>
      <c r="F1546" s="5" t="s">
        <v>152</v>
      </c>
      <c r="G1546" s="5" t="s">
        <v>10947</v>
      </c>
      <c r="H1546" s="7">
        <v>10697517</v>
      </c>
      <c r="I1546" s="5">
        <v>4</v>
      </c>
      <c r="J1546" s="5">
        <v>2</v>
      </c>
      <c r="K1546" s="5" t="s">
        <v>17560</v>
      </c>
      <c r="L1546" s="5">
        <v>8.6300000000000002E-2</v>
      </c>
      <c r="M1546" s="8">
        <v>916448305</v>
      </c>
      <c r="N1546" s="8">
        <v>916448302</v>
      </c>
      <c r="O1546" s="8">
        <v>916448307</v>
      </c>
      <c r="P1546" s="8">
        <v>916448306</v>
      </c>
      <c r="Q1546" s="8">
        <v>916448303</v>
      </c>
      <c r="R1546" s="5" t="s">
        <v>17561</v>
      </c>
      <c r="S1546" s="5" t="s">
        <v>417</v>
      </c>
      <c r="T1546" s="5" t="s">
        <v>417</v>
      </c>
      <c r="U1546" s="5" t="s">
        <v>417</v>
      </c>
      <c r="V1546" s="5" t="s">
        <v>417</v>
      </c>
      <c r="W1546" s="5" t="s">
        <v>93</v>
      </c>
      <c r="X1546" s="5" t="s">
        <v>418</v>
      </c>
      <c r="Y1546" s="5" t="s">
        <v>419</v>
      </c>
      <c r="Z1546" s="5" t="s">
        <v>420</v>
      </c>
      <c r="AA1546" s="5" t="s">
        <v>421</v>
      </c>
      <c r="AB1546" s="5"/>
      <c r="AC1546" s="5"/>
      <c r="AD1546" s="5"/>
      <c r="AE1546" s="5"/>
      <c r="AF1546" s="5"/>
    </row>
    <row r="1547" spans="1:32">
      <c r="A1547" s="5" t="s">
        <v>17562</v>
      </c>
      <c r="B1547" s="5" t="str">
        <f>IF(COUNTIF('Leads Priorizados INT'!M:M,A1547)&gt;0,"Sí","No")</f>
        <v>No</v>
      </c>
      <c r="C1547">
        <v>1</v>
      </c>
      <c r="D1547" s="6" t="s">
        <v>414</v>
      </c>
      <c r="E1547" s="5" t="s">
        <v>17563</v>
      </c>
      <c r="F1547" s="5" t="s">
        <v>152</v>
      </c>
      <c r="G1547" s="5" t="s">
        <v>916</v>
      </c>
      <c r="H1547" s="7">
        <v>979145</v>
      </c>
      <c r="I1547" s="5">
        <v>8</v>
      </c>
      <c r="J1547" s="5">
        <v>1</v>
      </c>
      <c r="K1547" s="5" t="s">
        <v>17564</v>
      </c>
      <c r="L1547" s="5">
        <v>8.6300000000000002E-2</v>
      </c>
      <c r="M1547" s="8"/>
      <c r="N1547" s="8"/>
      <c r="O1547" s="8"/>
      <c r="P1547" s="8"/>
      <c r="Q1547" s="8"/>
      <c r="R1547" s="5" t="s">
        <v>17565</v>
      </c>
      <c r="S1547" s="5" t="s">
        <v>17566</v>
      </c>
      <c r="T1547" s="5" t="s">
        <v>17567</v>
      </c>
      <c r="U1547" s="5" t="s">
        <v>417</v>
      </c>
      <c r="V1547" s="5" t="s">
        <v>417</v>
      </c>
      <c r="W1547" s="5" t="s">
        <v>93</v>
      </c>
      <c r="X1547" s="5" t="s">
        <v>418</v>
      </c>
      <c r="Y1547" s="5" t="s">
        <v>419</v>
      </c>
      <c r="Z1547" s="5" t="s">
        <v>420</v>
      </c>
      <c r="AA1547" s="5" t="s">
        <v>421</v>
      </c>
      <c r="AB1547" s="5"/>
      <c r="AC1547" s="5"/>
      <c r="AD1547" s="5"/>
      <c r="AE1547" s="5"/>
      <c r="AF1547" s="5"/>
    </row>
    <row r="1548" spans="1:32" hidden="1">
      <c r="A1548" s="5" t="s">
        <v>17568</v>
      </c>
      <c r="B1548" s="5" t="str">
        <f>IF(COUNTIF('Leads Priorizados INT'!M:M,A1548)&gt;0,"Sí","No")</f>
        <v>No</v>
      </c>
      <c r="C1548">
        <v>0</v>
      </c>
      <c r="D1548" s="6" t="s">
        <v>414</v>
      </c>
      <c r="E1548" s="5" t="s">
        <v>17569</v>
      </c>
      <c r="F1548" s="5" t="s">
        <v>873</v>
      </c>
      <c r="G1548" s="5" t="s">
        <v>17570</v>
      </c>
      <c r="H1548" s="7">
        <v>630849</v>
      </c>
      <c r="I1548" s="5">
        <v>3</v>
      </c>
      <c r="J1548" s="5">
        <v>1</v>
      </c>
      <c r="K1548" s="5" t="s">
        <v>17571</v>
      </c>
      <c r="L1548" s="5">
        <v>8.6300000000000002E-2</v>
      </c>
      <c r="M1548" s="8"/>
      <c r="N1548" s="8"/>
      <c r="O1548" s="8"/>
      <c r="P1548" s="8"/>
      <c r="Q1548" s="8"/>
      <c r="R1548" s="5" t="s">
        <v>17572</v>
      </c>
      <c r="S1548" s="5" t="s">
        <v>17573</v>
      </c>
      <c r="T1548" s="5" t="s">
        <v>417</v>
      </c>
      <c r="U1548" s="5" t="s">
        <v>417</v>
      </c>
      <c r="V1548" s="5" t="s">
        <v>417</v>
      </c>
      <c r="W1548" s="5" t="s">
        <v>93</v>
      </c>
      <c r="X1548" s="5" t="s">
        <v>418</v>
      </c>
      <c r="Y1548" s="5" t="s">
        <v>419</v>
      </c>
      <c r="Z1548" s="5" t="s">
        <v>420</v>
      </c>
      <c r="AA1548" s="5" t="s">
        <v>421</v>
      </c>
      <c r="AB1548" s="5"/>
      <c r="AC1548" s="5"/>
      <c r="AD1548" s="5"/>
      <c r="AE1548" s="5"/>
      <c r="AF1548" s="5"/>
    </row>
    <row r="1549" spans="1:32" hidden="1">
      <c r="A1549" s="5" t="s">
        <v>17574</v>
      </c>
      <c r="B1549" s="5" t="str">
        <f>IF(COUNTIF('Leads Priorizados INT'!M:M,A1549)&gt;0,"Sí","No")</f>
        <v>No</v>
      </c>
      <c r="C1549">
        <v>0</v>
      </c>
      <c r="D1549" s="6" t="s">
        <v>414</v>
      </c>
      <c r="E1549" s="5" t="s">
        <v>17575</v>
      </c>
      <c r="F1549" s="5" t="s">
        <v>3780</v>
      </c>
      <c r="G1549" s="5" t="s">
        <v>17576</v>
      </c>
      <c r="H1549" s="7">
        <v>1108829</v>
      </c>
      <c r="I1549" s="5">
        <v>7</v>
      </c>
      <c r="J1549" s="5">
        <v>2</v>
      </c>
      <c r="K1549" s="5" t="s">
        <v>17577</v>
      </c>
      <c r="L1549" s="5">
        <v>8.6199999999999999E-2</v>
      </c>
      <c r="M1549" s="8">
        <v>958635296</v>
      </c>
      <c r="N1549" s="8"/>
      <c r="O1549" s="8"/>
      <c r="P1549" s="8"/>
      <c r="Q1549" s="8"/>
      <c r="R1549" s="5" t="s">
        <v>17578</v>
      </c>
      <c r="S1549" s="5" t="s">
        <v>417</v>
      </c>
      <c r="T1549" s="5" t="s">
        <v>417</v>
      </c>
      <c r="U1549" s="5" t="s">
        <v>417</v>
      </c>
      <c r="V1549" s="5" t="s">
        <v>417</v>
      </c>
      <c r="W1549" s="5" t="s">
        <v>93</v>
      </c>
      <c r="X1549" s="5" t="s">
        <v>418</v>
      </c>
      <c r="Y1549" s="5" t="s">
        <v>419</v>
      </c>
      <c r="Z1549" s="5" t="s">
        <v>420</v>
      </c>
      <c r="AA1549" s="5" t="s">
        <v>421</v>
      </c>
      <c r="AB1549" s="5"/>
      <c r="AC1549" s="5"/>
      <c r="AD1549" s="5"/>
      <c r="AE1549" s="5"/>
      <c r="AF1549" s="5"/>
    </row>
    <row r="1550" spans="1:32" hidden="1">
      <c r="A1550" s="5" t="s">
        <v>17579</v>
      </c>
      <c r="B1550" s="5" t="str">
        <f>IF(COUNTIF('Leads Priorizados INT'!M:M,A1550)&gt;0,"Sí","No")</f>
        <v>No</v>
      </c>
      <c r="C1550">
        <v>0</v>
      </c>
      <c r="D1550" s="6" t="s">
        <v>414</v>
      </c>
      <c r="E1550" s="5" t="s">
        <v>17580</v>
      </c>
      <c r="F1550" s="5" t="s">
        <v>431</v>
      </c>
      <c r="G1550" s="5" t="s">
        <v>2669</v>
      </c>
      <c r="H1550" s="7">
        <v>805000</v>
      </c>
      <c r="I1550" s="5">
        <v>2</v>
      </c>
      <c r="J1550" s="5">
        <v>2</v>
      </c>
      <c r="K1550" s="5" t="s">
        <v>17581</v>
      </c>
      <c r="L1550" s="5">
        <v>8.6199999999999999E-2</v>
      </c>
      <c r="M1550" s="8">
        <v>935651818</v>
      </c>
      <c r="N1550" s="8">
        <v>935651810</v>
      </c>
      <c r="O1550" s="8"/>
      <c r="P1550" s="8"/>
      <c r="Q1550" s="8"/>
      <c r="R1550" s="5" t="s">
        <v>17582</v>
      </c>
      <c r="S1550" s="5" t="s">
        <v>417</v>
      </c>
      <c r="T1550" s="5" t="s">
        <v>417</v>
      </c>
      <c r="U1550" s="5" t="s">
        <v>417</v>
      </c>
      <c r="V1550" s="5" t="s">
        <v>417</v>
      </c>
      <c r="W1550" s="5" t="s">
        <v>93</v>
      </c>
      <c r="X1550" s="5" t="s">
        <v>418</v>
      </c>
      <c r="Y1550" s="5" t="s">
        <v>419</v>
      </c>
      <c r="Z1550" s="5" t="s">
        <v>420</v>
      </c>
      <c r="AA1550" s="5" t="s">
        <v>421</v>
      </c>
      <c r="AB1550" s="5" t="s">
        <v>17583</v>
      </c>
      <c r="AC1550" s="5"/>
      <c r="AD1550" s="5"/>
      <c r="AE1550" s="5"/>
      <c r="AF1550" s="5"/>
    </row>
    <row r="1551" spans="1:32" hidden="1">
      <c r="A1551" s="5" t="s">
        <v>17584</v>
      </c>
      <c r="B1551" s="5" t="str">
        <f>IF(COUNTIF('Leads Priorizados INT'!M:M,A1551)&gt;0,"Sí","No")</f>
        <v>No</v>
      </c>
      <c r="C1551">
        <v>0</v>
      </c>
      <c r="D1551" s="6" t="s">
        <v>414</v>
      </c>
      <c r="E1551" s="5" t="s">
        <v>17585</v>
      </c>
      <c r="F1551" s="5" t="s">
        <v>431</v>
      </c>
      <c r="G1551" s="5" t="s">
        <v>3630</v>
      </c>
      <c r="H1551" s="7">
        <v>1022336</v>
      </c>
      <c r="I1551" s="5">
        <v>1</v>
      </c>
      <c r="J1551" s="5">
        <v>1</v>
      </c>
      <c r="K1551" s="5" t="s">
        <v>17586</v>
      </c>
      <c r="L1551" s="5">
        <v>8.6199999999999999E-2</v>
      </c>
      <c r="M1551" s="8">
        <v>607345105</v>
      </c>
      <c r="N1551" s="8"/>
      <c r="O1551" s="8"/>
      <c r="P1551" s="8"/>
      <c r="Q1551" s="8"/>
      <c r="R1551" s="5" t="s">
        <v>17587</v>
      </c>
      <c r="S1551" s="5" t="s">
        <v>417</v>
      </c>
      <c r="T1551" s="5" t="s">
        <v>417</v>
      </c>
      <c r="U1551" s="5" t="s">
        <v>417</v>
      </c>
      <c r="V1551" s="5" t="s">
        <v>417</v>
      </c>
      <c r="W1551" s="5" t="s">
        <v>93</v>
      </c>
      <c r="X1551" s="5" t="s">
        <v>418</v>
      </c>
      <c r="Y1551" s="5" t="s">
        <v>419</v>
      </c>
      <c r="Z1551" s="5" t="s">
        <v>420</v>
      </c>
      <c r="AA1551" s="5" t="s">
        <v>421</v>
      </c>
      <c r="AB1551" s="5"/>
      <c r="AC1551" s="5"/>
      <c r="AD1551" s="5"/>
      <c r="AE1551" s="5"/>
      <c r="AF1551" s="5"/>
    </row>
    <row r="1552" spans="1:32" hidden="1">
      <c r="A1552" s="5" t="s">
        <v>17588</v>
      </c>
      <c r="B1552" s="5" t="str">
        <f>IF(COUNTIF('Leads Priorizados INT'!M:M,A1552)&gt;0,"Sí","No")</f>
        <v>No</v>
      </c>
      <c r="C1552">
        <v>0</v>
      </c>
      <c r="D1552" s="6" t="s">
        <v>414</v>
      </c>
      <c r="E1552" s="5" t="s">
        <v>17589</v>
      </c>
      <c r="F1552" s="5" t="s">
        <v>152</v>
      </c>
      <c r="G1552" s="5" t="s">
        <v>3732</v>
      </c>
      <c r="H1552" s="7">
        <v>300506</v>
      </c>
      <c r="I1552" s="5">
        <v>1</v>
      </c>
      <c r="J1552" s="5">
        <v>1</v>
      </c>
      <c r="K1552" s="5" t="s">
        <v>17590</v>
      </c>
      <c r="L1552" s="5">
        <v>8.6199999999999999E-2</v>
      </c>
      <c r="M1552" s="8">
        <v>918576210</v>
      </c>
      <c r="N1552" s="8">
        <v>685167019</v>
      </c>
      <c r="O1552" s="8">
        <v>658867653</v>
      </c>
      <c r="P1552" s="8">
        <v>651823974</v>
      </c>
      <c r="Q1552" s="8">
        <v>625483778</v>
      </c>
      <c r="R1552" s="5" t="s">
        <v>17591</v>
      </c>
      <c r="S1552" s="5" t="s">
        <v>417</v>
      </c>
      <c r="T1552" s="5" t="s">
        <v>417</v>
      </c>
      <c r="U1552" s="5" t="s">
        <v>417</v>
      </c>
      <c r="V1552" s="5" t="s">
        <v>417</v>
      </c>
      <c r="W1552" s="5" t="s">
        <v>93</v>
      </c>
      <c r="X1552" s="5" t="s">
        <v>418</v>
      </c>
      <c r="Y1552" s="5" t="s">
        <v>419</v>
      </c>
      <c r="Z1552" s="5" t="s">
        <v>420</v>
      </c>
      <c r="AA1552" s="5" t="s">
        <v>421</v>
      </c>
      <c r="AB1552" s="5" t="s">
        <v>17592</v>
      </c>
      <c r="AC1552" s="5" t="s">
        <v>17593</v>
      </c>
      <c r="AD1552" s="5"/>
      <c r="AE1552" s="5"/>
      <c r="AF1552" s="5"/>
    </row>
    <row r="1553" spans="1:32" hidden="1">
      <c r="A1553" s="5" t="s">
        <v>17594</v>
      </c>
      <c r="B1553" s="5" t="str">
        <f>IF(COUNTIF('Leads Priorizados INT'!M:M,A1553)&gt;0,"Sí","No")</f>
        <v>No</v>
      </c>
      <c r="C1553">
        <v>0</v>
      </c>
      <c r="D1553" s="6" t="s">
        <v>430</v>
      </c>
      <c r="E1553" s="5" t="s">
        <v>17595</v>
      </c>
      <c r="F1553" s="5" t="s">
        <v>152</v>
      </c>
      <c r="G1553" s="5" t="s">
        <v>916</v>
      </c>
      <c r="H1553" s="7">
        <v>462303</v>
      </c>
      <c r="I1553" s="5">
        <v>1</v>
      </c>
      <c r="J1553" s="5">
        <v>1</v>
      </c>
      <c r="K1553" s="5" t="s">
        <v>17596</v>
      </c>
      <c r="L1553" s="5">
        <v>8.6199999999999999E-2</v>
      </c>
      <c r="M1553" s="8">
        <v>917218853</v>
      </c>
      <c r="N1553" s="8"/>
      <c r="O1553" s="8"/>
      <c r="P1553" s="8"/>
      <c r="Q1553" s="8"/>
      <c r="R1553" s="5" t="s">
        <v>17597</v>
      </c>
      <c r="S1553" s="5" t="s">
        <v>417</v>
      </c>
      <c r="T1553" s="5" t="s">
        <v>417</v>
      </c>
      <c r="U1553" s="5" t="s">
        <v>417</v>
      </c>
      <c r="V1553" s="5" t="s">
        <v>417</v>
      </c>
      <c r="W1553" s="5" t="s">
        <v>93</v>
      </c>
      <c r="X1553" s="5" t="s">
        <v>418</v>
      </c>
      <c r="Y1553" s="5" t="s">
        <v>419</v>
      </c>
      <c r="Z1553" s="5" t="s">
        <v>420</v>
      </c>
      <c r="AA1553" s="5" t="s">
        <v>421</v>
      </c>
      <c r="AB1553" s="5"/>
      <c r="AC1553" s="5"/>
      <c r="AD1553" s="5"/>
      <c r="AE1553" s="5"/>
      <c r="AF1553" s="5"/>
    </row>
    <row r="1554" spans="1:32" hidden="1">
      <c r="A1554" s="5" t="s">
        <v>17598</v>
      </c>
      <c r="B1554" s="5" t="str">
        <f>IF(COUNTIF('Leads Priorizados INT'!M:M,A1554)&gt;0,"Sí","No")</f>
        <v>No</v>
      </c>
      <c r="C1554">
        <v>0</v>
      </c>
      <c r="D1554" s="6" t="s">
        <v>414</v>
      </c>
      <c r="E1554" s="5" t="s">
        <v>17599</v>
      </c>
      <c r="F1554" s="5" t="s">
        <v>152</v>
      </c>
      <c r="G1554" s="5" t="s">
        <v>9326</v>
      </c>
      <c r="H1554" s="7">
        <v>494271</v>
      </c>
      <c r="I1554" s="5">
        <v>1</v>
      </c>
      <c r="J1554" s="5">
        <v>1</v>
      </c>
      <c r="K1554" s="5" t="s">
        <v>17600</v>
      </c>
      <c r="L1554" s="5">
        <v>8.6199999999999999E-2</v>
      </c>
      <c r="M1554" s="8">
        <v>918457133</v>
      </c>
      <c r="N1554" s="8"/>
      <c r="O1554" s="8"/>
      <c r="P1554" s="8"/>
      <c r="Q1554" s="8"/>
      <c r="R1554" s="5" t="s">
        <v>17601</v>
      </c>
      <c r="S1554" s="5" t="s">
        <v>17602</v>
      </c>
      <c r="T1554" s="5" t="s">
        <v>417</v>
      </c>
      <c r="U1554" s="5" t="s">
        <v>417</v>
      </c>
      <c r="V1554" s="5" t="s">
        <v>417</v>
      </c>
      <c r="W1554" s="5" t="s">
        <v>93</v>
      </c>
      <c r="X1554" s="5" t="s">
        <v>418</v>
      </c>
      <c r="Y1554" s="5" t="s">
        <v>419</v>
      </c>
      <c r="Z1554" s="5" t="s">
        <v>420</v>
      </c>
      <c r="AA1554" s="5" t="s">
        <v>421</v>
      </c>
      <c r="AB1554" s="5"/>
      <c r="AC1554" s="5"/>
      <c r="AD1554" s="5"/>
      <c r="AE1554" s="5"/>
      <c r="AF1554" s="5"/>
    </row>
    <row r="1555" spans="1:32" hidden="1">
      <c r="A1555" s="5" t="s">
        <v>17603</v>
      </c>
      <c r="B1555" s="5" t="str">
        <f>IF(COUNTIF('Leads Priorizados INT'!M:M,A1555)&gt;0,"Sí","No")</f>
        <v>No</v>
      </c>
      <c r="C1555">
        <v>0</v>
      </c>
      <c r="D1555" s="6" t="s">
        <v>414</v>
      </c>
      <c r="E1555" s="5" t="s">
        <v>17604</v>
      </c>
      <c r="F1555" s="5" t="s">
        <v>152</v>
      </c>
      <c r="G1555" s="5" t="s">
        <v>1887</v>
      </c>
      <c r="H1555" s="7">
        <v>343534</v>
      </c>
      <c r="I1555" s="5">
        <v>1</v>
      </c>
      <c r="J1555" s="5">
        <v>1</v>
      </c>
      <c r="K1555" s="5" t="s">
        <v>17605</v>
      </c>
      <c r="L1555" s="5">
        <v>8.6199999999999999E-2</v>
      </c>
      <c r="M1555" s="8">
        <v>916365817</v>
      </c>
      <c r="N1555" s="8">
        <v>650398463</v>
      </c>
      <c r="O1555" s="8">
        <v>625782585</v>
      </c>
      <c r="P1555" s="8"/>
      <c r="Q1555" s="8"/>
      <c r="R1555" s="5" t="s">
        <v>17606</v>
      </c>
      <c r="S1555" s="5" t="s">
        <v>17607</v>
      </c>
      <c r="T1555" s="5" t="s">
        <v>417</v>
      </c>
      <c r="U1555" s="5" t="s">
        <v>417</v>
      </c>
      <c r="V1555" s="5" t="s">
        <v>417</v>
      </c>
      <c r="W1555" s="5" t="s">
        <v>93</v>
      </c>
      <c r="X1555" s="5" t="s">
        <v>418</v>
      </c>
      <c r="Y1555" s="5" t="s">
        <v>419</v>
      </c>
      <c r="Z1555" s="5" t="s">
        <v>420</v>
      </c>
      <c r="AA1555" s="5" t="s">
        <v>421</v>
      </c>
      <c r="AB1555" s="5"/>
      <c r="AC1555" s="5"/>
      <c r="AD1555" s="5"/>
      <c r="AE1555" s="5"/>
      <c r="AF1555" s="5"/>
    </row>
    <row r="1556" spans="1:32" hidden="1">
      <c r="A1556" s="5" t="s">
        <v>17608</v>
      </c>
      <c r="B1556" s="5" t="str">
        <f>IF(COUNTIF('Leads Priorizados INT'!M:M,A1556)&gt;0,"Sí","No")</f>
        <v>No</v>
      </c>
      <c r="C1556">
        <v>0</v>
      </c>
      <c r="D1556" s="6" t="s">
        <v>414</v>
      </c>
      <c r="E1556" s="5" t="s">
        <v>17609</v>
      </c>
      <c r="F1556" s="5" t="s">
        <v>152</v>
      </c>
      <c r="G1556" s="5" t="s">
        <v>1535</v>
      </c>
      <c r="H1556" s="7">
        <v>331895</v>
      </c>
      <c r="I1556" s="5">
        <v>7</v>
      </c>
      <c r="J1556" s="5">
        <v>1</v>
      </c>
      <c r="K1556" s="5" t="s">
        <v>17610</v>
      </c>
      <c r="L1556" s="5">
        <v>8.6199999999999999E-2</v>
      </c>
      <c r="M1556" s="8">
        <v>912939789</v>
      </c>
      <c r="N1556" s="8">
        <v>912417221</v>
      </c>
      <c r="O1556" s="8">
        <v>673666270</v>
      </c>
      <c r="P1556" s="8"/>
      <c r="Q1556" s="8"/>
      <c r="R1556" s="5" t="s">
        <v>17611</v>
      </c>
      <c r="S1556" s="5" t="s">
        <v>17612</v>
      </c>
      <c r="T1556" s="5" t="s">
        <v>17613</v>
      </c>
      <c r="U1556" s="5" t="s">
        <v>417</v>
      </c>
      <c r="V1556" s="5" t="s">
        <v>417</v>
      </c>
      <c r="W1556" s="5" t="s">
        <v>93</v>
      </c>
      <c r="X1556" s="5" t="s">
        <v>418</v>
      </c>
      <c r="Y1556" s="5" t="s">
        <v>419</v>
      </c>
      <c r="Z1556" s="5" t="s">
        <v>420</v>
      </c>
      <c r="AA1556" s="5" t="s">
        <v>421</v>
      </c>
      <c r="AB1556" s="5"/>
      <c r="AC1556" s="5"/>
      <c r="AD1556" s="5"/>
      <c r="AE1556" s="5"/>
      <c r="AF1556" s="5"/>
    </row>
    <row r="1557" spans="1:32" hidden="1">
      <c r="A1557" s="5" t="s">
        <v>17614</v>
      </c>
      <c r="B1557" s="5" t="str">
        <f>IF(COUNTIF('Leads Priorizados INT'!M:M,A1557)&gt;0,"Sí","No")</f>
        <v>No</v>
      </c>
      <c r="C1557">
        <v>0</v>
      </c>
      <c r="D1557" s="6" t="s">
        <v>414</v>
      </c>
      <c r="E1557" s="5" t="s">
        <v>17615</v>
      </c>
      <c r="F1557" s="5" t="s">
        <v>152</v>
      </c>
      <c r="G1557" s="5" t="s">
        <v>13604</v>
      </c>
      <c r="H1557" s="7">
        <v>463423</v>
      </c>
      <c r="I1557" s="5">
        <v>0</v>
      </c>
      <c r="J1557" s="5">
        <v>1</v>
      </c>
      <c r="K1557" s="5" t="s">
        <v>17616</v>
      </c>
      <c r="L1557" s="5">
        <v>8.6199999999999999E-2</v>
      </c>
      <c r="M1557" s="8">
        <v>916307575</v>
      </c>
      <c r="N1557" s="8"/>
      <c r="O1557" s="8"/>
      <c r="P1557" s="8"/>
      <c r="Q1557" s="8"/>
      <c r="R1557" s="5" t="s">
        <v>17617</v>
      </c>
      <c r="S1557" s="5" t="s">
        <v>17618</v>
      </c>
      <c r="T1557" s="5" t="s">
        <v>417</v>
      </c>
      <c r="U1557" s="5" t="s">
        <v>417</v>
      </c>
      <c r="V1557" s="5" t="s">
        <v>417</v>
      </c>
      <c r="W1557" s="5" t="s">
        <v>93</v>
      </c>
      <c r="X1557" s="5" t="s">
        <v>418</v>
      </c>
      <c r="Y1557" s="5" t="s">
        <v>419</v>
      </c>
      <c r="Z1557" s="5" t="s">
        <v>420</v>
      </c>
      <c r="AA1557" s="5" t="s">
        <v>421</v>
      </c>
      <c r="AB1557" s="5"/>
      <c r="AC1557" s="5"/>
      <c r="AD1557" s="5"/>
      <c r="AE1557" s="5"/>
      <c r="AF1557" s="5"/>
    </row>
    <row r="1558" spans="1:32" hidden="1">
      <c r="A1558" s="5" t="s">
        <v>17619</v>
      </c>
      <c r="B1558" s="5" t="str">
        <f>IF(COUNTIF('Leads Priorizados INT'!M:M,A1558)&gt;0,"Sí","No")</f>
        <v>No</v>
      </c>
      <c r="C1558">
        <v>0</v>
      </c>
      <c r="D1558" s="6" t="s">
        <v>414</v>
      </c>
      <c r="E1558" s="5" t="s">
        <v>17620</v>
      </c>
      <c r="F1558" s="5" t="s">
        <v>2631</v>
      </c>
      <c r="G1558" s="5" t="s">
        <v>17621</v>
      </c>
      <c r="H1558" s="7">
        <v>1016414</v>
      </c>
      <c r="I1558" s="5">
        <v>7</v>
      </c>
      <c r="J1558" s="5">
        <v>1</v>
      </c>
      <c r="K1558" s="5" t="s">
        <v>17622</v>
      </c>
      <c r="L1558" s="5">
        <v>8.6099999999999996E-2</v>
      </c>
      <c r="M1558" s="8">
        <v>946790334</v>
      </c>
      <c r="N1558" s="8"/>
      <c r="O1558" s="8"/>
      <c r="P1558" s="8"/>
      <c r="Q1558" s="8"/>
      <c r="R1558" s="5" t="s">
        <v>17623</v>
      </c>
      <c r="S1558" s="5" t="s">
        <v>417</v>
      </c>
      <c r="T1558" s="5" t="s">
        <v>417</v>
      </c>
      <c r="U1558" s="5" t="s">
        <v>417</v>
      </c>
      <c r="V1558" s="5" t="s">
        <v>417</v>
      </c>
      <c r="W1558" s="5" t="s">
        <v>93</v>
      </c>
      <c r="X1558" s="5" t="s">
        <v>418</v>
      </c>
      <c r="Y1558" s="5" t="s">
        <v>419</v>
      </c>
      <c r="Z1558" s="5" t="s">
        <v>420</v>
      </c>
      <c r="AA1558" s="5" t="s">
        <v>421</v>
      </c>
      <c r="AB1558" s="5" t="s">
        <v>17624</v>
      </c>
      <c r="AC1558" s="5"/>
      <c r="AD1558" s="5"/>
      <c r="AE1558" s="5"/>
      <c r="AF1558" s="5"/>
    </row>
    <row r="1559" spans="1:32" hidden="1">
      <c r="A1559" s="5" t="s">
        <v>17625</v>
      </c>
      <c r="B1559" s="5" t="str">
        <f>IF(COUNTIF('Leads Priorizados INT'!M:M,A1559)&gt;0,"Sí","No")</f>
        <v>No</v>
      </c>
      <c r="C1559">
        <v>0</v>
      </c>
      <c r="D1559" s="6" t="s">
        <v>1534</v>
      </c>
      <c r="E1559" s="5" t="s">
        <v>17626</v>
      </c>
      <c r="F1559" s="5" t="s">
        <v>431</v>
      </c>
      <c r="G1559" s="5" t="s">
        <v>1479</v>
      </c>
      <c r="H1559" s="7">
        <v>1370549</v>
      </c>
      <c r="I1559" s="5">
        <v>12</v>
      </c>
      <c r="J1559" s="5">
        <v>3</v>
      </c>
      <c r="K1559" s="5" t="s">
        <v>17627</v>
      </c>
      <c r="L1559" s="5">
        <v>8.5999999999999993E-2</v>
      </c>
      <c r="M1559" s="8">
        <v>934619376</v>
      </c>
      <c r="N1559" s="8">
        <v>934458799</v>
      </c>
      <c r="O1559" s="8">
        <v>936819175</v>
      </c>
      <c r="P1559" s="8">
        <v>646366046</v>
      </c>
      <c r="Q1559" s="8">
        <v>616726143</v>
      </c>
      <c r="R1559" s="5" t="s">
        <v>15139</v>
      </c>
      <c r="S1559" s="5" t="s">
        <v>417</v>
      </c>
      <c r="T1559" s="5" t="s">
        <v>417</v>
      </c>
      <c r="U1559" s="5" t="s">
        <v>417</v>
      </c>
      <c r="V1559" s="5" t="s">
        <v>417</v>
      </c>
      <c r="W1559" s="5" t="s">
        <v>93</v>
      </c>
      <c r="X1559" s="5" t="s">
        <v>418</v>
      </c>
      <c r="Y1559" s="5" t="s">
        <v>419</v>
      </c>
      <c r="Z1559" s="5" t="s">
        <v>420</v>
      </c>
      <c r="AA1559" s="5" t="s">
        <v>421</v>
      </c>
      <c r="AB1559" s="5"/>
      <c r="AC1559" s="5"/>
      <c r="AD1559" s="5"/>
      <c r="AE1559" s="5"/>
      <c r="AF1559" s="5"/>
    </row>
    <row r="1560" spans="1:32">
      <c r="A1560" s="5" t="s">
        <v>17628</v>
      </c>
      <c r="B1560" s="5" t="str">
        <f>IF(COUNTIF('Leads Priorizados INT'!M:M,A1560)&gt;0,"Sí","No")</f>
        <v>No</v>
      </c>
      <c r="C1560">
        <v>1</v>
      </c>
      <c r="D1560" s="6" t="s">
        <v>414</v>
      </c>
      <c r="E1560" s="5" t="s">
        <v>17629</v>
      </c>
      <c r="F1560" s="5" t="s">
        <v>1019</v>
      </c>
      <c r="G1560" s="5" t="s">
        <v>1629</v>
      </c>
      <c r="H1560" s="7">
        <v>854267</v>
      </c>
      <c r="I1560" s="5">
        <v>7</v>
      </c>
      <c r="J1560" s="5">
        <v>2</v>
      </c>
      <c r="K1560" s="5" t="s">
        <v>17630</v>
      </c>
      <c r="L1560" s="5">
        <v>8.5999999999999993E-2</v>
      </c>
      <c r="M1560" s="8"/>
      <c r="N1560" s="8"/>
      <c r="O1560" s="8"/>
      <c r="P1560" s="8"/>
      <c r="Q1560" s="8"/>
      <c r="R1560" s="5" t="s">
        <v>17631</v>
      </c>
      <c r="S1560" s="5" t="s">
        <v>417</v>
      </c>
      <c r="T1560" s="5" t="s">
        <v>417</v>
      </c>
      <c r="U1560" s="5" t="s">
        <v>417</v>
      </c>
      <c r="V1560" s="5" t="s">
        <v>417</v>
      </c>
      <c r="W1560" s="5" t="s">
        <v>93</v>
      </c>
      <c r="X1560" s="5" t="s">
        <v>418</v>
      </c>
      <c r="Y1560" s="5" t="s">
        <v>419</v>
      </c>
      <c r="Z1560" s="5" t="s">
        <v>420</v>
      </c>
      <c r="AA1560" s="5" t="s">
        <v>421</v>
      </c>
      <c r="AB1560" s="5"/>
      <c r="AC1560" s="5"/>
      <c r="AD1560" s="5"/>
      <c r="AE1560" s="5"/>
      <c r="AF1560" s="5"/>
    </row>
    <row r="1561" spans="1:32" hidden="1">
      <c r="A1561" s="5" t="s">
        <v>17632</v>
      </c>
      <c r="B1561" s="5" t="str">
        <f>IF(COUNTIF('Leads Priorizados INT'!M:M,A1561)&gt;0,"Sí","No")</f>
        <v>No</v>
      </c>
      <c r="C1561">
        <v>0</v>
      </c>
      <c r="D1561" s="6" t="s">
        <v>430</v>
      </c>
      <c r="E1561" s="5" t="s">
        <v>17633</v>
      </c>
      <c r="F1561" s="5" t="s">
        <v>729</v>
      </c>
      <c r="G1561" s="5" t="s">
        <v>730</v>
      </c>
      <c r="H1561" s="7">
        <v>587377</v>
      </c>
      <c r="I1561" s="5">
        <v>5</v>
      </c>
      <c r="J1561" s="5">
        <v>2</v>
      </c>
      <c r="K1561" s="5" t="s">
        <v>17634</v>
      </c>
      <c r="L1561" s="5">
        <v>8.5999999999999993E-2</v>
      </c>
      <c r="M1561" s="8">
        <v>976373973</v>
      </c>
      <c r="N1561" s="8"/>
      <c r="O1561" s="8"/>
      <c r="P1561" s="8"/>
      <c r="Q1561" s="8"/>
      <c r="R1561" s="5" t="s">
        <v>17635</v>
      </c>
      <c r="S1561" s="5" t="s">
        <v>417</v>
      </c>
      <c r="T1561" s="5" t="s">
        <v>417</v>
      </c>
      <c r="U1561" s="5" t="s">
        <v>417</v>
      </c>
      <c r="V1561" s="5" t="s">
        <v>417</v>
      </c>
      <c r="W1561" s="5" t="s">
        <v>93</v>
      </c>
      <c r="X1561" s="5" t="s">
        <v>418</v>
      </c>
      <c r="Y1561" s="5" t="s">
        <v>419</v>
      </c>
      <c r="Z1561" s="5" t="s">
        <v>420</v>
      </c>
      <c r="AA1561" s="5" t="s">
        <v>421</v>
      </c>
      <c r="AB1561" s="5"/>
      <c r="AC1561" s="5"/>
      <c r="AD1561" s="5"/>
      <c r="AE1561" s="5"/>
      <c r="AF1561" s="5"/>
    </row>
    <row r="1562" spans="1:32" hidden="1">
      <c r="A1562" s="5" t="s">
        <v>17636</v>
      </c>
      <c r="B1562" s="5" t="str">
        <f>IF(COUNTIF('Leads Priorizados INT'!M:M,A1562)&gt;0,"Sí","No")</f>
        <v>No</v>
      </c>
      <c r="C1562">
        <v>0</v>
      </c>
      <c r="D1562" s="6" t="s">
        <v>414</v>
      </c>
      <c r="E1562" s="5" t="s">
        <v>17637</v>
      </c>
      <c r="F1562" s="5" t="s">
        <v>984</v>
      </c>
      <c r="G1562" s="5" t="s">
        <v>16353</v>
      </c>
      <c r="H1562" s="7">
        <v>848090</v>
      </c>
      <c r="I1562" s="5">
        <v>2</v>
      </c>
      <c r="J1562" s="5">
        <v>1</v>
      </c>
      <c r="K1562" s="5" t="s">
        <v>17638</v>
      </c>
      <c r="L1562" s="5">
        <v>8.5900000000000004E-2</v>
      </c>
      <c r="M1562" s="8">
        <v>942074997</v>
      </c>
      <c r="N1562" s="8">
        <v>942373139</v>
      </c>
      <c r="O1562" s="8">
        <v>942725141</v>
      </c>
      <c r="P1562" s="8"/>
      <c r="Q1562" s="8"/>
      <c r="R1562" s="5" t="s">
        <v>17639</v>
      </c>
      <c r="S1562" s="5" t="s">
        <v>417</v>
      </c>
      <c r="T1562" s="5" t="s">
        <v>417</v>
      </c>
      <c r="U1562" s="5" t="s">
        <v>417</v>
      </c>
      <c r="V1562" s="5" t="s">
        <v>417</v>
      </c>
      <c r="W1562" s="5" t="s">
        <v>93</v>
      </c>
      <c r="X1562" s="5" t="s">
        <v>418</v>
      </c>
      <c r="Y1562" s="5" t="s">
        <v>419</v>
      </c>
      <c r="Z1562" s="5" t="s">
        <v>420</v>
      </c>
      <c r="AA1562" s="5" t="s">
        <v>421</v>
      </c>
      <c r="AB1562" s="5" t="s">
        <v>17640</v>
      </c>
      <c r="AC1562" s="5"/>
      <c r="AD1562" s="5"/>
      <c r="AE1562" s="5"/>
      <c r="AF1562" s="5"/>
    </row>
    <row r="1563" spans="1:32" hidden="1">
      <c r="A1563" s="5" t="s">
        <v>17641</v>
      </c>
      <c r="B1563" s="5" t="str">
        <f>IF(COUNTIF('Leads Priorizados INT'!M:M,A1563)&gt;0,"Sí","No")</f>
        <v>No</v>
      </c>
      <c r="C1563">
        <v>0</v>
      </c>
      <c r="D1563" s="6" t="s">
        <v>414</v>
      </c>
      <c r="E1563" s="5" t="s">
        <v>17642</v>
      </c>
      <c r="F1563" s="5" t="s">
        <v>431</v>
      </c>
      <c r="G1563" s="5" t="s">
        <v>9571</v>
      </c>
      <c r="H1563" s="7">
        <v>645000</v>
      </c>
      <c r="I1563" s="5">
        <v>1</v>
      </c>
      <c r="J1563" s="5">
        <v>1</v>
      </c>
      <c r="K1563" s="5" t="s">
        <v>17643</v>
      </c>
      <c r="L1563" s="5">
        <v>8.5900000000000004E-2</v>
      </c>
      <c r="M1563" s="8">
        <v>932325013</v>
      </c>
      <c r="N1563" s="8"/>
      <c r="O1563" s="8"/>
      <c r="P1563" s="8"/>
      <c r="Q1563" s="8"/>
      <c r="R1563" s="5" t="s">
        <v>17644</v>
      </c>
      <c r="S1563" s="5" t="s">
        <v>417</v>
      </c>
      <c r="T1563" s="5" t="s">
        <v>417</v>
      </c>
      <c r="U1563" s="5" t="s">
        <v>417</v>
      </c>
      <c r="V1563" s="5" t="s">
        <v>417</v>
      </c>
      <c r="W1563" s="5" t="s">
        <v>93</v>
      </c>
      <c r="X1563" s="5" t="s">
        <v>418</v>
      </c>
      <c r="Y1563" s="5" t="s">
        <v>419</v>
      </c>
      <c r="Z1563" s="5" t="s">
        <v>420</v>
      </c>
      <c r="AA1563" s="5" t="s">
        <v>421</v>
      </c>
      <c r="AB1563" s="5"/>
      <c r="AC1563" s="5"/>
      <c r="AD1563" s="5"/>
      <c r="AE1563" s="5"/>
      <c r="AF1563" s="5"/>
    </row>
    <row r="1564" spans="1:32" hidden="1">
      <c r="A1564" s="5" t="s">
        <v>17645</v>
      </c>
      <c r="B1564" s="5" t="str">
        <f>IF(COUNTIF('Leads Priorizados INT'!M:M,A1564)&gt;0,"Sí","No")</f>
        <v>No</v>
      </c>
      <c r="C1564">
        <v>0</v>
      </c>
      <c r="D1564" s="6" t="s">
        <v>414</v>
      </c>
      <c r="E1564" s="5" t="s">
        <v>17646</v>
      </c>
      <c r="F1564" s="5" t="s">
        <v>152</v>
      </c>
      <c r="G1564" s="5" t="s">
        <v>780</v>
      </c>
      <c r="H1564" s="7">
        <v>602132</v>
      </c>
      <c r="I1564" s="5">
        <v>3</v>
      </c>
      <c r="J1564" s="5">
        <v>1</v>
      </c>
      <c r="K1564" s="5" t="s">
        <v>17647</v>
      </c>
      <c r="L1564" s="5">
        <v>8.5900000000000004E-2</v>
      </c>
      <c r="M1564" s="8"/>
      <c r="N1564" s="8"/>
      <c r="O1564" s="8"/>
      <c r="P1564" s="8"/>
      <c r="Q1564" s="8"/>
      <c r="R1564" s="5" t="s">
        <v>17648</v>
      </c>
      <c r="S1564" s="5" t="s">
        <v>417</v>
      </c>
      <c r="T1564" s="5" t="s">
        <v>417</v>
      </c>
      <c r="U1564" s="5" t="s">
        <v>417</v>
      </c>
      <c r="V1564" s="5" t="s">
        <v>417</v>
      </c>
      <c r="W1564" s="5" t="s">
        <v>93</v>
      </c>
      <c r="X1564" s="5" t="s">
        <v>418</v>
      </c>
      <c r="Y1564" s="5" t="s">
        <v>419</v>
      </c>
      <c r="Z1564" s="5" t="s">
        <v>420</v>
      </c>
      <c r="AA1564" s="5" t="s">
        <v>421</v>
      </c>
      <c r="AB1564" s="5"/>
      <c r="AC1564" s="5"/>
      <c r="AD1564" s="5"/>
      <c r="AE1564" s="5"/>
      <c r="AF1564" s="5"/>
    </row>
    <row r="1565" spans="1:32" hidden="1">
      <c r="A1565" s="5" t="s">
        <v>17649</v>
      </c>
      <c r="B1565" s="5" t="str">
        <f>IF(COUNTIF('Leads Priorizados INT'!M:M,A1565)&gt;0,"Sí","No")</f>
        <v>No</v>
      </c>
      <c r="C1565">
        <v>0</v>
      </c>
      <c r="D1565" s="6" t="s">
        <v>414</v>
      </c>
      <c r="E1565" s="5" t="s">
        <v>17650</v>
      </c>
      <c r="F1565" s="5" t="s">
        <v>2926</v>
      </c>
      <c r="G1565" s="5" t="s">
        <v>2927</v>
      </c>
      <c r="H1565" s="7">
        <v>2483598</v>
      </c>
      <c r="I1565" s="5">
        <v>43</v>
      </c>
      <c r="J1565" s="5">
        <v>3</v>
      </c>
      <c r="K1565" s="5" t="s">
        <v>17651</v>
      </c>
      <c r="L1565" s="5">
        <v>8.5900000000000004E-2</v>
      </c>
      <c r="M1565" s="8">
        <v>984188373</v>
      </c>
      <c r="N1565" s="8">
        <v>985722871</v>
      </c>
      <c r="O1565" s="8">
        <v>985234212</v>
      </c>
      <c r="P1565" s="8">
        <v>985225024</v>
      </c>
      <c r="Q1565" s="8"/>
      <c r="R1565" s="5" t="s">
        <v>17652</v>
      </c>
      <c r="S1565" s="5" t="s">
        <v>17653</v>
      </c>
      <c r="T1565" s="5" t="s">
        <v>417</v>
      </c>
      <c r="U1565" s="5" t="s">
        <v>417</v>
      </c>
      <c r="V1565" s="5" t="s">
        <v>417</v>
      </c>
      <c r="W1565" s="5" t="s">
        <v>93</v>
      </c>
      <c r="X1565" s="5" t="s">
        <v>418</v>
      </c>
      <c r="Y1565" s="5" t="s">
        <v>419</v>
      </c>
      <c r="Z1565" s="5" t="s">
        <v>420</v>
      </c>
      <c r="AA1565" s="5" t="s">
        <v>421</v>
      </c>
      <c r="AB1565" s="5" t="s">
        <v>17654</v>
      </c>
      <c r="AC1565" s="5" t="s">
        <v>17655</v>
      </c>
      <c r="AD1565" s="5" t="s">
        <v>17656</v>
      </c>
      <c r="AE1565" s="5" t="s">
        <v>17657</v>
      </c>
      <c r="AF1565" s="5" t="s">
        <v>17658</v>
      </c>
    </row>
    <row r="1566" spans="1:32" hidden="1">
      <c r="A1566" s="5" t="s">
        <v>17659</v>
      </c>
      <c r="B1566" s="5" t="str">
        <f>IF(COUNTIF('Leads Priorizados INT'!M:M,A1566)&gt;0,"Sí","No")</f>
        <v>No</v>
      </c>
      <c r="C1566">
        <v>0</v>
      </c>
      <c r="D1566" s="6" t="s">
        <v>414</v>
      </c>
      <c r="E1566" s="5" t="s">
        <v>17660</v>
      </c>
      <c r="F1566" s="5" t="s">
        <v>10062</v>
      </c>
      <c r="G1566" s="5" t="s">
        <v>17661</v>
      </c>
      <c r="H1566" s="7">
        <v>509567</v>
      </c>
      <c r="I1566" s="5">
        <v>1</v>
      </c>
      <c r="J1566" s="5">
        <v>1</v>
      </c>
      <c r="K1566" s="5" t="s">
        <v>17662</v>
      </c>
      <c r="L1566" s="5">
        <v>8.5800000000000001E-2</v>
      </c>
      <c r="M1566" s="8"/>
      <c r="N1566" s="8"/>
      <c r="O1566" s="8"/>
      <c r="P1566" s="8"/>
      <c r="Q1566" s="8"/>
      <c r="R1566" s="5" t="s">
        <v>17663</v>
      </c>
      <c r="S1566" s="5" t="s">
        <v>417</v>
      </c>
      <c r="T1566" s="5" t="s">
        <v>417</v>
      </c>
      <c r="U1566" s="5" t="s">
        <v>417</v>
      </c>
      <c r="V1566" s="5" t="s">
        <v>417</v>
      </c>
      <c r="W1566" s="5" t="s">
        <v>93</v>
      </c>
      <c r="X1566" s="5" t="s">
        <v>418</v>
      </c>
      <c r="Y1566" s="5" t="s">
        <v>419</v>
      </c>
      <c r="Z1566" s="5" t="s">
        <v>420</v>
      </c>
      <c r="AA1566" s="5" t="s">
        <v>421</v>
      </c>
      <c r="AB1566" s="5"/>
      <c r="AC1566" s="5"/>
      <c r="AD1566" s="5"/>
      <c r="AE1566" s="5"/>
      <c r="AF1566" s="5"/>
    </row>
    <row r="1567" spans="1:32" hidden="1">
      <c r="A1567" s="5" t="s">
        <v>17664</v>
      </c>
      <c r="B1567" s="5" t="str">
        <f>IF(COUNTIF('Leads Priorizados INT'!M:M,A1567)&gt;0,"Sí","No")</f>
        <v>No</v>
      </c>
      <c r="C1567">
        <v>0</v>
      </c>
      <c r="D1567" s="6" t="s">
        <v>414</v>
      </c>
      <c r="E1567" s="5" t="s">
        <v>17665</v>
      </c>
      <c r="F1567" s="5" t="s">
        <v>431</v>
      </c>
      <c r="G1567" s="5" t="s">
        <v>2465</v>
      </c>
      <c r="H1567" s="7">
        <v>2368196</v>
      </c>
      <c r="I1567" s="5">
        <v>7</v>
      </c>
      <c r="J1567" s="5">
        <v>1</v>
      </c>
      <c r="K1567" s="5" t="s">
        <v>17666</v>
      </c>
      <c r="L1567" s="5">
        <v>8.5800000000000001E-2</v>
      </c>
      <c r="M1567" s="8"/>
      <c r="N1567" s="8"/>
      <c r="O1567" s="8"/>
      <c r="P1567" s="8"/>
      <c r="Q1567" s="8"/>
      <c r="R1567" s="5" t="s">
        <v>17667</v>
      </c>
      <c r="S1567" s="5" t="s">
        <v>417</v>
      </c>
      <c r="T1567" s="5" t="s">
        <v>417</v>
      </c>
      <c r="U1567" s="5" t="s">
        <v>417</v>
      </c>
      <c r="V1567" s="5" t="s">
        <v>417</v>
      </c>
      <c r="W1567" s="5" t="s">
        <v>93</v>
      </c>
      <c r="X1567" s="5" t="s">
        <v>418</v>
      </c>
      <c r="Y1567" s="5" t="s">
        <v>419</v>
      </c>
      <c r="Z1567" s="5" t="s">
        <v>420</v>
      </c>
      <c r="AA1567" s="5" t="s">
        <v>421</v>
      </c>
      <c r="AB1567" s="5"/>
      <c r="AC1567" s="5"/>
      <c r="AD1567" s="5"/>
      <c r="AE1567" s="5"/>
      <c r="AF1567" s="5"/>
    </row>
    <row r="1568" spans="1:32" hidden="1">
      <c r="A1568" s="5" t="s">
        <v>17668</v>
      </c>
      <c r="B1568" s="5" t="str">
        <f>IF(COUNTIF('Leads Priorizados INT'!M:M,A1568)&gt;0,"Sí","No")</f>
        <v>No</v>
      </c>
      <c r="C1568">
        <v>0</v>
      </c>
      <c r="D1568" s="6" t="s">
        <v>414</v>
      </c>
      <c r="E1568" s="5" t="s">
        <v>17669</v>
      </c>
      <c r="F1568" s="5" t="s">
        <v>152</v>
      </c>
      <c r="G1568" s="5" t="s">
        <v>3261</v>
      </c>
      <c r="H1568" s="7">
        <v>955031</v>
      </c>
      <c r="I1568" s="5">
        <v>2</v>
      </c>
      <c r="J1568" s="5">
        <v>2</v>
      </c>
      <c r="K1568" s="5" t="s">
        <v>17670</v>
      </c>
      <c r="L1568" s="5">
        <v>8.5800000000000001E-2</v>
      </c>
      <c r="M1568" s="8"/>
      <c r="N1568" s="8"/>
      <c r="O1568" s="8"/>
      <c r="P1568" s="8"/>
      <c r="Q1568" s="8"/>
      <c r="R1568" s="5" t="s">
        <v>17671</v>
      </c>
      <c r="S1568" s="5" t="s">
        <v>417</v>
      </c>
      <c r="T1568" s="5" t="s">
        <v>417</v>
      </c>
      <c r="U1568" s="5" t="s">
        <v>417</v>
      </c>
      <c r="V1568" s="5" t="s">
        <v>417</v>
      </c>
      <c r="W1568" s="5" t="s">
        <v>93</v>
      </c>
      <c r="X1568" s="5" t="s">
        <v>418</v>
      </c>
      <c r="Y1568" s="5" t="s">
        <v>419</v>
      </c>
      <c r="Z1568" s="5" t="s">
        <v>420</v>
      </c>
      <c r="AA1568" s="5" t="s">
        <v>421</v>
      </c>
      <c r="AB1568" s="5" t="s">
        <v>17672</v>
      </c>
      <c r="AC1568" s="5"/>
      <c r="AD1568" s="5"/>
      <c r="AE1568" s="5"/>
      <c r="AF1568" s="5"/>
    </row>
    <row r="1569" spans="1:32" hidden="1">
      <c r="A1569" s="5" t="s">
        <v>17673</v>
      </c>
      <c r="B1569" s="5" t="str">
        <f>IF(COUNTIF('Leads Priorizados INT'!M:M,A1569)&gt;0,"Sí","No")</f>
        <v>No</v>
      </c>
      <c r="C1569">
        <v>0</v>
      </c>
      <c r="D1569" s="6" t="s">
        <v>414</v>
      </c>
      <c r="E1569" s="5" t="s">
        <v>17674</v>
      </c>
      <c r="F1569" s="5" t="s">
        <v>152</v>
      </c>
      <c r="G1569" s="5" t="s">
        <v>1535</v>
      </c>
      <c r="H1569" s="7">
        <v>493666</v>
      </c>
      <c r="I1569" s="5">
        <v>1</v>
      </c>
      <c r="J1569" s="5">
        <v>3</v>
      </c>
      <c r="K1569" s="5" t="s">
        <v>17675</v>
      </c>
      <c r="L1569" s="5">
        <v>8.5800000000000001E-2</v>
      </c>
      <c r="M1569" s="8">
        <v>917502171</v>
      </c>
      <c r="N1569" s="8"/>
      <c r="O1569" s="8"/>
      <c r="P1569" s="8"/>
      <c r="Q1569" s="8"/>
      <c r="R1569" s="5" t="s">
        <v>17676</v>
      </c>
      <c r="S1569" s="5" t="s">
        <v>417</v>
      </c>
      <c r="T1569" s="5" t="s">
        <v>417</v>
      </c>
      <c r="U1569" s="5" t="s">
        <v>417</v>
      </c>
      <c r="V1569" s="5" t="s">
        <v>417</v>
      </c>
      <c r="W1569" s="5" t="s">
        <v>93</v>
      </c>
      <c r="X1569" s="5" t="s">
        <v>418</v>
      </c>
      <c r="Y1569" s="5" t="s">
        <v>419</v>
      </c>
      <c r="Z1569" s="5" t="s">
        <v>420</v>
      </c>
      <c r="AA1569" s="5" t="s">
        <v>421</v>
      </c>
      <c r="AB1569" s="5"/>
      <c r="AC1569" s="5"/>
      <c r="AD1569" s="5"/>
      <c r="AE1569" s="5"/>
      <c r="AF1569" s="5"/>
    </row>
    <row r="1570" spans="1:32" hidden="1">
      <c r="A1570" s="5" t="s">
        <v>17677</v>
      </c>
      <c r="B1570" s="5" t="str">
        <f>IF(COUNTIF('Leads Priorizados INT'!M:M,A1570)&gt;0,"Sí","No")</f>
        <v>No</v>
      </c>
      <c r="C1570">
        <v>0</v>
      </c>
      <c r="D1570" s="6" t="s">
        <v>414</v>
      </c>
      <c r="E1570" s="5" t="s">
        <v>17678</v>
      </c>
      <c r="F1570" s="5" t="s">
        <v>152</v>
      </c>
      <c r="G1570" s="5" t="s">
        <v>1157</v>
      </c>
      <c r="H1570" s="7">
        <v>637919</v>
      </c>
      <c r="I1570" s="5">
        <v>1</v>
      </c>
      <c r="J1570" s="5">
        <v>1</v>
      </c>
      <c r="K1570" s="5" t="s">
        <v>17679</v>
      </c>
      <c r="L1570" s="5">
        <v>8.5699999999999998E-2</v>
      </c>
      <c r="M1570" s="8"/>
      <c r="N1570" s="8"/>
      <c r="O1570" s="8"/>
      <c r="P1570" s="8"/>
      <c r="Q1570" s="8"/>
      <c r="R1570" s="5" t="s">
        <v>17680</v>
      </c>
      <c r="S1570" s="5" t="s">
        <v>417</v>
      </c>
      <c r="T1570" s="5" t="s">
        <v>417</v>
      </c>
      <c r="U1570" s="5" t="s">
        <v>417</v>
      </c>
      <c r="V1570" s="5" t="s">
        <v>417</v>
      </c>
      <c r="W1570" s="5" t="s">
        <v>93</v>
      </c>
      <c r="X1570" s="5" t="s">
        <v>418</v>
      </c>
      <c r="Y1570" s="5" t="s">
        <v>419</v>
      </c>
      <c r="Z1570" s="5" t="s">
        <v>420</v>
      </c>
      <c r="AA1570" s="5" t="s">
        <v>421</v>
      </c>
      <c r="AB1570" s="5"/>
      <c r="AC1570" s="5"/>
      <c r="AD1570" s="5"/>
      <c r="AE1570" s="5"/>
      <c r="AF1570" s="5"/>
    </row>
    <row r="1571" spans="1:32" hidden="1">
      <c r="A1571" s="5" t="s">
        <v>17681</v>
      </c>
      <c r="B1571" s="5" t="str">
        <f>IF(COUNTIF('Leads Priorizados INT'!M:M,A1571)&gt;0,"Sí","No")</f>
        <v>No</v>
      </c>
      <c r="C1571">
        <v>0</v>
      </c>
      <c r="D1571" s="6" t="s">
        <v>414</v>
      </c>
      <c r="E1571" s="5" t="s">
        <v>17682</v>
      </c>
      <c r="F1571" s="5" t="s">
        <v>700</v>
      </c>
      <c r="G1571" s="5" t="s">
        <v>701</v>
      </c>
      <c r="H1571" s="7">
        <v>2220531</v>
      </c>
      <c r="I1571" s="5">
        <v>5</v>
      </c>
      <c r="J1571" s="5">
        <v>2</v>
      </c>
      <c r="K1571" s="5" t="s">
        <v>17683</v>
      </c>
      <c r="L1571" s="5">
        <v>8.5699999999999998E-2</v>
      </c>
      <c r="M1571" s="8">
        <v>954240687</v>
      </c>
      <c r="N1571" s="8"/>
      <c r="O1571" s="8"/>
      <c r="P1571" s="8"/>
      <c r="Q1571" s="8"/>
      <c r="R1571" s="5" t="s">
        <v>17684</v>
      </c>
      <c r="S1571" s="5" t="s">
        <v>417</v>
      </c>
      <c r="T1571" s="5" t="s">
        <v>417</v>
      </c>
      <c r="U1571" s="5" t="s">
        <v>417</v>
      </c>
      <c r="V1571" s="5" t="s">
        <v>417</v>
      </c>
      <c r="W1571" s="5" t="s">
        <v>93</v>
      </c>
      <c r="X1571" s="5" t="s">
        <v>418</v>
      </c>
      <c r="Y1571" s="5" t="s">
        <v>419</v>
      </c>
      <c r="Z1571" s="5" t="s">
        <v>420</v>
      </c>
      <c r="AA1571" s="5" t="s">
        <v>421</v>
      </c>
      <c r="AB1571" s="5"/>
      <c r="AC1571" s="5"/>
      <c r="AD1571" s="5"/>
      <c r="AE1571" s="5"/>
      <c r="AF1571" s="5"/>
    </row>
    <row r="1572" spans="1:32" hidden="1">
      <c r="A1572" s="5" t="s">
        <v>17685</v>
      </c>
      <c r="B1572" s="5" t="str">
        <f>IF(COUNTIF('Leads Priorizados INT'!M:M,A1572)&gt;0,"Sí","No")</f>
        <v>No</v>
      </c>
      <c r="C1572">
        <v>0</v>
      </c>
      <c r="D1572" s="6" t="s">
        <v>414</v>
      </c>
      <c r="E1572" s="5" t="s">
        <v>17686</v>
      </c>
      <c r="F1572" s="5" t="s">
        <v>431</v>
      </c>
      <c r="G1572" s="5" t="s">
        <v>10261</v>
      </c>
      <c r="H1572" s="7">
        <v>412150</v>
      </c>
      <c r="I1572" s="5">
        <v>1</v>
      </c>
      <c r="J1572" s="5">
        <v>1</v>
      </c>
      <c r="K1572" s="5" t="s">
        <v>17687</v>
      </c>
      <c r="L1572" s="5">
        <v>8.5599999999999996E-2</v>
      </c>
      <c r="M1572" s="8"/>
      <c r="N1572" s="8"/>
      <c r="O1572" s="8"/>
      <c r="P1572" s="8"/>
      <c r="Q1572" s="8"/>
      <c r="R1572" s="5" t="s">
        <v>17688</v>
      </c>
      <c r="S1572" s="5" t="s">
        <v>17689</v>
      </c>
      <c r="T1572" s="5" t="s">
        <v>417</v>
      </c>
      <c r="U1572" s="5" t="s">
        <v>417</v>
      </c>
      <c r="V1572" s="5" t="s">
        <v>417</v>
      </c>
      <c r="W1572" s="5" t="s">
        <v>93</v>
      </c>
      <c r="X1572" s="5" t="s">
        <v>418</v>
      </c>
      <c r="Y1572" s="5" t="s">
        <v>419</v>
      </c>
      <c r="Z1572" s="5" t="s">
        <v>420</v>
      </c>
      <c r="AA1572" s="5" t="s">
        <v>421</v>
      </c>
      <c r="AB1572" s="5"/>
      <c r="AC1572" s="5"/>
      <c r="AD1572" s="5"/>
      <c r="AE1572" s="5"/>
      <c r="AF1572" s="5"/>
    </row>
    <row r="1573" spans="1:32" hidden="1">
      <c r="A1573" s="5" t="s">
        <v>17690</v>
      </c>
      <c r="B1573" s="5" t="str">
        <f>IF(COUNTIF('Leads Priorizados INT'!M:M,A1573)&gt;0,"Sí","No")</f>
        <v>No</v>
      </c>
      <c r="C1573">
        <v>0</v>
      </c>
      <c r="D1573" s="6" t="s">
        <v>414</v>
      </c>
      <c r="E1573" s="5" t="s">
        <v>17691</v>
      </c>
      <c r="F1573" s="5" t="s">
        <v>3374</v>
      </c>
      <c r="G1573" s="5" t="s">
        <v>17692</v>
      </c>
      <c r="H1573" s="7">
        <v>2059740</v>
      </c>
      <c r="I1573" s="5">
        <v>33</v>
      </c>
      <c r="J1573" s="5">
        <v>1</v>
      </c>
      <c r="K1573" s="5" t="s">
        <v>17693</v>
      </c>
      <c r="L1573" s="5">
        <v>8.5599999999999996E-2</v>
      </c>
      <c r="M1573" s="8">
        <v>968274317</v>
      </c>
      <c r="N1573" s="8">
        <v>968274208</v>
      </c>
      <c r="O1573" s="8"/>
      <c r="P1573" s="8"/>
      <c r="Q1573" s="8"/>
      <c r="R1573" s="5" t="s">
        <v>17694</v>
      </c>
      <c r="S1573" s="5" t="s">
        <v>17695</v>
      </c>
      <c r="T1573" s="5" t="s">
        <v>417</v>
      </c>
      <c r="U1573" s="5" t="s">
        <v>417</v>
      </c>
      <c r="V1573" s="5" t="s">
        <v>417</v>
      </c>
      <c r="W1573" s="5" t="s">
        <v>93</v>
      </c>
      <c r="X1573" s="5" t="s">
        <v>418</v>
      </c>
      <c r="Y1573" s="5" t="s">
        <v>419</v>
      </c>
      <c r="Z1573" s="5" t="s">
        <v>420</v>
      </c>
      <c r="AA1573" s="5" t="s">
        <v>421</v>
      </c>
      <c r="AB1573" s="5" t="s">
        <v>17696</v>
      </c>
      <c r="AC1573" s="5"/>
      <c r="AD1573" s="5"/>
      <c r="AE1573" s="5"/>
      <c r="AF1573" s="5"/>
    </row>
    <row r="1574" spans="1:32">
      <c r="A1574" s="5" t="s">
        <v>17697</v>
      </c>
      <c r="B1574" s="5" t="str">
        <f>IF(COUNTIF('Leads Priorizados INT'!M:M,A1574)&gt;0,"Sí","No")</f>
        <v>No</v>
      </c>
      <c r="C1574">
        <v>1</v>
      </c>
      <c r="D1574" s="6" t="s">
        <v>414</v>
      </c>
      <c r="E1574" s="5" t="s">
        <v>17698</v>
      </c>
      <c r="F1574" s="5" t="s">
        <v>152</v>
      </c>
      <c r="G1574" s="5" t="s">
        <v>2952</v>
      </c>
      <c r="H1574" s="7">
        <v>2386647</v>
      </c>
      <c r="I1574" s="5">
        <v>11</v>
      </c>
      <c r="J1574" s="5">
        <v>2</v>
      </c>
      <c r="K1574" s="5" t="s">
        <v>17699</v>
      </c>
      <c r="L1574" s="5">
        <v>8.5599999999999996E-2</v>
      </c>
      <c r="M1574" s="8">
        <v>948228871</v>
      </c>
      <c r="N1574" s="8">
        <v>672385065</v>
      </c>
      <c r="O1574" s="8">
        <v>626244962</v>
      </c>
      <c r="P1574" s="8">
        <v>685803939</v>
      </c>
      <c r="Q1574" s="8"/>
      <c r="R1574" s="5" t="s">
        <v>17700</v>
      </c>
      <c r="S1574" s="5" t="s">
        <v>17701</v>
      </c>
      <c r="T1574" s="5" t="s">
        <v>17702</v>
      </c>
      <c r="U1574" s="5" t="s">
        <v>417</v>
      </c>
      <c r="V1574" s="5" t="s">
        <v>417</v>
      </c>
      <c r="W1574" s="5" t="s">
        <v>93</v>
      </c>
      <c r="X1574" s="5" t="s">
        <v>418</v>
      </c>
      <c r="Y1574" s="5" t="s">
        <v>419</v>
      </c>
      <c r="Z1574" s="5" t="s">
        <v>420</v>
      </c>
      <c r="AA1574" s="5" t="s">
        <v>421</v>
      </c>
      <c r="AB1574" s="5"/>
      <c r="AC1574" s="5"/>
      <c r="AD1574" s="5"/>
      <c r="AE1574" s="5"/>
      <c r="AF1574" s="5"/>
    </row>
    <row r="1575" spans="1:32" hidden="1">
      <c r="A1575" s="5" t="s">
        <v>17703</v>
      </c>
      <c r="B1575" s="5" t="str">
        <f>IF(COUNTIF('Leads Priorizados INT'!M:M,A1575)&gt;0,"Sí","No")</f>
        <v>No</v>
      </c>
      <c r="C1575">
        <v>0</v>
      </c>
      <c r="D1575" s="6" t="s">
        <v>414</v>
      </c>
      <c r="E1575" s="5" t="s">
        <v>17704</v>
      </c>
      <c r="F1575" s="5" t="s">
        <v>2926</v>
      </c>
      <c r="G1575" s="5" t="s">
        <v>17705</v>
      </c>
      <c r="H1575" s="7">
        <v>532592</v>
      </c>
      <c r="I1575" s="5">
        <v>9</v>
      </c>
      <c r="J1575" s="5">
        <v>3</v>
      </c>
      <c r="K1575" s="5" t="s">
        <v>17706</v>
      </c>
      <c r="L1575" s="5">
        <v>8.5599999999999996E-2</v>
      </c>
      <c r="M1575" s="8">
        <v>985233697</v>
      </c>
      <c r="N1575" s="8">
        <v>984108667</v>
      </c>
      <c r="O1575" s="8">
        <v>918514953</v>
      </c>
      <c r="P1575" s="8">
        <v>696942018</v>
      </c>
      <c r="Q1575" s="8">
        <v>684604272</v>
      </c>
      <c r="R1575" s="5" t="s">
        <v>17707</v>
      </c>
      <c r="S1575" s="5" t="s">
        <v>17708</v>
      </c>
      <c r="T1575" s="5" t="s">
        <v>417</v>
      </c>
      <c r="U1575" s="5" t="s">
        <v>417</v>
      </c>
      <c r="V1575" s="5" t="s">
        <v>417</v>
      </c>
      <c r="W1575" s="5" t="s">
        <v>93</v>
      </c>
      <c r="X1575" s="5" t="s">
        <v>418</v>
      </c>
      <c r="Y1575" s="5" t="s">
        <v>419</v>
      </c>
      <c r="Z1575" s="5" t="s">
        <v>420</v>
      </c>
      <c r="AA1575" s="5" t="s">
        <v>421</v>
      </c>
      <c r="AB1575" s="5" t="s">
        <v>17709</v>
      </c>
      <c r="AC1575" s="5"/>
      <c r="AD1575" s="5"/>
      <c r="AE1575" s="5"/>
      <c r="AF1575" s="5"/>
    </row>
    <row r="1576" spans="1:32" hidden="1">
      <c r="A1576" s="5" t="s">
        <v>17710</v>
      </c>
      <c r="B1576" s="5" t="str">
        <f>IF(COUNTIF('Leads Priorizados INT'!M:M,A1576)&gt;0,"Sí","No")</f>
        <v>No</v>
      </c>
      <c r="C1576">
        <v>0</v>
      </c>
      <c r="D1576" s="6" t="s">
        <v>414</v>
      </c>
      <c r="E1576" s="5" t="s">
        <v>17711</v>
      </c>
      <c r="F1576" s="5" t="s">
        <v>431</v>
      </c>
      <c r="G1576" s="5" t="s">
        <v>17712</v>
      </c>
      <c r="H1576" s="7">
        <v>545356</v>
      </c>
      <c r="I1576" s="5">
        <v>4</v>
      </c>
      <c r="J1576" s="5">
        <v>1</v>
      </c>
      <c r="K1576" s="5" t="s">
        <v>17713</v>
      </c>
      <c r="L1576" s="5">
        <v>8.5599999999999996E-2</v>
      </c>
      <c r="M1576" s="8">
        <v>937170228</v>
      </c>
      <c r="N1576" s="8"/>
      <c r="O1576" s="8"/>
      <c r="P1576" s="8"/>
      <c r="Q1576" s="8"/>
      <c r="R1576" s="5" t="s">
        <v>17714</v>
      </c>
      <c r="S1576" s="5" t="s">
        <v>417</v>
      </c>
      <c r="T1576" s="5" t="s">
        <v>417</v>
      </c>
      <c r="U1576" s="5" t="s">
        <v>417</v>
      </c>
      <c r="V1576" s="5" t="s">
        <v>417</v>
      </c>
      <c r="W1576" s="5" t="s">
        <v>93</v>
      </c>
      <c r="X1576" s="5" t="s">
        <v>418</v>
      </c>
      <c r="Y1576" s="5" t="s">
        <v>419</v>
      </c>
      <c r="Z1576" s="5" t="s">
        <v>420</v>
      </c>
      <c r="AA1576" s="5" t="s">
        <v>421</v>
      </c>
      <c r="AB1576" s="5"/>
      <c r="AC1576" s="5"/>
      <c r="AD1576" s="5"/>
      <c r="AE1576" s="5"/>
      <c r="AF1576" s="5"/>
    </row>
    <row r="1577" spans="1:32">
      <c r="A1577" s="5" t="s">
        <v>17715</v>
      </c>
      <c r="B1577" s="5" t="str">
        <f>IF(COUNTIF('Leads Priorizados INT'!M:M,A1577)&gt;0,"Sí","No")</f>
        <v>No</v>
      </c>
      <c r="C1577">
        <v>1</v>
      </c>
      <c r="D1577" s="6" t="s">
        <v>414</v>
      </c>
      <c r="E1577" s="5" t="s">
        <v>17716</v>
      </c>
      <c r="F1577" s="5" t="s">
        <v>152</v>
      </c>
      <c r="G1577" s="5" t="s">
        <v>780</v>
      </c>
      <c r="H1577" s="7">
        <v>603837</v>
      </c>
      <c r="I1577" s="5">
        <v>4</v>
      </c>
      <c r="J1577" s="5">
        <v>1</v>
      </c>
      <c r="K1577" s="5" t="s">
        <v>17717</v>
      </c>
      <c r="L1577" s="5">
        <v>8.5599999999999996E-2</v>
      </c>
      <c r="M1577" s="8"/>
      <c r="N1577" s="8"/>
      <c r="O1577" s="8"/>
      <c r="P1577" s="8"/>
      <c r="Q1577" s="8"/>
      <c r="R1577" s="5" t="s">
        <v>17718</v>
      </c>
      <c r="S1577" s="5" t="s">
        <v>17719</v>
      </c>
      <c r="T1577" s="5" t="s">
        <v>417</v>
      </c>
      <c r="U1577" s="5" t="s">
        <v>417</v>
      </c>
      <c r="V1577" s="5" t="s">
        <v>417</v>
      </c>
      <c r="W1577" s="5" t="s">
        <v>93</v>
      </c>
      <c r="X1577" s="5" t="s">
        <v>418</v>
      </c>
      <c r="Y1577" s="5" t="s">
        <v>419</v>
      </c>
      <c r="Z1577" s="5" t="s">
        <v>420</v>
      </c>
      <c r="AA1577" s="5" t="s">
        <v>421</v>
      </c>
      <c r="AB1577" s="5"/>
      <c r="AC1577" s="5"/>
      <c r="AD1577" s="5"/>
      <c r="AE1577" s="5"/>
      <c r="AF1577" s="5"/>
    </row>
    <row r="1578" spans="1:32" hidden="1">
      <c r="A1578" s="5" t="s">
        <v>17720</v>
      </c>
      <c r="B1578" s="5" t="str">
        <f>IF(COUNTIF('Leads Priorizados INT'!M:M,A1578)&gt;0,"Sí","No")</f>
        <v>No</v>
      </c>
      <c r="C1578">
        <v>0</v>
      </c>
      <c r="D1578" s="6" t="s">
        <v>414</v>
      </c>
      <c r="E1578" s="5" t="s">
        <v>17721</v>
      </c>
      <c r="F1578" s="5" t="s">
        <v>1245</v>
      </c>
      <c r="G1578" s="5" t="s">
        <v>11726</v>
      </c>
      <c r="H1578" s="7">
        <v>1028580</v>
      </c>
      <c r="I1578" s="5">
        <v>8</v>
      </c>
      <c r="J1578" s="5">
        <v>2</v>
      </c>
      <c r="K1578" s="5" t="s">
        <v>17722</v>
      </c>
      <c r="L1578" s="5">
        <v>8.5599999999999996E-2</v>
      </c>
      <c r="M1578" s="8"/>
      <c r="N1578" s="8"/>
      <c r="O1578" s="8"/>
      <c r="P1578" s="8"/>
      <c r="Q1578" s="8"/>
      <c r="R1578" s="5" t="s">
        <v>17723</v>
      </c>
      <c r="S1578" s="5" t="s">
        <v>17724</v>
      </c>
      <c r="T1578" s="5" t="s">
        <v>417</v>
      </c>
      <c r="U1578" s="5" t="s">
        <v>417</v>
      </c>
      <c r="V1578" s="5" t="s">
        <v>417</v>
      </c>
      <c r="W1578" s="5" t="s">
        <v>93</v>
      </c>
      <c r="X1578" s="5" t="s">
        <v>418</v>
      </c>
      <c r="Y1578" s="5" t="s">
        <v>419</v>
      </c>
      <c r="Z1578" s="5" t="s">
        <v>420</v>
      </c>
      <c r="AA1578" s="5" t="s">
        <v>421</v>
      </c>
      <c r="AB1578" s="5"/>
      <c r="AC1578" s="5"/>
      <c r="AD1578" s="5"/>
      <c r="AE1578" s="5"/>
      <c r="AF1578" s="5"/>
    </row>
    <row r="1579" spans="1:32" hidden="1">
      <c r="A1579" s="5" t="s">
        <v>17725</v>
      </c>
      <c r="B1579" s="5" t="str">
        <f>IF(COUNTIF('Leads Priorizados INT'!M:M,A1579)&gt;0,"Sí","No")</f>
        <v>No</v>
      </c>
      <c r="C1579">
        <v>0</v>
      </c>
      <c r="D1579" s="6" t="s">
        <v>414</v>
      </c>
      <c r="E1579" s="5" t="s">
        <v>17726</v>
      </c>
      <c r="F1579" s="5" t="s">
        <v>931</v>
      </c>
      <c r="G1579" s="5" t="s">
        <v>17727</v>
      </c>
      <c r="H1579" s="7">
        <v>452353</v>
      </c>
      <c r="I1579" s="5">
        <v>1</v>
      </c>
      <c r="J1579" s="5">
        <v>4</v>
      </c>
      <c r="K1579" s="5" t="s">
        <v>17728</v>
      </c>
      <c r="L1579" s="5">
        <v>8.5500000000000007E-2</v>
      </c>
      <c r="M1579" s="8">
        <v>981101074</v>
      </c>
      <c r="N1579" s="8"/>
      <c r="O1579" s="8"/>
      <c r="P1579" s="8"/>
      <c r="Q1579" s="8"/>
      <c r="R1579" s="5" t="s">
        <v>17729</v>
      </c>
      <c r="S1579" s="5" t="s">
        <v>417</v>
      </c>
      <c r="T1579" s="5" t="s">
        <v>417</v>
      </c>
      <c r="U1579" s="5" t="s">
        <v>417</v>
      </c>
      <c r="V1579" s="5" t="s">
        <v>417</v>
      </c>
      <c r="W1579" s="5" t="s">
        <v>93</v>
      </c>
      <c r="X1579" s="5" t="s">
        <v>418</v>
      </c>
      <c r="Y1579" s="5" t="s">
        <v>419</v>
      </c>
      <c r="Z1579" s="5" t="s">
        <v>420</v>
      </c>
      <c r="AA1579" s="5" t="s">
        <v>421</v>
      </c>
      <c r="AB1579" s="5"/>
      <c r="AC1579" s="5"/>
      <c r="AD1579" s="5"/>
      <c r="AE1579" s="5"/>
      <c r="AF1579" s="5"/>
    </row>
    <row r="1580" spans="1:32" hidden="1">
      <c r="A1580" s="5" t="s">
        <v>17730</v>
      </c>
      <c r="B1580" s="5" t="str">
        <f>IF(COUNTIF('Leads Priorizados INT'!M:M,A1580)&gt;0,"Sí","No")</f>
        <v>No</v>
      </c>
      <c r="C1580">
        <v>0</v>
      </c>
      <c r="D1580" s="6" t="s">
        <v>414</v>
      </c>
      <c r="E1580" s="5" t="s">
        <v>17731</v>
      </c>
      <c r="F1580" s="5" t="s">
        <v>152</v>
      </c>
      <c r="G1580" s="5" t="s">
        <v>2795</v>
      </c>
      <c r="H1580" s="7">
        <v>875545</v>
      </c>
      <c r="I1580" s="5">
        <v>8</v>
      </c>
      <c r="J1580" s="5">
        <v>1</v>
      </c>
      <c r="K1580" s="5" t="s">
        <v>17732</v>
      </c>
      <c r="L1580" s="5">
        <v>8.5500000000000007E-2</v>
      </c>
      <c r="M1580" s="8"/>
      <c r="N1580" s="8"/>
      <c r="O1580" s="8"/>
      <c r="P1580" s="8"/>
      <c r="Q1580" s="8"/>
      <c r="R1580" s="5" t="s">
        <v>17733</v>
      </c>
      <c r="S1580" s="5" t="s">
        <v>17734</v>
      </c>
      <c r="T1580" s="5" t="s">
        <v>417</v>
      </c>
      <c r="U1580" s="5" t="s">
        <v>417</v>
      </c>
      <c r="V1580" s="5" t="s">
        <v>417</v>
      </c>
      <c r="W1580" s="5" t="s">
        <v>93</v>
      </c>
      <c r="X1580" s="5" t="s">
        <v>418</v>
      </c>
      <c r="Y1580" s="5" t="s">
        <v>419</v>
      </c>
      <c r="Z1580" s="5" t="s">
        <v>420</v>
      </c>
      <c r="AA1580" s="5" t="s">
        <v>421</v>
      </c>
      <c r="AB1580" s="5"/>
      <c r="AC1580" s="5"/>
      <c r="AD1580" s="5"/>
      <c r="AE1580" s="5"/>
      <c r="AF1580" s="5"/>
    </row>
    <row r="1581" spans="1:32" hidden="1">
      <c r="A1581" s="5" t="s">
        <v>17735</v>
      </c>
      <c r="B1581" s="5" t="str">
        <f>IF(COUNTIF('Leads Priorizados INT'!M:M,A1581)&gt;0,"Sí","No")</f>
        <v>No</v>
      </c>
      <c r="C1581">
        <v>0</v>
      </c>
      <c r="D1581" s="6" t="s">
        <v>414</v>
      </c>
      <c r="E1581" s="5" t="s">
        <v>17736</v>
      </c>
      <c r="F1581" s="5" t="s">
        <v>152</v>
      </c>
      <c r="G1581" s="5" t="s">
        <v>619</v>
      </c>
      <c r="H1581" s="7">
        <v>1008433</v>
      </c>
      <c r="I1581" s="5">
        <v>8</v>
      </c>
      <c r="J1581" s="5">
        <v>1</v>
      </c>
      <c r="K1581" s="5" t="s">
        <v>17737</v>
      </c>
      <c r="L1581" s="5">
        <v>8.5500000000000007E-2</v>
      </c>
      <c r="M1581" s="8">
        <v>914158874</v>
      </c>
      <c r="N1581" s="8"/>
      <c r="O1581" s="8"/>
      <c r="P1581" s="8"/>
      <c r="Q1581" s="8"/>
      <c r="R1581" s="5" t="s">
        <v>17738</v>
      </c>
      <c r="S1581" s="5" t="s">
        <v>17739</v>
      </c>
      <c r="T1581" s="5" t="s">
        <v>417</v>
      </c>
      <c r="U1581" s="5" t="s">
        <v>417</v>
      </c>
      <c r="V1581" s="5" t="s">
        <v>417</v>
      </c>
      <c r="W1581" s="5" t="s">
        <v>93</v>
      </c>
      <c r="X1581" s="5" t="s">
        <v>418</v>
      </c>
      <c r="Y1581" s="5" t="s">
        <v>419</v>
      </c>
      <c r="Z1581" s="5" t="s">
        <v>420</v>
      </c>
      <c r="AA1581" s="5" t="s">
        <v>421</v>
      </c>
      <c r="AB1581" s="5"/>
      <c r="AC1581" s="5"/>
      <c r="AD1581" s="5"/>
      <c r="AE1581" s="5"/>
      <c r="AF1581" s="5"/>
    </row>
    <row r="1582" spans="1:32" hidden="1">
      <c r="A1582" s="5" t="s">
        <v>17740</v>
      </c>
      <c r="B1582" s="5" t="str">
        <f>IF(COUNTIF('Leads Priorizados INT'!M:M,A1582)&gt;0,"Sí","No")</f>
        <v>No</v>
      </c>
      <c r="C1582">
        <v>0</v>
      </c>
      <c r="D1582" s="6" t="s">
        <v>430</v>
      </c>
      <c r="E1582" s="5" t="s">
        <v>17741</v>
      </c>
      <c r="F1582" s="5" t="s">
        <v>152</v>
      </c>
      <c r="G1582" s="5" t="s">
        <v>9631</v>
      </c>
      <c r="H1582" s="7">
        <v>889536</v>
      </c>
      <c r="I1582" s="5">
        <v>8</v>
      </c>
      <c r="J1582" s="5">
        <v>2</v>
      </c>
      <c r="K1582" s="5" t="s">
        <v>17742</v>
      </c>
      <c r="L1582" s="5">
        <v>8.5500000000000007E-2</v>
      </c>
      <c r="M1582" s="8">
        <v>911728402</v>
      </c>
      <c r="N1582" s="8">
        <v>600911551</v>
      </c>
      <c r="O1582" s="8">
        <v>636679000</v>
      </c>
      <c r="P1582" s="8"/>
      <c r="Q1582" s="8"/>
      <c r="R1582" s="5" t="s">
        <v>17743</v>
      </c>
      <c r="S1582" s="5" t="s">
        <v>17744</v>
      </c>
      <c r="T1582" s="5" t="s">
        <v>417</v>
      </c>
      <c r="U1582" s="5" t="s">
        <v>417</v>
      </c>
      <c r="V1582" s="5" t="s">
        <v>417</v>
      </c>
      <c r="W1582" s="5" t="s">
        <v>93</v>
      </c>
      <c r="X1582" s="5" t="s">
        <v>418</v>
      </c>
      <c r="Y1582" s="5" t="s">
        <v>419</v>
      </c>
      <c r="Z1582" s="5" t="s">
        <v>420</v>
      </c>
      <c r="AA1582" s="5" t="s">
        <v>421</v>
      </c>
      <c r="AB1582" s="5"/>
      <c r="AC1582" s="5"/>
      <c r="AD1582" s="5"/>
      <c r="AE1582" s="5"/>
      <c r="AF1582" s="5"/>
    </row>
    <row r="1583" spans="1:32" hidden="1">
      <c r="A1583" s="5" t="s">
        <v>17745</v>
      </c>
      <c r="B1583" s="5" t="str">
        <f>IF(COUNTIF('Leads Priorizados INT'!M:M,A1583)&gt;0,"Sí","No")</f>
        <v>No</v>
      </c>
      <c r="C1583">
        <v>0</v>
      </c>
      <c r="D1583" s="6" t="s">
        <v>414</v>
      </c>
      <c r="E1583" s="5" t="s">
        <v>17746</v>
      </c>
      <c r="F1583" s="5" t="s">
        <v>152</v>
      </c>
      <c r="G1583" s="5" t="s">
        <v>9393</v>
      </c>
      <c r="H1583" s="7">
        <v>1104148</v>
      </c>
      <c r="I1583" s="5">
        <v>9</v>
      </c>
      <c r="J1583" s="5">
        <v>2</v>
      </c>
      <c r="K1583" s="5" t="s">
        <v>17747</v>
      </c>
      <c r="L1583" s="5">
        <v>8.5400000000000004E-2</v>
      </c>
      <c r="M1583" s="8">
        <v>916161290</v>
      </c>
      <c r="N1583" s="8"/>
      <c r="O1583" s="8"/>
      <c r="P1583" s="8"/>
      <c r="Q1583" s="8"/>
      <c r="R1583" s="5" t="s">
        <v>17748</v>
      </c>
      <c r="S1583" s="5" t="s">
        <v>417</v>
      </c>
      <c r="T1583" s="5" t="s">
        <v>417</v>
      </c>
      <c r="U1583" s="5" t="s">
        <v>417</v>
      </c>
      <c r="V1583" s="5" t="s">
        <v>417</v>
      </c>
      <c r="W1583" s="5" t="s">
        <v>93</v>
      </c>
      <c r="X1583" s="5" t="s">
        <v>418</v>
      </c>
      <c r="Y1583" s="5" t="s">
        <v>419</v>
      </c>
      <c r="Z1583" s="5" t="s">
        <v>420</v>
      </c>
      <c r="AA1583" s="5" t="s">
        <v>421</v>
      </c>
      <c r="AB1583" s="5" t="s">
        <v>17749</v>
      </c>
      <c r="AC1583" s="5"/>
      <c r="AD1583" s="5"/>
      <c r="AE1583" s="5"/>
      <c r="AF1583" s="5"/>
    </row>
    <row r="1584" spans="1:32" hidden="1">
      <c r="A1584" s="5" t="s">
        <v>17750</v>
      </c>
      <c r="B1584" s="5" t="str">
        <f>IF(COUNTIF('Leads Priorizados INT'!M:M,A1584)&gt;0,"Sí","No")</f>
        <v>No</v>
      </c>
      <c r="C1584">
        <v>0</v>
      </c>
      <c r="D1584" s="6" t="s">
        <v>414</v>
      </c>
      <c r="E1584" s="5" t="s">
        <v>17751</v>
      </c>
      <c r="F1584" s="5" t="s">
        <v>152</v>
      </c>
      <c r="G1584" s="5" t="s">
        <v>17752</v>
      </c>
      <c r="H1584" s="7">
        <v>2029501</v>
      </c>
      <c r="I1584" s="5">
        <v>16</v>
      </c>
      <c r="J1584" s="5">
        <v>12</v>
      </c>
      <c r="K1584" s="5" t="s">
        <v>17753</v>
      </c>
      <c r="L1584" s="5">
        <v>8.5300000000000001E-2</v>
      </c>
      <c r="M1584" s="8">
        <v>916792051</v>
      </c>
      <c r="N1584" s="8">
        <v>916580870</v>
      </c>
      <c r="O1584" s="8">
        <v>916502831</v>
      </c>
      <c r="P1584" s="8">
        <v>913983652</v>
      </c>
      <c r="Q1584" s="8">
        <v>914610768</v>
      </c>
      <c r="R1584" s="5" t="s">
        <v>17754</v>
      </c>
      <c r="S1584" s="5" t="s">
        <v>417</v>
      </c>
      <c r="T1584" s="5" t="s">
        <v>417</v>
      </c>
      <c r="U1584" s="5" t="s">
        <v>417</v>
      </c>
      <c r="V1584" s="5" t="s">
        <v>417</v>
      </c>
      <c r="W1584" s="5" t="s">
        <v>93</v>
      </c>
      <c r="X1584" s="5" t="s">
        <v>418</v>
      </c>
      <c r="Y1584" s="5" t="s">
        <v>419</v>
      </c>
      <c r="Z1584" s="5" t="s">
        <v>420</v>
      </c>
      <c r="AA1584" s="5" t="s">
        <v>421</v>
      </c>
      <c r="AB1584" s="5" t="s">
        <v>17755</v>
      </c>
      <c r="AC1584" s="5" t="s">
        <v>17756</v>
      </c>
      <c r="AD1584" s="5"/>
      <c r="AE1584" s="5"/>
      <c r="AF1584" s="5"/>
    </row>
    <row r="1585" spans="1:32" hidden="1">
      <c r="A1585" s="5" t="s">
        <v>17757</v>
      </c>
      <c r="B1585" s="5" t="str">
        <f>IF(COUNTIF('Leads Priorizados INT'!M:M,A1585)&gt;0,"Sí","No")</f>
        <v>No</v>
      </c>
      <c r="C1585">
        <v>0</v>
      </c>
      <c r="D1585" s="6" t="s">
        <v>414</v>
      </c>
      <c r="E1585" s="5" t="s">
        <v>17758</v>
      </c>
      <c r="F1585" s="5" t="s">
        <v>431</v>
      </c>
      <c r="G1585" s="5" t="s">
        <v>10391</v>
      </c>
      <c r="H1585" s="7">
        <v>5423255</v>
      </c>
      <c r="I1585" s="5">
        <v>6</v>
      </c>
      <c r="J1585" s="5">
        <v>1</v>
      </c>
      <c r="K1585" s="5" t="s">
        <v>17759</v>
      </c>
      <c r="L1585" s="5">
        <v>8.5300000000000001E-2</v>
      </c>
      <c r="M1585" s="8"/>
      <c r="N1585" s="8"/>
      <c r="O1585" s="8"/>
      <c r="P1585" s="8"/>
      <c r="Q1585" s="8"/>
      <c r="R1585" s="5" t="s">
        <v>17760</v>
      </c>
      <c r="S1585" s="5" t="s">
        <v>17761</v>
      </c>
      <c r="T1585" s="5" t="s">
        <v>417</v>
      </c>
      <c r="U1585" s="5" t="s">
        <v>417</v>
      </c>
      <c r="V1585" s="5" t="s">
        <v>417</v>
      </c>
      <c r="W1585" s="5" t="s">
        <v>93</v>
      </c>
      <c r="X1585" s="5" t="s">
        <v>418</v>
      </c>
      <c r="Y1585" s="5" t="s">
        <v>419</v>
      </c>
      <c r="Z1585" s="5" t="s">
        <v>420</v>
      </c>
      <c r="AA1585" s="5" t="s">
        <v>421</v>
      </c>
      <c r="AB1585" s="5"/>
      <c r="AC1585" s="5"/>
      <c r="AD1585" s="5"/>
      <c r="AE1585" s="5"/>
      <c r="AF1585" s="5"/>
    </row>
    <row r="1586" spans="1:32" hidden="1">
      <c r="A1586" s="5" t="s">
        <v>17762</v>
      </c>
      <c r="B1586" s="5" t="str">
        <f>IF(COUNTIF('Leads Priorizados INT'!M:M,A1586)&gt;0,"Sí","No")</f>
        <v>No</v>
      </c>
      <c r="C1586">
        <v>0</v>
      </c>
      <c r="D1586" s="6" t="s">
        <v>414</v>
      </c>
      <c r="E1586" s="5" t="s">
        <v>17763</v>
      </c>
      <c r="F1586" s="5" t="s">
        <v>152</v>
      </c>
      <c r="G1586" s="5" t="s">
        <v>462</v>
      </c>
      <c r="H1586" s="7">
        <v>688075</v>
      </c>
      <c r="I1586" s="5">
        <v>3</v>
      </c>
      <c r="J1586" s="5">
        <v>1</v>
      </c>
      <c r="K1586" s="5" t="s">
        <v>17764</v>
      </c>
      <c r="L1586" s="5">
        <v>8.5300000000000001E-2</v>
      </c>
      <c r="M1586" s="8">
        <v>917269185</v>
      </c>
      <c r="N1586" s="8"/>
      <c r="O1586" s="8"/>
      <c r="P1586" s="8"/>
      <c r="Q1586" s="8"/>
      <c r="R1586" s="5" t="s">
        <v>5761</v>
      </c>
      <c r="S1586" s="5" t="s">
        <v>417</v>
      </c>
      <c r="T1586" s="5" t="s">
        <v>417</v>
      </c>
      <c r="U1586" s="5" t="s">
        <v>417</v>
      </c>
      <c r="V1586" s="5" t="s">
        <v>417</v>
      </c>
      <c r="W1586" s="5" t="s">
        <v>93</v>
      </c>
      <c r="X1586" s="5" t="s">
        <v>418</v>
      </c>
      <c r="Y1586" s="5" t="s">
        <v>419</v>
      </c>
      <c r="Z1586" s="5" t="s">
        <v>420</v>
      </c>
      <c r="AA1586" s="5" t="s">
        <v>421</v>
      </c>
      <c r="AB1586" s="5" t="s">
        <v>17765</v>
      </c>
      <c r="AC1586" s="5"/>
      <c r="AD1586" s="5"/>
      <c r="AE1586" s="5"/>
      <c r="AF1586" s="5"/>
    </row>
    <row r="1587" spans="1:32" hidden="1">
      <c r="A1587" s="5" t="s">
        <v>17766</v>
      </c>
      <c r="B1587" s="5" t="str">
        <f>IF(COUNTIF('Leads Priorizados INT'!M:M,A1587)&gt;0,"Sí","No")</f>
        <v>No</v>
      </c>
      <c r="C1587">
        <v>0</v>
      </c>
      <c r="D1587" s="6" t="s">
        <v>414</v>
      </c>
      <c r="E1587" s="5" t="s">
        <v>17767</v>
      </c>
      <c r="F1587" s="5" t="s">
        <v>729</v>
      </c>
      <c r="G1587" s="5" t="s">
        <v>17768</v>
      </c>
      <c r="H1587" s="7">
        <v>653229</v>
      </c>
      <c r="I1587" s="5">
        <v>4</v>
      </c>
      <c r="J1587" s="5">
        <v>1</v>
      </c>
      <c r="K1587" s="5" t="s">
        <v>17769</v>
      </c>
      <c r="L1587" s="5">
        <v>8.5300000000000001E-2</v>
      </c>
      <c r="M1587" s="8"/>
      <c r="N1587" s="8"/>
      <c r="O1587" s="8"/>
      <c r="P1587" s="8"/>
      <c r="Q1587" s="8"/>
      <c r="R1587" s="5" t="s">
        <v>17770</v>
      </c>
      <c r="S1587" s="5" t="s">
        <v>17771</v>
      </c>
      <c r="T1587" s="5" t="s">
        <v>17772</v>
      </c>
      <c r="U1587" s="5" t="s">
        <v>417</v>
      </c>
      <c r="V1587" s="5" t="s">
        <v>417</v>
      </c>
      <c r="W1587" s="5" t="s">
        <v>93</v>
      </c>
      <c r="X1587" s="5" t="s">
        <v>418</v>
      </c>
      <c r="Y1587" s="5" t="s">
        <v>419</v>
      </c>
      <c r="Z1587" s="5" t="s">
        <v>420</v>
      </c>
      <c r="AA1587" s="5" t="s">
        <v>421</v>
      </c>
      <c r="AB1587" s="5"/>
      <c r="AC1587" s="5"/>
      <c r="AD1587" s="5"/>
      <c r="AE1587" s="5"/>
      <c r="AF1587" s="5"/>
    </row>
    <row r="1588" spans="1:32" hidden="1">
      <c r="A1588" s="5" t="s">
        <v>17773</v>
      </c>
      <c r="B1588" s="5" t="str">
        <f>IF(COUNTIF('Leads Priorizados INT'!M:M,A1588)&gt;0,"Sí","No")</f>
        <v>No</v>
      </c>
      <c r="C1588">
        <v>0</v>
      </c>
      <c r="D1588" s="6" t="s">
        <v>414</v>
      </c>
      <c r="E1588" s="5" t="s">
        <v>17774</v>
      </c>
      <c r="F1588" s="5" t="s">
        <v>2631</v>
      </c>
      <c r="G1588" s="5" t="s">
        <v>3211</v>
      </c>
      <c r="H1588" s="7">
        <v>816103</v>
      </c>
      <c r="I1588" s="5">
        <v>4</v>
      </c>
      <c r="J1588" s="5">
        <v>1</v>
      </c>
      <c r="K1588" s="5" t="s">
        <v>17775</v>
      </c>
      <c r="L1588" s="5">
        <v>8.5199999999999998E-2</v>
      </c>
      <c r="M1588" s="8">
        <v>983201841</v>
      </c>
      <c r="N1588" s="8"/>
      <c r="O1588" s="8"/>
      <c r="P1588" s="8"/>
      <c r="Q1588" s="8"/>
      <c r="R1588" s="5" t="s">
        <v>17776</v>
      </c>
      <c r="S1588" s="5" t="s">
        <v>417</v>
      </c>
      <c r="T1588" s="5" t="s">
        <v>417</v>
      </c>
      <c r="U1588" s="5" t="s">
        <v>417</v>
      </c>
      <c r="V1588" s="5" t="s">
        <v>417</v>
      </c>
      <c r="W1588" s="5" t="s">
        <v>93</v>
      </c>
      <c r="X1588" s="5" t="s">
        <v>418</v>
      </c>
      <c r="Y1588" s="5" t="s">
        <v>419</v>
      </c>
      <c r="Z1588" s="5" t="s">
        <v>420</v>
      </c>
      <c r="AA1588" s="5" t="s">
        <v>421</v>
      </c>
      <c r="AB1588" s="5"/>
      <c r="AC1588" s="5"/>
      <c r="AD1588" s="5"/>
      <c r="AE1588" s="5"/>
      <c r="AF1588" s="5"/>
    </row>
    <row r="1589" spans="1:32" hidden="1">
      <c r="A1589" s="5" t="s">
        <v>17777</v>
      </c>
      <c r="B1589" s="5" t="str">
        <f>IF(COUNTIF('Leads Priorizados INT'!M:M,A1589)&gt;0,"Sí","No")</f>
        <v>No</v>
      </c>
      <c r="C1589">
        <v>0</v>
      </c>
      <c r="D1589" s="6" t="s">
        <v>414</v>
      </c>
      <c r="E1589" s="5" t="s">
        <v>17778</v>
      </c>
      <c r="F1589" s="5" t="s">
        <v>152</v>
      </c>
      <c r="G1589" s="5" t="s">
        <v>2624</v>
      </c>
      <c r="H1589" s="7">
        <v>911754</v>
      </c>
      <c r="I1589" s="5">
        <v>1</v>
      </c>
      <c r="J1589" s="5">
        <v>1</v>
      </c>
      <c r="K1589" s="5" t="s">
        <v>17779</v>
      </c>
      <c r="L1589" s="5">
        <v>8.5199999999999998E-2</v>
      </c>
      <c r="M1589" s="8"/>
      <c r="N1589" s="8"/>
      <c r="O1589" s="8"/>
      <c r="P1589" s="8"/>
      <c r="Q1589" s="8"/>
      <c r="R1589" s="5" t="s">
        <v>17780</v>
      </c>
      <c r="S1589" s="5" t="s">
        <v>417</v>
      </c>
      <c r="T1589" s="5" t="s">
        <v>417</v>
      </c>
      <c r="U1589" s="5" t="s">
        <v>417</v>
      </c>
      <c r="V1589" s="5" t="s">
        <v>417</v>
      </c>
      <c r="W1589" s="5" t="s">
        <v>93</v>
      </c>
      <c r="X1589" s="5" t="s">
        <v>418</v>
      </c>
      <c r="Y1589" s="5" t="s">
        <v>419</v>
      </c>
      <c r="Z1589" s="5" t="s">
        <v>420</v>
      </c>
      <c r="AA1589" s="5" t="s">
        <v>421</v>
      </c>
      <c r="AB1589" s="5"/>
      <c r="AC1589" s="5"/>
      <c r="AD1589" s="5"/>
      <c r="AE1589" s="5"/>
      <c r="AF1589" s="5"/>
    </row>
    <row r="1590" spans="1:32">
      <c r="A1590" s="5" t="s">
        <v>17781</v>
      </c>
      <c r="B1590" s="5" t="str">
        <f>IF(COUNTIF('Leads Priorizados INT'!M:M,A1590)&gt;0,"Sí","No")</f>
        <v>No</v>
      </c>
      <c r="C1590">
        <v>1</v>
      </c>
      <c r="D1590" s="6" t="s">
        <v>414</v>
      </c>
      <c r="E1590" s="5" t="s">
        <v>17782</v>
      </c>
      <c r="F1590" s="5" t="s">
        <v>2926</v>
      </c>
      <c r="G1590" s="5" t="s">
        <v>17783</v>
      </c>
      <c r="H1590" s="7">
        <v>7860072</v>
      </c>
      <c r="I1590" s="5">
        <v>4</v>
      </c>
      <c r="J1590" s="5">
        <v>2</v>
      </c>
      <c r="K1590" s="5" t="s">
        <v>17784</v>
      </c>
      <c r="L1590" s="5">
        <v>8.5099999999999995E-2</v>
      </c>
      <c r="M1590" s="8"/>
      <c r="N1590" s="8"/>
      <c r="O1590" s="8"/>
      <c r="P1590" s="8"/>
      <c r="Q1590" s="8"/>
      <c r="R1590" s="5" t="s">
        <v>17785</v>
      </c>
      <c r="S1590" s="5" t="s">
        <v>417</v>
      </c>
      <c r="T1590" s="5" t="s">
        <v>417</v>
      </c>
      <c r="U1590" s="5" t="s">
        <v>417</v>
      </c>
      <c r="V1590" s="5" t="s">
        <v>417</v>
      </c>
      <c r="W1590" s="5" t="s">
        <v>93</v>
      </c>
      <c r="X1590" s="5" t="s">
        <v>418</v>
      </c>
      <c r="Y1590" s="5" t="s">
        <v>419</v>
      </c>
      <c r="Z1590" s="5" t="s">
        <v>420</v>
      </c>
      <c r="AA1590" s="5" t="s">
        <v>421</v>
      </c>
      <c r="AB1590" s="5"/>
      <c r="AC1590" s="5"/>
      <c r="AD1590" s="5"/>
      <c r="AE1590" s="5"/>
      <c r="AF1590" s="5"/>
    </row>
    <row r="1591" spans="1:32" hidden="1">
      <c r="A1591" s="5" t="s">
        <v>17786</v>
      </c>
      <c r="B1591" s="5" t="str">
        <f>IF(COUNTIF('Leads Priorizados INT'!M:M,A1591)&gt;0,"Sí","No")</f>
        <v>No</v>
      </c>
      <c r="C1591">
        <v>0</v>
      </c>
      <c r="D1591" s="6" t="s">
        <v>414</v>
      </c>
      <c r="E1591" s="5" t="s">
        <v>17787</v>
      </c>
      <c r="F1591" s="5" t="s">
        <v>752</v>
      </c>
      <c r="G1591" s="5" t="s">
        <v>17788</v>
      </c>
      <c r="H1591" s="7">
        <v>1097084</v>
      </c>
      <c r="I1591" s="5">
        <v>8</v>
      </c>
      <c r="J1591" s="5">
        <v>1</v>
      </c>
      <c r="K1591" s="5" t="s">
        <v>17789</v>
      </c>
      <c r="L1591" s="5">
        <v>8.5000000000000006E-2</v>
      </c>
      <c r="M1591" s="8"/>
      <c r="N1591" s="8"/>
      <c r="O1591" s="8"/>
      <c r="P1591" s="8"/>
      <c r="Q1591" s="8"/>
      <c r="R1591" s="5" t="s">
        <v>17790</v>
      </c>
      <c r="S1591" s="5" t="s">
        <v>417</v>
      </c>
      <c r="T1591" s="5" t="s">
        <v>417</v>
      </c>
      <c r="U1591" s="5" t="s">
        <v>417</v>
      </c>
      <c r="V1591" s="5" t="s">
        <v>417</v>
      </c>
      <c r="W1591" s="5" t="s">
        <v>93</v>
      </c>
      <c r="X1591" s="5" t="s">
        <v>418</v>
      </c>
      <c r="Y1591" s="5" t="s">
        <v>419</v>
      </c>
      <c r="Z1591" s="5" t="s">
        <v>420</v>
      </c>
      <c r="AA1591" s="5" t="s">
        <v>421</v>
      </c>
      <c r="AB1591" s="5"/>
      <c r="AC1591" s="5"/>
      <c r="AD1591" s="5"/>
      <c r="AE1591" s="5"/>
      <c r="AF1591" s="5"/>
    </row>
    <row r="1592" spans="1:32" hidden="1">
      <c r="A1592" s="5" t="s">
        <v>17791</v>
      </c>
      <c r="B1592" s="5" t="str">
        <f>IF(COUNTIF('Leads Priorizados INT'!M:M,A1592)&gt;0,"Sí","No")</f>
        <v>No</v>
      </c>
      <c r="C1592">
        <v>0</v>
      </c>
      <c r="D1592" s="6" t="s">
        <v>414</v>
      </c>
      <c r="E1592" s="5" t="s">
        <v>17792</v>
      </c>
      <c r="F1592" s="5" t="s">
        <v>431</v>
      </c>
      <c r="G1592" s="5" t="s">
        <v>2064</v>
      </c>
      <c r="H1592" s="7">
        <v>978418</v>
      </c>
      <c r="I1592" s="5">
        <v>5</v>
      </c>
      <c r="J1592" s="5">
        <v>1</v>
      </c>
      <c r="K1592" s="5" t="s">
        <v>17793</v>
      </c>
      <c r="L1592" s="5">
        <v>8.5000000000000006E-2</v>
      </c>
      <c r="M1592" s="8"/>
      <c r="N1592" s="8"/>
      <c r="O1592" s="8"/>
      <c r="P1592" s="8"/>
      <c r="Q1592" s="8"/>
      <c r="R1592" s="5" t="s">
        <v>17794</v>
      </c>
      <c r="S1592" s="5" t="s">
        <v>17795</v>
      </c>
      <c r="T1592" s="5" t="s">
        <v>417</v>
      </c>
      <c r="U1592" s="5" t="s">
        <v>417</v>
      </c>
      <c r="V1592" s="5" t="s">
        <v>417</v>
      </c>
      <c r="W1592" s="5" t="s">
        <v>93</v>
      </c>
      <c r="X1592" s="5" t="s">
        <v>418</v>
      </c>
      <c r="Y1592" s="5" t="s">
        <v>419</v>
      </c>
      <c r="Z1592" s="5" t="s">
        <v>420</v>
      </c>
      <c r="AA1592" s="5" t="s">
        <v>421</v>
      </c>
      <c r="AB1592" s="5"/>
      <c r="AC1592" s="5"/>
      <c r="AD1592" s="5"/>
      <c r="AE1592" s="5"/>
      <c r="AF1592" s="5"/>
    </row>
    <row r="1593" spans="1:32" hidden="1">
      <c r="A1593" s="5" t="s">
        <v>17796</v>
      </c>
      <c r="B1593" s="5" t="str">
        <f>IF(COUNTIF('Leads Priorizados INT'!M:M,A1593)&gt;0,"Sí","No")</f>
        <v>No</v>
      </c>
      <c r="C1593">
        <v>0</v>
      </c>
      <c r="D1593" s="6" t="s">
        <v>414</v>
      </c>
      <c r="E1593" s="5" t="s">
        <v>17797</v>
      </c>
      <c r="F1593" s="5" t="s">
        <v>152</v>
      </c>
      <c r="G1593" s="5" t="s">
        <v>17798</v>
      </c>
      <c r="H1593" s="7">
        <v>358370</v>
      </c>
      <c r="I1593" s="5">
        <v>11</v>
      </c>
      <c r="J1593" s="5">
        <v>1</v>
      </c>
      <c r="K1593" s="5" t="s">
        <v>17799</v>
      </c>
      <c r="L1593" s="5">
        <v>8.5000000000000006E-2</v>
      </c>
      <c r="M1593" s="8">
        <v>916049061</v>
      </c>
      <c r="N1593" s="8"/>
      <c r="O1593" s="8"/>
      <c r="P1593" s="8"/>
      <c r="Q1593" s="8"/>
      <c r="R1593" s="5" t="s">
        <v>17800</v>
      </c>
      <c r="S1593" s="5" t="s">
        <v>417</v>
      </c>
      <c r="T1593" s="5" t="s">
        <v>417</v>
      </c>
      <c r="U1593" s="5" t="s">
        <v>417</v>
      </c>
      <c r="V1593" s="5" t="s">
        <v>417</v>
      </c>
      <c r="W1593" s="5" t="s">
        <v>93</v>
      </c>
      <c r="X1593" s="5" t="s">
        <v>418</v>
      </c>
      <c r="Y1593" s="5" t="s">
        <v>419</v>
      </c>
      <c r="Z1593" s="5" t="s">
        <v>420</v>
      </c>
      <c r="AA1593" s="5" t="s">
        <v>421</v>
      </c>
      <c r="AB1593" s="5"/>
      <c r="AC1593" s="5"/>
      <c r="AD1593" s="5"/>
      <c r="AE1593" s="5"/>
      <c r="AF1593" s="5"/>
    </row>
    <row r="1594" spans="1:32" hidden="1">
      <c r="A1594" s="5" t="s">
        <v>17801</v>
      </c>
      <c r="B1594" s="5" t="str">
        <f>IF(COUNTIF('Leads Priorizados INT'!M:M,A1594)&gt;0,"Sí","No")</f>
        <v>No</v>
      </c>
      <c r="C1594">
        <v>0</v>
      </c>
      <c r="D1594" s="6" t="s">
        <v>414</v>
      </c>
      <c r="E1594" s="5" t="s">
        <v>17802</v>
      </c>
      <c r="F1594" s="5" t="s">
        <v>152</v>
      </c>
      <c r="G1594" s="5" t="s">
        <v>1915</v>
      </c>
      <c r="H1594" s="7">
        <v>1019980</v>
      </c>
      <c r="I1594" s="5">
        <v>7</v>
      </c>
      <c r="J1594" s="5">
        <v>1</v>
      </c>
      <c r="K1594" s="5" t="s">
        <v>17803</v>
      </c>
      <c r="L1594" s="5">
        <v>8.5000000000000006E-2</v>
      </c>
      <c r="M1594" s="8"/>
      <c r="N1594" s="8"/>
      <c r="O1594" s="8"/>
      <c r="P1594" s="8"/>
      <c r="Q1594" s="8"/>
      <c r="R1594" s="5" t="s">
        <v>17804</v>
      </c>
      <c r="S1594" s="5" t="s">
        <v>17805</v>
      </c>
      <c r="T1594" s="5" t="s">
        <v>417</v>
      </c>
      <c r="U1594" s="5" t="s">
        <v>417</v>
      </c>
      <c r="V1594" s="5" t="s">
        <v>417</v>
      </c>
      <c r="W1594" s="5" t="s">
        <v>93</v>
      </c>
      <c r="X1594" s="5" t="s">
        <v>418</v>
      </c>
      <c r="Y1594" s="5" t="s">
        <v>419</v>
      </c>
      <c r="Z1594" s="5" t="s">
        <v>420</v>
      </c>
      <c r="AA1594" s="5" t="s">
        <v>421</v>
      </c>
      <c r="AB1594" s="5"/>
      <c r="AC1594" s="5"/>
      <c r="AD1594" s="5"/>
      <c r="AE1594" s="5"/>
      <c r="AF1594" s="5"/>
    </row>
    <row r="1595" spans="1:32" hidden="1">
      <c r="A1595" s="5" t="s">
        <v>17806</v>
      </c>
      <c r="B1595" s="5" t="str">
        <f>IF(COUNTIF('Leads Priorizados INT'!M:M,A1595)&gt;0,"Sí","No")</f>
        <v>No</v>
      </c>
      <c r="C1595">
        <v>0</v>
      </c>
      <c r="D1595" s="6" t="s">
        <v>430</v>
      </c>
      <c r="E1595" s="5" t="s">
        <v>17807</v>
      </c>
      <c r="F1595" s="5" t="s">
        <v>700</v>
      </c>
      <c r="G1595" s="5" t="s">
        <v>17808</v>
      </c>
      <c r="H1595" s="7">
        <v>518975</v>
      </c>
      <c r="I1595" s="5">
        <v>2</v>
      </c>
      <c r="J1595" s="5">
        <v>2</v>
      </c>
      <c r="K1595" s="5" t="s">
        <v>17809</v>
      </c>
      <c r="L1595" s="5">
        <v>8.5000000000000006E-2</v>
      </c>
      <c r="M1595" s="8">
        <v>954791076</v>
      </c>
      <c r="N1595" s="8">
        <v>691525652</v>
      </c>
      <c r="O1595" s="8"/>
      <c r="P1595" s="8"/>
      <c r="Q1595" s="8"/>
      <c r="R1595" s="5" t="s">
        <v>17810</v>
      </c>
      <c r="S1595" s="5" t="s">
        <v>17811</v>
      </c>
      <c r="T1595" s="5" t="s">
        <v>417</v>
      </c>
      <c r="U1595" s="5" t="s">
        <v>417</v>
      </c>
      <c r="V1595" s="5" t="s">
        <v>417</v>
      </c>
      <c r="W1595" s="5" t="s">
        <v>93</v>
      </c>
      <c r="X1595" s="5" t="s">
        <v>418</v>
      </c>
      <c r="Y1595" s="5" t="s">
        <v>419</v>
      </c>
      <c r="Z1595" s="5" t="s">
        <v>420</v>
      </c>
      <c r="AA1595" s="5" t="s">
        <v>421</v>
      </c>
      <c r="AB1595" s="5" t="s">
        <v>17812</v>
      </c>
      <c r="AC1595" s="5"/>
      <c r="AD1595" s="5"/>
      <c r="AE1595" s="5"/>
      <c r="AF1595" s="5"/>
    </row>
    <row r="1596" spans="1:32" hidden="1">
      <c r="A1596" s="5" t="s">
        <v>17813</v>
      </c>
      <c r="B1596" s="5" t="str">
        <f>IF(COUNTIF('Leads Priorizados INT'!M:M,A1596)&gt;0,"Sí","No")</f>
        <v>No</v>
      </c>
      <c r="C1596">
        <v>0</v>
      </c>
      <c r="D1596" s="6" t="s">
        <v>414</v>
      </c>
      <c r="E1596" s="5" t="s">
        <v>17814</v>
      </c>
      <c r="F1596" s="5" t="s">
        <v>923</v>
      </c>
      <c r="G1596" s="5" t="s">
        <v>17815</v>
      </c>
      <c r="H1596" s="7">
        <v>721317</v>
      </c>
      <c r="I1596" s="5">
        <v>3</v>
      </c>
      <c r="J1596" s="5">
        <v>1</v>
      </c>
      <c r="K1596" s="5" t="s">
        <v>17816</v>
      </c>
      <c r="L1596" s="5">
        <v>8.4900000000000003E-2</v>
      </c>
      <c r="M1596" s="8"/>
      <c r="N1596" s="8"/>
      <c r="O1596" s="8"/>
      <c r="P1596" s="8"/>
      <c r="Q1596" s="8"/>
      <c r="R1596" s="5" t="s">
        <v>17817</v>
      </c>
      <c r="S1596" s="5" t="s">
        <v>417</v>
      </c>
      <c r="T1596" s="5" t="s">
        <v>417</v>
      </c>
      <c r="U1596" s="5" t="s">
        <v>417</v>
      </c>
      <c r="V1596" s="5" t="s">
        <v>417</v>
      </c>
      <c r="W1596" s="5" t="s">
        <v>93</v>
      </c>
      <c r="X1596" s="5" t="s">
        <v>418</v>
      </c>
      <c r="Y1596" s="5" t="s">
        <v>419</v>
      </c>
      <c r="Z1596" s="5" t="s">
        <v>420</v>
      </c>
      <c r="AA1596" s="5" t="s">
        <v>421</v>
      </c>
      <c r="AB1596" s="5"/>
      <c r="AC1596" s="5"/>
      <c r="AD1596" s="5"/>
      <c r="AE1596" s="5"/>
      <c r="AF1596" s="5"/>
    </row>
    <row r="1597" spans="1:32" hidden="1">
      <c r="A1597" s="5" t="s">
        <v>17818</v>
      </c>
      <c r="B1597" s="5" t="str">
        <f>IF(COUNTIF('Leads Priorizados INT'!M:M,A1597)&gt;0,"Sí","No")</f>
        <v>No</v>
      </c>
      <c r="C1597">
        <v>0</v>
      </c>
      <c r="D1597" s="6" t="s">
        <v>414</v>
      </c>
      <c r="E1597" s="5" t="s">
        <v>17819</v>
      </c>
      <c r="F1597" s="5" t="s">
        <v>431</v>
      </c>
      <c r="G1597" s="5" t="s">
        <v>544</v>
      </c>
      <c r="H1597" s="7">
        <v>1076636</v>
      </c>
      <c r="I1597" s="5">
        <v>7</v>
      </c>
      <c r="J1597" s="5">
        <v>1</v>
      </c>
      <c r="K1597" s="5" t="s">
        <v>17820</v>
      </c>
      <c r="L1597" s="5">
        <v>8.4900000000000003E-2</v>
      </c>
      <c r="M1597" s="8"/>
      <c r="N1597" s="8"/>
      <c r="O1597" s="8"/>
      <c r="P1597" s="8"/>
      <c r="Q1597" s="8"/>
      <c r="R1597" s="5" t="s">
        <v>17821</v>
      </c>
      <c r="S1597" s="5" t="s">
        <v>417</v>
      </c>
      <c r="T1597" s="5" t="s">
        <v>417</v>
      </c>
      <c r="U1597" s="5" t="s">
        <v>417</v>
      </c>
      <c r="V1597" s="5" t="s">
        <v>417</v>
      </c>
      <c r="W1597" s="5" t="s">
        <v>93</v>
      </c>
      <c r="X1597" s="5" t="s">
        <v>418</v>
      </c>
      <c r="Y1597" s="5" t="s">
        <v>419</v>
      </c>
      <c r="Z1597" s="5" t="s">
        <v>420</v>
      </c>
      <c r="AA1597" s="5" t="s">
        <v>421</v>
      </c>
      <c r="AB1597" s="5"/>
      <c r="AC1597" s="5"/>
      <c r="AD1597" s="5"/>
      <c r="AE1597" s="5"/>
      <c r="AF1597" s="5"/>
    </row>
    <row r="1598" spans="1:32" hidden="1">
      <c r="A1598" s="5" t="s">
        <v>17822</v>
      </c>
      <c r="B1598" s="5" t="str">
        <f>IF(COUNTIF('Leads Priorizados INT'!M:M,A1598)&gt;0,"Sí","No")</f>
        <v>No</v>
      </c>
      <c r="C1598">
        <v>0</v>
      </c>
      <c r="D1598" s="6" t="s">
        <v>414</v>
      </c>
      <c r="E1598" s="5" t="s">
        <v>17823</v>
      </c>
      <c r="F1598" s="5" t="s">
        <v>152</v>
      </c>
      <c r="G1598" s="5" t="s">
        <v>9911</v>
      </c>
      <c r="H1598" s="7">
        <v>841355</v>
      </c>
      <c r="I1598" s="5">
        <v>7</v>
      </c>
      <c r="J1598" s="5">
        <v>1</v>
      </c>
      <c r="K1598" s="5" t="s">
        <v>17824</v>
      </c>
      <c r="L1598" s="5">
        <v>8.4900000000000003E-2</v>
      </c>
      <c r="M1598" s="8">
        <v>916362202</v>
      </c>
      <c r="N1598" s="8"/>
      <c r="O1598" s="8"/>
      <c r="P1598" s="8"/>
      <c r="Q1598" s="8"/>
      <c r="R1598" s="5" t="s">
        <v>17825</v>
      </c>
      <c r="S1598" s="5" t="s">
        <v>17826</v>
      </c>
      <c r="T1598" s="5" t="s">
        <v>417</v>
      </c>
      <c r="U1598" s="5" t="s">
        <v>417</v>
      </c>
      <c r="V1598" s="5" t="s">
        <v>417</v>
      </c>
      <c r="W1598" s="5" t="s">
        <v>93</v>
      </c>
      <c r="X1598" s="5" t="s">
        <v>418</v>
      </c>
      <c r="Y1598" s="5" t="s">
        <v>419</v>
      </c>
      <c r="Z1598" s="5" t="s">
        <v>420</v>
      </c>
      <c r="AA1598" s="5" t="s">
        <v>421</v>
      </c>
      <c r="AB1598" s="5"/>
      <c r="AC1598" s="5"/>
      <c r="AD1598" s="5"/>
      <c r="AE1598" s="5"/>
      <c r="AF1598" s="5"/>
    </row>
    <row r="1599" spans="1:32" hidden="1">
      <c r="A1599" s="5" t="s">
        <v>17827</v>
      </c>
      <c r="B1599" s="5" t="str">
        <f>IF(COUNTIF('Leads Priorizados INT'!M:M,A1599)&gt;0,"Sí","No")</f>
        <v>No</v>
      </c>
      <c r="C1599">
        <v>0</v>
      </c>
      <c r="D1599" s="6" t="s">
        <v>414</v>
      </c>
      <c r="E1599" s="5" t="s">
        <v>17828</v>
      </c>
      <c r="F1599" s="5" t="s">
        <v>873</v>
      </c>
      <c r="G1599" s="5" t="s">
        <v>17829</v>
      </c>
      <c r="H1599" s="7">
        <v>375595</v>
      </c>
      <c r="I1599" s="5">
        <v>5</v>
      </c>
      <c r="J1599" s="5">
        <v>2</v>
      </c>
      <c r="K1599" s="5" t="s">
        <v>17830</v>
      </c>
      <c r="L1599" s="5">
        <v>8.4900000000000003E-2</v>
      </c>
      <c r="M1599" s="8">
        <v>952879345</v>
      </c>
      <c r="N1599" s="8">
        <v>952873945</v>
      </c>
      <c r="O1599" s="8">
        <v>952877551</v>
      </c>
      <c r="P1599" s="8">
        <v>952877751</v>
      </c>
      <c r="Q1599" s="8">
        <v>952875378</v>
      </c>
      <c r="R1599" s="5" t="s">
        <v>17831</v>
      </c>
      <c r="S1599" s="5" t="s">
        <v>417</v>
      </c>
      <c r="T1599" s="5" t="s">
        <v>417</v>
      </c>
      <c r="U1599" s="5" t="s">
        <v>417</v>
      </c>
      <c r="V1599" s="5" t="s">
        <v>417</v>
      </c>
      <c r="W1599" s="5" t="s">
        <v>93</v>
      </c>
      <c r="X1599" s="5" t="s">
        <v>418</v>
      </c>
      <c r="Y1599" s="5" t="s">
        <v>419</v>
      </c>
      <c r="Z1599" s="5" t="s">
        <v>420</v>
      </c>
      <c r="AA1599" s="5" t="s">
        <v>421</v>
      </c>
      <c r="AB1599" s="5"/>
      <c r="AC1599" s="5"/>
      <c r="AD1599" s="5"/>
      <c r="AE1599" s="5"/>
      <c r="AF1599" s="5"/>
    </row>
    <row r="1600" spans="1:32" hidden="1">
      <c r="A1600" s="5" t="s">
        <v>17832</v>
      </c>
      <c r="B1600" s="5" t="str">
        <f>IF(COUNTIF('Leads Priorizados INT'!M:M,A1600)&gt;0,"Sí","No")</f>
        <v>No</v>
      </c>
      <c r="C1600">
        <v>0</v>
      </c>
      <c r="D1600" s="6" t="s">
        <v>1534</v>
      </c>
      <c r="E1600" s="5" t="s">
        <v>17833</v>
      </c>
      <c r="F1600" s="5" t="s">
        <v>931</v>
      </c>
      <c r="G1600" s="5" t="s">
        <v>12579</v>
      </c>
      <c r="H1600" s="7">
        <v>7145207</v>
      </c>
      <c r="I1600" s="5">
        <v>164</v>
      </c>
      <c r="J1600" s="5">
        <v>7</v>
      </c>
      <c r="K1600" s="5" t="s">
        <v>17834</v>
      </c>
      <c r="L1600" s="5">
        <v>8.48E-2</v>
      </c>
      <c r="M1600" s="8">
        <v>981937876</v>
      </c>
      <c r="N1600" s="8">
        <v>981800140</v>
      </c>
      <c r="O1600" s="8"/>
      <c r="P1600" s="8"/>
      <c r="Q1600" s="8"/>
      <c r="R1600" s="5" t="s">
        <v>17835</v>
      </c>
      <c r="S1600" s="5" t="s">
        <v>417</v>
      </c>
      <c r="T1600" s="5" t="s">
        <v>417</v>
      </c>
      <c r="U1600" s="5" t="s">
        <v>417</v>
      </c>
      <c r="V1600" s="5" t="s">
        <v>417</v>
      </c>
      <c r="W1600" s="5" t="s">
        <v>93</v>
      </c>
      <c r="X1600" s="5" t="s">
        <v>418</v>
      </c>
      <c r="Y1600" s="5" t="s">
        <v>419</v>
      </c>
      <c r="Z1600" s="5" t="s">
        <v>420</v>
      </c>
      <c r="AA1600" s="5" t="s">
        <v>421</v>
      </c>
      <c r="AB1600" s="5" t="s">
        <v>17836</v>
      </c>
      <c r="AC1600" s="5"/>
      <c r="AD1600" s="5"/>
      <c r="AE1600" s="5"/>
      <c r="AF1600" s="5"/>
    </row>
    <row r="1601" spans="1:32" hidden="1">
      <c r="A1601" s="5" t="s">
        <v>17837</v>
      </c>
      <c r="B1601" s="5" t="str">
        <f>IF(COUNTIF('Leads Priorizados INT'!M:M,A1601)&gt;0,"Sí","No")</f>
        <v>No</v>
      </c>
      <c r="C1601">
        <v>0</v>
      </c>
      <c r="D1601" s="6" t="s">
        <v>430</v>
      </c>
      <c r="E1601" s="5" t="s">
        <v>17838</v>
      </c>
      <c r="F1601" s="5" t="s">
        <v>415</v>
      </c>
      <c r="G1601" s="5" t="s">
        <v>11279</v>
      </c>
      <c r="H1601" s="7">
        <v>2184466</v>
      </c>
      <c r="I1601" s="5">
        <v>30</v>
      </c>
      <c r="J1601" s="5">
        <v>1</v>
      </c>
      <c r="K1601" s="5" t="s">
        <v>17839</v>
      </c>
      <c r="L1601" s="5">
        <v>8.48E-2</v>
      </c>
      <c r="M1601" s="8">
        <v>982470224</v>
      </c>
      <c r="N1601" s="8">
        <v>692730858</v>
      </c>
      <c r="O1601" s="8">
        <v>675989251</v>
      </c>
      <c r="P1601" s="8">
        <v>665471565</v>
      </c>
      <c r="Q1601" s="8">
        <v>651496442</v>
      </c>
      <c r="R1601" s="5" t="s">
        <v>17840</v>
      </c>
      <c r="S1601" s="5" t="s">
        <v>17841</v>
      </c>
      <c r="T1601" s="5" t="s">
        <v>417</v>
      </c>
      <c r="U1601" s="5" t="s">
        <v>417</v>
      </c>
      <c r="V1601" s="5" t="s">
        <v>417</v>
      </c>
      <c r="W1601" s="5" t="s">
        <v>93</v>
      </c>
      <c r="X1601" s="5" t="s">
        <v>418</v>
      </c>
      <c r="Y1601" s="5" t="s">
        <v>419</v>
      </c>
      <c r="Z1601" s="5" t="s">
        <v>420</v>
      </c>
      <c r="AA1601" s="5" t="s">
        <v>421</v>
      </c>
      <c r="AB1601" s="5" t="s">
        <v>17842</v>
      </c>
      <c r="AC1601" s="5"/>
      <c r="AD1601" s="5"/>
      <c r="AE1601" s="5"/>
      <c r="AF1601" s="5"/>
    </row>
    <row r="1602" spans="1:32" hidden="1">
      <c r="A1602" s="5" t="s">
        <v>17843</v>
      </c>
      <c r="B1602" s="5" t="str">
        <f>IF(COUNTIF('Leads Priorizados INT'!M:M,A1602)&gt;0,"Sí","No")</f>
        <v>No</v>
      </c>
      <c r="C1602">
        <v>0</v>
      </c>
      <c r="D1602" s="6" t="s">
        <v>414</v>
      </c>
      <c r="E1602" s="5" t="s">
        <v>17844</v>
      </c>
      <c r="F1602" s="5" t="s">
        <v>152</v>
      </c>
      <c r="G1602" s="5" t="s">
        <v>3588</v>
      </c>
      <c r="H1602" s="7">
        <v>903173</v>
      </c>
      <c r="I1602" s="5">
        <v>7</v>
      </c>
      <c r="J1602" s="5">
        <v>1</v>
      </c>
      <c r="K1602" s="5" t="s">
        <v>17845</v>
      </c>
      <c r="L1602" s="5">
        <v>8.48E-2</v>
      </c>
      <c r="M1602" s="8"/>
      <c r="N1602" s="8"/>
      <c r="O1602" s="8"/>
      <c r="P1602" s="8"/>
      <c r="Q1602" s="8"/>
      <c r="R1602" s="5" t="s">
        <v>17846</v>
      </c>
      <c r="S1602" s="5" t="s">
        <v>417</v>
      </c>
      <c r="T1602" s="5" t="s">
        <v>417</v>
      </c>
      <c r="U1602" s="5" t="s">
        <v>417</v>
      </c>
      <c r="V1602" s="5" t="s">
        <v>417</v>
      </c>
      <c r="W1602" s="5" t="s">
        <v>93</v>
      </c>
      <c r="X1602" s="5" t="s">
        <v>418</v>
      </c>
      <c r="Y1602" s="5" t="s">
        <v>419</v>
      </c>
      <c r="Z1602" s="5" t="s">
        <v>420</v>
      </c>
      <c r="AA1602" s="5" t="s">
        <v>421</v>
      </c>
      <c r="AB1602" s="5"/>
      <c r="AC1602" s="5"/>
      <c r="AD1602" s="5"/>
      <c r="AE1602" s="5"/>
      <c r="AF1602" s="5"/>
    </row>
    <row r="1603" spans="1:32" hidden="1">
      <c r="A1603" s="5" t="s">
        <v>17847</v>
      </c>
      <c r="B1603" s="5" t="str">
        <f>IF(COUNTIF('Leads Priorizados INT'!M:M,A1603)&gt;0,"Sí","No")</f>
        <v>No</v>
      </c>
      <c r="C1603">
        <v>0</v>
      </c>
      <c r="D1603" s="6" t="s">
        <v>414</v>
      </c>
      <c r="E1603" s="5" t="s">
        <v>17848</v>
      </c>
      <c r="F1603" s="5" t="s">
        <v>431</v>
      </c>
      <c r="G1603" s="5" t="s">
        <v>1479</v>
      </c>
      <c r="H1603" s="7">
        <v>955924</v>
      </c>
      <c r="I1603" s="5">
        <v>6</v>
      </c>
      <c r="J1603" s="5">
        <v>1</v>
      </c>
      <c r="K1603" s="5" t="s">
        <v>17849</v>
      </c>
      <c r="L1603" s="5">
        <v>8.4699999999999998E-2</v>
      </c>
      <c r="M1603" s="8">
        <v>932096788</v>
      </c>
      <c r="N1603" s="8"/>
      <c r="O1603" s="8"/>
      <c r="P1603" s="8"/>
      <c r="Q1603" s="8"/>
      <c r="R1603" s="5" t="s">
        <v>17850</v>
      </c>
      <c r="S1603" s="5" t="s">
        <v>417</v>
      </c>
      <c r="T1603" s="5" t="s">
        <v>417</v>
      </c>
      <c r="U1603" s="5" t="s">
        <v>417</v>
      </c>
      <c r="V1603" s="5" t="s">
        <v>417</v>
      </c>
      <c r="W1603" s="5" t="s">
        <v>93</v>
      </c>
      <c r="X1603" s="5" t="s">
        <v>418</v>
      </c>
      <c r="Y1603" s="5" t="s">
        <v>419</v>
      </c>
      <c r="Z1603" s="5" t="s">
        <v>420</v>
      </c>
      <c r="AA1603" s="5" t="s">
        <v>421</v>
      </c>
      <c r="AB1603" s="5"/>
      <c r="AC1603" s="5"/>
      <c r="AD1603" s="5"/>
      <c r="AE1603" s="5"/>
      <c r="AF1603" s="5"/>
    </row>
    <row r="1604" spans="1:32" hidden="1">
      <c r="A1604" s="5" t="s">
        <v>17851</v>
      </c>
      <c r="B1604" s="5" t="str">
        <f>IF(COUNTIF('Leads Priorizados INT'!M:M,A1604)&gt;0,"Sí","No")</f>
        <v>No</v>
      </c>
      <c r="C1604">
        <v>0</v>
      </c>
      <c r="D1604" s="6" t="s">
        <v>414</v>
      </c>
      <c r="E1604" s="5" t="s">
        <v>17852</v>
      </c>
      <c r="F1604" s="5" t="s">
        <v>431</v>
      </c>
      <c r="G1604" s="5" t="s">
        <v>1094</v>
      </c>
      <c r="H1604" s="7">
        <v>562572</v>
      </c>
      <c r="I1604" s="5">
        <v>2</v>
      </c>
      <c r="J1604" s="5">
        <v>1</v>
      </c>
      <c r="K1604" s="5" t="s">
        <v>17853</v>
      </c>
      <c r="L1604" s="5">
        <v>8.4699999999999998E-2</v>
      </c>
      <c r="M1604" s="8"/>
      <c r="N1604" s="8"/>
      <c r="O1604" s="8"/>
      <c r="P1604" s="8"/>
      <c r="Q1604" s="8"/>
      <c r="R1604" s="5" t="s">
        <v>17854</v>
      </c>
      <c r="S1604" s="5" t="s">
        <v>17855</v>
      </c>
      <c r="T1604" s="5" t="s">
        <v>417</v>
      </c>
      <c r="U1604" s="5" t="s">
        <v>417</v>
      </c>
      <c r="V1604" s="5" t="s">
        <v>417</v>
      </c>
      <c r="W1604" s="5" t="s">
        <v>93</v>
      </c>
      <c r="X1604" s="5" t="s">
        <v>418</v>
      </c>
      <c r="Y1604" s="5" t="s">
        <v>419</v>
      </c>
      <c r="Z1604" s="5" t="s">
        <v>420</v>
      </c>
      <c r="AA1604" s="5" t="s">
        <v>421</v>
      </c>
      <c r="AB1604" s="5"/>
      <c r="AC1604" s="5"/>
      <c r="AD1604" s="5"/>
      <c r="AE1604" s="5"/>
      <c r="AF1604" s="5"/>
    </row>
    <row r="1605" spans="1:32" hidden="1">
      <c r="A1605" s="5" t="s">
        <v>17856</v>
      </c>
      <c r="B1605" s="5" t="str">
        <f>IF(COUNTIF('Leads Priorizados INT'!M:M,A1605)&gt;0,"Sí","No")</f>
        <v>No</v>
      </c>
      <c r="C1605">
        <v>0</v>
      </c>
      <c r="D1605" s="6" t="s">
        <v>414</v>
      </c>
      <c r="E1605" s="5" t="s">
        <v>17857</v>
      </c>
      <c r="F1605" s="5" t="s">
        <v>752</v>
      </c>
      <c r="G1605" s="5" t="s">
        <v>10501</v>
      </c>
      <c r="H1605" s="7">
        <v>302924</v>
      </c>
      <c r="I1605" s="5">
        <v>2</v>
      </c>
      <c r="J1605" s="5">
        <v>1</v>
      </c>
      <c r="K1605" s="5" t="s">
        <v>17858</v>
      </c>
      <c r="L1605" s="5">
        <v>8.4599999999999995E-2</v>
      </c>
      <c r="M1605" s="8"/>
      <c r="N1605" s="8"/>
      <c r="O1605" s="8"/>
      <c r="P1605" s="8"/>
      <c r="Q1605" s="8"/>
      <c r="R1605" s="5" t="s">
        <v>17859</v>
      </c>
      <c r="S1605" s="5" t="s">
        <v>17860</v>
      </c>
      <c r="T1605" s="5" t="s">
        <v>417</v>
      </c>
      <c r="U1605" s="5" t="s">
        <v>417</v>
      </c>
      <c r="V1605" s="5" t="s">
        <v>417</v>
      </c>
      <c r="W1605" s="5" t="s">
        <v>93</v>
      </c>
      <c r="X1605" s="5" t="s">
        <v>418</v>
      </c>
      <c r="Y1605" s="5" t="s">
        <v>419</v>
      </c>
      <c r="Z1605" s="5" t="s">
        <v>420</v>
      </c>
      <c r="AA1605" s="5" t="s">
        <v>421</v>
      </c>
      <c r="AB1605" s="5"/>
      <c r="AC1605" s="5"/>
      <c r="AD1605" s="5"/>
      <c r="AE1605" s="5"/>
      <c r="AF1605" s="5"/>
    </row>
    <row r="1606" spans="1:32" hidden="1">
      <c r="A1606" s="5" t="s">
        <v>17861</v>
      </c>
      <c r="B1606" s="5" t="str">
        <f>IF(COUNTIF('Leads Priorizados INT'!M:M,A1606)&gt;0,"Sí","No")</f>
        <v>No</v>
      </c>
      <c r="C1606">
        <v>0</v>
      </c>
      <c r="D1606" s="6" t="s">
        <v>414</v>
      </c>
      <c r="E1606" s="5" t="s">
        <v>17862</v>
      </c>
      <c r="F1606" s="5" t="s">
        <v>497</v>
      </c>
      <c r="G1606" s="5" t="s">
        <v>17863</v>
      </c>
      <c r="H1606" s="7">
        <v>589255</v>
      </c>
      <c r="I1606" s="5">
        <v>3</v>
      </c>
      <c r="J1606" s="5">
        <v>1</v>
      </c>
      <c r="K1606" s="5" t="s">
        <v>17864</v>
      </c>
      <c r="L1606" s="5">
        <v>8.4599999999999995E-2</v>
      </c>
      <c r="M1606" s="8">
        <v>971681015</v>
      </c>
      <c r="N1606" s="8"/>
      <c r="O1606" s="8"/>
      <c r="P1606" s="8"/>
      <c r="Q1606" s="8"/>
      <c r="R1606" s="5" t="s">
        <v>17865</v>
      </c>
      <c r="S1606" s="5" t="s">
        <v>417</v>
      </c>
      <c r="T1606" s="5" t="s">
        <v>417</v>
      </c>
      <c r="U1606" s="5" t="s">
        <v>417</v>
      </c>
      <c r="V1606" s="5" t="s">
        <v>417</v>
      </c>
      <c r="W1606" s="5" t="s">
        <v>93</v>
      </c>
      <c r="X1606" s="5" t="s">
        <v>418</v>
      </c>
      <c r="Y1606" s="5" t="s">
        <v>419</v>
      </c>
      <c r="Z1606" s="5" t="s">
        <v>420</v>
      </c>
      <c r="AA1606" s="5" t="s">
        <v>421</v>
      </c>
      <c r="AB1606" s="5"/>
      <c r="AC1606" s="5"/>
      <c r="AD1606" s="5"/>
      <c r="AE1606" s="5"/>
      <c r="AF1606" s="5"/>
    </row>
    <row r="1607" spans="1:32" hidden="1">
      <c r="A1607" s="5" t="s">
        <v>17866</v>
      </c>
      <c r="B1607" s="5" t="str">
        <f>IF(COUNTIF('Leads Priorizados INT'!M:M,A1607)&gt;0,"Sí","No")</f>
        <v>No</v>
      </c>
      <c r="C1607">
        <v>0</v>
      </c>
      <c r="D1607" s="6" t="s">
        <v>414</v>
      </c>
      <c r="E1607" s="5" t="s">
        <v>17867</v>
      </c>
      <c r="F1607" s="5" t="s">
        <v>431</v>
      </c>
      <c r="G1607" s="5" t="s">
        <v>1463</v>
      </c>
      <c r="H1607" s="7">
        <v>506939</v>
      </c>
      <c r="I1607" s="5">
        <v>4</v>
      </c>
      <c r="J1607" s="5">
        <v>1</v>
      </c>
      <c r="K1607" s="5" t="s">
        <v>17868</v>
      </c>
      <c r="L1607" s="5">
        <v>8.4599999999999995E-2</v>
      </c>
      <c r="M1607" s="8">
        <v>933257900</v>
      </c>
      <c r="N1607" s="8"/>
      <c r="O1607" s="8"/>
      <c r="P1607" s="8"/>
      <c r="Q1607" s="8"/>
      <c r="R1607" s="5" t="s">
        <v>17869</v>
      </c>
      <c r="S1607" s="5" t="s">
        <v>17870</v>
      </c>
      <c r="T1607" s="5" t="s">
        <v>17871</v>
      </c>
      <c r="U1607" s="5" t="s">
        <v>417</v>
      </c>
      <c r="V1607" s="5" t="s">
        <v>417</v>
      </c>
      <c r="W1607" s="5" t="s">
        <v>93</v>
      </c>
      <c r="X1607" s="5" t="s">
        <v>418</v>
      </c>
      <c r="Y1607" s="5" t="s">
        <v>419</v>
      </c>
      <c r="Z1607" s="5" t="s">
        <v>420</v>
      </c>
      <c r="AA1607" s="5" t="s">
        <v>421</v>
      </c>
      <c r="AB1607" s="5" t="s">
        <v>17872</v>
      </c>
      <c r="AC1607" s="5"/>
      <c r="AD1607" s="5"/>
      <c r="AE1607" s="5"/>
      <c r="AF1607" s="5"/>
    </row>
    <row r="1608" spans="1:32" hidden="1">
      <c r="A1608" s="5" t="s">
        <v>17873</v>
      </c>
      <c r="B1608" s="5" t="str">
        <f>IF(COUNTIF('Leads Priorizados INT'!M:M,A1608)&gt;0,"Sí","No")</f>
        <v>No</v>
      </c>
      <c r="C1608">
        <v>0</v>
      </c>
      <c r="D1608" s="6" t="s">
        <v>414</v>
      </c>
      <c r="E1608" s="5" t="s">
        <v>17874</v>
      </c>
      <c r="F1608" s="5" t="s">
        <v>152</v>
      </c>
      <c r="G1608" s="5" t="s">
        <v>2881</v>
      </c>
      <c r="H1608" s="7">
        <v>887212</v>
      </c>
      <c r="I1608" s="5">
        <v>8</v>
      </c>
      <c r="J1608" s="5">
        <v>1</v>
      </c>
      <c r="K1608" s="5" t="s">
        <v>17875</v>
      </c>
      <c r="L1608" s="5">
        <v>8.4599999999999995E-2</v>
      </c>
      <c r="M1608" s="8"/>
      <c r="N1608" s="8"/>
      <c r="O1608" s="8"/>
      <c r="P1608" s="8"/>
      <c r="Q1608" s="8"/>
      <c r="R1608" s="5" t="s">
        <v>17876</v>
      </c>
      <c r="S1608" s="5" t="s">
        <v>417</v>
      </c>
      <c r="T1608" s="5" t="s">
        <v>417</v>
      </c>
      <c r="U1608" s="5" t="s">
        <v>417</v>
      </c>
      <c r="V1608" s="5" t="s">
        <v>417</v>
      </c>
      <c r="W1608" s="5" t="s">
        <v>93</v>
      </c>
      <c r="X1608" s="5" t="s">
        <v>418</v>
      </c>
      <c r="Y1608" s="5" t="s">
        <v>419</v>
      </c>
      <c r="Z1608" s="5" t="s">
        <v>420</v>
      </c>
      <c r="AA1608" s="5" t="s">
        <v>421</v>
      </c>
      <c r="AB1608" s="5"/>
      <c r="AC1608" s="5"/>
      <c r="AD1608" s="5"/>
      <c r="AE1608" s="5"/>
      <c r="AF1608" s="5"/>
    </row>
    <row r="1609" spans="1:32" hidden="1">
      <c r="A1609" s="5" t="s">
        <v>17877</v>
      </c>
      <c r="B1609" s="5" t="str">
        <f>IF(COUNTIF('Leads Priorizados INT'!M:M,A1609)&gt;0,"Sí","No")</f>
        <v>No</v>
      </c>
      <c r="C1609">
        <v>0</v>
      </c>
      <c r="D1609" s="6" t="s">
        <v>414</v>
      </c>
      <c r="E1609" s="5" t="s">
        <v>17878</v>
      </c>
      <c r="F1609" s="5" t="s">
        <v>1245</v>
      </c>
      <c r="G1609" s="5" t="s">
        <v>17879</v>
      </c>
      <c r="H1609" s="7">
        <v>3674179</v>
      </c>
      <c r="I1609" s="5">
        <v>2</v>
      </c>
      <c r="J1609" s="5">
        <v>2</v>
      </c>
      <c r="K1609" s="5" t="s">
        <v>17880</v>
      </c>
      <c r="L1609" s="5">
        <v>8.4599999999999995E-2</v>
      </c>
      <c r="M1609" s="8">
        <v>946409898</v>
      </c>
      <c r="N1609" s="8"/>
      <c r="O1609" s="8"/>
      <c r="P1609" s="8"/>
      <c r="Q1609" s="8"/>
      <c r="R1609" s="5" t="s">
        <v>17881</v>
      </c>
      <c r="S1609" s="5" t="s">
        <v>417</v>
      </c>
      <c r="T1609" s="5" t="s">
        <v>417</v>
      </c>
      <c r="U1609" s="5" t="s">
        <v>417</v>
      </c>
      <c r="V1609" s="5" t="s">
        <v>417</v>
      </c>
      <c r="W1609" s="5" t="s">
        <v>93</v>
      </c>
      <c r="X1609" s="5" t="s">
        <v>418</v>
      </c>
      <c r="Y1609" s="5" t="s">
        <v>419</v>
      </c>
      <c r="Z1609" s="5" t="s">
        <v>420</v>
      </c>
      <c r="AA1609" s="5" t="s">
        <v>421</v>
      </c>
      <c r="AB1609" s="5" t="s">
        <v>17882</v>
      </c>
      <c r="AC1609" s="5"/>
      <c r="AD1609" s="5"/>
      <c r="AE1609" s="5"/>
      <c r="AF1609" s="5"/>
    </row>
    <row r="1610" spans="1:32" hidden="1">
      <c r="A1610" s="5" t="s">
        <v>17883</v>
      </c>
      <c r="B1610" s="5" t="str">
        <f>IF(COUNTIF('Leads Priorizados INT'!M:M,A1610)&gt;0,"Sí","No")</f>
        <v>No</v>
      </c>
      <c r="C1610">
        <v>0</v>
      </c>
      <c r="D1610" s="6" t="s">
        <v>414</v>
      </c>
      <c r="E1610" s="5" t="s">
        <v>17884</v>
      </c>
      <c r="F1610" s="5" t="s">
        <v>2186</v>
      </c>
      <c r="G1610" s="5" t="s">
        <v>13813</v>
      </c>
      <c r="H1610" s="7">
        <v>455907</v>
      </c>
      <c r="I1610" s="5">
        <v>2</v>
      </c>
      <c r="J1610" s="5">
        <v>2</v>
      </c>
      <c r="K1610" s="5" t="s">
        <v>17885</v>
      </c>
      <c r="L1610" s="5">
        <v>8.4599999999999995E-2</v>
      </c>
      <c r="M1610" s="8">
        <v>963701013</v>
      </c>
      <c r="N1610" s="8">
        <v>657893396</v>
      </c>
      <c r="O1610" s="8">
        <v>657893379</v>
      </c>
      <c r="P1610" s="8">
        <v>670931508</v>
      </c>
      <c r="Q1610" s="8">
        <v>629839882</v>
      </c>
      <c r="R1610" s="5" t="s">
        <v>417</v>
      </c>
      <c r="S1610" s="5" t="s">
        <v>417</v>
      </c>
      <c r="T1610" s="5" t="s">
        <v>417</v>
      </c>
      <c r="U1610" s="5" t="s">
        <v>417</v>
      </c>
      <c r="V1610" s="5" t="s">
        <v>417</v>
      </c>
      <c r="W1610" s="5" t="s">
        <v>417</v>
      </c>
      <c r="X1610" s="5" t="s">
        <v>417</v>
      </c>
      <c r="Y1610" s="5" t="s">
        <v>417</v>
      </c>
      <c r="Z1610" s="5" t="s">
        <v>417</v>
      </c>
      <c r="AA1610" s="5" t="s">
        <v>417</v>
      </c>
      <c r="AB1610" s="5" t="s">
        <v>17886</v>
      </c>
      <c r="AC1610" s="5" t="s">
        <v>17887</v>
      </c>
      <c r="AD1610" s="5"/>
      <c r="AE1610" s="5"/>
      <c r="AF1610" s="5"/>
    </row>
    <row r="1611" spans="1:32" hidden="1">
      <c r="A1611" s="5" t="s">
        <v>17888</v>
      </c>
      <c r="B1611" s="5" t="str">
        <f>IF(COUNTIF('Leads Priorizados INT'!M:M,A1611)&gt;0,"Sí","No")</f>
        <v>No</v>
      </c>
      <c r="C1611">
        <v>0</v>
      </c>
      <c r="D1611" s="6" t="s">
        <v>414</v>
      </c>
      <c r="E1611" s="5" t="s">
        <v>17889</v>
      </c>
      <c r="F1611" s="5" t="s">
        <v>415</v>
      </c>
      <c r="G1611" s="5" t="s">
        <v>416</v>
      </c>
      <c r="H1611" s="7">
        <v>1390148</v>
      </c>
      <c r="I1611" s="5">
        <v>29</v>
      </c>
      <c r="J1611" s="5">
        <v>2</v>
      </c>
      <c r="K1611" s="5" t="s">
        <v>17890</v>
      </c>
      <c r="L1611" s="5">
        <v>8.4500000000000006E-2</v>
      </c>
      <c r="M1611" s="8">
        <v>982586219</v>
      </c>
      <c r="N1611" s="8">
        <v>982585456</v>
      </c>
      <c r="O1611" s="8">
        <v>982284980</v>
      </c>
      <c r="P1611" s="8">
        <v>982284050</v>
      </c>
      <c r="Q1611" s="8"/>
      <c r="R1611" s="5" t="s">
        <v>17891</v>
      </c>
      <c r="S1611" s="5" t="s">
        <v>417</v>
      </c>
      <c r="T1611" s="5" t="s">
        <v>417</v>
      </c>
      <c r="U1611" s="5" t="s">
        <v>417</v>
      </c>
      <c r="V1611" s="5" t="s">
        <v>417</v>
      </c>
      <c r="W1611" s="5" t="s">
        <v>93</v>
      </c>
      <c r="X1611" s="5" t="s">
        <v>418</v>
      </c>
      <c r="Y1611" s="5" t="s">
        <v>419</v>
      </c>
      <c r="Z1611" s="5" t="s">
        <v>420</v>
      </c>
      <c r="AA1611" s="5" t="s">
        <v>421</v>
      </c>
      <c r="AB1611" s="5" t="s">
        <v>17892</v>
      </c>
      <c r="AC1611" s="5" t="s">
        <v>17893</v>
      </c>
      <c r="AD1611" s="5"/>
      <c r="AE1611" s="5"/>
      <c r="AF1611" s="5"/>
    </row>
    <row r="1612" spans="1:32" hidden="1">
      <c r="A1612" s="5" t="s">
        <v>17894</v>
      </c>
      <c r="B1612" s="5" t="str">
        <f>IF(COUNTIF('Leads Priorizados INT'!M:M,A1612)&gt;0,"Sí","No")</f>
        <v>No</v>
      </c>
      <c r="C1612">
        <v>0</v>
      </c>
      <c r="D1612" s="6" t="s">
        <v>414</v>
      </c>
      <c r="E1612" s="5" t="s">
        <v>17895</v>
      </c>
      <c r="F1612" s="5" t="s">
        <v>431</v>
      </c>
      <c r="G1612" s="5" t="s">
        <v>2349</v>
      </c>
      <c r="H1612" s="7">
        <v>1038398</v>
      </c>
      <c r="I1612" s="5">
        <v>7</v>
      </c>
      <c r="J1612" s="5">
        <v>2</v>
      </c>
      <c r="K1612" s="5" t="s">
        <v>17896</v>
      </c>
      <c r="L1612" s="5">
        <v>8.4500000000000006E-2</v>
      </c>
      <c r="M1612" s="8"/>
      <c r="N1612" s="8"/>
      <c r="O1612" s="8"/>
      <c r="P1612" s="8"/>
      <c r="Q1612" s="8"/>
      <c r="R1612" s="5" t="s">
        <v>17897</v>
      </c>
      <c r="S1612" s="5" t="s">
        <v>417</v>
      </c>
      <c r="T1612" s="5" t="s">
        <v>417</v>
      </c>
      <c r="U1612" s="5" t="s">
        <v>417</v>
      </c>
      <c r="V1612" s="5" t="s">
        <v>417</v>
      </c>
      <c r="W1612" s="5" t="s">
        <v>93</v>
      </c>
      <c r="X1612" s="5" t="s">
        <v>418</v>
      </c>
      <c r="Y1612" s="5" t="s">
        <v>419</v>
      </c>
      <c r="Z1612" s="5" t="s">
        <v>420</v>
      </c>
      <c r="AA1612" s="5" t="s">
        <v>421</v>
      </c>
      <c r="AB1612" s="5"/>
      <c r="AC1612" s="5"/>
      <c r="AD1612" s="5"/>
      <c r="AE1612" s="5"/>
      <c r="AF1612" s="5"/>
    </row>
    <row r="1613" spans="1:32">
      <c r="A1613" s="5" t="s">
        <v>17898</v>
      </c>
      <c r="B1613" s="5" t="str">
        <f>IF(COUNTIF('Leads Priorizados INT'!M:M,A1613)&gt;0,"Sí","No")</f>
        <v>No</v>
      </c>
      <c r="C1613">
        <v>1</v>
      </c>
      <c r="D1613" s="6" t="s">
        <v>414</v>
      </c>
      <c r="E1613" s="5" t="s">
        <v>17899</v>
      </c>
      <c r="F1613" s="5" t="s">
        <v>3374</v>
      </c>
      <c r="G1613" s="5" t="s">
        <v>17071</v>
      </c>
      <c r="H1613" s="7">
        <v>376903</v>
      </c>
      <c r="I1613" s="5">
        <v>8</v>
      </c>
      <c r="J1613" s="5">
        <v>3</v>
      </c>
      <c r="K1613" s="5" t="s">
        <v>17900</v>
      </c>
      <c r="L1613" s="5">
        <v>8.4500000000000006E-2</v>
      </c>
      <c r="M1613" s="8">
        <v>968271547</v>
      </c>
      <c r="N1613" s="8">
        <v>968858078</v>
      </c>
      <c r="O1613" s="8">
        <v>618964689</v>
      </c>
      <c r="P1613" s="8">
        <v>646657064</v>
      </c>
      <c r="Q1613" s="8"/>
      <c r="R1613" s="5" t="s">
        <v>17901</v>
      </c>
      <c r="S1613" s="5" t="s">
        <v>17902</v>
      </c>
      <c r="T1613" s="5" t="s">
        <v>17903</v>
      </c>
      <c r="U1613" s="5" t="s">
        <v>17904</v>
      </c>
      <c r="V1613" s="5" t="s">
        <v>417</v>
      </c>
      <c r="W1613" s="5" t="s">
        <v>93</v>
      </c>
      <c r="X1613" s="5" t="s">
        <v>418</v>
      </c>
      <c r="Y1613" s="5" t="s">
        <v>419</v>
      </c>
      <c r="Z1613" s="5" t="s">
        <v>420</v>
      </c>
      <c r="AA1613" s="5" t="s">
        <v>421</v>
      </c>
      <c r="AB1613" s="5"/>
      <c r="AC1613" s="5"/>
      <c r="AD1613" s="5"/>
      <c r="AE1613" s="5"/>
      <c r="AF1613" s="5"/>
    </row>
    <row r="1614" spans="1:32" hidden="1">
      <c r="A1614" s="5" t="s">
        <v>17905</v>
      </c>
      <c r="B1614" s="5" t="str">
        <f>IF(COUNTIF('Leads Priorizados INT'!M:M,A1614)&gt;0,"Sí","No")</f>
        <v>No</v>
      </c>
      <c r="C1614">
        <v>0</v>
      </c>
      <c r="D1614" s="6" t="s">
        <v>430</v>
      </c>
      <c r="E1614" s="5" t="s">
        <v>17906</v>
      </c>
      <c r="F1614" s="5" t="s">
        <v>729</v>
      </c>
      <c r="G1614" s="5" t="s">
        <v>11471</v>
      </c>
      <c r="H1614" s="7">
        <v>973602</v>
      </c>
      <c r="I1614" s="5">
        <v>1</v>
      </c>
      <c r="J1614" s="5">
        <v>2</v>
      </c>
      <c r="K1614" s="5" t="s">
        <v>17907</v>
      </c>
      <c r="L1614" s="5">
        <v>8.4500000000000006E-2</v>
      </c>
      <c r="M1614" s="8">
        <v>916778978</v>
      </c>
      <c r="N1614" s="8">
        <v>912820054</v>
      </c>
      <c r="O1614" s="8">
        <v>610405606</v>
      </c>
      <c r="P1614" s="8"/>
      <c r="Q1614" s="8"/>
      <c r="R1614" s="5" t="s">
        <v>17908</v>
      </c>
      <c r="S1614" s="5" t="s">
        <v>17909</v>
      </c>
      <c r="T1614" s="5" t="s">
        <v>417</v>
      </c>
      <c r="U1614" s="5" t="s">
        <v>417</v>
      </c>
      <c r="V1614" s="5" t="s">
        <v>417</v>
      </c>
      <c r="W1614" s="5" t="s">
        <v>93</v>
      </c>
      <c r="X1614" s="5" t="s">
        <v>418</v>
      </c>
      <c r="Y1614" s="5" t="s">
        <v>419</v>
      </c>
      <c r="Z1614" s="5" t="s">
        <v>420</v>
      </c>
      <c r="AA1614" s="5" t="s">
        <v>421</v>
      </c>
      <c r="AB1614" s="5"/>
      <c r="AC1614" s="5"/>
      <c r="AD1614" s="5"/>
      <c r="AE1614" s="5"/>
      <c r="AF1614" s="5"/>
    </row>
    <row r="1615" spans="1:32" hidden="1">
      <c r="A1615" s="5" t="s">
        <v>17910</v>
      </c>
      <c r="B1615" s="5" t="str">
        <f>IF(COUNTIF('Leads Priorizados INT'!M:M,A1615)&gt;0,"Sí","No")</f>
        <v>No</v>
      </c>
      <c r="C1615">
        <v>0</v>
      </c>
      <c r="D1615" s="6" t="s">
        <v>414</v>
      </c>
      <c r="E1615" s="5" t="s">
        <v>17911</v>
      </c>
      <c r="F1615" s="5" t="s">
        <v>152</v>
      </c>
      <c r="G1615" s="5" t="s">
        <v>2078</v>
      </c>
      <c r="H1615" s="7">
        <v>598720</v>
      </c>
      <c r="I1615" s="5">
        <v>5</v>
      </c>
      <c r="J1615" s="5">
        <v>1</v>
      </c>
      <c r="K1615" s="5" t="s">
        <v>17912</v>
      </c>
      <c r="L1615" s="5">
        <v>8.4500000000000006E-2</v>
      </c>
      <c r="M1615" s="8"/>
      <c r="N1615" s="8"/>
      <c r="O1615" s="8"/>
      <c r="P1615" s="8"/>
      <c r="Q1615" s="8"/>
      <c r="R1615" s="5" t="s">
        <v>17913</v>
      </c>
      <c r="S1615" s="5" t="s">
        <v>17914</v>
      </c>
      <c r="T1615" s="5" t="s">
        <v>417</v>
      </c>
      <c r="U1615" s="5" t="s">
        <v>417</v>
      </c>
      <c r="V1615" s="5" t="s">
        <v>417</v>
      </c>
      <c r="W1615" s="5" t="s">
        <v>93</v>
      </c>
      <c r="X1615" s="5" t="s">
        <v>418</v>
      </c>
      <c r="Y1615" s="5" t="s">
        <v>419</v>
      </c>
      <c r="Z1615" s="5" t="s">
        <v>420</v>
      </c>
      <c r="AA1615" s="5" t="s">
        <v>421</v>
      </c>
      <c r="AB1615" s="5"/>
      <c r="AC1615" s="5"/>
      <c r="AD1615" s="5"/>
      <c r="AE1615" s="5"/>
      <c r="AF1615" s="5"/>
    </row>
    <row r="1616" spans="1:32" hidden="1">
      <c r="A1616" s="5" t="s">
        <v>17915</v>
      </c>
      <c r="B1616" s="5" t="str">
        <f>IF(COUNTIF('Leads Priorizados INT'!M:M,A1616)&gt;0,"Sí","No")</f>
        <v>No</v>
      </c>
      <c r="C1616">
        <v>0</v>
      </c>
      <c r="D1616" s="6" t="s">
        <v>414</v>
      </c>
      <c r="E1616" s="5" t="s">
        <v>17916</v>
      </c>
      <c r="F1616" s="5" t="s">
        <v>152</v>
      </c>
      <c r="G1616" s="5" t="s">
        <v>1749</v>
      </c>
      <c r="H1616" s="7">
        <v>476692</v>
      </c>
      <c r="I1616" s="5">
        <v>1</v>
      </c>
      <c r="J1616" s="5">
        <v>1</v>
      </c>
      <c r="K1616" s="5" t="s">
        <v>17917</v>
      </c>
      <c r="L1616" s="5">
        <v>8.4400000000000003E-2</v>
      </c>
      <c r="M1616" s="8"/>
      <c r="N1616" s="8"/>
      <c r="O1616" s="8"/>
      <c r="P1616" s="8"/>
      <c r="Q1616" s="8"/>
      <c r="R1616" s="5" t="s">
        <v>17918</v>
      </c>
      <c r="S1616" s="5" t="s">
        <v>417</v>
      </c>
      <c r="T1616" s="5" t="s">
        <v>417</v>
      </c>
      <c r="U1616" s="5" t="s">
        <v>417</v>
      </c>
      <c r="V1616" s="5" t="s">
        <v>417</v>
      </c>
      <c r="W1616" s="5" t="s">
        <v>93</v>
      </c>
      <c r="X1616" s="5" t="s">
        <v>418</v>
      </c>
      <c r="Y1616" s="5" t="s">
        <v>419</v>
      </c>
      <c r="Z1616" s="5" t="s">
        <v>420</v>
      </c>
      <c r="AA1616" s="5" t="s">
        <v>421</v>
      </c>
      <c r="AB1616" s="5"/>
      <c r="AC1616" s="5"/>
      <c r="AD1616" s="5"/>
      <c r="AE1616" s="5"/>
      <c r="AF1616" s="5"/>
    </row>
    <row r="1617" spans="1:32" hidden="1">
      <c r="A1617" s="5" t="s">
        <v>17919</v>
      </c>
      <c r="B1617" s="5" t="str">
        <f>IF(COUNTIF('Leads Priorizados INT'!M:M,A1617)&gt;0,"Sí","No")</f>
        <v>No</v>
      </c>
      <c r="C1617">
        <v>0</v>
      </c>
      <c r="D1617" s="6" t="s">
        <v>414</v>
      </c>
      <c r="E1617" s="5" t="s">
        <v>17920</v>
      </c>
      <c r="F1617" s="5" t="s">
        <v>2007</v>
      </c>
      <c r="G1617" s="5" t="s">
        <v>17921</v>
      </c>
      <c r="H1617" s="7">
        <v>759872</v>
      </c>
      <c r="I1617" s="5">
        <v>7</v>
      </c>
      <c r="J1617" s="5">
        <v>2</v>
      </c>
      <c r="K1617" s="5" t="s">
        <v>17922</v>
      </c>
      <c r="L1617" s="5">
        <v>8.4400000000000003E-2</v>
      </c>
      <c r="M1617" s="8"/>
      <c r="N1617" s="8"/>
      <c r="O1617" s="8"/>
      <c r="P1617" s="8"/>
      <c r="Q1617" s="8"/>
      <c r="R1617" s="5" t="s">
        <v>17923</v>
      </c>
      <c r="S1617" s="5" t="s">
        <v>417</v>
      </c>
      <c r="T1617" s="5" t="s">
        <v>417</v>
      </c>
      <c r="U1617" s="5" t="s">
        <v>417</v>
      </c>
      <c r="V1617" s="5" t="s">
        <v>417</v>
      </c>
      <c r="W1617" s="5" t="s">
        <v>93</v>
      </c>
      <c r="X1617" s="5" t="s">
        <v>418</v>
      </c>
      <c r="Y1617" s="5" t="s">
        <v>419</v>
      </c>
      <c r="Z1617" s="5" t="s">
        <v>420</v>
      </c>
      <c r="AA1617" s="5" t="s">
        <v>421</v>
      </c>
      <c r="AB1617" s="5"/>
      <c r="AC1617" s="5"/>
      <c r="AD1617" s="5"/>
      <c r="AE1617" s="5"/>
      <c r="AF1617" s="5"/>
    </row>
    <row r="1618" spans="1:32" hidden="1">
      <c r="A1618" s="5" t="s">
        <v>17924</v>
      </c>
      <c r="B1618" s="5" t="str">
        <f>IF(COUNTIF('Leads Priorizados INT'!M:M,A1618)&gt;0,"Sí","No")</f>
        <v>No</v>
      </c>
      <c r="C1618">
        <v>0</v>
      </c>
      <c r="D1618" s="6" t="s">
        <v>414</v>
      </c>
      <c r="E1618" s="5" t="s">
        <v>17925</v>
      </c>
      <c r="F1618" s="5" t="s">
        <v>2926</v>
      </c>
      <c r="G1618" s="5" t="s">
        <v>17926</v>
      </c>
      <c r="H1618" s="7">
        <v>398764</v>
      </c>
      <c r="I1618" s="5">
        <v>2</v>
      </c>
      <c r="J1618" s="5">
        <v>1</v>
      </c>
      <c r="K1618" s="5" t="s">
        <v>17927</v>
      </c>
      <c r="L1618" s="5">
        <v>8.4400000000000003E-2</v>
      </c>
      <c r="M1618" s="8"/>
      <c r="N1618" s="8"/>
      <c r="O1618" s="8"/>
      <c r="P1618" s="8"/>
      <c r="Q1618" s="8"/>
      <c r="R1618" s="5" t="s">
        <v>17928</v>
      </c>
      <c r="S1618" s="5" t="s">
        <v>417</v>
      </c>
      <c r="T1618" s="5" t="s">
        <v>417</v>
      </c>
      <c r="U1618" s="5" t="s">
        <v>417</v>
      </c>
      <c r="V1618" s="5" t="s">
        <v>417</v>
      </c>
      <c r="W1618" s="5" t="s">
        <v>93</v>
      </c>
      <c r="X1618" s="5" t="s">
        <v>418</v>
      </c>
      <c r="Y1618" s="5" t="s">
        <v>419</v>
      </c>
      <c r="Z1618" s="5" t="s">
        <v>420</v>
      </c>
      <c r="AA1618" s="5" t="s">
        <v>421</v>
      </c>
      <c r="AB1618" s="5"/>
      <c r="AC1618" s="5"/>
      <c r="AD1618" s="5"/>
      <c r="AE1618" s="5"/>
      <c r="AF1618" s="5"/>
    </row>
    <row r="1619" spans="1:32" hidden="1">
      <c r="A1619" s="5" t="s">
        <v>17929</v>
      </c>
      <c r="B1619" s="5" t="str">
        <f>IF(COUNTIF('Leads Priorizados INT'!M:M,A1619)&gt;0,"Sí","No")</f>
        <v>No</v>
      </c>
      <c r="C1619">
        <v>0</v>
      </c>
      <c r="D1619" s="6" t="s">
        <v>414</v>
      </c>
      <c r="E1619" s="5" t="s">
        <v>17930</v>
      </c>
      <c r="F1619" s="5" t="s">
        <v>873</v>
      </c>
      <c r="G1619" s="5" t="s">
        <v>17931</v>
      </c>
      <c r="H1619" s="7">
        <v>986784</v>
      </c>
      <c r="I1619" s="5">
        <v>7</v>
      </c>
      <c r="J1619" s="5">
        <v>2</v>
      </c>
      <c r="K1619" s="5" t="s">
        <v>17932</v>
      </c>
      <c r="L1619" s="5">
        <v>8.4400000000000003E-2</v>
      </c>
      <c r="M1619" s="8">
        <v>952836265</v>
      </c>
      <c r="N1619" s="8"/>
      <c r="O1619" s="8"/>
      <c r="P1619" s="8"/>
      <c r="Q1619" s="8"/>
      <c r="R1619" s="5" t="s">
        <v>17933</v>
      </c>
      <c r="S1619" s="5" t="s">
        <v>17934</v>
      </c>
      <c r="T1619" s="5" t="s">
        <v>417</v>
      </c>
      <c r="U1619" s="5" t="s">
        <v>417</v>
      </c>
      <c r="V1619" s="5" t="s">
        <v>417</v>
      </c>
      <c r="W1619" s="5" t="s">
        <v>93</v>
      </c>
      <c r="X1619" s="5" t="s">
        <v>418</v>
      </c>
      <c r="Y1619" s="5" t="s">
        <v>419</v>
      </c>
      <c r="Z1619" s="5" t="s">
        <v>420</v>
      </c>
      <c r="AA1619" s="5" t="s">
        <v>421</v>
      </c>
      <c r="AB1619" s="5"/>
      <c r="AC1619" s="5"/>
      <c r="AD1619" s="5"/>
      <c r="AE1619" s="5"/>
      <c r="AF1619" s="5"/>
    </row>
    <row r="1620" spans="1:32" hidden="1">
      <c r="A1620" s="5" t="s">
        <v>17935</v>
      </c>
      <c r="B1620" s="5" t="str">
        <f>IF(COUNTIF('Leads Priorizados INT'!M:M,A1620)&gt;0,"Sí","No")</f>
        <v>No</v>
      </c>
      <c r="C1620">
        <v>0</v>
      </c>
      <c r="D1620" s="6" t="s">
        <v>414</v>
      </c>
      <c r="E1620" s="5" t="s">
        <v>17936</v>
      </c>
      <c r="F1620" s="5" t="s">
        <v>923</v>
      </c>
      <c r="G1620" s="5" t="s">
        <v>17937</v>
      </c>
      <c r="H1620" s="7">
        <v>304009</v>
      </c>
      <c r="I1620" s="5">
        <v>3</v>
      </c>
      <c r="J1620" s="5">
        <v>1</v>
      </c>
      <c r="K1620" s="5" t="s">
        <v>17938</v>
      </c>
      <c r="L1620" s="5">
        <v>8.43E-2</v>
      </c>
      <c r="M1620" s="8">
        <v>923122105</v>
      </c>
      <c r="N1620" s="8">
        <v>923255252</v>
      </c>
      <c r="O1620" s="8"/>
      <c r="P1620" s="8"/>
      <c r="Q1620" s="8"/>
      <c r="R1620" s="5" t="s">
        <v>17939</v>
      </c>
      <c r="S1620" s="5" t="s">
        <v>17940</v>
      </c>
      <c r="T1620" s="5" t="s">
        <v>417</v>
      </c>
      <c r="U1620" s="5" t="s">
        <v>417</v>
      </c>
      <c r="V1620" s="5" t="s">
        <v>417</v>
      </c>
      <c r="W1620" s="5" t="s">
        <v>93</v>
      </c>
      <c r="X1620" s="5" t="s">
        <v>418</v>
      </c>
      <c r="Y1620" s="5" t="s">
        <v>419</v>
      </c>
      <c r="Z1620" s="5" t="s">
        <v>420</v>
      </c>
      <c r="AA1620" s="5" t="s">
        <v>421</v>
      </c>
      <c r="AB1620" s="5"/>
      <c r="AC1620" s="5"/>
      <c r="AD1620" s="5"/>
      <c r="AE1620" s="5"/>
      <c r="AF1620" s="5"/>
    </row>
    <row r="1621" spans="1:32" hidden="1">
      <c r="A1621" s="5" t="s">
        <v>17941</v>
      </c>
      <c r="B1621" s="5" t="str">
        <f>IF(COUNTIF('Leads Priorizados INT'!M:M,A1621)&gt;0,"Sí","No")</f>
        <v>No</v>
      </c>
      <c r="C1621">
        <v>0</v>
      </c>
      <c r="D1621" s="6" t="s">
        <v>414</v>
      </c>
      <c r="E1621" s="5" t="s">
        <v>17942</v>
      </c>
      <c r="F1621" s="5" t="s">
        <v>2631</v>
      </c>
      <c r="G1621" s="5" t="s">
        <v>17621</v>
      </c>
      <c r="H1621" s="7">
        <v>1084270</v>
      </c>
      <c r="I1621" s="5">
        <v>5</v>
      </c>
      <c r="J1621" s="5">
        <v>1</v>
      </c>
      <c r="K1621" s="5" t="s">
        <v>17943</v>
      </c>
      <c r="L1621" s="5">
        <v>8.43E-2</v>
      </c>
      <c r="M1621" s="8"/>
      <c r="N1621" s="8"/>
      <c r="O1621" s="8"/>
      <c r="P1621" s="8"/>
      <c r="Q1621" s="8"/>
      <c r="R1621" s="5" t="s">
        <v>17944</v>
      </c>
      <c r="S1621" s="5" t="s">
        <v>17945</v>
      </c>
      <c r="T1621" s="5" t="s">
        <v>417</v>
      </c>
      <c r="U1621" s="5" t="s">
        <v>417</v>
      </c>
      <c r="V1621" s="5" t="s">
        <v>417</v>
      </c>
      <c r="W1621" s="5" t="s">
        <v>93</v>
      </c>
      <c r="X1621" s="5" t="s">
        <v>418</v>
      </c>
      <c r="Y1621" s="5" t="s">
        <v>419</v>
      </c>
      <c r="Z1621" s="5" t="s">
        <v>420</v>
      </c>
      <c r="AA1621" s="5" t="s">
        <v>421</v>
      </c>
      <c r="AB1621" s="5"/>
      <c r="AC1621" s="5"/>
      <c r="AD1621" s="5"/>
      <c r="AE1621" s="5"/>
      <c r="AF1621" s="5"/>
    </row>
    <row r="1622" spans="1:32" hidden="1">
      <c r="A1622" s="5" t="s">
        <v>17946</v>
      </c>
      <c r="B1622" s="5" t="str">
        <f>IF(COUNTIF('Leads Priorizados INT'!M:M,A1622)&gt;0,"Sí","No")</f>
        <v>No</v>
      </c>
      <c r="C1622">
        <v>0</v>
      </c>
      <c r="D1622" s="6" t="s">
        <v>430</v>
      </c>
      <c r="E1622" s="5" t="s">
        <v>17947</v>
      </c>
      <c r="F1622" s="5" t="s">
        <v>431</v>
      </c>
      <c r="G1622" s="5" t="s">
        <v>17948</v>
      </c>
      <c r="H1622" s="7">
        <v>3074685</v>
      </c>
      <c r="I1622" s="5">
        <v>2</v>
      </c>
      <c r="J1622" s="5">
        <v>1</v>
      </c>
      <c r="K1622" s="5" t="s">
        <v>17949</v>
      </c>
      <c r="L1622" s="5">
        <v>8.43E-2</v>
      </c>
      <c r="M1622" s="8">
        <v>937793061</v>
      </c>
      <c r="N1622" s="8">
        <v>635648808</v>
      </c>
      <c r="O1622" s="8"/>
      <c r="P1622" s="8"/>
      <c r="Q1622" s="8"/>
      <c r="R1622" s="5" t="s">
        <v>17950</v>
      </c>
      <c r="S1622" s="5" t="s">
        <v>417</v>
      </c>
      <c r="T1622" s="5" t="s">
        <v>417</v>
      </c>
      <c r="U1622" s="5" t="s">
        <v>417</v>
      </c>
      <c r="V1622" s="5" t="s">
        <v>417</v>
      </c>
      <c r="W1622" s="5" t="s">
        <v>93</v>
      </c>
      <c r="X1622" s="5" t="s">
        <v>418</v>
      </c>
      <c r="Y1622" s="5" t="s">
        <v>419</v>
      </c>
      <c r="Z1622" s="5" t="s">
        <v>420</v>
      </c>
      <c r="AA1622" s="5" t="s">
        <v>421</v>
      </c>
      <c r="AB1622" s="5"/>
      <c r="AC1622" s="5"/>
      <c r="AD1622" s="5"/>
      <c r="AE1622" s="5"/>
      <c r="AF1622" s="5"/>
    </row>
    <row r="1623" spans="1:32" hidden="1">
      <c r="A1623" s="5" t="s">
        <v>17952</v>
      </c>
      <c r="B1623" s="5" t="str">
        <f>IF(COUNTIF('Leads Priorizados INT'!M:M,A1623)&gt;0,"Sí","No")</f>
        <v>No</v>
      </c>
      <c r="C1623">
        <v>0</v>
      </c>
      <c r="D1623" s="6" t="s">
        <v>414</v>
      </c>
      <c r="E1623" s="5" t="s">
        <v>17953</v>
      </c>
      <c r="F1623" s="5" t="s">
        <v>1328</v>
      </c>
      <c r="G1623" s="5" t="s">
        <v>1329</v>
      </c>
      <c r="H1623" s="7">
        <v>1086138</v>
      </c>
      <c r="I1623" s="5">
        <v>1</v>
      </c>
      <c r="J1623" s="5">
        <v>2</v>
      </c>
      <c r="K1623" s="5" t="s">
        <v>17954</v>
      </c>
      <c r="L1623" s="5">
        <v>8.4199999999999997E-2</v>
      </c>
      <c r="M1623" s="8">
        <v>966280697</v>
      </c>
      <c r="N1623" s="8"/>
      <c r="O1623" s="8"/>
      <c r="P1623" s="8"/>
      <c r="Q1623" s="8"/>
      <c r="R1623" s="5" t="s">
        <v>17955</v>
      </c>
      <c r="S1623" s="5" t="s">
        <v>417</v>
      </c>
      <c r="T1623" s="5" t="s">
        <v>417</v>
      </c>
      <c r="U1623" s="5" t="s">
        <v>417</v>
      </c>
      <c r="V1623" s="5" t="s">
        <v>417</v>
      </c>
      <c r="W1623" s="5" t="s">
        <v>93</v>
      </c>
      <c r="X1623" s="5" t="s">
        <v>418</v>
      </c>
      <c r="Y1623" s="5" t="s">
        <v>419</v>
      </c>
      <c r="Z1623" s="5" t="s">
        <v>420</v>
      </c>
      <c r="AA1623" s="5" t="s">
        <v>421</v>
      </c>
      <c r="AB1623" s="5"/>
      <c r="AC1623" s="5"/>
      <c r="AD1623" s="5"/>
      <c r="AE1623" s="5"/>
      <c r="AF1623" s="5"/>
    </row>
    <row r="1624" spans="1:32" hidden="1">
      <c r="A1624" s="5" t="s">
        <v>17956</v>
      </c>
      <c r="B1624" s="5" t="str">
        <f>IF(COUNTIF('Leads Priorizados INT'!M:M,A1624)&gt;0,"Sí","No")</f>
        <v>No</v>
      </c>
      <c r="C1624">
        <v>0</v>
      </c>
      <c r="D1624" s="6" t="s">
        <v>414</v>
      </c>
      <c r="E1624" s="5" t="s">
        <v>17957</v>
      </c>
      <c r="F1624" s="5" t="s">
        <v>431</v>
      </c>
      <c r="G1624" s="5" t="s">
        <v>9725</v>
      </c>
      <c r="H1624" s="7">
        <v>965665</v>
      </c>
      <c r="I1624" s="5">
        <v>8</v>
      </c>
      <c r="J1624" s="5">
        <v>1</v>
      </c>
      <c r="K1624" s="5" t="s">
        <v>17958</v>
      </c>
      <c r="L1624" s="5">
        <v>8.4199999999999997E-2</v>
      </c>
      <c r="M1624" s="8"/>
      <c r="N1624" s="8"/>
      <c r="O1624" s="8"/>
      <c r="P1624" s="8"/>
      <c r="Q1624" s="8"/>
      <c r="R1624" s="5" t="s">
        <v>17959</v>
      </c>
      <c r="S1624" s="5" t="s">
        <v>17960</v>
      </c>
      <c r="T1624" s="5" t="s">
        <v>417</v>
      </c>
      <c r="U1624" s="5" t="s">
        <v>417</v>
      </c>
      <c r="V1624" s="5" t="s">
        <v>417</v>
      </c>
      <c r="W1624" s="5" t="s">
        <v>93</v>
      </c>
      <c r="X1624" s="5" t="s">
        <v>418</v>
      </c>
      <c r="Y1624" s="5" t="s">
        <v>419</v>
      </c>
      <c r="Z1624" s="5" t="s">
        <v>420</v>
      </c>
      <c r="AA1624" s="5" t="s">
        <v>421</v>
      </c>
      <c r="AB1624" s="5"/>
      <c r="AC1624" s="5"/>
      <c r="AD1624" s="5"/>
      <c r="AE1624" s="5"/>
      <c r="AF1624" s="5"/>
    </row>
    <row r="1625" spans="1:32">
      <c r="A1625" s="5" t="s">
        <v>17961</v>
      </c>
      <c r="B1625" s="5" t="str">
        <f>IF(COUNTIF('Leads Priorizados INT'!M:M,A1625)&gt;0,"Sí","No")</f>
        <v>No</v>
      </c>
      <c r="C1625">
        <v>1</v>
      </c>
      <c r="D1625" s="6" t="s">
        <v>414</v>
      </c>
      <c r="E1625" s="5" t="s">
        <v>17962</v>
      </c>
      <c r="F1625" s="5" t="s">
        <v>721</v>
      </c>
      <c r="G1625" s="5" t="s">
        <v>2399</v>
      </c>
      <c r="H1625" s="7">
        <v>917759</v>
      </c>
      <c r="I1625" s="5">
        <v>8</v>
      </c>
      <c r="J1625" s="5">
        <v>1</v>
      </c>
      <c r="K1625" s="5" t="s">
        <v>17963</v>
      </c>
      <c r="L1625" s="5">
        <v>8.4199999999999997E-2</v>
      </c>
      <c r="M1625" s="8">
        <v>928234662</v>
      </c>
      <c r="N1625" s="8">
        <v>665055835</v>
      </c>
      <c r="O1625" s="8">
        <v>606068645</v>
      </c>
      <c r="P1625" s="8"/>
      <c r="Q1625" s="8"/>
      <c r="R1625" s="5" t="s">
        <v>17964</v>
      </c>
      <c r="S1625" s="5" t="s">
        <v>17965</v>
      </c>
      <c r="T1625" s="5" t="s">
        <v>17966</v>
      </c>
      <c r="U1625" s="5" t="s">
        <v>417</v>
      </c>
      <c r="V1625" s="5" t="s">
        <v>417</v>
      </c>
      <c r="W1625" s="5" t="s">
        <v>93</v>
      </c>
      <c r="X1625" s="5" t="s">
        <v>418</v>
      </c>
      <c r="Y1625" s="5" t="s">
        <v>419</v>
      </c>
      <c r="Z1625" s="5" t="s">
        <v>420</v>
      </c>
      <c r="AA1625" s="5" t="s">
        <v>421</v>
      </c>
      <c r="AB1625" s="5"/>
      <c r="AC1625" s="5"/>
      <c r="AD1625" s="5"/>
      <c r="AE1625" s="5"/>
      <c r="AF1625" s="5"/>
    </row>
    <row r="1626" spans="1:32" hidden="1">
      <c r="A1626" s="5" t="s">
        <v>17967</v>
      </c>
      <c r="B1626" s="5" t="str">
        <f>IF(COUNTIF('Leads Priorizados INT'!M:M,A1626)&gt;0,"Sí","No")</f>
        <v>No</v>
      </c>
      <c r="C1626">
        <v>0</v>
      </c>
      <c r="D1626" s="6" t="s">
        <v>430</v>
      </c>
      <c r="E1626" s="5" t="s">
        <v>17968</v>
      </c>
      <c r="F1626" s="5" t="s">
        <v>152</v>
      </c>
      <c r="G1626" s="5" t="s">
        <v>601</v>
      </c>
      <c r="H1626" s="7">
        <v>867604</v>
      </c>
      <c r="I1626" s="5">
        <v>1</v>
      </c>
      <c r="J1626" s="5">
        <v>1</v>
      </c>
      <c r="K1626" s="5" t="s">
        <v>17969</v>
      </c>
      <c r="L1626" s="5">
        <v>8.4199999999999997E-2</v>
      </c>
      <c r="M1626" s="8">
        <v>917779900</v>
      </c>
      <c r="N1626" s="8">
        <v>918309000</v>
      </c>
      <c r="O1626" s="8">
        <v>917776701</v>
      </c>
      <c r="P1626" s="8">
        <v>917475258</v>
      </c>
      <c r="Q1626" s="8">
        <v>911761692</v>
      </c>
      <c r="R1626" s="5" t="s">
        <v>17970</v>
      </c>
      <c r="S1626" s="5" t="s">
        <v>417</v>
      </c>
      <c r="T1626" s="5" t="s">
        <v>417</v>
      </c>
      <c r="U1626" s="5" t="s">
        <v>417</v>
      </c>
      <c r="V1626" s="5" t="s">
        <v>417</v>
      </c>
      <c r="W1626" s="5" t="s">
        <v>93</v>
      </c>
      <c r="X1626" s="5" t="s">
        <v>418</v>
      </c>
      <c r="Y1626" s="5" t="s">
        <v>419</v>
      </c>
      <c r="Z1626" s="5" t="s">
        <v>420</v>
      </c>
      <c r="AA1626" s="5" t="s">
        <v>421</v>
      </c>
      <c r="AB1626" s="5"/>
      <c r="AC1626" s="5"/>
      <c r="AD1626" s="5"/>
      <c r="AE1626" s="5"/>
      <c r="AF1626" s="5"/>
    </row>
    <row r="1627" spans="1:32">
      <c r="A1627" s="5" t="s">
        <v>17971</v>
      </c>
      <c r="B1627" s="5" t="str">
        <f>IF(COUNTIF('Leads Priorizados INT'!M:M,A1627)&gt;0,"Sí","No")</f>
        <v>No</v>
      </c>
      <c r="C1627">
        <v>1</v>
      </c>
      <c r="D1627" s="6" t="s">
        <v>414</v>
      </c>
      <c r="E1627" s="5" t="s">
        <v>17972</v>
      </c>
      <c r="F1627" s="5" t="s">
        <v>152</v>
      </c>
      <c r="G1627" s="5" t="s">
        <v>3544</v>
      </c>
      <c r="H1627" s="7">
        <v>5310347</v>
      </c>
      <c r="I1627" s="5">
        <v>34</v>
      </c>
      <c r="J1627" s="5">
        <v>3</v>
      </c>
      <c r="K1627" s="5" t="s">
        <v>17973</v>
      </c>
      <c r="L1627" s="5">
        <v>8.4199999999999997E-2</v>
      </c>
      <c r="M1627" s="8">
        <v>916214286</v>
      </c>
      <c r="N1627" s="8">
        <v>691282682</v>
      </c>
      <c r="O1627" s="8">
        <v>609160284</v>
      </c>
      <c r="P1627" s="8"/>
      <c r="Q1627" s="8"/>
      <c r="R1627" s="5" t="s">
        <v>17970</v>
      </c>
      <c r="S1627" s="5" t="s">
        <v>417</v>
      </c>
      <c r="T1627" s="5" t="s">
        <v>417</v>
      </c>
      <c r="U1627" s="5" t="s">
        <v>417</v>
      </c>
      <c r="V1627" s="5" t="s">
        <v>417</v>
      </c>
      <c r="W1627" s="5" t="s">
        <v>93</v>
      </c>
      <c r="X1627" s="5" t="s">
        <v>418</v>
      </c>
      <c r="Y1627" s="5" t="s">
        <v>419</v>
      </c>
      <c r="Z1627" s="5" t="s">
        <v>420</v>
      </c>
      <c r="AA1627" s="5" t="s">
        <v>421</v>
      </c>
      <c r="AB1627" s="5"/>
      <c r="AC1627" s="5"/>
      <c r="AD1627" s="5"/>
      <c r="AE1627" s="5"/>
      <c r="AF1627" s="5"/>
    </row>
    <row r="1628" spans="1:32">
      <c r="A1628" s="5" t="s">
        <v>17974</v>
      </c>
      <c r="B1628" s="5" t="str">
        <f>IF(COUNTIF('Leads Priorizados INT'!M:M,A1628)&gt;0,"Sí","No")</f>
        <v>No</v>
      </c>
      <c r="C1628">
        <v>1</v>
      </c>
      <c r="D1628" s="6" t="s">
        <v>430</v>
      </c>
      <c r="E1628" s="5" t="s">
        <v>17975</v>
      </c>
      <c r="F1628" s="5" t="s">
        <v>700</v>
      </c>
      <c r="G1628" s="5" t="s">
        <v>17976</v>
      </c>
      <c r="H1628" s="7">
        <v>532948</v>
      </c>
      <c r="I1628" s="5">
        <v>1</v>
      </c>
      <c r="J1628" s="5">
        <v>1</v>
      </c>
      <c r="K1628" s="5" t="s">
        <v>17977</v>
      </c>
      <c r="L1628" s="5">
        <v>8.4199999999999997E-2</v>
      </c>
      <c r="M1628" s="8">
        <v>954023752</v>
      </c>
      <c r="N1628" s="8">
        <v>954064527</v>
      </c>
      <c r="O1628" s="8">
        <v>677207799</v>
      </c>
      <c r="P1628" s="8">
        <v>634543281</v>
      </c>
      <c r="Q1628" s="8">
        <v>662594964</v>
      </c>
      <c r="R1628" s="5" t="s">
        <v>17978</v>
      </c>
      <c r="S1628" s="5" t="s">
        <v>17979</v>
      </c>
      <c r="T1628" s="5" t="s">
        <v>417</v>
      </c>
      <c r="U1628" s="5" t="s">
        <v>417</v>
      </c>
      <c r="V1628" s="5" t="s">
        <v>417</v>
      </c>
      <c r="W1628" s="5" t="s">
        <v>93</v>
      </c>
      <c r="X1628" s="5" t="s">
        <v>418</v>
      </c>
      <c r="Y1628" s="5" t="s">
        <v>419</v>
      </c>
      <c r="Z1628" s="5" t="s">
        <v>420</v>
      </c>
      <c r="AA1628" s="5" t="s">
        <v>421</v>
      </c>
      <c r="AB1628" s="5"/>
      <c r="AC1628" s="5"/>
      <c r="AD1628" s="5"/>
      <c r="AE1628" s="5"/>
      <c r="AF1628" s="5"/>
    </row>
    <row r="1629" spans="1:32">
      <c r="A1629" s="5" t="s">
        <v>17980</v>
      </c>
      <c r="B1629" s="5" t="str">
        <f>IF(COUNTIF('Leads Priorizados INT'!M:M,A1629)&gt;0,"Sí","No")</f>
        <v>No</v>
      </c>
      <c r="C1629">
        <v>1</v>
      </c>
      <c r="D1629" s="6" t="s">
        <v>414</v>
      </c>
      <c r="E1629" s="5" t="s">
        <v>17981</v>
      </c>
      <c r="F1629" s="5" t="s">
        <v>431</v>
      </c>
      <c r="G1629" s="5" t="s">
        <v>2159</v>
      </c>
      <c r="H1629" s="7">
        <v>862978</v>
      </c>
      <c r="I1629" s="5">
        <v>4</v>
      </c>
      <c r="J1629" s="5">
        <v>1</v>
      </c>
      <c r="K1629" s="5" t="s">
        <v>17982</v>
      </c>
      <c r="L1629" s="5">
        <v>8.4099999999999994E-2</v>
      </c>
      <c r="M1629" s="8"/>
      <c r="N1629" s="8"/>
      <c r="O1629" s="8"/>
      <c r="P1629" s="8"/>
      <c r="Q1629" s="8"/>
      <c r="R1629" s="5" t="s">
        <v>17983</v>
      </c>
      <c r="S1629" s="5" t="s">
        <v>417</v>
      </c>
      <c r="T1629" s="5" t="s">
        <v>417</v>
      </c>
      <c r="U1629" s="5" t="s">
        <v>417</v>
      </c>
      <c r="V1629" s="5" t="s">
        <v>417</v>
      </c>
      <c r="W1629" s="5" t="s">
        <v>93</v>
      </c>
      <c r="X1629" s="5" t="s">
        <v>418</v>
      </c>
      <c r="Y1629" s="5" t="s">
        <v>419</v>
      </c>
      <c r="Z1629" s="5" t="s">
        <v>420</v>
      </c>
      <c r="AA1629" s="5" t="s">
        <v>421</v>
      </c>
      <c r="AB1629" s="5"/>
      <c r="AC1629" s="5"/>
      <c r="AD1629" s="5"/>
      <c r="AE1629" s="5"/>
      <c r="AF1629" s="5"/>
    </row>
    <row r="1630" spans="1:32" hidden="1">
      <c r="A1630" s="5" t="s">
        <v>17984</v>
      </c>
      <c r="B1630" s="5" t="str">
        <f>IF(COUNTIF('Leads Priorizados INT'!M:M,A1630)&gt;0,"Sí","No")</f>
        <v>No</v>
      </c>
      <c r="C1630">
        <v>0</v>
      </c>
      <c r="D1630" s="6" t="s">
        <v>414</v>
      </c>
      <c r="E1630" s="5" t="s">
        <v>17985</v>
      </c>
      <c r="F1630" s="5" t="s">
        <v>931</v>
      </c>
      <c r="G1630" s="5" t="s">
        <v>14814</v>
      </c>
      <c r="H1630" s="7">
        <v>543683</v>
      </c>
      <c r="I1630" s="5">
        <v>5</v>
      </c>
      <c r="J1630" s="5">
        <v>1</v>
      </c>
      <c r="K1630" s="5" t="s">
        <v>17986</v>
      </c>
      <c r="L1630" s="5">
        <v>8.4099999999999994E-2</v>
      </c>
      <c r="M1630" s="8"/>
      <c r="N1630" s="8"/>
      <c r="O1630" s="8"/>
      <c r="P1630" s="8"/>
      <c r="Q1630" s="8"/>
      <c r="R1630" s="5" t="s">
        <v>17987</v>
      </c>
      <c r="S1630" s="5" t="s">
        <v>417</v>
      </c>
      <c r="T1630" s="5" t="s">
        <v>417</v>
      </c>
      <c r="U1630" s="5" t="s">
        <v>417</v>
      </c>
      <c r="V1630" s="5" t="s">
        <v>417</v>
      </c>
      <c r="W1630" s="5" t="s">
        <v>93</v>
      </c>
      <c r="X1630" s="5" t="s">
        <v>418</v>
      </c>
      <c r="Y1630" s="5" t="s">
        <v>419</v>
      </c>
      <c r="Z1630" s="5" t="s">
        <v>420</v>
      </c>
      <c r="AA1630" s="5" t="s">
        <v>421</v>
      </c>
      <c r="AB1630" s="5"/>
      <c r="AC1630" s="5"/>
      <c r="AD1630" s="5"/>
      <c r="AE1630" s="5"/>
      <c r="AF1630" s="5"/>
    </row>
    <row r="1631" spans="1:32" hidden="1">
      <c r="A1631" s="5" t="s">
        <v>17988</v>
      </c>
      <c r="B1631" s="5" t="str">
        <f>IF(COUNTIF('Leads Priorizados INT'!M:M,A1631)&gt;0,"Sí","No")</f>
        <v>No</v>
      </c>
      <c r="C1631">
        <v>0</v>
      </c>
      <c r="D1631" s="6" t="s">
        <v>414</v>
      </c>
      <c r="E1631" s="5" t="s">
        <v>17989</v>
      </c>
      <c r="F1631" s="5" t="s">
        <v>152</v>
      </c>
      <c r="G1631" s="5" t="s">
        <v>15474</v>
      </c>
      <c r="H1631" s="7">
        <v>1060586</v>
      </c>
      <c r="I1631" s="5">
        <v>1</v>
      </c>
      <c r="J1631" s="5">
        <v>1</v>
      </c>
      <c r="K1631" s="5" t="s">
        <v>17990</v>
      </c>
      <c r="L1631" s="5">
        <v>8.4099999999999994E-2</v>
      </c>
      <c r="M1631" s="8"/>
      <c r="N1631" s="8"/>
      <c r="O1631" s="8"/>
      <c r="P1631" s="8"/>
      <c r="Q1631" s="8"/>
      <c r="R1631" s="5" t="s">
        <v>17991</v>
      </c>
      <c r="S1631" s="5" t="s">
        <v>17992</v>
      </c>
      <c r="T1631" s="5" t="s">
        <v>17993</v>
      </c>
      <c r="U1631" s="5" t="s">
        <v>417</v>
      </c>
      <c r="V1631" s="5" t="s">
        <v>417</v>
      </c>
      <c r="W1631" s="5" t="s">
        <v>93</v>
      </c>
      <c r="X1631" s="5" t="s">
        <v>418</v>
      </c>
      <c r="Y1631" s="5" t="s">
        <v>419</v>
      </c>
      <c r="Z1631" s="5" t="s">
        <v>420</v>
      </c>
      <c r="AA1631" s="5" t="s">
        <v>421</v>
      </c>
      <c r="AB1631" s="5"/>
      <c r="AC1631" s="5"/>
      <c r="AD1631" s="5"/>
      <c r="AE1631" s="5"/>
      <c r="AF1631" s="5"/>
    </row>
    <row r="1632" spans="1:32">
      <c r="A1632" s="5" t="s">
        <v>17994</v>
      </c>
      <c r="B1632" s="5" t="str">
        <f>IF(COUNTIF('Leads Priorizados INT'!M:M,A1632)&gt;0,"Sí","No")</f>
        <v>No</v>
      </c>
      <c r="C1632">
        <v>1</v>
      </c>
      <c r="D1632" s="6" t="s">
        <v>414</v>
      </c>
      <c r="E1632" s="5" t="s">
        <v>17995</v>
      </c>
      <c r="F1632" s="5" t="s">
        <v>729</v>
      </c>
      <c r="G1632" s="5" t="s">
        <v>17996</v>
      </c>
      <c r="H1632" s="7">
        <v>423993</v>
      </c>
      <c r="I1632" s="5">
        <v>6</v>
      </c>
      <c r="J1632" s="5">
        <v>3</v>
      </c>
      <c r="K1632" s="5" t="s">
        <v>17997</v>
      </c>
      <c r="L1632" s="5">
        <v>8.4099999999999994E-2</v>
      </c>
      <c r="M1632" s="8">
        <v>976465215</v>
      </c>
      <c r="N1632" s="8"/>
      <c r="O1632" s="8"/>
      <c r="P1632" s="8"/>
      <c r="Q1632" s="8"/>
      <c r="R1632" s="5" t="s">
        <v>17998</v>
      </c>
      <c r="S1632" s="5" t="s">
        <v>17999</v>
      </c>
      <c r="T1632" s="5" t="s">
        <v>18000</v>
      </c>
      <c r="U1632" s="5" t="s">
        <v>417</v>
      </c>
      <c r="V1632" s="5" t="s">
        <v>417</v>
      </c>
      <c r="W1632" s="5" t="s">
        <v>93</v>
      </c>
      <c r="X1632" s="5" t="s">
        <v>418</v>
      </c>
      <c r="Y1632" s="5" t="s">
        <v>419</v>
      </c>
      <c r="Z1632" s="5" t="s">
        <v>420</v>
      </c>
      <c r="AA1632" s="5" t="s">
        <v>421</v>
      </c>
      <c r="AB1632" s="5" t="s">
        <v>18001</v>
      </c>
      <c r="AC1632" s="5"/>
      <c r="AD1632" s="5"/>
      <c r="AE1632" s="5"/>
      <c r="AF1632" s="5"/>
    </row>
    <row r="1633" spans="1:32" hidden="1">
      <c r="A1633" s="5" t="s">
        <v>18002</v>
      </c>
      <c r="B1633" s="5" t="str">
        <f>IF(COUNTIF('Leads Priorizados INT'!M:M,A1633)&gt;0,"Sí","No")</f>
        <v>No</v>
      </c>
      <c r="C1633">
        <v>0</v>
      </c>
      <c r="D1633" s="6" t="s">
        <v>414</v>
      </c>
      <c r="E1633" s="5" t="s">
        <v>18003</v>
      </c>
      <c r="F1633" s="5" t="s">
        <v>3740</v>
      </c>
      <c r="G1633" s="5" t="s">
        <v>9824</v>
      </c>
      <c r="H1633" s="7">
        <v>1085832</v>
      </c>
      <c r="I1633" s="5">
        <v>1</v>
      </c>
      <c r="J1633" s="5">
        <v>1</v>
      </c>
      <c r="K1633" s="5" t="s">
        <v>18004</v>
      </c>
      <c r="L1633" s="5">
        <v>8.4000000000000005E-2</v>
      </c>
      <c r="M1633" s="8">
        <v>685296325</v>
      </c>
      <c r="N1633" s="8"/>
      <c r="O1633" s="8"/>
      <c r="P1633" s="8"/>
      <c r="Q1633" s="8"/>
      <c r="R1633" s="5" t="s">
        <v>18005</v>
      </c>
      <c r="S1633" s="5" t="s">
        <v>417</v>
      </c>
      <c r="T1633" s="5" t="s">
        <v>417</v>
      </c>
      <c r="U1633" s="5" t="s">
        <v>417</v>
      </c>
      <c r="V1633" s="5" t="s">
        <v>417</v>
      </c>
      <c r="W1633" s="5" t="s">
        <v>93</v>
      </c>
      <c r="X1633" s="5" t="s">
        <v>418</v>
      </c>
      <c r="Y1633" s="5" t="s">
        <v>419</v>
      </c>
      <c r="Z1633" s="5" t="s">
        <v>420</v>
      </c>
      <c r="AA1633" s="5" t="s">
        <v>421</v>
      </c>
      <c r="AB1633" s="5"/>
      <c r="AC1633" s="5"/>
      <c r="AD1633" s="5"/>
      <c r="AE1633" s="5"/>
      <c r="AF1633" s="5"/>
    </row>
    <row r="1634" spans="1:32" hidden="1">
      <c r="A1634" s="5" t="s">
        <v>18006</v>
      </c>
      <c r="B1634" s="5" t="str">
        <f>IF(COUNTIF('Leads Priorizados INT'!M:M,A1634)&gt;0,"Sí","No")</f>
        <v>No</v>
      </c>
      <c r="C1634">
        <v>0</v>
      </c>
      <c r="D1634" s="6" t="s">
        <v>414</v>
      </c>
      <c r="E1634" s="5" t="s">
        <v>18007</v>
      </c>
      <c r="F1634" s="5" t="s">
        <v>431</v>
      </c>
      <c r="G1634" s="5" t="s">
        <v>2465</v>
      </c>
      <c r="H1634" s="7">
        <v>4273029</v>
      </c>
      <c r="I1634" s="5">
        <v>59</v>
      </c>
      <c r="J1634" s="5">
        <v>1</v>
      </c>
      <c r="K1634" s="5" t="s">
        <v>18008</v>
      </c>
      <c r="L1634" s="5">
        <v>8.4000000000000005E-2</v>
      </c>
      <c r="M1634" s="8">
        <v>932723900</v>
      </c>
      <c r="N1634" s="8">
        <v>932528567</v>
      </c>
      <c r="O1634" s="8"/>
      <c r="P1634" s="8"/>
      <c r="Q1634" s="8"/>
      <c r="R1634" s="5" t="s">
        <v>18009</v>
      </c>
      <c r="S1634" s="5" t="s">
        <v>18010</v>
      </c>
      <c r="T1634" s="5" t="s">
        <v>417</v>
      </c>
      <c r="U1634" s="5" t="s">
        <v>417</v>
      </c>
      <c r="V1634" s="5" t="s">
        <v>417</v>
      </c>
      <c r="W1634" s="5" t="s">
        <v>93</v>
      </c>
      <c r="X1634" s="5" t="s">
        <v>418</v>
      </c>
      <c r="Y1634" s="5" t="s">
        <v>419</v>
      </c>
      <c r="Z1634" s="5" t="s">
        <v>420</v>
      </c>
      <c r="AA1634" s="5" t="s">
        <v>421</v>
      </c>
      <c r="AB1634" s="5" t="s">
        <v>18011</v>
      </c>
      <c r="AC1634" s="5"/>
      <c r="AD1634" s="5"/>
      <c r="AE1634" s="5"/>
      <c r="AF1634" s="5"/>
    </row>
    <row r="1635" spans="1:32">
      <c r="A1635" s="5" t="s">
        <v>18012</v>
      </c>
      <c r="B1635" s="5" t="str">
        <f>IF(COUNTIF('Leads Priorizados INT'!M:M,A1635)&gt;0,"Sí","No")</f>
        <v>No</v>
      </c>
      <c r="C1635">
        <v>1</v>
      </c>
      <c r="D1635" s="6" t="s">
        <v>414</v>
      </c>
      <c r="E1635" s="5" t="s">
        <v>18013</v>
      </c>
      <c r="F1635" s="5" t="s">
        <v>152</v>
      </c>
      <c r="G1635" s="5" t="s">
        <v>1641</v>
      </c>
      <c r="H1635" s="7">
        <v>1021977</v>
      </c>
      <c r="I1635" s="5">
        <v>8</v>
      </c>
      <c r="J1635" s="5">
        <v>1</v>
      </c>
      <c r="K1635" s="5" t="s">
        <v>18014</v>
      </c>
      <c r="L1635" s="5">
        <v>8.4000000000000005E-2</v>
      </c>
      <c r="M1635" s="8">
        <v>914092149</v>
      </c>
      <c r="N1635" s="8">
        <v>608401089</v>
      </c>
      <c r="O1635" s="8"/>
      <c r="P1635" s="8"/>
      <c r="Q1635" s="8"/>
      <c r="R1635" s="5" t="s">
        <v>18015</v>
      </c>
      <c r="S1635" s="5" t="s">
        <v>417</v>
      </c>
      <c r="T1635" s="5" t="s">
        <v>417</v>
      </c>
      <c r="U1635" s="5" t="s">
        <v>417</v>
      </c>
      <c r="V1635" s="5" t="s">
        <v>417</v>
      </c>
      <c r="W1635" s="5" t="s">
        <v>93</v>
      </c>
      <c r="X1635" s="5" t="s">
        <v>418</v>
      </c>
      <c r="Y1635" s="5" t="s">
        <v>419</v>
      </c>
      <c r="Z1635" s="5" t="s">
        <v>420</v>
      </c>
      <c r="AA1635" s="5" t="s">
        <v>421</v>
      </c>
      <c r="AB1635" s="5"/>
      <c r="AC1635" s="5"/>
      <c r="AD1635" s="5"/>
      <c r="AE1635" s="5"/>
      <c r="AF1635" s="5"/>
    </row>
    <row r="1636" spans="1:32" hidden="1">
      <c r="A1636" s="5" t="s">
        <v>18016</v>
      </c>
      <c r="B1636" s="5" t="str">
        <f>IF(COUNTIF('Leads Priorizados INT'!M:M,A1636)&gt;0,"Sí","No")</f>
        <v>No</v>
      </c>
      <c r="C1636">
        <v>0</v>
      </c>
      <c r="D1636" s="6" t="s">
        <v>414</v>
      </c>
      <c r="E1636" s="5" t="s">
        <v>18017</v>
      </c>
      <c r="F1636" s="5" t="s">
        <v>152</v>
      </c>
      <c r="G1636" s="5" t="s">
        <v>10921</v>
      </c>
      <c r="H1636" s="7">
        <v>1000172</v>
      </c>
      <c r="I1636" s="5">
        <v>7</v>
      </c>
      <c r="J1636" s="5">
        <v>1</v>
      </c>
      <c r="K1636" s="5" t="s">
        <v>18018</v>
      </c>
      <c r="L1636" s="5">
        <v>8.4000000000000005E-2</v>
      </c>
      <c r="M1636" s="8"/>
      <c r="N1636" s="8"/>
      <c r="O1636" s="8"/>
      <c r="P1636" s="8"/>
      <c r="Q1636" s="8"/>
      <c r="R1636" s="5" t="s">
        <v>18019</v>
      </c>
      <c r="S1636" s="5" t="s">
        <v>417</v>
      </c>
      <c r="T1636" s="5" t="s">
        <v>417</v>
      </c>
      <c r="U1636" s="5" t="s">
        <v>417</v>
      </c>
      <c r="V1636" s="5" t="s">
        <v>417</v>
      </c>
      <c r="W1636" s="5" t="s">
        <v>93</v>
      </c>
      <c r="X1636" s="5" t="s">
        <v>418</v>
      </c>
      <c r="Y1636" s="5" t="s">
        <v>419</v>
      </c>
      <c r="Z1636" s="5" t="s">
        <v>420</v>
      </c>
      <c r="AA1636" s="5" t="s">
        <v>421</v>
      </c>
      <c r="AB1636" s="5"/>
      <c r="AC1636" s="5"/>
      <c r="AD1636" s="5"/>
      <c r="AE1636" s="5"/>
      <c r="AF1636" s="5"/>
    </row>
    <row r="1637" spans="1:32">
      <c r="A1637" s="5" t="s">
        <v>18020</v>
      </c>
      <c r="B1637" s="5" t="str">
        <f>IF(COUNTIF('Leads Priorizados INT'!M:M,A1637)&gt;0,"Sí","No")</f>
        <v>No</v>
      </c>
      <c r="C1637">
        <v>1</v>
      </c>
      <c r="D1637" s="6" t="s">
        <v>430</v>
      </c>
      <c r="E1637" s="5" t="s">
        <v>18021</v>
      </c>
      <c r="F1637" s="5" t="s">
        <v>152</v>
      </c>
      <c r="G1637" s="5" t="s">
        <v>9402</v>
      </c>
      <c r="H1637" s="7">
        <v>1819127</v>
      </c>
      <c r="I1637" s="5">
        <v>43</v>
      </c>
      <c r="J1637" s="5">
        <v>1</v>
      </c>
      <c r="K1637" s="5" t="s">
        <v>18022</v>
      </c>
      <c r="L1637" s="5">
        <v>8.4000000000000005E-2</v>
      </c>
      <c r="M1637" s="8">
        <v>917007587</v>
      </c>
      <c r="N1637" s="8">
        <v>656649336</v>
      </c>
      <c r="O1637" s="8"/>
      <c r="P1637" s="8"/>
      <c r="Q1637" s="8"/>
      <c r="R1637" s="5" t="s">
        <v>15465</v>
      </c>
      <c r="S1637" s="5" t="s">
        <v>15466</v>
      </c>
      <c r="T1637" s="5" t="s">
        <v>417</v>
      </c>
      <c r="U1637" s="5" t="s">
        <v>417</v>
      </c>
      <c r="V1637" s="5" t="s">
        <v>417</v>
      </c>
      <c r="W1637" s="5" t="s">
        <v>93</v>
      </c>
      <c r="X1637" s="5" t="s">
        <v>418</v>
      </c>
      <c r="Y1637" s="5" t="s">
        <v>419</v>
      </c>
      <c r="Z1637" s="5" t="s">
        <v>420</v>
      </c>
      <c r="AA1637" s="5" t="s">
        <v>421</v>
      </c>
      <c r="AB1637" s="5"/>
      <c r="AC1637" s="5"/>
      <c r="AD1637" s="5"/>
      <c r="AE1637" s="5"/>
      <c r="AF1637" s="5"/>
    </row>
    <row r="1638" spans="1:32" hidden="1">
      <c r="A1638" s="5" t="s">
        <v>18023</v>
      </c>
      <c r="B1638" s="5" t="str">
        <f>IF(COUNTIF('Leads Priorizados INT'!M:M,A1638)&gt;0,"Sí","No")</f>
        <v>No</v>
      </c>
      <c r="C1638">
        <v>0</v>
      </c>
      <c r="D1638" s="6" t="s">
        <v>414</v>
      </c>
      <c r="E1638" s="5" t="s">
        <v>18024</v>
      </c>
      <c r="F1638" s="5" t="s">
        <v>431</v>
      </c>
      <c r="G1638" s="5" t="s">
        <v>18025</v>
      </c>
      <c r="H1638" s="7">
        <v>1073004</v>
      </c>
      <c r="I1638" s="5">
        <v>1</v>
      </c>
      <c r="J1638" s="5">
        <v>1</v>
      </c>
      <c r="K1638" s="5" t="s">
        <v>18026</v>
      </c>
      <c r="L1638" s="5">
        <v>8.3900000000000002E-2</v>
      </c>
      <c r="M1638" s="8"/>
      <c r="N1638" s="8"/>
      <c r="O1638" s="8"/>
      <c r="P1638" s="8"/>
      <c r="Q1638" s="8"/>
      <c r="R1638" s="5" t="s">
        <v>18027</v>
      </c>
      <c r="S1638" s="5" t="s">
        <v>417</v>
      </c>
      <c r="T1638" s="5" t="s">
        <v>417</v>
      </c>
      <c r="U1638" s="5" t="s">
        <v>417</v>
      </c>
      <c r="V1638" s="5" t="s">
        <v>417</v>
      </c>
      <c r="W1638" s="5" t="s">
        <v>93</v>
      </c>
      <c r="X1638" s="5" t="s">
        <v>418</v>
      </c>
      <c r="Y1638" s="5" t="s">
        <v>419</v>
      </c>
      <c r="Z1638" s="5" t="s">
        <v>420</v>
      </c>
      <c r="AA1638" s="5" t="s">
        <v>421</v>
      </c>
      <c r="AB1638" s="5"/>
      <c r="AC1638" s="5"/>
      <c r="AD1638" s="5"/>
      <c r="AE1638" s="5"/>
      <c r="AF1638" s="5"/>
    </row>
    <row r="1639" spans="1:32">
      <c r="A1639" s="5" t="s">
        <v>18028</v>
      </c>
      <c r="B1639" s="5" t="str">
        <f>IF(COUNTIF('Leads Priorizados INT'!M:M,A1639)&gt;0,"Sí","No")</f>
        <v>No</v>
      </c>
      <c r="C1639">
        <v>1</v>
      </c>
      <c r="D1639" s="6" t="s">
        <v>414</v>
      </c>
      <c r="E1639" s="5" t="s">
        <v>18029</v>
      </c>
      <c r="F1639" s="5" t="s">
        <v>1065</v>
      </c>
      <c r="G1639" s="5" t="s">
        <v>18030</v>
      </c>
      <c r="H1639" s="7">
        <v>598716</v>
      </c>
      <c r="I1639" s="5">
        <v>2</v>
      </c>
      <c r="J1639" s="5">
        <v>1</v>
      </c>
      <c r="K1639" s="5" t="s">
        <v>18031</v>
      </c>
      <c r="L1639" s="5">
        <v>8.3900000000000002E-2</v>
      </c>
      <c r="M1639" s="8"/>
      <c r="N1639" s="8"/>
      <c r="O1639" s="8"/>
      <c r="P1639" s="8"/>
      <c r="Q1639" s="8"/>
      <c r="R1639" s="5" t="s">
        <v>18032</v>
      </c>
      <c r="S1639" s="5" t="s">
        <v>417</v>
      </c>
      <c r="T1639" s="5" t="s">
        <v>417</v>
      </c>
      <c r="U1639" s="5" t="s">
        <v>417</v>
      </c>
      <c r="V1639" s="5" t="s">
        <v>417</v>
      </c>
      <c r="W1639" s="5" t="s">
        <v>93</v>
      </c>
      <c r="X1639" s="5" t="s">
        <v>418</v>
      </c>
      <c r="Y1639" s="5" t="s">
        <v>419</v>
      </c>
      <c r="Z1639" s="5" t="s">
        <v>420</v>
      </c>
      <c r="AA1639" s="5" t="s">
        <v>421</v>
      </c>
      <c r="AB1639" s="5"/>
      <c r="AC1639" s="5"/>
      <c r="AD1639" s="5"/>
      <c r="AE1639" s="5"/>
      <c r="AF1639" s="5"/>
    </row>
    <row r="1640" spans="1:32" hidden="1">
      <c r="A1640" s="5" t="s">
        <v>18033</v>
      </c>
      <c r="B1640" s="5" t="str">
        <f>IF(COUNTIF('Leads Priorizados INT'!M:M,A1640)&gt;0,"Sí","No")</f>
        <v>No</v>
      </c>
      <c r="C1640">
        <v>0</v>
      </c>
      <c r="D1640" s="6" t="s">
        <v>414</v>
      </c>
      <c r="E1640" s="5" t="s">
        <v>18034</v>
      </c>
      <c r="F1640" s="5" t="s">
        <v>431</v>
      </c>
      <c r="G1640" s="5" t="s">
        <v>2961</v>
      </c>
      <c r="H1640" s="7">
        <v>1264260</v>
      </c>
      <c r="I1640" s="5">
        <v>16</v>
      </c>
      <c r="J1640" s="5">
        <v>3</v>
      </c>
      <c r="K1640" s="5" t="s">
        <v>18035</v>
      </c>
      <c r="L1640" s="5">
        <v>8.3799999999999999E-2</v>
      </c>
      <c r="M1640" s="8">
        <v>936673074</v>
      </c>
      <c r="N1640" s="8">
        <v>936020889</v>
      </c>
      <c r="O1640" s="8">
        <v>936020888</v>
      </c>
      <c r="P1640" s="8"/>
      <c r="Q1640" s="8"/>
      <c r="R1640" s="5" t="s">
        <v>18036</v>
      </c>
      <c r="S1640" s="5" t="s">
        <v>18037</v>
      </c>
      <c r="T1640" s="5" t="s">
        <v>417</v>
      </c>
      <c r="U1640" s="5" t="s">
        <v>417</v>
      </c>
      <c r="V1640" s="5" t="s">
        <v>417</v>
      </c>
      <c r="W1640" s="5" t="s">
        <v>93</v>
      </c>
      <c r="X1640" s="5" t="s">
        <v>418</v>
      </c>
      <c r="Y1640" s="5" t="s">
        <v>419</v>
      </c>
      <c r="Z1640" s="5" t="s">
        <v>420</v>
      </c>
      <c r="AA1640" s="5" t="s">
        <v>421</v>
      </c>
      <c r="AB1640" s="5"/>
      <c r="AC1640" s="5"/>
      <c r="AD1640" s="5"/>
      <c r="AE1640" s="5"/>
      <c r="AF1640" s="5"/>
    </row>
    <row r="1641" spans="1:32" hidden="1">
      <c r="A1641" s="5" t="s">
        <v>18038</v>
      </c>
      <c r="B1641" s="5" t="str">
        <f>IF(COUNTIF('Leads Priorizados INT'!M:M,A1641)&gt;0,"Sí","No")</f>
        <v>No</v>
      </c>
      <c r="C1641">
        <v>0</v>
      </c>
      <c r="D1641" s="6" t="s">
        <v>414</v>
      </c>
      <c r="E1641" s="5" t="s">
        <v>18039</v>
      </c>
      <c r="F1641" s="5" t="s">
        <v>431</v>
      </c>
      <c r="G1641" s="5" t="s">
        <v>18040</v>
      </c>
      <c r="H1641" s="7">
        <v>379608</v>
      </c>
      <c r="I1641" s="5">
        <v>4</v>
      </c>
      <c r="J1641" s="5">
        <v>2</v>
      </c>
      <c r="K1641" s="5" t="s">
        <v>18041</v>
      </c>
      <c r="L1641" s="5">
        <v>8.3799999999999999E-2</v>
      </c>
      <c r="M1641" s="8"/>
      <c r="N1641" s="8"/>
      <c r="O1641" s="8"/>
      <c r="P1641" s="8"/>
      <c r="Q1641" s="8"/>
      <c r="R1641" s="5" t="s">
        <v>18042</v>
      </c>
      <c r="S1641" s="5" t="s">
        <v>18043</v>
      </c>
      <c r="T1641" s="5" t="s">
        <v>417</v>
      </c>
      <c r="U1641" s="5" t="s">
        <v>417</v>
      </c>
      <c r="V1641" s="5" t="s">
        <v>417</v>
      </c>
      <c r="W1641" s="5" t="s">
        <v>93</v>
      </c>
      <c r="X1641" s="5" t="s">
        <v>418</v>
      </c>
      <c r="Y1641" s="5" t="s">
        <v>419</v>
      </c>
      <c r="Z1641" s="5" t="s">
        <v>420</v>
      </c>
      <c r="AA1641" s="5" t="s">
        <v>421</v>
      </c>
      <c r="AB1641" s="5"/>
      <c r="AC1641" s="5"/>
      <c r="AD1641" s="5"/>
      <c r="AE1641" s="5"/>
      <c r="AF1641" s="5"/>
    </row>
    <row r="1642" spans="1:32" hidden="1">
      <c r="A1642" s="5" t="s">
        <v>18044</v>
      </c>
      <c r="B1642" s="5" t="str">
        <f>IF(COUNTIF('Leads Priorizados INT'!M:M,A1642)&gt;0,"Sí","No")</f>
        <v>No</v>
      </c>
      <c r="C1642">
        <v>0</v>
      </c>
      <c r="D1642" s="6" t="s">
        <v>414</v>
      </c>
      <c r="E1642" s="5" t="s">
        <v>18045</v>
      </c>
      <c r="F1642" s="5" t="s">
        <v>152</v>
      </c>
      <c r="G1642" s="5" t="s">
        <v>1580</v>
      </c>
      <c r="H1642" s="7">
        <v>968545</v>
      </c>
      <c r="I1642" s="5">
        <v>8</v>
      </c>
      <c r="J1642" s="5">
        <v>1</v>
      </c>
      <c r="K1642" s="5" t="s">
        <v>18046</v>
      </c>
      <c r="L1642" s="5">
        <v>8.3799999999999999E-2</v>
      </c>
      <c r="M1642" s="8"/>
      <c r="N1642" s="8"/>
      <c r="O1642" s="8"/>
      <c r="P1642" s="8"/>
      <c r="Q1642" s="8"/>
      <c r="R1642" s="5" t="s">
        <v>18047</v>
      </c>
      <c r="S1642" s="5" t="s">
        <v>18048</v>
      </c>
      <c r="T1642" s="5" t="s">
        <v>18049</v>
      </c>
      <c r="U1642" s="5" t="s">
        <v>417</v>
      </c>
      <c r="V1642" s="5" t="s">
        <v>417</v>
      </c>
      <c r="W1642" s="5" t="s">
        <v>93</v>
      </c>
      <c r="X1642" s="5" t="s">
        <v>418</v>
      </c>
      <c r="Y1642" s="5" t="s">
        <v>419</v>
      </c>
      <c r="Z1642" s="5" t="s">
        <v>420</v>
      </c>
      <c r="AA1642" s="5" t="s">
        <v>421</v>
      </c>
      <c r="AB1642" s="5"/>
      <c r="AC1642" s="5"/>
      <c r="AD1642" s="5"/>
      <c r="AE1642" s="5"/>
      <c r="AF1642" s="5"/>
    </row>
    <row r="1643" spans="1:32" hidden="1">
      <c r="A1643" s="5" t="s">
        <v>18050</v>
      </c>
      <c r="B1643" s="5" t="str">
        <f>IF(COUNTIF('Leads Priorizados INT'!M:M,A1643)&gt;0,"Sí","No")</f>
        <v>No</v>
      </c>
      <c r="C1643">
        <v>0</v>
      </c>
      <c r="D1643" s="6" t="s">
        <v>414</v>
      </c>
      <c r="E1643" s="5" t="s">
        <v>18051</v>
      </c>
      <c r="F1643" s="5" t="s">
        <v>152</v>
      </c>
      <c r="G1643" s="5" t="s">
        <v>9602</v>
      </c>
      <c r="H1643" s="7">
        <v>649144</v>
      </c>
      <c r="I1643" s="5">
        <v>1</v>
      </c>
      <c r="J1643" s="5">
        <v>2</v>
      </c>
      <c r="K1643" s="5" t="s">
        <v>18052</v>
      </c>
      <c r="L1643" s="5">
        <v>8.3799999999999999E-2</v>
      </c>
      <c r="M1643" s="8"/>
      <c r="N1643" s="8"/>
      <c r="O1643" s="8"/>
      <c r="P1643" s="8"/>
      <c r="Q1643" s="8"/>
      <c r="R1643" s="5" t="s">
        <v>18053</v>
      </c>
      <c r="S1643" s="5" t="s">
        <v>18054</v>
      </c>
      <c r="T1643" s="5" t="s">
        <v>417</v>
      </c>
      <c r="U1643" s="5" t="s">
        <v>417</v>
      </c>
      <c r="V1643" s="5" t="s">
        <v>417</v>
      </c>
      <c r="W1643" s="5" t="s">
        <v>93</v>
      </c>
      <c r="X1643" s="5" t="s">
        <v>418</v>
      </c>
      <c r="Y1643" s="5" t="s">
        <v>419</v>
      </c>
      <c r="Z1643" s="5" t="s">
        <v>420</v>
      </c>
      <c r="AA1643" s="5" t="s">
        <v>421</v>
      </c>
      <c r="AB1643" s="5"/>
      <c r="AC1643" s="5"/>
      <c r="AD1643" s="5"/>
      <c r="AE1643" s="5"/>
      <c r="AF1643" s="5"/>
    </row>
    <row r="1644" spans="1:32" hidden="1">
      <c r="A1644" s="5" t="s">
        <v>18055</v>
      </c>
      <c r="B1644" s="5" t="str">
        <f>IF(COUNTIF('Leads Priorizados INT'!M:M,A1644)&gt;0,"Sí","No")</f>
        <v>No</v>
      </c>
      <c r="C1644">
        <v>0</v>
      </c>
      <c r="D1644" s="6" t="s">
        <v>414</v>
      </c>
      <c r="E1644" s="5" t="s">
        <v>18056</v>
      </c>
      <c r="F1644" s="5" t="s">
        <v>152</v>
      </c>
      <c r="G1644" s="5" t="s">
        <v>1602</v>
      </c>
      <c r="H1644" s="7">
        <v>634260</v>
      </c>
      <c r="I1644" s="5">
        <v>1</v>
      </c>
      <c r="J1644" s="5">
        <v>1</v>
      </c>
      <c r="K1644" s="5" t="s">
        <v>18057</v>
      </c>
      <c r="L1644" s="5">
        <v>8.3799999999999999E-2</v>
      </c>
      <c r="M1644" s="8"/>
      <c r="N1644" s="8"/>
      <c r="O1644" s="8"/>
      <c r="P1644" s="8"/>
      <c r="Q1644" s="8"/>
      <c r="R1644" s="5" t="s">
        <v>18058</v>
      </c>
      <c r="S1644" s="5" t="s">
        <v>417</v>
      </c>
      <c r="T1644" s="5" t="s">
        <v>417</v>
      </c>
      <c r="U1644" s="5" t="s">
        <v>417</v>
      </c>
      <c r="V1644" s="5" t="s">
        <v>417</v>
      </c>
      <c r="W1644" s="5" t="s">
        <v>93</v>
      </c>
      <c r="X1644" s="5" t="s">
        <v>418</v>
      </c>
      <c r="Y1644" s="5" t="s">
        <v>419</v>
      </c>
      <c r="Z1644" s="5" t="s">
        <v>420</v>
      </c>
      <c r="AA1644" s="5" t="s">
        <v>421</v>
      </c>
      <c r="AB1644" s="5"/>
      <c r="AC1644" s="5"/>
      <c r="AD1644" s="5"/>
      <c r="AE1644" s="5"/>
      <c r="AF1644" s="5"/>
    </row>
    <row r="1645" spans="1:32" hidden="1">
      <c r="A1645" s="5" t="s">
        <v>18059</v>
      </c>
      <c r="B1645" s="5" t="str">
        <f>IF(COUNTIF('Leads Priorizados INT'!M:M,A1645)&gt;0,"Sí","No")</f>
        <v>No</v>
      </c>
      <c r="C1645">
        <v>0</v>
      </c>
      <c r="D1645" s="6" t="s">
        <v>414</v>
      </c>
      <c r="E1645" s="5" t="s">
        <v>18060</v>
      </c>
      <c r="F1645" s="5" t="s">
        <v>1382</v>
      </c>
      <c r="G1645" s="5" t="s">
        <v>18061</v>
      </c>
      <c r="H1645" s="7">
        <v>596176</v>
      </c>
      <c r="I1645" s="5">
        <v>6</v>
      </c>
      <c r="J1645" s="5">
        <v>4</v>
      </c>
      <c r="K1645" s="5" t="s">
        <v>18062</v>
      </c>
      <c r="L1645" s="5">
        <v>8.3799999999999999E-2</v>
      </c>
      <c r="M1645" s="8">
        <v>960019344</v>
      </c>
      <c r="N1645" s="8">
        <v>918271880</v>
      </c>
      <c r="O1645" s="8"/>
      <c r="P1645" s="8"/>
      <c r="Q1645" s="8"/>
      <c r="R1645" s="5" t="s">
        <v>18063</v>
      </c>
      <c r="S1645" s="5" t="s">
        <v>417</v>
      </c>
      <c r="T1645" s="5" t="s">
        <v>417</v>
      </c>
      <c r="U1645" s="5" t="s">
        <v>417</v>
      </c>
      <c r="V1645" s="5" t="s">
        <v>417</v>
      </c>
      <c r="W1645" s="5" t="s">
        <v>93</v>
      </c>
      <c r="X1645" s="5" t="s">
        <v>418</v>
      </c>
      <c r="Y1645" s="5" t="s">
        <v>419</v>
      </c>
      <c r="Z1645" s="5" t="s">
        <v>420</v>
      </c>
      <c r="AA1645" s="5" t="s">
        <v>421</v>
      </c>
      <c r="AB1645" s="5"/>
      <c r="AC1645" s="5"/>
      <c r="AD1645" s="5"/>
      <c r="AE1645" s="5"/>
      <c r="AF1645" s="5"/>
    </row>
    <row r="1646" spans="1:32" hidden="1">
      <c r="A1646" s="5" t="s">
        <v>18064</v>
      </c>
      <c r="B1646" s="5" t="str">
        <f>IF(COUNTIF('Leads Priorizados INT'!M:M,A1646)&gt;0,"Sí","No")</f>
        <v>No</v>
      </c>
      <c r="C1646">
        <v>0</v>
      </c>
      <c r="D1646" s="6" t="s">
        <v>414</v>
      </c>
      <c r="E1646" s="5" t="s">
        <v>18065</v>
      </c>
      <c r="F1646" s="5" t="s">
        <v>431</v>
      </c>
      <c r="G1646" s="5" t="s">
        <v>9448</v>
      </c>
      <c r="H1646" s="7">
        <v>1315814</v>
      </c>
      <c r="I1646" s="5">
        <v>7</v>
      </c>
      <c r="J1646" s="5">
        <v>1</v>
      </c>
      <c r="K1646" s="5" t="s">
        <v>18066</v>
      </c>
      <c r="L1646" s="5">
        <v>8.3699999999999997E-2</v>
      </c>
      <c r="M1646" s="8">
        <v>934364573</v>
      </c>
      <c r="N1646" s="8"/>
      <c r="O1646" s="8"/>
      <c r="P1646" s="8"/>
      <c r="Q1646" s="8"/>
      <c r="R1646" s="5" t="s">
        <v>18067</v>
      </c>
      <c r="S1646" s="5" t="s">
        <v>18068</v>
      </c>
      <c r="T1646" s="5" t="s">
        <v>417</v>
      </c>
      <c r="U1646" s="5" t="s">
        <v>417</v>
      </c>
      <c r="V1646" s="5" t="s">
        <v>417</v>
      </c>
      <c r="W1646" s="5" t="s">
        <v>93</v>
      </c>
      <c r="X1646" s="5" t="s">
        <v>418</v>
      </c>
      <c r="Y1646" s="5" t="s">
        <v>419</v>
      </c>
      <c r="Z1646" s="5" t="s">
        <v>420</v>
      </c>
      <c r="AA1646" s="5" t="s">
        <v>421</v>
      </c>
      <c r="AB1646" s="5"/>
      <c r="AC1646" s="5"/>
      <c r="AD1646" s="5"/>
      <c r="AE1646" s="5"/>
      <c r="AF1646" s="5"/>
    </row>
    <row r="1647" spans="1:32">
      <c r="A1647" s="5" t="s">
        <v>18069</v>
      </c>
      <c r="B1647" s="5" t="str">
        <f>IF(COUNTIF('Leads Priorizados INT'!M:M,A1647)&gt;0,"Sí","No")</f>
        <v>No</v>
      </c>
      <c r="C1647">
        <v>1</v>
      </c>
      <c r="D1647" s="6" t="s">
        <v>414</v>
      </c>
      <c r="E1647" s="5" t="s">
        <v>18070</v>
      </c>
      <c r="F1647" s="5" t="s">
        <v>152</v>
      </c>
      <c r="G1647" s="5" t="s">
        <v>1894</v>
      </c>
      <c r="H1647" s="7">
        <v>810169</v>
      </c>
      <c r="I1647" s="5">
        <v>2</v>
      </c>
      <c r="J1647" s="5">
        <v>1</v>
      </c>
      <c r="K1647" s="5" t="s">
        <v>18071</v>
      </c>
      <c r="L1647" s="5">
        <v>8.3699999999999997E-2</v>
      </c>
      <c r="M1647" s="8"/>
      <c r="N1647" s="8"/>
      <c r="O1647" s="8"/>
      <c r="P1647" s="8"/>
      <c r="Q1647" s="8"/>
      <c r="R1647" s="5" t="s">
        <v>18072</v>
      </c>
      <c r="S1647" s="5" t="s">
        <v>417</v>
      </c>
      <c r="T1647" s="5" t="s">
        <v>417</v>
      </c>
      <c r="U1647" s="5" t="s">
        <v>417</v>
      </c>
      <c r="V1647" s="5" t="s">
        <v>417</v>
      </c>
      <c r="W1647" s="5" t="s">
        <v>93</v>
      </c>
      <c r="X1647" s="5" t="s">
        <v>418</v>
      </c>
      <c r="Y1647" s="5" t="s">
        <v>419</v>
      </c>
      <c r="Z1647" s="5" t="s">
        <v>420</v>
      </c>
      <c r="AA1647" s="5" t="s">
        <v>421</v>
      </c>
      <c r="AB1647" s="5"/>
      <c r="AC1647" s="5"/>
      <c r="AD1647" s="5"/>
      <c r="AE1647" s="5"/>
      <c r="AF1647" s="5"/>
    </row>
    <row r="1648" spans="1:32" hidden="1">
      <c r="A1648" s="5" t="s">
        <v>18073</v>
      </c>
      <c r="B1648" s="5" t="str">
        <f>IF(COUNTIF('Leads Priorizados INT'!M:M,A1648)&gt;0,"Sí","No")</f>
        <v>No</v>
      </c>
      <c r="C1648">
        <v>0</v>
      </c>
      <c r="D1648" s="6" t="s">
        <v>414</v>
      </c>
      <c r="E1648" s="5" t="s">
        <v>18074</v>
      </c>
      <c r="F1648" s="5" t="s">
        <v>431</v>
      </c>
      <c r="G1648" s="5" t="s">
        <v>9448</v>
      </c>
      <c r="H1648" s="7">
        <v>1043456</v>
      </c>
      <c r="I1648" s="5">
        <v>7</v>
      </c>
      <c r="J1648" s="5">
        <v>1</v>
      </c>
      <c r="K1648" s="5" t="s">
        <v>18075</v>
      </c>
      <c r="L1648" s="5">
        <v>8.3599999999999994E-2</v>
      </c>
      <c r="M1648" s="8">
        <v>933478813</v>
      </c>
      <c r="N1648" s="8"/>
      <c r="O1648" s="8"/>
      <c r="P1648" s="8"/>
      <c r="Q1648" s="8"/>
      <c r="R1648" s="5" t="s">
        <v>18076</v>
      </c>
      <c r="S1648" s="5" t="s">
        <v>18077</v>
      </c>
      <c r="T1648" s="5" t="s">
        <v>417</v>
      </c>
      <c r="U1648" s="5" t="s">
        <v>417</v>
      </c>
      <c r="V1648" s="5" t="s">
        <v>417</v>
      </c>
      <c r="W1648" s="5" t="s">
        <v>93</v>
      </c>
      <c r="X1648" s="5" t="s">
        <v>418</v>
      </c>
      <c r="Y1648" s="5" t="s">
        <v>419</v>
      </c>
      <c r="Z1648" s="5" t="s">
        <v>420</v>
      </c>
      <c r="AA1648" s="5" t="s">
        <v>421</v>
      </c>
      <c r="AB1648" s="5" t="s">
        <v>18078</v>
      </c>
      <c r="AC1648" s="5"/>
      <c r="AD1648" s="5"/>
      <c r="AE1648" s="5"/>
      <c r="AF1648" s="5"/>
    </row>
    <row r="1649" spans="1:32" hidden="1">
      <c r="A1649" s="5" t="s">
        <v>18079</v>
      </c>
      <c r="B1649" s="5" t="str">
        <f>IF(COUNTIF('Leads Priorizados INT'!M:M,A1649)&gt;0,"Sí","No")</f>
        <v>No</v>
      </c>
      <c r="C1649">
        <v>0</v>
      </c>
      <c r="D1649" s="6" t="s">
        <v>414</v>
      </c>
      <c r="E1649" s="5" t="s">
        <v>18080</v>
      </c>
      <c r="F1649" s="5" t="s">
        <v>431</v>
      </c>
      <c r="G1649" s="5" t="s">
        <v>18081</v>
      </c>
      <c r="H1649" s="7">
        <v>7522773</v>
      </c>
      <c r="I1649" s="5">
        <v>15</v>
      </c>
      <c r="J1649" s="5">
        <v>1</v>
      </c>
      <c r="K1649" s="5" t="s">
        <v>18082</v>
      </c>
      <c r="L1649" s="5">
        <v>8.3599999999999994E-2</v>
      </c>
      <c r="M1649" s="8"/>
      <c r="N1649" s="8"/>
      <c r="O1649" s="8"/>
      <c r="P1649" s="8"/>
      <c r="Q1649" s="8"/>
      <c r="R1649" s="5" t="s">
        <v>18083</v>
      </c>
      <c r="S1649" s="5" t="s">
        <v>18084</v>
      </c>
      <c r="T1649" s="5" t="s">
        <v>417</v>
      </c>
      <c r="U1649" s="5" t="s">
        <v>417</v>
      </c>
      <c r="V1649" s="5" t="s">
        <v>417</v>
      </c>
      <c r="W1649" s="5" t="s">
        <v>93</v>
      </c>
      <c r="X1649" s="5" t="s">
        <v>418</v>
      </c>
      <c r="Y1649" s="5" t="s">
        <v>419</v>
      </c>
      <c r="Z1649" s="5" t="s">
        <v>420</v>
      </c>
      <c r="AA1649" s="5" t="s">
        <v>421</v>
      </c>
      <c r="AB1649" s="5"/>
      <c r="AC1649" s="5"/>
      <c r="AD1649" s="5"/>
      <c r="AE1649" s="5"/>
      <c r="AF1649" s="5"/>
    </row>
    <row r="1650" spans="1:32" hidden="1">
      <c r="A1650" s="5" t="s">
        <v>18085</v>
      </c>
      <c r="B1650" s="5" t="str">
        <f>IF(COUNTIF('Leads Priorizados INT'!M:M,A1650)&gt;0,"Sí","No")</f>
        <v>No</v>
      </c>
      <c r="C1650">
        <v>0</v>
      </c>
      <c r="D1650" s="6" t="s">
        <v>414</v>
      </c>
      <c r="E1650" s="5" t="s">
        <v>18086</v>
      </c>
      <c r="F1650" s="5" t="s">
        <v>152</v>
      </c>
      <c r="G1650" s="5" t="s">
        <v>1690</v>
      </c>
      <c r="H1650" s="7">
        <v>842547</v>
      </c>
      <c r="I1650" s="5">
        <v>3</v>
      </c>
      <c r="J1650" s="5">
        <v>1</v>
      </c>
      <c r="K1650" s="5" t="s">
        <v>18087</v>
      </c>
      <c r="L1650" s="5">
        <v>8.3599999999999994E-2</v>
      </c>
      <c r="M1650" s="8">
        <v>913516200</v>
      </c>
      <c r="N1650" s="8">
        <v>913518333</v>
      </c>
      <c r="O1650" s="8"/>
      <c r="P1650" s="8"/>
      <c r="Q1650" s="8"/>
      <c r="R1650" s="5" t="s">
        <v>18088</v>
      </c>
      <c r="S1650" s="5" t="s">
        <v>417</v>
      </c>
      <c r="T1650" s="5" t="s">
        <v>417</v>
      </c>
      <c r="U1650" s="5" t="s">
        <v>417</v>
      </c>
      <c r="V1650" s="5" t="s">
        <v>417</v>
      </c>
      <c r="W1650" s="5" t="s">
        <v>93</v>
      </c>
      <c r="X1650" s="5" t="s">
        <v>418</v>
      </c>
      <c r="Y1650" s="5" t="s">
        <v>419</v>
      </c>
      <c r="Z1650" s="5" t="s">
        <v>420</v>
      </c>
      <c r="AA1650" s="5" t="s">
        <v>421</v>
      </c>
      <c r="AB1650" s="5" t="s">
        <v>18089</v>
      </c>
      <c r="AC1650" s="5" t="s">
        <v>18090</v>
      </c>
      <c r="AD1650" s="5"/>
      <c r="AE1650" s="5"/>
      <c r="AF1650" s="5"/>
    </row>
    <row r="1651" spans="1:32">
      <c r="A1651" s="5" t="s">
        <v>18091</v>
      </c>
      <c r="B1651" s="5" t="str">
        <f>IF(COUNTIF('Leads Priorizados INT'!M:M,A1651)&gt;0,"Sí","No")</f>
        <v>No</v>
      </c>
      <c r="C1651">
        <v>1</v>
      </c>
      <c r="D1651" s="6" t="s">
        <v>430</v>
      </c>
      <c r="E1651" s="5" t="s">
        <v>18092</v>
      </c>
      <c r="F1651" s="5" t="s">
        <v>1650</v>
      </c>
      <c r="G1651" s="5" t="s">
        <v>18093</v>
      </c>
      <c r="H1651" s="7">
        <v>319070</v>
      </c>
      <c r="I1651" s="5">
        <v>6</v>
      </c>
      <c r="J1651" s="5">
        <v>1</v>
      </c>
      <c r="K1651" s="5" t="s">
        <v>18094</v>
      </c>
      <c r="L1651" s="5">
        <v>8.3500000000000005E-2</v>
      </c>
      <c r="M1651" s="8">
        <v>921100069</v>
      </c>
      <c r="N1651" s="8">
        <v>921475745</v>
      </c>
      <c r="O1651" s="8">
        <v>921701053</v>
      </c>
      <c r="P1651" s="8">
        <v>747738015</v>
      </c>
      <c r="Q1651" s="8">
        <v>747733856</v>
      </c>
      <c r="R1651" s="5" t="s">
        <v>18095</v>
      </c>
      <c r="S1651" s="5" t="s">
        <v>18096</v>
      </c>
      <c r="T1651" s="5" t="s">
        <v>417</v>
      </c>
      <c r="U1651" s="5" t="s">
        <v>417</v>
      </c>
      <c r="V1651" s="5" t="s">
        <v>417</v>
      </c>
      <c r="W1651" s="5" t="s">
        <v>93</v>
      </c>
      <c r="X1651" s="5" t="s">
        <v>418</v>
      </c>
      <c r="Y1651" s="5" t="s">
        <v>419</v>
      </c>
      <c r="Z1651" s="5" t="s">
        <v>420</v>
      </c>
      <c r="AA1651" s="5" t="s">
        <v>421</v>
      </c>
      <c r="AB1651" s="5" t="s">
        <v>18097</v>
      </c>
      <c r="AC1651" s="5"/>
      <c r="AD1651" s="5"/>
      <c r="AE1651" s="5"/>
      <c r="AF1651" s="5"/>
    </row>
    <row r="1652" spans="1:32" hidden="1">
      <c r="A1652" s="5" t="s">
        <v>18098</v>
      </c>
      <c r="B1652" s="5" t="str">
        <f>IF(COUNTIF('Leads Priorizados INT'!M:M,A1652)&gt;0,"Sí","No")</f>
        <v>No</v>
      </c>
      <c r="C1652">
        <v>0</v>
      </c>
      <c r="D1652" s="6" t="s">
        <v>414</v>
      </c>
      <c r="E1652" s="5" t="s">
        <v>18099</v>
      </c>
      <c r="F1652" s="5" t="s">
        <v>1328</v>
      </c>
      <c r="G1652" s="5" t="s">
        <v>15306</v>
      </c>
      <c r="H1652" s="7">
        <v>386988</v>
      </c>
      <c r="I1652" s="5">
        <v>4</v>
      </c>
      <c r="J1652" s="5">
        <v>1</v>
      </c>
      <c r="K1652" s="5" t="s">
        <v>18100</v>
      </c>
      <c r="L1652" s="5">
        <v>8.3500000000000005E-2</v>
      </c>
      <c r="M1652" s="8"/>
      <c r="N1652" s="8"/>
      <c r="O1652" s="8"/>
      <c r="P1652" s="8"/>
      <c r="Q1652" s="8"/>
      <c r="R1652" s="5" t="s">
        <v>18101</v>
      </c>
      <c r="S1652" s="5" t="s">
        <v>18102</v>
      </c>
      <c r="T1652" s="5" t="s">
        <v>417</v>
      </c>
      <c r="U1652" s="5" t="s">
        <v>417</v>
      </c>
      <c r="V1652" s="5" t="s">
        <v>417</v>
      </c>
      <c r="W1652" s="5" t="s">
        <v>93</v>
      </c>
      <c r="X1652" s="5" t="s">
        <v>418</v>
      </c>
      <c r="Y1652" s="5" t="s">
        <v>419</v>
      </c>
      <c r="Z1652" s="5" t="s">
        <v>420</v>
      </c>
      <c r="AA1652" s="5" t="s">
        <v>421</v>
      </c>
      <c r="AB1652" s="5"/>
      <c r="AC1652" s="5"/>
      <c r="AD1652" s="5"/>
      <c r="AE1652" s="5"/>
      <c r="AF1652" s="5"/>
    </row>
    <row r="1653" spans="1:32" hidden="1">
      <c r="A1653" s="5" t="s">
        <v>18103</v>
      </c>
      <c r="B1653" s="5" t="str">
        <f>IF(COUNTIF('Leads Priorizados INT'!M:M,A1653)&gt;0,"Sí","No")</f>
        <v>No</v>
      </c>
      <c r="C1653">
        <v>0</v>
      </c>
      <c r="D1653" s="6" t="s">
        <v>414</v>
      </c>
      <c r="E1653" s="5" t="s">
        <v>18104</v>
      </c>
      <c r="F1653" s="5" t="s">
        <v>431</v>
      </c>
      <c r="G1653" s="5" t="s">
        <v>2465</v>
      </c>
      <c r="H1653" s="7">
        <v>852711</v>
      </c>
      <c r="I1653" s="5">
        <v>4</v>
      </c>
      <c r="J1653" s="5">
        <v>2</v>
      </c>
      <c r="K1653" s="5" t="s">
        <v>18105</v>
      </c>
      <c r="L1653" s="5">
        <v>8.3500000000000005E-2</v>
      </c>
      <c r="M1653" s="8">
        <v>932508639</v>
      </c>
      <c r="N1653" s="8">
        <v>931145863</v>
      </c>
      <c r="O1653" s="8"/>
      <c r="P1653" s="8"/>
      <c r="Q1653" s="8"/>
      <c r="R1653" s="5" t="s">
        <v>18106</v>
      </c>
      <c r="S1653" s="5" t="s">
        <v>18107</v>
      </c>
      <c r="T1653" s="5" t="s">
        <v>417</v>
      </c>
      <c r="U1653" s="5" t="s">
        <v>417</v>
      </c>
      <c r="V1653" s="5" t="s">
        <v>417</v>
      </c>
      <c r="W1653" s="5" t="s">
        <v>93</v>
      </c>
      <c r="X1653" s="5" t="s">
        <v>418</v>
      </c>
      <c r="Y1653" s="5" t="s">
        <v>419</v>
      </c>
      <c r="Z1653" s="5" t="s">
        <v>420</v>
      </c>
      <c r="AA1653" s="5" t="s">
        <v>421</v>
      </c>
      <c r="AB1653" s="5"/>
      <c r="AC1653" s="5"/>
      <c r="AD1653" s="5"/>
      <c r="AE1653" s="5"/>
      <c r="AF1653" s="5"/>
    </row>
    <row r="1654" spans="1:32" hidden="1">
      <c r="A1654" s="5" t="s">
        <v>18108</v>
      </c>
      <c r="B1654" s="5" t="str">
        <f>IF(COUNTIF('Leads Priorizados INT'!M:M,A1654)&gt;0,"Sí","No")</f>
        <v>No</v>
      </c>
      <c r="C1654">
        <v>0</v>
      </c>
      <c r="D1654" s="6" t="s">
        <v>414</v>
      </c>
      <c r="E1654" s="5" t="s">
        <v>18109</v>
      </c>
      <c r="F1654" s="5" t="s">
        <v>931</v>
      </c>
      <c r="G1654" s="5" t="s">
        <v>18110</v>
      </c>
      <c r="H1654" s="7">
        <v>3205541</v>
      </c>
      <c r="I1654" s="5">
        <v>3</v>
      </c>
      <c r="J1654" s="5">
        <v>2</v>
      </c>
      <c r="K1654" s="5" t="s">
        <v>18111</v>
      </c>
      <c r="L1654" s="5">
        <v>8.3500000000000005E-2</v>
      </c>
      <c r="M1654" s="8"/>
      <c r="N1654" s="8"/>
      <c r="O1654" s="8"/>
      <c r="P1654" s="8"/>
      <c r="Q1654" s="8"/>
      <c r="R1654" s="5" t="s">
        <v>18112</v>
      </c>
      <c r="S1654" s="5" t="s">
        <v>18113</v>
      </c>
      <c r="T1654" s="5" t="s">
        <v>18114</v>
      </c>
      <c r="U1654" s="5" t="s">
        <v>417</v>
      </c>
      <c r="V1654" s="5" t="s">
        <v>417</v>
      </c>
      <c r="W1654" s="5" t="s">
        <v>93</v>
      </c>
      <c r="X1654" s="5" t="s">
        <v>418</v>
      </c>
      <c r="Y1654" s="5" t="s">
        <v>419</v>
      </c>
      <c r="Z1654" s="5" t="s">
        <v>420</v>
      </c>
      <c r="AA1654" s="5" t="s">
        <v>421</v>
      </c>
      <c r="AB1654" s="5"/>
      <c r="AC1654" s="5"/>
      <c r="AD1654" s="5"/>
      <c r="AE1654" s="5"/>
      <c r="AF1654" s="5"/>
    </row>
    <row r="1655" spans="1:32" hidden="1">
      <c r="A1655" s="5" t="s">
        <v>18115</v>
      </c>
      <c r="B1655" s="5" t="str">
        <f>IF(COUNTIF('Leads Priorizados INT'!M:M,A1655)&gt;0,"Sí","No")</f>
        <v>No</v>
      </c>
      <c r="C1655">
        <v>0</v>
      </c>
      <c r="D1655" s="6" t="s">
        <v>414</v>
      </c>
      <c r="E1655" s="5" t="s">
        <v>18116</v>
      </c>
      <c r="F1655" s="5" t="s">
        <v>152</v>
      </c>
      <c r="G1655" s="5" t="s">
        <v>1758</v>
      </c>
      <c r="H1655" s="7">
        <v>415696</v>
      </c>
      <c r="I1655" s="5">
        <v>1</v>
      </c>
      <c r="J1655" s="5">
        <v>1</v>
      </c>
      <c r="K1655" s="5" t="s">
        <v>18117</v>
      </c>
      <c r="L1655" s="5">
        <v>8.3500000000000005E-2</v>
      </c>
      <c r="M1655" s="8">
        <v>914457771</v>
      </c>
      <c r="N1655" s="8">
        <v>655577949</v>
      </c>
      <c r="O1655" s="8">
        <v>655577948</v>
      </c>
      <c r="P1655" s="8">
        <v>655577951</v>
      </c>
      <c r="Q1655" s="8">
        <v>655577950</v>
      </c>
      <c r="R1655" s="5" t="s">
        <v>18118</v>
      </c>
      <c r="S1655" s="5" t="s">
        <v>18119</v>
      </c>
      <c r="T1655" s="5" t="s">
        <v>417</v>
      </c>
      <c r="U1655" s="5" t="s">
        <v>417</v>
      </c>
      <c r="V1655" s="5" t="s">
        <v>417</v>
      </c>
      <c r="W1655" s="5" t="s">
        <v>93</v>
      </c>
      <c r="X1655" s="5" t="s">
        <v>418</v>
      </c>
      <c r="Y1655" s="5" t="s">
        <v>419</v>
      </c>
      <c r="Z1655" s="5" t="s">
        <v>420</v>
      </c>
      <c r="AA1655" s="5" t="s">
        <v>421</v>
      </c>
      <c r="AB1655" s="5" t="s">
        <v>18120</v>
      </c>
      <c r="AC1655" s="5"/>
      <c r="AD1655" s="5"/>
      <c r="AE1655" s="5"/>
      <c r="AF1655" s="5"/>
    </row>
    <row r="1656" spans="1:32" hidden="1">
      <c r="A1656" s="5" t="s">
        <v>18121</v>
      </c>
      <c r="B1656" s="5" t="str">
        <f>IF(COUNTIF('Leads Priorizados INT'!M:M,A1656)&gt;0,"Sí","No")</f>
        <v>No</v>
      </c>
      <c r="C1656">
        <v>0</v>
      </c>
      <c r="D1656" s="6" t="s">
        <v>414</v>
      </c>
      <c r="E1656" s="5" t="s">
        <v>18122</v>
      </c>
      <c r="F1656" s="5" t="s">
        <v>152</v>
      </c>
      <c r="G1656" s="5" t="s">
        <v>10705</v>
      </c>
      <c r="H1656" s="7">
        <v>3500729</v>
      </c>
      <c r="I1656" s="5">
        <v>1</v>
      </c>
      <c r="J1656" s="5">
        <v>1</v>
      </c>
      <c r="K1656" s="5" t="s">
        <v>18123</v>
      </c>
      <c r="L1656" s="5">
        <v>8.3500000000000005E-2</v>
      </c>
      <c r="M1656" s="8"/>
      <c r="N1656" s="8"/>
      <c r="O1656" s="8"/>
      <c r="P1656" s="8"/>
      <c r="Q1656" s="8"/>
      <c r="R1656" s="5" t="s">
        <v>18124</v>
      </c>
      <c r="S1656" s="5" t="s">
        <v>417</v>
      </c>
      <c r="T1656" s="5" t="s">
        <v>417</v>
      </c>
      <c r="U1656" s="5" t="s">
        <v>417</v>
      </c>
      <c r="V1656" s="5" t="s">
        <v>417</v>
      </c>
      <c r="W1656" s="5" t="s">
        <v>93</v>
      </c>
      <c r="X1656" s="5" t="s">
        <v>418</v>
      </c>
      <c r="Y1656" s="5" t="s">
        <v>419</v>
      </c>
      <c r="Z1656" s="5" t="s">
        <v>420</v>
      </c>
      <c r="AA1656" s="5" t="s">
        <v>421</v>
      </c>
      <c r="AB1656" s="5"/>
      <c r="AC1656" s="5"/>
      <c r="AD1656" s="5"/>
      <c r="AE1656" s="5"/>
      <c r="AF1656" s="5"/>
    </row>
    <row r="1657" spans="1:32" hidden="1">
      <c r="A1657" s="5" t="s">
        <v>18125</v>
      </c>
      <c r="B1657" s="5" t="str">
        <f>IF(COUNTIF('Leads Priorizados INT'!M:M,A1657)&gt;0,"Sí","No")</f>
        <v>No</v>
      </c>
      <c r="C1657">
        <v>0</v>
      </c>
      <c r="D1657" s="6" t="s">
        <v>414</v>
      </c>
      <c r="E1657" s="5" t="s">
        <v>18126</v>
      </c>
      <c r="F1657" s="5" t="s">
        <v>152</v>
      </c>
      <c r="G1657" s="5" t="s">
        <v>907</v>
      </c>
      <c r="H1657" s="7">
        <v>1046891</v>
      </c>
      <c r="I1657" s="5">
        <v>1</v>
      </c>
      <c r="J1657" s="5">
        <v>1</v>
      </c>
      <c r="K1657" s="5" t="s">
        <v>18127</v>
      </c>
      <c r="L1657" s="5">
        <v>8.3500000000000005E-2</v>
      </c>
      <c r="M1657" s="8"/>
      <c r="N1657" s="8"/>
      <c r="O1657" s="8"/>
      <c r="P1657" s="8"/>
      <c r="Q1657" s="8"/>
      <c r="R1657" s="5" t="s">
        <v>18128</v>
      </c>
      <c r="S1657" s="5" t="s">
        <v>417</v>
      </c>
      <c r="T1657" s="5" t="s">
        <v>417</v>
      </c>
      <c r="U1657" s="5" t="s">
        <v>417</v>
      </c>
      <c r="V1657" s="5" t="s">
        <v>417</v>
      </c>
      <c r="W1657" s="5" t="s">
        <v>93</v>
      </c>
      <c r="X1657" s="5" t="s">
        <v>418</v>
      </c>
      <c r="Y1657" s="5" t="s">
        <v>419</v>
      </c>
      <c r="Z1657" s="5" t="s">
        <v>420</v>
      </c>
      <c r="AA1657" s="5" t="s">
        <v>421</v>
      </c>
      <c r="AB1657" s="5"/>
      <c r="AC1657" s="5"/>
      <c r="AD1657" s="5"/>
      <c r="AE1657" s="5"/>
      <c r="AF1657" s="5"/>
    </row>
    <row r="1658" spans="1:32" hidden="1">
      <c r="A1658" s="5" t="s">
        <v>18129</v>
      </c>
      <c r="B1658" s="5" t="str">
        <f>IF(COUNTIF('Leads Priorizados INT'!M:M,A1658)&gt;0,"Sí","No")</f>
        <v>No</v>
      </c>
      <c r="C1658">
        <v>0</v>
      </c>
      <c r="D1658" s="6" t="s">
        <v>414</v>
      </c>
      <c r="E1658" s="5" t="s">
        <v>18130</v>
      </c>
      <c r="F1658" s="5" t="s">
        <v>152</v>
      </c>
      <c r="G1658" s="5" t="s">
        <v>11157</v>
      </c>
      <c r="H1658" s="7">
        <v>614659</v>
      </c>
      <c r="I1658" s="5">
        <v>4</v>
      </c>
      <c r="J1658" s="5">
        <v>1</v>
      </c>
      <c r="K1658" s="5" t="s">
        <v>18131</v>
      </c>
      <c r="L1658" s="5">
        <v>8.3500000000000005E-2</v>
      </c>
      <c r="M1658" s="8"/>
      <c r="N1658" s="8"/>
      <c r="O1658" s="8"/>
      <c r="P1658" s="8"/>
      <c r="Q1658" s="8"/>
      <c r="R1658" s="5" t="s">
        <v>18132</v>
      </c>
      <c r="S1658" s="5" t="s">
        <v>417</v>
      </c>
      <c r="T1658" s="5" t="s">
        <v>417</v>
      </c>
      <c r="U1658" s="5" t="s">
        <v>417</v>
      </c>
      <c r="V1658" s="5" t="s">
        <v>417</v>
      </c>
      <c r="W1658" s="5" t="s">
        <v>93</v>
      </c>
      <c r="X1658" s="5" t="s">
        <v>418</v>
      </c>
      <c r="Y1658" s="5" t="s">
        <v>419</v>
      </c>
      <c r="Z1658" s="5" t="s">
        <v>420</v>
      </c>
      <c r="AA1658" s="5" t="s">
        <v>421</v>
      </c>
      <c r="AB1658" s="5"/>
      <c r="AC1658" s="5"/>
      <c r="AD1658" s="5"/>
      <c r="AE1658" s="5"/>
      <c r="AF1658" s="5"/>
    </row>
    <row r="1659" spans="1:32" hidden="1">
      <c r="A1659" s="5" t="s">
        <v>18133</v>
      </c>
      <c r="B1659" s="5" t="str">
        <f>IF(COUNTIF('Leads Priorizados INT'!M:M,A1659)&gt;0,"Sí","No")</f>
        <v>No</v>
      </c>
      <c r="C1659">
        <v>0</v>
      </c>
      <c r="D1659" s="6" t="s">
        <v>414</v>
      </c>
      <c r="E1659" s="5" t="s">
        <v>18134</v>
      </c>
      <c r="F1659" s="5" t="s">
        <v>873</v>
      </c>
      <c r="G1659" s="5" t="s">
        <v>18135</v>
      </c>
      <c r="H1659" s="7">
        <v>376874</v>
      </c>
      <c r="I1659" s="5">
        <v>10</v>
      </c>
      <c r="J1659" s="5">
        <v>1</v>
      </c>
      <c r="K1659" s="5" t="s">
        <v>18136</v>
      </c>
      <c r="L1659" s="5">
        <v>8.3500000000000005E-2</v>
      </c>
      <c r="M1659" s="8">
        <v>952740020</v>
      </c>
      <c r="N1659" s="8"/>
      <c r="O1659" s="8"/>
      <c r="P1659" s="8"/>
      <c r="Q1659" s="8"/>
      <c r="R1659" s="5" t="s">
        <v>18137</v>
      </c>
      <c r="S1659" s="5" t="s">
        <v>417</v>
      </c>
      <c r="T1659" s="5" t="s">
        <v>417</v>
      </c>
      <c r="U1659" s="5" t="s">
        <v>417</v>
      </c>
      <c r="V1659" s="5" t="s">
        <v>417</v>
      </c>
      <c r="W1659" s="5" t="s">
        <v>93</v>
      </c>
      <c r="X1659" s="5" t="s">
        <v>418</v>
      </c>
      <c r="Y1659" s="5" t="s">
        <v>419</v>
      </c>
      <c r="Z1659" s="5" t="s">
        <v>420</v>
      </c>
      <c r="AA1659" s="5" t="s">
        <v>421</v>
      </c>
      <c r="AB1659" s="5" t="s">
        <v>18138</v>
      </c>
      <c r="AC1659" s="5"/>
      <c r="AD1659" s="5"/>
      <c r="AE1659" s="5"/>
      <c r="AF1659" s="5"/>
    </row>
    <row r="1660" spans="1:32" hidden="1">
      <c r="A1660" s="5" t="s">
        <v>18139</v>
      </c>
      <c r="B1660" s="5" t="str">
        <f>IF(COUNTIF('Leads Priorizados INT'!M:M,A1660)&gt;0,"Sí","No")</f>
        <v>No</v>
      </c>
      <c r="C1660">
        <v>0</v>
      </c>
      <c r="D1660" s="6" t="s">
        <v>1534</v>
      </c>
      <c r="E1660" s="5" t="s">
        <v>18140</v>
      </c>
      <c r="F1660" s="5" t="s">
        <v>1382</v>
      </c>
      <c r="G1660" s="5" t="s">
        <v>9926</v>
      </c>
      <c r="H1660" s="7">
        <v>2645353</v>
      </c>
      <c r="I1660" s="5">
        <v>44</v>
      </c>
      <c r="J1660" s="5">
        <v>3</v>
      </c>
      <c r="K1660" s="5" t="s">
        <v>18141</v>
      </c>
      <c r="L1660" s="5">
        <v>8.3400000000000002E-2</v>
      </c>
      <c r="M1660" s="8">
        <v>963132028</v>
      </c>
      <c r="N1660" s="8">
        <v>963503762</v>
      </c>
      <c r="O1660" s="8"/>
      <c r="P1660" s="8"/>
      <c r="Q1660" s="8"/>
      <c r="R1660" s="5" t="s">
        <v>18142</v>
      </c>
      <c r="S1660" s="5" t="s">
        <v>18143</v>
      </c>
      <c r="T1660" s="5" t="s">
        <v>417</v>
      </c>
      <c r="U1660" s="5" t="s">
        <v>417</v>
      </c>
      <c r="V1660" s="5" t="s">
        <v>417</v>
      </c>
      <c r="W1660" s="5" t="s">
        <v>93</v>
      </c>
      <c r="X1660" s="5" t="s">
        <v>418</v>
      </c>
      <c r="Y1660" s="5" t="s">
        <v>419</v>
      </c>
      <c r="Z1660" s="5" t="s">
        <v>420</v>
      </c>
      <c r="AA1660" s="5" t="s">
        <v>421</v>
      </c>
      <c r="AB1660" s="5" t="s">
        <v>18144</v>
      </c>
      <c r="AC1660" s="5" t="s">
        <v>18145</v>
      </c>
      <c r="AD1660" s="5"/>
      <c r="AE1660" s="5"/>
      <c r="AF1660" s="5"/>
    </row>
    <row r="1661" spans="1:32" hidden="1">
      <c r="A1661" s="5" t="s">
        <v>18146</v>
      </c>
      <c r="B1661" s="5" t="str">
        <f>IF(COUNTIF('Leads Priorizados INT'!M:M,A1661)&gt;0,"Sí","No")</f>
        <v>No</v>
      </c>
      <c r="C1661">
        <v>0</v>
      </c>
      <c r="D1661" s="6" t="s">
        <v>414</v>
      </c>
      <c r="E1661" s="5" t="s">
        <v>18147</v>
      </c>
      <c r="F1661" s="5" t="s">
        <v>431</v>
      </c>
      <c r="G1661" s="5" t="s">
        <v>1094</v>
      </c>
      <c r="H1661" s="7">
        <v>1061553</v>
      </c>
      <c r="I1661" s="5">
        <v>8</v>
      </c>
      <c r="J1661" s="5">
        <v>1</v>
      </c>
      <c r="K1661" s="5" t="s">
        <v>18148</v>
      </c>
      <c r="L1661" s="5">
        <v>8.3400000000000002E-2</v>
      </c>
      <c r="M1661" s="8"/>
      <c r="N1661" s="8"/>
      <c r="O1661" s="8"/>
      <c r="P1661" s="8"/>
      <c r="Q1661" s="8"/>
      <c r="R1661" s="5" t="s">
        <v>18149</v>
      </c>
      <c r="S1661" s="5" t="s">
        <v>417</v>
      </c>
      <c r="T1661" s="5" t="s">
        <v>417</v>
      </c>
      <c r="U1661" s="5" t="s">
        <v>417</v>
      </c>
      <c r="V1661" s="5" t="s">
        <v>417</v>
      </c>
      <c r="W1661" s="5" t="s">
        <v>93</v>
      </c>
      <c r="X1661" s="5" t="s">
        <v>418</v>
      </c>
      <c r="Y1661" s="5" t="s">
        <v>419</v>
      </c>
      <c r="Z1661" s="5" t="s">
        <v>420</v>
      </c>
      <c r="AA1661" s="5" t="s">
        <v>421</v>
      </c>
      <c r="AB1661" s="5"/>
      <c r="AC1661" s="5"/>
      <c r="AD1661" s="5"/>
      <c r="AE1661" s="5"/>
      <c r="AF1661" s="5"/>
    </row>
    <row r="1662" spans="1:32" hidden="1">
      <c r="A1662" s="5" t="s">
        <v>18150</v>
      </c>
      <c r="B1662" s="5" t="str">
        <f>IF(COUNTIF('Leads Priorizados INT'!M:M,A1662)&gt;0,"Sí","No")</f>
        <v>No</v>
      </c>
      <c r="C1662">
        <v>0</v>
      </c>
      <c r="D1662" s="6" t="s">
        <v>414</v>
      </c>
      <c r="E1662" s="5" t="s">
        <v>18151</v>
      </c>
      <c r="F1662" s="5" t="s">
        <v>923</v>
      </c>
      <c r="G1662" s="5" t="s">
        <v>18152</v>
      </c>
      <c r="H1662" s="7">
        <v>392083</v>
      </c>
      <c r="I1662" s="5">
        <v>7</v>
      </c>
      <c r="J1662" s="5">
        <v>2</v>
      </c>
      <c r="K1662" s="5" t="s">
        <v>18153</v>
      </c>
      <c r="L1662" s="5">
        <v>8.3299999999999999E-2</v>
      </c>
      <c r="M1662" s="8">
        <v>923282152</v>
      </c>
      <c r="N1662" s="8">
        <v>923282220</v>
      </c>
      <c r="O1662" s="8">
        <v>938043883</v>
      </c>
      <c r="P1662" s="8">
        <v>651862001</v>
      </c>
      <c r="Q1662" s="8">
        <v>651825781</v>
      </c>
      <c r="R1662" s="5" t="s">
        <v>18154</v>
      </c>
      <c r="S1662" s="5" t="s">
        <v>417</v>
      </c>
      <c r="T1662" s="5" t="s">
        <v>417</v>
      </c>
      <c r="U1662" s="5" t="s">
        <v>417</v>
      </c>
      <c r="V1662" s="5" t="s">
        <v>417</v>
      </c>
      <c r="W1662" s="5" t="s">
        <v>93</v>
      </c>
      <c r="X1662" s="5" t="s">
        <v>418</v>
      </c>
      <c r="Y1662" s="5" t="s">
        <v>419</v>
      </c>
      <c r="Z1662" s="5" t="s">
        <v>420</v>
      </c>
      <c r="AA1662" s="5" t="s">
        <v>421</v>
      </c>
      <c r="AB1662" s="5" t="s">
        <v>18155</v>
      </c>
      <c r="AC1662" s="5" t="s">
        <v>18156</v>
      </c>
      <c r="AD1662" s="5"/>
      <c r="AE1662" s="5"/>
      <c r="AF1662" s="5"/>
    </row>
    <row r="1663" spans="1:32" hidden="1">
      <c r="A1663" s="5" t="s">
        <v>18157</v>
      </c>
      <c r="B1663" s="5" t="str">
        <f>IF(COUNTIF('Leads Priorizados INT'!M:M,A1663)&gt;0,"Sí","No")</f>
        <v>No</v>
      </c>
      <c r="C1663">
        <v>0</v>
      </c>
      <c r="D1663" s="6" t="s">
        <v>414</v>
      </c>
      <c r="E1663" s="5" t="s">
        <v>18158</v>
      </c>
      <c r="F1663" s="5" t="s">
        <v>152</v>
      </c>
      <c r="G1663" s="5" t="s">
        <v>2795</v>
      </c>
      <c r="H1663" s="7">
        <v>3731606</v>
      </c>
      <c r="I1663" s="5">
        <v>7</v>
      </c>
      <c r="J1663" s="5">
        <v>1</v>
      </c>
      <c r="K1663" s="5" t="s">
        <v>18159</v>
      </c>
      <c r="L1663" s="5">
        <v>8.3299999999999999E-2</v>
      </c>
      <c r="M1663" s="8"/>
      <c r="N1663" s="8"/>
      <c r="O1663" s="8"/>
      <c r="P1663" s="8"/>
      <c r="Q1663" s="8"/>
      <c r="R1663" s="5" t="s">
        <v>18160</v>
      </c>
      <c r="S1663" s="5" t="s">
        <v>417</v>
      </c>
      <c r="T1663" s="5" t="s">
        <v>417</v>
      </c>
      <c r="U1663" s="5" t="s">
        <v>417</v>
      </c>
      <c r="V1663" s="5" t="s">
        <v>417</v>
      </c>
      <c r="W1663" s="5" t="s">
        <v>93</v>
      </c>
      <c r="X1663" s="5" t="s">
        <v>418</v>
      </c>
      <c r="Y1663" s="5" t="s">
        <v>419</v>
      </c>
      <c r="Z1663" s="5" t="s">
        <v>420</v>
      </c>
      <c r="AA1663" s="5" t="s">
        <v>421</v>
      </c>
      <c r="AB1663" s="5"/>
      <c r="AC1663" s="5"/>
      <c r="AD1663" s="5"/>
      <c r="AE1663" s="5"/>
      <c r="AF1663" s="5"/>
    </row>
    <row r="1664" spans="1:32" hidden="1">
      <c r="A1664" s="5" t="s">
        <v>18161</v>
      </c>
      <c r="B1664" s="5" t="str">
        <f>IF(COUNTIF('Leads Priorizados INT'!M:M,A1664)&gt;0,"Sí","No")</f>
        <v>No</v>
      </c>
      <c r="C1664">
        <v>0</v>
      </c>
      <c r="D1664" s="6" t="s">
        <v>414</v>
      </c>
      <c r="E1664" s="5" t="s">
        <v>18162</v>
      </c>
      <c r="F1664" s="5" t="s">
        <v>152</v>
      </c>
      <c r="G1664" s="5" t="s">
        <v>619</v>
      </c>
      <c r="H1664" s="7">
        <v>1052465</v>
      </c>
      <c r="I1664" s="5">
        <v>1</v>
      </c>
      <c r="J1664" s="5">
        <v>1</v>
      </c>
      <c r="K1664" s="5" t="s">
        <v>18163</v>
      </c>
      <c r="L1664" s="5">
        <v>8.3299999999999999E-2</v>
      </c>
      <c r="M1664" s="8"/>
      <c r="N1664" s="8"/>
      <c r="O1664" s="8"/>
      <c r="P1664" s="8"/>
      <c r="Q1664" s="8"/>
      <c r="R1664" s="5" t="s">
        <v>18164</v>
      </c>
      <c r="S1664" s="5" t="s">
        <v>18165</v>
      </c>
      <c r="T1664" s="5" t="s">
        <v>18166</v>
      </c>
      <c r="U1664" s="5" t="s">
        <v>18167</v>
      </c>
      <c r="V1664" s="5" t="s">
        <v>417</v>
      </c>
      <c r="W1664" s="5" t="s">
        <v>93</v>
      </c>
      <c r="X1664" s="5" t="s">
        <v>418</v>
      </c>
      <c r="Y1664" s="5" t="s">
        <v>419</v>
      </c>
      <c r="Z1664" s="5" t="s">
        <v>420</v>
      </c>
      <c r="AA1664" s="5" t="s">
        <v>421</v>
      </c>
      <c r="AB1664" s="5"/>
      <c r="AC1664" s="5"/>
      <c r="AD1664" s="5"/>
      <c r="AE1664" s="5"/>
      <c r="AF1664" s="5"/>
    </row>
    <row r="1665" spans="1:32">
      <c r="A1665" s="5" t="s">
        <v>18168</v>
      </c>
      <c r="B1665" s="5" t="str">
        <f>IF(COUNTIF('Leads Priorizados INT'!M:M,A1665)&gt;0,"Sí","No")</f>
        <v>No</v>
      </c>
      <c r="C1665">
        <v>1</v>
      </c>
      <c r="D1665" s="6" t="s">
        <v>414</v>
      </c>
      <c r="E1665" s="5" t="s">
        <v>18169</v>
      </c>
      <c r="F1665" s="5" t="s">
        <v>152</v>
      </c>
      <c r="G1665" s="5" t="s">
        <v>601</v>
      </c>
      <c r="H1665" s="7">
        <v>1047074</v>
      </c>
      <c r="I1665" s="5">
        <v>8</v>
      </c>
      <c r="J1665" s="5">
        <v>1</v>
      </c>
      <c r="K1665" s="5" t="s">
        <v>18170</v>
      </c>
      <c r="L1665" s="5">
        <v>8.3299999999999999E-2</v>
      </c>
      <c r="M1665" s="8"/>
      <c r="N1665" s="8"/>
      <c r="O1665" s="8"/>
      <c r="P1665" s="8"/>
      <c r="Q1665" s="8"/>
      <c r="R1665" s="5" t="s">
        <v>18171</v>
      </c>
      <c r="S1665" s="5" t="s">
        <v>417</v>
      </c>
      <c r="T1665" s="5" t="s">
        <v>417</v>
      </c>
      <c r="U1665" s="5" t="s">
        <v>417</v>
      </c>
      <c r="V1665" s="5" t="s">
        <v>417</v>
      </c>
      <c r="W1665" s="5" t="s">
        <v>93</v>
      </c>
      <c r="X1665" s="5" t="s">
        <v>418</v>
      </c>
      <c r="Y1665" s="5" t="s">
        <v>419</v>
      </c>
      <c r="Z1665" s="5" t="s">
        <v>420</v>
      </c>
      <c r="AA1665" s="5" t="s">
        <v>421</v>
      </c>
      <c r="AB1665" s="5"/>
      <c r="AC1665" s="5"/>
      <c r="AD1665" s="5"/>
      <c r="AE1665" s="5"/>
      <c r="AF1665" s="5"/>
    </row>
    <row r="1666" spans="1:32">
      <c r="A1666" s="5" t="s">
        <v>18172</v>
      </c>
      <c r="B1666" s="5" t="str">
        <f>IF(COUNTIF('Leads Priorizados INT'!M:M,A1666)&gt;0,"Sí","No")</f>
        <v>No</v>
      </c>
      <c r="C1666">
        <v>1</v>
      </c>
      <c r="D1666" s="6" t="s">
        <v>414</v>
      </c>
      <c r="E1666" s="5" t="s">
        <v>18173</v>
      </c>
      <c r="F1666" s="5" t="s">
        <v>700</v>
      </c>
      <c r="G1666" s="5" t="s">
        <v>16133</v>
      </c>
      <c r="H1666" s="7">
        <v>941987</v>
      </c>
      <c r="I1666" s="5">
        <v>3</v>
      </c>
      <c r="J1666" s="5">
        <v>1</v>
      </c>
      <c r="K1666" s="5" t="s">
        <v>18174</v>
      </c>
      <c r="L1666" s="5">
        <v>8.3299999999999999E-2</v>
      </c>
      <c r="M1666" s="8">
        <v>664002090</v>
      </c>
      <c r="N1666" s="8"/>
      <c r="O1666" s="8"/>
      <c r="P1666" s="8"/>
      <c r="Q1666" s="8"/>
      <c r="R1666" s="5" t="s">
        <v>18175</v>
      </c>
      <c r="S1666" s="5" t="s">
        <v>18176</v>
      </c>
      <c r="T1666" s="5" t="s">
        <v>18177</v>
      </c>
      <c r="U1666" s="5" t="s">
        <v>417</v>
      </c>
      <c r="V1666" s="5" t="s">
        <v>417</v>
      </c>
      <c r="W1666" s="5" t="s">
        <v>93</v>
      </c>
      <c r="X1666" s="5" t="s">
        <v>418</v>
      </c>
      <c r="Y1666" s="5" t="s">
        <v>419</v>
      </c>
      <c r="Z1666" s="5" t="s">
        <v>420</v>
      </c>
      <c r="AA1666" s="5" t="s">
        <v>421</v>
      </c>
      <c r="AB1666" s="5"/>
      <c r="AC1666" s="5"/>
      <c r="AD1666" s="5"/>
      <c r="AE1666" s="5"/>
      <c r="AF1666" s="5"/>
    </row>
    <row r="1667" spans="1:32" hidden="1">
      <c r="A1667" s="5" t="s">
        <v>18178</v>
      </c>
      <c r="B1667" s="5" t="str">
        <f>IF(COUNTIF('Leads Priorizados INT'!M:M,A1667)&gt;0,"Sí","No")</f>
        <v>No</v>
      </c>
      <c r="C1667">
        <v>0</v>
      </c>
      <c r="D1667" s="6" t="s">
        <v>414</v>
      </c>
      <c r="E1667" s="5" t="s">
        <v>18179</v>
      </c>
      <c r="F1667" s="5" t="s">
        <v>152</v>
      </c>
      <c r="G1667" s="5" t="s">
        <v>16814</v>
      </c>
      <c r="H1667" s="7">
        <v>414108</v>
      </c>
      <c r="I1667" s="5">
        <v>2</v>
      </c>
      <c r="J1667" s="5">
        <v>1</v>
      </c>
      <c r="K1667" s="5" t="s">
        <v>18180</v>
      </c>
      <c r="L1667" s="5">
        <v>8.3199999999999996E-2</v>
      </c>
      <c r="M1667" s="8">
        <v>619457190</v>
      </c>
      <c r="N1667" s="8"/>
      <c r="O1667" s="8"/>
      <c r="P1667" s="8"/>
      <c r="Q1667" s="8"/>
      <c r="R1667" s="5" t="s">
        <v>18181</v>
      </c>
      <c r="S1667" s="5" t="s">
        <v>18182</v>
      </c>
      <c r="T1667" s="5" t="s">
        <v>18183</v>
      </c>
      <c r="U1667" s="5" t="s">
        <v>417</v>
      </c>
      <c r="V1667" s="5" t="s">
        <v>417</v>
      </c>
      <c r="W1667" s="5" t="s">
        <v>93</v>
      </c>
      <c r="X1667" s="5" t="s">
        <v>418</v>
      </c>
      <c r="Y1667" s="5" t="s">
        <v>419</v>
      </c>
      <c r="Z1667" s="5" t="s">
        <v>420</v>
      </c>
      <c r="AA1667" s="5" t="s">
        <v>421</v>
      </c>
      <c r="AB1667" s="5"/>
      <c r="AC1667" s="5"/>
      <c r="AD1667" s="5"/>
      <c r="AE1667" s="5"/>
      <c r="AF1667" s="5"/>
    </row>
    <row r="1668" spans="1:32" hidden="1">
      <c r="A1668" s="5" t="s">
        <v>18184</v>
      </c>
      <c r="B1668" s="5" t="str">
        <f>IF(COUNTIF('Leads Priorizados INT'!M:M,A1668)&gt;0,"Sí","No")</f>
        <v>No</v>
      </c>
      <c r="C1668">
        <v>0</v>
      </c>
      <c r="D1668" s="6" t="s">
        <v>414</v>
      </c>
      <c r="E1668" s="5" t="s">
        <v>18185</v>
      </c>
      <c r="F1668" s="5" t="s">
        <v>152</v>
      </c>
      <c r="G1668" s="5" t="s">
        <v>2708</v>
      </c>
      <c r="H1668" s="7">
        <v>973567</v>
      </c>
      <c r="I1668" s="5">
        <v>7</v>
      </c>
      <c r="J1668" s="5">
        <v>1</v>
      </c>
      <c r="K1668" s="5" t="s">
        <v>18186</v>
      </c>
      <c r="L1668" s="5">
        <v>8.3199999999999996E-2</v>
      </c>
      <c r="M1668" s="8"/>
      <c r="N1668" s="8"/>
      <c r="O1668" s="8"/>
      <c r="P1668" s="8"/>
      <c r="Q1668" s="8"/>
      <c r="R1668" s="5" t="s">
        <v>15768</v>
      </c>
      <c r="S1668" s="5" t="s">
        <v>18187</v>
      </c>
      <c r="T1668" s="5" t="s">
        <v>417</v>
      </c>
      <c r="U1668" s="5" t="s">
        <v>417</v>
      </c>
      <c r="V1668" s="5" t="s">
        <v>417</v>
      </c>
      <c r="W1668" s="5" t="s">
        <v>93</v>
      </c>
      <c r="X1668" s="5" t="s">
        <v>418</v>
      </c>
      <c r="Y1668" s="5" t="s">
        <v>419</v>
      </c>
      <c r="Z1668" s="5" t="s">
        <v>420</v>
      </c>
      <c r="AA1668" s="5" t="s">
        <v>421</v>
      </c>
      <c r="AB1668" s="5"/>
      <c r="AC1668" s="5"/>
      <c r="AD1668" s="5"/>
      <c r="AE1668" s="5"/>
      <c r="AF1668" s="5"/>
    </row>
    <row r="1669" spans="1:32" hidden="1">
      <c r="A1669" s="5" t="s">
        <v>18188</v>
      </c>
      <c r="B1669" s="5" t="str">
        <f>IF(COUNTIF('Leads Priorizados INT'!M:M,A1669)&gt;0,"Sí","No")</f>
        <v>No</v>
      </c>
      <c r="C1669">
        <v>0</v>
      </c>
      <c r="D1669" s="6" t="s">
        <v>414</v>
      </c>
      <c r="E1669" s="5" t="s">
        <v>18189</v>
      </c>
      <c r="F1669" s="5" t="s">
        <v>1328</v>
      </c>
      <c r="G1669" s="5" t="s">
        <v>17472</v>
      </c>
      <c r="H1669" s="7">
        <v>498800</v>
      </c>
      <c r="I1669" s="5">
        <v>3</v>
      </c>
      <c r="J1669" s="5">
        <v>2</v>
      </c>
      <c r="K1669" s="5" t="s">
        <v>18190</v>
      </c>
      <c r="L1669" s="5">
        <v>8.3099999999999993E-2</v>
      </c>
      <c r="M1669" s="8">
        <v>965673605</v>
      </c>
      <c r="N1669" s="8"/>
      <c r="O1669" s="8"/>
      <c r="P1669" s="8"/>
      <c r="Q1669" s="8"/>
      <c r="R1669" s="5" t="s">
        <v>18191</v>
      </c>
      <c r="S1669" s="5" t="s">
        <v>417</v>
      </c>
      <c r="T1669" s="5" t="s">
        <v>417</v>
      </c>
      <c r="U1669" s="5" t="s">
        <v>417</v>
      </c>
      <c r="V1669" s="5" t="s">
        <v>417</v>
      </c>
      <c r="W1669" s="5" t="s">
        <v>93</v>
      </c>
      <c r="X1669" s="5" t="s">
        <v>418</v>
      </c>
      <c r="Y1669" s="5" t="s">
        <v>419</v>
      </c>
      <c r="Z1669" s="5" t="s">
        <v>420</v>
      </c>
      <c r="AA1669" s="5" t="s">
        <v>421</v>
      </c>
      <c r="AB1669" s="5" t="s">
        <v>18192</v>
      </c>
      <c r="AC1669" s="5"/>
      <c r="AD1669" s="5"/>
      <c r="AE1669" s="5"/>
      <c r="AF1669" s="5"/>
    </row>
    <row r="1670" spans="1:32" hidden="1">
      <c r="A1670" s="5" t="s">
        <v>18193</v>
      </c>
      <c r="B1670" s="5" t="str">
        <f>IF(COUNTIF('Leads Priorizados INT'!M:M,A1670)&gt;0,"Sí","No")</f>
        <v>No</v>
      </c>
      <c r="C1670">
        <v>0</v>
      </c>
      <c r="D1670" s="6" t="s">
        <v>521</v>
      </c>
      <c r="E1670" s="5" t="s">
        <v>18194</v>
      </c>
      <c r="F1670" s="5" t="s">
        <v>431</v>
      </c>
      <c r="G1670" s="5" t="s">
        <v>2961</v>
      </c>
      <c r="H1670" s="7">
        <v>981770</v>
      </c>
      <c r="I1670" s="5">
        <v>8</v>
      </c>
      <c r="J1670" s="5">
        <v>1</v>
      </c>
      <c r="K1670" s="5" t="s">
        <v>18195</v>
      </c>
      <c r="L1670" s="5">
        <v>8.3099999999999993E-2</v>
      </c>
      <c r="M1670" s="8">
        <v>675839444</v>
      </c>
      <c r="N1670" s="8">
        <v>667466255</v>
      </c>
      <c r="O1670" s="8">
        <v>667466256</v>
      </c>
      <c r="P1670" s="8">
        <v>667466254</v>
      </c>
      <c r="Q1670" s="8">
        <v>667466253</v>
      </c>
      <c r="R1670" s="5" t="s">
        <v>18196</v>
      </c>
      <c r="S1670" s="5" t="s">
        <v>417</v>
      </c>
      <c r="T1670" s="5" t="s">
        <v>417</v>
      </c>
      <c r="U1670" s="5" t="s">
        <v>417</v>
      </c>
      <c r="V1670" s="5" t="s">
        <v>417</v>
      </c>
      <c r="W1670" s="5" t="s">
        <v>93</v>
      </c>
      <c r="X1670" s="5" t="s">
        <v>418</v>
      </c>
      <c r="Y1670" s="5" t="s">
        <v>419</v>
      </c>
      <c r="Z1670" s="5" t="s">
        <v>420</v>
      </c>
      <c r="AA1670" s="5" t="s">
        <v>421</v>
      </c>
      <c r="AB1670" s="5" t="s">
        <v>18197</v>
      </c>
      <c r="AC1670" s="5"/>
      <c r="AD1670" s="5"/>
      <c r="AE1670" s="5"/>
      <c r="AF1670" s="5"/>
    </row>
    <row r="1671" spans="1:32" hidden="1">
      <c r="A1671" s="5" t="s">
        <v>18198</v>
      </c>
      <c r="B1671" s="5" t="str">
        <f>IF(COUNTIF('Leads Priorizados INT'!M:M,A1671)&gt;0,"Sí","No")</f>
        <v>No</v>
      </c>
      <c r="C1671">
        <v>0</v>
      </c>
      <c r="D1671" s="6" t="s">
        <v>414</v>
      </c>
      <c r="E1671" s="5" t="s">
        <v>18199</v>
      </c>
      <c r="F1671" s="5" t="s">
        <v>431</v>
      </c>
      <c r="G1671" s="5" t="s">
        <v>2669</v>
      </c>
      <c r="H1671" s="7">
        <v>1422069</v>
      </c>
      <c r="I1671" s="5">
        <v>2</v>
      </c>
      <c r="J1671" s="5">
        <v>2</v>
      </c>
      <c r="K1671" s="5" t="s">
        <v>18200</v>
      </c>
      <c r="L1671" s="5">
        <v>8.3099999999999993E-2</v>
      </c>
      <c r="M1671" s="8">
        <v>935758434</v>
      </c>
      <c r="N1671" s="8">
        <v>935462975</v>
      </c>
      <c r="O1671" s="8"/>
      <c r="P1671" s="8"/>
      <c r="Q1671" s="8"/>
      <c r="R1671" s="5" t="s">
        <v>18201</v>
      </c>
      <c r="S1671" s="5" t="s">
        <v>18202</v>
      </c>
      <c r="T1671" s="5" t="s">
        <v>417</v>
      </c>
      <c r="U1671" s="5" t="s">
        <v>417</v>
      </c>
      <c r="V1671" s="5" t="s">
        <v>417</v>
      </c>
      <c r="W1671" s="5" t="s">
        <v>93</v>
      </c>
      <c r="X1671" s="5" t="s">
        <v>418</v>
      </c>
      <c r="Y1671" s="5" t="s">
        <v>419</v>
      </c>
      <c r="Z1671" s="5" t="s">
        <v>420</v>
      </c>
      <c r="AA1671" s="5" t="s">
        <v>421</v>
      </c>
      <c r="AB1671" s="5"/>
      <c r="AC1671" s="5"/>
      <c r="AD1671" s="5"/>
      <c r="AE1671" s="5"/>
      <c r="AF1671" s="5"/>
    </row>
    <row r="1672" spans="1:32" hidden="1">
      <c r="A1672" s="5" t="s">
        <v>18203</v>
      </c>
      <c r="B1672" s="5" t="str">
        <f>IF(COUNTIF('Leads Priorizados INT'!M:M,A1672)&gt;0,"Sí","No")</f>
        <v>No</v>
      </c>
      <c r="C1672">
        <v>0</v>
      </c>
      <c r="D1672" s="6" t="s">
        <v>414</v>
      </c>
      <c r="E1672" s="5" t="s">
        <v>18204</v>
      </c>
      <c r="F1672" s="5" t="s">
        <v>152</v>
      </c>
      <c r="G1672" s="5" t="s">
        <v>780</v>
      </c>
      <c r="H1672" s="7">
        <v>585357</v>
      </c>
      <c r="I1672" s="5">
        <v>1</v>
      </c>
      <c r="J1672" s="5">
        <v>1</v>
      </c>
      <c r="K1672" s="5" t="s">
        <v>18205</v>
      </c>
      <c r="L1672" s="5">
        <v>8.3099999999999993E-2</v>
      </c>
      <c r="M1672" s="8"/>
      <c r="N1672" s="8"/>
      <c r="O1672" s="8"/>
      <c r="P1672" s="8"/>
      <c r="Q1672" s="8"/>
      <c r="R1672" s="5" t="s">
        <v>18206</v>
      </c>
      <c r="S1672" s="5" t="s">
        <v>417</v>
      </c>
      <c r="T1672" s="5" t="s">
        <v>417</v>
      </c>
      <c r="U1672" s="5" t="s">
        <v>417</v>
      </c>
      <c r="V1672" s="5" t="s">
        <v>417</v>
      </c>
      <c r="W1672" s="5" t="s">
        <v>93</v>
      </c>
      <c r="X1672" s="5" t="s">
        <v>418</v>
      </c>
      <c r="Y1672" s="5" t="s">
        <v>419</v>
      </c>
      <c r="Z1672" s="5" t="s">
        <v>420</v>
      </c>
      <c r="AA1672" s="5" t="s">
        <v>421</v>
      </c>
      <c r="AB1672" s="5"/>
      <c r="AC1672" s="5"/>
      <c r="AD1672" s="5"/>
      <c r="AE1672" s="5"/>
      <c r="AF1672" s="5"/>
    </row>
    <row r="1673" spans="1:32" hidden="1">
      <c r="A1673" s="5" t="s">
        <v>18207</v>
      </c>
      <c r="B1673" s="5" t="str">
        <f>IF(COUNTIF('Leads Priorizados INT'!M:M,A1673)&gt;0,"Sí","No")</f>
        <v>No</v>
      </c>
      <c r="C1673">
        <v>0</v>
      </c>
      <c r="D1673" s="6" t="s">
        <v>414</v>
      </c>
      <c r="E1673" s="5" t="s">
        <v>18208</v>
      </c>
      <c r="F1673" s="5" t="s">
        <v>152</v>
      </c>
      <c r="G1673" s="5" t="s">
        <v>3335</v>
      </c>
      <c r="H1673" s="7">
        <v>637180</v>
      </c>
      <c r="I1673" s="5">
        <v>1</v>
      </c>
      <c r="J1673" s="5">
        <v>1</v>
      </c>
      <c r="K1673" s="5" t="s">
        <v>18209</v>
      </c>
      <c r="L1673" s="5">
        <v>8.3099999999999993E-2</v>
      </c>
      <c r="M1673" s="8"/>
      <c r="N1673" s="8"/>
      <c r="O1673" s="8"/>
      <c r="P1673" s="8"/>
      <c r="Q1673" s="8"/>
      <c r="R1673" s="5" t="s">
        <v>18210</v>
      </c>
      <c r="S1673" s="5" t="s">
        <v>417</v>
      </c>
      <c r="T1673" s="5" t="s">
        <v>417</v>
      </c>
      <c r="U1673" s="5" t="s">
        <v>417</v>
      </c>
      <c r="V1673" s="5" t="s">
        <v>417</v>
      </c>
      <c r="W1673" s="5" t="s">
        <v>93</v>
      </c>
      <c r="X1673" s="5" t="s">
        <v>418</v>
      </c>
      <c r="Y1673" s="5" t="s">
        <v>419</v>
      </c>
      <c r="Z1673" s="5" t="s">
        <v>420</v>
      </c>
      <c r="AA1673" s="5" t="s">
        <v>421</v>
      </c>
      <c r="AB1673" s="5"/>
      <c r="AC1673" s="5"/>
      <c r="AD1673" s="5"/>
      <c r="AE1673" s="5"/>
      <c r="AF1673" s="5"/>
    </row>
    <row r="1674" spans="1:32" hidden="1">
      <c r="A1674" s="5" t="s">
        <v>18211</v>
      </c>
      <c r="B1674" s="5" t="str">
        <f>IF(COUNTIF('Leads Priorizados INT'!M:M,A1674)&gt;0,"Sí","No")</f>
        <v>No</v>
      </c>
      <c r="C1674">
        <v>0</v>
      </c>
      <c r="D1674" s="6" t="s">
        <v>414</v>
      </c>
      <c r="E1674" s="5" t="s">
        <v>18212</v>
      </c>
      <c r="F1674" s="5" t="s">
        <v>152</v>
      </c>
      <c r="G1674" s="5" t="s">
        <v>2821</v>
      </c>
      <c r="H1674" s="7">
        <v>612929</v>
      </c>
      <c r="I1674" s="5">
        <v>1</v>
      </c>
      <c r="J1674" s="5">
        <v>1</v>
      </c>
      <c r="K1674" s="5" t="s">
        <v>18213</v>
      </c>
      <c r="L1674" s="5">
        <v>8.3099999999999993E-2</v>
      </c>
      <c r="M1674" s="8"/>
      <c r="N1674" s="8"/>
      <c r="O1674" s="8"/>
      <c r="P1674" s="8"/>
      <c r="Q1674" s="8"/>
      <c r="R1674" s="5" t="s">
        <v>18214</v>
      </c>
      <c r="S1674" s="5" t="s">
        <v>417</v>
      </c>
      <c r="T1674" s="5" t="s">
        <v>417</v>
      </c>
      <c r="U1674" s="5" t="s">
        <v>417</v>
      </c>
      <c r="V1674" s="5" t="s">
        <v>417</v>
      </c>
      <c r="W1674" s="5" t="s">
        <v>93</v>
      </c>
      <c r="X1674" s="5" t="s">
        <v>418</v>
      </c>
      <c r="Y1674" s="5" t="s">
        <v>419</v>
      </c>
      <c r="Z1674" s="5" t="s">
        <v>420</v>
      </c>
      <c r="AA1674" s="5" t="s">
        <v>421</v>
      </c>
      <c r="AB1674" s="5"/>
      <c r="AC1674" s="5"/>
      <c r="AD1674" s="5"/>
      <c r="AE1674" s="5"/>
      <c r="AF1674" s="5"/>
    </row>
    <row r="1675" spans="1:32" hidden="1">
      <c r="A1675" s="5" t="s">
        <v>18215</v>
      </c>
      <c r="B1675" s="5" t="str">
        <f>IF(COUNTIF('Leads Priorizados INT'!M:M,A1675)&gt;0,"Sí","No")</f>
        <v>No</v>
      </c>
      <c r="C1675">
        <v>0</v>
      </c>
      <c r="D1675" s="6" t="s">
        <v>430</v>
      </c>
      <c r="E1675" s="5" t="s">
        <v>18216</v>
      </c>
      <c r="F1675" s="5" t="s">
        <v>3374</v>
      </c>
      <c r="G1675" s="5" t="s">
        <v>18217</v>
      </c>
      <c r="H1675" s="7">
        <v>662358</v>
      </c>
      <c r="I1675" s="5">
        <v>1</v>
      </c>
      <c r="J1675" s="5">
        <v>1</v>
      </c>
      <c r="K1675" s="5" t="s">
        <v>18218</v>
      </c>
      <c r="L1675" s="5">
        <v>8.3000000000000004E-2</v>
      </c>
      <c r="M1675" s="8">
        <v>968082970</v>
      </c>
      <c r="N1675" s="8"/>
      <c r="O1675" s="8"/>
      <c r="P1675" s="8"/>
      <c r="Q1675" s="8"/>
      <c r="R1675" s="5" t="s">
        <v>18219</v>
      </c>
      <c r="S1675" s="5" t="s">
        <v>417</v>
      </c>
      <c r="T1675" s="5" t="s">
        <v>417</v>
      </c>
      <c r="U1675" s="5" t="s">
        <v>417</v>
      </c>
      <c r="V1675" s="5" t="s">
        <v>417</v>
      </c>
      <c r="W1675" s="5" t="s">
        <v>93</v>
      </c>
      <c r="X1675" s="5" t="s">
        <v>418</v>
      </c>
      <c r="Y1675" s="5" t="s">
        <v>419</v>
      </c>
      <c r="Z1675" s="5" t="s">
        <v>420</v>
      </c>
      <c r="AA1675" s="5" t="s">
        <v>421</v>
      </c>
      <c r="AB1675" s="5"/>
      <c r="AC1675" s="5"/>
      <c r="AD1675" s="5"/>
      <c r="AE1675" s="5"/>
      <c r="AF1675" s="5"/>
    </row>
    <row r="1676" spans="1:32" hidden="1">
      <c r="A1676" s="5" t="s">
        <v>18220</v>
      </c>
      <c r="B1676" s="5" t="str">
        <f>IF(COUNTIF('Leads Priorizados INT'!M:M,A1676)&gt;0,"Sí","No")</f>
        <v>No</v>
      </c>
      <c r="C1676">
        <v>0</v>
      </c>
      <c r="D1676" s="6" t="s">
        <v>414</v>
      </c>
      <c r="E1676" s="5" t="s">
        <v>18221</v>
      </c>
      <c r="F1676" s="5" t="s">
        <v>431</v>
      </c>
      <c r="G1676" s="5" t="s">
        <v>1556</v>
      </c>
      <c r="H1676" s="7">
        <v>891606</v>
      </c>
      <c r="I1676" s="5">
        <v>3</v>
      </c>
      <c r="J1676" s="5">
        <v>1</v>
      </c>
      <c r="K1676" s="5" t="s">
        <v>18222</v>
      </c>
      <c r="L1676" s="5">
        <v>8.3000000000000004E-2</v>
      </c>
      <c r="M1676" s="8"/>
      <c r="N1676" s="8"/>
      <c r="O1676" s="8"/>
      <c r="P1676" s="8"/>
      <c r="Q1676" s="8"/>
      <c r="R1676" s="5" t="s">
        <v>18223</v>
      </c>
      <c r="S1676" s="5" t="s">
        <v>417</v>
      </c>
      <c r="T1676" s="5" t="s">
        <v>417</v>
      </c>
      <c r="U1676" s="5" t="s">
        <v>417</v>
      </c>
      <c r="V1676" s="5" t="s">
        <v>417</v>
      </c>
      <c r="W1676" s="5" t="s">
        <v>93</v>
      </c>
      <c r="X1676" s="5" t="s">
        <v>418</v>
      </c>
      <c r="Y1676" s="5" t="s">
        <v>419</v>
      </c>
      <c r="Z1676" s="5" t="s">
        <v>420</v>
      </c>
      <c r="AA1676" s="5" t="s">
        <v>421</v>
      </c>
      <c r="AB1676" s="5"/>
      <c r="AC1676" s="5"/>
      <c r="AD1676" s="5"/>
      <c r="AE1676" s="5"/>
      <c r="AF1676" s="5"/>
    </row>
    <row r="1677" spans="1:32" hidden="1">
      <c r="A1677" s="5" t="s">
        <v>18224</v>
      </c>
      <c r="B1677" s="5" t="str">
        <f>IF(COUNTIF('Leads Priorizados INT'!M:M,A1677)&gt;0,"Sí","No")</f>
        <v>No</v>
      </c>
      <c r="C1677">
        <v>0</v>
      </c>
      <c r="D1677" s="6" t="s">
        <v>521</v>
      </c>
      <c r="E1677" s="5" t="s">
        <v>18225</v>
      </c>
      <c r="F1677" s="5" t="s">
        <v>152</v>
      </c>
      <c r="G1677" s="5" t="s">
        <v>907</v>
      </c>
      <c r="H1677" s="7">
        <v>2002117</v>
      </c>
      <c r="I1677" s="5">
        <v>39</v>
      </c>
      <c r="J1677" s="5">
        <v>1</v>
      </c>
      <c r="K1677" s="5" t="s">
        <v>18226</v>
      </c>
      <c r="L1677" s="5">
        <v>8.3000000000000004E-2</v>
      </c>
      <c r="M1677" s="8">
        <v>917185612</v>
      </c>
      <c r="N1677" s="8">
        <v>913924754</v>
      </c>
      <c r="O1677" s="8">
        <v>914452115</v>
      </c>
      <c r="P1677" s="8">
        <v>656600660</v>
      </c>
      <c r="Q1677" s="8"/>
      <c r="R1677" s="5" t="s">
        <v>18227</v>
      </c>
      <c r="S1677" s="5" t="s">
        <v>18228</v>
      </c>
      <c r="T1677" s="5" t="s">
        <v>417</v>
      </c>
      <c r="U1677" s="5" t="s">
        <v>417</v>
      </c>
      <c r="V1677" s="5" t="s">
        <v>417</v>
      </c>
      <c r="W1677" s="5" t="s">
        <v>93</v>
      </c>
      <c r="X1677" s="5" t="s">
        <v>418</v>
      </c>
      <c r="Y1677" s="5" t="s">
        <v>419</v>
      </c>
      <c r="Z1677" s="5" t="s">
        <v>420</v>
      </c>
      <c r="AA1677" s="5" t="s">
        <v>421</v>
      </c>
      <c r="AB1677" s="5" t="s">
        <v>18229</v>
      </c>
      <c r="AC1677" s="5" t="s">
        <v>18230</v>
      </c>
      <c r="AD1677" s="5"/>
      <c r="AE1677" s="5"/>
      <c r="AF1677" s="5"/>
    </row>
    <row r="1678" spans="1:32" hidden="1">
      <c r="A1678" s="5" t="s">
        <v>18231</v>
      </c>
      <c r="B1678" s="5" t="str">
        <f>IF(COUNTIF('Leads Priorizados INT'!M:M,A1678)&gt;0,"Sí","No")</f>
        <v>No</v>
      </c>
      <c r="C1678">
        <v>0</v>
      </c>
      <c r="D1678" s="6" t="s">
        <v>414</v>
      </c>
      <c r="E1678" s="5" t="s">
        <v>18232</v>
      </c>
      <c r="F1678" s="5" t="s">
        <v>729</v>
      </c>
      <c r="G1678" s="5" t="s">
        <v>10039</v>
      </c>
      <c r="H1678" s="7">
        <v>523374</v>
      </c>
      <c r="I1678" s="5">
        <v>2</v>
      </c>
      <c r="J1678" s="5">
        <v>1</v>
      </c>
      <c r="K1678" s="5" t="s">
        <v>18233</v>
      </c>
      <c r="L1678" s="5">
        <v>8.3000000000000004E-2</v>
      </c>
      <c r="M1678" s="8"/>
      <c r="N1678" s="8"/>
      <c r="O1678" s="8"/>
      <c r="P1678" s="8"/>
      <c r="Q1678" s="8"/>
      <c r="R1678" s="5" t="s">
        <v>18234</v>
      </c>
      <c r="S1678" s="5" t="s">
        <v>417</v>
      </c>
      <c r="T1678" s="5" t="s">
        <v>417</v>
      </c>
      <c r="U1678" s="5" t="s">
        <v>417</v>
      </c>
      <c r="V1678" s="5" t="s">
        <v>417</v>
      </c>
      <c r="W1678" s="5" t="s">
        <v>93</v>
      </c>
      <c r="X1678" s="5" t="s">
        <v>418</v>
      </c>
      <c r="Y1678" s="5" t="s">
        <v>419</v>
      </c>
      <c r="Z1678" s="5" t="s">
        <v>420</v>
      </c>
      <c r="AA1678" s="5" t="s">
        <v>421</v>
      </c>
      <c r="AB1678" s="5"/>
      <c r="AC1678" s="5"/>
      <c r="AD1678" s="5"/>
      <c r="AE1678" s="5"/>
      <c r="AF1678" s="5"/>
    </row>
    <row r="1679" spans="1:32">
      <c r="A1679" s="5" t="s">
        <v>18235</v>
      </c>
      <c r="B1679" s="5" t="str">
        <f>IF(COUNTIF('Leads Priorizados INT'!M:M,A1679)&gt;0,"Sí","No")</f>
        <v>No</v>
      </c>
      <c r="C1679">
        <v>1</v>
      </c>
      <c r="D1679" s="6" t="s">
        <v>430</v>
      </c>
      <c r="E1679" s="5" t="s">
        <v>18236</v>
      </c>
      <c r="F1679" s="5" t="s">
        <v>431</v>
      </c>
      <c r="G1679" s="5" t="s">
        <v>18237</v>
      </c>
      <c r="H1679" s="7">
        <v>891742</v>
      </c>
      <c r="I1679" s="5">
        <v>8</v>
      </c>
      <c r="J1679" s="5">
        <v>2</v>
      </c>
      <c r="K1679" s="5" t="s">
        <v>18238</v>
      </c>
      <c r="L1679" s="5">
        <v>8.2900000000000001E-2</v>
      </c>
      <c r="M1679" s="8">
        <v>933738915</v>
      </c>
      <c r="N1679" s="8">
        <v>932530906</v>
      </c>
      <c r="O1679" s="8"/>
      <c r="P1679" s="8"/>
      <c r="Q1679" s="8"/>
      <c r="R1679" s="5" t="s">
        <v>417</v>
      </c>
      <c r="S1679" s="5" t="s">
        <v>417</v>
      </c>
      <c r="T1679" s="5" t="s">
        <v>417</v>
      </c>
      <c r="U1679" s="5" t="s">
        <v>417</v>
      </c>
      <c r="V1679" s="5" t="s">
        <v>417</v>
      </c>
      <c r="W1679" s="5" t="s">
        <v>417</v>
      </c>
      <c r="X1679" s="5" t="s">
        <v>417</v>
      </c>
      <c r="Y1679" s="5" t="s">
        <v>417</v>
      </c>
      <c r="Z1679" s="5" t="s">
        <v>417</v>
      </c>
      <c r="AA1679" s="5" t="s">
        <v>417</v>
      </c>
      <c r="AB1679" s="5" t="s">
        <v>18239</v>
      </c>
      <c r="AC1679" s="5"/>
      <c r="AD1679" s="5"/>
      <c r="AE1679" s="5"/>
      <c r="AF1679" s="5"/>
    </row>
    <row r="1680" spans="1:32" hidden="1">
      <c r="A1680" s="5" t="s">
        <v>18240</v>
      </c>
      <c r="B1680" s="5" t="str">
        <f>IF(COUNTIF('Leads Priorizados INT'!M:M,A1680)&gt;0,"Sí","No")</f>
        <v>No</v>
      </c>
      <c r="C1680">
        <v>0</v>
      </c>
      <c r="D1680" s="6" t="s">
        <v>414</v>
      </c>
      <c r="E1680" s="5" t="s">
        <v>18241</v>
      </c>
      <c r="F1680" s="5" t="s">
        <v>431</v>
      </c>
      <c r="G1680" s="5" t="s">
        <v>3341</v>
      </c>
      <c r="H1680" s="7">
        <v>396292</v>
      </c>
      <c r="I1680" s="5">
        <v>5</v>
      </c>
      <c r="J1680" s="5">
        <v>1</v>
      </c>
      <c r="K1680" s="5" t="s">
        <v>18242</v>
      </c>
      <c r="L1680" s="5">
        <v>8.2900000000000001E-2</v>
      </c>
      <c r="M1680" s="8"/>
      <c r="N1680" s="8"/>
      <c r="O1680" s="8"/>
      <c r="P1680" s="8"/>
      <c r="Q1680" s="8"/>
      <c r="R1680" s="5" t="s">
        <v>18243</v>
      </c>
      <c r="S1680" s="5" t="s">
        <v>18244</v>
      </c>
      <c r="T1680" s="5" t="s">
        <v>417</v>
      </c>
      <c r="U1680" s="5" t="s">
        <v>417</v>
      </c>
      <c r="V1680" s="5" t="s">
        <v>417</v>
      </c>
      <c r="W1680" s="5" t="s">
        <v>93</v>
      </c>
      <c r="X1680" s="5" t="s">
        <v>418</v>
      </c>
      <c r="Y1680" s="5" t="s">
        <v>419</v>
      </c>
      <c r="Z1680" s="5" t="s">
        <v>420</v>
      </c>
      <c r="AA1680" s="5" t="s">
        <v>421</v>
      </c>
      <c r="AB1680" s="5"/>
      <c r="AC1680" s="5"/>
      <c r="AD1680" s="5"/>
      <c r="AE1680" s="5"/>
      <c r="AF1680" s="5"/>
    </row>
    <row r="1681" spans="1:32" hidden="1">
      <c r="A1681" s="5" t="s">
        <v>18245</v>
      </c>
      <c r="B1681" s="5" t="str">
        <f>IF(COUNTIF('Leads Priorizados INT'!M:M,A1681)&gt;0,"Sí","No")</f>
        <v>No</v>
      </c>
      <c r="C1681">
        <v>0</v>
      </c>
      <c r="D1681" s="6" t="s">
        <v>414</v>
      </c>
      <c r="E1681" s="5" t="s">
        <v>18246</v>
      </c>
      <c r="F1681" s="5" t="s">
        <v>431</v>
      </c>
      <c r="G1681" s="5" t="s">
        <v>1479</v>
      </c>
      <c r="H1681" s="7">
        <v>523743</v>
      </c>
      <c r="I1681" s="5">
        <v>4</v>
      </c>
      <c r="J1681" s="5">
        <v>2</v>
      </c>
      <c r="K1681" s="5" t="s">
        <v>18247</v>
      </c>
      <c r="L1681" s="5">
        <v>8.2900000000000001E-2</v>
      </c>
      <c r="M1681" s="8"/>
      <c r="N1681" s="8"/>
      <c r="O1681" s="8"/>
      <c r="P1681" s="8"/>
      <c r="Q1681" s="8"/>
      <c r="R1681" s="5" t="s">
        <v>18248</v>
      </c>
      <c r="S1681" s="5" t="s">
        <v>417</v>
      </c>
      <c r="T1681" s="5" t="s">
        <v>417</v>
      </c>
      <c r="U1681" s="5" t="s">
        <v>417</v>
      </c>
      <c r="V1681" s="5" t="s">
        <v>417</v>
      </c>
      <c r="W1681" s="5" t="s">
        <v>93</v>
      </c>
      <c r="X1681" s="5" t="s">
        <v>418</v>
      </c>
      <c r="Y1681" s="5" t="s">
        <v>419</v>
      </c>
      <c r="Z1681" s="5" t="s">
        <v>420</v>
      </c>
      <c r="AA1681" s="5" t="s">
        <v>421</v>
      </c>
      <c r="AB1681" s="5"/>
      <c r="AC1681" s="5"/>
      <c r="AD1681" s="5"/>
      <c r="AE1681" s="5"/>
      <c r="AF1681" s="5"/>
    </row>
    <row r="1682" spans="1:32" hidden="1">
      <c r="A1682" s="5" t="s">
        <v>18249</v>
      </c>
      <c r="B1682" s="5" t="str">
        <f>IF(COUNTIF('Leads Priorizados INT'!M:M,A1682)&gt;0,"Sí","No")</f>
        <v>No</v>
      </c>
      <c r="C1682">
        <v>0</v>
      </c>
      <c r="D1682" s="6" t="s">
        <v>414</v>
      </c>
      <c r="E1682" s="5" t="s">
        <v>18250</v>
      </c>
      <c r="F1682" s="5" t="s">
        <v>873</v>
      </c>
      <c r="G1682" s="5" t="s">
        <v>10979</v>
      </c>
      <c r="H1682" s="7">
        <v>820880</v>
      </c>
      <c r="I1682" s="5">
        <v>7</v>
      </c>
      <c r="J1682" s="5">
        <v>1</v>
      </c>
      <c r="K1682" s="5" t="s">
        <v>18251</v>
      </c>
      <c r="L1682" s="5">
        <v>8.2900000000000001E-2</v>
      </c>
      <c r="M1682" s="8"/>
      <c r="N1682" s="8"/>
      <c r="O1682" s="8"/>
      <c r="P1682" s="8"/>
      <c r="Q1682" s="8"/>
      <c r="R1682" s="5" t="s">
        <v>18252</v>
      </c>
      <c r="S1682" s="5" t="s">
        <v>417</v>
      </c>
      <c r="T1682" s="5" t="s">
        <v>417</v>
      </c>
      <c r="U1682" s="5" t="s">
        <v>417</v>
      </c>
      <c r="V1682" s="5" t="s">
        <v>417</v>
      </c>
      <c r="W1682" s="5" t="s">
        <v>93</v>
      </c>
      <c r="X1682" s="5" t="s">
        <v>418</v>
      </c>
      <c r="Y1682" s="5" t="s">
        <v>419</v>
      </c>
      <c r="Z1682" s="5" t="s">
        <v>420</v>
      </c>
      <c r="AA1682" s="5" t="s">
        <v>421</v>
      </c>
      <c r="AB1682" s="5"/>
      <c r="AC1682" s="5"/>
      <c r="AD1682" s="5"/>
      <c r="AE1682" s="5"/>
      <c r="AF1682" s="5"/>
    </row>
    <row r="1683" spans="1:32">
      <c r="A1683" s="5" t="s">
        <v>18253</v>
      </c>
      <c r="B1683" s="5" t="str">
        <f>IF(COUNTIF('Leads Priorizados INT'!M:M,A1683)&gt;0,"Sí","No")</f>
        <v>No</v>
      </c>
      <c r="C1683">
        <v>1</v>
      </c>
      <c r="D1683" s="6" t="s">
        <v>414</v>
      </c>
      <c r="E1683" s="5" t="s">
        <v>18254</v>
      </c>
      <c r="F1683" s="5" t="s">
        <v>3780</v>
      </c>
      <c r="G1683" s="5" t="s">
        <v>15945</v>
      </c>
      <c r="H1683" s="7">
        <v>1087284</v>
      </c>
      <c r="I1683" s="5">
        <v>1</v>
      </c>
      <c r="J1683" s="5">
        <v>1</v>
      </c>
      <c r="K1683" s="5" t="s">
        <v>18255</v>
      </c>
      <c r="L1683" s="5">
        <v>8.2799999999999999E-2</v>
      </c>
      <c r="M1683" s="8"/>
      <c r="N1683" s="8"/>
      <c r="O1683" s="8"/>
      <c r="P1683" s="8"/>
      <c r="Q1683" s="8"/>
      <c r="R1683" s="5" t="s">
        <v>18256</v>
      </c>
      <c r="S1683" s="5" t="s">
        <v>417</v>
      </c>
      <c r="T1683" s="5" t="s">
        <v>417</v>
      </c>
      <c r="U1683" s="5" t="s">
        <v>417</v>
      </c>
      <c r="V1683" s="5" t="s">
        <v>417</v>
      </c>
      <c r="W1683" s="5" t="s">
        <v>93</v>
      </c>
      <c r="X1683" s="5" t="s">
        <v>418</v>
      </c>
      <c r="Y1683" s="5" t="s">
        <v>419</v>
      </c>
      <c r="Z1683" s="5" t="s">
        <v>420</v>
      </c>
      <c r="AA1683" s="5" t="s">
        <v>421</v>
      </c>
      <c r="AB1683" s="5"/>
      <c r="AC1683" s="5"/>
      <c r="AD1683" s="5"/>
      <c r="AE1683" s="5"/>
      <c r="AF1683" s="5"/>
    </row>
    <row r="1684" spans="1:32" hidden="1">
      <c r="A1684" s="5" t="s">
        <v>18257</v>
      </c>
      <c r="B1684" s="5" t="str">
        <f>IF(COUNTIF('Leads Priorizados INT'!M:M,A1684)&gt;0,"Sí","No")</f>
        <v>No</v>
      </c>
      <c r="C1684">
        <v>0</v>
      </c>
      <c r="D1684" s="6" t="s">
        <v>414</v>
      </c>
      <c r="E1684" s="5" t="s">
        <v>18258</v>
      </c>
      <c r="F1684" s="5" t="s">
        <v>431</v>
      </c>
      <c r="G1684" s="5" t="s">
        <v>3341</v>
      </c>
      <c r="H1684" s="7">
        <v>1022492</v>
      </c>
      <c r="I1684" s="5">
        <v>8</v>
      </c>
      <c r="J1684" s="5">
        <v>2</v>
      </c>
      <c r="K1684" s="5" t="s">
        <v>18259</v>
      </c>
      <c r="L1684" s="5">
        <v>8.2799999999999999E-2</v>
      </c>
      <c r="M1684" s="8"/>
      <c r="N1684" s="8"/>
      <c r="O1684" s="8"/>
      <c r="P1684" s="8"/>
      <c r="Q1684" s="8"/>
      <c r="R1684" s="5" t="s">
        <v>18260</v>
      </c>
      <c r="S1684" s="5" t="s">
        <v>18261</v>
      </c>
      <c r="T1684" s="5" t="s">
        <v>18262</v>
      </c>
      <c r="U1684" s="5" t="s">
        <v>18263</v>
      </c>
      <c r="V1684" s="5" t="s">
        <v>18264</v>
      </c>
      <c r="W1684" s="5" t="s">
        <v>93</v>
      </c>
      <c r="X1684" s="5" t="s">
        <v>418</v>
      </c>
      <c r="Y1684" s="5" t="s">
        <v>419</v>
      </c>
      <c r="Z1684" s="5" t="s">
        <v>420</v>
      </c>
      <c r="AA1684" s="5" t="s">
        <v>421</v>
      </c>
      <c r="AB1684" s="5"/>
      <c r="AC1684" s="5"/>
      <c r="AD1684" s="5"/>
      <c r="AE1684" s="5"/>
      <c r="AF1684" s="5"/>
    </row>
    <row r="1685" spans="1:32" hidden="1">
      <c r="A1685" s="5" t="s">
        <v>18265</v>
      </c>
      <c r="B1685" s="5" t="str">
        <f>IF(COUNTIF('Leads Priorizados INT'!M:M,A1685)&gt;0,"Sí","No")</f>
        <v>No</v>
      </c>
      <c r="C1685">
        <v>0</v>
      </c>
      <c r="D1685" s="6" t="s">
        <v>414</v>
      </c>
      <c r="E1685" s="5" t="s">
        <v>18266</v>
      </c>
      <c r="F1685" s="5" t="s">
        <v>431</v>
      </c>
      <c r="G1685" s="5" t="s">
        <v>1094</v>
      </c>
      <c r="H1685" s="7">
        <v>1105001</v>
      </c>
      <c r="I1685" s="5">
        <v>21</v>
      </c>
      <c r="J1685" s="5">
        <v>1</v>
      </c>
      <c r="K1685" s="5" t="s">
        <v>18267</v>
      </c>
      <c r="L1685" s="5">
        <v>8.2799999999999999E-2</v>
      </c>
      <c r="M1685" s="8">
        <v>934923405</v>
      </c>
      <c r="N1685" s="8">
        <v>932507660</v>
      </c>
      <c r="O1685" s="8"/>
      <c r="P1685" s="8"/>
      <c r="Q1685" s="8"/>
      <c r="R1685" s="5" t="s">
        <v>417</v>
      </c>
      <c r="S1685" s="5" t="s">
        <v>417</v>
      </c>
      <c r="T1685" s="5" t="s">
        <v>417</v>
      </c>
      <c r="U1685" s="5" t="s">
        <v>417</v>
      </c>
      <c r="V1685" s="5" t="s">
        <v>417</v>
      </c>
      <c r="W1685" s="5" t="s">
        <v>417</v>
      </c>
      <c r="X1685" s="5" t="s">
        <v>417</v>
      </c>
      <c r="Y1685" s="5" t="s">
        <v>417</v>
      </c>
      <c r="Z1685" s="5" t="s">
        <v>417</v>
      </c>
      <c r="AA1685" s="5" t="s">
        <v>417</v>
      </c>
      <c r="AB1685" s="5"/>
      <c r="AC1685" s="5"/>
      <c r="AD1685" s="5"/>
      <c r="AE1685" s="5"/>
      <c r="AF1685" s="5"/>
    </row>
    <row r="1686" spans="1:32" hidden="1">
      <c r="A1686" s="5" t="s">
        <v>18268</v>
      </c>
      <c r="B1686" s="5" t="str">
        <f>IF(COUNTIF('Leads Priorizados INT'!M:M,A1686)&gt;0,"Sí","No")</f>
        <v>No</v>
      </c>
      <c r="C1686">
        <v>0</v>
      </c>
      <c r="D1686" s="6" t="s">
        <v>414</v>
      </c>
      <c r="E1686" s="5" t="s">
        <v>18269</v>
      </c>
      <c r="F1686" s="5" t="s">
        <v>152</v>
      </c>
      <c r="G1686" s="5" t="s">
        <v>3841</v>
      </c>
      <c r="H1686" s="7">
        <v>315450</v>
      </c>
      <c r="I1686" s="5">
        <v>1</v>
      </c>
      <c r="J1686" s="5">
        <v>2</v>
      </c>
      <c r="K1686" s="5" t="s">
        <v>18270</v>
      </c>
      <c r="L1686" s="5">
        <v>8.2799999999999999E-2</v>
      </c>
      <c r="M1686" s="8">
        <v>912685558</v>
      </c>
      <c r="N1686" s="8"/>
      <c r="O1686" s="8"/>
      <c r="P1686" s="8"/>
      <c r="Q1686" s="8"/>
      <c r="R1686" s="5" t="s">
        <v>18271</v>
      </c>
      <c r="S1686" s="5" t="s">
        <v>417</v>
      </c>
      <c r="T1686" s="5" t="s">
        <v>417</v>
      </c>
      <c r="U1686" s="5" t="s">
        <v>417</v>
      </c>
      <c r="V1686" s="5" t="s">
        <v>417</v>
      </c>
      <c r="W1686" s="5" t="s">
        <v>93</v>
      </c>
      <c r="X1686" s="5" t="s">
        <v>418</v>
      </c>
      <c r="Y1686" s="5" t="s">
        <v>419</v>
      </c>
      <c r="Z1686" s="5" t="s">
        <v>420</v>
      </c>
      <c r="AA1686" s="5" t="s">
        <v>421</v>
      </c>
      <c r="AB1686" s="5"/>
      <c r="AC1686" s="5"/>
      <c r="AD1686" s="5"/>
      <c r="AE1686" s="5"/>
      <c r="AF1686" s="5"/>
    </row>
    <row r="1687" spans="1:32">
      <c r="A1687" s="5" t="s">
        <v>18272</v>
      </c>
      <c r="B1687" s="5" t="str">
        <f>IF(COUNTIF('Leads Priorizados INT'!M:M,A1687)&gt;0,"Sí","No")</f>
        <v>No</v>
      </c>
      <c r="C1687">
        <v>1</v>
      </c>
      <c r="D1687" s="6" t="s">
        <v>414</v>
      </c>
      <c r="E1687" s="5" t="s">
        <v>18273</v>
      </c>
      <c r="F1687" s="5" t="s">
        <v>152</v>
      </c>
      <c r="G1687" s="5" t="s">
        <v>1641</v>
      </c>
      <c r="H1687" s="7">
        <v>497329</v>
      </c>
      <c r="I1687" s="5">
        <v>1</v>
      </c>
      <c r="J1687" s="5">
        <v>1</v>
      </c>
      <c r="K1687" s="5" t="s">
        <v>18274</v>
      </c>
      <c r="L1687" s="5">
        <v>8.2799999999999999E-2</v>
      </c>
      <c r="M1687" s="8"/>
      <c r="N1687" s="8"/>
      <c r="O1687" s="8"/>
      <c r="P1687" s="8"/>
      <c r="Q1687" s="8"/>
      <c r="R1687" s="5" t="s">
        <v>18275</v>
      </c>
      <c r="S1687" s="5" t="s">
        <v>417</v>
      </c>
      <c r="T1687" s="5" t="s">
        <v>417</v>
      </c>
      <c r="U1687" s="5" t="s">
        <v>417</v>
      </c>
      <c r="V1687" s="5" t="s">
        <v>417</v>
      </c>
      <c r="W1687" s="5" t="s">
        <v>93</v>
      </c>
      <c r="X1687" s="5" t="s">
        <v>418</v>
      </c>
      <c r="Y1687" s="5" t="s">
        <v>419</v>
      </c>
      <c r="Z1687" s="5" t="s">
        <v>420</v>
      </c>
      <c r="AA1687" s="5" t="s">
        <v>421</v>
      </c>
      <c r="AB1687" s="5"/>
      <c r="AC1687" s="5"/>
      <c r="AD1687" s="5"/>
      <c r="AE1687" s="5"/>
      <c r="AF1687" s="5"/>
    </row>
    <row r="1688" spans="1:32">
      <c r="A1688" s="5" t="s">
        <v>18276</v>
      </c>
      <c r="B1688" s="5" t="str">
        <f>IF(COUNTIF('Leads Priorizados INT'!M:M,A1688)&gt;0,"Sí","No")</f>
        <v>No</v>
      </c>
      <c r="C1688">
        <v>1</v>
      </c>
      <c r="D1688" s="6" t="s">
        <v>430</v>
      </c>
      <c r="E1688" s="5" t="s">
        <v>18277</v>
      </c>
      <c r="F1688" s="5" t="s">
        <v>431</v>
      </c>
      <c r="G1688" s="5" t="s">
        <v>10115</v>
      </c>
      <c r="H1688" s="7">
        <v>1760786</v>
      </c>
      <c r="I1688" s="5">
        <v>34</v>
      </c>
      <c r="J1688" s="5">
        <v>6</v>
      </c>
      <c r="K1688" s="5" t="s">
        <v>18278</v>
      </c>
      <c r="L1688" s="5">
        <v>8.2699999999999996E-2</v>
      </c>
      <c r="M1688" s="8">
        <v>934481830</v>
      </c>
      <c r="N1688" s="8">
        <v>934802394</v>
      </c>
      <c r="O1688" s="8">
        <v>931410843</v>
      </c>
      <c r="P1688" s="8">
        <v>934701160</v>
      </c>
      <c r="Q1688" s="8">
        <v>915634381</v>
      </c>
      <c r="R1688" s="5" t="s">
        <v>18279</v>
      </c>
      <c r="S1688" s="5" t="s">
        <v>18280</v>
      </c>
      <c r="T1688" s="5" t="s">
        <v>18281</v>
      </c>
      <c r="U1688" s="5" t="s">
        <v>417</v>
      </c>
      <c r="V1688" s="5" t="s">
        <v>417</v>
      </c>
      <c r="W1688" s="5" t="s">
        <v>93</v>
      </c>
      <c r="X1688" s="5" t="s">
        <v>418</v>
      </c>
      <c r="Y1688" s="5" t="s">
        <v>419</v>
      </c>
      <c r="Z1688" s="5" t="s">
        <v>420</v>
      </c>
      <c r="AA1688" s="5" t="s">
        <v>421</v>
      </c>
      <c r="AB1688" s="5" t="s">
        <v>18282</v>
      </c>
      <c r="AC1688" s="5" t="s">
        <v>18283</v>
      </c>
      <c r="AD1688" s="5" t="s">
        <v>18284</v>
      </c>
      <c r="AE1688" s="5" t="s">
        <v>18285</v>
      </c>
      <c r="AF1688" s="5"/>
    </row>
    <row r="1689" spans="1:32">
      <c r="A1689" s="5" t="s">
        <v>18286</v>
      </c>
      <c r="B1689" s="5" t="str">
        <f>IF(COUNTIF('Leads Priorizados INT'!M:M,A1689)&gt;0,"Sí","No")</f>
        <v>No</v>
      </c>
      <c r="C1689">
        <v>1</v>
      </c>
      <c r="D1689" s="6" t="s">
        <v>414</v>
      </c>
      <c r="E1689" s="5" t="s">
        <v>18287</v>
      </c>
      <c r="F1689" s="5" t="s">
        <v>1382</v>
      </c>
      <c r="G1689" s="5" t="s">
        <v>18288</v>
      </c>
      <c r="H1689" s="7">
        <v>412627</v>
      </c>
      <c r="I1689" s="5">
        <v>12</v>
      </c>
      <c r="J1689" s="5">
        <v>1</v>
      </c>
      <c r="K1689" s="5" t="s">
        <v>18289</v>
      </c>
      <c r="L1689" s="5">
        <v>8.2699999999999996E-2</v>
      </c>
      <c r="M1689" s="8"/>
      <c r="N1689" s="8"/>
      <c r="O1689" s="8"/>
      <c r="P1689" s="8"/>
      <c r="Q1689" s="8"/>
      <c r="R1689" s="5" t="s">
        <v>18290</v>
      </c>
      <c r="S1689" s="5" t="s">
        <v>18291</v>
      </c>
      <c r="T1689" s="5" t="s">
        <v>417</v>
      </c>
      <c r="U1689" s="5" t="s">
        <v>417</v>
      </c>
      <c r="V1689" s="5" t="s">
        <v>417</v>
      </c>
      <c r="W1689" s="5" t="s">
        <v>93</v>
      </c>
      <c r="X1689" s="5" t="s">
        <v>418</v>
      </c>
      <c r="Y1689" s="5" t="s">
        <v>419</v>
      </c>
      <c r="Z1689" s="5" t="s">
        <v>420</v>
      </c>
      <c r="AA1689" s="5" t="s">
        <v>421</v>
      </c>
      <c r="AB1689" s="5"/>
      <c r="AC1689" s="5"/>
      <c r="AD1689" s="5"/>
      <c r="AE1689" s="5"/>
      <c r="AF1689" s="5"/>
    </row>
    <row r="1690" spans="1:32" hidden="1">
      <c r="A1690" s="5" t="s">
        <v>18292</v>
      </c>
      <c r="B1690" s="5" t="str">
        <f>IF(COUNTIF('Leads Priorizados INT'!M:M,A1690)&gt;0,"Sí","No")</f>
        <v>No</v>
      </c>
      <c r="C1690">
        <v>0</v>
      </c>
      <c r="D1690" s="6" t="s">
        <v>414</v>
      </c>
      <c r="E1690" s="5" t="s">
        <v>18293</v>
      </c>
      <c r="F1690" s="5" t="s">
        <v>431</v>
      </c>
      <c r="G1690" s="5" t="s">
        <v>18294</v>
      </c>
      <c r="H1690" s="7">
        <v>355933</v>
      </c>
      <c r="I1690" s="5">
        <v>1</v>
      </c>
      <c r="J1690" s="5">
        <v>1</v>
      </c>
      <c r="K1690" s="5" t="s">
        <v>18295</v>
      </c>
      <c r="L1690" s="5">
        <v>8.2600000000000007E-2</v>
      </c>
      <c r="M1690" s="8"/>
      <c r="N1690" s="8"/>
      <c r="O1690" s="8"/>
      <c r="P1690" s="8"/>
      <c r="Q1690" s="8"/>
      <c r="R1690" s="5" t="s">
        <v>18296</v>
      </c>
      <c r="S1690" s="5" t="s">
        <v>417</v>
      </c>
      <c r="T1690" s="5" t="s">
        <v>417</v>
      </c>
      <c r="U1690" s="5" t="s">
        <v>417</v>
      </c>
      <c r="V1690" s="5" t="s">
        <v>417</v>
      </c>
      <c r="W1690" s="5" t="s">
        <v>93</v>
      </c>
      <c r="X1690" s="5" t="s">
        <v>418</v>
      </c>
      <c r="Y1690" s="5" t="s">
        <v>419</v>
      </c>
      <c r="Z1690" s="5" t="s">
        <v>420</v>
      </c>
      <c r="AA1690" s="5" t="s">
        <v>421</v>
      </c>
      <c r="AB1690" s="5"/>
      <c r="AC1690" s="5"/>
      <c r="AD1690" s="5"/>
      <c r="AE1690" s="5"/>
      <c r="AF1690" s="5"/>
    </row>
    <row r="1691" spans="1:32" hidden="1">
      <c r="A1691" s="5" t="s">
        <v>18297</v>
      </c>
      <c r="B1691" s="5" t="str">
        <f>IF(COUNTIF('Leads Priorizados INT'!M:M,A1691)&gt;0,"Sí","No")</f>
        <v>No</v>
      </c>
      <c r="C1691">
        <v>0</v>
      </c>
      <c r="D1691" s="6" t="s">
        <v>414</v>
      </c>
      <c r="E1691" s="5" t="s">
        <v>18298</v>
      </c>
      <c r="F1691" s="5" t="s">
        <v>684</v>
      </c>
      <c r="G1691" s="5" t="s">
        <v>18299</v>
      </c>
      <c r="H1691" s="7">
        <v>1694041</v>
      </c>
      <c r="I1691" s="5">
        <v>4</v>
      </c>
      <c r="J1691" s="5">
        <v>2</v>
      </c>
      <c r="K1691" s="5" t="s">
        <v>18300</v>
      </c>
      <c r="L1691" s="5">
        <v>8.2500000000000004E-2</v>
      </c>
      <c r="M1691" s="8">
        <v>957326139</v>
      </c>
      <c r="N1691" s="8">
        <v>957348042</v>
      </c>
      <c r="O1691" s="8">
        <v>673851664</v>
      </c>
      <c r="P1691" s="8">
        <v>662918557</v>
      </c>
      <c r="Q1691" s="8">
        <v>628086167</v>
      </c>
      <c r="R1691" s="5" t="s">
        <v>18301</v>
      </c>
      <c r="S1691" s="5" t="s">
        <v>417</v>
      </c>
      <c r="T1691" s="5" t="s">
        <v>417</v>
      </c>
      <c r="U1691" s="5" t="s">
        <v>417</v>
      </c>
      <c r="V1691" s="5" t="s">
        <v>417</v>
      </c>
      <c r="W1691" s="5" t="s">
        <v>93</v>
      </c>
      <c r="X1691" s="5" t="s">
        <v>418</v>
      </c>
      <c r="Y1691" s="5" t="s">
        <v>419</v>
      </c>
      <c r="Z1691" s="5" t="s">
        <v>420</v>
      </c>
      <c r="AA1691" s="5" t="s">
        <v>421</v>
      </c>
      <c r="AB1691" s="5" t="s">
        <v>18302</v>
      </c>
      <c r="AC1691" s="5"/>
      <c r="AD1691" s="5"/>
      <c r="AE1691" s="5"/>
      <c r="AF1691" s="5"/>
    </row>
    <row r="1692" spans="1:32" hidden="1">
      <c r="A1692" s="5" t="s">
        <v>18303</v>
      </c>
      <c r="B1692" s="5" t="str">
        <f>IF(COUNTIF('Leads Priorizados INT'!M:M,A1692)&gt;0,"Sí","No")</f>
        <v>No</v>
      </c>
      <c r="C1692">
        <v>0</v>
      </c>
      <c r="D1692" s="6" t="s">
        <v>414</v>
      </c>
      <c r="E1692" s="5" t="s">
        <v>18304</v>
      </c>
      <c r="F1692" s="5" t="s">
        <v>431</v>
      </c>
      <c r="G1692" s="5" t="s">
        <v>3236</v>
      </c>
      <c r="H1692" s="7">
        <v>1215621</v>
      </c>
      <c r="I1692" s="5">
        <v>8</v>
      </c>
      <c r="J1692" s="5">
        <v>2</v>
      </c>
      <c r="K1692" s="5" t="s">
        <v>18305</v>
      </c>
      <c r="L1692" s="5">
        <v>8.2500000000000004E-2</v>
      </c>
      <c r="M1692" s="8"/>
      <c r="N1692" s="8"/>
      <c r="O1692" s="8"/>
      <c r="P1692" s="8"/>
      <c r="Q1692" s="8"/>
      <c r="R1692" s="5" t="s">
        <v>18306</v>
      </c>
      <c r="S1692" s="5" t="s">
        <v>18307</v>
      </c>
      <c r="T1692" s="5" t="s">
        <v>417</v>
      </c>
      <c r="U1692" s="5" t="s">
        <v>417</v>
      </c>
      <c r="V1692" s="5" t="s">
        <v>417</v>
      </c>
      <c r="W1692" s="5" t="s">
        <v>93</v>
      </c>
      <c r="X1692" s="5" t="s">
        <v>418</v>
      </c>
      <c r="Y1692" s="5" t="s">
        <v>419</v>
      </c>
      <c r="Z1692" s="5" t="s">
        <v>420</v>
      </c>
      <c r="AA1692" s="5" t="s">
        <v>421</v>
      </c>
      <c r="AB1692" s="5"/>
      <c r="AC1692" s="5"/>
      <c r="AD1692" s="5"/>
      <c r="AE1692" s="5"/>
      <c r="AF1692" s="5"/>
    </row>
    <row r="1693" spans="1:32" hidden="1">
      <c r="A1693" s="5" t="s">
        <v>18308</v>
      </c>
      <c r="B1693" s="5" t="str">
        <f>IF(COUNTIF('Leads Priorizados INT'!M:M,A1693)&gt;0,"Sí","No")</f>
        <v>No</v>
      </c>
      <c r="C1693">
        <v>0</v>
      </c>
      <c r="D1693" s="6" t="s">
        <v>414</v>
      </c>
      <c r="E1693" s="5" t="s">
        <v>18309</v>
      </c>
      <c r="F1693" s="5" t="s">
        <v>1382</v>
      </c>
      <c r="G1693" s="5" t="s">
        <v>14287</v>
      </c>
      <c r="H1693" s="7">
        <v>307876</v>
      </c>
      <c r="I1693" s="5">
        <v>2</v>
      </c>
      <c r="J1693" s="5">
        <v>1</v>
      </c>
      <c r="K1693" s="5" t="s">
        <v>18310</v>
      </c>
      <c r="L1693" s="5">
        <v>8.2500000000000004E-2</v>
      </c>
      <c r="M1693" s="8">
        <v>963953448</v>
      </c>
      <c r="N1693" s="8">
        <v>963740476</v>
      </c>
      <c r="O1693" s="8">
        <v>963333279</v>
      </c>
      <c r="P1693" s="8">
        <v>963348552</v>
      </c>
      <c r="Q1693" s="8">
        <v>963353238</v>
      </c>
      <c r="R1693" s="5" t="s">
        <v>18311</v>
      </c>
      <c r="S1693" s="5" t="s">
        <v>417</v>
      </c>
      <c r="T1693" s="5" t="s">
        <v>417</v>
      </c>
      <c r="U1693" s="5" t="s">
        <v>417</v>
      </c>
      <c r="V1693" s="5" t="s">
        <v>417</v>
      </c>
      <c r="W1693" s="5" t="s">
        <v>93</v>
      </c>
      <c r="X1693" s="5" t="s">
        <v>418</v>
      </c>
      <c r="Y1693" s="5" t="s">
        <v>419</v>
      </c>
      <c r="Z1693" s="5" t="s">
        <v>420</v>
      </c>
      <c r="AA1693" s="5" t="s">
        <v>421</v>
      </c>
      <c r="AB1693" s="5" t="s">
        <v>18312</v>
      </c>
      <c r="AC1693" s="5" t="s">
        <v>18313</v>
      </c>
      <c r="AD1693" s="5"/>
      <c r="AE1693" s="5"/>
      <c r="AF1693" s="5"/>
    </row>
    <row r="1694" spans="1:32" hidden="1">
      <c r="A1694" s="5" t="s">
        <v>18314</v>
      </c>
      <c r="B1694" s="5" t="str">
        <f>IF(COUNTIF('Leads Priorizados INT'!M:M,A1694)&gt;0,"Sí","No")</f>
        <v>No</v>
      </c>
      <c r="C1694">
        <v>0</v>
      </c>
      <c r="D1694" s="6" t="s">
        <v>414</v>
      </c>
      <c r="E1694" s="5" t="s">
        <v>18315</v>
      </c>
      <c r="F1694" s="5" t="s">
        <v>2926</v>
      </c>
      <c r="G1694" s="5" t="s">
        <v>18316</v>
      </c>
      <c r="H1694" s="7">
        <v>427666</v>
      </c>
      <c r="I1694" s="5">
        <v>2</v>
      </c>
      <c r="J1694" s="5">
        <v>1</v>
      </c>
      <c r="K1694" s="5" t="s">
        <v>18317</v>
      </c>
      <c r="L1694" s="5">
        <v>8.2400000000000001E-2</v>
      </c>
      <c r="M1694" s="8">
        <v>985218370</v>
      </c>
      <c r="N1694" s="8"/>
      <c r="O1694" s="8"/>
      <c r="P1694" s="8"/>
      <c r="Q1694" s="8"/>
      <c r="R1694" s="5" t="s">
        <v>18318</v>
      </c>
      <c r="S1694" s="5" t="s">
        <v>417</v>
      </c>
      <c r="T1694" s="5" t="s">
        <v>417</v>
      </c>
      <c r="U1694" s="5" t="s">
        <v>417</v>
      </c>
      <c r="V1694" s="5" t="s">
        <v>417</v>
      </c>
      <c r="W1694" s="5" t="s">
        <v>93</v>
      </c>
      <c r="X1694" s="5" t="s">
        <v>418</v>
      </c>
      <c r="Y1694" s="5" t="s">
        <v>419</v>
      </c>
      <c r="Z1694" s="5" t="s">
        <v>420</v>
      </c>
      <c r="AA1694" s="5" t="s">
        <v>421</v>
      </c>
      <c r="AB1694" s="5" t="s">
        <v>18319</v>
      </c>
      <c r="AC1694" s="5" t="s">
        <v>18320</v>
      </c>
      <c r="AD1694" s="5"/>
      <c r="AE1694" s="5"/>
      <c r="AF1694" s="5"/>
    </row>
    <row r="1695" spans="1:32" hidden="1">
      <c r="A1695" s="5" t="s">
        <v>18322</v>
      </c>
      <c r="B1695" s="5" t="str">
        <f>IF(COUNTIF('Leads Priorizados INT'!M:M,A1695)&gt;0,"Sí","No")</f>
        <v>No</v>
      </c>
      <c r="C1695">
        <v>0</v>
      </c>
      <c r="D1695" s="6" t="s">
        <v>414</v>
      </c>
      <c r="E1695" s="5" t="s">
        <v>18323</v>
      </c>
      <c r="F1695" s="5" t="s">
        <v>152</v>
      </c>
      <c r="G1695" s="5" t="s">
        <v>907</v>
      </c>
      <c r="H1695" s="7">
        <v>879121</v>
      </c>
      <c r="I1695" s="5">
        <v>7</v>
      </c>
      <c r="J1695" s="5">
        <v>1</v>
      </c>
      <c r="K1695" s="5" t="s">
        <v>18324</v>
      </c>
      <c r="L1695" s="5">
        <v>8.2400000000000001E-2</v>
      </c>
      <c r="M1695" s="8"/>
      <c r="N1695" s="8"/>
      <c r="O1695" s="8"/>
      <c r="P1695" s="8"/>
      <c r="Q1695" s="8"/>
      <c r="R1695" s="5" t="s">
        <v>18325</v>
      </c>
      <c r="S1695" s="5" t="s">
        <v>18326</v>
      </c>
      <c r="T1695" s="5" t="s">
        <v>417</v>
      </c>
      <c r="U1695" s="5" t="s">
        <v>417</v>
      </c>
      <c r="V1695" s="5" t="s">
        <v>417</v>
      </c>
      <c r="W1695" s="5" t="s">
        <v>93</v>
      </c>
      <c r="X1695" s="5" t="s">
        <v>418</v>
      </c>
      <c r="Y1695" s="5" t="s">
        <v>419</v>
      </c>
      <c r="Z1695" s="5" t="s">
        <v>420</v>
      </c>
      <c r="AA1695" s="5" t="s">
        <v>421</v>
      </c>
      <c r="AB1695" s="5"/>
      <c r="AC1695" s="5"/>
      <c r="AD1695" s="5"/>
      <c r="AE1695" s="5"/>
      <c r="AF1695" s="5"/>
    </row>
    <row r="1696" spans="1:32">
      <c r="A1696" s="5" t="s">
        <v>18327</v>
      </c>
      <c r="B1696" s="5" t="str">
        <f>IF(COUNTIF('Leads Priorizados INT'!M:M,A1696)&gt;0,"Sí","No")</f>
        <v>No</v>
      </c>
      <c r="C1696">
        <v>1</v>
      </c>
      <c r="D1696" s="6" t="s">
        <v>414</v>
      </c>
      <c r="E1696" s="5" t="s">
        <v>18328</v>
      </c>
      <c r="F1696" s="5" t="s">
        <v>152</v>
      </c>
      <c r="G1696" s="5" t="s">
        <v>18329</v>
      </c>
      <c r="H1696" s="7">
        <v>585856</v>
      </c>
      <c r="I1696" s="5">
        <v>4</v>
      </c>
      <c r="J1696" s="5">
        <v>1</v>
      </c>
      <c r="K1696" s="5" t="s">
        <v>18330</v>
      </c>
      <c r="L1696" s="5">
        <v>8.2400000000000001E-2</v>
      </c>
      <c r="M1696" s="8"/>
      <c r="N1696" s="8"/>
      <c r="O1696" s="8"/>
      <c r="P1696" s="8"/>
      <c r="Q1696" s="8"/>
      <c r="R1696" s="5" t="s">
        <v>18331</v>
      </c>
      <c r="S1696" s="5" t="s">
        <v>417</v>
      </c>
      <c r="T1696" s="5" t="s">
        <v>417</v>
      </c>
      <c r="U1696" s="5" t="s">
        <v>417</v>
      </c>
      <c r="V1696" s="5" t="s">
        <v>417</v>
      </c>
      <c r="W1696" s="5" t="s">
        <v>93</v>
      </c>
      <c r="X1696" s="5" t="s">
        <v>418</v>
      </c>
      <c r="Y1696" s="5" t="s">
        <v>419</v>
      </c>
      <c r="Z1696" s="5" t="s">
        <v>420</v>
      </c>
      <c r="AA1696" s="5" t="s">
        <v>421</v>
      </c>
      <c r="AB1696" s="5"/>
      <c r="AC1696" s="5"/>
      <c r="AD1696" s="5"/>
      <c r="AE1696" s="5"/>
      <c r="AF1696" s="5"/>
    </row>
    <row r="1697" spans="1:32" hidden="1">
      <c r="A1697" s="5" t="s">
        <v>18332</v>
      </c>
      <c r="B1697" s="5" t="str">
        <f>IF(COUNTIF('Leads Priorizados INT'!M:M,A1697)&gt;0,"Sí","No")</f>
        <v>No</v>
      </c>
      <c r="C1697">
        <v>0</v>
      </c>
      <c r="D1697" s="6" t="s">
        <v>430</v>
      </c>
      <c r="E1697" s="5" t="s">
        <v>18333</v>
      </c>
      <c r="F1697" s="5" t="s">
        <v>1245</v>
      </c>
      <c r="G1697" s="5" t="s">
        <v>18334</v>
      </c>
      <c r="H1697" s="7">
        <v>534301</v>
      </c>
      <c r="I1697" s="5">
        <v>1</v>
      </c>
      <c r="J1697" s="5">
        <v>2</v>
      </c>
      <c r="K1697" s="5" t="s">
        <v>18335</v>
      </c>
      <c r="L1697" s="5">
        <v>8.2400000000000001E-2</v>
      </c>
      <c r="M1697" s="8"/>
      <c r="N1697" s="8"/>
      <c r="O1697" s="8"/>
      <c r="P1697" s="8"/>
      <c r="Q1697" s="8"/>
      <c r="R1697" s="5" t="s">
        <v>18336</v>
      </c>
      <c r="S1697" s="5" t="s">
        <v>417</v>
      </c>
      <c r="T1697" s="5" t="s">
        <v>417</v>
      </c>
      <c r="U1697" s="5" t="s">
        <v>417</v>
      </c>
      <c r="V1697" s="5" t="s">
        <v>417</v>
      </c>
      <c r="W1697" s="5" t="s">
        <v>93</v>
      </c>
      <c r="X1697" s="5" t="s">
        <v>418</v>
      </c>
      <c r="Y1697" s="5" t="s">
        <v>419</v>
      </c>
      <c r="Z1697" s="5" t="s">
        <v>420</v>
      </c>
      <c r="AA1697" s="5" t="s">
        <v>421</v>
      </c>
      <c r="AB1697" s="5" t="s">
        <v>18337</v>
      </c>
      <c r="AC1697" s="5"/>
      <c r="AD1697" s="5"/>
      <c r="AE1697" s="5"/>
      <c r="AF1697" s="5"/>
    </row>
    <row r="1698" spans="1:32" hidden="1">
      <c r="A1698" s="5" t="s">
        <v>18338</v>
      </c>
      <c r="B1698" s="5" t="str">
        <f>IF(COUNTIF('Leads Priorizados INT'!M:M,A1698)&gt;0,"Sí","No")</f>
        <v>No</v>
      </c>
      <c r="C1698">
        <v>0</v>
      </c>
      <c r="D1698" s="6" t="s">
        <v>414</v>
      </c>
      <c r="E1698" s="5" t="s">
        <v>18339</v>
      </c>
      <c r="F1698" s="5" t="s">
        <v>152</v>
      </c>
      <c r="G1698" s="5" t="s">
        <v>505</v>
      </c>
      <c r="H1698" s="7">
        <v>991820</v>
      </c>
      <c r="I1698" s="5">
        <v>8</v>
      </c>
      <c r="J1698" s="5">
        <v>1</v>
      </c>
      <c r="K1698" s="5" t="s">
        <v>18340</v>
      </c>
      <c r="L1698" s="5">
        <v>8.2299999999999998E-2</v>
      </c>
      <c r="M1698" s="8">
        <v>914092114</v>
      </c>
      <c r="N1698" s="8"/>
      <c r="O1698" s="8"/>
      <c r="P1698" s="8"/>
      <c r="Q1698" s="8"/>
      <c r="R1698" s="5" t="s">
        <v>18341</v>
      </c>
      <c r="S1698" s="5" t="s">
        <v>18342</v>
      </c>
      <c r="T1698" s="5" t="s">
        <v>417</v>
      </c>
      <c r="U1698" s="5" t="s">
        <v>417</v>
      </c>
      <c r="V1698" s="5" t="s">
        <v>417</v>
      </c>
      <c r="W1698" s="5" t="s">
        <v>93</v>
      </c>
      <c r="X1698" s="5" t="s">
        <v>418</v>
      </c>
      <c r="Y1698" s="5" t="s">
        <v>419</v>
      </c>
      <c r="Z1698" s="5" t="s">
        <v>420</v>
      </c>
      <c r="AA1698" s="5" t="s">
        <v>421</v>
      </c>
      <c r="AB1698" s="5"/>
      <c r="AC1698" s="5"/>
      <c r="AD1698" s="5"/>
      <c r="AE1698" s="5"/>
      <c r="AF1698" s="5"/>
    </row>
    <row r="1699" spans="1:32" hidden="1">
      <c r="A1699" s="5" t="s">
        <v>18343</v>
      </c>
      <c r="B1699" s="5" t="str">
        <f>IF(COUNTIF('Leads Priorizados INT'!M:M,A1699)&gt;0,"Sí","No")</f>
        <v>No</v>
      </c>
      <c r="C1699">
        <v>0</v>
      </c>
      <c r="D1699" s="6" t="s">
        <v>414</v>
      </c>
      <c r="E1699" s="5" t="s">
        <v>18344</v>
      </c>
      <c r="F1699" s="5" t="s">
        <v>152</v>
      </c>
      <c r="G1699" s="5" t="s">
        <v>1535</v>
      </c>
      <c r="H1699" s="7">
        <v>1749227</v>
      </c>
      <c r="I1699" s="5">
        <v>16</v>
      </c>
      <c r="J1699" s="5">
        <v>2</v>
      </c>
      <c r="K1699" s="5" t="s">
        <v>18345</v>
      </c>
      <c r="L1699" s="5">
        <v>8.2299999999999998E-2</v>
      </c>
      <c r="M1699" s="8">
        <v>916573926</v>
      </c>
      <c r="N1699" s="8">
        <v>914900497</v>
      </c>
      <c r="O1699" s="8">
        <v>914841355</v>
      </c>
      <c r="P1699" s="8">
        <v>914351957</v>
      </c>
      <c r="Q1699" s="8">
        <v>915320622</v>
      </c>
      <c r="R1699" s="5" t="s">
        <v>18346</v>
      </c>
      <c r="S1699" s="5" t="s">
        <v>417</v>
      </c>
      <c r="T1699" s="5" t="s">
        <v>417</v>
      </c>
      <c r="U1699" s="5" t="s">
        <v>417</v>
      </c>
      <c r="V1699" s="5" t="s">
        <v>417</v>
      </c>
      <c r="W1699" s="5" t="s">
        <v>93</v>
      </c>
      <c r="X1699" s="5" t="s">
        <v>418</v>
      </c>
      <c r="Y1699" s="5" t="s">
        <v>419</v>
      </c>
      <c r="Z1699" s="5" t="s">
        <v>420</v>
      </c>
      <c r="AA1699" s="5" t="s">
        <v>421</v>
      </c>
      <c r="AB1699" s="5" t="s">
        <v>18347</v>
      </c>
      <c r="AC1699" s="5" t="s">
        <v>18348</v>
      </c>
      <c r="AD1699" s="5"/>
      <c r="AE1699" s="5"/>
      <c r="AF1699" s="5"/>
    </row>
    <row r="1700" spans="1:32" hidden="1">
      <c r="A1700" s="5" t="s">
        <v>18349</v>
      </c>
      <c r="B1700" s="5" t="str">
        <f>IF(COUNTIF('Leads Priorizados INT'!M:M,A1700)&gt;0,"Sí","No")</f>
        <v>No</v>
      </c>
      <c r="C1700">
        <v>0</v>
      </c>
      <c r="D1700" s="6" t="s">
        <v>414</v>
      </c>
      <c r="E1700" s="5" t="s">
        <v>18350</v>
      </c>
      <c r="F1700" s="5" t="s">
        <v>1382</v>
      </c>
      <c r="G1700" s="5" t="s">
        <v>18351</v>
      </c>
      <c r="H1700" s="7">
        <v>410470</v>
      </c>
      <c r="I1700" s="5">
        <v>1</v>
      </c>
      <c r="J1700" s="5">
        <v>1</v>
      </c>
      <c r="K1700" s="5" t="s">
        <v>18352</v>
      </c>
      <c r="L1700" s="5">
        <v>8.2299999999999998E-2</v>
      </c>
      <c r="M1700" s="8">
        <v>961225218</v>
      </c>
      <c r="N1700" s="8"/>
      <c r="O1700" s="8"/>
      <c r="P1700" s="8"/>
      <c r="Q1700" s="8"/>
      <c r="R1700" s="5" t="s">
        <v>18353</v>
      </c>
      <c r="S1700" s="5" t="s">
        <v>417</v>
      </c>
      <c r="T1700" s="5" t="s">
        <v>417</v>
      </c>
      <c r="U1700" s="5" t="s">
        <v>417</v>
      </c>
      <c r="V1700" s="5" t="s">
        <v>417</v>
      </c>
      <c r="W1700" s="5" t="s">
        <v>93</v>
      </c>
      <c r="X1700" s="5" t="s">
        <v>418</v>
      </c>
      <c r="Y1700" s="5" t="s">
        <v>419</v>
      </c>
      <c r="Z1700" s="5" t="s">
        <v>420</v>
      </c>
      <c r="AA1700" s="5" t="s">
        <v>421</v>
      </c>
      <c r="AB1700" s="5"/>
      <c r="AC1700" s="5"/>
      <c r="AD1700" s="5"/>
      <c r="AE1700" s="5"/>
      <c r="AF1700" s="5"/>
    </row>
    <row r="1701" spans="1:32">
      <c r="A1701" s="5" t="s">
        <v>18354</v>
      </c>
      <c r="B1701" s="5" t="str">
        <f>IF(COUNTIF('Leads Priorizados INT'!M:M,A1701)&gt;0,"Sí","No")</f>
        <v>No</v>
      </c>
      <c r="C1701">
        <v>1</v>
      </c>
      <c r="D1701" s="6" t="s">
        <v>414</v>
      </c>
      <c r="E1701" s="5" t="s">
        <v>18355</v>
      </c>
      <c r="F1701" s="5" t="s">
        <v>3780</v>
      </c>
      <c r="G1701" s="5" t="s">
        <v>18356</v>
      </c>
      <c r="H1701" s="7">
        <v>5824393</v>
      </c>
      <c r="I1701" s="5">
        <v>27</v>
      </c>
      <c r="J1701" s="5">
        <v>2</v>
      </c>
      <c r="K1701" s="5" t="s">
        <v>18357</v>
      </c>
      <c r="L1701" s="5">
        <v>8.2199999999999995E-2</v>
      </c>
      <c r="M1701" s="8">
        <v>958167468</v>
      </c>
      <c r="N1701" s="8">
        <v>958983647</v>
      </c>
      <c r="O1701" s="8">
        <v>651842494</v>
      </c>
      <c r="P1701" s="8">
        <v>640721024</v>
      </c>
      <c r="Q1701" s="8">
        <v>615045402</v>
      </c>
      <c r="R1701" s="5" t="s">
        <v>18358</v>
      </c>
      <c r="S1701" s="5" t="s">
        <v>417</v>
      </c>
      <c r="T1701" s="5" t="s">
        <v>417</v>
      </c>
      <c r="U1701" s="5" t="s">
        <v>417</v>
      </c>
      <c r="V1701" s="5" t="s">
        <v>417</v>
      </c>
      <c r="W1701" s="5" t="s">
        <v>93</v>
      </c>
      <c r="X1701" s="5" t="s">
        <v>418</v>
      </c>
      <c r="Y1701" s="5" t="s">
        <v>419</v>
      </c>
      <c r="Z1701" s="5" t="s">
        <v>420</v>
      </c>
      <c r="AA1701" s="5" t="s">
        <v>421</v>
      </c>
      <c r="AB1701" s="5"/>
      <c r="AC1701" s="5"/>
      <c r="AD1701" s="5"/>
      <c r="AE1701" s="5"/>
      <c r="AF1701" s="5"/>
    </row>
    <row r="1702" spans="1:32" hidden="1">
      <c r="A1702" s="5" t="s">
        <v>18359</v>
      </c>
      <c r="B1702" s="5" t="str">
        <f>IF(COUNTIF('Leads Priorizados INT'!M:M,A1702)&gt;0,"Sí","No")</f>
        <v>No</v>
      </c>
      <c r="C1702">
        <v>0</v>
      </c>
      <c r="D1702" s="6" t="s">
        <v>414</v>
      </c>
      <c r="E1702" s="5" t="s">
        <v>18360</v>
      </c>
      <c r="F1702" s="5" t="s">
        <v>3780</v>
      </c>
      <c r="G1702" s="5" t="s">
        <v>18361</v>
      </c>
      <c r="H1702" s="7">
        <v>941954</v>
      </c>
      <c r="I1702" s="5">
        <v>4</v>
      </c>
      <c r="J1702" s="5">
        <v>4</v>
      </c>
      <c r="K1702" s="5" t="s">
        <v>18362</v>
      </c>
      <c r="L1702" s="5">
        <v>8.2100000000000006E-2</v>
      </c>
      <c r="M1702" s="8">
        <v>958120917</v>
      </c>
      <c r="N1702" s="8">
        <v>958265518</v>
      </c>
      <c r="O1702" s="8"/>
      <c r="P1702" s="8"/>
      <c r="Q1702" s="8"/>
      <c r="R1702" s="5" t="s">
        <v>18363</v>
      </c>
      <c r="S1702" s="5" t="s">
        <v>18364</v>
      </c>
      <c r="T1702" s="5" t="s">
        <v>417</v>
      </c>
      <c r="U1702" s="5" t="s">
        <v>417</v>
      </c>
      <c r="V1702" s="5" t="s">
        <v>417</v>
      </c>
      <c r="W1702" s="5" t="s">
        <v>93</v>
      </c>
      <c r="X1702" s="5" t="s">
        <v>418</v>
      </c>
      <c r="Y1702" s="5" t="s">
        <v>419</v>
      </c>
      <c r="Z1702" s="5" t="s">
        <v>420</v>
      </c>
      <c r="AA1702" s="5" t="s">
        <v>421</v>
      </c>
      <c r="AB1702" s="5"/>
      <c r="AC1702" s="5"/>
      <c r="AD1702" s="5"/>
      <c r="AE1702" s="5"/>
      <c r="AF1702" s="5"/>
    </row>
    <row r="1703" spans="1:32" hidden="1">
      <c r="A1703" s="5" t="s">
        <v>18365</v>
      </c>
      <c r="B1703" s="5" t="str">
        <f>IF(COUNTIF('Leads Priorizados INT'!M:M,A1703)&gt;0,"Sí","No")</f>
        <v>No</v>
      </c>
      <c r="C1703">
        <v>0</v>
      </c>
      <c r="D1703" s="6" t="s">
        <v>414</v>
      </c>
      <c r="E1703" s="5" t="s">
        <v>18366</v>
      </c>
      <c r="F1703" s="5" t="s">
        <v>152</v>
      </c>
      <c r="G1703" s="5" t="s">
        <v>10819</v>
      </c>
      <c r="H1703" s="7">
        <v>455763</v>
      </c>
      <c r="I1703" s="5">
        <v>6</v>
      </c>
      <c r="J1703" s="5">
        <v>4</v>
      </c>
      <c r="K1703" s="5" t="s">
        <v>18367</v>
      </c>
      <c r="L1703" s="5">
        <v>8.2100000000000006E-2</v>
      </c>
      <c r="M1703" s="8">
        <v>913650451</v>
      </c>
      <c r="N1703" s="8">
        <v>913641088</v>
      </c>
      <c r="O1703" s="8">
        <v>915081227</v>
      </c>
      <c r="P1703" s="8">
        <v>915698676</v>
      </c>
      <c r="Q1703" s="8"/>
      <c r="R1703" s="5" t="s">
        <v>18368</v>
      </c>
      <c r="S1703" s="5" t="s">
        <v>417</v>
      </c>
      <c r="T1703" s="5" t="s">
        <v>417</v>
      </c>
      <c r="U1703" s="5" t="s">
        <v>417</v>
      </c>
      <c r="V1703" s="5" t="s">
        <v>417</v>
      </c>
      <c r="W1703" s="5" t="s">
        <v>93</v>
      </c>
      <c r="X1703" s="5" t="s">
        <v>418</v>
      </c>
      <c r="Y1703" s="5" t="s">
        <v>419</v>
      </c>
      <c r="Z1703" s="5" t="s">
        <v>420</v>
      </c>
      <c r="AA1703" s="5" t="s">
        <v>421</v>
      </c>
      <c r="AB1703" s="5" t="s">
        <v>18369</v>
      </c>
      <c r="AC1703" s="5" t="s">
        <v>18370</v>
      </c>
      <c r="AD1703" s="5"/>
      <c r="AE1703" s="5"/>
      <c r="AF1703" s="5"/>
    </row>
    <row r="1704" spans="1:32" hidden="1">
      <c r="A1704" s="5" t="s">
        <v>18371</v>
      </c>
      <c r="B1704" s="5" t="str">
        <f>IF(COUNTIF('Leads Priorizados INT'!M:M,A1704)&gt;0,"Sí","No")</f>
        <v>No</v>
      </c>
      <c r="C1704">
        <v>0</v>
      </c>
      <c r="D1704" s="6" t="s">
        <v>414</v>
      </c>
      <c r="E1704" s="5" t="s">
        <v>18372</v>
      </c>
      <c r="F1704" s="5" t="s">
        <v>152</v>
      </c>
      <c r="G1704" s="5" t="s">
        <v>916</v>
      </c>
      <c r="H1704" s="7">
        <v>495539</v>
      </c>
      <c r="I1704" s="5">
        <v>1</v>
      </c>
      <c r="J1704" s="5">
        <v>1</v>
      </c>
      <c r="K1704" s="5" t="s">
        <v>18373</v>
      </c>
      <c r="L1704" s="5">
        <v>8.2100000000000006E-2</v>
      </c>
      <c r="M1704" s="8">
        <v>913882755</v>
      </c>
      <c r="N1704" s="8">
        <v>630883126</v>
      </c>
      <c r="O1704" s="8"/>
      <c r="P1704" s="8"/>
      <c r="Q1704" s="8"/>
      <c r="R1704" s="5" t="s">
        <v>18374</v>
      </c>
      <c r="S1704" s="5" t="s">
        <v>417</v>
      </c>
      <c r="T1704" s="5" t="s">
        <v>417</v>
      </c>
      <c r="U1704" s="5" t="s">
        <v>417</v>
      </c>
      <c r="V1704" s="5" t="s">
        <v>417</v>
      </c>
      <c r="W1704" s="5" t="s">
        <v>93</v>
      </c>
      <c r="X1704" s="5" t="s">
        <v>418</v>
      </c>
      <c r="Y1704" s="5" t="s">
        <v>419</v>
      </c>
      <c r="Z1704" s="5" t="s">
        <v>420</v>
      </c>
      <c r="AA1704" s="5" t="s">
        <v>421</v>
      </c>
      <c r="AB1704" s="5"/>
      <c r="AC1704" s="5"/>
      <c r="AD1704" s="5"/>
      <c r="AE1704" s="5"/>
      <c r="AF1704" s="5"/>
    </row>
    <row r="1705" spans="1:32" hidden="1">
      <c r="A1705" s="5" t="s">
        <v>18375</v>
      </c>
      <c r="B1705" s="5" t="str">
        <f>IF(COUNTIF('Leads Priorizados INT'!M:M,A1705)&gt;0,"Sí","No")</f>
        <v>No</v>
      </c>
      <c r="C1705">
        <v>0</v>
      </c>
      <c r="D1705" s="6" t="s">
        <v>414</v>
      </c>
      <c r="E1705" s="5" t="s">
        <v>18376</v>
      </c>
      <c r="F1705" s="5" t="s">
        <v>152</v>
      </c>
      <c r="G1705" s="5" t="s">
        <v>1157</v>
      </c>
      <c r="H1705" s="7">
        <v>4084963</v>
      </c>
      <c r="I1705" s="5">
        <v>7</v>
      </c>
      <c r="J1705" s="5">
        <v>1</v>
      </c>
      <c r="K1705" s="5" t="s">
        <v>18377</v>
      </c>
      <c r="L1705" s="5">
        <v>8.2100000000000006E-2</v>
      </c>
      <c r="M1705" s="8"/>
      <c r="N1705" s="8"/>
      <c r="O1705" s="8"/>
      <c r="P1705" s="8"/>
      <c r="Q1705" s="8"/>
      <c r="R1705" s="5" t="s">
        <v>18378</v>
      </c>
      <c r="S1705" s="5" t="s">
        <v>417</v>
      </c>
      <c r="T1705" s="5" t="s">
        <v>417</v>
      </c>
      <c r="U1705" s="5" t="s">
        <v>417</v>
      </c>
      <c r="V1705" s="5" t="s">
        <v>417</v>
      </c>
      <c r="W1705" s="5" t="s">
        <v>93</v>
      </c>
      <c r="X1705" s="5" t="s">
        <v>418</v>
      </c>
      <c r="Y1705" s="5" t="s">
        <v>419</v>
      </c>
      <c r="Z1705" s="5" t="s">
        <v>420</v>
      </c>
      <c r="AA1705" s="5" t="s">
        <v>421</v>
      </c>
      <c r="AB1705" s="5"/>
      <c r="AC1705" s="5"/>
      <c r="AD1705" s="5"/>
      <c r="AE1705" s="5"/>
      <c r="AF1705" s="5"/>
    </row>
    <row r="1706" spans="1:32" hidden="1">
      <c r="A1706" s="5" t="s">
        <v>18379</v>
      </c>
      <c r="B1706" s="5" t="str">
        <f>IF(COUNTIF('Leads Priorizados INT'!M:M,A1706)&gt;0,"Sí","No")</f>
        <v>No</v>
      </c>
      <c r="C1706">
        <v>0</v>
      </c>
      <c r="D1706" s="6" t="s">
        <v>414</v>
      </c>
      <c r="E1706" s="5" t="s">
        <v>18380</v>
      </c>
      <c r="F1706" s="5" t="s">
        <v>431</v>
      </c>
      <c r="G1706" s="5" t="s">
        <v>12387</v>
      </c>
      <c r="H1706" s="7">
        <v>384866</v>
      </c>
      <c r="I1706" s="5">
        <v>3</v>
      </c>
      <c r="J1706" s="5">
        <v>1</v>
      </c>
      <c r="K1706" s="5" t="s">
        <v>18381</v>
      </c>
      <c r="L1706" s="5">
        <v>8.2000000000000003E-2</v>
      </c>
      <c r="M1706" s="8">
        <v>935403899</v>
      </c>
      <c r="N1706" s="8"/>
      <c r="O1706" s="8"/>
      <c r="P1706" s="8"/>
      <c r="Q1706" s="8"/>
      <c r="R1706" s="5" t="s">
        <v>18382</v>
      </c>
      <c r="S1706" s="5" t="s">
        <v>18383</v>
      </c>
      <c r="T1706" s="5" t="s">
        <v>417</v>
      </c>
      <c r="U1706" s="5" t="s">
        <v>417</v>
      </c>
      <c r="V1706" s="5" t="s">
        <v>417</v>
      </c>
      <c r="W1706" s="5" t="s">
        <v>93</v>
      </c>
      <c r="X1706" s="5" t="s">
        <v>418</v>
      </c>
      <c r="Y1706" s="5" t="s">
        <v>419</v>
      </c>
      <c r="Z1706" s="5" t="s">
        <v>420</v>
      </c>
      <c r="AA1706" s="5" t="s">
        <v>421</v>
      </c>
      <c r="AB1706" s="5"/>
      <c r="AC1706" s="5"/>
      <c r="AD1706" s="5"/>
      <c r="AE1706" s="5"/>
      <c r="AF1706" s="5"/>
    </row>
    <row r="1707" spans="1:32" hidden="1">
      <c r="A1707" s="5" t="s">
        <v>18384</v>
      </c>
      <c r="B1707" s="5" t="str">
        <f>IF(COUNTIF('Leads Priorizados INT'!M:M,A1707)&gt;0,"Sí","No")</f>
        <v>No</v>
      </c>
      <c r="C1707">
        <v>0</v>
      </c>
      <c r="D1707" s="6" t="s">
        <v>414</v>
      </c>
      <c r="E1707" s="5" t="s">
        <v>18385</v>
      </c>
      <c r="F1707" s="5" t="s">
        <v>152</v>
      </c>
      <c r="G1707" s="5" t="s">
        <v>1641</v>
      </c>
      <c r="H1707" s="7">
        <v>449427</v>
      </c>
      <c r="I1707" s="5">
        <v>1</v>
      </c>
      <c r="J1707" s="5">
        <v>1</v>
      </c>
      <c r="K1707" s="5" t="s">
        <v>18386</v>
      </c>
      <c r="L1707" s="5">
        <v>8.2000000000000003E-2</v>
      </c>
      <c r="M1707" s="8">
        <v>915739111</v>
      </c>
      <c r="N1707" s="8">
        <v>915745724</v>
      </c>
      <c r="O1707" s="8">
        <v>658763884</v>
      </c>
      <c r="P1707" s="8"/>
      <c r="Q1707" s="8"/>
      <c r="R1707" s="5" t="s">
        <v>18387</v>
      </c>
      <c r="S1707" s="5" t="s">
        <v>417</v>
      </c>
      <c r="T1707" s="5" t="s">
        <v>417</v>
      </c>
      <c r="U1707" s="5" t="s">
        <v>417</v>
      </c>
      <c r="V1707" s="5" t="s">
        <v>417</v>
      </c>
      <c r="W1707" s="5" t="s">
        <v>93</v>
      </c>
      <c r="X1707" s="5" t="s">
        <v>418</v>
      </c>
      <c r="Y1707" s="5" t="s">
        <v>419</v>
      </c>
      <c r="Z1707" s="5" t="s">
        <v>420</v>
      </c>
      <c r="AA1707" s="5" t="s">
        <v>421</v>
      </c>
      <c r="AB1707" s="5" t="s">
        <v>18388</v>
      </c>
      <c r="AC1707" s="5" t="s">
        <v>18389</v>
      </c>
      <c r="AD1707" s="5"/>
      <c r="AE1707" s="5"/>
      <c r="AF1707" s="5"/>
    </row>
    <row r="1708" spans="1:32" hidden="1">
      <c r="A1708" s="5" t="s">
        <v>18390</v>
      </c>
      <c r="B1708" s="5" t="str">
        <f>IF(COUNTIF('Leads Priorizados INT'!M:M,A1708)&gt;0,"Sí","No")</f>
        <v>No</v>
      </c>
      <c r="C1708">
        <v>0</v>
      </c>
      <c r="D1708" s="6" t="s">
        <v>414</v>
      </c>
      <c r="E1708" s="5" t="s">
        <v>18391</v>
      </c>
      <c r="F1708" s="5" t="s">
        <v>152</v>
      </c>
      <c r="G1708" s="5" t="s">
        <v>916</v>
      </c>
      <c r="H1708" s="7">
        <v>447514</v>
      </c>
      <c r="I1708" s="5">
        <v>2</v>
      </c>
      <c r="J1708" s="5">
        <v>2</v>
      </c>
      <c r="K1708" s="5" t="s">
        <v>18392</v>
      </c>
      <c r="L1708" s="5">
        <v>8.2000000000000003E-2</v>
      </c>
      <c r="M1708" s="8">
        <v>914154279</v>
      </c>
      <c r="N1708" s="8">
        <v>914151547</v>
      </c>
      <c r="O1708" s="8">
        <v>915597323</v>
      </c>
      <c r="P1708" s="8"/>
      <c r="Q1708" s="8"/>
      <c r="R1708" s="5" t="s">
        <v>18393</v>
      </c>
      <c r="S1708" s="5" t="s">
        <v>18394</v>
      </c>
      <c r="T1708" s="5" t="s">
        <v>18395</v>
      </c>
      <c r="U1708" s="5" t="s">
        <v>417</v>
      </c>
      <c r="V1708" s="5" t="s">
        <v>417</v>
      </c>
      <c r="W1708" s="5" t="s">
        <v>93</v>
      </c>
      <c r="X1708" s="5" t="s">
        <v>418</v>
      </c>
      <c r="Y1708" s="5" t="s">
        <v>419</v>
      </c>
      <c r="Z1708" s="5" t="s">
        <v>420</v>
      </c>
      <c r="AA1708" s="5" t="s">
        <v>421</v>
      </c>
      <c r="AB1708" s="5" t="s">
        <v>18396</v>
      </c>
      <c r="AC1708" s="5"/>
      <c r="AD1708" s="5"/>
      <c r="AE1708" s="5"/>
      <c r="AF1708" s="5"/>
    </row>
    <row r="1709" spans="1:32" hidden="1">
      <c r="A1709" s="5" t="s">
        <v>18397</v>
      </c>
      <c r="B1709" s="5" t="str">
        <f>IF(COUNTIF('Leads Priorizados INT'!M:M,A1709)&gt;0,"Sí","No")</f>
        <v>No</v>
      </c>
      <c r="C1709">
        <v>0</v>
      </c>
      <c r="D1709" s="6" t="s">
        <v>414</v>
      </c>
      <c r="E1709" s="5" t="s">
        <v>18398</v>
      </c>
      <c r="F1709" s="5" t="s">
        <v>1382</v>
      </c>
      <c r="G1709" s="5" t="s">
        <v>13714</v>
      </c>
      <c r="H1709" s="7">
        <v>1634092</v>
      </c>
      <c r="I1709" s="5">
        <v>1</v>
      </c>
      <c r="J1709" s="5">
        <v>1</v>
      </c>
      <c r="K1709" s="5" t="s">
        <v>18399</v>
      </c>
      <c r="L1709" s="5">
        <v>8.2000000000000003E-2</v>
      </c>
      <c r="M1709" s="8"/>
      <c r="N1709" s="8"/>
      <c r="O1709" s="8"/>
      <c r="P1709" s="8"/>
      <c r="Q1709" s="8"/>
      <c r="R1709" s="5" t="s">
        <v>18400</v>
      </c>
      <c r="S1709" s="5" t="s">
        <v>417</v>
      </c>
      <c r="T1709" s="5" t="s">
        <v>417</v>
      </c>
      <c r="U1709" s="5" t="s">
        <v>417</v>
      </c>
      <c r="V1709" s="5" t="s">
        <v>417</v>
      </c>
      <c r="W1709" s="5" t="s">
        <v>93</v>
      </c>
      <c r="X1709" s="5" t="s">
        <v>418</v>
      </c>
      <c r="Y1709" s="5" t="s">
        <v>419</v>
      </c>
      <c r="Z1709" s="5" t="s">
        <v>420</v>
      </c>
      <c r="AA1709" s="5" t="s">
        <v>421</v>
      </c>
      <c r="AB1709" s="5"/>
      <c r="AC1709" s="5"/>
      <c r="AD1709" s="5"/>
      <c r="AE1709" s="5"/>
      <c r="AF1709" s="5"/>
    </row>
    <row r="1710" spans="1:32" hidden="1">
      <c r="A1710" s="5" t="s">
        <v>18401</v>
      </c>
      <c r="B1710" s="5" t="str">
        <f>IF(COUNTIF('Leads Priorizados INT'!M:M,A1710)&gt;0,"Sí","No")</f>
        <v>No</v>
      </c>
      <c r="C1710">
        <v>0</v>
      </c>
      <c r="D1710" s="6" t="s">
        <v>414</v>
      </c>
      <c r="E1710" s="5" t="s">
        <v>18402</v>
      </c>
      <c r="F1710" s="5" t="s">
        <v>431</v>
      </c>
      <c r="G1710" s="5" t="s">
        <v>3236</v>
      </c>
      <c r="H1710" s="7">
        <v>476997</v>
      </c>
      <c r="I1710" s="5">
        <v>4</v>
      </c>
      <c r="J1710" s="5">
        <v>1</v>
      </c>
      <c r="K1710" s="5" t="s">
        <v>18403</v>
      </c>
      <c r="L1710" s="5">
        <v>8.1900000000000001E-2</v>
      </c>
      <c r="M1710" s="8">
        <v>938159341</v>
      </c>
      <c r="N1710" s="8"/>
      <c r="O1710" s="8"/>
      <c r="P1710" s="8"/>
      <c r="Q1710" s="8"/>
      <c r="R1710" s="5" t="s">
        <v>18404</v>
      </c>
      <c r="S1710" s="5" t="s">
        <v>417</v>
      </c>
      <c r="T1710" s="5" t="s">
        <v>417</v>
      </c>
      <c r="U1710" s="5" t="s">
        <v>417</v>
      </c>
      <c r="V1710" s="5" t="s">
        <v>417</v>
      </c>
      <c r="W1710" s="5" t="s">
        <v>93</v>
      </c>
      <c r="X1710" s="5" t="s">
        <v>418</v>
      </c>
      <c r="Y1710" s="5" t="s">
        <v>419</v>
      </c>
      <c r="Z1710" s="5" t="s">
        <v>420</v>
      </c>
      <c r="AA1710" s="5" t="s">
        <v>421</v>
      </c>
      <c r="AB1710" s="5"/>
      <c r="AC1710" s="5"/>
      <c r="AD1710" s="5"/>
      <c r="AE1710" s="5"/>
      <c r="AF1710" s="5"/>
    </row>
    <row r="1711" spans="1:32" hidden="1">
      <c r="A1711" s="5" t="s">
        <v>18405</v>
      </c>
      <c r="B1711" s="5" t="str">
        <f>IF(COUNTIF('Leads Priorizados INT'!M:M,A1711)&gt;0,"Sí","No")</f>
        <v>No</v>
      </c>
      <c r="C1711">
        <v>0</v>
      </c>
      <c r="D1711" s="6" t="s">
        <v>414</v>
      </c>
      <c r="E1711" s="5" t="s">
        <v>18406</v>
      </c>
      <c r="F1711" s="5" t="s">
        <v>152</v>
      </c>
      <c r="G1711" s="5" t="s">
        <v>1580</v>
      </c>
      <c r="H1711" s="7">
        <v>1156253</v>
      </c>
      <c r="I1711" s="5">
        <v>6</v>
      </c>
      <c r="J1711" s="5">
        <v>1</v>
      </c>
      <c r="K1711" s="5" t="s">
        <v>18407</v>
      </c>
      <c r="L1711" s="5">
        <v>8.1900000000000001E-2</v>
      </c>
      <c r="M1711" s="8"/>
      <c r="N1711" s="8"/>
      <c r="O1711" s="8"/>
      <c r="P1711" s="8"/>
      <c r="Q1711" s="8"/>
      <c r="R1711" s="5" t="s">
        <v>18408</v>
      </c>
      <c r="S1711" s="5" t="s">
        <v>417</v>
      </c>
      <c r="T1711" s="5" t="s">
        <v>417</v>
      </c>
      <c r="U1711" s="5" t="s">
        <v>417</v>
      </c>
      <c r="V1711" s="5" t="s">
        <v>417</v>
      </c>
      <c r="W1711" s="5" t="s">
        <v>93</v>
      </c>
      <c r="X1711" s="5" t="s">
        <v>418</v>
      </c>
      <c r="Y1711" s="5" t="s">
        <v>419</v>
      </c>
      <c r="Z1711" s="5" t="s">
        <v>420</v>
      </c>
      <c r="AA1711" s="5" t="s">
        <v>421</v>
      </c>
      <c r="AB1711" s="5"/>
      <c r="AC1711" s="5"/>
      <c r="AD1711" s="5"/>
      <c r="AE1711" s="5"/>
      <c r="AF1711" s="5"/>
    </row>
    <row r="1712" spans="1:32" hidden="1">
      <c r="A1712" s="5" t="s">
        <v>18409</v>
      </c>
      <c r="B1712" s="5" t="str">
        <f>IF(COUNTIF('Leads Priorizados INT'!M:M,A1712)&gt;0,"Sí","No")</f>
        <v>No</v>
      </c>
      <c r="C1712">
        <v>0</v>
      </c>
      <c r="D1712" s="6" t="s">
        <v>414</v>
      </c>
      <c r="E1712" s="5" t="s">
        <v>18410</v>
      </c>
      <c r="F1712" s="5" t="s">
        <v>152</v>
      </c>
      <c r="G1712" s="5" t="s">
        <v>12176</v>
      </c>
      <c r="H1712" s="7">
        <v>359987</v>
      </c>
      <c r="I1712" s="5">
        <v>5</v>
      </c>
      <c r="J1712" s="5">
        <v>1</v>
      </c>
      <c r="K1712" s="5" t="s">
        <v>18411</v>
      </c>
      <c r="L1712" s="5">
        <v>8.1900000000000001E-2</v>
      </c>
      <c r="M1712" s="8">
        <v>913193090</v>
      </c>
      <c r="N1712" s="8"/>
      <c r="O1712" s="8"/>
      <c r="P1712" s="8"/>
      <c r="Q1712" s="8"/>
      <c r="R1712" s="5" t="s">
        <v>18412</v>
      </c>
      <c r="S1712" s="5" t="s">
        <v>417</v>
      </c>
      <c r="T1712" s="5" t="s">
        <v>417</v>
      </c>
      <c r="U1712" s="5" t="s">
        <v>417</v>
      </c>
      <c r="V1712" s="5" t="s">
        <v>417</v>
      </c>
      <c r="W1712" s="5" t="s">
        <v>93</v>
      </c>
      <c r="X1712" s="5" t="s">
        <v>418</v>
      </c>
      <c r="Y1712" s="5" t="s">
        <v>419</v>
      </c>
      <c r="Z1712" s="5" t="s">
        <v>420</v>
      </c>
      <c r="AA1712" s="5" t="s">
        <v>421</v>
      </c>
      <c r="AB1712" s="5"/>
      <c r="AC1712" s="5"/>
      <c r="AD1712" s="5"/>
      <c r="AE1712" s="5"/>
      <c r="AF1712" s="5"/>
    </row>
    <row r="1713" spans="1:32" hidden="1">
      <c r="A1713" s="5" t="s">
        <v>18413</v>
      </c>
      <c r="B1713" s="5" t="str">
        <f>IF(COUNTIF('Leads Priorizados INT'!M:M,A1713)&gt;0,"Sí","No")</f>
        <v>No</v>
      </c>
      <c r="C1713">
        <v>0</v>
      </c>
      <c r="D1713" s="6" t="s">
        <v>414</v>
      </c>
      <c r="E1713" s="5" t="s">
        <v>18414</v>
      </c>
      <c r="F1713" s="5" t="s">
        <v>740</v>
      </c>
      <c r="G1713" s="5" t="s">
        <v>18415</v>
      </c>
      <c r="H1713" s="7">
        <v>6257649</v>
      </c>
      <c r="I1713" s="5">
        <v>27</v>
      </c>
      <c r="J1713" s="5">
        <v>9</v>
      </c>
      <c r="K1713" s="5" t="s">
        <v>18416</v>
      </c>
      <c r="L1713" s="5">
        <v>8.1799999999999998E-2</v>
      </c>
      <c r="M1713" s="8">
        <v>924670457</v>
      </c>
      <c r="N1713" s="8">
        <v>924663312</v>
      </c>
      <c r="O1713" s="8">
        <v>924200732</v>
      </c>
      <c r="P1713" s="8"/>
      <c r="Q1713" s="8"/>
      <c r="R1713" s="5" t="s">
        <v>18417</v>
      </c>
      <c r="S1713" s="5" t="s">
        <v>18418</v>
      </c>
      <c r="T1713" s="5" t="s">
        <v>417</v>
      </c>
      <c r="U1713" s="5" t="s">
        <v>417</v>
      </c>
      <c r="V1713" s="5" t="s">
        <v>417</v>
      </c>
      <c r="W1713" s="5" t="s">
        <v>93</v>
      </c>
      <c r="X1713" s="5" t="s">
        <v>418</v>
      </c>
      <c r="Y1713" s="5" t="s">
        <v>419</v>
      </c>
      <c r="Z1713" s="5" t="s">
        <v>420</v>
      </c>
      <c r="AA1713" s="5" t="s">
        <v>421</v>
      </c>
      <c r="AB1713" s="5"/>
      <c r="AC1713" s="5"/>
      <c r="AD1713" s="5"/>
      <c r="AE1713" s="5"/>
      <c r="AF1713" s="5"/>
    </row>
    <row r="1714" spans="1:32" hidden="1">
      <c r="A1714" s="5" t="s">
        <v>18419</v>
      </c>
      <c r="B1714" s="5" t="str">
        <f>IF(COUNTIF('Leads Priorizados INT'!M:M,A1714)&gt;0,"Sí","No")</f>
        <v>No</v>
      </c>
      <c r="C1714">
        <v>0</v>
      </c>
      <c r="D1714" s="6" t="s">
        <v>414</v>
      </c>
      <c r="E1714" s="5" t="s">
        <v>18420</v>
      </c>
      <c r="F1714" s="5" t="s">
        <v>1245</v>
      </c>
      <c r="G1714" s="5" t="s">
        <v>18421</v>
      </c>
      <c r="H1714" s="7">
        <v>16677252</v>
      </c>
      <c r="I1714" s="5">
        <v>80</v>
      </c>
      <c r="J1714" s="5">
        <v>3</v>
      </c>
      <c r="K1714" s="5" t="s">
        <v>18422</v>
      </c>
      <c r="L1714" s="5">
        <v>8.1799999999999998E-2</v>
      </c>
      <c r="M1714" s="8">
        <v>944318717</v>
      </c>
      <c r="N1714" s="8">
        <v>944009010</v>
      </c>
      <c r="O1714" s="8">
        <v>944209470</v>
      </c>
      <c r="P1714" s="8">
        <v>946562379</v>
      </c>
      <c r="Q1714" s="8">
        <v>933622230</v>
      </c>
      <c r="R1714" s="5" t="s">
        <v>18423</v>
      </c>
      <c r="S1714" s="5" t="s">
        <v>417</v>
      </c>
      <c r="T1714" s="5" t="s">
        <v>417</v>
      </c>
      <c r="U1714" s="5" t="s">
        <v>417</v>
      </c>
      <c r="V1714" s="5" t="s">
        <v>417</v>
      </c>
      <c r="W1714" s="5" t="s">
        <v>93</v>
      </c>
      <c r="X1714" s="5" t="s">
        <v>418</v>
      </c>
      <c r="Y1714" s="5" t="s">
        <v>419</v>
      </c>
      <c r="Z1714" s="5" t="s">
        <v>420</v>
      </c>
      <c r="AA1714" s="5" t="s">
        <v>421</v>
      </c>
      <c r="AB1714" s="5" t="s">
        <v>18424</v>
      </c>
      <c r="AC1714" s="5" t="s">
        <v>18425</v>
      </c>
      <c r="AD1714" s="5" t="s">
        <v>18426</v>
      </c>
      <c r="AE1714" s="5" t="s">
        <v>18427</v>
      </c>
      <c r="AF1714" s="5" t="s">
        <v>18428</v>
      </c>
    </row>
    <row r="1715" spans="1:32" hidden="1">
      <c r="A1715" s="5" t="s">
        <v>18429</v>
      </c>
      <c r="B1715" s="5" t="str">
        <f>IF(COUNTIF('Leads Priorizados INT'!M:M,A1715)&gt;0,"Sí","No")</f>
        <v>No</v>
      </c>
      <c r="C1715">
        <v>0</v>
      </c>
      <c r="D1715" s="6" t="s">
        <v>414</v>
      </c>
      <c r="E1715" s="5" t="s">
        <v>18430</v>
      </c>
      <c r="F1715" s="5" t="s">
        <v>1019</v>
      </c>
      <c r="G1715" s="5" t="s">
        <v>1629</v>
      </c>
      <c r="H1715" s="7">
        <v>892902</v>
      </c>
      <c r="I1715" s="5">
        <v>1</v>
      </c>
      <c r="J1715" s="5">
        <v>2</v>
      </c>
      <c r="K1715" s="5" t="s">
        <v>18431</v>
      </c>
      <c r="L1715" s="5">
        <v>8.1799999999999998E-2</v>
      </c>
      <c r="M1715" s="8">
        <v>948199545</v>
      </c>
      <c r="N1715" s="8"/>
      <c r="O1715" s="8"/>
      <c r="P1715" s="8"/>
      <c r="Q1715" s="8"/>
      <c r="R1715" s="5" t="s">
        <v>18432</v>
      </c>
      <c r="S1715" s="5" t="s">
        <v>417</v>
      </c>
      <c r="T1715" s="5" t="s">
        <v>417</v>
      </c>
      <c r="U1715" s="5" t="s">
        <v>417</v>
      </c>
      <c r="V1715" s="5" t="s">
        <v>417</v>
      </c>
      <c r="W1715" s="5" t="s">
        <v>93</v>
      </c>
      <c r="X1715" s="5" t="s">
        <v>418</v>
      </c>
      <c r="Y1715" s="5" t="s">
        <v>419</v>
      </c>
      <c r="Z1715" s="5" t="s">
        <v>420</v>
      </c>
      <c r="AA1715" s="5" t="s">
        <v>421</v>
      </c>
      <c r="AB1715" s="5"/>
      <c r="AC1715" s="5"/>
      <c r="AD1715" s="5"/>
      <c r="AE1715" s="5"/>
      <c r="AF1715" s="5"/>
    </row>
    <row r="1716" spans="1:32">
      <c r="A1716" s="5" t="s">
        <v>18433</v>
      </c>
      <c r="B1716" s="5" t="str">
        <f>IF(COUNTIF('Leads Priorizados INT'!M:M,A1716)&gt;0,"Sí","No")</f>
        <v>No</v>
      </c>
      <c r="C1716">
        <v>1</v>
      </c>
      <c r="D1716" s="6" t="s">
        <v>414</v>
      </c>
      <c r="E1716" s="5" t="s">
        <v>18434</v>
      </c>
      <c r="F1716" s="5" t="s">
        <v>769</v>
      </c>
      <c r="G1716" s="5" t="s">
        <v>18435</v>
      </c>
      <c r="H1716" s="7">
        <v>6981601</v>
      </c>
      <c r="I1716" s="5">
        <v>11</v>
      </c>
      <c r="J1716" s="5">
        <v>1</v>
      </c>
      <c r="K1716" s="5" t="s">
        <v>18436</v>
      </c>
      <c r="L1716" s="5">
        <v>8.1799999999999998E-2</v>
      </c>
      <c r="M1716" s="8"/>
      <c r="N1716" s="8"/>
      <c r="O1716" s="8"/>
      <c r="P1716" s="8"/>
      <c r="Q1716" s="8"/>
      <c r="R1716" s="5" t="s">
        <v>18437</v>
      </c>
      <c r="S1716" s="5" t="s">
        <v>18438</v>
      </c>
      <c r="T1716" s="5" t="s">
        <v>417</v>
      </c>
      <c r="U1716" s="5" t="s">
        <v>417</v>
      </c>
      <c r="V1716" s="5" t="s">
        <v>417</v>
      </c>
      <c r="W1716" s="5" t="s">
        <v>93</v>
      </c>
      <c r="X1716" s="5" t="s">
        <v>418</v>
      </c>
      <c r="Y1716" s="5" t="s">
        <v>419</v>
      </c>
      <c r="Z1716" s="5" t="s">
        <v>420</v>
      </c>
      <c r="AA1716" s="5" t="s">
        <v>421</v>
      </c>
      <c r="AB1716" s="5"/>
      <c r="AC1716" s="5"/>
      <c r="AD1716" s="5"/>
      <c r="AE1716" s="5"/>
      <c r="AF1716" s="5"/>
    </row>
    <row r="1717" spans="1:32" hidden="1">
      <c r="A1717" s="5" t="s">
        <v>18439</v>
      </c>
      <c r="B1717" s="5" t="str">
        <f>IF(COUNTIF('Leads Priorizados INT'!M:M,A1717)&gt;0,"Sí","No")</f>
        <v>No</v>
      </c>
      <c r="C1717">
        <v>0</v>
      </c>
      <c r="D1717" s="6" t="s">
        <v>414</v>
      </c>
      <c r="E1717" s="5" t="s">
        <v>18440</v>
      </c>
      <c r="F1717" s="5" t="s">
        <v>152</v>
      </c>
      <c r="G1717" s="5" t="s">
        <v>12906</v>
      </c>
      <c r="H1717" s="7">
        <v>984702</v>
      </c>
      <c r="I1717" s="5">
        <v>1</v>
      </c>
      <c r="J1717" s="5">
        <v>1</v>
      </c>
      <c r="K1717" s="5" t="s">
        <v>18441</v>
      </c>
      <c r="L1717" s="5">
        <v>8.1799999999999998E-2</v>
      </c>
      <c r="M1717" s="8">
        <v>916795276</v>
      </c>
      <c r="N1717" s="8"/>
      <c r="O1717" s="8"/>
      <c r="P1717" s="8"/>
      <c r="Q1717" s="8"/>
      <c r="R1717" s="5" t="s">
        <v>18442</v>
      </c>
      <c r="S1717" s="5" t="s">
        <v>417</v>
      </c>
      <c r="T1717" s="5" t="s">
        <v>417</v>
      </c>
      <c r="U1717" s="5" t="s">
        <v>417</v>
      </c>
      <c r="V1717" s="5" t="s">
        <v>417</v>
      </c>
      <c r="W1717" s="5" t="s">
        <v>93</v>
      </c>
      <c r="X1717" s="5" t="s">
        <v>418</v>
      </c>
      <c r="Y1717" s="5" t="s">
        <v>419</v>
      </c>
      <c r="Z1717" s="5" t="s">
        <v>420</v>
      </c>
      <c r="AA1717" s="5" t="s">
        <v>421</v>
      </c>
      <c r="AB1717" s="5"/>
      <c r="AC1717" s="5"/>
      <c r="AD1717" s="5"/>
      <c r="AE1717" s="5"/>
      <c r="AF1717" s="5"/>
    </row>
    <row r="1718" spans="1:32" hidden="1">
      <c r="A1718" s="5" t="s">
        <v>18443</v>
      </c>
      <c r="B1718" s="5" t="str">
        <f>IF(COUNTIF('Leads Priorizados INT'!M:M,A1718)&gt;0,"Sí","No")</f>
        <v>No</v>
      </c>
      <c r="C1718">
        <v>0</v>
      </c>
      <c r="D1718" s="6" t="s">
        <v>414</v>
      </c>
      <c r="E1718" s="5" t="s">
        <v>18444</v>
      </c>
      <c r="F1718" s="5" t="s">
        <v>152</v>
      </c>
      <c r="G1718" s="5" t="s">
        <v>14460</v>
      </c>
      <c r="H1718" s="7">
        <v>1074168</v>
      </c>
      <c r="I1718" s="5">
        <v>8</v>
      </c>
      <c r="J1718" s="5">
        <v>1</v>
      </c>
      <c r="K1718" s="5" t="s">
        <v>18445</v>
      </c>
      <c r="L1718" s="5">
        <v>8.1799999999999998E-2</v>
      </c>
      <c r="M1718" s="8"/>
      <c r="N1718" s="8"/>
      <c r="O1718" s="8"/>
      <c r="P1718" s="8"/>
      <c r="Q1718" s="8"/>
      <c r="R1718" s="5" t="s">
        <v>18446</v>
      </c>
      <c r="S1718" s="5" t="s">
        <v>417</v>
      </c>
      <c r="T1718" s="5" t="s">
        <v>417</v>
      </c>
      <c r="U1718" s="5" t="s">
        <v>417</v>
      </c>
      <c r="V1718" s="5" t="s">
        <v>417</v>
      </c>
      <c r="W1718" s="5" t="s">
        <v>93</v>
      </c>
      <c r="X1718" s="5" t="s">
        <v>418</v>
      </c>
      <c r="Y1718" s="5" t="s">
        <v>419</v>
      </c>
      <c r="Z1718" s="5" t="s">
        <v>420</v>
      </c>
      <c r="AA1718" s="5" t="s">
        <v>421</v>
      </c>
      <c r="AB1718" s="5"/>
      <c r="AC1718" s="5"/>
      <c r="AD1718" s="5"/>
      <c r="AE1718" s="5"/>
      <c r="AF1718" s="5"/>
    </row>
    <row r="1719" spans="1:32" hidden="1">
      <c r="A1719" s="5" t="s">
        <v>18447</v>
      </c>
      <c r="B1719" s="5" t="str">
        <f>IF(COUNTIF('Leads Priorizados INT'!M:M,A1719)&gt;0,"Sí","No")</f>
        <v>No</v>
      </c>
      <c r="C1719">
        <v>0</v>
      </c>
      <c r="D1719" s="6" t="s">
        <v>414</v>
      </c>
      <c r="E1719" s="5" t="s">
        <v>18448</v>
      </c>
      <c r="F1719" s="5" t="s">
        <v>5592</v>
      </c>
      <c r="G1719" s="5" t="s">
        <v>11019</v>
      </c>
      <c r="H1719" s="7">
        <v>471418</v>
      </c>
      <c r="I1719" s="5">
        <v>3</v>
      </c>
      <c r="J1719" s="5">
        <v>1</v>
      </c>
      <c r="K1719" s="5" t="s">
        <v>18449</v>
      </c>
      <c r="L1719" s="5">
        <v>8.1699999999999995E-2</v>
      </c>
      <c r="M1719" s="8">
        <v>988248636</v>
      </c>
      <c r="N1719" s="8">
        <v>615752960</v>
      </c>
      <c r="O1719" s="8">
        <v>615740156</v>
      </c>
      <c r="P1719" s="8"/>
      <c r="Q1719" s="8"/>
      <c r="R1719" s="5" t="s">
        <v>18450</v>
      </c>
      <c r="S1719" s="5" t="s">
        <v>18451</v>
      </c>
      <c r="T1719" s="5" t="s">
        <v>417</v>
      </c>
      <c r="U1719" s="5" t="s">
        <v>417</v>
      </c>
      <c r="V1719" s="5" t="s">
        <v>417</v>
      </c>
      <c r="W1719" s="5" t="s">
        <v>93</v>
      </c>
      <c r="X1719" s="5" t="s">
        <v>418</v>
      </c>
      <c r="Y1719" s="5" t="s">
        <v>419</v>
      </c>
      <c r="Z1719" s="5" t="s">
        <v>420</v>
      </c>
      <c r="AA1719" s="5" t="s">
        <v>421</v>
      </c>
      <c r="AB1719" s="5"/>
      <c r="AC1719" s="5"/>
      <c r="AD1719" s="5"/>
      <c r="AE1719" s="5"/>
      <c r="AF1719" s="5"/>
    </row>
    <row r="1720" spans="1:32" hidden="1">
      <c r="A1720" s="5" t="s">
        <v>18452</v>
      </c>
      <c r="B1720" s="5" t="str">
        <f>IF(COUNTIF('Leads Priorizados INT'!M:M,A1720)&gt;0,"Sí","No")</f>
        <v>No</v>
      </c>
      <c r="C1720">
        <v>0</v>
      </c>
      <c r="D1720" s="6" t="s">
        <v>414</v>
      </c>
      <c r="E1720" s="5" t="s">
        <v>18453</v>
      </c>
      <c r="F1720" s="5" t="s">
        <v>431</v>
      </c>
      <c r="G1720" s="5" t="s">
        <v>9310</v>
      </c>
      <c r="H1720" s="7">
        <v>1095879</v>
      </c>
      <c r="I1720" s="5">
        <v>7</v>
      </c>
      <c r="J1720" s="5">
        <v>1</v>
      </c>
      <c r="K1720" s="5" t="s">
        <v>18454</v>
      </c>
      <c r="L1720" s="5">
        <v>8.1699999999999995E-2</v>
      </c>
      <c r="M1720" s="8">
        <v>934443272</v>
      </c>
      <c r="N1720" s="8"/>
      <c r="O1720" s="8"/>
      <c r="P1720" s="8"/>
      <c r="Q1720" s="8"/>
      <c r="R1720" s="5" t="s">
        <v>18455</v>
      </c>
      <c r="S1720" s="5" t="s">
        <v>18456</v>
      </c>
      <c r="T1720" s="5" t="s">
        <v>417</v>
      </c>
      <c r="U1720" s="5" t="s">
        <v>417</v>
      </c>
      <c r="V1720" s="5" t="s">
        <v>417</v>
      </c>
      <c r="W1720" s="5" t="s">
        <v>93</v>
      </c>
      <c r="X1720" s="5" t="s">
        <v>418</v>
      </c>
      <c r="Y1720" s="5" t="s">
        <v>419</v>
      </c>
      <c r="Z1720" s="5" t="s">
        <v>420</v>
      </c>
      <c r="AA1720" s="5" t="s">
        <v>421</v>
      </c>
      <c r="AB1720" s="5" t="s">
        <v>18457</v>
      </c>
      <c r="AC1720" s="5"/>
      <c r="AD1720" s="5"/>
      <c r="AE1720" s="5"/>
      <c r="AF1720" s="5"/>
    </row>
    <row r="1721" spans="1:32">
      <c r="A1721" s="5" t="s">
        <v>18458</v>
      </c>
      <c r="B1721" s="5" t="str">
        <f>IF(COUNTIF('Leads Priorizados INT'!M:M,A1721)&gt;0,"Sí","No")</f>
        <v>No</v>
      </c>
      <c r="C1721">
        <v>1</v>
      </c>
      <c r="D1721" s="6" t="s">
        <v>414</v>
      </c>
      <c r="E1721" s="5" t="s">
        <v>18459</v>
      </c>
      <c r="F1721" s="5" t="s">
        <v>152</v>
      </c>
      <c r="G1721" s="5" t="s">
        <v>592</v>
      </c>
      <c r="H1721" s="7">
        <v>617257</v>
      </c>
      <c r="I1721" s="5">
        <v>1</v>
      </c>
      <c r="J1721" s="5">
        <v>1</v>
      </c>
      <c r="K1721" s="5" t="s">
        <v>18460</v>
      </c>
      <c r="L1721" s="5">
        <v>8.1699999999999995E-2</v>
      </c>
      <c r="M1721" s="8"/>
      <c r="N1721" s="8"/>
      <c r="O1721" s="8"/>
      <c r="P1721" s="8"/>
      <c r="Q1721" s="8"/>
      <c r="R1721" s="5" t="s">
        <v>18461</v>
      </c>
      <c r="S1721" s="5" t="s">
        <v>18462</v>
      </c>
      <c r="T1721" s="5" t="s">
        <v>417</v>
      </c>
      <c r="U1721" s="5" t="s">
        <v>417</v>
      </c>
      <c r="V1721" s="5" t="s">
        <v>417</v>
      </c>
      <c r="W1721" s="5" t="s">
        <v>93</v>
      </c>
      <c r="X1721" s="5" t="s">
        <v>418</v>
      </c>
      <c r="Y1721" s="5" t="s">
        <v>419</v>
      </c>
      <c r="Z1721" s="5" t="s">
        <v>420</v>
      </c>
      <c r="AA1721" s="5" t="s">
        <v>421</v>
      </c>
      <c r="AB1721" s="5"/>
      <c r="AC1721" s="5"/>
      <c r="AD1721" s="5"/>
      <c r="AE1721" s="5"/>
      <c r="AF1721" s="5"/>
    </row>
    <row r="1722" spans="1:32" hidden="1">
      <c r="A1722" s="5" t="s">
        <v>18463</v>
      </c>
      <c r="B1722" s="5" t="str">
        <f>IF(COUNTIF('Leads Priorizados INT'!M:M,A1722)&gt;0,"Sí","No")</f>
        <v>No</v>
      </c>
      <c r="C1722">
        <v>0</v>
      </c>
      <c r="D1722" s="6" t="s">
        <v>414</v>
      </c>
      <c r="E1722" s="5" t="s">
        <v>18464</v>
      </c>
      <c r="F1722" s="5" t="s">
        <v>431</v>
      </c>
      <c r="G1722" s="5" t="s">
        <v>761</v>
      </c>
      <c r="H1722" s="7">
        <v>4034007</v>
      </c>
      <c r="I1722" s="5">
        <v>8</v>
      </c>
      <c r="J1722" s="5">
        <v>1</v>
      </c>
      <c r="K1722" s="5" t="s">
        <v>18465</v>
      </c>
      <c r="L1722" s="5">
        <v>8.1600000000000006E-2</v>
      </c>
      <c r="M1722" s="8"/>
      <c r="N1722" s="8"/>
      <c r="O1722" s="8"/>
      <c r="P1722" s="8"/>
      <c r="Q1722" s="8"/>
      <c r="R1722" s="5" t="s">
        <v>18466</v>
      </c>
      <c r="S1722" s="5" t="s">
        <v>18467</v>
      </c>
      <c r="T1722" s="5" t="s">
        <v>18468</v>
      </c>
      <c r="U1722" s="5" t="s">
        <v>18469</v>
      </c>
      <c r="V1722" s="5" t="s">
        <v>417</v>
      </c>
      <c r="W1722" s="5" t="s">
        <v>93</v>
      </c>
      <c r="X1722" s="5" t="s">
        <v>418</v>
      </c>
      <c r="Y1722" s="5" t="s">
        <v>419</v>
      </c>
      <c r="Z1722" s="5" t="s">
        <v>420</v>
      </c>
      <c r="AA1722" s="5" t="s">
        <v>421</v>
      </c>
      <c r="AB1722" s="5"/>
      <c r="AC1722" s="5"/>
      <c r="AD1722" s="5"/>
      <c r="AE1722" s="5"/>
      <c r="AF1722" s="5"/>
    </row>
    <row r="1723" spans="1:32" hidden="1">
      <c r="A1723" s="5" t="s">
        <v>18471</v>
      </c>
      <c r="B1723" s="5" t="str">
        <f>IF(COUNTIF('Leads Priorizados INT'!M:M,A1723)&gt;0,"Sí","No")</f>
        <v>No</v>
      </c>
      <c r="C1723">
        <v>0</v>
      </c>
      <c r="D1723" s="6" t="s">
        <v>414</v>
      </c>
      <c r="E1723" s="5" t="s">
        <v>18472</v>
      </c>
      <c r="F1723" s="5" t="s">
        <v>497</v>
      </c>
      <c r="G1723" s="5" t="s">
        <v>18473</v>
      </c>
      <c r="H1723" s="7">
        <v>357183</v>
      </c>
      <c r="I1723" s="5">
        <v>1</v>
      </c>
      <c r="J1723" s="5">
        <v>1</v>
      </c>
      <c r="K1723" s="5" t="s">
        <v>18474</v>
      </c>
      <c r="L1723" s="5">
        <v>8.1500000000000003E-2</v>
      </c>
      <c r="M1723" s="8"/>
      <c r="N1723" s="8"/>
      <c r="O1723" s="8"/>
      <c r="P1723" s="8"/>
      <c r="Q1723" s="8"/>
      <c r="R1723" s="5" t="s">
        <v>18475</v>
      </c>
      <c r="S1723" s="5" t="s">
        <v>18476</v>
      </c>
      <c r="T1723" s="5" t="s">
        <v>417</v>
      </c>
      <c r="U1723" s="5" t="s">
        <v>417</v>
      </c>
      <c r="V1723" s="5" t="s">
        <v>417</v>
      </c>
      <c r="W1723" s="5" t="s">
        <v>93</v>
      </c>
      <c r="X1723" s="5" t="s">
        <v>418</v>
      </c>
      <c r="Y1723" s="5" t="s">
        <v>419</v>
      </c>
      <c r="Z1723" s="5" t="s">
        <v>420</v>
      </c>
      <c r="AA1723" s="5" t="s">
        <v>421</v>
      </c>
      <c r="AB1723" s="5"/>
      <c r="AC1723" s="5"/>
      <c r="AD1723" s="5"/>
      <c r="AE1723" s="5"/>
      <c r="AF1723" s="5"/>
    </row>
    <row r="1724" spans="1:32" hidden="1">
      <c r="A1724" s="5" t="s">
        <v>18477</v>
      </c>
      <c r="B1724" s="5" t="str">
        <f>IF(COUNTIF('Leads Priorizados INT'!M:M,A1724)&gt;0,"Sí","No")</f>
        <v>No</v>
      </c>
      <c r="C1724">
        <v>0</v>
      </c>
      <c r="D1724" s="6" t="s">
        <v>1234</v>
      </c>
      <c r="E1724" s="5" t="s">
        <v>18478</v>
      </c>
      <c r="F1724" s="5" t="s">
        <v>431</v>
      </c>
      <c r="G1724" s="5" t="s">
        <v>9769</v>
      </c>
      <c r="H1724" s="7">
        <v>2883694</v>
      </c>
      <c r="I1724" s="5">
        <v>4</v>
      </c>
      <c r="J1724" s="5">
        <v>1</v>
      </c>
      <c r="K1724" s="5" t="s">
        <v>18479</v>
      </c>
      <c r="L1724" s="5">
        <v>8.1500000000000003E-2</v>
      </c>
      <c r="M1724" s="8">
        <v>696082862</v>
      </c>
      <c r="N1724" s="8"/>
      <c r="O1724" s="8"/>
      <c r="P1724" s="8"/>
      <c r="Q1724" s="8"/>
      <c r="R1724" s="5" t="s">
        <v>18480</v>
      </c>
      <c r="S1724" s="5" t="s">
        <v>417</v>
      </c>
      <c r="T1724" s="5" t="s">
        <v>417</v>
      </c>
      <c r="U1724" s="5" t="s">
        <v>417</v>
      </c>
      <c r="V1724" s="5" t="s">
        <v>417</v>
      </c>
      <c r="W1724" s="5" t="s">
        <v>93</v>
      </c>
      <c r="X1724" s="5" t="s">
        <v>418</v>
      </c>
      <c r="Y1724" s="5" t="s">
        <v>419</v>
      </c>
      <c r="Z1724" s="5" t="s">
        <v>420</v>
      </c>
      <c r="AA1724" s="5" t="s">
        <v>421</v>
      </c>
      <c r="AB1724" s="5" t="s">
        <v>18481</v>
      </c>
      <c r="AC1724" s="5"/>
      <c r="AD1724" s="5"/>
      <c r="AE1724" s="5"/>
      <c r="AF1724" s="5"/>
    </row>
    <row r="1725" spans="1:32">
      <c r="A1725" s="5" t="s">
        <v>18482</v>
      </c>
      <c r="B1725" s="5" t="str">
        <f>IF(COUNTIF('Leads Priorizados INT'!M:M,A1725)&gt;0,"Sí","No")</f>
        <v>No</v>
      </c>
      <c r="C1725">
        <v>1</v>
      </c>
      <c r="D1725" s="6" t="s">
        <v>414</v>
      </c>
      <c r="E1725" s="5" t="s">
        <v>18483</v>
      </c>
      <c r="F1725" s="5" t="s">
        <v>931</v>
      </c>
      <c r="G1725" s="5" t="s">
        <v>15228</v>
      </c>
      <c r="H1725" s="7">
        <v>633580</v>
      </c>
      <c r="I1725" s="5">
        <v>3</v>
      </c>
      <c r="J1725" s="5">
        <v>1</v>
      </c>
      <c r="K1725" s="5" t="s">
        <v>18484</v>
      </c>
      <c r="L1725" s="5">
        <v>8.1500000000000003E-2</v>
      </c>
      <c r="M1725" s="8">
        <v>981774345</v>
      </c>
      <c r="N1725" s="8"/>
      <c r="O1725" s="8"/>
      <c r="P1725" s="8"/>
      <c r="Q1725" s="8"/>
      <c r="R1725" s="5" t="s">
        <v>18485</v>
      </c>
      <c r="S1725" s="5" t="s">
        <v>18486</v>
      </c>
      <c r="T1725" s="5" t="s">
        <v>417</v>
      </c>
      <c r="U1725" s="5" t="s">
        <v>417</v>
      </c>
      <c r="V1725" s="5" t="s">
        <v>417</v>
      </c>
      <c r="W1725" s="5" t="s">
        <v>93</v>
      </c>
      <c r="X1725" s="5" t="s">
        <v>418</v>
      </c>
      <c r="Y1725" s="5" t="s">
        <v>419</v>
      </c>
      <c r="Z1725" s="5" t="s">
        <v>420</v>
      </c>
      <c r="AA1725" s="5" t="s">
        <v>421</v>
      </c>
      <c r="AB1725" s="5"/>
      <c r="AC1725" s="5"/>
      <c r="AD1725" s="5"/>
      <c r="AE1725" s="5"/>
      <c r="AF1725" s="5"/>
    </row>
    <row r="1726" spans="1:32" hidden="1">
      <c r="A1726" s="5" t="s">
        <v>18487</v>
      </c>
      <c r="B1726" s="5" t="str">
        <f>IF(COUNTIF('Leads Priorizados INT'!M:M,A1726)&gt;0,"Sí","No")</f>
        <v>No</v>
      </c>
      <c r="C1726">
        <v>0</v>
      </c>
      <c r="D1726" s="6" t="s">
        <v>414</v>
      </c>
      <c r="E1726" s="5" t="s">
        <v>18488</v>
      </c>
      <c r="F1726" s="5" t="s">
        <v>152</v>
      </c>
      <c r="G1726" s="5" t="s">
        <v>553</v>
      </c>
      <c r="H1726" s="7">
        <v>870143</v>
      </c>
      <c r="I1726" s="5">
        <v>7</v>
      </c>
      <c r="J1726" s="5">
        <v>1</v>
      </c>
      <c r="K1726" s="5" t="s">
        <v>18489</v>
      </c>
      <c r="L1726" s="5">
        <v>8.1500000000000003E-2</v>
      </c>
      <c r="M1726" s="8">
        <v>916660608</v>
      </c>
      <c r="N1726" s="8"/>
      <c r="O1726" s="8"/>
      <c r="P1726" s="8"/>
      <c r="Q1726" s="8"/>
      <c r="R1726" s="5" t="s">
        <v>18490</v>
      </c>
      <c r="S1726" s="5" t="s">
        <v>417</v>
      </c>
      <c r="T1726" s="5" t="s">
        <v>417</v>
      </c>
      <c r="U1726" s="5" t="s">
        <v>417</v>
      </c>
      <c r="V1726" s="5" t="s">
        <v>417</v>
      </c>
      <c r="W1726" s="5" t="s">
        <v>93</v>
      </c>
      <c r="X1726" s="5" t="s">
        <v>418</v>
      </c>
      <c r="Y1726" s="5" t="s">
        <v>419</v>
      </c>
      <c r="Z1726" s="5" t="s">
        <v>420</v>
      </c>
      <c r="AA1726" s="5" t="s">
        <v>421</v>
      </c>
      <c r="AB1726" s="5"/>
      <c r="AC1726" s="5"/>
      <c r="AD1726" s="5"/>
      <c r="AE1726" s="5"/>
      <c r="AF1726" s="5"/>
    </row>
    <row r="1727" spans="1:32" hidden="1">
      <c r="A1727" s="5" t="s">
        <v>18491</v>
      </c>
      <c r="B1727" s="5" t="str">
        <f>IF(COUNTIF('Leads Priorizados INT'!M:M,A1727)&gt;0,"Sí","No")</f>
        <v>No</v>
      </c>
      <c r="C1727">
        <v>0</v>
      </c>
      <c r="D1727" s="6" t="s">
        <v>414</v>
      </c>
      <c r="E1727" s="5" t="s">
        <v>18492</v>
      </c>
      <c r="F1727" s="5" t="s">
        <v>1019</v>
      </c>
      <c r="G1727" s="5" t="s">
        <v>18493</v>
      </c>
      <c r="H1727" s="7">
        <v>339706</v>
      </c>
      <c r="I1727" s="5">
        <v>4</v>
      </c>
      <c r="J1727" s="5">
        <v>2</v>
      </c>
      <c r="K1727" s="5" t="s">
        <v>18494</v>
      </c>
      <c r="L1727" s="5">
        <v>8.14E-2</v>
      </c>
      <c r="M1727" s="8">
        <v>948293753</v>
      </c>
      <c r="N1727" s="8"/>
      <c r="O1727" s="8"/>
      <c r="P1727" s="8"/>
      <c r="Q1727" s="8"/>
      <c r="R1727" s="5" t="s">
        <v>18495</v>
      </c>
      <c r="S1727" s="5" t="s">
        <v>417</v>
      </c>
      <c r="T1727" s="5" t="s">
        <v>417</v>
      </c>
      <c r="U1727" s="5" t="s">
        <v>417</v>
      </c>
      <c r="V1727" s="5" t="s">
        <v>417</v>
      </c>
      <c r="W1727" s="5" t="s">
        <v>93</v>
      </c>
      <c r="X1727" s="5" t="s">
        <v>418</v>
      </c>
      <c r="Y1727" s="5" t="s">
        <v>419</v>
      </c>
      <c r="Z1727" s="5" t="s">
        <v>420</v>
      </c>
      <c r="AA1727" s="5" t="s">
        <v>421</v>
      </c>
      <c r="AB1727" s="5"/>
      <c r="AC1727" s="5"/>
      <c r="AD1727" s="5"/>
      <c r="AE1727" s="5"/>
      <c r="AF1727" s="5"/>
    </row>
    <row r="1728" spans="1:32" hidden="1">
      <c r="A1728" s="5" t="s">
        <v>18496</v>
      </c>
      <c r="B1728" s="5" t="str">
        <f>IF(COUNTIF('Leads Priorizados INT'!M:M,A1728)&gt;0,"Sí","No")</f>
        <v>No</v>
      </c>
      <c r="C1728">
        <v>0</v>
      </c>
      <c r="D1728" s="6" t="s">
        <v>414</v>
      </c>
      <c r="E1728" s="5" t="s">
        <v>18497</v>
      </c>
      <c r="F1728" s="5" t="s">
        <v>152</v>
      </c>
      <c r="G1728" s="5" t="s">
        <v>1690</v>
      </c>
      <c r="H1728" s="7">
        <v>912575</v>
      </c>
      <c r="I1728" s="5">
        <v>8</v>
      </c>
      <c r="J1728" s="5">
        <v>1</v>
      </c>
      <c r="K1728" s="5" t="s">
        <v>18498</v>
      </c>
      <c r="L1728" s="5">
        <v>8.14E-2</v>
      </c>
      <c r="M1728" s="8"/>
      <c r="N1728" s="8"/>
      <c r="O1728" s="8"/>
      <c r="P1728" s="8"/>
      <c r="Q1728" s="8"/>
      <c r="R1728" s="5" t="s">
        <v>18499</v>
      </c>
      <c r="S1728" s="5" t="s">
        <v>417</v>
      </c>
      <c r="T1728" s="5" t="s">
        <v>417</v>
      </c>
      <c r="U1728" s="5" t="s">
        <v>417</v>
      </c>
      <c r="V1728" s="5" t="s">
        <v>417</v>
      </c>
      <c r="W1728" s="5" t="s">
        <v>93</v>
      </c>
      <c r="X1728" s="5" t="s">
        <v>418</v>
      </c>
      <c r="Y1728" s="5" t="s">
        <v>419</v>
      </c>
      <c r="Z1728" s="5" t="s">
        <v>420</v>
      </c>
      <c r="AA1728" s="5" t="s">
        <v>421</v>
      </c>
      <c r="AB1728" s="5"/>
      <c r="AC1728" s="5"/>
      <c r="AD1728" s="5"/>
      <c r="AE1728" s="5"/>
      <c r="AF1728" s="5"/>
    </row>
    <row r="1729" spans="1:32" hidden="1">
      <c r="A1729" s="5" t="s">
        <v>18500</v>
      </c>
      <c r="B1729" s="5" t="str">
        <f>IF(COUNTIF('Leads Priorizados INT'!M:M,A1729)&gt;0,"Sí","No")</f>
        <v>No</v>
      </c>
      <c r="C1729">
        <v>0</v>
      </c>
      <c r="D1729" s="6" t="s">
        <v>1234</v>
      </c>
      <c r="E1729" s="5" t="s">
        <v>18501</v>
      </c>
      <c r="F1729" s="5" t="s">
        <v>931</v>
      </c>
      <c r="G1729" s="5" t="s">
        <v>10926</v>
      </c>
      <c r="H1729" s="7">
        <v>589424</v>
      </c>
      <c r="I1729" s="5">
        <v>4</v>
      </c>
      <c r="J1729" s="5">
        <v>2</v>
      </c>
      <c r="K1729" s="5" t="s">
        <v>18502</v>
      </c>
      <c r="L1729" s="5">
        <v>8.1299999999999997E-2</v>
      </c>
      <c r="M1729" s="8">
        <v>981572174</v>
      </c>
      <c r="N1729" s="8">
        <v>661977095</v>
      </c>
      <c r="O1729" s="8"/>
      <c r="P1729" s="8"/>
      <c r="Q1729" s="8"/>
      <c r="R1729" s="5" t="s">
        <v>18503</v>
      </c>
      <c r="S1729" s="5" t="s">
        <v>417</v>
      </c>
      <c r="T1729" s="5" t="s">
        <v>417</v>
      </c>
      <c r="U1729" s="5" t="s">
        <v>417</v>
      </c>
      <c r="V1729" s="5" t="s">
        <v>417</v>
      </c>
      <c r="W1729" s="5" t="s">
        <v>93</v>
      </c>
      <c r="X1729" s="5" t="s">
        <v>418</v>
      </c>
      <c r="Y1729" s="5" t="s">
        <v>419</v>
      </c>
      <c r="Z1729" s="5" t="s">
        <v>420</v>
      </c>
      <c r="AA1729" s="5" t="s">
        <v>421</v>
      </c>
      <c r="AB1729" s="5"/>
      <c r="AC1729" s="5"/>
      <c r="AD1729" s="5"/>
      <c r="AE1729" s="5"/>
      <c r="AF1729" s="5"/>
    </row>
    <row r="1730" spans="1:32">
      <c r="A1730" s="5" t="s">
        <v>18504</v>
      </c>
      <c r="B1730" s="5" t="str">
        <f>IF(COUNTIF('Leads Priorizados INT'!M:M,A1730)&gt;0,"Sí","No")</f>
        <v>No</v>
      </c>
      <c r="C1730">
        <v>1</v>
      </c>
      <c r="D1730" s="6" t="s">
        <v>414</v>
      </c>
      <c r="E1730" s="5" t="s">
        <v>18505</v>
      </c>
      <c r="F1730" s="5" t="s">
        <v>931</v>
      </c>
      <c r="G1730" s="5" t="s">
        <v>9793</v>
      </c>
      <c r="H1730" s="7">
        <v>750245</v>
      </c>
      <c r="I1730" s="5">
        <v>15</v>
      </c>
      <c r="J1730" s="5">
        <v>3</v>
      </c>
      <c r="K1730" s="5" t="s">
        <v>18506</v>
      </c>
      <c r="L1730" s="5">
        <v>8.1299999999999997E-2</v>
      </c>
      <c r="M1730" s="8">
        <v>981274648</v>
      </c>
      <c r="N1730" s="8">
        <v>881929106</v>
      </c>
      <c r="O1730" s="8"/>
      <c r="P1730" s="8"/>
      <c r="Q1730" s="8"/>
      <c r="R1730" s="5" t="s">
        <v>18507</v>
      </c>
      <c r="S1730" s="5" t="s">
        <v>18508</v>
      </c>
      <c r="T1730" s="5" t="s">
        <v>18509</v>
      </c>
      <c r="U1730" s="5" t="s">
        <v>417</v>
      </c>
      <c r="V1730" s="5" t="s">
        <v>417</v>
      </c>
      <c r="W1730" s="5" t="s">
        <v>93</v>
      </c>
      <c r="X1730" s="5" t="s">
        <v>418</v>
      </c>
      <c r="Y1730" s="5" t="s">
        <v>419</v>
      </c>
      <c r="Z1730" s="5" t="s">
        <v>420</v>
      </c>
      <c r="AA1730" s="5" t="s">
        <v>421</v>
      </c>
      <c r="AB1730" s="5"/>
      <c r="AC1730" s="5"/>
      <c r="AD1730" s="5"/>
      <c r="AE1730" s="5"/>
      <c r="AF1730" s="5"/>
    </row>
    <row r="1731" spans="1:32" hidden="1">
      <c r="A1731" s="5" t="s">
        <v>18510</v>
      </c>
      <c r="B1731" s="5" t="str">
        <f>IF(COUNTIF('Leads Priorizados INT'!M:M,A1731)&gt;0,"Sí","No")</f>
        <v>No</v>
      </c>
      <c r="C1731">
        <v>0</v>
      </c>
      <c r="D1731" s="6" t="s">
        <v>414</v>
      </c>
      <c r="E1731" s="5" t="s">
        <v>18511</v>
      </c>
      <c r="F1731" s="5" t="s">
        <v>152</v>
      </c>
      <c r="G1731" s="5" t="s">
        <v>9911</v>
      </c>
      <c r="H1731" s="7">
        <v>3241961</v>
      </c>
      <c r="I1731" s="5">
        <v>1</v>
      </c>
      <c r="J1731" s="5">
        <v>3</v>
      </c>
      <c r="K1731" s="5" t="s">
        <v>18512</v>
      </c>
      <c r="L1731" s="5">
        <v>8.1299999999999997E-2</v>
      </c>
      <c r="M1731" s="8">
        <v>916014954</v>
      </c>
      <c r="N1731" s="8">
        <v>914856537</v>
      </c>
      <c r="O1731" s="8">
        <v>663915930</v>
      </c>
      <c r="P1731" s="8">
        <v>672176029</v>
      </c>
      <c r="Q1731" s="8">
        <v>670692254</v>
      </c>
      <c r="R1731" s="5" t="s">
        <v>18513</v>
      </c>
      <c r="S1731" s="5" t="s">
        <v>18514</v>
      </c>
      <c r="T1731" s="5" t="s">
        <v>18515</v>
      </c>
      <c r="U1731" s="5" t="s">
        <v>1926</v>
      </c>
      <c r="V1731" s="5" t="s">
        <v>18516</v>
      </c>
      <c r="W1731" s="5" t="s">
        <v>93</v>
      </c>
      <c r="X1731" s="5" t="s">
        <v>418</v>
      </c>
      <c r="Y1731" s="5" t="s">
        <v>419</v>
      </c>
      <c r="Z1731" s="5" t="s">
        <v>420</v>
      </c>
      <c r="AA1731" s="5" t="s">
        <v>421</v>
      </c>
      <c r="AB1731" s="5"/>
      <c r="AC1731" s="5"/>
      <c r="AD1731" s="5"/>
      <c r="AE1731" s="5"/>
      <c r="AF1731" s="5"/>
    </row>
    <row r="1732" spans="1:32">
      <c r="A1732" s="5" t="s">
        <v>18517</v>
      </c>
      <c r="B1732" s="5" t="str">
        <f>IF(COUNTIF('Leads Priorizados INT'!M:M,A1732)&gt;0,"Sí","No")</f>
        <v>No</v>
      </c>
      <c r="C1732">
        <v>1</v>
      </c>
      <c r="D1732" s="6" t="s">
        <v>414</v>
      </c>
      <c r="E1732" s="5" t="s">
        <v>18518</v>
      </c>
      <c r="F1732" s="5" t="s">
        <v>152</v>
      </c>
      <c r="G1732" s="5" t="s">
        <v>522</v>
      </c>
      <c r="H1732" s="7">
        <v>7766885</v>
      </c>
      <c r="I1732" s="5">
        <v>1</v>
      </c>
      <c r="J1732" s="5">
        <v>1</v>
      </c>
      <c r="K1732" s="5" t="s">
        <v>18519</v>
      </c>
      <c r="L1732" s="5">
        <v>8.1299999999999997E-2</v>
      </c>
      <c r="M1732" s="8"/>
      <c r="N1732" s="8"/>
      <c r="O1732" s="8"/>
      <c r="P1732" s="8"/>
      <c r="Q1732" s="8"/>
      <c r="R1732" s="5" t="s">
        <v>18520</v>
      </c>
      <c r="S1732" s="5" t="s">
        <v>417</v>
      </c>
      <c r="T1732" s="5" t="s">
        <v>417</v>
      </c>
      <c r="U1732" s="5" t="s">
        <v>417</v>
      </c>
      <c r="V1732" s="5" t="s">
        <v>417</v>
      </c>
      <c r="W1732" s="5" t="s">
        <v>93</v>
      </c>
      <c r="X1732" s="5" t="s">
        <v>418</v>
      </c>
      <c r="Y1732" s="5" t="s">
        <v>419</v>
      </c>
      <c r="Z1732" s="5" t="s">
        <v>420</v>
      </c>
      <c r="AA1732" s="5" t="s">
        <v>421</v>
      </c>
      <c r="AB1732" s="5"/>
      <c r="AC1732" s="5"/>
      <c r="AD1732" s="5"/>
      <c r="AE1732" s="5"/>
      <c r="AF1732" s="5"/>
    </row>
    <row r="1733" spans="1:32">
      <c r="A1733" s="5" t="s">
        <v>18521</v>
      </c>
      <c r="B1733" s="5" t="str">
        <f>IF(COUNTIF('Leads Priorizados INT'!M:M,A1733)&gt;0,"Sí","No")</f>
        <v>No</v>
      </c>
      <c r="C1733">
        <v>1</v>
      </c>
      <c r="D1733" s="6" t="s">
        <v>414</v>
      </c>
      <c r="E1733" s="5" t="s">
        <v>18522</v>
      </c>
      <c r="F1733" s="5" t="s">
        <v>5592</v>
      </c>
      <c r="G1733" s="5" t="s">
        <v>18523</v>
      </c>
      <c r="H1733" s="7">
        <v>491250</v>
      </c>
      <c r="I1733" s="5">
        <v>3</v>
      </c>
      <c r="J1733" s="5">
        <v>1</v>
      </c>
      <c r="K1733" s="5" t="s">
        <v>18524</v>
      </c>
      <c r="L1733" s="5">
        <v>8.1199999999999994E-2</v>
      </c>
      <c r="M1733" s="8"/>
      <c r="N1733" s="8"/>
      <c r="O1733" s="8"/>
      <c r="P1733" s="8"/>
      <c r="Q1733" s="8"/>
      <c r="R1733" s="5" t="s">
        <v>18525</v>
      </c>
      <c r="S1733" s="5" t="s">
        <v>417</v>
      </c>
      <c r="T1733" s="5" t="s">
        <v>417</v>
      </c>
      <c r="U1733" s="5" t="s">
        <v>417</v>
      </c>
      <c r="V1733" s="5" t="s">
        <v>417</v>
      </c>
      <c r="W1733" s="5" t="s">
        <v>93</v>
      </c>
      <c r="X1733" s="5" t="s">
        <v>418</v>
      </c>
      <c r="Y1733" s="5" t="s">
        <v>419</v>
      </c>
      <c r="Z1733" s="5" t="s">
        <v>420</v>
      </c>
      <c r="AA1733" s="5" t="s">
        <v>421</v>
      </c>
      <c r="AB1733" s="5"/>
      <c r="AC1733" s="5"/>
      <c r="AD1733" s="5"/>
      <c r="AE1733" s="5"/>
      <c r="AF1733" s="5"/>
    </row>
    <row r="1734" spans="1:32" hidden="1">
      <c r="A1734" s="5" t="s">
        <v>18526</v>
      </c>
      <c r="B1734" s="5" t="str">
        <f>IF(COUNTIF('Leads Priorizados INT'!M:M,A1734)&gt;0,"Sí","No")</f>
        <v>No</v>
      </c>
      <c r="C1734">
        <v>0</v>
      </c>
      <c r="D1734" s="6" t="s">
        <v>414</v>
      </c>
      <c r="E1734" s="5" t="s">
        <v>18527</v>
      </c>
      <c r="F1734" s="5" t="s">
        <v>431</v>
      </c>
      <c r="G1734" s="5" t="s">
        <v>18528</v>
      </c>
      <c r="H1734" s="7">
        <v>459185</v>
      </c>
      <c r="I1734" s="5">
        <v>8</v>
      </c>
      <c r="J1734" s="5">
        <v>2</v>
      </c>
      <c r="K1734" s="5" t="s">
        <v>18529</v>
      </c>
      <c r="L1734" s="5">
        <v>8.1199999999999994E-2</v>
      </c>
      <c r="M1734" s="8">
        <v>938505512</v>
      </c>
      <c r="N1734" s="8">
        <v>938505418</v>
      </c>
      <c r="O1734" s="8">
        <v>659186561</v>
      </c>
      <c r="P1734" s="8"/>
      <c r="Q1734" s="8"/>
      <c r="R1734" s="5" t="s">
        <v>18530</v>
      </c>
      <c r="S1734" s="5" t="s">
        <v>417</v>
      </c>
      <c r="T1734" s="5" t="s">
        <v>417</v>
      </c>
      <c r="U1734" s="5" t="s">
        <v>417</v>
      </c>
      <c r="V1734" s="5" t="s">
        <v>417</v>
      </c>
      <c r="W1734" s="5" t="s">
        <v>93</v>
      </c>
      <c r="X1734" s="5" t="s">
        <v>418</v>
      </c>
      <c r="Y1734" s="5" t="s">
        <v>419</v>
      </c>
      <c r="Z1734" s="5" t="s">
        <v>420</v>
      </c>
      <c r="AA1734" s="5" t="s">
        <v>421</v>
      </c>
      <c r="AB1734" s="5" t="s">
        <v>18531</v>
      </c>
      <c r="AC1734" s="5"/>
      <c r="AD1734" s="5"/>
      <c r="AE1734" s="5"/>
      <c r="AF1734" s="5"/>
    </row>
    <row r="1735" spans="1:32" hidden="1">
      <c r="A1735" s="5" t="s">
        <v>18532</v>
      </c>
      <c r="B1735" s="5" t="str">
        <f>IF(COUNTIF('Leads Priorizados INT'!M:M,A1735)&gt;0,"Sí","No")</f>
        <v>No</v>
      </c>
      <c r="C1735">
        <v>0</v>
      </c>
      <c r="D1735" s="6" t="s">
        <v>414</v>
      </c>
      <c r="E1735" s="5" t="s">
        <v>18533</v>
      </c>
      <c r="F1735" s="5" t="s">
        <v>431</v>
      </c>
      <c r="G1735" s="5" t="s">
        <v>18237</v>
      </c>
      <c r="H1735" s="7">
        <v>1441497</v>
      </c>
      <c r="I1735" s="5">
        <v>2</v>
      </c>
      <c r="J1735" s="5">
        <v>1</v>
      </c>
      <c r="K1735" s="5" t="s">
        <v>18534</v>
      </c>
      <c r="L1735" s="5">
        <v>8.1199999999999994E-2</v>
      </c>
      <c r="M1735" s="8"/>
      <c r="N1735" s="8"/>
      <c r="O1735" s="8"/>
      <c r="P1735" s="8"/>
      <c r="Q1735" s="8"/>
      <c r="R1735" s="5" t="s">
        <v>18535</v>
      </c>
      <c r="S1735" s="5" t="s">
        <v>18536</v>
      </c>
      <c r="T1735" s="5" t="s">
        <v>417</v>
      </c>
      <c r="U1735" s="5" t="s">
        <v>417</v>
      </c>
      <c r="V1735" s="5" t="s">
        <v>417</v>
      </c>
      <c r="W1735" s="5" t="s">
        <v>93</v>
      </c>
      <c r="X1735" s="5" t="s">
        <v>418</v>
      </c>
      <c r="Y1735" s="5" t="s">
        <v>419</v>
      </c>
      <c r="Z1735" s="5" t="s">
        <v>420</v>
      </c>
      <c r="AA1735" s="5" t="s">
        <v>421</v>
      </c>
      <c r="AB1735" s="5"/>
      <c r="AC1735" s="5"/>
      <c r="AD1735" s="5"/>
      <c r="AE1735" s="5"/>
      <c r="AF1735" s="5"/>
    </row>
    <row r="1736" spans="1:32" hidden="1">
      <c r="A1736" s="5" t="s">
        <v>18537</v>
      </c>
      <c r="B1736" s="5" t="str">
        <f>IF(COUNTIF('Leads Priorizados INT'!M:M,A1736)&gt;0,"Sí","No")</f>
        <v>No</v>
      </c>
      <c r="C1736">
        <v>0</v>
      </c>
      <c r="D1736" s="6" t="s">
        <v>414</v>
      </c>
      <c r="E1736" s="5" t="s">
        <v>18538</v>
      </c>
      <c r="F1736" s="5" t="s">
        <v>152</v>
      </c>
      <c r="G1736" s="5" t="s">
        <v>2881</v>
      </c>
      <c r="H1736" s="7">
        <v>639525</v>
      </c>
      <c r="I1736" s="5">
        <v>4</v>
      </c>
      <c r="J1736" s="5">
        <v>1</v>
      </c>
      <c r="K1736" s="5" t="s">
        <v>18539</v>
      </c>
      <c r="L1736" s="5">
        <v>8.1199999999999994E-2</v>
      </c>
      <c r="M1736" s="8"/>
      <c r="N1736" s="8"/>
      <c r="O1736" s="8"/>
      <c r="P1736" s="8"/>
      <c r="Q1736" s="8"/>
      <c r="R1736" s="5" t="s">
        <v>18540</v>
      </c>
      <c r="S1736" s="5" t="s">
        <v>18541</v>
      </c>
      <c r="T1736" s="5" t="s">
        <v>417</v>
      </c>
      <c r="U1736" s="5" t="s">
        <v>417</v>
      </c>
      <c r="V1736" s="5" t="s">
        <v>417</v>
      </c>
      <c r="W1736" s="5" t="s">
        <v>93</v>
      </c>
      <c r="X1736" s="5" t="s">
        <v>418</v>
      </c>
      <c r="Y1736" s="5" t="s">
        <v>419</v>
      </c>
      <c r="Z1736" s="5" t="s">
        <v>420</v>
      </c>
      <c r="AA1736" s="5" t="s">
        <v>421</v>
      </c>
      <c r="AB1736" s="5"/>
      <c r="AC1736" s="5"/>
      <c r="AD1736" s="5"/>
      <c r="AE1736" s="5"/>
      <c r="AF1736" s="5"/>
    </row>
    <row r="1737" spans="1:32" hidden="1">
      <c r="A1737" s="5" t="s">
        <v>18542</v>
      </c>
      <c r="B1737" s="5" t="str">
        <f>IF(COUNTIF('Leads Priorizados INT'!M:M,A1737)&gt;0,"Sí","No")</f>
        <v>No</v>
      </c>
      <c r="C1737">
        <v>0</v>
      </c>
      <c r="D1737" s="6" t="s">
        <v>414</v>
      </c>
      <c r="E1737" s="5" t="s">
        <v>18543</v>
      </c>
      <c r="F1737" s="5" t="s">
        <v>873</v>
      </c>
      <c r="G1737" s="5" t="s">
        <v>10795</v>
      </c>
      <c r="H1737" s="7">
        <v>626873</v>
      </c>
      <c r="I1737" s="5">
        <v>5</v>
      </c>
      <c r="J1737" s="5">
        <v>1</v>
      </c>
      <c r="K1737" s="5" t="s">
        <v>18544</v>
      </c>
      <c r="L1737" s="5">
        <v>8.1199999999999994E-2</v>
      </c>
      <c r="M1737" s="8">
        <v>952531406</v>
      </c>
      <c r="N1737" s="8"/>
      <c r="O1737" s="8"/>
      <c r="P1737" s="8"/>
      <c r="Q1737" s="8"/>
      <c r="R1737" s="5" t="s">
        <v>18545</v>
      </c>
      <c r="S1737" s="5" t="s">
        <v>417</v>
      </c>
      <c r="T1737" s="5" t="s">
        <v>417</v>
      </c>
      <c r="U1737" s="5" t="s">
        <v>417</v>
      </c>
      <c r="V1737" s="5" t="s">
        <v>417</v>
      </c>
      <c r="W1737" s="5" t="s">
        <v>93</v>
      </c>
      <c r="X1737" s="5" t="s">
        <v>418</v>
      </c>
      <c r="Y1737" s="5" t="s">
        <v>419</v>
      </c>
      <c r="Z1737" s="5" t="s">
        <v>420</v>
      </c>
      <c r="AA1737" s="5" t="s">
        <v>421</v>
      </c>
      <c r="AB1737" s="5"/>
      <c r="AC1737" s="5"/>
      <c r="AD1737" s="5"/>
      <c r="AE1737" s="5"/>
      <c r="AF1737" s="5"/>
    </row>
    <row r="1738" spans="1:32" hidden="1">
      <c r="A1738" s="5" t="s">
        <v>18546</v>
      </c>
      <c r="B1738" s="5" t="str">
        <f>IF(COUNTIF('Leads Priorizados INT'!M:M,A1738)&gt;0,"Sí","No")</f>
        <v>No</v>
      </c>
      <c r="C1738">
        <v>0</v>
      </c>
      <c r="D1738" s="6" t="s">
        <v>414</v>
      </c>
      <c r="E1738" s="5" t="s">
        <v>18547</v>
      </c>
      <c r="F1738" s="5" t="s">
        <v>497</v>
      </c>
      <c r="G1738" s="5" t="s">
        <v>13316</v>
      </c>
      <c r="H1738" s="7">
        <v>954388</v>
      </c>
      <c r="I1738" s="5">
        <v>5</v>
      </c>
      <c r="J1738" s="5">
        <v>1</v>
      </c>
      <c r="K1738" s="5" t="s">
        <v>18548</v>
      </c>
      <c r="L1738" s="5">
        <v>8.1100000000000005E-2</v>
      </c>
      <c r="M1738" s="8"/>
      <c r="N1738" s="8"/>
      <c r="O1738" s="8"/>
      <c r="P1738" s="8"/>
      <c r="Q1738" s="8"/>
      <c r="R1738" s="5" t="s">
        <v>18549</v>
      </c>
      <c r="S1738" s="5" t="s">
        <v>417</v>
      </c>
      <c r="T1738" s="5" t="s">
        <v>417</v>
      </c>
      <c r="U1738" s="5" t="s">
        <v>417</v>
      </c>
      <c r="V1738" s="5" t="s">
        <v>417</v>
      </c>
      <c r="W1738" s="5" t="s">
        <v>93</v>
      </c>
      <c r="X1738" s="5" t="s">
        <v>418</v>
      </c>
      <c r="Y1738" s="5" t="s">
        <v>419</v>
      </c>
      <c r="Z1738" s="5" t="s">
        <v>420</v>
      </c>
      <c r="AA1738" s="5" t="s">
        <v>421</v>
      </c>
      <c r="AB1738" s="5"/>
      <c r="AC1738" s="5"/>
      <c r="AD1738" s="5"/>
      <c r="AE1738" s="5"/>
      <c r="AF1738" s="5"/>
    </row>
    <row r="1739" spans="1:32" hidden="1">
      <c r="A1739" s="5" t="s">
        <v>18550</v>
      </c>
      <c r="B1739" s="5" t="str">
        <f>IF(COUNTIF('Leads Priorizados INT'!M:M,A1739)&gt;0,"Sí","No")</f>
        <v>No</v>
      </c>
      <c r="C1739">
        <v>0</v>
      </c>
      <c r="D1739" s="6" t="s">
        <v>414</v>
      </c>
      <c r="E1739" s="5" t="s">
        <v>18551</v>
      </c>
      <c r="F1739" s="5" t="s">
        <v>431</v>
      </c>
      <c r="G1739" s="5" t="s">
        <v>1669</v>
      </c>
      <c r="H1739" s="7">
        <v>2084136</v>
      </c>
      <c r="I1739" s="5">
        <v>10</v>
      </c>
      <c r="J1739" s="5">
        <v>2</v>
      </c>
      <c r="K1739" s="5" t="s">
        <v>18552</v>
      </c>
      <c r="L1739" s="5">
        <v>8.1100000000000005E-2</v>
      </c>
      <c r="M1739" s="8">
        <v>934517830</v>
      </c>
      <c r="N1739" s="8"/>
      <c r="O1739" s="8"/>
      <c r="P1739" s="8"/>
      <c r="Q1739" s="8"/>
      <c r="R1739" s="5" t="s">
        <v>18553</v>
      </c>
      <c r="S1739" s="5" t="s">
        <v>18554</v>
      </c>
      <c r="T1739" s="5" t="s">
        <v>18555</v>
      </c>
      <c r="U1739" s="5" t="s">
        <v>18556</v>
      </c>
      <c r="V1739" s="5" t="s">
        <v>417</v>
      </c>
      <c r="W1739" s="5" t="s">
        <v>93</v>
      </c>
      <c r="X1739" s="5" t="s">
        <v>418</v>
      </c>
      <c r="Y1739" s="5" t="s">
        <v>419</v>
      </c>
      <c r="Z1739" s="5" t="s">
        <v>420</v>
      </c>
      <c r="AA1739" s="5" t="s">
        <v>421</v>
      </c>
      <c r="AB1739" s="5" t="s">
        <v>18557</v>
      </c>
      <c r="AC1739" s="5" t="s">
        <v>18558</v>
      </c>
      <c r="AD1739" s="5"/>
      <c r="AE1739" s="5"/>
      <c r="AF1739" s="5"/>
    </row>
    <row r="1740" spans="1:32" hidden="1">
      <c r="A1740" s="5" t="s">
        <v>18559</v>
      </c>
      <c r="B1740" s="5" t="str">
        <f>IF(COUNTIF('Leads Priorizados INT'!M:M,A1740)&gt;0,"Sí","No")</f>
        <v>No</v>
      </c>
      <c r="C1740">
        <v>0</v>
      </c>
      <c r="D1740" s="6" t="s">
        <v>414</v>
      </c>
      <c r="E1740" s="5" t="s">
        <v>18560</v>
      </c>
      <c r="F1740" s="5" t="s">
        <v>431</v>
      </c>
      <c r="G1740" s="5" t="s">
        <v>610</v>
      </c>
      <c r="H1740" s="7">
        <v>335126</v>
      </c>
      <c r="I1740" s="5">
        <v>3</v>
      </c>
      <c r="J1740" s="5">
        <v>1</v>
      </c>
      <c r="K1740" s="5" t="s">
        <v>18561</v>
      </c>
      <c r="L1740" s="5">
        <v>8.1100000000000005E-2</v>
      </c>
      <c r="M1740" s="8">
        <v>661840709</v>
      </c>
      <c r="N1740" s="8"/>
      <c r="O1740" s="8"/>
      <c r="P1740" s="8"/>
      <c r="Q1740" s="8"/>
      <c r="R1740" s="5" t="s">
        <v>18562</v>
      </c>
      <c r="S1740" s="5" t="s">
        <v>417</v>
      </c>
      <c r="T1740" s="5" t="s">
        <v>417</v>
      </c>
      <c r="U1740" s="5" t="s">
        <v>417</v>
      </c>
      <c r="V1740" s="5" t="s">
        <v>417</v>
      </c>
      <c r="W1740" s="5" t="s">
        <v>93</v>
      </c>
      <c r="X1740" s="5" t="s">
        <v>418</v>
      </c>
      <c r="Y1740" s="5" t="s">
        <v>419</v>
      </c>
      <c r="Z1740" s="5" t="s">
        <v>420</v>
      </c>
      <c r="AA1740" s="5" t="s">
        <v>421</v>
      </c>
      <c r="AB1740" s="5"/>
      <c r="AC1740" s="5"/>
      <c r="AD1740" s="5"/>
      <c r="AE1740" s="5"/>
      <c r="AF1740" s="5"/>
    </row>
    <row r="1741" spans="1:32">
      <c r="A1741" s="5" t="s">
        <v>18563</v>
      </c>
      <c r="B1741" s="5" t="str">
        <f>IF(COUNTIF('Leads Priorizados INT'!M:M,A1741)&gt;0,"Sí","No")</f>
        <v>No</v>
      </c>
      <c r="C1741">
        <v>1</v>
      </c>
      <c r="D1741" s="6" t="s">
        <v>414</v>
      </c>
      <c r="E1741" s="5" t="s">
        <v>18564</v>
      </c>
      <c r="F1741" s="5" t="s">
        <v>431</v>
      </c>
      <c r="G1741" s="5" t="s">
        <v>10391</v>
      </c>
      <c r="H1741" s="7">
        <v>883251</v>
      </c>
      <c r="I1741" s="5">
        <v>8</v>
      </c>
      <c r="J1741" s="5">
        <v>1</v>
      </c>
      <c r="K1741" s="5" t="s">
        <v>18565</v>
      </c>
      <c r="L1741" s="5">
        <v>8.1100000000000005E-2</v>
      </c>
      <c r="M1741" s="8"/>
      <c r="N1741" s="8"/>
      <c r="O1741" s="8"/>
      <c r="P1741" s="8"/>
      <c r="Q1741" s="8"/>
      <c r="R1741" s="5" t="s">
        <v>18566</v>
      </c>
      <c r="S1741" s="5" t="s">
        <v>417</v>
      </c>
      <c r="T1741" s="5" t="s">
        <v>417</v>
      </c>
      <c r="U1741" s="5" t="s">
        <v>417</v>
      </c>
      <c r="V1741" s="5" t="s">
        <v>417</v>
      </c>
      <c r="W1741" s="5" t="s">
        <v>93</v>
      </c>
      <c r="X1741" s="5" t="s">
        <v>418</v>
      </c>
      <c r="Y1741" s="5" t="s">
        <v>419</v>
      </c>
      <c r="Z1741" s="5" t="s">
        <v>420</v>
      </c>
      <c r="AA1741" s="5" t="s">
        <v>421</v>
      </c>
      <c r="AB1741" s="5"/>
      <c r="AC1741" s="5"/>
      <c r="AD1741" s="5"/>
      <c r="AE1741" s="5"/>
      <c r="AF1741" s="5"/>
    </row>
    <row r="1742" spans="1:32" hidden="1">
      <c r="A1742" s="5" t="s">
        <v>18567</v>
      </c>
      <c r="B1742" s="5" t="str">
        <f>IF(COUNTIF('Leads Priorizados INT'!M:M,A1742)&gt;0,"Sí","No")</f>
        <v>No</v>
      </c>
      <c r="C1742">
        <v>0</v>
      </c>
      <c r="D1742" s="6" t="s">
        <v>414</v>
      </c>
      <c r="E1742" s="5" t="s">
        <v>18568</v>
      </c>
      <c r="F1742" s="5" t="s">
        <v>152</v>
      </c>
      <c r="G1742" s="5" t="s">
        <v>12176</v>
      </c>
      <c r="H1742" s="7">
        <v>1381571</v>
      </c>
      <c r="I1742" s="5">
        <v>7</v>
      </c>
      <c r="J1742" s="5">
        <v>1</v>
      </c>
      <c r="K1742" s="5" t="s">
        <v>18569</v>
      </c>
      <c r="L1742" s="5">
        <v>8.1100000000000005E-2</v>
      </c>
      <c r="M1742" s="8">
        <v>916370017</v>
      </c>
      <c r="N1742" s="8"/>
      <c r="O1742" s="8"/>
      <c r="P1742" s="8"/>
      <c r="Q1742" s="8"/>
      <c r="R1742" s="5" t="s">
        <v>18570</v>
      </c>
      <c r="S1742" s="5" t="s">
        <v>417</v>
      </c>
      <c r="T1742" s="5" t="s">
        <v>417</v>
      </c>
      <c r="U1742" s="5" t="s">
        <v>417</v>
      </c>
      <c r="V1742" s="5" t="s">
        <v>417</v>
      </c>
      <c r="W1742" s="5" t="s">
        <v>93</v>
      </c>
      <c r="X1742" s="5" t="s">
        <v>418</v>
      </c>
      <c r="Y1742" s="5" t="s">
        <v>419</v>
      </c>
      <c r="Z1742" s="5" t="s">
        <v>420</v>
      </c>
      <c r="AA1742" s="5" t="s">
        <v>421</v>
      </c>
      <c r="AB1742" s="5" t="s">
        <v>18571</v>
      </c>
      <c r="AC1742" s="5"/>
      <c r="AD1742" s="5"/>
      <c r="AE1742" s="5"/>
      <c r="AF1742" s="5"/>
    </row>
    <row r="1743" spans="1:32" hidden="1">
      <c r="A1743" s="5" t="s">
        <v>18572</v>
      </c>
      <c r="B1743" s="5" t="str">
        <f>IF(COUNTIF('Leads Priorizados INT'!M:M,A1743)&gt;0,"Sí","No")</f>
        <v>No</v>
      </c>
      <c r="C1743">
        <v>0</v>
      </c>
      <c r="D1743" s="6" t="s">
        <v>414</v>
      </c>
      <c r="E1743" s="5" t="s">
        <v>18573</v>
      </c>
      <c r="F1743" s="5" t="s">
        <v>700</v>
      </c>
      <c r="G1743" s="5" t="s">
        <v>18574</v>
      </c>
      <c r="H1743" s="7">
        <v>6365581</v>
      </c>
      <c r="I1743" s="5">
        <v>4</v>
      </c>
      <c r="J1743" s="5">
        <v>2</v>
      </c>
      <c r="K1743" s="5" t="s">
        <v>18575</v>
      </c>
      <c r="L1743" s="5">
        <v>8.1100000000000005E-2</v>
      </c>
      <c r="M1743" s="8"/>
      <c r="N1743" s="8"/>
      <c r="O1743" s="8"/>
      <c r="P1743" s="8"/>
      <c r="Q1743" s="8"/>
      <c r="R1743" s="5" t="s">
        <v>18576</v>
      </c>
      <c r="S1743" s="5" t="s">
        <v>417</v>
      </c>
      <c r="T1743" s="5" t="s">
        <v>417</v>
      </c>
      <c r="U1743" s="5" t="s">
        <v>417</v>
      </c>
      <c r="V1743" s="5" t="s">
        <v>417</v>
      </c>
      <c r="W1743" s="5" t="s">
        <v>93</v>
      </c>
      <c r="X1743" s="5" t="s">
        <v>418</v>
      </c>
      <c r="Y1743" s="5" t="s">
        <v>419</v>
      </c>
      <c r="Z1743" s="5" t="s">
        <v>420</v>
      </c>
      <c r="AA1743" s="5" t="s">
        <v>421</v>
      </c>
      <c r="AB1743" s="5"/>
      <c r="AC1743" s="5"/>
      <c r="AD1743" s="5"/>
      <c r="AE1743" s="5"/>
      <c r="AF1743" s="5"/>
    </row>
    <row r="1744" spans="1:32" hidden="1">
      <c r="A1744" s="5" t="s">
        <v>18577</v>
      </c>
      <c r="B1744" s="5" t="str">
        <f>IF(COUNTIF('Leads Priorizados INT'!M:M,A1744)&gt;0,"Sí","No")</f>
        <v>No</v>
      </c>
      <c r="C1744">
        <v>0</v>
      </c>
      <c r="D1744" s="6" t="s">
        <v>414</v>
      </c>
      <c r="E1744" s="5" t="s">
        <v>18578</v>
      </c>
      <c r="F1744" s="5" t="s">
        <v>152</v>
      </c>
      <c r="G1744" s="5" t="s">
        <v>2486</v>
      </c>
      <c r="H1744" s="7">
        <v>1562372</v>
      </c>
      <c r="I1744" s="5">
        <v>2</v>
      </c>
      <c r="J1744" s="5">
        <v>2</v>
      </c>
      <c r="K1744" s="5" t="s">
        <v>18579</v>
      </c>
      <c r="L1744" s="5">
        <v>8.1000000000000003E-2</v>
      </c>
      <c r="M1744" s="8">
        <v>918388650</v>
      </c>
      <c r="N1744" s="8"/>
      <c r="O1744" s="8"/>
      <c r="P1744" s="8"/>
      <c r="Q1744" s="8"/>
      <c r="R1744" s="5" t="s">
        <v>18580</v>
      </c>
      <c r="S1744" s="5" t="s">
        <v>417</v>
      </c>
      <c r="T1744" s="5" t="s">
        <v>417</v>
      </c>
      <c r="U1744" s="5" t="s">
        <v>417</v>
      </c>
      <c r="V1744" s="5" t="s">
        <v>417</v>
      </c>
      <c r="W1744" s="5" t="s">
        <v>93</v>
      </c>
      <c r="X1744" s="5" t="s">
        <v>418</v>
      </c>
      <c r="Y1744" s="5" t="s">
        <v>419</v>
      </c>
      <c r="Z1744" s="5" t="s">
        <v>420</v>
      </c>
      <c r="AA1744" s="5" t="s">
        <v>421</v>
      </c>
      <c r="AB1744" s="5"/>
      <c r="AC1744" s="5"/>
      <c r="AD1744" s="5"/>
      <c r="AE1744" s="5"/>
      <c r="AF1744" s="5"/>
    </row>
    <row r="1745" spans="1:32" hidden="1">
      <c r="A1745" s="5" t="s">
        <v>18581</v>
      </c>
      <c r="B1745" s="5" t="str">
        <f>IF(COUNTIF('Leads Priorizados INT'!M:M,A1745)&gt;0,"Sí","No")</f>
        <v>No</v>
      </c>
      <c r="C1745">
        <v>0</v>
      </c>
      <c r="D1745" s="6" t="s">
        <v>414</v>
      </c>
      <c r="E1745" s="5" t="s">
        <v>18582</v>
      </c>
      <c r="F1745" s="5" t="s">
        <v>431</v>
      </c>
      <c r="G1745" s="5" t="s">
        <v>3341</v>
      </c>
      <c r="H1745" s="7">
        <v>528091</v>
      </c>
      <c r="I1745" s="5">
        <v>1</v>
      </c>
      <c r="J1745" s="5">
        <v>1</v>
      </c>
      <c r="K1745" s="5" t="s">
        <v>18583</v>
      </c>
      <c r="L1745" s="5">
        <v>8.09E-2</v>
      </c>
      <c r="M1745" s="8"/>
      <c r="N1745" s="8"/>
      <c r="O1745" s="8"/>
      <c r="P1745" s="8"/>
      <c r="Q1745" s="8"/>
      <c r="R1745" s="5" t="s">
        <v>18584</v>
      </c>
      <c r="S1745" s="5" t="s">
        <v>417</v>
      </c>
      <c r="T1745" s="5" t="s">
        <v>417</v>
      </c>
      <c r="U1745" s="5" t="s">
        <v>417</v>
      </c>
      <c r="V1745" s="5" t="s">
        <v>417</v>
      </c>
      <c r="W1745" s="5" t="s">
        <v>93</v>
      </c>
      <c r="X1745" s="5" t="s">
        <v>418</v>
      </c>
      <c r="Y1745" s="5" t="s">
        <v>419</v>
      </c>
      <c r="Z1745" s="5" t="s">
        <v>420</v>
      </c>
      <c r="AA1745" s="5" t="s">
        <v>421</v>
      </c>
      <c r="AB1745" s="5"/>
      <c r="AC1745" s="5"/>
      <c r="AD1745" s="5"/>
      <c r="AE1745" s="5"/>
      <c r="AF1745" s="5"/>
    </row>
    <row r="1746" spans="1:32" hidden="1">
      <c r="A1746" s="5" t="s">
        <v>18585</v>
      </c>
      <c r="B1746" s="5" t="str">
        <f>IF(COUNTIF('Leads Priorizados INT'!M:M,A1746)&gt;0,"Sí","No")</f>
        <v>No</v>
      </c>
      <c r="C1746">
        <v>0</v>
      </c>
      <c r="D1746" s="6" t="s">
        <v>414</v>
      </c>
      <c r="E1746" s="5" t="s">
        <v>18586</v>
      </c>
      <c r="F1746" s="5" t="s">
        <v>1019</v>
      </c>
      <c r="G1746" s="5" t="s">
        <v>10782</v>
      </c>
      <c r="H1746" s="7">
        <v>741516</v>
      </c>
      <c r="I1746" s="5">
        <v>8</v>
      </c>
      <c r="J1746" s="5">
        <v>4</v>
      </c>
      <c r="K1746" s="5" t="s">
        <v>18587</v>
      </c>
      <c r="L1746" s="5">
        <v>8.09E-2</v>
      </c>
      <c r="M1746" s="8">
        <v>627503204</v>
      </c>
      <c r="N1746" s="8"/>
      <c r="O1746" s="8"/>
      <c r="P1746" s="8"/>
      <c r="Q1746" s="8"/>
      <c r="R1746" s="5" t="s">
        <v>18588</v>
      </c>
      <c r="S1746" s="5" t="s">
        <v>417</v>
      </c>
      <c r="T1746" s="5" t="s">
        <v>417</v>
      </c>
      <c r="U1746" s="5" t="s">
        <v>417</v>
      </c>
      <c r="V1746" s="5" t="s">
        <v>417</v>
      </c>
      <c r="W1746" s="5" t="s">
        <v>93</v>
      </c>
      <c r="X1746" s="5" t="s">
        <v>418</v>
      </c>
      <c r="Y1746" s="5" t="s">
        <v>419</v>
      </c>
      <c r="Z1746" s="5" t="s">
        <v>420</v>
      </c>
      <c r="AA1746" s="5" t="s">
        <v>421</v>
      </c>
      <c r="AB1746" s="5"/>
      <c r="AC1746" s="5"/>
      <c r="AD1746" s="5"/>
      <c r="AE1746" s="5"/>
      <c r="AF1746" s="5"/>
    </row>
    <row r="1747" spans="1:32">
      <c r="A1747" s="5" t="s">
        <v>18589</v>
      </c>
      <c r="B1747" s="5" t="str">
        <f>IF(COUNTIF('Leads Priorizados INT'!M:M,A1747)&gt;0,"Sí","No")</f>
        <v>No</v>
      </c>
      <c r="C1747">
        <v>1</v>
      </c>
      <c r="D1747" s="6" t="s">
        <v>1234</v>
      </c>
      <c r="E1747" s="5" t="s">
        <v>18590</v>
      </c>
      <c r="F1747" s="5" t="s">
        <v>152</v>
      </c>
      <c r="G1747" s="5" t="s">
        <v>18591</v>
      </c>
      <c r="H1747" s="7">
        <v>923072</v>
      </c>
      <c r="I1747" s="5">
        <v>1</v>
      </c>
      <c r="J1747" s="5">
        <v>1</v>
      </c>
      <c r="K1747" s="5" t="s">
        <v>18592</v>
      </c>
      <c r="L1747" s="5">
        <v>8.09E-2</v>
      </c>
      <c r="M1747" s="8">
        <v>918410766</v>
      </c>
      <c r="N1747" s="8">
        <v>666555668</v>
      </c>
      <c r="O1747" s="8"/>
      <c r="P1747" s="8"/>
      <c r="Q1747" s="8"/>
      <c r="R1747" s="5" t="s">
        <v>18593</v>
      </c>
      <c r="S1747" s="5" t="s">
        <v>18594</v>
      </c>
      <c r="T1747" s="5" t="s">
        <v>417</v>
      </c>
      <c r="U1747" s="5" t="s">
        <v>417</v>
      </c>
      <c r="V1747" s="5" t="s">
        <v>417</v>
      </c>
      <c r="W1747" s="5" t="s">
        <v>93</v>
      </c>
      <c r="X1747" s="5" t="s">
        <v>418</v>
      </c>
      <c r="Y1747" s="5" t="s">
        <v>419</v>
      </c>
      <c r="Z1747" s="5" t="s">
        <v>420</v>
      </c>
      <c r="AA1747" s="5" t="s">
        <v>421</v>
      </c>
      <c r="AB1747" s="5"/>
      <c r="AC1747" s="5"/>
      <c r="AD1747" s="5"/>
      <c r="AE1747" s="5"/>
      <c r="AF1747" s="5"/>
    </row>
    <row r="1748" spans="1:32" hidden="1">
      <c r="A1748" s="5" t="s">
        <v>18595</v>
      </c>
      <c r="B1748" s="5" t="str">
        <f>IF(COUNTIF('Leads Priorizados INT'!M:M,A1748)&gt;0,"Sí","No")</f>
        <v>No</v>
      </c>
      <c r="C1748">
        <v>0</v>
      </c>
      <c r="D1748" s="6" t="s">
        <v>414</v>
      </c>
      <c r="E1748" s="5" t="s">
        <v>18596</v>
      </c>
      <c r="F1748" s="5" t="s">
        <v>431</v>
      </c>
      <c r="G1748" s="5" t="s">
        <v>9769</v>
      </c>
      <c r="H1748" s="7">
        <v>365510</v>
      </c>
      <c r="I1748" s="5">
        <v>5</v>
      </c>
      <c r="J1748" s="5">
        <v>1</v>
      </c>
      <c r="K1748" s="5" t="s">
        <v>18597</v>
      </c>
      <c r="L1748" s="5">
        <v>8.0799999999999997E-2</v>
      </c>
      <c r="M1748" s="8"/>
      <c r="N1748" s="8"/>
      <c r="O1748" s="8"/>
      <c r="P1748" s="8"/>
      <c r="Q1748" s="8"/>
      <c r="R1748" s="5" t="s">
        <v>18598</v>
      </c>
      <c r="S1748" s="5" t="s">
        <v>18599</v>
      </c>
      <c r="T1748" s="5" t="s">
        <v>18600</v>
      </c>
      <c r="U1748" s="5" t="s">
        <v>417</v>
      </c>
      <c r="V1748" s="5" t="s">
        <v>417</v>
      </c>
      <c r="W1748" s="5" t="s">
        <v>93</v>
      </c>
      <c r="X1748" s="5" t="s">
        <v>418</v>
      </c>
      <c r="Y1748" s="5" t="s">
        <v>419</v>
      </c>
      <c r="Z1748" s="5" t="s">
        <v>420</v>
      </c>
      <c r="AA1748" s="5" t="s">
        <v>421</v>
      </c>
      <c r="AB1748" s="5"/>
      <c r="AC1748" s="5"/>
      <c r="AD1748" s="5"/>
      <c r="AE1748" s="5"/>
      <c r="AF1748" s="5"/>
    </row>
    <row r="1749" spans="1:32" hidden="1">
      <c r="A1749" s="5" t="s">
        <v>18601</v>
      </c>
      <c r="B1749" s="5" t="str">
        <f>IF(COUNTIF('Leads Priorizados INT'!M:M,A1749)&gt;0,"Sí","No")</f>
        <v>No</v>
      </c>
      <c r="C1749">
        <v>0</v>
      </c>
      <c r="D1749" s="6" t="s">
        <v>414</v>
      </c>
      <c r="E1749" s="5" t="s">
        <v>18602</v>
      </c>
      <c r="F1749" s="5" t="s">
        <v>152</v>
      </c>
      <c r="G1749" s="5" t="s">
        <v>1749</v>
      </c>
      <c r="H1749" s="7">
        <v>953595</v>
      </c>
      <c r="I1749" s="5">
        <v>8</v>
      </c>
      <c r="J1749" s="5">
        <v>2</v>
      </c>
      <c r="K1749" s="5" t="s">
        <v>18603</v>
      </c>
      <c r="L1749" s="5">
        <v>8.0799999999999997E-2</v>
      </c>
      <c r="M1749" s="8"/>
      <c r="N1749" s="8"/>
      <c r="O1749" s="8"/>
      <c r="P1749" s="8"/>
      <c r="Q1749" s="8"/>
      <c r="R1749" s="5" t="s">
        <v>18604</v>
      </c>
      <c r="S1749" s="5" t="s">
        <v>417</v>
      </c>
      <c r="T1749" s="5" t="s">
        <v>417</v>
      </c>
      <c r="U1749" s="5" t="s">
        <v>417</v>
      </c>
      <c r="V1749" s="5" t="s">
        <v>417</v>
      </c>
      <c r="W1749" s="5" t="s">
        <v>93</v>
      </c>
      <c r="X1749" s="5" t="s">
        <v>418</v>
      </c>
      <c r="Y1749" s="5" t="s">
        <v>419</v>
      </c>
      <c r="Z1749" s="5" t="s">
        <v>420</v>
      </c>
      <c r="AA1749" s="5" t="s">
        <v>421</v>
      </c>
      <c r="AB1749" s="5"/>
      <c r="AC1749" s="5"/>
      <c r="AD1749" s="5"/>
      <c r="AE1749" s="5"/>
      <c r="AF1749" s="5"/>
    </row>
    <row r="1750" spans="1:32" hidden="1">
      <c r="A1750" s="5" t="s">
        <v>18605</v>
      </c>
      <c r="B1750" s="5" t="str">
        <f>IF(COUNTIF('Leads Priorizados INT'!M:M,A1750)&gt;0,"Sí","No")</f>
        <v>No</v>
      </c>
      <c r="C1750">
        <v>0</v>
      </c>
      <c r="D1750" s="6" t="s">
        <v>430</v>
      </c>
      <c r="E1750" s="5" t="s">
        <v>18606</v>
      </c>
      <c r="F1750" s="5" t="s">
        <v>431</v>
      </c>
      <c r="G1750" s="5" t="s">
        <v>610</v>
      </c>
      <c r="H1750" s="7">
        <v>2961487</v>
      </c>
      <c r="I1750" s="5">
        <v>29</v>
      </c>
      <c r="J1750" s="5">
        <v>2</v>
      </c>
      <c r="K1750" s="5" t="s">
        <v>18607</v>
      </c>
      <c r="L1750" s="5">
        <v>8.0699999999999994E-2</v>
      </c>
      <c r="M1750" s="8">
        <v>932412438</v>
      </c>
      <c r="N1750" s="8">
        <v>656429869</v>
      </c>
      <c r="O1750" s="8">
        <v>625427137</v>
      </c>
      <c r="P1750" s="8">
        <v>605438707</v>
      </c>
      <c r="Q1750" s="8">
        <v>605438036</v>
      </c>
      <c r="R1750" s="5" t="s">
        <v>16855</v>
      </c>
      <c r="S1750" s="5" t="s">
        <v>417</v>
      </c>
      <c r="T1750" s="5" t="s">
        <v>417</v>
      </c>
      <c r="U1750" s="5" t="s">
        <v>417</v>
      </c>
      <c r="V1750" s="5" t="s">
        <v>417</v>
      </c>
      <c r="W1750" s="5" t="s">
        <v>93</v>
      </c>
      <c r="X1750" s="5" t="s">
        <v>418</v>
      </c>
      <c r="Y1750" s="5" t="s">
        <v>419</v>
      </c>
      <c r="Z1750" s="5" t="s">
        <v>420</v>
      </c>
      <c r="AA1750" s="5" t="s">
        <v>421</v>
      </c>
      <c r="AB1750" s="5"/>
      <c r="AC1750" s="5"/>
      <c r="AD1750" s="5"/>
      <c r="AE1750" s="5"/>
      <c r="AF1750" s="5"/>
    </row>
    <row r="1751" spans="1:32">
      <c r="A1751" s="5" t="s">
        <v>18608</v>
      </c>
      <c r="B1751" s="5" t="str">
        <f>IF(COUNTIF('Leads Priorizados INT'!M:M,A1751)&gt;0,"Sí","No")</f>
        <v>No</v>
      </c>
      <c r="C1751">
        <v>1</v>
      </c>
      <c r="D1751" s="6" t="s">
        <v>414</v>
      </c>
      <c r="E1751" s="5" t="s">
        <v>18609</v>
      </c>
      <c r="F1751" s="5" t="s">
        <v>431</v>
      </c>
      <c r="G1751" s="5" t="s">
        <v>2465</v>
      </c>
      <c r="H1751" s="7">
        <v>553328</v>
      </c>
      <c r="I1751" s="5">
        <v>4</v>
      </c>
      <c r="J1751" s="5">
        <v>1</v>
      </c>
      <c r="K1751" s="5" t="s">
        <v>18610</v>
      </c>
      <c r="L1751" s="5">
        <v>8.0699999999999994E-2</v>
      </c>
      <c r="M1751" s="8"/>
      <c r="N1751" s="8"/>
      <c r="O1751" s="8"/>
      <c r="P1751" s="8"/>
      <c r="Q1751" s="8"/>
      <c r="R1751" s="5" t="s">
        <v>18611</v>
      </c>
      <c r="S1751" s="5" t="s">
        <v>18612</v>
      </c>
      <c r="T1751" s="5" t="s">
        <v>417</v>
      </c>
      <c r="U1751" s="5" t="s">
        <v>417</v>
      </c>
      <c r="V1751" s="5" t="s">
        <v>417</v>
      </c>
      <c r="W1751" s="5" t="s">
        <v>93</v>
      </c>
      <c r="X1751" s="5" t="s">
        <v>418</v>
      </c>
      <c r="Y1751" s="5" t="s">
        <v>419</v>
      </c>
      <c r="Z1751" s="5" t="s">
        <v>420</v>
      </c>
      <c r="AA1751" s="5" t="s">
        <v>421</v>
      </c>
      <c r="AB1751" s="5"/>
      <c r="AC1751" s="5"/>
      <c r="AD1751" s="5"/>
      <c r="AE1751" s="5"/>
      <c r="AF1751" s="5"/>
    </row>
    <row r="1752" spans="1:32" hidden="1">
      <c r="A1752" s="5" t="s">
        <v>18613</v>
      </c>
      <c r="B1752" s="5" t="str">
        <f>IF(COUNTIF('Leads Priorizados INT'!M:M,A1752)&gt;0,"Sí","No")</f>
        <v>No</v>
      </c>
      <c r="C1752">
        <v>0</v>
      </c>
      <c r="D1752" s="6" t="s">
        <v>414</v>
      </c>
      <c r="E1752" s="5" t="s">
        <v>18614</v>
      </c>
      <c r="F1752" s="5" t="s">
        <v>431</v>
      </c>
      <c r="G1752" s="5" t="s">
        <v>11210</v>
      </c>
      <c r="H1752" s="7">
        <v>623393</v>
      </c>
      <c r="I1752" s="5">
        <v>5</v>
      </c>
      <c r="J1752" s="5">
        <v>1</v>
      </c>
      <c r="K1752" s="5" t="s">
        <v>18615</v>
      </c>
      <c r="L1752" s="5">
        <v>8.0699999999999994E-2</v>
      </c>
      <c r="M1752" s="8">
        <v>933778892</v>
      </c>
      <c r="N1752" s="8"/>
      <c r="O1752" s="8"/>
      <c r="P1752" s="8"/>
      <c r="Q1752" s="8"/>
      <c r="R1752" s="5" t="s">
        <v>18616</v>
      </c>
      <c r="S1752" s="5" t="s">
        <v>18617</v>
      </c>
      <c r="T1752" s="5" t="s">
        <v>417</v>
      </c>
      <c r="U1752" s="5" t="s">
        <v>417</v>
      </c>
      <c r="V1752" s="5" t="s">
        <v>417</v>
      </c>
      <c r="W1752" s="5" t="s">
        <v>93</v>
      </c>
      <c r="X1752" s="5" t="s">
        <v>418</v>
      </c>
      <c r="Y1752" s="5" t="s">
        <v>419</v>
      </c>
      <c r="Z1752" s="5" t="s">
        <v>420</v>
      </c>
      <c r="AA1752" s="5" t="s">
        <v>421</v>
      </c>
      <c r="AB1752" s="5"/>
      <c r="AC1752" s="5"/>
      <c r="AD1752" s="5"/>
      <c r="AE1752" s="5"/>
      <c r="AF1752" s="5"/>
    </row>
    <row r="1753" spans="1:32" hidden="1">
      <c r="A1753" s="5" t="s">
        <v>18618</v>
      </c>
      <c r="B1753" s="5" t="str">
        <f>IF(COUNTIF('Leads Priorizados INT'!M:M,A1753)&gt;0,"Sí","No")</f>
        <v>No</v>
      </c>
      <c r="C1753">
        <v>0</v>
      </c>
      <c r="D1753" s="6" t="s">
        <v>414</v>
      </c>
      <c r="E1753" s="5" t="s">
        <v>18619</v>
      </c>
      <c r="F1753" s="5" t="s">
        <v>3740</v>
      </c>
      <c r="G1753" s="5" t="s">
        <v>18620</v>
      </c>
      <c r="H1753" s="7">
        <v>903162</v>
      </c>
      <c r="I1753" s="5">
        <v>8</v>
      </c>
      <c r="J1753" s="5">
        <v>1</v>
      </c>
      <c r="K1753" s="5" t="s">
        <v>18621</v>
      </c>
      <c r="L1753" s="5">
        <v>8.0699999999999994E-2</v>
      </c>
      <c r="M1753" s="8">
        <v>956942727</v>
      </c>
      <c r="N1753" s="8"/>
      <c r="O1753" s="8"/>
      <c r="P1753" s="8"/>
      <c r="Q1753" s="8"/>
      <c r="R1753" s="5" t="s">
        <v>18622</v>
      </c>
      <c r="S1753" s="5" t="s">
        <v>18623</v>
      </c>
      <c r="T1753" s="5" t="s">
        <v>417</v>
      </c>
      <c r="U1753" s="5" t="s">
        <v>417</v>
      </c>
      <c r="V1753" s="5" t="s">
        <v>417</v>
      </c>
      <c r="W1753" s="5" t="s">
        <v>93</v>
      </c>
      <c r="X1753" s="5" t="s">
        <v>418</v>
      </c>
      <c r="Y1753" s="5" t="s">
        <v>419</v>
      </c>
      <c r="Z1753" s="5" t="s">
        <v>420</v>
      </c>
      <c r="AA1753" s="5" t="s">
        <v>421</v>
      </c>
      <c r="AB1753" s="5"/>
      <c r="AC1753" s="5"/>
      <c r="AD1753" s="5"/>
      <c r="AE1753" s="5"/>
      <c r="AF1753" s="5"/>
    </row>
    <row r="1754" spans="1:32" hidden="1">
      <c r="A1754" s="5" t="s">
        <v>18624</v>
      </c>
      <c r="B1754" s="5" t="str">
        <f>IF(COUNTIF('Leads Priorizados INT'!M:M,A1754)&gt;0,"Sí","No")</f>
        <v>No</v>
      </c>
      <c r="C1754">
        <v>0</v>
      </c>
      <c r="D1754" s="6" t="s">
        <v>414</v>
      </c>
      <c r="E1754" s="5" t="s">
        <v>18625</v>
      </c>
      <c r="F1754" s="5" t="s">
        <v>152</v>
      </c>
      <c r="G1754" s="5" t="s">
        <v>9333</v>
      </c>
      <c r="H1754" s="7">
        <v>3757574</v>
      </c>
      <c r="I1754" s="5">
        <v>1</v>
      </c>
      <c r="J1754" s="5">
        <v>1</v>
      </c>
      <c r="K1754" s="5" t="s">
        <v>18626</v>
      </c>
      <c r="L1754" s="5">
        <v>8.0699999999999994E-2</v>
      </c>
      <c r="M1754" s="8"/>
      <c r="N1754" s="8"/>
      <c r="O1754" s="8"/>
      <c r="P1754" s="8"/>
      <c r="Q1754" s="8"/>
      <c r="R1754" s="5" t="s">
        <v>18627</v>
      </c>
      <c r="S1754" s="5" t="s">
        <v>417</v>
      </c>
      <c r="T1754" s="5" t="s">
        <v>417</v>
      </c>
      <c r="U1754" s="5" t="s">
        <v>417</v>
      </c>
      <c r="V1754" s="5" t="s">
        <v>417</v>
      </c>
      <c r="W1754" s="5" t="s">
        <v>93</v>
      </c>
      <c r="X1754" s="5" t="s">
        <v>418</v>
      </c>
      <c r="Y1754" s="5" t="s">
        <v>419</v>
      </c>
      <c r="Z1754" s="5" t="s">
        <v>420</v>
      </c>
      <c r="AA1754" s="5" t="s">
        <v>421</v>
      </c>
      <c r="AB1754" s="5"/>
      <c r="AC1754" s="5"/>
      <c r="AD1754" s="5"/>
      <c r="AE1754" s="5"/>
      <c r="AF1754" s="5"/>
    </row>
    <row r="1755" spans="1:32" hidden="1">
      <c r="A1755" s="5" t="s">
        <v>18628</v>
      </c>
      <c r="B1755" s="5" t="str">
        <f>IF(COUNTIF('Leads Priorizados INT'!M:M,A1755)&gt;0,"Sí","No")</f>
        <v>No</v>
      </c>
      <c r="C1755">
        <v>0</v>
      </c>
      <c r="D1755" s="6" t="s">
        <v>414</v>
      </c>
      <c r="E1755" s="5" t="s">
        <v>18629</v>
      </c>
      <c r="F1755" s="5" t="s">
        <v>152</v>
      </c>
      <c r="G1755" s="5" t="s">
        <v>462</v>
      </c>
      <c r="H1755" s="7">
        <v>360669</v>
      </c>
      <c r="I1755" s="5">
        <v>5</v>
      </c>
      <c r="J1755" s="5">
        <v>1</v>
      </c>
      <c r="K1755" s="5" t="s">
        <v>18630</v>
      </c>
      <c r="L1755" s="5">
        <v>8.0699999999999994E-2</v>
      </c>
      <c r="M1755" s="8"/>
      <c r="N1755" s="8"/>
      <c r="O1755" s="8"/>
      <c r="P1755" s="8"/>
      <c r="Q1755" s="8"/>
      <c r="R1755" s="5" t="s">
        <v>18631</v>
      </c>
      <c r="S1755" s="5" t="s">
        <v>18632</v>
      </c>
      <c r="T1755" s="5" t="s">
        <v>417</v>
      </c>
      <c r="U1755" s="5" t="s">
        <v>417</v>
      </c>
      <c r="V1755" s="5" t="s">
        <v>417</v>
      </c>
      <c r="W1755" s="5" t="s">
        <v>93</v>
      </c>
      <c r="X1755" s="5" t="s">
        <v>418</v>
      </c>
      <c r="Y1755" s="5" t="s">
        <v>419</v>
      </c>
      <c r="Z1755" s="5" t="s">
        <v>420</v>
      </c>
      <c r="AA1755" s="5" t="s">
        <v>421</v>
      </c>
      <c r="AB1755" s="5"/>
      <c r="AC1755" s="5"/>
      <c r="AD1755" s="5"/>
      <c r="AE1755" s="5"/>
      <c r="AF1755" s="5"/>
    </row>
    <row r="1756" spans="1:32" hidden="1">
      <c r="A1756" s="5" t="s">
        <v>18633</v>
      </c>
      <c r="B1756" s="5" t="str">
        <f>IF(COUNTIF('Leads Priorizados INT'!M:M,A1756)&gt;0,"Sí","No")</f>
        <v>No</v>
      </c>
      <c r="C1756">
        <v>0</v>
      </c>
      <c r="D1756" s="6" t="s">
        <v>414</v>
      </c>
      <c r="E1756" s="5" t="s">
        <v>18634</v>
      </c>
      <c r="F1756" s="5" t="s">
        <v>581</v>
      </c>
      <c r="G1756" s="5" t="s">
        <v>13907</v>
      </c>
      <c r="H1756" s="7">
        <v>912560</v>
      </c>
      <c r="I1756" s="5">
        <v>19</v>
      </c>
      <c r="J1756" s="5">
        <v>2</v>
      </c>
      <c r="K1756" s="5" t="s">
        <v>18635</v>
      </c>
      <c r="L1756" s="5">
        <v>8.0600000000000005E-2</v>
      </c>
      <c r="M1756" s="8">
        <v>986951873</v>
      </c>
      <c r="N1756" s="8">
        <v>986124163</v>
      </c>
      <c r="O1756" s="8">
        <v>986112501</v>
      </c>
      <c r="P1756" s="8">
        <v>986245938</v>
      </c>
      <c r="Q1756" s="8"/>
      <c r="R1756" s="5" t="s">
        <v>417</v>
      </c>
      <c r="S1756" s="5" t="s">
        <v>417</v>
      </c>
      <c r="T1756" s="5" t="s">
        <v>417</v>
      </c>
      <c r="U1756" s="5" t="s">
        <v>417</v>
      </c>
      <c r="V1756" s="5" t="s">
        <v>417</v>
      </c>
      <c r="W1756" s="5" t="s">
        <v>417</v>
      </c>
      <c r="X1756" s="5" t="s">
        <v>417</v>
      </c>
      <c r="Y1756" s="5" t="s">
        <v>417</v>
      </c>
      <c r="Z1756" s="5" t="s">
        <v>417</v>
      </c>
      <c r="AA1756" s="5" t="s">
        <v>417</v>
      </c>
      <c r="AB1756" s="5" t="s">
        <v>18636</v>
      </c>
      <c r="AC1756" s="5"/>
      <c r="AD1756" s="5"/>
      <c r="AE1756" s="5"/>
      <c r="AF1756" s="5"/>
    </row>
    <row r="1757" spans="1:32" hidden="1">
      <c r="A1757" s="5" t="s">
        <v>18637</v>
      </c>
      <c r="B1757" s="5" t="str">
        <f>IF(COUNTIF('Leads Priorizados INT'!M:M,A1757)&gt;0,"Sí","No")</f>
        <v>No</v>
      </c>
      <c r="C1757">
        <v>0</v>
      </c>
      <c r="D1757" s="6" t="s">
        <v>414</v>
      </c>
      <c r="E1757" s="5" t="s">
        <v>18638</v>
      </c>
      <c r="F1757" s="5" t="s">
        <v>1019</v>
      </c>
      <c r="G1757" s="5" t="s">
        <v>11859</v>
      </c>
      <c r="H1757" s="7">
        <v>467326</v>
      </c>
      <c r="I1757" s="5">
        <v>3</v>
      </c>
      <c r="J1757" s="5">
        <v>2</v>
      </c>
      <c r="K1757" s="5" t="s">
        <v>18639</v>
      </c>
      <c r="L1757" s="5">
        <v>8.0600000000000005E-2</v>
      </c>
      <c r="M1757" s="8"/>
      <c r="N1757" s="8"/>
      <c r="O1757" s="8"/>
      <c r="P1757" s="8"/>
      <c r="Q1757" s="8"/>
      <c r="R1757" s="5" t="s">
        <v>18640</v>
      </c>
      <c r="S1757" s="5" t="s">
        <v>18641</v>
      </c>
      <c r="T1757" s="5" t="s">
        <v>417</v>
      </c>
      <c r="U1757" s="5" t="s">
        <v>417</v>
      </c>
      <c r="V1757" s="5" t="s">
        <v>417</v>
      </c>
      <c r="W1757" s="5" t="s">
        <v>93</v>
      </c>
      <c r="X1757" s="5" t="s">
        <v>418</v>
      </c>
      <c r="Y1757" s="5" t="s">
        <v>419</v>
      </c>
      <c r="Z1757" s="5" t="s">
        <v>420</v>
      </c>
      <c r="AA1757" s="5" t="s">
        <v>421</v>
      </c>
      <c r="AB1757" s="5"/>
      <c r="AC1757" s="5"/>
      <c r="AD1757" s="5"/>
      <c r="AE1757" s="5"/>
      <c r="AF1757" s="5"/>
    </row>
    <row r="1758" spans="1:32" hidden="1">
      <c r="A1758" s="5" t="s">
        <v>18642</v>
      </c>
      <c r="B1758" s="5" t="str">
        <f>IF(COUNTIF('Leads Priorizados INT'!M:M,A1758)&gt;0,"Sí","No")</f>
        <v>No</v>
      </c>
      <c r="C1758">
        <v>0</v>
      </c>
      <c r="D1758" s="6" t="s">
        <v>414</v>
      </c>
      <c r="E1758" s="5" t="s">
        <v>18643</v>
      </c>
      <c r="F1758" s="5" t="s">
        <v>984</v>
      </c>
      <c r="G1758" s="5" t="s">
        <v>18644</v>
      </c>
      <c r="H1758" s="7">
        <v>918211</v>
      </c>
      <c r="I1758" s="5">
        <v>7</v>
      </c>
      <c r="J1758" s="5">
        <v>2</v>
      </c>
      <c r="K1758" s="5" t="s">
        <v>18645</v>
      </c>
      <c r="L1758" s="5">
        <v>8.0600000000000005E-2</v>
      </c>
      <c r="M1758" s="8"/>
      <c r="N1758" s="8"/>
      <c r="O1758" s="8"/>
      <c r="P1758" s="8"/>
      <c r="Q1758" s="8"/>
      <c r="R1758" s="5" t="s">
        <v>18646</v>
      </c>
      <c r="S1758" s="5" t="s">
        <v>417</v>
      </c>
      <c r="T1758" s="5" t="s">
        <v>417</v>
      </c>
      <c r="U1758" s="5" t="s">
        <v>417</v>
      </c>
      <c r="V1758" s="5" t="s">
        <v>417</v>
      </c>
      <c r="W1758" s="5" t="s">
        <v>93</v>
      </c>
      <c r="X1758" s="5" t="s">
        <v>418</v>
      </c>
      <c r="Y1758" s="5" t="s">
        <v>419</v>
      </c>
      <c r="Z1758" s="5" t="s">
        <v>420</v>
      </c>
      <c r="AA1758" s="5" t="s">
        <v>421</v>
      </c>
      <c r="AB1758" s="5"/>
      <c r="AC1758" s="5"/>
      <c r="AD1758" s="5"/>
      <c r="AE1758" s="5"/>
      <c r="AF1758" s="5"/>
    </row>
    <row r="1759" spans="1:32" hidden="1">
      <c r="A1759" s="5" t="s">
        <v>18647</v>
      </c>
      <c r="B1759" s="5" t="str">
        <f>IF(COUNTIF('Leads Priorizados INT'!M:M,A1759)&gt;0,"Sí","No")</f>
        <v>No</v>
      </c>
      <c r="C1759">
        <v>0</v>
      </c>
      <c r="D1759" s="6" t="s">
        <v>414</v>
      </c>
      <c r="E1759" s="5" t="s">
        <v>18648</v>
      </c>
      <c r="F1759" s="5" t="s">
        <v>152</v>
      </c>
      <c r="G1759" s="5" t="s">
        <v>9885</v>
      </c>
      <c r="H1759" s="7">
        <v>2500552</v>
      </c>
      <c r="I1759" s="5">
        <v>10</v>
      </c>
      <c r="J1759" s="5">
        <v>2</v>
      </c>
      <c r="K1759" s="5" t="s">
        <v>18649</v>
      </c>
      <c r="L1759" s="5">
        <v>8.0500000000000002E-2</v>
      </c>
      <c r="M1759" s="8">
        <v>917602490</v>
      </c>
      <c r="N1759" s="8"/>
      <c r="O1759" s="8"/>
      <c r="P1759" s="8"/>
      <c r="Q1759" s="8"/>
      <c r="R1759" s="5" t="s">
        <v>18650</v>
      </c>
      <c r="S1759" s="5" t="s">
        <v>417</v>
      </c>
      <c r="T1759" s="5" t="s">
        <v>417</v>
      </c>
      <c r="U1759" s="5" t="s">
        <v>417</v>
      </c>
      <c r="V1759" s="5" t="s">
        <v>417</v>
      </c>
      <c r="W1759" s="5" t="s">
        <v>93</v>
      </c>
      <c r="X1759" s="5" t="s">
        <v>418</v>
      </c>
      <c r="Y1759" s="5" t="s">
        <v>419</v>
      </c>
      <c r="Z1759" s="5" t="s">
        <v>420</v>
      </c>
      <c r="AA1759" s="5" t="s">
        <v>421</v>
      </c>
      <c r="AB1759" s="5" t="s">
        <v>18651</v>
      </c>
      <c r="AC1759" s="5"/>
      <c r="AD1759" s="5"/>
      <c r="AE1759" s="5"/>
      <c r="AF1759" s="5"/>
    </row>
    <row r="1760" spans="1:32" hidden="1">
      <c r="A1760" s="5" t="s">
        <v>18652</v>
      </c>
      <c r="B1760" s="5" t="str">
        <f>IF(COUNTIF('Leads Priorizados INT'!M:M,A1760)&gt;0,"Sí","No")</f>
        <v>No</v>
      </c>
      <c r="C1760">
        <v>0</v>
      </c>
      <c r="D1760" s="6" t="s">
        <v>414</v>
      </c>
      <c r="E1760" s="5" t="s">
        <v>18653</v>
      </c>
      <c r="F1760" s="5" t="s">
        <v>431</v>
      </c>
      <c r="G1760" s="5" t="s">
        <v>1479</v>
      </c>
      <c r="H1760" s="7">
        <v>1464339</v>
      </c>
      <c r="I1760" s="5">
        <v>5</v>
      </c>
      <c r="J1760" s="5">
        <v>1</v>
      </c>
      <c r="K1760" s="5" t="s">
        <v>18654</v>
      </c>
      <c r="L1760" s="5">
        <v>8.0500000000000002E-2</v>
      </c>
      <c r="M1760" s="8"/>
      <c r="N1760" s="8"/>
      <c r="O1760" s="8"/>
      <c r="P1760" s="8"/>
      <c r="Q1760" s="8"/>
      <c r="R1760" s="5" t="s">
        <v>18655</v>
      </c>
      <c r="S1760" s="5" t="s">
        <v>18656</v>
      </c>
      <c r="T1760" s="5" t="s">
        <v>417</v>
      </c>
      <c r="U1760" s="5" t="s">
        <v>417</v>
      </c>
      <c r="V1760" s="5" t="s">
        <v>417</v>
      </c>
      <c r="W1760" s="5" t="s">
        <v>93</v>
      </c>
      <c r="X1760" s="5" t="s">
        <v>418</v>
      </c>
      <c r="Y1760" s="5" t="s">
        <v>419</v>
      </c>
      <c r="Z1760" s="5" t="s">
        <v>420</v>
      </c>
      <c r="AA1760" s="5" t="s">
        <v>421</v>
      </c>
      <c r="AB1760" s="5"/>
      <c r="AC1760" s="5"/>
      <c r="AD1760" s="5"/>
      <c r="AE1760" s="5"/>
      <c r="AF1760" s="5"/>
    </row>
    <row r="1761" spans="1:32" hidden="1">
      <c r="A1761" s="5" t="s">
        <v>18657</v>
      </c>
      <c r="B1761" s="5" t="str">
        <f>IF(COUNTIF('Leads Priorizados INT'!M:M,A1761)&gt;0,"Sí","No")</f>
        <v>No</v>
      </c>
      <c r="C1761">
        <v>0</v>
      </c>
      <c r="D1761" s="6" t="s">
        <v>414</v>
      </c>
      <c r="E1761" s="5" t="s">
        <v>18658</v>
      </c>
      <c r="F1761" s="5" t="s">
        <v>431</v>
      </c>
      <c r="G1761" s="5" t="s">
        <v>639</v>
      </c>
      <c r="H1761" s="7">
        <v>1094238</v>
      </c>
      <c r="I1761" s="5">
        <v>1</v>
      </c>
      <c r="J1761" s="5">
        <v>1</v>
      </c>
      <c r="K1761" s="5" t="s">
        <v>18659</v>
      </c>
      <c r="L1761" s="5">
        <v>8.0500000000000002E-2</v>
      </c>
      <c r="M1761" s="8">
        <v>933839111</v>
      </c>
      <c r="N1761" s="8"/>
      <c r="O1761" s="8"/>
      <c r="P1761" s="8"/>
      <c r="Q1761" s="8"/>
      <c r="R1761" s="5" t="s">
        <v>417</v>
      </c>
      <c r="S1761" s="5" t="s">
        <v>417</v>
      </c>
      <c r="T1761" s="5" t="s">
        <v>417</v>
      </c>
      <c r="U1761" s="5" t="s">
        <v>417</v>
      </c>
      <c r="V1761" s="5" t="s">
        <v>417</v>
      </c>
      <c r="W1761" s="5" t="s">
        <v>417</v>
      </c>
      <c r="X1761" s="5" t="s">
        <v>417</v>
      </c>
      <c r="Y1761" s="5" t="s">
        <v>417</v>
      </c>
      <c r="Z1761" s="5" t="s">
        <v>417</v>
      </c>
      <c r="AA1761" s="5" t="s">
        <v>417</v>
      </c>
      <c r="AB1761" s="5"/>
      <c r="AC1761" s="5"/>
      <c r="AD1761" s="5"/>
      <c r="AE1761" s="5"/>
      <c r="AF1761" s="5"/>
    </row>
    <row r="1762" spans="1:32" hidden="1">
      <c r="A1762" s="5" t="s">
        <v>18660</v>
      </c>
      <c r="B1762" s="5" t="str">
        <f>IF(COUNTIF('Leads Priorizados INT'!M:M,A1762)&gt;0,"Sí","No")</f>
        <v>No</v>
      </c>
      <c r="C1762">
        <v>0</v>
      </c>
      <c r="D1762" s="6" t="s">
        <v>414</v>
      </c>
      <c r="E1762" s="5" t="s">
        <v>18661</v>
      </c>
      <c r="F1762" s="5" t="s">
        <v>431</v>
      </c>
      <c r="G1762" s="5" t="s">
        <v>18662</v>
      </c>
      <c r="H1762" s="7">
        <v>417040</v>
      </c>
      <c r="I1762" s="5">
        <v>4</v>
      </c>
      <c r="J1762" s="5">
        <v>2</v>
      </c>
      <c r="K1762" s="5" t="s">
        <v>18663</v>
      </c>
      <c r="L1762" s="5">
        <v>8.0500000000000002E-2</v>
      </c>
      <c r="M1762" s="8"/>
      <c r="N1762" s="8"/>
      <c r="O1762" s="8"/>
      <c r="P1762" s="8"/>
      <c r="Q1762" s="8"/>
      <c r="R1762" s="5" t="s">
        <v>18664</v>
      </c>
      <c r="S1762" s="5" t="s">
        <v>417</v>
      </c>
      <c r="T1762" s="5" t="s">
        <v>417</v>
      </c>
      <c r="U1762" s="5" t="s">
        <v>417</v>
      </c>
      <c r="V1762" s="5" t="s">
        <v>417</v>
      </c>
      <c r="W1762" s="5" t="s">
        <v>93</v>
      </c>
      <c r="X1762" s="5" t="s">
        <v>418</v>
      </c>
      <c r="Y1762" s="5" t="s">
        <v>419</v>
      </c>
      <c r="Z1762" s="5" t="s">
        <v>420</v>
      </c>
      <c r="AA1762" s="5" t="s">
        <v>421</v>
      </c>
      <c r="AB1762" s="5"/>
      <c r="AC1762" s="5"/>
      <c r="AD1762" s="5"/>
      <c r="AE1762" s="5"/>
      <c r="AF1762" s="5"/>
    </row>
    <row r="1763" spans="1:32" hidden="1">
      <c r="A1763" s="5" t="s">
        <v>18665</v>
      </c>
      <c r="B1763" s="5" t="str">
        <f>IF(COUNTIF('Leads Priorizados INT'!M:M,A1763)&gt;0,"Sí","No")</f>
        <v>No</v>
      </c>
      <c r="C1763">
        <v>0</v>
      </c>
      <c r="D1763" s="6" t="s">
        <v>414</v>
      </c>
      <c r="E1763" s="5" t="s">
        <v>18666</v>
      </c>
      <c r="F1763" s="5" t="s">
        <v>431</v>
      </c>
      <c r="G1763" s="5" t="s">
        <v>3033</v>
      </c>
      <c r="H1763" s="7">
        <v>537665</v>
      </c>
      <c r="I1763" s="5">
        <v>1</v>
      </c>
      <c r="J1763" s="5">
        <v>1</v>
      </c>
      <c r="K1763" s="5" t="s">
        <v>18667</v>
      </c>
      <c r="L1763" s="5">
        <v>8.0500000000000002E-2</v>
      </c>
      <c r="M1763" s="8"/>
      <c r="N1763" s="8"/>
      <c r="O1763" s="8"/>
      <c r="P1763" s="8"/>
      <c r="Q1763" s="8"/>
      <c r="R1763" s="5" t="s">
        <v>18668</v>
      </c>
      <c r="S1763" s="5" t="s">
        <v>417</v>
      </c>
      <c r="T1763" s="5" t="s">
        <v>417</v>
      </c>
      <c r="U1763" s="5" t="s">
        <v>417</v>
      </c>
      <c r="V1763" s="5" t="s">
        <v>417</v>
      </c>
      <c r="W1763" s="5" t="s">
        <v>93</v>
      </c>
      <c r="X1763" s="5" t="s">
        <v>418</v>
      </c>
      <c r="Y1763" s="5" t="s">
        <v>419</v>
      </c>
      <c r="Z1763" s="5" t="s">
        <v>420</v>
      </c>
      <c r="AA1763" s="5" t="s">
        <v>421</v>
      </c>
      <c r="AB1763" s="5"/>
      <c r="AC1763" s="5"/>
      <c r="AD1763" s="5"/>
      <c r="AE1763" s="5"/>
      <c r="AF1763" s="5"/>
    </row>
    <row r="1764" spans="1:32" hidden="1">
      <c r="A1764" s="5" t="s">
        <v>18669</v>
      </c>
      <c r="B1764" s="5" t="str">
        <f>IF(COUNTIF('Leads Priorizados INT'!M:M,A1764)&gt;0,"Sí","No")</f>
        <v>No</v>
      </c>
      <c r="C1764">
        <v>0</v>
      </c>
      <c r="D1764" s="6" t="s">
        <v>414</v>
      </c>
      <c r="E1764" s="5" t="s">
        <v>18670</v>
      </c>
      <c r="F1764" s="5" t="s">
        <v>152</v>
      </c>
      <c r="G1764" s="5" t="s">
        <v>2643</v>
      </c>
      <c r="H1764" s="7">
        <v>400162</v>
      </c>
      <c r="I1764" s="5">
        <v>1</v>
      </c>
      <c r="J1764" s="5">
        <v>4</v>
      </c>
      <c r="K1764" s="5" t="s">
        <v>18671</v>
      </c>
      <c r="L1764" s="5">
        <v>8.0500000000000002E-2</v>
      </c>
      <c r="M1764" s="8">
        <v>918150520</v>
      </c>
      <c r="N1764" s="8">
        <v>917080725</v>
      </c>
      <c r="O1764" s="8"/>
      <c r="P1764" s="8"/>
      <c r="Q1764" s="8"/>
      <c r="R1764" s="5" t="s">
        <v>18672</v>
      </c>
      <c r="S1764" s="5" t="s">
        <v>18673</v>
      </c>
      <c r="T1764" s="5" t="s">
        <v>417</v>
      </c>
      <c r="U1764" s="5" t="s">
        <v>417</v>
      </c>
      <c r="V1764" s="5" t="s">
        <v>417</v>
      </c>
      <c r="W1764" s="5" t="s">
        <v>93</v>
      </c>
      <c r="X1764" s="5" t="s">
        <v>418</v>
      </c>
      <c r="Y1764" s="5" t="s">
        <v>419</v>
      </c>
      <c r="Z1764" s="5" t="s">
        <v>420</v>
      </c>
      <c r="AA1764" s="5" t="s">
        <v>421</v>
      </c>
      <c r="AB1764" s="5" t="s">
        <v>18674</v>
      </c>
      <c r="AC1764" s="5"/>
      <c r="AD1764" s="5"/>
      <c r="AE1764" s="5"/>
      <c r="AF1764" s="5"/>
    </row>
    <row r="1765" spans="1:32" hidden="1">
      <c r="A1765" s="5" t="s">
        <v>18675</v>
      </c>
      <c r="B1765" s="5" t="str">
        <f>IF(COUNTIF('Leads Priorizados INT'!M:M,A1765)&gt;0,"Sí","No")</f>
        <v>No</v>
      </c>
      <c r="C1765">
        <v>0</v>
      </c>
      <c r="D1765" s="6" t="s">
        <v>414</v>
      </c>
      <c r="E1765" s="5" t="s">
        <v>18676</v>
      </c>
      <c r="F1765" s="5" t="s">
        <v>152</v>
      </c>
      <c r="G1765" s="5" t="s">
        <v>9911</v>
      </c>
      <c r="H1765" s="7">
        <v>834400</v>
      </c>
      <c r="I1765" s="5">
        <v>1</v>
      </c>
      <c r="J1765" s="5">
        <v>2</v>
      </c>
      <c r="K1765" s="5" t="s">
        <v>18677</v>
      </c>
      <c r="L1765" s="5">
        <v>8.0399999999999999E-2</v>
      </c>
      <c r="M1765" s="8">
        <v>916334390</v>
      </c>
      <c r="N1765" s="8"/>
      <c r="O1765" s="8"/>
      <c r="P1765" s="8"/>
      <c r="Q1765" s="8"/>
      <c r="R1765" s="5" t="s">
        <v>18678</v>
      </c>
      <c r="S1765" s="5" t="s">
        <v>18679</v>
      </c>
      <c r="T1765" s="5" t="s">
        <v>417</v>
      </c>
      <c r="U1765" s="5" t="s">
        <v>417</v>
      </c>
      <c r="V1765" s="5" t="s">
        <v>417</v>
      </c>
      <c r="W1765" s="5" t="s">
        <v>93</v>
      </c>
      <c r="X1765" s="5" t="s">
        <v>418</v>
      </c>
      <c r="Y1765" s="5" t="s">
        <v>419</v>
      </c>
      <c r="Z1765" s="5" t="s">
        <v>420</v>
      </c>
      <c r="AA1765" s="5" t="s">
        <v>421</v>
      </c>
      <c r="AB1765" s="5" t="s">
        <v>18680</v>
      </c>
      <c r="AC1765" s="5"/>
      <c r="AD1765" s="5"/>
      <c r="AE1765" s="5"/>
      <c r="AF1765" s="5"/>
    </row>
    <row r="1766" spans="1:32" hidden="1">
      <c r="A1766" s="5" t="s">
        <v>18681</v>
      </c>
      <c r="B1766" s="5" t="str">
        <f>IF(COUNTIF('Leads Priorizados INT'!M:M,A1766)&gt;0,"Sí","No")</f>
        <v>No</v>
      </c>
      <c r="C1766">
        <v>0</v>
      </c>
      <c r="D1766" s="6" t="s">
        <v>414</v>
      </c>
      <c r="E1766" s="5" t="s">
        <v>18682</v>
      </c>
      <c r="F1766" s="5" t="s">
        <v>2935</v>
      </c>
      <c r="G1766" s="5" t="s">
        <v>18683</v>
      </c>
      <c r="H1766" s="7">
        <v>7491580</v>
      </c>
      <c r="I1766" s="5">
        <v>12</v>
      </c>
      <c r="J1766" s="5">
        <v>1</v>
      </c>
      <c r="K1766" s="5" t="s">
        <v>18684</v>
      </c>
      <c r="L1766" s="5">
        <v>8.0399999999999999E-2</v>
      </c>
      <c r="M1766" s="8"/>
      <c r="N1766" s="8"/>
      <c r="O1766" s="8"/>
      <c r="P1766" s="8"/>
      <c r="Q1766" s="8"/>
      <c r="R1766" s="5" t="s">
        <v>18685</v>
      </c>
      <c r="S1766" s="5" t="s">
        <v>417</v>
      </c>
      <c r="T1766" s="5" t="s">
        <v>417</v>
      </c>
      <c r="U1766" s="5" t="s">
        <v>417</v>
      </c>
      <c r="V1766" s="5" t="s">
        <v>417</v>
      </c>
      <c r="W1766" s="5" t="s">
        <v>93</v>
      </c>
      <c r="X1766" s="5" t="s">
        <v>418</v>
      </c>
      <c r="Y1766" s="5" t="s">
        <v>419</v>
      </c>
      <c r="Z1766" s="5" t="s">
        <v>420</v>
      </c>
      <c r="AA1766" s="5" t="s">
        <v>421</v>
      </c>
      <c r="AB1766" s="5"/>
      <c r="AC1766" s="5"/>
      <c r="AD1766" s="5"/>
      <c r="AE1766" s="5"/>
      <c r="AF1766" s="5"/>
    </row>
    <row r="1767" spans="1:32" hidden="1">
      <c r="A1767" s="5" t="s">
        <v>18686</v>
      </c>
      <c r="B1767" s="5" t="str">
        <f>IF(COUNTIF('Leads Priorizados INT'!M:M,A1767)&gt;0,"Sí","No")</f>
        <v>No</v>
      </c>
      <c r="C1767">
        <v>0</v>
      </c>
      <c r="D1767" s="6" t="s">
        <v>430</v>
      </c>
      <c r="E1767" s="5" t="s">
        <v>18687</v>
      </c>
      <c r="F1767" s="5" t="s">
        <v>431</v>
      </c>
      <c r="G1767" s="5" t="s">
        <v>1479</v>
      </c>
      <c r="H1767" s="7">
        <v>1085216</v>
      </c>
      <c r="I1767" s="5">
        <v>1</v>
      </c>
      <c r="J1767" s="5">
        <v>1</v>
      </c>
      <c r="K1767" s="5" t="s">
        <v>18688</v>
      </c>
      <c r="L1767" s="5">
        <v>8.0399999999999999E-2</v>
      </c>
      <c r="M1767" s="8">
        <v>937427295</v>
      </c>
      <c r="N1767" s="8">
        <v>933239375</v>
      </c>
      <c r="O1767" s="8">
        <v>691770417</v>
      </c>
      <c r="P1767" s="8">
        <v>691330407</v>
      </c>
      <c r="Q1767" s="8">
        <v>665197764</v>
      </c>
      <c r="R1767" s="5" t="s">
        <v>18689</v>
      </c>
      <c r="S1767" s="5" t="s">
        <v>18690</v>
      </c>
      <c r="T1767" s="5" t="s">
        <v>18691</v>
      </c>
      <c r="U1767" s="5" t="s">
        <v>417</v>
      </c>
      <c r="V1767" s="5" t="s">
        <v>417</v>
      </c>
      <c r="W1767" s="5" t="s">
        <v>93</v>
      </c>
      <c r="X1767" s="5" t="s">
        <v>418</v>
      </c>
      <c r="Y1767" s="5" t="s">
        <v>419</v>
      </c>
      <c r="Z1767" s="5" t="s">
        <v>420</v>
      </c>
      <c r="AA1767" s="5" t="s">
        <v>421</v>
      </c>
      <c r="AB1767" s="5" t="s">
        <v>18692</v>
      </c>
      <c r="AC1767" s="5" t="s">
        <v>18693</v>
      </c>
      <c r="AD1767" s="5" t="s">
        <v>18694</v>
      </c>
      <c r="AE1767" s="5" t="s">
        <v>18695</v>
      </c>
      <c r="AF1767" s="5"/>
    </row>
    <row r="1768" spans="1:32" hidden="1">
      <c r="A1768" s="5" t="s">
        <v>18696</v>
      </c>
      <c r="B1768" s="5" t="str">
        <f>IF(COUNTIF('Leads Priorizados INT'!M:M,A1768)&gt;0,"Sí","No")</f>
        <v>No</v>
      </c>
      <c r="C1768">
        <v>0</v>
      </c>
      <c r="D1768" s="6" t="s">
        <v>414</v>
      </c>
      <c r="E1768" s="5" t="s">
        <v>18697</v>
      </c>
      <c r="F1768" s="5" t="s">
        <v>152</v>
      </c>
      <c r="G1768" s="5" t="s">
        <v>17752</v>
      </c>
      <c r="H1768" s="7">
        <v>745197</v>
      </c>
      <c r="I1768" s="5">
        <v>1</v>
      </c>
      <c r="J1768" s="5">
        <v>2</v>
      </c>
      <c r="K1768" s="5" t="s">
        <v>18698</v>
      </c>
      <c r="L1768" s="5">
        <v>8.0299999999999996E-2</v>
      </c>
      <c r="M1768" s="8">
        <v>915359008</v>
      </c>
      <c r="N1768" s="8">
        <v>654304414</v>
      </c>
      <c r="O1768" s="8"/>
      <c r="P1768" s="8"/>
      <c r="Q1768" s="8"/>
      <c r="R1768" s="5" t="s">
        <v>18699</v>
      </c>
      <c r="S1768" s="5" t="s">
        <v>417</v>
      </c>
      <c r="T1768" s="5" t="s">
        <v>417</v>
      </c>
      <c r="U1768" s="5" t="s">
        <v>417</v>
      </c>
      <c r="V1768" s="5" t="s">
        <v>417</v>
      </c>
      <c r="W1768" s="5" t="s">
        <v>93</v>
      </c>
      <c r="X1768" s="5" t="s">
        <v>418</v>
      </c>
      <c r="Y1768" s="5" t="s">
        <v>419</v>
      </c>
      <c r="Z1768" s="5" t="s">
        <v>420</v>
      </c>
      <c r="AA1768" s="5" t="s">
        <v>421</v>
      </c>
      <c r="AB1768" s="5"/>
      <c r="AC1768" s="5"/>
      <c r="AD1768" s="5"/>
      <c r="AE1768" s="5"/>
      <c r="AF1768" s="5"/>
    </row>
    <row r="1769" spans="1:32">
      <c r="A1769" s="5" t="s">
        <v>18700</v>
      </c>
      <c r="B1769" s="5" t="str">
        <f>IF(COUNTIF('Leads Priorizados INT'!M:M,A1769)&gt;0,"Sí","No")</f>
        <v>No</v>
      </c>
      <c r="C1769">
        <v>1</v>
      </c>
      <c r="D1769" s="6" t="s">
        <v>414</v>
      </c>
      <c r="E1769" s="5" t="s">
        <v>18701</v>
      </c>
      <c r="F1769" s="5" t="s">
        <v>10062</v>
      </c>
      <c r="G1769" s="5" t="s">
        <v>13068</v>
      </c>
      <c r="H1769" s="7">
        <v>913551</v>
      </c>
      <c r="I1769" s="5">
        <v>1</v>
      </c>
      <c r="J1769" s="5">
        <v>1</v>
      </c>
      <c r="K1769" s="5" t="s">
        <v>18702</v>
      </c>
      <c r="L1769" s="5">
        <v>8.0299999999999996E-2</v>
      </c>
      <c r="M1769" s="8">
        <v>925803780</v>
      </c>
      <c r="N1769" s="8">
        <v>925820847</v>
      </c>
      <c r="O1769" s="8">
        <v>617088331</v>
      </c>
      <c r="P1769" s="8">
        <v>605788618</v>
      </c>
      <c r="Q1769" s="8"/>
      <c r="R1769" s="5" t="s">
        <v>18703</v>
      </c>
      <c r="S1769" s="5" t="s">
        <v>18704</v>
      </c>
      <c r="T1769" s="5" t="s">
        <v>417</v>
      </c>
      <c r="U1769" s="5" t="s">
        <v>417</v>
      </c>
      <c r="V1769" s="5" t="s">
        <v>417</v>
      </c>
      <c r="W1769" s="5" t="s">
        <v>93</v>
      </c>
      <c r="X1769" s="5" t="s">
        <v>418</v>
      </c>
      <c r="Y1769" s="5" t="s">
        <v>419</v>
      </c>
      <c r="Z1769" s="5" t="s">
        <v>420</v>
      </c>
      <c r="AA1769" s="5" t="s">
        <v>421</v>
      </c>
      <c r="AB1769" s="5"/>
      <c r="AC1769" s="5"/>
      <c r="AD1769" s="5"/>
      <c r="AE1769" s="5"/>
      <c r="AF1769" s="5"/>
    </row>
    <row r="1770" spans="1:32">
      <c r="A1770" s="5" t="s">
        <v>18705</v>
      </c>
      <c r="B1770" s="5" t="str">
        <f>IF(COUNTIF('Leads Priorizados INT'!M:M,A1770)&gt;0,"Sí","No")</f>
        <v>No</v>
      </c>
      <c r="C1770">
        <v>1</v>
      </c>
      <c r="D1770" s="6" t="s">
        <v>414</v>
      </c>
      <c r="E1770" s="5" t="s">
        <v>18706</v>
      </c>
      <c r="F1770" s="5" t="s">
        <v>152</v>
      </c>
      <c r="G1770" s="5" t="s">
        <v>2868</v>
      </c>
      <c r="H1770" s="7">
        <v>642046</v>
      </c>
      <c r="I1770" s="5">
        <v>2</v>
      </c>
      <c r="J1770" s="5">
        <v>1</v>
      </c>
      <c r="K1770" s="5" t="s">
        <v>18707</v>
      </c>
      <c r="L1770" s="5">
        <v>8.0299999999999996E-2</v>
      </c>
      <c r="M1770" s="8"/>
      <c r="N1770" s="8"/>
      <c r="O1770" s="8"/>
      <c r="P1770" s="8"/>
      <c r="Q1770" s="8"/>
      <c r="R1770" s="5" t="s">
        <v>18708</v>
      </c>
      <c r="S1770" s="5" t="s">
        <v>18709</v>
      </c>
      <c r="T1770" s="5" t="s">
        <v>18710</v>
      </c>
      <c r="U1770" s="5" t="s">
        <v>417</v>
      </c>
      <c r="V1770" s="5" t="s">
        <v>417</v>
      </c>
      <c r="W1770" s="5" t="s">
        <v>93</v>
      </c>
      <c r="X1770" s="5" t="s">
        <v>418</v>
      </c>
      <c r="Y1770" s="5" t="s">
        <v>419</v>
      </c>
      <c r="Z1770" s="5" t="s">
        <v>420</v>
      </c>
      <c r="AA1770" s="5" t="s">
        <v>421</v>
      </c>
      <c r="AB1770" s="5"/>
      <c r="AC1770" s="5"/>
      <c r="AD1770" s="5"/>
      <c r="AE1770" s="5"/>
      <c r="AF1770" s="5"/>
    </row>
    <row r="1771" spans="1:32" hidden="1">
      <c r="A1771" s="5" t="s">
        <v>18711</v>
      </c>
      <c r="B1771" s="5" t="str">
        <f>IF(COUNTIF('Leads Priorizados INT'!M:M,A1771)&gt;0,"Sí","No")</f>
        <v>No</v>
      </c>
      <c r="C1771">
        <v>0</v>
      </c>
      <c r="D1771" s="6" t="s">
        <v>1534</v>
      </c>
      <c r="E1771" s="5" t="s">
        <v>18712</v>
      </c>
      <c r="F1771" s="5" t="s">
        <v>152</v>
      </c>
      <c r="G1771" s="5" t="s">
        <v>1887</v>
      </c>
      <c r="H1771" s="7">
        <v>832260</v>
      </c>
      <c r="I1771" s="5">
        <v>7</v>
      </c>
      <c r="J1771" s="5">
        <v>1</v>
      </c>
      <c r="K1771" s="5" t="s">
        <v>18713</v>
      </c>
      <c r="L1771" s="5">
        <v>8.0299999999999996E-2</v>
      </c>
      <c r="M1771" s="8">
        <v>916318161</v>
      </c>
      <c r="N1771" s="8">
        <v>911124885</v>
      </c>
      <c r="O1771" s="8">
        <v>910252269</v>
      </c>
      <c r="P1771" s="8">
        <v>916016992</v>
      </c>
      <c r="Q1771" s="8">
        <v>916866675</v>
      </c>
      <c r="R1771" s="5" t="s">
        <v>18714</v>
      </c>
      <c r="S1771" s="5" t="s">
        <v>18715</v>
      </c>
      <c r="T1771" s="5" t="s">
        <v>417</v>
      </c>
      <c r="U1771" s="5" t="s">
        <v>417</v>
      </c>
      <c r="V1771" s="5" t="s">
        <v>417</v>
      </c>
      <c r="W1771" s="5" t="s">
        <v>93</v>
      </c>
      <c r="X1771" s="5" t="s">
        <v>418</v>
      </c>
      <c r="Y1771" s="5" t="s">
        <v>419</v>
      </c>
      <c r="Z1771" s="5" t="s">
        <v>420</v>
      </c>
      <c r="AA1771" s="5" t="s">
        <v>421</v>
      </c>
      <c r="AB1771" s="5"/>
      <c r="AC1771" s="5"/>
      <c r="AD1771" s="5"/>
      <c r="AE1771" s="5"/>
      <c r="AF1771" s="5"/>
    </row>
    <row r="1772" spans="1:32" hidden="1">
      <c r="A1772" s="5" t="s">
        <v>18716</v>
      </c>
      <c r="B1772" s="5" t="str">
        <f>IF(COUNTIF('Leads Priorizados INT'!M:M,A1772)&gt;0,"Sí","No")</f>
        <v>No</v>
      </c>
      <c r="C1772">
        <v>0</v>
      </c>
      <c r="D1772" s="6" t="s">
        <v>414</v>
      </c>
      <c r="E1772" s="5" t="s">
        <v>18717</v>
      </c>
      <c r="F1772" s="5" t="s">
        <v>152</v>
      </c>
      <c r="G1772" s="5" t="s">
        <v>1887</v>
      </c>
      <c r="H1772" s="7">
        <v>1050831</v>
      </c>
      <c r="I1772" s="5">
        <v>9</v>
      </c>
      <c r="J1772" s="5">
        <v>2</v>
      </c>
      <c r="K1772" s="5" t="s">
        <v>18718</v>
      </c>
      <c r="L1772" s="5">
        <v>8.0299999999999996E-2</v>
      </c>
      <c r="M1772" s="8"/>
      <c r="N1772" s="8"/>
      <c r="O1772" s="8"/>
      <c r="P1772" s="8"/>
      <c r="Q1772" s="8"/>
      <c r="R1772" s="5" t="s">
        <v>18719</v>
      </c>
      <c r="S1772" s="5" t="s">
        <v>18720</v>
      </c>
      <c r="T1772" s="5" t="s">
        <v>18721</v>
      </c>
      <c r="U1772" s="5" t="s">
        <v>417</v>
      </c>
      <c r="V1772" s="5" t="s">
        <v>417</v>
      </c>
      <c r="W1772" s="5" t="s">
        <v>93</v>
      </c>
      <c r="X1772" s="5" t="s">
        <v>418</v>
      </c>
      <c r="Y1772" s="5" t="s">
        <v>419</v>
      </c>
      <c r="Z1772" s="5" t="s">
        <v>420</v>
      </c>
      <c r="AA1772" s="5" t="s">
        <v>421</v>
      </c>
      <c r="AB1772" s="5"/>
      <c r="AC1772" s="5"/>
      <c r="AD1772" s="5"/>
      <c r="AE1772" s="5"/>
      <c r="AF1772" s="5"/>
    </row>
    <row r="1773" spans="1:32" hidden="1">
      <c r="A1773" s="5" t="s">
        <v>18722</v>
      </c>
      <c r="B1773" s="5" t="str">
        <f>IF(COUNTIF('Leads Priorizados INT'!M:M,A1773)&gt;0,"Sí","No")</f>
        <v>No</v>
      </c>
      <c r="C1773">
        <v>0</v>
      </c>
      <c r="D1773" s="6" t="s">
        <v>414</v>
      </c>
      <c r="E1773" s="5" t="s">
        <v>18723</v>
      </c>
      <c r="F1773" s="5" t="s">
        <v>2631</v>
      </c>
      <c r="G1773" s="5" t="s">
        <v>3799</v>
      </c>
      <c r="H1773" s="7">
        <v>690539</v>
      </c>
      <c r="I1773" s="5">
        <v>2</v>
      </c>
      <c r="J1773" s="5">
        <v>1</v>
      </c>
      <c r="K1773" s="5" t="s">
        <v>18724</v>
      </c>
      <c r="L1773" s="5">
        <v>8.0199999999999994E-2</v>
      </c>
      <c r="M1773" s="8"/>
      <c r="N1773" s="8"/>
      <c r="O1773" s="8"/>
      <c r="P1773" s="8"/>
      <c r="Q1773" s="8"/>
      <c r="R1773" s="5" t="s">
        <v>18725</v>
      </c>
      <c r="S1773" s="5" t="s">
        <v>417</v>
      </c>
      <c r="T1773" s="5" t="s">
        <v>417</v>
      </c>
      <c r="U1773" s="5" t="s">
        <v>417</v>
      </c>
      <c r="V1773" s="5" t="s">
        <v>417</v>
      </c>
      <c r="W1773" s="5" t="s">
        <v>93</v>
      </c>
      <c r="X1773" s="5" t="s">
        <v>418</v>
      </c>
      <c r="Y1773" s="5" t="s">
        <v>419</v>
      </c>
      <c r="Z1773" s="5" t="s">
        <v>420</v>
      </c>
      <c r="AA1773" s="5" t="s">
        <v>421</v>
      </c>
      <c r="AB1773" s="5"/>
      <c r="AC1773" s="5"/>
      <c r="AD1773" s="5"/>
      <c r="AE1773" s="5"/>
      <c r="AF1773" s="5"/>
    </row>
    <row r="1774" spans="1:32" hidden="1">
      <c r="A1774" s="5" t="s">
        <v>18726</v>
      </c>
      <c r="B1774" s="5" t="str">
        <f>IF(COUNTIF('Leads Priorizados INT'!M:M,A1774)&gt;0,"Sí","No")</f>
        <v>No</v>
      </c>
      <c r="C1774">
        <v>0</v>
      </c>
      <c r="D1774" s="6" t="s">
        <v>414</v>
      </c>
      <c r="E1774" s="5" t="s">
        <v>18727</v>
      </c>
      <c r="F1774" s="5" t="s">
        <v>2631</v>
      </c>
      <c r="G1774" s="5" t="s">
        <v>2632</v>
      </c>
      <c r="H1774" s="7">
        <v>896023</v>
      </c>
      <c r="I1774" s="5">
        <v>7</v>
      </c>
      <c r="J1774" s="5">
        <v>1</v>
      </c>
      <c r="K1774" s="5" t="s">
        <v>18728</v>
      </c>
      <c r="L1774" s="5">
        <v>8.0199999999999994E-2</v>
      </c>
      <c r="M1774" s="8"/>
      <c r="N1774" s="8"/>
      <c r="O1774" s="8"/>
      <c r="P1774" s="8"/>
      <c r="Q1774" s="8"/>
      <c r="R1774" s="5" t="s">
        <v>18729</v>
      </c>
      <c r="S1774" s="5" t="s">
        <v>417</v>
      </c>
      <c r="T1774" s="5" t="s">
        <v>417</v>
      </c>
      <c r="U1774" s="5" t="s">
        <v>417</v>
      </c>
      <c r="V1774" s="5" t="s">
        <v>417</v>
      </c>
      <c r="W1774" s="5" t="s">
        <v>93</v>
      </c>
      <c r="X1774" s="5" t="s">
        <v>418</v>
      </c>
      <c r="Y1774" s="5" t="s">
        <v>419</v>
      </c>
      <c r="Z1774" s="5" t="s">
        <v>420</v>
      </c>
      <c r="AA1774" s="5" t="s">
        <v>421</v>
      </c>
      <c r="AB1774" s="5"/>
      <c r="AC1774" s="5"/>
      <c r="AD1774" s="5"/>
      <c r="AE1774" s="5"/>
      <c r="AF1774" s="5"/>
    </row>
    <row r="1775" spans="1:32">
      <c r="A1775" s="5" t="s">
        <v>18730</v>
      </c>
      <c r="B1775" s="5" t="str">
        <f>IF(COUNTIF('Leads Priorizados INT'!M:M,A1775)&gt;0,"Sí","No")</f>
        <v>No</v>
      </c>
      <c r="C1775">
        <v>1</v>
      </c>
      <c r="D1775" s="6" t="s">
        <v>414</v>
      </c>
      <c r="E1775" s="5" t="s">
        <v>18731</v>
      </c>
      <c r="F1775" s="5" t="s">
        <v>1019</v>
      </c>
      <c r="G1775" s="5" t="s">
        <v>15591</v>
      </c>
      <c r="H1775" s="7">
        <v>560500</v>
      </c>
      <c r="I1775" s="5">
        <v>1</v>
      </c>
      <c r="J1775" s="5">
        <v>2</v>
      </c>
      <c r="K1775" s="5" t="s">
        <v>18732</v>
      </c>
      <c r="L1775" s="5">
        <v>8.0199999999999994E-2</v>
      </c>
      <c r="M1775" s="8"/>
      <c r="N1775" s="8"/>
      <c r="O1775" s="8"/>
      <c r="P1775" s="8"/>
      <c r="Q1775" s="8"/>
      <c r="R1775" s="5" t="s">
        <v>18733</v>
      </c>
      <c r="S1775" s="5" t="s">
        <v>417</v>
      </c>
      <c r="T1775" s="5" t="s">
        <v>417</v>
      </c>
      <c r="U1775" s="5" t="s">
        <v>417</v>
      </c>
      <c r="V1775" s="5" t="s">
        <v>417</v>
      </c>
      <c r="W1775" s="5" t="s">
        <v>93</v>
      </c>
      <c r="X1775" s="5" t="s">
        <v>418</v>
      </c>
      <c r="Y1775" s="5" t="s">
        <v>419</v>
      </c>
      <c r="Z1775" s="5" t="s">
        <v>420</v>
      </c>
      <c r="AA1775" s="5" t="s">
        <v>421</v>
      </c>
      <c r="AB1775" s="5"/>
      <c r="AC1775" s="5"/>
      <c r="AD1775" s="5"/>
      <c r="AE1775" s="5"/>
      <c r="AF1775" s="5"/>
    </row>
    <row r="1776" spans="1:32" hidden="1">
      <c r="A1776" s="5" t="s">
        <v>18734</v>
      </c>
      <c r="B1776" s="5" t="str">
        <f>IF(COUNTIF('Leads Priorizados INT'!M:M,A1776)&gt;0,"Sí","No")</f>
        <v>No</v>
      </c>
      <c r="C1776">
        <v>0</v>
      </c>
      <c r="D1776" s="6" t="s">
        <v>414</v>
      </c>
      <c r="E1776" s="5" t="s">
        <v>18735</v>
      </c>
      <c r="F1776" s="5" t="s">
        <v>152</v>
      </c>
      <c r="G1776" s="5" t="s">
        <v>2624</v>
      </c>
      <c r="H1776" s="7">
        <v>837327</v>
      </c>
      <c r="I1776" s="5">
        <v>8</v>
      </c>
      <c r="J1776" s="5">
        <v>1</v>
      </c>
      <c r="K1776" s="5" t="s">
        <v>18736</v>
      </c>
      <c r="L1776" s="5">
        <v>8.0199999999999994E-2</v>
      </c>
      <c r="M1776" s="8"/>
      <c r="N1776" s="8"/>
      <c r="O1776" s="8"/>
      <c r="P1776" s="8"/>
      <c r="Q1776" s="8"/>
      <c r="R1776" s="5" t="s">
        <v>417</v>
      </c>
      <c r="S1776" s="5" t="s">
        <v>417</v>
      </c>
      <c r="T1776" s="5" t="s">
        <v>417</v>
      </c>
      <c r="U1776" s="5" t="s">
        <v>417</v>
      </c>
      <c r="V1776" s="5" t="s">
        <v>417</v>
      </c>
      <c r="W1776" s="5" t="s">
        <v>417</v>
      </c>
      <c r="X1776" s="5" t="s">
        <v>417</v>
      </c>
      <c r="Y1776" s="5" t="s">
        <v>417</v>
      </c>
      <c r="Z1776" s="5" t="s">
        <v>417</v>
      </c>
      <c r="AA1776" s="5" t="s">
        <v>417</v>
      </c>
      <c r="AB1776" s="5"/>
      <c r="AC1776" s="5"/>
      <c r="AD1776" s="5"/>
      <c r="AE1776" s="5"/>
      <c r="AF1776" s="5"/>
    </row>
    <row r="1777" spans="1:32" hidden="1">
      <c r="A1777" s="5" t="s">
        <v>18737</v>
      </c>
      <c r="B1777" s="5" t="str">
        <f>IF(COUNTIF('Leads Priorizados INT'!M:M,A1777)&gt;0,"Sí","No")</f>
        <v>No</v>
      </c>
      <c r="C1777">
        <v>0</v>
      </c>
      <c r="D1777" s="6" t="s">
        <v>414</v>
      </c>
      <c r="E1777" s="5" t="s">
        <v>18738</v>
      </c>
      <c r="F1777" s="5" t="s">
        <v>873</v>
      </c>
      <c r="G1777" s="5" t="s">
        <v>2153</v>
      </c>
      <c r="H1777" s="7">
        <v>920790</v>
      </c>
      <c r="I1777" s="5">
        <v>7</v>
      </c>
      <c r="J1777" s="5">
        <v>1</v>
      </c>
      <c r="K1777" s="5" t="s">
        <v>18739</v>
      </c>
      <c r="L1777" s="5">
        <v>8.0199999999999994E-2</v>
      </c>
      <c r="M1777" s="8"/>
      <c r="N1777" s="8"/>
      <c r="O1777" s="8"/>
      <c r="P1777" s="8"/>
      <c r="Q1777" s="8"/>
      <c r="R1777" s="5" t="s">
        <v>18740</v>
      </c>
      <c r="S1777" s="5" t="s">
        <v>417</v>
      </c>
      <c r="T1777" s="5" t="s">
        <v>417</v>
      </c>
      <c r="U1777" s="5" t="s">
        <v>417</v>
      </c>
      <c r="V1777" s="5" t="s">
        <v>417</v>
      </c>
      <c r="W1777" s="5" t="s">
        <v>93</v>
      </c>
      <c r="X1777" s="5" t="s">
        <v>418</v>
      </c>
      <c r="Y1777" s="5" t="s">
        <v>419</v>
      </c>
      <c r="Z1777" s="5" t="s">
        <v>420</v>
      </c>
      <c r="AA1777" s="5" t="s">
        <v>421</v>
      </c>
      <c r="AB1777" s="5"/>
      <c r="AC1777" s="5"/>
      <c r="AD1777" s="5"/>
      <c r="AE1777" s="5"/>
      <c r="AF1777" s="5"/>
    </row>
    <row r="1778" spans="1:32" hidden="1">
      <c r="A1778" s="5" t="s">
        <v>18741</v>
      </c>
      <c r="B1778" s="5" t="str">
        <f>IF(COUNTIF('Leads Priorizados INT'!M:M,A1778)&gt;0,"Sí","No")</f>
        <v>No</v>
      </c>
      <c r="C1778">
        <v>0</v>
      </c>
      <c r="D1778" s="6" t="s">
        <v>1234</v>
      </c>
      <c r="E1778" s="5" t="s">
        <v>18742</v>
      </c>
      <c r="F1778" s="5" t="s">
        <v>152</v>
      </c>
      <c r="G1778" s="5" t="s">
        <v>12012</v>
      </c>
      <c r="H1778" s="7">
        <v>1003026</v>
      </c>
      <c r="I1778" s="5">
        <v>1</v>
      </c>
      <c r="J1778" s="5">
        <v>1</v>
      </c>
      <c r="K1778" s="5" t="s">
        <v>18743</v>
      </c>
      <c r="L1778" s="5">
        <v>8.0100000000000005E-2</v>
      </c>
      <c r="M1778" s="8">
        <v>913173148</v>
      </c>
      <c r="N1778" s="8">
        <v>911990882</v>
      </c>
      <c r="O1778" s="8">
        <v>681314374</v>
      </c>
      <c r="P1778" s="8">
        <v>603717638</v>
      </c>
      <c r="Q1778" s="8"/>
      <c r="R1778" s="5" t="s">
        <v>18744</v>
      </c>
      <c r="S1778" s="5" t="s">
        <v>18745</v>
      </c>
      <c r="T1778" s="5" t="s">
        <v>417</v>
      </c>
      <c r="U1778" s="5" t="s">
        <v>417</v>
      </c>
      <c r="V1778" s="5" t="s">
        <v>417</v>
      </c>
      <c r="W1778" s="5" t="s">
        <v>93</v>
      </c>
      <c r="X1778" s="5" t="s">
        <v>418</v>
      </c>
      <c r="Y1778" s="5" t="s">
        <v>419</v>
      </c>
      <c r="Z1778" s="5" t="s">
        <v>420</v>
      </c>
      <c r="AA1778" s="5" t="s">
        <v>421</v>
      </c>
      <c r="AB1778" s="5" t="s">
        <v>18746</v>
      </c>
      <c r="AC1778" s="5"/>
      <c r="AD1778" s="5"/>
      <c r="AE1778" s="5"/>
      <c r="AF1778" s="5"/>
    </row>
    <row r="1779" spans="1:32">
      <c r="A1779" s="5" t="s">
        <v>18747</v>
      </c>
      <c r="B1779" s="5" t="str">
        <f>IF(COUNTIF('Leads Priorizados INT'!M:M,A1779)&gt;0,"Sí","No")</f>
        <v>No</v>
      </c>
      <c r="C1779">
        <v>1</v>
      </c>
      <c r="D1779" s="6" t="s">
        <v>414</v>
      </c>
      <c r="E1779" s="5" t="s">
        <v>18748</v>
      </c>
      <c r="F1779" s="5" t="s">
        <v>700</v>
      </c>
      <c r="G1779" s="5" t="s">
        <v>16133</v>
      </c>
      <c r="H1779" s="7">
        <v>808631</v>
      </c>
      <c r="I1779" s="5">
        <v>1</v>
      </c>
      <c r="J1779" s="5">
        <v>1</v>
      </c>
      <c r="K1779" s="5" t="s">
        <v>18749</v>
      </c>
      <c r="L1779" s="5">
        <v>8.0100000000000005E-2</v>
      </c>
      <c r="M1779" s="8"/>
      <c r="N1779" s="8"/>
      <c r="O1779" s="8"/>
      <c r="P1779" s="8"/>
      <c r="Q1779" s="8"/>
      <c r="R1779" s="5" t="s">
        <v>18750</v>
      </c>
      <c r="S1779" s="5" t="s">
        <v>18751</v>
      </c>
      <c r="T1779" s="5" t="s">
        <v>417</v>
      </c>
      <c r="U1779" s="5" t="s">
        <v>417</v>
      </c>
      <c r="V1779" s="5" t="s">
        <v>417</v>
      </c>
      <c r="W1779" s="5" t="s">
        <v>93</v>
      </c>
      <c r="X1779" s="5" t="s">
        <v>418</v>
      </c>
      <c r="Y1779" s="5" t="s">
        <v>419</v>
      </c>
      <c r="Z1779" s="5" t="s">
        <v>420</v>
      </c>
      <c r="AA1779" s="5" t="s">
        <v>421</v>
      </c>
      <c r="AB1779" s="5"/>
      <c r="AC1779" s="5"/>
      <c r="AD1779" s="5"/>
      <c r="AE1779" s="5"/>
      <c r="AF1779" s="5"/>
    </row>
    <row r="1780" spans="1:32" hidden="1">
      <c r="A1780" s="5" t="s">
        <v>18752</v>
      </c>
      <c r="B1780" s="5" t="str">
        <f>IF(COUNTIF('Leads Priorizados INT'!M:M,A1780)&gt;0,"Sí","No")</f>
        <v>No</v>
      </c>
      <c r="C1780">
        <v>0</v>
      </c>
      <c r="D1780" s="6" t="s">
        <v>414</v>
      </c>
      <c r="E1780" s="5" t="s">
        <v>18753</v>
      </c>
      <c r="F1780" s="5" t="s">
        <v>152</v>
      </c>
      <c r="G1780" s="5" t="s">
        <v>9631</v>
      </c>
      <c r="H1780" s="7">
        <v>462351</v>
      </c>
      <c r="I1780" s="5">
        <v>10</v>
      </c>
      <c r="J1780" s="5">
        <v>2</v>
      </c>
      <c r="K1780" s="5" t="s">
        <v>18754</v>
      </c>
      <c r="L1780" s="5">
        <v>0.08</v>
      </c>
      <c r="M1780" s="8">
        <v>913765419</v>
      </c>
      <c r="N1780" s="8">
        <v>916027492</v>
      </c>
      <c r="O1780" s="8">
        <v>913763022</v>
      </c>
      <c r="P1780" s="8">
        <v>913765416</v>
      </c>
      <c r="Q1780" s="8"/>
      <c r="R1780" s="5" t="s">
        <v>18755</v>
      </c>
      <c r="S1780" s="5" t="s">
        <v>417</v>
      </c>
      <c r="T1780" s="5" t="s">
        <v>417</v>
      </c>
      <c r="U1780" s="5" t="s">
        <v>417</v>
      </c>
      <c r="V1780" s="5" t="s">
        <v>417</v>
      </c>
      <c r="W1780" s="5" t="s">
        <v>93</v>
      </c>
      <c r="X1780" s="5" t="s">
        <v>418</v>
      </c>
      <c r="Y1780" s="5" t="s">
        <v>419</v>
      </c>
      <c r="Z1780" s="5" t="s">
        <v>420</v>
      </c>
      <c r="AA1780" s="5" t="s">
        <v>421</v>
      </c>
      <c r="AB1780" s="5" t="s">
        <v>18756</v>
      </c>
      <c r="AC1780" s="5"/>
      <c r="AD1780" s="5"/>
      <c r="AE1780" s="5"/>
      <c r="AF1780" s="5"/>
    </row>
    <row r="1781" spans="1:32">
      <c r="A1781" s="5" t="s">
        <v>18757</v>
      </c>
      <c r="B1781" s="5" t="str">
        <f>IF(COUNTIF('Leads Priorizados INT'!M:M,A1781)&gt;0,"Sí","No")</f>
        <v>No</v>
      </c>
      <c r="C1781">
        <v>1</v>
      </c>
      <c r="D1781" s="6" t="s">
        <v>414</v>
      </c>
      <c r="E1781" s="5" t="s">
        <v>18758</v>
      </c>
      <c r="F1781" s="5" t="s">
        <v>1019</v>
      </c>
      <c r="G1781" s="5" t="s">
        <v>18759</v>
      </c>
      <c r="H1781" s="7">
        <v>613621</v>
      </c>
      <c r="I1781" s="5">
        <v>1</v>
      </c>
      <c r="J1781" s="5">
        <v>1</v>
      </c>
      <c r="K1781" s="5" t="s">
        <v>18760</v>
      </c>
      <c r="L1781" s="5">
        <v>0.08</v>
      </c>
      <c r="M1781" s="8"/>
      <c r="N1781" s="8"/>
      <c r="O1781" s="8"/>
      <c r="P1781" s="8"/>
      <c r="Q1781" s="8"/>
      <c r="R1781" s="5" t="s">
        <v>18761</v>
      </c>
      <c r="S1781" s="5" t="s">
        <v>417</v>
      </c>
      <c r="T1781" s="5" t="s">
        <v>417</v>
      </c>
      <c r="U1781" s="5" t="s">
        <v>417</v>
      </c>
      <c r="V1781" s="5" t="s">
        <v>417</v>
      </c>
      <c r="W1781" s="5" t="s">
        <v>93</v>
      </c>
      <c r="X1781" s="5" t="s">
        <v>418</v>
      </c>
      <c r="Y1781" s="5" t="s">
        <v>419</v>
      </c>
      <c r="Z1781" s="5" t="s">
        <v>420</v>
      </c>
      <c r="AA1781" s="5" t="s">
        <v>421</v>
      </c>
      <c r="AB1781" s="5"/>
      <c r="AC1781" s="5"/>
      <c r="AD1781" s="5"/>
      <c r="AE1781" s="5"/>
      <c r="AF1781" s="5"/>
    </row>
    <row r="1782" spans="1:32" hidden="1">
      <c r="A1782" s="5" t="s">
        <v>18762</v>
      </c>
      <c r="B1782" s="5" t="str">
        <f>IF(COUNTIF('Leads Priorizados INT'!M:M,A1782)&gt;0,"Sí","No")</f>
        <v>No</v>
      </c>
      <c r="C1782">
        <v>0</v>
      </c>
      <c r="D1782" s="6" t="s">
        <v>414</v>
      </c>
      <c r="E1782" s="5" t="s">
        <v>18763</v>
      </c>
      <c r="F1782" s="5" t="s">
        <v>3780</v>
      </c>
      <c r="G1782" s="5" t="s">
        <v>18764</v>
      </c>
      <c r="H1782" s="7">
        <v>553956</v>
      </c>
      <c r="I1782" s="5">
        <v>63</v>
      </c>
      <c r="J1782" s="5">
        <v>3</v>
      </c>
      <c r="K1782" s="5" t="s">
        <v>18765</v>
      </c>
      <c r="L1782" s="5">
        <v>0.08</v>
      </c>
      <c r="M1782" s="8">
        <v>958958501</v>
      </c>
      <c r="N1782" s="8">
        <v>958958289</v>
      </c>
      <c r="O1782" s="8">
        <v>958800519</v>
      </c>
      <c r="P1782" s="8">
        <v>958637644</v>
      </c>
      <c r="Q1782" s="8">
        <v>958637643</v>
      </c>
      <c r="R1782" s="5" t="s">
        <v>18766</v>
      </c>
      <c r="S1782" s="5" t="s">
        <v>417</v>
      </c>
      <c r="T1782" s="5" t="s">
        <v>417</v>
      </c>
      <c r="U1782" s="5" t="s">
        <v>417</v>
      </c>
      <c r="V1782" s="5" t="s">
        <v>417</v>
      </c>
      <c r="W1782" s="5" t="s">
        <v>93</v>
      </c>
      <c r="X1782" s="5" t="s">
        <v>418</v>
      </c>
      <c r="Y1782" s="5" t="s">
        <v>419</v>
      </c>
      <c r="Z1782" s="5" t="s">
        <v>420</v>
      </c>
      <c r="AA1782" s="5" t="s">
        <v>421</v>
      </c>
      <c r="AB1782" s="5"/>
      <c r="AC1782" s="5"/>
      <c r="AD1782" s="5"/>
      <c r="AE1782" s="5"/>
      <c r="AF1782" s="5"/>
    </row>
    <row r="1783" spans="1:32" hidden="1">
      <c r="A1783" s="5" t="s">
        <v>18767</v>
      </c>
      <c r="B1783" s="5" t="str">
        <f>IF(COUNTIF('Leads Priorizados INT'!M:M,A1783)&gt;0,"Sí","No")</f>
        <v>No</v>
      </c>
      <c r="C1783">
        <v>0</v>
      </c>
      <c r="D1783" s="6" t="s">
        <v>414</v>
      </c>
      <c r="E1783" s="5" t="s">
        <v>18768</v>
      </c>
      <c r="F1783" s="5" t="s">
        <v>3740</v>
      </c>
      <c r="G1783" s="5" t="s">
        <v>9824</v>
      </c>
      <c r="H1783" s="7">
        <v>843246</v>
      </c>
      <c r="I1783" s="5">
        <v>2</v>
      </c>
      <c r="J1783" s="5">
        <v>1</v>
      </c>
      <c r="K1783" s="5" t="s">
        <v>18769</v>
      </c>
      <c r="L1783" s="5">
        <v>0.08</v>
      </c>
      <c r="M1783" s="8"/>
      <c r="N1783" s="8"/>
      <c r="O1783" s="8"/>
      <c r="P1783" s="8"/>
      <c r="Q1783" s="8"/>
      <c r="R1783" s="5" t="s">
        <v>18770</v>
      </c>
      <c r="S1783" s="5" t="s">
        <v>18771</v>
      </c>
      <c r="T1783" s="5" t="s">
        <v>417</v>
      </c>
      <c r="U1783" s="5" t="s">
        <v>417</v>
      </c>
      <c r="V1783" s="5" t="s">
        <v>417</v>
      </c>
      <c r="W1783" s="5" t="s">
        <v>93</v>
      </c>
      <c r="X1783" s="5" t="s">
        <v>418</v>
      </c>
      <c r="Y1783" s="5" t="s">
        <v>419</v>
      </c>
      <c r="Z1783" s="5" t="s">
        <v>420</v>
      </c>
      <c r="AA1783" s="5" t="s">
        <v>421</v>
      </c>
      <c r="AB1783" s="5"/>
      <c r="AC1783" s="5"/>
      <c r="AD1783" s="5"/>
      <c r="AE1783" s="5"/>
      <c r="AF1783" s="5"/>
    </row>
    <row r="1784" spans="1:32" hidden="1">
      <c r="A1784" s="5" t="s">
        <v>18772</v>
      </c>
      <c r="B1784" s="5" t="str">
        <f>IF(COUNTIF('Leads Priorizados INT'!M:M,A1784)&gt;0,"Sí","No")</f>
        <v>No</v>
      </c>
      <c r="C1784">
        <v>0</v>
      </c>
      <c r="D1784" s="6" t="s">
        <v>414</v>
      </c>
      <c r="E1784" s="5" t="s">
        <v>18773</v>
      </c>
      <c r="F1784" s="5" t="s">
        <v>152</v>
      </c>
      <c r="G1784" s="5" t="s">
        <v>2821</v>
      </c>
      <c r="H1784" s="7">
        <v>1523125</v>
      </c>
      <c r="I1784" s="5">
        <v>7</v>
      </c>
      <c r="J1784" s="5">
        <v>1</v>
      </c>
      <c r="K1784" s="5" t="s">
        <v>18774</v>
      </c>
      <c r="L1784" s="5">
        <v>0.08</v>
      </c>
      <c r="M1784" s="8"/>
      <c r="N1784" s="8"/>
      <c r="O1784" s="8"/>
      <c r="P1784" s="8"/>
      <c r="Q1784" s="8"/>
      <c r="R1784" s="5" t="s">
        <v>18775</v>
      </c>
      <c r="S1784" s="5" t="s">
        <v>417</v>
      </c>
      <c r="T1784" s="5" t="s">
        <v>417</v>
      </c>
      <c r="U1784" s="5" t="s">
        <v>417</v>
      </c>
      <c r="V1784" s="5" t="s">
        <v>417</v>
      </c>
      <c r="W1784" s="5" t="s">
        <v>93</v>
      </c>
      <c r="X1784" s="5" t="s">
        <v>418</v>
      </c>
      <c r="Y1784" s="5" t="s">
        <v>419</v>
      </c>
      <c r="Z1784" s="5" t="s">
        <v>420</v>
      </c>
      <c r="AA1784" s="5" t="s">
        <v>421</v>
      </c>
      <c r="AB1784" s="5"/>
      <c r="AC1784" s="5"/>
      <c r="AD1784" s="5"/>
      <c r="AE1784" s="5"/>
      <c r="AF1784" s="5"/>
    </row>
    <row r="1785" spans="1:32">
      <c r="A1785" s="5" t="s">
        <v>18776</v>
      </c>
      <c r="B1785" s="5" t="str">
        <f>IF(COUNTIF('Leads Priorizados INT'!M:M,A1785)&gt;0,"Sí","No")</f>
        <v>No</v>
      </c>
      <c r="C1785">
        <v>1</v>
      </c>
      <c r="D1785" s="6" t="s">
        <v>414</v>
      </c>
      <c r="E1785" s="5" t="s">
        <v>18777</v>
      </c>
      <c r="F1785" s="5" t="s">
        <v>152</v>
      </c>
      <c r="G1785" s="5" t="s">
        <v>1749</v>
      </c>
      <c r="H1785" s="7">
        <v>1109244</v>
      </c>
      <c r="I1785" s="5">
        <v>4</v>
      </c>
      <c r="J1785" s="5">
        <v>1</v>
      </c>
      <c r="K1785" s="5" t="s">
        <v>18778</v>
      </c>
      <c r="L1785" s="5">
        <v>0.08</v>
      </c>
      <c r="M1785" s="8"/>
      <c r="N1785" s="8"/>
      <c r="O1785" s="8"/>
      <c r="P1785" s="8"/>
      <c r="Q1785" s="8"/>
      <c r="R1785" s="5" t="s">
        <v>18779</v>
      </c>
      <c r="S1785" s="5" t="s">
        <v>18780</v>
      </c>
      <c r="T1785" s="5" t="s">
        <v>18781</v>
      </c>
      <c r="U1785" s="5" t="s">
        <v>417</v>
      </c>
      <c r="V1785" s="5" t="s">
        <v>417</v>
      </c>
      <c r="W1785" s="5" t="s">
        <v>93</v>
      </c>
      <c r="X1785" s="5" t="s">
        <v>418</v>
      </c>
      <c r="Y1785" s="5" t="s">
        <v>419</v>
      </c>
      <c r="Z1785" s="5" t="s">
        <v>420</v>
      </c>
      <c r="AA1785" s="5" t="s">
        <v>421</v>
      </c>
      <c r="AB1785" s="5"/>
      <c r="AC1785" s="5"/>
      <c r="AD1785" s="5"/>
      <c r="AE1785" s="5"/>
      <c r="AF1785" s="5"/>
    </row>
    <row r="1786" spans="1:32">
      <c r="A1786" s="5" t="s">
        <v>18782</v>
      </c>
      <c r="B1786" s="5" t="str">
        <f>IF(COUNTIF('Leads Priorizados INT'!M:M,A1786)&gt;0,"Sí","No")</f>
        <v>No</v>
      </c>
      <c r="C1786">
        <v>1</v>
      </c>
      <c r="D1786" s="6" t="s">
        <v>414</v>
      </c>
      <c r="E1786" s="5" t="s">
        <v>18783</v>
      </c>
      <c r="F1786" s="5" t="s">
        <v>152</v>
      </c>
      <c r="G1786" s="5" t="s">
        <v>9393</v>
      </c>
      <c r="H1786" s="7">
        <v>647536</v>
      </c>
      <c r="I1786" s="5">
        <v>4</v>
      </c>
      <c r="J1786" s="5">
        <v>1</v>
      </c>
      <c r="K1786" s="5" t="s">
        <v>18784</v>
      </c>
      <c r="L1786" s="5">
        <v>0.08</v>
      </c>
      <c r="M1786" s="8"/>
      <c r="N1786" s="8"/>
      <c r="O1786" s="8"/>
      <c r="P1786" s="8"/>
      <c r="Q1786" s="8"/>
      <c r="R1786" s="5" t="s">
        <v>17497</v>
      </c>
      <c r="S1786" s="5" t="s">
        <v>17498</v>
      </c>
      <c r="T1786" s="5" t="s">
        <v>417</v>
      </c>
      <c r="U1786" s="5" t="s">
        <v>417</v>
      </c>
      <c r="V1786" s="5" t="s">
        <v>417</v>
      </c>
      <c r="W1786" s="5" t="s">
        <v>93</v>
      </c>
      <c r="X1786" s="5" t="s">
        <v>418</v>
      </c>
      <c r="Y1786" s="5" t="s">
        <v>419</v>
      </c>
      <c r="Z1786" s="5" t="s">
        <v>420</v>
      </c>
      <c r="AA1786" s="5" t="s">
        <v>421</v>
      </c>
      <c r="AB1786" s="5"/>
      <c r="AC1786" s="5"/>
      <c r="AD1786" s="5"/>
      <c r="AE1786" s="5"/>
      <c r="AF1786" s="5"/>
    </row>
    <row r="1787" spans="1:32" hidden="1">
      <c r="A1787" s="5" t="s">
        <v>18785</v>
      </c>
      <c r="B1787" s="5" t="str">
        <f>IF(COUNTIF('Leads Priorizados INT'!M:M,A1787)&gt;0,"Sí","No")</f>
        <v>No</v>
      </c>
      <c r="C1787">
        <v>0</v>
      </c>
      <c r="D1787" s="6" t="s">
        <v>414</v>
      </c>
      <c r="E1787" s="5" t="s">
        <v>18786</v>
      </c>
      <c r="F1787" s="5" t="s">
        <v>3269</v>
      </c>
      <c r="G1787" s="5" t="s">
        <v>18787</v>
      </c>
      <c r="H1787" s="7">
        <v>1026169</v>
      </c>
      <c r="I1787" s="5">
        <v>6</v>
      </c>
      <c r="J1787" s="5">
        <v>2</v>
      </c>
      <c r="K1787" s="5" t="s">
        <v>18788</v>
      </c>
      <c r="L1787" s="5">
        <v>7.9899999999999999E-2</v>
      </c>
      <c r="M1787" s="8"/>
      <c r="N1787" s="8"/>
      <c r="O1787" s="8"/>
      <c r="P1787" s="8"/>
      <c r="Q1787" s="8"/>
      <c r="R1787" s="5" t="s">
        <v>18789</v>
      </c>
      <c r="S1787" s="5" t="s">
        <v>417</v>
      </c>
      <c r="T1787" s="5" t="s">
        <v>417</v>
      </c>
      <c r="U1787" s="5" t="s">
        <v>417</v>
      </c>
      <c r="V1787" s="5" t="s">
        <v>417</v>
      </c>
      <c r="W1787" s="5" t="s">
        <v>93</v>
      </c>
      <c r="X1787" s="5" t="s">
        <v>418</v>
      </c>
      <c r="Y1787" s="5" t="s">
        <v>419</v>
      </c>
      <c r="Z1787" s="5" t="s">
        <v>420</v>
      </c>
      <c r="AA1787" s="5" t="s">
        <v>421</v>
      </c>
      <c r="AB1787" s="5"/>
      <c r="AC1787" s="5"/>
      <c r="AD1787" s="5"/>
      <c r="AE1787" s="5"/>
      <c r="AF1787" s="5"/>
    </row>
    <row r="1788" spans="1:32" hidden="1">
      <c r="A1788" s="5" t="s">
        <v>18790</v>
      </c>
      <c r="B1788" s="5" t="str">
        <f>IF(COUNTIF('Leads Priorizados INT'!M:M,A1788)&gt;0,"Sí","No")</f>
        <v>No</v>
      </c>
      <c r="C1788">
        <v>0</v>
      </c>
      <c r="D1788" s="6" t="s">
        <v>414</v>
      </c>
      <c r="E1788" s="5" t="s">
        <v>18791</v>
      </c>
      <c r="F1788" s="5" t="s">
        <v>431</v>
      </c>
      <c r="G1788" s="5" t="s">
        <v>10478</v>
      </c>
      <c r="H1788" s="7">
        <v>586384</v>
      </c>
      <c r="I1788" s="5">
        <v>2</v>
      </c>
      <c r="J1788" s="5">
        <v>1</v>
      </c>
      <c r="K1788" s="5" t="s">
        <v>18792</v>
      </c>
      <c r="L1788" s="5">
        <v>7.9899999999999999E-2</v>
      </c>
      <c r="M1788" s="8">
        <v>933731923</v>
      </c>
      <c r="N1788" s="8">
        <v>931900882</v>
      </c>
      <c r="O1788" s="8">
        <v>934518460</v>
      </c>
      <c r="P1788" s="8"/>
      <c r="Q1788" s="8"/>
      <c r="R1788" s="5" t="s">
        <v>18793</v>
      </c>
      <c r="S1788" s="5" t="s">
        <v>417</v>
      </c>
      <c r="T1788" s="5" t="s">
        <v>417</v>
      </c>
      <c r="U1788" s="5" t="s">
        <v>417</v>
      </c>
      <c r="V1788" s="5" t="s">
        <v>417</v>
      </c>
      <c r="W1788" s="5" t="s">
        <v>93</v>
      </c>
      <c r="X1788" s="5" t="s">
        <v>418</v>
      </c>
      <c r="Y1788" s="5" t="s">
        <v>419</v>
      </c>
      <c r="Z1788" s="5" t="s">
        <v>420</v>
      </c>
      <c r="AA1788" s="5" t="s">
        <v>421</v>
      </c>
      <c r="AB1788" s="5" t="s">
        <v>18794</v>
      </c>
      <c r="AC1788" s="5"/>
      <c r="AD1788" s="5"/>
      <c r="AE1788" s="5"/>
      <c r="AF1788" s="5"/>
    </row>
    <row r="1789" spans="1:32" hidden="1">
      <c r="A1789" s="5" t="s">
        <v>18795</v>
      </c>
      <c r="B1789" s="5" t="str">
        <f>IF(COUNTIF('Leads Priorizados INT'!M:M,A1789)&gt;0,"Sí","No")</f>
        <v>No</v>
      </c>
      <c r="C1789">
        <v>0</v>
      </c>
      <c r="D1789" s="6" t="s">
        <v>1234</v>
      </c>
      <c r="E1789" s="5" t="s">
        <v>18796</v>
      </c>
      <c r="F1789" s="5" t="s">
        <v>152</v>
      </c>
      <c r="G1789" s="5" t="s">
        <v>3459</v>
      </c>
      <c r="H1789" s="7">
        <v>336933</v>
      </c>
      <c r="I1789" s="5">
        <v>7</v>
      </c>
      <c r="J1789" s="5">
        <v>3</v>
      </c>
      <c r="K1789" s="5" t="s">
        <v>18797</v>
      </c>
      <c r="L1789" s="5">
        <v>7.9899999999999999E-2</v>
      </c>
      <c r="M1789" s="8">
        <v>916926058</v>
      </c>
      <c r="N1789" s="8">
        <v>629189889</v>
      </c>
      <c r="O1789" s="8"/>
      <c r="P1789" s="8"/>
      <c r="Q1789" s="8"/>
      <c r="R1789" s="5" t="s">
        <v>18798</v>
      </c>
      <c r="S1789" s="5" t="s">
        <v>18799</v>
      </c>
      <c r="T1789" s="5" t="s">
        <v>18800</v>
      </c>
      <c r="U1789" s="5" t="s">
        <v>18801</v>
      </c>
      <c r="V1789" s="5" t="s">
        <v>417</v>
      </c>
      <c r="W1789" s="5" t="s">
        <v>93</v>
      </c>
      <c r="X1789" s="5" t="s">
        <v>418</v>
      </c>
      <c r="Y1789" s="5" t="s">
        <v>419</v>
      </c>
      <c r="Z1789" s="5" t="s">
        <v>420</v>
      </c>
      <c r="AA1789" s="5" t="s">
        <v>421</v>
      </c>
      <c r="AB1789" s="5" t="s">
        <v>18802</v>
      </c>
      <c r="AC1789" s="5"/>
      <c r="AD1789" s="5"/>
      <c r="AE1789" s="5"/>
      <c r="AF1789" s="5"/>
    </row>
    <row r="1790" spans="1:32" hidden="1">
      <c r="A1790" s="5" t="s">
        <v>18803</v>
      </c>
      <c r="B1790" s="5" t="str">
        <f>IF(COUNTIF('Leads Priorizados INT'!M:M,A1790)&gt;0,"Sí","No")</f>
        <v>No</v>
      </c>
      <c r="C1790">
        <v>0</v>
      </c>
      <c r="D1790" s="6" t="s">
        <v>414</v>
      </c>
      <c r="E1790" s="5" t="s">
        <v>18804</v>
      </c>
      <c r="F1790" s="5" t="s">
        <v>152</v>
      </c>
      <c r="G1790" s="5" t="s">
        <v>815</v>
      </c>
      <c r="H1790" s="7">
        <v>894959</v>
      </c>
      <c r="I1790" s="5">
        <v>1</v>
      </c>
      <c r="J1790" s="5">
        <v>1</v>
      </c>
      <c r="K1790" s="5" t="s">
        <v>18805</v>
      </c>
      <c r="L1790" s="5">
        <v>7.9899999999999999E-2</v>
      </c>
      <c r="M1790" s="8"/>
      <c r="N1790" s="8"/>
      <c r="O1790" s="8"/>
      <c r="P1790" s="8"/>
      <c r="Q1790" s="8"/>
      <c r="R1790" s="5" t="s">
        <v>18806</v>
      </c>
      <c r="S1790" s="5" t="s">
        <v>417</v>
      </c>
      <c r="T1790" s="5" t="s">
        <v>417</v>
      </c>
      <c r="U1790" s="5" t="s">
        <v>417</v>
      </c>
      <c r="V1790" s="5" t="s">
        <v>417</v>
      </c>
      <c r="W1790" s="5" t="s">
        <v>93</v>
      </c>
      <c r="X1790" s="5" t="s">
        <v>418</v>
      </c>
      <c r="Y1790" s="5" t="s">
        <v>419</v>
      </c>
      <c r="Z1790" s="5" t="s">
        <v>420</v>
      </c>
      <c r="AA1790" s="5" t="s">
        <v>421</v>
      </c>
      <c r="AB1790" s="5"/>
      <c r="AC1790" s="5"/>
      <c r="AD1790" s="5"/>
      <c r="AE1790" s="5"/>
      <c r="AF1790" s="5"/>
    </row>
    <row r="1791" spans="1:32" hidden="1">
      <c r="A1791" s="5" t="s">
        <v>18807</v>
      </c>
      <c r="B1791" s="5" t="str">
        <f>IF(COUNTIF('Leads Priorizados INT'!M:M,A1791)&gt;0,"Sí","No")</f>
        <v>No</v>
      </c>
      <c r="C1791">
        <v>0</v>
      </c>
      <c r="D1791" s="6" t="s">
        <v>414</v>
      </c>
      <c r="E1791" s="5" t="s">
        <v>18808</v>
      </c>
      <c r="F1791" s="5" t="s">
        <v>152</v>
      </c>
      <c r="G1791" s="5" t="s">
        <v>553</v>
      </c>
      <c r="H1791" s="7">
        <v>540034</v>
      </c>
      <c r="I1791" s="5">
        <v>3</v>
      </c>
      <c r="J1791" s="5">
        <v>1</v>
      </c>
      <c r="K1791" s="5" t="s">
        <v>18809</v>
      </c>
      <c r="L1791" s="5">
        <v>7.9899999999999999E-2</v>
      </c>
      <c r="M1791" s="8"/>
      <c r="N1791" s="8"/>
      <c r="O1791" s="8"/>
      <c r="P1791" s="8"/>
      <c r="Q1791" s="8"/>
      <c r="R1791" s="5" t="s">
        <v>18810</v>
      </c>
      <c r="S1791" s="5" t="s">
        <v>18811</v>
      </c>
      <c r="T1791" s="5" t="s">
        <v>417</v>
      </c>
      <c r="U1791" s="5" t="s">
        <v>417</v>
      </c>
      <c r="V1791" s="5" t="s">
        <v>417</v>
      </c>
      <c r="W1791" s="5" t="s">
        <v>93</v>
      </c>
      <c r="X1791" s="5" t="s">
        <v>418</v>
      </c>
      <c r="Y1791" s="5" t="s">
        <v>419</v>
      </c>
      <c r="Z1791" s="5" t="s">
        <v>420</v>
      </c>
      <c r="AA1791" s="5" t="s">
        <v>421</v>
      </c>
      <c r="AB1791" s="5"/>
      <c r="AC1791" s="5"/>
      <c r="AD1791" s="5"/>
      <c r="AE1791" s="5"/>
      <c r="AF1791" s="5"/>
    </row>
    <row r="1792" spans="1:32" hidden="1">
      <c r="A1792" s="5" t="s">
        <v>18812</v>
      </c>
      <c r="B1792" s="5" t="str">
        <f>IF(COUNTIF('Leads Priorizados INT'!M:M,A1792)&gt;0,"Sí","No")</f>
        <v>No</v>
      </c>
      <c r="C1792">
        <v>0</v>
      </c>
      <c r="D1792" s="6" t="s">
        <v>414</v>
      </c>
      <c r="E1792" s="5" t="s">
        <v>18813</v>
      </c>
      <c r="F1792" s="5" t="s">
        <v>1245</v>
      </c>
      <c r="G1792" s="5" t="s">
        <v>12599</v>
      </c>
      <c r="H1792" s="7">
        <v>984784</v>
      </c>
      <c r="I1792" s="5">
        <v>7</v>
      </c>
      <c r="J1792" s="5">
        <v>1</v>
      </c>
      <c r="K1792" s="5" t="s">
        <v>18814</v>
      </c>
      <c r="L1792" s="5">
        <v>7.9899999999999999E-2</v>
      </c>
      <c r="M1792" s="8"/>
      <c r="N1792" s="8"/>
      <c r="O1792" s="8"/>
      <c r="P1792" s="8"/>
      <c r="Q1792" s="8"/>
      <c r="R1792" s="5" t="s">
        <v>18815</v>
      </c>
      <c r="S1792" s="5" t="s">
        <v>18816</v>
      </c>
      <c r="T1792" s="5" t="s">
        <v>417</v>
      </c>
      <c r="U1792" s="5" t="s">
        <v>417</v>
      </c>
      <c r="V1792" s="5" t="s">
        <v>417</v>
      </c>
      <c r="W1792" s="5" t="s">
        <v>93</v>
      </c>
      <c r="X1792" s="5" t="s">
        <v>418</v>
      </c>
      <c r="Y1792" s="5" t="s">
        <v>419</v>
      </c>
      <c r="Z1792" s="5" t="s">
        <v>420</v>
      </c>
      <c r="AA1792" s="5" t="s">
        <v>421</v>
      </c>
      <c r="AB1792" s="5"/>
      <c r="AC1792" s="5"/>
      <c r="AD1792" s="5"/>
      <c r="AE1792" s="5"/>
      <c r="AF1792" s="5"/>
    </row>
    <row r="1793" spans="1:32" hidden="1">
      <c r="A1793" s="5" t="s">
        <v>18817</v>
      </c>
      <c r="B1793" s="5" t="str">
        <f>IF(COUNTIF('Leads Priorizados INT'!M:M,A1793)&gt;0,"Sí","No")</f>
        <v>No</v>
      </c>
      <c r="C1793">
        <v>0</v>
      </c>
      <c r="D1793" s="6" t="s">
        <v>414</v>
      </c>
      <c r="E1793" s="5" t="s">
        <v>18818</v>
      </c>
      <c r="F1793" s="5" t="s">
        <v>5592</v>
      </c>
      <c r="G1793" s="5" t="s">
        <v>18819</v>
      </c>
      <c r="H1793" s="7">
        <v>967595</v>
      </c>
      <c r="I1793" s="5">
        <v>7</v>
      </c>
      <c r="J1793" s="5">
        <v>2</v>
      </c>
      <c r="K1793" s="5" t="s">
        <v>18820</v>
      </c>
      <c r="L1793" s="5">
        <v>7.9699999999999993E-2</v>
      </c>
      <c r="M1793" s="8"/>
      <c r="N1793" s="8"/>
      <c r="O1793" s="8"/>
      <c r="P1793" s="8"/>
      <c r="Q1793" s="8"/>
      <c r="R1793" s="5" t="s">
        <v>18821</v>
      </c>
      <c r="S1793" s="5" t="s">
        <v>417</v>
      </c>
      <c r="T1793" s="5" t="s">
        <v>417</v>
      </c>
      <c r="U1793" s="5" t="s">
        <v>417</v>
      </c>
      <c r="V1793" s="5" t="s">
        <v>417</v>
      </c>
      <c r="W1793" s="5" t="s">
        <v>93</v>
      </c>
      <c r="X1793" s="5" t="s">
        <v>418</v>
      </c>
      <c r="Y1793" s="5" t="s">
        <v>419</v>
      </c>
      <c r="Z1793" s="5" t="s">
        <v>420</v>
      </c>
      <c r="AA1793" s="5" t="s">
        <v>421</v>
      </c>
      <c r="AB1793" s="5"/>
      <c r="AC1793" s="5"/>
      <c r="AD1793" s="5"/>
      <c r="AE1793" s="5"/>
      <c r="AF1793" s="5"/>
    </row>
    <row r="1794" spans="1:32" hidden="1">
      <c r="A1794" s="5" t="s">
        <v>18822</v>
      </c>
      <c r="B1794" s="5" t="str">
        <f>IF(COUNTIF('Leads Priorizados INT'!M:M,A1794)&gt;0,"Sí","No")</f>
        <v>No</v>
      </c>
      <c r="C1794">
        <v>0</v>
      </c>
      <c r="D1794" s="6" t="s">
        <v>414</v>
      </c>
      <c r="E1794" s="5" t="s">
        <v>18823</v>
      </c>
      <c r="F1794" s="5" t="s">
        <v>729</v>
      </c>
      <c r="G1794" s="5" t="s">
        <v>9299</v>
      </c>
      <c r="H1794" s="7">
        <v>735436</v>
      </c>
      <c r="I1794" s="5">
        <v>8</v>
      </c>
      <c r="J1794" s="5">
        <v>1</v>
      </c>
      <c r="K1794" s="5" t="s">
        <v>18824</v>
      </c>
      <c r="L1794" s="5">
        <v>7.9699999999999993E-2</v>
      </c>
      <c r="M1794" s="8">
        <v>976590845</v>
      </c>
      <c r="N1794" s="8">
        <v>976973613</v>
      </c>
      <c r="O1794" s="8">
        <v>976590862</v>
      </c>
      <c r="P1794" s="8">
        <v>657150521</v>
      </c>
      <c r="Q1794" s="8">
        <v>635816833</v>
      </c>
      <c r="R1794" s="5" t="s">
        <v>18825</v>
      </c>
      <c r="S1794" s="5" t="s">
        <v>18826</v>
      </c>
      <c r="T1794" s="5" t="s">
        <v>417</v>
      </c>
      <c r="U1794" s="5" t="s">
        <v>417</v>
      </c>
      <c r="V1794" s="5" t="s">
        <v>417</v>
      </c>
      <c r="W1794" s="5" t="s">
        <v>93</v>
      </c>
      <c r="X1794" s="5" t="s">
        <v>418</v>
      </c>
      <c r="Y1794" s="5" t="s">
        <v>419</v>
      </c>
      <c r="Z1794" s="5" t="s">
        <v>420</v>
      </c>
      <c r="AA1794" s="5" t="s">
        <v>421</v>
      </c>
      <c r="AB1794" s="5"/>
      <c r="AC1794" s="5"/>
      <c r="AD1794" s="5"/>
      <c r="AE1794" s="5"/>
      <c r="AF1794" s="5"/>
    </row>
    <row r="1795" spans="1:32">
      <c r="A1795" s="5" t="s">
        <v>18827</v>
      </c>
      <c r="B1795" s="5" t="str">
        <f>IF(COUNTIF('Leads Priorizados INT'!M:M,A1795)&gt;0,"Sí","No")</f>
        <v>No</v>
      </c>
      <c r="C1795">
        <v>1</v>
      </c>
      <c r="D1795" s="6" t="s">
        <v>414</v>
      </c>
      <c r="E1795" s="5" t="s">
        <v>18828</v>
      </c>
      <c r="F1795" s="5" t="s">
        <v>1328</v>
      </c>
      <c r="G1795" s="5" t="s">
        <v>18829</v>
      </c>
      <c r="H1795" s="7">
        <v>518184</v>
      </c>
      <c r="I1795" s="5">
        <v>1</v>
      </c>
      <c r="J1795" s="5">
        <v>1</v>
      </c>
      <c r="K1795" s="5" t="s">
        <v>18830</v>
      </c>
      <c r="L1795" s="5">
        <v>7.9699999999999993E-2</v>
      </c>
      <c r="M1795" s="8"/>
      <c r="N1795" s="8"/>
      <c r="O1795" s="8"/>
      <c r="P1795" s="8"/>
      <c r="Q1795" s="8"/>
      <c r="R1795" s="5" t="s">
        <v>18831</v>
      </c>
      <c r="S1795" s="5" t="s">
        <v>417</v>
      </c>
      <c r="T1795" s="5" t="s">
        <v>417</v>
      </c>
      <c r="U1795" s="5" t="s">
        <v>417</v>
      </c>
      <c r="V1795" s="5" t="s">
        <v>417</v>
      </c>
      <c r="W1795" s="5" t="s">
        <v>93</v>
      </c>
      <c r="X1795" s="5" t="s">
        <v>418</v>
      </c>
      <c r="Y1795" s="5" t="s">
        <v>419</v>
      </c>
      <c r="Z1795" s="5" t="s">
        <v>420</v>
      </c>
      <c r="AA1795" s="5" t="s">
        <v>421</v>
      </c>
      <c r="AB1795" s="5"/>
      <c r="AC1795" s="5"/>
      <c r="AD1795" s="5"/>
      <c r="AE1795" s="5"/>
      <c r="AF1795" s="5"/>
    </row>
    <row r="1796" spans="1:32" hidden="1">
      <c r="A1796" s="5" t="s">
        <v>18832</v>
      </c>
      <c r="B1796" s="5" t="str">
        <f>IF(COUNTIF('Leads Priorizados INT'!M:M,A1796)&gt;0,"Sí","No")</f>
        <v>No</v>
      </c>
      <c r="C1796">
        <v>0</v>
      </c>
      <c r="D1796" s="6" t="s">
        <v>414</v>
      </c>
      <c r="E1796" s="5" t="s">
        <v>18833</v>
      </c>
      <c r="F1796" s="5" t="s">
        <v>1382</v>
      </c>
      <c r="G1796" s="5" t="s">
        <v>1392</v>
      </c>
      <c r="H1796" s="7">
        <v>2287091</v>
      </c>
      <c r="I1796" s="5">
        <v>26</v>
      </c>
      <c r="J1796" s="5">
        <v>1</v>
      </c>
      <c r="K1796" s="5" t="s">
        <v>18834</v>
      </c>
      <c r="L1796" s="5">
        <v>7.9699999999999993E-2</v>
      </c>
      <c r="M1796" s="8">
        <v>963693696</v>
      </c>
      <c r="N1796" s="8">
        <v>963389966</v>
      </c>
      <c r="O1796" s="8">
        <v>685916476</v>
      </c>
      <c r="P1796" s="8">
        <v>667447117</v>
      </c>
      <c r="Q1796" s="8">
        <v>616468970</v>
      </c>
      <c r="R1796" s="5" t="s">
        <v>18835</v>
      </c>
      <c r="S1796" s="5" t="s">
        <v>18836</v>
      </c>
      <c r="T1796" s="5" t="s">
        <v>18837</v>
      </c>
      <c r="U1796" s="5" t="s">
        <v>417</v>
      </c>
      <c r="V1796" s="5" t="s">
        <v>417</v>
      </c>
      <c r="W1796" s="5" t="s">
        <v>93</v>
      </c>
      <c r="X1796" s="5" t="s">
        <v>418</v>
      </c>
      <c r="Y1796" s="5" t="s">
        <v>419</v>
      </c>
      <c r="Z1796" s="5" t="s">
        <v>420</v>
      </c>
      <c r="AA1796" s="5" t="s">
        <v>421</v>
      </c>
      <c r="AB1796" s="5" t="s">
        <v>18838</v>
      </c>
      <c r="AC1796" s="5" t="s">
        <v>18839</v>
      </c>
      <c r="AD1796" s="5" t="s">
        <v>18840</v>
      </c>
      <c r="AE1796" s="5" t="s">
        <v>18841</v>
      </c>
      <c r="AF1796" s="5" t="s">
        <v>18842</v>
      </c>
    </row>
    <row r="1797" spans="1:32">
      <c r="A1797" s="5" t="s">
        <v>18843</v>
      </c>
      <c r="B1797" s="5" t="str">
        <f>IF(COUNTIF('Leads Priorizados INT'!M:M,A1797)&gt;0,"Sí","No")</f>
        <v>No</v>
      </c>
      <c r="C1797">
        <v>1</v>
      </c>
      <c r="D1797" s="6" t="s">
        <v>414</v>
      </c>
      <c r="E1797" s="5" t="s">
        <v>18844</v>
      </c>
      <c r="F1797" s="5" t="s">
        <v>1382</v>
      </c>
      <c r="G1797" s="5" t="s">
        <v>18845</v>
      </c>
      <c r="H1797" s="7">
        <v>395836</v>
      </c>
      <c r="I1797" s="5">
        <v>4</v>
      </c>
      <c r="J1797" s="5">
        <v>2</v>
      </c>
      <c r="K1797" s="5" t="s">
        <v>18846</v>
      </c>
      <c r="L1797" s="5">
        <v>7.9699999999999993E-2</v>
      </c>
      <c r="M1797" s="8"/>
      <c r="N1797" s="8"/>
      <c r="O1797" s="8"/>
      <c r="P1797" s="8"/>
      <c r="Q1797" s="8"/>
      <c r="R1797" s="5" t="s">
        <v>18847</v>
      </c>
      <c r="S1797" s="5" t="s">
        <v>18848</v>
      </c>
      <c r="T1797" s="5" t="s">
        <v>18849</v>
      </c>
      <c r="U1797" s="5" t="s">
        <v>417</v>
      </c>
      <c r="V1797" s="5" t="s">
        <v>417</v>
      </c>
      <c r="W1797" s="5" t="s">
        <v>93</v>
      </c>
      <c r="X1797" s="5" t="s">
        <v>418</v>
      </c>
      <c r="Y1797" s="5" t="s">
        <v>419</v>
      </c>
      <c r="Z1797" s="5" t="s">
        <v>420</v>
      </c>
      <c r="AA1797" s="5" t="s">
        <v>421</v>
      </c>
      <c r="AB1797" s="5"/>
      <c r="AC1797" s="5"/>
      <c r="AD1797" s="5"/>
      <c r="AE1797" s="5"/>
      <c r="AF1797" s="5"/>
    </row>
    <row r="1798" spans="1:32">
      <c r="A1798" s="5" t="s">
        <v>18851</v>
      </c>
      <c r="B1798" s="5" t="str">
        <f>IF(COUNTIF('Leads Priorizados INT'!M:M,A1798)&gt;0,"Sí","No")</f>
        <v>No</v>
      </c>
      <c r="C1798">
        <v>1</v>
      </c>
      <c r="D1798" s="6" t="s">
        <v>521</v>
      </c>
      <c r="E1798" s="5" t="s">
        <v>18852</v>
      </c>
      <c r="F1798" s="5" t="s">
        <v>1328</v>
      </c>
      <c r="G1798" s="5" t="s">
        <v>18853</v>
      </c>
      <c r="H1798" s="7">
        <v>2075736</v>
      </c>
      <c r="I1798" s="5">
        <v>18</v>
      </c>
      <c r="J1798" s="5">
        <v>1</v>
      </c>
      <c r="K1798" s="5" t="s">
        <v>18854</v>
      </c>
      <c r="L1798" s="5">
        <v>7.9600000000000004E-2</v>
      </c>
      <c r="M1798" s="8">
        <v>965266416</v>
      </c>
      <c r="N1798" s="8">
        <v>965049137</v>
      </c>
      <c r="O1798" s="8">
        <v>663832641</v>
      </c>
      <c r="P1798" s="8">
        <v>663831470</v>
      </c>
      <c r="Q1798" s="8">
        <v>662965319</v>
      </c>
      <c r="R1798" s="5" t="s">
        <v>18855</v>
      </c>
      <c r="S1798" s="5" t="s">
        <v>417</v>
      </c>
      <c r="T1798" s="5" t="s">
        <v>417</v>
      </c>
      <c r="U1798" s="5" t="s">
        <v>417</v>
      </c>
      <c r="V1798" s="5" t="s">
        <v>417</v>
      </c>
      <c r="W1798" s="5" t="s">
        <v>93</v>
      </c>
      <c r="X1798" s="5" t="s">
        <v>418</v>
      </c>
      <c r="Y1798" s="5" t="s">
        <v>419</v>
      </c>
      <c r="Z1798" s="5" t="s">
        <v>420</v>
      </c>
      <c r="AA1798" s="5" t="s">
        <v>421</v>
      </c>
      <c r="AB1798" s="5"/>
      <c r="AC1798" s="5"/>
      <c r="AD1798" s="5"/>
      <c r="AE1798" s="5"/>
      <c r="AF1798" s="5"/>
    </row>
    <row r="1799" spans="1:32" hidden="1">
      <c r="A1799" s="5" t="s">
        <v>18856</v>
      </c>
      <c r="B1799" s="5" t="str">
        <f>IF(COUNTIF('Leads Priorizados INT'!M:M,A1799)&gt;0,"Sí","No")</f>
        <v>No</v>
      </c>
      <c r="C1799">
        <v>0</v>
      </c>
      <c r="D1799" s="6" t="s">
        <v>414</v>
      </c>
      <c r="E1799" s="5" t="s">
        <v>18857</v>
      </c>
      <c r="F1799" s="5" t="s">
        <v>152</v>
      </c>
      <c r="G1799" s="5" t="s">
        <v>1602</v>
      </c>
      <c r="H1799" s="7">
        <v>915641</v>
      </c>
      <c r="I1799" s="5">
        <v>7</v>
      </c>
      <c r="J1799" s="5">
        <v>1</v>
      </c>
      <c r="K1799" s="5" t="s">
        <v>18858</v>
      </c>
      <c r="L1799" s="5">
        <v>7.9600000000000004E-2</v>
      </c>
      <c r="M1799" s="8"/>
      <c r="N1799" s="8"/>
      <c r="O1799" s="8"/>
      <c r="P1799" s="8"/>
      <c r="Q1799" s="8"/>
      <c r="R1799" s="5" t="s">
        <v>18859</v>
      </c>
      <c r="S1799" s="5" t="s">
        <v>417</v>
      </c>
      <c r="T1799" s="5" t="s">
        <v>417</v>
      </c>
      <c r="U1799" s="5" t="s">
        <v>417</v>
      </c>
      <c r="V1799" s="5" t="s">
        <v>417</v>
      </c>
      <c r="W1799" s="5" t="s">
        <v>93</v>
      </c>
      <c r="X1799" s="5" t="s">
        <v>418</v>
      </c>
      <c r="Y1799" s="5" t="s">
        <v>419</v>
      </c>
      <c r="Z1799" s="5" t="s">
        <v>420</v>
      </c>
      <c r="AA1799" s="5" t="s">
        <v>421</v>
      </c>
      <c r="AB1799" s="5"/>
      <c r="AC1799" s="5"/>
      <c r="AD1799" s="5"/>
      <c r="AE1799" s="5"/>
      <c r="AF1799" s="5"/>
    </row>
    <row r="1800" spans="1:32" hidden="1">
      <c r="A1800" s="5" t="s">
        <v>18860</v>
      </c>
      <c r="B1800" s="5" t="str">
        <f>IF(COUNTIF('Leads Priorizados INT'!M:M,A1800)&gt;0,"Sí","No")</f>
        <v>No</v>
      </c>
      <c r="C1800">
        <v>0</v>
      </c>
      <c r="D1800" s="6" t="s">
        <v>414</v>
      </c>
      <c r="E1800" s="5" t="s">
        <v>18861</v>
      </c>
      <c r="F1800" s="5" t="s">
        <v>152</v>
      </c>
      <c r="G1800" s="5" t="s">
        <v>2441</v>
      </c>
      <c r="H1800" s="7">
        <v>389098</v>
      </c>
      <c r="I1800" s="5">
        <v>5</v>
      </c>
      <c r="J1800" s="5">
        <v>1</v>
      </c>
      <c r="K1800" s="5" t="s">
        <v>18862</v>
      </c>
      <c r="L1800" s="5">
        <v>7.9600000000000004E-2</v>
      </c>
      <c r="M1800" s="8">
        <v>916255338</v>
      </c>
      <c r="N1800" s="8"/>
      <c r="O1800" s="8"/>
      <c r="P1800" s="8"/>
      <c r="Q1800" s="8"/>
      <c r="R1800" s="5" t="s">
        <v>18863</v>
      </c>
      <c r="S1800" s="5" t="s">
        <v>417</v>
      </c>
      <c r="T1800" s="5" t="s">
        <v>417</v>
      </c>
      <c r="U1800" s="5" t="s">
        <v>417</v>
      </c>
      <c r="V1800" s="5" t="s">
        <v>417</v>
      </c>
      <c r="W1800" s="5" t="s">
        <v>93</v>
      </c>
      <c r="X1800" s="5" t="s">
        <v>418</v>
      </c>
      <c r="Y1800" s="5" t="s">
        <v>419</v>
      </c>
      <c r="Z1800" s="5" t="s">
        <v>420</v>
      </c>
      <c r="AA1800" s="5" t="s">
        <v>421</v>
      </c>
      <c r="AB1800" s="5"/>
      <c r="AC1800" s="5"/>
      <c r="AD1800" s="5"/>
      <c r="AE1800" s="5"/>
      <c r="AF1800" s="5"/>
    </row>
    <row r="1801" spans="1:32" hidden="1">
      <c r="A1801" s="5" t="s">
        <v>18864</v>
      </c>
      <c r="B1801" s="5" t="str">
        <f>IF(COUNTIF('Leads Priorizados INT'!M:M,A1801)&gt;0,"Sí","No")</f>
        <v>No</v>
      </c>
      <c r="C1801">
        <v>0</v>
      </c>
      <c r="D1801" s="6" t="s">
        <v>414</v>
      </c>
      <c r="E1801" s="5" t="s">
        <v>18865</v>
      </c>
      <c r="F1801" s="5" t="s">
        <v>1680</v>
      </c>
      <c r="G1801" s="5" t="s">
        <v>18866</v>
      </c>
      <c r="H1801" s="7">
        <v>582188</v>
      </c>
      <c r="I1801" s="5">
        <v>1</v>
      </c>
      <c r="J1801" s="5">
        <v>1</v>
      </c>
      <c r="K1801" s="5" t="s">
        <v>18867</v>
      </c>
      <c r="L1801" s="5">
        <v>7.9500000000000001E-2</v>
      </c>
      <c r="M1801" s="8"/>
      <c r="N1801" s="8"/>
      <c r="O1801" s="8"/>
      <c r="P1801" s="8"/>
      <c r="Q1801" s="8"/>
      <c r="R1801" s="5" t="s">
        <v>18868</v>
      </c>
      <c r="S1801" s="5" t="s">
        <v>417</v>
      </c>
      <c r="T1801" s="5" t="s">
        <v>417</v>
      </c>
      <c r="U1801" s="5" t="s">
        <v>417</v>
      </c>
      <c r="V1801" s="5" t="s">
        <v>417</v>
      </c>
      <c r="W1801" s="5" t="s">
        <v>93</v>
      </c>
      <c r="X1801" s="5" t="s">
        <v>418</v>
      </c>
      <c r="Y1801" s="5" t="s">
        <v>419</v>
      </c>
      <c r="Z1801" s="5" t="s">
        <v>420</v>
      </c>
      <c r="AA1801" s="5" t="s">
        <v>421</v>
      </c>
      <c r="AB1801" s="5"/>
      <c r="AC1801" s="5"/>
      <c r="AD1801" s="5"/>
      <c r="AE1801" s="5"/>
      <c r="AF1801" s="5"/>
    </row>
    <row r="1802" spans="1:32">
      <c r="A1802" s="5" t="s">
        <v>18869</v>
      </c>
      <c r="B1802" s="5" t="str">
        <f>IF(COUNTIF('Leads Priorizados INT'!M:M,A1802)&gt;0,"Sí","No")</f>
        <v>No</v>
      </c>
      <c r="C1802">
        <v>1</v>
      </c>
      <c r="D1802" s="6" t="s">
        <v>414</v>
      </c>
      <c r="E1802" s="5" t="s">
        <v>18870</v>
      </c>
      <c r="F1802" s="5" t="s">
        <v>1118</v>
      </c>
      <c r="G1802" s="5" t="s">
        <v>18871</v>
      </c>
      <c r="H1802" s="7">
        <v>6256138</v>
      </c>
      <c r="I1802" s="5">
        <v>1</v>
      </c>
      <c r="J1802" s="5">
        <v>1</v>
      </c>
      <c r="K1802" s="5" t="s">
        <v>18872</v>
      </c>
      <c r="L1802" s="5">
        <v>7.9500000000000001E-2</v>
      </c>
      <c r="M1802" s="8">
        <v>972165720</v>
      </c>
      <c r="N1802" s="8">
        <v>972859838</v>
      </c>
      <c r="O1802" s="8"/>
      <c r="P1802" s="8"/>
      <c r="Q1802" s="8"/>
      <c r="R1802" s="5" t="s">
        <v>18873</v>
      </c>
      <c r="S1802" s="5" t="s">
        <v>18874</v>
      </c>
      <c r="T1802" s="5" t="s">
        <v>417</v>
      </c>
      <c r="U1802" s="5" t="s">
        <v>417</v>
      </c>
      <c r="V1802" s="5" t="s">
        <v>417</v>
      </c>
      <c r="W1802" s="5" t="s">
        <v>93</v>
      </c>
      <c r="X1802" s="5" t="s">
        <v>418</v>
      </c>
      <c r="Y1802" s="5" t="s">
        <v>419</v>
      </c>
      <c r="Z1802" s="5" t="s">
        <v>420</v>
      </c>
      <c r="AA1802" s="5" t="s">
        <v>421</v>
      </c>
      <c r="AB1802" s="5"/>
      <c r="AC1802" s="5"/>
      <c r="AD1802" s="5"/>
      <c r="AE1802" s="5"/>
      <c r="AF1802" s="5"/>
    </row>
    <row r="1803" spans="1:32" hidden="1">
      <c r="A1803" s="5" t="s">
        <v>18875</v>
      </c>
      <c r="B1803" s="5" t="str">
        <f>IF(COUNTIF('Leads Priorizados INT'!M:M,A1803)&gt;0,"Sí","No")</f>
        <v>No</v>
      </c>
      <c r="C1803">
        <v>0</v>
      </c>
      <c r="D1803" s="6" t="s">
        <v>414</v>
      </c>
      <c r="E1803" s="5" t="s">
        <v>18876</v>
      </c>
      <c r="F1803" s="5" t="s">
        <v>752</v>
      </c>
      <c r="G1803" s="5" t="s">
        <v>18877</v>
      </c>
      <c r="H1803" s="7">
        <v>633113</v>
      </c>
      <c r="I1803" s="5">
        <v>1</v>
      </c>
      <c r="J1803" s="5">
        <v>1</v>
      </c>
      <c r="K1803" s="5" t="s">
        <v>18878</v>
      </c>
      <c r="L1803" s="5">
        <v>7.9500000000000001E-2</v>
      </c>
      <c r="M1803" s="8">
        <v>977446953</v>
      </c>
      <c r="N1803" s="8"/>
      <c r="O1803" s="8"/>
      <c r="P1803" s="8"/>
      <c r="Q1803" s="8"/>
      <c r="R1803" s="5" t="s">
        <v>18879</v>
      </c>
      <c r="S1803" s="5" t="s">
        <v>417</v>
      </c>
      <c r="T1803" s="5" t="s">
        <v>417</v>
      </c>
      <c r="U1803" s="5" t="s">
        <v>417</v>
      </c>
      <c r="V1803" s="5" t="s">
        <v>417</v>
      </c>
      <c r="W1803" s="5" t="s">
        <v>93</v>
      </c>
      <c r="X1803" s="5" t="s">
        <v>418</v>
      </c>
      <c r="Y1803" s="5" t="s">
        <v>419</v>
      </c>
      <c r="Z1803" s="5" t="s">
        <v>420</v>
      </c>
      <c r="AA1803" s="5" t="s">
        <v>421</v>
      </c>
      <c r="AB1803" s="5"/>
      <c r="AC1803" s="5"/>
      <c r="AD1803" s="5"/>
      <c r="AE1803" s="5"/>
      <c r="AF1803" s="5"/>
    </row>
    <row r="1804" spans="1:32" hidden="1">
      <c r="A1804" s="5" t="s">
        <v>18880</v>
      </c>
      <c r="B1804" s="5" t="str">
        <f>IF(COUNTIF('Leads Priorizados INT'!M:M,A1804)&gt;0,"Sí","No")</f>
        <v>No</v>
      </c>
      <c r="C1804">
        <v>0</v>
      </c>
      <c r="D1804" s="6" t="s">
        <v>414</v>
      </c>
      <c r="E1804" s="5" t="s">
        <v>18881</v>
      </c>
      <c r="F1804" s="5" t="s">
        <v>152</v>
      </c>
      <c r="G1804" s="5" t="s">
        <v>2643</v>
      </c>
      <c r="H1804" s="7">
        <v>1051453</v>
      </c>
      <c r="I1804" s="5">
        <v>7</v>
      </c>
      <c r="J1804" s="5">
        <v>1</v>
      </c>
      <c r="K1804" s="5" t="s">
        <v>18882</v>
      </c>
      <c r="L1804" s="5">
        <v>7.9500000000000001E-2</v>
      </c>
      <c r="M1804" s="8"/>
      <c r="N1804" s="8"/>
      <c r="O1804" s="8"/>
      <c r="P1804" s="8"/>
      <c r="Q1804" s="8"/>
      <c r="R1804" s="5" t="s">
        <v>18883</v>
      </c>
      <c r="S1804" s="5" t="s">
        <v>417</v>
      </c>
      <c r="T1804" s="5" t="s">
        <v>417</v>
      </c>
      <c r="U1804" s="5" t="s">
        <v>417</v>
      </c>
      <c r="V1804" s="5" t="s">
        <v>417</v>
      </c>
      <c r="W1804" s="5" t="s">
        <v>93</v>
      </c>
      <c r="X1804" s="5" t="s">
        <v>418</v>
      </c>
      <c r="Y1804" s="5" t="s">
        <v>419</v>
      </c>
      <c r="Z1804" s="5" t="s">
        <v>420</v>
      </c>
      <c r="AA1804" s="5" t="s">
        <v>421</v>
      </c>
      <c r="AB1804" s="5"/>
      <c r="AC1804" s="5"/>
      <c r="AD1804" s="5"/>
      <c r="AE1804" s="5"/>
      <c r="AF1804" s="5"/>
    </row>
    <row r="1805" spans="1:32">
      <c r="A1805" s="5" t="s">
        <v>18884</v>
      </c>
      <c r="B1805" s="5" t="str">
        <f>IF(COUNTIF('Leads Priorizados INT'!M:M,A1805)&gt;0,"Sí","No")</f>
        <v>No</v>
      </c>
      <c r="C1805">
        <v>1</v>
      </c>
      <c r="D1805" s="6" t="s">
        <v>414</v>
      </c>
      <c r="E1805" s="5" t="s">
        <v>18885</v>
      </c>
      <c r="F1805" s="5" t="s">
        <v>873</v>
      </c>
      <c r="G1805" s="5" t="s">
        <v>3623</v>
      </c>
      <c r="H1805" s="7">
        <v>828201</v>
      </c>
      <c r="I1805" s="5">
        <v>1</v>
      </c>
      <c r="J1805" s="5">
        <v>1</v>
      </c>
      <c r="K1805" s="5" t="s">
        <v>18886</v>
      </c>
      <c r="L1805" s="5">
        <v>7.9500000000000001E-2</v>
      </c>
      <c r="M1805" s="8">
        <v>952038773</v>
      </c>
      <c r="N1805" s="8"/>
      <c r="O1805" s="8"/>
      <c r="P1805" s="8"/>
      <c r="Q1805" s="8"/>
      <c r="R1805" s="5" t="s">
        <v>18887</v>
      </c>
      <c r="S1805" s="5" t="s">
        <v>18888</v>
      </c>
      <c r="T1805" s="5" t="s">
        <v>417</v>
      </c>
      <c r="U1805" s="5" t="s">
        <v>417</v>
      </c>
      <c r="V1805" s="5" t="s">
        <v>417</v>
      </c>
      <c r="W1805" s="5" t="s">
        <v>93</v>
      </c>
      <c r="X1805" s="5" t="s">
        <v>418</v>
      </c>
      <c r="Y1805" s="5" t="s">
        <v>419</v>
      </c>
      <c r="Z1805" s="5" t="s">
        <v>420</v>
      </c>
      <c r="AA1805" s="5" t="s">
        <v>421</v>
      </c>
      <c r="AB1805" s="5"/>
      <c r="AC1805" s="5"/>
      <c r="AD1805" s="5"/>
      <c r="AE1805" s="5"/>
      <c r="AF1805" s="5"/>
    </row>
    <row r="1806" spans="1:32" hidden="1">
      <c r="A1806" s="5" t="s">
        <v>18889</v>
      </c>
      <c r="B1806" s="5" t="str">
        <f>IF(COUNTIF('Leads Priorizados INT'!M:M,A1806)&gt;0,"Sí","No")</f>
        <v>No</v>
      </c>
      <c r="C1806">
        <v>0</v>
      </c>
      <c r="D1806" s="6" t="s">
        <v>414</v>
      </c>
      <c r="E1806" s="5" t="s">
        <v>18890</v>
      </c>
      <c r="F1806" s="5" t="s">
        <v>1382</v>
      </c>
      <c r="G1806" s="5" t="s">
        <v>18891</v>
      </c>
      <c r="H1806" s="7">
        <v>523340</v>
      </c>
      <c r="I1806" s="5">
        <v>3</v>
      </c>
      <c r="J1806" s="5">
        <v>1</v>
      </c>
      <c r="K1806" s="5" t="s">
        <v>18892</v>
      </c>
      <c r="L1806" s="5">
        <v>7.9500000000000001E-2</v>
      </c>
      <c r="M1806" s="8"/>
      <c r="N1806" s="8"/>
      <c r="O1806" s="8"/>
      <c r="P1806" s="8"/>
      <c r="Q1806" s="8"/>
      <c r="R1806" s="5" t="s">
        <v>18893</v>
      </c>
      <c r="S1806" s="5" t="s">
        <v>417</v>
      </c>
      <c r="T1806" s="5" t="s">
        <v>417</v>
      </c>
      <c r="U1806" s="5" t="s">
        <v>417</v>
      </c>
      <c r="V1806" s="5" t="s">
        <v>417</v>
      </c>
      <c r="W1806" s="5" t="s">
        <v>93</v>
      </c>
      <c r="X1806" s="5" t="s">
        <v>418</v>
      </c>
      <c r="Y1806" s="5" t="s">
        <v>419</v>
      </c>
      <c r="Z1806" s="5" t="s">
        <v>420</v>
      </c>
      <c r="AA1806" s="5" t="s">
        <v>421</v>
      </c>
      <c r="AB1806" s="5"/>
      <c r="AC1806" s="5"/>
      <c r="AD1806" s="5"/>
      <c r="AE1806" s="5"/>
      <c r="AF1806" s="5"/>
    </row>
    <row r="1807" spans="1:32" hidden="1">
      <c r="A1807" s="5" t="s">
        <v>18894</v>
      </c>
      <c r="B1807" s="5" t="str">
        <f>IF(COUNTIF('Leads Priorizados INT'!M:M,A1807)&gt;0,"Sí","No")</f>
        <v>No</v>
      </c>
      <c r="C1807">
        <v>0</v>
      </c>
      <c r="D1807" s="6" t="s">
        <v>414</v>
      </c>
      <c r="E1807" s="5" t="s">
        <v>18895</v>
      </c>
      <c r="F1807" s="5" t="s">
        <v>152</v>
      </c>
      <c r="G1807" s="5" t="s">
        <v>601</v>
      </c>
      <c r="H1807" s="7">
        <v>4202220</v>
      </c>
      <c r="I1807" s="5">
        <v>7</v>
      </c>
      <c r="J1807" s="5">
        <v>1</v>
      </c>
      <c r="K1807" s="5" t="s">
        <v>18896</v>
      </c>
      <c r="L1807" s="5">
        <v>7.9500000000000001E-2</v>
      </c>
      <c r="M1807" s="8"/>
      <c r="N1807" s="8"/>
      <c r="O1807" s="8"/>
      <c r="P1807" s="8"/>
      <c r="Q1807" s="8"/>
      <c r="R1807" s="5" t="s">
        <v>18897</v>
      </c>
      <c r="S1807" s="5" t="s">
        <v>18898</v>
      </c>
      <c r="T1807" s="5" t="s">
        <v>417</v>
      </c>
      <c r="U1807" s="5" t="s">
        <v>417</v>
      </c>
      <c r="V1807" s="5" t="s">
        <v>417</v>
      </c>
      <c r="W1807" s="5" t="s">
        <v>93</v>
      </c>
      <c r="X1807" s="5" t="s">
        <v>418</v>
      </c>
      <c r="Y1807" s="5" t="s">
        <v>419</v>
      </c>
      <c r="Z1807" s="5" t="s">
        <v>420</v>
      </c>
      <c r="AA1807" s="5" t="s">
        <v>421</v>
      </c>
      <c r="AB1807" s="5"/>
      <c r="AC1807" s="5"/>
      <c r="AD1807" s="5"/>
      <c r="AE1807" s="5"/>
      <c r="AF1807" s="5"/>
    </row>
    <row r="1808" spans="1:32" hidden="1">
      <c r="A1808" s="5" t="s">
        <v>18899</v>
      </c>
      <c r="B1808" s="5" t="str">
        <f>IF(COUNTIF('Leads Priorizados INT'!M:M,A1808)&gt;0,"Sí","No")</f>
        <v>No</v>
      </c>
      <c r="C1808">
        <v>0</v>
      </c>
      <c r="D1808" s="6" t="s">
        <v>414</v>
      </c>
      <c r="E1808" s="5" t="s">
        <v>18900</v>
      </c>
      <c r="F1808" s="5" t="s">
        <v>752</v>
      </c>
      <c r="G1808" s="5" t="s">
        <v>18901</v>
      </c>
      <c r="H1808" s="7">
        <v>3655326</v>
      </c>
      <c r="I1808" s="5">
        <v>7</v>
      </c>
      <c r="J1808" s="5">
        <v>2</v>
      </c>
      <c r="K1808" s="5" t="s">
        <v>18896</v>
      </c>
      <c r="L1808" s="5">
        <v>7.9500000000000001E-2</v>
      </c>
      <c r="M1808" s="8"/>
      <c r="N1808" s="8"/>
      <c r="O1808" s="8"/>
      <c r="P1808" s="8"/>
      <c r="Q1808" s="8"/>
      <c r="R1808" s="5" t="s">
        <v>18902</v>
      </c>
      <c r="S1808" s="5" t="s">
        <v>417</v>
      </c>
      <c r="T1808" s="5" t="s">
        <v>417</v>
      </c>
      <c r="U1808" s="5" t="s">
        <v>417</v>
      </c>
      <c r="V1808" s="5" t="s">
        <v>417</v>
      </c>
      <c r="W1808" s="5" t="s">
        <v>93</v>
      </c>
      <c r="X1808" s="5" t="s">
        <v>418</v>
      </c>
      <c r="Y1808" s="5" t="s">
        <v>419</v>
      </c>
      <c r="Z1808" s="5" t="s">
        <v>420</v>
      </c>
      <c r="AA1808" s="5" t="s">
        <v>421</v>
      </c>
      <c r="AB1808" s="5"/>
      <c r="AC1808" s="5"/>
      <c r="AD1808" s="5"/>
      <c r="AE1808" s="5"/>
      <c r="AF1808" s="5"/>
    </row>
    <row r="1809" spans="1:32" hidden="1">
      <c r="A1809" s="5" t="s">
        <v>18903</v>
      </c>
      <c r="B1809" s="5" t="str">
        <f>IF(COUNTIF('Leads Priorizados INT'!M:M,A1809)&gt;0,"Sí","No")</f>
        <v>No</v>
      </c>
      <c r="C1809">
        <v>0</v>
      </c>
      <c r="D1809" s="6" t="s">
        <v>414</v>
      </c>
      <c r="E1809" s="5" t="s">
        <v>18904</v>
      </c>
      <c r="F1809" s="5" t="s">
        <v>3374</v>
      </c>
      <c r="G1809" s="5" t="s">
        <v>18905</v>
      </c>
      <c r="H1809" s="7">
        <v>3523444</v>
      </c>
      <c r="I1809" s="5">
        <v>7</v>
      </c>
      <c r="J1809" s="5">
        <v>1</v>
      </c>
      <c r="K1809" s="5" t="s">
        <v>18896</v>
      </c>
      <c r="L1809" s="5">
        <v>7.9500000000000001E-2</v>
      </c>
      <c r="M1809" s="8"/>
      <c r="N1809" s="8"/>
      <c r="O1809" s="8"/>
      <c r="P1809" s="8"/>
      <c r="Q1809" s="8"/>
      <c r="R1809" s="5" t="s">
        <v>18906</v>
      </c>
      <c r="S1809" s="5" t="s">
        <v>18907</v>
      </c>
      <c r="T1809" s="5" t="s">
        <v>417</v>
      </c>
      <c r="U1809" s="5" t="s">
        <v>417</v>
      </c>
      <c r="V1809" s="5" t="s">
        <v>417</v>
      </c>
      <c r="W1809" s="5" t="s">
        <v>93</v>
      </c>
      <c r="X1809" s="5" t="s">
        <v>418</v>
      </c>
      <c r="Y1809" s="5" t="s">
        <v>419</v>
      </c>
      <c r="Z1809" s="5" t="s">
        <v>420</v>
      </c>
      <c r="AA1809" s="5" t="s">
        <v>421</v>
      </c>
      <c r="AB1809" s="5"/>
      <c r="AC1809" s="5"/>
      <c r="AD1809" s="5"/>
      <c r="AE1809" s="5"/>
      <c r="AF1809" s="5"/>
    </row>
    <row r="1810" spans="1:32" hidden="1">
      <c r="A1810" s="5" t="s">
        <v>18908</v>
      </c>
      <c r="B1810" s="5" t="str">
        <f>IF(COUNTIF('Leads Priorizados INT'!M:M,A1810)&gt;0,"Sí","No")</f>
        <v>No</v>
      </c>
      <c r="C1810">
        <v>0</v>
      </c>
      <c r="D1810" s="6" t="s">
        <v>414</v>
      </c>
      <c r="E1810" s="5" t="s">
        <v>18909</v>
      </c>
      <c r="F1810" s="5" t="s">
        <v>152</v>
      </c>
      <c r="G1810" s="5" t="s">
        <v>780</v>
      </c>
      <c r="H1810" s="7">
        <v>3499912</v>
      </c>
      <c r="I1810" s="5">
        <v>7</v>
      </c>
      <c r="J1810" s="5">
        <v>1</v>
      </c>
      <c r="K1810" s="5" t="s">
        <v>18896</v>
      </c>
      <c r="L1810" s="5">
        <v>7.9500000000000001E-2</v>
      </c>
      <c r="M1810" s="8"/>
      <c r="N1810" s="8"/>
      <c r="O1810" s="8"/>
      <c r="P1810" s="8"/>
      <c r="Q1810" s="8"/>
      <c r="R1810" s="5" t="s">
        <v>18910</v>
      </c>
      <c r="S1810" s="5" t="s">
        <v>18911</v>
      </c>
      <c r="T1810" s="5" t="s">
        <v>417</v>
      </c>
      <c r="U1810" s="5" t="s">
        <v>417</v>
      </c>
      <c r="V1810" s="5" t="s">
        <v>417</v>
      </c>
      <c r="W1810" s="5" t="s">
        <v>93</v>
      </c>
      <c r="X1810" s="5" t="s">
        <v>418</v>
      </c>
      <c r="Y1810" s="5" t="s">
        <v>419</v>
      </c>
      <c r="Z1810" s="5" t="s">
        <v>420</v>
      </c>
      <c r="AA1810" s="5" t="s">
        <v>421</v>
      </c>
      <c r="AB1810" s="5"/>
      <c r="AC1810" s="5"/>
      <c r="AD1810" s="5"/>
      <c r="AE1810" s="5"/>
      <c r="AF1810" s="5"/>
    </row>
    <row r="1811" spans="1:32" hidden="1">
      <c r="A1811" s="5" t="s">
        <v>18912</v>
      </c>
      <c r="B1811" s="5" t="str">
        <f>IF(COUNTIF('Leads Priorizados INT'!M:M,A1811)&gt;0,"Sí","No")</f>
        <v>No</v>
      </c>
      <c r="C1811">
        <v>0</v>
      </c>
      <c r="D1811" s="6" t="s">
        <v>414</v>
      </c>
      <c r="E1811" s="5" t="s">
        <v>18913</v>
      </c>
      <c r="F1811" s="5" t="s">
        <v>152</v>
      </c>
      <c r="G1811" s="5" t="s">
        <v>1276</v>
      </c>
      <c r="H1811" s="7">
        <v>4250232</v>
      </c>
      <c r="I1811" s="5">
        <v>1</v>
      </c>
      <c r="J1811" s="5">
        <v>1</v>
      </c>
      <c r="K1811" s="5" t="s">
        <v>18896</v>
      </c>
      <c r="L1811" s="5">
        <v>7.9500000000000001E-2</v>
      </c>
      <c r="M1811" s="8">
        <v>662686030</v>
      </c>
      <c r="N1811" s="8"/>
      <c r="O1811" s="8"/>
      <c r="P1811" s="8"/>
      <c r="Q1811" s="8"/>
      <c r="R1811" s="5" t="s">
        <v>18914</v>
      </c>
      <c r="S1811" s="5" t="s">
        <v>417</v>
      </c>
      <c r="T1811" s="5" t="s">
        <v>417</v>
      </c>
      <c r="U1811" s="5" t="s">
        <v>417</v>
      </c>
      <c r="V1811" s="5" t="s">
        <v>417</v>
      </c>
      <c r="W1811" s="5" t="s">
        <v>93</v>
      </c>
      <c r="X1811" s="5" t="s">
        <v>418</v>
      </c>
      <c r="Y1811" s="5" t="s">
        <v>419</v>
      </c>
      <c r="Z1811" s="5" t="s">
        <v>420</v>
      </c>
      <c r="AA1811" s="5" t="s">
        <v>421</v>
      </c>
      <c r="AB1811" s="5"/>
      <c r="AC1811" s="5"/>
      <c r="AD1811" s="5"/>
      <c r="AE1811" s="5"/>
      <c r="AF1811" s="5"/>
    </row>
    <row r="1812" spans="1:32" hidden="1">
      <c r="A1812" s="5" t="s">
        <v>18915</v>
      </c>
      <c r="B1812" s="5" t="str">
        <f>IF(COUNTIF('Leads Priorizados INT'!M:M,A1812)&gt;0,"Sí","No")</f>
        <v>No</v>
      </c>
      <c r="C1812">
        <v>0</v>
      </c>
      <c r="D1812" s="6" t="s">
        <v>414</v>
      </c>
      <c r="E1812" s="5" t="s">
        <v>18916</v>
      </c>
      <c r="F1812" s="5" t="s">
        <v>152</v>
      </c>
      <c r="G1812" s="5" t="s">
        <v>1715</v>
      </c>
      <c r="H1812" s="7">
        <v>1072270</v>
      </c>
      <c r="I1812" s="5">
        <v>2</v>
      </c>
      <c r="J1812" s="5">
        <v>1</v>
      </c>
      <c r="K1812" s="5" t="s">
        <v>18896</v>
      </c>
      <c r="L1812" s="5">
        <v>7.9500000000000001E-2</v>
      </c>
      <c r="M1812" s="8"/>
      <c r="N1812" s="8"/>
      <c r="O1812" s="8"/>
      <c r="P1812" s="8"/>
      <c r="Q1812" s="8"/>
      <c r="R1812" s="5" t="s">
        <v>18917</v>
      </c>
      <c r="S1812" s="5" t="s">
        <v>417</v>
      </c>
      <c r="T1812" s="5" t="s">
        <v>417</v>
      </c>
      <c r="U1812" s="5" t="s">
        <v>417</v>
      </c>
      <c r="V1812" s="5" t="s">
        <v>417</v>
      </c>
      <c r="W1812" s="5" t="s">
        <v>93</v>
      </c>
      <c r="X1812" s="5" t="s">
        <v>418</v>
      </c>
      <c r="Y1812" s="5" t="s">
        <v>419</v>
      </c>
      <c r="Z1812" s="5" t="s">
        <v>420</v>
      </c>
      <c r="AA1812" s="5" t="s">
        <v>421</v>
      </c>
      <c r="AB1812" s="5"/>
      <c r="AC1812" s="5"/>
      <c r="AD1812" s="5"/>
      <c r="AE1812" s="5"/>
      <c r="AF1812" s="5"/>
    </row>
    <row r="1813" spans="1:32" hidden="1">
      <c r="A1813" s="5" t="s">
        <v>18918</v>
      </c>
      <c r="B1813" s="5" t="str">
        <f>IF(COUNTIF('Leads Priorizados INT'!M:M,A1813)&gt;0,"Sí","No")</f>
        <v>No</v>
      </c>
      <c r="C1813">
        <v>0</v>
      </c>
      <c r="D1813" s="6" t="s">
        <v>414</v>
      </c>
      <c r="E1813" s="5" t="s">
        <v>18919</v>
      </c>
      <c r="F1813" s="5" t="s">
        <v>152</v>
      </c>
      <c r="G1813" s="5" t="s">
        <v>2708</v>
      </c>
      <c r="H1813" s="7">
        <v>1035551</v>
      </c>
      <c r="I1813" s="5">
        <v>7</v>
      </c>
      <c r="J1813" s="5">
        <v>1</v>
      </c>
      <c r="K1813" s="5" t="s">
        <v>18896</v>
      </c>
      <c r="L1813" s="5">
        <v>7.9500000000000001E-2</v>
      </c>
      <c r="M1813" s="8"/>
      <c r="N1813" s="8"/>
      <c r="O1813" s="8"/>
      <c r="P1813" s="8"/>
      <c r="Q1813" s="8"/>
      <c r="R1813" s="5" t="s">
        <v>18920</v>
      </c>
      <c r="S1813" s="5" t="s">
        <v>18921</v>
      </c>
      <c r="T1813" s="5" t="s">
        <v>417</v>
      </c>
      <c r="U1813" s="5" t="s">
        <v>417</v>
      </c>
      <c r="V1813" s="5" t="s">
        <v>417</v>
      </c>
      <c r="W1813" s="5" t="s">
        <v>93</v>
      </c>
      <c r="X1813" s="5" t="s">
        <v>418</v>
      </c>
      <c r="Y1813" s="5" t="s">
        <v>419</v>
      </c>
      <c r="Z1813" s="5" t="s">
        <v>420</v>
      </c>
      <c r="AA1813" s="5" t="s">
        <v>421</v>
      </c>
      <c r="AB1813" s="5"/>
      <c r="AC1813" s="5"/>
      <c r="AD1813" s="5"/>
      <c r="AE1813" s="5"/>
      <c r="AF1813" s="5"/>
    </row>
    <row r="1814" spans="1:32" hidden="1">
      <c r="A1814" s="5" t="s">
        <v>18922</v>
      </c>
      <c r="B1814" s="5" t="str">
        <f>IF(COUNTIF('Leads Priorizados INT'!M:M,A1814)&gt;0,"Sí","No")</f>
        <v>No</v>
      </c>
      <c r="C1814">
        <v>0</v>
      </c>
      <c r="D1814" s="6" t="s">
        <v>414</v>
      </c>
      <c r="E1814" s="5" t="s">
        <v>18923</v>
      </c>
      <c r="F1814" s="5" t="s">
        <v>10062</v>
      </c>
      <c r="G1814" s="5" t="s">
        <v>13068</v>
      </c>
      <c r="H1814" s="7">
        <v>1045337</v>
      </c>
      <c r="I1814" s="5">
        <v>8</v>
      </c>
      <c r="J1814" s="5">
        <v>1</v>
      </c>
      <c r="K1814" s="5" t="s">
        <v>18896</v>
      </c>
      <c r="L1814" s="5">
        <v>7.9500000000000001E-2</v>
      </c>
      <c r="M1814" s="8"/>
      <c r="N1814" s="8"/>
      <c r="O1814" s="8"/>
      <c r="P1814" s="8"/>
      <c r="Q1814" s="8"/>
      <c r="R1814" s="5" t="s">
        <v>417</v>
      </c>
      <c r="S1814" s="5" t="s">
        <v>417</v>
      </c>
      <c r="T1814" s="5" t="s">
        <v>417</v>
      </c>
      <c r="U1814" s="5" t="s">
        <v>417</v>
      </c>
      <c r="V1814" s="5" t="s">
        <v>417</v>
      </c>
      <c r="W1814" s="5" t="s">
        <v>417</v>
      </c>
      <c r="X1814" s="5" t="s">
        <v>417</v>
      </c>
      <c r="Y1814" s="5" t="s">
        <v>417</v>
      </c>
      <c r="Z1814" s="5" t="s">
        <v>417</v>
      </c>
      <c r="AA1814" s="5" t="s">
        <v>417</v>
      </c>
      <c r="AB1814" s="5"/>
      <c r="AC1814" s="5"/>
      <c r="AD1814" s="5"/>
      <c r="AE1814" s="5"/>
      <c r="AF1814" s="5"/>
    </row>
    <row r="1815" spans="1:32" hidden="1">
      <c r="A1815" s="5" t="s">
        <v>18924</v>
      </c>
      <c r="B1815" s="5" t="str">
        <f>IF(COUNTIF('Leads Priorizados INT'!M:M,A1815)&gt;0,"Sí","No")</f>
        <v>No</v>
      </c>
      <c r="C1815">
        <v>0</v>
      </c>
      <c r="D1815" s="6" t="s">
        <v>414</v>
      </c>
      <c r="E1815" s="5" t="s">
        <v>18925</v>
      </c>
      <c r="F1815" s="5" t="s">
        <v>700</v>
      </c>
      <c r="G1815" s="5" t="s">
        <v>3497</v>
      </c>
      <c r="H1815" s="7">
        <v>4038600</v>
      </c>
      <c r="I1815" s="5">
        <v>8</v>
      </c>
      <c r="J1815" s="5">
        <v>1</v>
      </c>
      <c r="K1815" s="5" t="s">
        <v>18896</v>
      </c>
      <c r="L1815" s="5">
        <v>7.9500000000000001E-2</v>
      </c>
      <c r="M1815" s="8"/>
      <c r="N1815" s="8"/>
      <c r="O1815" s="8"/>
      <c r="P1815" s="8"/>
      <c r="Q1815" s="8"/>
      <c r="R1815" s="5" t="s">
        <v>18926</v>
      </c>
      <c r="S1815" s="5" t="s">
        <v>417</v>
      </c>
      <c r="T1815" s="5" t="s">
        <v>417</v>
      </c>
      <c r="U1815" s="5" t="s">
        <v>417</v>
      </c>
      <c r="V1815" s="5" t="s">
        <v>417</v>
      </c>
      <c r="W1815" s="5" t="s">
        <v>93</v>
      </c>
      <c r="X1815" s="5" t="s">
        <v>418</v>
      </c>
      <c r="Y1815" s="5" t="s">
        <v>419</v>
      </c>
      <c r="Z1815" s="5" t="s">
        <v>420</v>
      </c>
      <c r="AA1815" s="5" t="s">
        <v>421</v>
      </c>
      <c r="AB1815" s="5"/>
      <c r="AC1815" s="5"/>
      <c r="AD1815" s="5"/>
      <c r="AE1815" s="5"/>
      <c r="AF1815" s="5"/>
    </row>
    <row r="1816" spans="1:32" hidden="1">
      <c r="A1816" s="5" t="s">
        <v>18927</v>
      </c>
      <c r="B1816" s="5" t="str">
        <f>IF(COUNTIF('Leads Priorizados INT'!M:M,A1816)&gt;0,"Sí","No")</f>
        <v>No</v>
      </c>
      <c r="C1816">
        <v>0</v>
      </c>
      <c r="D1816" s="6" t="s">
        <v>414</v>
      </c>
      <c r="E1816" s="5" t="s">
        <v>18928</v>
      </c>
      <c r="F1816" s="5" t="s">
        <v>3374</v>
      </c>
      <c r="G1816" s="5" t="s">
        <v>18929</v>
      </c>
      <c r="H1816" s="7">
        <v>1103536</v>
      </c>
      <c r="I1816" s="5">
        <v>8</v>
      </c>
      <c r="J1816" s="5">
        <v>1</v>
      </c>
      <c r="K1816" s="5" t="s">
        <v>18896</v>
      </c>
      <c r="L1816" s="5">
        <v>7.9500000000000001E-2</v>
      </c>
      <c r="M1816" s="8"/>
      <c r="N1816" s="8"/>
      <c r="O1816" s="8"/>
      <c r="P1816" s="8"/>
      <c r="Q1816" s="8"/>
      <c r="R1816" s="5" t="s">
        <v>18930</v>
      </c>
      <c r="S1816" s="5" t="s">
        <v>417</v>
      </c>
      <c r="T1816" s="5" t="s">
        <v>417</v>
      </c>
      <c r="U1816" s="5" t="s">
        <v>417</v>
      </c>
      <c r="V1816" s="5" t="s">
        <v>417</v>
      </c>
      <c r="W1816" s="5" t="s">
        <v>93</v>
      </c>
      <c r="X1816" s="5" t="s">
        <v>418</v>
      </c>
      <c r="Y1816" s="5" t="s">
        <v>419</v>
      </c>
      <c r="Z1816" s="5" t="s">
        <v>420</v>
      </c>
      <c r="AA1816" s="5" t="s">
        <v>421</v>
      </c>
      <c r="AB1816" s="5"/>
      <c r="AC1816" s="5"/>
      <c r="AD1816" s="5"/>
      <c r="AE1816" s="5"/>
      <c r="AF1816" s="5"/>
    </row>
    <row r="1817" spans="1:32" hidden="1">
      <c r="A1817" s="5" t="s">
        <v>18931</v>
      </c>
      <c r="B1817" s="5" t="str">
        <f>IF(COUNTIF('Leads Priorizados INT'!M:M,A1817)&gt;0,"Sí","No")</f>
        <v>No</v>
      </c>
      <c r="C1817">
        <v>0</v>
      </c>
      <c r="D1817" s="6" t="s">
        <v>414</v>
      </c>
      <c r="E1817" s="5" t="s">
        <v>18932</v>
      </c>
      <c r="F1817" s="5" t="s">
        <v>152</v>
      </c>
      <c r="G1817" s="5" t="s">
        <v>12317</v>
      </c>
      <c r="H1817" s="7">
        <v>3612795</v>
      </c>
      <c r="I1817" s="5">
        <v>3</v>
      </c>
      <c r="J1817" s="5">
        <v>1</v>
      </c>
      <c r="K1817" s="5" t="s">
        <v>18896</v>
      </c>
      <c r="L1817" s="5">
        <v>7.9500000000000001E-2</v>
      </c>
      <c r="M1817" s="8">
        <v>916459084</v>
      </c>
      <c r="N1817" s="8"/>
      <c r="O1817" s="8"/>
      <c r="P1817" s="8"/>
      <c r="Q1817" s="8"/>
      <c r="R1817" s="5" t="s">
        <v>18933</v>
      </c>
      <c r="S1817" s="5" t="s">
        <v>417</v>
      </c>
      <c r="T1817" s="5" t="s">
        <v>417</v>
      </c>
      <c r="U1817" s="5" t="s">
        <v>417</v>
      </c>
      <c r="V1817" s="5" t="s">
        <v>417</v>
      </c>
      <c r="W1817" s="5" t="s">
        <v>93</v>
      </c>
      <c r="X1817" s="5" t="s">
        <v>418</v>
      </c>
      <c r="Y1817" s="5" t="s">
        <v>419</v>
      </c>
      <c r="Z1817" s="5" t="s">
        <v>420</v>
      </c>
      <c r="AA1817" s="5" t="s">
        <v>421</v>
      </c>
      <c r="AB1817" s="5"/>
      <c r="AC1817" s="5"/>
      <c r="AD1817" s="5"/>
      <c r="AE1817" s="5"/>
      <c r="AF1817" s="5"/>
    </row>
    <row r="1818" spans="1:32" hidden="1">
      <c r="A1818" s="5" t="s">
        <v>18934</v>
      </c>
      <c r="B1818" s="5" t="str">
        <f>IF(COUNTIF('Leads Priorizados INT'!M:M,A1818)&gt;0,"Sí","No")</f>
        <v>No</v>
      </c>
      <c r="C1818">
        <v>0</v>
      </c>
      <c r="D1818" s="6" t="s">
        <v>414</v>
      </c>
      <c r="E1818" s="5" t="s">
        <v>18935</v>
      </c>
      <c r="F1818" s="5" t="s">
        <v>873</v>
      </c>
      <c r="G1818" s="5" t="s">
        <v>1786</v>
      </c>
      <c r="H1818" s="7">
        <v>999010</v>
      </c>
      <c r="I1818" s="5">
        <v>6</v>
      </c>
      <c r="J1818" s="5">
        <v>1</v>
      </c>
      <c r="K1818" s="5" t="s">
        <v>18896</v>
      </c>
      <c r="L1818" s="5">
        <v>7.9500000000000001E-2</v>
      </c>
      <c r="M1818" s="8">
        <v>952668427</v>
      </c>
      <c r="N1818" s="8">
        <v>658821461</v>
      </c>
      <c r="O1818" s="8">
        <v>605264673</v>
      </c>
      <c r="P1818" s="8">
        <v>658821463</v>
      </c>
      <c r="Q1818" s="8">
        <v>615929198</v>
      </c>
      <c r="R1818" s="5" t="s">
        <v>18936</v>
      </c>
      <c r="S1818" s="5" t="s">
        <v>417</v>
      </c>
      <c r="T1818" s="5" t="s">
        <v>417</v>
      </c>
      <c r="U1818" s="5" t="s">
        <v>417</v>
      </c>
      <c r="V1818" s="5" t="s">
        <v>417</v>
      </c>
      <c r="W1818" s="5" t="s">
        <v>93</v>
      </c>
      <c r="X1818" s="5" t="s">
        <v>418</v>
      </c>
      <c r="Y1818" s="5" t="s">
        <v>419</v>
      </c>
      <c r="Z1818" s="5" t="s">
        <v>420</v>
      </c>
      <c r="AA1818" s="5" t="s">
        <v>421</v>
      </c>
      <c r="AB1818" s="5"/>
      <c r="AC1818" s="5"/>
      <c r="AD1818" s="5"/>
      <c r="AE1818" s="5"/>
      <c r="AF1818" s="5"/>
    </row>
    <row r="1819" spans="1:32" hidden="1">
      <c r="A1819" s="5" t="s">
        <v>18937</v>
      </c>
      <c r="B1819" s="5" t="str">
        <f>IF(COUNTIF('Leads Priorizados INT'!M:M,A1819)&gt;0,"Sí","No")</f>
        <v>No</v>
      </c>
      <c r="C1819">
        <v>0</v>
      </c>
      <c r="D1819" s="6" t="s">
        <v>414</v>
      </c>
      <c r="E1819" s="5" t="s">
        <v>18938</v>
      </c>
      <c r="F1819" s="5" t="s">
        <v>1328</v>
      </c>
      <c r="G1819" s="5" t="s">
        <v>18939</v>
      </c>
      <c r="H1819" s="7">
        <v>1123725</v>
      </c>
      <c r="I1819" s="5">
        <v>8</v>
      </c>
      <c r="J1819" s="5">
        <v>2</v>
      </c>
      <c r="K1819" s="5" t="s">
        <v>18896</v>
      </c>
      <c r="L1819" s="5">
        <v>7.9500000000000001E-2</v>
      </c>
      <c r="M1819" s="8"/>
      <c r="N1819" s="8"/>
      <c r="O1819" s="8"/>
      <c r="P1819" s="8"/>
      <c r="Q1819" s="8"/>
      <c r="R1819" s="5" t="s">
        <v>18940</v>
      </c>
      <c r="S1819" s="5" t="s">
        <v>18941</v>
      </c>
      <c r="T1819" s="5" t="s">
        <v>417</v>
      </c>
      <c r="U1819" s="5" t="s">
        <v>417</v>
      </c>
      <c r="V1819" s="5" t="s">
        <v>417</v>
      </c>
      <c r="W1819" s="5" t="s">
        <v>93</v>
      </c>
      <c r="X1819" s="5" t="s">
        <v>418</v>
      </c>
      <c r="Y1819" s="5" t="s">
        <v>419</v>
      </c>
      <c r="Z1819" s="5" t="s">
        <v>420</v>
      </c>
      <c r="AA1819" s="5" t="s">
        <v>421</v>
      </c>
      <c r="AB1819" s="5"/>
      <c r="AC1819" s="5"/>
      <c r="AD1819" s="5"/>
      <c r="AE1819" s="5"/>
      <c r="AF1819" s="5"/>
    </row>
    <row r="1820" spans="1:32" hidden="1">
      <c r="A1820" s="5" t="s">
        <v>18942</v>
      </c>
      <c r="B1820" s="5" t="str">
        <f>IF(COUNTIF('Leads Priorizados INT'!M:M,A1820)&gt;0,"Sí","No")</f>
        <v>No</v>
      </c>
      <c r="C1820">
        <v>0</v>
      </c>
      <c r="D1820" s="6" t="s">
        <v>414</v>
      </c>
      <c r="E1820" s="5" t="s">
        <v>18943</v>
      </c>
      <c r="F1820" s="5" t="s">
        <v>3374</v>
      </c>
      <c r="G1820" s="5" t="s">
        <v>18929</v>
      </c>
      <c r="H1820" s="7">
        <v>1093256</v>
      </c>
      <c r="I1820" s="5">
        <v>8</v>
      </c>
      <c r="J1820" s="5">
        <v>1</v>
      </c>
      <c r="K1820" s="5" t="s">
        <v>18896</v>
      </c>
      <c r="L1820" s="5">
        <v>7.9500000000000001E-2</v>
      </c>
      <c r="M1820" s="8"/>
      <c r="N1820" s="8"/>
      <c r="O1820" s="8"/>
      <c r="P1820" s="8"/>
      <c r="Q1820" s="8"/>
      <c r="R1820" s="5" t="s">
        <v>18944</v>
      </c>
      <c r="S1820" s="5" t="s">
        <v>18945</v>
      </c>
      <c r="T1820" s="5" t="s">
        <v>18946</v>
      </c>
      <c r="U1820" s="5" t="s">
        <v>417</v>
      </c>
      <c r="V1820" s="5" t="s">
        <v>417</v>
      </c>
      <c r="W1820" s="5" t="s">
        <v>93</v>
      </c>
      <c r="X1820" s="5" t="s">
        <v>418</v>
      </c>
      <c r="Y1820" s="5" t="s">
        <v>419</v>
      </c>
      <c r="Z1820" s="5" t="s">
        <v>420</v>
      </c>
      <c r="AA1820" s="5" t="s">
        <v>421</v>
      </c>
      <c r="AB1820" s="5"/>
      <c r="AC1820" s="5"/>
      <c r="AD1820" s="5"/>
      <c r="AE1820" s="5"/>
      <c r="AF1820" s="5"/>
    </row>
    <row r="1821" spans="1:32" hidden="1">
      <c r="A1821" s="5" t="s">
        <v>18947</v>
      </c>
      <c r="B1821" s="5" t="str">
        <f>IF(COUNTIF('Leads Priorizados INT'!M:M,A1821)&gt;0,"Sí","No")</f>
        <v>No</v>
      </c>
      <c r="C1821">
        <v>0</v>
      </c>
      <c r="D1821" s="6" t="s">
        <v>414</v>
      </c>
      <c r="E1821" s="5" t="s">
        <v>18948</v>
      </c>
      <c r="F1821" s="5" t="s">
        <v>3374</v>
      </c>
      <c r="G1821" s="5" t="s">
        <v>18929</v>
      </c>
      <c r="H1821" s="7">
        <v>759867</v>
      </c>
      <c r="I1821" s="5">
        <v>7</v>
      </c>
      <c r="J1821" s="5">
        <v>1</v>
      </c>
      <c r="K1821" s="5" t="s">
        <v>18896</v>
      </c>
      <c r="L1821" s="5">
        <v>7.9500000000000001E-2</v>
      </c>
      <c r="M1821" s="8">
        <v>964626215</v>
      </c>
      <c r="N1821" s="8"/>
      <c r="O1821" s="8"/>
      <c r="P1821" s="8"/>
      <c r="Q1821" s="8"/>
      <c r="R1821" s="5" t="s">
        <v>18949</v>
      </c>
      <c r="S1821" s="5" t="s">
        <v>18950</v>
      </c>
      <c r="T1821" s="5" t="s">
        <v>417</v>
      </c>
      <c r="U1821" s="5" t="s">
        <v>417</v>
      </c>
      <c r="V1821" s="5" t="s">
        <v>417</v>
      </c>
      <c r="W1821" s="5" t="s">
        <v>93</v>
      </c>
      <c r="X1821" s="5" t="s">
        <v>418</v>
      </c>
      <c r="Y1821" s="5" t="s">
        <v>419</v>
      </c>
      <c r="Z1821" s="5" t="s">
        <v>420</v>
      </c>
      <c r="AA1821" s="5" t="s">
        <v>421</v>
      </c>
      <c r="AB1821" s="5"/>
      <c r="AC1821" s="5"/>
      <c r="AD1821" s="5"/>
      <c r="AE1821" s="5"/>
      <c r="AF1821" s="5"/>
    </row>
    <row r="1822" spans="1:32" hidden="1">
      <c r="A1822" s="5" t="s">
        <v>18951</v>
      </c>
      <c r="B1822" s="5" t="str">
        <f>IF(COUNTIF('Leads Priorizados INT'!M:M,A1822)&gt;0,"Sí","No")</f>
        <v>No</v>
      </c>
      <c r="C1822">
        <v>0</v>
      </c>
      <c r="D1822" s="6" t="s">
        <v>414</v>
      </c>
      <c r="E1822" s="5" t="s">
        <v>18952</v>
      </c>
      <c r="F1822" s="5" t="s">
        <v>3374</v>
      </c>
      <c r="G1822" s="5" t="s">
        <v>18929</v>
      </c>
      <c r="H1822" s="7">
        <v>1267447</v>
      </c>
      <c r="I1822" s="5">
        <v>1</v>
      </c>
      <c r="J1822" s="5">
        <v>1</v>
      </c>
      <c r="K1822" s="5" t="s">
        <v>18896</v>
      </c>
      <c r="L1822" s="5">
        <v>7.9500000000000001E-2</v>
      </c>
      <c r="M1822" s="8"/>
      <c r="N1822" s="8"/>
      <c r="O1822" s="8"/>
      <c r="P1822" s="8"/>
      <c r="Q1822" s="8"/>
      <c r="R1822" s="5" t="s">
        <v>18953</v>
      </c>
      <c r="S1822" s="5" t="s">
        <v>417</v>
      </c>
      <c r="T1822" s="5" t="s">
        <v>417</v>
      </c>
      <c r="U1822" s="5" t="s">
        <v>417</v>
      </c>
      <c r="V1822" s="5" t="s">
        <v>417</v>
      </c>
      <c r="W1822" s="5" t="s">
        <v>93</v>
      </c>
      <c r="X1822" s="5" t="s">
        <v>418</v>
      </c>
      <c r="Y1822" s="5" t="s">
        <v>419</v>
      </c>
      <c r="Z1822" s="5" t="s">
        <v>420</v>
      </c>
      <c r="AA1822" s="5" t="s">
        <v>421</v>
      </c>
      <c r="AB1822" s="5"/>
      <c r="AC1822" s="5"/>
      <c r="AD1822" s="5"/>
      <c r="AE1822" s="5"/>
      <c r="AF1822" s="5"/>
    </row>
    <row r="1823" spans="1:32" hidden="1">
      <c r="A1823" s="5" t="s">
        <v>18954</v>
      </c>
      <c r="B1823" s="5" t="str">
        <f>IF(COUNTIF('Leads Priorizados INT'!M:M,A1823)&gt;0,"Sí","No")</f>
        <v>No</v>
      </c>
      <c r="C1823">
        <v>0</v>
      </c>
      <c r="D1823" s="6" t="s">
        <v>414</v>
      </c>
      <c r="E1823" s="5" t="s">
        <v>18955</v>
      </c>
      <c r="F1823" s="5" t="s">
        <v>431</v>
      </c>
      <c r="G1823" s="5" t="s">
        <v>2159</v>
      </c>
      <c r="H1823" s="7">
        <v>1874425</v>
      </c>
      <c r="I1823" s="5">
        <v>5</v>
      </c>
      <c r="J1823" s="5">
        <v>1</v>
      </c>
      <c r="K1823" s="5" t="s">
        <v>18956</v>
      </c>
      <c r="L1823" s="5">
        <v>7.9399999999999998E-2</v>
      </c>
      <c r="M1823" s="8"/>
      <c r="N1823" s="8"/>
      <c r="O1823" s="8"/>
      <c r="P1823" s="8"/>
      <c r="Q1823" s="8"/>
      <c r="R1823" s="5" t="s">
        <v>18957</v>
      </c>
      <c r="S1823" s="5" t="s">
        <v>417</v>
      </c>
      <c r="T1823" s="5" t="s">
        <v>417</v>
      </c>
      <c r="U1823" s="5" t="s">
        <v>417</v>
      </c>
      <c r="V1823" s="5" t="s">
        <v>417</v>
      </c>
      <c r="W1823" s="5" t="s">
        <v>93</v>
      </c>
      <c r="X1823" s="5" t="s">
        <v>418</v>
      </c>
      <c r="Y1823" s="5" t="s">
        <v>419</v>
      </c>
      <c r="Z1823" s="5" t="s">
        <v>420</v>
      </c>
      <c r="AA1823" s="5" t="s">
        <v>421</v>
      </c>
      <c r="AB1823" s="5" t="s">
        <v>18958</v>
      </c>
      <c r="AC1823" s="5"/>
      <c r="AD1823" s="5"/>
      <c r="AE1823" s="5"/>
      <c r="AF1823" s="5"/>
    </row>
    <row r="1824" spans="1:32">
      <c r="A1824" s="5" t="s">
        <v>18959</v>
      </c>
      <c r="B1824" s="5" t="str">
        <f>IF(COUNTIF('Leads Priorizados INT'!M:M,A1824)&gt;0,"Sí","No")</f>
        <v>No</v>
      </c>
      <c r="C1824">
        <v>1</v>
      </c>
      <c r="D1824" s="6" t="s">
        <v>414</v>
      </c>
      <c r="E1824" s="5" t="s">
        <v>18960</v>
      </c>
      <c r="F1824" s="5" t="s">
        <v>431</v>
      </c>
      <c r="G1824" s="5" t="s">
        <v>14213</v>
      </c>
      <c r="H1824" s="7">
        <v>1135048</v>
      </c>
      <c r="I1824" s="5">
        <v>63</v>
      </c>
      <c r="J1824" s="5">
        <v>3</v>
      </c>
      <c r="K1824" s="5" t="s">
        <v>18961</v>
      </c>
      <c r="L1824" s="5">
        <v>7.9399999999999998E-2</v>
      </c>
      <c r="M1824" s="8">
        <v>635425012</v>
      </c>
      <c r="N1824" s="8"/>
      <c r="O1824" s="8"/>
      <c r="P1824" s="8"/>
      <c r="Q1824" s="8"/>
      <c r="R1824" s="5" t="s">
        <v>18962</v>
      </c>
      <c r="S1824" s="5" t="s">
        <v>417</v>
      </c>
      <c r="T1824" s="5" t="s">
        <v>417</v>
      </c>
      <c r="U1824" s="5" t="s">
        <v>417</v>
      </c>
      <c r="V1824" s="5" t="s">
        <v>417</v>
      </c>
      <c r="W1824" s="5" t="s">
        <v>93</v>
      </c>
      <c r="X1824" s="5" t="s">
        <v>418</v>
      </c>
      <c r="Y1824" s="5" t="s">
        <v>419</v>
      </c>
      <c r="Z1824" s="5" t="s">
        <v>420</v>
      </c>
      <c r="AA1824" s="5" t="s">
        <v>421</v>
      </c>
      <c r="AB1824" s="5"/>
      <c r="AC1824" s="5"/>
      <c r="AD1824" s="5"/>
      <c r="AE1824" s="5"/>
      <c r="AF1824" s="5"/>
    </row>
    <row r="1825" spans="1:32" hidden="1">
      <c r="A1825" s="5" t="s">
        <v>18963</v>
      </c>
      <c r="B1825" s="5" t="str">
        <f>IF(COUNTIF('Leads Priorizados INT'!M:M,A1825)&gt;0,"Sí","No")</f>
        <v>No</v>
      </c>
      <c r="C1825">
        <v>0</v>
      </c>
      <c r="D1825" s="6" t="s">
        <v>414</v>
      </c>
      <c r="E1825" s="5" t="s">
        <v>18964</v>
      </c>
      <c r="F1825" s="5" t="s">
        <v>431</v>
      </c>
      <c r="G1825" s="5" t="s">
        <v>10051</v>
      </c>
      <c r="H1825" s="7">
        <v>886475</v>
      </c>
      <c r="I1825" s="5">
        <v>7</v>
      </c>
      <c r="J1825" s="5">
        <v>1</v>
      </c>
      <c r="K1825" s="5" t="s">
        <v>18965</v>
      </c>
      <c r="L1825" s="5">
        <v>7.9399999999999998E-2</v>
      </c>
      <c r="M1825" s="8"/>
      <c r="N1825" s="8"/>
      <c r="O1825" s="8"/>
      <c r="P1825" s="8"/>
      <c r="Q1825" s="8"/>
      <c r="R1825" s="5" t="s">
        <v>18966</v>
      </c>
      <c r="S1825" s="5" t="s">
        <v>417</v>
      </c>
      <c r="T1825" s="5" t="s">
        <v>417</v>
      </c>
      <c r="U1825" s="5" t="s">
        <v>417</v>
      </c>
      <c r="V1825" s="5" t="s">
        <v>417</v>
      </c>
      <c r="W1825" s="5" t="s">
        <v>93</v>
      </c>
      <c r="X1825" s="5" t="s">
        <v>418</v>
      </c>
      <c r="Y1825" s="5" t="s">
        <v>419</v>
      </c>
      <c r="Z1825" s="5" t="s">
        <v>420</v>
      </c>
      <c r="AA1825" s="5" t="s">
        <v>421</v>
      </c>
      <c r="AB1825" s="5"/>
      <c r="AC1825" s="5"/>
      <c r="AD1825" s="5"/>
      <c r="AE1825" s="5"/>
      <c r="AF1825" s="5"/>
    </row>
    <row r="1826" spans="1:32" hidden="1">
      <c r="A1826" s="5" t="s">
        <v>18967</v>
      </c>
      <c r="B1826" s="5" t="str">
        <f>IF(COUNTIF('Leads Priorizados INT'!M:M,A1826)&gt;0,"Sí","No")</f>
        <v>No</v>
      </c>
      <c r="C1826">
        <v>0</v>
      </c>
      <c r="D1826" s="6" t="s">
        <v>414</v>
      </c>
      <c r="E1826" s="5" t="s">
        <v>18968</v>
      </c>
      <c r="F1826" s="5" t="s">
        <v>152</v>
      </c>
      <c r="G1826" s="5" t="s">
        <v>601</v>
      </c>
      <c r="H1826" s="7">
        <v>738785</v>
      </c>
      <c r="I1826" s="5">
        <v>1</v>
      </c>
      <c r="J1826" s="5">
        <v>4</v>
      </c>
      <c r="K1826" s="5" t="s">
        <v>18969</v>
      </c>
      <c r="L1826" s="5">
        <v>7.9399999999999998E-2</v>
      </c>
      <c r="M1826" s="8">
        <v>915102577</v>
      </c>
      <c r="N1826" s="8">
        <v>639619327</v>
      </c>
      <c r="O1826" s="8">
        <v>659944780</v>
      </c>
      <c r="P1826" s="8"/>
      <c r="Q1826" s="8"/>
      <c r="R1826" s="5" t="s">
        <v>18970</v>
      </c>
      <c r="S1826" s="5" t="s">
        <v>417</v>
      </c>
      <c r="T1826" s="5" t="s">
        <v>417</v>
      </c>
      <c r="U1826" s="5" t="s">
        <v>417</v>
      </c>
      <c r="V1826" s="5" t="s">
        <v>417</v>
      </c>
      <c r="W1826" s="5" t="s">
        <v>93</v>
      </c>
      <c r="X1826" s="5" t="s">
        <v>418</v>
      </c>
      <c r="Y1826" s="5" t="s">
        <v>419</v>
      </c>
      <c r="Z1826" s="5" t="s">
        <v>420</v>
      </c>
      <c r="AA1826" s="5" t="s">
        <v>421</v>
      </c>
      <c r="AB1826" s="5" t="s">
        <v>18971</v>
      </c>
      <c r="AC1826" s="5" t="s">
        <v>18972</v>
      </c>
      <c r="AD1826" s="5"/>
      <c r="AE1826" s="5"/>
      <c r="AF1826" s="5"/>
    </row>
    <row r="1827" spans="1:32" hidden="1">
      <c r="A1827" s="5" t="s">
        <v>18973</v>
      </c>
      <c r="B1827" s="5" t="str">
        <f>IF(COUNTIF('Leads Priorizados INT'!M:M,A1827)&gt;0,"Sí","No")</f>
        <v>No</v>
      </c>
      <c r="C1827">
        <v>0</v>
      </c>
      <c r="D1827" s="6" t="s">
        <v>414</v>
      </c>
      <c r="E1827" s="5" t="s">
        <v>18974</v>
      </c>
      <c r="F1827" s="5" t="s">
        <v>152</v>
      </c>
      <c r="G1827" s="5" t="s">
        <v>18975</v>
      </c>
      <c r="H1827" s="7">
        <v>1324826</v>
      </c>
      <c r="I1827" s="5">
        <v>1</v>
      </c>
      <c r="J1827" s="5">
        <v>1</v>
      </c>
      <c r="K1827" s="5" t="s">
        <v>18976</v>
      </c>
      <c r="L1827" s="5">
        <v>7.9399999999999998E-2</v>
      </c>
      <c r="M1827" s="8">
        <v>918169247</v>
      </c>
      <c r="N1827" s="8">
        <v>918169662</v>
      </c>
      <c r="O1827" s="8"/>
      <c r="P1827" s="8"/>
      <c r="Q1827" s="8"/>
      <c r="R1827" s="5" t="s">
        <v>18977</v>
      </c>
      <c r="S1827" s="5" t="s">
        <v>18978</v>
      </c>
      <c r="T1827" s="5" t="s">
        <v>417</v>
      </c>
      <c r="U1827" s="5" t="s">
        <v>417</v>
      </c>
      <c r="V1827" s="5" t="s">
        <v>417</v>
      </c>
      <c r="W1827" s="5" t="s">
        <v>93</v>
      </c>
      <c r="X1827" s="5" t="s">
        <v>418</v>
      </c>
      <c r="Y1827" s="5" t="s">
        <v>419</v>
      </c>
      <c r="Z1827" s="5" t="s">
        <v>420</v>
      </c>
      <c r="AA1827" s="5" t="s">
        <v>421</v>
      </c>
      <c r="AB1827" s="5"/>
      <c r="AC1827" s="5"/>
      <c r="AD1827" s="5"/>
      <c r="AE1827" s="5"/>
      <c r="AF1827" s="5"/>
    </row>
    <row r="1828" spans="1:32">
      <c r="A1828" s="5" t="s">
        <v>18979</v>
      </c>
      <c r="B1828" s="5" t="str">
        <f>IF(COUNTIF('Leads Priorizados INT'!M:M,A1828)&gt;0,"Sí","No")</f>
        <v>No</v>
      </c>
      <c r="C1828">
        <v>1</v>
      </c>
      <c r="D1828" s="6" t="s">
        <v>414</v>
      </c>
      <c r="E1828" s="5" t="s">
        <v>18980</v>
      </c>
      <c r="F1828" s="5" t="s">
        <v>152</v>
      </c>
      <c r="G1828" s="5" t="s">
        <v>1535</v>
      </c>
      <c r="H1828" s="7">
        <v>304666</v>
      </c>
      <c r="I1828" s="5">
        <v>0</v>
      </c>
      <c r="J1828" s="5">
        <v>2</v>
      </c>
      <c r="K1828" s="5" t="s">
        <v>18981</v>
      </c>
      <c r="L1828" s="5">
        <v>7.9399999999999998E-2</v>
      </c>
      <c r="M1828" s="8">
        <v>916590010</v>
      </c>
      <c r="N1828" s="8">
        <v>911721885</v>
      </c>
      <c r="O1828" s="8">
        <v>916533799</v>
      </c>
      <c r="P1828" s="8"/>
      <c r="Q1828" s="8"/>
      <c r="R1828" s="5" t="s">
        <v>18982</v>
      </c>
      <c r="S1828" s="5" t="s">
        <v>18983</v>
      </c>
      <c r="T1828" s="5" t="s">
        <v>417</v>
      </c>
      <c r="U1828" s="5" t="s">
        <v>417</v>
      </c>
      <c r="V1828" s="5" t="s">
        <v>417</v>
      </c>
      <c r="W1828" s="5" t="s">
        <v>93</v>
      </c>
      <c r="X1828" s="5" t="s">
        <v>418</v>
      </c>
      <c r="Y1828" s="5" t="s">
        <v>419</v>
      </c>
      <c r="Z1828" s="5" t="s">
        <v>420</v>
      </c>
      <c r="AA1828" s="5" t="s">
        <v>421</v>
      </c>
      <c r="AB1828" s="5"/>
      <c r="AC1828" s="5"/>
      <c r="AD1828" s="5"/>
      <c r="AE1828" s="5"/>
      <c r="AF1828" s="5"/>
    </row>
    <row r="1829" spans="1:32" hidden="1">
      <c r="A1829" s="5" t="s">
        <v>18984</v>
      </c>
      <c r="B1829" s="5" t="str">
        <f>IF(COUNTIF('Leads Priorizados INT'!M:M,A1829)&gt;0,"Sí","No")</f>
        <v>No</v>
      </c>
      <c r="C1829">
        <v>0</v>
      </c>
      <c r="D1829" s="6" t="s">
        <v>414</v>
      </c>
      <c r="E1829" s="5" t="s">
        <v>18985</v>
      </c>
      <c r="F1829" s="5" t="s">
        <v>1382</v>
      </c>
      <c r="G1829" s="5" t="s">
        <v>18986</v>
      </c>
      <c r="H1829" s="7">
        <v>3548643</v>
      </c>
      <c r="I1829" s="5">
        <v>8</v>
      </c>
      <c r="J1829" s="5">
        <v>1</v>
      </c>
      <c r="K1829" s="5" t="s">
        <v>18987</v>
      </c>
      <c r="L1829" s="5">
        <v>7.9399999999999998E-2</v>
      </c>
      <c r="M1829" s="8"/>
      <c r="N1829" s="8"/>
      <c r="O1829" s="8"/>
      <c r="P1829" s="8"/>
      <c r="Q1829" s="8"/>
      <c r="R1829" s="5" t="s">
        <v>18988</v>
      </c>
      <c r="S1829" s="5" t="s">
        <v>417</v>
      </c>
      <c r="T1829" s="5" t="s">
        <v>417</v>
      </c>
      <c r="U1829" s="5" t="s">
        <v>417</v>
      </c>
      <c r="V1829" s="5" t="s">
        <v>417</v>
      </c>
      <c r="W1829" s="5" t="s">
        <v>93</v>
      </c>
      <c r="X1829" s="5" t="s">
        <v>418</v>
      </c>
      <c r="Y1829" s="5" t="s">
        <v>419</v>
      </c>
      <c r="Z1829" s="5" t="s">
        <v>420</v>
      </c>
      <c r="AA1829" s="5" t="s">
        <v>421</v>
      </c>
      <c r="AB1829" s="5"/>
      <c r="AC1829" s="5"/>
      <c r="AD1829" s="5"/>
      <c r="AE1829" s="5"/>
      <c r="AF1829" s="5"/>
    </row>
    <row r="1830" spans="1:32">
      <c r="A1830" s="5" t="s">
        <v>18989</v>
      </c>
      <c r="B1830" s="5" t="str">
        <f>IF(COUNTIF('Leads Priorizados INT'!M:M,A1830)&gt;0,"Sí","No")</f>
        <v>No</v>
      </c>
      <c r="C1830">
        <v>1</v>
      </c>
      <c r="D1830" s="6" t="s">
        <v>414</v>
      </c>
      <c r="E1830" s="5" t="s">
        <v>18990</v>
      </c>
      <c r="F1830" s="5" t="s">
        <v>729</v>
      </c>
      <c r="G1830" s="5" t="s">
        <v>1764</v>
      </c>
      <c r="H1830" s="7">
        <v>618637</v>
      </c>
      <c r="I1830" s="5">
        <v>11</v>
      </c>
      <c r="J1830" s="5">
        <v>1</v>
      </c>
      <c r="K1830" s="5" t="s">
        <v>18991</v>
      </c>
      <c r="L1830" s="5">
        <v>7.9399999999999998E-2</v>
      </c>
      <c r="M1830" s="8">
        <v>976527958</v>
      </c>
      <c r="N1830" s="8"/>
      <c r="O1830" s="8"/>
      <c r="P1830" s="8"/>
      <c r="Q1830" s="8"/>
      <c r="R1830" s="5" t="s">
        <v>18992</v>
      </c>
      <c r="S1830" s="5" t="s">
        <v>18993</v>
      </c>
      <c r="T1830" s="5" t="s">
        <v>18994</v>
      </c>
      <c r="U1830" s="5" t="s">
        <v>417</v>
      </c>
      <c r="V1830" s="5" t="s">
        <v>417</v>
      </c>
      <c r="W1830" s="5" t="s">
        <v>93</v>
      </c>
      <c r="X1830" s="5" t="s">
        <v>418</v>
      </c>
      <c r="Y1830" s="5" t="s">
        <v>419</v>
      </c>
      <c r="Z1830" s="5" t="s">
        <v>420</v>
      </c>
      <c r="AA1830" s="5" t="s">
        <v>421</v>
      </c>
      <c r="AB1830" s="5"/>
      <c r="AC1830" s="5"/>
      <c r="AD1830" s="5"/>
      <c r="AE1830" s="5"/>
      <c r="AF1830" s="5"/>
    </row>
    <row r="1831" spans="1:32" hidden="1">
      <c r="A1831" s="5" t="s">
        <v>18995</v>
      </c>
      <c r="B1831" s="5" t="str">
        <f>IF(COUNTIF('Leads Priorizados INT'!M:M,A1831)&gt;0,"Sí","No")</f>
        <v>No</v>
      </c>
      <c r="C1831">
        <v>0</v>
      </c>
      <c r="D1831" s="6" t="s">
        <v>414</v>
      </c>
      <c r="E1831" s="5" t="s">
        <v>18996</v>
      </c>
      <c r="F1831" s="5" t="s">
        <v>431</v>
      </c>
      <c r="G1831" s="5" t="s">
        <v>941</v>
      </c>
      <c r="H1831" s="7">
        <v>624037</v>
      </c>
      <c r="I1831" s="5">
        <v>1</v>
      </c>
      <c r="J1831" s="5">
        <v>2</v>
      </c>
      <c r="K1831" s="5" t="s">
        <v>18997</v>
      </c>
      <c r="L1831" s="5">
        <v>7.9299999999999995E-2</v>
      </c>
      <c r="M1831" s="8"/>
      <c r="N1831" s="8"/>
      <c r="O1831" s="8"/>
      <c r="P1831" s="8"/>
      <c r="Q1831" s="8"/>
      <c r="R1831" s="5" t="s">
        <v>18998</v>
      </c>
      <c r="S1831" s="5" t="s">
        <v>417</v>
      </c>
      <c r="T1831" s="5" t="s">
        <v>417</v>
      </c>
      <c r="U1831" s="5" t="s">
        <v>417</v>
      </c>
      <c r="V1831" s="5" t="s">
        <v>417</v>
      </c>
      <c r="W1831" s="5" t="s">
        <v>93</v>
      </c>
      <c r="X1831" s="5" t="s">
        <v>418</v>
      </c>
      <c r="Y1831" s="5" t="s">
        <v>419</v>
      </c>
      <c r="Z1831" s="5" t="s">
        <v>420</v>
      </c>
      <c r="AA1831" s="5" t="s">
        <v>421</v>
      </c>
      <c r="AB1831" s="5" t="s">
        <v>18999</v>
      </c>
      <c r="AC1831" s="5"/>
      <c r="AD1831" s="5"/>
      <c r="AE1831" s="5"/>
      <c r="AF1831" s="5"/>
    </row>
    <row r="1832" spans="1:32" hidden="1">
      <c r="A1832" s="5" t="s">
        <v>19000</v>
      </c>
      <c r="B1832" s="5" t="str">
        <f>IF(COUNTIF('Leads Priorizados INT'!M:M,A1832)&gt;0,"Sí","No")</f>
        <v>No</v>
      </c>
      <c r="C1832">
        <v>0</v>
      </c>
      <c r="D1832" s="6" t="s">
        <v>414</v>
      </c>
      <c r="E1832" s="5" t="s">
        <v>19001</v>
      </c>
      <c r="F1832" s="5" t="s">
        <v>152</v>
      </c>
      <c r="G1832" s="5" t="s">
        <v>9602</v>
      </c>
      <c r="H1832" s="7">
        <v>451334</v>
      </c>
      <c r="I1832" s="5">
        <v>10</v>
      </c>
      <c r="J1832" s="5">
        <v>1</v>
      </c>
      <c r="K1832" s="5" t="s">
        <v>19002</v>
      </c>
      <c r="L1832" s="5">
        <v>7.9200000000000007E-2</v>
      </c>
      <c r="M1832" s="8"/>
      <c r="N1832" s="8"/>
      <c r="O1832" s="8"/>
      <c r="P1832" s="8"/>
      <c r="Q1832" s="8"/>
      <c r="R1832" s="5" t="s">
        <v>19003</v>
      </c>
      <c r="S1832" s="5" t="s">
        <v>417</v>
      </c>
      <c r="T1832" s="5" t="s">
        <v>417</v>
      </c>
      <c r="U1832" s="5" t="s">
        <v>417</v>
      </c>
      <c r="V1832" s="5" t="s">
        <v>417</v>
      </c>
      <c r="W1832" s="5" t="s">
        <v>93</v>
      </c>
      <c r="X1832" s="5" t="s">
        <v>418</v>
      </c>
      <c r="Y1832" s="5" t="s">
        <v>419</v>
      </c>
      <c r="Z1832" s="5" t="s">
        <v>420</v>
      </c>
      <c r="AA1832" s="5" t="s">
        <v>421</v>
      </c>
      <c r="AB1832" s="5" t="s">
        <v>19004</v>
      </c>
      <c r="AC1832" s="5"/>
      <c r="AD1832" s="5"/>
      <c r="AE1832" s="5"/>
      <c r="AF1832" s="5"/>
    </row>
    <row r="1833" spans="1:32" hidden="1">
      <c r="A1833" s="5" t="s">
        <v>19005</v>
      </c>
      <c r="B1833" s="5" t="str">
        <f>IF(COUNTIF('Leads Priorizados INT'!M:M,A1833)&gt;0,"Sí","No")</f>
        <v>No</v>
      </c>
      <c r="C1833">
        <v>0</v>
      </c>
      <c r="D1833" s="6" t="s">
        <v>414</v>
      </c>
      <c r="E1833" s="5" t="s">
        <v>19006</v>
      </c>
      <c r="F1833" s="5" t="s">
        <v>431</v>
      </c>
      <c r="G1833" s="5" t="s">
        <v>2159</v>
      </c>
      <c r="H1833" s="7">
        <v>1094502</v>
      </c>
      <c r="I1833" s="5">
        <v>7</v>
      </c>
      <c r="J1833" s="5">
        <v>1</v>
      </c>
      <c r="K1833" s="5" t="s">
        <v>19007</v>
      </c>
      <c r="L1833" s="5">
        <v>7.9200000000000007E-2</v>
      </c>
      <c r="M1833" s="8"/>
      <c r="N1833" s="8"/>
      <c r="O1833" s="8"/>
      <c r="P1833" s="8"/>
      <c r="Q1833" s="8"/>
      <c r="R1833" s="5" t="s">
        <v>19008</v>
      </c>
      <c r="S1833" s="5" t="s">
        <v>19009</v>
      </c>
      <c r="T1833" s="5" t="s">
        <v>417</v>
      </c>
      <c r="U1833" s="5" t="s">
        <v>417</v>
      </c>
      <c r="V1833" s="5" t="s">
        <v>417</v>
      </c>
      <c r="W1833" s="5" t="s">
        <v>93</v>
      </c>
      <c r="X1833" s="5" t="s">
        <v>418</v>
      </c>
      <c r="Y1833" s="5" t="s">
        <v>419</v>
      </c>
      <c r="Z1833" s="5" t="s">
        <v>420</v>
      </c>
      <c r="AA1833" s="5" t="s">
        <v>421</v>
      </c>
      <c r="AB1833" s="5"/>
      <c r="AC1833" s="5"/>
      <c r="AD1833" s="5"/>
      <c r="AE1833" s="5"/>
      <c r="AF1833" s="5"/>
    </row>
    <row r="1834" spans="1:32" hidden="1">
      <c r="A1834" s="5" t="s">
        <v>19010</v>
      </c>
      <c r="B1834" s="5" t="str">
        <f>IF(COUNTIF('Leads Priorizados INT'!M:M,A1834)&gt;0,"Sí","No")</f>
        <v>No</v>
      </c>
      <c r="C1834">
        <v>0</v>
      </c>
      <c r="D1834" s="6" t="s">
        <v>414</v>
      </c>
      <c r="E1834" s="5" t="s">
        <v>19011</v>
      </c>
      <c r="F1834" s="5" t="s">
        <v>431</v>
      </c>
      <c r="G1834" s="5" t="s">
        <v>1479</v>
      </c>
      <c r="H1834" s="7">
        <v>578052</v>
      </c>
      <c r="I1834" s="5">
        <v>1</v>
      </c>
      <c r="J1834" s="5">
        <v>1</v>
      </c>
      <c r="K1834" s="5" t="s">
        <v>19012</v>
      </c>
      <c r="L1834" s="5">
        <v>7.9200000000000007E-2</v>
      </c>
      <c r="M1834" s="8"/>
      <c r="N1834" s="8"/>
      <c r="O1834" s="8"/>
      <c r="P1834" s="8"/>
      <c r="Q1834" s="8"/>
      <c r="R1834" s="5" t="s">
        <v>19013</v>
      </c>
      <c r="S1834" s="5" t="s">
        <v>417</v>
      </c>
      <c r="T1834" s="5" t="s">
        <v>417</v>
      </c>
      <c r="U1834" s="5" t="s">
        <v>417</v>
      </c>
      <c r="V1834" s="5" t="s">
        <v>417</v>
      </c>
      <c r="W1834" s="5" t="s">
        <v>93</v>
      </c>
      <c r="X1834" s="5" t="s">
        <v>418</v>
      </c>
      <c r="Y1834" s="5" t="s">
        <v>419</v>
      </c>
      <c r="Z1834" s="5" t="s">
        <v>420</v>
      </c>
      <c r="AA1834" s="5" t="s">
        <v>421</v>
      </c>
      <c r="AB1834" s="5"/>
      <c r="AC1834" s="5"/>
      <c r="AD1834" s="5"/>
      <c r="AE1834" s="5"/>
      <c r="AF1834" s="5"/>
    </row>
    <row r="1835" spans="1:32">
      <c r="A1835" s="5" t="s">
        <v>19014</v>
      </c>
      <c r="B1835" s="5" t="str">
        <f>IF(COUNTIF('Leads Priorizados INT'!M:M,A1835)&gt;0,"Sí","No")</f>
        <v>No</v>
      </c>
      <c r="C1835">
        <v>1</v>
      </c>
      <c r="D1835" s="6" t="s">
        <v>414</v>
      </c>
      <c r="E1835" s="5" t="s">
        <v>19015</v>
      </c>
      <c r="F1835" s="5" t="s">
        <v>431</v>
      </c>
      <c r="G1835" s="5" t="s">
        <v>1669</v>
      </c>
      <c r="H1835" s="7">
        <v>438131</v>
      </c>
      <c r="I1835" s="5">
        <v>5</v>
      </c>
      <c r="J1835" s="5">
        <v>2</v>
      </c>
      <c r="K1835" s="5" t="s">
        <v>19016</v>
      </c>
      <c r="L1835" s="5">
        <v>7.9100000000000004E-2</v>
      </c>
      <c r="M1835" s="8">
        <v>934451787</v>
      </c>
      <c r="N1835" s="8"/>
      <c r="O1835" s="8"/>
      <c r="P1835" s="8"/>
      <c r="Q1835" s="8"/>
      <c r="R1835" s="5" t="s">
        <v>19017</v>
      </c>
      <c r="S1835" s="5" t="s">
        <v>19018</v>
      </c>
      <c r="T1835" s="5" t="s">
        <v>13781</v>
      </c>
      <c r="U1835" s="5" t="s">
        <v>19019</v>
      </c>
      <c r="V1835" s="5" t="s">
        <v>417</v>
      </c>
      <c r="W1835" s="5" t="s">
        <v>93</v>
      </c>
      <c r="X1835" s="5" t="s">
        <v>418</v>
      </c>
      <c r="Y1835" s="5" t="s">
        <v>419</v>
      </c>
      <c r="Z1835" s="5" t="s">
        <v>420</v>
      </c>
      <c r="AA1835" s="5" t="s">
        <v>421</v>
      </c>
      <c r="AB1835" s="5"/>
      <c r="AC1835" s="5"/>
      <c r="AD1835" s="5"/>
      <c r="AE1835" s="5"/>
      <c r="AF1835" s="5"/>
    </row>
    <row r="1836" spans="1:32" hidden="1">
      <c r="A1836" s="5" t="s">
        <v>19020</v>
      </c>
      <c r="B1836" s="5" t="str">
        <f>IF(COUNTIF('Leads Priorizados INT'!M:M,A1836)&gt;0,"Sí","No")</f>
        <v>No</v>
      </c>
      <c r="C1836">
        <v>0</v>
      </c>
      <c r="D1836" s="6" t="s">
        <v>414</v>
      </c>
      <c r="E1836" s="5" t="s">
        <v>19021</v>
      </c>
      <c r="F1836" s="5" t="s">
        <v>152</v>
      </c>
      <c r="G1836" s="5" t="s">
        <v>10605</v>
      </c>
      <c r="H1836" s="7">
        <v>1452627</v>
      </c>
      <c r="I1836" s="5">
        <v>1</v>
      </c>
      <c r="J1836" s="5">
        <v>1</v>
      </c>
      <c r="K1836" s="5" t="s">
        <v>19022</v>
      </c>
      <c r="L1836" s="5">
        <v>7.9100000000000004E-2</v>
      </c>
      <c r="M1836" s="8">
        <v>914257673</v>
      </c>
      <c r="N1836" s="8">
        <v>651104253</v>
      </c>
      <c r="O1836" s="8"/>
      <c r="P1836" s="8"/>
      <c r="Q1836" s="8"/>
      <c r="R1836" s="5" t="s">
        <v>19023</v>
      </c>
      <c r="S1836" s="5" t="s">
        <v>417</v>
      </c>
      <c r="T1836" s="5" t="s">
        <v>417</v>
      </c>
      <c r="U1836" s="5" t="s">
        <v>417</v>
      </c>
      <c r="V1836" s="5" t="s">
        <v>417</v>
      </c>
      <c r="W1836" s="5" t="s">
        <v>93</v>
      </c>
      <c r="X1836" s="5" t="s">
        <v>418</v>
      </c>
      <c r="Y1836" s="5" t="s">
        <v>419</v>
      </c>
      <c r="Z1836" s="5" t="s">
        <v>420</v>
      </c>
      <c r="AA1836" s="5" t="s">
        <v>421</v>
      </c>
      <c r="AB1836" s="5"/>
      <c r="AC1836" s="5"/>
      <c r="AD1836" s="5"/>
      <c r="AE1836" s="5"/>
      <c r="AF1836" s="5"/>
    </row>
    <row r="1837" spans="1:32" hidden="1">
      <c r="A1837" s="5" t="s">
        <v>19024</v>
      </c>
      <c r="B1837" s="5" t="str">
        <f>IF(COUNTIF('Leads Priorizados INT'!M:M,A1837)&gt;0,"Sí","No")</f>
        <v>No</v>
      </c>
      <c r="C1837">
        <v>0</v>
      </c>
      <c r="D1837" s="6" t="s">
        <v>414</v>
      </c>
      <c r="E1837" s="5" t="s">
        <v>19025</v>
      </c>
      <c r="F1837" s="5" t="s">
        <v>700</v>
      </c>
      <c r="G1837" s="5" t="s">
        <v>17976</v>
      </c>
      <c r="H1837" s="7">
        <v>865106</v>
      </c>
      <c r="I1837" s="5">
        <v>1</v>
      </c>
      <c r="J1837" s="5">
        <v>1</v>
      </c>
      <c r="K1837" s="5" t="s">
        <v>19026</v>
      </c>
      <c r="L1837" s="5">
        <v>7.9100000000000004E-2</v>
      </c>
      <c r="M1837" s="8"/>
      <c r="N1837" s="8"/>
      <c r="O1837" s="8"/>
      <c r="P1837" s="8"/>
      <c r="Q1837" s="8"/>
      <c r="R1837" s="5" t="s">
        <v>19027</v>
      </c>
      <c r="S1837" s="5" t="s">
        <v>417</v>
      </c>
      <c r="T1837" s="5" t="s">
        <v>417</v>
      </c>
      <c r="U1837" s="5" t="s">
        <v>417</v>
      </c>
      <c r="V1837" s="5" t="s">
        <v>417</v>
      </c>
      <c r="W1837" s="5" t="s">
        <v>93</v>
      </c>
      <c r="X1837" s="5" t="s">
        <v>418</v>
      </c>
      <c r="Y1837" s="5" t="s">
        <v>419</v>
      </c>
      <c r="Z1837" s="5" t="s">
        <v>420</v>
      </c>
      <c r="AA1837" s="5" t="s">
        <v>421</v>
      </c>
      <c r="AB1837" s="5"/>
      <c r="AC1837" s="5"/>
      <c r="AD1837" s="5"/>
      <c r="AE1837" s="5"/>
      <c r="AF1837" s="5"/>
    </row>
    <row r="1838" spans="1:32" hidden="1">
      <c r="A1838" s="5" t="s">
        <v>19028</v>
      </c>
      <c r="B1838" s="5" t="str">
        <f>IF(COUNTIF('Leads Priorizados INT'!M:M,A1838)&gt;0,"Sí","No")</f>
        <v>No</v>
      </c>
      <c r="C1838">
        <v>0</v>
      </c>
      <c r="D1838" s="6" t="s">
        <v>414</v>
      </c>
      <c r="E1838" s="5" t="s">
        <v>19029</v>
      </c>
      <c r="F1838" s="5" t="s">
        <v>152</v>
      </c>
      <c r="G1838" s="5" t="s">
        <v>1641</v>
      </c>
      <c r="H1838" s="7">
        <v>3382427</v>
      </c>
      <c r="I1838" s="5">
        <v>8</v>
      </c>
      <c r="J1838" s="5">
        <v>1</v>
      </c>
      <c r="K1838" s="5" t="s">
        <v>19030</v>
      </c>
      <c r="L1838" s="5">
        <v>7.9000000000000001E-2</v>
      </c>
      <c r="M1838" s="8"/>
      <c r="N1838" s="8"/>
      <c r="O1838" s="8"/>
      <c r="P1838" s="8"/>
      <c r="Q1838" s="8"/>
      <c r="R1838" s="5" t="s">
        <v>19031</v>
      </c>
      <c r="S1838" s="5" t="s">
        <v>417</v>
      </c>
      <c r="T1838" s="5" t="s">
        <v>417</v>
      </c>
      <c r="U1838" s="5" t="s">
        <v>417</v>
      </c>
      <c r="V1838" s="5" t="s">
        <v>417</v>
      </c>
      <c r="W1838" s="5" t="s">
        <v>93</v>
      </c>
      <c r="X1838" s="5" t="s">
        <v>418</v>
      </c>
      <c r="Y1838" s="5" t="s">
        <v>419</v>
      </c>
      <c r="Z1838" s="5" t="s">
        <v>420</v>
      </c>
      <c r="AA1838" s="5" t="s">
        <v>421</v>
      </c>
      <c r="AB1838" s="5"/>
      <c r="AC1838" s="5"/>
      <c r="AD1838" s="5"/>
      <c r="AE1838" s="5"/>
      <c r="AF1838" s="5"/>
    </row>
    <row r="1839" spans="1:32" hidden="1">
      <c r="A1839" s="5" t="s">
        <v>19032</v>
      </c>
      <c r="B1839" s="5" t="str">
        <f>IF(COUNTIF('Leads Priorizados INT'!M:M,A1839)&gt;0,"Sí","No")</f>
        <v>No</v>
      </c>
      <c r="C1839">
        <v>0</v>
      </c>
      <c r="D1839" s="6" t="s">
        <v>414</v>
      </c>
      <c r="E1839" s="5" t="s">
        <v>19033</v>
      </c>
      <c r="F1839" s="5" t="s">
        <v>581</v>
      </c>
      <c r="G1839" s="5" t="s">
        <v>19034</v>
      </c>
      <c r="H1839" s="7">
        <v>337207</v>
      </c>
      <c r="I1839" s="5">
        <v>4</v>
      </c>
      <c r="J1839" s="5">
        <v>2</v>
      </c>
      <c r="K1839" s="5" t="s">
        <v>19035</v>
      </c>
      <c r="L1839" s="5">
        <v>7.8899999999999998E-2</v>
      </c>
      <c r="M1839" s="8">
        <v>986896471</v>
      </c>
      <c r="N1839" s="8">
        <v>615467472</v>
      </c>
      <c r="O1839" s="8"/>
      <c r="P1839" s="8"/>
      <c r="Q1839" s="8"/>
      <c r="R1839" s="5" t="s">
        <v>19036</v>
      </c>
      <c r="S1839" s="5" t="s">
        <v>19037</v>
      </c>
      <c r="T1839" s="5" t="s">
        <v>417</v>
      </c>
      <c r="U1839" s="5" t="s">
        <v>417</v>
      </c>
      <c r="V1839" s="5" t="s">
        <v>417</v>
      </c>
      <c r="W1839" s="5" t="s">
        <v>93</v>
      </c>
      <c r="X1839" s="5" t="s">
        <v>418</v>
      </c>
      <c r="Y1839" s="5" t="s">
        <v>419</v>
      </c>
      <c r="Z1839" s="5" t="s">
        <v>420</v>
      </c>
      <c r="AA1839" s="5" t="s">
        <v>421</v>
      </c>
      <c r="AB1839" s="5" t="s">
        <v>19038</v>
      </c>
      <c r="AC1839" s="5"/>
      <c r="AD1839" s="5"/>
      <c r="AE1839" s="5"/>
      <c r="AF1839" s="5"/>
    </row>
    <row r="1840" spans="1:32" hidden="1">
      <c r="A1840" s="5" t="s">
        <v>19039</v>
      </c>
      <c r="B1840" s="5" t="str">
        <f>IF(COUNTIF('Leads Priorizados INT'!M:M,A1840)&gt;0,"Sí","No")</f>
        <v>No</v>
      </c>
      <c r="C1840">
        <v>0</v>
      </c>
      <c r="D1840" s="6" t="s">
        <v>414</v>
      </c>
      <c r="E1840" s="5" t="s">
        <v>19040</v>
      </c>
      <c r="F1840" s="5" t="s">
        <v>431</v>
      </c>
      <c r="G1840" s="5" t="s">
        <v>9962</v>
      </c>
      <c r="H1840" s="7">
        <v>597076</v>
      </c>
      <c r="I1840" s="5">
        <v>8</v>
      </c>
      <c r="J1840" s="5">
        <v>1</v>
      </c>
      <c r="K1840" s="5" t="s">
        <v>19041</v>
      </c>
      <c r="L1840" s="5">
        <v>7.8899999999999998E-2</v>
      </c>
      <c r="M1840" s="8">
        <v>932966934</v>
      </c>
      <c r="N1840" s="8">
        <v>934335705</v>
      </c>
      <c r="O1840" s="8"/>
      <c r="P1840" s="8"/>
      <c r="Q1840" s="8"/>
      <c r="R1840" s="5" t="s">
        <v>19042</v>
      </c>
      <c r="S1840" s="5" t="s">
        <v>417</v>
      </c>
      <c r="T1840" s="5" t="s">
        <v>417</v>
      </c>
      <c r="U1840" s="5" t="s">
        <v>417</v>
      </c>
      <c r="V1840" s="5" t="s">
        <v>417</v>
      </c>
      <c r="W1840" s="5" t="s">
        <v>93</v>
      </c>
      <c r="X1840" s="5" t="s">
        <v>418</v>
      </c>
      <c r="Y1840" s="5" t="s">
        <v>419</v>
      </c>
      <c r="Z1840" s="5" t="s">
        <v>420</v>
      </c>
      <c r="AA1840" s="5" t="s">
        <v>421</v>
      </c>
      <c r="AB1840" s="5" t="s">
        <v>19043</v>
      </c>
      <c r="AC1840" s="5"/>
      <c r="AD1840" s="5"/>
      <c r="AE1840" s="5"/>
      <c r="AF1840" s="5"/>
    </row>
    <row r="1841" spans="1:32" hidden="1">
      <c r="A1841" s="5" t="s">
        <v>19044</v>
      </c>
      <c r="B1841" s="5" t="str">
        <f>IF(COUNTIF('Leads Priorizados INT'!M:M,A1841)&gt;0,"Sí","No")</f>
        <v>No</v>
      </c>
      <c r="C1841">
        <v>0</v>
      </c>
      <c r="D1841" s="6" t="s">
        <v>414</v>
      </c>
      <c r="E1841" s="5" t="s">
        <v>19045</v>
      </c>
      <c r="F1841" s="5" t="s">
        <v>431</v>
      </c>
      <c r="G1841" s="5" t="s">
        <v>9962</v>
      </c>
      <c r="H1841" s="7">
        <v>380322</v>
      </c>
      <c r="I1841" s="5">
        <v>5</v>
      </c>
      <c r="J1841" s="5">
        <v>1</v>
      </c>
      <c r="K1841" s="5" t="s">
        <v>19046</v>
      </c>
      <c r="L1841" s="5">
        <v>7.8899999999999998E-2</v>
      </c>
      <c r="M1841" s="8"/>
      <c r="N1841" s="8"/>
      <c r="O1841" s="8"/>
      <c r="P1841" s="8"/>
      <c r="Q1841" s="8"/>
      <c r="R1841" s="5" t="s">
        <v>19047</v>
      </c>
      <c r="S1841" s="5" t="s">
        <v>19048</v>
      </c>
      <c r="T1841" s="5" t="s">
        <v>417</v>
      </c>
      <c r="U1841" s="5" t="s">
        <v>417</v>
      </c>
      <c r="V1841" s="5" t="s">
        <v>417</v>
      </c>
      <c r="W1841" s="5" t="s">
        <v>93</v>
      </c>
      <c r="X1841" s="5" t="s">
        <v>418</v>
      </c>
      <c r="Y1841" s="5" t="s">
        <v>419</v>
      </c>
      <c r="Z1841" s="5" t="s">
        <v>420</v>
      </c>
      <c r="AA1841" s="5" t="s">
        <v>421</v>
      </c>
      <c r="AB1841" s="5"/>
      <c r="AC1841" s="5"/>
      <c r="AD1841" s="5"/>
      <c r="AE1841" s="5"/>
      <c r="AF1841" s="5"/>
    </row>
    <row r="1842" spans="1:32" hidden="1">
      <c r="A1842" s="5" t="s">
        <v>19049</v>
      </c>
      <c r="B1842" s="5" t="str">
        <f>IF(COUNTIF('Leads Priorizados INT'!M:M,A1842)&gt;0,"Sí","No")</f>
        <v>No</v>
      </c>
      <c r="C1842">
        <v>0</v>
      </c>
      <c r="D1842" s="6" t="s">
        <v>414</v>
      </c>
      <c r="E1842" s="5" t="s">
        <v>19050</v>
      </c>
      <c r="F1842" s="5" t="s">
        <v>152</v>
      </c>
      <c r="G1842" s="5" t="s">
        <v>9631</v>
      </c>
      <c r="H1842" s="7">
        <v>823748</v>
      </c>
      <c r="I1842" s="5">
        <v>8</v>
      </c>
      <c r="J1842" s="5">
        <v>1</v>
      </c>
      <c r="K1842" s="5" t="s">
        <v>19051</v>
      </c>
      <c r="L1842" s="5">
        <v>7.8899999999999998E-2</v>
      </c>
      <c r="M1842" s="8"/>
      <c r="N1842" s="8"/>
      <c r="O1842" s="8"/>
      <c r="P1842" s="8"/>
      <c r="Q1842" s="8"/>
      <c r="R1842" s="5" t="s">
        <v>19052</v>
      </c>
      <c r="S1842" s="5" t="s">
        <v>19053</v>
      </c>
      <c r="T1842" s="5" t="s">
        <v>417</v>
      </c>
      <c r="U1842" s="5" t="s">
        <v>417</v>
      </c>
      <c r="V1842" s="5" t="s">
        <v>417</v>
      </c>
      <c r="W1842" s="5" t="s">
        <v>93</v>
      </c>
      <c r="X1842" s="5" t="s">
        <v>418</v>
      </c>
      <c r="Y1842" s="5" t="s">
        <v>419</v>
      </c>
      <c r="Z1842" s="5" t="s">
        <v>420</v>
      </c>
      <c r="AA1842" s="5" t="s">
        <v>421</v>
      </c>
      <c r="AB1842" s="5"/>
      <c r="AC1842" s="5"/>
      <c r="AD1842" s="5"/>
      <c r="AE1842" s="5"/>
      <c r="AF1842" s="5"/>
    </row>
    <row r="1843" spans="1:32" hidden="1">
      <c r="A1843" s="5" t="s">
        <v>19054</v>
      </c>
      <c r="B1843" s="5" t="str">
        <f>IF(COUNTIF('Leads Priorizados INT'!M:M,A1843)&gt;0,"Sí","No")</f>
        <v>No</v>
      </c>
      <c r="C1843">
        <v>0</v>
      </c>
      <c r="D1843" s="6" t="s">
        <v>414</v>
      </c>
      <c r="E1843" s="5" t="s">
        <v>19055</v>
      </c>
      <c r="F1843" s="5" t="s">
        <v>3740</v>
      </c>
      <c r="G1843" s="5" t="s">
        <v>18620</v>
      </c>
      <c r="H1843" s="7">
        <v>3709760</v>
      </c>
      <c r="I1843" s="5">
        <v>1</v>
      </c>
      <c r="J1843" s="5">
        <v>4</v>
      </c>
      <c r="K1843" s="5" t="s">
        <v>19056</v>
      </c>
      <c r="L1843" s="5">
        <v>7.8799999999999995E-2</v>
      </c>
      <c r="M1843" s="8">
        <v>956860543</v>
      </c>
      <c r="N1843" s="8"/>
      <c r="O1843" s="8"/>
      <c r="P1843" s="8"/>
      <c r="Q1843" s="8"/>
      <c r="R1843" s="5" t="s">
        <v>19057</v>
      </c>
      <c r="S1843" s="5" t="s">
        <v>417</v>
      </c>
      <c r="T1843" s="5" t="s">
        <v>417</v>
      </c>
      <c r="U1843" s="5" t="s">
        <v>417</v>
      </c>
      <c r="V1843" s="5" t="s">
        <v>417</v>
      </c>
      <c r="W1843" s="5" t="s">
        <v>93</v>
      </c>
      <c r="X1843" s="5" t="s">
        <v>418</v>
      </c>
      <c r="Y1843" s="5" t="s">
        <v>419</v>
      </c>
      <c r="Z1843" s="5" t="s">
        <v>420</v>
      </c>
      <c r="AA1843" s="5" t="s">
        <v>421</v>
      </c>
      <c r="AB1843" s="5"/>
      <c r="AC1843" s="5"/>
      <c r="AD1843" s="5"/>
      <c r="AE1843" s="5"/>
      <c r="AF1843" s="5"/>
    </row>
    <row r="1844" spans="1:32" hidden="1">
      <c r="A1844" s="5" t="s">
        <v>19058</v>
      </c>
      <c r="B1844" s="5" t="str">
        <f>IF(COUNTIF('Leads Priorizados INT'!M:M,A1844)&gt;0,"Sí","No")</f>
        <v>No</v>
      </c>
      <c r="C1844">
        <v>0</v>
      </c>
      <c r="D1844" s="6" t="s">
        <v>414</v>
      </c>
      <c r="E1844" s="5" t="s">
        <v>19059</v>
      </c>
      <c r="F1844" s="5" t="s">
        <v>1328</v>
      </c>
      <c r="G1844" s="5" t="s">
        <v>10057</v>
      </c>
      <c r="H1844" s="7">
        <v>743499</v>
      </c>
      <c r="I1844" s="5">
        <v>9</v>
      </c>
      <c r="J1844" s="5">
        <v>1</v>
      </c>
      <c r="K1844" s="5" t="s">
        <v>19060</v>
      </c>
      <c r="L1844" s="5">
        <v>7.8799999999999995E-2</v>
      </c>
      <c r="M1844" s="8"/>
      <c r="N1844" s="8"/>
      <c r="O1844" s="8"/>
      <c r="P1844" s="8"/>
      <c r="Q1844" s="8"/>
      <c r="R1844" s="5" t="s">
        <v>19061</v>
      </c>
      <c r="S1844" s="5" t="s">
        <v>417</v>
      </c>
      <c r="T1844" s="5" t="s">
        <v>417</v>
      </c>
      <c r="U1844" s="5" t="s">
        <v>417</v>
      </c>
      <c r="V1844" s="5" t="s">
        <v>417</v>
      </c>
      <c r="W1844" s="5" t="s">
        <v>93</v>
      </c>
      <c r="X1844" s="5" t="s">
        <v>418</v>
      </c>
      <c r="Y1844" s="5" t="s">
        <v>419</v>
      </c>
      <c r="Z1844" s="5" t="s">
        <v>420</v>
      </c>
      <c r="AA1844" s="5" t="s">
        <v>421</v>
      </c>
      <c r="AB1844" s="5"/>
      <c r="AC1844" s="5"/>
      <c r="AD1844" s="5"/>
      <c r="AE1844" s="5"/>
      <c r="AF1844" s="5"/>
    </row>
    <row r="1845" spans="1:32" hidden="1">
      <c r="A1845" s="5" t="s">
        <v>19062</v>
      </c>
      <c r="B1845" s="5" t="str">
        <f>IF(COUNTIF('Leads Priorizados INT'!M:M,A1845)&gt;0,"Sí","No")</f>
        <v>No</v>
      </c>
      <c r="C1845">
        <v>0</v>
      </c>
      <c r="D1845" s="6" t="s">
        <v>430</v>
      </c>
      <c r="E1845" s="5" t="s">
        <v>19063</v>
      </c>
      <c r="F1845" s="5" t="s">
        <v>152</v>
      </c>
      <c r="G1845" s="5" t="s">
        <v>916</v>
      </c>
      <c r="H1845" s="7">
        <v>4418579</v>
      </c>
      <c r="I1845" s="5">
        <v>97</v>
      </c>
      <c r="J1845" s="5">
        <v>3</v>
      </c>
      <c r="K1845" s="5" t="s">
        <v>19064</v>
      </c>
      <c r="L1845" s="5">
        <v>7.8799999999999995E-2</v>
      </c>
      <c r="M1845" s="8">
        <v>914136952</v>
      </c>
      <c r="N1845" s="8">
        <v>913867356</v>
      </c>
      <c r="O1845" s="8">
        <v>915106459</v>
      </c>
      <c r="P1845" s="8">
        <v>914134696</v>
      </c>
      <c r="Q1845" s="8">
        <v>912192611</v>
      </c>
      <c r="R1845" s="5" t="s">
        <v>15914</v>
      </c>
      <c r="S1845" s="5" t="s">
        <v>417</v>
      </c>
      <c r="T1845" s="5" t="s">
        <v>417</v>
      </c>
      <c r="U1845" s="5" t="s">
        <v>417</v>
      </c>
      <c r="V1845" s="5" t="s">
        <v>417</v>
      </c>
      <c r="W1845" s="5" t="s">
        <v>93</v>
      </c>
      <c r="X1845" s="5" t="s">
        <v>418</v>
      </c>
      <c r="Y1845" s="5" t="s">
        <v>419</v>
      </c>
      <c r="Z1845" s="5" t="s">
        <v>420</v>
      </c>
      <c r="AA1845" s="5" t="s">
        <v>421</v>
      </c>
      <c r="AB1845" s="5" t="s">
        <v>19065</v>
      </c>
      <c r="AC1845" s="5" t="s">
        <v>19066</v>
      </c>
      <c r="AD1845" s="5" t="s">
        <v>19067</v>
      </c>
      <c r="AE1845" s="5" t="s">
        <v>19068</v>
      </c>
      <c r="AF1845" s="5"/>
    </row>
    <row r="1846" spans="1:32" hidden="1">
      <c r="A1846" s="5" t="s">
        <v>19069</v>
      </c>
      <c r="B1846" s="5" t="str">
        <f>IF(COUNTIF('Leads Priorizados INT'!M:M,A1846)&gt;0,"Sí","No")</f>
        <v>No</v>
      </c>
      <c r="C1846">
        <v>0</v>
      </c>
      <c r="D1846" s="6" t="s">
        <v>414</v>
      </c>
      <c r="E1846" s="5" t="s">
        <v>19070</v>
      </c>
      <c r="F1846" s="5" t="s">
        <v>152</v>
      </c>
      <c r="G1846" s="5" t="s">
        <v>9348</v>
      </c>
      <c r="H1846" s="7">
        <v>1153032</v>
      </c>
      <c r="I1846" s="5">
        <v>3</v>
      </c>
      <c r="J1846" s="5">
        <v>2</v>
      </c>
      <c r="K1846" s="5" t="s">
        <v>19071</v>
      </c>
      <c r="L1846" s="5">
        <v>7.8799999999999995E-2</v>
      </c>
      <c r="M1846" s="8">
        <v>916107307</v>
      </c>
      <c r="N1846" s="8"/>
      <c r="O1846" s="8"/>
      <c r="P1846" s="8"/>
      <c r="Q1846" s="8"/>
      <c r="R1846" s="5" t="s">
        <v>19072</v>
      </c>
      <c r="S1846" s="5" t="s">
        <v>417</v>
      </c>
      <c r="T1846" s="5" t="s">
        <v>417</v>
      </c>
      <c r="U1846" s="5" t="s">
        <v>417</v>
      </c>
      <c r="V1846" s="5" t="s">
        <v>417</v>
      </c>
      <c r="W1846" s="5" t="s">
        <v>93</v>
      </c>
      <c r="X1846" s="5" t="s">
        <v>418</v>
      </c>
      <c r="Y1846" s="5" t="s">
        <v>419</v>
      </c>
      <c r="Z1846" s="5" t="s">
        <v>420</v>
      </c>
      <c r="AA1846" s="5" t="s">
        <v>421</v>
      </c>
      <c r="AB1846" s="5"/>
      <c r="AC1846" s="5"/>
      <c r="AD1846" s="5"/>
      <c r="AE1846" s="5"/>
      <c r="AF1846" s="5"/>
    </row>
    <row r="1847" spans="1:32" hidden="1">
      <c r="A1847" s="5" t="s">
        <v>19073</v>
      </c>
      <c r="B1847" s="5" t="str">
        <f>IF(COUNTIF('Leads Priorizados INT'!M:M,A1847)&gt;0,"Sí","No")</f>
        <v>No</v>
      </c>
      <c r="C1847">
        <v>0</v>
      </c>
      <c r="D1847" s="6" t="s">
        <v>414</v>
      </c>
      <c r="E1847" s="5" t="s">
        <v>19074</v>
      </c>
      <c r="F1847" s="5" t="s">
        <v>152</v>
      </c>
      <c r="G1847" s="5" t="s">
        <v>3841</v>
      </c>
      <c r="H1847" s="7">
        <v>971114</v>
      </c>
      <c r="I1847" s="5">
        <v>7</v>
      </c>
      <c r="J1847" s="5">
        <v>2</v>
      </c>
      <c r="K1847" s="5" t="s">
        <v>19075</v>
      </c>
      <c r="L1847" s="5">
        <v>7.8799999999999995E-2</v>
      </c>
      <c r="M1847" s="8"/>
      <c r="N1847" s="8"/>
      <c r="O1847" s="8"/>
      <c r="P1847" s="8"/>
      <c r="Q1847" s="8"/>
      <c r="R1847" s="5" t="s">
        <v>19076</v>
      </c>
      <c r="S1847" s="5" t="s">
        <v>19077</v>
      </c>
      <c r="T1847" s="5" t="s">
        <v>417</v>
      </c>
      <c r="U1847" s="5" t="s">
        <v>417</v>
      </c>
      <c r="V1847" s="5" t="s">
        <v>417</v>
      </c>
      <c r="W1847" s="5" t="s">
        <v>93</v>
      </c>
      <c r="X1847" s="5" t="s">
        <v>418</v>
      </c>
      <c r="Y1847" s="5" t="s">
        <v>419</v>
      </c>
      <c r="Z1847" s="5" t="s">
        <v>420</v>
      </c>
      <c r="AA1847" s="5" t="s">
        <v>421</v>
      </c>
      <c r="AB1847" s="5"/>
      <c r="AC1847" s="5"/>
      <c r="AD1847" s="5"/>
      <c r="AE1847" s="5"/>
      <c r="AF1847" s="5"/>
    </row>
    <row r="1848" spans="1:32" hidden="1">
      <c r="A1848" s="5" t="s">
        <v>19078</v>
      </c>
      <c r="B1848" s="5" t="str">
        <f>IF(COUNTIF('Leads Priorizados INT'!M:M,A1848)&gt;0,"Sí","No")</f>
        <v>No</v>
      </c>
      <c r="C1848">
        <v>0</v>
      </c>
      <c r="D1848" s="6" t="s">
        <v>414</v>
      </c>
      <c r="E1848" s="5" t="s">
        <v>19079</v>
      </c>
      <c r="F1848" s="5" t="s">
        <v>3740</v>
      </c>
      <c r="G1848" s="5" t="s">
        <v>19080</v>
      </c>
      <c r="H1848" s="7">
        <v>918660</v>
      </c>
      <c r="I1848" s="5">
        <v>2</v>
      </c>
      <c r="J1848" s="5">
        <v>1</v>
      </c>
      <c r="K1848" s="5" t="s">
        <v>19081</v>
      </c>
      <c r="L1848" s="5">
        <v>7.8700000000000006E-2</v>
      </c>
      <c r="M1848" s="8"/>
      <c r="N1848" s="8"/>
      <c r="O1848" s="8"/>
      <c r="P1848" s="8"/>
      <c r="Q1848" s="8"/>
      <c r="R1848" s="5" t="s">
        <v>19082</v>
      </c>
      <c r="S1848" s="5" t="s">
        <v>417</v>
      </c>
      <c r="T1848" s="5" t="s">
        <v>417</v>
      </c>
      <c r="U1848" s="5" t="s">
        <v>417</v>
      </c>
      <c r="V1848" s="5" t="s">
        <v>417</v>
      </c>
      <c r="W1848" s="5" t="s">
        <v>93</v>
      </c>
      <c r="X1848" s="5" t="s">
        <v>418</v>
      </c>
      <c r="Y1848" s="5" t="s">
        <v>419</v>
      </c>
      <c r="Z1848" s="5" t="s">
        <v>420</v>
      </c>
      <c r="AA1848" s="5" t="s">
        <v>421</v>
      </c>
      <c r="AB1848" s="5"/>
      <c r="AC1848" s="5"/>
      <c r="AD1848" s="5"/>
      <c r="AE1848" s="5"/>
      <c r="AF1848" s="5"/>
    </row>
    <row r="1849" spans="1:32" hidden="1">
      <c r="A1849" s="5" t="s">
        <v>19083</v>
      </c>
      <c r="B1849" s="5" t="str">
        <f>IF(COUNTIF('Leads Priorizados INT'!M:M,A1849)&gt;0,"Sí","No")</f>
        <v>No</v>
      </c>
      <c r="C1849">
        <v>0</v>
      </c>
      <c r="D1849" s="6" t="s">
        <v>414</v>
      </c>
      <c r="E1849" s="5" t="s">
        <v>19084</v>
      </c>
      <c r="F1849" s="5" t="s">
        <v>721</v>
      </c>
      <c r="G1849" s="5" t="s">
        <v>13517</v>
      </c>
      <c r="H1849" s="7">
        <v>381656</v>
      </c>
      <c r="I1849" s="5">
        <v>1</v>
      </c>
      <c r="J1849" s="5">
        <v>3</v>
      </c>
      <c r="K1849" s="5" t="s">
        <v>19085</v>
      </c>
      <c r="L1849" s="5">
        <v>7.8700000000000006E-2</v>
      </c>
      <c r="M1849" s="8">
        <v>928461580</v>
      </c>
      <c r="N1849" s="8"/>
      <c r="O1849" s="8"/>
      <c r="P1849" s="8"/>
      <c r="Q1849" s="8"/>
      <c r="R1849" s="5" t="s">
        <v>19086</v>
      </c>
      <c r="S1849" s="5" t="s">
        <v>417</v>
      </c>
      <c r="T1849" s="5" t="s">
        <v>417</v>
      </c>
      <c r="U1849" s="5" t="s">
        <v>417</v>
      </c>
      <c r="V1849" s="5" t="s">
        <v>417</v>
      </c>
      <c r="W1849" s="5" t="s">
        <v>93</v>
      </c>
      <c r="X1849" s="5" t="s">
        <v>418</v>
      </c>
      <c r="Y1849" s="5" t="s">
        <v>419</v>
      </c>
      <c r="Z1849" s="5" t="s">
        <v>420</v>
      </c>
      <c r="AA1849" s="5" t="s">
        <v>421</v>
      </c>
      <c r="AB1849" s="5"/>
      <c r="AC1849" s="5"/>
      <c r="AD1849" s="5"/>
      <c r="AE1849" s="5"/>
      <c r="AF1849" s="5"/>
    </row>
    <row r="1850" spans="1:32" hidden="1">
      <c r="A1850" s="5" t="s">
        <v>19087</v>
      </c>
      <c r="B1850" s="5" t="str">
        <f>IF(COUNTIF('Leads Priorizados INT'!M:M,A1850)&gt;0,"Sí","No")</f>
        <v>No</v>
      </c>
      <c r="C1850">
        <v>0</v>
      </c>
      <c r="D1850" s="6" t="s">
        <v>414</v>
      </c>
      <c r="E1850" s="5" t="s">
        <v>19088</v>
      </c>
      <c r="F1850" s="5" t="s">
        <v>497</v>
      </c>
      <c r="G1850" s="5" t="s">
        <v>19089</v>
      </c>
      <c r="H1850" s="7">
        <v>499311</v>
      </c>
      <c r="I1850" s="5">
        <v>5</v>
      </c>
      <c r="J1850" s="5">
        <v>2</v>
      </c>
      <c r="K1850" s="5" t="s">
        <v>19090</v>
      </c>
      <c r="L1850" s="5">
        <v>7.8600000000000003E-2</v>
      </c>
      <c r="M1850" s="8">
        <v>971351006</v>
      </c>
      <c r="N1850" s="8"/>
      <c r="O1850" s="8"/>
      <c r="P1850" s="8"/>
      <c r="Q1850" s="8"/>
      <c r="R1850" s="5" t="s">
        <v>19091</v>
      </c>
      <c r="S1850" s="5" t="s">
        <v>19092</v>
      </c>
      <c r="T1850" s="5" t="s">
        <v>417</v>
      </c>
      <c r="U1850" s="5" t="s">
        <v>417</v>
      </c>
      <c r="V1850" s="5" t="s">
        <v>417</v>
      </c>
      <c r="W1850" s="5" t="s">
        <v>93</v>
      </c>
      <c r="X1850" s="5" t="s">
        <v>418</v>
      </c>
      <c r="Y1850" s="5" t="s">
        <v>419</v>
      </c>
      <c r="Z1850" s="5" t="s">
        <v>420</v>
      </c>
      <c r="AA1850" s="5" t="s">
        <v>421</v>
      </c>
      <c r="AB1850" s="5" t="s">
        <v>19093</v>
      </c>
      <c r="AC1850" s="5"/>
      <c r="AD1850" s="5"/>
      <c r="AE1850" s="5"/>
      <c r="AF1850" s="5"/>
    </row>
    <row r="1851" spans="1:32">
      <c r="A1851" s="5" t="s">
        <v>19094</v>
      </c>
      <c r="B1851" s="5" t="str">
        <f>IF(COUNTIF('Leads Priorizados INT'!M:M,A1851)&gt;0,"Sí","No")</f>
        <v>No</v>
      </c>
      <c r="C1851">
        <v>1</v>
      </c>
      <c r="D1851" s="6" t="s">
        <v>414</v>
      </c>
      <c r="E1851" s="5" t="s">
        <v>19095</v>
      </c>
      <c r="F1851" s="5" t="s">
        <v>769</v>
      </c>
      <c r="G1851" s="5" t="s">
        <v>18435</v>
      </c>
      <c r="H1851" s="7">
        <v>6551746</v>
      </c>
      <c r="I1851" s="5">
        <v>11</v>
      </c>
      <c r="J1851" s="5">
        <v>1</v>
      </c>
      <c r="K1851" s="5" t="s">
        <v>19096</v>
      </c>
      <c r="L1851" s="5">
        <v>7.8600000000000003E-2</v>
      </c>
      <c r="M1851" s="8"/>
      <c r="N1851" s="8"/>
      <c r="O1851" s="8"/>
      <c r="P1851" s="8"/>
      <c r="Q1851" s="8"/>
      <c r="R1851" s="5" t="s">
        <v>19097</v>
      </c>
      <c r="S1851" s="5" t="s">
        <v>19098</v>
      </c>
      <c r="T1851" s="5" t="s">
        <v>417</v>
      </c>
      <c r="U1851" s="5" t="s">
        <v>417</v>
      </c>
      <c r="V1851" s="5" t="s">
        <v>417</v>
      </c>
      <c r="W1851" s="5" t="s">
        <v>93</v>
      </c>
      <c r="X1851" s="5" t="s">
        <v>418</v>
      </c>
      <c r="Y1851" s="5" t="s">
        <v>419</v>
      </c>
      <c r="Z1851" s="5" t="s">
        <v>420</v>
      </c>
      <c r="AA1851" s="5" t="s">
        <v>421</v>
      </c>
      <c r="AB1851" s="5"/>
      <c r="AC1851" s="5"/>
      <c r="AD1851" s="5"/>
      <c r="AE1851" s="5"/>
      <c r="AF1851" s="5"/>
    </row>
    <row r="1852" spans="1:32" hidden="1">
      <c r="A1852" s="5" t="s">
        <v>19099</v>
      </c>
      <c r="B1852" s="5" t="str">
        <f>IF(COUNTIF('Leads Priorizados INT'!M:M,A1852)&gt;0,"Sí","No")</f>
        <v>No</v>
      </c>
      <c r="C1852">
        <v>0</v>
      </c>
      <c r="D1852" s="6" t="s">
        <v>414</v>
      </c>
      <c r="E1852" s="5" t="s">
        <v>19100</v>
      </c>
      <c r="F1852" s="5" t="s">
        <v>152</v>
      </c>
      <c r="G1852" s="5" t="s">
        <v>1894</v>
      </c>
      <c r="H1852" s="7">
        <v>4440367</v>
      </c>
      <c r="I1852" s="5">
        <v>0</v>
      </c>
      <c r="J1852" s="5">
        <v>1</v>
      </c>
      <c r="K1852" s="5" t="s">
        <v>19101</v>
      </c>
      <c r="L1852" s="5">
        <v>7.8600000000000003E-2</v>
      </c>
      <c r="M1852" s="8">
        <v>917648687</v>
      </c>
      <c r="N1852" s="8">
        <v>911736473</v>
      </c>
      <c r="O1852" s="8"/>
      <c r="P1852" s="8"/>
      <c r="Q1852" s="8"/>
      <c r="R1852" s="5" t="s">
        <v>19102</v>
      </c>
      <c r="S1852" s="5" t="s">
        <v>417</v>
      </c>
      <c r="T1852" s="5" t="s">
        <v>417</v>
      </c>
      <c r="U1852" s="5" t="s">
        <v>417</v>
      </c>
      <c r="V1852" s="5" t="s">
        <v>417</v>
      </c>
      <c r="W1852" s="5" t="s">
        <v>93</v>
      </c>
      <c r="X1852" s="5" t="s">
        <v>418</v>
      </c>
      <c r="Y1852" s="5" t="s">
        <v>419</v>
      </c>
      <c r="Z1852" s="5" t="s">
        <v>420</v>
      </c>
      <c r="AA1852" s="5" t="s">
        <v>421</v>
      </c>
      <c r="AB1852" s="5"/>
      <c r="AC1852" s="5"/>
      <c r="AD1852" s="5"/>
      <c r="AE1852" s="5"/>
      <c r="AF1852" s="5"/>
    </row>
    <row r="1853" spans="1:32" hidden="1">
      <c r="A1853" s="5" t="s">
        <v>19103</v>
      </c>
      <c r="B1853" s="5" t="str">
        <f>IF(COUNTIF('Leads Priorizados INT'!M:M,A1853)&gt;0,"Sí","No")</f>
        <v>No</v>
      </c>
      <c r="C1853">
        <v>0</v>
      </c>
      <c r="D1853" s="6" t="s">
        <v>1234</v>
      </c>
      <c r="E1853" s="5" t="s">
        <v>19104</v>
      </c>
      <c r="F1853" s="5" t="s">
        <v>152</v>
      </c>
      <c r="G1853" s="5" t="s">
        <v>916</v>
      </c>
      <c r="H1853" s="7">
        <v>2254973</v>
      </c>
      <c r="I1853" s="5">
        <v>20</v>
      </c>
      <c r="J1853" s="5">
        <v>3</v>
      </c>
      <c r="K1853" s="5" t="s">
        <v>19105</v>
      </c>
      <c r="L1853" s="5">
        <v>7.85E-2</v>
      </c>
      <c r="M1853" s="8">
        <v>918533060</v>
      </c>
      <c r="N1853" s="8">
        <v>917555098</v>
      </c>
      <c r="O1853" s="8">
        <v>915970464</v>
      </c>
      <c r="P1853" s="8">
        <v>915980460</v>
      </c>
      <c r="Q1853" s="8">
        <v>670899294</v>
      </c>
      <c r="R1853" s="5" t="s">
        <v>19106</v>
      </c>
      <c r="S1853" s="5" t="s">
        <v>19107</v>
      </c>
      <c r="T1853" s="5" t="s">
        <v>417</v>
      </c>
      <c r="U1853" s="5" t="s">
        <v>417</v>
      </c>
      <c r="V1853" s="5" t="s">
        <v>417</v>
      </c>
      <c r="W1853" s="5" t="s">
        <v>93</v>
      </c>
      <c r="X1853" s="5" t="s">
        <v>418</v>
      </c>
      <c r="Y1853" s="5" t="s">
        <v>419</v>
      </c>
      <c r="Z1853" s="5" t="s">
        <v>420</v>
      </c>
      <c r="AA1853" s="5" t="s">
        <v>421</v>
      </c>
      <c r="AB1853" s="5" t="s">
        <v>19108</v>
      </c>
      <c r="AC1853" s="5" t="s">
        <v>19109</v>
      </c>
      <c r="AD1853" s="5" t="s">
        <v>19110</v>
      </c>
      <c r="AE1853" s="5" t="s">
        <v>19111</v>
      </c>
      <c r="AF1853" s="5" t="s">
        <v>19112</v>
      </c>
    </row>
    <row r="1854" spans="1:32" hidden="1">
      <c r="A1854" s="5" t="s">
        <v>19113</v>
      </c>
      <c r="B1854" s="5" t="str">
        <f>IF(COUNTIF('Leads Priorizados INT'!M:M,A1854)&gt;0,"Sí","No")</f>
        <v>No</v>
      </c>
      <c r="C1854">
        <v>0</v>
      </c>
      <c r="D1854" s="6" t="s">
        <v>414</v>
      </c>
      <c r="E1854" s="5" t="s">
        <v>19114</v>
      </c>
      <c r="F1854" s="5" t="s">
        <v>152</v>
      </c>
      <c r="G1854" s="5" t="s">
        <v>522</v>
      </c>
      <c r="H1854" s="7">
        <v>541173</v>
      </c>
      <c r="I1854" s="5">
        <v>5</v>
      </c>
      <c r="J1854" s="5">
        <v>1</v>
      </c>
      <c r="K1854" s="5" t="s">
        <v>19115</v>
      </c>
      <c r="L1854" s="5">
        <v>7.85E-2</v>
      </c>
      <c r="M1854" s="8"/>
      <c r="N1854" s="8"/>
      <c r="O1854" s="8"/>
      <c r="P1854" s="8"/>
      <c r="Q1854" s="8"/>
      <c r="R1854" s="5" t="s">
        <v>417</v>
      </c>
      <c r="S1854" s="5" t="s">
        <v>417</v>
      </c>
      <c r="T1854" s="5" t="s">
        <v>417</v>
      </c>
      <c r="U1854" s="5" t="s">
        <v>417</v>
      </c>
      <c r="V1854" s="5" t="s">
        <v>417</v>
      </c>
      <c r="W1854" s="5" t="s">
        <v>417</v>
      </c>
      <c r="X1854" s="5" t="s">
        <v>417</v>
      </c>
      <c r="Y1854" s="5" t="s">
        <v>417</v>
      </c>
      <c r="Z1854" s="5" t="s">
        <v>417</v>
      </c>
      <c r="AA1854" s="5" t="s">
        <v>417</v>
      </c>
      <c r="AB1854" s="5"/>
      <c r="AC1854" s="5"/>
      <c r="AD1854" s="5"/>
      <c r="AE1854" s="5"/>
      <c r="AF1854" s="5"/>
    </row>
    <row r="1855" spans="1:32" hidden="1">
      <c r="A1855" s="5" t="s">
        <v>19116</v>
      </c>
      <c r="B1855" s="5" t="str">
        <f>IF(COUNTIF('Leads Priorizados INT'!M:M,A1855)&gt;0,"Sí","No")</f>
        <v>No</v>
      </c>
      <c r="C1855">
        <v>0</v>
      </c>
      <c r="D1855" s="6" t="s">
        <v>414</v>
      </c>
      <c r="E1855" s="5" t="s">
        <v>19117</v>
      </c>
      <c r="F1855" s="5" t="s">
        <v>152</v>
      </c>
      <c r="G1855" s="5" t="s">
        <v>13604</v>
      </c>
      <c r="H1855" s="7">
        <v>5068755</v>
      </c>
      <c r="I1855" s="5">
        <v>48</v>
      </c>
      <c r="J1855" s="5">
        <v>5</v>
      </c>
      <c r="K1855" s="5" t="s">
        <v>19118</v>
      </c>
      <c r="L1855" s="5">
        <v>7.8399999999999997E-2</v>
      </c>
      <c r="M1855" s="8">
        <v>913727199</v>
      </c>
      <c r="N1855" s="8">
        <v>913363480</v>
      </c>
      <c r="O1855" s="8">
        <v>913332638</v>
      </c>
      <c r="P1855" s="8">
        <v>916301288</v>
      </c>
      <c r="Q1855" s="8">
        <v>944572165</v>
      </c>
      <c r="R1855" s="5" t="s">
        <v>19119</v>
      </c>
      <c r="S1855" s="5" t="s">
        <v>417</v>
      </c>
      <c r="T1855" s="5" t="s">
        <v>417</v>
      </c>
      <c r="U1855" s="5" t="s">
        <v>417</v>
      </c>
      <c r="V1855" s="5" t="s">
        <v>417</v>
      </c>
      <c r="W1855" s="5" t="s">
        <v>93</v>
      </c>
      <c r="X1855" s="5" t="s">
        <v>418</v>
      </c>
      <c r="Y1855" s="5" t="s">
        <v>419</v>
      </c>
      <c r="Z1855" s="5" t="s">
        <v>420</v>
      </c>
      <c r="AA1855" s="5" t="s">
        <v>421</v>
      </c>
      <c r="AB1855" s="5" t="s">
        <v>19120</v>
      </c>
      <c r="AC1855" s="5" t="s">
        <v>19121</v>
      </c>
      <c r="AD1855" s="5" t="s">
        <v>19122</v>
      </c>
      <c r="AE1855" s="5" t="s">
        <v>19123</v>
      </c>
      <c r="AF1855" s="5" t="s">
        <v>19124</v>
      </c>
    </row>
    <row r="1856" spans="1:32" hidden="1">
      <c r="A1856" s="5" t="s">
        <v>19125</v>
      </c>
      <c r="B1856" s="5" t="str">
        <f>IF(COUNTIF('Leads Priorizados INT'!M:M,A1856)&gt;0,"Sí","No")</f>
        <v>No</v>
      </c>
      <c r="C1856">
        <v>0</v>
      </c>
      <c r="D1856" s="6" t="s">
        <v>414</v>
      </c>
      <c r="E1856" s="5" t="s">
        <v>19126</v>
      </c>
      <c r="F1856" s="5" t="s">
        <v>769</v>
      </c>
      <c r="G1856" s="5" t="s">
        <v>19127</v>
      </c>
      <c r="H1856" s="7">
        <v>8119390</v>
      </c>
      <c r="I1856" s="5">
        <v>8</v>
      </c>
      <c r="J1856" s="5">
        <v>1</v>
      </c>
      <c r="K1856" s="5" t="s">
        <v>19128</v>
      </c>
      <c r="L1856" s="5">
        <v>7.8399999999999997E-2</v>
      </c>
      <c r="M1856" s="8">
        <v>922735186</v>
      </c>
      <c r="N1856" s="8"/>
      <c r="O1856" s="8"/>
      <c r="P1856" s="8"/>
      <c r="Q1856" s="8"/>
      <c r="R1856" s="5" t="s">
        <v>19129</v>
      </c>
      <c r="S1856" s="5" t="s">
        <v>417</v>
      </c>
      <c r="T1856" s="5" t="s">
        <v>417</v>
      </c>
      <c r="U1856" s="5" t="s">
        <v>417</v>
      </c>
      <c r="V1856" s="5" t="s">
        <v>417</v>
      </c>
      <c r="W1856" s="5" t="s">
        <v>93</v>
      </c>
      <c r="X1856" s="5" t="s">
        <v>418</v>
      </c>
      <c r="Y1856" s="5" t="s">
        <v>419</v>
      </c>
      <c r="Z1856" s="5" t="s">
        <v>420</v>
      </c>
      <c r="AA1856" s="5" t="s">
        <v>421</v>
      </c>
      <c r="AB1856" s="5"/>
      <c r="AC1856" s="5"/>
      <c r="AD1856" s="5"/>
      <c r="AE1856" s="5"/>
      <c r="AF1856" s="5"/>
    </row>
    <row r="1857" spans="1:32" hidden="1">
      <c r="A1857" s="5" t="s">
        <v>19130</v>
      </c>
      <c r="B1857" s="5" t="str">
        <f>IF(COUNTIF('Leads Priorizados INT'!M:M,A1857)&gt;0,"Sí","No")</f>
        <v>No</v>
      </c>
      <c r="C1857">
        <v>0</v>
      </c>
      <c r="D1857" s="6" t="s">
        <v>414</v>
      </c>
      <c r="E1857" s="5" t="s">
        <v>19131</v>
      </c>
      <c r="F1857" s="5" t="s">
        <v>152</v>
      </c>
      <c r="G1857" s="5" t="s">
        <v>1602</v>
      </c>
      <c r="H1857" s="7">
        <v>900000</v>
      </c>
      <c r="I1857" s="5">
        <v>1</v>
      </c>
      <c r="J1857" s="5">
        <v>2</v>
      </c>
      <c r="K1857" s="5" t="s">
        <v>19132</v>
      </c>
      <c r="L1857" s="5">
        <v>7.8399999999999997E-2</v>
      </c>
      <c r="M1857" s="8">
        <v>915796163</v>
      </c>
      <c r="N1857" s="8">
        <v>651802455</v>
      </c>
      <c r="O1857" s="8"/>
      <c r="P1857" s="8"/>
      <c r="Q1857" s="8"/>
      <c r="R1857" s="5" t="s">
        <v>19133</v>
      </c>
      <c r="S1857" s="5" t="s">
        <v>417</v>
      </c>
      <c r="T1857" s="5" t="s">
        <v>417</v>
      </c>
      <c r="U1857" s="5" t="s">
        <v>417</v>
      </c>
      <c r="V1857" s="5" t="s">
        <v>417</v>
      </c>
      <c r="W1857" s="5" t="s">
        <v>93</v>
      </c>
      <c r="X1857" s="5" t="s">
        <v>418</v>
      </c>
      <c r="Y1857" s="5" t="s">
        <v>419</v>
      </c>
      <c r="Z1857" s="5" t="s">
        <v>420</v>
      </c>
      <c r="AA1857" s="5" t="s">
        <v>421</v>
      </c>
      <c r="AB1857" s="5" t="s">
        <v>19134</v>
      </c>
      <c r="AC1857" s="5"/>
      <c r="AD1857" s="5"/>
      <c r="AE1857" s="5"/>
      <c r="AF1857" s="5"/>
    </row>
    <row r="1858" spans="1:32" hidden="1">
      <c r="A1858" s="5" t="s">
        <v>19135</v>
      </c>
      <c r="B1858" s="5" t="str">
        <f>IF(COUNTIF('Leads Priorizados INT'!M:M,A1858)&gt;0,"Sí","No")</f>
        <v>No</v>
      </c>
      <c r="C1858">
        <v>0</v>
      </c>
      <c r="D1858" s="6" t="s">
        <v>414</v>
      </c>
      <c r="E1858" s="5" t="s">
        <v>19136</v>
      </c>
      <c r="F1858" s="5" t="s">
        <v>873</v>
      </c>
      <c r="G1858" s="5" t="s">
        <v>2153</v>
      </c>
      <c r="H1858" s="7">
        <v>769269</v>
      </c>
      <c r="I1858" s="5">
        <v>16</v>
      </c>
      <c r="J1858" s="5">
        <v>3</v>
      </c>
      <c r="K1858" s="5" t="s">
        <v>19137</v>
      </c>
      <c r="L1858" s="5">
        <v>7.8399999999999997E-2</v>
      </c>
      <c r="M1858" s="8">
        <v>951956810</v>
      </c>
      <c r="N1858" s="8">
        <v>952060943</v>
      </c>
      <c r="O1858" s="8">
        <v>952609931</v>
      </c>
      <c r="P1858" s="8"/>
      <c r="Q1858" s="8"/>
      <c r="R1858" s="5" t="s">
        <v>19138</v>
      </c>
      <c r="S1858" s="5" t="s">
        <v>417</v>
      </c>
      <c r="T1858" s="5" t="s">
        <v>417</v>
      </c>
      <c r="U1858" s="5" t="s">
        <v>417</v>
      </c>
      <c r="V1858" s="5" t="s">
        <v>417</v>
      </c>
      <c r="W1858" s="5" t="s">
        <v>93</v>
      </c>
      <c r="X1858" s="5" t="s">
        <v>418</v>
      </c>
      <c r="Y1858" s="5" t="s">
        <v>419</v>
      </c>
      <c r="Z1858" s="5" t="s">
        <v>420</v>
      </c>
      <c r="AA1858" s="5" t="s">
        <v>421</v>
      </c>
      <c r="AB1858" s="5"/>
      <c r="AC1858" s="5"/>
      <c r="AD1858" s="5"/>
      <c r="AE1858" s="5"/>
      <c r="AF1858" s="5"/>
    </row>
    <row r="1859" spans="1:32" hidden="1">
      <c r="A1859" s="5" t="s">
        <v>19139</v>
      </c>
      <c r="B1859" s="5" t="str">
        <f>IF(COUNTIF('Leads Priorizados INT'!M:M,A1859)&gt;0,"Sí","No")</f>
        <v>No</v>
      </c>
      <c r="C1859">
        <v>0</v>
      </c>
      <c r="D1859" s="6" t="s">
        <v>414</v>
      </c>
      <c r="E1859" s="5" t="s">
        <v>19140</v>
      </c>
      <c r="F1859" s="5" t="s">
        <v>581</v>
      </c>
      <c r="G1859" s="5" t="s">
        <v>19034</v>
      </c>
      <c r="H1859" s="7">
        <v>524876</v>
      </c>
      <c r="I1859" s="5">
        <v>1</v>
      </c>
      <c r="J1859" s="5">
        <v>1</v>
      </c>
      <c r="K1859" s="5" t="s">
        <v>19141</v>
      </c>
      <c r="L1859" s="5">
        <v>7.8399999999999997E-2</v>
      </c>
      <c r="M1859" s="8"/>
      <c r="N1859" s="8"/>
      <c r="O1859" s="8"/>
      <c r="P1859" s="8"/>
      <c r="Q1859" s="8"/>
      <c r="R1859" s="5" t="s">
        <v>19142</v>
      </c>
      <c r="S1859" s="5" t="s">
        <v>417</v>
      </c>
      <c r="T1859" s="5" t="s">
        <v>417</v>
      </c>
      <c r="U1859" s="5" t="s">
        <v>417</v>
      </c>
      <c r="V1859" s="5" t="s">
        <v>417</v>
      </c>
      <c r="W1859" s="5" t="s">
        <v>93</v>
      </c>
      <c r="X1859" s="5" t="s">
        <v>418</v>
      </c>
      <c r="Y1859" s="5" t="s">
        <v>419</v>
      </c>
      <c r="Z1859" s="5" t="s">
        <v>420</v>
      </c>
      <c r="AA1859" s="5" t="s">
        <v>421</v>
      </c>
      <c r="AB1859" s="5"/>
      <c r="AC1859" s="5"/>
      <c r="AD1859" s="5"/>
      <c r="AE1859" s="5"/>
      <c r="AF1859" s="5"/>
    </row>
    <row r="1860" spans="1:32" hidden="1">
      <c r="A1860" s="5" t="s">
        <v>19143</v>
      </c>
      <c r="B1860" s="5" t="str">
        <f>IF(COUNTIF('Leads Priorizados INT'!M:M,A1860)&gt;0,"Sí","No")</f>
        <v>No</v>
      </c>
      <c r="C1860">
        <v>0</v>
      </c>
      <c r="D1860" s="6" t="s">
        <v>414</v>
      </c>
      <c r="E1860" s="5" t="s">
        <v>19144</v>
      </c>
      <c r="F1860" s="5" t="s">
        <v>135</v>
      </c>
      <c r="G1860" s="5" t="s">
        <v>19145</v>
      </c>
      <c r="H1860" s="7">
        <v>522300</v>
      </c>
      <c r="I1860" s="5">
        <v>2</v>
      </c>
      <c r="J1860" s="5">
        <v>2</v>
      </c>
      <c r="K1860" s="5" t="s">
        <v>19146</v>
      </c>
      <c r="L1860" s="5">
        <v>7.8299999999999995E-2</v>
      </c>
      <c r="M1860" s="8">
        <v>927210004</v>
      </c>
      <c r="N1860" s="8"/>
      <c r="O1860" s="8"/>
      <c r="P1860" s="8"/>
      <c r="Q1860" s="8"/>
      <c r="R1860" s="5" t="s">
        <v>19147</v>
      </c>
      <c r="S1860" s="5" t="s">
        <v>417</v>
      </c>
      <c r="T1860" s="5" t="s">
        <v>417</v>
      </c>
      <c r="U1860" s="5" t="s">
        <v>417</v>
      </c>
      <c r="V1860" s="5" t="s">
        <v>417</v>
      </c>
      <c r="W1860" s="5" t="s">
        <v>93</v>
      </c>
      <c r="X1860" s="5" t="s">
        <v>418</v>
      </c>
      <c r="Y1860" s="5" t="s">
        <v>419</v>
      </c>
      <c r="Z1860" s="5" t="s">
        <v>420</v>
      </c>
      <c r="AA1860" s="5" t="s">
        <v>421</v>
      </c>
      <c r="AB1860" s="5" t="s">
        <v>19148</v>
      </c>
      <c r="AC1860" s="5"/>
      <c r="AD1860" s="5"/>
      <c r="AE1860" s="5"/>
      <c r="AF1860" s="5"/>
    </row>
    <row r="1861" spans="1:32" hidden="1">
      <c r="A1861" s="5" t="s">
        <v>19149</v>
      </c>
      <c r="B1861" s="5" t="str">
        <f>IF(COUNTIF('Leads Priorizados INT'!M:M,A1861)&gt;0,"Sí","No")</f>
        <v>No</v>
      </c>
      <c r="C1861">
        <v>0</v>
      </c>
      <c r="D1861" s="6" t="s">
        <v>414</v>
      </c>
      <c r="E1861" s="5" t="s">
        <v>19150</v>
      </c>
      <c r="F1861" s="5" t="s">
        <v>431</v>
      </c>
      <c r="G1861" s="5" t="s">
        <v>2206</v>
      </c>
      <c r="H1861" s="7">
        <v>971982</v>
      </c>
      <c r="I1861" s="5">
        <v>1</v>
      </c>
      <c r="J1861" s="5">
        <v>1</v>
      </c>
      <c r="K1861" s="5" t="s">
        <v>19151</v>
      </c>
      <c r="L1861" s="5">
        <v>7.8299999999999995E-2</v>
      </c>
      <c r="M1861" s="8"/>
      <c r="N1861" s="8"/>
      <c r="O1861" s="8"/>
      <c r="P1861" s="8"/>
      <c r="Q1861" s="8"/>
      <c r="R1861" s="5" t="s">
        <v>19152</v>
      </c>
      <c r="S1861" s="5" t="s">
        <v>417</v>
      </c>
      <c r="T1861" s="5" t="s">
        <v>417</v>
      </c>
      <c r="U1861" s="5" t="s">
        <v>417</v>
      </c>
      <c r="V1861" s="5" t="s">
        <v>417</v>
      </c>
      <c r="W1861" s="5" t="s">
        <v>93</v>
      </c>
      <c r="X1861" s="5" t="s">
        <v>418</v>
      </c>
      <c r="Y1861" s="5" t="s">
        <v>419</v>
      </c>
      <c r="Z1861" s="5" t="s">
        <v>420</v>
      </c>
      <c r="AA1861" s="5" t="s">
        <v>421</v>
      </c>
      <c r="AB1861" s="5"/>
      <c r="AC1861" s="5"/>
      <c r="AD1861" s="5"/>
      <c r="AE1861" s="5"/>
      <c r="AF1861" s="5"/>
    </row>
    <row r="1862" spans="1:32" hidden="1">
      <c r="A1862" s="5" t="s">
        <v>19153</v>
      </c>
      <c r="B1862" s="5" t="str">
        <f>IF(COUNTIF('Leads Priorizados INT'!M:M,A1862)&gt;0,"Sí","No")</f>
        <v>No</v>
      </c>
      <c r="C1862">
        <v>0</v>
      </c>
      <c r="D1862" s="6" t="s">
        <v>414</v>
      </c>
      <c r="E1862" s="5" t="s">
        <v>19154</v>
      </c>
      <c r="F1862" s="5" t="s">
        <v>152</v>
      </c>
      <c r="G1862" s="5" t="s">
        <v>619</v>
      </c>
      <c r="H1862" s="7">
        <v>557255</v>
      </c>
      <c r="I1862" s="5">
        <v>6</v>
      </c>
      <c r="J1862" s="5">
        <v>2</v>
      </c>
      <c r="K1862" s="5" t="s">
        <v>19155</v>
      </c>
      <c r="L1862" s="5">
        <v>7.8299999999999995E-2</v>
      </c>
      <c r="M1862" s="8">
        <v>917240170</v>
      </c>
      <c r="N1862" s="8">
        <v>912191249</v>
      </c>
      <c r="O1862" s="8">
        <v>913332843</v>
      </c>
      <c r="P1862" s="8">
        <v>627974334</v>
      </c>
      <c r="Q1862" s="8">
        <v>650410981</v>
      </c>
      <c r="R1862" s="5" t="s">
        <v>19156</v>
      </c>
      <c r="S1862" s="5" t="s">
        <v>417</v>
      </c>
      <c r="T1862" s="5" t="s">
        <v>417</v>
      </c>
      <c r="U1862" s="5" t="s">
        <v>417</v>
      </c>
      <c r="V1862" s="5" t="s">
        <v>417</v>
      </c>
      <c r="W1862" s="5" t="s">
        <v>93</v>
      </c>
      <c r="X1862" s="5" t="s">
        <v>418</v>
      </c>
      <c r="Y1862" s="5" t="s">
        <v>419</v>
      </c>
      <c r="Z1862" s="5" t="s">
        <v>420</v>
      </c>
      <c r="AA1862" s="5" t="s">
        <v>421</v>
      </c>
      <c r="AB1862" s="5"/>
      <c r="AC1862" s="5"/>
      <c r="AD1862" s="5"/>
      <c r="AE1862" s="5"/>
      <c r="AF1862" s="5"/>
    </row>
    <row r="1863" spans="1:32" hidden="1">
      <c r="A1863" s="5" t="s">
        <v>19157</v>
      </c>
      <c r="B1863" s="5" t="str">
        <f>IF(COUNTIF('Leads Priorizados INT'!M:M,A1863)&gt;0,"Sí","No")</f>
        <v>No</v>
      </c>
      <c r="C1863">
        <v>0</v>
      </c>
      <c r="D1863" s="6" t="s">
        <v>1534</v>
      </c>
      <c r="E1863" s="5" t="s">
        <v>19158</v>
      </c>
      <c r="F1863" s="5" t="s">
        <v>152</v>
      </c>
      <c r="G1863" s="5" t="s">
        <v>1157</v>
      </c>
      <c r="H1863" s="7">
        <v>3022344</v>
      </c>
      <c r="I1863" s="5">
        <v>14</v>
      </c>
      <c r="J1863" s="5">
        <v>6</v>
      </c>
      <c r="K1863" s="5" t="s">
        <v>19159</v>
      </c>
      <c r="L1863" s="5">
        <v>7.8200000000000006E-2</v>
      </c>
      <c r="M1863" s="8">
        <v>914400432</v>
      </c>
      <c r="N1863" s="8"/>
      <c r="O1863" s="8"/>
      <c r="P1863" s="8"/>
      <c r="Q1863" s="8"/>
      <c r="R1863" s="5" t="s">
        <v>19160</v>
      </c>
      <c r="S1863" s="5" t="s">
        <v>19161</v>
      </c>
      <c r="T1863" s="5" t="s">
        <v>417</v>
      </c>
      <c r="U1863" s="5" t="s">
        <v>417</v>
      </c>
      <c r="V1863" s="5" t="s">
        <v>417</v>
      </c>
      <c r="W1863" s="5" t="s">
        <v>93</v>
      </c>
      <c r="X1863" s="5" t="s">
        <v>418</v>
      </c>
      <c r="Y1863" s="5" t="s">
        <v>419</v>
      </c>
      <c r="Z1863" s="5" t="s">
        <v>420</v>
      </c>
      <c r="AA1863" s="5" t="s">
        <v>421</v>
      </c>
      <c r="AB1863" s="5" t="s">
        <v>19162</v>
      </c>
      <c r="AC1863" s="5"/>
      <c r="AD1863" s="5"/>
      <c r="AE1863" s="5"/>
      <c r="AF1863" s="5"/>
    </row>
    <row r="1864" spans="1:32">
      <c r="A1864" s="5" t="s">
        <v>19163</v>
      </c>
      <c r="B1864" s="5" t="str">
        <f>IF(COUNTIF('Leads Priorizados INT'!M:M,A1864)&gt;0,"Sí","No")</f>
        <v>No</v>
      </c>
      <c r="C1864">
        <v>1</v>
      </c>
      <c r="D1864" s="6" t="s">
        <v>414</v>
      </c>
      <c r="E1864" s="5" t="s">
        <v>19164</v>
      </c>
      <c r="F1864" s="5" t="s">
        <v>431</v>
      </c>
      <c r="G1864" s="5" t="s">
        <v>1556</v>
      </c>
      <c r="H1864" s="7">
        <v>956748</v>
      </c>
      <c r="I1864" s="5">
        <v>20</v>
      </c>
      <c r="J1864" s="5">
        <v>1</v>
      </c>
      <c r="K1864" s="5" t="s">
        <v>19165</v>
      </c>
      <c r="L1864" s="5">
        <v>7.8200000000000006E-2</v>
      </c>
      <c r="M1864" s="8"/>
      <c r="N1864" s="8"/>
      <c r="O1864" s="8"/>
      <c r="P1864" s="8"/>
      <c r="Q1864" s="8"/>
      <c r="R1864" s="5" t="s">
        <v>19166</v>
      </c>
      <c r="S1864" s="5" t="s">
        <v>19167</v>
      </c>
      <c r="T1864" s="5" t="s">
        <v>417</v>
      </c>
      <c r="U1864" s="5" t="s">
        <v>417</v>
      </c>
      <c r="V1864" s="5" t="s">
        <v>417</v>
      </c>
      <c r="W1864" s="5" t="s">
        <v>93</v>
      </c>
      <c r="X1864" s="5" t="s">
        <v>418</v>
      </c>
      <c r="Y1864" s="5" t="s">
        <v>419</v>
      </c>
      <c r="Z1864" s="5" t="s">
        <v>420</v>
      </c>
      <c r="AA1864" s="5" t="s">
        <v>421</v>
      </c>
      <c r="AB1864" s="5"/>
      <c r="AC1864" s="5"/>
      <c r="AD1864" s="5"/>
      <c r="AE1864" s="5"/>
      <c r="AF1864" s="5"/>
    </row>
    <row r="1865" spans="1:32" hidden="1">
      <c r="A1865" s="5" t="s">
        <v>19168</v>
      </c>
      <c r="B1865" s="5" t="str">
        <f>IF(COUNTIF('Leads Priorizados INT'!M:M,A1865)&gt;0,"Sí","No")</f>
        <v>No</v>
      </c>
      <c r="C1865">
        <v>0</v>
      </c>
      <c r="D1865" s="6" t="s">
        <v>414</v>
      </c>
      <c r="E1865" s="5" t="s">
        <v>19169</v>
      </c>
      <c r="F1865" s="5" t="s">
        <v>152</v>
      </c>
      <c r="G1865" s="5" t="s">
        <v>1738</v>
      </c>
      <c r="H1865" s="7">
        <v>1095156</v>
      </c>
      <c r="I1865" s="5">
        <v>1</v>
      </c>
      <c r="J1865" s="5">
        <v>1</v>
      </c>
      <c r="K1865" s="5" t="s">
        <v>19170</v>
      </c>
      <c r="L1865" s="5">
        <v>7.8200000000000006E-2</v>
      </c>
      <c r="M1865" s="8"/>
      <c r="N1865" s="8"/>
      <c r="O1865" s="8"/>
      <c r="P1865" s="8"/>
      <c r="Q1865" s="8"/>
      <c r="R1865" s="5" t="s">
        <v>19171</v>
      </c>
      <c r="S1865" s="5" t="s">
        <v>19172</v>
      </c>
      <c r="T1865" s="5" t="s">
        <v>417</v>
      </c>
      <c r="U1865" s="5" t="s">
        <v>417</v>
      </c>
      <c r="V1865" s="5" t="s">
        <v>417</v>
      </c>
      <c r="W1865" s="5" t="s">
        <v>93</v>
      </c>
      <c r="X1865" s="5" t="s">
        <v>418</v>
      </c>
      <c r="Y1865" s="5" t="s">
        <v>419</v>
      </c>
      <c r="Z1865" s="5" t="s">
        <v>420</v>
      </c>
      <c r="AA1865" s="5" t="s">
        <v>421</v>
      </c>
      <c r="AB1865" s="5"/>
      <c r="AC1865" s="5"/>
      <c r="AD1865" s="5"/>
      <c r="AE1865" s="5"/>
      <c r="AF1865" s="5"/>
    </row>
    <row r="1866" spans="1:32">
      <c r="A1866" s="5" t="s">
        <v>19173</v>
      </c>
      <c r="B1866" s="5" t="str">
        <f>IF(COUNTIF('Leads Priorizados INT'!M:M,A1866)&gt;0,"Sí","No")</f>
        <v>No</v>
      </c>
      <c r="C1866">
        <v>1</v>
      </c>
      <c r="D1866" s="6" t="s">
        <v>414</v>
      </c>
      <c r="E1866" s="5" t="s">
        <v>19174</v>
      </c>
      <c r="F1866" s="5" t="s">
        <v>152</v>
      </c>
      <c r="G1866" s="5" t="s">
        <v>1602</v>
      </c>
      <c r="H1866" s="7">
        <v>973559</v>
      </c>
      <c r="I1866" s="5">
        <v>2</v>
      </c>
      <c r="J1866" s="5">
        <v>1</v>
      </c>
      <c r="K1866" s="5" t="s">
        <v>19175</v>
      </c>
      <c r="L1866" s="5">
        <v>7.8200000000000006E-2</v>
      </c>
      <c r="M1866" s="8">
        <v>915562791</v>
      </c>
      <c r="N1866" s="8"/>
      <c r="O1866" s="8"/>
      <c r="P1866" s="8"/>
      <c r="Q1866" s="8"/>
      <c r="R1866" s="5" t="s">
        <v>19176</v>
      </c>
      <c r="S1866" s="5" t="s">
        <v>417</v>
      </c>
      <c r="T1866" s="5" t="s">
        <v>417</v>
      </c>
      <c r="U1866" s="5" t="s">
        <v>417</v>
      </c>
      <c r="V1866" s="5" t="s">
        <v>417</v>
      </c>
      <c r="W1866" s="5" t="s">
        <v>93</v>
      </c>
      <c r="X1866" s="5" t="s">
        <v>418</v>
      </c>
      <c r="Y1866" s="5" t="s">
        <v>419</v>
      </c>
      <c r="Z1866" s="5" t="s">
        <v>420</v>
      </c>
      <c r="AA1866" s="5" t="s">
        <v>421</v>
      </c>
      <c r="AB1866" s="5"/>
      <c r="AC1866" s="5"/>
      <c r="AD1866" s="5"/>
      <c r="AE1866" s="5"/>
      <c r="AF1866" s="5"/>
    </row>
    <row r="1867" spans="1:32" hidden="1">
      <c r="A1867" s="5" t="s">
        <v>19177</v>
      </c>
      <c r="B1867" s="5" t="str">
        <f>IF(COUNTIF('Leads Priorizados INT'!M:M,A1867)&gt;0,"Sí","No")</f>
        <v>No</v>
      </c>
      <c r="C1867">
        <v>0</v>
      </c>
      <c r="D1867" s="6" t="s">
        <v>414</v>
      </c>
      <c r="E1867" s="5" t="s">
        <v>19178</v>
      </c>
      <c r="F1867" s="5" t="s">
        <v>152</v>
      </c>
      <c r="G1867" s="5" t="s">
        <v>1749</v>
      </c>
      <c r="H1867" s="7">
        <v>689780</v>
      </c>
      <c r="I1867" s="5">
        <v>2</v>
      </c>
      <c r="J1867" s="5">
        <v>1</v>
      </c>
      <c r="K1867" s="5" t="s">
        <v>19179</v>
      </c>
      <c r="L1867" s="5">
        <v>7.8200000000000006E-2</v>
      </c>
      <c r="M1867" s="8"/>
      <c r="N1867" s="8"/>
      <c r="O1867" s="8"/>
      <c r="P1867" s="8"/>
      <c r="Q1867" s="8"/>
      <c r="R1867" s="5" t="s">
        <v>19180</v>
      </c>
      <c r="S1867" s="5" t="s">
        <v>19181</v>
      </c>
      <c r="T1867" s="5" t="s">
        <v>417</v>
      </c>
      <c r="U1867" s="5" t="s">
        <v>417</v>
      </c>
      <c r="V1867" s="5" t="s">
        <v>417</v>
      </c>
      <c r="W1867" s="5" t="s">
        <v>93</v>
      </c>
      <c r="X1867" s="5" t="s">
        <v>418</v>
      </c>
      <c r="Y1867" s="5" t="s">
        <v>419</v>
      </c>
      <c r="Z1867" s="5" t="s">
        <v>420</v>
      </c>
      <c r="AA1867" s="5" t="s">
        <v>421</v>
      </c>
      <c r="AB1867" s="5"/>
      <c r="AC1867" s="5"/>
      <c r="AD1867" s="5"/>
      <c r="AE1867" s="5"/>
      <c r="AF1867" s="5"/>
    </row>
    <row r="1868" spans="1:32" hidden="1">
      <c r="A1868" s="5" t="s">
        <v>19182</v>
      </c>
      <c r="B1868" s="5" t="str">
        <f>IF(COUNTIF('Leads Priorizados INT'!M:M,A1868)&gt;0,"Sí","No")</f>
        <v>No</v>
      </c>
      <c r="C1868">
        <v>0</v>
      </c>
      <c r="D1868" s="6" t="s">
        <v>414</v>
      </c>
      <c r="E1868" s="5" t="s">
        <v>19183</v>
      </c>
      <c r="F1868" s="5" t="s">
        <v>729</v>
      </c>
      <c r="G1868" s="5" t="s">
        <v>10024</v>
      </c>
      <c r="H1868" s="7">
        <v>599017</v>
      </c>
      <c r="I1868" s="5">
        <v>1</v>
      </c>
      <c r="J1868" s="5">
        <v>1</v>
      </c>
      <c r="K1868" s="5" t="s">
        <v>19184</v>
      </c>
      <c r="L1868" s="5">
        <v>7.8200000000000006E-2</v>
      </c>
      <c r="M1868" s="8"/>
      <c r="N1868" s="8"/>
      <c r="O1868" s="8"/>
      <c r="P1868" s="8"/>
      <c r="Q1868" s="8"/>
      <c r="R1868" s="5" t="s">
        <v>19185</v>
      </c>
      <c r="S1868" s="5" t="s">
        <v>19186</v>
      </c>
      <c r="T1868" s="5" t="s">
        <v>417</v>
      </c>
      <c r="U1868" s="5" t="s">
        <v>417</v>
      </c>
      <c r="V1868" s="5" t="s">
        <v>417</v>
      </c>
      <c r="W1868" s="5" t="s">
        <v>93</v>
      </c>
      <c r="X1868" s="5" t="s">
        <v>418</v>
      </c>
      <c r="Y1868" s="5" t="s">
        <v>419</v>
      </c>
      <c r="Z1868" s="5" t="s">
        <v>420</v>
      </c>
      <c r="AA1868" s="5" t="s">
        <v>421</v>
      </c>
      <c r="AB1868" s="5"/>
      <c r="AC1868" s="5"/>
      <c r="AD1868" s="5"/>
      <c r="AE1868" s="5"/>
      <c r="AF1868" s="5"/>
    </row>
    <row r="1869" spans="1:32" hidden="1">
      <c r="A1869" s="5" t="s">
        <v>19187</v>
      </c>
      <c r="B1869" s="5" t="str">
        <f>IF(COUNTIF('Leads Priorizados INT'!M:M,A1869)&gt;0,"Sí","No")</f>
        <v>No</v>
      </c>
      <c r="C1869">
        <v>0</v>
      </c>
      <c r="D1869" s="6" t="s">
        <v>414</v>
      </c>
      <c r="E1869" s="5" t="s">
        <v>19188</v>
      </c>
      <c r="F1869" s="5" t="s">
        <v>431</v>
      </c>
      <c r="G1869" s="5" t="s">
        <v>2374</v>
      </c>
      <c r="H1869" s="7">
        <v>907297</v>
      </c>
      <c r="I1869" s="5">
        <v>2</v>
      </c>
      <c r="J1869" s="5">
        <v>1</v>
      </c>
      <c r="K1869" s="5" t="s">
        <v>19189</v>
      </c>
      <c r="L1869" s="5">
        <v>7.8100000000000003E-2</v>
      </c>
      <c r="M1869" s="8"/>
      <c r="N1869" s="8"/>
      <c r="O1869" s="8"/>
      <c r="P1869" s="8"/>
      <c r="Q1869" s="8"/>
      <c r="R1869" s="5" t="s">
        <v>19190</v>
      </c>
      <c r="S1869" s="5" t="s">
        <v>19191</v>
      </c>
      <c r="T1869" s="5" t="s">
        <v>417</v>
      </c>
      <c r="U1869" s="5" t="s">
        <v>417</v>
      </c>
      <c r="V1869" s="5" t="s">
        <v>417</v>
      </c>
      <c r="W1869" s="5" t="s">
        <v>93</v>
      </c>
      <c r="X1869" s="5" t="s">
        <v>418</v>
      </c>
      <c r="Y1869" s="5" t="s">
        <v>419</v>
      </c>
      <c r="Z1869" s="5" t="s">
        <v>420</v>
      </c>
      <c r="AA1869" s="5" t="s">
        <v>421</v>
      </c>
      <c r="AB1869" s="5"/>
      <c r="AC1869" s="5"/>
      <c r="AD1869" s="5"/>
      <c r="AE1869" s="5"/>
      <c r="AF1869" s="5"/>
    </row>
    <row r="1870" spans="1:32" hidden="1">
      <c r="A1870" s="5" t="s">
        <v>19192</v>
      </c>
      <c r="B1870" s="5" t="str">
        <f>IF(COUNTIF('Leads Priorizados INT'!M:M,A1870)&gt;0,"Sí","No")</f>
        <v>No</v>
      </c>
      <c r="C1870">
        <v>0</v>
      </c>
      <c r="D1870" s="6" t="s">
        <v>414</v>
      </c>
      <c r="E1870" s="5" t="s">
        <v>19193</v>
      </c>
      <c r="F1870" s="5" t="s">
        <v>431</v>
      </c>
      <c r="G1870" s="5" t="s">
        <v>639</v>
      </c>
      <c r="H1870" s="7">
        <v>1039499</v>
      </c>
      <c r="I1870" s="5">
        <v>7</v>
      </c>
      <c r="J1870" s="5">
        <v>1</v>
      </c>
      <c r="K1870" s="5" t="s">
        <v>19194</v>
      </c>
      <c r="L1870" s="5">
        <v>7.8100000000000003E-2</v>
      </c>
      <c r="M1870" s="8"/>
      <c r="N1870" s="8"/>
      <c r="O1870" s="8"/>
      <c r="P1870" s="8"/>
      <c r="Q1870" s="8"/>
      <c r="R1870" s="5" t="s">
        <v>19195</v>
      </c>
      <c r="S1870" s="5" t="s">
        <v>417</v>
      </c>
      <c r="T1870" s="5" t="s">
        <v>417</v>
      </c>
      <c r="U1870" s="5" t="s">
        <v>417</v>
      </c>
      <c r="V1870" s="5" t="s">
        <v>417</v>
      </c>
      <c r="W1870" s="5" t="s">
        <v>93</v>
      </c>
      <c r="X1870" s="5" t="s">
        <v>418</v>
      </c>
      <c r="Y1870" s="5" t="s">
        <v>419</v>
      </c>
      <c r="Z1870" s="5" t="s">
        <v>420</v>
      </c>
      <c r="AA1870" s="5" t="s">
        <v>421</v>
      </c>
      <c r="AB1870" s="5"/>
      <c r="AC1870" s="5"/>
      <c r="AD1870" s="5"/>
      <c r="AE1870" s="5"/>
      <c r="AF1870" s="5"/>
    </row>
    <row r="1871" spans="1:32">
      <c r="A1871" s="5" t="s">
        <v>19196</v>
      </c>
      <c r="B1871" s="5" t="str">
        <f>IF(COUNTIF('Leads Priorizados INT'!M:M,A1871)&gt;0,"Sí","No")</f>
        <v>No</v>
      </c>
      <c r="C1871">
        <v>1</v>
      </c>
      <c r="D1871" s="6" t="s">
        <v>414</v>
      </c>
      <c r="E1871" s="5" t="s">
        <v>19197</v>
      </c>
      <c r="F1871" s="5" t="s">
        <v>152</v>
      </c>
      <c r="G1871" s="5" t="s">
        <v>2638</v>
      </c>
      <c r="H1871" s="7">
        <v>1005560</v>
      </c>
      <c r="I1871" s="5">
        <v>1</v>
      </c>
      <c r="J1871" s="5">
        <v>1</v>
      </c>
      <c r="K1871" s="5" t="s">
        <v>19198</v>
      </c>
      <c r="L1871" s="5">
        <v>7.8100000000000003E-2</v>
      </c>
      <c r="M1871" s="8">
        <v>916695420</v>
      </c>
      <c r="N1871" s="8">
        <v>665177136</v>
      </c>
      <c r="O1871" s="8"/>
      <c r="P1871" s="8"/>
      <c r="Q1871" s="8"/>
      <c r="R1871" s="5" t="s">
        <v>19199</v>
      </c>
      <c r="S1871" s="5" t="s">
        <v>19200</v>
      </c>
      <c r="T1871" s="5" t="s">
        <v>417</v>
      </c>
      <c r="U1871" s="5" t="s">
        <v>417</v>
      </c>
      <c r="V1871" s="5" t="s">
        <v>417</v>
      </c>
      <c r="W1871" s="5" t="s">
        <v>93</v>
      </c>
      <c r="X1871" s="5" t="s">
        <v>418</v>
      </c>
      <c r="Y1871" s="5" t="s">
        <v>419</v>
      </c>
      <c r="Z1871" s="5" t="s">
        <v>420</v>
      </c>
      <c r="AA1871" s="5" t="s">
        <v>421</v>
      </c>
      <c r="AB1871" s="5"/>
      <c r="AC1871" s="5"/>
      <c r="AD1871" s="5"/>
      <c r="AE1871" s="5"/>
      <c r="AF1871" s="5"/>
    </row>
    <row r="1872" spans="1:32" hidden="1">
      <c r="A1872" s="5" t="s">
        <v>19201</v>
      </c>
      <c r="B1872" s="5" t="str">
        <f>IF(COUNTIF('Leads Priorizados INT'!M:M,A1872)&gt;0,"Sí","No")</f>
        <v>No</v>
      </c>
      <c r="C1872">
        <v>0</v>
      </c>
      <c r="D1872" s="6" t="s">
        <v>414</v>
      </c>
      <c r="E1872" s="5" t="s">
        <v>19202</v>
      </c>
      <c r="F1872" s="5" t="s">
        <v>684</v>
      </c>
      <c r="G1872" s="5" t="s">
        <v>19203</v>
      </c>
      <c r="H1872" s="7">
        <v>808774</v>
      </c>
      <c r="I1872" s="5">
        <v>1</v>
      </c>
      <c r="J1872" s="5">
        <v>1</v>
      </c>
      <c r="K1872" s="5" t="s">
        <v>19204</v>
      </c>
      <c r="L1872" s="5">
        <v>7.8E-2</v>
      </c>
      <c r="M1872" s="8">
        <v>957963705</v>
      </c>
      <c r="N1872" s="8">
        <v>672359247</v>
      </c>
      <c r="O1872" s="8">
        <v>666235703</v>
      </c>
      <c r="P1872" s="8">
        <v>672359243</v>
      </c>
      <c r="Q1872" s="8">
        <v>647506116</v>
      </c>
      <c r="R1872" s="5" t="s">
        <v>19205</v>
      </c>
      <c r="S1872" s="5" t="s">
        <v>417</v>
      </c>
      <c r="T1872" s="5" t="s">
        <v>417</v>
      </c>
      <c r="U1872" s="5" t="s">
        <v>417</v>
      </c>
      <c r="V1872" s="5" t="s">
        <v>417</v>
      </c>
      <c r="W1872" s="5" t="s">
        <v>93</v>
      </c>
      <c r="X1872" s="5" t="s">
        <v>418</v>
      </c>
      <c r="Y1872" s="5" t="s">
        <v>419</v>
      </c>
      <c r="Z1872" s="5" t="s">
        <v>420</v>
      </c>
      <c r="AA1872" s="5" t="s">
        <v>421</v>
      </c>
      <c r="AB1872" s="5"/>
      <c r="AC1872" s="5"/>
      <c r="AD1872" s="5"/>
      <c r="AE1872" s="5"/>
      <c r="AF1872" s="5"/>
    </row>
    <row r="1873" spans="1:32" hidden="1">
      <c r="A1873" s="5" t="s">
        <v>19206</v>
      </c>
      <c r="B1873" s="5" t="str">
        <f>IF(COUNTIF('Leads Priorizados INT'!M:M,A1873)&gt;0,"Sí","No")</f>
        <v>No</v>
      </c>
      <c r="C1873">
        <v>0</v>
      </c>
      <c r="D1873" s="6" t="s">
        <v>414</v>
      </c>
      <c r="E1873" s="5" t="s">
        <v>19207</v>
      </c>
      <c r="F1873" s="5" t="s">
        <v>152</v>
      </c>
      <c r="G1873" s="5" t="s">
        <v>1157</v>
      </c>
      <c r="H1873" s="7">
        <v>3915587</v>
      </c>
      <c r="I1873" s="5">
        <v>187</v>
      </c>
      <c r="J1873" s="5">
        <v>5</v>
      </c>
      <c r="K1873" s="5" t="s">
        <v>19208</v>
      </c>
      <c r="L1873" s="5">
        <v>7.8E-2</v>
      </c>
      <c r="M1873" s="8"/>
      <c r="N1873" s="8"/>
      <c r="O1873" s="8"/>
      <c r="P1873" s="8"/>
      <c r="Q1873" s="8"/>
      <c r="R1873" s="5" t="s">
        <v>19209</v>
      </c>
      <c r="S1873" s="5" t="s">
        <v>417</v>
      </c>
      <c r="T1873" s="5" t="s">
        <v>417</v>
      </c>
      <c r="U1873" s="5" t="s">
        <v>417</v>
      </c>
      <c r="V1873" s="5" t="s">
        <v>417</v>
      </c>
      <c r="W1873" s="5" t="s">
        <v>93</v>
      </c>
      <c r="X1873" s="5" t="s">
        <v>418</v>
      </c>
      <c r="Y1873" s="5" t="s">
        <v>419</v>
      </c>
      <c r="Z1873" s="5" t="s">
        <v>420</v>
      </c>
      <c r="AA1873" s="5" t="s">
        <v>421</v>
      </c>
      <c r="AB1873" s="5" t="s">
        <v>19210</v>
      </c>
      <c r="AC1873" s="5"/>
      <c r="AD1873" s="5"/>
      <c r="AE1873" s="5"/>
      <c r="AF1873" s="5"/>
    </row>
    <row r="1874" spans="1:32" hidden="1">
      <c r="A1874" s="5" t="s">
        <v>19211</v>
      </c>
      <c r="B1874" s="5" t="str">
        <f>IF(COUNTIF('Leads Priorizados INT'!M:M,A1874)&gt;0,"Sí","No")</f>
        <v>No</v>
      </c>
      <c r="C1874">
        <v>0</v>
      </c>
      <c r="D1874" s="6" t="s">
        <v>414</v>
      </c>
      <c r="E1874" s="5" t="s">
        <v>19212</v>
      </c>
      <c r="F1874" s="5" t="s">
        <v>152</v>
      </c>
      <c r="G1874" s="5" t="s">
        <v>1602</v>
      </c>
      <c r="H1874" s="7">
        <v>328947</v>
      </c>
      <c r="I1874" s="5">
        <v>3</v>
      </c>
      <c r="J1874" s="5">
        <v>2</v>
      </c>
      <c r="K1874" s="5" t="s">
        <v>19213</v>
      </c>
      <c r="L1874" s="5">
        <v>7.7899999999999997E-2</v>
      </c>
      <c r="M1874" s="8">
        <v>913559247</v>
      </c>
      <c r="N1874" s="8">
        <v>917240260</v>
      </c>
      <c r="O1874" s="8">
        <v>917264987</v>
      </c>
      <c r="P1874" s="8">
        <v>669498765</v>
      </c>
      <c r="Q1874" s="8">
        <v>626476816</v>
      </c>
      <c r="R1874" s="5" t="s">
        <v>19214</v>
      </c>
      <c r="S1874" s="5" t="s">
        <v>417</v>
      </c>
      <c r="T1874" s="5" t="s">
        <v>417</v>
      </c>
      <c r="U1874" s="5" t="s">
        <v>417</v>
      </c>
      <c r="V1874" s="5" t="s">
        <v>417</v>
      </c>
      <c r="W1874" s="5" t="s">
        <v>93</v>
      </c>
      <c r="X1874" s="5" t="s">
        <v>418</v>
      </c>
      <c r="Y1874" s="5" t="s">
        <v>419</v>
      </c>
      <c r="Z1874" s="5" t="s">
        <v>420</v>
      </c>
      <c r="AA1874" s="5" t="s">
        <v>421</v>
      </c>
      <c r="AB1874" s="5" t="s">
        <v>19215</v>
      </c>
      <c r="AC1874" s="5"/>
      <c r="AD1874" s="5"/>
      <c r="AE1874" s="5"/>
      <c r="AF1874" s="5"/>
    </row>
    <row r="1875" spans="1:32" hidden="1">
      <c r="A1875" s="5" t="s">
        <v>19216</v>
      </c>
      <c r="B1875" s="5" t="str">
        <f>IF(COUNTIF('Leads Priorizados INT'!M:M,A1875)&gt;0,"Sí","No")</f>
        <v>No</v>
      </c>
      <c r="C1875">
        <v>0</v>
      </c>
      <c r="D1875" s="6" t="s">
        <v>414</v>
      </c>
      <c r="E1875" s="5" t="s">
        <v>19217</v>
      </c>
      <c r="F1875" s="5" t="s">
        <v>2926</v>
      </c>
      <c r="G1875" s="5" t="s">
        <v>19218</v>
      </c>
      <c r="H1875" s="7">
        <v>1058471</v>
      </c>
      <c r="I1875" s="5">
        <v>1</v>
      </c>
      <c r="J1875" s="5">
        <v>2</v>
      </c>
      <c r="K1875" s="5" t="s">
        <v>19219</v>
      </c>
      <c r="L1875" s="5">
        <v>7.7899999999999997E-2</v>
      </c>
      <c r="M1875" s="8">
        <v>985341406</v>
      </c>
      <c r="N1875" s="8"/>
      <c r="O1875" s="8"/>
      <c r="P1875" s="8"/>
      <c r="Q1875" s="8"/>
      <c r="R1875" s="5" t="s">
        <v>19220</v>
      </c>
      <c r="S1875" s="5" t="s">
        <v>417</v>
      </c>
      <c r="T1875" s="5" t="s">
        <v>417</v>
      </c>
      <c r="U1875" s="5" t="s">
        <v>417</v>
      </c>
      <c r="V1875" s="5" t="s">
        <v>417</v>
      </c>
      <c r="W1875" s="5" t="s">
        <v>93</v>
      </c>
      <c r="X1875" s="5" t="s">
        <v>418</v>
      </c>
      <c r="Y1875" s="5" t="s">
        <v>419</v>
      </c>
      <c r="Z1875" s="5" t="s">
        <v>420</v>
      </c>
      <c r="AA1875" s="5" t="s">
        <v>421</v>
      </c>
      <c r="AB1875" s="5"/>
      <c r="AC1875" s="5"/>
      <c r="AD1875" s="5"/>
      <c r="AE1875" s="5"/>
      <c r="AF1875" s="5"/>
    </row>
    <row r="1876" spans="1:32" hidden="1">
      <c r="A1876" s="5" t="s">
        <v>19221</v>
      </c>
      <c r="B1876" s="5" t="str">
        <f>IF(COUNTIF('Leads Priorizados INT'!M:M,A1876)&gt;0,"Sí","No")</f>
        <v>No</v>
      </c>
      <c r="C1876">
        <v>0</v>
      </c>
      <c r="D1876" s="6" t="s">
        <v>430</v>
      </c>
      <c r="E1876" s="5" t="s">
        <v>19222</v>
      </c>
      <c r="F1876" s="5" t="s">
        <v>3740</v>
      </c>
      <c r="G1876" s="5" t="s">
        <v>18620</v>
      </c>
      <c r="H1876" s="7">
        <v>516036</v>
      </c>
      <c r="I1876" s="5">
        <v>27</v>
      </c>
      <c r="J1876" s="5">
        <v>2</v>
      </c>
      <c r="K1876" s="5" t="s">
        <v>19223</v>
      </c>
      <c r="L1876" s="5">
        <v>7.7899999999999997E-2</v>
      </c>
      <c r="M1876" s="8">
        <v>956892224</v>
      </c>
      <c r="N1876" s="8">
        <v>956254833</v>
      </c>
      <c r="O1876" s="8">
        <v>695660674</v>
      </c>
      <c r="P1876" s="8">
        <v>675983249</v>
      </c>
      <c r="Q1876" s="8">
        <v>691552995</v>
      </c>
      <c r="R1876" s="5" t="s">
        <v>19224</v>
      </c>
      <c r="S1876" s="5" t="s">
        <v>417</v>
      </c>
      <c r="T1876" s="5" t="s">
        <v>417</v>
      </c>
      <c r="U1876" s="5" t="s">
        <v>417</v>
      </c>
      <c r="V1876" s="5" t="s">
        <v>417</v>
      </c>
      <c r="W1876" s="5" t="s">
        <v>93</v>
      </c>
      <c r="X1876" s="5" t="s">
        <v>418</v>
      </c>
      <c r="Y1876" s="5" t="s">
        <v>419</v>
      </c>
      <c r="Z1876" s="5" t="s">
        <v>420</v>
      </c>
      <c r="AA1876" s="5" t="s">
        <v>421</v>
      </c>
      <c r="AB1876" s="5"/>
      <c r="AC1876" s="5"/>
      <c r="AD1876" s="5"/>
      <c r="AE1876" s="5"/>
      <c r="AF1876" s="5"/>
    </row>
    <row r="1877" spans="1:32" hidden="1">
      <c r="A1877" s="5" t="s">
        <v>19225</v>
      </c>
      <c r="B1877" s="5" t="str">
        <f>IF(COUNTIF('Leads Priorizados INT'!M:M,A1877)&gt;0,"Sí","No")</f>
        <v>No</v>
      </c>
      <c r="C1877">
        <v>0</v>
      </c>
      <c r="D1877" s="6" t="s">
        <v>414</v>
      </c>
      <c r="E1877" s="5" t="s">
        <v>19226</v>
      </c>
      <c r="F1877" s="5" t="s">
        <v>152</v>
      </c>
      <c r="G1877" s="5" t="s">
        <v>2550</v>
      </c>
      <c r="H1877" s="7">
        <v>4522071</v>
      </c>
      <c r="I1877" s="5">
        <v>12</v>
      </c>
      <c r="J1877" s="5">
        <v>1</v>
      </c>
      <c r="K1877" s="5" t="s">
        <v>19227</v>
      </c>
      <c r="L1877" s="5">
        <v>7.7899999999999997E-2</v>
      </c>
      <c r="M1877" s="8"/>
      <c r="N1877" s="8"/>
      <c r="O1877" s="8"/>
      <c r="P1877" s="8"/>
      <c r="Q1877" s="8"/>
      <c r="R1877" s="5" t="s">
        <v>19228</v>
      </c>
      <c r="S1877" s="5" t="s">
        <v>417</v>
      </c>
      <c r="T1877" s="5" t="s">
        <v>417</v>
      </c>
      <c r="U1877" s="5" t="s">
        <v>417</v>
      </c>
      <c r="V1877" s="5" t="s">
        <v>417</v>
      </c>
      <c r="W1877" s="5" t="s">
        <v>93</v>
      </c>
      <c r="X1877" s="5" t="s">
        <v>418</v>
      </c>
      <c r="Y1877" s="5" t="s">
        <v>419</v>
      </c>
      <c r="Z1877" s="5" t="s">
        <v>420</v>
      </c>
      <c r="AA1877" s="5" t="s">
        <v>421</v>
      </c>
      <c r="AB1877" s="5"/>
      <c r="AC1877" s="5"/>
      <c r="AD1877" s="5"/>
      <c r="AE1877" s="5"/>
      <c r="AF1877" s="5"/>
    </row>
    <row r="1878" spans="1:32" hidden="1">
      <c r="A1878" s="5" t="s">
        <v>19229</v>
      </c>
      <c r="B1878" s="5" t="str">
        <f>IF(COUNTIF('Leads Priorizados INT'!M:M,A1878)&gt;0,"Sí","No")</f>
        <v>No</v>
      </c>
      <c r="C1878">
        <v>0</v>
      </c>
      <c r="D1878" s="6" t="s">
        <v>414</v>
      </c>
      <c r="E1878" s="5" t="s">
        <v>19230</v>
      </c>
      <c r="F1878" s="5" t="s">
        <v>152</v>
      </c>
      <c r="G1878" s="5" t="s">
        <v>1641</v>
      </c>
      <c r="H1878" s="7">
        <v>3679238</v>
      </c>
      <c r="I1878" s="5">
        <v>8</v>
      </c>
      <c r="J1878" s="5">
        <v>2</v>
      </c>
      <c r="K1878" s="5" t="s">
        <v>19231</v>
      </c>
      <c r="L1878" s="5">
        <v>7.7899999999999997E-2</v>
      </c>
      <c r="M1878" s="8">
        <v>915020433</v>
      </c>
      <c r="N1878" s="8"/>
      <c r="O1878" s="8"/>
      <c r="P1878" s="8"/>
      <c r="Q1878" s="8"/>
      <c r="R1878" s="5" t="s">
        <v>19232</v>
      </c>
      <c r="S1878" s="5" t="s">
        <v>417</v>
      </c>
      <c r="T1878" s="5" t="s">
        <v>417</v>
      </c>
      <c r="U1878" s="5" t="s">
        <v>417</v>
      </c>
      <c r="V1878" s="5" t="s">
        <v>417</v>
      </c>
      <c r="W1878" s="5" t="s">
        <v>93</v>
      </c>
      <c r="X1878" s="5" t="s">
        <v>418</v>
      </c>
      <c r="Y1878" s="5" t="s">
        <v>419</v>
      </c>
      <c r="Z1878" s="5" t="s">
        <v>420</v>
      </c>
      <c r="AA1878" s="5" t="s">
        <v>421</v>
      </c>
      <c r="AB1878" s="5"/>
      <c r="AC1878" s="5"/>
      <c r="AD1878" s="5"/>
      <c r="AE1878" s="5"/>
      <c r="AF1878" s="5"/>
    </row>
    <row r="1879" spans="1:32" hidden="1">
      <c r="A1879" s="5" t="s">
        <v>19233</v>
      </c>
      <c r="B1879" s="5" t="str">
        <f>IF(COUNTIF('Leads Priorizados INT'!M:M,A1879)&gt;0,"Sí","No")</f>
        <v>No</v>
      </c>
      <c r="C1879">
        <v>0</v>
      </c>
      <c r="D1879" s="6" t="s">
        <v>414</v>
      </c>
      <c r="E1879" s="5" t="s">
        <v>19234</v>
      </c>
      <c r="F1879" s="5" t="s">
        <v>873</v>
      </c>
      <c r="G1879" s="5" t="s">
        <v>15415</v>
      </c>
      <c r="H1879" s="7">
        <v>977717</v>
      </c>
      <c r="I1879" s="5">
        <v>1</v>
      </c>
      <c r="J1879" s="5">
        <v>1</v>
      </c>
      <c r="K1879" s="5" t="s">
        <v>19235</v>
      </c>
      <c r="L1879" s="5">
        <v>7.7899999999999997E-2</v>
      </c>
      <c r="M1879" s="8"/>
      <c r="N1879" s="8"/>
      <c r="O1879" s="8"/>
      <c r="P1879" s="8"/>
      <c r="Q1879" s="8"/>
      <c r="R1879" s="5" t="s">
        <v>19236</v>
      </c>
      <c r="S1879" s="5" t="s">
        <v>417</v>
      </c>
      <c r="T1879" s="5" t="s">
        <v>417</v>
      </c>
      <c r="U1879" s="5" t="s">
        <v>417</v>
      </c>
      <c r="V1879" s="5" t="s">
        <v>417</v>
      </c>
      <c r="W1879" s="5" t="s">
        <v>93</v>
      </c>
      <c r="X1879" s="5" t="s">
        <v>418</v>
      </c>
      <c r="Y1879" s="5" t="s">
        <v>419</v>
      </c>
      <c r="Z1879" s="5" t="s">
        <v>420</v>
      </c>
      <c r="AA1879" s="5" t="s">
        <v>421</v>
      </c>
      <c r="AB1879" s="5"/>
      <c r="AC1879" s="5"/>
      <c r="AD1879" s="5"/>
      <c r="AE1879" s="5"/>
      <c r="AF1879" s="5"/>
    </row>
    <row r="1880" spans="1:32" hidden="1">
      <c r="A1880" s="5" t="s">
        <v>19237</v>
      </c>
      <c r="B1880" s="5" t="str">
        <f>IF(COUNTIF('Leads Priorizados INT'!M:M,A1880)&gt;0,"Sí","No")</f>
        <v>No</v>
      </c>
      <c r="C1880">
        <v>0</v>
      </c>
      <c r="D1880" s="6" t="s">
        <v>414</v>
      </c>
      <c r="E1880" s="5" t="s">
        <v>19238</v>
      </c>
      <c r="F1880" s="5" t="s">
        <v>873</v>
      </c>
      <c r="G1880" s="5" t="s">
        <v>19239</v>
      </c>
      <c r="H1880" s="7">
        <v>1636414</v>
      </c>
      <c r="I1880" s="5">
        <v>6</v>
      </c>
      <c r="J1880" s="5">
        <v>1</v>
      </c>
      <c r="K1880" s="5" t="s">
        <v>19240</v>
      </c>
      <c r="L1880" s="5">
        <v>7.7899999999999997E-2</v>
      </c>
      <c r="M1880" s="8">
        <v>672364475</v>
      </c>
      <c r="N1880" s="8"/>
      <c r="O1880" s="8"/>
      <c r="P1880" s="8"/>
      <c r="Q1880" s="8"/>
      <c r="R1880" s="5" t="s">
        <v>417</v>
      </c>
      <c r="S1880" s="5" t="s">
        <v>417</v>
      </c>
      <c r="T1880" s="5" t="s">
        <v>417</v>
      </c>
      <c r="U1880" s="5" t="s">
        <v>417</v>
      </c>
      <c r="V1880" s="5" t="s">
        <v>417</v>
      </c>
      <c r="W1880" s="5" t="s">
        <v>417</v>
      </c>
      <c r="X1880" s="5" t="s">
        <v>417</v>
      </c>
      <c r="Y1880" s="5" t="s">
        <v>417</v>
      </c>
      <c r="Z1880" s="5" t="s">
        <v>417</v>
      </c>
      <c r="AA1880" s="5" t="s">
        <v>417</v>
      </c>
      <c r="AB1880" s="5"/>
      <c r="AC1880" s="5"/>
      <c r="AD1880" s="5"/>
      <c r="AE1880" s="5"/>
      <c r="AF1880" s="5"/>
    </row>
    <row r="1881" spans="1:32" hidden="1">
      <c r="A1881" s="5" t="s">
        <v>19241</v>
      </c>
      <c r="B1881" s="5" t="str">
        <f>IF(COUNTIF('Leads Priorizados INT'!M:M,A1881)&gt;0,"Sí","No")</f>
        <v>No</v>
      </c>
      <c r="C1881">
        <v>0</v>
      </c>
      <c r="D1881" s="6" t="s">
        <v>414</v>
      </c>
      <c r="E1881" s="5" t="s">
        <v>19242</v>
      </c>
      <c r="F1881" s="5" t="s">
        <v>581</v>
      </c>
      <c r="G1881" s="5" t="s">
        <v>19243</v>
      </c>
      <c r="H1881" s="7">
        <v>866118</v>
      </c>
      <c r="I1881" s="5">
        <v>7</v>
      </c>
      <c r="J1881" s="5">
        <v>2</v>
      </c>
      <c r="K1881" s="5" t="s">
        <v>19244</v>
      </c>
      <c r="L1881" s="5">
        <v>7.7899999999999997E-2</v>
      </c>
      <c r="M1881" s="8"/>
      <c r="N1881" s="8"/>
      <c r="O1881" s="8"/>
      <c r="P1881" s="8"/>
      <c r="Q1881" s="8"/>
      <c r="R1881" s="5" t="s">
        <v>19245</v>
      </c>
      <c r="S1881" s="5" t="s">
        <v>417</v>
      </c>
      <c r="T1881" s="5" t="s">
        <v>417</v>
      </c>
      <c r="U1881" s="5" t="s">
        <v>417</v>
      </c>
      <c r="V1881" s="5" t="s">
        <v>417</v>
      </c>
      <c r="W1881" s="5" t="s">
        <v>93</v>
      </c>
      <c r="X1881" s="5" t="s">
        <v>418</v>
      </c>
      <c r="Y1881" s="5" t="s">
        <v>419</v>
      </c>
      <c r="Z1881" s="5" t="s">
        <v>420</v>
      </c>
      <c r="AA1881" s="5" t="s">
        <v>421</v>
      </c>
      <c r="AB1881" s="5"/>
      <c r="AC1881" s="5"/>
      <c r="AD1881" s="5"/>
      <c r="AE1881" s="5"/>
      <c r="AF1881" s="5"/>
    </row>
    <row r="1882" spans="1:32">
      <c r="A1882" s="5" t="s">
        <v>19246</v>
      </c>
      <c r="B1882" s="5" t="str">
        <f>IF(COUNTIF('Leads Priorizados INT'!M:M,A1882)&gt;0,"Sí","No")</f>
        <v>No</v>
      </c>
      <c r="C1882">
        <v>1</v>
      </c>
      <c r="D1882" s="6" t="s">
        <v>414</v>
      </c>
      <c r="E1882" s="5" t="s">
        <v>19247</v>
      </c>
      <c r="F1882" s="5" t="s">
        <v>497</v>
      </c>
      <c r="G1882" s="5" t="s">
        <v>2180</v>
      </c>
      <c r="H1882" s="7">
        <v>893636</v>
      </c>
      <c r="I1882" s="5">
        <v>8</v>
      </c>
      <c r="J1882" s="5">
        <v>1</v>
      </c>
      <c r="K1882" s="5" t="s">
        <v>19248</v>
      </c>
      <c r="L1882" s="5">
        <v>7.7799999999999994E-2</v>
      </c>
      <c r="M1882" s="8"/>
      <c r="N1882" s="8"/>
      <c r="O1882" s="8"/>
      <c r="P1882" s="8"/>
      <c r="Q1882" s="8"/>
      <c r="R1882" s="5" t="s">
        <v>19249</v>
      </c>
      <c r="S1882" s="5" t="s">
        <v>19250</v>
      </c>
      <c r="T1882" s="5" t="s">
        <v>19251</v>
      </c>
      <c r="U1882" s="5" t="s">
        <v>19252</v>
      </c>
      <c r="V1882" s="5" t="s">
        <v>417</v>
      </c>
      <c r="W1882" s="5" t="s">
        <v>93</v>
      </c>
      <c r="X1882" s="5" t="s">
        <v>418</v>
      </c>
      <c r="Y1882" s="5" t="s">
        <v>419</v>
      </c>
      <c r="Z1882" s="5" t="s">
        <v>420</v>
      </c>
      <c r="AA1882" s="5" t="s">
        <v>421</v>
      </c>
      <c r="AB1882" s="5"/>
      <c r="AC1882" s="5"/>
      <c r="AD1882" s="5"/>
      <c r="AE1882" s="5"/>
      <c r="AF1882" s="5"/>
    </row>
    <row r="1883" spans="1:32" hidden="1">
      <c r="A1883" s="5" t="s">
        <v>19253</v>
      </c>
      <c r="B1883" s="5" t="str">
        <f>IF(COUNTIF('Leads Priorizados INT'!M:M,A1883)&gt;0,"Sí","No")</f>
        <v>No</v>
      </c>
      <c r="C1883">
        <v>0</v>
      </c>
      <c r="D1883" s="6" t="s">
        <v>414</v>
      </c>
      <c r="E1883" s="5" t="s">
        <v>19254</v>
      </c>
      <c r="F1883" s="5" t="s">
        <v>431</v>
      </c>
      <c r="G1883" s="5" t="s">
        <v>9571</v>
      </c>
      <c r="H1883" s="7">
        <v>655515</v>
      </c>
      <c r="I1883" s="5">
        <v>1</v>
      </c>
      <c r="J1883" s="5">
        <v>1</v>
      </c>
      <c r="K1883" s="5" t="s">
        <v>19255</v>
      </c>
      <c r="L1883" s="5">
        <v>7.7799999999999994E-2</v>
      </c>
      <c r="M1883" s="8"/>
      <c r="N1883" s="8"/>
      <c r="O1883" s="8"/>
      <c r="P1883" s="8"/>
      <c r="Q1883" s="8"/>
      <c r="R1883" s="5" t="s">
        <v>19256</v>
      </c>
      <c r="S1883" s="5" t="s">
        <v>417</v>
      </c>
      <c r="T1883" s="5" t="s">
        <v>417</v>
      </c>
      <c r="U1883" s="5" t="s">
        <v>417</v>
      </c>
      <c r="V1883" s="5" t="s">
        <v>417</v>
      </c>
      <c r="W1883" s="5" t="s">
        <v>93</v>
      </c>
      <c r="X1883" s="5" t="s">
        <v>418</v>
      </c>
      <c r="Y1883" s="5" t="s">
        <v>419</v>
      </c>
      <c r="Z1883" s="5" t="s">
        <v>420</v>
      </c>
      <c r="AA1883" s="5" t="s">
        <v>421</v>
      </c>
      <c r="AB1883" s="5"/>
      <c r="AC1883" s="5"/>
      <c r="AD1883" s="5"/>
      <c r="AE1883" s="5"/>
      <c r="AF1883" s="5"/>
    </row>
    <row r="1884" spans="1:32" hidden="1">
      <c r="A1884" s="5" t="s">
        <v>19257</v>
      </c>
      <c r="B1884" s="5" t="str">
        <f>IF(COUNTIF('Leads Priorizados INT'!M:M,A1884)&gt;0,"Sí","No")</f>
        <v>No</v>
      </c>
      <c r="C1884">
        <v>0</v>
      </c>
      <c r="D1884" s="6" t="s">
        <v>414</v>
      </c>
      <c r="E1884" s="5" t="s">
        <v>19258</v>
      </c>
      <c r="F1884" s="5" t="s">
        <v>431</v>
      </c>
      <c r="G1884" s="5" t="s">
        <v>12357</v>
      </c>
      <c r="H1884" s="7">
        <v>1044739</v>
      </c>
      <c r="I1884" s="5">
        <v>8</v>
      </c>
      <c r="J1884" s="5">
        <v>1</v>
      </c>
      <c r="K1884" s="5" t="s">
        <v>19259</v>
      </c>
      <c r="L1884" s="5">
        <v>7.7799999999999994E-2</v>
      </c>
      <c r="M1884" s="8"/>
      <c r="N1884" s="8"/>
      <c r="O1884" s="8"/>
      <c r="P1884" s="8"/>
      <c r="Q1884" s="8"/>
      <c r="R1884" s="5" t="s">
        <v>19260</v>
      </c>
      <c r="S1884" s="5" t="s">
        <v>19261</v>
      </c>
      <c r="T1884" s="5" t="s">
        <v>417</v>
      </c>
      <c r="U1884" s="5" t="s">
        <v>417</v>
      </c>
      <c r="V1884" s="5" t="s">
        <v>417</v>
      </c>
      <c r="W1884" s="5" t="s">
        <v>93</v>
      </c>
      <c r="X1884" s="5" t="s">
        <v>418</v>
      </c>
      <c r="Y1884" s="5" t="s">
        <v>419</v>
      </c>
      <c r="Z1884" s="5" t="s">
        <v>420</v>
      </c>
      <c r="AA1884" s="5" t="s">
        <v>421</v>
      </c>
      <c r="AB1884" s="5"/>
      <c r="AC1884" s="5"/>
      <c r="AD1884" s="5"/>
      <c r="AE1884" s="5"/>
      <c r="AF1884" s="5"/>
    </row>
    <row r="1885" spans="1:32">
      <c r="A1885" s="5" t="s">
        <v>19262</v>
      </c>
      <c r="B1885" s="5" t="str">
        <f>IF(COUNTIF('Leads Priorizados INT'!M:M,A1885)&gt;0,"Sí","No")</f>
        <v>No</v>
      </c>
      <c r="C1885">
        <v>1</v>
      </c>
      <c r="D1885" s="6" t="s">
        <v>1534</v>
      </c>
      <c r="E1885" s="5" t="s">
        <v>19263</v>
      </c>
      <c r="F1885" s="5" t="s">
        <v>3374</v>
      </c>
      <c r="G1885" s="5" t="s">
        <v>16509</v>
      </c>
      <c r="H1885" s="7">
        <v>307958</v>
      </c>
      <c r="I1885" s="5">
        <v>3</v>
      </c>
      <c r="J1885" s="5">
        <v>1</v>
      </c>
      <c r="K1885" s="5" t="s">
        <v>19264</v>
      </c>
      <c r="L1885" s="5">
        <v>7.7799999999999994E-2</v>
      </c>
      <c r="M1885" s="8">
        <v>968000601</v>
      </c>
      <c r="N1885" s="8"/>
      <c r="O1885" s="8"/>
      <c r="P1885" s="8"/>
      <c r="Q1885" s="8"/>
      <c r="R1885" s="5" t="s">
        <v>19265</v>
      </c>
      <c r="S1885" s="5" t="s">
        <v>19266</v>
      </c>
      <c r="T1885" s="5" t="s">
        <v>417</v>
      </c>
      <c r="U1885" s="5" t="s">
        <v>417</v>
      </c>
      <c r="V1885" s="5" t="s">
        <v>417</v>
      </c>
      <c r="W1885" s="5" t="s">
        <v>93</v>
      </c>
      <c r="X1885" s="5" t="s">
        <v>418</v>
      </c>
      <c r="Y1885" s="5" t="s">
        <v>419</v>
      </c>
      <c r="Z1885" s="5" t="s">
        <v>420</v>
      </c>
      <c r="AA1885" s="5" t="s">
        <v>421</v>
      </c>
      <c r="AB1885" s="5"/>
      <c r="AC1885" s="5"/>
      <c r="AD1885" s="5"/>
      <c r="AE1885" s="5"/>
      <c r="AF1885" s="5"/>
    </row>
    <row r="1886" spans="1:32" hidden="1">
      <c r="A1886" s="5" t="s">
        <v>19267</v>
      </c>
      <c r="B1886" s="5" t="str">
        <f>IF(COUNTIF('Leads Priorizados INT'!M:M,A1886)&gt;0,"Sí","No")</f>
        <v>No</v>
      </c>
      <c r="C1886">
        <v>0</v>
      </c>
      <c r="D1886" s="6" t="s">
        <v>414</v>
      </c>
      <c r="E1886" s="5" t="s">
        <v>19268</v>
      </c>
      <c r="F1886" s="5" t="s">
        <v>152</v>
      </c>
      <c r="G1886" s="5" t="s">
        <v>1690</v>
      </c>
      <c r="H1886" s="7">
        <v>942046</v>
      </c>
      <c r="I1886" s="5">
        <v>4</v>
      </c>
      <c r="J1886" s="5">
        <v>2</v>
      </c>
      <c r="K1886" s="5" t="s">
        <v>19269</v>
      </c>
      <c r="L1886" s="5">
        <v>7.7799999999999994E-2</v>
      </c>
      <c r="M1886" s="8">
        <v>913528844</v>
      </c>
      <c r="N1886" s="8"/>
      <c r="O1886" s="8"/>
      <c r="P1886" s="8"/>
      <c r="Q1886" s="8"/>
      <c r="R1886" s="5" t="s">
        <v>19270</v>
      </c>
      <c r="S1886" s="5" t="s">
        <v>417</v>
      </c>
      <c r="T1886" s="5" t="s">
        <v>417</v>
      </c>
      <c r="U1886" s="5" t="s">
        <v>417</v>
      </c>
      <c r="V1886" s="5" t="s">
        <v>417</v>
      </c>
      <c r="W1886" s="5" t="s">
        <v>93</v>
      </c>
      <c r="X1886" s="5" t="s">
        <v>418</v>
      </c>
      <c r="Y1886" s="5" t="s">
        <v>419</v>
      </c>
      <c r="Z1886" s="5" t="s">
        <v>420</v>
      </c>
      <c r="AA1886" s="5" t="s">
        <v>421</v>
      </c>
      <c r="AB1886" s="5"/>
      <c r="AC1886" s="5"/>
      <c r="AD1886" s="5"/>
      <c r="AE1886" s="5"/>
      <c r="AF1886" s="5"/>
    </row>
    <row r="1887" spans="1:32" hidden="1">
      <c r="A1887" s="5" t="s">
        <v>19271</v>
      </c>
      <c r="B1887" s="5" t="str">
        <f>IF(COUNTIF('Leads Priorizados INT'!M:M,A1887)&gt;0,"Sí","No")</f>
        <v>No</v>
      </c>
      <c r="C1887">
        <v>0</v>
      </c>
      <c r="D1887" s="6" t="s">
        <v>414</v>
      </c>
      <c r="E1887" s="5" t="s">
        <v>19272</v>
      </c>
      <c r="F1887" s="5" t="s">
        <v>152</v>
      </c>
      <c r="G1887" s="5" t="s">
        <v>12012</v>
      </c>
      <c r="H1887" s="7">
        <v>1085414</v>
      </c>
      <c r="I1887" s="5">
        <v>1</v>
      </c>
      <c r="J1887" s="5">
        <v>1</v>
      </c>
      <c r="K1887" s="5" t="s">
        <v>19273</v>
      </c>
      <c r="L1887" s="5">
        <v>7.7799999999999994E-2</v>
      </c>
      <c r="M1887" s="8"/>
      <c r="N1887" s="8"/>
      <c r="O1887" s="8"/>
      <c r="P1887" s="8"/>
      <c r="Q1887" s="8"/>
      <c r="R1887" s="5" t="s">
        <v>19274</v>
      </c>
      <c r="S1887" s="5" t="s">
        <v>19275</v>
      </c>
      <c r="T1887" s="5" t="s">
        <v>417</v>
      </c>
      <c r="U1887" s="5" t="s">
        <v>417</v>
      </c>
      <c r="V1887" s="5" t="s">
        <v>417</v>
      </c>
      <c r="W1887" s="5" t="s">
        <v>93</v>
      </c>
      <c r="X1887" s="5" t="s">
        <v>418</v>
      </c>
      <c r="Y1887" s="5" t="s">
        <v>419</v>
      </c>
      <c r="Z1887" s="5" t="s">
        <v>420</v>
      </c>
      <c r="AA1887" s="5" t="s">
        <v>421</v>
      </c>
      <c r="AB1887" s="5"/>
      <c r="AC1887" s="5"/>
      <c r="AD1887" s="5"/>
      <c r="AE1887" s="5"/>
      <c r="AF1887" s="5"/>
    </row>
    <row r="1888" spans="1:32" hidden="1">
      <c r="A1888" s="5" t="s">
        <v>19276</v>
      </c>
      <c r="B1888" s="5" t="str">
        <f>IF(COUNTIF('Leads Priorizados INT'!M:M,A1888)&gt;0,"Sí","No")</f>
        <v>No</v>
      </c>
      <c r="C1888">
        <v>0</v>
      </c>
      <c r="D1888" s="6" t="s">
        <v>414</v>
      </c>
      <c r="E1888" s="5" t="s">
        <v>19277</v>
      </c>
      <c r="F1888" s="5" t="s">
        <v>152</v>
      </c>
      <c r="G1888" s="5" t="s">
        <v>2881</v>
      </c>
      <c r="H1888" s="7">
        <v>499273</v>
      </c>
      <c r="I1888" s="5">
        <v>2</v>
      </c>
      <c r="J1888" s="5">
        <v>1</v>
      </c>
      <c r="K1888" s="5" t="s">
        <v>19278</v>
      </c>
      <c r="L1888" s="5">
        <v>7.7799999999999994E-2</v>
      </c>
      <c r="M1888" s="8"/>
      <c r="N1888" s="8"/>
      <c r="O1888" s="8"/>
      <c r="P1888" s="8"/>
      <c r="Q1888" s="8"/>
      <c r="R1888" s="5" t="s">
        <v>19279</v>
      </c>
      <c r="S1888" s="5" t="s">
        <v>417</v>
      </c>
      <c r="T1888" s="5" t="s">
        <v>417</v>
      </c>
      <c r="U1888" s="5" t="s">
        <v>417</v>
      </c>
      <c r="V1888" s="5" t="s">
        <v>417</v>
      </c>
      <c r="W1888" s="5" t="s">
        <v>93</v>
      </c>
      <c r="X1888" s="5" t="s">
        <v>418</v>
      </c>
      <c r="Y1888" s="5" t="s">
        <v>419</v>
      </c>
      <c r="Z1888" s="5" t="s">
        <v>420</v>
      </c>
      <c r="AA1888" s="5" t="s">
        <v>421</v>
      </c>
      <c r="AB1888" s="5"/>
      <c r="AC1888" s="5"/>
      <c r="AD1888" s="5"/>
      <c r="AE1888" s="5"/>
      <c r="AF1888" s="5"/>
    </row>
    <row r="1889" spans="1:32" hidden="1">
      <c r="A1889" s="5" t="s">
        <v>19280</v>
      </c>
      <c r="B1889" s="5" t="str">
        <f>IF(COUNTIF('Leads Priorizados INT'!M:M,A1889)&gt;0,"Sí","No")</f>
        <v>No</v>
      </c>
      <c r="C1889">
        <v>0</v>
      </c>
      <c r="D1889" s="6" t="s">
        <v>414</v>
      </c>
      <c r="E1889" s="5" t="s">
        <v>19281</v>
      </c>
      <c r="F1889" s="5" t="s">
        <v>1328</v>
      </c>
      <c r="G1889" s="5" t="s">
        <v>19282</v>
      </c>
      <c r="H1889" s="7">
        <v>26640006</v>
      </c>
      <c r="I1889" s="5">
        <v>75</v>
      </c>
      <c r="J1889" s="5">
        <v>7</v>
      </c>
      <c r="K1889" s="5" t="s">
        <v>19283</v>
      </c>
      <c r="L1889" s="5">
        <v>7.7700000000000005E-2</v>
      </c>
      <c r="M1889" s="8">
        <v>966810149</v>
      </c>
      <c r="N1889" s="8">
        <v>966810059</v>
      </c>
      <c r="O1889" s="8">
        <v>966852304</v>
      </c>
      <c r="P1889" s="8">
        <v>986214167</v>
      </c>
      <c r="Q1889" s="8">
        <v>928488310</v>
      </c>
      <c r="R1889" s="5" t="s">
        <v>19284</v>
      </c>
      <c r="S1889" s="5" t="s">
        <v>19285</v>
      </c>
      <c r="T1889" s="5" t="s">
        <v>417</v>
      </c>
      <c r="U1889" s="5" t="s">
        <v>417</v>
      </c>
      <c r="V1889" s="5" t="s">
        <v>417</v>
      </c>
      <c r="W1889" s="5" t="s">
        <v>93</v>
      </c>
      <c r="X1889" s="5" t="s">
        <v>418</v>
      </c>
      <c r="Y1889" s="5" t="s">
        <v>419</v>
      </c>
      <c r="Z1889" s="5" t="s">
        <v>420</v>
      </c>
      <c r="AA1889" s="5" t="s">
        <v>421</v>
      </c>
      <c r="AB1889" s="5" t="s">
        <v>19286</v>
      </c>
      <c r="AC1889" s="5" t="s">
        <v>19287</v>
      </c>
      <c r="AD1889" s="5" t="s">
        <v>19288</v>
      </c>
      <c r="AE1889" s="5" t="s">
        <v>19289</v>
      </c>
      <c r="AF1889" s="5" t="s">
        <v>19290</v>
      </c>
    </row>
    <row r="1890" spans="1:32" hidden="1">
      <c r="A1890" s="5" t="s">
        <v>19291</v>
      </c>
      <c r="B1890" s="5" t="str">
        <f>IF(COUNTIF('Leads Priorizados INT'!M:M,A1890)&gt;0,"Sí","No")</f>
        <v>No</v>
      </c>
      <c r="C1890">
        <v>0</v>
      </c>
      <c r="D1890" s="6" t="s">
        <v>414</v>
      </c>
      <c r="E1890" s="5" t="s">
        <v>19292</v>
      </c>
      <c r="F1890" s="5" t="s">
        <v>431</v>
      </c>
      <c r="G1890" s="5" t="s">
        <v>1612</v>
      </c>
      <c r="H1890" s="7">
        <v>796584</v>
      </c>
      <c r="I1890" s="5">
        <v>2</v>
      </c>
      <c r="J1890" s="5">
        <v>1</v>
      </c>
      <c r="K1890" s="5" t="s">
        <v>19293</v>
      </c>
      <c r="L1890" s="5">
        <v>7.7700000000000005E-2</v>
      </c>
      <c r="M1890" s="8">
        <v>934147565</v>
      </c>
      <c r="N1890" s="8">
        <v>625574714</v>
      </c>
      <c r="O1890" s="8">
        <v>625119943</v>
      </c>
      <c r="P1890" s="8">
        <v>625119941</v>
      </c>
      <c r="Q1890" s="8"/>
      <c r="R1890" s="5" t="s">
        <v>19294</v>
      </c>
      <c r="S1890" s="5" t="s">
        <v>417</v>
      </c>
      <c r="T1890" s="5" t="s">
        <v>417</v>
      </c>
      <c r="U1890" s="5" t="s">
        <v>417</v>
      </c>
      <c r="V1890" s="5" t="s">
        <v>417</v>
      </c>
      <c r="W1890" s="5" t="s">
        <v>93</v>
      </c>
      <c r="X1890" s="5" t="s">
        <v>418</v>
      </c>
      <c r="Y1890" s="5" t="s">
        <v>419</v>
      </c>
      <c r="Z1890" s="5" t="s">
        <v>420</v>
      </c>
      <c r="AA1890" s="5" t="s">
        <v>421</v>
      </c>
      <c r="AB1890" s="5"/>
      <c r="AC1890" s="5"/>
      <c r="AD1890" s="5"/>
      <c r="AE1890" s="5"/>
      <c r="AF1890" s="5"/>
    </row>
    <row r="1891" spans="1:32" hidden="1">
      <c r="A1891" s="5" t="s">
        <v>19295</v>
      </c>
      <c r="B1891" s="5" t="str">
        <f>IF(COUNTIF('Leads Priorizados INT'!M:M,A1891)&gt;0,"Sí","No")</f>
        <v>No</v>
      </c>
      <c r="C1891">
        <v>0</v>
      </c>
      <c r="D1891" s="6" t="s">
        <v>414</v>
      </c>
      <c r="E1891" s="5" t="s">
        <v>19296</v>
      </c>
      <c r="F1891" s="5" t="s">
        <v>431</v>
      </c>
      <c r="G1891" s="5" t="s">
        <v>13599</v>
      </c>
      <c r="H1891" s="7">
        <v>3335119</v>
      </c>
      <c r="I1891" s="5">
        <v>17</v>
      </c>
      <c r="J1891" s="5">
        <v>1</v>
      </c>
      <c r="K1891" s="5" t="s">
        <v>19297</v>
      </c>
      <c r="L1891" s="5">
        <v>7.7700000000000005E-2</v>
      </c>
      <c r="M1891" s="8"/>
      <c r="N1891" s="8"/>
      <c r="O1891" s="8"/>
      <c r="P1891" s="8"/>
      <c r="Q1891" s="8"/>
      <c r="R1891" s="5" t="s">
        <v>19298</v>
      </c>
      <c r="S1891" s="5" t="s">
        <v>417</v>
      </c>
      <c r="T1891" s="5" t="s">
        <v>417</v>
      </c>
      <c r="U1891" s="5" t="s">
        <v>417</v>
      </c>
      <c r="V1891" s="5" t="s">
        <v>417</v>
      </c>
      <c r="W1891" s="5" t="s">
        <v>93</v>
      </c>
      <c r="X1891" s="5" t="s">
        <v>418</v>
      </c>
      <c r="Y1891" s="5" t="s">
        <v>419</v>
      </c>
      <c r="Z1891" s="5" t="s">
        <v>420</v>
      </c>
      <c r="AA1891" s="5" t="s">
        <v>421</v>
      </c>
      <c r="AB1891" s="5"/>
      <c r="AC1891" s="5"/>
      <c r="AD1891" s="5"/>
      <c r="AE1891" s="5"/>
      <c r="AF1891" s="5"/>
    </row>
    <row r="1892" spans="1:32" hidden="1">
      <c r="A1892" s="5" t="s">
        <v>19299</v>
      </c>
      <c r="B1892" s="5" t="str">
        <f>IF(COUNTIF('Leads Priorizados INT'!M:M,A1892)&gt;0,"Sí","No")</f>
        <v>No</v>
      </c>
      <c r="C1892">
        <v>0</v>
      </c>
      <c r="D1892" s="6" t="s">
        <v>414</v>
      </c>
      <c r="E1892" s="5" t="s">
        <v>19300</v>
      </c>
      <c r="F1892" s="5" t="s">
        <v>431</v>
      </c>
      <c r="G1892" s="5" t="s">
        <v>1479</v>
      </c>
      <c r="H1892" s="7">
        <v>4265311</v>
      </c>
      <c r="I1892" s="5">
        <v>8</v>
      </c>
      <c r="J1892" s="5">
        <v>1</v>
      </c>
      <c r="K1892" s="5" t="s">
        <v>19301</v>
      </c>
      <c r="L1892" s="5">
        <v>7.7700000000000005E-2</v>
      </c>
      <c r="M1892" s="8">
        <v>932008245</v>
      </c>
      <c r="N1892" s="8"/>
      <c r="O1892" s="8"/>
      <c r="P1892" s="8"/>
      <c r="Q1892" s="8"/>
      <c r="R1892" s="5" t="s">
        <v>19302</v>
      </c>
      <c r="S1892" s="5" t="s">
        <v>417</v>
      </c>
      <c r="T1892" s="5" t="s">
        <v>417</v>
      </c>
      <c r="U1892" s="5" t="s">
        <v>417</v>
      </c>
      <c r="V1892" s="5" t="s">
        <v>417</v>
      </c>
      <c r="W1892" s="5" t="s">
        <v>93</v>
      </c>
      <c r="X1892" s="5" t="s">
        <v>418</v>
      </c>
      <c r="Y1892" s="5" t="s">
        <v>419</v>
      </c>
      <c r="Z1892" s="5" t="s">
        <v>420</v>
      </c>
      <c r="AA1892" s="5" t="s">
        <v>421</v>
      </c>
      <c r="AB1892" s="5"/>
      <c r="AC1892" s="5"/>
      <c r="AD1892" s="5"/>
      <c r="AE1892" s="5"/>
      <c r="AF1892" s="5"/>
    </row>
    <row r="1893" spans="1:32" hidden="1">
      <c r="A1893" s="5" t="s">
        <v>19303</v>
      </c>
      <c r="B1893" s="5" t="str">
        <f>IF(COUNTIF('Leads Priorizados INT'!M:M,A1893)&gt;0,"Sí","No")</f>
        <v>No</v>
      </c>
      <c r="C1893">
        <v>0</v>
      </c>
      <c r="D1893" s="6" t="s">
        <v>414</v>
      </c>
      <c r="E1893" s="5" t="s">
        <v>19304</v>
      </c>
      <c r="F1893" s="5" t="s">
        <v>431</v>
      </c>
      <c r="G1893" s="5" t="s">
        <v>9769</v>
      </c>
      <c r="H1893" s="7">
        <v>1099732</v>
      </c>
      <c r="I1893" s="5">
        <v>7</v>
      </c>
      <c r="J1893" s="5">
        <v>1</v>
      </c>
      <c r="K1893" s="5" t="s">
        <v>19305</v>
      </c>
      <c r="L1893" s="5">
        <v>7.7700000000000005E-2</v>
      </c>
      <c r="M1893" s="8"/>
      <c r="N1893" s="8"/>
      <c r="O1893" s="8"/>
      <c r="P1893" s="8"/>
      <c r="Q1893" s="8"/>
      <c r="R1893" s="5" t="s">
        <v>19306</v>
      </c>
      <c r="S1893" s="5" t="s">
        <v>417</v>
      </c>
      <c r="T1893" s="5" t="s">
        <v>417</v>
      </c>
      <c r="U1893" s="5" t="s">
        <v>417</v>
      </c>
      <c r="V1893" s="5" t="s">
        <v>417</v>
      </c>
      <c r="W1893" s="5" t="s">
        <v>93</v>
      </c>
      <c r="X1893" s="5" t="s">
        <v>418</v>
      </c>
      <c r="Y1893" s="5" t="s">
        <v>419</v>
      </c>
      <c r="Z1893" s="5" t="s">
        <v>420</v>
      </c>
      <c r="AA1893" s="5" t="s">
        <v>421</v>
      </c>
      <c r="AB1893" s="5"/>
      <c r="AC1893" s="5"/>
      <c r="AD1893" s="5"/>
      <c r="AE1893" s="5"/>
      <c r="AF1893" s="5"/>
    </row>
    <row r="1894" spans="1:32" hidden="1">
      <c r="A1894" s="5" t="s">
        <v>19307</v>
      </c>
      <c r="B1894" s="5" t="str">
        <f>IF(COUNTIF('Leads Priorizados INT'!M:M,A1894)&gt;0,"Sí","No")</f>
        <v>No</v>
      </c>
      <c r="C1894">
        <v>0</v>
      </c>
      <c r="D1894" s="6" t="s">
        <v>414</v>
      </c>
      <c r="E1894" s="5" t="s">
        <v>19308</v>
      </c>
      <c r="F1894" s="5" t="s">
        <v>152</v>
      </c>
      <c r="G1894" s="5" t="s">
        <v>2363</v>
      </c>
      <c r="H1894" s="7">
        <v>348316</v>
      </c>
      <c r="I1894" s="5">
        <v>1</v>
      </c>
      <c r="J1894" s="5">
        <v>1</v>
      </c>
      <c r="K1894" s="5" t="s">
        <v>19309</v>
      </c>
      <c r="L1894" s="5">
        <v>7.7700000000000005E-2</v>
      </c>
      <c r="M1894" s="8"/>
      <c r="N1894" s="8"/>
      <c r="O1894" s="8"/>
      <c r="P1894" s="8"/>
      <c r="Q1894" s="8"/>
      <c r="R1894" s="5" t="s">
        <v>19310</v>
      </c>
      <c r="S1894" s="5" t="s">
        <v>417</v>
      </c>
      <c r="T1894" s="5" t="s">
        <v>417</v>
      </c>
      <c r="U1894" s="5" t="s">
        <v>417</v>
      </c>
      <c r="V1894" s="5" t="s">
        <v>417</v>
      </c>
      <c r="W1894" s="5" t="s">
        <v>93</v>
      </c>
      <c r="X1894" s="5" t="s">
        <v>418</v>
      </c>
      <c r="Y1894" s="5" t="s">
        <v>419</v>
      </c>
      <c r="Z1894" s="5" t="s">
        <v>420</v>
      </c>
      <c r="AA1894" s="5" t="s">
        <v>421</v>
      </c>
      <c r="AB1894" s="5"/>
      <c r="AC1894" s="5"/>
      <c r="AD1894" s="5"/>
      <c r="AE1894" s="5"/>
      <c r="AF1894" s="5"/>
    </row>
    <row r="1895" spans="1:32">
      <c r="A1895" s="5" t="s">
        <v>19311</v>
      </c>
      <c r="B1895" s="5" t="str">
        <f>IF(COUNTIF('Leads Priorizados INT'!M:M,A1895)&gt;0,"Sí","No")</f>
        <v>No</v>
      </c>
      <c r="C1895">
        <v>1</v>
      </c>
      <c r="D1895" s="6" t="s">
        <v>414</v>
      </c>
      <c r="E1895" s="5" t="s">
        <v>19312</v>
      </c>
      <c r="F1895" s="5" t="s">
        <v>152</v>
      </c>
      <c r="G1895" s="5" t="s">
        <v>1715</v>
      </c>
      <c r="H1895" s="7">
        <v>3926069</v>
      </c>
      <c r="I1895" s="5">
        <v>88</v>
      </c>
      <c r="J1895" s="5">
        <v>1</v>
      </c>
      <c r="K1895" s="5" t="s">
        <v>19313</v>
      </c>
      <c r="L1895" s="5">
        <v>7.7700000000000005E-2</v>
      </c>
      <c r="M1895" s="8">
        <v>915242400</v>
      </c>
      <c r="N1895" s="8"/>
      <c r="O1895" s="8"/>
      <c r="P1895" s="8"/>
      <c r="Q1895" s="8"/>
      <c r="R1895" s="5" t="s">
        <v>19314</v>
      </c>
      <c r="S1895" s="5" t="s">
        <v>19315</v>
      </c>
      <c r="T1895" s="5" t="s">
        <v>417</v>
      </c>
      <c r="U1895" s="5" t="s">
        <v>417</v>
      </c>
      <c r="V1895" s="5" t="s">
        <v>417</v>
      </c>
      <c r="W1895" s="5" t="s">
        <v>93</v>
      </c>
      <c r="X1895" s="5" t="s">
        <v>418</v>
      </c>
      <c r="Y1895" s="5" t="s">
        <v>419</v>
      </c>
      <c r="Z1895" s="5" t="s">
        <v>420</v>
      </c>
      <c r="AA1895" s="5" t="s">
        <v>421</v>
      </c>
      <c r="AB1895" s="5"/>
      <c r="AC1895" s="5"/>
      <c r="AD1895" s="5"/>
      <c r="AE1895" s="5"/>
      <c r="AF1895" s="5"/>
    </row>
    <row r="1896" spans="1:32" hidden="1">
      <c r="A1896" s="5" t="s">
        <v>19316</v>
      </c>
      <c r="B1896" s="5" t="str">
        <f>IF(COUNTIF('Leads Priorizados INT'!M:M,A1896)&gt;0,"Sí","No")</f>
        <v>No</v>
      </c>
      <c r="C1896">
        <v>0</v>
      </c>
      <c r="D1896" s="6" t="s">
        <v>414</v>
      </c>
      <c r="E1896" s="5" t="s">
        <v>19317</v>
      </c>
      <c r="F1896" s="5" t="s">
        <v>152</v>
      </c>
      <c r="G1896" s="5" t="s">
        <v>522</v>
      </c>
      <c r="H1896" s="7">
        <v>3927500</v>
      </c>
      <c r="I1896" s="5">
        <v>3</v>
      </c>
      <c r="J1896" s="5">
        <v>1</v>
      </c>
      <c r="K1896" s="5" t="s">
        <v>19318</v>
      </c>
      <c r="L1896" s="5">
        <v>7.7600000000000002E-2</v>
      </c>
      <c r="M1896" s="8"/>
      <c r="N1896" s="8"/>
      <c r="O1896" s="8"/>
      <c r="P1896" s="8"/>
      <c r="Q1896" s="8"/>
      <c r="R1896" s="5" t="s">
        <v>19319</v>
      </c>
      <c r="S1896" s="5" t="s">
        <v>19320</v>
      </c>
      <c r="T1896" s="5" t="s">
        <v>417</v>
      </c>
      <c r="U1896" s="5" t="s">
        <v>417</v>
      </c>
      <c r="V1896" s="5" t="s">
        <v>417</v>
      </c>
      <c r="W1896" s="5" t="s">
        <v>93</v>
      </c>
      <c r="X1896" s="5" t="s">
        <v>418</v>
      </c>
      <c r="Y1896" s="5" t="s">
        <v>419</v>
      </c>
      <c r="Z1896" s="5" t="s">
        <v>420</v>
      </c>
      <c r="AA1896" s="5" t="s">
        <v>421</v>
      </c>
      <c r="AB1896" s="5"/>
      <c r="AC1896" s="5"/>
      <c r="AD1896" s="5"/>
      <c r="AE1896" s="5"/>
      <c r="AF1896" s="5"/>
    </row>
    <row r="1897" spans="1:32" hidden="1">
      <c r="A1897" s="5" t="s">
        <v>19321</v>
      </c>
      <c r="B1897" s="5" t="str">
        <f>IF(COUNTIF('Leads Priorizados INT'!M:M,A1897)&gt;0,"Sí","No")</f>
        <v>No</v>
      </c>
      <c r="C1897">
        <v>0</v>
      </c>
      <c r="D1897" s="6" t="s">
        <v>414</v>
      </c>
      <c r="E1897" s="5" t="s">
        <v>19322</v>
      </c>
      <c r="F1897" s="5" t="s">
        <v>152</v>
      </c>
      <c r="G1897" s="5" t="s">
        <v>1602</v>
      </c>
      <c r="H1897" s="7">
        <v>6881682</v>
      </c>
      <c r="I1897" s="5">
        <v>1</v>
      </c>
      <c r="J1897" s="5">
        <v>2</v>
      </c>
      <c r="K1897" s="5" t="s">
        <v>19323</v>
      </c>
      <c r="L1897" s="5">
        <v>7.7600000000000002E-2</v>
      </c>
      <c r="M1897" s="8">
        <v>654521458</v>
      </c>
      <c r="N1897" s="8"/>
      <c r="O1897" s="8"/>
      <c r="P1897" s="8"/>
      <c r="Q1897" s="8"/>
      <c r="R1897" s="5" t="s">
        <v>19324</v>
      </c>
      <c r="S1897" s="5" t="s">
        <v>19325</v>
      </c>
      <c r="T1897" s="5" t="s">
        <v>19326</v>
      </c>
      <c r="U1897" s="5" t="s">
        <v>417</v>
      </c>
      <c r="V1897" s="5" t="s">
        <v>417</v>
      </c>
      <c r="W1897" s="5" t="s">
        <v>93</v>
      </c>
      <c r="X1897" s="5" t="s">
        <v>418</v>
      </c>
      <c r="Y1897" s="5" t="s">
        <v>419</v>
      </c>
      <c r="Z1897" s="5" t="s">
        <v>420</v>
      </c>
      <c r="AA1897" s="5" t="s">
        <v>421</v>
      </c>
      <c r="AB1897" s="5" t="s">
        <v>19327</v>
      </c>
      <c r="AC1897" s="5"/>
      <c r="AD1897" s="5"/>
      <c r="AE1897" s="5"/>
      <c r="AF1897" s="5"/>
    </row>
    <row r="1898" spans="1:32">
      <c r="A1898" s="5" t="s">
        <v>19328</v>
      </c>
      <c r="B1898" s="5" t="str">
        <f>IF(COUNTIF('Leads Priorizados INT'!M:M,A1898)&gt;0,"Sí","No")</f>
        <v>No</v>
      </c>
      <c r="C1898">
        <v>1</v>
      </c>
      <c r="D1898" s="6" t="s">
        <v>414</v>
      </c>
      <c r="E1898" s="5" t="s">
        <v>19329</v>
      </c>
      <c r="F1898" s="5" t="s">
        <v>152</v>
      </c>
      <c r="G1898" s="5" t="s">
        <v>1758</v>
      </c>
      <c r="H1898" s="7">
        <v>494675</v>
      </c>
      <c r="I1898" s="5">
        <v>5</v>
      </c>
      <c r="J1898" s="5">
        <v>1</v>
      </c>
      <c r="K1898" s="5" t="s">
        <v>19330</v>
      </c>
      <c r="L1898" s="5">
        <v>7.7600000000000002E-2</v>
      </c>
      <c r="M1898" s="8"/>
      <c r="N1898" s="8"/>
      <c r="O1898" s="8"/>
      <c r="P1898" s="8"/>
      <c r="Q1898" s="8"/>
      <c r="R1898" s="5" t="s">
        <v>19331</v>
      </c>
      <c r="S1898" s="5" t="s">
        <v>417</v>
      </c>
      <c r="T1898" s="5" t="s">
        <v>417</v>
      </c>
      <c r="U1898" s="5" t="s">
        <v>417</v>
      </c>
      <c r="V1898" s="5" t="s">
        <v>417</v>
      </c>
      <c r="W1898" s="5" t="s">
        <v>93</v>
      </c>
      <c r="X1898" s="5" t="s">
        <v>418</v>
      </c>
      <c r="Y1898" s="5" t="s">
        <v>419</v>
      </c>
      <c r="Z1898" s="5" t="s">
        <v>420</v>
      </c>
      <c r="AA1898" s="5" t="s">
        <v>421</v>
      </c>
      <c r="AB1898" s="5"/>
      <c r="AC1898" s="5"/>
      <c r="AD1898" s="5"/>
      <c r="AE1898" s="5"/>
      <c r="AF1898" s="5"/>
    </row>
    <row r="1899" spans="1:32" hidden="1">
      <c r="A1899" s="5" t="s">
        <v>19332</v>
      </c>
      <c r="B1899" s="5" t="str">
        <f>IF(COUNTIF('Leads Priorizados INT'!M:M,A1899)&gt;0,"Sí","No")</f>
        <v>No</v>
      </c>
      <c r="C1899">
        <v>0</v>
      </c>
      <c r="D1899" s="6" t="s">
        <v>414</v>
      </c>
      <c r="E1899" s="5" t="s">
        <v>19333</v>
      </c>
      <c r="F1899" s="5" t="s">
        <v>152</v>
      </c>
      <c r="G1899" s="5" t="s">
        <v>9885</v>
      </c>
      <c r="H1899" s="7">
        <v>861287</v>
      </c>
      <c r="I1899" s="5">
        <v>7</v>
      </c>
      <c r="J1899" s="5">
        <v>1</v>
      </c>
      <c r="K1899" s="5" t="s">
        <v>19334</v>
      </c>
      <c r="L1899" s="5">
        <v>7.7499999999999999E-2</v>
      </c>
      <c r="M1899" s="8"/>
      <c r="N1899" s="8"/>
      <c r="O1899" s="8"/>
      <c r="P1899" s="8"/>
      <c r="Q1899" s="8"/>
      <c r="R1899" s="5" t="s">
        <v>19335</v>
      </c>
      <c r="S1899" s="5" t="s">
        <v>19336</v>
      </c>
      <c r="T1899" s="5" t="s">
        <v>417</v>
      </c>
      <c r="U1899" s="5" t="s">
        <v>417</v>
      </c>
      <c r="V1899" s="5" t="s">
        <v>417</v>
      </c>
      <c r="W1899" s="5" t="s">
        <v>93</v>
      </c>
      <c r="X1899" s="5" t="s">
        <v>418</v>
      </c>
      <c r="Y1899" s="5" t="s">
        <v>419</v>
      </c>
      <c r="Z1899" s="5" t="s">
        <v>420</v>
      </c>
      <c r="AA1899" s="5" t="s">
        <v>421</v>
      </c>
      <c r="AB1899" s="5"/>
      <c r="AC1899" s="5"/>
      <c r="AD1899" s="5"/>
      <c r="AE1899" s="5"/>
      <c r="AF1899" s="5"/>
    </row>
    <row r="1900" spans="1:32" hidden="1">
      <c r="A1900" s="5" t="s">
        <v>19337</v>
      </c>
      <c r="B1900" s="5" t="str">
        <f>IF(COUNTIF('Leads Priorizados INT'!M:M,A1900)&gt;0,"Sí","No")</f>
        <v>No</v>
      </c>
      <c r="C1900">
        <v>0</v>
      </c>
      <c r="D1900" s="6" t="s">
        <v>414</v>
      </c>
      <c r="E1900" s="5" t="s">
        <v>19338</v>
      </c>
      <c r="F1900" s="5" t="s">
        <v>700</v>
      </c>
      <c r="G1900" s="5" t="s">
        <v>14310</v>
      </c>
      <c r="H1900" s="7">
        <v>6142483</v>
      </c>
      <c r="I1900" s="5">
        <v>1</v>
      </c>
      <c r="J1900" s="5">
        <v>1</v>
      </c>
      <c r="K1900" s="5" t="s">
        <v>19339</v>
      </c>
      <c r="L1900" s="5">
        <v>7.7499999999999999E-2</v>
      </c>
      <c r="M1900" s="8">
        <v>954468010</v>
      </c>
      <c r="N1900" s="8"/>
      <c r="O1900" s="8"/>
      <c r="P1900" s="8"/>
      <c r="Q1900" s="8"/>
      <c r="R1900" s="5" t="s">
        <v>19340</v>
      </c>
      <c r="S1900" s="5" t="s">
        <v>417</v>
      </c>
      <c r="T1900" s="5" t="s">
        <v>417</v>
      </c>
      <c r="U1900" s="5" t="s">
        <v>417</v>
      </c>
      <c r="V1900" s="5" t="s">
        <v>417</v>
      </c>
      <c r="W1900" s="5" t="s">
        <v>93</v>
      </c>
      <c r="X1900" s="5" t="s">
        <v>418</v>
      </c>
      <c r="Y1900" s="5" t="s">
        <v>419</v>
      </c>
      <c r="Z1900" s="5" t="s">
        <v>420</v>
      </c>
      <c r="AA1900" s="5" t="s">
        <v>421</v>
      </c>
      <c r="AB1900" s="5" t="s">
        <v>19341</v>
      </c>
      <c r="AC1900" s="5" t="s">
        <v>19342</v>
      </c>
      <c r="AD1900" s="5" t="s">
        <v>19343</v>
      </c>
      <c r="AE1900" s="5"/>
      <c r="AF1900" s="5"/>
    </row>
    <row r="1901" spans="1:32" hidden="1">
      <c r="A1901" s="5" t="s">
        <v>19344</v>
      </c>
      <c r="B1901" s="5" t="str">
        <f>IF(COUNTIF('Leads Priorizados INT'!M:M,A1901)&gt;0,"Sí","No")</f>
        <v>No</v>
      </c>
      <c r="C1901">
        <v>0</v>
      </c>
      <c r="D1901" s="6" t="s">
        <v>414</v>
      </c>
      <c r="E1901" s="5" t="s">
        <v>19345</v>
      </c>
      <c r="F1901" s="5" t="s">
        <v>1118</v>
      </c>
      <c r="G1901" s="5" t="s">
        <v>19346</v>
      </c>
      <c r="H1901" s="7">
        <v>1361877</v>
      </c>
      <c r="I1901" s="5">
        <v>12</v>
      </c>
      <c r="J1901" s="5">
        <v>1</v>
      </c>
      <c r="K1901" s="5" t="s">
        <v>19347</v>
      </c>
      <c r="L1901" s="5">
        <v>7.7299999999999994E-2</v>
      </c>
      <c r="M1901" s="8">
        <v>972596774</v>
      </c>
      <c r="N1901" s="8"/>
      <c r="O1901" s="8"/>
      <c r="P1901" s="8"/>
      <c r="Q1901" s="8"/>
      <c r="R1901" s="5" t="s">
        <v>19348</v>
      </c>
      <c r="S1901" s="5" t="s">
        <v>417</v>
      </c>
      <c r="T1901" s="5" t="s">
        <v>417</v>
      </c>
      <c r="U1901" s="5" t="s">
        <v>417</v>
      </c>
      <c r="V1901" s="5" t="s">
        <v>417</v>
      </c>
      <c r="W1901" s="5" t="s">
        <v>93</v>
      </c>
      <c r="X1901" s="5" t="s">
        <v>418</v>
      </c>
      <c r="Y1901" s="5" t="s">
        <v>419</v>
      </c>
      <c r="Z1901" s="5" t="s">
        <v>420</v>
      </c>
      <c r="AA1901" s="5" t="s">
        <v>421</v>
      </c>
      <c r="AB1901" s="5"/>
      <c r="AC1901" s="5"/>
      <c r="AD1901" s="5"/>
      <c r="AE1901" s="5"/>
      <c r="AF1901" s="5"/>
    </row>
    <row r="1902" spans="1:32" hidden="1">
      <c r="A1902" s="5" t="s">
        <v>19349</v>
      </c>
      <c r="B1902" s="5" t="str">
        <f>IF(COUNTIF('Leads Priorizados INT'!M:M,A1902)&gt;0,"Sí","No")</f>
        <v>No</v>
      </c>
      <c r="C1902">
        <v>0</v>
      </c>
      <c r="D1902" s="6" t="s">
        <v>414</v>
      </c>
      <c r="E1902" s="5" t="s">
        <v>19350</v>
      </c>
      <c r="F1902" s="5" t="s">
        <v>1328</v>
      </c>
      <c r="G1902" s="5" t="s">
        <v>19351</v>
      </c>
      <c r="H1902" s="7">
        <v>531395</v>
      </c>
      <c r="I1902" s="5">
        <v>1</v>
      </c>
      <c r="J1902" s="5">
        <v>1</v>
      </c>
      <c r="K1902" s="5" t="s">
        <v>19352</v>
      </c>
      <c r="L1902" s="5">
        <v>7.7299999999999994E-2</v>
      </c>
      <c r="M1902" s="8">
        <v>965189153</v>
      </c>
      <c r="N1902" s="8"/>
      <c r="O1902" s="8"/>
      <c r="P1902" s="8"/>
      <c r="Q1902" s="8"/>
      <c r="R1902" s="5" t="s">
        <v>19353</v>
      </c>
      <c r="S1902" s="5" t="s">
        <v>19354</v>
      </c>
      <c r="T1902" s="5" t="s">
        <v>417</v>
      </c>
      <c r="U1902" s="5" t="s">
        <v>417</v>
      </c>
      <c r="V1902" s="5" t="s">
        <v>417</v>
      </c>
      <c r="W1902" s="5" t="s">
        <v>93</v>
      </c>
      <c r="X1902" s="5" t="s">
        <v>418</v>
      </c>
      <c r="Y1902" s="5" t="s">
        <v>419</v>
      </c>
      <c r="Z1902" s="5" t="s">
        <v>420</v>
      </c>
      <c r="AA1902" s="5" t="s">
        <v>421</v>
      </c>
      <c r="AB1902" s="5"/>
      <c r="AC1902" s="5"/>
      <c r="AD1902" s="5"/>
      <c r="AE1902" s="5"/>
      <c r="AF1902" s="5"/>
    </row>
    <row r="1903" spans="1:32" hidden="1">
      <c r="A1903" s="5" t="s">
        <v>19355</v>
      </c>
      <c r="B1903" s="5" t="str">
        <f>IF(COUNTIF('Leads Priorizados INT'!M:M,A1903)&gt;0,"Sí","No")</f>
        <v>No</v>
      </c>
      <c r="C1903">
        <v>0</v>
      </c>
      <c r="D1903" s="6" t="s">
        <v>414</v>
      </c>
      <c r="E1903" s="5" t="s">
        <v>19356</v>
      </c>
      <c r="F1903" s="5" t="s">
        <v>152</v>
      </c>
      <c r="G1903" s="5" t="s">
        <v>780</v>
      </c>
      <c r="H1903" s="7">
        <v>405289</v>
      </c>
      <c r="I1903" s="5">
        <v>5</v>
      </c>
      <c r="J1903" s="5">
        <v>1</v>
      </c>
      <c r="K1903" s="5" t="s">
        <v>19357</v>
      </c>
      <c r="L1903" s="5">
        <v>7.7299999999999994E-2</v>
      </c>
      <c r="M1903" s="8"/>
      <c r="N1903" s="8"/>
      <c r="O1903" s="8"/>
      <c r="P1903" s="8"/>
      <c r="Q1903" s="8"/>
      <c r="R1903" s="5" t="s">
        <v>19358</v>
      </c>
      <c r="S1903" s="5" t="s">
        <v>19359</v>
      </c>
      <c r="T1903" s="5" t="s">
        <v>19360</v>
      </c>
      <c r="U1903" s="5" t="s">
        <v>417</v>
      </c>
      <c r="V1903" s="5" t="s">
        <v>417</v>
      </c>
      <c r="W1903" s="5" t="s">
        <v>93</v>
      </c>
      <c r="X1903" s="5" t="s">
        <v>418</v>
      </c>
      <c r="Y1903" s="5" t="s">
        <v>419</v>
      </c>
      <c r="Z1903" s="5" t="s">
        <v>420</v>
      </c>
      <c r="AA1903" s="5" t="s">
        <v>421</v>
      </c>
      <c r="AB1903" s="5"/>
      <c r="AC1903" s="5"/>
      <c r="AD1903" s="5"/>
      <c r="AE1903" s="5"/>
      <c r="AF1903" s="5"/>
    </row>
    <row r="1904" spans="1:32" hidden="1">
      <c r="A1904" s="5" t="s">
        <v>19361</v>
      </c>
      <c r="B1904" s="5" t="str">
        <f>IF(COUNTIF('Leads Priorizados INT'!M:M,A1904)&gt;0,"Sí","No")</f>
        <v>No</v>
      </c>
      <c r="C1904">
        <v>0</v>
      </c>
      <c r="D1904" s="6" t="s">
        <v>414</v>
      </c>
      <c r="E1904" s="5" t="s">
        <v>19362</v>
      </c>
      <c r="F1904" s="5" t="s">
        <v>700</v>
      </c>
      <c r="G1904" s="5" t="s">
        <v>11485</v>
      </c>
      <c r="H1904" s="7">
        <v>564970</v>
      </c>
      <c r="I1904" s="5">
        <v>1</v>
      </c>
      <c r="J1904" s="5">
        <v>2</v>
      </c>
      <c r="K1904" s="5" t="s">
        <v>19363</v>
      </c>
      <c r="L1904" s="5">
        <v>7.7299999999999994E-2</v>
      </c>
      <c r="M1904" s="8"/>
      <c r="N1904" s="8"/>
      <c r="O1904" s="8"/>
      <c r="P1904" s="8"/>
      <c r="Q1904" s="8"/>
      <c r="R1904" s="5" t="s">
        <v>19364</v>
      </c>
      <c r="S1904" s="5" t="s">
        <v>19365</v>
      </c>
      <c r="T1904" s="5" t="s">
        <v>417</v>
      </c>
      <c r="U1904" s="5" t="s">
        <v>417</v>
      </c>
      <c r="V1904" s="5" t="s">
        <v>417</v>
      </c>
      <c r="W1904" s="5" t="s">
        <v>93</v>
      </c>
      <c r="X1904" s="5" t="s">
        <v>418</v>
      </c>
      <c r="Y1904" s="5" t="s">
        <v>419</v>
      </c>
      <c r="Z1904" s="5" t="s">
        <v>420</v>
      </c>
      <c r="AA1904" s="5" t="s">
        <v>421</v>
      </c>
      <c r="AB1904" s="5"/>
      <c r="AC1904" s="5"/>
      <c r="AD1904" s="5"/>
      <c r="AE1904" s="5"/>
      <c r="AF1904" s="5"/>
    </row>
    <row r="1905" spans="1:32" hidden="1">
      <c r="A1905" s="5" t="s">
        <v>19366</v>
      </c>
      <c r="B1905" s="5" t="str">
        <f>IF(COUNTIF('Leads Priorizados INT'!M:M,A1905)&gt;0,"Sí","No")</f>
        <v>No</v>
      </c>
      <c r="C1905">
        <v>0</v>
      </c>
      <c r="D1905" s="6" t="s">
        <v>1534</v>
      </c>
      <c r="E1905" s="5" t="s">
        <v>19367</v>
      </c>
      <c r="F1905" s="5" t="s">
        <v>431</v>
      </c>
      <c r="G1905" s="5" t="s">
        <v>1463</v>
      </c>
      <c r="H1905" s="7">
        <v>1572704</v>
      </c>
      <c r="I1905" s="5">
        <v>15</v>
      </c>
      <c r="J1905" s="5">
        <v>2</v>
      </c>
      <c r="K1905" s="5" t="s">
        <v>19368</v>
      </c>
      <c r="L1905" s="5">
        <v>7.7200000000000005E-2</v>
      </c>
      <c r="M1905" s="8">
        <v>936670423</v>
      </c>
      <c r="N1905" s="8">
        <v>933256281</v>
      </c>
      <c r="O1905" s="8">
        <v>932924801</v>
      </c>
      <c r="P1905" s="8">
        <v>932924804</v>
      </c>
      <c r="Q1905" s="8">
        <v>932924800</v>
      </c>
      <c r="R1905" s="5" t="s">
        <v>19369</v>
      </c>
      <c r="S1905" s="5" t="s">
        <v>19370</v>
      </c>
      <c r="T1905" s="5" t="s">
        <v>417</v>
      </c>
      <c r="U1905" s="5" t="s">
        <v>417</v>
      </c>
      <c r="V1905" s="5" t="s">
        <v>417</v>
      </c>
      <c r="W1905" s="5" t="s">
        <v>93</v>
      </c>
      <c r="X1905" s="5" t="s">
        <v>418</v>
      </c>
      <c r="Y1905" s="5" t="s">
        <v>419</v>
      </c>
      <c r="Z1905" s="5" t="s">
        <v>420</v>
      </c>
      <c r="AA1905" s="5" t="s">
        <v>421</v>
      </c>
      <c r="AB1905" s="5" t="s">
        <v>19371</v>
      </c>
      <c r="AC1905" s="5" t="s">
        <v>19372</v>
      </c>
      <c r="AD1905" s="5" t="s">
        <v>19373</v>
      </c>
      <c r="AE1905" s="5"/>
      <c r="AF1905" s="5"/>
    </row>
    <row r="1906" spans="1:32" hidden="1">
      <c r="A1906" s="5" t="s">
        <v>19374</v>
      </c>
      <c r="B1906" s="5" t="str">
        <f>IF(COUNTIF('Leads Priorizados INT'!M:M,A1906)&gt;0,"Sí","No")</f>
        <v>No</v>
      </c>
      <c r="C1906">
        <v>0</v>
      </c>
      <c r="D1906" s="6" t="s">
        <v>414</v>
      </c>
      <c r="E1906" s="5" t="s">
        <v>19375</v>
      </c>
      <c r="F1906" s="5" t="s">
        <v>152</v>
      </c>
      <c r="G1906" s="5" t="s">
        <v>2795</v>
      </c>
      <c r="H1906" s="7">
        <v>856943</v>
      </c>
      <c r="I1906" s="5">
        <v>8</v>
      </c>
      <c r="J1906" s="5">
        <v>1</v>
      </c>
      <c r="K1906" s="5" t="s">
        <v>19376</v>
      </c>
      <c r="L1906" s="5">
        <v>7.7200000000000005E-2</v>
      </c>
      <c r="M1906" s="8"/>
      <c r="N1906" s="8"/>
      <c r="O1906" s="8"/>
      <c r="P1906" s="8"/>
      <c r="Q1906" s="8"/>
      <c r="R1906" s="5" t="s">
        <v>19377</v>
      </c>
      <c r="S1906" s="5" t="s">
        <v>19378</v>
      </c>
      <c r="T1906" s="5" t="s">
        <v>417</v>
      </c>
      <c r="U1906" s="5" t="s">
        <v>417</v>
      </c>
      <c r="V1906" s="5" t="s">
        <v>417</v>
      </c>
      <c r="W1906" s="5" t="s">
        <v>93</v>
      </c>
      <c r="X1906" s="5" t="s">
        <v>418</v>
      </c>
      <c r="Y1906" s="5" t="s">
        <v>419</v>
      </c>
      <c r="Z1906" s="5" t="s">
        <v>420</v>
      </c>
      <c r="AA1906" s="5" t="s">
        <v>421</v>
      </c>
      <c r="AB1906" s="5"/>
      <c r="AC1906" s="5"/>
      <c r="AD1906" s="5"/>
      <c r="AE1906" s="5"/>
      <c r="AF1906" s="5"/>
    </row>
    <row r="1907" spans="1:32" hidden="1">
      <c r="A1907" s="5" t="s">
        <v>19379</v>
      </c>
      <c r="B1907" s="5" t="str">
        <f>IF(COUNTIF('Leads Priorizados INT'!M:M,A1907)&gt;0,"Sí","No")</f>
        <v>No</v>
      </c>
      <c r="C1907">
        <v>0</v>
      </c>
      <c r="D1907" s="6" t="s">
        <v>430</v>
      </c>
      <c r="E1907" s="5" t="s">
        <v>19380</v>
      </c>
      <c r="F1907" s="5" t="s">
        <v>431</v>
      </c>
      <c r="G1907" s="5" t="s">
        <v>11767</v>
      </c>
      <c r="H1907" s="7">
        <v>869749</v>
      </c>
      <c r="I1907" s="5">
        <v>5</v>
      </c>
      <c r="J1907" s="5">
        <v>3</v>
      </c>
      <c r="K1907" s="5" t="s">
        <v>19381</v>
      </c>
      <c r="L1907" s="5">
        <v>7.7100000000000002E-2</v>
      </c>
      <c r="M1907" s="8">
        <v>936246258</v>
      </c>
      <c r="N1907" s="8">
        <v>936246256</v>
      </c>
      <c r="O1907" s="8">
        <v>936245943</v>
      </c>
      <c r="P1907" s="8">
        <v>934334261</v>
      </c>
      <c r="Q1907" s="8">
        <v>931906385</v>
      </c>
      <c r="R1907" s="5" t="s">
        <v>19382</v>
      </c>
      <c r="S1907" s="5" t="s">
        <v>417</v>
      </c>
      <c r="T1907" s="5" t="s">
        <v>417</v>
      </c>
      <c r="U1907" s="5" t="s">
        <v>417</v>
      </c>
      <c r="V1907" s="5" t="s">
        <v>417</v>
      </c>
      <c r="W1907" s="5" t="s">
        <v>93</v>
      </c>
      <c r="X1907" s="5" t="s">
        <v>418</v>
      </c>
      <c r="Y1907" s="5" t="s">
        <v>419</v>
      </c>
      <c r="Z1907" s="5" t="s">
        <v>420</v>
      </c>
      <c r="AA1907" s="5" t="s">
        <v>421</v>
      </c>
      <c r="AB1907" s="5" t="s">
        <v>19383</v>
      </c>
      <c r="AC1907" s="5" t="s">
        <v>19384</v>
      </c>
      <c r="AD1907" s="5" t="s">
        <v>19385</v>
      </c>
      <c r="AE1907" s="5"/>
      <c r="AF1907" s="5"/>
    </row>
    <row r="1908" spans="1:32" hidden="1">
      <c r="A1908" s="5" t="s">
        <v>19386</v>
      </c>
      <c r="B1908" s="5" t="str">
        <f>IF(COUNTIF('Leads Priorizados INT'!M:M,A1908)&gt;0,"Sí","No")</f>
        <v>No</v>
      </c>
      <c r="C1908">
        <v>0</v>
      </c>
      <c r="D1908" s="6" t="s">
        <v>414</v>
      </c>
      <c r="E1908" s="5" t="s">
        <v>19387</v>
      </c>
      <c r="F1908" s="5" t="s">
        <v>152</v>
      </c>
      <c r="G1908" s="5" t="s">
        <v>1690</v>
      </c>
      <c r="H1908" s="7">
        <v>934558</v>
      </c>
      <c r="I1908" s="5">
        <v>3</v>
      </c>
      <c r="J1908" s="5">
        <v>2</v>
      </c>
      <c r="K1908" s="5" t="s">
        <v>19388</v>
      </c>
      <c r="L1908" s="5">
        <v>7.7100000000000002E-2</v>
      </c>
      <c r="M1908" s="8"/>
      <c r="N1908" s="8"/>
      <c r="O1908" s="8"/>
      <c r="P1908" s="8"/>
      <c r="Q1908" s="8"/>
      <c r="R1908" s="5" t="s">
        <v>19389</v>
      </c>
      <c r="S1908" s="5" t="s">
        <v>417</v>
      </c>
      <c r="T1908" s="5" t="s">
        <v>417</v>
      </c>
      <c r="U1908" s="5" t="s">
        <v>417</v>
      </c>
      <c r="V1908" s="5" t="s">
        <v>417</v>
      </c>
      <c r="W1908" s="5" t="s">
        <v>93</v>
      </c>
      <c r="X1908" s="5" t="s">
        <v>418</v>
      </c>
      <c r="Y1908" s="5" t="s">
        <v>419</v>
      </c>
      <c r="Z1908" s="5" t="s">
        <v>420</v>
      </c>
      <c r="AA1908" s="5" t="s">
        <v>421</v>
      </c>
      <c r="AB1908" s="5"/>
      <c r="AC1908" s="5"/>
      <c r="AD1908" s="5"/>
      <c r="AE1908" s="5"/>
      <c r="AF1908" s="5"/>
    </row>
    <row r="1909" spans="1:32" hidden="1">
      <c r="A1909" s="5" t="s">
        <v>19390</v>
      </c>
      <c r="B1909" s="5" t="str">
        <f>IF(COUNTIF('Leads Priorizados INT'!M:M,A1909)&gt;0,"Sí","No")</f>
        <v>No</v>
      </c>
      <c r="C1909">
        <v>0</v>
      </c>
      <c r="D1909" s="6" t="s">
        <v>414</v>
      </c>
      <c r="E1909" s="5" t="s">
        <v>19391</v>
      </c>
      <c r="F1909" s="5" t="s">
        <v>2944</v>
      </c>
      <c r="G1909" s="5" t="s">
        <v>19392</v>
      </c>
      <c r="H1909" s="7">
        <v>2253851</v>
      </c>
      <c r="I1909" s="5">
        <v>15</v>
      </c>
      <c r="J1909" s="5">
        <v>2</v>
      </c>
      <c r="K1909" s="5" t="s">
        <v>19393</v>
      </c>
      <c r="L1909" s="5">
        <v>7.6999999999999999E-2</v>
      </c>
      <c r="M1909" s="8">
        <v>941128398</v>
      </c>
      <c r="N1909" s="8"/>
      <c r="O1909" s="8"/>
      <c r="P1909" s="8"/>
      <c r="Q1909" s="8"/>
      <c r="R1909" s="5" t="s">
        <v>19394</v>
      </c>
      <c r="S1909" s="5" t="s">
        <v>19395</v>
      </c>
      <c r="T1909" s="5" t="s">
        <v>417</v>
      </c>
      <c r="U1909" s="5" t="s">
        <v>417</v>
      </c>
      <c r="V1909" s="5" t="s">
        <v>417</v>
      </c>
      <c r="W1909" s="5" t="s">
        <v>93</v>
      </c>
      <c r="X1909" s="5" t="s">
        <v>418</v>
      </c>
      <c r="Y1909" s="5" t="s">
        <v>419</v>
      </c>
      <c r="Z1909" s="5" t="s">
        <v>420</v>
      </c>
      <c r="AA1909" s="5" t="s">
        <v>421</v>
      </c>
      <c r="AB1909" s="5" t="s">
        <v>19396</v>
      </c>
      <c r="AC1909" s="5" t="s">
        <v>19397</v>
      </c>
      <c r="AD1909" s="5" t="s">
        <v>19398</v>
      </c>
      <c r="AE1909" s="5" t="s">
        <v>19399</v>
      </c>
      <c r="AF1909" s="5" t="s">
        <v>19400</v>
      </c>
    </row>
    <row r="1910" spans="1:32" hidden="1">
      <c r="A1910" s="5" t="s">
        <v>19401</v>
      </c>
      <c r="B1910" s="5" t="str">
        <f>IF(COUNTIF('Leads Priorizados INT'!M:M,A1910)&gt;0,"Sí","No")</f>
        <v>No</v>
      </c>
      <c r="C1910">
        <v>0</v>
      </c>
      <c r="D1910" s="6" t="s">
        <v>430</v>
      </c>
      <c r="E1910" s="5" t="s">
        <v>19402</v>
      </c>
      <c r="F1910" s="5" t="s">
        <v>2926</v>
      </c>
      <c r="G1910" s="5" t="s">
        <v>12193</v>
      </c>
      <c r="H1910" s="7">
        <v>724853</v>
      </c>
      <c r="I1910" s="5">
        <v>1</v>
      </c>
      <c r="J1910" s="5">
        <v>2</v>
      </c>
      <c r="K1910" s="5" t="s">
        <v>19403</v>
      </c>
      <c r="L1910" s="5">
        <v>7.6999999999999999E-2</v>
      </c>
      <c r="M1910" s="8">
        <v>633739417</v>
      </c>
      <c r="N1910" s="8"/>
      <c r="O1910" s="8"/>
      <c r="P1910" s="8"/>
      <c r="Q1910" s="8"/>
      <c r="R1910" s="5" t="s">
        <v>19404</v>
      </c>
      <c r="S1910" s="5" t="s">
        <v>417</v>
      </c>
      <c r="T1910" s="5" t="s">
        <v>417</v>
      </c>
      <c r="U1910" s="5" t="s">
        <v>417</v>
      </c>
      <c r="V1910" s="5" t="s">
        <v>417</v>
      </c>
      <c r="W1910" s="5" t="s">
        <v>93</v>
      </c>
      <c r="X1910" s="5" t="s">
        <v>418</v>
      </c>
      <c r="Y1910" s="5" t="s">
        <v>419</v>
      </c>
      <c r="Z1910" s="5" t="s">
        <v>420</v>
      </c>
      <c r="AA1910" s="5" t="s">
        <v>421</v>
      </c>
      <c r="AB1910" s="5"/>
      <c r="AC1910" s="5"/>
      <c r="AD1910" s="5"/>
      <c r="AE1910" s="5"/>
      <c r="AF1910" s="5"/>
    </row>
    <row r="1911" spans="1:32" hidden="1">
      <c r="A1911" s="5" t="s">
        <v>19405</v>
      </c>
      <c r="B1911" s="5" t="str">
        <f>IF(COUNTIF('Leads Priorizados INT'!M:M,A1911)&gt;0,"Sí","No")</f>
        <v>No</v>
      </c>
      <c r="C1911">
        <v>0</v>
      </c>
      <c r="D1911" s="6" t="s">
        <v>414</v>
      </c>
      <c r="E1911" s="5" t="s">
        <v>19406</v>
      </c>
      <c r="F1911" s="5" t="s">
        <v>769</v>
      </c>
      <c r="G1911" s="5" t="s">
        <v>13102</v>
      </c>
      <c r="H1911" s="7">
        <v>928856</v>
      </c>
      <c r="I1911" s="5">
        <v>1</v>
      </c>
      <c r="J1911" s="5">
        <v>2</v>
      </c>
      <c r="K1911" s="5" t="s">
        <v>19407</v>
      </c>
      <c r="L1911" s="5">
        <v>7.6999999999999999E-2</v>
      </c>
      <c r="M1911" s="8">
        <v>922201674</v>
      </c>
      <c r="N1911" s="8">
        <v>922241975</v>
      </c>
      <c r="O1911" s="8"/>
      <c r="P1911" s="8"/>
      <c r="Q1911" s="8"/>
      <c r="R1911" s="5" t="s">
        <v>19408</v>
      </c>
      <c r="S1911" s="5" t="s">
        <v>19409</v>
      </c>
      <c r="T1911" s="5" t="s">
        <v>417</v>
      </c>
      <c r="U1911" s="5" t="s">
        <v>417</v>
      </c>
      <c r="V1911" s="5" t="s">
        <v>417</v>
      </c>
      <c r="W1911" s="5" t="s">
        <v>93</v>
      </c>
      <c r="X1911" s="5" t="s">
        <v>418</v>
      </c>
      <c r="Y1911" s="5" t="s">
        <v>419</v>
      </c>
      <c r="Z1911" s="5" t="s">
        <v>420</v>
      </c>
      <c r="AA1911" s="5" t="s">
        <v>421</v>
      </c>
      <c r="AB1911" s="5"/>
      <c r="AC1911" s="5"/>
      <c r="AD1911" s="5"/>
      <c r="AE1911" s="5"/>
      <c r="AF1911" s="5"/>
    </row>
    <row r="1912" spans="1:32" hidden="1">
      <c r="A1912" s="5" t="s">
        <v>19410</v>
      </c>
      <c r="B1912" s="5" t="str">
        <f>IF(COUNTIF('Leads Priorizados INT'!M:M,A1912)&gt;0,"Sí","No")</f>
        <v>No</v>
      </c>
      <c r="C1912">
        <v>0</v>
      </c>
      <c r="D1912" s="6" t="s">
        <v>414</v>
      </c>
      <c r="E1912" s="5" t="s">
        <v>19411</v>
      </c>
      <c r="F1912" s="5" t="s">
        <v>729</v>
      </c>
      <c r="G1912" s="5" t="s">
        <v>19412</v>
      </c>
      <c r="H1912" s="7">
        <v>2530380</v>
      </c>
      <c r="I1912" s="5">
        <v>21</v>
      </c>
      <c r="J1912" s="5">
        <v>2</v>
      </c>
      <c r="K1912" s="5" t="s">
        <v>19413</v>
      </c>
      <c r="L1912" s="5">
        <v>7.6999999999999999E-2</v>
      </c>
      <c r="M1912" s="8">
        <v>976617317</v>
      </c>
      <c r="N1912" s="8">
        <v>976617301</v>
      </c>
      <c r="O1912" s="8">
        <v>976651871</v>
      </c>
      <c r="P1912" s="8"/>
      <c r="Q1912" s="8"/>
      <c r="R1912" s="5" t="s">
        <v>19414</v>
      </c>
      <c r="S1912" s="5" t="s">
        <v>417</v>
      </c>
      <c r="T1912" s="5" t="s">
        <v>417</v>
      </c>
      <c r="U1912" s="5" t="s">
        <v>417</v>
      </c>
      <c r="V1912" s="5" t="s">
        <v>417</v>
      </c>
      <c r="W1912" s="5" t="s">
        <v>93</v>
      </c>
      <c r="X1912" s="5" t="s">
        <v>418</v>
      </c>
      <c r="Y1912" s="5" t="s">
        <v>419</v>
      </c>
      <c r="Z1912" s="5" t="s">
        <v>420</v>
      </c>
      <c r="AA1912" s="5" t="s">
        <v>421</v>
      </c>
      <c r="AB1912" s="5" t="s">
        <v>19415</v>
      </c>
      <c r="AC1912" s="5"/>
      <c r="AD1912" s="5"/>
      <c r="AE1912" s="5"/>
      <c r="AF1912" s="5"/>
    </row>
    <row r="1913" spans="1:32" hidden="1">
      <c r="A1913" s="5" t="s">
        <v>19416</v>
      </c>
      <c r="B1913" s="5" t="str">
        <f>IF(COUNTIF('Leads Priorizados INT'!M:M,A1913)&gt;0,"Sí","No")</f>
        <v>No</v>
      </c>
      <c r="C1913">
        <v>0</v>
      </c>
      <c r="D1913" s="6" t="s">
        <v>414</v>
      </c>
      <c r="E1913" s="5" t="s">
        <v>19417</v>
      </c>
      <c r="F1913" s="5" t="s">
        <v>873</v>
      </c>
      <c r="G1913" s="5" t="s">
        <v>15415</v>
      </c>
      <c r="H1913" s="7">
        <v>1048247</v>
      </c>
      <c r="I1913" s="5">
        <v>8</v>
      </c>
      <c r="J1913" s="5">
        <v>1</v>
      </c>
      <c r="K1913" s="5" t="s">
        <v>19418</v>
      </c>
      <c r="L1913" s="5">
        <v>7.6999999999999999E-2</v>
      </c>
      <c r="M1913" s="8"/>
      <c r="N1913" s="8"/>
      <c r="O1913" s="8"/>
      <c r="P1913" s="8"/>
      <c r="Q1913" s="8"/>
      <c r="R1913" s="5" t="s">
        <v>19419</v>
      </c>
      <c r="S1913" s="5" t="s">
        <v>417</v>
      </c>
      <c r="T1913" s="5" t="s">
        <v>417</v>
      </c>
      <c r="U1913" s="5" t="s">
        <v>417</v>
      </c>
      <c r="V1913" s="5" t="s">
        <v>417</v>
      </c>
      <c r="W1913" s="5" t="s">
        <v>93</v>
      </c>
      <c r="X1913" s="5" t="s">
        <v>418</v>
      </c>
      <c r="Y1913" s="5" t="s">
        <v>419</v>
      </c>
      <c r="Z1913" s="5" t="s">
        <v>420</v>
      </c>
      <c r="AA1913" s="5" t="s">
        <v>421</v>
      </c>
      <c r="AB1913" s="5"/>
      <c r="AC1913" s="5"/>
      <c r="AD1913" s="5"/>
      <c r="AE1913" s="5"/>
      <c r="AF1913" s="5"/>
    </row>
    <row r="1914" spans="1:32" hidden="1">
      <c r="A1914" s="5" t="s">
        <v>19420</v>
      </c>
      <c r="B1914" s="5" t="str">
        <f>IF(COUNTIF('Leads Priorizados INT'!M:M,A1914)&gt;0,"Sí","No")</f>
        <v>No</v>
      </c>
      <c r="C1914">
        <v>0</v>
      </c>
      <c r="D1914" s="6" t="s">
        <v>414</v>
      </c>
      <c r="E1914" s="5" t="s">
        <v>19421</v>
      </c>
      <c r="F1914" s="5" t="s">
        <v>2926</v>
      </c>
      <c r="G1914" s="5" t="s">
        <v>3858</v>
      </c>
      <c r="H1914" s="7">
        <v>388111</v>
      </c>
      <c r="I1914" s="5">
        <v>5</v>
      </c>
      <c r="J1914" s="5">
        <v>1</v>
      </c>
      <c r="K1914" s="5" t="s">
        <v>19422</v>
      </c>
      <c r="L1914" s="5">
        <v>7.6899999999999996E-2</v>
      </c>
      <c r="M1914" s="8"/>
      <c r="N1914" s="8"/>
      <c r="O1914" s="8"/>
      <c r="P1914" s="8"/>
      <c r="Q1914" s="8"/>
      <c r="R1914" s="5" t="s">
        <v>19423</v>
      </c>
      <c r="S1914" s="5" t="s">
        <v>417</v>
      </c>
      <c r="T1914" s="5" t="s">
        <v>417</v>
      </c>
      <c r="U1914" s="5" t="s">
        <v>417</v>
      </c>
      <c r="V1914" s="5" t="s">
        <v>417</v>
      </c>
      <c r="W1914" s="5" t="s">
        <v>93</v>
      </c>
      <c r="X1914" s="5" t="s">
        <v>418</v>
      </c>
      <c r="Y1914" s="5" t="s">
        <v>419</v>
      </c>
      <c r="Z1914" s="5" t="s">
        <v>420</v>
      </c>
      <c r="AA1914" s="5" t="s">
        <v>421</v>
      </c>
      <c r="AB1914" s="5"/>
      <c r="AC1914" s="5"/>
      <c r="AD1914" s="5"/>
      <c r="AE1914" s="5"/>
      <c r="AF1914" s="5"/>
    </row>
    <row r="1915" spans="1:32">
      <c r="A1915" s="5" t="s">
        <v>19424</v>
      </c>
      <c r="B1915" s="5" t="str">
        <f>IF(COUNTIF('Leads Priorizados INT'!M:M,A1915)&gt;0,"Sí","No")</f>
        <v>No</v>
      </c>
      <c r="C1915">
        <v>1</v>
      </c>
      <c r="D1915" s="6" t="s">
        <v>414</v>
      </c>
      <c r="E1915" s="5" t="s">
        <v>19425</v>
      </c>
      <c r="F1915" s="5" t="s">
        <v>431</v>
      </c>
      <c r="G1915" s="5" t="s">
        <v>2206</v>
      </c>
      <c r="H1915" s="7">
        <v>3735063</v>
      </c>
      <c r="I1915" s="5">
        <v>33</v>
      </c>
      <c r="J1915" s="5">
        <v>1</v>
      </c>
      <c r="K1915" s="5" t="s">
        <v>19426</v>
      </c>
      <c r="L1915" s="5">
        <v>7.6899999999999996E-2</v>
      </c>
      <c r="M1915" s="8">
        <v>936762829</v>
      </c>
      <c r="N1915" s="8"/>
      <c r="O1915" s="8"/>
      <c r="P1915" s="8"/>
      <c r="Q1915" s="8"/>
      <c r="R1915" s="5" t="s">
        <v>19427</v>
      </c>
      <c r="S1915" s="5" t="s">
        <v>417</v>
      </c>
      <c r="T1915" s="5" t="s">
        <v>417</v>
      </c>
      <c r="U1915" s="5" t="s">
        <v>417</v>
      </c>
      <c r="V1915" s="5" t="s">
        <v>417</v>
      </c>
      <c r="W1915" s="5" t="s">
        <v>93</v>
      </c>
      <c r="X1915" s="5" t="s">
        <v>418</v>
      </c>
      <c r="Y1915" s="5" t="s">
        <v>419</v>
      </c>
      <c r="Z1915" s="5" t="s">
        <v>420</v>
      </c>
      <c r="AA1915" s="5" t="s">
        <v>421</v>
      </c>
      <c r="AB1915" s="5"/>
      <c r="AC1915" s="5"/>
      <c r="AD1915" s="5"/>
      <c r="AE1915" s="5"/>
      <c r="AF1915" s="5"/>
    </row>
    <row r="1916" spans="1:32" hidden="1">
      <c r="A1916" s="5" t="s">
        <v>19428</v>
      </c>
      <c r="B1916" s="5" t="str">
        <f>IF(COUNTIF('Leads Priorizados INT'!M:M,A1916)&gt;0,"Sí","No")</f>
        <v>No</v>
      </c>
      <c r="C1916">
        <v>0</v>
      </c>
      <c r="D1916" s="6" t="s">
        <v>414</v>
      </c>
      <c r="E1916" s="5" t="s">
        <v>19429</v>
      </c>
      <c r="F1916" s="5" t="s">
        <v>152</v>
      </c>
      <c r="G1916" s="5" t="s">
        <v>2795</v>
      </c>
      <c r="H1916" s="7">
        <v>837075</v>
      </c>
      <c r="I1916" s="5">
        <v>7</v>
      </c>
      <c r="J1916" s="5">
        <v>2</v>
      </c>
      <c r="K1916" s="5" t="s">
        <v>19430</v>
      </c>
      <c r="L1916" s="5">
        <v>7.6899999999999996E-2</v>
      </c>
      <c r="M1916" s="8"/>
      <c r="N1916" s="8"/>
      <c r="O1916" s="8"/>
      <c r="P1916" s="8"/>
      <c r="Q1916" s="8"/>
      <c r="R1916" s="5" t="s">
        <v>19431</v>
      </c>
      <c r="S1916" s="5" t="s">
        <v>417</v>
      </c>
      <c r="T1916" s="5" t="s">
        <v>417</v>
      </c>
      <c r="U1916" s="5" t="s">
        <v>417</v>
      </c>
      <c r="V1916" s="5" t="s">
        <v>417</v>
      </c>
      <c r="W1916" s="5" t="s">
        <v>93</v>
      </c>
      <c r="X1916" s="5" t="s">
        <v>418</v>
      </c>
      <c r="Y1916" s="5" t="s">
        <v>419</v>
      </c>
      <c r="Z1916" s="5" t="s">
        <v>420</v>
      </c>
      <c r="AA1916" s="5" t="s">
        <v>421</v>
      </c>
      <c r="AB1916" s="5"/>
      <c r="AC1916" s="5"/>
      <c r="AD1916" s="5"/>
      <c r="AE1916" s="5"/>
      <c r="AF1916" s="5"/>
    </row>
    <row r="1917" spans="1:32">
      <c r="A1917" s="5" t="s">
        <v>19432</v>
      </c>
      <c r="B1917" s="5" t="str">
        <f>IF(COUNTIF('Leads Priorizados INT'!M:M,A1917)&gt;0,"Sí","No")</f>
        <v>No</v>
      </c>
      <c r="C1917">
        <v>1</v>
      </c>
      <c r="D1917" s="6" t="s">
        <v>414</v>
      </c>
      <c r="E1917" s="5" t="s">
        <v>19433</v>
      </c>
      <c r="F1917" s="5" t="s">
        <v>152</v>
      </c>
      <c r="G1917" s="5" t="s">
        <v>1749</v>
      </c>
      <c r="H1917" s="7">
        <v>973241</v>
      </c>
      <c r="I1917" s="5">
        <v>7</v>
      </c>
      <c r="J1917" s="5">
        <v>1</v>
      </c>
      <c r="K1917" s="5" t="s">
        <v>19434</v>
      </c>
      <c r="L1917" s="5">
        <v>7.6899999999999996E-2</v>
      </c>
      <c r="M1917" s="8"/>
      <c r="N1917" s="8"/>
      <c r="O1917" s="8"/>
      <c r="P1917" s="8"/>
      <c r="Q1917" s="8"/>
      <c r="R1917" s="5" t="s">
        <v>19435</v>
      </c>
      <c r="S1917" s="5" t="s">
        <v>417</v>
      </c>
      <c r="T1917" s="5" t="s">
        <v>417</v>
      </c>
      <c r="U1917" s="5" t="s">
        <v>417</v>
      </c>
      <c r="V1917" s="5" t="s">
        <v>417</v>
      </c>
      <c r="W1917" s="5" t="s">
        <v>93</v>
      </c>
      <c r="X1917" s="5" t="s">
        <v>418</v>
      </c>
      <c r="Y1917" s="5" t="s">
        <v>419</v>
      </c>
      <c r="Z1917" s="5" t="s">
        <v>420</v>
      </c>
      <c r="AA1917" s="5" t="s">
        <v>421</v>
      </c>
      <c r="AB1917" s="5"/>
      <c r="AC1917" s="5"/>
      <c r="AD1917" s="5"/>
      <c r="AE1917" s="5"/>
      <c r="AF1917" s="5"/>
    </row>
    <row r="1918" spans="1:32">
      <c r="A1918" s="5" t="s">
        <v>19436</v>
      </c>
      <c r="B1918" s="5" t="str">
        <f>IF(COUNTIF('Leads Priorizados INT'!M:M,A1918)&gt;0,"Sí","No")</f>
        <v>No</v>
      </c>
      <c r="C1918">
        <v>1</v>
      </c>
      <c r="D1918" s="6" t="s">
        <v>414</v>
      </c>
      <c r="E1918" s="5" t="s">
        <v>19437</v>
      </c>
      <c r="F1918" s="5" t="s">
        <v>152</v>
      </c>
      <c r="G1918" s="5" t="s">
        <v>2486</v>
      </c>
      <c r="H1918" s="7">
        <v>542264</v>
      </c>
      <c r="I1918" s="5">
        <v>4</v>
      </c>
      <c r="J1918" s="5">
        <v>1</v>
      </c>
      <c r="K1918" s="5" t="s">
        <v>19438</v>
      </c>
      <c r="L1918" s="5">
        <v>7.6899999999999996E-2</v>
      </c>
      <c r="M1918" s="8"/>
      <c r="N1918" s="8"/>
      <c r="O1918" s="8"/>
      <c r="P1918" s="8"/>
      <c r="Q1918" s="8"/>
      <c r="R1918" s="5" t="s">
        <v>19439</v>
      </c>
      <c r="S1918" s="5" t="s">
        <v>417</v>
      </c>
      <c r="T1918" s="5" t="s">
        <v>417</v>
      </c>
      <c r="U1918" s="5" t="s">
        <v>417</v>
      </c>
      <c r="V1918" s="5" t="s">
        <v>417</v>
      </c>
      <c r="W1918" s="5" t="s">
        <v>93</v>
      </c>
      <c r="X1918" s="5" t="s">
        <v>418</v>
      </c>
      <c r="Y1918" s="5" t="s">
        <v>419</v>
      </c>
      <c r="Z1918" s="5" t="s">
        <v>420</v>
      </c>
      <c r="AA1918" s="5" t="s">
        <v>421</v>
      </c>
      <c r="AB1918" s="5"/>
      <c r="AC1918" s="5"/>
      <c r="AD1918" s="5"/>
      <c r="AE1918" s="5"/>
      <c r="AF1918" s="5"/>
    </row>
    <row r="1919" spans="1:32" hidden="1">
      <c r="A1919" s="5" t="s">
        <v>19440</v>
      </c>
      <c r="B1919" s="5" t="str">
        <f>IF(COUNTIF('Leads Priorizados INT'!M:M,A1919)&gt;0,"Sí","No")</f>
        <v>No</v>
      </c>
      <c r="C1919">
        <v>0</v>
      </c>
      <c r="D1919" s="6" t="s">
        <v>414</v>
      </c>
      <c r="E1919" s="5" t="s">
        <v>19441</v>
      </c>
      <c r="F1919" s="5" t="s">
        <v>873</v>
      </c>
      <c r="G1919" s="5" t="s">
        <v>19442</v>
      </c>
      <c r="H1919" s="7">
        <v>981320</v>
      </c>
      <c r="I1919" s="5">
        <v>7</v>
      </c>
      <c r="J1919" s="5">
        <v>2</v>
      </c>
      <c r="K1919" s="5" t="s">
        <v>19443</v>
      </c>
      <c r="L1919" s="5">
        <v>7.6899999999999996E-2</v>
      </c>
      <c r="M1919" s="8"/>
      <c r="N1919" s="8"/>
      <c r="O1919" s="8"/>
      <c r="P1919" s="8"/>
      <c r="Q1919" s="8"/>
      <c r="R1919" s="5" t="s">
        <v>19444</v>
      </c>
      <c r="S1919" s="5" t="s">
        <v>417</v>
      </c>
      <c r="T1919" s="5" t="s">
        <v>417</v>
      </c>
      <c r="U1919" s="5" t="s">
        <v>417</v>
      </c>
      <c r="V1919" s="5" t="s">
        <v>417</v>
      </c>
      <c r="W1919" s="5" t="s">
        <v>93</v>
      </c>
      <c r="X1919" s="5" t="s">
        <v>418</v>
      </c>
      <c r="Y1919" s="5" t="s">
        <v>419</v>
      </c>
      <c r="Z1919" s="5" t="s">
        <v>420</v>
      </c>
      <c r="AA1919" s="5" t="s">
        <v>421</v>
      </c>
      <c r="AB1919" s="5"/>
      <c r="AC1919" s="5"/>
      <c r="AD1919" s="5"/>
      <c r="AE1919" s="5"/>
      <c r="AF1919" s="5"/>
    </row>
    <row r="1920" spans="1:32" hidden="1">
      <c r="A1920" s="5" t="s">
        <v>19445</v>
      </c>
      <c r="B1920" s="5" t="str">
        <f>IF(COUNTIF('Leads Priorizados INT'!M:M,A1920)&gt;0,"Sí","No")</f>
        <v>No</v>
      </c>
      <c r="C1920">
        <v>0</v>
      </c>
      <c r="D1920" s="6" t="s">
        <v>414</v>
      </c>
      <c r="E1920" s="5" t="s">
        <v>19446</v>
      </c>
      <c r="F1920" s="5" t="s">
        <v>873</v>
      </c>
      <c r="G1920" s="5" t="s">
        <v>19442</v>
      </c>
      <c r="H1920" s="7">
        <v>973810</v>
      </c>
      <c r="I1920" s="5">
        <v>7</v>
      </c>
      <c r="J1920" s="5">
        <v>2</v>
      </c>
      <c r="K1920" s="5" t="s">
        <v>19447</v>
      </c>
      <c r="L1920" s="5">
        <v>7.6899999999999996E-2</v>
      </c>
      <c r="M1920" s="8">
        <v>951319775</v>
      </c>
      <c r="N1920" s="8">
        <v>951319286</v>
      </c>
      <c r="O1920" s="8"/>
      <c r="P1920" s="8"/>
      <c r="Q1920" s="8"/>
      <c r="R1920" s="5" t="s">
        <v>19448</v>
      </c>
      <c r="S1920" s="5" t="s">
        <v>417</v>
      </c>
      <c r="T1920" s="5" t="s">
        <v>417</v>
      </c>
      <c r="U1920" s="5" t="s">
        <v>417</v>
      </c>
      <c r="V1920" s="5" t="s">
        <v>417</v>
      </c>
      <c r="W1920" s="5" t="s">
        <v>93</v>
      </c>
      <c r="X1920" s="5" t="s">
        <v>418</v>
      </c>
      <c r="Y1920" s="5" t="s">
        <v>419</v>
      </c>
      <c r="Z1920" s="5" t="s">
        <v>420</v>
      </c>
      <c r="AA1920" s="5" t="s">
        <v>421</v>
      </c>
      <c r="AB1920" s="5" t="s">
        <v>19449</v>
      </c>
      <c r="AC1920" s="5"/>
      <c r="AD1920" s="5"/>
      <c r="AE1920" s="5"/>
      <c r="AF1920" s="5"/>
    </row>
    <row r="1921" spans="1:32" hidden="1">
      <c r="A1921" s="5" t="s">
        <v>19450</v>
      </c>
      <c r="B1921" s="5" t="str">
        <f>IF(COUNTIF('Leads Priorizados INT'!M:M,A1921)&gt;0,"Sí","No")</f>
        <v>No</v>
      </c>
      <c r="C1921">
        <v>0</v>
      </c>
      <c r="D1921" s="6" t="s">
        <v>414</v>
      </c>
      <c r="E1921" s="5" t="s">
        <v>19451</v>
      </c>
      <c r="F1921" s="5" t="s">
        <v>729</v>
      </c>
      <c r="G1921" s="5" t="s">
        <v>19452</v>
      </c>
      <c r="H1921" s="7">
        <v>3941173</v>
      </c>
      <c r="I1921" s="5">
        <v>3</v>
      </c>
      <c r="J1921" s="5">
        <v>2</v>
      </c>
      <c r="K1921" s="5" t="s">
        <v>19453</v>
      </c>
      <c r="L1921" s="5">
        <v>7.6899999999999996E-2</v>
      </c>
      <c r="M1921" s="8">
        <v>609724761</v>
      </c>
      <c r="N1921" s="8">
        <v>608818673</v>
      </c>
      <c r="O1921" s="8">
        <v>618636686</v>
      </c>
      <c r="P1921" s="8">
        <v>618344283</v>
      </c>
      <c r="Q1921" s="8">
        <v>608874399</v>
      </c>
      <c r="R1921" s="5" t="s">
        <v>19454</v>
      </c>
      <c r="S1921" s="5" t="s">
        <v>2466</v>
      </c>
      <c r="T1921" s="5" t="s">
        <v>417</v>
      </c>
      <c r="U1921" s="5" t="s">
        <v>417</v>
      </c>
      <c r="V1921" s="5" t="s">
        <v>417</v>
      </c>
      <c r="W1921" s="5" t="s">
        <v>93</v>
      </c>
      <c r="X1921" s="5" t="s">
        <v>418</v>
      </c>
      <c r="Y1921" s="5" t="s">
        <v>419</v>
      </c>
      <c r="Z1921" s="5" t="s">
        <v>420</v>
      </c>
      <c r="AA1921" s="5" t="s">
        <v>421</v>
      </c>
      <c r="AB1921" s="5"/>
      <c r="AC1921" s="5"/>
      <c r="AD1921" s="5"/>
      <c r="AE1921" s="5"/>
      <c r="AF1921" s="5"/>
    </row>
    <row r="1922" spans="1:32" hidden="1">
      <c r="A1922" s="5" t="s">
        <v>19455</v>
      </c>
      <c r="B1922" s="5" t="str">
        <f>IF(COUNTIF('Leads Priorizados INT'!M:M,A1922)&gt;0,"Sí","No")</f>
        <v>No</v>
      </c>
      <c r="C1922">
        <v>0</v>
      </c>
      <c r="D1922" s="6" t="s">
        <v>414</v>
      </c>
      <c r="E1922" s="5" t="s">
        <v>19456</v>
      </c>
      <c r="F1922" s="5" t="s">
        <v>431</v>
      </c>
      <c r="G1922" s="5" t="s">
        <v>2253</v>
      </c>
      <c r="H1922" s="7">
        <v>388687</v>
      </c>
      <c r="I1922" s="5">
        <v>1</v>
      </c>
      <c r="J1922" s="5">
        <v>1</v>
      </c>
      <c r="K1922" s="5" t="s">
        <v>19457</v>
      </c>
      <c r="L1922" s="5">
        <v>7.6799999999999993E-2</v>
      </c>
      <c r="M1922" s="8">
        <v>609332127</v>
      </c>
      <c r="N1922" s="8"/>
      <c r="O1922" s="8"/>
      <c r="P1922" s="8"/>
      <c r="Q1922" s="8"/>
      <c r="R1922" s="5" t="s">
        <v>19458</v>
      </c>
      <c r="S1922" s="5" t="s">
        <v>19459</v>
      </c>
      <c r="T1922" s="5" t="s">
        <v>417</v>
      </c>
      <c r="U1922" s="5" t="s">
        <v>417</v>
      </c>
      <c r="V1922" s="5" t="s">
        <v>417</v>
      </c>
      <c r="W1922" s="5" t="s">
        <v>93</v>
      </c>
      <c r="X1922" s="5" t="s">
        <v>418</v>
      </c>
      <c r="Y1922" s="5" t="s">
        <v>419</v>
      </c>
      <c r="Z1922" s="5" t="s">
        <v>420</v>
      </c>
      <c r="AA1922" s="5" t="s">
        <v>421</v>
      </c>
      <c r="AB1922" s="5"/>
      <c r="AC1922" s="5"/>
      <c r="AD1922" s="5"/>
      <c r="AE1922" s="5"/>
      <c r="AF1922" s="5"/>
    </row>
    <row r="1923" spans="1:32" hidden="1">
      <c r="A1923" s="5" t="s">
        <v>19460</v>
      </c>
      <c r="B1923" s="5" t="str">
        <f>IF(COUNTIF('Leads Priorizados INT'!M:M,A1923)&gt;0,"Sí","No")</f>
        <v>No</v>
      </c>
      <c r="C1923">
        <v>0</v>
      </c>
      <c r="D1923" s="6" t="s">
        <v>414</v>
      </c>
      <c r="E1923" s="5" t="s">
        <v>19461</v>
      </c>
      <c r="F1923" s="5" t="s">
        <v>431</v>
      </c>
      <c r="G1923" s="5" t="s">
        <v>19462</v>
      </c>
      <c r="H1923" s="7">
        <v>322992</v>
      </c>
      <c r="I1923" s="5">
        <v>1</v>
      </c>
      <c r="J1923" s="5">
        <v>1</v>
      </c>
      <c r="K1923" s="5" t="s">
        <v>19463</v>
      </c>
      <c r="L1923" s="5">
        <v>7.6799999999999993E-2</v>
      </c>
      <c r="M1923" s="8"/>
      <c r="N1923" s="8"/>
      <c r="O1923" s="8"/>
      <c r="P1923" s="8"/>
      <c r="Q1923" s="8"/>
      <c r="R1923" s="5" t="s">
        <v>19464</v>
      </c>
      <c r="S1923" s="5" t="s">
        <v>19465</v>
      </c>
      <c r="T1923" s="5" t="s">
        <v>417</v>
      </c>
      <c r="U1923" s="5" t="s">
        <v>417</v>
      </c>
      <c r="V1923" s="5" t="s">
        <v>417</v>
      </c>
      <c r="W1923" s="5" t="s">
        <v>93</v>
      </c>
      <c r="X1923" s="5" t="s">
        <v>418</v>
      </c>
      <c r="Y1923" s="5" t="s">
        <v>419</v>
      </c>
      <c r="Z1923" s="5" t="s">
        <v>420</v>
      </c>
      <c r="AA1923" s="5" t="s">
        <v>421</v>
      </c>
      <c r="AB1923" s="5"/>
      <c r="AC1923" s="5"/>
      <c r="AD1923" s="5"/>
      <c r="AE1923" s="5"/>
      <c r="AF1923" s="5"/>
    </row>
    <row r="1924" spans="1:32" hidden="1">
      <c r="A1924" s="5" t="s">
        <v>19466</v>
      </c>
      <c r="B1924" s="5" t="str">
        <f>IF(COUNTIF('Leads Priorizados INT'!M:M,A1924)&gt;0,"Sí","No")</f>
        <v>No</v>
      </c>
      <c r="C1924">
        <v>0</v>
      </c>
      <c r="D1924" s="6" t="s">
        <v>414</v>
      </c>
      <c r="E1924" s="5" t="s">
        <v>19467</v>
      </c>
      <c r="F1924" s="5" t="s">
        <v>497</v>
      </c>
      <c r="G1924" s="5" t="s">
        <v>19468</v>
      </c>
      <c r="H1924" s="7">
        <v>1062859</v>
      </c>
      <c r="I1924" s="5">
        <v>1</v>
      </c>
      <c r="J1924" s="5">
        <v>2</v>
      </c>
      <c r="K1924" s="5" t="s">
        <v>19469</v>
      </c>
      <c r="L1924" s="5">
        <v>7.6799999999999993E-2</v>
      </c>
      <c r="M1924" s="8"/>
      <c r="N1924" s="8"/>
      <c r="O1924" s="8"/>
      <c r="P1924" s="8"/>
      <c r="Q1924" s="8"/>
      <c r="R1924" s="5" t="s">
        <v>19470</v>
      </c>
      <c r="S1924" s="5" t="s">
        <v>19471</v>
      </c>
      <c r="T1924" s="5" t="s">
        <v>19472</v>
      </c>
      <c r="U1924" s="5" t="s">
        <v>417</v>
      </c>
      <c r="V1924" s="5" t="s">
        <v>417</v>
      </c>
      <c r="W1924" s="5" t="s">
        <v>93</v>
      </c>
      <c r="X1924" s="5" t="s">
        <v>418</v>
      </c>
      <c r="Y1924" s="5" t="s">
        <v>419</v>
      </c>
      <c r="Z1924" s="5" t="s">
        <v>420</v>
      </c>
      <c r="AA1924" s="5" t="s">
        <v>421</v>
      </c>
      <c r="AB1924" s="5"/>
      <c r="AC1924" s="5"/>
      <c r="AD1924" s="5"/>
      <c r="AE1924" s="5"/>
      <c r="AF1924" s="5"/>
    </row>
    <row r="1925" spans="1:32" hidden="1">
      <c r="A1925" s="5" t="s">
        <v>19473</v>
      </c>
      <c r="B1925" s="5" t="str">
        <f>IF(COUNTIF('Leads Priorizados INT'!M:M,A1925)&gt;0,"Sí","No")</f>
        <v>No</v>
      </c>
      <c r="C1925">
        <v>0</v>
      </c>
      <c r="D1925" s="6" t="s">
        <v>430</v>
      </c>
      <c r="E1925" s="5" t="s">
        <v>19474</v>
      </c>
      <c r="F1925" s="5" t="s">
        <v>152</v>
      </c>
      <c r="G1925" s="5" t="s">
        <v>3056</v>
      </c>
      <c r="H1925" s="7">
        <v>1029894</v>
      </c>
      <c r="I1925" s="5">
        <v>1</v>
      </c>
      <c r="J1925" s="5">
        <v>1</v>
      </c>
      <c r="K1925" s="5" t="s">
        <v>19475</v>
      </c>
      <c r="L1925" s="5">
        <v>7.6799999999999993E-2</v>
      </c>
      <c r="M1925" s="8">
        <v>917380783</v>
      </c>
      <c r="N1925" s="8">
        <v>695662420</v>
      </c>
      <c r="O1925" s="8">
        <v>670403078</v>
      </c>
      <c r="P1925" s="8">
        <v>645947046</v>
      </c>
      <c r="Q1925" s="8">
        <v>696957173</v>
      </c>
      <c r="R1925" s="5" t="s">
        <v>417</v>
      </c>
      <c r="S1925" s="5" t="s">
        <v>417</v>
      </c>
      <c r="T1925" s="5" t="s">
        <v>417</v>
      </c>
      <c r="U1925" s="5" t="s">
        <v>417</v>
      </c>
      <c r="V1925" s="5" t="s">
        <v>417</v>
      </c>
      <c r="W1925" s="5" t="s">
        <v>417</v>
      </c>
      <c r="X1925" s="5" t="s">
        <v>417</v>
      </c>
      <c r="Y1925" s="5" t="s">
        <v>417</v>
      </c>
      <c r="Z1925" s="5" t="s">
        <v>417</v>
      </c>
      <c r="AA1925" s="5" t="s">
        <v>417</v>
      </c>
      <c r="AB1925" s="5"/>
      <c r="AC1925" s="5"/>
      <c r="AD1925" s="5"/>
      <c r="AE1925" s="5"/>
      <c r="AF1925" s="5"/>
    </row>
    <row r="1926" spans="1:32" hidden="1">
      <c r="A1926" s="5" t="s">
        <v>19476</v>
      </c>
      <c r="B1926" s="5" t="str">
        <f>IF(COUNTIF('Leads Priorizados INT'!M:M,A1926)&gt;0,"Sí","No")</f>
        <v>No</v>
      </c>
      <c r="C1926">
        <v>0</v>
      </c>
      <c r="D1926" s="6" t="s">
        <v>414</v>
      </c>
      <c r="E1926" s="5" t="s">
        <v>19477</v>
      </c>
      <c r="F1926" s="5" t="s">
        <v>984</v>
      </c>
      <c r="G1926" s="5" t="s">
        <v>19478</v>
      </c>
      <c r="H1926" s="7">
        <v>1028876</v>
      </c>
      <c r="I1926" s="5">
        <v>8</v>
      </c>
      <c r="J1926" s="5">
        <v>1</v>
      </c>
      <c r="K1926" s="5" t="s">
        <v>19479</v>
      </c>
      <c r="L1926" s="5">
        <v>7.6700000000000004E-2</v>
      </c>
      <c r="M1926" s="8"/>
      <c r="N1926" s="8"/>
      <c r="O1926" s="8"/>
      <c r="P1926" s="8"/>
      <c r="Q1926" s="8"/>
      <c r="R1926" s="5" t="s">
        <v>19480</v>
      </c>
      <c r="S1926" s="5" t="s">
        <v>19481</v>
      </c>
      <c r="T1926" s="5" t="s">
        <v>417</v>
      </c>
      <c r="U1926" s="5" t="s">
        <v>417</v>
      </c>
      <c r="V1926" s="5" t="s">
        <v>417</v>
      </c>
      <c r="W1926" s="5" t="s">
        <v>93</v>
      </c>
      <c r="X1926" s="5" t="s">
        <v>418</v>
      </c>
      <c r="Y1926" s="5" t="s">
        <v>419</v>
      </c>
      <c r="Z1926" s="5" t="s">
        <v>420</v>
      </c>
      <c r="AA1926" s="5" t="s">
        <v>421</v>
      </c>
      <c r="AB1926" s="5" t="s">
        <v>19482</v>
      </c>
      <c r="AC1926" s="5"/>
      <c r="AD1926" s="5"/>
      <c r="AE1926" s="5"/>
      <c r="AF1926" s="5"/>
    </row>
    <row r="1927" spans="1:32" hidden="1">
      <c r="A1927" s="5" t="s">
        <v>19483</v>
      </c>
      <c r="B1927" s="5" t="str">
        <f>IF(COUNTIF('Leads Priorizados INT'!M:M,A1927)&gt;0,"Sí","No")</f>
        <v>No</v>
      </c>
      <c r="C1927">
        <v>0</v>
      </c>
      <c r="D1927" s="6" t="s">
        <v>414</v>
      </c>
      <c r="E1927" s="5" t="s">
        <v>19484</v>
      </c>
      <c r="F1927" s="5" t="s">
        <v>752</v>
      </c>
      <c r="G1927" s="5" t="s">
        <v>19485</v>
      </c>
      <c r="H1927" s="7">
        <v>1548667</v>
      </c>
      <c r="I1927" s="5">
        <v>0</v>
      </c>
      <c r="J1927" s="5">
        <v>1</v>
      </c>
      <c r="K1927" s="5" t="s">
        <v>19486</v>
      </c>
      <c r="L1927" s="5">
        <v>7.6700000000000004E-2</v>
      </c>
      <c r="M1927" s="8">
        <v>656978301</v>
      </c>
      <c r="N1927" s="8"/>
      <c r="O1927" s="8"/>
      <c r="P1927" s="8"/>
      <c r="Q1927" s="8"/>
      <c r="R1927" s="5" t="s">
        <v>19487</v>
      </c>
      <c r="S1927" s="5" t="s">
        <v>19488</v>
      </c>
      <c r="T1927" s="5" t="s">
        <v>417</v>
      </c>
      <c r="U1927" s="5" t="s">
        <v>417</v>
      </c>
      <c r="V1927" s="5" t="s">
        <v>417</v>
      </c>
      <c r="W1927" s="5" t="s">
        <v>93</v>
      </c>
      <c r="X1927" s="5" t="s">
        <v>418</v>
      </c>
      <c r="Y1927" s="5" t="s">
        <v>419</v>
      </c>
      <c r="Z1927" s="5" t="s">
        <v>420</v>
      </c>
      <c r="AA1927" s="5" t="s">
        <v>421</v>
      </c>
      <c r="AB1927" s="5"/>
      <c r="AC1927" s="5"/>
      <c r="AD1927" s="5"/>
      <c r="AE1927" s="5"/>
      <c r="AF1927" s="5"/>
    </row>
    <row r="1928" spans="1:32" hidden="1">
      <c r="A1928" s="5" t="s">
        <v>19489</v>
      </c>
      <c r="B1928" s="5" t="str">
        <f>IF(COUNTIF('Leads Priorizados INT'!M:M,A1928)&gt;0,"Sí","No")</f>
        <v>No</v>
      </c>
      <c r="C1928">
        <v>0</v>
      </c>
      <c r="D1928" s="6" t="s">
        <v>521</v>
      </c>
      <c r="E1928" s="5" t="s">
        <v>19490</v>
      </c>
      <c r="F1928" s="5" t="s">
        <v>431</v>
      </c>
      <c r="G1928" s="5" t="s">
        <v>11811</v>
      </c>
      <c r="H1928" s="7">
        <v>375803</v>
      </c>
      <c r="I1928" s="5">
        <v>2</v>
      </c>
      <c r="J1928" s="5">
        <v>1</v>
      </c>
      <c r="K1928" s="5" t="s">
        <v>19491</v>
      </c>
      <c r="L1928" s="5">
        <v>7.6700000000000004E-2</v>
      </c>
      <c r="M1928" s="8">
        <v>937925901</v>
      </c>
      <c r="N1928" s="8">
        <v>937923654</v>
      </c>
      <c r="O1928" s="8">
        <v>937925900</v>
      </c>
      <c r="P1928" s="8">
        <v>615350110</v>
      </c>
      <c r="Q1928" s="8">
        <v>678467925</v>
      </c>
      <c r="R1928" s="5" t="s">
        <v>19492</v>
      </c>
      <c r="S1928" s="5" t="s">
        <v>19493</v>
      </c>
      <c r="T1928" s="5" t="s">
        <v>417</v>
      </c>
      <c r="U1928" s="5" t="s">
        <v>417</v>
      </c>
      <c r="V1928" s="5" t="s">
        <v>417</v>
      </c>
      <c r="W1928" s="5" t="s">
        <v>93</v>
      </c>
      <c r="X1928" s="5" t="s">
        <v>418</v>
      </c>
      <c r="Y1928" s="5" t="s">
        <v>419</v>
      </c>
      <c r="Z1928" s="5" t="s">
        <v>420</v>
      </c>
      <c r="AA1928" s="5" t="s">
        <v>421</v>
      </c>
      <c r="AB1928" s="5" t="s">
        <v>19494</v>
      </c>
      <c r="AC1928" s="5"/>
      <c r="AD1928" s="5"/>
      <c r="AE1928" s="5"/>
      <c r="AF1928" s="5"/>
    </row>
    <row r="1929" spans="1:32" hidden="1">
      <c r="A1929" s="5" t="s">
        <v>19495</v>
      </c>
      <c r="B1929" s="5" t="str">
        <f>IF(COUNTIF('Leads Priorizados INT'!M:M,A1929)&gt;0,"Sí","No")</f>
        <v>No</v>
      </c>
      <c r="C1929">
        <v>0</v>
      </c>
      <c r="D1929" s="6" t="s">
        <v>414</v>
      </c>
      <c r="E1929" s="5" t="s">
        <v>19496</v>
      </c>
      <c r="F1929" s="5" t="s">
        <v>431</v>
      </c>
      <c r="G1929" s="5" t="s">
        <v>2064</v>
      </c>
      <c r="H1929" s="7">
        <v>938161</v>
      </c>
      <c r="I1929" s="5">
        <v>7</v>
      </c>
      <c r="J1929" s="5">
        <v>1</v>
      </c>
      <c r="K1929" s="5" t="s">
        <v>19497</v>
      </c>
      <c r="L1929" s="5">
        <v>7.6700000000000004E-2</v>
      </c>
      <c r="M1929" s="8"/>
      <c r="N1929" s="8"/>
      <c r="O1929" s="8"/>
      <c r="P1929" s="8"/>
      <c r="Q1929" s="8"/>
      <c r="R1929" s="5" t="s">
        <v>19498</v>
      </c>
      <c r="S1929" s="5" t="s">
        <v>19499</v>
      </c>
      <c r="T1929" s="5" t="s">
        <v>19500</v>
      </c>
      <c r="U1929" s="5" t="s">
        <v>417</v>
      </c>
      <c r="V1929" s="5" t="s">
        <v>417</v>
      </c>
      <c r="W1929" s="5" t="s">
        <v>93</v>
      </c>
      <c r="X1929" s="5" t="s">
        <v>418</v>
      </c>
      <c r="Y1929" s="5" t="s">
        <v>419</v>
      </c>
      <c r="Z1929" s="5" t="s">
        <v>420</v>
      </c>
      <c r="AA1929" s="5" t="s">
        <v>421</v>
      </c>
      <c r="AB1929" s="5"/>
      <c r="AC1929" s="5"/>
      <c r="AD1929" s="5"/>
      <c r="AE1929" s="5"/>
      <c r="AF1929" s="5"/>
    </row>
    <row r="1930" spans="1:32">
      <c r="A1930" s="5" t="s">
        <v>19501</v>
      </c>
      <c r="B1930" s="5" t="str">
        <f>IF(COUNTIF('Leads Priorizados INT'!M:M,A1930)&gt;0,"Sí","No")</f>
        <v>No</v>
      </c>
      <c r="C1930">
        <v>1</v>
      </c>
      <c r="D1930" s="6" t="s">
        <v>414</v>
      </c>
      <c r="E1930" s="5" t="s">
        <v>19502</v>
      </c>
      <c r="F1930" s="5" t="s">
        <v>152</v>
      </c>
      <c r="G1930" s="5" t="s">
        <v>2795</v>
      </c>
      <c r="H1930" s="7">
        <v>553146</v>
      </c>
      <c r="I1930" s="5">
        <v>4</v>
      </c>
      <c r="J1930" s="5">
        <v>1</v>
      </c>
      <c r="K1930" s="5" t="s">
        <v>19503</v>
      </c>
      <c r="L1930" s="5">
        <v>7.6700000000000004E-2</v>
      </c>
      <c r="M1930" s="8"/>
      <c r="N1930" s="8"/>
      <c r="O1930" s="8"/>
      <c r="P1930" s="8"/>
      <c r="Q1930" s="8"/>
      <c r="R1930" s="5" t="s">
        <v>19504</v>
      </c>
      <c r="S1930" s="5" t="s">
        <v>19505</v>
      </c>
      <c r="T1930" s="5" t="s">
        <v>417</v>
      </c>
      <c r="U1930" s="5" t="s">
        <v>417</v>
      </c>
      <c r="V1930" s="5" t="s">
        <v>417</v>
      </c>
      <c r="W1930" s="5" t="s">
        <v>93</v>
      </c>
      <c r="X1930" s="5" t="s">
        <v>418</v>
      </c>
      <c r="Y1930" s="5" t="s">
        <v>419</v>
      </c>
      <c r="Z1930" s="5" t="s">
        <v>420</v>
      </c>
      <c r="AA1930" s="5" t="s">
        <v>421</v>
      </c>
      <c r="AB1930" s="5"/>
      <c r="AC1930" s="5"/>
      <c r="AD1930" s="5"/>
      <c r="AE1930" s="5"/>
      <c r="AF1930" s="5"/>
    </row>
    <row r="1931" spans="1:32">
      <c r="A1931" s="5" t="s">
        <v>19506</v>
      </c>
      <c r="B1931" s="5" t="str">
        <f>IF(COUNTIF('Leads Priorizados INT'!M:M,A1931)&gt;0,"Sí","No")</f>
        <v>No</v>
      </c>
      <c r="C1931">
        <v>1</v>
      </c>
      <c r="D1931" s="6" t="s">
        <v>414</v>
      </c>
      <c r="E1931" s="5" t="s">
        <v>19507</v>
      </c>
      <c r="F1931" s="5" t="s">
        <v>152</v>
      </c>
      <c r="G1931" s="5" t="s">
        <v>1738</v>
      </c>
      <c r="H1931" s="7">
        <v>529455</v>
      </c>
      <c r="I1931" s="5">
        <v>1</v>
      </c>
      <c r="J1931" s="5">
        <v>1</v>
      </c>
      <c r="K1931" s="5" t="s">
        <v>19508</v>
      </c>
      <c r="L1931" s="5">
        <v>7.6700000000000004E-2</v>
      </c>
      <c r="M1931" s="8"/>
      <c r="N1931" s="8"/>
      <c r="O1931" s="8"/>
      <c r="P1931" s="8"/>
      <c r="Q1931" s="8"/>
      <c r="R1931" s="5" t="s">
        <v>19509</v>
      </c>
      <c r="S1931" s="5" t="s">
        <v>417</v>
      </c>
      <c r="T1931" s="5" t="s">
        <v>417</v>
      </c>
      <c r="U1931" s="5" t="s">
        <v>417</v>
      </c>
      <c r="V1931" s="5" t="s">
        <v>417</v>
      </c>
      <c r="W1931" s="5" t="s">
        <v>93</v>
      </c>
      <c r="X1931" s="5" t="s">
        <v>418</v>
      </c>
      <c r="Y1931" s="5" t="s">
        <v>419</v>
      </c>
      <c r="Z1931" s="5" t="s">
        <v>420</v>
      </c>
      <c r="AA1931" s="5" t="s">
        <v>421</v>
      </c>
      <c r="AB1931" s="5"/>
      <c r="AC1931" s="5"/>
      <c r="AD1931" s="5"/>
      <c r="AE1931" s="5"/>
      <c r="AF1931" s="5"/>
    </row>
    <row r="1932" spans="1:32">
      <c r="A1932" s="5" t="s">
        <v>19510</v>
      </c>
      <c r="B1932" s="5" t="str">
        <f>IF(COUNTIF('Leads Priorizados INT'!M:M,A1932)&gt;0,"Sí","No")</f>
        <v>No</v>
      </c>
      <c r="C1932">
        <v>1</v>
      </c>
      <c r="D1932" s="6" t="s">
        <v>414</v>
      </c>
      <c r="E1932" s="5" t="s">
        <v>19511</v>
      </c>
      <c r="F1932" s="5" t="s">
        <v>152</v>
      </c>
      <c r="G1932" s="5" t="s">
        <v>1602</v>
      </c>
      <c r="H1932" s="7">
        <v>1917980</v>
      </c>
      <c r="I1932" s="5">
        <v>13</v>
      </c>
      <c r="J1932" s="5">
        <v>1</v>
      </c>
      <c r="K1932" s="5" t="s">
        <v>19512</v>
      </c>
      <c r="L1932" s="5">
        <v>7.6700000000000004E-2</v>
      </c>
      <c r="M1932" s="8">
        <v>915794475</v>
      </c>
      <c r="N1932" s="8"/>
      <c r="O1932" s="8"/>
      <c r="P1932" s="8"/>
      <c r="Q1932" s="8"/>
      <c r="R1932" s="5" t="s">
        <v>19513</v>
      </c>
      <c r="S1932" s="5" t="s">
        <v>417</v>
      </c>
      <c r="T1932" s="5" t="s">
        <v>417</v>
      </c>
      <c r="U1932" s="5" t="s">
        <v>417</v>
      </c>
      <c r="V1932" s="5" t="s">
        <v>417</v>
      </c>
      <c r="W1932" s="5" t="s">
        <v>93</v>
      </c>
      <c r="X1932" s="5" t="s">
        <v>418</v>
      </c>
      <c r="Y1932" s="5" t="s">
        <v>419</v>
      </c>
      <c r="Z1932" s="5" t="s">
        <v>420</v>
      </c>
      <c r="AA1932" s="5" t="s">
        <v>421</v>
      </c>
      <c r="AB1932" s="5"/>
      <c r="AC1932" s="5"/>
      <c r="AD1932" s="5"/>
      <c r="AE1932" s="5"/>
      <c r="AF1932" s="5"/>
    </row>
    <row r="1933" spans="1:32">
      <c r="A1933" s="5" t="s">
        <v>19514</v>
      </c>
      <c r="B1933" s="5" t="str">
        <f>IF(COUNTIF('Leads Priorizados INT'!M:M,A1933)&gt;0,"Sí","No")</f>
        <v>No</v>
      </c>
      <c r="C1933">
        <v>1</v>
      </c>
      <c r="D1933" s="6" t="s">
        <v>414</v>
      </c>
      <c r="E1933" s="5" t="s">
        <v>19515</v>
      </c>
      <c r="F1933" s="5" t="s">
        <v>700</v>
      </c>
      <c r="G1933" s="5" t="s">
        <v>19516</v>
      </c>
      <c r="H1933" s="7">
        <v>725015</v>
      </c>
      <c r="I1933" s="5">
        <v>0</v>
      </c>
      <c r="J1933" s="5">
        <v>1</v>
      </c>
      <c r="K1933" s="5" t="s">
        <v>19517</v>
      </c>
      <c r="L1933" s="5">
        <v>7.6700000000000004E-2</v>
      </c>
      <c r="M1933" s="8">
        <v>954467690</v>
      </c>
      <c r="N1933" s="8"/>
      <c r="O1933" s="8"/>
      <c r="P1933" s="8"/>
      <c r="Q1933" s="8"/>
      <c r="R1933" s="5" t="s">
        <v>19518</v>
      </c>
      <c r="S1933" s="5" t="s">
        <v>417</v>
      </c>
      <c r="T1933" s="5" t="s">
        <v>417</v>
      </c>
      <c r="U1933" s="5" t="s">
        <v>417</v>
      </c>
      <c r="V1933" s="5" t="s">
        <v>417</v>
      </c>
      <c r="W1933" s="5" t="s">
        <v>93</v>
      </c>
      <c r="X1933" s="5" t="s">
        <v>418</v>
      </c>
      <c r="Y1933" s="5" t="s">
        <v>419</v>
      </c>
      <c r="Z1933" s="5" t="s">
        <v>420</v>
      </c>
      <c r="AA1933" s="5" t="s">
        <v>421</v>
      </c>
      <c r="AB1933" s="5" t="s">
        <v>19519</v>
      </c>
      <c r="AC1933" s="5"/>
      <c r="AD1933" s="5"/>
      <c r="AE1933" s="5"/>
      <c r="AF1933" s="5"/>
    </row>
    <row r="1934" spans="1:32">
      <c r="A1934" s="5" t="s">
        <v>19520</v>
      </c>
      <c r="B1934" s="5" t="str">
        <f>IF(COUNTIF('Leads Priorizados INT'!M:M,A1934)&gt;0,"Sí","No")</f>
        <v>No</v>
      </c>
      <c r="C1934">
        <v>1</v>
      </c>
      <c r="D1934" s="6" t="s">
        <v>414</v>
      </c>
      <c r="E1934" s="5" t="s">
        <v>19521</v>
      </c>
      <c r="F1934" s="5" t="s">
        <v>3740</v>
      </c>
      <c r="G1934" s="5" t="s">
        <v>19522</v>
      </c>
      <c r="H1934" s="7">
        <v>312098</v>
      </c>
      <c r="I1934" s="5">
        <v>1</v>
      </c>
      <c r="J1934" s="5">
        <v>1</v>
      </c>
      <c r="K1934" s="5" t="s">
        <v>19523</v>
      </c>
      <c r="L1934" s="5">
        <v>7.6600000000000001E-2</v>
      </c>
      <c r="M1934" s="8">
        <v>956264700</v>
      </c>
      <c r="N1934" s="8">
        <v>956264611</v>
      </c>
      <c r="O1934" s="8">
        <v>629520304</v>
      </c>
      <c r="P1934" s="8"/>
      <c r="Q1934" s="8"/>
      <c r="R1934" s="5" t="s">
        <v>19524</v>
      </c>
      <c r="S1934" s="5" t="s">
        <v>19525</v>
      </c>
      <c r="T1934" s="5" t="s">
        <v>417</v>
      </c>
      <c r="U1934" s="5" t="s">
        <v>417</v>
      </c>
      <c r="V1934" s="5" t="s">
        <v>417</v>
      </c>
      <c r="W1934" s="5" t="s">
        <v>93</v>
      </c>
      <c r="X1934" s="5" t="s">
        <v>418</v>
      </c>
      <c r="Y1934" s="5" t="s">
        <v>419</v>
      </c>
      <c r="Z1934" s="5" t="s">
        <v>420</v>
      </c>
      <c r="AA1934" s="5" t="s">
        <v>421</v>
      </c>
      <c r="AB1934" s="5" t="s">
        <v>19526</v>
      </c>
      <c r="AC1934" s="5" t="s">
        <v>19527</v>
      </c>
      <c r="AD1934" s="5"/>
      <c r="AE1934" s="5"/>
      <c r="AF1934" s="5"/>
    </row>
    <row r="1935" spans="1:32" hidden="1">
      <c r="A1935" s="5" t="s">
        <v>19528</v>
      </c>
      <c r="B1935" s="5" t="str">
        <f>IF(COUNTIF('Leads Priorizados INT'!M:M,A1935)&gt;0,"Sí","No")</f>
        <v>No</v>
      </c>
      <c r="C1935">
        <v>0</v>
      </c>
      <c r="D1935" s="6" t="s">
        <v>414</v>
      </c>
      <c r="E1935" s="5" t="s">
        <v>19529</v>
      </c>
      <c r="F1935" s="5" t="s">
        <v>1019</v>
      </c>
      <c r="G1935" s="5" t="s">
        <v>19530</v>
      </c>
      <c r="H1935" s="7">
        <v>481462</v>
      </c>
      <c r="I1935" s="5">
        <v>1</v>
      </c>
      <c r="J1935" s="5">
        <v>3</v>
      </c>
      <c r="K1935" s="5" t="s">
        <v>19531</v>
      </c>
      <c r="L1935" s="5">
        <v>7.6600000000000001E-2</v>
      </c>
      <c r="M1935" s="8">
        <v>948238212</v>
      </c>
      <c r="N1935" s="8">
        <v>948153277</v>
      </c>
      <c r="O1935" s="8"/>
      <c r="P1935" s="8"/>
      <c r="Q1935" s="8"/>
      <c r="R1935" s="5" t="s">
        <v>19532</v>
      </c>
      <c r="S1935" s="5" t="s">
        <v>417</v>
      </c>
      <c r="T1935" s="5" t="s">
        <v>417</v>
      </c>
      <c r="U1935" s="5" t="s">
        <v>417</v>
      </c>
      <c r="V1935" s="5" t="s">
        <v>417</v>
      </c>
      <c r="W1935" s="5" t="s">
        <v>93</v>
      </c>
      <c r="X1935" s="5" t="s">
        <v>418</v>
      </c>
      <c r="Y1935" s="5" t="s">
        <v>419</v>
      </c>
      <c r="Z1935" s="5" t="s">
        <v>420</v>
      </c>
      <c r="AA1935" s="5" t="s">
        <v>421</v>
      </c>
      <c r="AB1935" s="5" t="s">
        <v>19533</v>
      </c>
      <c r="AC1935" s="5"/>
      <c r="AD1935" s="5"/>
      <c r="AE1935" s="5"/>
      <c r="AF1935" s="5"/>
    </row>
    <row r="1936" spans="1:32" hidden="1">
      <c r="A1936" s="5" t="s">
        <v>19534</v>
      </c>
      <c r="B1936" s="5" t="str">
        <f>IF(COUNTIF('Leads Priorizados INT'!M:M,A1936)&gt;0,"Sí","No")</f>
        <v>No</v>
      </c>
      <c r="C1936">
        <v>0</v>
      </c>
      <c r="D1936" s="6" t="s">
        <v>1234</v>
      </c>
      <c r="E1936" s="5" t="s">
        <v>19535</v>
      </c>
      <c r="F1936" s="5" t="s">
        <v>431</v>
      </c>
      <c r="G1936" s="5" t="s">
        <v>10747</v>
      </c>
      <c r="H1936" s="7">
        <v>1297826</v>
      </c>
      <c r="I1936" s="5">
        <v>18</v>
      </c>
      <c r="J1936" s="5">
        <v>4</v>
      </c>
      <c r="K1936" s="5" t="s">
        <v>19536</v>
      </c>
      <c r="L1936" s="5">
        <v>7.6600000000000001E-2</v>
      </c>
      <c r="M1936" s="8">
        <v>936455442</v>
      </c>
      <c r="N1936" s="8">
        <v>936452575</v>
      </c>
      <c r="O1936" s="8">
        <v>936455167</v>
      </c>
      <c r="P1936" s="8">
        <v>936455086</v>
      </c>
      <c r="Q1936" s="8">
        <v>936455080</v>
      </c>
      <c r="R1936" s="5" t="s">
        <v>19537</v>
      </c>
      <c r="S1936" s="5" t="s">
        <v>19538</v>
      </c>
      <c r="T1936" s="5" t="s">
        <v>417</v>
      </c>
      <c r="U1936" s="5" t="s">
        <v>417</v>
      </c>
      <c r="V1936" s="5" t="s">
        <v>417</v>
      </c>
      <c r="W1936" s="5" t="s">
        <v>93</v>
      </c>
      <c r="X1936" s="5" t="s">
        <v>418</v>
      </c>
      <c r="Y1936" s="5" t="s">
        <v>419</v>
      </c>
      <c r="Z1936" s="5" t="s">
        <v>420</v>
      </c>
      <c r="AA1936" s="5" t="s">
        <v>421</v>
      </c>
      <c r="AB1936" s="5"/>
      <c r="AC1936" s="5"/>
      <c r="AD1936" s="5"/>
      <c r="AE1936" s="5"/>
      <c r="AF1936" s="5"/>
    </row>
    <row r="1937" spans="1:32">
      <c r="A1937" s="5" t="s">
        <v>19539</v>
      </c>
      <c r="B1937" s="5" t="str">
        <f>IF(COUNTIF('Leads Priorizados INT'!M:M,A1937)&gt;0,"Sí","No")</f>
        <v>No</v>
      </c>
      <c r="C1937">
        <v>1</v>
      </c>
      <c r="D1937" s="6" t="s">
        <v>414</v>
      </c>
      <c r="E1937" s="5" t="s">
        <v>19540</v>
      </c>
      <c r="F1937" s="5" t="s">
        <v>3740</v>
      </c>
      <c r="G1937" s="5" t="s">
        <v>9824</v>
      </c>
      <c r="H1937" s="7">
        <v>923943</v>
      </c>
      <c r="I1937" s="5">
        <v>8</v>
      </c>
      <c r="J1937" s="5">
        <v>1</v>
      </c>
      <c r="K1937" s="5" t="s">
        <v>19541</v>
      </c>
      <c r="L1937" s="5">
        <v>7.6600000000000001E-2</v>
      </c>
      <c r="M1937" s="8">
        <v>956057018</v>
      </c>
      <c r="N1937" s="8"/>
      <c r="O1937" s="8"/>
      <c r="P1937" s="8"/>
      <c r="Q1937" s="8"/>
      <c r="R1937" s="5" t="s">
        <v>19542</v>
      </c>
      <c r="S1937" s="5" t="s">
        <v>417</v>
      </c>
      <c r="T1937" s="5" t="s">
        <v>417</v>
      </c>
      <c r="U1937" s="5" t="s">
        <v>417</v>
      </c>
      <c r="V1937" s="5" t="s">
        <v>417</v>
      </c>
      <c r="W1937" s="5" t="s">
        <v>93</v>
      </c>
      <c r="X1937" s="5" t="s">
        <v>418</v>
      </c>
      <c r="Y1937" s="5" t="s">
        <v>419</v>
      </c>
      <c r="Z1937" s="5" t="s">
        <v>420</v>
      </c>
      <c r="AA1937" s="5" t="s">
        <v>421</v>
      </c>
      <c r="AB1937" s="5" t="s">
        <v>19543</v>
      </c>
      <c r="AC1937" s="5"/>
      <c r="AD1937" s="5"/>
      <c r="AE1937" s="5"/>
      <c r="AF1937" s="5"/>
    </row>
    <row r="1938" spans="1:32" hidden="1">
      <c r="A1938" s="5" t="s">
        <v>19544</v>
      </c>
      <c r="B1938" s="5" t="str">
        <f>IF(COUNTIF('Leads Priorizados INT'!M:M,A1938)&gt;0,"Sí","No")</f>
        <v>No</v>
      </c>
      <c r="C1938">
        <v>0</v>
      </c>
      <c r="D1938" s="6" t="s">
        <v>414</v>
      </c>
      <c r="E1938" s="5" t="s">
        <v>19545</v>
      </c>
      <c r="F1938" s="5" t="s">
        <v>152</v>
      </c>
      <c r="G1938" s="5" t="s">
        <v>3787</v>
      </c>
      <c r="H1938" s="7">
        <v>836693</v>
      </c>
      <c r="I1938" s="5">
        <v>3</v>
      </c>
      <c r="J1938" s="5">
        <v>1</v>
      </c>
      <c r="K1938" s="5" t="s">
        <v>19546</v>
      </c>
      <c r="L1938" s="5">
        <v>7.6600000000000001E-2</v>
      </c>
      <c r="M1938" s="8"/>
      <c r="N1938" s="8"/>
      <c r="O1938" s="8"/>
      <c r="P1938" s="8"/>
      <c r="Q1938" s="8"/>
      <c r="R1938" s="5" t="s">
        <v>19547</v>
      </c>
      <c r="S1938" s="5" t="s">
        <v>19548</v>
      </c>
      <c r="T1938" s="5" t="s">
        <v>417</v>
      </c>
      <c r="U1938" s="5" t="s">
        <v>417</v>
      </c>
      <c r="V1938" s="5" t="s">
        <v>417</v>
      </c>
      <c r="W1938" s="5" t="s">
        <v>93</v>
      </c>
      <c r="X1938" s="5" t="s">
        <v>418</v>
      </c>
      <c r="Y1938" s="5" t="s">
        <v>419</v>
      </c>
      <c r="Z1938" s="5" t="s">
        <v>420</v>
      </c>
      <c r="AA1938" s="5" t="s">
        <v>421</v>
      </c>
      <c r="AB1938" s="5"/>
      <c r="AC1938" s="5"/>
      <c r="AD1938" s="5"/>
      <c r="AE1938" s="5"/>
      <c r="AF1938" s="5"/>
    </row>
    <row r="1939" spans="1:32" hidden="1">
      <c r="A1939" s="5" t="s">
        <v>19549</v>
      </c>
      <c r="B1939" s="5" t="str">
        <f>IF(COUNTIF('Leads Priorizados INT'!M:M,A1939)&gt;0,"Sí","No")</f>
        <v>No</v>
      </c>
      <c r="C1939">
        <v>0</v>
      </c>
      <c r="D1939" s="6" t="s">
        <v>414</v>
      </c>
      <c r="E1939" s="5" t="s">
        <v>19550</v>
      </c>
      <c r="F1939" s="5" t="s">
        <v>700</v>
      </c>
      <c r="G1939" s="5" t="s">
        <v>12535</v>
      </c>
      <c r="H1939" s="7">
        <v>758570</v>
      </c>
      <c r="I1939" s="5">
        <v>23</v>
      </c>
      <c r="J1939" s="5">
        <v>1</v>
      </c>
      <c r="K1939" s="5" t="s">
        <v>19551</v>
      </c>
      <c r="L1939" s="5">
        <v>7.6600000000000001E-2</v>
      </c>
      <c r="M1939" s="8">
        <v>955121211</v>
      </c>
      <c r="N1939" s="8">
        <v>955114422</v>
      </c>
      <c r="O1939" s="8"/>
      <c r="P1939" s="8"/>
      <c r="Q1939" s="8"/>
      <c r="R1939" s="5" t="s">
        <v>19552</v>
      </c>
      <c r="S1939" s="5" t="s">
        <v>417</v>
      </c>
      <c r="T1939" s="5" t="s">
        <v>417</v>
      </c>
      <c r="U1939" s="5" t="s">
        <v>417</v>
      </c>
      <c r="V1939" s="5" t="s">
        <v>417</v>
      </c>
      <c r="W1939" s="5" t="s">
        <v>93</v>
      </c>
      <c r="X1939" s="5" t="s">
        <v>418</v>
      </c>
      <c r="Y1939" s="5" t="s">
        <v>419</v>
      </c>
      <c r="Z1939" s="5" t="s">
        <v>420</v>
      </c>
      <c r="AA1939" s="5" t="s">
        <v>421</v>
      </c>
      <c r="AB1939" s="5" t="s">
        <v>19553</v>
      </c>
      <c r="AC1939" s="5"/>
      <c r="AD1939" s="5"/>
      <c r="AE1939" s="5"/>
      <c r="AF1939" s="5"/>
    </row>
    <row r="1940" spans="1:32" hidden="1">
      <c r="A1940" s="5" t="s">
        <v>19554</v>
      </c>
      <c r="B1940" s="5" t="str">
        <f>IF(COUNTIF('Leads Priorizados INT'!M:M,A1940)&gt;0,"Sí","No")</f>
        <v>No</v>
      </c>
      <c r="C1940">
        <v>0</v>
      </c>
      <c r="D1940" s="6" t="s">
        <v>1534</v>
      </c>
      <c r="E1940" s="5" t="s">
        <v>19555</v>
      </c>
      <c r="F1940" s="5" t="s">
        <v>431</v>
      </c>
      <c r="G1940" s="5" t="s">
        <v>1669</v>
      </c>
      <c r="H1940" s="7">
        <v>7859530</v>
      </c>
      <c r="I1940" s="5">
        <v>104</v>
      </c>
      <c r="J1940" s="5">
        <v>2</v>
      </c>
      <c r="K1940" s="5" t="s">
        <v>19556</v>
      </c>
      <c r="L1940" s="5">
        <v>7.6499999999999999E-2</v>
      </c>
      <c r="M1940" s="8">
        <v>934516623</v>
      </c>
      <c r="N1940" s="8">
        <v>934517302</v>
      </c>
      <c r="O1940" s="8">
        <v>931518451</v>
      </c>
      <c r="P1940" s="8">
        <v>673583873</v>
      </c>
      <c r="Q1940" s="8"/>
      <c r="R1940" s="5" t="s">
        <v>19557</v>
      </c>
      <c r="S1940" s="5" t="s">
        <v>19558</v>
      </c>
      <c r="T1940" s="5" t="s">
        <v>417</v>
      </c>
      <c r="U1940" s="5" t="s">
        <v>417</v>
      </c>
      <c r="V1940" s="5" t="s">
        <v>417</v>
      </c>
      <c r="W1940" s="5" t="s">
        <v>93</v>
      </c>
      <c r="X1940" s="5" t="s">
        <v>418</v>
      </c>
      <c r="Y1940" s="5" t="s">
        <v>419</v>
      </c>
      <c r="Z1940" s="5" t="s">
        <v>420</v>
      </c>
      <c r="AA1940" s="5" t="s">
        <v>421</v>
      </c>
      <c r="AB1940" s="5" t="s">
        <v>19559</v>
      </c>
      <c r="AC1940" s="5" t="s">
        <v>19560</v>
      </c>
      <c r="AD1940" s="5" t="s">
        <v>19561</v>
      </c>
      <c r="AE1940" s="5" t="s">
        <v>19562</v>
      </c>
      <c r="AF1940" s="5" t="s">
        <v>19563</v>
      </c>
    </row>
    <row r="1941" spans="1:32" hidden="1">
      <c r="A1941" s="5" t="s">
        <v>19564</v>
      </c>
      <c r="B1941" s="5" t="str">
        <f>IF(COUNTIF('Leads Priorizados INT'!M:M,A1941)&gt;0,"Sí","No")</f>
        <v>No</v>
      </c>
      <c r="C1941">
        <v>0</v>
      </c>
      <c r="D1941" s="6" t="s">
        <v>414</v>
      </c>
      <c r="E1941" s="5" t="s">
        <v>19565</v>
      </c>
      <c r="F1941" s="5" t="s">
        <v>721</v>
      </c>
      <c r="G1941" s="5" t="s">
        <v>12858</v>
      </c>
      <c r="H1941" s="7">
        <v>688357</v>
      </c>
      <c r="I1941" s="5">
        <v>26</v>
      </c>
      <c r="J1941" s="5">
        <v>1</v>
      </c>
      <c r="K1941" s="5" t="s">
        <v>19566</v>
      </c>
      <c r="L1941" s="5">
        <v>7.6499999999999999E-2</v>
      </c>
      <c r="M1941" s="8">
        <v>928459596</v>
      </c>
      <c r="N1941" s="8">
        <v>928459595</v>
      </c>
      <c r="O1941" s="8">
        <v>928458121</v>
      </c>
      <c r="P1941" s="8">
        <v>928452827</v>
      </c>
      <c r="Q1941" s="8">
        <v>928459591</v>
      </c>
      <c r="R1941" s="5" t="s">
        <v>19567</v>
      </c>
      <c r="S1941" s="5" t="s">
        <v>417</v>
      </c>
      <c r="T1941" s="5" t="s">
        <v>417</v>
      </c>
      <c r="U1941" s="5" t="s">
        <v>417</v>
      </c>
      <c r="V1941" s="5" t="s">
        <v>417</v>
      </c>
      <c r="W1941" s="5" t="s">
        <v>93</v>
      </c>
      <c r="X1941" s="5" t="s">
        <v>418</v>
      </c>
      <c r="Y1941" s="5" t="s">
        <v>419</v>
      </c>
      <c r="Z1941" s="5" t="s">
        <v>420</v>
      </c>
      <c r="AA1941" s="5" t="s">
        <v>421</v>
      </c>
      <c r="AB1941" s="5" t="s">
        <v>19568</v>
      </c>
      <c r="AC1941" s="5" t="s">
        <v>19569</v>
      </c>
      <c r="AD1941" s="5" t="s">
        <v>19570</v>
      </c>
      <c r="AE1941" s="5" t="s">
        <v>19571</v>
      </c>
      <c r="AF1941" s="5"/>
    </row>
    <row r="1942" spans="1:32">
      <c r="A1942" s="5" t="s">
        <v>19572</v>
      </c>
      <c r="B1942" s="5" t="str">
        <f>IF(COUNTIF('Leads Priorizados INT'!M:M,A1942)&gt;0,"Sí","No")</f>
        <v>No</v>
      </c>
      <c r="C1942">
        <v>1</v>
      </c>
      <c r="D1942" s="6" t="s">
        <v>414</v>
      </c>
      <c r="E1942" s="5" t="s">
        <v>19573</v>
      </c>
      <c r="F1942" s="5" t="s">
        <v>1328</v>
      </c>
      <c r="G1942" s="5" t="s">
        <v>18829</v>
      </c>
      <c r="H1942" s="7">
        <v>2849946</v>
      </c>
      <c r="I1942" s="5">
        <v>31</v>
      </c>
      <c r="J1942" s="5">
        <v>2</v>
      </c>
      <c r="K1942" s="5" t="s">
        <v>19574</v>
      </c>
      <c r="L1942" s="5">
        <v>7.6499999999999999E-2</v>
      </c>
      <c r="M1942" s="8">
        <v>633295350</v>
      </c>
      <c r="N1942" s="8"/>
      <c r="O1942" s="8"/>
      <c r="P1942" s="8"/>
      <c r="Q1942" s="8"/>
      <c r="R1942" s="5" t="s">
        <v>19575</v>
      </c>
      <c r="S1942" s="5" t="s">
        <v>19576</v>
      </c>
      <c r="T1942" s="5" t="s">
        <v>417</v>
      </c>
      <c r="U1942" s="5" t="s">
        <v>417</v>
      </c>
      <c r="V1942" s="5" t="s">
        <v>417</v>
      </c>
      <c r="W1942" s="5" t="s">
        <v>93</v>
      </c>
      <c r="X1942" s="5" t="s">
        <v>418</v>
      </c>
      <c r="Y1942" s="5" t="s">
        <v>419</v>
      </c>
      <c r="Z1942" s="5" t="s">
        <v>420</v>
      </c>
      <c r="AA1942" s="5" t="s">
        <v>421</v>
      </c>
      <c r="AB1942" s="5"/>
      <c r="AC1942" s="5"/>
      <c r="AD1942" s="5"/>
      <c r="AE1942" s="5"/>
      <c r="AF1942" s="5"/>
    </row>
    <row r="1943" spans="1:32" hidden="1">
      <c r="A1943" s="5" t="s">
        <v>19577</v>
      </c>
      <c r="B1943" s="5" t="str">
        <f>IF(COUNTIF('Leads Priorizados INT'!M:M,A1943)&gt;0,"Sí","No")</f>
        <v>No</v>
      </c>
      <c r="C1943">
        <v>0</v>
      </c>
      <c r="D1943" s="6" t="s">
        <v>414</v>
      </c>
      <c r="E1943" s="5" t="s">
        <v>19578</v>
      </c>
      <c r="F1943" s="5" t="s">
        <v>431</v>
      </c>
      <c r="G1943" s="5" t="s">
        <v>9448</v>
      </c>
      <c r="H1943" s="7">
        <v>855006</v>
      </c>
      <c r="I1943" s="5">
        <v>1</v>
      </c>
      <c r="J1943" s="5">
        <v>1</v>
      </c>
      <c r="K1943" s="5" t="s">
        <v>19579</v>
      </c>
      <c r="L1943" s="5">
        <v>7.6499999999999999E-2</v>
      </c>
      <c r="M1943" s="8">
        <v>934358418</v>
      </c>
      <c r="N1943" s="8"/>
      <c r="O1943" s="8"/>
      <c r="P1943" s="8"/>
      <c r="Q1943" s="8"/>
      <c r="R1943" s="5" t="s">
        <v>19580</v>
      </c>
      <c r="S1943" s="5" t="s">
        <v>19581</v>
      </c>
      <c r="T1943" s="5" t="s">
        <v>417</v>
      </c>
      <c r="U1943" s="5" t="s">
        <v>417</v>
      </c>
      <c r="V1943" s="5" t="s">
        <v>417</v>
      </c>
      <c r="W1943" s="5" t="s">
        <v>93</v>
      </c>
      <c r="X1943" s="5" t="s">
        <v>418</v>
      </c>
      <c r="Y1943" s="5" t="s">
        <v>419</v>
      </c>
      <c r="Z1943" s="5" t="s">
        <v>420</v>
      </c>
      <c r="AA1943" s="5" t="s">
        <v>421</v>
      </c>
      <c r="AB1943" s="5"/>
      <c r="AC1943" s="5"/>
      <c r="AD1943" s="5"/>
      <c r="AE1943" s="5"/>
      <c r="AF1943" s="5"/>
    </row>
    <row r="1944" spans="1:32" hidden="1">
      <c r="A1944" s="5" t="s">
        <v>19582</v>
      </c>
      <c r="B1944" s="5" t="str">
        <f>IF(COUNTIF('Leads Priorizados INT'!M:M,A1944)&gt;0,"Sí","No")</f>
        <v>No</v>
      </c>
      <c r="C1944">
        <v>0</v>
      </c>
      <c r="D1944" s="6" t="s">
        <v>414</v>
      </c>
      <c r="E1944" s="5" t="s">
        <v>19583</v>
      </c>
      <c r="F1944" s="5" t="s">
        <v>431</v>
      </c>
      <c r="G1944" s="5" t="s">
        <v>1094</v>
      </c>
      <c r="H1944" s="7">
        <v>516129</v>
      </c>
      <c r="I1944" s="5">
        <v>1</v>
      </c>
      <c r="J1944" s="5">
        <v>2</v>
      </c>
      <c r="K1944" s="5" t="s">
        <v>19584</v>
      </c>
      <c r="L1944" s="5">
        <v>7.6499999999999999E-2</v>
      </c>
      <c r="M1944" s="8">
        <v>680490802</v>
      </c>
      <c r="N1944" s="8"/>
      <c r="O1944" s="8"/>
      <c r="P1944" s="8"/>
      <c r="Q1944" s="8"/>
      <c r="R1944" s="5" t="s">
        <v>19585</v>
      </c>
      <c r="S1944" s="5" t="s">
        <v>417</v>
      </c>
      <c r="T1944" s="5" t="s">
        <v>417</v>
      </c>
      <c r="U1944" s="5" t="s">
        <v>417</v>
      </c>
      <c r="V1944" s="5" t="s">
        <v>417</v>
      </c>
      <c r="W1944" s="5" t="s">
        <v>93</v>
      </c>
      <c r="X1944" s="5" t="s">
        <v>418</v>
      </c>
      <c r="Y1944" s="5" t="s">
        <v>419</v>
      </c>
      <c r="Z1944" s="5" t="s">
        <v>420</v>
      </c>
      <c r="AA1944" s="5" t="s">
        <v>421</v>
      </c>
      <c r="AB1944" s="5"/>
      <c r="AC1944" s="5"/>
      <c r="AD1944" s="5"/>
      <c r="AE1944" s="5"/>
      <c r="AF1944" s="5"/>
    </row>
    <row r="1945" spans="1:32">
      <c r="A1945" s="5" t="s">
        <v>19586</v>
      </c>
      <c r="B1945" s="5" t="str">
        <f>IF(COUNTIF('Leads Priorizados INT'!M:M,A1945)&gt;0,"Sí","No")</f>
        <v>No</v>
      </c>
      <c r="C1945">
        <v>1</v>
      </c>
      <c r="D1945" s="6" t="s">
        <v>414</v>
      </c>
      <c r="E1945" s="5" t="s">
        <v>19587</v>
      </c>
      <c r="F1945" s="5" t="s">
        <v>431</v>
      </c>
      <c r="G1945" s="5" t="s">
        <v>19588</v>
      </c>
      <c r="H1945" s="7">
        <v>505492</v>
      </c>
      <c r="I1945" s="5">
        <v>1</v>
      </c>
      <c r="J1945" s="5">
        <v>1</v>
      </c>
      <c r="K1945" s="5" t="s">
        <v>19589</v>
      </c>
      <c r="L1945" s="5">
        <v>7.6499999999999999E-2</v>
      </c>
      <c r="M1945" s="8">
        <v>938125561</v>
      </c>
      <c r="N1945" s="8">
        <v>630201859</v>
      </c>
      <c r="O1945" s="8"/>
      <c r="P1945" s="8"/>
      <c r="Q1945" s="8"/>
      <c r="R1945" s="5" t="s">
        <v>19590</v>
      </c>
      <c r="S1945" s="5" t="s">
        <v>19591</v>
      </c>
      <c r="T1945" s="5" t="s">
        <v>19592</v>
      </c>
      <c r="U1945" s="5" t="s">
        <v>417</v>
      </c>
      <c r="V1945" s="5" t="s">
        <v>417</v>
      </c>
      <c r="W1945" s="5" t="s">
        <v>93</v>
      </c>
      <c r="X1945" s="5" t="s">
        <v>418</v>
      </c>
      <c r="Y1945" s="5" t="s">
        <v>419</v>
      </c>
      <c r="Z1945" s="5" t="s">
        <v>420</v>
      </c>
      <c r="AA1945" s="5" t="s">
        <v>421</v>
      </c>
      <c r="AB1945" s="5"/>
      <c r="AC1945" s="5"/>
      <c r="AD1945" s="5"/>
      <c r="AE1945" s="5"/>
      <c r="AF1945" s="5"/>
    </row>
    <row r="1946" spans="1:32" hidden="1">
      <c r="A1946" s="5" t="s">
        <v>19593</v>
      </c>
      <c r="B1946" s="5" t="str">
        <f>IF(COUNTIF('Leads Priorizados INT'!M:M,A1946)&gt;0,"Sí","No")</f>
        <v>No</v>
      </c>
      <c r="C1946">
        <v>0</v>
      </c>
      <c r="D1946" s="6" t="s">
        <v>430</v>
      </c>
      <c r="E1946" s="5" t="s">
        <v>19594</v>
      </c>
      <c r="F1946" s="5" t="s">
        <v>152</v>
      </c>
      <c r="G1946" s="5" t="s">
        <v>9796</v>
      </c>
      <c r="H1946" s="7">
        <v>1478183</v>
      </c>
      <c r="I1946" s="5">
        <v>6</v>
      </c>
      <c r="J1946" s="5">
        <v>1</v>
      </c>
      <c r="K1946" s="5" t="s">
        <v>19595</v>
      </c>
      <c r="L1946" s="5">
        <v>7.6499999999999999E-2</v>
      </c>
      <c r="M1946" s="8">
        <v>911647626</v>
      </c>
      <c r="N1946" s="8">
        <v>667742044</v>
      </c>
      <c r="O1946" s="8">
        <v>654253838</v>
      </c>
      <c r="P1946" s="8">
        <v>747854602</v>
      </c>
      <c r="Q1946" s="8">
        <v>691849420</v>
      </c>
      <c r="R1946" s="5" t="s">
        <v>19596</v>
      </c>
      <c r="S1946" s="5" t="s">
        <v>417</v>
      </c>
      <c r="T1946" s="5" t="s">
        <v>417</v>
      </c>
      <c r="U1946" s="5" t="s">
        <v>417</v>
      </c>
      <c r="V1946" s="5" t="s">
        <v>417</v>
      </c>
      <c r="W1946" s="5" t="s">
        <v>93</v>
      </c>
      <c r="X1946" s="5" t="s">
        <v>418</v>
      </c>
      <c r="Y1946" s="5" t="s">
        <v>419</v>
      </c>
      <c r="Z1946" s="5" t="s">
        <v>420</v>
      </c>
      <c r="AA1946" s="5" t="s">
        <v>421</v>
      </c>
      <c r="AB1946" s="5"/>
      <c r="AC1946" s="5"/>
      <c r="AD1946" s="5"/>
      <c r="AE1946" s="5"/>
      <c r="AF1946" s="5"/>
    </row>
    <row r="1947" spans="1:32" hidden="1">
      <c r="A1947" s="5" t="s">
        <v>19597</v>
      </c>
      <c r="B1947" s="5" t="str">
        <f>IF(COUNTIF('Leads Priorizados INT'!M:M,A1947)&gt;0,"Sí","No")</f>
        <v>No</v>
      </c>
      <c r="C1947">
        <v>0</v>
      </c>
      <c r="D1947" s="6" t="s">
        <v>414</v>
      </c>
      <c r="E1947" s="5" t="s">
        <v>19598</v>
      </c>
      <c r="F1947" s="5" t="s">
        <v>152</v>
      </c>
      <c r="G1947" s="5" t="s">
        <v>3787</v>
      </c>
      <c r="H1947" s="7">
        <v>754726</v>
      </c>
      <c r="I1947" s="5">
        <v>3</v>
      </c>
      <c r="J1947" s="5">
        <v>1</v>
      </c>
      <c r="K1947" s="5" t="s">
        <v>19599</v>
      </c>
      <c r="L1947" s="5">
        <v>7.6499999999999999E-2</v>
      </c>
      <c r="M1947" s="8"/>
      <c r="N1947" s="8"/>
      <c r="O1947" s="8"/>
      <c r="P1947" s="8"/>
      <c r="Q1947" s="8"/>
      <c r="R1947" s="5" t="s">
        <v>19600</v>
      </c>
      <c r="S1947" s="5" t="s">
        <v>417</v>
      </c>
      <c r="T1947" s="5" t="s">
        <v>417</v>
      </c>
      <c r="U1947" s="5" t="s">
        <v>417</v>
      </c>
      <c r="V1947" s="5" t="s">
        <v>417</v>
      </c>
      <c r="W1947" s="5" t="s">
        <v>93</v>
      </c>
      <c r="X1947" s="5" t="s">
        <v>418</v>
      </c>
      <c r="Y1947" s="5" t="s">
        <v>419</v>
      </c>
      <c r="Z1947" s="5" t="s">
        <v>420</v>
      </c>
      <c r="AA1947" s="5" t="s">
        <v>421</v>
      </c>
      <c r="AB1947" s="5"/>
      <c r="AC1947" s="5"/>
      <c r="AD1947" s="5"/>
      <c r="AE1947" s="5"/>
      <c r="AF1947" s="5"/>
    </row>
    <row r="1948" spans="1:32" hidden="1">
      <c r="A1948" s="5" t="s">
        <v>19601</v>
      </c>
      <c r="B1948" s="5" t="str">
        <f>IF(COUNTIF('Leads Priorizados INT'!M:M,A1948)&gt;0,"Sí","No")</f>
        <v>No</v>
      </c>
      <c r="C1948">
        <v>0</v>
      </c>
      <c r="D1948" s="6" t="s">
        <v>414</v>
      </c>
      <c r="E1948" s="5" t="s">
        <v>19602</v>
      </c>
      <c r="F1948" s="5" t="s">
        <v>873</v>
      </c>
      <c r="G1948" s="5" t="s">
        <v>1786</v>
      </c>
      <c r="H1948" s="7">
        <v>1355000</v>
      </c>
      <c r="I1948" s="5">
        <v>4</v>
      </c>
      <c r="J1948" s="5">
        <v>1</v>
      </c>
      <c r="K1948" s="5" t="s">
        <v>19603</v>
      </c>
      <c r="L1948" s="5">
        <v>7.6499999999999999E-2</v>
      </c>
      <c r="M1948" s="8">
        <v>952564621</v>
      </c>
      <c r="N1948" s="8">
        <v>952637613</v>
      </c>
      <c r="O1948" s="8"/>
      <c r="P1948" s="8"/>
      <c r="Q1948" s="8"/>
      <c r="R1948" s="5" t="s">
        <v>19604</v>
      </c>
      <c r="S1948" s="5" t="s">
        <v>417</v>
      </c>
      <c r="T1948" s="5" t="s">
        <v>417</v>
      </c>
      <c r="U1948" s="5" t="s">
        <v>417</v>
      </c>
      <c r="V1948" s="5" t="s">
        <v>417</v>
      </c>
      <c r="W1948" s="5" t="s">
        <v>93</v>
      </c>
      <c r="X1948" s="5" t="s">
        <v>418</v>
      </c>
      <c r="Y1948" s="5" t="s">
        <v>419</v>
      </c>
      <c r="Z1948" s="5" t="s">
        <v>420</v>
      </c>
      <c r="AA1948" s="5" t="s">
        <v>421</v>
      </c>
      <c r="AB1948" s="5"/>
      <c r="AC1948" s="5"/>
      <c r="AD1948" s="5"/>
      <c r="AE1948" s="5"/>
      <c r="AF1948" s="5"/>
    </row>
    <row r="1949" spans="1:32">
      <c r="A1949" s="5" t="s">
        <v>19605</v>
      </c>
      <c r="B1949" s="5" t="str">
        <f>IF(COUNTIF('Leads Priorizados INT'!M:M,A1949)&gt;0,"Sí","No")</f>
        <v>No</v>
      </c>
      <c r="C1949">
        <v>1</v>
      </c>
      <c r="D1949" s="6" t="s">
        <v>414</v>
      </c>
      <c r="E1949" s="5" t="s">
        <v>19606</v>
      </c>
      <c r="F1949" s="5" t="s">
        <v>769</v>
      </c>
      <c r="G1949" s="5" t="s">
        <v>19607</v>
      </c>
      <c r="H1949" s="7">
        <v>882212</v>
      </c>
      <c r="I1949" s="5">
        <v>1</v>
      </c>
      <c r="J1949" s="5">
        <v>1</v>
      </c>
      <c r="K1949" s="5" t="s">
        <v>19608</v>
      </c>
      <c r="L1949" s="5">
        <v>7.6399999999999996E-2</v>
      </c>
      <c r="M1949" s="8"/>
      <c r="N1949" s="8"/>
      <c r="O1949" s="8"/>
      <c r="P1949" s="8"/>
      <c r="Q1949" s="8"/>
      <c r="R1949" s="5" t="s">
        <v>19609</v>
      </c>
      <c r="S1949" s="5" t="s">
        <v>19610</v>
      </c>
      <c r="T1949" s="5" t="s">
        <v>417</v>
      </c>
      <c r="U1949" s="5" t="s">
        <v>417</v>
      </c>
      <c r="V1949" s="5" t="s">
        <v>417</v>
      </c>
      <c r="W1949" s="5" t="s">
        <v>93</v>
      </c>
      <c r="X1949" s="5" t="s">
        <v>418</v>
      </c>
      <c r="Y1949" s="5" t="s">
        <v>419</v>
      </c>
      <c r="Z1949" s="5" t="s">
        <v>420</v>
      </c>
      <c r="AA1949" s="5" t="s">
        <v>421</v>
      </c>
      <c r="AB1949" s="5"/>
      <c r="AC1949" s="5"/>
      <c r="AD1949" s="5"/>
      <c r="AE1949" s="5"/>
      <c r="AF1949" s="5"/>
    </row>
    <row r="1950" spans="1:32" hidden="1">
      <c r="A1950" s="5" t="s">
        <v>19611</v>
      </c>
      <c r="B1950" s="5" t="str">
        <f>IF(COUNTIF('Leads Priorizados INT'!M:M,A1950)&gt;0,"Sí","No")</f>
        <v>No</v>
      </c>
      <c r="C1950">
        <v>0</v>
      </c>
      <c r="D1950" s="6" t="s">
        <v>414</v>
      </c>
      <c r="E1950" s="5" t="s">
        <v>19612</v>
      </c>
      <c r="F1950" s="5" t="s">
        <v>152</v>
      </c>
      <c r="G1950" s="5" t="s">
        <v>12176</v>
      </c>
      <c r="H1950" s="7">
        <v>1137452</v>
      </c>
      <c r="I1950" s="5">
        <v>5</v>
      </c>
      <c r="J1950" s="5">
        <v>1</v>
      </c>
      <c r="K1950" s="5" t="s">
        <v>19613</v>
      </c>
      <c r="L1950" s="5">
        <v>7.6399999999999996E-2</v>
      </c>
      <c r="M1950" s="8">
        <v>914045652</v>
      </c>
      <c r="N1950" s="8">
        <v>916360025</v>
      </c>
      <c r="O1950" s="8"/>
      <c r="P1950" s="8"/>
      <c r="Q1950" s="8"/>
      <c r="R1950" s="5" t="s">
        <v>19614</v>
      </c>
      <c r="S1950" s="5" t="s">
        <v>417</v>
      </c>
      <c r="T1950" s="5" t="s">
        <v>417</v>
      </c>
      <c r="U1950" s="5" t="s">
        <v>417</v>
      </c>
      <c r="V1950" s="5" t="s">
        <v>417</v>
      </c>
      <c r="W1950" s="5" t="s">
        <v>93</v>
      </c>
      <c r="X1950" s="5" t="s">
        <v>418</v>
      </c>
      <c r="Y1950" s="5" t="s">
        <v>419</v>
      </c>
      <c r="Z1950" s="5" t="s">
        <v>420</v>
      </c>
      <c r="AA1950" s="5" t="s">
        <v>421</v>
      </c>
      <c r="AB1950" s="5" t="s">
        <v>19615</v>
      </c>
      <c r="AC1950" s="5"/>
      <c r="AD1950" s="5"/>
      <c r="AE1950" s="5"/>
      <c r="AF1950" s="5"/>
    </row>
    <row r="1951" spans="1:32" hidden="1">
      <c r="A1951" s="5" t="s">
        <v>19616</v>
      </c>
      <c r="B1951" s="5" t="str">
        <f>IF(COUNTIF('Leads Priorizados INT'!M:M,A1951)&gt;0,"Sí","No")</f>
        <v>No</v>
      </c>
      <c r="C1951">
        <v>0</v>
      </c>
      <c r="D1951" s="6" t="s">
        <v>414</v>
      </c>
      <c r="E1951" s="5" t="s">
        <v>19617</v>
      </c>
      <c r="F1951" s="5" t="s">
        <v>431</v>
      </c>
      <c r="G1951" s="5" t="s">
        <v>1612</v>
      </c>
      <c r="H1951" s="7">
        <v>326453</v>
      </c>
      <c r="I1951" s="5">
        <v>3</v>
      </c>
      <c r="J1951" s="5">
        <v>2</v>
      </c>
      <c r="K1951" s="5" t="s">
        <v>19618</v>
      </c>
      <c r="L1951" s="5">
        <v>7.6399999999999996E-2</v>
      </c>
      <c r="M1951" s="8">
        <v>934580105</v>
      </c>
      <c r="N1951" s="8"/>
      <c r="O1951" s="8"/>
      <c r="P1951" s="8"/>
      <c r="Q1951" s="8"/>
      <c r="R1951" s="5" t="s">
        <v>19619</v>
      </c>
      <c r="S1951" s="5" t="s">
        <v>417</v>
      </c>
      <c r="T1951" s="5" t="s">
        <v>417</v>
      </c>
      <c r="U1951" s="5" t="s">
        <v>417</v>
      </c>
      <c r="V1951" s="5" t="s">
        <v>417</v>
      </c>
      <c r="W1951" s="5" t="s">
        <v>93</v>
      </c>
      <c r="X1951" s="5" t="s">
        <v>418</v>
      </c>
      <c r="Y1951" s="5" t="s">
        <v>419</v>
      </c>
      <c r="Z1951" s="5" t="s">
        <v>420</v>
      </c>
      <c r="AA1951" s="5" t="s">
        <v>421</v>
      </c>
      <c r="AB1951" s="5"/>
      <c r="AC1951" s="5"/>
      <c r="AD1951" s="5"/>
      <c r="AE1951" s="5"/>
      <c r="AF1951" s="5"/>
    </row>
    <row r="1952" spans="1:32" hidden="1">
      <c r="A1952" s="5" t="s">
        <v>19620</v>
      </c>
      <c r="B1952" s="5" t="str">
        <f>IF(COUNTIF('Leads Priorizados INT'!M:M,A1952)&gt;0,"Sí","No")</f>
        <v>No</v>
      </c>
      <c r="C1952">
        <v>0</v>
      </c>
      <c r="D1952" s="6" t="s">
        <v>430</v>
      </c>
      <c r="E1952" s="5" t="s">
        <v>19621</v>
      </c>
      <c r="F1952" s="5" t="s">
        <v>431</v>
      </c>
      <c r="G1952" s="5" t="s">
        <v>2459</v>
      </c>
      <c r="H1952" s="7">
        <v>1052924</v>
      </c>
      <c r="I1952" s="5">
        <v>8</v>
      </c>
      <c r="J1952" s="5">
        <v>1</v>
      </c>
      <c r="K1952" s="5" t="s">
        <v>19622</v>
      </c>
      <c r="L1952" s="5">
        <v>7.6399999999999996E-2</v>
      </c>
      <c r="M1952" s="8">
        <v>934420774</v>
      </c>
      <c r="N1952" s="8">
        <v>934431273</v>
      </c>
      <c r="O1952" s="8">
        <v>686983093</v>
      </c>
      <c r="P1952" s="8">
        <v>675663560</v>
      </c>
      <c r="Q1952" s="8">
        <v>639215234</v>
      </c>
      <c r="R1952" s="5" t="s">
        <v>19623</v>
      </c>
      <c r="S1952" s="5" t="s">
        <v>417</v>
      </c>
      <c r="T1952" s="5" t="s">
        <v>417</v>
      </c>
      <c r="U1952" s="5" t="s">
        <v>417</v>
      </c>
      <c r="V1952" s="5" t="s">
        <v>417</v>
      </c>
      <c r="W1952" s="5" t="s">
        <v>93</v>
      </c>
      <c r="X1952" s="5" t="s">
        <v>418</v>
      </c>
      <c r="Y1952" s="5" t="s">
        <v>419</v>
      </c>
      <c r="Z1952" s="5" t="s">
        <v>420</v>
      </c>
      <c r="AA1952" s="5" t="s">
        <v>421</v>
      </c>
      <c r="AB1952" s="5" t="s">
        <v>19624</v>
      </c>
      <c r="AC1952" s="5"/>
      <c r="AD1952" s="5"/>
      <c r="AE1952" s="5"/>
      <c r="AF1952" s="5"/>
    </row>
    <row r="1953" spans="1:32" hidden="1">
      <c r="A1953" s="5" t="s">
        <v>19625</v>
      </c>
      <c r="B1953" s="5" t="str">
        <f>IF(COUNTIF('Leads Priorizados INT'!M:M,A1953)&gt;0,"Sí","No")</f>
        <v>No</v>
      </c>
      <c r="C1953">
        <v>0</v>
      </c>
      <c r="D1953" s="6" t="s">
        <v>414</v>
      </c>
      <c r="E1953" s="5" t="s">
        <v>19626</v>
      </c>
      <c r="F1953" s="5" t="s">
        <v>431</v>
      </c>
      <c r="G1953" s="5" t="s">
        <v>2159</v>
      </c>
      <c r="H1953" s="7">
        <v>504700</v>
      </c>
      <c r="I1953" s="5">
        <v>5</v>
      </c>
      <c r="J1953" s="5">
        <v>1</v>
      </c>
      <c r="K1953" s="5" t="s">
        <v>19627</v>
      </c>
      <c r="L1953" s="5">
        <v>7.6399999999999996E-2</v>
      </c>
      <c r="M1953" s="8"/>
      <c r="N1953" s="8"/>
      <c r="O1953" s="8"/>
      <c r="P1953" s="8"/>
      <c r="Q1953" s="8"/>
      <c r="R1953" s="5" t="s">
        <v>19628</v>
      </c>
      <c r="S1953" s="5" t="s">
        <v>417</v>
      </c>
      <c r="T1953" s="5" t="s">
        <v>417</v>
      </c>
      <c r="U1953" s="5" t="s">
        <v>417</v>
      </c>
      <c r="V1953" s="5" t="s">
        <v>417</v>
      </c>
      <c r="W1953" s="5" t="s">
        <v>93</v>
      </c>
      <c r="X1953" s="5" t="s">
        <v>418</v>
      </c>
      <c r="Y1953" s="5" t="s">
        <v>419</v>
      </c>
      <c r="Z1953" s="5" t="s">
        <v>420</v>
      </c>
      <c r="AA1953" s="5" t="s">
        <v>421</v>
      </c>
      <c r="AB1953" s="5"/>
      <c r="AC1953" s="5"/>
      <c r="AD1953" s="5"/>
      <c r="AE1953" s="5"/>
      <c r="AF1953" s="5"/>
    </row>
    <row r="1954" spans="1:32" hidden="1">
      <c r="A1954" s="5" t="s">
        <v>19629</v>
      </c>
      <c r="B1954" s="5" t="str">
        <f>IF(COUNTIF('Leads Priorizados INT'!M:M,A1954)&gt;0,"Sí","No")</f>
        <v>No</v>
      </c>
      <c r="C1954">
        <v>0</v>
      </c>
      <c r="D1954" s="6" t="s">
        <v>414</v>
      </c>
      <c r="E1954" s="5" t="s">
        <v>19630</v>
      </c>
      <c r="F1954" s="5" t="s">
        <v>873</v>
      </c>
      <c r="G1954" s="5" t="s">
        <v>19631</v>
      </c>
      <c r="H1954" s="7">
        <v>1545760</v>
      </c>
      <c r="I1954" s="5">
        <v>1</v>
      </c>
      <c r="J1954" s="5">
        <v>2</v>
      </c>
      <c r="K1954" s="5" t="s">
        <v>19632</v>
      </c>
      <c r="L1954" s="5">
        <v>7.6399999999999996E-2</v>
      </c>
      <c r="M1954" s="8">
        <v>665561571</v>
      </c>
      <c r="N1954" s="8">
        <v>695552790</v>
      </c>
      <c r="O1954" s="8">
        <v>695551758</v>
      </c>
      <c r="P1954" s="8"/>
      <c r="Q1954" s="8"/>
      <c r="R1954" s="5" t="s">
        <v>19633</v>
      </c>
      <c r="S1954" s="5" t="s">
        <v>19634</v>
      </c>
      <c r="T1954" s="5" t="s">
        <v>417</v>
      </c>
      <c r="U1954" s="5" t="s">
        <v>417</v>
      </c>
      <c r="V1954" s="5" t="s">
        <v>417</v>
      </c>
      <c r="W1954" s="5" t="s">
        <v>93</v>
      </c>
      <c r="X1954" s="5" t="s">
        <v>418</v>
      </c>
      <c r="Y1954" s="5" t="s">
        <v>419</v>
      </c>
      <c r="Z1954" s="5" t="s">
        <v>420</v>
      </c>
      <c r="AA1954" s="5" t="s">
        <v>421</v>
      </c>
      <c r="AB1954" s="5"/>
      <c r="AC1954" s="5"/>
      <c r="AD1954" s="5"/>
      <c r="AE1954" s="5"/>
      <c r="AF1954" s="5"/>
    </row>
    <row r="1955" spans="1:32" hidden="1">
      <c r="A1955" s="5" t="s">
        <v>19635</v>
      </c>
      <c r="B1955" s="5" t="str">
        <f>IF(COUNTIF('Leads Priorizados INT'!M:M,A1955)&gt;0,"Sí","No")</f>
        <v>No</v>
      </c>
      <c r="C1955">
        <v>0</v>
      </c>
      <c r="D1955" s="6" t="s">
        <v>414</v>
      </c>
      <c r="E1955" s="5" t="s">
        <v>19636</v>
      </c>
      <c r="F1955" s="5" t="s">
        <v>2631</v>
      </c>
      <c r="G1955" s="5" t="s">
        <v>14163</v>
      </c>
      <c r="H1955" s="7">
        <v>988295</v>
      </c>
      <c r="I1955" s="5">
        <v>15</v>
      </c>
      <c r="J1955" s="5">
        <v>2</v>
      </c>
      <c r="K1955" s="5" t="s">
        <v>19637</v>
      </c>
      <c r="L1955" s="5">
        <v>7.6300000000000007E-2</v>
      </c>
      <c r="M1955" s="8">
        <v>983133103</v>
      </c>
      <c r="N1955" s="8"/>
      <c r="O1955" s="8"/>
      <c r="P1955" s="8"/>
      <c r="Q1955" s="8"/>
      <c r="R1955" s="5" t="s">
        <v>19638</v>
      </c>
      <c r="S1955" s="5" t="s">
        <v>417</v>
      </c>
      <c r="T1955" s="5" t="s">
        <v>417</v>
      </c>
      <c r="U1955" s="5" t="s">
        <v>417</v>
      </c>
      <c r="V1955" s="5" t="s">
        <v>417</v>
      </c>
      <c r="W1955" s="5" t="s">
        <v>93</v>
      </c>
      <c r="X1955" s="5" t="s">
        <v>418</v>
      </c>
      <c r="Y1955" s="5" t="s">
        <v>419</v>
      </c>
      <c r="Z1955" s="5" t="s">
        <v>420</v>
      </c>
      <c r="AA1955" s="5" t="s">
        <v>421</v>
      </c>
      <c r="AB1955" s="5" t="s">
        <v>19639</v>
      </c>
      <c r="AC1955" s="5"/>
      <c r="AD1955" s="5"/>
      <c r="AE1955" s="5"/>
      <c r="AF1955" s="5"/>
    </row>
    <row r="1956" spans="1:32" hidden="1">
      <c r="A1956" s="5" t="s">
        <v>19640</v>
      </c>
      <c r="B1956" s="5" t="str">
        <f>IF(COUNTIF('Leads Priorizados INT'!M:M,A1956)&gt;0,"Sí","No")</f>
        <v>No</v>
      </c>
      <c r="C1956">
        <v>0</v>
      </c>
      <c r="D1956" s="6" t="s">
        <v>414</v>
      </c>
      <c r="E1956" s="5" t="s">
        <v>19641</v>
      </c>
      <c r="F1956" s="5" t="s">
        <v>700</v>
      </c>
      <c r="G1956" s="5" t="s">
        <v>3497</v>
      </c>
      <c r="H1956" s="7">
        <v>647367</v>
      </c>
      <c r="I1956" s="5">
        <v>1</v>
      </c>
      <c r="J1956" s="5">
        <v>1</v>
      </c>
      <c r="K1956" s="5" t="s">
        <v>19642</v>
      </c>
      <c r="L1956" s="5">
        <v>7.6300000000000007E-2</v>
      </c>
      <c r="M1956" s="8"/>
      <c r="N1956" s="8"/>
      <c r="O1956" s="8"/>
      <c r="P1956" s="8"/>
      <c r="Q1956" s="8"/>
      <c r="R1956" s="5" t="s">
        <v>19643</v>
      </c>
      <c r="S1956" s="5" t="s">
        <v>417</v>
      </c>
      <c r="T1956" s="5" t="s">
        <v>417</v>
      </c>
      <c r="U1956" s="5" t="s">
        <v>417</v>
      </c>
      <c r="V1956" s="5" t="s">
        <v>417</v>
      </c>
      <c r="W1956" s="5" t="s">
        <v>93</v>
      </c>
      <c r="X1956" s="5" t="s">
        <v>418</v>
      </c>
      <c r="Y1956" s="5" t="s">
        <v>419</v>
      </c>
      <c r="Z1956" s="5" t="s">
        <v>420</v>
      </c>
      <c r="AA1956" s="5" t="s">
        <v>421</v>
      </c>
      <c r="AB1956" s="5"/>
      <c r="AC1956" s="5"/>
      <c r="AD1956" s="5"/>
      <c r="AE1956" s="5"/>
      <c r="AF1956" s="5"/>
    </row>
    <row r="1957" spans="1:32">
      <c r="A1957" s="5" t="s">
        <v>19644</v>
      </c>
      <c r="B1957" s="5" t="str">
        <f>IF(COUNTIF('Leads Priorizados INT'!M:M,A1957)&gt;0,"Sí","No")</f>
        <v>No</v>
      </c>
      <c r="C1957">
        <v>1</v>
      </c>
      <c r="D1957" s="6" t="s">
        <v>414</v>
      </c>
      <c r="E1957" s="5" t="s">
        <v>19645</v>
      </c>
      <c r="F1957" s="5" t="s">
        <v>1382</v>
      </c>
      <c r="G1957" s="5" t="s">
        <v>18986</v>
      </c>
      <c r="H1957" s="7">
        <v>1844781</v>
      </c>
      <c r="I1957" s="5">
        <v>6</v>
      </c>
      <c r="J1957" s="5">
        <v>2</v>
      </c>
      <c r="K1957" s="5" t="s">
        <v>19646</v>
      </c>
      <c r="L1957" s="5">
        <v>7.6300000000000007E-2</v>
      </c>
      <c r="M1957" s="8">
        <v>961896495</v>
      </c>
      <c r="N1957" s="8"/>
      <c r="O1957" s="8"/>
      <c r="P1957" s="8"/>
      <c r="Q1957" s="8"/>
      <c r="R1957" s="5" t="s">
        <v>19647</v>
      </c>
      <c r="S1957" s="5" t="s">
        <v>417</v>
      </c>
      <c r="T1957" s="5" t="s">
        <v>417</v>
      </c>
      <c r="U1957" s="5" t="s">
        <v>417</v>
      </c>
      <c r="V1957" s="5" t="s">
        <v>417</v>
      </c>
      <c r="W1957" s="5" t="s">
        <v>93</v>
      </c>
      <c r="X1957" s="5" t="s">
        <v>418</v>
      </c>
      <c r="Y1957" s="5" t="s">
        <v>419</v>
      </c>
      <c r="Z1957" s="5" t="s">
        <v>420</v>
      </c>
      <c r="AA1957" s="5" t="s">
        <v>421</v>
      </c>
      <c r="AB1957" s="5"/>
      <c r="AC1957" s="5"/>
      <c r="AD1957" s="5"/>
      <c r="AE1957" s="5"/>
      <c r="AF1957" s="5"/>
    </row>
    <row r="1958" spans="1:32" hidden="1">
      <c r="A1958" s="5" t="s">
        <v>19648</v>
      </c>
      <c r="B1958" s="5" t="str">
        <f>IF(COUNTIF('Leads Priorizados INT'!M:M,A1958)&gt;0,"Sí","No")</f>
        <v>No</v>
      </c>
      <c r="C1958">
        <v>0</v>
      </c>
      <c r="D1958" s="6" t="s">
        <v>414</v>
      </c>
      <c r="E1958" s="5" t="s">
        <v>19649</v>
      </c>
      <c r="F1958" s="5" t="s">
        <v>931</v>
      </c>
      <c r="G1958" s="5" t="s">
        <v>19650</v>
      </c>
      <c r="H1958" s="7">
        <v>1044989</v>
      </c>
      <c r="I1958" s="5">
        <v>7</v>
      </c>
      <c r="J1958" s="5">
        <v>2</v>
      </c>
      <c r="K1958" s="5" t="s">
        <v>19651</v>
      </c>
      <c r="L1958" s="5">
        <v>7.6200000000000004E-2</v>
      </c>
      <c r="M1958" s="8">
        <v>981600830</v>
      </c>
      <c r="N1958" s="8">
        <v>693411007</v>
      </c>
      <c r="O1958" s="8"/>
      <c r="P1958" s="8"/>
      <c r="Q1958" s="8"/>
      <c r="R1958" s="5" t="s">
        <v>19652</v>
      </c>
      <c r="S1958" s="5" t="s">
        <v>19653</v>
      </c>
      <c r="T1958" s="5" t="s">
        <v>19654</v>
      </c>
      <c r="U1958" s="5" t="s">
        <v>417</v>
      </c>
      <c r="V1958" s="5" t="s">
        <v>417</v>
      </c>
      <c r="W1958" s="5" t="s">
        <v>93</v>
      </c>
      <c r="X1958" s="5" t="s">
        <v>418</v>
      </c>
      <c r="Y1958" s="5" t="s">
        <v>419</v>
      </c>
      <c r="Z1958" s="5" t="s">
        <v>420</v>
      </c>
      <c r="AA1958" s="5" t="s">
        <v>421</v>
      </c>
      <c r="AB1958" s="5" t="s">
        <v>19655</v>
      </c>
      <c r="AC1958" s="5"/>
      <c r="AD1958" s="5"/>
      <c r="AE1958" s="5"/>
      <c r="AF1958" s="5"/>
    </row>
    <row r="1959" spans="1:32" hidden="1">
      <c r="A1959" s="5" t="s">
        <v>19656</v>
      </c>
      <c r="B1959" s="5" t="str">
        <f>IF(COUNTIF('Leads Priorizados INT'!M:M,A1959)&gt;0,"Sí","No")</f>
        <v>No</v>
      </c>
      <c r="C1959">
        <v>0</v>
      </c>
      <c r="D1959" s="6" t="s">
        <v>414</v>
      </c>
      <c r="E1959" s="5" t="s">
        <v>19657</v>
      </c>
      <c r="F1959" s="5" t="s">
        <v>873</v>
      </c>
      <c r="G1959" s="5" t="s">
        <v>11502</v>
      </c>
      <c r="H1959" s="7">
        <v>14204812</v>
      </c>
      <c r="I1959" s="5">
        <v>28</v>
      </c>
      <c r="J1959" s="5">
        <v>1</v>
      </c>
      <c r="K1959" s="5" t="s">
        <v>19658</v>
      </c>
      <c r="L1959" s="5">
        <v>7.6200000000000004E-2</v>
      </c>
      <c r="M1959" s="8"/>
      <c r="N1959" s="8"/>
      <c r="O1959" s="8"/>
      <c r="P1959" s="8"/>
      <c r="Q1959" s="8"/>
      <c r="R1959" s="5" t="s">
        <v>19659</v>
      </c>
      <c r="S1959" s="5" t="s">
        <v>417</v>
      </c>
      <c r="T1959" s="5" t="s">
        <v>417</v>
      </c>
      <c r="U1959" s="5" t="s">
        <v>417</v>
      </c>
      <c r="V1959" s="5" t="s">
        <v>417</v>
      </c>
      <c r="W1959" s="5" t="s">
        <v>93</v>
      </c>
      <c r="X1959" s="5" t="s">
        <v>418</v>
      </c>
      <c r="Y1959" s="5" t="s">
        <v>419</v>
      </c>
      <c r="Z1959" s="5" t="s">
        <v>420</v>
      </c>
      <c r="AA1959" s="5" t="s">
        <v>421</v>
      </c>
      <c r="AB1959" s="5"/>
      <c r="AC1959" s="5"/>
      <c r="AD1959" s="5"/>
      <c r="AE1959" s="5"/>
      <c r="AF1959" s="5"/>
    </row>
    <row r="1960" spans="1:32" hidden="1">
      <c r="A1960" s="5" t="s">
        <v>19660</v>
      </c>
      <c r="B1960" s="5" t="str">
        <f>IF(COUNTIF('Leads Priorizados INT'!M:M,A1960)&gt;0,"Sí","No")</f>
        <v>No</v>
      </c>
      <c r="C1960">
        <v>0</v>
      </c>
      <c r="D1960" s="6" t="s">
        <v>414</v>
      </c>
      <c r="E1960" s="5" t="s">
        <v>19661</v>
      </c>
      <c r="F1960" s="5" t="s">
        <v>152</v>
      </c>
      <c r="G1960" s="5" t="s">
        <v>1758</v>
      </c>
      <c r="H1960" s="7">
        <v>333785</v>
      </c>
      <c r="I1960" s="5">
        <v>3</v>
      </c>
      <c r="J1960" s="5">
        <v>1</v>
      </c>
      <c r="K1960" s="5" t="s">
        <v>19662</v>
      </c>
      <c r="L1960" s="5">
        <v>7.6100000000000001E-2</v>
      </c>
      <c r="M1960" s="8">
        <v>915449373</v>
      </c>
      <c r="N1960" s="8">
        <v>985331144</v>
      </c>
      <c r="O1960" s="8"/>
      <c r="P1960" s="8"/>
      <c r="Q1960" s="8"/>
      <c r="R1960" s="5" t="s">
        <v>19663</v>
      </c>
      <c r="S1960" s="5" t="s">
        <v>417</v>
      </c>
      <c r="T1960" s="5" t="s">
        <v>417</v>
      </c>
      <c r="U1960" s="5" t="s">
        <v>417</v>
      </c>
      <c r="V1960" s="5" t="s">
        <v>417</v>
      </c>
      <c r="W1960" s="5" t="s">
        <v>93</v>
      </c>
      <c r="X1960" s="5" t="s">
        <v>418</v>
      </c>
      <c r="Y1960" s="5" t="s">
        <v>419</v>
      </c>
      <c r="Z1960" s="5" t="s">
        <v>420</v>
      </c>
      <c r="AA1960" s="5" t="s">
        <v>421</v>
      </c>
      <c r="AB1960" s="5"/>
      <c r="AC1960" s="5"/>
      <c r="AD1960" s="5"/>
      <c r="AE1960" s="5"/>
      <c r="AF1960" s="5"/>
    </row>
    <row r="1961" spans="1:32" hidden="1">
      <c r="A1961" s="5" t="s">
        <v>19664</v>
      </c>
      <c r="B1961" s="5" t="str">
        <f>IF(COUNTIF('Leads Priorizados INT'!M:M,A1961)&gt;0,"Sí","No")</f>
        <v>No</v>
      </c>
      <c r="C1961">
        <v>0</v>
      </c>
      <c r="D1961" s="6" t="s">
        <v>414</v>
      </c>
      <c r="E1961" s="5" t="s">
        <v>19665</v>
      </c>
      <c r="F1961" s="5" t="s">
        <v>581</v>
      </c>
      <c r="G1961" s="5" t="s">
        <v>9469</v>
      </c>
      <c r="H1961" s="7">
        <v>1191703</v>
      </c>
      <c r="I1961" s="5">
        <v>18</v>
      </c>
      <c r="J1961" s="5">
        <v>1</v>
      </c>
      <c r="K1961" s="5" t="s">
        <v>19666</v>
      </c>
      <c r="L1961" s="5">
        <v>7.6100000000000001E-2</v>
      </c>
      <c r="M1961" s="8">
        <v>986447149</v>
      </c>
      <c r="N1961" s="8">
        <v>986913378</v>
      </c>
      <c r="O1961" s="8"/>
      <c r="P1961" s="8"/>
      <c r="Q1961" s="8"/>
      <c r="R1961" s="5" t="s">
        <v>19667</v>
      </c>
      <c r="S1961" s="5" t="s">
        <v>417</v>
      </c>
      <c r="T1961" s="5" t="s">
        <v>417</v>
      </c>
      <c r="U1961" s="5" t="s">
        <v>417</v>
      </c>
      <c r="V1961" s="5" t="s">
        <v>417</v>
      </c>
      <c r="W1961" s="5" t="s">
        <v>93</v>
      </c>
      <c r="X1961" s="5" t="s">
        <v>418</v>
      </c>
      <c r="Y1961" s="5" t="s">
        <v>419</v>
      </c>
      <c r="Z1961" s="5" t="s">
        <v>420</v>
      </c>
      <c r="AA1961" s="5" t="s">
        <v>421</v>
      </c>
      <c r="AB1961" s="5" t="s">
        <v>19668</v>
      </c>
      <c r="AC1961" s="5" t="s">
        <v>19669</v>
      </c>
      <c r="AD1961" s="5" t="s">
        <v>19670</v>
      </c>
      <c r="AE1961" s="5" t="s">
        <v>19671</v>
      </c>
      <c r="AF1961" s="5" t="s">
        <v>19672</v>
      </c>
    </row>
    <row r="1962" spans="1:32" hidden="1">
      <c r="A1962" s="5" t="s">
        <v>19673</v>
      </c>
      <c r="B1962" s="5" t="str">
        <f>IF(COUNTIF('Leads Priorizados INT'!M:M,A1962)&gt;0,"Sí","No")</f>
        <v>No</v>
      </c>
      <c r="C1962">
        <v>0</v>
      </c>
      <c r="D1962" s="6" t="s">
        <v>414</v>
      </c>
      <c r="E1962" s="5" t="s">
        <v>19674</v>
      </c>
      <c r="F1962" s="5" t="s">
        <v>431</v>
      </c>
      <c r="G1962" s="5" t="s">
        <v>3033</v>
      </c>
      <c r="H1962" s="7">
        <v>879636</v>
      </c>
      <c r="I1962" s="5">
        <v>1</v>
      </c>
      <c r="J1962" s="5">
        <v>1</v>
      </c>
      <c r="K1962" s="5" t="s">
        <v>19675</v>
      </c>
      <c r="L1962" s="5">
        <v>7.6100000000000001E-2</v>
      </c>
      <c r="M1962" s="8">
        <v>937272001</v>
      </c>
      <c r="N1962" s="8">
        <v>625486217</v>
      </c>
      <c r="O1962" s="8">
        <v>625486471</v>
      </c>
      <c r="P1962" s="8">
        <v>625485909</v>
      </c>
      <c r="Q1962" s="8"/>
      <c r="R1962" s="5" t="s">
        <v>19676</v>
      </c>
      <c r="S1962" s="5" t="s">
        <v>417</v>
      </c>
      <c r="T1962" s="5" t="s">
        <v>417</v>
      </c>
      <c r="U1962" s="5" t="s">
        <v>417</v>
      </c>
      <c r="V1962" s="5" t="s">
        <v>417</v>
      </c>
      <c r="W1962" s="5" t="s">
        <v>93</v>
      </c>
      <c r="X1962" s="5" t="s">
        <v>418</v>
      </c>
      <c r="Y1962" s="5" t="s">
        <v>419</v>
      </c>
      <c r="Z1962" s="5" t="s">
        <v>420</v>
      </c>
      <c r="AA1962" s="5" t="s">
        <v>421</v>
      </c>
      <c r="AB1962" s="5"/>
      <c r="AC1962" s="5"/>
      <c r="AD1962" s="5"/>
      <c r="AE1962" s="5"/>
      <c r="AF1962" s="5"/>
    </row>
    <row r="1963" spans="1:32" hidden="1">
      <c r="A1963" s="5" t="s">
        <v>19677</v>
      </c>
      <c r="B1963" s="5" t="str">
        <f>IF(COUNTIF('Leads Priorizados INT'!M:M,A1963)&gt;0,"Sí","No")</f>
        <v>No</v>
      </c>
      <c r="C1963">
        <v>0</v>
      </c>
      <c r="D1963" s="6" t="s">
        <v>414</v>
      </c>
      <c r="E1963" s="5" t="s">
        <v>19678</v>
      </c>
      <c r="F1963" s="5" t="s">
        <v>431</v>
      </c>
      <c r="G1963" s="5" t="s">
        <v>2374</v>
      </c>
      <c r="H1963" s="7">
        <v>1525644</v>
      </c>
      <c r="I1963" s="5">
        <v>5</v>
      </c>
      <c r="J1963" s="5">
        <v>1</v>
      </c>
      <c r="K1963" s="5" t="s">
        <v>19679</v>
      </c>
      <c r="L1963" s="5">
        <v>7.6100000000000001E-2</v>
      </c>
      <c r="M1963" s="8"/>
      <c r="N1963" s="8"/>
      <c r="O1963" s="8"/>
      <c r="P1963" s="8"/>
      <c r="Q1963" s="8"/>
      <c r="R1963" s="5" t="s">
        <v>19680</v>
      </c>
      <c r="S1963" s="5" t="s">
        <v>417</v>
      </c>
      <c r="T1963" s="5" t="s">
        <v>417</v>
      </c>
      <c r="U1963" s="5" t="s">
        <v>417</v>
      </c>
      <c r="V1963" s="5" t="s">
        <v>417</v>
      </c>
      <c r="W1963" s="5" t="s">
        <v>93</v>
      </c>
      <c r="X1963" s="5" t="s">
        <v>418</v>
      </c>
      <c r="Y1963" s="5" t="s">
        <v>419</v>
      </c>
      <c r="Z1963" s="5" t="s">
        <v>420</v>
      </c>
      <c r="AA1963" s="5" t="s">
        <v>421</v>
      </c>
      <c r="AB1963" s="5"/>
      <c r="AC1963" s="5"/>
      <c r="AD1963" s="5"/>
      <c r="AE1963" s="5"/>
      <c r="AF1963" s="5"/>
    </row>
    <row r="1964" spans="1:32" hidden="1">
      <c r="A1964" s="5" t="s">
        <v>19681</v>
      </c>
      <c r="B1964" s="5" t="str">
        <f>IF(COUNTIF('Leads Priorizados INT'!M:M,A1964)&gt;0,"Sí","No")</f>
        <v>No</v>
      </c>
      <c r="C1964">
        <v>0</v>
      </c>
      <c r="D1964" s="6" t="s">
        <v>414</v>
      </c>
      <c r="E1964" s="5" t="s">
        <v>19682</v>
      </c>
      <c r="F1964" s="5" t="s">
        <v>431</v>
      </c>
      <c r="G1964" s="5" t="s">
        <v>19683</v>
      </c>
      <c r="H1964" s="7">
        <v>989841</v>
      </c>
      <c r="I1964" s="5">
        <v>1</v>
      </c>
      <c r="J1964" s="5">
        <v>1</v>
      </c>
      <c r="K1964" s="5" t="s">
        <v>19684</v>
      </c>
      <c r="L1964" s="5">
        <v>7.6100000000000001E-2</v>
      </c>
      <c r="M1964" s="8"/>
      <c r="N1964" s="8"/>
      <c r="O1964" s="8"/>
      <c r="P1964" s="8"/>
      <c r="Q1964" s="8"/>
      <c r="R1964" s="5" t="s">
        <v>19685</v>
      </c>
      <c r="S1964" s="5" t="s">
        <v>417</v>
      </c>
      <c r="T1964" s="5" t="s">
        <v>417</v>
      </c>
      <c r="U1964" s="5" t="s">
        <v>417</v>
      </c>
      <c r="V1964" s="5" t="s">
        <v>417</v>
      </c>
      <c r="W1964" s="5" t="s">
        <v>93</v>
      </c>
      <c r="X1964" s="5" t="s">
        <v>418</v>
      </c>
      <c r="Y1964" s="5" t="s">
        <v>419</v>
      </c>
      <c r="Z1964" s="5" t="s">
        <v>420</v>
      </c>
      <c r="AA1964" s="5" t="s">
        <v>421</v>
      </c>
      <c r="AB1964" s="5"/>
      <c r="AC1964" s="5"/>
      <c r="AD1964" s="5"/>
      <c r="AE1964" s="5"/>
      <c r="AF1964" s="5"/>
    </row>
    <row r="1965" spans="1:32" hidden="1">
      <c r="A1965" s="5" t="s">
        <v>19686</v>
      </c>
      <c r="B1965" s="5" t="str">
        <f>IF(COUNTIF('Leads Priorizados INT'!M:M,A1965)&gt;0,"Sí","No")</f>
        <v>No</v>
      </c>
      <c r="C1965">
        <v>0</v>
      </c>
      <c r="D1965" s="6" t="s">
        <v>414</v>
      </c>
      <c r="E1965" s="5" t="s">
        <v>19687</v>
      </c>
      <c r="F1965" s="5" t="s">
        <v>152</v>
      </c>
      <c r="G1965" s="5" t="s">
        <v>462</v>
      </c>
      <c r="H1965" s="7">
        <v>1057001</v>
      </c>
      <c r="I1965" s="5">
        <v>1</v>
      </c>
      <c r="J1965" s="5">
        <v>2</v>
      </c>
      <c r="K1965" s="5" t="s">
        <v>19688</v>
      </c>
      <c r="L1965" s="5">
        <v>7.6100000000000001E-2</v>
      </c>
      <c r="M1965" s="8"/>
      <c r="N1965" s="8"/>
      <c r="O1965" s="8"/>
      <c r="P1965" s="8"/>
      <c r="Q1965" s="8"/>
      <c r="R1965" s="5" t="s">
        <v>19689</v>
      </c>
      <c r="S1965" s="5" t="s">
        <v>417</v>
      </c>
      <c r="T1965" s="5" t="s">
        <v>417</v>
      </c>
      <c r="U1965" s="5" t="s">
        <v>417</v>
      </c>
      <c r="V1965" s="5" t="s">
        <v>417</v>
      </c>
      <c r="W1965" s="5" t="s">
        <v>93</v>
      </c>
      <c r="X1965" s="5" t="s">
        <v>418</v>
      </c>
      <c r="Y1965" s="5" t="s">
        <v>419</v>
      </c>
      <c r="Z1965" s="5" t="s">
        <v>420</v>
      </c>
      <c r="AA1965" s="5" t="s">
        <v>421</v>
      </c>
      <c r="AB1965" s="5"/>
      <c r="AC1965" s="5"/>
      <c r="AD1965" s="5"/>
      <c r="AE1965" s="5"/>
      <c r="AF1965" s="5"/>
    </row>
    <row r="1966" spans="1:32" hidden="1">
      <c r="A1966" s="5" t="s">
        <v>19690</v>
      </c>
      <c r="B1966" s="5" t="str">
        <f>IF(COUNTIF('Leads Priorizados INT'!M:M,A1966)&gt;0,"Sí","No")</f>
        <v>No</v>
      </c>
      <c r="C1966">
        <v>0</v>
      </c>
      <c r="D1966" s="6" t="s">
        <v>414</v>
      </c>
      <c r="E1966" s="5" t="s">
        <v>19691</v>
      </c>
      <c r="F1966" s="5" t="s">
        <v>700</v>
      </c>
      <c r="G1966" s="5" t="s">
        <v>16133</v>
      </c>
      <c r="H1966" s="7">
        <v>538805</v>
      </c>
      <c r="I1966" s="5">
        <v>1</v>
      </c>
      <c r="J1966" s="5">
        <v>3</v>
      </c>
      <c r="K1966" s="5" t="s">
        <v>19692</v>
      </c>
      <c r="L1966" s="5">
        <v>7.6100000000000001E-2</v>
      </c>
      <c r="M1966" s="8">
        <v>916848423</v>
      </c>
      <c r="N1966" s="8">
        <v>625568168</v>
      </c>
      <c r="O1966" s="8"/>
      <c r="P1966" s="8"/>
      <c r="Q1966" s="8"/>
      <c r="R1966" s="5" t="s">
        <v>19693</v>
      </c>
      <c r="S1966" s="5" t="s">
        <v>19694</v>
      </c>
      <c r="T1966" s="5" t="s">
        <v>417</v>
      </c>
      <c r="U1966" s="5" t="s">
        <v>417</v>
      </c>
      <c r="V1966" s="5" t="s">
        <v>417</v>
      </c>
      <c r="W1966" s="5" t="s">
        <v>93</v>
      </c>
      <c r="X1966" s="5" t="s">
        <v>418</v>
      </c>
      <c r="Y1966" s="5" t="s">
        <v>419</v>
      </c>
      <c r="Z1966" s="5" t="s">
        <v>420</v>
      </c>
      <c r="AA1966" s="5" t="s">
        <v>421</v>
      </c>
      <c r="AB1966" s="5"/>
      <c r="AC1966" s="5"/>
      <c r="AD1966" s="5"/>
      <c r="AE1966" s="5"/>
      <c r="AF1966" s="5"/>
    </row>
    <row r="1967" spans="1:32" hidden="1">
      <c r="A1967" s="5" t="s">
        <v>19695</v>
      </c>
      <c r="B1967" s="5" t="str">
        <f>IF(COUNTIF('Leads Priorizados INT'!M:M,A1967)&gt;0,"Sí","No")</f>
        <v>No</v>
      </c>
      <c r="C1967">
        <v>0</v>
      </c>
      <c r="D1967" s="6" t="s">
        <v>414</v>
      </c>
      <c r="E1967" s="5" t="s">
        <v>19696</v>
      </c>
      <c r="F1967" s="5" t="s">
        <v>1245</v>
      </c>
      <c r="G1967" s="5" t="s">
        <v>13453</v>
      </c>
      <c r="H1967" s="7">
        <v>555974</v>
      </c>
      <c r="I1967" s="5">
        <v>3</v>
      </c>
      <c r="J1967" s="5">
        <v>2</v>
      </c>
      <c r="K1967" s="5" t="s">
        <v>19697</v>
      </c>
      <c r="L1967" s="5">
        <v>7.6100000000000001E-2</v>
      </c>
      <c r="M1967" s="8">
        <v>944710363</v>
      </c>
      <c r="N1967" s="8"/>
      <c r="O1967" s="8"/>
      <c r="P1967" s="8"/>
      <c r="Q1967" s="8"/>
      <c r="R1967" s="5" t="s">
        <v>19698</v>
      </c>
      <c r="S1967" s="5" t="s">
        <v>417</v>
      </c>
      <c r="T1967" s="5" t="s">
        <v>417</v>
      </c>
      <c r="U1967" s="5" t="s">
        <v>417</v>
      </c>
      <c r="V1967" s="5" t="s">
        <v>417</v>
      </c>
      <c r="W1967" s="5" t="s">
        <v>93</v>
      </c>
      <c r="X1967" s="5" t="s">
        <v>418</v>
      </c>
      <c r="Y1967" s="5" t="s">
        <v>419</v>
      </c>
      <c r="Z1967" s="5" t="s">
        <v>420</v>
      </c>
      <c r="AA1967" s="5" t="s">
        <v>421</v>
      </c>
      <c r="AB1967" s="5"/>
      <c r="AC1967" s="5"/>
      <c r="AD1967" s="5"/>
      <c r="AE1967" s="5"/>
      <c r="AF1967" s="5"/>
    </row>
    <row r="1968" spans="1:32" hidden="1">
      <c r="A1968" s="5" t="s">
        <v>19699</v>
      </c>
      <c r="B1968" s="5" t="str">
        <f>IF(COUNTIF('Leads Priorizados INT'!M:M,A1968)&gt;0,"Sí","No")</f>
        <v>No</v>
      </c>
      <c r="C1968">
        <v>0</v>
      </c>
      <c r="D1968" s="6" t="s">
        <v>414</v>
      </c>
      <c r="E1968" s="5" t="s">
        <v>19700</v>
      </c>
      <c r="F1968" s="5" t="s">
        <v>152</v>
      </c>
      <c r="G1968" s="5" t="s">
        <v>3056</v>
      </c>
      <c r="H1968" s="7">
        <v>3525004</v>
      </c>
      <c r="I1968" s="5">
        <v>8</v>
      </c>
      <c r="J1968" s="5">
        <v>1</v>
      </c>
      <c r="K1968" s="5" t="s">
        <v>19701</v>
      </c>
      <c r="L1968" s="5">
        <v>7.5999999999999998E-2</v>
      </c>
      <c r="M1968" s="8"/>
      <c r="N1968" s="8"/>
      <c r="O1968" s="8"/>
      <c r="P1968" s="8"/>
      <c r="Q1968" s="8"/>
      <c r="R1968" s="5" t="s">
        <v>19702</v>
      </c>
      <c r="S1968" s="5" t="s">
        <v>19703</v>
      </c>
      <c r="T1968" s="5" t="s">
        <v>417</v>
      </c>
      <c r="U1968" s="5" t="s">
        <v>417</v>
      </c>
      <c r="V1968" s="5" t="s">
        <v>417</v>
      </c>
      <c r="W1968" s="5" t="s">
        <v>93</v>
      </c>
      <c r="X1968" s="5" t="s">
        <v>418</v>
      </c>
      <c r="Y1968" s="5" t="s">
        <v>419</v>
      </c>
      <c r="Z1968" s="5" t="s">
        <v>420</v>
      </c>
      <c r="AA1968" s="5" t="s">
        <v>421</v>
      </c>
      <c r="AB1968" s="5"/>
      <c r="AC1968" s="5"/>
      <c r="AD1968" s="5"/>
      <c r="AE1968" s="5"/>
      <c r="AF1968" s="5"/>
    </row>
    <row r="1969" spans="1:32" hidden="1">
      <c r="A1969" s="5" t="s">
        <v>19704</v>
      </c>
      <c r="B1969" s="5" t="str">
        <f>IF(COUNTIF('Leads Priorizados INT'!M:M,A1969)&gt;0,"Sí","No")</f>
        <v>No</v>
      </c>
      <c r="C1969">
        <v>0</v>
      </c>
      <c r="D1969" s="6" t="s">
        <v>414</v>
      </c>
      <c r="E1969" s="5" t="s">
        <v>19705</v>
      </c>
      <c r="F1969" s="5" t="s">
        <v>152</v>
      </c>
      <c r="G1969" s="5" t="s">
        <v>619</v>
      </c>
      <c r="H1969" s="7">
        <v>3491285</v>
      </c>
      <c r="I1969" s="5">
        <v>85</v>
      </c>
      <c r="J1969" s="5">
        <v>2</v>
      </c>
      <c r="K1969" s="5" t="s">
        <v>19706</v>
      </c>
      <c r="L1969" s="5">
        <v>7.5899999999999995E-2</v>
      </c>
      <c r="M1969" s="8"/>
      <c r="N1969" s="8"/>
      <c r="O1969" s="8"/>
      <c r="P1969" s="8"/>
      <c r="Q1969" s="8"/>
      <c r="R1969" s="5" t="s">
        <v>19707</v>
      </c>
      <c r="S1969" s="5" t="s">
        <v>417</v>
      </c>
      <c r="T1969" s="5" t="s">
        <v>417</v>
      </c>
      <c r="U1969" s="5" t="s">
        <v>417</v>
      </c>
      <c r="V1969" s="5" t="s">
        <v>417</v>
      </c>
      <c r="W1969" s="5" t="s">
        <v>93</v>
      </c>
      <c r="X1969" s="5" t="s">
        <v>418</v>
      </c>
      <c r="Y1969" s="5" t="s">
        <v>419</v>
      </c>
      <c r="Z1969" s="5" t="s">
        <v>420</v>
      </c>
      <c r="AA1969" s="5" t="s">
        <v>421</v>
      </c>
      <c r="AB1969" s="5"/>
      <c r="AC1969" s="5"/>
      <c r="AD1969" s="5"/>
      <c r="AE1969" s="5"/>
      <c r="AF1969" s="5"/>
    </row>
    <row r="1970" spans="1:32" hidden="1">
      <c r="A1970" s="5" t="s">
        <v>19708</v>
      </c>
      <c r="B1970" s="5" t="str">
        <f>IF(COUNTIF('Leads Priorizados INT'!M:M,A1970)&gt;0,"Sí","No")</f>
        <v>No</v>
      </c>
      <c r="C1970">
        <v>0</v>
      </c>
      <c r="D1970" s="6" t="s">
        <v>414</v>
      </c>
      <c r="E1970" s="5" t="s">
        <v>19709</v>
      </c>
      <c r="F1970" s="5" t="s">
        <v>3374</v>
      </c>
      <c r="G1970" s="5" t="s">
        <v>3413</v>
      </c>
      <c r="H1970" s="7">
        <v>1129510</v>
      </c>
      <c r="I1970" s="5">
        <v>5</v>
      </c>
      <c r="J1970" s="5">
        <v>2</v>
      </c>
      <c r="K1970" s="5" t="s">
        <v>19710</v>
      </c>
      <c r="L1970" s="5">
        <v>7.5899999999999995E-2</v>
      </c>
      <c r="M1970" s="8"/>
      <c r="N1970" s="8"/>
      <c r="O1970" s="8"/>
      <c r="P1970" s="8"/>
      <c r="Q1970" s="8"/>
      <c r="R1970" s="5" t="s">
        <v>19711</v>
      </c>
      <c r="S1970" s="5" t="s">
        <v>417</v>
      </c>
      <c r="T1970" s="5" t="s">
        <v>417</v>
      </c>
      <c r="U1970" s="5" t="s">
        <v>417</v>
      </c>
      <c r="V1970" s="5" t="s">
        <v>417</v>
      </c>
      <c r="W1970" s="5" t="s">
        <v>93</v>
      </c>
      <c r="X1970" s="5" t="s">
        <v>418</v>
      </c>
      <c r="Y1970" s="5" t="s">
        <v>419</v>
      </c>
      <c r="Z1970" s="5" t="s">
        <v>420</v>
      </c>
      <c r="AA1970" s="5" t="s">
        <v>421</v>
      </c>
      <c r="AB1970" s="5"/>
      <c r="AC1970" s="5"/>
      <c r="AD1970" s="5"/>
      <c r="AE1970" s="5"/>
      <c r="AF1970" s="5"/>
    </row>
    <row r="1971" spans="1:32" hidden="1">
      <c r="A1971" s="5" t="s">
        <v>19712</v>
      </c>
      <c r="B1971" s="5" t="str">
        <f>IF(COUNTIF('Leads Priorizados INT'!M:M,A1971)&gt;0,"Sí","No")</f>
        <v>No</v>
      </c>
      <c r="C1971">
        <v>0</v>
      </c>
      <c r="D1971" s="6" t="s">
        <v>414</v>
      </c>
      <c r="E1971" s="5" t="s">
        <v>19713</v>
      </c>
      <c r="F1971" s="5" t="s">
        <v>431</v>
      </c>
      <c r="G1971" s="5" t="s">
        <v>941</v>
      </c>
      <c r="H1971" s="7">
        <v>498988</v>
      </c>
      <c r="I1971" s="5">
        <v>4</v>
      </c>
      <c r="J1971" s="5">
        <v>1</v>
      </c>
      <c r="K1971" s="5" t="s">
        <v>19714</v>
      </c>
      <c r="L1971" s="5">
        <v>7.5899999999999995E-2</v>
      </c>
      <c r="M1971" s="8"/>
      <c r="N1971" s="8"/>
      <c r="O1971" s="8"/>
      <c r="P1971" s="8"/>
      <c r="Q1971" s="8"/>
      <c r="R1971" s="5" t="s">
        <v>19715</v>
      </c>
      <c r="S1971" s="5" t="s">
        <v>19716</v>
      </c>
      <c r="T1971" s="5" t="s">
        <v>417</v>
      </c>
      <c r="U1971" s="5" t="s">
        <v>417</v>
      </c>
      <c r="V1971" s="5" t="s">
        <v>417</v>
      </c>
      <c r="W1971" s="5" t="s">
        <v>93</v>
      </c>
      <c r="X1971" s="5" t="s">
        <v>418</v>
      </c>
      <c r="Y1971" s="5" t="s">
        <v>419</v>
      </c>
      <c r="Z1971" s="5" t="s">
        <v>420</v>
      </c>
      <c r="AA1971" s="5" t="s">
        <v>421</v>
      </c>
      <c r="AB1971" s="5"/>
      <c r="AC1971" s="5"/>
      <c r="AD1971" s="5"/>
      <c r="AE1971" s="5"/>
      <c r="AF1971" s="5"/>
    </row>
    <row r="1972" spans="1:32" hidden="1">
      <c r="A1972" s="5" t="s">
        <v>19717</v>
      </c>
      <c r="B1972" s="5" t="str">
        <f>IF(COUNTIF('Leads Priorizados INT'!M:M,A1972)&gt;0,"Sí","No")</f>
        <v>No</v>
      </c>
      <c r="C1972">
        <v>0</v>
      </c>
      <c r="D1972" s="6" t="s">
        <v>414</v>
      </c>
      <c r="E1972" s="5" t="s">
        <v>19718</v>
      </c>
      <c r="F1972" s="5" t="s">
        <v>152</v>
      </c>
      <c r="G1972" s="5" t="s">
        <v>19719</v>
      </c>
      <c r="H1972" s="7">
        <v>3837184</v>
      </c>
      <c r="I1972" s="5">
        <v>40</v>
      </c>
      <c r="J1972" s="5">
        <v>6</v>
      </c>
      <c r="K1972" s="5" t="s">
        <v>19720</v>
      </c>
      <c r="L1972" s="5">
        <v>7.5899999999999995E-2</v>
      </c>
      <c r="M1972" s="8">
        <v>917241775</v>
      </c>
      <c r="N1972" s="8">
        <v>914918194</v>
      </c>
      <c r="O1972" s="8">
        <v>914918183</v>
      </c>
      <c r="P1972" s="8">
        <v>916238018</v>
      </c>
      <c r="Q1972" s="8">
        <v>954411837</v>
      </c>
      <c r="R1972" s="5" t="s">
        <v>19721</v>
      </c>
      <c r="S1972" s="5" t="s">
        <v>19722</v>
      </c>
      <c r="T1972" s="5" t="s">
        <v>19723</v>
      </c>
      <c r="U1972" s="5" t="s">
        <v>417</v>
      </c>
      <c r="V1972" s="5" t="s">
        <v>417</v>
      </c>
      <c r="W1972" s="5" t="s">
        <v>93</v>
      </c>
      <c r="X1972" s="5" t="s">
        <v>418</v>
      </c>
      <c r="Y1972" s="5" t="s">
        <v>419</v>
      </c>
      <c r="Z1972" s="5" t="s">
        <v>420</v>
      </c>
      <c r="AA1972" s="5" t="s">
        <v>421</v>
      </c>
      <c r="AB1972" s="5" t="s">
        <v>19724</v>
      </c>
      <c r="AC1972" s="5"/>
      <c r="AD1972" s="5"/>
      <c r="AE1972" s="5"/>
      <c r="AF1972" s="5"/>
    </row>
    <row r="1973" spans="1:32" hidden="1">
      <c r="A1973" s="5" t="s">
        <v>19725</v>
      </c>
      <c r="B1973" s="5" t="str">
        <f>IF(COUNTIF('Leads Priorizados INT'!M:M,A1973)&gt;0,"Sí","No")</f>
        <v>No</v>
      </c>
      <c r="C1973">
        <v>0</v>
      </c>
      <c r="D1973" s="6" t="s">
        <v>414</v>
      </c>
      <c r="E1973" s="5" t="s">
        <v>19726</v>
      </c>
      <c r="F1973" s="5" t="s">
        <v>152</v>
      </c>
      <c r="G1973" s="5" t="s">
        <v>1580</v>
      </c>
      <c r="H1973" s="7">
        <v>888342</v>
      </c>
      <c r="I1973" s="5">
        <v>8</v>
      </c>
      <c r="J1973" s="5">
        <v>1</v>
      </c>
      <c r="K1973" s="5" t="s">
        <v>19727</v>
      </c>
      <c r="L1973" s="5">
        <v>7.5899999999999995E-2</v>
      </c>
      <c r="M1973" s="8"/>
      <c r="N1973" s="8"/>
      <c r="O1973" s="8"/>
      <c r="P1973" s="8"/>
      <c r="Q1973" s="8"/>
      <c r="R1973" s="5" t="s">
        <v>19728</v>
      </c>
      <c r="S1973" s="5" t="s">
        <v>417</v>
      </c>
      <c r="T1973" s="5" t="s">
        <v>417</v>
      </c>
      <c r="U1973" s="5" t="s">
        <v>417</v>
      </c>
      <c r="V1973" s="5" t="s">
        <v>417</v>
      </c>
      <c r="W1973" s="5" t="s">
        <v>93</v>
      </c>
      <c r="X1973" s="5" t="s">
        <v>418</v>
      </c>
      <c r="Y1973" s="5" t="s">
        <v>419</v>
      </c>
      <c r="Z1973" s="5" t="s">
        <v>420</v>
      </c>
      <c r="AA1973" s="5" t="s">
        <v>421</v>
      </c>
      <c r="AB1973" s="5"/>
      <c r="AC1973" s="5"/>
      <c r="AD1973" s="5"/>
      <c r="AE1973" s="5"/>
      <c r="AF1973" s="5"/>
    </row>
    <row r="1974" spans="1:32" hidden="1">
      <c r="A1974" s="5" t="s">
        <v>19729</v>
      </c>
      <c r="B1974" s="5" t="str">
        <f>IF(COUNTIF('Leads Priorizados INT'!M:M,A1974)&gt;0,"Sí","No")</f>
        <v>No</v>
      </c>
      <c r="C1974">
        <v>0</v>
      </c>
      <c r="D1974" s="6" t="s">
        <v>414</v>
      </c>
      <c r="E1974" s="5" t="s">
        <v>19730</v>
      </c>
      <c r="F1974" s="5" t="s">
        <v>152</v>
      </c>
      <c r="G1974" s="5" t="s">
        <v>19731</v>
      </c>
      <c r="H1974" s="7">
        <v>917260</v>
      </c>
      <c r="I1974" s="5">
        <v>4</v>
      </c>
      <c r="J1974" s="5">
        <v>1</v>
      </c>
      <c r="K1974" s="5" t="s">
        <v>19732</v>
      </c>
      <c r="L1974" s="5">
        <v>7.5899999999999995E-2</v>
      </c>
      <c r="M1974" s="8">
        <v>918941474</v>
      </c>
      <c r="N1974" s="8"/>
      <c r="O1974" s="8"/>
      <c r="P1974" s="8"/>
      <c r="Q1974" s="8"/>
      <c r="R1974" s="5" t="s">
        <v>19733</v>
      </c>
      <c r="S1974" s="5" t="s">
        <v>417</v>
      </c>
      <c r="T1974" s="5" t="s">
        <v>417</v>
      </c>
      <c r="U1974" s="5" t="s">
        <v>417</v>
      </c>
      <c r="V1974" s="5" t="s">
        <v>417</v>
      </c>
      <c r="W1974" s="5" t="s">
        <v>93</v>
      </c>
      <c r="X1974" s="5" t="s">
        <v>418</v>
      </c>
      <c r="Y1974" s="5" t="s">
        <v>419</v>
      </c>
      <c r="Z1974" s="5" t="s">
        <v>420</v>
      </c>
      <c r="AA1974" s="5" t="s">
        <v>421</v>
      </c>
      <c r="AB1974" s="5" t="s">
        <v>19734</v>
      </c>
      <c r="AC1974" s="5"/>
      <c r="AD1974" s="5"/>
      <c r="AE1974" s="5"/>
      <c r="AF1974" s="5"/>
    </row>
    <row r="1975" spans="1:32">
      <c r="A1975" s="5" t="s">
        <v>19735</v>
      </c>
      <c r="B1975" s="5" t="str">
        <f>IF(COUNTIF('Leads Priorizados INT'!M:M,A1975)&gt;0,"Sí","No")</f>
        <v>No</v>
      </c>
      <c r="C1975">
        <v>1</v>
      </c>
      <c r="D1975" s="6" t="s">
        <v>414</v>
      </c>
      <c r="E1975" s="5" t="s">
        <v>19736</v>
      </c>
      <c r="F1975" s="5" t="s">
        <v>152</v>
      </c>
      <c r="G1975" s="5" t="s">
        <v>2363</v>
      </c>
      <c r="H1975" s="7">
        <v>1189022</v>
      </c>
      <c r="I1975" s="5">
        <v>0</v>
      </c>
      <c r="J1975" s="5">
        <v>1</v>
      </c>
      <c r="K1975" s="5" t="s">
        <v>19737</v>
      </c>
      <c r="L1975" s="5">
        <v>7.5899999999999995E-2</v>
      </c>
      <c r="M1975" s="8">
        <v>918123549</v>
      </c>
      <c r="N1975" s="8"/>
      <c r="O1975" s="8"/>
      <c r="P1975" s="8"/>
      <c r="Q1975" s="8"/>
      <c r="R1975" s="5" t="s">
        <v>19738</v>
      </c>
      <c r="S1975" s="5" t="s">
        <v>417</v>
      </c>
      <c r="T1975" s="5" t="s">
        <v>417</v>
      </c>
      <c r="U1975" s="5" t="s">
        <v>417</v>
      </c>
      <c r="V1975" s="5" t="s">
        <v>417</v>
      </c>
      <c r="W1975" s="5" t="s">
        <v>93</v>
      </c>
      <c r="X1975" s="5" t="s">
        <v>418</v>
      </c>
      <c r="Y1975" s="5" t="s">
        <v>419</v>
      </c>
      <c r="Z1975" s="5" t="s">
        <v>420</v>
      </c>
      <c r="AA1975" s="5" t="s">
        <v>421</v>
      </c>
      <c r="AB1975" s="5"/>
      <c r="AC1975" s="5"/>
      <c r="AD1975" s="5"/>
      <c r="AE1975" s="5"/>
      <c r="AF1975" s="5"/>
    </row>
    <row r="1976" spans="1:32" hidden="1">
      <c r="A1976" s="5" t="s">
        <v>19739</v>
      </c>
      <c r="B1976" s="5" t="str">
        <f>IF(COUNTIF('Leads Priorizados INT'!M:M,A1976)&gt;0,"Sí","No")</f>
        <v>No</v>
      </c>
      <c r="C1976">
        <v>0</v>
      </c>
      <c r="D1976" s="6" t="s">
        <v>414</v>
      </c>
      <c r="E1976" s="5" t="s">
        <v>19740</v>
      </c>
      <c r="F1976" s="5" t="s">
        <v>152</v>
      </c>
      <c r="G1976" s="5" t="s">
        <v>780</v>
      </c>
      <c r="H1976" s="7">
        <v>844368</v>
      </c>
      <c r="I1976" s="5">
        <v>4</v>
      </c>
      <c r="J1976" s="5">
        <v>2</v>
      </c>
      <c r="K1976" s="5" t="s">
        <v>19741</v>
      </c>
      <c r="L1976" s="5">
        <v>7.5899999999999995E-2</v>
      </c>
      <c r="M1976" s="8"/>
      <c r="N1976" s="8"/>
      <c r="O1976" s="8"/>
      <c r="P1976" s="8"/>
      <c r="Q1976" s="8"/>
      <c r="R1976" s="5" t="s">
        <v>19742</v>
      </c>
      <c r="S1976" s="5" t="s">
        <v>417</v>
      </c>
      <c r="T1976" s="5" t="s">
        <v>417</v>
      </c>
      <c r="U1976" s="5" t="s">
        <v>417</v>
      </c>
      <c r="V1976" s="5" t="s">
        <v>417</v>
      </c>
      <c r="W1976" s="5" t="s">
        <v>93</v>
      </c>
      <c r="X1976" s="5" t="s">
        <v>418</v>
      </c>
      <c r="Y1976" s="5" t="s">
        <v>419</v>
      </c>
      <c r="Z1976" s="5" t="s">
        <v>420</v>
      </c>
      <c r="AA1976" s="5" t="s">
        <v>421</v>
      </c>
      <c r="AB1976" s="5" t="s">
        <v>19743</v>
      </c>
      <c r="AC1976" s="5"/>
      <c r="AD1976" s="5"/>
      <c r="AE1976" s="5"/>
      <c r="AF1976" s="5"/>
    </row>
    <row r="1977" spans="1:32" hidden="1">
      <c r="A1977" s="5" t="s">
        <v>19744</v>
      </c>
      <c r="B1977" s="5" t="str">
        <f>IF(COUNTIF('Leads Priorizados INT'!M:M,A1977)&gt;0,"Sí","No")</f>
        <v>No</v>
      </c>
      <c r="C1977">
        <v>0</v>
      </c>
      <c r="D1977" s="6" t="s">
        <v>430</v>
      </c>
      <c r="E1977" s="5" t="s">
        <v>19745</v>
      </c>
      <c r="F1977" s="5" t="s">
        <v>152</v>
      </c>
      <c r="G1977" s="5" t="s">
        <v>2708</v>
      </c>
      <c r="H1977" s="7">
        <v>716104</v>
      </c>
      <c r="I1977" s="5">
        <v>10</v>
      </c>
      <c r="J1977" s="5">
        <v>1</v>
      </c>
      <c r="K1977" s="5" t="s">
        <v>19746</v>
      </c>
      <c r="L1977" s="5">
        <v>7.5899999999999995E-2</v>
      </c>
      <c r="M1977" s="8">
        <v>914126492</v>
      </c>
      <c r="N1977" s="8">
        <v>913105257</v>
      </c>
      <c r="O1977" s="8">
        <v>747753937</v>
      </c>
      <c r="P1977" s="8">
        <v>747753742</v>
      </c>
      <c r="Q1977" s="8">
        <v>695885479</v>
      </c>
      <c r="R1977" s="5" t="s">
        <v>19747</v>
      </c>
      <c r="S1977" s="5" t="s">
        <v>417</v>
      </c>
      <c r="T1977" s="5" t="s">
        <v>417</v>
      </c>
      <c r="U1977" s="5" t="s">
        <v>417</v>
      </c>
      <c r="V1977" s="5" t="s">
        <v>417</v>
      </c>
      <c r="W1977" s="5" t="s">
        <v>93</v>
      </c>
      <c r="X1977" s="5" t="s">
        <v>418</v>
      </c>
      <c r="Y1977" s="5" t="s">
        <v>419</v>
      </c>
      <c r="Z1977" s="5" t="s">
        <v>420</v>
      </c>
      <c r="AA1977" s="5" t="s">
        <v>421</v>
      </c>
      <c r="AB1977" s="5"/>
      <c r="AC1977" s="5"/>
      <c r="AD1977" s="5"/>
      <c r="AE1977" s="5"/>
      <c r="AF1977" s="5"/>
    </row>
    <row r="1978" spans="1:32" hidden="1">
      <c r="A1978" s="5" t="s">
        <v>19748</v>
      </c>
      <c r="B1978" s="5" t="str">
        <f>IF(COUNTIF('Leads Priorizados INT'!M:M,A1978)&gt;0,"Sí","No")</f>
        <v>No</v>
      </c>
      <c r="C1978">
        <v>0</v>
      </c>
      <c r="D1978" s="6" t="s">
        <v>430</v>
      </c>
      <c r="E1978" s="5" t="s">
        <v>19749</v>
      </c>
      <c r="F1978" s="5" t="s">
        <v>581</v>
      </c>
      <c r="G1978" s="5" t="s">
        <v>582</v>
      </c>
      <c r="H1978" s="7">
        <v>1038232</v>
      </c>
      <c r="I1978" s="5">
        <v>1</v>
      </c>
      <c r="J1978" s="5">
        <v>1</v>
      </c>
      <c r="K1978" s="5" t="s">
        <v>19750</v>
      </c>
      <c r="L1978" s="5">
        <v>7.5800000000000006E-2</v>
      </c>
      <c r="M1978" s="8">
        <v>986229572</v>
      </c>
      <c r="N1978" s="8">
        <v>950627356</v>
      </c>
      <c r="O1978" s="8"/>
      <c r="P1978" s="8"/>
      <c r="Q1978" s="8"/>
      <c r="R1978" s="5" t="s">
        <v>19751</v>
      </c>
      <c r="S1978" s="5" t="s">
        <v>417</v>
      </c>
      <c r="T1978" s="5" t="s">
        <v>417</v>
      </c>
      <c r="U1978" s="5" t="s">
        <v>417</v>
      </c>
      <c r="V1978" s="5" t="s">
        <v>417</v>
      </c>
      <c r="W1978" s="5" t="s">
        <v>93</v>
      </c>
      <c r="X1978" s="5" t="s">
        <v>418</v>
      </c>
      <c r="Y1978" s="5" t="s">
        <v>419</v>
      </c>
      <c r="Z1978" s="5" t="s">
        <v>420</v>
      </c>
      <c r="AA1978" s="5" t="s">
        <v>421</v>
      </c>
      <c r="AB1978" s="5" t="s">
        <v>19752</v>
      </c>
      <c r="AC1978" s="5"/>
      <c r="AD1978" s="5"/>
      <c r="AE1978" s="5"/>
      <c r="AF1978" s="5"/>
    </row>
    <row r="1979" spans="1:32" hidden="1">
      <c r="A1979" s="5" t="s">
        <v>19753</v>
      </c>
      <c r="B1979" s="5" t="str">
        <f>IF(COUNTIF('Leads Priorizados INT'!M:M,A1979)&gt;0,"Sí","No")</f>
        <v>No</v>
      </c>
      <c r="C1979">
        <v>0</v>
      </c>
      <c r="D1979" s="6" t="s">
        <v>430</v>
      </c>
      <c r="E1979" s="5" t="s">
        <v>19754</v>
      </c>
      <c r="F1979" s="5" t="s">
        <v>431</v>
      </c>
      <c r="G1979" s="5" t="s">
        <v>2206</v>
      </c>
      <c r="H1979" s="7">
        <v>836885</v>
      </c>
      <c r="I1979" s="5">
        <v>1</v>
      </c>
      <c r="J1979" s="5">
        <v>3</v>
      </c>
      <c r="K1979" s="5" t="s">
        <v>19755</v>
      </c>
      <c r="L1979" s="5">
        <v>7.5800000000000006E-2</v>
      </c>
      <c r="M1979" s="8">
        <v>933012911</v>
      </c>
      <c r="N1979" s="8">
        <v>973622247</v>
      </c>
      <c r="O1979" s="8">
        <v>973622214</v>
      </c>
      <c r="P1979" s="8">
        <v>658694093</v>
      </c>
      <c r="Q1979" s="8">
        <v>666443814</v>
      </c>
      <c r="R1979" s="5" t="s">
        <v>19756</v>
      </c>
      <c r="S1979" s="5" t="s">
        <v>417</v>
      </c>
      <c r="T1979" s="5" t="s">
        <v>417</v>
      </c>
      <c r="U1979" s="5" t="s">
        <v>417</v>
      </c>
      <c r="V1979" s="5" t="s">
        <v>417</v>
      </c>
      <c r="W1979" s="5" t="s">
        <v>93</v>
      </c>
      <c r="X1979" s="5" t="s">
        <v>418</v>
      </c>
      <c r="Y1979" s="5" t="s">
        <v>419</v>
      </c>
      <c r="Z1979" s="5" t="s">
        <v>420</v>
      </c>
      <c r="AA1979" s="5" t="s">
        <v>421</v>
      </c>
      <c r="AB1979" s="5"/>
      <c r="AC1979" s="5"/>
      <c r="AD1979" s="5"/>
      <c r="AE1979" s="5"/>
      <c r="AF1979" s="5"/>
    </row>
    <row r="1980" spans="1:32" hidden="1">
      <c r="A1980" s="5" t="s">
        <v>19757</v>
      </c>
      <c r="B1980" s="5" t="str">
        <f>IF(COUNTIF('Leads Priorizados INT'!M:M,A1980)&gt;0,"Sí","No")</f>
        <v>No</v>
      </c>
      <c r="C1980">
        <v>0</v>
      </c>
      <c r="D1980" s="6" t="s">
        <v>414</v>
      </c>
      <c r="E1980" s="5" t="s">
        <v>19758</v>
      </c>
      <c r="F1980" s="5" t="s">
        <v>152</v>
      </c>
      <c r="G1980" s="5" t="s">
        <v>9383</v>
      </c>
      <c r="H1980" s="7">
        <v>1257211</v>
      </c>
      <c r="I1980" s="5">
        <v>8</v>
      </c>
      <c r="J1980" s="5">
        <v>2</v>
      </c>
      <c r="K1980" s="5" t="s">
        <v>19759</v>
      </c>
      <c r="L1980" s="5">
        <v>7.5800000000000006E-2</v>
      </c>
      <c r="M1980" s="8"/>
      <c r="N1980" s="8"/>
      <c r="O1980" s="8"/>
      <c r="P1980" s="8"/>
      <c r="Q1980" s="8"/>
      <c r="R1980" s="5" t="s">
        <v>19760</v>
      </c>
      <c r="S1980" s="5" t="s">
        <v>19761</v>
      </c>
      <c r="T1980" s="5" t="s">
        <v>417</v>
      </c>
      <c r="U1980" s="5" t="s">
        <v>417</v>
      </c>
      <c r="V1980" s="5" t="s">
        <v>417</v>
      </c>
      <c r="W1980" s="5" t="s">
        <v>93</v>
      </c>
      <c r="X1980" s="5" t="s">
        <v>418</v>
      </c>
      <c r="Y1980" s="5" t="s">
        <v>419</v>
      </c>
      <c r="Z1980" s="5" t="s">
        <v>420</v>
      </c>
      <c r="AA1980" s="5" t="s">
        <v>421</v>
      </c>
      <c r="AB1980" s="5"/>
      <c r="AC1980" s="5"/>
      <c r="AD1980" s="5"/>
      <c r="AE1980" s="5"/>
      <c r="AF1980" s="5"/>
    </row>
    <row r="1981" spans="1:32" hidden="1">
      <c r="A1981" s="5" t="s">
        <v>19762</v>
      </c>
      <c r="B1981" s="5" t="str">
        <f>IF(COUNTIF('Leads Priorizados INT'!M:M,A1981)&gt;0,"Sí","No")</f>
        <v>No</v>
      </c>
      <c r="C1981">
        <v>0</v>
      </c>
      <c r="D1981" s="6" t="s">
        <v>414</v>
      </c>
      <c r="E1981" s="5" t="s">
        <v>19763</v>
      </c>
      <c r="F1981" s="5" t="s">
        <v>152</v>
      </c>
      <c r="G1981" s="5" t="s">
        <v>13604</v>
      </c>
      <c r="H1981" s="7">
        <v>1031828</v>
      </c>
      <c r="I1981" s="5">
        <v>9</v>
      </c>
      <c r="J1981" s="5">
        <v>1</v>
      </c>
      <c r="K1981" s="5" t="s">
        <v>19764</v>
      </c>
      <c r="L1981" s="5">
        <v>7.5800000000000006E-2</v>
      </c>
      <c r="M1981" s="8">
        <v>915592854</v>
      </c>
      <c r="N1981" s="8"/>
      <c r="O1981" s="8"/>
      <c r="P1981" s="8"/>
      <c r="Q1981" s="8"/>
      <c r="R1981" s="5" t="s">
        <v>19765</v>
      </c>
      <c r="S1981" s="5" t="s">
        <v>417</v>
      </c>
      <c r="T1981" s="5" t="s">
        <v>417</v>
      </c>
      <c r="U1981" s="5" t="s">
        <v>417</v>
      </c>
      <c r="V1981" s="5" t="s">
        <v>417</v>
      </c>
      <c r="W1981" s="5" t="s">
        <v>93</v>
      </c>
      <c r="X1981" s="5" t="s">
        <v>418</v>
      </c>
      <c r="Y1981" s="5" t="s">
        <v>419</v>
      </c>
      <c r="Z1981" s="5" t="s">
        <v>420</v>
      </c>
      <c r="AA1981" s="5" t="s">
        <v>421</v>
      </c>
      <c r="AB1981" s="5"/>
      <c r="AC1981" s="5"/>
      <c r="AD1981" s="5"/>
      <c r="AE1981" s="5"/>
      <c r="AF1981" s="5"/>
    </row>
    <row r="1982" spans="1:32" hidden="1">
      <c r="A1982" s="5" t="s">
        <v>19766</v>
      </c>
      <c r="B1982" s="5" t="str">
        <f>IF(COUNTIF('Leads Priorizados INT'!M:M,A1982)&gt;0,"Sí","No")</f>
        <v>No</v>
      </c>
      <c r="C1982">
        <v>0</v>
      </c>
      <c r="D1982" s="6" t="s">
        <v>414</v>
      </c>
      <c r="E1982" s="5" t="s">
        <v>19767</v>
      </c>
      <c r="F1982" s="5" t="s">
        <v>152</v>
      </c>
      <c r="G1982" s="5" t="s">
        <v>2952</v>
      </c>
      <c r="H1982" s="7">
        <v>412750</v>
      </c>
      <c r="I1982" s="5">
        <v>1</v>
      </c>
      <c r="J1982" s="5">
        <v>1</v>
      </c>
      <c r="K1982" s="5" t="s">
        <v>19768</v>
      </c>
      <c r="L1982" s="5">
        <v>7.5800000000000006E-2</v>
      </c>
      <c r="M1982" s="8"/>
      <c r="N1982" s="8"/>
      <c r="O1982" s="8"/>
      <c r="P1982" s="8"/>
      <c r="Q1982" s="8"/>
      <c r="R1982" s="5" t="s">
        <v>19769</v>
      </c>
      <c r="S1982" s="5" t="s">
        <v>417</v>
      </c>
      <c r="T1982" s="5" t="s">
        <v>417</v>
      </c>
      <c r="U1982" s="5" t="s">
        <v>417</v>
      </c>
      <c r="V1982" s="5" t="s">
        <v>417</v>
      </c>
      <c r="W1982" s="5" t="s">
        <v>93</v>
      </c>
      <c r="X1982" s="5" t="s">
        <v>418</v>
      </c>
      <c r="Y1982" s="5" t="s">
        <v>419</v>
      </c>
      <c r="Z1982" s="5" t="s">
        <v>420</v>
      </c>
      <c r="AA1982" s="5" t="s">
        <v>421</v>
      </c>
      <c r="AB1982" s="5"/>
      <c r="AC1982" s="5"/>
      <c r="AD1982" s="5"/>
      <c r="AE1982" s="5"/>
      <c r="AF1982" s="5"/>
    </row>
    <row r="1983" spans="1:32" hidden="1">
      <c r="A1983" s="5" t="s">
        <v>19770</v>
      </c>
      <c r="B1983" s="5" t="str">
        <f>IF(COUNTIF('Leads Priorizados INT'!M:M,A1983)&gt;0,"Sí","No")</f>
        <v>No</v>
      </c>
      <c r="C1983">
        <v>0</v>
      </c>
      <c r="D1983" s="6" t="s">
        <v>414</v>
      </c>
      <c r="E1983" s="5" t="s">
        <v>19771</v>
      </c>
      <c r="F1983" s="5" t="s">
        <v>1511</v>
      </c>
      <c r="G1983" s="5" t="s">
        <v>19772</v>
      </c>
      <c r="H1983" s="7">
        <v>447767</v>
      </c>
      <c r="I1983" s="5">
        <v>9</v>
      </c>
      <c r="J1983" s="5">
        <v>1</v>
      </c>
      <c r="K1983" s="5" t="s">
        <v>19773</v>
      </c>
      <c r="L1983" s="5">
        <v>7.5700000000000003E-2</v>
      </c>
      <c r="M1983" s="8">
        <v>973236207</v>
      </c>
      <c r="N1983" s="8">
        <v>973268724</v>
      </c>
      <c r="O1983" s="8">
        <v>618446471</v>
      </c>
      <c r="P1983" s="8"/>
      <c r="Q1983" s="8"/>
      <c r="R1983" s="5" t="s">
        <v>19774</v>
      </c>
      <c r="S1983" s="5" t="s">
        <v>19775</v>
      </c>
      <c r="T1983" s="5" t="s">
        <v>417</v>
      </c>
      <c r="U1983" s="5" t="s">
        <v>417</v>
      </c>
      <c r="V1983" s="5" t="s">
        <v>417</v>
      </c>
      <c r="W1983" s="5" t="s">
        <v>93</v>
      </c>
      <c r="X1983" s="5" t="s">
        <v>418</v>
      </c>
      <c r="Y1983" s="5" t="s">
        <v>419</v>
      </c>
      <c r="Z1983" s="5" t="s">
        <v>420</v>
      </c>
      <c r="AA1983" s="5" t="s">
        <v>421</v>
      </c>
      <c r="AB1983" s="5"/>
      <c r="AC1983" s="5"/>
      <c r="AD1983" s="5"/>
      <c r="AE1983" s="5"/>
      <c r="AF1983" s="5"/>
    </row>
    <row r="1984" spans="1:32" hidden="1">
      <c r="A1984" s="5" t="s">
        <v>19776</v>
      </c>
      <c r="B1984" s="5" t="str">
        <f>IF(COUNTIF('Leads Priorizados INT'!M:M,A1984)&gt;0,"Sí","No")</f>
        <v>No</v>
      </c>
      <c r="C1984">
        <v>0</v>
      </c>
      <c r="D1984" s="6" t="s">
        <v>414</v>
      </c>
      <c r="E1984" s="5" t="s">
        <v>19777</v>
      </c>
      <c r="F1984" s="5" t="s">
        <v>431</v>
      </c>
      <c r="G1984" s="5" t="s">
        <v>941</v>
      </c>
      <c r="H1984" s="7">
        <v>850996</v>
      </c>
      <c r="I1984" s="5">
        <v>2</v>
      </c>
      <c r="J1984" s="5">
        <v>3</v>
      </c>
      <c r="K1984" s="5" t="s">
        <v>19778</v>
      </c>
      <c r="L1984" s="5">
        <v>7.5700000000000003E-2</v>
      </c>
      <c r="M1984" s="8"/>
      <c r="N1984" s="8"/>
      <c r="O1984" s="8"/>
      <c r="P1984" s="8"/>
      <c r="Q1984" s="8"/>
      <c r="R1984" s="5" t="s">
        <v>19779</v>
      </c>
      <c r="S1984" s="5" t="s">
        <v>417</v>
      </c>
      <c r="T1984" s="5" t="s">
        <v>417</v>
      </c>
      <c r="U1984" s="5" t="s">
        <v>417</v>
      </c>
      <c r="V1984" s="5" t="s">
        <v>417</v>
      </c>
      <c r="W1984" s="5" t="s">
        <v>93</v>
      </c>
      <c r="X1984" s="5" t="s">
        <v>418</v>
      </c>
      <c r="Y1984" s="5" t="s">
        <v>419</v>
      </c>
      <c r="Z1984" s="5" t="s">
        <v>420</v>
      </c>
      <c r="AA1984" s="5" t="s">
        <v>421</v>
      </c>
      <c r="AB1984" s="5"/>
      <c r="AC1984" s="5"/>
      <c r="AD1984" s="5"/>
      <c r="AE1984" s="5"/>
      <c r="AF1984" s="5"/>
    </row>
    <row r="1985" spans="1:32">
      <c r="A1985" s="5" t="s">
        <v>19780</v>
      </c>
      <c r="B1985" s="5" t="str">
        <f>IF(COUNTIF('Leads Priorizados INT'!M:M,A1985)&gt;0,"Sí","No")</f>
        <v>No</v>
      </c>
      <c r="C1985">
        <v>1</v>
      </c>
      <c r="D1985" s="6" t="s">
        <v>414</v>
      </c>
      <c r="E1985" s="5" t="s">
        <v>19781</v>
      </c>
      <c r="F1985" s="5" t="s">
        <v>431</v>
      </c>
      <c r="G1985" s="5" t="s">
        <v>1370</v>
      </c>
      <c r="H1985" s="7">
        <v>373635</v>
      </c>
      <c r="I1985" s="5">
        <v>3</v>
      </c>
      <c r="J1985" s="5">
        <v>1</v>
      </c>
      <c r="K1985" s="5" t="s">
        <v>19782</v>
      </c>
      <c r="L1985" s="5">
        <v>7.5700000000000003E-2</v>
      </c>
      <c r="M1985" s="8"/>
      <c r="N1985" s="8"/>
      <c r="O1985" s="8"/>
      <c r="P1985" s="8"/>
      <c r="Q1985" s="8"/>
      <c r="R1985" s="5" t="s">
        <v>19783</v>
      </c>
      <c r="S1985" s="5" t="s">
        <v>19784</v>
      </c>
      <c r="T1985" s="5" t="s">
        <v>417</v>
      </c>
      <c r="U1985" s="5" t="s">
        <v>417</v>
      </c>
      <c r="V1985" s="5" t="s">
        <v>417</v>
      </c>
      <c r="W1985" s="5" t="s">
        <v>93</v>
      </c>
      <c r="X1985" s="5" t="s">
        <v>418</v>
      </c>
      <c r="Y1985" s="5" t="s">
        <v>419</v>
      </c>
      <c r="Z1985" s="5" t="s">
        <v>420</v>
      </c>
      <c r="AA1985" s="5" t="s">
        <v>421</v>
      </c>
      <c r="AB1985" s="5"/>
      <c r="AC1985" s="5"/>
      <c r="AD1985" s="5"/>
      <c r="AE1985" s="5"/>
      <c r="AF1985" s="5"/>
    </row>
    <row r="1986" spans="1:32" hidden="1">
      <c r="A1986" s="5" t="s">
        <v>19785</v>
      </c>
      <c r="B1986" s="5" t="str">
        <f>IF(COUNTIF('Leads Priorizados INT'!M:M,A1986)&gt;0,"Sí","No")</f>
        <v>No</v>
      </c>
      <c r="C1986">
        <v>0</v>
      </c>
      <c r="D1986" s="6" t="s">
        <v>414</v>
      </c>
      <c r="E1986" s="5" t="s">
        <v>19786</v>
      </c>
      <c r="F1986" s="5" t="s">
        <v>152</v>
      </c>
      <c r="G1986" s="5" t="s">
        <v>601</v>
      </c>
      <c r="H1986" s="7">
        <v>892678</v>
      </c>
      <c r="I1986" s="5">
        <v>3</v>
      </c>
      <c r="J1986" s="5">
        <v>1</v>
      </c>
      <c r="K1986" s="5" t="s">
        <v>19787</v>
      </c>
      <c r="L1986" s="5">
        <v>7.5700000000000003E-2</v>
      </c>
      <c r="M1986" s="8"/>
      <c r="N1986" s="8"/>
      <c r="O1986" s="8"/>
      <c r="P1986" s="8"/>
      <c r="Q1986" s="8"/>
      <c r="R1986" s="5" t="s">
        <v>19788</v>
      </c>
      <c r="S1986" s="5" t="s">
        <v>417</v>
      </c>
      <c r="T1986" s="5" t="s">
        <v>417</v>
      </c>
      <c r="U1986" s="5" t="s">
        <v>417</v>
      </c>
      <c r="V1986" s="5" t="s">
        <v>417</v>
      </c>
      <c r="W1986" s="5" t="s">
        <v>93</v>
      </c>
      <c r="X1986" s="5" t="s">
        <v>418</v>
      </c>
      <c r="Y1986" s="5" t="s">
        <v>419</v>
      </c>
      <c r="Z1986" s="5" t="s">
        <v>420</v>
      </c>
      <c r="AA1986" s="5" t="s">
        <v>421</v>
      </c>
      <c r="AB1986" s="5"/>
      <c r="AC1986" s="5"/>
      <c r="AD1986" s="5"/>
      <c r="AE1986" s="5"/>
      <c r="AF1986" s="5"/>
    </row>
    <row r="1987" spans="1:32" hidden="1">
      <c r="A1987" s="5" t="s">
        <v>19789</v>
      </c>
      <c r="B1987" s="5" t="str">
        <f>IF(COUNTIF('Leads Priorizados INT'!M:M,A1987)&gt;0,"Sí","No")</f>
        <v>No</v>
      </c>
      <c r="C1987">
        <v>0</v>
      </c>
      <c r="D1987" s="6" t="s">
        <v>414</v>
      </c>
      <c r="E1987" s="5" t="s">
        <v>19790</v>
      </c>
      <c r="F1987" s="5" t="s">
        <v>415</v>
      </c>
      <c r="G1987" s="5" t="s">
        <v>19791</v>
      </c>
      <c r="H1987" s="7">
        <v>371827</v>
      </c>
      <c r="I1987" s="5">
        <v>0</v>
      </c>
      <c r="J1987" s="5">
        <v>2</v>
      </c>
      <c r="K1987" s="5" t="s">
        <v>19792</v>
      </c>
      <c r="L1987" s="5">
        <v>7.5600000000000001E-2</v>
      </c>
      <c r="M1987" s="8">
        <v>982570524</v>
      </c>
      <c r="N1987" s="8"/>
      <c r="O1987" s="8"/>
      <c r="P1987" s="8"/>
      <c r="Q1987" s="8"/>
      <c r="R1987" s="5" t="s">
        <v>19793</v>
      </c>
      <c r="S1987" s="5" t="s">
        <v>19794</v>
      </c>
      <c r="T1987" s="5" t="s">
        <v>417</v>
      </c>
      <c r="U1987" s="5" t="s">
        <v>417</v>
      </c>
      <c r="V1987" s="5" t="s">
        <v>417</v>
      </c>
      <c r="W1987" s="5" t="s">
        <v>93</v>
      </c>
      <c r="X1987" s="5" t="s">
        <v>418</v>
      </c>
      <c r="Y1987" s="5" t="s">
        <v>419</v>
      </c>
      <c r="Z1987" s="5" t="s">
        <v>420</v>
      </c>
      <c r="AA1987" s="5" t="s">
        <v>421</v>
      </c>
      <c r="AB1987" s="5" t="s">
        <v>19795</v>
      </c>
      <c r="AC1987" s="5"/>
      <c r="AD1987" s="5"/>
      <c r="AE1987" s="5"/>
      <c r="AF1987" s="5"/>
    </row>
    <row r="1988" spans="1:32" hidden="1">
      <c r="A1988" s="5" t="s">
        <v>19796</v>
      </c>
      <c r="B1988" s="5" t="str">
        <f>IF(COUNTIF('Leads Priorizados INT'!M:M,A1988)&gt;0,"Sí","No")</f>
        <v>No</v>
      </c>
      <c r="C1988">
        <v>0</v>
      </c>
      <c r="D1988" s="6" t="s">
        <v>414</v>
      </c>
      <c r="E1988" s="5" t="s">
        <v>19797</v>
      </c>
      <c r="F1988" s="5" t="s">
        <v>1019</v>
      </c>
      <c r="G1988" s="5" t="s">
        <v>1020</v>
      </c>
      <c r="H1988" s="7">
        <v>835491</v>
      </c>
      <c r="I1988" s="5">
        <v>7</v>
      </c>
      <c r="J1988" s="5">
        <v>1</v>
      </c>
      <c r="K1988" s="5" t="s">
        <v>19798</v>
      </c>
      <c r="L1988" s="5">
        <v>7.5600000000000001E-2</v>
      </c>
      <c r="M1988" s="8"/>
      <c r="N1988" s="8"/>
      <c r="O1988" s="8"/>
      <c r="P1988" s="8"/>
      <c r="Q1988" s="8"/>
      <c r="R1988" s="5" t="s">
        <v>19799</v>
      </c>
      <c r="S1988" s="5" t="s">
        <v>417</v>
      </c>
      <c r="T1988" s="5" t="s">
        <v>417</v>
      </c>
      <c r="U1988" s="5" t="s">
        <v>417</v>
      </c>
      <c r="V1988" s="5" t="s">
        <v>417</v>
      </c>
      <c r="W1988" s="5" t="s">
        <v>93</v>
      </c>
      <c r="X1988" s="5" t="s">
        <v>418</v>
      </c>
      <c r="Y1988" s="5" t="s">
        <v>419</v>
      </c>
      <c r="Z1988" s="5" t="s">
        <v>420</v>
      </c>
      <c r="AA1988" s="5" t="s">
        <v>421</v>
      </c>
      <c r="AB1988" s="5"/>
      <c r="AC1988" s="5"/>
      <c r="AD1988" s="5"/>
      <c r="AE1988" s="5"/>
      <c r="AF1988" s="5"/>
    </row>
    <row r="1989" spans="1:32" hidden="1">
      <c r="A1989" s="5" t="s">
        <v>19800</v>
      </c>
      <c r="B1989" s="5" t="str">
        <f>IF(COUNTIF('Leads Priorizados INT'!M:M,A1989)&gt;0,"Sí","No")</f>
        <v>No</v>
      </c>
      <c r="C1989">
        <v>0</v>
      </c>
      <c r="D1989" s="6" t="s">
        <v>414</v>
      </c>
      <c r="E1989" s="5" t="s">
        <v>19801</v>
      </c>
      <c r="F1989" s="5" t="s">
        <v>152</v>
      </c>
      <c r="G1989" s="5" t="s">
        <v>2881</v>
      </c>
      <c r="H1989" s="7">
        <v>359184</v>
      </c>
      <c r="I1989" s="5">
        <v>1</v>
      </c>
      <c r="J1989" s="5">
        <v>2</v>
      </c>
      <c r="K1989" s="5" t="s">
        <v>19802</v>
      </c>
      <c r="L1989" s="5">
        <v>7.5600000000000001E-2</v>
      </c>
      <c r="M1989" s="8">
        <v>916429520</v>
      </c>
      <c r="N1989" s="8"/>
      <c r="O1989" s="8"/>
      <c r="P1989" s="8"/>
      <c r="Q1989" s="8"/>
      <c r="R1989" s="5" t="s">
        <v>19803</v>
      </c>
      <c r="S1989" s="5" t="s">
        <v>417</v>
      </c>
      <c r="T1989" s="5" t="s">
        <v>417</v>
      </c>
      <c r="U1989" s="5" t="s">
        <v>417</v>
      </c>
      <c r="V1989" s="5" t="s">
        <v>417</v>
      </c>
      <c r="W1989" s="5" t="s">
        <v>93</v>
      </c>
      <c r="X1989" s="5" t="s">
        <v>418</v>
      </c>
      <c r="Y1989" s="5" t="s">
        <v>419</v>
      </c>
      <c r="Z1989" s="5" t="s">
        <v>420</v>
      </c>
      <c r="AA1989" s="5" t="s">
        <v>421</v>
      </c>
      <c r="AB1989" s="5" t="s">
        <v>16817</v>
      </c>
      <c r="AC1989" s="5" t="s">
        <v>16818</v>
      </c>
      <c r="AD1989" s="5"/>
      <c r="AE1989" s="5"/>
      <c r="AF1989" s="5"/>
    </row>
    <row r="1990" spans="1:32" hidden="1">
      <c r="A1990" s="5" t="s">
        <v>19804</v>
      </c>
      <c r="B1990" s="5" t="str">
        <f>IF(COUNTIF('Leads Priorizados INT'!M:M,A1990)&gt;0,"Sí","No")</f>
        <v>No</v>
      </c>
      <c r="C1990">
        <v>0</v>
      </c>
      <c r="D1990" s="6" t="s">
        <v>414</v>
      </c>
      <c r="E1990" s="5" t="s">
        <v>19805</v>
      </c>
      <c r="F1990" s="5" t="s">
        <v>152</v>
      </c>
      <c r="G1990" s="5" t="s">
        <v>9796</v>
      </c>
      <c r="H1990" s="7">
        <v>842995</v>
      </c>
      <c r="I1990" s="5">
        <v>7</v>
      </c>
      <c r="J1990" s="5">
        <v>1</v>
      </c>
      <c r="K1990" s="5" t="s">
        <v>19806</v>
      </c>
      <c r="L1990" s="5">
        <v>7.5600000000000001E-2</v>
      </c>
      <c r="M1990" s="8"/>
      <c r="N1990" s="8"/>
      <c r="O1990" s="8"/>
      <c r="P1990" s="8"/>
      <c r="Q1990" s="8"/>
      <c r="R1990" s="5" t="s">
        <v>19807</v>
      </c>
      <c r="S1990" s="5" t="s">
        <v>417</v>
      </c>
      <c r="T1990" s="5" t="s">
        <v>417</v>
      </c>
      <c r="U1990" s="5" t="s">
        <v>417</v>
      </c>
      <c r="V1990" s="5" t="s">
        <v>417</v>
      </c>
      <c r="W1990" s="5" t="s">
        <v>93</v>
      </c>
      <c r="X1990" s="5" t="s">
        <v>418</v>
      </c>
      <c r="Y1990" s="5" t="s">
        <v>419</v>
      </c>
      <c r="Z1990" s="5" t="s">
        <v>420</v>
      </c>
      <c r="AA1990" s="5" t="s">
        <v>421</v>
      </c>
      <c r="AB1990" s="5"/>
      <c r="AC1990" s="5"/>
      <c r="AD1990" s="5"/>
      <c r="AE1990" s="5"/>
      <c r="AF1990" s="5"/>
    </row>
    <row r="1991" spans="1:32">
      <c r="A1991" s="5" t="s">
        <v>19808</v>
      </c>
      <c r="B1991" s="5" t="str">
        <f>IF(COUNTIF('Leads Priorizados INT'!M:M,A1991)&gt;0,"Sí","No")</f>
        <v>No</v>
      </c>
      <c r="C1991">
        <v>1</v>
      </c>
      <c r="D1991" s="6" t="s">
        <v>414</v>
      </c>
      <c r="E1991" s="5" t="s">
        <v>19809</v>
      </c>
      <c r="F1991" s="5" t="s">
        <v>2926</v>
      </c>
      <c r="G1991" s="5" t="s">
        <v>19810</v>
      </c>
      <c r="H1991" s="7">
        <v>478924</v>
      </c>
      <c r="I1991" s="5">
        <v>4</v>
      </c>
      <c r="J1991" s="5">
        <v>1</v>
      </c>
      <c r="K1991" s="5" t="s">
        <v>19811</v>
      </c>
      <c r="L1991" s="5">
        <v>7.5499999999999998E-2</v>
      </c>
      <c r="M1991" s="8"/>
      <c r="N1991" s="8"/>
      <c r="O1991" s="8"/>
      <c r="P1991" s="8"/>
      <c r="Q1991" s="8"/>
      <c r="R1991" s="5" t="s">
        <v>19812</v>
      </c>
      <c r="S1991" s="5" t="s">
        <v>19813</v>
      </c>
      <c r="T1991" s="5" t="s">
        <v>19814</v>
      </c>
      <c r="U1991" s="5" t="s">
        <v>417</v>
      </c>
      <c r="V1991" s="5" t="s">
        <v>417</v>
      </c>
      <c r="W1991" s="5" t="s">
        <v>93</v>
      </c>
      <c r="X1991" s="5" t="s">
        <v>418</v>
      </c>
      <c r="Y1991" s="5" t="s">
        <v>419</v>
      </c>
      <c r="Z1991" s="5" t="s">
        <v>420</v>
      </c>
      <c r="AA1991" s="5" t="s">
        <v>421</v>
      </c>
      <c r="AB1991" s="5"/>
      <c r="AC1991" s="5"/>
      <c r="AD1991" s="5"/>
      <c r="AE1991" s="5"/>
      <c r="AF1991" s="5"/>
    </row>
    <row r="1992" spans="1:32" hidden="1">
      <c r="A1992" s="5" t="s">
        <v>19815</v>
      </c>
      <c r="B1992" s="5" t="str">
        <f>IF(COUNTIF('Leads Priorizados INT'!M:M,A1992)&gt;0,"Sí","No")</f>
        <v>No</v>
      </c>
      <c r="C1992">
        <v>0</v>
      </c>
      <c r="D1992" s="6" t="s">
        <v>414</v>
      </c>
      <c r="E1992" s="5" t="s">
        <v>19816</v>
      </c>
      <c r="F1992" s="5" t="s">
        <v>769</v>
      </c>
      <c r="G1992" s="5" t="s">
        <v>14737</v>
      </c>
      <c r="H1992" s="7">
        <v>857902</v>
      </c>
      <c r="I1992" s="5">
        <v>8</v>
      </c>
      <c r="J1992" s="5">
        <v>2</v>
      </c>
      <c r="K1992" s="5" t="s">
        <v>19817</v>
      </c>
      <c r="L1992" s="5">
        <v>7.5499999999999998E-2</v>
      </c>
      <c r="M1992" s="8"/>
      <c r="N1992" s="8"/>
      <c r="O1992" s="8"/>
      <c r="P1992" s="8"/>
      <c r="Q1992" s="8"/>
      <c r="R1992" s="5" t="s">
        <v>19818</v>
      </c>
      <c r="S1992" s="5" t="s">
        <v>417</v>
      </c>
      <c r="T1992" s="5" t="s">
        <v>417</v>
      </c>
      <c r="U1992" s="5" t="s">
        <v>417</v>
      </c>
      <c r="V1992" s="5" t="s">
        <v>417</v>
      </c>
      <c r="W1992" s="5" t="s">
        <v>93</v>
      </c>
      <c r="X1992" s="5" t="s">
        <v>418</v>
      </c>
      <c r="Y1992" s="5" t="s">
        <v>419</v>
      </c>
      <c r="Z1992" s="5" t="s">
        <v>420</v>
      </c>
      <c r="AA1992" s="5" t="s">
        <v>421</v>
      </c>
      <c r="AB1992" s="5"/>
      <c r="AC1992" s="5"/>
      <c r="AD1992" s="5"/>
      <c r="AE1992" s="5"/>
      <c r="AF1992" s="5"/>
    </row>
    <row r="1993" spans="1:32" hidden="1">
      <c r="A1993" s="5" t="s">
        <v>19819</v>
      </c>
      <c r="B1993" s="5" t="str">
        <f>IF(COUNTIF('Leads Priorizados INT'!M:M,A1993)&gt;0,"Sí","No")</f>
        <v>No</v>
      </c>
      <c r="C1993">
        <v>0</v>
      </c>
      <c r="D1993" s="6" t="s">
        <v>414</v>
      </c>
      <c r="E1993" s="5" t="s">
        <v>19820</v>
      </c>
      <c r="F1993" s="5" t="s">
        <v>431</v>
      </c>
      <c r="G1993" s="5" t="s">
        <v>1479</v>
      </c>
      <c r="H1993" s="7">
        <v>589492</v>
      </c>
      <c r="I1993" s="5">
        <v>4</v>
      </c>
      <c r="J1993" s="5">
        <v>2</v>
      </c>
      <c r="K1993" s="5" t="s">
        <v>19821</v>
      </c>
      <c r="L1993" s="5">
        <v>7.5499999999999998E-2</v>
      </c>
      <c r="M1993" s="8"/>
      <c r="N1993" s="8"/>
      <c r="O1993" s="8"/>
      <c r="P1993" s="8"/>
      <c r="Q1993" s="8"/>
      <c r="R1993" s="5" t="s">
        <v>19822</v>
      </c>
      <c r="S1993" s="5" t="s">
        <v>19823</v>
      </c>
      <c r="T1993" s="5" t="s">
        <v>417</v>
      </c>
      <c r="U1993" s="5" t="s">
        <v>417</v>
      </c>
      <c r="V1993" s="5" t="s">
        <v>417</v>
      </c>
      <c r="W1993" s="5" t="s">
        <v>93</v>
      </c>
      <c r="X1993" s="5" t="s">
        <v>418</v>
      </c>
      <c r="Y1993" s="5" t="s">
        <v>419</v>
      </c>
      <c r="Z1993" s="5" t="s">
        <v>420</v>
      </c>
      <c r="AA1993" s="5" t="s">
        <v>421</v>
      </c>
      <c r="AB1993" s="5"/>
      <c r="AC1993" s="5"/>
      <c r="AD1993" s="5"/>
      <c r="AE1993" s="5"/>
      <c r="AF1993" s="5"/>
    </row>
    <row r="1994" spans="1:32">
      <c r="A1994" s="5" t="s">
        <v>19824</v>
      </c>
      <c r="B1994" s="5" t="str">
        <f>IF(COUNTIF('Leads Priorizados INT'!M:M,A1994)&gt;0,"Sí","No")</f>
        <v>No</v>
      </c>
      <c r="C1994">
        <v>1</v>
      </c>
      <c r="D1994" s="6" t="s">
        <v>414</v>
      </c>
      <c r="E1994" s="5" t="s">
        <v>19825</v>
      </c>
      <c r="F1994" s="5" t="s">
        <v>3740</v>
      </c>
      <c r="G1994" s="5" t="s">
        <v>9824</v>
      </c>
      <c r="H1994" s="7">
        <v>892552</v>
      </c>
      <c r="I1994" s="5">
        <v>8</v>
      </c>
      <c r="J1994" s="5">
        <v>1</v>
      </c>
      <c r="K1994" s="5" t="s">
        <v>19826</v>
      </c>
      <c r="L1994" s="5">
        <v>7.5499999999999998E-2</v>
      </c>
      <c r="M1994" s="8"/>
      <c r="N1994" s="8"/>
      <c r="O1994" s="8"/>
      <c r="P1994" s="8"/>
      <c r="Q1994" s="8"/>
      <c r="R1994" s="5" t="s">
        <v>19827</v>
      </c>
      <c r="S1994" s="5" t="s">
        <v>19828</v>
      </c>
      <c r="T1994" s="5" t="s">
        <v>19829</v>
      </c>
      <c r="U1994" s="5" t="s">
        <v>417</v>
      </c>
      <c r="V1994" s="5" t="s">
        <v>417</v>
      </c>
      <c r="W1994" s="5" t="s">
        <v>93</v>
      </c>
      <c r="X1994" s="5" t="s">
        <v>418</v>
      </c>
      <c r="Y1994" s="5" t="s">
        <v>419</v>
      </c>
      <c r="Z1994" s="5" t="s">
        <v>420</v>
      </c>
      <c r="AA1994" s="5" t="s">
        <v>421</v>
      </c>
      <c r="AB1994" s="5"/>
      <c r="AC1994" s="5"/>
      <c r="AD1994" s="5"/>
      <c r="AE1994" s="5"/>
      <c r="AF1994" s="5"/>
    </row>
    <row r="1995" spans="1:32" hidden="1">
      <c r="A1995" s="5" t="s">
        <v>19830</v>
      </c>
      <c r="B1995" s="5" t="str">
        <f>IF(COUNTIF('Leads Priorizados INT'!M:M,A1995)&gt;0,"Sí","No")</f>
        <v>No</v>
      </c>
      <c r="C1995">
        <v>0</v>
      </c>
      <c r="D1995" s="6" t="s">
        <v>414</v>
      </c>
      <c r="E1995" s="5" t="s">
        <v>19831</v>
      </c>
      <c r="F1995" s="5" t="s">
        <v>873</v>
      </c>
      <c r="G1995" s="5" t="s">
        <v>10861</v>
      </c>
      <c r="H1995" s="7">
        <v>623931</v>
      </c>
      <c r="I1995" s="5">
        <v>1</v>
      </c>
      <c r="J1995" s="5">
        <v>1</v>
      </c>
      <c r="K1995" s="5" t="s">
        <v>19832</v>
      </c>
      <c r="L1995" s="5">
        <v>7.5499999999999998E-2</v>
      </c>
      <c r="M1995" s="8">
        <v>915719760</v>
      </c>
      <c r="N1995" s="8"/>
      <c r="O1995" s="8"/>
      <c r="P1995" s="8"/>
      <c r="Q1995" s="8"/>
      <c r="R1995" s="5" t="s">
        <v>19833</v>
      </c>
      <c r="S1995" s="5" t="s">
        <v>417</v>
      </c>
      <c r="T1995" s="5" t="s">
        <v>417</v>
      </c>
      <c r="U1995" s="5" t="s">
        <v>417</v>
      </c>
      <c r="V1995" s="5" t="s">
        <v>417</v>
      </c>
      <c r="W1995" s="5" t="s">
        <v>93</v>
      </c>
      <c r="X1995" s="5" t="s">
        <v>418</v>
      </c>
      <c r="Y1995" s="5" t="s">
        <v>419</v>
      </c>
      <c r="Z1995" s="5" t="s">
        <v>420</v>
      </c>
      <c r="AA1995" s="5" t="s">
        <v>421</v>
      </c>
      <c r="AB1995" s="5" t="s">
        <v>19834</v>
      </c>
      <c r="AC1995" s="5"/>
      <c r="AD1995" s="5"/>
      <c r="AE1995" s="5"/>
      <c r="AF1995" s="5"/>
    </row>
    <row r="1996" spans="1:32" hidden="1">
      <c r="A1996" s="5" t="s">
        <v>19835</v>
      </c>
      <c r="B1996" s="5" t="str">
        <f>IF(COUNTIF('Leads Priorizados INT'!M:M,A1996)&gt;0,"Sí","No")</f>
        <v>No</v>
      </c>
      <c r="C1996">
        <v>0</v>
      </c>
      <c r="D1996" s="6" t="s">
        <v>414</v>
      </c>
      <c r="E1996" s="5" t="s">
        <v>19836</v>
      </c>
      <c r="F1996" s="5" t="s">
        <v>152</v>
      </c>
      <c r="G1996" s="5" t="s">
        <v>9796</v>
      </c>
      <c r="H1996" s="7">
        <v>832212</v>
      </c>
      <c r="I1996" s="5">
        <v>8</v>
      </c>
      <c r="J1996" s="5">
        <v>1</v>
      </c>
      <c r="K1996" s="5" t="s">
        <v>19837</v>
      </c>
      <c r="L1996" s="5">
        <v>7.5499999999999998E-2</v>
      </c>
      <c r="M1996" s="8"/>
      <c r="N1996" s="8"/>
      <c r="O1996" s="8"/>
      <c r="P1996" s="8"/>
      <c r="Q1996" s="8"/>
      <c r="R1996" s="5" t="s">
        <v>19838</v>
      </c>
      <c r="S1996" s="5" t="s">
        <v>19839</v>
      </c>
      <c r="T1996" s="5" t="s">
        <v>417</v>
      </c>
      <c r="U1996" s="5" t="s">
        <v>417</v>
      </c>
      <c r="V1996" s="5" t="s">
        <v>417</v>
      </c>
      <c r="W1996" s="5" t="s">
        <v>93</v>
      </c>
      <c r="X1996" s="5" t="s">
        <v>418</v>
      </c>
      <c r="Y1996" s="5" t="s">
        <v>419</v>
      </c>
      <c r="Z1996" s="5" t="s">
        <v>420</v>
      </c>
      <c r="AA1996" s="5" t="s">
        <v>421</v>
      </c>
      <c r="AB1996" s="5"/>
      <c r="AC1996" s="5"/>
      <c r="AD1996" s="5"/>
      <c r="AE1996" s="5"/>
      <c r="AF1996" s="5"/>
    </row>
    <row r="1997" spans="1:32" hidden="1">
      <c r="A1997" s="5" t="s">
        <v>19840</v>
      </c>
      <c r="B1997" s="5" t="str">
        <f>IF(COUNTIF('Leads Priorizados INT'!M:M,A1997)&gt;0,"Sí","No")</f>
        <v>No</v>
      </c>
      <c r="C1997">
        <v>0</v>
      </c>
      <c r="D1997" s="6" t="s">
        <v>414</v>
      </c>
      <c r="E1997" s="5" t="s">
        <v>19841</v>
      </c>
      <c r="F1997" s="5" t="s">
        <v>152</v>
      </c>
      <c r="G1997" s="5" t="s">
        <v>2952</v>
      </c>
      <c r="H1997" s="7">
        <v>526843</v>
      </c>
      <c r="I1997" s="5">
        <v>2</v>
      </c>
      <c r="J1997" s="5">
        <v>1</v>
      </c>
      <c r="K1997" s="5" t="s">
        <v>19842</v>
      </c>
      <c r="L1997" s="5">
        <v>7.5499999999999998E-2</v>
      </c>
      <c r="M1997" s="8">
        <v>916522600</v>
      </c>
      <c r="N1997" s="8">
        <v>650794820</v>
      </c>
      <c r="O1997" s="8"/>
      <c r="P1997" s="8"/>
      <c r="Q1997" s="8"/>
      <c r="R1997" s="5" t="s">
        <v>19843</v>
      </c>
      <c r="S1997" s="5" t="s">
        <v>417</v>
      </c>
      <c r="T1997" s="5" t="s">
        <v>417</v>
      </c>
      <c r="U1997" s="5" t="s">
        <v>417</v>
      </c>
      <c r="V1997" s="5" t="s">
        <v>417</v>
      </c>
      <c r="W1997" s="5" t="s">
        <v>93</v>
      </c>
      <c r="X1997" s="5" t="s">
        <v>418</v>
      </c>
      <c r="Y1997" s="5" t="s">
        <v>419</v>
      </c>
      <c r="Z1997" s="5" t="s">
        <v>420</v>
      </c>
      <c r="AA1997" s="5" t="s">
        <v>421</v>
      </c>
      <c r="AB1997" s="5"/>
      <c r="AC1997" s="5"/>
      <c r="AD1997" s="5"/>
      <c r="AE1997" s="5"/>
      <c r="AF1997" s="5"/>
    </row>
    <row r="1998" spans="1:32" hidden="1">
      <c r="A1998" s="5" t="s">
        <v>19844</v>
      </c>
      <c r="B1998" s="5" t="str">
        <f>IF(COUNTIF('Leads Priorizados INT'!M:M,A1998)&gt;0,"Sí","No")</f>
        <v>No</v>
      </c>
      <c r="C1998">
        <v>0</v>
      </c>
      <c r="D1998" s="6" t="s">
        <v>414</v>
      </c>
      <c r="E1998" s="5" t="s">
        <v>19845</v>
      </c>
      <c r="F1998" s="5" t="s">
        <v>152</v>
      </c>
      <c r="G1998" s="5" t="s">
        <v>17752</v>
      </c>
      <c r="H1998" s="7">
        <v>3260224</v>
      </c>
      <c r="I1998" s="5">
        <v>1</v>
      </c>
      <c r="J1998" s="5">
        <v>1</v>
      </c>
      <c r="K1998" s="5" t="s">
        <v>19846</v>
      </c>
      <c r="L1998" s="5">
        <v>7.5499999999999998E-2</v>
      </c>
      <c r="M1998" s="8"/>
      <c r="N1998" s="8"/>
      <c r="O1998" s="8"/>
      <c r="P1998" s="8"/>
      <c r="Q1998" s="8"/>
      <c r="R1998" s="5" t="s">
        <v>19847</v>
      </c>
      <c r="S1998" s="5" t="s">
        <v>417</v>
      </c>
      <c r="T1998" s="5" t="s">
        <v>417</v>
      </c>
      <c r="U1998" s="5" t="s">
        <v>417</v>
      </c>
      <c r="V1998" s="5" t="s">
        <v>417</v>
      </c>
      <c r="W1998" s="5" t="s">
        <v>93</v>
      </c>
      <c r="X1998" s="5" t="s">
        <v>418</v>
      </c>
      <c r="Y1998" s="5" t="s">
        <v>419</v>
      </c>
      <c r="Z1998" s="5" t="s">
        <v>420</v>
      </c>
      <c r="AA1998" s="5" t="s">
        <v>421</v>
      </c>
      <c r="AB1998" s="5"/>
      <c r="AC1998" s="5"/>
      <c r="AD1998" s="5"/>
      <c r="AE1998" s="5"/>
      <c r="AF1998" s="5"/>
    </row>
    <row r="1999" spans="1:32" hidden="1">
      <c r="A1999" s="5" t="s">
        <v>19848</v>
      </c>
      <c r="B1999" s="5" t="str">
        <f>IF(COUNTIF('Leads Priorizados INT'!M:M,A1999)&gt;0,"Sí","No")</f>
        <v>No</v>
      </c>
      <c r="C1999">
        <v>0</v>
      </c>
      <c r="D1999" s="6" t="s">
        <v>414</v>
      </c>
      <c r="E1999" s="5" t="s">
        <v>19849</v>
      </c>
      <c r="F1999" s="5" t="s">
        <v>1065</v>
      </c>
      <c r="G1999" s="5" t="s">
        <v>10013</v>
      </c>
      <c r="H1999" s="7">
        <v>434279</v>
      </c>
      <c r="I1999" s="5">
        <v>2</v>
      </c>
      <c r="J1999" s="5">
        <v>2</v>
      </c>
      <c r="K1999" s="5" t="s">
        <v>19850</v>
      </c>
      <c r="L1999" s="5">
        <v>7.5399999999999995E-2</v>
      </c>
      <c r="M1999" s="8"/>
      <c r="N1999" s="8"/>
      <c r="O1999" s="8"/>
      <c r="P1999" s="8"/>
      <c r="Q1999" s="8"/>
      <c r="R1999" s="5" t="s">
        <v>19851</v>
      </c>
      <c r="S1999" s="5" t="s">
        <v>417</v>
      </c>
      <c r="T1999" s="5" t="s">
        <v>417</v>
      </c>
      <c r="U1999" s="5" t="s">
        <v>417</v>
      </c>
      <c r="V1999" s="5" t="s">
        <v>417</v>
      </c>
      <c r="W1999" s="5" t="s">
        <v>93</v>
      </c>
      <c r="X1999" s="5" t="s">
        <v>418</v>
      </c>
      <c r="Y1999" s="5" t="s">
        <v>419</v>
      </c>
      <c r="Z1999" s="5" t="s">
        <v>420</v>
      </c>
      <c r="AA1999" s="5" t="s">
        <v>421</v>
      </c>
      <c r="AB1999" s="5"/>
      <c r="AC1999" s="5"/>
      <c r="AD1999" s="5"/>
      <c r="AE1999" s="5"/>
      <c r="AF1999" s="5"/>
    </row>
    <row r="2000" spans="1:32" hidden="1">
      <c r="A2000" s="5" t="s">
        <v>19852</v>
      </c>
      <c r="B2000" s="5" t="str">
        <f>IF(COUNTIF('Leads Priorizados INT'!M:M,A2000)&gt;0,"Sí","No")</f>
        <v>No</v>
      </c>
      <c r="C2000">
        <v>0</v>
      </c>
      <c r="D2000" s="6" t="s">
        <v>430</v>
      </c>
      <c r="E2000" s="5" t="s">
        <v>19853</v>
      </c>
      <c r="F2000" s="5" t="s">
        <v>873</v>
      </c>
      <c r="G2000" s="5" t="s">
        <v>10832</v>
      </c>
      <c r="H2000" s="7">
        <v>477724</v>
      </c>
      <c r="I2000" s="5">
        <v>5</v>
      </c>
      <c r="J2000" s="5">
        <v>2</v>
      </c>
      <c r="K2000" s="5" t="s">
        <v>19854</v>
      </c>
      <c r="L2000" s="5">
        <v>7.5399999999999995E-2</v>
      </c>
      <c r="M2000" s="8">
        <v>952845296</v>
      </c>
      <c r="N2000" s="8">
        <v>952703257</v>
      </c>
      <c r="O2000" s="8">
        <v>951133675</v>
      </c>
      <c r="P2000" s="8">
        <v>952704848</v>
      </c>
      <c r="Q2000" s="8">
        <v>952611644</v>
      </c>
      <c r="R2000" s="5" t="s">
        <v>19855</v>
      </c>
      <c r="S2000" s="5" t="s">
        <v>417</v>
      </c>
      <c r="T2000" s="5" t="s">
        <v>417</v>
      </c>
      <c r="U2000" s="5" t="s">
        <v>417</v>
      </c>
      <c r="V2000" s="5" t="s">
        <v>417</v>
      </c>
      <c r="W2000" s="5" t="s">
        <v>93</v>
      </c>
      <c r="X2000" s="5" t="s">
        <v>418</v>
      </c>
      <c r="Y2000" s="5" t="s">
        <v>419</v>
      </c>
      <c r="Z2000" s="5" t="s">
        <v>420</v>
      </c>
      <c r="AA2000" s="5" t="s">
        <v>421</v>
      </c>
      <c r="AB2000" s="5" t="s">
        <v>19856</v>
      </c>
      <c r="AC2000" s="5" t="s">
        <v>19857</v>
      </c>
      <c r="AD2000" s="5"/>
      <c r="AE2000" s="5"/>
      <c r="AF2000" s="5"/>
    </row>
    <row r="2001" spans="1:32" hidden="1">
      <c r="A2001" s="5" t="s">
        <v>19858</v>
      </c>
      <c r="B2001" s="5" t="str">
        <f>IF(COUNTIF('Leads Priorizados INT'!M:M,A2001)&gt;0,"Sí","No")</f>
        <v>No</v>
      </c>
      <c r="C2001">
        <v>0</v>
      </c>
      <c r="D2001" s="6" t="s">
        <v>521</v>
      </c>
      <c r="E2001" s="5" t="s">
        <v>19859</v>
      </c>
      <c r="F2001" s="5" t="s">
        <v>431</v>
      </c>
      <c r="G2001" s="5" t="s">
        <v>10391</v>
      </c>
      <c r="H2001" s="7">
        <v>1780588</v>
      </c>
      <c r="I2001" s="5">
        <v>12</v>
      </c>
      <c r="J2001" s="5">
        <v>3</v>
      </c>
      <c r="K2001" s="5" t="s">
        <v>19860</v>
      </c>
      <c r="L2001" s="5">
        <v>7.5399999999999995E-2</v>
      </c>
      <c r="M2001" s="8">
        <v>915630925</v>
      </c>
      <c r="N2001" s="8">
        <v>915635632</v>
      </c>
      <c r="O2001" s="8">
        <v>747763083</v>
      </c>
      <c r="P2001" s="8">
        <v>695781127</v>
      </c>
      <c r="Q2001" s="8">
        <v>691595378</v>
      </c>
      <c r="R2001" s="5" t="s">
        <v>19861</v>
      </c>
      <c r="S2001" s="5" t="s">
        <v>417</v>
      </c>
      <c r="T2001" s="5" t="s">
        <v>417</v>
      </c>
      <c r="U2001" s="5" t="s">
        <v>417</v>
      </c>
      <c r="V2001" s="5" t="s">
        <v>417</v>
      </c>
      <c r="W2001" s="5" t="s">
        <v>93</v>
      </c>
      <c r="X2001" s="5" t="s">
        <v>418</v>
      </c>
      <c r="Y2001" s="5" t="s">
        <v>419</v>
      </c>
      <c r="Z2001" s="5" t="s">
        <v>420</v>
      </c>
      <c r="AA2001" s="5" t="s">
        <v>421</v>
      </c>
      <c r="AB2001" s="5" t="s">
        <v>19862</v>
      </c>
      <c r="AC2001" s="5" t="s">
        <v>19863</v>
      </c>
      <c r="AD2001" s="5"/>
      <c r="AE2001" s="5"/>
      <c r="AF2001" s="5"/>
    </row>
    <row r="2002" spans="1:32">
      <c r="A2002" s="5" t="s">
        <v>19864</v>
      </c>
      <c r="B2002" s="5" t="str">
        <f>IF(COUNTIF('Leads Priorizados INT'!M:M,A2002)&gt;0,"Sí","No")</f>
        <v>No</v>
      </c>
      <c r="C2002">
        <v>1</v>
      </c>
      <c r="D2002" s="6" t="s">
        <v>414</v>
      </c>
      <c r="E2002" s="5" t="s">
        <v>19865</v>
      </c>
      <c r="F2002" s="5" t="s">
        <v>152</v>
      </c>
      <c r="G2002" s="5" t="s">
        <v>619</v>
      </c>
      <c r="H2002" s="7">
        <v>831494</v>
      </c>
      <c r="I2002" s="5">
        <v>3</v>
      </c>
      <c r="J2002" s="5">
        <v>2</v>
      </c>
      <c r="K2002" s="5" t="s">
        <v>19866</v>
      </c>
      <c r="L2002" s="5">
        <v>7.5399999999999995E-2</v>
      </c>
      <c r="M2002" s="8">
        <v>914153698</v>
      </c>
      <c r="N2002" s="8">
        <v>607301639</v>
      </c>
      <c r="O2002" s="8"/>
      <c r="P2002" s="8"/>
      <c r="Q2002" s="8"/>
      <c r="R2002" s="5" t="s">
        <v>19867</v>
      </c>
      <c r="S2002" s="5" t="s">
        <v>19868</v>
      </c>
      <c r="T2002" s="5" t="s">
        <v>417</v>
      </c>
      <c r="U2002" s="5" t="s">
        <v>417</v>
      </c>
      <c r="V2002" s="5" t="s">
        <v>417</v>
      </c>
      <c r="W2002" s="5" t="s">
        <v>93</v>
      </c>
      <c r="X2002" s="5" t="s">
        <v>418</v>
      </c>
      <c r="Y2002" s="5" t="s">
        <v>419</v>
      </c>
      <c r="Z2002" s="5" t="s">
        <v>420</v>
      </c>
      <c r="AA2002" s="5" t="s">
        <v>421</v>
      </c>
      <c r="AB2002" s="5"/>
      <c r="AC2002" s="5"/>
      <c r="AD2002" s="5"/>
      <c r="AE2002" s="5"/>
      <c r="AF2002" s="5"/>
    </row>
    <row r="2003" spans="1:32" hidden="1">
      <c r="A2003" s="5" t="s">
        <v>19869</v>
      </c>
      <c r="B2003" s="5" t="str">
        <f>IF(COUNTIF('Leads Priorizados INT'!M:M,A2003)&gt;0,"Sí","No")</f>
        <v>No</v>
      </c>
      <c r="C2003">
        <v>0</v>
      </c>
      <c r="D2003" s="6" t="s">
        <v>414</v>
      </c>
      <c r="E2003" s="5" t="s">
        <v>19870</v>
      </c>
      <c r="F2003" s="5" t="s">
        <v>152</v>
      </c>
      <c r="G2003" s="5" t="s">
        <v>3108</v>
      </c>
      <c r="H2003" s="7">
        <v>1068269</v>
      </c>
      <c r="I2003" s="5">
        <v>1</v>
      </c>
      <c r="J2003" s="5">
        <v>2</v>
      </c>
      <c r="K2003" s="5" t="s">
        <v>19871</v>
      </c>
      <c r="L2003" s="5">
        <v>7.5399999999999995E-2</v>
      </c>
      <c r="M2003" s="8"/>
      <c r="N2003" s="8"/>
      <c r="O2003" s="8"/>
      <c r="P2003" s="8"/>
      <c r="Q2003" s="8"/>
      <c r="R2003" s="5" t="s">
        <v>19872</v>
      </c>
      <c r="S2003" s="5" t="s">
        <v>417</v>
      </c>
      <c r="T2003" s="5" t="s">
        <v>417</v>
      </c>
      <c r="U2003" s="5" t="s">
        <v>417</v>
      </c>
      <c r="V2003" s="5" t="s">
        <v>417</v>
      </c>
      <c r="W2003" s="5" t="s">
        <v>93</v>
      </c>
      <c r="X2003" s="5" t="s">
        <v>418</v>
      </c>
      <c r="Y2003" s="5" t="s">
        <v>419</v>
      </c>
      <c r="Z2003" s="5" t="s">
        <v>420</v>
      </c>
      <c r="AA2003" s="5" t="s">
        <v>421</v>
      </c>
      <c r="AB2003" s="5"/>
      <c r="AC2003" s="5"/>
      <c r="AD2003" s="5"/>
      <c r="AE2003" s="5"/>
      <c r="AF2003" s="5"/>
    </row>
    <row r="2004" spans="1:32" hidden="1">
      <c r="A2004" s="5" t="s">
        <v>19873</v>
      </c>
      <c r="B2004" s="5" t="str">
        <f>IF(COUNTIF('Leads Priorizados INT'!M:M,A2004)&gt;0,"Sí","No")</f>
        <v>No</v>
      </c>
      <c r="C2004">
        <v>0</v>
      </c>
      <c r="D2004" s="6" t="s">
        <v>414</v>
      </c>
      <c r="E2004" s="5" t="s">
        <v>19874</v>
      </c>
      <c r="F2004" s="5" t="s">
        <v>152</v>
      </c>
      <c r="G2004" s="5" t="s">
        <v>1535</v>
      </c>
      <c r="H2004" s="7">
        <v>814949</v>
      </c>
      <c r="I2004" s="5">
        <v>9</v>
      </c>
      <c r="J2004" s="5">
        <v>2</v>
      </c>
      <c r="K2004" s="5" t="s">
        <v>19875</v>
      </c>
      <c r="L2004" s="5">
        <v>7.5300000000000006E-2</v>
      </c>
      <c r="M2004" s="8">
        <v>916590622</v>
      </c>
      <c r="N2004" s="8">
        <v>913832197</v>
      </c>
      <c r="O2004" s="8">
        <v>916250555</v>
      </c>
      <c r="P2004" s="8"/>
      <c r="Q2004" s="8"/>
      <c r="R2004" s="5" t="s">
        <v>19876</v>
      </c>
      <c r="S2004" s="5" t="s">
        <v>19877</v>
      </c>
      <c r="T2004" s="5" t="s">
        <v>417</v>
      </c>
      <c r="U2004" s="5" t="s">
        <v>417</v>
      </c>
      <c r="V2004" s="5" t="s">
        <v>417</v>
      </c>
      <c r="W2004" s="5" t="s">
        <v>93</v>
      </c>
      <c r="X2004" s="5" t="s">
        <v>418</v>
      </c>
      <c r="Y2004" s="5" t="s">
        <v>419</v>
      </c>
      <c r="Z2004" s="5" t="s">
        <v>420</v>
      </c>
      <c r="AA2004" s="5" t="s">
        <v>421</v>
      </c>
      <c r="AB2004" s="5"/>
      <c r="AC2004" s="5"/>
      <c r="AD2004" s="5"/>
      <c r="AE2004" s="5"/>
      <c r="AF2004" s="5"/>
    </row>
    <row r="2005" spans="1:32" hidden="1">
      <c r="A2005" s="5" t="s">
        <v>19878</v>
      </c>
      <c r="B2005" s="5" t="str">
        <f>IF(COUNTIF('Leads Priorizados INT'!M:M,A2005)&gt;0,"Sí","No")</f>
        <v>No</v>
      </c>
      <c r="C2005">
        <v>0</v>
      </c>
      <c r="D2005" s="6" t="s">
        <v>1234</v>
      </c>
      <c r="E2005" s="5" t="s">
        <v>19879</v>
      </c>
      <c r="F2005" s="5" t="s">
        <v>1118</v>
      </c>
      <c r="G2005" s="5" t="s">
        <v>19880</v>
      </c>
      <c r="H2005" s="7">
        <v>1127524</v>
      </c>
      <c r="I2005" s="5">
        <v>11</v>
      </c>
      <c r="J2005" s="5">
        <v>1</v>
      </c>
      <c r="K2005" s="5" t="s">
        <v>19881</v>
      </c>
      <c r="L2005" s="5">
        <v>7.5300000000000006E-2</v>
      </c>
      <c r="M2005" s="8">
        <v>972714030</v>
      </c>
      <c r="N2005" s="8">
        <v>972700230</v>
      </c>
      <c r="O2005" s="8">
        <v>636459275</v>
      </c>
      <c r="P2005" s="8"/>
      <c r="Q2005" s="8"/>
      <c r="R2005" s="5" t="s">
        <v>19882</v>
      </c>
      <c r="S2005" s="5" t="s">
        <v>417</v>
      </c>
      <c r="T2005" s="5" t="s">
        <v>417</v>
      </c>
      <c r="U2005" s="5" t="s">
        <v>417</v>
      </c>
      <c r="V2005" s="5" t="s">
        <v>417</v>
      </c>
      <c r="W2005" s="5" t="s">
        <v>93</v>
      </c>
      <c r="X2005" s="5" t="s">
        <v>418</v>
      </c>
      <c r="Y2005" s="5" t="s">
        <v>419</v>
      </c>
      <c r="Z2005" s="5" t="s">
        <v>420</v>
      </c>
      <c r="AA2005" s="5" t="s">
        <v>421</v>
      </c>
      <c r="AB2005" s="5" t="s">
        <v>19883</v>
      </c>
      <c r="AC2005" s="5"/>
      <c r="AD2005" s="5"/>
      <c r="AE2005" s="5"/>
      <c r="AF2005" s="5"/>
    </row>
    <row r="2006" spans="1:32" hidden="1">
      <c r="A2006" s="5" t="s">
        <v>19884</v>
      </c>
      <c r="B2006" s="5" t="str">
        <f>IF(COUNTIF('Leads Priorizados INT'!M:M,A2006)&gt;0,"Sí","No")</f>
        <v>No</v>
      </c>
      <c r="C2006">
        <v>0</v>
      </c>
      <c r="D2006" s="6" t="s">
        <v>414</v>
      </c>
      <c r="E2006" s="5" t="s">
        <v>19885</v>
      </c>
      <c r="F2006" s="5" t="s">
        <v>984</v>
      </c>
      <c r="G2006" s="5" t="s">
        <v>985</v>
      </c>
      <c r="H2006" s="7">
        <v>1436407</v>
      </c>
      <c r="I2006" s="5">
        <v>5</v>
      </c>
      <c r="J2006" s="5">
        <v>1</v>
      </c>
      <c r="K2006" s="5" t="s">
        <v>19886</v>
      </c>
      <c r="L2006" s="5">
        <v>7.5300000000000006E-2</v>
      </c>
      <c r="M2006" s="8"/>
      <c r="N2006" s="8"/>
      <c r="O2006" s="8"/>
      <c r="P2006" s="8"/>
      <c r="Q2006" s="8"/>
      <c r="R2006" s="5" t="s">
        <v>19887</v>
      </c>
      <c r="S2006" s="5" t="s">
        <v>417</v>
      </c>
      <c r="T2006" s="5" t="s">
        <v>417</v>
      </c>
      <c r="U2006" s="5" t="s">
        <v>417</v>
      </c>
      <c r="V2006" s="5" t="s">
        <v>417</v>
      </c>
      <c r="W2006" s="5" t="s">
        <v>93</v>
      </c>
      <c r="X2006" s="5" t="s">
        <v>418</v>
      </c>
      <c r="Y2006" s="5" t="s">
        <v>419</v>
      </c>
      <c r="Z2006" s="5" t="s">
        <v>420</v>
      </c>
      <c r="AA2006" s="5" t="s">
        <v>421</v>
      </c>
      <c r="AB2006" s="5"/>
      <c r="AC2006" s="5"/>
      <c r="AD2006" s="5"/>
      <c r="AE2006" s="5"/>
      <c r="AF2006" s="5"/>
    </row>
    <row r="2007" spans="1:32" hidden="1">
      <c r="A2007" s="5" t="s">
        <v>19888</v>
      </c>
      <c r="B2007" s="5" t="str">
        <f>IF(COUNTIF('Leads Priorizados INT'!M:M,A2007)&gt;0,"Sí","No")</f>
        <v>No</v>
      </c>
      <c r="C2007">
        <v>0</v>
      </c>
      <c r="D2007" s="6" t="s">
        <v>414</v>
      </c>
      <c r="E2007" s="5" t="s">
        <v>19889</v>
      </c>
      <c r="F2007" s="5" t="s">
        <v>431</v>
      </c>
      <c r="G2007" s="5" t="s">
        <v>2171</v>
      </c>
      <c r="H2007" s="7">
        <v>1039431</v>
      </c>
      <c r="I2007" s="5">
        <v>8</v>
      </c>
      <c r="J2007" s="5">
        <v>1</v>
      </c>
      <c r="K2007" s="5" t="s">
        <v>19890</v>
      </c>
      <c r="L2007" s="5">
        <v>7.5300000000000006E-2</v>
      </c>
      <c r="M2007" s="8"/>
      <c r="N2007" s="8"/>
      <c r="O2007" s="8"/>
      <c r="P2007" s="8"/>
      <c r="Q2007" s="8"/>
      <c r="R2007" s="5" t="s">
        <v>19891</v>
      </c>
      <c r="S2007" s="5" t="s">
        <v>417</v>
      </c>
      <c r="T2007" s="5" t="s">
        <v>417</v>
      </c>
      <c r="U2007" s="5" t="s">
        <v>417</v>
      </c>
      <c r="V2007" s="5" t="s">
        <v>417</v>
      </c>
      <c r="W2007" s="5" t="s">
        <v>93</v>
      </c>
      <c r="X2007" s="5" t="s">
        <v>418</v>
      </c>
      <c r="Y2007" s="5" t="s">
        <v>419</v>
      </c>
      <c r="Z2007" s="5" t="s">
        <v>420</v>
      </c>
      <c r="AA2007" s="5" t="s">
        <v>421</v>
      </c>
      <c r="AB2007" s="5"/>
      <c r="AC2007" s="5"/>
      <c r="AD2007" s="5"/>
      <c r="AE2007" s="5"/>
      <c r="AF2007" s="5"/>
    </row>
    <row r="2008" spans="1:32" hidden="1">
      <c r="A2008" s="5" t="s">
        <v>19892</v>
      </c>
      <c r="B2008" s="5" t="str">
        <f>IF(COUNTIF('Leads Priorizados INT'!M:M,A2008)&gt;0,"Sí","No")</f>
        <v>No</v>
      </c>
      <c r="C2008">
        <v>0</v>
      </c>
      <c r="D2008" s="6" t="s">
        <v>414</v>
      </c>
      <c r="E2008" s="5" t="s">
        <v>19893</v>
      </c>
      <c r="F2008" s="5" t="s">
        <v>431</v>
      </c>
      <c r="G2008" s="5" t="s">
        <v>432</v>
      </c>
      <c r="H2008" s="7">
        <v>1098473</v>
      </c>
      <c r="I2008" s="5">
        <v>1</v>
      </c>
      <c r="J2008" s="5">
        <v>2</v>
      </c>
      <c r="K2008" s="5" t="s">
        <v>19894</v>
      </c>
      <c r="L2008" s="5">
        <v>7.5300000000000006E-2</v>
      </c>
      <c r="M2008" s="8">
        <v>938155326</v>
      </c>
      <c r="N2008" s="8"/>
      <c r="O2008" s="8"/>
      <c r="P2008" s="8"/>
      <c r="Q2008" s="8"/>
      <c r="R2008" s="5" t="s">
        <v>19895</v>
      </c>
      <c r="S2008" s="5" t="s">
        <v>417</v>
      </c>
      <c r="T2008" s="5" t="s">
        <v>417</v>
      </c>
      <c r="U2008" s="5" t="s">
        <v>417</v>
      </c>
      <c r="V2008" s="5" t="s">
        <v>417</v>
      </c>
      <c r="W2008" s="5" t="s">
        <v>93</v>
      </c>
      <c r="X2008" s="5" t="s">
        <v>418</v>
      </c>
      <c r="Y2008" s="5" t="s">
        <v>419</v>
      </c>
      <c r="Z2008" s="5" t="s">
        <v>420</v>
      </c>
      <c r="AA2008" s="5" t="s">
        <v>421</v>
      </c>
      <c r="AB2008" s="5"/>
      <c r="AC2008" s="5"/>
      <c r="AD2008" s="5"/>
      <c r="AE2008" s="5"/>
      <c r="AF2008" s="5"/>
    </row>
    <row r="2009" spans="1:32" hidden="1">
      <c r="A2009" s="5" t="s">
        <v>19896</v>
      </c>
      <c r="B2009" s="5" t="str">
        <f>IF(COUNTIF('Leads Priorizados INT'!M:M,A2009)&gt;0,"Sí","No")</f>
        <v>No</v>
      </c>
      <c r="C2009">
        <v>0</v>
      </c>
      <c r="D2009" s="6" t="s">
        <v>414</v>
      </c>
      <c r="E2009" s="5" t="s">
        <v>19897</v>
      </c>
      <c r="F2009" s="5" t="s">
        <v>152</v>
      </c>
      <c r="G2009" s="5" t="s">
        <v>451</v>
      </c>
      <c r="H2009" s="7">
        <v>1078147</v>
      </c>
      <c r="I2009" s="5">
        <v>1</v>
      </c>
      <c r="J2009" s="5">
        <v>2</v>
      </c>
      <c r="K2009" s="5" t="s">
        <v>19898</v>
      </c>
      <c r="L2009" s="5">
        <v>7.5300000000000006E-2</v>
      </c>
      <c r="M2009" s="8">
        <v>918445396</v>
      </c>
      <c r="N2009" s="8"/>
      <c r="O2009" s="8"/>
      <c r="P2009" s="8"/>
      <c r="Q2009" s="8"/>
      <c r="R2009" s="5" t="s">
        <v>19899</v>
      </c>
      <c r="S2009" s="5" t="s">
        <v>417</v>
      </c>
      <c r="T2009" s="5" t="s">
        <v>417</v>
      </c>
      <c r="U2009" s="5" t="s">
        <v>417</v>
      </c>
      <c r="V2009" s="5" t="s">
        <v>417</v>
      </c>
      <c r="W2009" s="5" t="s">
        <v>93</v>
      </c>
      <c r="X2009" s="5" t="s">
        <v>418</v>
      </c>
      <c r="Y2009" s="5" t="s">
        <v>419</v>
      </c>
      <c r="Z2009" s="5" t="s">
        <v>420</v>
      </c>
      <c r="AA2009" s="5" t="s">
        <v>421</v>
      </c>
      <c r="AB2009" s="5"/>
      <c r="AC2009" s="5"/>
      <c r="AD2009" s="5"/>
      <c r="AE2009" s="5"/>
      <c r="AF2009" s="5"/>
    </row>
    <row r="2010" spans="1:32" hidden="1">
      <c r="A2010" s="5" t="s">
        <v>19900</v>
      </c>
      <c r="B2010" s="5" t="str">
        <f>IF(COUNTIF('Leads Priorizados INT'!M:M,A2010)&gt;0,"Sí","No")</f>
        <v>No</v>
      </c>
      <c r="C2010">
        <v>0</v>
      </c>
      <c r="D2010" s="6" t="s">
        <v>430</v>
      </c>
      <c r="E2010" s="5" t="s">
        <v>19901</v>
      </c>
      <c r="F2010" s="5" t="s">
        <v>431</v>
      </c>
      <c r="G2010" s="5" t="s">
        <v>17712</v>
      </c>
      <c r="H2010" s="7">
        <v>429105</v>
      </c>
      <c r="I2010" s="5">
        <v>4</v>
      </c>
      <c r="J2010" s="5">
        <v>3</v>
      </c>
      <c r="K2010" s="5" t="s">
        <v>19902</v>
      </c>
      <c r="L2010" s="5">
        <v>7.5300000000000006E-2</v>
      </c>
      <c r="M2010" s="8">
        <v>937247477</v>
      </c>
      <c r="N2010" s="8">
        <v>697311346</v>
      </c>
      <c r="O2010" s="8">
        <v>647971399</v>
      </c>
      <c r="P2010" s="8">
        <v>616606222</v>
      </c>
      <c r="Q2010" s="8">
        <v>607940404</v>
      </c>
      <c r="R2010" s="5" t="s">
        <v>19903</v>
      </c>
      <c r="S2010" s="5" t="s">
        <v>417</v>
      </c>
      <c r="T2010" s="5" t="s">
        <v>417</v>
      </c>
      <c r="U2010" s="5" t="s">
        <v>417</v>
      </c>
      <c r="V2010" s="5" t="s">
        <v>417</v>
      </c>
      <c r="W2010" s="5" t="s">
        <v>93</v>
      </c>
      <c r="X2010" s="5" t="s">
        <v>418</v>
      </c>
      <c r="Y2010" s="5" t="s">
        <v>419</v>
      </c>
      <c r="Z2010" s="5" t="s">
        <v>420</v>
      </c>
      <c r="AA2010" s="5" t="s">
        <v>421</v>
      </c>
      <c r="AB2010" s="5"/>
      <c r="AC2010" s="5"/>
      <c r="AD2010" s="5"/>
      <c r="AE2010" s="5"/>
      <c r="AF2010" s="5"/>
    </row>
    <row r="2011" spans="1:32" hidden="1">
      <c r="A2011" s="5" t="s">
        <v>19904</v>
      </c>
      <c r="B2011" s="5" t="str">
        <f>IF(COUNTIF('Leads Priorizados INT'!M:M,A2011)&gt;0,"Sí","No")</f>
        <v>No</v>
      </c>
      <c r="C2011">
        <v>0</v>
      </c>
      <c r="D2011" s="6" t="s">
        <v>414</v>
      </c>
      <c r="E2011" s="5" t="s">
        <v>19905</v>
      </c>
      <c r="F2011" s="5" t="s">
        <v>152</v>
      </c>
      <c r="G2011" s="5" t="s">
        <v>10921</v>
      </c>
      <c r="H2011" s="7">
        <v>644592</v>
      </c>
      <c r="I2011" s="5">
        <v>4</v>
      </c>
      <c r="J2011" s="5">
        <v>1</v>
      </c>
      <c r="K2011" s="5" t="s">
        <v>19906</v>
      </c>
      <c r="L2011" s="5">
        <v>7.5300000000000006E-2</v>
      </c>
      <c r="M2011" s="8">
        <v>915656677</v>
      </c>
      <c r="N2011" s="8"/>
      <c r="O2011" s="8"/>
      <c r="P2011" s="8"/>
      <c r="Q2011" s="8"/>
      <c r="R2011" s="5" t="s">
        <v>19907</v>
      </c>
      <c r="S2011" s="5" t="s">
        <v>417</v>
      </c>
      <c r="T2011" s="5" t="s">
        <v>417</v>
      </c>
      <c r="U2011" s="5" t="s">
        <v>417</v>
      </c>
      <c r="V2011" s="5" t="s">
        <v>417</v>
      </c>
      <c r="W2011" s="5" t="s">
        <v>93</v>
      </c>
      <c r="X2011" s="5" t="s">
        <v>418</v>
      </c>
      <c r="Y2011" s="5" t="s">
        <v>419</v>
      </c>
      <c r="Z2011" s="5" t="s">
        <v>420</v>
      </c>
      <c r="AA2011" s="5" t="s">
        <v>421</v>
      </c>
      <c r="AB2011" s="5"/>
      <c r="AC2011" s="5"/>
      <c r="AD2011" s="5"/>
      <c r="AE2011" s="5"/>
      <c r="AF2011" s="5"/>
    </row>
    <row r="2012" spans="1:32" hidden="1">
      <c r="A2012" s="5" t="s">
        <v>19908</v>
      </c>
      <c r="B2012" s="5" t="str">
        <f>IF(COUNTIF('Leads Priorizados INT'!M:M,A2012)&gt;0,"Sí","No")</f>
        <v>No</v>
      </c>
      <c r="C2012">
        <v>0</v>
      </c>
      <c r="D2012" s="6" t="s">
        <v>414</v>
      </c>
      <c r="E2012" s="5" t="s">
        <v>19909</v>
      </c>
      <c r="F2012" s="5" t="s">
        <v>2631</v>
      </c>
      <c r="G2012" s="5" t="s">
        <v>3799</v>
      </c>
      <c r="H2012" s="7">
        <v>1104368</v>
      </c>
      <c r="I2012" s="5">
        <v>8</v>
      </c>
      <c r="J2012" s="5">
        <v>1</v>
      </c>
      <c r="K2012" s="5" t="s">
        <v>19910</v>
      </c>
      <c r="L2012" s="5">
        <v>7.5200000000000003E-2</v>
      </c>
      <c r="M2012" s="8"/>
      <c r="N2012" s="8"/>
      <c r="O2012" s="8"/>
      <c r="P2012" s="8"/>
      <c r="Q2012" s="8"/>
      <c r="R2012" s="5" t="s">
        <v>19911</v>
      </c>
      <c r="S2012" s="5" t="s">
        <v>19912</v>
      </c>
      <c r="T2012" s="5" t="s">
        <v>417</v>
      </c>
      <c r="U2012" s="5" t="s">
        <v>417</v>
      </c>
      <c r="V2012" s="5" t="s">
        <v>417</v>
      </c>
      <c r="W2012" s="5" t="s">
        <v>93</v>
      </c>
      <c r="X2012" s="5" t="s">
        <v>418</v>
      </c>
      <c r="Y2012" s="5" t="s">
        <v>419</v>
      </c>
      <c r="Z2012" s="5" t="s">
        <v>420</v>
      </c>
      <c r="AA2012" s="5" t="s">
        <v>421</v>
      </c>
      <c r="AB2012" s="5"/>
      <c r="AC2012" s="5"/>
      <c r="AD2012" s="5"/>
      <c r="AE2012" s="5"/>
      <c r="AF2012" s="5"/>
    </row>
    <row r="2013" spans="1:32">
      <c r="A2013" s="5" t="s">
        <v>19913</v>
      </c>
      <c r="B2013" s="5" t="str">
        <f>IF(COUNTIF('Leads Priorizados INT'!M:M,A2013)&gt;0,"Sí","No")</f>
        <v>No</v>
      </c>
      <c r="C2013">
        <v>1</v>
      </c>
      <c r="D2013" s="6" t="s">
        <v>414</v>
      </c>
      <c r="E2013" s="5" t="s">
        <v>19914</v>
      </c>
      <c r="F2013" s="5" t="s">
        <v>431</v>
      </c>
      <c r="G2013" s="5" t="s">
        <v>9271</v>
      </c>
      <c r="H2013" s="7">
        <v>1107737</v>
      </c>
      <c r="I2013" s="5">
        <v>7</v>
      </c>
      <c r="J2013" s="5">
        <v>1</v>
      </c>
      <c r="K2013" s="5" t="s">
        <v>19915</v>
      </c>
      <c r="L2013" s="5">
        <v>7.5200000000000003E-2</v>
      </c>
      <c r="M2013" s="8"/>
      <c r="N2013" s="8"/>
      <c r="O2013" s="8"/>
      <c r="P2013" s="8"/>
      <c r="Q2013" s="8"/>
      <c r="R2013" s="5" t="s">
        <v>19916</v>
      </c>
      <c r="S2013" s="5" t="s">
        <v>19917</v>
      </c>
      <c r="T2013" s="5" t="s">
        <v>417</v>
      </c>
      <c r="U2013" s="5" t="s">
        <v>417</v>
      </c>
      <c r="V2013" s="5" t="s">
        <v>417</v>
      </c>
      <c r="W2013" s="5" t="s">
        <v>93</v>
      </c>
      <c r="X2013" s="5" t="s">
        <v>418</v>
      </c>
      <c r="Y2013" s="5" t="s">
        <v>419</v>
      </c>
      <c r="Z2013" s="5" t="s">
        <v>420</v>
      </c>
      <c r="AA2013" s="5" t="s">
        <v>421</v>
      </c>
      <c r="AB2013" s="5"/>
      <c r="AC2013" s="5"/>
      <c r="AD2013" s="5"/>
      <c r="AE2013" s="5"/>
      <c r="AF2013" s="5"/>
    </row>
    <row r="2014" spans="1:32">
      <c r="A2014" s="5" t="s">
        <v>19918</v>
      </c>
      <c r="B2014" s="5" t="str">
        <f>IF(COUNTIF('Leads Priorizados INT'!M:M,A2014)&gt;0,"Sí","No")</f>
        <v>No</v>
      </c>
      <c r="C2014">
        <v>1</v>
      </c>
      <c r="D2014" s="6" t="s">
        <v>430</v>
      </c>
      <c r="E2014" s="5" t="s">
        <v>19919</v>
      </c>
      <c r="F2014" s="5" t="s">
        <v>152</v>
      </c>
      <c r="G2014" s="5" t="s">
        <v>1602</v>
      </c>
      <c r="H2014" s="7">
        <v>556531</v>
      </c>
      <c r="I2014" s="5">
        <v>3</v>
      </c>
      <c r="J2014" s="5">
        <v>2</v>
      </c>
      <c r="K2014" s="5" t="s">
        <v>19920</v>
      </c>
      <c r="L2014" s="5">
        <v>7.5200000000000003E-2</v>
      </c>
      <c r="M2014" s="8">
        <v>917704703</v>
      </c>
      <c r="N2014" s="8">
        <v>914176174</v>
      </c>
      <c r="O2014" s="8">
        <v>914175290</v>
      </c>
      <c r="P2014" s="8">
        <v>914176206</v>
      </c>
      <c r="Q2014" s="8">
        <v>915563245</v>
      </c>
      <c r="R2014" s="5" t="s">
        <v>19921</v>
      </c>
      <c r="S2014" s="5" t="s">
        <v>417</v>
      </c>
      <c r="T2014" s="5" t="s">
        <v>417</v>
      </c>
      <c r="U2014" s="5" t="s">
        <v>417</v>
      </c>
      <c r="V2014" s="5" t="s">
        <v>417</v>
      </c>
      <c r="W2014" s="5" t="s">
        <v>93</v>
      </c>
      <c r="X2014" s="5" t="s">
        <v>418</v>
      </c>
      <c r="Y2014" s="5" t="s">
        <v>419</v>
      </c>
      <c r="Z2014" s="5" t="s">
        <v>420</v>
      </c>
      <c r="AA2014" s="5" t="s">
        <v>421</v>
      </c>
      <c r="AB2014" s="5"/>
      <c r="AC2014" s="5"/>
      <c r="AD2014" s="5"/>
      <c r="AE2014" s="5"/>
      <c r="AF2014" s="5"/>
    </row>
    <row r="2015" spans="1:32" hidden="1">
      <c r="A2015" s="5" t="s">
        <v>19922</v>
      </c>
      <c r="B2015" s="5" t="str">
        <f>IF(COUNTIF('Leads Priorizados INT'!M:M,A2015)&gt;0,"Sí","No")</f>
        <v>No</v>
      </c>
      <c r="C2015">
        <v>0</v>
      </c>
      <c r="D2015" s="6" t="s">
        <v>430</v>
      </c>
      <c r="E2015" s="5" t="s">
        <v>19923</v>
      </c>
      <c r="F2015" s="5" t="s">
        <v>152</v>
      </c>
      <c r="G2015" s="5" t="s">
        <v>2881</v>
      </c>
      <c r="H2015" s="7">
        <v>2393034</v>
      </c>
      <c r="I2015" s="5">
        <v>71</v>
      </c>
      <c r="J2015" s="5">
        <v>2</v>
      </c>
      <c r="K2015" s="5" t="s">
        <v>19924</v>
      </c>
      <c r="L2015" s="5">
        <v>7.5200000000000003E-2</v>
      </c>
      <c r="M2015" s="8">
        <v>912234591</v>
      </c>
      <c r="N2015" s="8">
        <v>914681010</v>
      </c>
      <c r="O2015" s="8">
        <v>913920920</v>
      </c>
      <c r="P2015" s="8">
        <v>605905634</v>
      </c>
      <c r="Q2015" s="8">
        <v>658521517</v>
      </c>
      <c r="R2015" s="5" t="s">
        <v>19925</v>
      </c>
      <c r="S2015" s="5" t="s">
        <v>417</v>
      </c>
      <c r="T2015" s="5" t="s">
        <v>417</v>
      </c>
      <c r="U2015" s="5" t="s">
        <v>417</v>
      </c>
      <c r="V2015" s="5" t="s">
        <v>417</v>
      </c>
      <c r="W2015" s="5" t="s">
        <v>93</v>
      </c>
      <c r="X2015" s="5" t="s">
        <v>418</v>
      </c>
      <c r="Y2015" s="5" t="s">
        <v>419</v>
      </c>
      <c r="Z2015" s="5" t="s">
        <v>420</v>
      </c>
      <c r="AA2015" s="5" t="s">
        <v>421</v>
      </c>
      <c r="AB2015" s="5"/>
      <c r="AC2015" s="5"/>
      <c r="AD2015" s="5"/>
      <c r="AE2015" s="5"/>
      <c r="AF2015" s="5"/>
    </row>
    <row r="2016" spans="1:32">
      <c r="A2016" s="5" t="s">
        <v>19926</v>
      </c>
      <c r="B2016" s="5" t="str">
        <f>IF(COUNTIF('Leads Priorizados INT'!M:M,A2016)&gt;0,"Sí","No")</f>
        <v>No</v>
      </c>
      <c r="C2016">
        <v>1</v>
      </c>
      <c r="D2016" s="6" t="s">
        <v>414</v>
      </c>
      <c r="E2016" s="5" t="s">
        <v>19927</v>
      </c>
      <c r="F2016" s="5" t="s">
        <v>700</v>
      </c>
      <c r="G2016" s="5" t="s">
        <v>9866</v>
      </c>
      <c r="H2016" s="7">
        <v>348763</v>
      </c>
      <c r="I2016" s="5">
        <v>10</v>
      </c>
      <c r="J2016" s="5">
        <v>2</v>
      </c>
      <c r="K2016" s="5" t="s">
        <v>19928</v>
      </c>
      <c r="L2016" s="5">
        <v>7.5200000000000003E-2</v>
      </c>
      <c r="M2016" s="8"/>
      <c r="N2016" s="8"/>
      <c r="O2016" s="8"/>
      <c r="P2016" s="8"/>
      <c r="Q2016" s="8"/>
      <c r="R2016" s="5" t="s">
        <v>19929</v>
      </c>
      <c r="S2016" s="5" t="s">
        <v>19930</v>
      </c>
      <c r="T2016" s="5" t="s">
        <v>417</v>
      </c>
      <c r="U2016" s="5" t="s">
        <v>417</v>
      </c>
      <c r="V2016" s="5" t="s">
        <v>417</v>
      </c>
      <c r="W2016" s="5" t="s">
        <v>93</v>
      </c>
      <c r="X2016" s="5" t="s">
        <v>418</v>
      </c>
      <c r="Y2016" s="5" t="s">
        <v>419</v>
      </c>
      <c r="Z2016" s="5" t="s">
        <v>420</v>
      </c>
      <c r="AA2016" s="5" t="s">
        <v>421</v>
      </c>
      <c r="AB2016" s="5"/>
      <c r="AC2016" s="5"/>
      <c r="AD2016" s="5"/>
      <c r="AE2016" s="5"/>
      <c r="AF2016" s="5"/>
    </row>
    <row r="2017" spans="1:32" hidden="1">
      <c r="A2017" s="5" t="s">
        <v>19931</v>
      </c>
      <c r="B2017" s="5" t="str">
        <f>IF(COUNTIF('Leads Priorizados INT'!M:M,A2017)&gt;0,"Sí","No")</f>
        <v>No</v>
      </c>
      <c r="C2017">
        <v>0</v>
      </c>
      <c r="D2017" s="6" t="s">
        <v>414</v>
      </c>
      <c r="E2017" s="5" t="s">
        <v>19932</v>
      </c>
      <c r="F2017" s="5" t="s">
        <v>431</v>
      </c>
      <c r="G2017" s="5" t="s">
        <v>15811</v>
      </c>
      <c r="H2017" s="7">
        <v>2431253</v>
      </c>
      <c r="I2017" s="5">
        <v>7</v>
      </c>
      <c r="J2017" s="5">
        <v>2</v>
      </c>
      <c r="K2017" s="5" t="s">
        <v>19933</v>
      </c>
      <c r="L2017" s="5">
        <v>7.51E-2</v>
      </c>
      <c r="M2017" s="8">
        <v>938813942</v>
      </c>
      <c r="N2017" s="8">
        <v>938813948</v>
      </c>
      <c r="O2017" s="8">
        <v>938445930</v>
      </c>
      <c r="P2017" s="8"/>
      <c r="Q2017" s="8"/>
      <c r="R2017" s="5" t="s">
        <v>19934</v>
      </c>
      <c r="S2017" s="5" t="s">
        <v>19935</v>
      </c>
      <c r="T2017" s="5" t="s">
        <v>19936</v>
      </c>
      <c r="U2017" s="5" t="s">
        <v>417</v>
      </c>
      <c r="V2017" s="5" t="s">
        <v>417</v>
      </c>
      <c r="W2017" s="5" t="s">
        <v>93</v>
      </c>
      <c r="X2017" s="5" t="s">
        <v>418</v>
      </c>
      <c r="Y2017" s="5" t="s">
        <v>419</v>
      </c>
      <c r="Z2017" s="5" t="s">
        <v>420</v>
      </c>
      <c r="AA2017" s="5" t="s">
        <v>421</v>
      </c>
      <c r="AB2017" s="5" t="s">
        <v>19937</v>
      </c>
      <c r="AC2017" s="5" t="s">
        <v>19938</v>
      </c>
      <c r="AD2017" s="5"/>
      <c r="AE2017" s="5"/>
      <c r="AF2017" s="5"/>
    </row>
    <row r="2018" spans="1:32" hidden="1">
      <c r="A2018" s="5" t="s">
        <v>19939</v>
      </c>
      <c r="B2018" s="5" t="str">
        <f>IF(COUNTIF('Leads Priorizados INT'!M:M,A2018)&gt;0,"Sí","No")</f>
        <v>No</v>
      </c>
      <c r="C2018">
        <v>0</v>
      </c>
      <c r="D2018" s="6" t="s">
        <v>414</v>
      </c>
      <c r="E2018" s="5" t="s">
        <v>19940</v>
      </c>
      <c r="F2018" s="5" t="s">
        <v>152</v>
      </c>
      <c r="G2018" s="5" t="s">
        <v>1715</v>
      </c>
      <c r="H2018" s="7">
        <v>1309498</v>
      </c>
      <c r="I2018" s="5">
        <v>2</v>
      </c>
      <c r="J2018" s="5">
        <v>1</v>
      </c>
      <c r="K2018" s="5" t="s">
        <v>19941</v>
      </c>
      <c r="L2018" s="5">
        <v>7.4999999999999997E-2</v>
      </c>
      <c r="M2018" s="8">
        <v>965487877</v>
      </c>
      <c r="N2018" s="8"/>
      <c r="O2018" s="8"/>
      <c r="P2018" s="8"/>
      <c r="Q2018" s="8"/>
      <c r="R2018" s="5" t="s">
        <v>19942</v>
      </c>
      <c r="S2018" s="5" t="s">
        <v>19943</v>
      </c>
      <c r="T2018" s="5" t="s">
        <v>417</v>
      </c>
      <c r="U2018" s="5" t="s">
        <v>417</v>
      </c>
      <c r="V2018" s="5" t="s">
        <v>417</v>
      </c>
      <c r="W2018" s="5" t="s">
        <v>93</v>
      </c>
      <c r="X2018" s="5" t="s">
        <v>418</v>
      </c>
      <c r="Y2018" s="5" t="s">
        <v>419</v>
      </c>
      <c r="Z2018" s="5" t="s">
        <v>420</v>
      </c>
      <c r="AA2018" s="5" t="s">
        <v>421</v>
      </c>
      <c r="AB2018" s="5"/>
      <c r="AC2018" s="5"/>
      <c r="AD2018" s="5"/>
      <c r="AE2018" s="5"/>
      <c r="AF2018" s="5"/>
    </row>
    <row r="2019" spans="1:32" hidden="1">
      <c r="A2019" s="5" t="s">
        <v>19944</v>
      </c>
      <c r="B2019" s="5" t="str">
        <f>IF(COUNTIF('Leads Priorizados INT'!M:M,A2019)&gt;0,"Sí","No")</f>
        <v>No</v>
      </c>
      <c r="C2019">
        <v>0</v>
      </c>
      <c r="D2019" s="6" t="s">
        <v>430</v>
      </c>
      <c r="E2019" s="5" t="s">
        <v>19945</v>
      </c>
      <c r="F2019" s="5" t="s">
        <v>1382</v>
      </c>
      <c r="G2019" s="5" t="s">
        <v>19946</v>
      </c>
      <c r="H2019" s="7">
        <v>640469</v>
      </c>
      <c r="I2019" s="5">
        <v>9</v>
      </c>
      <c r="J2019" s="5">
        <v>2</v>
      </c>
      <c r="K2019" s="5" t="s">
        <v>19947</v>
      </c>
      <c r="L2019" s="5">
        <v>7.4999999999999997E-2</v>
      </c>
      <c r="M2019" s="8">
        <v>963643207</v>
      </c>
      <c r="N2019" s="8">
        <v>685549574</v>
      </c>
      <c r="O2019" s="8">
        <v>669613445</v>
      </c>
      <c r="P2019" s="8">
        <v>649876161</v>
      </c>
      <c r="Q2019" s="8"/>
      <c r="R2019" s="5" t="s">
        <v>19948</v>
      </c>
      <c r="S2019" s="5" t="s">
        <v>417</v>
      </c>
      <c r="T2019" s="5" t="s">
        <v>417</v>
      </c>
      <c r="U2019" s="5" t="s">
        <v>417</v>
      </c>
      <c r="V2019" s="5" t="s">
        <v>417</v>
      </c>
      <c r="W2019" s="5" t="s">
        <v>93</v>
      </c>
      <c r="X2019" s="5" t="s">
        <v>418</v>
      </c>
      <c r="Y2019" s="5" t="s">
        <v>419</v>
      </c>
      <c r="Z2019" s="5" t="s">
        <v>420</v>
      </c>
      <c r="AA2019" s="5" t="s">
        <v>421</v>
      </c>
      <c r="AB2019" s="5" t="s">
        <v>19949</v>
      </c>
      <c r="AC2019" s="5"/>
      <c r="AD2019" s="5"/>
      <c r="AE2019" s="5"/>
      <c r="AF2019" s="5"/>
    </row>
    <row r="2020" spans="1:32">
      <c r="A2020" s="5" t="s">
        <v>19950</v>
      </c>
      <c r="B2020" s="5" t="str">
        <f>IF(COUNTIF('Leads Priorizados INT'!M:M,A2020)&gt;0,"Sí","No")</f>
        <v>No</v>
      </c>
      <c r="C2020">
        <v>1</v>
      </c>
      <c r="D2020" s="6" t="s">
        <v>521</v>
      </c>
      <c r="E2020" s="5" t="s">
        <v>19951</v>
      </c>
      <c r="F2020" s="5" t="s">
        <v>729</v>
      </c>
      <c r="G2020" s="5" t="s">
        <v>1286</v>
      </c>
      <c r="H2020" s="7">
        <v>17689782</v>
      </c>
      <c r="I2020" s="5">
        <v>482</v>
      </c>
      <c r="J2020" s="5">
        <v>1</v>
      </c>
      <c r="K2020" s="5" t="s">
        <v>19952</v>
      </c>
      <c r="L2020" s="5">
        <v>7.4999999999999997E-2</v>
      </c>
      <c r="M2020" s="8">
        <v>976200391</v>
      </c>
      <c r="N2020" s="8">
        <v>976290600</v>
      </c>
      <c r="O2020" s="8">
        <v>976106620</v>
      </c>
      <c r="P2020" s="8">
        <v>685044250</v>
      </c>
      <c r="Q2020" s="8"/>
      <c r="R2020" s="5" t="s">
        <v>19953</v>
      </c>
      <c r="S2020" s="5" t="s">
        <v>417</v>
      </c>
      <c r="T2020" s="5" t="s">
        <v>417</v>
      </c>
      <c r="U2020" s="5" t="s">
        <v>417</v>
      </c>
      <c r="V2020" s="5" t="s">
        <v>417</v>
      </c>
      <c r="W2020" s="5" t="s">
        <v>93</v>
      </c>
      <c r="X2020" s="5" t="s">
        <v>418</v>
      </c>
      <c r="Y2020" s="5" t="s">
        <v>419</v>
      </c>
      <c r="Z2020" s="5" t="s">
        <v>420</v>
      </c>
      <c r="AA2020" s="5" t="s">
        <v>421</v>
      </c>
      <c r="AB2020" s="5" t="s">
        <v>10792</v>
      </c>
      <c r="AC2020" s="5"/>
      <c r="AD2020" s="5"/>
      <c r="AE2020" s="5"/>
      <c r="AF2020" s="5"/>
    </row>
    <row r="2021" spans="1:32" hidden="1">
      <c r="A2021" s="5" t="s">
        <v>19954</v>
      </c>
      <c r="B2021" s="5" t="str">
        <f>IF(COUNTIF('Leads Priorizados INT'!M:M,A2021)&gt;0,"Sí","No")</f>
        <v>No</v>
      </c>
      <c r="C2021">
        <v>0</v>
      </c>
      <c r="D2021" s="6" t="s">
        <v>414</v>
      </c>
      <c r="E2021" s="5" t="s">
        <v>19955</v>
      </c>
      <c r="F2021" s="5" t="s">
        <v>152</v>
      </c>
      <c r="G2021" s="5" t="s">
        <v>505</v>
      </c>
      <c r="H2021" s="7">
        <v>1315582</v>
      </c>
      <c r="I2021" s="5">
        <v>2</v>
      </c>
      <c r="J2021" s="5">
        <v>1</v>
      </c>
      <c r="K2021" s="5" t="s">
        <v>19956</v>
      </c>
      <c r="L2021" s="5">
        <v>7.4899999999999994E-2</v>
      </c>
      <c r="M2021" s="8">
        <v>913270909</v>
      </c>
      <c r="N2021" s="8"/>
      <c r="O2021" s="8"/>
      <c r="P2021" s="8"/>
      <c r="Q2021" s="8"/>
      <c r="R2021" s="5" t="s">
        <v>19957</v>
      </c>
      <c r="S2021" s="5" t="s">
        <v>19958</v>
      </c>
      <c r="T2021" s="5" t="s">
        <v>417</v>
      </c>
      <c r="U2021" s="5" t="s">
        <v>417</v>
      </c>
      <c r="V2021" s="5" t="s">
        <v>417</v>
      </c>
      <c r="W2021" s="5" t="s">
        <v>93</v>
      </c>
      <c r="X2021" s="5" t="s">
        <v>418</v>
      </c>
      <c r="Y2021" s="5" t="s">
        <v>419</v>
      </c>
      <c r="Z2021" s="5" t="s">
        <v>420</v>
      </c>
      <c r="AA2021" s="5" t="s">
        <v>421</v>
      </c>
      <c r="AB2021" s="5"/>
      <c r="AC2021" s="5"/>
      <c r="AD2021" s="5"/>
      <c r="AE2021" s="5"/>
      <c r="AF2021" s="5"/>
    </row>
    <row r="2022" spans="1:32" hidden="1">
      <c r="A2022" s="5" t="s">
        <v>19959</v>
      </c>
      <c r="B2022" s="5" t="str">
        <f>IF(COUNTIF('Leads Priorizados INT'!M:M,A2022)&gt;0,"Sí","No")</f>
        <v>No</v>
      </c>
      <c r="C2022">
        <v>0</v>
      </c>
      <c r="D2022" s="6" t="s">
        <v>414</v>
      </c>
      <c r="E2022" s="5" t="s">
        <v>19960</v>
      </c>
      <c r="F2022" s="5" t="s">
        <v>152</v>
      </c>
      <c r="G2022" s="5" t="s">
        <v>780</v>
      </c>
      <c r="H2022" s="7">
        <v>1311654</v>
      </c>
      <c r="I2022" s="5">
        <v>4</v>
      </c>
      <c r="J2022" s="5">
        <v>2</v>
      </c>
      <c r="K2022" s="5" t="s">
        <v>19961</v>
      </c>
      <c r="L2022" s="5">
        <v>7.4899999999999994E-2</v>
      </c>
      <c r="M2022" s="8">
        <v>915636215</v>
      </c>
      <c r="N2022" s="8"/>
      <c r="O2022" s="8"/>
      <c r="P2022" s="8"/>
      <c r="Q2022" s="8"/>
      <c r="R2022" s="5" t="s">
        <v>19962</v>
      </c>
      <c r="S2022" s="5" t="s">
        <v>417</v>
      </c>
      <c r="T2022" s="5" t="s">
        <v>417</v>
      </c>
      <c r="U2022" s="5" t="s">
        <v>417</v>
      </c>
      <c r="V2022" s="5" t="s">
        <v>417</v>
      </c>
      <c r="W2022" s="5" t="s">
        <v>93</v>
      </c>
      <c r="X2022" s="5" t="s">
        <v>418</v>
      </c>
      <c r="Y2022" s="5" t="s">
        <v>419</v>
      </c>
      <c r="Z2022" s="5" t="s">
        <v>420</v>
      </c>
      <c r="AA2022" s="5" t="s">
        <v>421</v>
      </c>
      <c r="AB2022" s="5"/>
      <c r="AC2022" s="5"/>
      <c r="AD2022" s="5"/>
      <c r="AE2022" s="5"/>
      <c r="AF2022" s="5"/>
    </row>
    <row r="2023" spans="1:32" hidden="1">
      <c r="A2023" s="5" t="s">
        <v>19963</v>
      </c>
      <c r="B2023" s="5" t="str">
        <f>IF(COUNTIF('Leads Priorizados INT'!M:M,A2023)&gt;0,"Sí","No")</f>
        <v>No</v>
      </c>
      <c r="C2023">
        <v>0</v>
      </c>
      <c r="D2023" s="6" t="s">
        <v>414</v>
      </c>
      <c r="E2023" s="5" t="s">
        <v>19964</v>
      </c>
      <c r="F2023" s="5" t="s">
        <v>152</v>
      </c>
      <c r="G2023" s="5" t="s">
        <v>13192</v>
      </c>
      <c r="H2023" s="7">
        <v>424624</v>
      </c>
      <c r="I2023" s="5">
        <v>2</v>
      </c>
      <c r="J2023" s="5">
        <v>2</v>
      </c>
      <c r="K2023" s="5" t="s">
        <v>19965</v>
      </c>
      <c r="L2023" s="5">
        <v>7.4899999999999994E-2</v>
      </c>
      <c r="M2023" s="8"/>
      <c r="N2023" s="8"/>
      <c r="O2023" s="8"/>
      <c r="P2023" s="8"/>
      <c r="Q2023" s="8"/>
      <c r="R2023" s="5" t="s">
        <v>19793</v>
      </c>
      <c r="S2023" s="5" t="s">
        <v>417</v>
      </c>
      <c r="T2023" s="5" t="s">
        <v>417</v>
      </c>
      <c r="U2023" s="5" t="s">
        <v>417</v>
      </c>
      <c r="V2023" s="5" t="s">
        <v>417</v>
      </c>
      <c r="W2023" s="5" t="s">
        <v>93</v>
      </c>
      <c r="X2023" s="5" t="s">
        <v>418</v>
      </c>
      <c r="Y2023" s="5" t="s">
        <v>419</v>
      </c>
      <c r="Z2023" s="5" t="s">
        <v>420</v>
      </c>
      <c r="AA2023" s="5" t="s">
        <v>421</v>
      </c>
      <c r="AB2023" s="5"/>
      <c r="AC2023" s="5"/>
      <c r="AD2023" s="5"/>
      <c r="AE2023" s="5"/>
      <c r="AF2023" s="5"/>
    </row>
    <row r="2024" spans="1:32" hidden="1">
      <c r="A2024" s="5" t="s">
        <v>19966</v>
      </c>
      <c r="B2024" s="5" t="str">
        <f>IF(COUNTIF('Leads Priorizados INT'!M:M,A2024)&gt;0,"Sí","No")</f>
        <v>No</v>
      </c>
      <c r="C2024">
        <v>0</v>
      </c>
      <c r="D2024" s="6" t="s">
        <v>414</v>
      </c>
      <c r="E2024" s="5" t="s">
        <v>19967</v>
      </c>
      <c r="F2024" s="5" t="s">
        <v>1328</v>
      </c>
      <c r="G2024" s="5" t="s">
        <v>19968</v>
      </c>
      <c r="H2024" s="7">
        <v>858430</v>
      </c>
      <c r="I2024" s="5">
        <v>1</v>
      </c>
      <c r="J2024" s="5">
        <v>2</v>
      </c>
      <c r="K2024" s="5" t="s">
        <v>19969</v>
      </c>
      <c r="L2024" s="5">
        <v>7.4899999999999994E-2</v>
      </c>
      <c r="M2024" s="8"/>
      <c r="N2024" s="8"/>
      <c r="O2024" s="8"/>
      <c r="P2024" s="8"/>
      <c r="Q2024" s="8"/>
      <c r="R2024" s="5" t="s">
        <v>19970</v>
      </c>
      <c r="S2024" s="5" t="s">
        <v>417</v>
      </c>
      <c r="T2024" s="5" t="s">
        <v>417</v>
      </c>
      <c r="U2024" s="5" t="s">
        <v>417</v>
      </c>
      <c r="V2024" s="5" t="s">
        <v>417</v>
      </c>
      <c r="W2024" s="5" t="s">
        <v>93</v>
      </c>
      <c r="X2024" s="5" t="s">
        <v>418</v>
      </c>
      <c r="Y2024" s="5" t="s">
        <v>419</v>
      </c>
      <c r="Z2024" s="5" t="s">
        <v>420</v>
      </c>
      <c r="AA2024" s="5" t="s">
        <v>421</v>
      </c>
      <c r="AB2024" s="5"/>
      <c r="AC2024" s="5"/>
      <c r="AD2024" s="5"/>
      <c r="AE2024" s="5"/>
      <c r="AF2024" s="5"/>
    </row>
    <row r="2025" spans="1:32" hidden="1">
      <c r="A2025" s="5" t="s">
        <v>19971</v>
      </c>
      <c r="B2025" s="5" t="str">
        <f>IF(COUNTIF('Leads Priorizados INT'!M:M,A2025)&gt;0,"Sí","No")</f>
        <v>No</v>
      </c>
      <c r="C2025">
        <v>0</v>
      </c>
      <c r="D2025" s="6" t="s">
        <v>414</v>
      </c>
      <c r="E2025" s="5" t="s">
        <v>19972</v>
      </c>
      <c r="F2025" s="5" t="s">
        <v>152</v>
      </c>
      <c r="G2025" s="5" t="s">
        <v>1690</v>
      </c>
      <c r="H2025" s="7">
        <v>8452000</v>
      </c>
      <c r="I2025" s="5">
        <v>99</v>
      </c>
      <c r="J2025" s="5">
        <v>5</v>
      </c>
      <c r="K2025" s="5" t="s">
        <v>19973</v>
      </c>
      <c r="L2025" s="5">
        <v>7.4800000000000005E-2</v>
      </c>
      <c r="M2025" s="8">
        <v>913077036</v>
      </c>
      <c r="N2025" s="8">
        <v>913095690</v>
      </c>
      <c r="O2025" s="8">
        <v>917152184</v>
      </c>
      <c r="P2025" s="8">
        <v>917102311</v>
      </c>
      <c r="Q2025" s="8">
        <v>917102275</v>
      </c>
      <c r="R2025" s="5" t="s">
        <v>19974</v>
      </c>
      <c r="S2025" s="5" t="s">
        <v>19975</v>
      </c>
      <c r="T2025" s="5" t="s">
        <v>417</v>
      </c>
      <c r="U2025" s="5" t="s">
        <v>417</v>
      </c>
      <c r="V2025" s="5" t="s">
        <v>417</v>
      </c>
      <c r="W2025" s="5" t="s">
        <v>93</v>
      </c>
      <c r="X2025" s="5" t="s">
        <v>418</v>
      </c>
      <c r="Y2025" s="5" t="s">
        <v>419</v>
      </c>
      <c r="Z2025" s="5" t="s">
        <v>420</v>
      </c>
      <c r="AA2025" s="5" t="s">
        <v>421</v>
      </c>
      <c r="AB2025" s="5" t="s">
        <v>19976</v>
      </c>
      <c r="AC2025" s="5" t="s">
        <v>19977</v>
      </c>
      <c r="AD2025" s="5"/>
      <c r="AE2025" s="5"/>
      <c r="AF2025" s="5"/>
    </row>
    <row r="2026" spans="1:32" hidden="1">
      <c r="A2026" s="5" t="s">
        <v>19978</v>
      </c>
      <c r="B2026" s="5" t="str">
        <f>IF(COUNTIF('Leads Priorizados INT'!M:M,A2026)&gt;0,"Sí","No")</f>
        <v>No</v>
      </c>
      <c r="C2026">
        <v>0</v>
      </c>
      <c r="D2026" s="6" t="s">
        <v>414</v>
      </c>
      <c r="E2026" s="5" t="s">
        <v>19979</v>
      </c>
      <c r="F2026" s="5" t="s">
        <v>1118</v>
      </c>
      <c r="G2026" s="5" t="s">
        <v>19980</v>
      </c>
      <c r="H2026" s="7">
        <v>322962</v>
      </c>
      <c r="I2026" s="5">
        <v>3</v>
      </c>
      <c r="J2026" s="5">
        <v>1</v>
      </c>
      <c r="K2026" s="5" t="s">
        <v>19981</v>
      </c>
      <c r="L2026" s="5">
        <v>7.4800000000000005E-2</v>
      </c>
      <c r="M2026" s="8">
        <v>972907912</v>
      </c>
      <c r="N2026" s="8">
        <v>972151853</v>
      </c>
      <c r="O2026" s="8">
        <v>669583883</v>
      </c>
      <c r="P2026" s="8">
        <v>676994261</v>
      </c>
      <c r="Q2026" s="8">
        <v>628704675</v>
      </c>
      <c r="R2026" s="5" t="s">
        <v>19982</v>
      </c>
      <c r="S2026" s="5" t="s">
        <v>417</v>
      </c>
      <c r="T2026" s="5" t="s">
        <v>417</v>
      </c>
      <c r="U2026" s="5" t="s">
        <v>417</v>
      </c>
      <c r="V2026" s="5" t="s">
        <v>417</v>
      </c>
      <c r="W2026" s="5" t="s">
        <v>93</v>
      </c>
      <c r="X2026" s="5" t="s">
        <v>418</v>
      </c>
      <c r="Y2026" s="5" t="s">
        <v>419</v>
      </c>
      <c r="Z2026" s="5" t="s">
        <v>420</v>
      </c>
      <c r="AA2026" s="5" t="s">
        <v>421</v>
      </c>
      <c r="AB2026" s="5" t="s">
        <v>19983</v>
      </c>
      <c r="AC2026" s="5"/>
      <c r="AD2026" s="5"/>
      <c r="AE2026" s="5"/>
      <c r="AF2026" s="5"/>
    </row>
    <row r="2027" spans="1:32" hidden="1">
      <c r="A2027" s="5" t="s">
        <v>19984</v>
      </c>
      <c r="B2027" s="5" t="str">
        <f>IF(COUNTIF('Leads Priorizados INT'!M:M,A2027)&gt;0,"Sí","No")</f>
        <v>No</v>
      </c>
      <c r="C2027">
        <v>0</v>
      </c>
      <c r="D2027" s="6" t="s">
        <v>414</v>
      </c>
      <c r="E2027" s="5" t="s">
        <v>19985</v>
      </c>
      <c r="F2027" s="5" t="s">
        <v>721</v>
      </c>
      <c r="G2027" s="5" t="s">
        <v>3100</v>
      </c>
      <c r="H2027" s="7">
        <v>966559</v>
      </c>
      <c r="I2027" s="5">
        <v>8</v>
      </c>
      <c r="J2027" s="5">
        <v>1</v>
      </c>
      <c r="K2027" s="5" t="s">
        <v>19986</v>
      </c>
      <c r="L2027" s="5">
        <v>7.4800000000000005E-2</v>
      </c>
      <c r="M2027" s="8">
        <v>928202671</v>
      </c>
      <c r="N2027" s="8"/>
      <c r="O2027" s="8"/>
      <c r="P2027" s="8"/>
      <c r="Q2027" s="8"/>
      <c r="R2027" s="5" t="s">
        <v>19987</v>
      </c>
      <c r="S2027" s="5" t="s">
        <v>417</v>
      </c>
      <c r="T2027" s="5" t="s">
        <v>417</v>
      </c>
      <c r="U2027" s="5" t="s">
        <v>417</v>
      </c>
      <c r="V2027" s="5" t="s">
        <v>417</v>
      </c>
      <c r="W2027" s="5" t="s">
        <v>93</v>
      </c>
      <c r="X2027" s="5" t="s">
        <v>418</v>
      </c>
      <c r="Y2027" s="5" t="s">
        <v>419</v>
      </c>
      <c r="Z2027" s="5" t="s">
        <v>420</v>
      </c>
      <c r="AA2027" s="5" t="s">
        <v>421</v>
      </c>
      <c r="AB2027" s="5"/>
      <c r="AC2027" s="5"/>
      <c r="AD2027" s="5"/>
      <c r="AE2027" s="5"/>
      <c r="AF2027" s="5"/>
    </row>
    <row r="2028" spans="1:32" hidden="1">
      <c r="A2028" s="5" t="s">
        <v>19988</v>
      </c>
      <c r="B2028" s="5" t="str">
        <f>IF(COUNTIF('Leads Priorizados INT'!M:M,A2028)&gt;0,"Sí","No")</f>
        <v>No</v>
      </c>
      <c r="C2028">
        <v>0</v>
      </c>
      <c r="D2028" s="6" t="s">
        <v>414</v>
      </c>
      <c r="E2028" s="5" t="s">
        <v>19989</v>
      </c>
      <c r="F2028" s="5" t="s">
        <v>152</v>
      </c>
      <c r="G2028" s="5" t="s">
        <v>1602</v>
      </c>
      <c r="H2028" s="7">
        <v>889781</v>
      </c>
      <c r="I2028" s="5">
        <v>8</v>
      </c>
      <c r="J2028" s="5">
        <v>1</v>
      </c>
      <c r="K2028" s="5" t="s">
        <v>19990</v>
      </c>
      <c r="L2028" s="5">
        <v>7.4800000000000005E-2</v>
      </c>
      <c r="M2028" s="8"/>
      <c r="N2028" s="8"/>
      <c r="O2028" s="8"/>
      <c r="P2028" s="8"/>
      <c r="Q2028" s="8"/>
      <c r="R2028" s="5" t="s">
        <v>19991</v>
      </c>
      <c r="S2028" s="5" t="s">
        <v>417</v>
      </c>
      <c r="T2028" s="5" t="s">
        <v>417</v>
      </c>
      <c r="U2028" s="5" t="s">
        <v>417</v>
      </c>
      <c r="V2028" s="5" t="s">
        <v>417</v>
      </c>
      <c r="W2028" s="5" t="s">
        <v>93</v>
      </c>
      <c r="X2028" s="5" t="s">
        <v>418</v>
      </c>
      <c r="Y2028" s="5" t="s">
        <v>419</v>
      </c>
      <c r="Z2028" s="5" t="s">
        <v>420</v>
      </c>
      <c r="AA2028" s="5" t="s">
        <v>421</v>
      </c>
      <c r="AB2028" s="5"/>
      <c r="AC2028" s="5"/>
      <c r="AD2028" s="5"/>
      <c r="AE2028" s="5"/>
      <c r="AF2028" s="5"/>
    </row>
    <row r="2029" spans="1:32" hidden="1">
      <c r="A2029" s="5" t="s">
        <v>19992</v>
      </c>
      <c r="B2029" s="5" t="str">
        <f>IF(COUNTIF('Leads Priorizados INT'!M:M,A2029)&gt;0,"Sí","No")</f>
        <v>No</v>
      </c>
      <c r="C2029">
        <v>0</v>
      </c>
      <c r="D2029" s="6" t="s">
        <v>1534</v>
      </c>
      <c r="E2029" s="5" t="s">
        <v>19993</v>
      </c>
      <c r="F2029" s="5" t="s">
        <v>152</v>
      </c>
      <c r="G2029" s="5" t="s">
        <v>619</v>
      </c>
      <c r="H2029" s="7">
        <v>2008943</v>
      </c>
      <c r="I2029" s="5">
        <v>23</v>
      </c>
      <c r="J2029" s="5">
        <v>2</v>
      </c>
      <c r="K2029" s="5" t="s">
        <v>19994</v>
      </c>
      <c r="L2029" s="5">
        <v>7.4800000000000005E-2</v>
      </c>
      <c r="M2029" s="8">
        <v>915268794</v>
      </c>
      <c r="N2029" s="8">
        <v>913717324</v>
      </c>
      <c r="O2029" s="8">
        <v>911764940</v>
      </c>
      <c r="P2029" s="8">
        <v>678426895</v>
      </c>
      <c r="Q2029" s="8">
        <v>678426247</v>
      </c>
      <c r="R2029" s="5" t="s">
        <v>19995</v>
      </c>
      <c r="S2029" s="5" t="s">
        <v>417</v>
      </c>
      <c r="T2029" s="5" t="s">
        <v>417</v>
      </c>
      <c r="U2029" s="5" t="s">
        <v>417</v>
      </c>
      <c r="V2029" s="5" t="s">
        <v>417</v>
      </c>
      <c r="W2029" s="5" t="s">
        <v>93</v>
      </c>
      <c r="X2029" s="5" t="s">
        <v>418</v>
      </c>
      <c r="Y2029" s="5" t="s">
        <v>419</v>
      </c>
      <c r="Z2029" s="5" t="s">
        <v>420</v>
      </c>
      <c r="AA2029" s="5" t="s">
        <v>421</v>
      </c>
      <c r="AB2029" s="5" t="s">
        <v>19996</v>
      </c>
      <c r="AC2029" s="5" t="s">
        <v>19997</v>
      </c>
      <c r="AD2029" s="5"/>
      <c r="AE2029" s="5"/>
      <c r="AF2029" s="5"/>
    </row>
    <row r="2030" spans="1:32" hidden="1">
      <c r="A2030" s="5" t="s">
        <v>19998</v>
      </c>
      <c r="B2030" s="5" t="str">
        <f>IF(COUNTIF('Leads Priorizados INT'!M:M,A2030)&gt;0,"Sí","No")</f>
        <v>No</v>
      </c>
      <c r="C2030">
        <v>0</v>
      </c>
      <c r="D2030" s="6" t="s">
        <v>1534</v>
      </c>
      <c r="E2030" s="5" t="s">
        <v>19999</v>
      </c>
      <c r="F2030" s="5" t="s">
        <v>152</v>
      </c>
      <c r="G2030" s="5" t="s">
        <v>14109</v>
      </c>
      <c r="H2030" s="7">
        <v>3674642</v>
      </c>
      <c r="I2030" s="5">
        <v>1</v>
      </c>
      <c r="J2030" s="5">
        <v>1</v>
      </c>
      <c r="K2030" s="5" t="s">
        <v>20000</v>
      </c>
      <c r="L2030" s="5">
        <v>7.4800000000000005E-2</v>
      </c>
      <c r="M2030" s="8">
        <v>916956636</v>
      </c>
      <c r="N2030" s="8">
        <v>691960884</v>
      </c>
      <c r="O2030" s="8"/>
      <c r="P2030" s="8"/>
      <c r="Q2030" s="8"/>
      <c r="R2030" s="5" t="s">
        <v>417</v>
      </c>
      <c r="S2030" s="5" t="s">
        <v>417</v>
      </c>
      <c r="T2030" s="5" t="s">
        <v>417</v>
      </c>
      <c r="U2030" s="5" t="s">
        <v>417</v>
      </c>
      <c r="V2030" s="5" t="s">
        <v>417</v>
      </c>
      <c r="W2030" s="5" t="s">
        <v>417</v>
      </c>
      <c r="X2030" s="5" t="s">
        <v>417</v>
      </c>
      <c r="Y2030" s="5" t="s">
        <v>417</v>
      </c>
      <c r="Z2030" s="5" t="s">
        <v>417</v>
      </c>
      <c r="AA2030" s="5" t="s">
        <v>417</v>
      </c>
      <c r="AB2030" s="5"/>
      <c r="AC2030" s="5"/>
      <c r="AD2030" s="5"/>
      <c r="AE2030" s="5"/>
      <c r="AF2030" s="5"/>
    </row>
    <row r="2031" spans="1:32" hidden="1">
      <c r="A2031" s="5" t="s">
        <v>20001</v>
      </c>
      <c r="B2031" s="5" t="str">
        <f>IF(COUNTIF('Leads Priorizados INT'!M:M,A2031)&gt;0,"Sí","No")</f>
        <v>No</v>
      </c>
      <c r="C2031">
        <v>0</v>
      </c>
      <c r="D2031" s="6" t="s">
        <v>414</v>
      </c>
      <c r="E2031" s="5" t="s">
        <v>20002</v>
      </c>
      <c r="F2031" s="5" t="s">
        <v>152</v>
      </c>
      <c r="G2031" s="5" t="s">
        <v>1535</v>
      </c>
      <c r="H2031" s="7">
        <v>376938</v>
      </c>
      <c r="I2031" s="5">
        <v>3</v>
      </c>
      <c r="J2031" s="5">
        <v>1</v>
      </c>
      <c r="K2031" s="5" t="s">
        <v>20003</v>
      </c>
      <c r="L2031" s="5">
        <v>7.4800000000000005E-2</v>
      </c>
      <c r="M2031" s="8"/>
      <c r="N2031" s="8"/>
      <c r="O2031" s="8"/>
      <c r="P2031" s="8"/>
      <c r="Q2031" s="8"/>
      <c r="R2031" s="5" t="s">
        <v>20004</v>
      </c>
      <c r="S2031" s="5" t="s">
        <v>20005</v>
      </c>
      <c r="T2031" s="5" t="s">
        <v>417</v>
      </c>
      <c r="U2031" s="5" t="s">
        <v>417</v>
      </c>
      <c r="V2031" s="5" t="s">
        <v>417</v>
      </c>
      <c r="W2031" s="5" t="s">
        <v>93</v>
      </c>
      <c r="X2031" s="5" t="s">
        <v>418</v>
      </c>
      <c r="Y2031" s="5" t="s">
        <v>419</v>
      </c>
      <c r="Z2031" s="5" t="s">
        <v>420</v>
      </c>
      <c r="AA2031" s="5" t="s">
        <v>421</v>
      </c>
      <c r="AB2031" s="5"/>
      <c r="AC2031" s="5"/>
      <c r="AD2031" s="5"/>
      <c r="AE2031" s="5"/>
      <c r="AF2031" s="5"/>
    </row>
    <row r="2032" spans="1:32" hidden="1">
      <c r="A2032" s="5" t="s">
        <v>20006</v>
      </c>
      <c r="B2032" s="5" t="str">
        <f>IF(COUNTIF('Leads Priorizados INT'!M:M,A2032)&gt;0,"Sí","No")</f>
        <v>No</v>
      </c>
      <c r="C2032">
        <v>0</v>
      </c>
      <c r="D2032" s="6" t="s">
        <v>414</v>
      </c>
      <c r="E2032" s="5" t="s">
        <v>20007</v>
      </c>
      <c r="F2032" s="5" t="s">
        <v>431</v>
      </c>
      <c r="G2032" s="5" t="s">
        <v>1186</v>
      </c>
      <c r="H2032" s="7">
        <v>876555</v>
      </c>
      <c r="I2032" s="5">
        <v>8</v>
      </c>
      <c r="J2032" s="5">
        <v>1</v>
      </c>
      <c r="K2032" s="5" t="s">
        <v>20008</v>
      </c>
      <c r="L2032" s="5">
        <v>7.4700000000000003E-2</v>
      </c>
      <c r="M2032" s="8"/>
      <c r="N2032" s="8"/>
      <c r="O2032" s="8"/>
      <c r="P2032" s="8"/>
      <c r="Q2032" s="8"/>
      <c r="R2032" s="5" t="s">
        <v>20009</v>
      </c>
      <c r="S2032" s="5" t="s">
        <v>20010</v>
      </c>
      <c r="T2032" s="5" t="s">
        <v>20011</v>
      </c>
      <c r="U2032" s="5" t="s">
        <v>417</v>
      </c>
      <c r="V2032" s="5" t="s">
        <v>417</v>
      </c>
      <c r="W2032" s="5" t="s">
        <v>93</v>
      </c>
      <c r="X2032" s="5" t="s">
        <v>418</v>
      </c>
      <c r="Y2032" s="5" t="s">
        <v>419</v>
      </c>
      <c r="Z2032" s="5" t="s">
        <v>420</v>
      </c>
      <c r="AA2032" s="5" t="s">
        <v>421</v>
      </c>
      <c r="AB2032" s="5"/>
      <c r="AC2032" s="5"/>
      <c r="AD2032" s="5"/>
      <c r="AE2032" s="5"/>
      <c r="AF2032" s="5"/>
    </row>
    <row r="2033" spans="1:32" hidden="1">
      <c r="A2033" s="5" t="s">
        <v>20012</v>
      </c>
      <c r="B2033" s="5" t="str">
        <f>IF(COUNTIF('Leads Priorizados INT'!M:M,A2033)&gt;0,"Sí","No")</f>
        <v>No</v>
      </c>
      <c r="C2033">
        <v>0</v>
      </c>
      <c r="D2033" s="6" t="s">
        <v>414</v>
      </c>
      <c r="E2033" s="5" t="s">
        <v>20013</v>
      </c>
      <c r="F2033" s="5" t="s">
        <v>3374</v>
      </c>
      <c r="G2033" s="5" t="s">
        <v>20014</v>
      </c>
      <c r="H2033" s="7">
        <v>332746</v>
      </c>
      <c r="I2033" s="5">
        <v>5</v>
      </c>
      <c r="J2033" s="5">
        <v>3</v>
      </c>
      <c r="K2033" s="5" t="s">
        <v>20015</v>
      </c>
      <c r="L2033" s="5">
        <v>7.4700000000000003E-2</v>
      </c>
      <c r="M2033" s="8">
        <v>968236056</v>
      </c>
      <c r="N2033" s="8">
        <v>968105300</v>
      </c>
      <c r="O2033" s="8">
        <v>637786851</v>
      </c>
      <c r="P2033" s="8">
        <v>620020400</v>
      </c>
      <c r="Q2033" s="8">
        <v>619786094</v>
      </c>
      <c r="R2033" s="5" t="s">
        <v>20016</v>
      </c>
      <c r="S2033" s="5" t="s">
        <v>417</v>
      </c>
      <c r="T2033" s="5" t="s">
        <v>417</v>
      </c>
      <c r="U2033" s="5" t="s">
        <v>417</v>
      </c>
      <c r="V2033" s="5" t="s">
        <v>417</v>
      </c>
      <c r="W2033" s="5" t="s">
        <v>93</v>
      </c>
      <c r="X2033" s="5" t="s">
        <v>418</v>
      </c>
      <c r="Y2033" s="5" t="s">
        <v>419</v>
      </c>
      <c r="Z2033" s="5" t="s">
        <v>420</v>
      </c>
      <c r="AA2033" s="5" t="s">
        <v>421</v>
      </c>
      <c r="AB2033" s="5" t="s">
        <v>20017</v>
      </c>
      <c r="AC2033" s="5"/>
      <c r="AD2033" s="5"/>
      <c r="AE2033" s="5"/>
      <c r="AF2033" s="5"/>
    </row>
    <row r="2034" spans="1:32" hidden="1">
      <c r="A2034" s="5" t="s">
        <v>20018</v>
      </c>
      <c r="B2034" s="5" t="str">
        <f>IF(COUNTIF('Leads Priorizados INT'!M:M,A2034)&gt;0,"Sí","No")</f>
        <v>No</v>
      </c>
      <c r="C2034">
        <v>0</v>
      </c>
      <c r="D2034" s="6" t="s">
        <v>1534</v>
      </c>
      <c r="E2034" s="5" t="s">
        <v>20019</v>
      </c>
      <c r="F2034" s="5" t="s">
        <v>152</v>
      </c>
      <c r="G2034" s="5" t="s">
        <v>601</v>
      </c>
      <c r="H2034" s="7">
        <v>4006917</v>
      </c>
      <c r="I2034" s="5">
        <v>21</v>
      </c>
      <c r="J2034" s="5">
        <v>2</v>
      </c>
      <c r="K2034" s="5" t="s">
        <v>20020</v>
      </c>
      <c r="L2034" s="5">
        <v>7.4700000000000003E-2</v>
      </c>
      <c r="M2034" s="8">
        <v>917462890</v>
      </c>
      <c r="N2034" s="8">
        <v>913215500</v>
      </c>
      <c r="O2034" s="8"/>
      <c r="P2034" s="8"/>
      <c r="Q2034" s="8"/>
      <c r="R2034" s="5" t="s">
        <v>19948</v>
      </c>
      <c r="S2034" s="5" t="s">
        <v>417</v>
      </c>
      <c r="T2034" s="5" t="s">
        <v>417</v>
      </c>
      <c r="U2034" s="5" t="s">
        <v>417</v>
      </c>
      <c r="V2034" s="5" t="s">
        <v>417</v>
      </c>
      <c r="W2034" s="5" t="s">
        <v>93</v>
      </c>
      <c r="X2034" s="5" t="s">
        <v>418</v>
      </c>
      <c r="Y2034" s="5" t="s">
        <v>419</v>
      </c>
      <c r="Z2034" s="5" t="s">
        <v>420</v>
      </c>
      <c r="AA2034" s="5" t="s">
        <v>421</v>
      </c>
      <c r="AB2034" s="5" t="s">
        <v>20021</v>
      </c>
      <c r="AC2034" s="5"/>
      <c r="AD2034" s="5"/>
      <c r="AE2034" s="5"/>
      <c r="AF2034" s="5"/>
    </row>
    <row r="2035" spans="1:32" hidden="1">
      <c r="A2035" s="5" t="s">
        <v>20022</v>
      </c>
      <c r="B2035" s="5" t="str">
        <f>IF(COUNTIF('Leads Priorizados INT'!M:M,A2035)&gt;0,"Sí","No")</f>
        <v>No</v>
      </c>
      <c r="C2035">
        <v>0</v>
      </c>
      <c r="D2035" s="6" t="s">
        <v>414</v>
      </c>
      <c r="E2035" s="5" t="s">
        <v>20023</v>
      </c>
      <c r="F2035" s="5" t="s">
        <v>152</v>
      </c>
      <c r="G2035" s="5" t="s">
        <v>1856</v>
      </c>
      <c r="H2035" s="7">
        <v>4521263</v>
      </c>
      <c r="I2035" s="5">
        <v>11</v>
      </c>
      <c r="J2035" s="5">
        <v>1</v>
      </c>
      <c r="K2035" s="5" t="s">
        <v>20024</v>
      </c>
      <c r="L2035" s="5">
        <v>7.4700000000000003E-2</v>
      </c>
      <c r="M2035" s="8"/>
      <c r="N2035" s="8"/>
      <c r="O2035" s="8"/>
      <c r="P2035" s="8"/>
      <c r="Q2035" s="8"/>
      <c r="R2035" s="5" t="s">
        <v>20025</v>
      </c>
      <c r="S2035" s="5" t="s">
        <v>417</v>
      </c>
      <c r="T2035" s="5" t="s">
        <v>417</v>
      </c>
      <c r="U2035" s="5" t="s">
        <v>417</v>
      </c>
      <c r="V2035" s="5" t="s">
        <v>417</v>
      </c>
      <c r="W2035" s="5" t="s">
        <v>93</v>
      </c>
      <c r="X2035" s="5" t="s">
        <v>418</v>
      </c>
      <c r="Y2035" s="5" t="s">
        <v>419</v>
      </c>
      <c r="Z2035" s="5" t="s">
        <v>420</v>
      </c>
      <c r="AA2035" s="5" t="s">
        <v>421</v>
      </c>
      <c r="AB2035" s="5"/>
      <c r="AC2035" s="5"/>
      <c r="AD2035" s="5"/>
      <c r="AE2035" s="5"/>
      <c r="AF2035" s="5"/>
    </row>
    <row r="2036" spans="1:32" hidden="1">
      <c r="A2036" s="5" t="s">
        <v>20026</v>
      </c>
      <c r="B2036" s="5" t="str">
        <f>IF(COUNTIF('Leads Priorizados INT'!M:M,A2036)&gt;0,"Sí","No")</f>
        <v>No</v>
      </c>
      <c r="C2036">
        <v>0</v>
      </c>
      <c r="D2036" s="6" t="s">
        <v>414</v>
      </c>
      <c r="E2036" s="5" t="s">
        <v>20027</v>
      </c>
      <c r="F2036" s="5" t="s">
        <v>3269</v>
      </c>
      <c r="G2036" s="5" t="s">
        <v>20028</v>
      </c>
      <c r="H2036" s="7">
        <v>996171</v>
      </c>
      <c r="I2036" s="5">
        <v>7</v>
      </c>
      <c r="J2036" s="5">
        <v>1</v>
      </c>
      <c r="K2036" s="5" t="s">
        <v>20029</v>
      </c>
      <c r="L2036" s="5">
        <v>7.46E-2</v>
      </c>
      <c r="M2036" s="8"/>
      <c r="N2036" s="8"/>
      <c r="O2036" s="8"/>
      <c r="P2036" s="8"/>
      <c r="Q2036" s="8"/>
      <c r="R2036" s="5" t="s">
        <v>20030</v>
      </c>
      <c r="S2036" s="5" t="s">
        <v>20031</v>
      </c>
      <c r="T2036" s="5" t="s">
        <v>417</v>
      </c>
      <c r="U2036" s="5" t="s">
        <v>417</v>
      </c>
      <c r="V2036" s="5" t="s">
        <v>417</v>
      </c>
      <c r="W2036" s="5" t="s">
        <v>93</v>
      </c>
      <c r="X2036" s="5" t="s">
        <v>418</v>
      </c>
      <c r="Y2036" s="5" t="s">
        <v>419</v>
      </c>
      <c r="Z2036" s="5" t="s">
        <v>420</v>
      </c>
      <c r="AA2036" s="5" t="s">
        <v>421</v>
      </c>
      <c r="AB2036" s="5" t="s">
        <v>20032</v>
      </c>
      <c r="AC2036" s="5"/>
      <c r="AD2036" s="5"/>
      <c r="AE2036" s="5"/>
      <c r="AF2036" s="5"/>
    </row>
    <row r="2037" spans="1:32">
      <c r="A2037" s="5" t="s">
        <v>20033</v>
      </c>
      <c r="B2037" s="5" t="str">
        <f>IF(COUNTIF('Leads Priorizados INT'!M:M,A2037)&gt;0,"Sí","No")</f>
        <v>No</v>
      </c>
      <c r="C2037">
        <v>1</v>
      </c>
      <c r="D2037" s="6" t="s">
        <v>414</v>
      </c>
      <c r="E2037" s="5" t="s">
        <v>20034</v>
      </c>
      <c r="F2037" s="5" t="s">
        <v>3374</v>
      </c>
      <c r="G2037" s="5" t="s">
        <v>20035</v>
      </c>
      <c r="H2037" s="7">
        <v>1078088</v>
      </c>
      <c r="I2037" s="5">
        <v>1</v>
      </c>
      <c r="J2037" s="5">
        <v>1</v>
      </c>
      <c r="K2037" s="5" t="s">
        <v>20036</v>
      </c>
      <c r="L2037" s="5">
        <v>7.46E-2</v>
      </c>
      <c r="M2037" s="8"/>
      <c r="N2037" s="8"/>
      <c r="O2037" s="8"/>
      <c r="P2037" s="8"/>
      <c r="Q2037" s="8"/>
      <c r="R2037" s="5" t="s">
        <v>20037</v>
      </c>
      <c r="S2037" s="5" t="s">
        <v>20038</v>
      </c>
      <c r="T2037" s="5" t="s">
        <v>417</v>
      </c>
      <c r="U2037" s="5" t="s">
        <v>417</v>
      </c>
      <c r="V2037" s="5" t="s">
        <v>417</v>
      </c>
      <c r="W2037" s="5" t="s">
        <v>93</v>
      </c>
      <c r="X2037" s="5" t="s">
        <v>418</v>
      </c>
      <c r="Y2037" s="5" t="s">
        <v>419</v>
      </c>
      <c r="Z2037" s="5" t="s">
        <v>420</v>
      </c>
      <c r="AA2037" s="5" t="s">
        <v>421</v>
      </c>
      <c r="AB2037" s="5"/>
      <c r="AC2037" s="5"/>
      <c r="AD2037" s="5"/>
      <c r="AE2037" s="5"/>
      <c r="AF2037" s="5"/>
    </row>
    <row r="2038" spans="1:32">
      <c r="A2038" s="5" t="s">
        <v>20039</v>
      </c>
      <c r="B2038" s="5" t="str">
        <f>IF(COUNTIF('Leads Priorizados INT'!M:M,A2038)&gt;0,"Sí","No")</f>
        <v>No</v>
      </c>
      <c r="C2038">
        <v>1</v>
      </c>
      <c r="D2038" s="6" t="s">
        <v>414</v>
      </c>
      <c r="E2038" s="5" t="s">
        <v>20040</v>
      </c>
      <c r="F2038" s="5" t="s">
        <v>497</v>
      </c>
      <c r="G2038" s="5" t="s">
        <v>20041</v>
      </c>
      <c r="H2038" s="7">
        <v>4195915</v>
      </c>
      <c r="I2038" s="5">
        <v>7</v>
      </c>
      <c r="J2038" s="5">
        <v>1</v>
      </c>
      <c r="K2038" s="5" t="s">
        <v>20042</v>
      </c>
      <c r="L2038" s="5">
        <v>7.4499999999999997E-2</v>
      </c>
      <c r="M2038" s="8"/>
      <c r="N2038" s="8"/>
      <c r="O2038" s="8"/>
      <c r="P2038" s="8"/>
      <c r="Q2038" s="8"/>
      <c r="R2038" s="5" t="s">
        <v>20043</v>
      </c>
      <c r="S2038" s="5" t="s">
        <v>417</v>
      </c>
      <c r="T2038" s="5" t="s">
        <v>417</v>
      </c>
      <c r="U2038" s="5" t="s">
        <v>417</v>
      </c>
      <c r="V2038" s="5" t="s">
        <v>417</v>
      </c>
      <c r="W2038" s="5" t="s">
        <v>93</v>
      </c>
      <c r="X2038" s="5" t="s">
        <v>418</v>
      </c>
      <c r="Y2038" s="5" t="s">
        <v>419</v>
      </c>
      <c r="Z2038" s="5" t="s">
        <v>420</v>
      </c>
      <c r="AA2038" s="5" t="s">
        <v>421</v>
      </c>
      <c r="AB2038" s="5"/>
      <c r="AC2038" s="5"/>
      <c r="AD2038" s="5"/>
      <c r="AE2038" s="5"/>
      <c r="AF2038" s="5"/>
    </row>
    <row r="2039" spans="1:32" hidden="1">
      <c r="A2039" s="5" t="s">
        <v>20044</v>
      </c>
      <c r="B2039" s="5" t="str">
        <f>IF(COUNTIF('Leads Priorizados INT'!M:M,A2039)&gt;0,"Sí","No")</f>
        <v>No</v>
      </c>
      <c r="C2039">
        <v>0</v>
      </c>
      <c r="D2039" s="6" t="s">
        <v>414</v>
      </c>
      <c r="E2039" s="5" t="s">
        <v>20045</v>
      </c>
      <c r="F2039" s="5" t="s">
        <v>431</v>
      </c>
      <c r="G2039" s="5" t="s">
        <v>10747</v>
      </c>
      <c r="H2039" s="7">
        <v>666213</v>
      </c>
      <c r="I2039" s="5">
        <v>5</v>
      </c>
      <c r="J2039" s="5">
        <v>2</v>
      </c>
      <c r="K2039" s="5" t="s">
        <v>20046</v>
      </c>
      <c r="L2039" s="5">
        <v>7.4499999999999997E-2</v>
      </c>
      <c r="M2039" s="8">
        <v>933741053</v>
      </c>
      <c r="N2039" s="8"/>
      <c r="O2039" s="8"/>
      <c r="P2039" s="8"/>
      <c r="Q2039" s="8"/>
      <c r="R2039" s="5" t="s">
        <v>20047</v>
      </c>
      <c r="S2039" s="5" t="s">
        <v>20048</v>
      </c>
      <c r="T2039" s="5" t="s">
        <v>417</v>
      </c>
      <c r="U2039" s="5" t="s">
        <v>417</v>
      </c>
      <c r="V2039" s="5" t="s">
        <v>417</v>
      </c>
      <c r="W2039" s="5" t="s">
        <v>93</v>
      </c>
      <c r="X2039" s="5" t="s">
        <v>418</v>
      </c>
      <c r="Y2039" s="5" t="s">
        <v>419</v>
      </c>
      <c r="Z2039" s="5" t="s">
        <v>420</v>
      </c>
      <c r="AA2039" s="5" t="s">
        <v>421</v>
      </c>
      <c r="AB2039" s="5"/>
      <c r="AC2039" s="5"/>
      <c r="AD2039" s="5"/>
      <c r="AE2039" s="5"/>
      <c r="AF2039" s="5"/>
    </row>
    <row r="2040" spans="1:32">
      <c r="A2040" s="5" t="s">
        <v>20049</v>
      </c>
      <c r="B2040" s="5" t="str">
        <f>IF(COUNTIF('Leads Priorizados INT'!M:M,A2040)&gt;0,"Sí","No")</f>
        <v>No</v>
      </c>
      <c r="C2040">
        <v>1</v>
      </c>
      <c r="D2040" s="6" t="s">
        <v>414</v>
      </c>
      <c r="E2040" s="5" t="s">
        <v>20050</v>
      </c>
      <c r="F2040" s="5" t="s">
        <v>431</v>
      </c>
      <c r="G2040" s="5" t="s">
        <v>1556</v>
      </c>
      <c r="H2040" s="7">
        <v>614804</v>
      </c>
      <c r="I2040" s="5">
        <v>3</v>
      </c>
      <c r="J2040" s="5">
        <v>1</v>
      </c>
      <c r="K2040" s="5" t="s">
        <v>20051</v>
      </c>
      <c r="L2040" s="5">
        <v>7.4499999999999997E-2</v>
      </c>
      <c r="M2040" s="8"/>
      <c r="N2040" s="8"/>
      <c r="O2040" s="8"/>
      <c r="P2040" s="8"/>
      <c r="Q2040" s="8"/>
      <c r="R2040" s="5" t="s">
        <v>20052</v>
      </c>
      <c r="S2040" s="5" t="s">
        <v>20053</v>
      </c>
      <c r="T2040" s="5" t="s">
        <v>417</v>
      </c>
      <c r="U2040" s="5" t="s">
        <v>417</v>
      </c>
      <c r="V2040" s="5" t="s">
        <v>417</v>
      </c>
      <c r="W2040" s="5" t="s">
        <v>93</v>
      </c>
      <c r="X2040" s="5" t="s">
        <v>418</v>
      </c>
      <c r="Y2040" s="5" t="s">
        <v>419</v>
      </c>
      <c r="Z2040" s="5" t="s">
        <v>420</v>
      </c>
      <c r="AA2040" s="5" t="s">
        <v>421</v>
      </c>
      <c r="AB2040" s="5"/>
      <c r="AC2040" s="5"/>
      <c r="AD2040" s="5"/>
      <c r="AE2040" s="5"/>
      <c r="AF2040" s="5"/>
    </row>
    <row r="2041" spans="1:32" hidden="1">
      <c r="A2041" s="5" t="s">
        <v>20054</v>
      </c>
      <c r="B2041" s="5" t="str">
        <f>IF(COUNTIF('Leads Priorizados INT'!M:M,A2041)&gt;0,"Sí","No")</f>
        <v>No</v>
      </c>
      <c r="C2041">
        <v>0</v>
      </c>
      <c r="D2041" s="6" t="s">
        <v>414</v>
      </c>
      <c r="E2041" s="5" t="s">
        <v>20055</v>
      </c>
      <c r="F2041" s="5" t="s">
        <v>2926</v>
      </c>
      <c r="G2041" s="5" t="s">
        <v>20056</v>
      </c>
      <c r="H2041" s="7">
        <v>328849</v>
      </c>
      <c r="I2041" s="5">
        <v>2</v>
      </c>
      <c r="J2041" s="5">
        <v>1</v>
      </c>
      <c r="K2041" s="5" t="s">
        <v>20057</v>
      </c>
      <c r="L2041" s="5">
        <v>7.4499999999999997E-2</v>
      </c>
      <c r="M2041" s="8">
        <v>985082628</v>
      </c>
      <c r="N2041" s="8"/>
      <c r="O2041" s="8"/>
      <c r="P2041" s="8"/>
      <c r="Q2041" s="8"/>
      <c r="R2041" s="5" t="s">
        <v>20058</v>
      </c>
      <c r="S2041" s="5" t="s">
        <v>417</v>
      </c>
      <c r="T2041" s="5" t="s">
        <v>417</v>
      </c>
      <c r="U2041" s="5" t="s">
        <v>417</v>
      </c>
      <c r="V2041" s="5" t="s">
        <v>417</v>
      </c>
      <c r="W2041" s="5" t="s">
        <v>93</v>
      </c>
      <c r="X2041" s="5" t="s">
        <v>418</v>
      </c>
      <c r="Y2041" s="5" t="s">
        <v>419</v>
      </c>
      <c r="Z2041" s="5" t="s">
        <v>420</v>
      </c>
      <c r="AA2041" s="5" t="s">
        <v>421</v>
      </c>
      <c r="AB2041" s="5"/>
      <c r="AC2041" s="5"/>
      <c r="AD2041" s="5"/>
      <c r="AE2041" s="5"/>
      <c r="AF2041" s="5"/>
    </row>
    <row r="2042" spans="1:32">
      <c r="A2042" s="5" t="s">
        <v>20059</v>
      </c>
      <c r="B2042" s="5" t="str">
        <f>IF(COUNTIF('Leads Priorizados INT'!M:M,A2042)&gt;0,"Sí","No")</f>
        <v>No</v>
      </c>
      <c r="C2042">
        <v>1</v>
      </c>
      <c r="D2042" s="6" t="s">
        <v>414</v>
      </c>
      <c r="E2042" s="5" t="s">
        <v>20060</v>
      </c>
      <c r="F2042" s="5" t="s">
        <v>152</v>
      </c>
      <c r="G2042" s="5" t="s">
        <v>10855</v>
      </c>
      <c r="H2042" s="7">
        <v>316421</v>
      </c>
      <c r="I2042" s="5">
        <v>1</v>
      </c>
      <c r="J2042" s="5">
        <v>1</v>
      </c>
      <c r="K2042" s="5" t="s">
        <v>20061</v>
      </c>
      <c r="L2042" s="5">
        <v>7.4499999999999997E-2</v>
      </c>
      <c r="M2042" s="8">
        <v>668581004</v>
      </c>
      <c r="N2042" s="8">
        <v>646178965</v>
      </c>
      <c r="O2042" s="8">
        <v>608936085</v>
      </c>
      <c r="P2042" s="8">
        <v>646185014</v>
      </c>
      <c r="Q2042" s="8"/>
      <c r="R2042" s="5" t="s">
        <v>20062</v>
      </c>
      <c r="S2042" s="5" t="s">
        <v>417</v>
      </c>
      <c r="T2042" s="5" t="s">
        <v>417</v>
      </c>
      <c r="U2042" s="5" t="s">
        <v>417</v>
      </c>
      <c r="V2042" s="5" t="s">
        <v>417</v>
      </c>
      <c r="W2042" s="5" t="s">
        <v>93</v>
      </c>
      <c r="X2042" s="5" t="s">
        <v>418</v>
      </c>
      <c r="Y2042" s="5" t="s">
        <v>419</v>
      </c>
      <c r="Z2042" s="5" t="s">
        <v>420</v>
      </c>
      <c r="AA2042" s="5" t="s">
        <v>421</v>
      </c>
      <c r="AB2042" s="5"/>
      <c r="AC2042" s="5"/>
      <c r="AD2042" s="5"/>
      <c r="AE2042" s="5"/>
      <c r="AF2042" s="5"/>
    </row>
    <row r="2043" spans="1:32" hidden="1">
      <c r="A2043" s="5" t="s">
        <v>20063</v>
      </c>
      <c r="B2043" s="5" t="str">
        <f>IF(COUNTIF('Leads Priorizados INT'!M:M,A2043)&gt;0,"Sí","No")</f>
        <v>No</v>
      </c>
      <c r="C2043">
        <v>0</v>
      </c>
      <c r="D2043" s="6" t="s">
        <v>414</v>
      </c>
      <c r="E2043" s="5" t="s">
        <v>20064</v>
      </c>
      <c r="F2043" s="5" t="s">
        <v>152</v>
      </c>
      <c r="G2043" s="5" t="s">
        <v>17479</v>
      </c>
      <c r="H2043" s="7">
        <v>348238</v>
      </c>
      <c r="I2043" s="5">
        <v>2</v>
      </c>
      <c r="J2043" s="5">
        <v>1</v>
      </c>
      <c r="K2043" s="5" t="s">
        <v>20065</v>
      </c>
      <c r="L2043" s="5">
        <v>7.4499999999999997E-2</v>
      </c>
      <c r="M2043" s="8"/>
      <c r="N2043" s="8"/>
      <c r="O2043" s="8"/>
      <c r="P2043" s="8"/>
      <c r="Q2043" s="8"/>
      <c r="R2043" s="5" t="s">
        <v>20066</v>
      </c>
      <c r="S2043" s="5" t="s">
        <v>417</v>
      </c>
      <c r="T2043" s="5" t="s">
        <v>417</v>
      </c>
      <c r="U2043" s="5" t="s">
        <v>417</v>
      </c>
      <c r="V2043" s="5" t="s">
        <v>417</v>
      </c>
      <c r="W2043" s="5" t="s">
        <v>93</v>
      </c>
      <c r="X2043" s="5" t="s">
        <v>418</v>
      </c>
      <c r="Y2043" s="5" t="s">
        <v>419</v>
      </c>
      <c r="Z2043" s="5" t="s">
        <v>420</v>
      </c>
      <c r="AA2043" s="5" t="s">
        <v>421</v>
      </c>
      <c r="AB2043" s="5"/>
      <c r="AC2043" s="5"/>
      <c r="AD2043" s="5"/>
      <c r="AE2043" s="5"/>
      <c r="AF2043" s="5"/>
    </row>
    <row r="2044" spans="1:32" hidden="1">
      <c r="A2044" s="5" t="s">
        <v>20067</v>
      </c>
      <c r="B2044" s="5" t="str">
        <f>IF(COUNTIF('Leads Priorizados INT'!M:M,A2044)&gt;0,"Sí","No")</f>
        <v>No</v>
      </c>
      <c r="C2044">
        <v>0</v>
      </c>
      <c r="D2044" s="6" t="s">
        <v>430</v>
      </c>
      <c r="E2044" s="5" t="s">
        <v>20068</v>
      </c>
      <c r="F2044" s="5" t="s">
        <v>1118</v>
      </c>
      <c r="G2044" s="5" t="s">
        <v>20069</v>
      </c>
      <c r="H2044" s="7">
        <v>957305</v>
      </c>
      <c r="I2044" s="5">
        <v>7</v>
      </c>
      <c r="J2044" s="5">
        <v>2</v>
      </c>
      <c r="K2044" s="5" t="s">
        <v>20070</v>
      </c>
      <c r="L2044" s="5">
        <v>7.4399999999999994E-2</v>
      </c>
      <c r="M2044" s="8">
        <v>972828506</v>
      </c>
      <c r="N2044" s="8">
        <v>679094423</v>
      </c>
      <c r="O2044" s="8">
        <v>650812211</v>
      </c>
      <c r="P2044" s="8">
        <v>692039834</v>
      </c>
      <c r="Q2044" s="8"/>
      <c r="R2044" s="5" t="s">
        <v>20071</v>
      </c>
      <c r="S2044" s="5" t="s">
        <v>417</v>
      </c>
      <c r="T2044" s="5" t="s">
        <v>417</v>
      </c>
      <c r="U2044" s="5" t="s">
        <v>417</v>
      </c>
      <c r="V2044" s="5" t="s">
        <v>417</v>
      </c>
      <c r="W2044" s="5" t="s">
        <v>93</v>
      </c>
      <c r="X2044" s="5" t="s">
        <v>418</v>
      </c>
      <c r="Y2044" s="5" t="s">
        <v>419</v>
      </c>
      <c r="Z2044" s="5" t="s">
        <v>420</v>
      </c>
      <c r="AA2044" s="5" t="s">
        <v>421</v>
      </c>
      <c r="AB2044" s="5" t="s">
        <v>20072</v>
      </c>
      <c r="AC2044" s="5"/>
      <c r="AD2044" s="5"/>
      <c r="AE2044" s="5"/>
      <c r="AF2044" s="5"/>
    </row>
    <row r="2045" spans="1:32" hidden="1">
      <c r="A2045" s="5" t="s">
        <v>20073</v>
      </c>
      <c r="B2045" s="5" t="str">
        <f>IF(COUNTIF('Leads Priorizados INT'!M:M,A2045)&gt;0,"Sí","No")</f>
        <v>No</v>
      </c>
      <c r="C2045">
        <v>0</v>
      </c>
      <c r="D2045" s="6" t="s">
        <v>414</v>
      </c>
      <c r="E2045" s="5" t="s">
        <v>20074</v>
      </c>
      <c r="F2045" s="5" t="s">
        <v>1118</v>
      </c>
      <c r="G2045" s="5" t="s">
        <v>20075</v>
      </c>
      <c r="H2045" s="7">
        <v>1013975</v>
      </c>
      <c r="I2045" s="5">
        <v>8</v>
      </c>
      <c r="J2045" s="5">
        <v>2</v>
      </c>
      <c r="K2045" s="5" t="s">
        <v>20076</v>
      </c>
      <c r="L2045" s="5">
        <v>7.4399999999999994E-2</v>
      </c>
      <c r="M2045" s="8">
        <v>972375180</v>
      </c>
      <c r="N2045" s="8"/>
      <c r="O2045" s="8"/>
      <c r="P2045" s="8"/>
      <c r="Q2045" s="8"/>
      <c r="R2045" s="5" t="s">
        <v>20077</v>
      </c>
      <c r="S2045" s="5" t="s">
        <v>417</v>
      </c>
      <c r="T2045" s="5" t="s">
        <v>417</v>
      </c>
      <c r="U2045" s="5" t="s">
        <v>417</v>
      </c>
      <c r="V2045" s="5" t="s">
        <v>417</v>
      </c>
      <c r="W2045" s="5" t="s">
        <v>93</v>
      </c>
      <c r="X2045" s="5" t="s">
        <v>418</v>
      </c>
      <c r="Y2045" s="5" t="s">
        <v>419</v>
      </c>
      <c r="Z2045" s="5" t="s">
        <v>420</v>
      </c>
      <c r="AA2045" s="5" t="s">
        <v>421</v>
      </c>
      <c r="AB2045" s="5"/>
      <c r="AC2045" s="5"/>
      <c r="AD2045" s="5"/>
      <c r="AE2045" s="5"/>
      <c r="AF2045" s="5"/>
    </row>
    <row r="2046" spans="1:32" hidden="1">
      <c r="A2046" s="5" t="s">
        <v>20078</v>
      </c>
      <c r="B2046" s="5" t="str">
        <f>IF(COUNTIF('Leads Priorizados INT'!M:M,A2046)&gt;0,"Sí","No")</f>
        <v>No</v>
      </c>
      <c r="C2046">
        <v>0</v>
      </c>
      <c r="D2046" s="6" t="s">
        <v>414</v>
      </c>
      <c r="E2046" s="5" t="s">
        <v>20079</v>
      </c>
      <c r="F2046" s="5" t="s">
        <v>1245</v>
      </c>
      <c r="G2046" s="5" t="s">
        <v>20080</v>
      </c>
      <c r="H2046" s="7">
        <v>451755</v>
      </c>
      <c r="I2046" s="5">
        <v>20</v>
      </c>
      <c r="J2046" s="5">
        <v>4</v>
      </c>
      <c r="K2046" s="5" t="s">
        <v>20081</v>
      </c>
      <c r="L2046" s="5">
        <v>7.4399999999999994E-2</v>
      </c>
      <c r="M2046" s="8">
        <v>946759697</v>
      </c>
      <c r="N2046" s="8">
        <v>946743713</v>
      </c>
      <c r="O2046" s="8">
        <v>946743169</v>
      </c>
      <c r="P2046" s="8">
        <v>944167903</v>
      </c>
      <c r="Q2046" s="8">
        <v>946749158</v>
      </c>
      <c r="R2046" s="5" t="s">
        <v>20082</v>
      </c>
      <c r="S2046" s="5" t="s">
        <v>417</v>
      </c>
      <c r="T2046" s="5" t="s">
        <v>417</v>
      </c>
      <c r="U2046" s="5" t="s">
        <v>417</v>
      </c>
      <c r="V2046" s="5" t="s">
        <v>417</v>
      </c>
      <c r="W2046" s="5" t="s">
        <v>93</v>
      </c>
      <c r="X2046" s="5" t="s">
        <v>418</v>
      </c>
      <c r="Y2046" s="5" t="s">
        <v>419</v>
      </c>
      <c r="Z2046" s="5" t="s">
        <v>420</v>
      </c>
      <c r="AA2046" s="5" t="s">
        <v>421</v>
      </c>
      <c r="AB2046" s="5" t="s">
        <v>20083</v>
      </c>
      <c r="AC2046" s="5" t="s">
        <v>20084</v>
      </c>
      <c r="AD2046" s="5"/>
      <c r="AE2046" s="5"/>
      <c r="AF2046" s="5"/>
    </row>
    <row r="2047" spans="1:32">
      <c r="A2047" s="5" t="s">
        <v>20085</v>
      </c>
      <c r="B2047" s="5" t="str">
        <f>IF(COUNTIF('Leads Priorizados INT'!M:M,A2047)&gt;0,"Sí","No")</f>
        <v>No</v>
      </c>
      <c r="C2047">
        <v>1</v>
      </c>
      <c r="D2047" s="6" t="s">
        <v>414</v>
      </c>
      <c r="E2047" s="5" t="s">
        <v>20086</v>
      </c>
      <c r="F2047" s="5" t="s">
        <v>1328</v>
      </c>
      <c r="G2047" s="5" t="s">
        <v>15306</v>
      </c>
      <c r="H2047" s="7">
        <v>3569913</v>
      </c>
      <c r="I2047" s="5">
        <v>7</v>
      </c>
      <c r="J2047" s="5">
        <v>1</v>
      </c>
      <c r="K2047" s="5" t="s">
        <v>20087</v>
      </c>
      <c r="L2047" s="5">
        <v>7.4399999999999994E-2</v>
      </c>
      <c r="M2047" s="8">
        <v>966427687</v>
      </c>
      <c r="N2047" s="8"/>
      <c r="O2047" s="8"/>
      <c r="P2047" s="8"/>
      <c r="Q2047" s="8"/>
      <c r="R2047" s="5" t="s">
        <v>20088</v>
      </c>
      <c r="S2047" s="5" t="s">
        <v>20089</v>
      </c>
      <c r="T2047" s="5" t="s">
        <v>417</v>
      </c>
      <c r="U2047" s="5" t="s">
        <v>417</v>
      </c>
      <c r="V2047" s="5" t="s">
        <v>417</v>
      </c>
      <c r="W2047" s="5" t="s">
        <v>93</v>
      </c>
      <c r="X2047" s="5" t="s">
        <v>418</v>
      </c>
      <c r="Y2047" s="5" t="s">
        <v>419</v>
      </c>
      <c r="Z2047" s="5" t="s">
        <v>420</v>
      </c>
      <c r="AA2047" s="5" t="s">
        <v>421</v>
      </c>
      <c r="AB2047" s="5"/>
      <c r="AC2047" s="5"/>
      <c r="AD2047" s="5"/>
      <c r="AE2047" s="5"/>
      <c r="AF2047" s="5"/>
    </row>
    <row r="2048" spans="1:32" hidden="1">
      <c r="A2048" s="5" t="s">
        <v>20090</v>
      </c>
      <c r="B2048" s="5" t="str">
        <f>IF(COUNTIF('Leads Priorizados INT'!M:M,A2048)&gt;0,"Sí","No")</f>
        <v>No</v>
      </c>
      <c r="C2048">
        <v>0</v>
      </c>
      <c r="D2048" s="6" t="s">
        <v>430</v>
      </c>
      <c r="E2048" s="5" t="s">
        <v>20091</v>
      </c>
      <c r="F2048" s="5" t="s">
        <v>152</v>
      </c>
      <c r="G2048" s="5" t="s">
        <v>2708</v>
      </c>
      <c r="H2048" s="7">
        <v>792500</v>
      </c>
      <c r="I2048" s="5">
        <v>2</v>
      </c>
      <c r="J2048" s="5">
        <v>1</v>
      </c>
      <c r="K2048" s="5" t="s">
        <v>20092</v>
      </c>
      <c r="L2048" s="5">
        <v>7.4399999999999994E-2</v>
      </c>
      <c r="M2048" s="8">
        <v>692973623</v>
      </c>
      <c r="N2048" s="8">
        <v>691086098</v>
      </c>
      <c r="O2048" s="8"/>
      <c r="P2048" s="8"/>
      <c r="Q2048" s="8"/>
      <c r="R2048" s="5" t="s">
        <v>20093</v>
      </c>
      <c r="S2048" s="5" t="s">
        <v>417</v>
      </c>
      <c r="T2048" s="5" t="s">
        <v>417</v>
      </c>
      <c r="U2048" s="5" t="s">
        <v>417</v>
      </c>
      <c r="V2048" s="5" t="s">
        <v>417</v>
      </c>
      <c r="W2048" s="5" t="s">
        <v>93</v>
      </c>
      <c r="X2048" s="5" t="s">
        <v>418</v>
      </c>
      <c r="Y2048" s="5" t="s">
        <v>419</v>
      </c>
      <c r="Z2048" s="5" t="s">
        <v>420</v>
      </c>
      <c r="AA2048" s="5" t="s">
        <v>421</v>
      </c>
      <c r="AB2048" s="5"/>
      <c r="AC2048" s="5"/>
      <c r="AD2048" s="5"/>
      <c r="AE2048" s="5"/>
      <c r="AF2048" s="5"/>
    </row>
    <row r="2049" spans="1:32" hidden="1">
      <c r="A2049" s="5" t="s">
        <v>20094</v>
      </c>
      <c r="B2049" s="5" t="str">
        <f>IF(COUNTIF('Leads Priorizados INT'!M:M,A2049)&gt;0,"Sí","No")</f>
        <v>No</v>
      </c>
      <c r="C2049">
        <v>0</v>
      </c>
      <c r="D2049" s="6" t="s">
        <v>414</v>
      </c>
      <c r="E2049" s="5" t="s">
        <v>20095</v>
      </c>
      <c r="F2049" s="5" t="s">
        <v>152</v>
      </c>
      <c r="G2049" s="5" t="s">
        <v>780</v>
      </c>
      <c r="H2049" s="7">
        <v>3191370</v>
      </c>
      <c r="I2049" s="5">
        <v>18</v>
      </c>
      <c r="J2049" s="5">
        <v>1</v>
      </c>
      <c r="K2049" s="5" t="s">
        <v>20096</v>
      </c>
      <c r="L2049" s="5">
        <v>7.4399999999999994E-2</v>
      </c>
      <c r="M2049" s="8"/>
      <c r="N2049" s="8"/>
      <c r="O2049" s="8"/>
      <c r="P2049" s="8"/>
      <c r="Q2049" s="8"/>
      <c r="R2049" s="5" t="s">
        <v>20097</v>
      </c>
      <c r="S2049" s="5" t="s">
        <v>417</v>
      </c>
      <c r="T2049" s="5" t="s">
        <v>417</v>
      </c>
      <c r="U2049" s="5" t="s">
        <v>417</v>
      </c>
      <c r="V2049" s="5" t="s">
        <v>417</v>
      </c>
      <c r="W2049" s="5" t="s">
        <v>93</v>
      </c>
      <c r="X2049" s="5" t="s">
        <v>418</v>
      </c>
      <c r="Y2049" s="5" t="s">
        <v>419</v>
      </c>
      <c r="Z2049" s="5" t="s">
        <v>420</v>
      </c>
      <c r="AA2049" s="5" t="s">
        <v>421</v>
      </c>
      <c r="AB2049" s="5"/>
      <c r="AC2049" s="5"/>
      <c r="AD2049" s="5"/>
      <c r="AE2049" s="5"/>
      <c r="AF2049" s="5"/>
    </row>
    <row r="2050" spans="1:32" hidden="1">
      <c r="A2050" s="5" t="s">
        <v>20098</v>
      </c>
      <c r="B2050" s="5" t="str">
        <f>IF(COUNTIF('Leads Priorizados INT'!M:M,A2050)&gt;0,"Sí","No")</f>
        <v>No</v>
      </c>
      <c r="C2050">
        <v>0</v>
      </c>
      <c r="D2050" s="6" t="s">
        <v>414</v>
      </c>
      <c r="E2050" s="5" t="s">
        <v>20099</v>
      </c>
      <c r="F2050" s="5" t="s">
        <v>152</v>
      </c>
      <c r="G2050" s="5" t="s">
        <v>1715</v>
      </c>
      <c r="H2050" s="7">
        <v>853795</v>
      </c>
      <c r="I2050" s="5">
        <v>7</v>
      </c>
      <c r="J2050" s="5">
        <v>1</v>
      </c>
      <c r="K2050" s="5" t="s">
        <v>20100</v>
      </c>
      <c r="L2050" s="5">
        <v>7.4399999999999994E-2</v>
      </c>
      <c r="M2050" s="8"/>
      <c r="N2050" s="8"/>
      <c r="O2050" s="8"/>
      <c r="P2050" s="8"/>
      <c r="Q2050" s="8"/>
      <c r="R2050" s="5" t="s">
        <v>20101</v>
      </c>
      <c r="S2050" s="5" t="s">
        <v>417</v>
      </c>
      <c r="T2050" s="5" t="s">
        <v>417</v>
      </c>
      <c r="U2050" s="5" t="s">
        <v>417</v>
      </c>
      <c r="V2050" s="5" t="s">
        <v>417</v>
      </c>
      <c r="W2050" s="5" t="s">
        <v>93</v>
      </c>
      <c r="X2050" s="5" t="s">
        <v>418</v>
      </c>
      <c r="Y2050" s="5" t="s">
        <v>419</v>
      </c>
      <c r="Z2050" s="5" t="s">
        <v>420</v>
      </c>
      <c r="AA2050" s="5" t="s">
        <v>421</v>
      </c>
      <c r="AB2050" s="5"/>
      <c r="AC2050" s="5"/>
      <c r="AD2050" s="5"/>
      <c r="AE2050" s="5"/>
      <c r="AF2050" s="5"/>
    </row>
    <row r="2051" spans="1:32" hidden="1">
      <c r="A2051" s="5" t="s">
        <v>20102</v>
      </c>
      <c r="B2051" s="5" t="str">
        <f>IF(COUNTIF('Leads Priorizados INT'!M:M,A2051)&gt;0,"Sí","No")</f>
        <v>No</v>
      </c>
      <c r="C2051">
        <v>0</v>
      </c>
      <c r="D2051" s="6" t="s">
        <v>414</v>
      </c>
      <c r="E2051" s="5" t="s">
        <v>20103</v>
      </c>
      <c r="F2051" s="5" t="s">
        <v>700</v>
      </c>
      <c r="G2051" s="5" t="s">
        <v>18574</v>
      </c>
      <c r="H2051" s="7">
        <v>307250</v>
      </c>
      <c r="I2051" s="5">
        <v>4</v>
      </c>
      <c r="J2051" s="5">
        <v>2</v>
      </c>
      <c r="K2051" s="5" t="s">
        <v>20104</v>
      </c>
      <c r="L2051" s="5">
        <v>7.4399999999999994E-2</v>
      </c>
      <c r="M2051" s="8">
        <v>636833157</v>
      </c>
      <c r="N2051" s="8">
        <v>654361293</v>
      </c>
      <c r="O2051" s="8">
        <v>619489581</v>
      </c>
      <c r="P2051" s="8"/>
      <c r="Q2051" s="8"/>
      <c r="R2051" s="5" t="s">
        <v>20105</v>
      </c>
      <c r="S2051" s="5" t="s">
        <v>20106</v>
      </c>
      <c r="T2051" s="5" t="s">
        <v>417</v>
      </c>
      <c r="U2051" s="5" t="s">
        <v>417</v>
      </c>
      <c r="V2051" s="5" t="s">
        <v>417</v>
      </c>
      <c r="W2051" s="5" t="s">
        <v>93</v>
      </c>
      <c r="X2051" s="5" t="s">
        <v>418</v>
      </c>
      <c r="Y2051" s="5" t="s">
        <v>419</v>
      </c>
      <c r="Z2051" s="5" t="s">
        <v>420</v>
      </c>
      <c r="AA2051" s="5" t="s">
        <v>421</v>
      </c>
      <c r="AB2051" s="5"/>
      <c r="AC2051" s="5"/>
      <c r="AD2051" s="5"/>
      <c r="AE2051" s="5"/>
      <c r="AF2051" s="5"/>
    </row>
    <row r="2052" spans="1:32" hidden="1">
      <c r="A2052" s="5" t="s">
        <v>20107</v>
      </c>
      <c r="B2052" s="5" t="str">
        <f>IF(COUNTIF('Leads Priorizados INT'!M:M,A2052)&gt;0,"Sí","No")</f>
        <v>No</v>
      </c>
      <c r="C2052">
        <v>0</v>
      </c>
      <c r="D2052" s="6" t="s">
        <v>1234</v>
      </c>
      <c r="E2052" s="5" t="s">
        <v>20108</v>
      </c>
      <c r="F2052" s="5" t="s">
        <v>431</v>
      </c>
      <c r="G2052" s="5" t="s">
        <v>1556</v>
      </c>
      <c r="H2052" s="7">
        <v>837621</v>
      </c>
      <c r="I2052" s="5">
        <v>8</v>
      </c>
      <c r="J2052" s="5">
        <v>1</v>
      </c>
      <c r="K2052" s="5" t="s">
        <v>20109</v>
      </c>
      <c r="L2052" s="5">
        <v>7.4300000000000005E-2</v>
      </c>
      <c r="M2052" s="8">
        <v>935903950</v>
      </c>
      <c r="N2052" s="8">
        <v>935878436</v>
      </c>
      <c r="O2052" s="8">
        <v>627080308</v>
      </c>
      <c r="P2052" s="8"/>
      <c r="Q2052" s="8"/>
      <c r="R2052" s="5" t="s">
        <v>20110</v>
      </c>
      <c r="S2052" s="5" t="s">
        <v>417</v>
      </c>
      <c r="T2052" s="5" t="s">
        <v>417</v>
      </c>
      <c r="U2052" s="5" t="s">
        <v>417</v>
      </c>
      <c r="V2052" s="5" t="s">
        <v>417</v>
      </c>
      <c r="W2052" s="5" t="s">
        <v>93</v>
      </c>
      <c r="X2052" s="5" t="s">
        <v>418</v>
      </c>
      <c r="Y2052" s="5" t="s">
        <v>419</v>
      </c>
      <c r="Z2052" s="5" t="s">
        <v>420</v>
      </c>
      <c r="AA2052" s="5" t="s">
        <v>421</v>
      </c>
      <c r="AB2052" s="5"/>
      <c r="AC2052" s="5"/>
      <c r="AD2052" s="5"/>
      <c r="AE2052" s="5"/>
      <c r="AF2052" s="5"/>
    </row>
    <row r="2053" spans="1:32" hidden="1">
      <c r="A2053" s="5" t="s">
        <v>20111</v>
      </c>
      <c r="B2053" s="5" t="str">
        <f>IF(COUNTIF('Leads Priorizados INT'!M:M,A2053)&gt;0,"Sí","No")</f>
        <v>No</v>
      </c>
      <c r="C2053">
        <v>0</v>
      </c>
      <c r="D2053" s="6" t="s">
        <v>414</v>
      </c>
      <c r="E2053" s="5" t="s">
        <v>20112</v>
      </c>
      <c r="F2053" s="5" t="s">
        <v>431</v>
      </c>
      <c r="G2053" s="5" t="s">
        <v>20113</v>
      </c>
      <c r="H2053" s="7">
        <v>1004810</v>
      </c>
      <c r="I2053" s="5">
        <v>8</v>
      </c>
      <c r="J2053" s="5">
        <v>1</v>
      </c>
      <c r="K2053" s="5" t="s">
        <v>20114</v>
      </c>
      <c r="L2053" s="5">
        <v>7.4300000000000005E-2</v>
      </c>
      <c r="M2053" s="8"/>
      <c r="N2053" s="8"/>
      <c r="O2053" s="8"/>
      <c r="P2053" s="8"/>
      <c r="Q2053" s="8"/>
      <c r="R2053" s="5" t="s">
        <v>20115</v>
      </c>
      <c r="S2053" s="5" t="s">
        <v>20116</v>
      </c>
      <c r="T2053" s="5" t="s">
        <v>20117</v>
      </c>
      <c r="U2053" s="5" t="s">
        <v>417</v>
      </c>
      <c r="V2053" s="5" t="s">
        <v>417</v>
      </c>
      <c r="W2053" s="5" t="s">
        <v>93</v>
      </c>
      <c r="X2053" s="5" t="s">
        <v>418</v>
      </c>
      <c r="Y2053" s="5" t="s">
        <v>419</v>
      </c>
      <c r="Z2053" s="5" t="s">
        <v>420</v>
      </c>
      <c r="AA2053" s="5" t="s">
        <v>421</v>
      </c>
      <c r="AB2053" s="5" t="s">
        <v>20118</v>
      </c>
      <c r="AC2053" s="5"/>
      <c r="AD2053" s="5"/>
      <c r="AE2053" s="5"/>
      <c r="AF2053" s="5"/>
    </row>
    <row r="2054" spans="1:32">
      <c r="A2054" s="5" t="s">
        <v>20119</v>
      </c>
      <c r="B2054" s="5" t="str">
        <f>IF(COUNTIF('Leads Priorizados INT'!M:M,A2054)&gt;0,"Sí","No")</f>
        <v>No</v>
      </c>
      <c r="C2054">
        <v>1</v>
      </c>
      <c r="D2054" s="6" t="s">
        <v>414</v>
      </c>
      <c r="E2054" s="5" t="s">
        <v>20120</v>
      </c>
      <c r="F2054" s="5" t="s">
        <v>431</v>
      </c>
      <c r="G2054" s="5" t="s">
        <v>20121</v>
      </c>
      <c r="H2054" s="7">
        <v>415182</v>
      </c>
      <c r="I2054" s="5">
        <v>8</v>
      </c>
      <c r="J2054" s="5">
        <v>1</v>
      </c>
      <c r="K2054" s="5" t="s">
        <v>20122</v>
      </c>
      <c r="L2054" s="5">
        <v>7.4300000000000005E-2</v>
      </c>
      <c r="M2054" s="8">
        <v>935382223</v>
      </c>
      <c r="N2054" s="8">
        <v>938498448</v>
      </c>
      <c r="O2054" s="8"/>
      <c r="P2054" s="8"/>
      <c r="Q2054" s="8"/>
      <c r="R2054" s="5" t="s">
        <v>20123</v>
      </c>
      <c r="S2054" s="5" t="s">
        <v>20124</v>
      </c>
      <c r="T2054" s="5" t="s">
        <v>417</v>
      </c>
      <c r="U2054" s="5" t="s">
        <v>417</v>
      </c>
      <c r="V2054" s="5" t="s">
        <v>417</v>
      </c>
      <c r="W2054" s="5" t="s">
        <v>93</v>
      </c>
      <c r="X2054" s="5" t="s">
        <v>418</v>
      </c>
      <c r="Y2054" s="5" t="s">
        <v>419</v>
      </c>
      <c r="Z2054" s="5" t="s">
        <v>420</v>
      </c>
      <c r="AA2054" s="5" t="s">
        <v>421</v>
      </c>
      <c r="AB2054" s="5"/>
      <c r="AC2054" s="5"/>
      <c r="AD2054" s="5"/>
      <c r="AE2054" s="5"/>
      <c r="AF2054" s="5"/>
    </row>
    <row r="2055" spans="1:32">
      <c r="A2055" s="5" t="s">
        <v>20125</v>
      </c>
      <c r="B2055" s="5" t="str">
        <f>IF(COUNTIF('Leads Priorizados INT'!M:M,A2055)&gt;0,"Sí","No")</f>
        <v>No</v>
      </c>
      <c r="C2055">
        <v>1</v>
      </c>
      <c r="D2055" s="6" t="s">
        <v>414</v>
      </c>
      <c r="E2055" s="5" t="s">
        <v>20126</v>
      </c>
      <c r="F2055" s="5" t="s">
        <v>3269</v>
      </c>
      <c r="G2055" s="5" t="s">
        <v>20127</v>
      </c>
      <c r="H2055" s="7">
        <v>2578537</v>
      </c>
      <c r="I2055" s="5">
        <v>8</v>
      </c>
      <c r="J2055" s="5">
        <v>4</v>
      </c>
      <c r="K2055" s="5" t="s">
        <v>20128</v>
      </c>
      <c r="L2055" s="5">
        <v>7.4200000000000002E-2</v>
      </c>
      <c r="M2055" s="8">
        <v>987100700</v>
      </c>
      <c r="N2055" s="8"/>
      <c r="O2055" s="8"/>
      <c r="P2055" s="8"/>
      <c r="Q2055" s="8"/>
      <c r="R2055" s="5" t="s">
        <v>20129</v>
      </c>
      <c r="S2055" s="5" t="s">
        <v>417</v>
      </c>
      <c r="T2055" s="5" t="s">
        <v>417</v>
      </c>
      <c r="U2055" s="5" t="s">
        <v>417</v>
      </c>
      <c r="V2055" s="5" t="s">
        <v>417</v>
      </c>
      <c r="W2055" s="5" t="s">
        <v>93</v>
      </c>
      <c r="X2055" s="5" t="s">
        <v>418</v>
      </c>
      <c r="Y2055" s="5" t="s">
        <v>419</v>
      </c>
      <c r="Z2055" s="5" t="s">
        <v>420</v>
      </c>
      <c r="AA2055" s="5" t="s">
        <v>421</v>
      </c>
      <c r="AB2055" s="5"/>
      <c r="AC2055" s="5"/>
      <c r="AD2055" s="5"/>
      <c r="AE2055" s="5"/>
      <c r="AF2055" s="5"/>
    </row>
    <row r="2056" spans="1:32" hidden="1">
      <c r="A2056" s="5" t="s">
        <v>20130</v>
      </c>
      <c r="B2056" s="5" t="str">
        <f>IF(COUNTIF('Leads Priorizados INT'!M:M,A2056)&gt;0,"Sí","No")</f>
        <v>No</v>
      </c>
      <c r="C2056">
        <v>0</v>
      </c>
      <c r="D2056" s="6" t="s">
        <v>414</v>
      </c>
      <c r="E2056" s="5" t="s">
        <v>20131</v>
      </c>
      <c r="F2056" s="5" t="s">
        <v>769</v>
      </c>
      <c r="G2056" s="5" t="s">
        <v>10270</v>
      </c>
      <c r="H2056" s="7">
        <v>1106363</v>
      </c>
      <c r="I2056" s="5">
        <v>7</v>
      </c>
      <c r="J2056" s="5">
        <v>2</v>
      </c>
      <c r="K2056" s="5" t="s">
        <v>20132</v>
      </c>
      <c r="L2056" s="5">
        <v>7.4200000000000002E-2</v>
      </c>
      <c r="M2056" s="8">
        <v>922368568</v>
      </c>
      <c r="N2056" s="8"/>
      <c r="O2056" s="8"/>
      <c r="P2056" s="8"/>
      <c r="Q2056" s="8"/>
      <c r="R2056" s="5" t="s">
        <v>20133</v>
      </c>
      <c r="S2056" s="5" t="s">
        <v>417</v>
      </c>
      <c r="T2056" s="5" t="s">
        <v>417</v>
      </c>
      <c r="U2056" s="5" t="s">
        <v>417</v>
      </c>
      <c r="V2056" s="5" t="s">
        <v>417</v>
      </c>
      <c r="W2056" s="5" t="s">
        <v>93</v>
      </c>
      <c r="X2056" s="5" t="s">
        <v>418</v>
      </c>
      <c r="Y2056" s="5" t="s">
        <v>419</v>
      </c>
      <c r="Z2056" s="5" t="s">
        <v>420</v>
      </c>
      <c r="AA2056" s="5" t="s">
        <v>421</v>
      </c>
      <c r="AB2056" s="5"/>
      <c r="AC2056" s="5"/>
      <c r="AD2056" s="5"/>
      <c r="AE2056" s="5"/>
      <c r="AF2056" s="5"/>
    </row>
    <row r="2057" spans="1:32" hidden="1">
      <c r="A2057" s="5" t="s">
        <v>20134</v>
      </c>
      <c r="B2057" s="5" t="str">
        <f>IF(COUNTIF('Leads Priorizados INT'!M:M,A2057)&gt;0,"Sí","No")</f>
        <v>No</v>
      </c>
      <c r="C2057">
        <v>0</v>
      </c>
      <c r="D2057" s="6" t="s">
        <v>414</v>
      </c>
      <c r="E2057" s="5" t="s">
        <v>20135</v>
      </c>
      <c r="F2057" s="5" t="s">
        <v>497</v>
      </c>
      <c r="G2057" s="5" t="s">
        <v>20136</v>
      </c>
      <c r="H2057" s="7">
        <v>1081518</v>
      </c>
      <c r="I2057" s="5">
        <v>2</v>
      </c>
      <c r="J2057" s="5">
        <v>1</v>
      </c>
      <c r="K2057" s="5" t="s">
        <v>20137</v>
      </c>
      <c r="L2057" s="5">
        <v>7.4200000000000002E-2</v>
      </c>
      <c r="M2057" s="8">
        <v>971580413</v>
      </c>
      <c r="N2057" s="8"/>
      <c r="O2057" s="8"/>
      <c r="P2057" s="8"/>
      <c r="Q2057" s="8"/>
      <c r="R2057" s="5" t="s">
        <v>20138</v>
      </c>
      <c r="S2057" s="5" t="s">
        <v>20139</v>
      </c>
      <c r="T2057" s="5" t="s">
        <v>20140</v>
      </c>
      <c r="U2057" s="5" t="s">
        <v>417</v>
      </c>
      <c r="V2057" s="5" t="s">
        <v>417</v>
      </c>
      <c r="W2057" s="5" t="s">
        <v>93</v>
      </c>
      <c r="X2057" s="5" t="s">
        <v>418</v>
      </c>
      <c r="Y2057" s="5" t="s">
        <v>419</v>
      </c>
      <c r="Z2057" s="5" t="s">
        <v>420</v>
      </c>
      <c r="AA2057" s="5" t="s">
        <v>421</v>
      </c>
      <c r="AB2057" s="5" t="s">
        <v>20141</v>
      </c>
      <c r="AC2057" s="5"/>
      <c r="AD2057" s="5"/>
      <c r="AE2057" s="5"/>
      <c r="AF2057" s="5"/>
    </row>
    <row r="2058" spans="1:32" hidden="1">
      <c r="A2058" s="5" t="s">
        <v>20142</v>
      </c>
      <c r="B2058" s="5" t="str">
        <f>IF(COUNTIF('Leads Priorizados INT'!M:M,A2058)&gt;0,"Sí","No")</f>
        <v>No</v>
      </c>
      <c r="C2058">
        <v>0</v>
      </c>
      <c r="D2058" s="6" t="s">
        <v>414</v>
      </c>
      <c r="E2058" s="5" t="s">
        <v>20143</v>
      </c>
      <c r="F2058" s="5" t="s">
        <v>152</v>
      </c>
      <c r="G2058" s="5" t="s">
        <v>12176</v>
      </c>
      <c r="H2058" s="7">
        <v>626387</v>
      </c>
      <c r="I2058" s="5">
        <v>5</v>
      </c>
      <c r="J2058" s="5">
        <v>1</v>
      </c>
      <c r="K2058" s="5" t="s">
        <v>20144</v>
      </c>
      <c r="L2058" s="5">
        <v>7.4200000000000002E-2</v>
      </c>
      <c r="M2058" s="8"/>
      <c r="N2058" s="8"/>
      <c r="O2058" s="8"/>
      <c r="P2058" s="8"/>
      <c r="Q2058" s="8"/>
      <c r="R2058" s="5" t="s">
        <v>19948</v>
      </c>
      <c r="S2058" s="5" t="s">
        <v>417</v>
      </c>
      <c r="T2058" s="5" t="s">
        <v>417</v>
      </c>
      <c r="U2058" s="5" t="s">
        <v>417</v>
      </c>
      <c r="V2058" s="5" t="s">
        <v>417</v>
      </c>
      <c r="W2058" s="5" t="s">
        <v>93</v>
      </c>
      <c r="X2058" s="5" t="s">
        <v>418</v>
      </c>
      <c r="Y2058" s="5" t="s">
        <v>419</v>
      </c>
      <c r="Z2058" s="5" t="s">
        <v>420</v>
      </c>
      <c r="AA2058" s="5" t="s">
        <v>421</v>
      </c>
      <c r="AB2058" s="5"/>
      <c r="AC2058" s="5"/>
      <c r="AD2058" s="5"/>
      <c r="AE2058" s="5"/>
      <c r="AF2058" s="5"/>
    </row>
    <row r="2059" spans="1:32" hidden="1">
      <c r="A2059" s="5" t="s">
        <v>20145</v>
      </c>
      <c r="B2059" s="5" t="str">
        <f>IF(COUNTIF('Leads Priorizados INT'!M:M,A2059)&gt;0,"Sí","No")</f>
        <v>No</v>
      </c>
      <c r="C2059">
        <v>0</v>
      </c>
      <c r="D2059" s="6" t="s">
        <v>414</v>
      </c>
      <c r="E2059" s="5" t="s">
        <v>20146</v>
      </c>
      <c r="F2059" s="5" t="s">
        <v>152</v>
      </c>
      <c r="G2059" s="5" t="s">
        <v>20147</v>
      </c>
      <c r="H2059" s="7">
        <v>574098</v>
      </c>
      <c r="I2059" s="5">
        <v>6</v>
      </c>
      <c r="J2059" s="5">
        <v>1</v>
      </c>
      <c r="K2059" s="5" t="s">
        <v>20148</v>
      </c>
      <c r="L2059" s="5">
        <v>7.4099999999999999E-2</v>
      </c>
      <c r="M2059" s="8">
        <v>915155639</v>
      </c>
      <c r="N2059" s="8">
        <v>915138580</v>
      </c>
      <c r="O2059" s="8"/>
      <c r="P2059" s="8"/>
      <c r="Q2059" s="8"/>
      <c r="R2059" s="5" t="s">
        <v>19948</v>
      </c>
      <c r="S2059" s="5" t="s">
        <v>417</v>
      </c>
      <c r="T2059" s="5" t="s">
        <v>417</v>
      </c>
      <c r="U2059" s="5" t="s">
        <v>417</v>
      </c>
      <c r="V2059" s="5" t="s">
        <v>417</v>
      </c>
      <c r="W2059" s="5" t="s">
        <v>93</v>
      </c>
      <c r="X2059" s="5" t="s">
        <v>418</v>
      </c>
      <c r="Y2059" s="5" t="s">
        <v>419</v>
      </c>
      <c r="Z2059" s="5" t="s">
        <v>420</v>
      </c>
      <c r="AA2059" s="5" t="s">
        <v>421</v>
      </c>
      <c r="AB2059" s="5" t="s">
        <v>20149</v>
      </c>
      <c r="AC2059" s="5"/>
      <c r="AD2059" s="5"/>
      <c r="AE2059" s="5"/>
      <c r="AF2059" s="5"/>
    </row>
    <row r="2060" spans="1:32" hidden="1">
      <c r="A2060" s="5" t="s">
        <v>20150</v>
      </c>
      <c r="B2060" s="5" t="str">
        <f>IF(COUNTIF('Leads Priorizados INT'!M:M,A2060)&gt;0,"Sí","No")</f>
        <v>No</v>
      </c>
      <c r="C2060">
        <v>0</v>
      </c>
      <c r="D2060" s="6" t="s">
        <v>414</v>
      </c>
      <c r="E2060" s="5" t="s">
        <v>20151</v>
      </c>
      <c r="F2060" s="5" t="s">
        <v>152</v>
      </c>
      <c r="G2060" s="5" t="s">
        <v>2643</v>
      </c>
      <c r="H2060" s="7">
        <v>1045530</v>
      </c>
      <c r="I2060" s="5">
        <v>2</v>
      </c>
      <c r="J2060" s="5">
        <v>2</v>
      </c>
      <c r="K2060" s="5" t="s">
        <v>20152</v>
      </c>
      <c r="L2060" s="5">
        <v>7.4099999999999999E-2</v>
      </c>
      <c r="M2060" s="8"/>
      <c r="N2060" s="8"/>
      <c r="O2060" s="8"/>
      <c r="P2060" s="8"/>
      <c r="Q2060" s="8"/>
      <c r="R2060" s="5" t="s">
        <v>19948</v>
      </c>
      <c r="S2060" s="5" t="s">
        <v>417</v>
      </c>
      <c r="T2060" s="5" t="s">
        <v>417</v>
      </c>
      <c r="U2060" s="5" t="s">
        <v>417</v>
      </c>
      <c r="V2060" s="5" t="s">
        <v>417</v>
      </c>
      <c r="W2060" s="5" t="s">
        <v>93</v>
      </c>
      <c r="X2060" s="5" t="s">
        <v>418</v>
      </c>
      <c r="Y2060" s="5" t="s">
        <v>419</v>
      </c>
      <c r="Z2060" s="5" t="s">
        <v>420</v>
      </c>
      <c r="AA2060" s="5" t="s">
        <v>421</v>
      </c>
      <c r="AB2060" s="5"/>
      <c r="AC2060" s="5"/>
      <c r="AD2060" s="5"/>
      <c r="AE2060" s="5"/>
      <c r="AF2060" s="5"/>
    </row>
    <row r="2061" spans="1:32" hidden="1">
      <c r="A2061" s="5" t="s">
        <v>20153</v>
      </c>
      <c r="B2061" s="5" t="str">
        <f>IF(COUNTIF('Leads Priorizados INT'!M:M,A2061)&gt;0,"Sí","No")</f>
        <v>No</v>
      </c>
      <c r="C2061">
        <v>0</v>
      </c>
      <c r="D2061" s="6" t="s">
        <v>414</v>
      </c>
      <c r="E2061" s="5" t="s">
        <v>20154</v>
      </c>
      <c r="F2061" s="5" t="s">
        <v>152</v>
      </c>
      <c r="G2061" s="5" t="s">
        <v>1602</v>
      </c>
      <c r="H2061" s="7">
        <v>7459606</v>
      </c>
      <c r="I2061" s="5">
        <v>11</v>
      </c>
      <c r="J2061" s="5">
        <v>1</v>
      </c>
      <c r="K2061" s="5" t="s">
        <v>20155</v>
      </c>
      <c r="L2061" s="5">
        <v>7.4099999999999999E-2</v>
      </c>
      <c r="M2061" s="8"/>
      <c r="N2061" s="8"/>
      <c r="O2061" s="8"/>
      <c r="P2061" s="8"/>
      <c r="Q2061" s="8"/>
      <c r="R2061" s="5" t="s">
        <v>20156</v>
      </c>
      <c r="S2061" s="5" t="s">
        <v>20157</v>
      </c>
      <c r="T2061" s="5" t="s">
        <v>417</v>
      </c>
      <c r="U2061" s="5" t="s">
        <v>417</v>
      </c>
      <c r="V2061" s="5" t="s">
        <v>417</v>
      </c>
      <c r="W2061" s="5" t="s">
        <v>93</v>
      </c>
      <c r="X2061" s="5" t="s">
        <v>418</v>
      </c>
      <c r="Y2061" s="5" t="s">
        <v>419</v>
      </c>
      <c r="Z2061" s="5" t="s">
        <v>420</v>
      </c>
      <c r="AA2061" s="5" t="s">
        <v>421</v>
      </c>
      <c r="AB2061" s="5"/>
      <c r="AC2061" s="5"/>
      <c r="AD2061" s="5"/>
      <c r="AE2061" s="5"/>
      <c r="AF2061" s="5"/>
    </row>
    <row r="2062" spans="1:32" hidden="1">
      <c r="A2062" s="5" t="s">
        <v>20158</v>
      </c>
      <c r="B2062" s="5" t="str">
        <f>IF(COUNTIF('Leads Priorizados INT'!M:M,A2062)&gt;0,"Sí","No")</f>
        <v>No</v>
      </c>
      <c r="C2062">
        <v>0</v>
      </c>
      <c r="D2062" s="6" t="s">
        <v>430</v>
      </c>
      <c r="E2062" s="5" t="s">
        <v>20159</v>
      </c>
      <c r="F2062" s="5" t="s">
        <v>1382</v>
      </c>
      <c r="G2062" s="5" t="s">
        <v>20160</v>
      </c>
      <c r="H2062" s="7">
        <v>1896411</v>
      </c>
      <c r="I2062" s="5">
        <v>11</v>
      </c>
      <c r="J2062" s="5">
        <v>3</v>
      </c>
      <c r="K2062" s="5" t="s">
        <v>20161</v>
      </c>
      <c r="L2062" s="5">
        <v>7.4099999999999999E-2</v>
      </c>
      <c r="M2062" s="8">
        <v>961856872</v>
      </c>
      <c r="N2062" s="8">
        <v>961207569</v>
      </c>
      <c r="O2062" s="8">
        <v>961856867</v>
      </c>
      <c r="P2062" s="8">
        <v>963545526</v>
      </c>
      <c r="Q2062" s="8">
        <v>961310566</v>
      </c>
      <c r="R2062" s="5" t="s">
        <v>20162</v>
      </c>
      <c r="S2062" s="5" t="s">
        <v>417</v>
      </c>
      <c r="T2062" s="5" t="s">
        <v>417</v>
      </c>
      <c r="U2062" s="5" t="s">
        <v>417</v>
      </c>
      <c r="V2062" s="5" t="s">
        <v>417</v>
      </c>
      <c r="W2062" s="5" t="s">
        <v>93</v>
      </c>
      <c r="X2062" s="5" t="s">
        <v>418</v>
      </c>
      <c r="Y2062" s="5" t="s">
        <v>419</v>
      </c>
      <c r="Z2062" s="5" t="s">
        <v>420</v>
      </c>
      <c r="AA2062" s="5" t="s">
        <v>421</v>
      </c>
      <c r="AB2062" s="5" t="s">
        <v>20163</v>
      </c>
      <c r="AC2062" s="5" t="s">
        <v>20164</v>
      </c>
      <c r="AD2062" s="5"/>
      <c r="AE2062" s="5"/>
      <c r="AF2062" s="5"/>
    </row>
    <row r="2063" spans="1:32" hidden="1">
      <c r="A2063" s="5" t="s">
        <v>20165</v>
      </c>
      <c r="B2063" s="5" t="str">
        <f>IF(COUNTIF('Leads Priorizados INT'!M:M,A2063)&gt;0,"Sí","No")</f>
        <v>No</v>
      </c>
      <c r="C2063">
        <v>0</v>
      </c>
      <c r="D2063" s="6" t="s">
        <v>414</v>
      </c>
      <c r="E2063" s="5" t="s">
        <v>20166</v>
      </c>
      <c r="F2063" s="5" t="s">
        <v>431</v>
      </c>
      <c r="G2063" s="5" t="s">
        <v>9310</v>
      </c>
      <c r="H2063" s="7">
        <v>591444</v>
      </c>
      <c r="I2063" s="5">
        <v>12</v>
      </c>
      <c r="J2063" s="5">
        <v>2</v>
      </c>
      <c r="K2063" s="5" t="s">
        <v>20167</v>
      </c>
      <c r="L2063" s="5">
        <v>7.3999999999999996E-2</v>
      </c>
      <c r="M2063" s="8"/>
      <c r="N2063" s="8"/>
      <c r="O2063" s="8"/>
      <c r="P2063" s="8"/>
      <c r="Q2063" s="8"/>
      <c r="R2063" s="5" t="s">
        <v>20168</v>
      </c>
      <c r="S2063" s="5" t="s">
        <v>417</v>
      </c>
      <c r="T2063" s="5" t="s">
        <v>417</v>
      </c>
      <c r="U2063" s="5" t="s">
        <v>417</v>
      </c>
      <c r="V2063" s="5" t="s">
        <v>417</v>
      </c>
      <c r="W2063" s="5" t="s">
        <v>93</v>
      </c>
      <c r="X2063" s="5" t="s">
        <v>418</v>
      </c>
      <c r="Y2063" s="5" t="s">
        <v>419</v>
      </c>
      <c r="Z2063" s="5" t="s">
        <v>420</v>
      </c>
      <c r="AA2063" s="5" t="s">
        <v>421</v>
      </c>
      <c r="AB2063" s="5"/>
      <c r="AC2063" s="5"/>
      <c r="AD2063" s="5"/>
      <c r="AE2063" s="5"/>
      <c r="AF2063" s="5"/>
    </row>
    <row r="2064" spans="1:32" hidden="1">
      <c r="A2064" s="5" t="s">
        <v>20169</v>
      </c>
      <c r="B2064" s="5" t="str">
        <f>IF(COUNTIF('Leads Priorizados INT'!M:M,A2064)&gt;0,"Sí","No")</f>
        <v>No</v>
      </c>
      <c r="C2064">
        <v>0</v>
      </c>
      <c r="D2064" s="6" t="s">
        <v>414</v>
      </c>
      <c r="E2064" s="5" t="s">
        <v>20170</v>
      </c>
      <c r="F2064" s="5" t="s">
        <v>581</v>
      </c>
      <c r="G2064" s="5" t="s">
        <v>2056</v>
      </c>
      <c r="H2064" s="7">
        <v>1312878</v>
      </c>
      <c r="I2064" s="5">
        <v>7</v>
      </c>
      <c r="J2064" s="5">
        <v>1</v>
      </c>
      <c r="K2064" s="5" t="s">
        <v>20171</v>
      </c>
      <c r="L2064" s="5">
        <v>7.3999999999999996E-2</v>
      </c>
      <c r="M2064" s="8"/>
      <c r="N2064" s="8"/>
      <c r="O2064" s="8"/>
      <c r="P2064" s="8"/>
      <c r="Q2064" s="8"/>
      <c r="R2064" s="5" t="s">
        <v>20172</v>
      </c>
      <c r="S2064" s="5" t="s">
        <v>20173</v>
      </c>
      <c r="T2064" s="5" t="s">
        <v>417</v>
      </c>
      <c r="U2064" s="5" t="s">
        <v>417</v>
      </c>
      <c r="V2064" s="5" t="s">
        <v>417</v>
      </c>
      <c r="W2064" s="5" t="s">
        <v>93</v>
      </c>
      <c r="X2064" s="5" t="s">
        <v>418</v>
      </c>
      <c r="Y2064" s="5" t="s">
        <v>419</v>
      </c>
      <c r="Z2064" s="5" t="s">
        <v>420</v>
      </c>
      <c r="AA2064" s="5" t="s">
        <v>421</v>
      </c>
      <c r="AB2064" s="5"/>
      <c r="AC2064" s="5"/>
      <c r="AD2064" s="5"/>
      <c r="AE2064" s="5"/>
      <c r="AF2064" s="5"/>
    </row>
    <row r="2065" spans="1:32" hidden="1">
      <c r="A2065" s="5" t="s">
        <v>20174</v>
      </c>
      <c r="B2065" s="5" t="str">
        <f>IF(COUNTIF('Leads Priorizados INT'!M:M,A2065)&gt;0,"Sí","No")</f>
        <v>No</v>
      </c>
      <c r="C2065">
        <v>0</v>
      </c>
      <c r="D2065" s="6" t="s">
        <v>414</v>
      </c>
      <c r="E2065" s="5" t="s">
        <v>20175</v>
      </c>
      <c r="F2065" s="5" t="s">
        <v>431</v>
      </c>
      <c r="G2065" s="5" t="s">
        <v>10261</v>
      </c>
      <c r="H2065" s="7">
        <v>566526</v>
      </c>
      <c r="I2065" s="5">
        <v>1</v>
      </c>
      <c r="J2065" s="5">
        <v>2</v>
      </c>
      <c r="K2065" s="5" t="s">
        <v>20176</v>
      </c>
      <c r="L2065" s="5">
        <v>7.3999999999999996E-2</v>
      </c>
      <c r="M2065" s="8"/>
      <c r="N2065" s="8"/>
      <c r="O2065" s="8"/>
      <c r="P2065" s="8"/>
      <c r="Q2065" s="8"/>
      <c r="R2065" s="5" t="s">
        <v>20177</v>
      </c>
      <c r="S2065" s="5" t="s">
        <v>417</v>
      </c>
      <c r="T2065" s="5" t="s">
        <v>417</v>
      </c>
      <c r="U2065" s="5" t="s">
        <v>417</v>
      </c>
      <c r="V2065" s="5" t="s">
        <v>417</v>
      </c>
      <c r="W2065" s="5" t="s">
        <v>93</v>
      </c>
      <c r="X2065" s="5" t="s">
        <v>418</v>
      </c>
      <c r="Y2065" s="5" t="s">
        <v>419</v>
      </c>
      <c r="Z2065" s="5" t="s">
        <v>420</v>
      </c>
      <c r="AA2065" s="5" t="s">
        <v>421</v>
      </c>
      <c r="AB2065" s="5"/>
      <c r="AC2065" s="5"/>
      <c r="AD2065" s="5"/>
      <c r="AE2065" s="5"/>
      <c r="AF2065" s="5"/>
    </row>
    <row r="2066" spans="1:32">
      <c r="A2066" s="5" t="s">
        <v>20178</v>
      </c>
      <c r="B2066" s="5" t="str">
        <f>IF(COUNTIF('Leads Priorizados INT'!M:M,A2066)&gt;0,"Sí","No")</f>
        <v>No</v>
      </c>
      <c r="C2066">
        <v>1</v>
      </c>
      <c r="D2066" s="6" t="s">
        <v>414</v>
      </c>
      <c r="E2066" s="5" t="s">
        <v>20179</v>
      </c>
      <c r="F2066" s="5" t="s">
        <v>1019</v>
      </c>
      <c r="G2066" s="5" t="s">
        <v>13665</v>
      </c>
      <c r="H2066" s="7">
        <v>873903</v>
      </c>
      <c r="I2066" s="5">
        <v>1</v>
      </c>
      <c r="J2066" s="5">
        <v>2</v>
      </c>
      <c r="K2066" s="5" t="s">
        <v>20180</v>
      </c>
      <c r="L2066" s="5">
        <v>7.3999999999999996E-2</v>
      </c>
      <c r="M2066" s="8"/>
      <c r="N2066" s="8"/>
      <c r="O2066" s="8"/>
      <c r="P2066" s="8"/>
      <c r="Q2066" s="8"/>
      <c r="R2066" s="5" t="s">
        <v>20181</v>
      </c>
      <c r="S2066" s="5" t="s">
        <v>20182</v>
      </c>
      <c r="T2066" s="5" t="s">
        <v>417</v>
      </c>
      <c r="U2066" s="5" t="s">
        <v>417</v>
      </c>
      <c r="V2066" s="5" t="s">
        <v>417</v>
      </c>
      <c r="W2066" s="5" t="s">
        <v>93</v>
      </c>
      <c r="X2066" s="5" t="s">
        <v>418</v>
      </c>
      <c r="Y2066" s="5" t="s">
        <v>419</v>
      </c>
      <c r="Z2066" s="5" t="s">
        <v>420</v>
      </c>
      <c r="AA2066" s="5" t="s">
        <v>421</v>
      </c>
      <c r="AB2066" s="5"/>
      <c r="AC2066" s="5"/>
      <c r="AD2066" s="5"/>
      <c r="AE2066" s="5"/>
      <c r="AF2066" s="5"/>
    </row>
    <row r="2067" spans="1:32" hidden="1">
      <c r="A2067" s="5" t="s">
        <v>20183</v>
      </c>
      <c r="B2067" s="5" t="str">
        <f>IF(COUNTIF('Leads Priorizados INT'!M:M,A2067)&gt;0,"Sí","No")</f>
        <v>No</v>
      </c>
      <c r="C2067">
        <v>0</v>
      </c>
      <c r="D2067" s="6" t="s">
        <v>430</v>
      </c>
      <c r="E2067" s="5" t="s">
        <v>20184</v>
      </c>
      <c r="F2067" s="5" t="s">
        <v>873</v>
      </c>
      <c r="G2067" s="5" t="s">
        <v>2980</v>
      </c>
      <c r="H2067" s="7">
        <v>571458</v>
      </c>
      <c r="I2067" s="5">
        <v>7</v>
      </c>
      <c r="J2067" s="5">
        <v>3</v>
      </c>
      <c r="K2067" s="5" t="s">
        <v>20185</v>
      </c>
      <c r="L2067" s="5">
        <v>7.3999999999999996E-2</v>
      </c>
      <c r="M2067" s="8">
        <v>952643766</v>
      </c>
      <c r="N2067" s="8">
        <v>952070680</v>
      </c>
      <c r="O2067" s="8">
        <v>952070971</v>
      </c>
      <c r="P2067" s="8">
        <v>952595949</v>
      </c>
      <c r="Q2067" s="8">
        <v>685020606</v>
      </c>
      <c r="R2067" s="5" t="s">
        <v>20186</v>
      </c>
      <c r="S2067" s="5" t="s">
        <v>417</v>
      </c>
      <c r="T2067" s="5" t="s">
        <v>417</v>
      </c>
      <c r="U2067" s="5" t="s">
        <v>417</v>
      </c>
      <c r="V2067" s="5" t="s">
        <v>417</v>
      </c>
      <c r="W2067" s="5" t="s">
        <v>93</v>
      </c>
      <c r="X2067" s="5" t="s">
        <v>418</v>
      </c>
      <c r="Y2067" s="5" t="s">
        <v>419</v>
      </c>
      <c r="Z2067" s="5" t="s">
        <v>420</v>
      </c>
      <c r="AA2067" s="5" t="s">
        <v>421</v>
      </c>
      <c r="AB2067" s="5" t="s">
        <v>20187</v>
      </c>
      <c r="AC2067" s="5"/>
      <c r="AD2067" s="5"/>
      <c r="AE2067" s="5"/>
      <c r="AF2067" s="5"/>
    </row>
    <row r="2068" spans="1:32" hidden="1">
      <c r="A2068" s="5" t="s">
        <v>20188</v>
      </c>
      <c r="B2068" s="5" t="str">
        <f>IF(COUNTIF('Leads Priorizados INT'!M:M,A2068)&gt;0,"Sí","No")</f>
        <v>No</v>
      </c>
      <c r="C2068">
        <v>0</v>
      </c>
      <c r="D2068" s="6" t="s">
        <v>430</v>
      </c>
      <c r="E2068" s="5" t="s">
        <v>20189</v>
      </c>
      <c r="F2068" s="5" t="s">
        <v>431</v>
      </c>
      <c r="G2068" s="5" t="s">
        <v>10633</v>
      </c>
      <c r="H2068" s="7">
        <v>1558241</v>
      </c>
      <c r="I2068" s="5">
        <v>25</v>
      </c>
      <c r="J2068" s="5">
        <v>1</v>
      </c>
      <c r="K2068" s="5" t="s">
        <v>20190</v>
      </c>
      <c r="L2068" s="5">
        <v>7.3899999999999993E-2</v>
      </c>
      <c r="M2068" s="8">
        <v>938651973</v>
      </c>
      <c r="N2068" s="8">
        <v>938654433</v>
      </c>
      <c r="O2068" s="8">
        <v>696016124</v>
      </c>
      <c r="P2068" s="8">
        <v>687489934</v>
      </c>
      <c r="Q2068" s="8">
        <v>663059370</v>
      </c>
      <c r="R2068" s="5" t="s">
        <v>20191</v>
      </c>
      <c r="S2068" s="5" t="s">
        <v>20192</v>
      </c>
      <c r="T2068" s="5" t="s">
        <v>417</v>
      </c>
      <c r="U2068" s="5" t="s">
        <v>417</v>
      </c>
      <c r="V2068" s="5" t="s">
        <v>417</v>
      </c>
      <c r="W2068" s="5" t="s">
        <v>93</v>
      </c>
      <c r="X2068" s="5" t="s">
        <v>418</v>
      </c>
      <c r="Y2068" s="5" t="s">
        <v>419</v>
      </c>
      <c r="Z2068" s="5" t="s">
        <v>420</v>
      </c>
      <c r="AA2068" s="5" t="s">
        <v>421</v>
      </c>
      <c r="AB2068" s="5" t="s">
        <v>20193</v>
      </c>
      <c r="AC2068" s="5"/>
      <c r="AD2068" s="5"/>
      <c r="AE2068" s="5"/>
      <c r="AF2068" s="5"/>
    </row>
    <row r="2069" spans="1:32" hidden="1">
      <c r="A2069" s="5" t="s">
        <v>20194</v>
      </c>
      <c r="B2069" s="5" t="str">
        <f>IF(COUNTIF('Leads Priorizados INT'!M:M,A2069)&gt;0,"Sí","No")</f>
        <v>No</v>
      </c>
      <c r="C2069">
        <v>0</v>
      </c>
      <c r="D2069" s="6" t="s">
        <v>414</v>
      </c>
      <c r="E2069" s="5" t="s">
        <v>20195</v>
      </c>
      <c r="F2069" s="5" t="s">
        <v>152</v>
      </c>
      <c r="G2069" s="5" t="s">
        <v>780</v>
      </c>
      <c r="H2069" s="7">
        <v>989506</v>
      </c>
      <c r="I2069" s="5">
        <v>7</v>
      </c>
      <c r="J2069" s="5">
        <v>1</v>
      </c>
      <c r="K2069" s="5" t="s">
        <v>20196</v>
      </c>
      <c r="L2069" s="5">
        <v>7.3899999999999993E-2</v>
      </c>
      <c r="M2069" s="8"/>
      <c r="N2069" s="8"/>
      <c r="O2069" s="8"/>
      <c r="P2069" s="8"/>
      <c r="Q2069" s="8"/>
      <c r="R2069" s="5" t="s">
        <v>20191</v>
      </c>
      <c r="S2069" s="5" t="s">
        <v>20192</v>
      </c>
      <c r="T2069" s="5" t="s">
        <v>417</v>
      </c>
      <c r="U2069" s="5" t="s">
        <v>417</v>
      </c>
      <c r="V2069" s="5" t="s">
        <v>417</v>
      </c>
      <c r="W2069" s="5" t="s">
        <v>93</v>
      </c>
      <c r="X2069" s="5" t="s">
        <v>418</v>
      </c>
      <c r="Y2069" s="5" t="s">
        <v>419</v>
      </c>
      <c r="Z2069" s="5" t="s">
        <v>420</v>
      </c>
      <c r="AA2069" s="5" t="s">
        <v>421</v>
      </c>
      <c r="AB2069" s="5"/>
      <c r="AC2069" s="5"/>
      <c r="AD2069" s="5"/>
      <c r="AE2069" s="5"/>
      <c r="AF2069" s="5"/>
    </row>
    <row r="2070" spans="1:32" hidden="1">
      <c r="A2070" s="5" t="s">
        <v>20197</v>
      </c>
      <c r="B2070" s="5" t="str">
        <f>IF(COUNTIF('Leads Priorizados INT'!M:M,A2070)&gt;0,"Sí","No")</f>
        <v>No</v>
      </c>
      <c r="C2070">
        <v>0</v>
      </c>
      <c r="D2070" s="6" t="s">
        <v>414</v>
      </c>
      <c r="E2070" s="5" t="s">
        <v>20198</v>
      </c>
      <c r="F2070" s="5" t="s">
        <v>152</v>
      </c>
      <c r="G2070" s="5" t="s">
        <v>1856</v>
      </c>
      <c r="H2070" s="7">
        <v>512399</v>
      </c>
      <c r="I2070" s="5">
        <v>4</v>
      </c>
      <c r="J2070" s="5">
        <v>1</v>
      </c>
      <c r="K2070" s="5" t="s">
        <v>20199</v>
      </c>
      <c r="L2070" s="5">
        <v>7.3899999999999993E-2</v>
      </c>
      <c r="M2070" s="8"/>
      <c r="N2070" s="8"/>
      <c r="O2070" s="8"/>
      <c r="P2070" s="8"/>
      <c r="Q2070" s="8"/>
      <c r="R2070" s="5" t="s">
        <v>20200</v>
      </c>
      <c r="S2070" s="5" t="s">
        <v>20201</v>
      </c>
      <c r="T2070" s="5" t="s">
        <v>417</v>
      </c>
      <c r="U2070" s="5" t="s">
        <v>417</v>
      </c>
      <c r="V2070" s="5" t="s">
        <v>417</v>
      </c>
      <c r="W2070" s="5" t="s">
        <v>93</v>
      </c>
      <c r="X2070" s="5" t="s">
        <v>418</v>
      </c>
      <c r="Y2070" s="5" t="s">
        <v>419</v>
      </c>
      <c r="Z2070" s="5" t="s">
        <v>420</v>
      </c>
      <c r="AA2070" s="5" t="s">
        <v>421</v>
      </c>
      <c r="AB2070" s="5"/>
      <c r="AC2070" s="5"/>
      <c r="AD2070" s="5"/>
      <c r="AE2070" s="5"/>
      <c r="AF2070" s="5"/>
    </row>
    <row r="2071" spans="1:32" hidden="1">
      <c r="A2071" s="5" t="s">
        <v>20202</v>
      </c>
      <c r="B2071" s="5" t="str">
        <f>IF(COUNTIF('Leads Priorizados INT'!M:M,A2071)&gt;0,"Sí","No")</f>
        <v>No</v>
      </c>
      <c r="C2071">
        <v>0</v>
      </c>
      <c r="D2071" s="6" t="s">
        <v>430</v>
      </c>
      <c r="E2071" s="5" t="s">
        <v>20203</v>
      </c>
      <c r="F2071" s="5" t="s">
        <v>431</v>
      </c>
      <c r="G2071" s="5" t="s">
        <v>9448</v>
      </c>
      <c r="H2071" s="7">
        <v>552461</v>
      </c>
      <c r="I2071" s="5">
        <v>2</v>
      </c>
      <c r="J2071" s="5">
        <v>1</v>
      </c>
      <c r="K2071" s="5" t="s">
        <v>20204</v>
      </c>
      <c r="L2071" s="5">
        <v>7.3800000000000004E-2</v>
      </c>
      <c r="M2071" s="8">
        <v>938293591</v>
      </c>
      <c r="N2071" s="8">
        <v>934572269</v>
      </c>
      <c r="O2071" s="8">
        <v>932080067</v>
      </c>
      <c r="P2071" s="8">
        <v>931906370</v>
      </c>
      <c r="Q2071" s="8">
        <v>938293592</v>
      </c>
      <c r="R2071" s="5" t="s">
        <v>16822</v>
      </c>
      <c r="S2071" s="5" t="s">
        <v>417</v>
      </c>
      <c r="T2071" s="5" t="s">
        <v>417</v>
      </c>
      <c r="U2071" s="5" t="s">
        <v>417</v>
      </c>
      <c r="V2071" s="5" t="s">
        <v>417</v>
      </c>
      <c r="W2071" s="5" t="s">
        <v>93</v>
      </c>
      <c r="X2071" s="5" t="s">
        <v>418</v>
      </c>
      <c r="Y2071" s="5" t="s">
        <v>419</v>
      </c>
      <c r="Z2071" s="5" t="s">
        <v>420</v>
      </c>
      <c r="AA2071" s="5" t="s">
        <v>421</v>
      </c>
      <c r="AB2071" s="5"/>
      <c r="AC2071" s="5"/>
      <c r="AD2071" s="5"/>
      <c r="AE2071" s="5"/>
      <c r="AF2071" s="5"/>
    </row>
    <row r="2072" spans="1:32" hidden="1">
      <c r="A2072" s="5" t="s">
        <v>20205</v>
      </c>
      <c r="B2072" s="5" t="str">
        <f>IF(COUNTIF('Leads Priorizados INT'!M:M,A2072)&gt;0,"Sí","No")</f>
        <v>No</v>
      </c>
      <c r="C2072">
        <v>0</v>
      </c>
      <c r="D2072" s="6" t="s">
        <v>414</v>
      </c>
      <c r="E2072" s="5" t="s">
        <v>20206</v>
      </c>
      <c r="F2072" s="5" t="s">
        <v>431</v>
      </c>
      <c r="G2072" s="5" t="s">
        <v>2716</v>
      </c>
      <c r="H2072" s="7">
        <v>1075220</v>
      </c>
      <c r="I2072" s="5">
        <v>7</v>
      </c>
      <c r="J2072" s="5">
        <v>1</v>
      </c>
      <c r="K2072" s="5" t="s">
        <v>20207</v>
      </c>
      <c r="L2072" s="5">
        <v>7.3800000000000004E-2</v>
      </c>
      <c r="M2072" s="8"/>
      <c r="N2072" s="8"/>
      <c r="O2072" s="8"/>
      <c r="P2072" s="8"/>
      <c r="Q2072" s="8"/>
      <c r="R2072" s="5" t="s">
        <v>20208</v>
      </c>
      <c r="S2072" s="5" t="s">
        <v>417</v>
      </c>
      <c r="T2072" s="5" t="s">
        <v>417</v>
      </c>
      <c r="U2072" s="5" t="s">
        <v>417</v>
      </c>
      <c r="V2072" s="5" t="s">
        <v>417</v>
      </c>
      <c r="W2072" s="5" t="s">
        <v>93</v>
      </c>
      <c r="X2072" s="5" t="s">
        <v>418</v>
      </c>
      <c r="Y2072" s="5" t="s">
        <v>419</v>
      </c>
      <c r="Z2072" s="5" t="s">
        <v>420</v>
      </c>
      <c r="AA2072" s="5" t="s">
        <v>421</v>
      </c>
      <c r="AB2072" s="5"/>
      <c r="AC2072" s="5"/>
      <c r="AD2072" s="5"/>
      <c r="AE2072" s="5"/>
      <c r="AF2072" s="5"/>
    </row>
    <row r="2073" spans="1:32" hidden="1">
      <c r="A2073" s="5" t="s">
        <v>20209</v>
      </c>
      <c r="B2073" s="5" t="str">
        <f>IF(COUNTIF('Leads Priorizados INT'!M:M,A2073)&gt;0,"Sí","No")</f>
        <v>No</v>
      </c>
      <c r="C2073">
        <v>0</v>
      </c>
      <c r="D2073" s="6" t="s">
        <v>414</v>
      </c>
      <c r="E2073" s="5" t="s">
        <v>20210</v>
      </c>
      <c r="F2073" s="5" t="s">
        <v>431</v>
      </c>
      <c r="G2073" s="5" t="s">
        <v>13880</v>
      </c>
      <c r="H2073" s="7">
        <v>3424616</v>
      </c>
      <c r="I2073" s="5">
        <v>7</v>
      </c>
      <c r="J2073" s="5">
        <v>1</v>
      </c>
      <c r="K2073" s="5" t="s">
        <v>20211</v>
      </c>
      <c r="L2073" s="5">
        <v>7.3800000000000004E-2</v>
      </c>
      <c r="M2073" s="8">
        <v>932502770</v>
      </c>
      <c r="N2073" s="8"/>
      <c r="O2073" s="8"/>
      <c r="P2073" s="8"/>
      <c r="Q2073" s="8"/>
      <c r="R2073" s="5" t="s">
        <v>20212</v>
      </c>
      <c r="S2073" s="5" t="s">
        <v>20213</v>
      </c>
      <c r="T2073" s="5" t="s">
        <v>20214</v>
      </c>
      <c r="U2073" s="5" t="s">
        <v>417</v>
      </c>
      <c r="V2073" s="5" t="s">
        <v>417</v>
      </c>
      <c r="W2073" s="5" t="s">
        <v>93</v>
      </c>
      <c r="X2073" s="5" t="s">
        <v>418</v>
      </c>
      <c r="Y2073" s="5" t="s">
        <v>419</v>
      </c>
      <c r="Z2073" s="5" t="s">
        <v>420</v>
      </c>
      <c r="AA2073" s="5" t="s">
        <v>421</v>
      </c>
      <c r="AB2073" s="5"/>
      <c r="AC2073" s="5"/>
      <c r="AD2073" s="5"/>
      <c r="AE2073" s="5"/>
      <c r="AF2073" s="5"/>
    </row>
    <row r="2074" spans="1:32" hidden="1">
      <c r="A2074" s="5" t="s">
        <v>20215</v>
      </c>
      <c r="B2074" s="5" t="str">
        <f>IF(COUNTIF('Leads Priorizados INT'!M:M,A2074)&gt;0,"Sí","No")</f>
        <v>No</v>
      </c>
      <c r="C2074">
        <v>0</v>
      </c>
      <c r="D2074" s="6" t="s">
        <v>414</v>
      </c>
      <c r="E2074" s="5" t="s">
        <v>20216</v>
      </c>
      <c r="F2074" s="5" t="s">
        <v>3780</v>
      </c>
      <c r="G2074" s="5" t="s">
        <v>13306</v>
      </c>
      <c r="H2074" s="7">
        <v>1080401</v>
      </c>
      <c r="I2074" s="5">
        <v>1</v>
      </c>
      <c r="J2074" s="5">
        <v>1</v>
      </c>
      <c r="K2074" s="5" t="s">
        <v>20217</v>
      </c>
      <c r="L2074" s="5">
        <v>7.3700000000000002E-2</v>
      </c>
      <c r="M2074" s="8"/>
      <c r="N2074" s="8"/>
      <c r="O2074" s="8"/>
      <c r="P2074" s="8"/>
      <c r="Q2074" s="8"/>
      <c r="R2074" s="5" t="s">
        <v>20218</v>
      </c>
      <c r="S2074" s="5" t="s">
        <v>20219</v>
      </c>
      <c r="T2074" s="5" t="s">
        <v>417</v>
      </c>
      <c r="U2074" s="5" t="s">
        <v>417</v>
      </c>
      <c r="V2074" s="5" t="s">
        <v>417</v>
      </c>
      <c r="W2074" s="5" t="s">
        <v>93</v>
      </c>
      <c r="X2074" s="5" t="s">
        <v>418</v>
      </c>
      <c r="Y2074" s="5" t="s">
        <v>419</v>
      </c>
      <c r="Z2074" s="5" t="s">
        <v>420</v>
      </c>
      <c r="AA2074" s="5" t="s">
        <v>421</v>
      </c>
      <c r="AB2074" s="5"/>
      <c r="AC2074" s="5"/>
      <c r="AD2074" s="5"/>
      <c r="AE2074" s="5"/>
      <c r="AF2074" s="5"/>
    </row>
    <row r="2075" spans="1:32" hidden="1">
      <c r="A2075" s="5" t="s">
        <v>20220</v>
      </c>
      <c r="B2075" s="5" t="str">
        <f>IF(COUNTIF('Leads Priorizados INT'!M:M,A2075)&gt;0,"Sí","No")</f>
        <v>No</v>
      </c>
      <c r="C2075">
        <v>0</v>
      </c>
      <c r="D2075" s="6" t="s">
        <v>414</v>
      </c>
      <c r="E2075" s="5" t="s">
        <v>20221</v>
      </c>
      <c r="F2075" s="5" t="s">
        <v>581</v>
      </c>
      <c r="G2075" s="5" t="s">
        <v>20222</v>
      </c>
      <c r="H2075" s="7">
        <v>1739178</v>
      </c>
      <c r="I2075" s="5">
        <v>32</v>
      </c>
      <c r="J2075" s="5">
        <v>5</v>
      </c>
      <c r="K2075" s="5" t="s">
        <v>20223</v>
      </c>
      <c r="L2075" s="5">
        <v>7.3700000000000002E-2</v>
      </c>
      <c r="M2075" s="8">
        <v>986484201</v>
      </c>
      <c r="N2075" s="8">
        <v>986493451</v>
      </c>
      <c r="O2075" s="8">
        <v>986493242</v>
      </c>
      <c r="P2075" s="8">
        <v>986406619</v>
      </c>
      <c r="Q2075" s="8">
        <v>658646021</v>
      </c>
      <c r="R2075" s="5" t="s">
        <v>20224</v>
      </c>
      <c r="S2075" s="5" t="s">
        <v>417</v>
      </c>
      <c r="T2075" s="5" t="s">
        <v>417</v>
      </c>
      <c r="U2075" s="5" t="s">
        <v>417</v>
      </c>
      <c r="V2075" s="5" t="s">
        <v>417</v>
      </c>
      <c r="W2075" s="5" t="s">
        <v>93</v>
      </c>
      <c r="X2075" s="5" t="s">
        <v>418</v>
      </c>
      <c r="Y2075" s="5" t="s">
        <v>419</v>
      </c>
      <c r="Z2075" s="5" t="s">
        <v>420</v>
      </c>
      <c r="AA2075" s="5" t="s">
        <v>421</v>
      </c>
      <c r="AB2075" s="5" t="s">
        <v>20225</v>
      </c>
      <c r="AC2075" s="5"/>
      <c r="AD2075" s="5"/>
      <c r="AE2075" s="5"/>
      <c r="AF2075" s="5"/>
    </row>
    <row r="2076" spans="1:32" hidden="1">
      <c r="A2076" s="5" t="s">
        <v>20226</v>
      </c>
      <c r="B2076" s="5" t="str">
        <f>IF(COUNTIF('Leads Priorizados INT'!M:M,A2076)&gt;0,"Sí","No")</f>
        <v>No</v>
      </c>
      <c r="C2076">
        <v>0</v>
      </c>
      <c r="D2076" s="6" t="s">
        <v>414</v>
      </c>
      <c r="E2076" s="5" t="s">
        <v>20227</v>
      </c>
      <c r="F2076" s="5" t="s">
        <v>923</v>
      </c>
      <c r="G2076" s="5" t="s">
        <v>18152</v>
      </c>
      <c r="H2076" s="7">
        <v>440631</v>
      </c>
      <c r="I2076" s="5">
        <v>8</v>
      </c>
      <c r="J2076" s="5">
        <v>2</v>
      </c>
      <c r="K2076" s="5" t="s">
        <v>20228</v>
      </c>
      <c r="L2076" s="5">
        <v>7.3700000000000002E-2</v>
      </c>
      <c r="M2076" s="8"/>
      <c r="N2076" s="8"/>
      <c r="O2076" s="8"/>
      <c r="P2076" s="8"/>
      <c r="Q2076" s="8"/>
      <c r="R2076" s="5" t="s">
        <v>20229</v>
      </c>
      <c r="S2076" s="5" t="s">
        <v>417</v>
      </c>
      <c r="T2076" s="5" t="s">
        <v>417</v>
      </c>
      <c r="U2076" s="5" t="s">
        <v>417</v>
      </c>
      <c r="V2076" s="5" t="s">
        <v>417</v>
      </c>
      <c r="W2076" s="5" t="s">
        <v>93</v>
      </c>
      <c r="X2076" s="5" t="s">
        <v>418</v>
      </c>
      <c r="Y2076" s="5" t="s">
        <v>419</v>
      </c>
      <c r="Z2076" s="5" t="s">
        <v>420</v>
      </c>
      <c r="AA2076" s="5" t="s">
        <v>421</v>
      </c>
      <c r="AB2076" s="5"/>
      <c r="AC2076" s="5"/>
      <c r="AD2076" s="5"/>
      <c r="AE2076" s="5"/>
      <c r="AF2076" s="5"/>
    </row>
    <row r="2077" spans="1:32" hidden="1">
      <c r="A2077" s="5" t="s">
        <v>20230</v>
      </c>
      <c r="B2077" s="5" t="str">
        <f>IF(COUNTIF('Leads Priorizados INT'!M:M,A2077)&gt;0,"Sí","No")</f>
        <v>No</v>
      </c>
      <c r="C2077">
        <v>0</v>
      </c>
      <c r="D2077" s="6" t="s">
        <v>414</v>
      </c>
      <c r="E2077" s="5" t="s">
        <v>20231</v>
      </c>
      <c r="F2077" s="5" t="s">
        <v>431</v>
      </c>
      <c r="G2077" s="5" t="s">
        <v>2206</v>
      </c>
      <c r="H2077" s="7">
        <v>353504</v>
      </c>
      <c r="I2077" s="5">
        <v>1</v>
      </c>
      <c r="J2077" s="5">
        <v>1</v>
      </c>
      <c r="K2077" s="5" t="s">
        <v>20232</v>
      </c>
      <c r="L2077" s="5">
        <v>7.3700000000000002E-2</v>
      </c>
      <c r="M2077" s="8"/>
      <c r="N2077" s="8"/>
      <c r="O2077" s="8"/>
      <c r="P2077" s="8"/>
      <c r="Q2077" s="8"/>
      <c r="R2077" s="5" t="s">
        <v>20233</v>
      </c>
      <c r="S2077" s="5" t="s">
        <v>20234</v>
      </c>
      <c r="T2077" s="5" t="s">
        <v>417</v>
      </c>
      <c r="U2077" s="5" t="s">
        <v>417</v>
      </c>
      <c r="V2077" s="5" t="s">
        <v>417</v>
      </c>
      <c r="W2077" s="5" t="s">
        <v>93</v>
      </c>
      <c r="X2077" s="5" t="s">
        <v>418</v>
      </c>
      <c r="Y2077" s="5" t="s">
        <v>419</v>
      </c>
      <c r="Z2077" s="5" t="s">
        <v>420</v>
      </c>
      <c r="AA2077" s="5" t="s">
        <v>421</v>
      </c>
      <c r="AB2077" s="5"/>
      <c r="AC2077" s="5"/>
      <c r="AD2077" s="5"/>
      <c r="AE2077" s="5"/>
      <c r="AF2077" s="5"/>
    </row>
    <row r="2078" spans="1:32" hidden="1">
      <c r="A2078" s="5" t="s">
        <v>20235</v>
      </c>
      <c r="B2078" s="5" t="str">
        <f>IF(COUNTIF('Leads Priorizados INT'!M:M,A2078)&gt;0,"Sí","No")</f>
        <v>No</v>
      </c>
      <c r="C2078">
        <v>0</v>
      </c>
      <c r="D2078" s="6" t="s">
        <v>414</v>
      </c>
      <c r="E2078" s="5" t="s">
        <v>20236</v>
      </c>
      <c r="F2078" s="5" t="s">
        <v>152</v>
      </c>
      <c r="G2078" s="5" t="s">
        <v>20237</v>
      </c>
      <c r="H2078" s="7">
        <v>466771</v>
      </c>
      <c r="I2078" s="5">
        <v>5</v>
      </c>
      <c r="J2078" s="5">
        <v>2</v>
      </c>
      <c r="K2078" s="5" t="s">
        <v>20238</v>
      </c>
      <c r="L2078" s="5">
        <v>7.3700000000000002E-2</v>
      </c>
      <c r="M2078" s="8">
        <v>916144135</v>
      </c>
      <c r="N2078" s="8">
        <v>916640711</v>
      </c>
      <c r="O2078" s="8">
        <v>658855416</v>
      </c>
      <c r="P2078" s="8"/>
      <c r="Q2078" s="8"/>
      <c r="R2078" s="5" t="s">
        <v>20239</v>
      </c>
      <c r="S2078" s="5" t="s">
        <v>417</v>
      </c>
      <c r="T2078" s="5" t="s">
        <v>417</v>
      </c>
      <c r="U2078" s="5" t="s">
        <v>417</v>
      </c>
      <c r="V2078" s="5" t="s">
        <v>417</v>
      </c>
      <c r="W2078" s="5" t="s">
        <v>93</v>
      </c>
      <c r="X2078" s="5" t="s">
        <v>418</v>
      </c>
      <c r="Y2078" s="5" t="s">
        <v>419</v>
      </c>
      <c r="Z2078" s="5" t="s">
        <v>420</v>
      </c>
      <c r="AA2078" s="5" t="s">
        <v>421</v>
      </c>
      <c r="AB2078" s="5"/>
      <c r="AC2078" s="5"/>
      <c r="AD2078" s="5"/>
      <c r="AE2078" s="5"/>
      <c r="AF2078" s="5"/>
    </row>
    <row r="2079" spans="1:32" hidden="1">
      <c r="A2079" s="5" t="s">
        <v>20240</v>
      </c>
      <c r="B2079" s="5" t="str">
        <f>IF(COUNTIF('Leads Priorizados INT'!M:M,A2079)&gt;0,"Sí","No")</f>
        <v>No</v>
      </c>
      <c r="C2079">
        <v>0</v>
      </c>
      <c r="D2079" s="6" t="s">
        <v>414</v>
      </c>
      <c r="E2079" s="5" t="s">
        <v>20241</v>
      </c>
      <c r="F2079" s="5" t="s">
        <v>431</v>
      </c>
      <c r="G2079" s="5" t="s">
        <v>10747</v>
      </c>
      <c r="H2079" s="7">
        <v>987975</v>
      </c>
      <c r="I2079" s="5">
        <v>2</v>
      </c>
      <c r="J2079" s="5">
        <v>1</v>
      </c>
      <c r="K2079" s="5" t="s">
        <v>20242</v>
      </c>
      <c r="L2079" s="5">
        <v>7.3599999999999999E-2</v>
      </c>
      <c r="M2079" s="8"/>
      <c r="N2079" s="8"/>
      <c r="O2079" s="8"/>
      <c r="P2079" s="8"/>
      <c r="Q2079" s="8"/>
      <c r="R2079" s="5" t="s">
        <v>20243</v>
      </c>
      <c r="S2079" s="5" t="s">
        <v>20244</v>
      </c>
      <c r="T2079" s="5" t="s">
        <v>20245</v>
      </c>
      <c r="U2079" s="5" t="s">
        <v>417</v>
      </c>
      <c r="V2079" s="5" t="s">
        <v>417</v>
      </c>
      <c r="W2079" s="5" t="s">
        <v>93</v>
      </c>
      <c r="X2079" s="5" t="s">
        <v>418</v>
      </c>
      <c r="Y2079" s="5" t="s">
        <v>419</v>
      </c>
      <c r="Z2079" s="5" t="s">
        <v>420</v>
      </c>
      <c r="AA2079" s="5" t="s">
        <v>421</v>
      </c>
      <c r="AB2079" s="5"/>
      <c r="AC2079" s="5"/>
      <c r="AD2079" s="5"/>
      <c r="AE2079" s="5"/>
      <c r="AF2079" s="5"/>
    </row>
    <row r="2080" spans="1:32" hidden="1">
      <c r="A2080" s="5" t="s">
        <v>20246</v>
      </c>
      <c r="B2080" s="5" t="str">
        <f>IF(COUNTIF('Leads Priorizados INT'!M:M,A2080)&gt;0,"Sí","No")</f>
        <v>No</v>
      </c>
      <c r="C2080">
        <v>0</v>
      </c>
      <c r="D2080" s="6" t="s">
        <v>414</v>
      </c>
      <c r="E2080" s="5" t="s">
        <v>20247</v>
      </c>
      <c r="F2080" s="5" t="s">
        <v>431</v>
      </c>
      <c r="G2080" s="5" t="s">
        <v>20248</v>
      </c>
      <c r="H2080" s="7">
        <v>973214</v>
      </c>
      <c r="I2080" s="5">
        <v>1</v>
      </c>
      <c r="J2080" s="5">
        <v>2</v>
      </c>
      <c r="K2080" s="5" t="s">
        <v>20249</v>
      </c>
      <c r="L2080" s="5">
        <v>7.3599999999999999E-2</v>
      </c>
      <c r="M2080" s="8">
        <v>687496377</v>
      </c>
      <c r="N2080" s="8">
        <v>607632356</v>
      </c>
      <c r="O2080" s="8"/>
      <c r="P2080" s="8"/>
      <c r="Q2080" s="8"/>
      <c r="R2080" s="5" t="s">
        <v>20250</v>
      </c>
      <c r="S2080" s="5" t="s">
        <v>417</v>
      </c>
      <c r="T2080" s="5" t="s">
        <v>417</v>
      </c>
      <c r="U2080" s="5" t="s">
        <v>417</v>
      </c>
      <c r="V2080" s="5" t="s">
        <v>417</v>
      </c>
      <c r="W2080" s="5" t="s">
        <v>93</v>
      </c>
      <c r="X2080" s="5" t="s">
        <v>418</v>
      </c>
      <c r="Y2080" s="5" t="s">
        <v>419</v>
      </c>
      <c r="Z2080" s="5" t="s">
        <v>420</v>
      </c>
      <c r="AA2080" s="5" t="s">
        <v>421</v>
      </c>
      <c r="AB2080" s="5" t="s">
        <v>20251</v>
      </c>
      <c r="AC2080" s="5"/>
      <c r="AD2080" s="5"/>
      <c r="AE2080" s="5"/>
      <c r="AF2080" s="5"/>
    </row>
    <row r="2081" spans="1:32" hidden="1">
      <c r="A2081" s="5" t="s">
        <v>20252</v>
      </c>
      <c r="B2081" s="5" t="str">
        <f>IF(COUNTIF('Leads Priorizados INT'!M:M,A2081)&gt;0,"Sí","No")</f>
        <v>No</v>
      </c>
      <c r="C2081">
        <v>0</v>
      </c>
      <c r="D2081" s="6" t="s">
        <v>414</v>
      </c>
      <c r="E2081" s="5" t="s">
        <v>20253</v>
      </c>
      <c r="F2081" s="5" t="s">
        <v>152</v>
      </c>
      <c r="G2081" s="5" t="s">
        <v>11118</v>
      </c>
      <c r="H2081" s="7">
        <v>1041887</v>
      </c>
      <c r="I2081" s="5">
        <v>7</v>
      </c>
      <c r="J2081" s="5">
        <v>1</v>
      </c>
      <c r="K2081" s="5" t="s">
        <v>20254</v>
      </c>
      <c r="L2081" s="5">
        <v>7.3599999999999999E-2</v>
      </c>
      <c r="M2081" s="8">
        <v>918829352</v>
      </c>
      <c r="N2081" s="8">
        <v>910138588</v>
      </c>
      <c r="O2081" s="8">
        <v>696781460</v>
      </c>
      <c r="P2081" s="8"/>
      <c r="Q2081" s="8"/>
      <c r="R2081" s="5" t="s">
        <v>20255</v>
      </c>
      <c r="S2081" s="5" t="s">
        <v>20256</v>
      </c>
      <c r="T2081" s="5" t="s">
        <v>20257</v>
      </c>
      <c r="U2081" s="5" t="s">
        <v>20258</v>
      </c>
      <c r="V2081" s="5" t="s">
        <v>417</v>
      </c>
      <c r="W2081" s="5" t="s">
        <v>93</v>
      </c>
      <c r="X2081" s="5" t="s">
        <v>418</v>
      </c>
      <c r="Y2081" s="5" t="s">
        <v>419</v>
      </c>
      <c r="Z2081" s="5" t="s">
        <v>420</v>
      </c>
      <c r="AA2081" s="5" t="s">
        <v>421</v>
      </c>
      <c r="AB2081" s="5"/>
      <c r="AC2081" s="5"/>
      <c r="AD2081" s="5"/>
      <c r="AE2081" s="5"/>
      <c r="AF2081" s="5"/>
    </row>
    <row r="2082" spans="1:32">
      <c r="A2082" s="5" t="s">
        <v>20259</v>
      </c>
      <c r="B2082" s="5" t="str">
        <f>IF(COUNTIF('Leads Priorizados INT'!M:M,A2082)&gt;0,"Sí","No")</f>
        <v>No</v>
      </c>
      <c r="C2082">
        <v>1</v>
      </c>
      <c r="D2082" s="6" t="s">
        <v>414</v>
      </c>
      <c r="E2082" s="5" t="s">
        <v>20260</v>
      </c>
      <c r="F2082" s="5" t="s">
        <v>152</v>
      </c>
      <c r="G2082" s="5" t="s">
        <v>20261</v>
      </c>
      <c r="H2082" s="7">
        <v>478859</v>
      </c>
      <c r="I2082" s="5">
        <v>7</v>
      </c>
      <c r="J2082" s="5">
        <v>2</v>
      </c>
      <c r="K2082" s="5" t="s">
        <v>20262</v>
      </c>
      <c r="L2082" s="5">
        <v>7.3599999999999999E-2</v>
      </c>
      <c r="M2082" s="8"/>
      <c r="N2082" s="8"/>
      <c r="O2082" s="8"/>
      <c r="P2082" s="8"/>
      <c r="Q2082" s="8"/>
      <c r="R2082" s="5" t="s">
        <v>20263</v>
      </c>
      <c r="S2082" s="5" t="s">
        <v>417</v>
      </c>
      <c r="T2082" s="5" t="s">
        <v>417</v>
      </c>
      <c r="U2082" s="5" t="s">
        <v>417</v>
      </c>
      <c r="V2082" s="5" t="s">
        <v>417</v>
      </c>
      <c r="W2082" s="5" t="s">
        <v>93</v>
      </c>
      <c r="X2082" s="5" t="s">
        <v>418</v>
      </c>
      <c r="Y2082" s="5" t="s">
        <v>419</v>
      </c>
      <c r="Z2082" s="5" t="s">
        <v>420</v>
      </c>
      <c r="AA2082" s="5" t="s">
        <v>421</v>
      </c>
      <c r="AB2082" s="5"/>
      <c r="AC2082" s="5"/>
      <c r="AD2082" s="5"/>
      <c r="AE2082" s="5"/>
      <c r="AF2082" s="5"/>
    </row>
    <row r="2083" spans="1:32" hidden="1">
      <c r="A2083" s="5" t="s">
        <v>20264</v>
      </c>
      <c r="B2083" s="5" t="str">
        <f>IF(COUNTIF('Leads Priorizados INT'!M:M,A2083)&gt;0,"Sí","No")</f>
        <v>No</v>
      </c>
      <c r="C2083">
        <v>0</v>
      </c>
      <c r="D2083" s="6" t="s">
        <v>414</v>
      </c>
      <c r="E2083" s="5" t="s">
        <v>20265</v>
      </c>
      <c r="F2083" s="5" t="s">
        <v>873</v>
      </c>
      <c r="G2083" s="5" t="s">
        <v>13874</v>
      </c>
      <c r="H2083" s="7">
        <v>1057569</v>
      </c>
      <c r="I2083" s="5">
        <v>1</v>
      </c>
      <c r="J2083" s="5">
        <v>1</v>
      </c>
      <c r="K2083" s="5" t="s">
        <v>20266</v>
      </c>
      <c r="L2083" s="5">
        <v>7.3599999999999999E-2</v>
      </c>
      <c r="M2083" s="8">
        <v>952312082</v>
      </c>
      <c r="N2083" s="8">
        <v>952316816</v>
      </c>
      <c r="O2083" s="8"/>
      <c r="P2083" s="8"/>
      <c r="Q2083" s="8"/>
      <c r="R2083" s="5" t="s">
        <v>20267</v>
      </c>
      <c r="S2083" s="5" t="s">
        <v>417</v>
      </c>
      <c r="T2083" s="5" t="s">
        <v>417</v>
      </c>
      <c r="U2083" s="5" t="s">
        <v>417</v>
      </c>
      <c r="V2083" s="5" t="s">
        <v>417</v>
      </c>
      <c r="W2083" s="5" t="s">
        <v>93</v>
      </c>
      <c r="X2083" s="5" t="s">
        <v>418</v>
      </c>
      <c r="Y2083" s="5" t="s">
        <v>419</v>
      </c>
      <c r="Z2083" s="5" t="s">
        <v>420</v>
      </c>
      <c r="AA2083" s="5" t="s">
        <v>421</v>
      </c>
      <c r="AB2083" s="5"/>
      <c r="AC2083" s="5"/>
      <c r="AD2083" s="5"/>
      <c r="AE2083" s="5"/>
      <c r="AF2083" s="5"/>
    </row>
    <row r="2084" spans="1:32" hidden="1">
      <c r="A2084" s="5" t="s">
        <v>20268</v>
      </c>
      <c r="B2084" s="5" t="str">
        <f>IF(COUNTIF('Leads Priorizados INT'!M:M,A2084)&gt;0,"Sí","No")</f>
        <v>No</v>
      </c>
      <c r="C2084">
        <v>0</v>
      </c>
      <c r="D2084" s="6" t="s">
        <v>414</v>
      </c>
      <c r="E2084" s="5" t="s">
        <v>20269</v>
      </c>
      <c r="F2084" s="5" t="s">
        <v>769</v>
      </c>
      <c r="G2084" s="5" t="s">
        <v>19607</v>
      </c>
      <c r="H2084" s="7">
        <v>1560864</v>
      </c>
      <c r="I2084" s="5">
        <v>13</v>
      </c>
      <c r="J2084" s="5">
        <v>2</v>
      </c>
      <c r="K2084" s="5" t="s">
        <v>20270</v>
      </c>
      <c r="L2084" s="5">
        <v>7.3499999999999996E-2</v>
      </c>
      <c r="M2084" s="8">
        <v>922657188</v>
      </c>
      <c r="N2084" s="8"/>
      <c r="O2084" s="8"/>
      <c r="P2084" s="8"/>
      <c r="Q2084" s="8"/>
      <c r="R2084" s="5" t="s">
        <v>20271</v>
      </c>
      <c r="S2084" s="5" t="s">
        <v>417</v>
      </c>
      <c r="T2084" s="5" t="s">
        <v>417</v>
      </c>
      <c r="U2084" s="5" t="s">
        <v>417</v>
      </c>
      <c r="V2084" s="5" t="s">
        <v>417</v>
      </c>
      <c r="W2084" s="5" t="s">
        <v>93</v>
      </c>
      <c r="X2084" s="5" t="s">
        <v>418</v>
      </c>
      <c r="Y2084" s="5" t="s">
        <v>419</v>
      </c>
      <c r="Z2084" s="5" t="s">
        <v>420</v>
      </c>
      <c r="AA2084" s="5" t="s">
        <v>421</v>
      </c>
      <c r="AB2084" s="5"/>
      <c r="AC2084" s="5"/>
      <c r="AD2084" s="5"/>
      <c r="AE2084" s="5"/>
      <c r="AF2084" s="5"/>
    </row>
    <row r="2085" spans="1:32" hidden="1">
      <c r="A2085" s="5" t="s">
        <v>20272</v>
      </c>
      <c r="B2085" s="5" t="str">
        <f>IF(COUNTIF('Leads Priorizados INT'!M:M,A2085)&gt;0,"Sí","No")</f>
        <v>No</v>
      </c>
      <c r="C2085">
        <v>0</v>
      </c>
      <c r="D2085" s="6" t="s">
        <v>414</v>
      </c>
      <c r="E2085" s="5" t="s">
        <v>20273</v>
      </c>
      <c r="F2085" s="5" t="s">
        <v>2631</v>
      </c>
      <c r="G2085" s="5" t="s">
        <v>17621</v>
      </c>
      <c r="H2085" s="7">
        <v>1097884</v>
      </c>
      <c r="I2085" s="5">
        <v>1</v>
      </c>
      <c r="J2085" s="5">
        <v>1</v>
      </c>
      <c r="K2085" s="5" t="s">
        <v>20274</v>
      </c>
      <c r="L2085" s="5">
        <v>7.3499999999999996E-2</v>
      </c>
      <c r="M2085" s="8"/>
      <c r="N2085" s="8"/>
      <c r="O2085" s="8"/>
      <c r="P2085" s="8"/>
      <c r="Q2085" s="8"/>
      <c r="R2085" s="5" t="s">
        <v>20275</v>
      </c>
      <c r="S2085" s="5" t="s">
        <v>417</v>
      </c>
      <c r="T2085" s="5" t="s">
        <v>417</v>
      </c>
      <c r="U2085" s="5" t="s">
        <v>417</v>
      </c>
      <c r="V2085" s="5" t="s">
        <v>417</v>
      </c>
      <c r="W2085" s="5" t="s">
        <v>93</v>
      </c>
      <c r="X2085" s="5" t="s">
        <v>418</v>
      </c>
      <c r="Y2085" s="5" t="s">
        <v>419</v>
      </c>
      <c r="Z2085" s="5" t="s">
        <v>420</v>
      </c>
      <c r="AA2085" s="5" t="s">
        <v>421</v>
      </c>
      <c r="AB2085" s="5"/>
      <c r="AC2085" s="5"/>
      <c r="AD2085" s="5"/>
      <c r="AE2085" s="5"/>
      <c r="AF2085" s="5"/>
    </row>
    <row r="2086" spans="1:32" hidden="1">
      <c r="A2086" s="5" t="s">
        <v>20276</v>
      </c>
      <c r="B2086" s="5" t="str">
        <f>IF(COUNTIF('Leads Priorizados INT'!M:M,A2086)&gt;0,"Sí","No")</f>
        <v>No</v>
      </c>
      <c r="C2086">
        <v>0</v>
      </c>
      <c r="D2086" s="6" t="s">
        <v>414</v>
      </c>
      <c r="E2086" s="5" t="s">
        <v>20277</v>
      </c>
      <c r="F2086" s="5" t="s">
        <v>152</v>
      </c>
      <c r="G2086" s="5" t="s">
        <v>1602</v>
      </c>
      <c r="H2086" s="7">
        <v>910775</v>
      </c>
      <c r="I2086" s="5">
        <v>8</v>
      </c>
      <c r="J2086" s="5">
        <v>2</v>
      </c>
      <c r="K2086" s="5" t="s">
        <v>20278</v>
      </c>
      <c r="L2086" s="5">
        <v>7.3499999999999996E-2</v>
      </c>
      <c r="M2086" s="8"/>
      <c r="N2086" s="8"/>
      <c r="O2086" s="8"/>
      <c r="P2086" s="8"/>
      <c r="Q2086" s="8"/>
      <c r="R2086" s="5" t="s">
        <v>20279</v>
      </c>
      <c r="S2086" s="5" t="s">
        <v>417</v>
      </c>
      <c r="T2086" s="5" t="s">
        <v>417</v>
      </c>
      <c r="U2086" s="5" t="s">
        <v>417</v>
      </c>
      <c r="V2086" s="5" t="s">
        <v>417</v>
      </c>
      <c r="W2086" s="5" t="s">
        <v>93</v>
      </c>
      <c r="X2086" s="5" t="s">
        <v>418</v>
      </c>
      <c r="Y2086" s="5" t="s">
        <v>419</v>
      </c>
      <c r="Z2086" s="5" t="s">
        <v>420</v>
      </c>
      <c r="AA2086" s="5" t="s">
        <v>421</v>
      </c>
      <c r="AB2086" s="5"/>
      <c r="AC2086" s="5"/>
      <c r="AD2086" s="5"/>
      <c r="AE2086" s="5"/>
      <c r="AF2086" s="5"/>
    </row>
    <row r="2087" spans="1:32" hidden="1">
      <c r="A2087" s="5" t="s">
        <v>20280</v>
      </c>
      <c r="B2087" s="5" t="str">
        <f>IF(COUNTIF('Leads Priorizados INT'!M:M,A2087)&gt;0,"Sí","No")</f>
        <v>No</v>
      </c>
      <c r="C2087">
        <v>0</v>
      </c>
      <c r="D2087" s="6" t="s">
        <v>414</v>
      </c>
      <c r="E2087" s="5" t="s">
        <v>20281</v>
      </c>
      <c r="F2087" s="5" t="s">
        <v>152</v>
      </c>
      <c r="G2087" s="5" t="s">
        <v>9348</v>
      </c>
      <c r="H2087" s="7">
        <v>346240</v>
      </c>
      <c r="I2087" s="5">
        <v>1</v>
      </c>
      <c r="J2087" s="5">
        <v>1</v>
      </c>
      <c r="K2087" s="5" t="s">
        <v>20282</v>
      </c>
      <c r="L2087" s="5">
        <v>7.3499999999999996E-2</v>
      </c>
      <c r="M2087" s="8"/>
      <c r="N2087" s="8"/>
      <c r="O2087" s="8"/>
      <c r="P2087" s="8"/>
      <c r="Q2087" s="8"/>
      <c r="R2087" s="5" t="s">
        <v>20283</v>
      </c>
      <c r="S2087" s="5" t="s">
        <v>417</v>
      </c>
      <c r="T2087" s="5" t="s">
        <v>417</v>
      </c>
      <c r="U2087" s="5" t="s">
        <v>417</v>
      </c>
      <c r="V2087" s="5" t="s">
        <v>417</v>
      </c>
      <c r="W2087" s="5" t="s">
        <v>93</v>
      </c>
      <c r="X2087" s="5" t="s">
        <v>418</v>
      </c>
      <c r="Y2087" s="5" t="s">
        <v>419</v>
      </c>
      <c r="Z2087" s="5" t="s">
        <v>420</v>
      </c>
      <c r="AA2087" s="5" t="s">
        <v>421</v>
      </c>
      <c r="AB2087" s="5"/>
      <c r="AC2087" s="5"/>
      <c r="AD2087" s="5"/>
      <c r="AE2087" s="5"/>
      <c r="AF2087" s="5"/>
    </row>
    <row r="2088" spans="1:32" hidden="1">
      <c r="A2088" s="5" t="s">
        <v>20284</v>
      </c>
      <c r="B2088" s="5" t="str">
        <f>IF(COUNTIF('Leads Priorizados INT'!M:M,A2088)&gt;0,"Sí","No")</f>
        <v>No</v>
      </c>
      <c r="C2088">
        <v>0</v>
      </c>
      <c r="D2088" s="6" t="s">
        <v>414</v>
      </c>
      <c r="E2088" s="5" t="s">
        <v>20285</v>
      </c>
      <c r="F2088" s="5" t="s">
        <v>1144</v>
      </c>
      <c r="G2088" s="5" t="s">
        <v>20286</v>
      </c>
      <c r="H2088" s="7">
        <v>2162244</v>
      </c>
      <c r="I2088" s="5">
        <v>1</v>
      </c>
      <c r="J2088" s="5">
        <v>1</v>
      </c>
      <c r="K2088" s="5" t="s">
        <v>20287</v>
      </c>
      <c r="L2088" s="5">
        <v>7.3400000000000007E-2</v>
      </c>
      <c r="M2088" s="8">
        <v>945289049</v>
      </c>
      <c r="N2088" s="8"/>
      <c r="O2088" s="8"/>
      <c r="P2088" s="8"/>
      <c r="Q2088" s="8"/>
      <c r="R2088" s="5" t="s">
        <v>20288</v>
      </c>
      <c r="S2088" s="5" t="s">
        <v>20289</v>
      </c>
      <c r="T2088" s="5" t="s">
        <v>417</v>
      </c>
      <c r="U2088" s="5" t="s">
        <v>417</v>
      </c>
      <c r="V2088" s="5" t="s">
        <v>417</v>
      </c>
      <c r="W2088" s="5" t="s">
        <v>93</v>
      </c>
      <c r="X2088" s="5" t="s">
        <v>418</v>
      </c>
      <c r="Y2088" s="5" t="s">
        <v>419</v>
      </c>
      <c r="Z2088" s="5" t="s">
        <v>420</v>
      </c>
      <c r="AA2088" s="5" t="s">
        <v>421</v>
      </c>
      <c r="AB2088" s="5" t="s">
        <v>20290</v>
      </c>
      <c r="AC2088" s="5"/>
      <c r="AD2088" s="5"/>
      <c r="AE2088" s="5"/>
      <c r="AF2088" s="5"/>
    </row>
    <row r="2089" spans="1:32" hidden="1">
      <c r="A2089" s="5" t="s">
        <v>20291</v>
      </c>
      <c r="B2089" s="5" t="str">
        <f>IF(COUNTIF('Leads Priorizados INT'!M:M,A2089)&gt;0,"Sí","No")</f>
        <v>No</v>
      </c>
      <c r="C2089">
        <v>0</v>
      </c>
      <c r="D2089" s="6" t="s">
        <v>430</v>
      </c>
      <c r="E2089" s="5" t="s">
        <v>20292</v>
      </c>
      <c r="F2089" s="5" t="s">
        <v>1328</v>
      </c>
      <c r="G2089" s="5" t="s">
        <v>15306</v>
      </c>
      <c r="H2089" s="7">
        <v>761637</v>
      </c>
      <c r="I2089" s="5">
        <v>1</v>
      </c>
      <c r="J2089" s="5">
        <v>1</v>
      </c>
      <c r="K2089" s="5" t="s">
        <v>20293</v>
      </c>
      <c r="L2089" s="5">
        <v>7.3400000000000007E-2</v>
      </c>
      <c r="M2089" s="8">
        <v>865689525</v>
      </c>
      <c r="N2089" s="8">
        <v>650473408</v>
      </c>
      <c r="O2089" s="8"/>
      <c r="P2089" s="8"/>
      <c r="Q2089" s="8"/>
      <c r="R2089" s="5" t="s">
        <v>20294</v>
      </c>
      <c r="S2089" s="5" t="s">
        <v>20295</v>
      </c>
      <c r="T2089" s="5" t="s">
        <v>20296</v>
      </c>
      <c r="U2089" s="5" t="s">
        <v>417</v>
      </c>
      <c r="V2089" s="5" t="s">
        <v>417</v>
      </c>
      <c r="W2089" s="5" t="s">
        <v>93</v>
      </c>
      <c r="X2089" s="5" t="s">
        <v>418</v>
      </c>
      <c r="Y2089" s="5" t="s">
        <v>419</v>
      </c>
      <c r="Z2089" s="5" t="s">
        <v>420</v>
      </c>
      <c r="AA2089" s="5" t="s">
        <v>421</v>
      </c>
      <c r="AB2089" s="5"/>
      <c r="AC2089" s="5"/>
      <c r="AD2089" s="5"/>
      <c r="AE2089" s="5"/>
      <c r="AF2089" s="5"/>
    </row>
    <row r="2090" spans="1:32" hidden="1">
      <c r="A2090" s="5" t="s">
        <v>20297</v>
      </c>
      <c r="B2090" s="5" t="str">
        <f>IF(COUNTIF('Leads Priorizados INT'!M:M,A2090)&gt;0,"Sí","No")</f>
        <v>No</v>
      </c>
      <c r="C2090">
        <v>0</v>
      </c>
      <c r="D2090" s="6" t="s">
        <v>414</v>
      </c>
      <c r="E2090" s="5" t="s">
        <v>20298</v>
      </c>
      <c r="F2090" s="5" t="s">
        <v>152</v>
      </c>
      <c r="G2090" s="5" t="s">
        <v>13117</v>
      </c>
      <c r="H2090" s="7">
        <v>1053130</v>
      </c>
      <c r="I2090" s="5">
        <v>1</v>
      </c>
      <c r="J2090" s="5">
        <v>3</v>
      </c>
      <c r="K2090" s="5" t="s">
        <v>20299</v>
      </c>
      <c r="L2090" s="5">
        <v>7.3400000000000007E-2</v>
      </c>
      <c r="M2090" s="8">
        <v>918570080</v>
      </c>
      <c r="N2090" s="8">
        <v>918492621</v>
      </c>
      <c r="O2090" s="8">
        <v>652452552</v>
      </c>
      <c r="P2090" s="8">
        <v>607722348</v>
      </c>
      <c r="Q2090" s="8">
        <v>666447132</v>
      </c>
      <c r="R2090" s="5" t="s">
        <v>15384</v>
      </c>
      <c r="S2090" s="5" t="s">
        <v>417</v>
      </c>
      <c r="T2090" s="5" t="s">
        <v>417</v>
      </c>
      <c r="U2090" s="5" t="s">
        <v>417</v>
      </c>
      <c r="V2090" s="5" t="s">
        <v>417</v>
      </c>
      <c r="W2090" s="5" t="s">
        <v>93</v>
      </c>
      <c r="X2090" s="5" t="s">
        <v>418</v>
      </c>
      <c r="Y2090" s="5" t="s">
        <v>419</v>
      </c>
      <c r="Z2090" s="5" t="s">
        <v>420</v>
      </c>
      <c r="AA2090" s="5" t="s">
        <v>421</v>
      </c>
      <c r="AB2090" s="5"/>
      <c r="AC2090" s="5"/>
      <c r="AD2090" s="5"/>
      <c r="AE2090" s="5"/>
      <c r="AF2090" s="5"/>
    </row>
    <row r="2091" spans="1:32" hidden="1">
      <c r="A2091" s="5" t="s">
        <v>20300</v>
      </c>
      <c r="B2091" s="5" t="str">
        <f>IF(COUNTIF('Leads Priorizados INT'!M:M,A2091)&gt;0,"Sí","No")</f>
        <v>No</v>
      </c>
      <c r="C2091">
        <v>0</v>
      </c>
      <c r="D2091" s="6" t="s">
        <v>430</v>
      </c>
      <c r="E2091" s="5" t="s">
        <v>20301</v>
      </c>
      <c r="F2091" s="5" t="s">
        <v>152</v>
      </c>
      <c r="G2091" s="5" t="s">
        <v>20302</v>
      </c>
      <c r="H2091" s="7">
        <v>455586</v>
      </c>
      <c r="I2091" s="5">
        <v>1</v>
      </c>
      <c r="J2091" s="5">
        <v>1</v>
      </c>
      <c r="K2091" s="5" t="s">
        <v>20303</v>
      </c>
      <c r="L2091" s="5">
        <v>7.3400000000000007E-2</v>
      </c>
      <c r="M2091" s="8">
        <v>918017044</v>
      </c>
      <c r="N2091" s="8">
        <v>918752638</v>
      </c>
      <c r="O2091" s="8">
        <v>685528544</v>
      </c>
      <c r="P2091" s="8">
        <v>629402964</v>
      </c>
      <c r="Q2091" s="8">
        <v>610757085</v>
      </c>
      <c r="R2091" s="5" t="s">
        <v>20304</v>
      </c>
      <c r="S2091" s="5" t="s">
        <v>20305</v>
      </c>
      <c r="T2091" s="5" t="s">
        <v>417</v>
      </c>
      <c r="U2091" s="5" t="s">
        <v>417</v>
      </c>
      <c r="V2091" s="5" t="s">
        <v>417</v>
      </c>
      <c r="W2091" s="5" t="s">
        <v>93</v>
      </c>
      <c r="X2091" s="5" t="s">
        <v>418</v>
      </c>
      <c r="Y2091" s="5" t="s">
        <v>419</v>
      </c>
      <c r="Z2091" s="5" t="s">
        <v>420</v>
      </c>
      <c r="AA2091" s="5" t="s">
        <v>421</v>
      </c>
      <c r="AB2091" s="5"/>
      <c r="AC2091" s="5"/>
      <c r="AD2091" s="5"/>
      <c r="AE2091" s="5"/>
      <c r="AF2091" s="5"/>
    </row>
    <row r="2092" spans="1:32" hidden="1">
      <c r="A2092" s="5" t="s">
        <v>20306</v>
      </c>
      <c r="B2092" s="5" t="str">
        <f>IF(COUNTIF('Leads Priorizados INT'!M:M,A2092)&gt;0,"Sí","No")</f>
        <v>No</v>
      </c>
      <c r="C2092">
        <v>0</v>
      </c>
      <c r="D2092" s="6" t="s">
        <v>414</v>
      </c>
      <c r="E2092" s="5" t="s">
        <v>20307</v>
      </c>
      <c r="F2092" s="5" t="s">
        <v>431</v>
      </c>
      <c r="G2092" s="5" t="s">
        <v>10261</v>
      </c>
      <c r="H2092" s="7">
        <v>4541200</v>
      </c>
      <c r="I2092" s="5">
        <v>41</v>
      </c>
      <c r="J2092" s="5">
        <v>7</v>
      </c>
      <c r="K2092" s="5" t="s">
        <v>20308</v>
      </c>
      <c r="L2092" s="5">
        <v>7.3300000000000004E-2</v>
      </c>
      <c r="M2092" s="8">
        <v>932431111</v>
      </c>
      <c r="N2092" s="8">
        <v>938832336</v>
      </c>
      <c r="O2092" s="8">
        <v>933521511</v>
      </c>
      <c r="P2092" s="8">
        <v>932437100</v>
      </c>
      <c r="Q2092" s="8">
        <v>938832525</v>
      </c>
      <c r="R2092" s="5" t="s">
        <v>20309</v>
      </c>
      <c r="S2092" s="5" t="s">
        <v>417</v>
      </c>
      <c r="T2092" s="5" t="s">
        <v>417</v>
      </c>
      <c r="U2092" s="5" t="s">
        <v>417</v>
      </c>
      <c r="V2092" s="5" t="s">
        <v>417</v>
      </c>
      <c r="W2092" s="5" t="s">
        <v>93</v>
      </c>
      <c r="X2092" s="5" t="s">
        <v>418</v>
      </c>
      <c r="Y2092" s="5" t="s">
        <v>419</v>
      </c>
      <c r="Z2092" s="5" t="s">
        <v>420</v>
      </c>
      <c r="AA2092" s="5" t="s">
        <v>421</v>
      </c>
      <c r="AB2092" s="5" t="s">
        <v>20310</v>
      </c>
      <c r="AC2092" s="5"/>
      <c r="AD2092" s="5"/>
      <c r="AE2092" s="5"/>
      <c r="AF2092" s="5"/>
    </row>
    <row r="2093" spans="1:32">
      <c r="A2093" s="5" t="s">
        <v>20311</v>
      </c>
      <c r="B2093" s="5" t="str">
        <f>IF(COUNTIF('Leads Priorizados INT'!M:M,A2093)&gt;0,"Sí","No")</f>
        <v>No</v>
      </c>
      <c r="C2093">
        <v>1</v>
      </c>
      <c r="D2093" s="6" t="s">
        <v>414</v>
      </c>
      <c r="E2093" s="5" t="s">
        <v>20312</v>
      </c>
      <c r="F2093" s="5" t="s">
        <v>700</v>
      </c>
      <c r="G2093" s="5" t="s">
        <v>12535</v>
      </c>
      <c r="H2093" s="7">
        <v>405232</v>
      </c>
      <c r="I2093" s="5">
        <v>1</v>
      </c>
      <c r="J2093" s="5">
        <v>1</v>
      </c>
      <c r="K2093" s="5" t="s">
        <v>20313</v>
      </c>
      <c r="L2093" s="5">
        <v>7.3300000000000004E-2</v>
      </c>
      <c r="M2093" s="8">
        <v>955601128</v>
      </c>
      <c r="N2093" s="8">
        <v>955601178</v>
      </c>
      <c r="O2093" s="8">
        <v>673258051</v>
      </c>
      <c r="P2093" s="8">
        <v>609904862</v>
      </c>
      <c r="Q2093" s="8">
        <v>673257677</v>
      </c>
      <c r="R2093" s="5" t="s">
        <v>19524</v>
      </c>
      <c r="S2093" s="5" t="s">
        <v>417</v>
      </c>
      <c r="T2093" s="5" t="s">
        <v>417</v>
      </c>
      <c r="U2093" s="5" t="s">
        <v>417</v>
      </c>
      <c r="V2093" s="5" t="s">
        <v>417</v>
      </c>
      <c r="W2093" s="5" t="s">
        <v>93</v>
      </c>
      <c r="X2093" s="5" t="s">
        <v>418</v>
      </c>
      <c r="Y2093" s="5" t="s">
        <v>419</v>
      </c>
      <c r="Z2093" s="5" t="s">
        <v>420</v>
      </c>
      <c r="AA2093" s="5" t="s">
        <v>421</v>
      </c>
      <c r="AB2093" s="5" t="s">
        <v>20314</v>
      </c>
      <c r="AC2093" s="5"/>
      <c r="AD2093" s="5"/>
      <c r="AE2093" s="5"/>
      <c r="AF2093" s="5"/>
    </row>
    <row r="2094" spans="1:32" hidden="1">
      <c r="A2094" s="5" t="s">
        <v>20315</v>
      </c>
      <c r="B2094" s="5" t="str">
        <f>IF(COUNTIF('Leads Priorizados INT'!M:M,A2094)&gt;0,"Sí","No")</f>
        <v>No</v>
      </c>
      <c r="C2094">
        <v>0</v>
      </c>
      <c r="D2094" s="6" t="s">
        <v>414</v>
      </c>
      <c r="E2094" s="5" t="s">
        <v>20316</v>
      </c>
      <c r="F2094" s="5" t="s">
        <v>431</v>
      </c>
      <c r="G2094" s="5" t="s">
        <v>1864</v>
      </c>
      <c r="H2094" s="7">
        <v>362460</v>
      </c>
      <c r="I2094" s="5">
        <v>6</v>
      </c>
      <c r="J2094" s="5">
        <v>1</v>
      </c>
      <c r="K2094" s="5" t="s">
        <v>20317</v>
      </c>
      <c r="L2094" s="5">
        <v>7.3300000000000004E-2</v>
      </c>
      <c r="M2094" s="8">
        <v>934739095</v>
      </c>
      <c r="N2094" s="8">
        <v>934738250</v>
      </c>
      <c r="O2094" s="8">
        <v>934399880</v>
      </c>
      <c r="P2094" s="8">
        <v>647472619</v>
      </c>
      <c r="Q2094" s="8">
        <v>600470593</v>
      </c>
      <c r="R2094" s="5" t="s">
        <v>20318</v>
      </c>
      <c r="S2094" s="5" t="s">
        <v>20319</v>
      </c>
      <c r="T2094" s="5" t="s">
        <v>20320</v>
      </c>
      <c r="U2094" s="5" t="s">
        <v>20321</v>
      </c>
      <c r="V2094" s="5" t="s">
        <v>20322</v>
      </c>
      <c r="W2094" s="5" t="s">
        <v>93</v>
      </c>
      <c r="X2094" s="5" t="s">
        <v>418</v>
      </c>
      <c r="Y2094" s="5" t="s">
        <v>419</v>
      </c>
      <c r="Z2094" s="5" t="s">
        <v>420</v>
      </c>
      <c r="AA2094" s="5" t="s">
        <v>421</v>
      </c>
      <c r="AB2094" s="5" t="s">
        <v>20323</v>
      </c>
      <c r="AC2094" s="5"/>
      <c r="AD2094" s="5"/>
      <c r="AE2094" s="5"/>
      <c r="AF2094" s="5"/>
    </row>
    <row r="2095" spans="1:32">
      <c r="A2095" s="5" t="s">
        <v>20324</v>
      </c>
      <c r="B2095" s="5" t="str">
        <f>IF(COUNTIF('Leads Priorizados INT'!M:M,A2095)&gt;0,"Sí","No")</f>
        <v>No</v>
      </c>
      <c r="C2095">
        <v>1</v>
      </c>
      <c r="D2095" s="6" t="s">
        <v>414</v>
      </c>
      <c r="E2095" s="5" t="s">
        <v>20325</v>
      </c>
      <c r="F2095" s="5" t="s">
        <v>152</v>
      </c>
      <c r="G2095" s="5" t="s">
        <v>2084</v>
      </c>
      <c r="H2095" s="7">
        <v>991536</v>
      </c>
      <c r="I2095" s="5">
        <v>7</v>
      </c>
      <c r="J2095" s="5">
        <v>1</v>
      </c>
      <c r="K2095" s="5" t="s">
        <v>20326</v>
      </c>
      <c r="L2095" s="5">
        <v>7.3300000000000004E-2</v>
      </c>
      <c r="M2095" s="8"/>
      <c r="N2095" s="8"/>
      <c r="O2095" s="8"/>
      <c r="P2095" s="8"/>
      <c r="Q2095" s="8"/>
      <c r="R2095" s="5" t="s">
        <v>19948</v>
      </c>
      <c r="S2095" s="5" t="s">
        <v>417</v>
      </c>
      <c r="T2095" s="5" t="s">
        <v>417</v>
      </c>
      <c r="U2095" s="5" t="s">
        <v>417</v>
      </c>
      <c r="V2095" s="5" t="s">
        <v>417</v>
      </c>
      <c r="W2095" s="5" t="s">
        <v>93</v>
      </c>
      <c r="X2095" s="5" t="s">
        <v>418</v>
      </c>
      <c r="Y2095" s="5" t="s">
        <v>419</v>
      </c>
      <c r="Z2095" s="5" t="s">
        <v>420</v>
      </c>
      <c r="AA2095" s="5" t="s">
        <v>421</v>
      </c>
      <c r="AB2095" s="5"/>
      <c r="AC2095" s="5"/>
      <c r="AD2095" s="5"/>
      <c r="AE2095" s="5"/>
      <c r="AF2095" s="5"/>
    </row>
    <row r="2096" spans="1:32" hidden="1">
      <c r="A2096" s="5" t="s">
        <v>20327</v>
      </c>
      <c r="B2096" s="5" t="str">
        <f>IF(COUNTIF('Leads Priorizados INT'!M:M,A2096)&gt;0,"Sí","No")</f>
        <v>No</v>
      </c>
      <c r="C2096">
        <v>0</v>
      </c>
      <c r="D2096" s="6" t="s">
        <v>414</v>
      </c>
      <c r="E2096" s="5" t="s">
        <v>20328</v>
      </c>
      <c r="F2096" s="5" t="s">
        <v>700</v>
      </c>
      <c r="G2096" s="5" t="s">
        <v>2993</v>
      </c>
      <c r="H2096" s="7">
        <v>850097</v>
      </c>
      <c r="I2096" s="5">
        <v>8</v>
      </c>
      <c r="J2096" s="5">
        <v>2</v>
      </c>
      <c r="K2096" s="5" t="s">
        <v>20329</v>
      </c>
      <c r="L2096" s="5">
        <v>7.3300000000000004E-2</v>
      </c>
      <c r="M2096" s="8">
        <v>954456113</v>
      </c>
      <c r="N2096" s="8"/>
      <c r="O2096" s="8"/>
      <c r="P2096" s="8"/>
      <c r="Q2096" s="8"/>
      <c r="R2096" s="5" t="s">
        <v>20330</v>
      </c>
      <c r="S2096" s="5" t="s">
        <v>417</v>
      </c>
      <c r="T2096" s="5" t="s">
        <v>417</v>
      </c>
      <c r="U2096" s="5" t="s">
        <v>417</v>
      </c>
      <c r="V2096" s="5" t="s">
        <v>417</v>
      </c>
      <c r="W2096" s="5" t="s">
        <v>93</v>
      </c>
      <c r="X2096" s="5" t="s">
        <v>418</v>
      </c>
      <c r="Y2096" s="5" t="s">
        <v>419</v>
      </c>
      <c r="Z2096" s="5" t="s">
        <v>420</v>
      </c>
      <c r="AA2096" s="5" t="s">
        <v>421</v>
      </c>
      <c r="AB2096" s="5"/>
      <c r="AC2096" s="5"/>
      <c r="AD2096" s="5"/>
      <c r="AE2096" s="5"/>
      <c r="AF2096" s="5"/>
    </row>
    <row r="2097" spans="1:32" hidden="1">
      <c r="A2097" s="5" t="s">
        <v>20331</v>
      </c>
      <c r="B2097" s="5" t="str">
        <f>IF(COUNTIF('Leads Priorizados INT'!M:M,A2097)&gt;0,"Sí","No")</f>
        <v>No</v>
      </c>
      <c r="C2097">
        <v>0</v>
      </c>
      <c r="D2097" s="6" t="s">
        <v>414</v>
      </c>
      <c r="E2097" s="5" t="s">
        <v>20332</v>
      </c>
      <c r="F2097" s="5" t="s">
        <v>873</v>
      </c>
      <c r="G2097" s="5" t="s">
        <v>19631</v>
      </c>
      <c r="H2097" s="7">
        <v>928850</v>
      </c>
      <c r="I2097" s="5">
        <v>8</v>
      </c>
      <c r="J2097" s="5">
        <v>2</v>
      </c>
      <c r="K2097" s="5" t="s">
        <v>20333</v>
      </c>
      <c r="L2097" s="5">
        <v>7.3300000000000004E-2</v>
      </c>
      <c r="M2097" s="8"/>
      <c r="N2097" s="8"/>
      <c r="O2097" s="8"/>
      <c r="P2097" s="8"/>
      <c r="Q2097" s="8"/>
      <c r="R2097" s="5" t="s">
        <v>20334</v>
      </c>
      <c r="S2097" s="5" t="s">
        <v>20335</v>
      </c>
      <c r="T2097" s="5" t="s">
        <v>20336</v>
      </c>
      <c r="U2097" s="5" t="s">
        <v>417</v>
      </c>
      <c r="V2097" s="5" t="s">
        <v>417</v>
      </c>
      <c r="W2097" s="5" t="s">
        <v>93</v>
      </c>
      <c r="X2097" s="5" t="s">
        <v>418</v>
      </c>
      <c r="Y2097" s="5" t="s">
        <v>419</v>
      </c>
      <c r="Z2097" s="5" t="s">
        <v>420</v>
      </c>
      <c r="AA2097" s="5" t="s">
        <v>421</v>
      </c>
      <c r="AB2097" s="5"/>
      <c r="AC2097" s="5"/>
      <c r="AD2097" s="5"/>
      <c r="AE2097" s="5"/>
      <c r="AF2097" s="5"/>
    </row>
    <row r="2098" spans="1:32">
      <c r="A2098" s="5" t="s">
        <v>20337</v>
      </c>
      <c r="B2098" s="5" t="str">
        <f>IF(COUNTIF('Leads Priorizados INT'!M:M,A2098)&gt;0,"Sí","No")</f>
        <v>No</v>
      </c>
      <c r="C2098">
        <v>1</v>
      </c>
      <c r="D2098" s="6" t="s">
        <v>414</v>
      </c>
      <c r="E2098" s="5" t="s">
        <v>20338</v>
      </c>
      <c r="F2098" s="5" t="s">
        <v>581</v>
      </c>
      <c r="G2098" s="5" t="s">
        <v>12016</v>
      </c>
      <c r="H2098" s="7">
        <v>558047</v>
      </c>
      <c r="I2098" s="5">
        <v>4</v>
      </c>
      <c r="J2098" s="5">
        <v>2</v>
      </c>
      <c r="K2098" s="5" t="s">
        <v>20339</v>
      </c>
      <c r="L2098" s="5">
        <v>7.3300000000000004E-2</v>
      </c>
      <c r="M2098" s="8"/>
      <c r="N2098" s="8"/>
      <c r="O2098" s="8"/>
      <c r="P2098" s="8"/>
      <c r="Q2098" s="8"/>
      <c r="R2098" s="5" t="s">
        <v>20340</v>
      </c>
      <c r="S2098" s="5" t="s">
        <v>417</v>
      </c>
      <c r="T2098" s="5" t="s">
        <v>417</v>
      </c>
      <c r="U2098" s="5" t="s">
        <v>417</v>
      </c>
      <c r="V2098" s="5" t="s">
        <v>417</v>
      </c>
      <c r="W2098" s="5" t="s">
        <v>93</v>
      </c>
      <c r="X2098" s="5" t="s">
        <v>418</v>
      </c>
      <c r="Y2098" s="5" t="s">
        <v>419</v>
      </c>
      <c r="Z2098" s="5" t="s">
        <v>420</v>
      </c>
      <c r="AA2098" s="5" t="s">
        <v>421</v>
      </c>
      <c r="AB2098" s="5"/>
      <c r="AC2098" s="5"/>
      <c r="AD2098" s="5"/>
      <c r="AE2098" s="5"/>
      <c r="AF2098" s="5"/>
    </row>
    <row r="2099" spans="1:32" hidden="1">
      <c r="A2099" s="5" t="s">
        <v>20341</v>
      </c>
      <c r="B2099" s="5" t="str">
        <f>IF(COUNTIF('Leads Priorizados INT'!M:M,A2099)&gt;0,"Sí","No")</f>
        <v>No</v>
      </c>
      <c r="C2099">
        <v>0</v>
      </c>
      <c r="D2099" s="6" t="s">
        <v>414</v>
      </c>
      <c r="E2099" s="5" t="s">
        <v>20342</v>
      </c>
      <c r="F2099" s="5" t="s">
        <v>152</v>
      </c>
      <c r="G2099" s="5" t="s">
        <v>2708</v>
      </c>
      <c r="H2099" s="7">
        <v>352905</v>
      </c>
      <c r="I2099" s="5">
        <v>4</v>
      </c>
      <c r="J2099" s="5">
        <v>1</v>
      </c>
      <c r="K2099" s="5" t="s">
        <v>20343</v>
      </c>
      <c r="L2099" s="5">
        <v>7.3200000000000001E-2</v>
      </c>
      <c r="M2099" s="8">
        <v>628339110</v>
      </c>
      <c r="N2099" s="8">
        <v>606381304</v>
      </c>
      <c r="O2099" s="8">
        <v>675866778</v>
      </c>
      <c r="P2099" s="8">
        <v>658952211</v>
      </c>
      <c r="Q2099" s="8"/>
      <c r="R2099" s="5" t="s">
        <v>20344</v>
      </c>
      <c r="S2099" s="5" t="s">
        <v>20345</v>
      </c>
      <c r="T2099" s="5" t="s">
        <v>417</v>
      </c>
      <c r="U2099" s="5" t="s">
        <v>417</v>
      </c>
      <c r="V2099" s="5" t="s">
        <v>417</v>
      </c>
      <c r="W2099" s="5" t="s">
        <v>93</v>
      </c>
      <c r="X2099" s="5" t="s">
        <v>418</v>
      </c>
      <c r="Y2099" s="5" t="s">
        <v>419</v>
      </c>
      <c r="Z2099" s="5" t="s">
        <v>420</v>
      </c>
      <c r="AA2099" s="5" t="s">
        <v>421</v>
      </c>
      <c r="AB2099" s="5"/>
      <c r="AC2099" s="5"/>
      <c r="AD2099" s="5"/>
      <c r="AE2099" s="5"/>
      <c r="AF2099" s="5"/>
    </row>
    <row r="2100" spans="1:32" hidden="1">
      <c r="A2100" s="5" t="s">
        <v>20346</v>
      </c>
      <c r="B2100" s="5" t="str">
        <f>IF(COUNTIF('Leads Priorizados INT'!M:M,A2100)&gt;0,"Sí","No")</f>
        <v>No</v>
      </c>
      <c r="C2100">
        <v>0</v>
      </c>
      <c r="D2100" s="6" t="s">
        <v>430</v>
      </c>
      <c r="E2100" s="5" t="s">
        <v>20347</v>
      </c>
      <c r="F2100" s="5" t="s">
        <v>431</v>
      </c>
      <c r="G2100" s="5" t="s">
        <v>20348</v>
      </c>
      <c r="H2100" s="7">
        <v>352905</v>
      </c>
      <c r="I2100" s="5">
        <v>5</v>
      </c>
      <c r="J2100" s="5">
        <v>2</v>
      </c>
      <c r="K2100" s="5" t="s">
        <v>20349</v>
      </c>
      <c r="L2100" s="5">
        <v>7.3099999999999998E-2</v>
      </c>
      <c r="M2100" s="8">
        <v>935931106</v>
      </c>
      <c r="N2100" s="8">
        <v>935558937</v>
      </c>
      <c r="O2100" s="8">
        <v>935931189</v>
      </c>
      <c r="P2100" s="8">
        <v>935931555</v>
      </c>
      <c r="Q2100" s="8">
        <v>935709924</v>
      </c>
      <c r="R2100" s="5" t="s">
        <v>20350</v>
      </c>
      <c r="S2100" s="5" t="s">
        <v>417</v>
      </c>
      <c r="T2100" s="5" t="s">
        <v>417</v>
      </c>
      <c r="U2100" s="5" t="s">
        <v>417</v>
      </c>
      <c r="V2100" s="5" t="s">
        <v>417</v>
      </c>
      <c r="W2100" s="5" t="s">
        <v>93</v>
      </c>
      <c r="X2100" s="5" t="s">
        <v>418</v>
      </c>
      <c r="Y2100" s="5" t="s">
        <v>419</v>
      </c>
      <c r="Z2100" s="5" t="s">
        <v>420</v>
      </c>
      <c r="AA2100" s="5" t="s">
        <v>421</v>
      </c>
      <c r="AB2100" s="5" t="s">
        <v>20351</v>
      </c>
      <c r="AC2100" s="5"/>
      <c r="AD2100" s="5"/>
      <c r="AE2100" s="5"/>
      <c r="AF2100" s="5"/>
    </row>
    <row r="2101" spans="1:32" hidden="1">
      <c r="A2101" s="5" t="s">
        <v>20352</v>
      </c>
      <c r="B2101" s="5" t="str">
        <f>IF(COUNTIF('Leads Priorizados INT'!M:M,A2101)&gt;0,"Sí","No")</f>
        <v>No</v>
      </c>
      <c r="C2101">
        <v>0</v>
      </c>
      <c r="D2101" s="6" t="s">
        <v>430</v>
      </c>
      <c r="E2101" s="5" t="s">
        <v>20353</v>
      </c>
      <c r="F2101" s="5" t="s">
        <v>1019</v>
      </c>
      <c r="G2101" s="5" t="s">
        <v>1020</v>
      </c>
      <c r="H2101" s="7">
        <v>1000184</v>
      </c>
      <c r="I2101" s="5">
        <v>8</v>
      </c>
      <c r="J2101" s="5">
        <v>1</v>
      </c>
      <c r="K2101" s="5" t="s">
        <v>20354</v>
      </c>
      <c r="L2101" s="5">
        <v>7.3099999999999998E-2</v>
      </c>
      <c r="M2101" s="8">
        <v>948290135</v>
      </c>
      <c r="N2101" s="8">
        <v>948237409</v>
      </c>
      <c r="O2101" s="8">
        <v>931052027</v>
      </c>
      <c r="P2101" s="8"/>
      <c r="Q2101" s="8"/>
      <c r="R2101" s="5" t="s">
        <v>20355</v>
      </c>
      <c r="S2101" s="5" t="s">
        <v>417</v>
      </c>
      <c r="T2101" s="5" t="s">
        <v>417</v>
      </c>
      <c r="U2101" s="5" t="s">
        <v>417</v>
      </c>
      <c r="V2101" s="5" t="s">
        <v>417</v>
      </c>
      <c r="W2101" s="5" t="s">
        <v>93</v>
      </c>
      <c r="X2101" s="5" t="s">
        <v>418</v>
      </c>
      <c r="Y2101" s="5" t="s">
        <v>419</v>
      </c>
      <c r="Z2101" s="5" t="s">
        <v>420</v>
      </c>
      <c r="AA2101" s="5" t="s">
        <v>421</v>
      </c>
      <c r="AB2101" s="5" t="s">
        <v>20356</v>
      </c>
      <c r="AC2101" s="5" t="s">
        <v>20357</v>
      </c>
      <c r="AD2101" s="5"/>
      <c r="AE2101" s="5"/>
      <c r="AF2101" s="5"/>
    </row>
    <row r="2102" spans="1:32">
      <c r="A2102" s="5" t="s">
        <v>20358</v>
      </c>
      <c r="B2102" s="5" t="str">
        <f>IF(COUNTIF('Leads Priorizados INT'!M:M,A2102)&gt;0,"Sí","No")</f>
        <v>No</v>
      </c>
      <c r="C2102">
        <v>1</v>
      </c>
      <c r="D2102" s="6" t="s">
        <v>414</v>
      </c>
      <c r="E2102" s="5" t="s">
        <v>20359</v>
      </c>
      <c r="F2102" s="5" t="s">
        <v>152</v>
      </c>
      <c r="G2102" s="5" t="s">
        <v>1758</v>
      </c>
      <c r="H2102" s="7">
        <v>622461</v>
      </c>
      <c r="I2102" s="5">
        <v>1</v>
      </c>
      <c r="J2102" s="5">
        <v>1</v>
      </c>
      <c r="K2102" s="5" t="s">
        <v>20360</v>
      </c>
      <c r="L2102" s="5">
        <v>7.3099999999999998E-2</v>
      </c>
      <c r="M2102" s="8">
        <v>927473747</v>
      </c>
      <c r="N2102" s="8"/>
      <c r="O2102" s="8"/>
      <c r="P2102" s="8"/>
      <c r="Q2102" s="8"/>
      <c r="R2102" s="5" t="s">
        <v>5976</v>
      </c>
      <c r="S2102" s="5" t="s">
        <v>20361</v>
      </c>
      <c r="T2102" s="5" t="s">
        <v>417</v>
      </c>
      <c r="U2102" s="5" t="s">
        <v>417</v>
      </c>
      <c r="V2102" s="5" t="s">
        <v>417</v>
      </c>
      <c r="W2102" s="5" t="s">
        <v>93</v>
      </c>
      <c r="X2102" s="5" t="s">
        <v>418</v>
      </c>
      <c r="Y2102" s="5" t="s">
        <v>419</v>
      </c>
      <c r="Z2102" s="5" t="s">
        <v>420</v>
      </c>
      <c r="AA2102" s="5" t="s">
        <v>421</v>
      </c>
      <c r="AB2102" s="5"/>
      <c r="AC2102" s="5"/>
      <c r="AD2102" s="5"/>
      <c r="AE2102" s="5"/>
      <c r="AF2102" s="5"/>
    </row>
    <row r="2103" spans="1:32">
      <c r="A2103" s="5" t="s">
        <v>20362</v>
      </c>
      <c r="B2103" s="5" t="str">
        <f>IF(COUNTIF('Leads Priorizados INT'!M:M,A2103)&gt;0,"Sí","No")</f>
        <v>No</v>
      </c>
      <c r="C2103">
        <v>1</v>
      </c>
      <c r="D2103" s="6" t="s">
        <v>414</v>
      </c>
      <c r="E2103" s="5" t="s">
        <v>20363</v>
      </c>
      <c r="F2103" s="5" t="s">
        <v>152</v>
      </c>
      <c r="G2103" s="5" t="s">
        <v>9796</v>
      </c>
      <c r="H2103" s="7">
        <v>936318</v>
      </c>
      <c r="I2103" s="5">
        <v>7</v>
      </c>
      <c r="J2103" s="5">
        <v>1</v>
      </c>
      <c r="K2103" s="5" t="s">
        <v>20364</v>
      </c>
      <c r="L2103" s="5">
        <v>7.2999999999999995E-2</v>
      </c>
      <c r="M2103" s="8"/>
      <c r="N2103" s="8"/>
      <c r="O2103" s="8"/>
      <c r="P2103" s="8"/>
      <c r="Q2103" s="8"/>
      <c r="R2103" s="5" t="s">
        <v>20365</v>
      </c>
      <c r="S2103" s="5" t="s">
        <v>20366</v>
      </c>
      <c r="T2103" s="5" t="s">
        <v>417</v>
      </c>
      <c r="U2103" s="5" t="s">
        <v>417</v>
      </c>
      <c r="V2103" s="5" t="s">
        <v>417</v>
      </c>
      <c r="W2103" s="5" t="s">
        <v>93</v>
      </c>
      <c r="X2103" s="5" t="s">
        <v>418</v>
      </c>
      <c r="Y2103" s="5" t="s">
        <v>419</v>
      </c>
      <c r="Z2103" s="5" t="s">
        <v>420</v>
      </c>
      <c r="AA2103" s="5" t="s">
        <v>421</v>
      </c>
      <c r="AB2103" s="5"/>
      <c r="AC2103" s="5"/>
      <c r="AD2103" s="5"/>
      <c r="AE2103" s="5"/>
      <c r="AF2103" s="5"/>
    </row>
    <row r="2104" spans="1:32" hidden="1">
      <c r="A2104" s="5" t="s">
        <v>20367</v>
      </c>
      <c r="B2104" s="5" t="str">
        <f>IF(COUNTIF('Leads Priorizados INT'!M:M,A2104)&gt;0,"Sí","No")</f>
        <v>No</v>
      </c>
      <c r="C2104">
        <v>0</v>
      </c>
      <c r="D2104" s="6" t="s">
        <v>414</v>
      </c>
      <c r="E2104" s="5" t="s">
        <v>20368</v>
      </c>
      <c r="F2104" s="5" t="s">
        <v>431</v>
      </c>
      <c r="G2104" s="5" t="s">
        <v>2342</v>
      </c>
      <c r="H2104" s="7">
        <v>820326</v>
      </c>
      <c r="I2104" s="5">
        <v>1</v>
      </c>
      <c r="J2104" s="5">
        <v>2</v>
      </c>
      <c r="K2104" s="5" t="s">
        <v>20369</v>
      </c>
      <c r="L2104" s="5">
        <v>7.2999999999999995E-2</v>
      </c>
      <c r="M2104" s="8"/>
      <c r="N2104" s="8"/>
      <c r="O2104" s="8"/>
      <c r="P2104" s="8"/>
      <c r="Q2104" s="8"/>
      <c r="R2104" s="5" t="s">
        <v>20370</v>
      </c>
      <c r="S2104" s="5" t="s">
        <v>417</v>
      </c>
      <c r="T2104" s="5" t="s">
        <v>417</v>
      </c>
      <c r="U2104" s="5" t="s">
        <v>417</v>
      </c>
      <c r="V2104" s="5" t="s">
        <v>417</v>
      </c>
      <c r="W2104" s="5" t="s">
        <v>93</v>
      </c>
      <c r="X2104" s="5" t="s">
        <v>418</v>
      </c>
      <c r="Y2104" s="5" t="s">
        <v>419</v>
      </c>
      <c r="Z2104" s="5" t="s">
        <v>420</v>
      </c>
      <c r="AA2104" s="5" t="s">
        <v>421</v>
      </c>
      <c r="AB2104" s="5"/>
      <c r="AC2104" s="5"/>
      <c r="AD2104" s="5"/>
      <c r="AE2104" s="5"/>
      <c r="AF2104" s="5"/>
    </row>
    <row r="2105" spans="1:32" hidden="1">
      <c r="A2105" s="5" t="s">
        <v>20371</v>
      </c>
      <c r="B2105" s="5" t="str">
        <f>IF(COUNTIF('Leads Priorizados INT'!M:M,A2105)&gt;0,"Sí","No")</f>
        <v>No</v>
      </c>
      <c r="C2105">
        <v>0</v>
      </c>
      <c r="D2105" s="6" t="s">
        <v>414</v>
      </c>
      <c r="E2105" s="5" t="s">
        <v>20372</v>
      </c>
      <c r="F2105" s="5" t="s">
        <v>152</v>
      </c>
      <c r="G2105" s="5" t="s">
        <v>1894</v>
      </c>
      <c r="H2105" s="7">
        <v>459307</v>
      </c>
      <c r="I2105" s="5">
        <v>1</v>
      </c>
      <c r="J2105" s="5">
        <v>1</v>
      </c>
      <c r="K2105" s="5" t="s">
        <v>20373</v>
      </c>
      <c r="L2105" s="5">
        <v>7.2999999999999995E-2</v>
      </c>
      <c r="M2105" s="8"/>
      <c r="N2105" s="8"/>
      <c r="O2105" s="8"/>
      <c r="P2105" s="8"/>
      <c r="Q2105" s="8"/>
      <c r="R2105" s="5" t="s">
        <v>20374</v>
      </c>
      <c r="S2105" s="5" t="s">
        <v>20375</v>
      </c>
      <c r="T2105" s="5" t="s">
        <v>417</v>
      </c>
      <c r="U2105" s="5" t="s">
        <v>417</v>
      </c>
      <c r="V2105" s="5" t="s">
        <v>417</v>
      </c>
      <c r="W2105" s="5" t="s">
        <v>93</v>
      </c>
      <c r="X2105" s="5" t="s">
        <v>418</v>
      </c>
      <c r="Y2105" s="5" t="s">
        <v>419</v>
      </c>
      <c r="Z2105" s="5" t="s">
        <v>420</v>
      </c>
      <c r="AA2105" s="5" t="s">
        <v>421</v>
      </c>
      <c r="AB2105" s="5"/>
      <c r="AC2105" s="5"/>
      <c r="AD2105" s="5"/>
      <c r="AE2105" s="5"/>
      <c r="AF2105" s="5"/>
    </row>
    <row r="2106" spans="1:32" hidden="1">
      <c r="A2106" s="5" t="s">
        <v>20376</v>
      </c>
      <c r="B2106" s="5" t="str">
        <f>IF(COUNTIF('Leads Priorizados INT'!M:M,A2106)&gt;0,"Sí","No")</f>
        <v>No</v>
      </c>
      <c r="C2106">
        <v>0</v>
      </c>
      <c r="D2106" s="6" t="s">
        <v>430</v>
      </c>
      <c r="E2106" s="5" t="s">
        <v>20377</v>
      </c>
      <c r="F2106" s="5" t="s">
        <v>873</v>
      </c>
      <c r="G2106" s="5" t="s">
        <v>20378</v>
      </c>
      <c r="H2106" s="7">
        <v>1716860</v>
      </c>
      <c r="I2106" s="5">
        <v>7</v>
      </c>
      <c r="J2106" s="5">
        <v>1</v>
      </c>
      <c r="K2106" s="5" t="s">
        <v>20379</v>
      </c>
      <c r="L2106" s="5">
        <v>7.2999999999999995E-2</v>
      </c>
      <c r="M2106" s="8">
        <v>665809995</v>
      </c>
      <c r="N2106" s="8"/>
      <c r="O2106" s="8"/>
      <c r="P2106" s="8"/>
      <c r="Q2106" s="8"/>
      <c r="R2106" s="5" t="s">
        <v>20380</v>
      </c>
      <c r="S2106" s="5" t="s">
        <v>417</v>
      </c>
      <c r="T2106" s="5" t="s">
        <v>417</v>
      </c>
      <c r="U2106" s="5" t="s">
        <v>417</v>
      </c>
      <c r="V2106" s="5" t="s">
        <v>417</v>
      </c>
      <c r="W2106" s="5" t="s">
        <v>93</v>
      </c>
      <c r="X2106" s="5" t="s">
        <v>418</v>
      </c>
      <c r="Y2106" s="5" t="s">
        <v>419</v>
      </c>
      <c r="Z2106" s="5" t="s">
        <v>420</v>
      </c>
      <c r="AA2106" s="5" t="s">
        <v>421</v>
      </c>
      <c r="AB2106" s="5"/>
      <c r="AC2106" s="5"/>
      <c r="AD2106" s="5"/>
      <c r="AE2106" s="5"/>
      <c r="AF2106" s="5"/>
    </row>
    <row r="2107" spans="1:32" hidden="1">
      <c r="A2107" s="5" t="s">
        <v>20381</v>
      </c>
      <c r="B2107" s="5" t="str">
        <f>IF(COUNTIF('Leads Priorizados INT'!M:M,A2107)&gt;0,"Sí","No")</f>
        <v>No</v>
      </c>
      <c r="C2107">
        <v>0</v>
      </c>
      <c r="D2107" s="6" t="s">
        <v>414</v>
      </c>
      <c r="E2107" s="5" t="s">
        <v>20382</v>
      </c>
      <c r="F2107" s="5" t="s">
        <v>3740</v>
      </c>
      <c r="G2107" s="5" t="s">
        <v>20383</v>
      </c>
      <c r="H2107" s="7">
        <v>924008</v>
      </c>
      <c r="I2107" s="5">
        <v>8</v>
      </c>
      <c r="J2107" s="5">
        <v>1</v>
      </c>
      <c r="K2107" s="5" t="s">
        <v>20384</v>
      </c>
      <c r="L2107" s="5">
        <v>7.2900000000000006E-2</v>
      </c>
      <c r="M2107" s="8">
        <v>956685235</v>
      </c>
      <c r="N2107" s="8">
        <v>956682985</v>
      </c>
      <c r="O2107" s="8"/>
      <c r="P2107" s="8"/>
      <c r="Q2107" s="8"/>
      <c r="R2107" s="5" t="s">
        <v>20385</v>
      </c>
      <c r="S2107" s="5" t="s">
        <v>20386</v>
      </c>
      <c r="T2107" s="5" t="s">
        <v>417</v>
      </c>
      <c r="U2107" s="5" t="s">
        <v>417</v>
      </c>
      <c r="V2107" s="5" t="s">
        <v>417</v>
      </c>
      <c r="W2107" s="5" t="s">
        <v>93</v>
      </c>
      <c r="X2107" s="5" t="s">
        <v>418</v>
      </c>
      <c r="Y2107" s="5" t="s">
        <v>419</v>
      </c>
      <c r="Z2107" s="5" t="s">
        <v>420</v>
      </c>
      <c r="AA2107" s="5" t="s">
        <v>421</v>
      </c>
      <c r="AB2107" s="5"/>
      <c r="AC2107" s="5"/>
      <c r="AD2107" s="5"/>
      <c r="AE2107" s="5"/>
      <c r="AF2107" s="5"/>
    </row>
    <row r="2108" spans="1:32" hidden="1">
      <c r="A2108" s="5" t="s">
        <v>20387</v>
      </c>
      <c r="B2108" s="5" t="str">
        <f>IF(COUNTIF('Leads Priorizados INT'!M:M,A2108)&gt;0,"Sí","No")</f>
        <v>No</v>
      </c>
      <c r="C2108">
        <v>0</v>
      </c>
      <c r="D2108" s="6" t="s">
        <v>414</v>
      </c>
      <c r="E2108" s="5" t="s">
        <v>20388</v>
      </c>
      <c r="F2108" s="5" t="s">
        <v>931</v>
      </c>
      <c r="G2108" s="5" t="s">
        <v>20389</v>
      </c>
      <c r="H2108" s="7">
        <v>899648</v>
      </c>
      <c r="I2108" s="5">
        <v>2</v>
      </c>
      <c r="J2108" s="5">
        <v>2</v>
      </c>
      <c r="K2108" s="5" t="s">
        <v>20390</v>
      </c>
      <c r="L2108" s="5">
        <v>7.2900000000000006E-2</v>
      </c>
      <c r="M2108" s="8">
        <v>981594209</v>
      </c>
      <c r="N2108" s="8"/>
      <c r="O2108" s="8"/>
      <c r="P2108" s="8"/>
      <c r="Q2108" s="8"/>
      <c r="R2108" s="5" t="s">
        <v>20391</v>
      </c>
      <c r="S2108" s="5" t="s">
        <v>417</v>
      </c>
      <c r="T2108" s="5" t="s">
        <v>417</v>
      </c>
      <c r="U2108" s="5" t="s">
        <v>417</v>
      </c>
      <c r="V2108" s="5" t="s">
        <v>417</v>
      </c>
      <c r="W2108" s="5" t="s">
        <v>93</v>
      </c>
      <c r="X2108" s="5" t="s">
        <v>418</v>
      </c>
      <c r="Y2108" s="5" t="s">
        <v>419</v>
      </c>
      <c r="Z2108" s="5" t="s">
        <v>420</v>
      </c>
      <c r="AA2108" s="5" t="s">
        <v>421</v>
      </c>
      <c r="AB2108" s="5" t="s">
        <v>20392</v>
      </c>
      <c r="AC2108" s="5"/>
      <c r="AD2108" s="5"/>
      <c r="AE2108" s="5"/>
      <c r="AF2108" s="5"/>
    </row>
    <row r="2109" spans="1:32" hidden="1">
      <c r="A2109" s="5" t="s">
        <v>20393</v>
      </c>
      <c r="B2109" s="5" t="str">
        <f>IF(COUNTIF('Leads Priorizados INT'!M:M,A2109)&gt;0,"Sí","No")</f>
        <v>No</v>
      </c>
      <c r="C2109">
        <v>0</v>
      </c>
      <c r="D2109" s="6" t="s">
        <v>414</v>
      </c>
      <c r="E2109" s="5" t="s">
        <v>20394</v>
      </c>
      <c r="F2109" s="5" t="s">
        <v>752</v>
      </c>
      <c r="G2109" s="5" t="s">
        <v>20395</v>
      </c>
      <c r="H2109" s="7">
        <v>845674</v>
      </c>
      <c r="I2109" s="5">
        <v>2</v>
      </c>
      <c r="J2109" s="5">
        <v>3</v>
      </c>
      <c r="K2109" s="5" t="s">
        <v>20396</v>
      </c>
      <c r="L2109" s="5">
        <v>7.2900000000000006E-2</v>
      </c>
      <c r="M2109" s="8">
        <v>977743262</v>
      </c>
      <c r="N2109" s="8">
        <v>977706496</v>
      </c>
      <c r="O2109" s="8">
        <v>977706896</v>
      </c>
      <c r="P2109" s="8">
        <v>685854699</v>
      </c>
      <c r="Q2109" s="8">
        <v>615050455</v>
      </c>
      <c r="R2109" s="5" t="s">
        <v>20397</v>
      </c>
      <c r="S2109" s="5" t="s">
        <v>20398</v>
      </c>
      <c r="T2109" s="5" t="s">
        <v>417</v>
      </c>
      <c r="U2109" s="5" t="s">
        <v>417</v>
      </c>
      <c r="V2109" s="5" t="s">
        <v>417</v>
      </c>
      <c r="W2109" s="5" t="s">
        <v>93</v>
      </c>
      <c r="X2109" s="5" t="s">
        <v>418</v>
      </c>
      <c r="Y2109" s="5" t="s">
        <v>419</v>
      </c>
      <c r="Z2109" s="5" t="s">
        <v>420</v>
      </c>
      <c r="AA2109" s="5" t="s">
        <v>421</v>
      </c>
      <c r="AB2109" s="5"/>
      <c r="AC2109" s="5"/>
      <c r="AD2109" s="5"/>
      <c r="AE2109" s="5"/>
      <c r="AF2109" s="5"/>
    </row>
    <row r="2110" spans="1:32">
      <c r="A2110" s="5" t="s">
        <v>20399</v>
      </c>
      <c r="B2110" s="5" t="str">
        <f>IF(COUNTIF('Leads Priorizados INT'!M:M,A2110)&gt;0,"Sí","No")</f>
        <v>No</v>
      </c>
      <c r="C2110">
        <v>1</v>
      </c>
      <c r="D2110" s="6" t="s">
        <v>414</v>
      </c>
      <c r="E2110" s="5" t="s">
        <v>20400</v>
      </c>
      <c r="F2110" s="5" t="s">
        <v>431</v>
      </c>
      <c r="G2110" s="5" t="s">
        <v>1479</v>
      </c>
      <c r="H2110" s="7">
        <v>873408</v>
      </c>
      <c r="I2110" s="5">
        <v>7</v>
      </c>
      <c r="J2110" s="5">
        <v>1</v>
      </c>
      <c r="K2110" s="5" t="s">
        <v>20401</v>
      </c>
      <c r="L2110" s="5">
        <v>7.2900000000000006E-2</v>
      </c>
      <c r="M2110" s="8">
        <v>933282775</v>
      </c>
      <c r="N2110" s="8">
        <v>932023958</v>
      </c>
      <c r="O2110" s="8">
        <v>932000704</v>
      </c>
      <c r="P2110" s="8"/>
      <c r="Q2110" s="8"/>
      <c r="R2110" s="5" t="s">
        <v>20350</v>
      </c>
      <c r="S2110" s="5" t="s">
        <v>417</v>
      </c>
      <c r="T2110" s="5" t="s">
        <v>417</v>
      </c>
      <c r="U2110" s="5" t="s">
        <v>417</v>
      </c>
      <c r="V2110" s="5" t="s">
        <v>417</v>
      </c>
      <c r="W2110" s="5" t="s">
        <v>93</v>
      </c>
      <c r="X2110" s="5" t="s">
        <v>418</v>
      </c>
      <c r="Y2110" s="5" t="s">
        <v>419</v>
      </c>
      <c r="Z2110" s="5" t="s">
        <v>420</v>
      </c>
      <c r="AA2110" s="5" t="s">
        <v>421</v>
      </c>
      <c r="AB2110" s="5"/>
      <c r="AC2110" s="5"/>
      <c r="AD2110" s="5"/>
      <c r="AE2110" s="5"/>
      <c r="AF2110" s="5"/>
    </row>
    <row r="2111" spans="1:32" hidden="1">
      <c r="A2111" s="5" t="s">
        <v>20402</v>
      </c>
      <c r="B2111" s="5" t="str">
        <f>IF(COUNTIF('Leads Priorizados INT'!M:M,A2111)&gt;0,"Sí","No")</f>
        <v>No</v>
      </c>
      <c r="C2111">
        <v>0</v>
      </c>
      <c r="D2111" s="6" t="s">
        <v>414</v>
      </c>
      <c r="E2111" s="5" t="s">
        <v>20403</v>
      </c>
      <c r="F2111" s="5" t="s">
        <v>431</v>
      </c>
      <c r="G2111" s="5" t="s">
        <v>1186</v>
      </c>
      <c r="H2111" s="7">
        <v>993330</v>
      </c>
      <c r="I2111" s="5">
        <v>8</v>
      </c>
      <c r="J2111" s="5">
        <v>1</v>
      </c>
      <c r="K2111" s="5" t="s">
        <v>20404</v>
      </c>
      <c r="L2111" s="5">
        <v>7.2900000000000006E-2</v>
      </c>
      <c r="M2111" s="8"/>
      <c r="N2111" s="8"/>
      <c r="O2111" s="8"/>
      <c r="P2111" s="8"/>
      <c r="Q2111" s="8"/>
      <c r="R2111" s="5" t="s">
        <v>20405</v>
      </c>
      <c r="S2111" s="5" t="s">
        <v>20406</v>
      </c>
      <c r="T2111" s="5" t="s">
        <v>417</v>
      </c>
      <c r="U2111" s="5" t="s">
        <v>417</v>
      </c>
      <c r="V2111" s="5" t="s">
        <v>417</v>
      </c>
      <c r="W2111" s="5" t="s">
        <v>93</v>
      </c>
      <c r="X2111" s="5" t="s">
        <v>418</v>
      </c>
      <c r="Y2111" s="5" t="s">
        <v>419</v>
      </c>
      <c r="Z2111" s="5" t="s">
        <v>420</v>
      </c>
      <c r="AA2111" s="5" t="s">
        <v>421</v>
      </c>
      <c r="AB2111" s="5"/>
      <c r="AC2111" s="5"/>
      <c r="AD2111" s="5"/>
      <c r="AE2111" s="5"/>
      <c r="AF2111" s="5"/>
    </row>
    <row r="2112" spans="1:32" hidden="1">
      <c r="A2112" s="5" t="s">
        <v>20407</v>
      </c>
      <c r="B2112" s="5" t="str">
        <f>IF(COUNTIF('Leads Priorizados INT'!M:M,A2112)&gt;0,"Sí","No")</f>
        <v>No</v>
      </c>
      <c r="C2112">
        <v>0</v>
      </c>
      <c r="D2112" s="6" t="s">
        <v>414</v>
      </c>
      <c r="E2112" s="5" t="s">
        <v>20408</v>
      </c>
      <c r="F2112" s="5" t="s">
        <v>152</v>
      </c>
      <c r="G2112" s="5" t="s">
        <v>1915</v>
      </c>
      <c r="H2112" s="7">
        <v>11097000</v>
      </c>
      <c r="I2112" s="5">
        <v>84</v>
      </c>
      <c r="J2112" s="5">
        <v>2</v>
      </c>
      <c r="K2112" s="5" t="s">
        <v>20409</v>
      </c>
      <c r="L2112" s="5">
        <v>7.2900000000000006E-2</v>
      </c>
      <c r="M2112" s="8">
        <v>965109431</v>
      </c>
      <c r="N2112" s="8"/>
      <c r="O2112" s="8"/>
      <c r="P2112" s="8"/>
      <c r="Q2112" s="8"/>
      <c r="R2112" s="5" t="s">
        <v>20410</v>
      </c>
      <c r="S2112" s="5" t="s">
        <v>20411</v>
      </c>
      <c r="T2112" s="5" t="s">
        <v>417</v>
      </c>
      <c r="U2112" s="5" t="s">
        <v>417</v>
      </c>
      <c r="V2112" s="5" t="s">
        <v>417</v>
      </c>
      <c r="W2112" s="5" t="s">
        <v>93</v>
      </c>
      <c r="X2112" s="5" t="s">
        <v>418</v>
      </c>
      <c r="Y2112" s="5" t="s">
        <v>419</v>
      </c>
      <c r="Z2112" s="5" t="s">
        <v>420</v>
      </c>
      <c r="AA2112" s="5" t="s">
        <v>421</v>
      </c>
      <c r="AB2112" s="5"/>
      <c r="AC2112" s="5"/>
      <c r="AD2112" s="5"/>
      <c r="AE2112" s="5"/>
      <c r="AF2112" s="5"/>
    </row>
    <row r="2113" spans="1:32" hidden="1">
      <c r="A2113" s="5" t="s">
        <v>20412</v>
      </c>
      <c r="B2113" s="5" t="str">
        <f>IF(COUNTIF('Leads Priorizados INT'!M:M,A2113)&gt;0,"Sí","No")</f>
        <v>No</v>
      </c>
      <c r="C2113">
        <v>0</v>
      </c>
      <c r="D2113" s="6" t="s">
        <v>414</v>
      </c>
      <c r="E2113" s="5" t="s">
        <v>20413</v>
      </c>
      <c r="F2113" s="5" t="s">
        <v>431</v>
      </c>
      <c r="G2113" s="5" t="s">
        <v>3709</v>
      </c>
      <c r="H2113" s="7">
        <v>909439</v>
      </c>
      <c r="I2113" s="5">
        <v>8</v>
      </c>
      <c r="J2113" s="5">
        <v>1</v>
      </c>
      <c r="K2113" s="5" t="s">
        <v>20414</v>
      </c>
      <c r="L2113" s="5">
        <v>7.2900000000000006E-2</v>
      </c>
      <c r="M2113" s="8">
        <v>934089034</v>
      </c>
      <c r="N2113" s="8"/>
      <c r="O2113" s="8"/>
      <c r="P2113" s="8"/>
      <c r="Q2113" s="8"/>
      <c r="R2113" s="5" t="s">
        <v>20415</v>
      </c>
      <c r="S2113" s="5" t="s">
        <v>417</v>
      </c>
      <c r="T2113" s="5" t="s">
        <v>417</v>
      </c>
      <c r="U2113" s="5" t="s">
        <v>417</v>
      </c>
      <c r="V2113" s="5" t="s">
        <v>417</v>
      </c>
      <c r="W2113" s="5" t="s">
        <v>93</v>
      </c>
      <c r="X2113" s="5" t="s">
        <v>418</v>
      </c>
      <c r="Y2113" s="5" t="s">
        <v>419</v>
      </c>
      <c r="Z2113" s="5" t="s">
        <v>420</v>
      </c>
      <c r="AA2113" s="5" t="s">
        <v>421</v>
      </c>
      <c r="AB2113" s="5"/>
      <c r="AC2113" s="5"/>
      <c r="AD2113" s="5"/>
      <c r="AE2113" s="5"/>
      <c r="AF2113" s="5"/>
    </row>
    <row r="2114" spans="1:32" hidden="1">
      <c r="A2114" s="5" t="s">
        <v>20416</v>
      </c>
      <c r="B2114" s="5" t="str">
        <f>IF(COUNTIF('Leads Priorizados INT'!M:M,A2114)&gt;0,"Sí","No")</f>
        <v>No</v>
      </c>
      <c r="C2114">
        <v>0</v>
      </c>
      <c r="D2114" s="6" t="s">
        <v>430</v>
      </c>
      <c r="E2114" s="5" t="s">
        <v>20417</v>
      </c>
      <c r="F2114" s="5" t="s">
        <v>769</v>
      </c>
      <c r="G2114" s="5" t="s">
        <v>9354</v>
      </c>
      <c r="H2114" s="7">
        <v>756434</v>
      </c>
      <c r="I2114" s="5">
        <v>3</v>
      </c>
      <c r="J2114" s="5">
        <v>2</v>
      </c>
      <c r="K2114" s="5" t="s">
        <v>20418</v>
      </c>
      <c r="L2114" s="5">
        <v>7.2900000000000006E-2</v>
      </c>
      <c r="M2114" s="8">
        <v>922213132</v>
      </c>
      <c r="N2114" s="8">
        <v>653974029</v>
      </c>
      <c r="O2114" s="8"/>
      <c r="P2114" s="8"/>
      <c r="Q2114" s="8"/>
      <c r="R2114" s="5" t="s">
        <v>20419</v>
      </c>
      <c r="S2114" s="5" t="s">
        <v>417</v>
      </c>
      <c r="T2114" s="5" t="s">
        <v>417</v>
      </c>
      <c r="U2114" s="5" t="s">
        <v>417</v>
      </c>
      <c r="V2114" s="5" t="s">
        <v>417</v>
      </c>
      <c r="W2114" s="5" t="s">
        <v>93</v>
      </c>
      <c r="X2114" s="5" t="s">
        <v>418</v>
      </c>
      <c r="Y2114" s="5" t="s">
        <v>419</v>
      </c>
      <c r="Z2114" s="5" t="s">
        <v>420</v>
      </c>
      <c r="AA2114" s="5" t="s">
        <v>421</v>
      </c>
      <c r="AB2114" s="5"/>
      <c r="AC2114" s="5"/>
      <c r="AD2114" s="5"/>
      <c r="AE2114" s="5"/>
      <c r="AF2114" s="5"/>
    </row>
    <row r="2115" spans="1:32">
      <c r="A2115" s="5" t="s">
        <v>20420</v>
      </c>
      <c r="B2115" s="5" t="str">
        <f>IF(COUNTIF('Leads Priorizados INT'!M:M,A2115)&gt;0,"Sí","No")</f>
        <v>No</v>
      </c>
      <c r="C2115">
        <v>1</v>
      </c>
      <c r="D2115" s="6" t="s">
        <v>414</v>
      </c>
      <c r="E2115" s="5" t="s">
        <v>20421</v>
      </c>
      <c r="F2115" s="5" t="s">
        <v>152</v>
      </c>
      <c r="G2115" s="5" t="s">
        <v>1923</v>
      </c>
      <c r="H2115" s="7">
        <v>355679</v>
      </c>
      <c r="I2115" s="5">
        <v>1</v>
      </c>
      <c r="J2115" s="5">
        <v>1</v>
      </c>
      <c r="K2115" s="5" t="s">
        <v>20422</v>
      </c>
      <c r="L2115" s="5">
        <v>7.2900000000000006E-2</v>
      </c>
      <c r="M2115" s="8">
        <v>914490721</v>
      </c>
      <c r="N2115" s="8">
        <v>910100505</v>
      </c>
      <c r="O2115" s="8"/>
      <c r="P2115" s="8"/>
      <c r="Q2115" s="8"/>
      <c r="R2115" s="5" t="s">
        <v>20423</v>
      </c>
      <c r="S2115" s="5" t="s">
        <v>20424</v>
      </c>
      <c r="T2115" s="5" t="s">
        <v>417</v>
      </c>
      <c r="U2115" s="5" t="s">
        <v>417</v>
      </c>
      <c r="V2115" s="5" t="s">
        <v>417</v>
      </c>
      <c r="W2115" s="5" t="s">
        <v>93</v>
      </c>
      <c r="X2115" s="5" t="s">
        <v>418</v>
      </c>
      <c r="Y2115" s="5" t="s">
        <v>419</v>
      </c>
      <c r="Z2115" s="5" t="s">
        <v>420</v>
      </c>
      <c r="AA2115" s="5" t="s">
        <v>421</v>
      </c>
      <c r="AB2115" s="5"/>
      <c r="AC2115" s="5"/>
      <c r="AD2115" s="5"/>
      <c r="AE2115" s="5"/>
      <c r="AF2115" s="5"/>
    </row>
    <row r="2116" spans="1:32">
      <c r="A2116" s="5" t="s">
        <v>20425</v>
      </c>
      <c r="B2116" s="5" t="str">
        <f>IF(COUNTIF('Leads Priorizados INT'!M:M,A2116)&gt;0,"Sí","No")</f>
        <v>No</v>
      </c>
      <c r="C2116">
        <v>1</v>
      </c>
      <c r="D2116" s="6" t="s">
        <v>414</v>
      </c>
      <c r="E2116" s="5" t="s">
        <v>20426</v>
      </c>
      <c r="F2116" s="5" t="s">
        <v>431</v>
      </c>
      <c r="G2116" s="5" t="s">
        <v>11112</v>
      </c>
      <c r="H2116" s="7">
        <v>966594</v>
      </c>
      <c r="I2116" s="5">
        <v>1</v>
      </c>
      <c r="J2116" s="5">
        <v>2</v>
      </c>
      <c r="K2116" s="5" t="s">
        <v>20427</v>
      </c>
      <c r="L2116" s="5">
        <v>7.2800000000000004E-2</v>
      </c>
      <c r="M2116" s="8"/>
      <c r="N2116" s="8"/>
      <c r="O2116" s="8"/>
      <c r="P2116" s="8"/>
      <c r="Q2116" s="8"/>
      <c r="R2116" s="5" t="s">
        <v>20428</v>
      </c>
      <c r="S2116" s="5" t="s">
        <v>417</v>
      </c>
      <c r="T2116" s="5" t="s">
        <v>417</v>
      </c>
      <c r="U2116" s="5" t="s">
        <v>417</v>
      </c>
      <c r="V2116" s="5" t="s">
        <v>417</v>
      </c>
      <c r="W2116" s="5" t="s">
        <v>93</v>
      </c>
      <c r="X2116" s="5" t="s">
        <v>418</v>
      </c>
      <c r="Y2116" s="5" t="s">
        <v>419</v>
      </c>
      <c r="Z2116" s="5" t="s">
        <v>420</v>
      </c>
      <c r="AA2116" s="5" t="s">
        <v>421</v>
      </c>
      <c r="AB2116" s="5"/>
      <c r="AC2116" s="5"/>
      <c r="AD2116" s="5"/>
      <c r="AE2116" s="5"/>
      <c r="AF2116" s="5"/>
    </row>
    <row r="2117" spans="1:32" hidden="1">
      <c r="A2117" s="5" t="s">
        <v>20429</v>
      </c>
      <c r="B2117" s="5" t="str">
        <f>IF(COUNTIF('Leads Priorizados INT'!M:M,A2117)&gt;0,"Sí","No")</f>
        <v>No</v>
      </c>
      <c r="C2117">
        <v>0</v>
      </c>
      <c r="D2117" s="6" t="s">
        <v>414</v>
      </c>
      <c r="E2117" s="5" t="s">
        <v>20430</v>
      </c>
      <c r="F2117" s="5" t="s">
        <v>152</v>
      </c>
      <c r="G2117" s="5" t="s">
        <v>20431</v>
      </c>
      <c r="H2117" s="7">
        <v>833357</v>
      </c>
      <c r="I2117" s="5">
        <v>8</v>
      </c>
      <c r="J2117" s="5">
        <v>1</v>
      </c>
      <c r="K2117" s="5" t="s">
        <v>20432</v>
      </c>
      <c r="L2117" s="5">
        <v>7.2800000000000004E-2</v>
      </c>
      <c r="M2117" s="8">
        <v>917783732</v>
      </c>
      <c r="N2117" s="8"/>
      <c r="O2117" s="8"/>
      <c r="P2117" s="8"/>
      <c r="Q2117" s="8"/>
      <c r="R2117" s="5" t="s">
        <v>20433</v>
      </c>
      <c r="S2117" s="5" t="s">
        <v>417</v>
      </c>
      <c r="T2117" s="5" t="s">
        <v>417</v>
      </c>
      <c r="U2117" s="5" t="s">
        <v>417</v>
      </c>
      <c r="V2117" s="5" t="s">
        <v>417</v>
      </c>
      <c r="W2117" s="5" t="s">
        <v>93</v>
      </c>
      <c r="X2117" s="5" t="s">
        <v>418</v>
      </c>
      <c r="Y2117" s="5" t="s">
        <v>419</v>
      </c>
      <c r="Z2117" s="5" t="s">
        <v>420</v>
      </c>
      <c r="AA2117" s="5" t="s">
        <v>421</v>
      </c>
      <c r="AB2117" s="5"/>
      <c r="AC2117" s="5"/>
      <c r="AD2117" s="5"/>
      <c r="AE2117" s="5"/>
      <c r="AF2117" s="5"/>
    </row>
    <row r="2118" spans="1:32" hidden="1">
      <c r="A2118" s="5" t="s">
        <v>20434</v>
      </c>
      <c r="B2118" s="5" t="str">
        <f>IF(COUNTIF('Leads Priorizados INT'!M:M,A2118)&gt;0,"Sí","No")</f>
        <v>No</v>
      </c>
      <c r="C2118">
        <v>0</v>
      </c>
      <c r="D2118" s="6" t="s">
        <v>414</v>
      </c>
      <c r="E2118" s="5" t="s">
        <v>20435</v>
      </c>
      <c r="F2118" s="5" t="s">
        <v>152</v>
      </c>
      <c r="G2118" s="5" t="s">
        <v>11061</v>
      </c>
      <c r="H2118" s="7">
        <v>1058961</v>
      </c>
      <c r="I2118" s="5">
        <v>8</v>
      </c>
      <c r="J2118" s="5">
        <v>1</v>
      </c>
      <c r="K2118" s="5" t="s">
        <v>20436</v>
      </c>
      <c r="L2118" s="5">
        <v>7.2800000000000004E-2</v>
      </c>
      <c r="M2118" s="8"/>
      <c r="N2118" s="8"/>
      <c r="O2118" s="8"/>
      <c r="P2118" s="8"/>
      <c r="Q2118" s="8"/>
      <c r="R2118" s="5" t="s">
        <v>20437</v>
      </c>
      <c r="S2118" s="5" t="s">
        <v>20438</v>
      </c>
      <c r="T2118" s="5" t="s">
        <v>417</v>
      </c>
      <c r="U2118" s="5" t="s">
        <v>417</v>
      </c>
      <c r="V2118" s="5" t="s">
        <v>417</v>
      </c>
      <c r="W2118" s="5" t="s">
        <v>93</v>
      </c>
      <c r="X2118" s="5" t="s">
        <v>418</v>
      </c>
      <c r="Y2118" s="5" t="s">
        <v>419</v>
      </c>
      <c r="Z2118" s="5" t="s">
        <v>420</v>
      </c>
      <c r="AA2118" s="5" t="s">
        <v>421</v>
      </c>
      <c r="AB2118" s="5"/>
      <c r="AC2118" s="5"/>
      <c r="AD2118" s="5"/>
      <c r="AE2118" s="5"/>
      <c r="AF2118" s="5"/>
    </row>
    <row r="2119" spans="1:32" hidden="1">
      <c r="A2119" s="5" t="s">
        <v>20439</v>
      </c>
      <c r="B2119" s="5" t="str">
        <f>IF(COUNTIF('Leads Priorizados INT'!M:M,A2119)&gt;0,"Sí","No")</f>
        <v>No</v>
      </c>
      <c r="C2119">
        <v>0</v>
      </c>
      <c r="D2119" s="6" t="s">
        <v>430</v>
      </c>
      <c r="E2119" s="5" t="s">
        <v>20440</v>
      </c>
      <c r="F2119" s="5" t="s">
        <v>5398</v>
      </c>
      <c r="G2119" s="5" t="s">
        <v>20441</v>
      </c>
      <c r="H2119" s="7">
        <v>315544</v>
      </c>
      <c r="I2119" s="5">
        <v>2</v>
      </c>
      <c r="J2119" s="5">
        <v>3</v>
      </c>
      <c r="K2119" s="5" t="s">
        <v>20442</v>
      </c>
      <c r="L2119" s="5">
        <v>7.2700000000000001E-2</v>
      </c>
      <c r="M2119" s="8">
        <v>967606612</v>
      </c>
      <c r="N2119" s="8">
        <v>967278563</v>
      </c>
      <c r="O2119" s="8">
        <v>967704254</v>
      </c>
      <c r="P2119" s="8">
        <v>685481069</v>
      </c>
      <c r="Q2119" s="8">
        <v>685481067</v>
      </c>
      <c r="R2119" s="5" t="s">
        <v>20443</v>
      </c>
      <c r="S2119" s="5" t="s">
        <v>417</v>
      </c>
      <c r="T2119" s="5" t="s">
        <v>417</v>
      </c>
      <c r="U2119" s="5" t="s">
        <v>417</v>
      </c>
      <c r="V2119" s="5" t="s">
        <v>417</v>
      </c>
      <c r="W2119" s="5" t="s">
        <v>93</v>
      </c>
      <c r="X2119" s="5" t="s">
        <v>418</v>
      </c>
      <c r="Y2119" s="5" t="s">
        <v>419</v>
      </c>
      <c r="Z2119" s="5" t="s">
        <v>420</v>
      </c>
      <c r="AA2119" s="5" t="s">
        <v>421</v>
      </c>
      <c r="AB2119" s="5" t="s">
        <v>20444</v>
      </c>
      <c r="AC2119" s="5"/>
      <c r="AD2119" s="5"/>
      <c r="AE2119" s="5"/>
      <c r="AF2119" s="5"/>
    </row>
    <row r="2120" spans="1:32" hidden="1">
      <c r="A2120" s="5" t="s">
        <v>20445</v>
      </c>
      <c r="B2120" s="5" t="str">
        <f>IF(COUNTIF('Leads Priorizados INT'!M:M,A2120)&gt;0,"Sí","No")</f>
        <v>No</v>
      </c>
      <c r="C2120">
        <v>0</v>
      </c>
      <c r="D2120" s="6" t="s">
        <v>414</v>
      </c>
      <c r="E2120" s="5" t="s">
        <v>20446</v>
      </c>
      <c r="F2120" s="5" t="s">
        <v>431</v>
      </c>
      <c r="G2120" s="5" t="s">
        <v>1669</v>
      </c>
      <c r="H2120" s="7">
        <v>1248499</v>
      </c>
      <c r="I2120" s="5">
        <v>8</v>
      </c>
      <c r="J2120" s="5">
        <v>3</v>
      </c>
      <c r="K2120" s="5" t="s">
        <v>20447</v>
      </c>
      <c r="L2120" s="5">
        <v>7.2700000000000001E-2</v>
      </c>
      <c r="M2120" s="8">
        <v>934296538</v>
      </c>
      <c r="N2120" s="8">
        <v>647584797</v>
      </c>
      <c r="O2120" s="8"/>
      <c r="P2120" s="8"/>
      <c r="Q2120" s="8"/>
      <c r="R2120" s="5" t="s">
        <v>20448</v>
      </c>
      <c r="S2120" s="5" t="s">
        <v>417</v>
      </c>
      <c r="T2120" s="5" t="s">
        <v>417</v>
      </c>
      <c r="U2120" s="5" t="s">
        <v>417</v>
      </c>
      <c r="V2120" s="5" t="s">
        <v>417</v>
      </c>
      <c r="W2120" s="5" t="s">
        <v>93</v>
      </c>
      <c r="X2120" s="5" t="s">
        <v>418</v>
      </c>
      <c r="Y2120" s="5" t="s">
        <v>419</v>
      </c>
      <c r="Z2120" s="5" t="s">
        <v>420</v>
      </c>
      <c r="AA2120" s="5" t="s">
        <v>421</v>
      </c>
      <c r="AB2120" s="5"/>
      <c r="AC2120" s="5"/>
      <c r="AD2120" s="5"/>
      <c r="AE2120" s="5"/>
      <c r="AF2120" s="5"/>
    </row>
    <row r="2121" spans="1:32" hidden="1">
      <c r="A2121" s="5" t="s">
        <v>20449</v>
      </c>
      <c r="B2121" s="5" t="str">
        <f>IF(COUNTIF('Leads Priorizados INT'!M:M,A2121)&gt;0,"Sí","No")</f>
        <v>No</v>
      </c>
      <c r="C2121">
        <v>0</v>
      </c>
      <c r="D2121" s="6" t="s">
        <v>414</v>
      </c>
      <c r="E2121" s="5" t="s">
        <v>20450</v>
      </c>
      <c r="F2121" s="5" t="s">
        <v>3374</v>
      </c>
      <c r="G2121" s="5" t="s">
        <v>12528</v>
      </c>
      <c r="H2121" s="7">
        <v>483154</v>
      </c>
      <c r="I2121" s="5">
        <v>2</v>
      </c>
      <c r="J2121" s="5">
        <v>3</v>
      </c>
      <c r="K2121" s="5" t="s">
        <v>20451</v>
      </c>
      <c r="L2121" s="5">
        <v>7.2700000000000001E-2</v>
      </c>
      <c r="M2121" s="8">
        <v>968898096</v>
      </c>
      <c r="N2121" s="8">
        <v>968211430</v>
      </c>
      <c r="O2121" s="8"/>
      <c r="P2121" s="8"/>
      <c r="Q2121" s="8"/>
      <c r="R2121" s="5" t="s">
        <v>20452</v>
      </c>
      <c r="S2121" s="5" t="s">
        <v>417</v>
      </c>
      <c r="T2121" s="5" t="s">
        <v>417</v>
      </c>
      <c r="U2121" s="5" t="s">
        <v>417</v>
      </c>
      <c r="V2121" s="5" t="s">
        <v>417</v>
      </c>
      <c r="W2121" s="5" t="s">
        <v>93</v>
      </c>
      <c r="X2121" s="5" t="s">
        <v>418</v>
      </c>
      <c r="Y2121" s="5" t="s">
        <v>419</v>
      </c>
      <c r="Z2121" s="5" t="s">
        <v>420</v>
      </c>
      <c r="AA2121" s="5" t="s">
        <v>421</v>
      </c>
      <c r="AB2121" s="5"/>
      <c r="AC2121" s="5"/>
      <c r="AD2121" s="5"/>
      <c r="AE2121" s="5"/>
      <c r="AF2121" s="5"/>
    </row>
    <row r="2122" spans="1:32">
      <c r="A2122" s="5" t="s">
        <v>20453</v>
      </c>
      <c r="B2122" s="5" t="str">
        <f>IF(COUNTIF('Leads Priorizados INT'!M:M,A2122)&gt;0,"Sí","No")</f>
        <v>No</v>
      </c>
      <c r="C2122">
        <v>1</v>
      </c>
      <c r="D2122" s="6" t="s">
        <v>414</v>
      </c>
      <c r="E2122" s="5" t="s">
        <v>20454</v>
      </c>
      <c r="F2122" s="5" t="s">
        <v>1065</v>
      </c>
      <c r="G2122" s="5" t="s">
        <v>18030</v>
      </c>
      <c r="H2122" s="7">
        <v>1622667</v>
      </c>
      <c r="I2122" s="5">
        <v>42</v>
      </c>
      <c r="J2122" s="5">
        <v>1</v>
      </c>
      <c r="K2122" s="5" t="s">
        <v>20455</v>
      </c>
      <c r="L2122" s="5">
        <v>7.2700000000000001E-2</v>
      </c>
      <c r="M2122" s="8">
        <v>609491933</v>
      </c>
      <c r="N2122" s="8"/>
      <c r="O2122" s="8"/>
      <c r="P2122" s="8"/>
      <c r="Q2122" s="8"/>
      <c r="R2122" s="5" t="s">
        <v>20456</v>
      </c>
      <c r="S2122" s="5" t="s">
        <v>417</v>
      </c>
      <c r="T2122" s="5" t="s">
        <v>417</v>
      </c>
      <c r="U2122" s="5" t="s">
        <v>417</v>
      </c>
      <c r="V2122" s="5" t="s">
        <v>417</v>
      </c>
      <c r="W2122" s="5" t="s">
        <v>93</v>
      </c>
      <c r="X2122" s="5" t="s">
        <v>418</v>
      </c>
      <c r="Y2122" s="5" t="s">
        <v>419</v>
      </c>
      <c r="Z2122" s="5" t="s">
        <v>420</v>
      </c>
      <c r="AA2122" s="5" t="s">
        <v>421</v>
      </c>
      <c r="AB2122" s="5"/>
      <c r="AC2122" s="5"/>
      <c r="AD2122" s="5"/>
      <c r="AE2122" s="5"/>
      <c r="AF2122" s="5"/>
    </row>
    <row r="2123" spans="1:32" hidden="1">
      <c r="A2123" s="5" t="s">
        <v>20457</v>
      </c>
      <c r="B2123" s="5" t="str">
        <f>IF(COUNTIF('Leads Priorizados INT'!M:M,A2123)&gt;0,"Sí","No")</f>
        <v>No</v>
      </c>
      <c r="C2123">
        <v>0</v>
      </c>
      <c r="D2123" s="6" t="s">
        <v>414</v>
      </c>
      <c r="E2123" s="5" t="s">
        <v>20458</v>
      </c>
      <c r="F2123" s="5" t="s">
        <v>152</v>
      </c>
      <c r="G2123" s="5" t="s">
        <v>1602</v>
      </c>
      <c r="H2123" s="7">
        <v>934039</v>
      </c>
      <c r="I2123" s="5">
        <v>8</v>
      </c>
      <c r="J2123" s="5">
        <v>1</v>
      </c>
      <c r="K2123" s="5" t="s">
        <v>20459</v>
      </c>
      <c r="L2123" s="5">
        <v>7.2700000000000001E-2</v>
      </c>
      <c r="M2123" s="8"/>
      <c r="N2123" s="8"/>
      <c r="O2123" s="8"/>
      <c r="P2123" s="8"/>
      <c r="Q2123" s="8"/>
      <c r="R2123" s="5" t="s">
        <v>20460</v>
      </c>
      <c r="S2123" s="5" t="s">
        <v>20461</v>
      </c>
      <c r="T2123" s="5" t="s">
        <v>417</v>
      </c>
      <c r="U2123" s="5" t="s">
        <v>417</v>
      </c>
      <c r="V2123" s="5" t="s">
        <v>417</v>
      </c>
      <c r="W2123" s="5" t="s">
        <v>93</v>
      </c>
      <c r="X2123" s="5" t="s">
        <v>418</v>
      </c>
      <c r="Y2123" s="5" t="s">
        <v>419</v>
      </c>
      <c r="Z2123" s="5" t="s">
        <v>420</v>
      </c>
      <c r="AA2123" s="5" t="s">
        <v>421</v>
      </c>
      <c r="AB2123" s="5"/>
      <c r="AC2123" s="5"/>
      <c r="AD2123" s="5"/>
      <c r="AE2123" s="5"/>
      <c r="AF2123" s="5"/>
    </row>
    <row r="2124" spans="1:32" hidden="1">
      <c r="A2124" s="5" t="s">
        <v>20462</v>
      </c>
      <c r="B2124" s="5" t="str">
        <f>IF(COUNTIF('Leads Priorizados INT'!M:M,A2124)&gt;0,"Sí","No")</f>
        <v>No</v>
      </c>
      <c r="C2124">
        <v>0</v>
      </c>
      <c r="D2124" s="6" t="s">
        <v>414</v>
      </c>
      <c r="E2124" s="5" t="s">
        <v>20463</v>
      </c>
      <c r="F2124" s="5" t="s">
        <v>152</v>
      </c>
      <c r="G2124" s="5" t="s">
        <v>1738</v>
      </c>
      <c r="H2124" s="7">
        <v>631352</v>
      </c>
      <c r="I2124" s="5">
        <v>6</v>
      </c>
      <c r="J2124" s="5">
        <v>1</v>
      </c>
      <c r="K2124" s="5" t="s">
        <v>20464</v>
      </c>
      <c r="L2124" s="5">
        <v>7.2700000000000001E-2</v>
      </c>
      <c r="M2124" s="8"/>
      <c r="N2124" s="8"/>
      <c r="O2124" s="8"/>
      <c r="P2124" s="8"/>
      <c r="Q2124" s="8"/>
      <c r="R2124" s="5" t="s">
        <v>20465</v>
      </c>
      <c r="S2124" s="5" t="s">
        <v>417</v>
      </c>
      <c r="T2124" s="5" t="s">
        <v>417</v>
      </c>
      <c r="U2124" s="5" t="s">
        <v>417</v>
      </c>
      <c r="V2124" s="5" t="s">
        <v>417</v>
      </c>
      <c r="W2124" s="5" t="s">
        <v>93</v>
      </c>
      <c r="X2124" s="5" t="s">
        <v>418</v>
      </c>
      <c r="Y2124" s="5" t="s">
        <v>419</v>
      </c>
      <c r="Z2124" s="5" t="s">
        <v>420</v>
      </c>
      <c r="AA2124" s="5" t="s">
        <v>421</v>
      </c>
      <c r="AB2124" s="5"/>
      <c r="AC2124" s="5"/>
      <c r="AD2124" s="5"/>
      <c r="AE2124" s="5"/>
      <c r="AF2124" s="5"/>
    </row>
    <row r="2125" spans="1:32" hidden="1">
      <c r="A2125" s="5" t="s">
        <v>20466</v>
      </c>
      <c r="B2125" s="5" t="str">
        <f>IF(COUNTIF('Leads Priorizados INT'!M:M,A2125)&gt;0,"Sí","No")</f>
        <v>No</v>
      </c>
      <c r="C2125">
        <v>0</v>
      </c>
      <c r="D2125" s="6" t="s">
        <v>414</v>
      </c>
      <c r="E2125" s="5" t="s">
        <v>20467</v>
      </c>
      <c r="F2125" s="5" t="s">
        <v>152</v>
      </c>
      <c r="G2125" s="5" t="s">
        <v>1915</v>
      </c>
      <c r="H2125" s="7">
        <v>564934</v>
      </c>
      <c r="I2125" s="5">
        <v>5</v>
      </c>
      <c r="J2125" s="5">
        <v>1</v>
      </c>
      <c r="K2125" s="5" t="s">
        <v>20468</v>
      </c>
      <c r="L2125" s="5">
        <v>7.2700000000000001E-2</v>
      </c>
      <c r="M2125" s="8">
        <v>917958078</v>
      </c>
      <c r="N2125" s="8"/>
      <c r="O2125" s="8"/>
      <c r="P2125" s="8"/>
      <c r="Q2125" s="8"/>
      <c r="R2125" s="5" t="s">
        <v>20469</v>
      </c>
      <c r="S2125" s="5" t="s">
        <v>417</v>
      </c>
      <c r="T2125" s="5" t="s">
        <v>417</v>
      </c>
      <c r="U2125" s="5" t="s">
        <v>417</v>
      </c>
      <c r="V2125" s="5" t="s">
        <v>417</v>
      </c>
      <c r="W2125" s="5" t="s">
        <v>93</v>
      </c>
      <c r="X2125" s="5" t="s">
        <v>418</v>
      </c>
      <c r="Y2125" s="5" t="s">
        <v>419</v>
      </c>
      <c r="Z2125" s="5" t="s">
        <v>420</v>
      </c>
      <c r="AA2125" s="5" t="s">
        <v>421</v>
      </c>
      <c r="AB2125" s="5"/>
      <c r="AC2125" s="5"/>
      <c r="AD2125" s="5"/>
      <c r="AE2125" s="5"/>
      <c r="AF2125" s="5"/>
    </row>
    <row r="2126" spans="1:32" hidden="1">
      <c r="A2126" s="5" t="s">
        <v>20470</v>
      </c>
      <c r="B2126" s="5" t="str">
        <f>IF(COUNTIF('Leads Priorizados INT'!M:M,A2126)&gt;0,"Sí","No")</f>
        <v>No</v>
      </c>
      <c r="C2126">
        <v>0</v>
      </c>
      <c r="D2126" s="6" t="s">
        <v>414</v>
      </c>
      <c r="E2126" s="5" t="s">
        <v>20471</v>
      </c>
      <c r="F2126" s="5" t="s">
        <v>873</v>
      </c>
      <c r="G2126" s="5" t="s">
        <v>20472</v>
      </c>
      <c r="H2126" s="7">
        <v>1041577</v>
      </c>
      <c r="I2126" s="5">
        <v>8</v>
      </c>
      <c r="J2126" s="5">
        <v>1</v>
      </c>
      <c r="K2126" s="5" t="s">
        <v>20473</v>
      </c>
      <c r="L2126" s="5">
        <v>7.2700000000000001E-2</v>
      </c>
      <c r="M2126" s="8">
        <v>952765086</v>
      </c>
      <c r="N2126" s="8">
        <v>678424009</v>
      </c>
      <c r="O2126" s="8">
        <v>607110464</v>
      </c>
      <c r="P2126" s="8"/>
      <c r="Q2126" s="8"/>
      <c r="R2126" s="5" t="s">
        <v>20474</v>
      </c>
      <c r="S2126" s="5" t="s">
        <v>417</v>
      </c>
      <c r="T2126" s="5" t="s">
        <v>417</v>
      </c>
      <c r="U2126" s="5" t="s">
        <v>417</v>
      </c>
      <c r="V2126" s="5" t="s">
        <v>417</v>
      </c>
      <c r="W2126" s="5" t="s">
        <v>93</v>
      </c>
      <c r="X2126" s="5" t="s">
        <v>418</v>
      </c>
      <c r="Y2126" s="5" t="s">
        <v>419</v>
      </c>
      <c r="Z2126" s="5" t="s">
        <v>420</v>
      </c>
      <c r="AA2126" s="5" t="s">
        <v>421</v>
      </c>
      <c r="AB2126" s="5" t="s">
        <v>20475</v>
      </c>
      <c r="AC2126" s="5"/>
      <c r="AD2126" s="5"/>
      <c r="AE2126" s="5"/>
      <c r="AF2126" s="5"/>
    </row>
    <row r="2127" spans="1:32" hidden="1">
      <c r="A2127" s="5" t="s">
        <v>20476</v>
      </c>
      <c r="B2127" s="5" t="str">
        <f>IF(COUNTIF('Leads Priorizados INT'!M:M,A2127)&gt;0,"Sí","No")</f>
        <v>No</v>
      </c>
      <c r="C2127">
        <v>0</v>
      </c>
      <c r="D2127" s="6" t="s">
        <v>414</v>
      </c>
      <c r="E2127" s="5" t="s">
        <v>20477</v>
      </c>
      <c r="F2127" s="5" t="s">
        <v>1245</v>
      </c>
      <c r="G2127" s="5" t="s">
        <v>1246</v>
      </c>
      <c r="H2127" s="7">
        <v>4585085</v>
      </c>
      <c r="I2127" s="5">
        <v>12</v>
      </c>
      <c r="J2127" s="5">
        <v>1</v>
      </c>
      <c r="K2127" s="5" t="s">
        <v>20478</v>
      </c>
      <c r="L2127" s="5">
        <v>7.2700000000000001E-2</v>
      </c>
      <c r="M2127" s="8"/>
      <c r="N2127" s="8"/>
      <c r="O2127" s="8"/>
      <c r="P2127" s="8"/>
      <c r="Q2127" s="8"/>
      <c r="R2127" s="5" t="s">
        <v>20479</v>
      </c>
      <c r="S2127" s="5" t="s">
        <v>417</v>
      </c>
      <c r="T2127" s="5" t="s">
        <v>417</v>
      </c>
      <c r="U2127" s="5" t="s">
        <v>417</v>
      </c>
      <c r="V2127" s="5" t="s">
        <v>417</v>
      </c>
      <c r="W2127" s="5" t="s">
        <v>93</v>
      </c>
      <c r="X2127" s="5" t="s">
        <v>418</v>
      </c>
      <c r="Y2127" s="5" t="s">
        <v>419</v>
      </c>
      <c r="Z2127" s="5" t="s">
        <v>420</v>
      </c>
      <c r="AA2127" s="5" t="s">
        <v>421</v>
      </c>
      <c r="AB2127" s="5"/>
      <c r="AC2127" s="5"/>
      <c r="AD2127" s="5"/>
      <c r="AE2127" s="5"/>
      <c r="AF2127" s="5"/>
    </row>
    <row r="2128" spans="1:32" hidden="1">
      <c r="A2128" s="5" t="s">
        <v>20480</v>
      </c>
      <c r="B2128" s="5" t="str">
        <f>IF(COUNTIF('Leads Priorizados INT'!M:M,A2128)&gt;0,"Sí","No")</f>
        <v>No</v>
      </c>
      <c r="C2128">
        <v>0</v>
      </c>
      <c r="D2128" s="6" t="s">
        <v>414</v>
      </c>
      <c r="E2128" s="5" t="s">
        <v>20481</v>
      </c>
      <c r="F2128" s="5" t="s">
        <v>769</v>
      </c>
      <c r="G2128" s="5" t="s">
        <v>14737</v>
      </c>
      <c r="H2128" s="7">
        <v>582259</v>
      </c>
      <c r="I2128" s="5">
        <v>4</v>
      </c>
      <c r="J2128" s="5">
        <v>2</v>
      </c>
      <c r="K2128" s="5" t="s">
        <v>20482</v>
      </c>
      <c r="L2128" s="5">
        <v>7.2499999999999995E-2</v>
      </c>
      <c r="M2128" s="8"/>
      <c r="N2128" s="8"/>
      <c r="O2128" s="8"/>
      <c r="P2128" s="8"/>
      <c r="Q2128" s="8"/>
      <c r="R2128" s="5" t="s">
        <v>20483</v>
      </c>
      <c r="S2128" s="5" t="s">
        <v>417</v>
      </c>
      <c r="T2128" s="5" t="s">
        <v>417</v>
      </c>
      <c r="U2128" s="5" t="s">
        <v>417</v>
      </c>
      <c r="V2128" s="5" t="s">
        <v>417</v>
      </c>
      <c r="W2128" s="5" t="s">
        <v>93</v>
      </c>
      <c r="X2128" s="5" t="s">
        <v>418</v>
      </c>
      <c r="Y2128" s="5" t="s">
        <v>419</v>
      </c>
      <c r="Z2128" s="5" t="s">
        <v>420</v>
      </c>
      <c r="AA2128" s="5" t="s">
        <v>421</v>
      </c>
      <c r="AB2128" s="5"/>
      <c r="AC2128" s="5"/>
      <c r="AD2128" s="5"/>
      <c r="AE2128" s="5"/>
      <c r="AF2128" s="5"/>
    </row>
    <row r="2129" spans="1:32" hidden="1">
      <c r="A2129" s="5" t="s">
        <v>20484</v>
      </c>
      <c r="B2129" s="5" t="str">
        <f>IF(COUNTIF('Leads Priorizados INT'!M:M,A2129)&gt;0,"Sí","No")</f>
        <v>No</v>
      </c>
      <c r="C2129">
        <v>0</v>
      </c>
      <c r="D2129" s="6" t="s">
        <v>414</v>
      </c>
      <c r="E2129" s="5" t="s">
        <v>20485</v>
      </c>
      <c r="F2129" s="5" t="s">
        <v>431</v>
      </c>
      <c r="G2129" s="5" t="s">
        <v>9315</v>
      </c>
      <c r="H2129" s="7">
        <v>341269</v>
      </c>
      <c r="I2129" s="5">
        <v>1</v>
      </c>
      <c r="J2129" s="5">
        <v>2</v>
      </c>
      <c r="K2129" s="5" t="s">
        <v>20486</v>
      </c>
      <c r="L2129" s="5">
        <v>7.2499999999999995E-2</v>
      </c>
      <c r="M2129" s="8">
        <v>936994891</v>
      </c>
      <c r="N2129" s="8">
        <v>936994097</v>
      </c>
      <c r="O2129" s="8"/>
      <c r="P2129" s="8"/>
      <c r="Q2129" s="8"/>
      <c r="R2129" s="5" t="s">
        <v>20487</v>
      </c>
      <c r="S2129" s="5" t="s">
        <v>417</v>
      </c>
      <c r="T2129" s="5" t="s">
        <v>417</v>
      </c>
      <c r="U2129" s="5" t="s">
        <v>417</v>
      </c>
      <c r="V2129" s="5" t="s">
        <v>417</v>
      </c>
      <c r="W2129" s="5" t="s">
        <v>93</v>
      </c>
      <c r="X2129" s="5" t="s">
        <v>418</v>
      </c>
      <c r="Y2129" s="5" t="s">
        <v>419</v>
      </c>
      <c r="Z2129" s="5" t="s">
        <v>420</v>
      </c>
      <c r="AA2129" s="5" t="s">
        <v>421</v>
      </c>
      <c r="AB2129" s="5"/>
      <c r="AC2129" s="5"/>
      <c r="AD2129" s="5"/>
      <c r="AE2129" s="5"/>
      <c r="AF2129" s="5"/>
    </row>
    <row r="2130" spans="1:32" hidden="1">
      <c r="A2130" s="5" t="s">
        <v>20488</v>
      </c>
      <c r="B2130" s="5" t="str">
        <f>IF(COUNTIF('Leads Priorizados INT'!M:M,A2130)&gt;0,"Sí","No")</f>
        <v>No</v>
      </c>
      <c r="C2130">
        <v>0</v>
      </c>
      <c r="D2130" s="6" t="s">
        <v>414</v>
      </c>
      <c r="E2130" s="5" t="s">
        <v>20489</v>
      </c>
      <c r="F2130" s="5" t="s">
        <v>431</v>
      </c>
      <c r="G2130" s="5" t="s">
        <v>1370</v>
      </c>
      <c r="H2130" s="7">
        <v>364235</v>
      </c>
      <c r="I2130" s="5">
        <v>2</v>
      </c>
      <c r="J2130" s="5">
        <v>1</v>
      </c>
      <c r="K2130" s="5" t="s">
        <v>20490</v>
      </c>
      <c r="L2130" s="5">
        <v>7.2499999999999995E-2</v>
      </c>
      <c r="M2130" s="8"/>
      <c r="N2130" s="8"/>
      <c r="O2130" s="8"/>
      <c r="P2130" s="8"/>
      <c r="Q2130" s="8"/>
      <c r="R2130" s="5" t="s">
        <v>20491</v>
      </c>
      <c r="S2130" s="5" t="s">
        <v>20492</v>
      </c>
      <c r="T2130" s="5" t="s">
        <v>417</v>
      </c>
      <c r="U2130" s="5" t="s">
        <v>417</v>
      </c>
      <c r="V2130" s="5" t="s">
        <v>417</v>
      </c>
      <c r="W2130" s="5" t="s">
        <v>93</v>
      </c>
      <c r="X2130" s="5" t="s">
        <v>418</v>
      </c>
      <c r="Y2130" s="5" t="s">
        <v>419</v>
      </c>
      <c r="Z2130" s="5" t="s">
        <v>420</v>
      </c>
      <c r="AA2130" s="5" t="s">
        <v>421</v>
      </c>
      <c r="AB2130" s="5"/>
      <c r="AC2130" s="5"/>
      <c r="AD2130" s="5"/>
      <c r="AE2130" s="5"/>
      <c r="AF2130" s="5"/>
    </row>
    <row r="2131" spans="1:32" hidden="1">
      <c r="A2131" s="5" t="s">
        <v>20493</v>
      </c>
      <c r="B2131" s="5" t="str">
        <f>IF(COUNTIF('Leads Priorizados INT'!M:M,A2131)&gt;0,"Sí","No")</f>
        <v>No</v>
      </c>
      <c r="C2131">
        <v>0</v>
      </c>
      <c r="D2131" s="6" t="s">
        <v>414</v>
      </c>
      <c r="E2131" s="5" t="s">
        <v>20494</v>
      </c>
      <c r="F2131" s="5" t="s">
        <v>152</v>
      </c>
      <c r="G2131" s="5" t="s">
        <v>10921</v>
      </c>
      <c r="H2131" s="7">
        <v>788355</v>
      </c>
      <c r="I2131" s="5">
        <v>1</v>
      </c>
      <c r="J2131" s="5">
        <v>1</v>
      </c>
      <c r="K2131" s="5" t="s">
        <v>20495</v>
      </c>
      <c r="L2131" s="5">
        <v>7.2499999999999995E-2</v>
      </c>
      <c r="M2131" s="8"/>
      <c r="N2131" s="8"/>
      <c r="O2131" s="8"/>
      <c r="P2131" s="8"/>
      <c r="Q2131" s="8"/>
      <c r="R2131" s="5" t="s">
        <v>20496</v>
      </c>
      <c r="S2131" s="5" t="s">
        <v>20497</v>
      </c>
      <c r="T2131" s="5" t="s">
        <v>417</v>
      </c>
      <c r="U2131" s="5" t="s">
        <v>417</v>
      </c>
      <c r="V2131" s="5" t="s">
        <v>417</v>
      </c>
      <c r="W2131" s="5" t="s">
        <v>93</v>
      </c>
      <c r="X2131" s="5" t="s">
        <v>418</v>
      </c>
      <c r="Y2131" s="5" t="s">
        <v>419</v>
      </c>
      <c r="Z2131" s="5" t="s">
        <v>420</v>
      </c>
      <c r="AA2131" s="5" t="s">
        <v>421</v>
      </c>
      <c r="AB2131" s="5"/>
      <c r="AC2131" s="5"/>
      <c r="AD2131" s="5"/>
      <c r="AE2131" s="5"/>
      <c r="AF2131" s="5"/>
    </row>
    <row r="2132" spans="1:32">
      <c r="A2132" s="5" t="s">
        <v>20498</v>
      </c>
      <c r="B2132" s="5" t="str">
        <f>IF(COUNTIF('Leads Priorizados INT'!M:M,A2132)&gt;0,"Sí","No")</f>
        <v>Sí</v>
      </c>
      <c r="C2132">
        <v>1</v>
      </c>
      <c r="D2132" s="6" t="s">
        <v>414</v>
      </c>
      <c r="E2132" s="5" t="s">
        <v>20499</v>
      </c>
      <c r="F2132" s="5" t="s">
        <v>2631</v>
      </c>
      <c r="G2132" s="5" t="s">
        <v>3799</v>
      </c>
      <c r="H2132" s="7">
        <v>537775</v>
      </c>
      <c r="I2132" s="5">
        <v>9</v>
      </c>
      <c r="J2132" s="5">
        <v>1</v>
      </c>
      <c r="K2132" s="5" t="s">
        <v>20500</v>
      </c>
      <c r="L2132" s="5">
        <v>7.2400000000000006E-2</v>
      </c>
      <c r="M2132" s="8">
        <v>983294475</v>
      </c>
      <c r="N2132" s="8">
        <v>983223437</v>
      </c>
      <c r="O2132" s="8"/>
      <c r="P2132" s="8"/>
      <c r="Q2132" s="8"/>
      <c r="R2132" s="5" t="s">
        <v>20501</v>
      </c>
      <c r="S2132" s="5" t="s">
        <v>417</v>
      </c>
      <c r="T2132" s="5" t="s">
        <v>417</v>
      </c>
      <c r="U2132" s="5" t="s">
        <v>417</v>
      </c>
      <c r="V2132" s="5" t="s">
        <v>417</v>
      </c>
      <c r="W2132" s="5" t="s">
        <v>93</v>
      </c>
      <c r="X2132" s="5" t="s">
        <v>418</v>
      </c>
      <c r="Y2132" s="5" t="s">
        <v>419</v>
      </c>
      <c r="Z2132" s="5" t="s">
        <v>420</v>
      </c>
      <c r="AA2132" s="5" t="s">
        <v>421</v>
      </c>
      <c r="AB2132" s="5"/>
      <c r="AC2132" s="5"/>
      <c r="AD2132" s="5"/>
      <c r="AE2132" s="5"/>
      <c r="AF2132" s="5"/>
    </row>
    <row r="2133" spans="1:32">
      <c r="A2133" s="5" t="s">
        <v>20502</v>
      </c>
      <c r="B2133" s="5" t="str">
        <f>IF(COUNTIF('Leads Priorizados INT'!M:M,A2133)&gt;0,"Sí","No")</f>
        <v>No</v>
      </c>
      <c r="C2133">
        <v>1</v>
      </c>
      <c r="D2133" s="6" t="s">
        <v>414</v>
      </c>
      <c r="E2133" s="5" t="s">
        <v>20503</v>
      </c>
      <c r="F2133" s="5" t="s">
        <v>931</v>
      </c>
      <c r="G2133" s="5" t="s">
        <v>20504</v>
      </c>
      <c r="H2133" s="7">
        <v>1242941</v>
      </c>
      <c r="I2133" s="5">
        <v>19</v>
      </c>
      <c r="J2133" s="5">
        <v>2</v>
      </c>
      <c r="K2133" s="5" t="s">
        <v>20505</v>
      </c>
      <c r="L2133" s="5">
        <v>7.2400000000000006E-2</v>
      </c>
      <c r="M2133" s="8">
        <v>971778384</v>
      </c>
      <c r="N2133" s="8"/>
      <c r="O2133" s="8"/>
      <c r="P2133" s="8"/>
      <c r="Q2133" s="8"/>
      <c r="R2133" s="5" t="s">
        <v>20506</v>
      </c>
      <c r="S2133" s="5" t="s">
        <v>417</v>
      </c>
      <c r="T2133" s="5" t="s">
        <v>417</v>
      </c>
      <c r="U2133" s="5" t="s">
        <v>417</v>
      </c>
      <c r="V2133" s="5" t="s">
        <v>417</v>
      </c>
      <c r="W2133" s="5" t="s">
        <v>93</v>
      </c>
      <c r="X2133" s="5" t="s">
        <v>418</v>
      </c>
      <c r="Y2133" s="5" t="s">
        <v>419</v>
      </c>
      <c r="Z2133" s="5" t="s">
        <v>420</v>
      </c>
      <c r="AA2133" s="5" t="s">
        <v>421</v>
      </c>
      <c r="AB2133" s="5"/>
      <c r="AC2133" s="5"/>
      <c r="AD2133" s="5"/>
      <c r="AE2133" s="5"/>
      <c r="AF2133" s="5"/>
    </row>
    <row r="2134" spans="1:32" hidden="1">
      <c r="A2134" s="5" t="s">
        <v>20507</v>
      </c>
      <c r="B2134" s="5" t="str">
        <f>IF(COUNTIF('Leads Priorizados INT'!M:M,A2134)&gt;0,"Sí","No")</f>
        <v>No</v>
      </c>
      <c r="C2134">
        <v>0</v>
      </c>
      <c r="D2134" s="6" t="s">
        <v>414</v>
      </c>
      <c r="E2134" s="5" t="s">
        <v>20508</v>
      </c>
      <c r="F2134" s="5" t="s">
        <v>152</v>
      </c>
      <c r="G2134" s="5" t="s">
        <v>780</v>
      </c>
      <c r="H2134" s="7">
        <v>954749</v>
      </c>
      <c r="I2134" s="5">
        <v>8</v>
      </c>
      <c r="J2134" s="5">
        <v>1</v>
      </c>
      <c r="K2134" s="5" t="s">
        <v>20509</v>
      </c>
      <c r="L2134" s="5">
        <v>7.2400000000000006E-2</v>
      </c>
      <c r="M2134" s="8"/>
      <c r="N2134" s="8"/>
      <c r="O2134" s="8"/>
      <c r="P2134" s="8"/>
      <c r="Q2134" s="8"/>
      <c r="R2134" s="5" t="s">
        <v>20510</v>
      </c>
      <c r="S2134" s="5" t="s">
        <v>417</v>
      </c>
      <c r="T2134" s="5" t="s">
        <v>417</v>
      </c>
      <c r="U2134" s="5" t="s">
        <v>417</v>
      </c>
      <c r="V2134" s="5" t="s">
        <v>417</v>
      </c>
      <c r="W2134" s="5" t="s">
        <v>93</v>
      </c>
      <c r="X2134" s="5" t="s">
        <v>418</v>
      </c>
      <c r="Y2134" s="5" t="s">
        <v>419</v>
      </c>
      <c r="Z2134" s="5" t="s">
        <v>420</v>
      </c>
      <c r="AA2134" s="5" t="s">
        <v>421</v>
      </c>
      <c r="AB2134" s="5"/>
      <c r="AC2134" s="5"/>
      <c r="AD2134" s="5"/>
      <c r="AE2134" s="5"/>
      <c r="AF2134" s="5"/>
    </row>
    <row r="2135" spans="1:32" hidden="1">
      <c r="A2135" s="5" t="s">
        <v>20511</v>
      </c>
      <c r="B2135" s="5" t="str">
        <f>IF(COUNTIF('Leads Priorizados INT'!M:M,A2135)&gt;0,"Sí","No")</f>
        <v>No</v>
      </c>
      <c r="C2135">
        <v>0</v>
      </c>
      <c r="D2135" s="6" t="s">
        <v>430</v>
      </c>
      <c r="E2135" s="5" t="s">
        <v>20512</v>
      </c>
      <c r="F2135" s="5" t="s">
        <v>152</v>
      </c>
      <c r="G2135" s="5" t="s">
        <v>1580</v>
      </c>
      <c r="H2135" s="7">
        <v>1085213</v>
      </c>
      <c r="I2135" s="5">
        <v>1</v>
      </c>
      <c r="J2135" s="5">
        <v>2</v>
      </c>
      <c r="K2135" s="5" t="s">
        <v>20513</v>
      </c>
      <c r="L2135" s="5">
        <v>7.2400000000000006E-2</v>
      </c>
      <c r="M2135" s="8">
        <v>915443099</v>
      </c>
      <c r="N2135" s="8">
        <v>686316243</v>
      </c>
      <c r="O2135" s="8">
        <v>659897651</v>
      </c>
      <c r="P2135" s="8">
        <v>679995703</v>
      </c>
      <c r="Q2135" s="8"/>
      <c r="R2135" s="5" t="s">
        <v>20514</v>
      </c>
      <c r="S2135" s="5" t="s">
        <v>20515</v>
      </c>
      <c r="T2135" s="5" t="s">
        <v>417</v>
      </c>
      <c r="U2135" s="5" t="s">
        <v>417</v>
      </c>
      <c r="V2135" s="5" t="s">
        <v>417</v>
      </c>
      <c r="W2135" s="5" t="s">
        <v>93</v>
      </c>
      <c r="X2135" s="5" t="s">
        <v>418</v>
      </c>
      <c r="Y2135" s="5" t="s">
        <v>419</v>
      </c>
      <c r="Z2135" s="5" t="s">
        <v>420</v>
      </c>
      <c r="AA2135" s="5" t="s">
        <v>421</v>
      </c>
      <c r="AB2135" s="5"/>
      <c r="AC2135" s="5"/>
      <c r="AD2135" s="5"/>
      <c r="AE2135" s="5"/>
      <c r="AF2135" s="5"/>
    </row>
    <row r="2136" spans="1:32" hidden="1">
      <c r="A2136" s="5" t="s">
        <v>20516</v>
      </c>
      <c r="B2136" s="5" t="str">
        <f>IF(COUNTIF('Leads Priorizados INT'!M:M,A2136)&gt;0,"Sí","No")</f>
        <v>No</v>
      </c>
      <c r="C2136">
        <v>0</v>
      </c>
      <c r="D2136" s="6" t="s">
        <v>414</v>
      </c>
      <c r="E2136" s="5" t="s">
        <v>20517</v>
      </c>
      <c r="F2136" s="5" t="s">
        <v>152</v>
      </c>
      <c r="G2136" s="5" t="s">
        <v>9402</v>
      </c>
      <c r="H2136" s="7">
        <v>596404</v>
      </c>
      <c r="I2136" s="5">
        <v>8</v>
      </c>
      <c r="J2136" s="5">
        <v>1</v>
      </c>
      <c r="K2136" s="5" t="s">
        <v>20518</v>
      </c>
      <c r="L2136" s="5">
        <v>7.2400000000000006E-2</v>
      </c>
      <c r="M2136" s="8"/>
      <c r="N2136" s="8"/>
      <c r="O2136" s="8"/>
      <c r="P2136" s="8"/>
      <c r="Q2136" s="8"/>
      <c r="R2136" s="5" t="s">
        <v>20519</v>
      </c>
      <c r="S2136" s="5" t="s">
        <v>20520</v>
      </c>
      <c r="T2136" s="5" t="s">
        <v>417</v>
      </c>
      <c r="U2136" s="5" t="s">
        <v>417</v>
      </c>
      <c r="V2136" s="5" t="s">
        <v>417</v>
      </c>
      <c r="W2136" s="5" t="s">
        <v>93</v>
      </c>
      <c r="X2136" s="5" t="s">
        <v>418</v>
      </c>
      <c r="Y2136" s="5" t="s">
        <v>419</v>
      </c>
      <c r="Z2136" s="5" t="s">
        <v>420</v>
      </c>
      <c r="AA2136" s="5" t="s">
        <v>421</v>
      </c>
      <c r="AB2136" s="5"/>
      <c r="AC2136" s="5"/>
      <c r="AD2136" s="5"/>
      <c r="AE2136" s="5"/>
      <c r="AF2136" s="5"/>
    </row>
    <row r="2137" spans="1:32" hidden="1">
      <c r="A2137" s="5" t="s">
        <v>20521</v>
      </c>
      <c r="B2137" s="5" t="str">
        <f>IF(COUNTIF('Leads Priorizados INT'!M:M,A2137)&gt;0,"Sí","No")</f>
        <v>No</v>
      </c>
      <c r="C2137">
        <v>0</v>
      </c>
      <c r="D2137" s="6" t="s">
        <v>414</v>
      </c>
      <c r="E2137" s="5" t="s">
        <v>20522</v>
      </c>
      <c r="F2137" s="5" t="s">
        <v>873</v>
      </c>
      <c r="G2137" s="5" t="s">
        <v>9321</v>
      </c>
      <c r="H2137" s="7">
        <v>7402840</v>
      </c>
      <c r="I2137" s="5">
        <v>1</v>
      </c>
      <c r="J2137" s="5">
        <v>1</v>
      </c>
      <c r="K2137" s="5" t="s">
        <v>20523</v>
      </c>
      <c r="L2137" s="5">
        <v>7.2400000000000006E-2</v>
      </c>
      <c r="M2137" s="8"/>
      <c r="N2137" s="8"/>
      <c r="O2137" s="8"/>
      <c r="P2137" s="8"/>
      <c r="Q2137" s="8"/>
      <c r="R2137" s="5" t="s">
        <v>15546</v>
      </c>
      <c r="S2137" s="5" t="s">
        <v>417</v>
      </c>
      <c r="T2137" s="5" t="s">
        <v>417</v>
      </c>
      <c r="U2137" s="5" t="s">
        <v>417</v>
      </c>
      <c r="V2137" s="5" t="s">
        <v>417</v>
      </c>
      <c r="W2137" s="5" t="s">
        <v>93</v>
      </c>
      <c r="X2137" s="5" t="s">
        <v>418</v>
      </c>
      <c r="Y2137" s="5" t="s">
        <v>419</v>
      </c>
      <c r="Z2137" s="5" t="s">
        <v>420</v>
      </c>
      <c r="AA2137" s="5" t="s">
        <v>421</v>
      </c>
      <c r="AB2137" s="5"/>
      <c r="AC2137" s="5"/>
      <c r="AD2137" s="5"/>
      <c r="AE2137" s="5"/>
      <c r="AF2137" s="5"/>
    </row>
    <row r="2138" spans="1:32" hidden="1">
      <c r="A2138" s="5" t="s">
        <v>20524</v>
      </c>
      <c r="B2138" s="5" t="str">
        <f>IF(COUNTIF('Leads Priorizados INT'!M:M,A2138)&gt;0,"Sí","No")</f>
        <v>No</v>
      </c>
      <c r="C2138">
        <v>0</v>
      </c>
      <c r="D2138" s="6" t="s">
        <v>414</v>
      </c>
      <c r="E2138" s="5" t="s">
        <v>20525</v>
      </c>
      <c r="F2138" s="5" t="s">
        <v>1019</v>
      </c>
      <c r="G2138" s="5" t="s">
        <v>20526</v>
      </c>
      <c r="H2138" s="7">
        <v>984598</v>
      </c>
      <c r="I2138" s="5">
        <v>13</v>
      </c>
      <c r="J2138" s="5">
        <v>2</v>
      </c>
      <c r="K2138" s="5" t="s">
        <v>20527</v>
      </c>
      <c r="L2138" s="5">
        <v>7.2300000000000003E-2</v>
      </c>
      <c r="M2138" s="8">
        <v>948120289</v>
      </c>
      <c r="N2138" s="8">
        <v>948130326</v>
      </c>
      <c r="O2138" s="8"/>
      <c r="P2138" s="8"/>
      <c r="Q2138" s="8"/>
      <c r="R2138" s="5" t="s">
        <v>20528</v>
      </c>
      <c r="S2138" s="5" t="s">
        <v>417</v>
      </c>
      <c r="T2138" s="5" t="s">
        <v>417</v>
      </c>
      <c r="U2138" s="5" t="s">
        <v>417</v>
      </c>
      <c r="V2138" s="5" t="s">
        <v>417</v>
      </c>
      <c r="W2138" s="5" t="s">
        <v>93</v>
      </c>
      <c r="X2138" s="5" t="s">
        <v>418</v>
      </c>
      <c r="Y2138" s="5" t="s">
        <v>419</v>
      </c>
      <c r="Z2138" s="5" t="s">
        <v>420</v>
      </c>
      <c r="AA2138" s="5" t="s">
        <v>421</v>
      </c>
      <c r="AB2138" s="5"/>
      <c r="AC2138" s="5"/>
      <c r="AD2138" s="5"/>
      <c r="AE2138" s="5"/>
      <c r="AF2138" s="5"/>
    </row>
    <row r="2139" spans="1:32" hidden="1">
      <c r="A2139" s="5" t="s">
        <v>20529</v>
      </c>
      <c r="B2139" s="5" t="str">
        <f>IF(COUNTIF('Leads Priorizados INT'!M:M,A2139)&gt;0,"Sí","No")</f>
        <v>No</v>
      </c>
      <c r="C2139">
        <v>0</v>
      </c>
      <c r="D2139" s="6" t="s">
        <v>414</v>
      </c>
      <c r="E2139" s="5" t="s">
        <v>20530</v>
      </c>
      <c r="F2139" s="5" t="s">
        <v>152</v>
      </c>
      <c r="G2139" s="5" t="s">
        <v>13604</v>
      </c>
      <c r="H2139" s="7">
        <v>1490159</v>
      </c>
      <c r="I2139" s="5">
        <v>7</v>
      </c>
      <c r="J2139" s="5">
        <v>1</v>
      </c>
      <c r="K2139" s="5" t="s">
        <v>20531</v>
      </c>
      <c r="L2139" s="5">
        <v>7.2300000000000003E-2</v>
      </c>
      <c r="M2139" s="8"/>
      <c r="N2139" s="8"/>
      <c r="O2139" s="8"/>
      <c r="P2139" s="8"/>
      <c r="Q2139" s="8"/>
      <c r="R2139" s="5" t="s">
        <v>20532</v>
      </c>
      <c r="S2139" s="5" t="s">
        <v>417</v>
      </c>
      <c r="T2139" s="5" t="s">
        <v>417</v>
      </c>
      <c r="U2139" s="5" t="s">
        <v>417</v>
      </c>
      <c r="V2139" s="5" t="s">
        <v>417</v>
      </c>
      <c r="W2139" s="5" t="s">
        <v>93</v>
      </c>
      <c r="X2139" s="5" t="s">
        <v>418</v>
      </c>
      <c r="Y2139" s="5" t="s">
        <v>419</v>
      </c>
      <c r="Z2139" s="5" t="s">
        <v>420</v>
      </c>
      <c r="AA2139" s="5" t="s">
        <v>421</v>
      </c>
      <c r="AB2139" s="5"/>
      <c r="AC2139" s="5"/>
      <c r="AD2139" s="5"/>
      <c r="AE2139" s="5"/>
      <c r="AF2139" s="5"/>
    </row>
    <row r="2140" spans="1:32" hidden="1">
      <c r="A2140" s="5" t="s">
        <v>20533</v>
      </c>
      <c r="B2140" s="5" t="str">
        <f>IF(COUNTIF('Leads Priorizados INT'!M:M,A2140)&gt;0,"Sí","No")</f>
        <v>No</v>
      </c>
      <c r="C2140">
        <v>0</v>
      </c>
      <c r="D2140" s="6" t="s">
        <v>414</v>
      </c>
      <c r="E2140" s="5" t="s">
        <v>20534</v>
      </c>
      <c r="F2140" s="5" t="s">
        <v>152</v>
      </c>
      <c r="G2140" s="5" t="s">
        <v>11365</v>
      </c>
      <c r="H2140" s="7">
        <v>1045851</v>
      </c>
      <c r="I2140" s="5">
        <v>7</v>
      </c>
      <c r="J2140" s="5">
        <v>1</v>
      </c>
      <c r="K2140" s="5" t="s">
        <v>20535</v>
      </c>
      <c r="L2140" s="5">
        <v>7.2300000000000003E-2</v>
      </c>
      <c r="M2140" s="8">
        <v>916344581</v>
      </c>
      <c r="N2140" s="8"/>
      <c r="O2140" s="8"/>
      <c r="P2140" s="8"/>
      <c r="Q2140" s="8"/>
      <c r="R2140" s="5" t="s">
        <v>20536</v>
      </c>
      <c r="S2140" s="5" t="s">
        <v>417</v>
      </c>
      <c r="T2140" s="5" t="s">
        <v>417</v>
      </c>
      <c r="U2140" s="5" t="s">
        <v>417</v>
      </c>
      <c r="V2140" s="5" t="s">
        <v>417</v>
      </c>
      <c r="W2140" s="5" t="s">
        <v>93</v>
      </c>
      <c r="X2140" s="5" t="s">
        <v>418</v>
      </c>
      <c r="Y2140" s="5" t="s">
        <v>419</v>
      </c>
      <c r="Z2140" s="5" t="s">
        <v>420</v>
      </c>
      <c r="AA2140" s="5" t="s">
        <v>421</v>
      </c>
      <c r="AB2140" s="5"/>
      <c r="AC2140" s="5"/>
      <c r="AD2140" s="5"/>
      <c r="AE2140" s="5"/>
      <c r="AF2140" s="5"/>
    </row>
    <row r="2141" spans="1:32" hidden="1">
      <c r="A2141" s="5" t="s">
        <v>20537</v>
      </c>
      <c r="B2141" s="5" t="str">
        <f>IF(COUNTIF('Leads Priorizados INT'!M:M,A2141)&gt;0,"Sí","No")</f>
        <v>No</v>
      </c>
      <c r="C2141">
        <v>0</v>
      </c>
      <c r="D2141" s="6" t="s">
        <v>414</v>
      </c>
      <c r="E2141" s="5" t="s">
        <v>20538</v>
      </c>
      <c r="F2141" s="5" t="s">
        <v>152</v>
      </c>
      <c r="G2141" s="5" t="s">
        <v>2881</v>
      </c>
      <c r="H2141" s="7">
        <v>5784329</v>
      </c>
      <c r="I2141" s="5">
        <v>16</v>
      </c>
      <c r="J2141" s="5">
        <v>1</v>
      </c>
      <c r="K2141" s="5" t="s">
        <v>20539</v>
      </c>
      <c r="L2141" s="5">
        <v>7.2300000000000003E-2</v>
      </c>
      <c r="M2141" s="8"/>
      <c r="N2141" s="8"/>
      <c r="O2141" s="8"/>
      <c r="P2141" s="8"/>
      <c r="Q2141" s="8"/>
      <c r="R2141" s="5" t="s">
        <v>20540</v>
      </c>
      <c r="S2141" s="5" t="s">
        <v>417</v>
      </c>
      <c r="T2141" s="5" t="s">
        <v>417</v>
      </c>
      <c r="U2141" s="5" t="s">
        <v>417</v>
      </c>
      <c r="V2141" s="5" t="s">
        <v>417</v>
      </c>
      <c r="W2141" s="5" t="s">
        <v>93</v>
      </c>
      <c r="X2141" s="5" t="s">
        <v>418</v>
      </c>
      <c r="Y2141" s="5" t="s">
        <v>419</v>
      </c>
      <c r="Z2141" s="5" t="s">
        <v>420</v>
      </c>
      <c r="AA2141" s="5" t="s">
        <v>421</v>
      </c>
      <c r="AB2141" s="5"/>
      <c r="AC2141" s="5"/>
      <c r="AD2141" s="5"/>
      <c r="AE2141" s="5"/>
      <c r="AF2141" s="5"/>
    </row>
    <row r="2142" spans="1:32" hidden="1">
      <c r="A2142" s="5" t="s">
        <v>20541</v>
      </c>
      <c r="B2142" s="5" t="str">
        <f>IF(COUNTIF('Leads Priorizados INT'!M:M,A2142)&gt;0,"Sí","No")</f>
        <v>No</v>
      </c>
      <c r="C2142">
        <v>0</v>
      </c>
      <c r="D2142" s="6" t="s">
        <v>414</v>
      </c>
      <c r="E2142" s="5" t="s">
        <v>20542</v>
      </c>
      <c r="F2142" s="5" t="s">
        <v>152</v>
      </c>
      <c r="G2142" s="5" t="s">
        <v>16814</v>
      </c>
      <c r="H2142" s="7">
        <v>853745</v>
      </c>
      <c r="I2142" s="5">
        <v>8</v>
      </c>
      <c r="J2142" s="5">
        <v>1</v>
      </c>
      <c r="K2142" s="5" t="s">
        <v>20543</v>
      </c>
      <c r="L2142" s="5">
        <v>7.2300000000000003E-2</v>
      </c>
      <c r="M2142" s="8"/>
      <c r="N2142" s="8"/>
      <c r="O2142" s="8"/>
      <c r="P2142" s="8"/>
      <c r="Q2142" s="8"/>
      <c r="R2142" s="5" t="s">
        <v>20544</v>
      </c>
      <c r="S2142" s="5" t="s">
        <v>20545</v>
      </c>
      <c r="T2142" s="5" t="s">
        <v>417</v>
      </c>
      <c r="U2142" s="5" t="s">
        <v>417</v>
      </c>
      <c r="V2142" s="5" t="s">
        <v>417</v>
      </c>
      <c r="W2142" s="5" t="s">
        <v>93</v>
      </c>
      <c r="X2142" s="5" t="s">
        <v>418</v>
      </c>
      <c r="Y2142" s="5" t="s">
        <v>419</v>
      </c>
      <c r="Z2142" s="5" t="s">
        <v>420</v>
      </c>
      <c r="AA2142" s="5" t="s">
        <v>421</v>
      </c>
      <c r="AB2142" s="5"/>
      <c r="AC2142" s="5"/>
      <c r="AD2142" s="5"/>
      <c r="AE2142" s="5"/>
      <c r="AF2142" s="5"/>
    </row>
    <row r="2143" spans="1:32" hidden="1">
      <c r="A2143" s="5" t="s">
        <v>20546</v>
      </c>
      <c r="B2143" s="5" t="str">
        <f>IF(COUNTIF('Leads Priorizados INT'!M:M,A2143)&gt;0,"Sí","No")</f>
        <v>No</v>
      </c>
      <c r="C2143">
        <v>0</v>
      </c>
      <c r="D2143" s="6" t="s">
        <v>430</v>
      </c>
      <c r="E2143" s="5" t="s">
        <v>20547</v>
      </c>
      <c r="F2143" s="5" t="s">
        <v>152</v>
      </c>
      <c r="G2143" s="5" t="s">
        <v>1749</v>
      </c>
      <c r="H2143" s="7">
        <v>530126</v>
      </c>
      <c r="I2143" s="5">
        <v>1</v>
      </c>
      <c r="J2143" s="5">
        <v>2</v>
      </c>
      <c r="K2143" s="5" t="s">
        <v>20548</v>
      </c>
      <c r="L2143" s="5">
        <v>7.2300000000000003E-2</v>
      </c>
      <c r="M2143" s="8">
        <v>910123734</v>
      </c>
      <c r="N2143" s="8">
        <v>692208359</v>
      </c>
      <c r="O2143" s="8">
        <v>635909247</v>
      </c>
      <c r="P2143" s="8">
        <v>692504336</v>
      </c>
      <c r="Q2143" s="8">
        <v>691080163</v>
      </c>
      <c r="R2143" s="5" t="s">
        <v>20549</v>
      </c>
      <c r="S2143" s="5" t="s">
        <v>20550</v>
      </c>
      <c r="T2143" s="5" t="s">
        <v>20551</v>
      </c>
      <c r="U2143" s="5" t="s">
        <v>417</v>
      </c>
      <c r="V2143" s="5" t="s">
        <v>417</v>
      </c>
      <c r="W2143" s="5" t="s">
        <v>93</v>
      </c>
      <c r="X2143" s="5" t="s">
        <v>418</v>
      </c>
      <c r="Y2143" s="5" t="s">
        <v>419</v>
      </c>
      <c r="Z2143" s="5" t="s">
        <v>420</v>
      </c>
      <c r="AA2143" s="5" t="s">
        <v>421</v>
      </c>
      <c r="AB2143" s="5"/>
      <c r="AC2143" s="5"/>
      <c r="AD2143" s="5"/>
      <c r="AE2143" s="5"/>
      <c r="AF2143" s="5"/>
    </row>
    <row r="2144" spans="1:32" hidden="1">
      <c r="A2144" s="5" t="s">
        <v>20552</v>
      </c>
      <c r="B2144" s="5" t="str">
        <f>IF(COUNTIF('Leads Priorizados INT'!M:M,A2144)&gt;0,"Sí","No")</f>
        <v>No</v>
      </c>
      <c r="C2144">
        <v>0</v>
      </c>
      <c r="D2144" s="6" t="s">
        <v>430</v>
      </c>
      <c r="E2144" s="5" t="s">
        <v>20553</v>
      </c>
      <c r="F2144" s="5" t="s">
        <v>931</v>
      </c>
      <c r="G2144" s="5" t="s">
        <v>20554</v>
      </c>
      <c r="H2144" s="7">
        <v>365925</v>
      </c>
      <c r="I2144" s="5">
        <v>3</v>
      </c>
      <c r="J2144" s="5">
        <v>1</v>
      </c>
      <c r="K2144" s="5" t="s">
        <v>20555</v>
      </c>
      <c r="L2144" s="5">
        <v>7.22E-2</v>
      </c>
      <c r="M2144" s="8">
        <v>600203552</v>
      </c>
      <c r="N2144" s="8">
        <v>881916233</v>
      </c>
      <c r="O2144" s="8">
        <v>610598884</v>
      </c>
      <c r="P2144" s="8"/>
      <c r="Q2144" s="8"/>
      <c r="R2144" s="5" t="s">
        <v>20556</v>
      </c>
      <c r="S2144" s="5" t="s">
        <v>417</v>
      </c>
      <c r="T2144" s="5" t="s">
        <v>417</v>
      </c>
      <c r="U2144" s="5" t="s">
        <v>417</v>
      </c>
      <c r="V2144" s="5" t="s">
        <v>417</v>
      </c>
      <c r="W2144" s="5" t="s">
        <v>93</v>
      </c>
      <c r="X2144" s="5" t="s">
        <v>418</v>
      </c>
      <c r="Y2144" s="5" t="s">
        <v>419</v>
      </c>
      <c r="Z2144" s="5" t="s">
        <v>420</v>
      </c>
      <c r="AA2144" s="5" t="s">
        <v>421</v>
      </c>
      <c r="AB2144" s="5" t="s">
        <v>20557</v>
      </c>
      <c r="AC2144" s="5" t="s">
        <v>20558</v>
      </c>
      <c r="AD2144" s="5"/>
      <c r="AE2144" s="5"/>
      <c r="AF2144" s="5"/>
    </row>
    <row r="2145" spans="1:32">
      <c r="A2145" s="5" t="s">
        <v>20559</v>
      </c>
      <c r="B2145" s="5" t="str">
        <f>IF(COUNTIF('Leads Priorizados INT'!M:M,A2145)&gt;0,"Sí","No")</f>
        <v>No</v>
      </c>
      <c r="C2145">
        <v>1</v>
      </c>
      <c r="D2145" s="6" t="s">
        <v>414</v>
      </c>
      <c r="E2145" s="5" t="s">
        <v>20560</v>
      </c>
      <c r="F2145" s="5" t="s">
        <v>581</v>
      </c>
      <c r="G2145" s="5" t="s">
        <v>20561</v>
      </c>
      <c r="H2145" s="7">
        <v>874207</v>
      </c>
      <c r="I2145" s="5">
        <v>1</v>
      </c>
      <c r="J2145" s="5">
        <v>1</v>
      </c>
      <c r="K2145" s="5" t="s">
        <v>20562</v>
      </c>
      <c r="L2145" s="5">
        <v>7.22E-2</v>
      </c>
      <c r="M2145" s="8"/>
      <c r="N2145" s="8"/>
      <c r="O2145" s="8"/>
      <c r="P2145" s="8"/>
      <c r="Q2145" s="8"/>
      <c r="R2145" s="5" t="s">
        <v>18219</v>
      </c>
      <c r="S2145" s="5" t="s">
        <v>417</v>
      </c>
      <c r="T2145" s="5" t="s">
        <v>417</v>
      </c>
      <c r="U2145" s="5" t="s">
        <v>417</v>
      </c>
      <c r="V2145" s="5" t="s">
        <v>417</v>
      </c>
      <c r="W2145" s="5" t="s">
        <v>93</v>
      </c>
      <c r="X2145" s="5" t="s">
        <v>418</v>
      </c>
      <c r="Y2145" s="5" t="s">
        <v>419</v>
      </c>
      <c r="Z2145" s="5" t="s">
        <v>420</v>
      </c>
      <c r="AA2145" s="5" t="s">
        <v>421</v>
      </c>
      <c r="AB2145" s="5"/>
      <c r="AC2145" s="5"/>
      <c r="AD2145" s="5"/>
      <c r="AE2145" s="5"/>
      <c r="AF2145" s="5"/>
    </row>
    <row r="2146" spans="1:32" hidden="1">
      <c r="A2146" s="5" t="s">
        <v>20563</v>
      </c>
      <c r="B2146" s="5" t="str">
        <f>IF(COUNTIF('Leads Priorizados INT'!M:M,A2146)&gt;0,"Sí","No")</f>
        <v>No</v>
      </c>
      <c r="C2146">
        <v>0</v>
      </c>
      <c r="D2146" s="6" t="s">
        <v>414</v>
      </c>
      <c r="E2146" s="5" t="s">
        <v>20564</v>
      </c>
      <c r="F2146" s="5" t="s">
        <v>152</v>
      </c>
      <c r="G2146" s="5" t="s">
        <v>1887</v>
      </c>
      <c r="H2146" s="7">
        <v>559091</v>
      </c>
      <c r="I2146" s="5">
        <v>1</v>
      </c>
      <c r="J2146" s="5">
        <v>1</v>
      </c>
      <c r="K2146" s="5" t="s">
        <v>20565</v>
      </c>
      <c r="L2146" s="5">
        <v>7.22E-2</v>
      </c>
      <c r="M2146" s="8"/>
      <c r="N2146" s="8"/>
      <c r="O2146" s="8"/>
      <c r="P2146" s="8"/>
      <c r="Q2146" s="8"/>
      <c r="R2146" s="5" t="s">
        <v>20566</v>
      </c>
      <c r="S2146" s="5" t="s">
        <v>417</v>
      </c>
      <c r="T2146" s="5" t="s">
        <v>417</v>
      </c>
      <c r="U2146" s="5" t="s">
        <v>417</v>
      </c>
      <c r="V2146" s="5" t="s">
        <v>417</v>
      </c>
      <c r="W2146" s="5" t="s">
        <v>93</v>
      </c>
      <c r="X2146" s="5" t="s">
        <v>418</v>
      </c>
      <c r="Y2146" s="5" t="s">
        <v>419</v>
      </c>
      <c r="Z2146" s="5" t="s">
        <v>420</v>
      </c>
      <c r="AA2146" s="5" t="s">
        <v>421</v>
      </c>
      <c r="AB2146" s="5"/>
      <c r="AC2146" s="5"/>
      <c r="AD2146" s="5"/>
      <c r="AE2146" s="5"/>
      <c r="AF2146" s="5"/>
    </row>
    <row r="2147" spans="1:32" hidden="1">
      <c r="A2147" s="5" t="s">
        <v>20567</v>
      </c>
      <c r="B2147" s="5" t="str">
        <f>IF(COUNTIF('Leads Priorizados INT'!M:M,A2147)&gt;0,"Sí","No")</f>
        <v>No</v>
      </c>
      <c r="C2147">
        <v>0</v>
      </c>
      <c r="D2147" s="6" t="s">
        <v>414</v>
      </c>
      <c r="E2147" s="5" t="s">
        <v>20568</v>
      </c>
      <c r="F2147" s="5" t="s">
        <v>152</v>
      </c>
      <c r="G2147" s="5" t="s">
        <v>1580</v>
      </c>
      <c r="H2147" s="7">
        <v>957182</v>
      </c>
      <c r="I2147" s="5">
        <v>4</v>
      </c>
      <c r="J2147" s="5">
        <v>1</v>
      </c>
      <c r="K2147" s="5" t="s">
        <v>20569</v>
      </c>
      <c r="L2147" s="5">
        <v>7.22E-2</v>
      </c>
      <c r="M2147" s="8"/>
      <c r="N2147" s="8"/>
      <c r="O2147" s="8"/>
      <c r="P2147" s="8"/>
      <c r="Q2147" s="8"/>
      <c r="R2147" s="5" t="s">
        <v>20570</v>
      </c>
      <c r="S2147" s="5" t="s">
        <v>20571</v>
      </c>
      <c r="T2147" s="5" t="s">
        <v>417</v>
      </c>
      <c r="U2147" s="5" t="s">
        <v>417</v>
      </c>
      <c r="V2147" s="5" t="s">
        <v>417</v>
      </c>
      <c r="W2147" s="5" t="s">
        <v>93</v>
      </c>
      <c r="X2147" s="5" t="s">
        <v>418</v>
      </c>
      <c r="Y2147" s="5" t="s">
        <v>419</v>
      </c>
      <c r="Z2147" s="5" t="s">
        <v>420</v>
      </c>
      <c r="AA2147" s="5" t="s">
        <v>421</v>
      </c>
      <c r="AB2147" s="5"/>
      <c r="AC2147" s="5"/>
      <c r="AD2147" s="5"/>
      <c r="AE2147" s="5"/>
      <c r="AF2147" s="5"/>
    </row>
    <row r="2148" spans="1:32" hidden="1">
      <c r="A2148" s="5" t="s">
        <v>20572</v>
      </c>
      <c r="B2148" s="5" t="str">
        <f>IF(COUNTIF('Leads Priorizados INT'!M:M,A2148)&gt;0,"Sí","No")</f>
        <v>No</v>
      </c>
      <c r="C2148">
        <v>0</v>
      </c>
      <c r="D2148" s="6" t="s">
        <v>414</v>
      </c>
      <c r="E2148" s="5" t="s">
        <v>20573</v>
      </c>
      <c r="F2148" s="5" t="s">
        <v>2007</v>
      </c>
      <c r="G2148" s="5" t="s">
        <v>20574</v>
      </c>
      <c r="H2148" s="7">
        <v>406332</v>
      </c>
      <c r="I2148" s="5">
        <v>3</v>
      </c>
      <c r="J2148" s="5">
        <v>2</v>
      </c>
      <c r="K2148" s="5" t="s">
        <v>20575</v>
      </c>
      <c r="L2148" s="5">
        <v>7.2099999999999997E-2</v>
      </c>
      <c r="M2148" s="8">
        <v>950619327</v>
      </c>
      <c r="N2148" s="8">
        <v>950465578</v>
      </c>
      <c r="O2148" s="8"/>
      <c r="P2148" s="8"/>
      <c r="Q2148" s="8"/>
      <c r="R2148" s="5" t="s">
        <v>20576</v>
      </c>
      <c r="S2148" s="5" t="s">
        <v>20577</v>
      </c>
      <c r="T2148" s="5" t="s">
        <v>417</v>
      </c>
      <c r="U2148" s="5" t="s">
        <v>417</v>
      </c>
      <c r="V2148" s="5" t="s">
        <v>417</v>
      </c>
      <c r="W2148" s="5" t="s">
        <v>93</v>
      </c>
      <c r="X2148" s="5" t="s">
        <v>418</v>
      </c>
      <c r="Y2148" s="5" t="s">
        <v>419</v>
      </c>
      <c r="Z2148" s="5" t="s">
        <v>420</v>
      </c>
      <c r="AA2148" s="5" t="s">
        <v>421</v>
      </c>
      <c r="AB2148" s="5"/>
      <c r="AC2148" s="5"/>
      <c r="AD2148" s="5"/>
      <c r="AE2148" s="5"/>
      <c r="AF2148" s="5"/>
    </row>
    <row r="2149" spans="1:32" hidden="1">
      <c r="A2149" s="5" t="s">
        <v>20578</v>
      </c>
      <c r="B2149" s="5" t="str">
        <f>IF(COUNTIF('Leads Priorizados INT'!M:M,A2149)&gt;0,"Sí","No")</f>
        <v>No</v>
      </c>
      <c r="C2149">
        <v>0</v>
      </c>
      <c r="D2149" s="6" t="s">
        <v>414</v>
      </c>
      <c r="E2149" s="5" t="s">
        <v>20579</v>
      </c>
      <c r="F2149" s="5" t="s">
        <v>431</v>
      </c>
      <c r="G2149" s="5" t="s">
        <v>9529</v>
      </c>
      <c r="H2149" s="7">
        <v>311799</v>
      </c>
      <c r="I2149" s="5">
        <v>1</v>
      </c>
      <c r="J2149" s="5">
        <v>2</v>
      </c>
      <c r="K2149" s="5" t="s">
        <v>20580</v>
      </c>
      <c r="L2149" s="5">
        <v>7.2099999999999997E-2</v>
      </c>
      <c r="M2149" s="8"/>
      <c r="N2149" s="8"/>
      <c r="O2149" s="8"/>
      <c r="P2149" s="8"/>
      <c r="Q2149" s="8"/>
      <c r="R2149" s="5" t="s">
        <v>20581</v>
      </c>
      <c r="S2149" s="5" t="s">
        <v>20582</v>
      </c>
      <c r="T2149" s="5" t="s">
        <v>417</v>
      </c>
      <c r="U2149" s="5" t="s">
        <v>417</v>
      </c>
      <c r="V2149" s="5" t="s">
        <v>417</v>
      </c>
      <c r="W2149" s="5" t="s">
        <v>93</v>
      </c>
      <c r="X2149" s="5" t="s">
        <v>418</v>
      </c>
      <c r="Y2149" s="5" t="s">
        <v>419</v>
      </c>
      <c r="Z2149" s="5" t="s">
        <v>420</v>
      </c>
      <c r="AA2149" s="5" t="s">
        <v>421</v>
      </c>
      <c r="AB2149" s="5"/>
      <c r="AC2149" s="5"/>
      <c r="AD2149" s="5"/>
      <c r="AE2149" s="5"/>
      <c r="AF2149" s="5"/>
    </row>
    <row r="2150" spans="1:32" hidden="1">
      <c r="A2150" s="5" t="s">
        <v>20583</v>
      </c>
      <c r="B2150" s="5" t="str">
        <f>IF(COUNTIF('Leads Priorizados INT'!M:M,A2150)&gt;0,"Sí","No")</f>
        <v>No</v>
      </c>
      <c r="C2150">
        <v>0</v>
      </c>
      <c r="D2150" s="6" t="s">
        <v>414</v>
      </c>
      <c r="E2150" s="5" t="s">
        <v>20584</v>
      </c>
      <c r="F2150" s="5" t="s">
        <v>431</v>
      </c>
      <c r="G2150" s="5" t="s">
        <v>2716</v>
      </c>
      <c r="H2150" s="7">
        <v>886728</v>
      </c>
      <c r="I2150" s="5">
        <v>4</v>
      </c>
      <c r="J2150" s="5">
        <v>1</v>
      </c>
      <c r="K2150" s="5" t="s">
        <v>20585</v>
      </c>
      <c r="L2150" s="5">
        <v>7.2099999999999997E-2</v>
      </c>
      <c r="M2150" s="8"/>
      <c r="N2150" s="8"/>
      <c r="O2150" s="8"/>
      <c r="P2150" s="8"/>
      <c r="Q2150" s="8"/>
      <c r="R2150" s="5" t="s">
        <v>20586</v>
      </c>
      <c r="S2150" s="5" t="s">
        <v>20587</v>
      </c>
      <c r="T2150" s="5" t="s">
        <v>20588</v>
      </c>
      <c r="U2150" s="5" t="s">
        <v>417</v>
      </c>
      <c r="V2150" s="5" t="s">
        <v>417</v>
      </c>
      <c r="W2150" s="5" t="s">
        <v>93</v>
      </c>
      <c r="X2150" s="5" t="s">
        <v>418</v>
      </c>
      <c r="Y2150" s="5" t="s">
        <v>419</v>
      </c>
      <c r="Z2150" s="5" t="s">
        <v>420</v>
      </c>
      <c r="AA2150" s="5" t="s">
        <v>421</v>
      </c>
      <c r="AB2150" s="5"/>
      <c r="AC2150" s="5"/>
      <c r="AD2150" s="5"/>
      <c r="AE2150" s="5"/>
      <c r="AF2150" s="5"/>
    </row>
    <row r="2151" spans="1:32" hidden="1">
      <c r="A2151" s="5" t="s">
        <v>20589</v>
      </c>
      <c r="B2151" s="5" t="str">
        <f>IF(COUNTIF('Leads Priorizados INT'!M:M,A2151)&gt;0,"Sí","No")</f>
        <v>No</v>
      </c>
      <c r="C2151">
        <v>0</v>
      </c>
      <c r="D2151" s="6" t="s">
        <v>414</v>
      </c>
      <c r="E2151" s="5" t="s">
        <v>20590</v>
      </c>
      <c r="F2151" s="5" t="s">
        <v>152</v>
      </c>
      <c r="G2151" s="5" t="s">
        <v>12682</v>
      </c>
      <c r="H2151" s="7">
        <v>373985</v>
      </c>
      <c r="I2151" s="5">
        <v>1</v>
      </c>
      <c r="J2151" s="5">
        <v>1</v>
      </c>
      <c r="K2151" s="5" t="s">
        <v>20591</v>
      </c>
      <c r="L2151" s="5">
        <v>7.2099999999999997E-2</v>
      </c>
      <c r="M2151" s="8"/>
      <c r="N2151" s="8"/>
      <c r="O2151" s="8"/>
      <c r="P2151" s="8"/>
      <c r="Q2151" s="8"/>
      <c r="R2151" s="5" t="s">
        <v>20592</v>
      </c>
      <c r="S2151" s="5" t="s">
        <v>417</v>
      </c>
      <c r="T2151" s="5" t="s">
        <v>417</v>
      </c>
      <c r="U2151" s="5" t="s">
        <v>417</v>
      </c>
      <c r="V2151" s="5" t="s">
        <v>417</v>
      </c>
      <c r="W2151" s="5" t="s">
        <v>93</v>
      </c>
      <c r="X2151" s="5" t="s">
        <v>418</v>
      </c>
      <c r="Y2151" s="5" t="s">
        <v>419</v>
      </c>
      <c r="Z2151" s="5" t="s">
        <v>420</v>
      </c>
      <c r="AA2151" s="5" t="s">
        <v>421</v>
      </c>
      <c r="AB2151" s="5"/>
      <c r="AC2151" s="5"/>
      <c r="AD2151" s="5"/>
      <c r="AE2151" s="5"/>
      <c r="AF2151" s="5"/>
    </row>
    <row r="2152" spans="1:32" hidden="1">
      <c r="A2152" s="5" t="s">
        <v>20593</v>
      </c>
      <c r="B2152" s="5" t="str">
        <f>IF(COUNTIF('Leads Priorizados INT'!M:M,A2152)&gt;0,"Sí","No")</f>
        <v>No</v>
      </c>
      <c r="C2152">
        <v>0</v>
      </c>
      <c r="D2152" s="6" t="s">
        <v>414</v>
      </c>
      <c r="E2152" s="5" t="s">
        <v>20594</v>
      </c>
      <c r="F2152" s="5" t="s">
        <v>152</v>
      </c>
      <c r="G2152" s="5" t="s">
        <v>592</v>
      </c>
      <c r="H2152" s="7">
        <v>2455356</v>
      </c>
      <c r="I2152" s="5">
        <v>3</v>
      </c>
      <c r="J2152" s="5">
        <v>1</v>
      </c>
      <c r="K2152" s="5" t="s">
        <v>20595</v>
      </c>
      <c r="L2152" s="5">
        <v>7.2099999999999997E-2</v>
      </c>
      <c r="M2152" s="8">
        <v>917034383</v>
      </c>
      <c r="N2152" s="8"/>
      <c r="O2152" s="8"/>
      <c r="P2152" s="8"/>
      <c r="Q2152" s="8"/>
      <c r="R2152" s="5" t="s">
        <v>20596</v>
      </c>
      <c r="S2152" s="5" t="s">
        <v>417</v>
      </c>
      <c r="T2152" s="5" t="s">
        <v>417</v>
      </c>
      <c r="U2152" s="5" t="s">
        <v>417</v>
      </c>
      <c r="V2152" s="5" t="s">
        <v>417</v>
      </c>
      <c r="W2152" s="5" t="s">
        <v>93</v>
      </c>
      <c r="X2152" s="5" t="s">
        <v>418</v>
      </c>
      <c r="Y2152" s="5" t="s">
        <v>419</v>
      </c>
      <c r="Z2152" s="5" t="s">
        <v>420</v>
      </c>
      <c r="AA2152" s="5" t="s">
        <v>421</v>
      </c>
      <c r="AB2152" s="5"/>
      <c r="AC2152" s="5"/>
      <c r="AD2152" s="5"/>
      <c r="AE2152" s="5"/>
      <c r="AF2152" s="5"/>
    </row>
    <row r="2153" spans="1:32" hidden="1">
      <c r="A2153" s="5" t="s">
        <v>20597</v>
      </c>
      <c r="B2153" s="5" t="str">
        <f>IF(COUNTIF('Leads Priorizados INT'!M:M,A2153)&gt;0,"Sí","No")</f>
        <v>No</v>
      </c>
      <c r="C2153">
        <v>0</v>
      </c>
      <c r="D2153" s="6" t="s">
        <v>430</v>
      </c>
      <c r="E2153" s="5" t="s">
        <v>20598</v>
      </c>
      <c r="F2153" s="5" t="s">
        <v>873</v>
      </c>
      <c r="G2153" s="5" t="s">
        <v>20378</v>
      </c>
      <c r="H2153" s="7">
        <v>301003</v>
      </c>
      <c r="I2153" s="5">
        <v>1</v>
      </c>
      <c r="J2153" s="5">
        <v>1</v>
      </c>
      <c r="K2153" s="5" t="s">
        <v>20599</v>
      </c>
      <c r="L2153" s="5">
        <v>7.2099999999999997E-2</v>
      </c>
      <c r="M2153" s="8">
        <v>675957299</v>
      </c>
      <c r="N2153" s="8">
        <v>625624600</v>
      </c>
      <c r="O2153" s="8">
        <v>663848428</v>
      </c>
      <c r="P2153" s="8"/>
      <c r="Q2153" s="8"/>
      <c r="R2153" s="5" t="s">
        <v>20600</v>
      </c>
      <c r="S2153" s="5" t="s">
        <v>20601</v>
      </c>
      <c r="T2153" s="5" t="s">
        <v>417</v>
      </c>
      <c r="U2153" s="5" t="s">
        <v>417</v>
      </c>
      <c r="V2153" s="5" t="s">
        <v>417</v>
      </c>
      <c r="W2153" s="5" t="s">
        <v>93</v>
      </c>
      <c r="X2153" s="5" t="s">
        <v>418</v>
      </c>
      <c r="Y2153" s="5" t="s">
        <v>419</v>
      </c>
      <c r="Z2153" s="5" t="s">
        <v>420</v>
      </c>
      <c r="AA2153" s="5" t="s">
        <v>421</v>
      </c>
      <c r="AB2153" s="5"/>
      <c r="AC2153" s="5"/>
      <c r="AD2153" s="5"/>
      <c r="AE2153" s="5"/>
      <c r="AF2153" s="5"/>
    </row>
    <row r="2154" spans="1:32" hidden="1">
      <c r="A2154" s="5" t="s">
        <v>20602</v>
      </c>
      <c r="B2154" s="5" t="str">
        <f>IF(COUNTIF('Leads Priorizados INT'!M:M,A2154)&gt;0,"Sí","No")</f>
        <v>No</v>
      </c>
      <c r="C2154">
        <v>0</v>
      </c>
      <c r="D2154" s="6" t="s">
        <v>414</v>
      </c>
      <c r="E2154" s="5" t="s">
        <v>20603</v>
      </c>
      <c r="F2154" s="5" t="s">
        <v>431</v>
      </c>
      <c r="G2154" s="5" t="s">
        <v>9310</v>
      </c>
      <c r="H2154" s="7">
        <v>996420</v>
      </c>
      <c r="I2154" s="5">
        <v>24</v>
      </c>
      <c r="J2154" s="5">
        <v>2</v>
      </c>
      <c r="K2154" s="5" t="s">
        <v>20604</v>
      </c>
      <c r="L2154" s="5">
        <v>7.1999999999999995E-2</v>
      </c>
      <c r="M2154" s="8">
        <v>629590462</v>
      </c>
      <c r="N2154" s="8"/>
      <c r="O2154" s="8"/>
      <c r="P2154" s="8"/>
      <c r="Q2154" s="8"/>
      <c r="R2154" s="5" t="s">
        <v>20605</v>
      </c>
      <c r="S2154" s="5" t="s">
        <v>417</v>
      </c>
      <c r="T2154" s="5" t="s">
        <v>417</v>
      </c>
      <c r="U2154" s="5" t="s">
        <v>417</v>
      </c>
      <c r="V2154" s="5" t="s">
        <v>417</v>
      </c>
      <c r="W2154" s="5" t="s">
        <v>93</v>
      </c>
      <c r="X2154" s="5" t="s">
        <v>418</v>
      </c>
      <c r="Y2154" s="5" t="s">
        <v>419</v>
      </c>
      <c r="Z2154" s="5" t="s">
        <v>420</v>
      </c>
      <c r="AA2154" s="5" t="s">
        <v>421</v>
      </c>
      <c r="AB2154" s="5"/>
      <c r="AC2154" s="5"/>
      <c r="AD2154" s="5"/>
      <c r="AE2154" s="5"/>
      <c r="AF2154" s="5"/>
    </row>
    <row r="2155" spans="1:32" hidden="1">
      <c r="A2155" s="5" t="s">
        <v>20606</v>
      </c>
      <c r="B2155" s="5" t="str">
        <f>IF(COUNTIF('Leads Priorizados INT'!M:M,A2155)&gt;0,"Sí","No")</f>
        <v>No</v>
      </c>
      <c r="C2155">
        <v>0</v>
      </c>
      <c r="D2155" s="6" t="s">
        <v>414</v>
      </c>
      <c r="E2155" s="5" t="s">
        <v>20607</v>
      </c>
      <c r="F2155" s="5" t="s">
        <v>1065</v>
      </c>
      <c r="G2155" s="5" t="s">
        <v>20608</v>
      </c>
      <c r="H2155" s="7">
        <v>587407</v>
      </c>
      <c r="I2155" s="5">
        <v>5</v>
      </c>
      <c r="J2155" s="5">
        <v>1</v>
      </c>
      <c r="K2155" s="5" t="s">
        <v>20609</v>
      </c>
      <c r="L2155" s="5">
        <v>7.1999999999999995E-2</v>
      </c>
      <c r="M2155" s="8">
        <v>943398309</v>
      </c>
      <c r="N2155" s="8"/>
      <c r="O2155" s="8"/>
      <c r="P2155" s="8"/>
      <c r="Q2155" s="8"/>
      <c r="R2155" s="5" t="s">
        <v>20610</v>
      </c>
      <c r="S2155" s="5" t="s">
        <v>417</v>
      </c>
      <c r="T2155" s="5" t="s">
        <v>417</v>
      </c>
      <c r="U2155" s="5" t="s">
        <v>417</v>
      </c>
      <c r="V2155" s="5" t="s">
        <v>417</v>
      </c>
      <c r="W2155" s="5" t="s">
        <v>93</v>
      </c>
      <c r="X2155" s="5" t="s">
        <v>418</v>
      </c>
      <c r="Y2155" s="5" t="s">
        <v>419</v>
      </c>
      <c r="Z2155" s="5" t="s">
        <v>420</v>
      </c>
      <c r="AA2155" s="5" t="s">
        <v>421</v>
      </c>
      <c r="AB2155" s="5"/>
      <c r="AC2155" s="5"/>
      <c r="AD2155" s="5"/>
      <c r="AE2155" s="5"/>
      <c r="AF2155" s="5"/>
    </row>
    <row r="2156" spans="1:32">
      <c r="A2156" s="5" t="s">
        <v>20611</v>
      </c>
      <c r="B2156" s="5" t="str">
        <f>IF(COUNTIF('Leads Priorizados INT'!M:M,A2156)&gt;0,"Sí","No")</f>
        <v>No</v>
      </c>
      <c r="C2156">
        <v>1</v>
      </c>
      <c r="D2156" s="6" t="s">
        <v>414</v>
      </c>
      <c r="E2156" s="5" t="s">
        <v>20612</v>
      </c>
      <c r="F2156" s="5" t="s">
        <v>721</v>
      </c>
      <c r="G2156" s="5" t="s">
        <v>722</v>
      </c>
      <c r="H2156" s="7">
        <v>1105105</v>
      </c>
      <c r="I2156" s="5">
        <v>7</v>
      </c>
      <c r="J2156" s="5">
        <v>1</v>
      </c>
      <c r="K2156" s="5" t="s">
        <v>20613</v>
      </c>
      <c r="L2156" s="5">
        <v>7.1999999999999995E-2</v>
      </c>
      <c r="M2156" s="8"/>
      <c r="N2156" s="8"/>
      <c r="O2156" s="8"/>
      <c r="P2156" s="8"/>
      <c r="Q2156" s="8"/>
      <c r="R2156" s="5" t="s">
        <v>20614</v>
      </c>
      <c r="S2156" s="5" t="s">
        <v>20615</v>
      </c>
      <c r="T2156" s="5" t="s">
        <v>417</v>
      </c>
      <c r="U2156" s="5" t="s">
        <v>417</v>
      </c>
      <c r="V2156" s="5" t="s">
        <v>417</v>
      </c>
      <c r="W2156" s="5" t="s">
        <v>93</v>
      </c>
      <c r="X2156" s="5" t="s">
        <v>418</v>
      </c>
      <c r="Y2156" s="5" t="s">
        <v>419</v>
      </c>
      <c r="Z2156" s="5" t="s">
        <v>420</v>
      </c>
      <c r="AA2156" s="5" t="s">
        <v>421</v>
      </c>
      <c r="AB2156" s="5"/>
      <c r="AC2156" s="5"/>
      <c r="AD2156" s="5"/>
      <c r="AE2156" s="5"/>
      <c r="AF2156" s="5"/>
    </row>
    <row r="2157" spans="1:32" hidden="1">
      <c r="A2157" s="5" t="s">
        <v>20616</v>
      </c>
      <c r="B2157" s="5" t="str">
        <f>IF(COUNTIF('Leads Priorizados INT'!M:M,A2157)&gt;0,"Sí","No")</f>
        <v>No</v>
      </c>
      <c r="C2157">
        <v>0</v>
      </c>
      <c r="D2157" s="6" t="s">
        <v>414</v>
      </c>
      <c r="E2157" s="5" t="s">
        <v>20617</v>
      </c>
      <c r="F2157" s="5" t="s">
        <v>152</v>
      </c>
      <c r="G2157" s="5" t="s">
        <v>13192</v>
      </c>
      <c r="H2157" s="7">
        <v>315285</v>
      </c>
      <c r="I2157" s="5">
        <v>6</v>
      </c>
      <c r="J2157" s="5">
        <v>1</v>
      </c>
      <c r="K2157" s="5" t="s">
        <v>20618</v>
      </c>
      <c r="L2157" s="5">
        <v>7.1999999999999995E-2</v>
      </c>
      <c r="M2157" s="8">
        <v>914794610</v>
      </c>
      <c r="N2157" s="8">
        <v>914701192</v>
      </c>
      <c r="O2157" s="8">
        <v>915180076</v>
      </c>
      <c r="P2157" s="8">
        <v>653958673</v>
      </c>
      <c r="Q2157" s="8">
        <v>669411627</v>
      </c>
      <c r="R2157" s="5" t="s">
        <v>20619</v>
      </c>
      <c r="S2157" s="5" t="s">
        <v>20620</v>
      </c>
      <c r="T2157" s="5" t="s">
        <v>417</v>
      </c>
      <c r="U2157" s="5" t="s">
        <v>417</v>
      </c>
      <c r="V2157" s="5" t="s">
        <v>417</v>
      </c>
      <c r="W2157" s="5" t="s">
        <v>93</v>
      </c>
      <c r="X2157" s="5" t="s">
        <v>418</v>
      </c>
      <c r="Y2157" s="5" t="s">
        <v>419</v>
      </c>
      <c r="Z2157" s="5" t="s">
        <v>420</v>
      </c>
      <c r="AA2157" s="5" t="s">
        <v>421</v>
      </c>
      <c r="AB2157" s="5"/>
      <c r="AC2157" s="5"/>
      <c r="AD2157" s="5"/>
      <c r="AE2157" s="5"/>
      <c r="AF2157" s="5"/>
    </row>
    <row r="2158" spans="1:32">
      <c r="A2158" s="5" t="s">
        <v>20621</v>
      </c>
      <c r="B2158" s="5" t="str">
        <f>IF(COUNTIF('Leads Priorizados INT'!M:M,A2158)&gt;0,"Sí","No")</f>
        <v>No</v>
      </c>
      <c r="C2158">
        <v>1</v>
      </c>
      <c r="D2158" s="6" t="s">
        <v>414</v>
      </c>
      <c r="E2158" s="5" t="s">
        <v>20622</v>
      </c>
      <c r="F2158" s="5" t="s">
        <v>1382</v>
      </c>
      <c r="G2158" s="5" t="s">
        <v>20623</v>
      </c>
      <c r="H2158" s="7">
        <v>524486</v>
      </c>
      <c r="I2158" s="5">
        <v>2</v>
      </c>
      <c r="J2158" s="5">
        <v>1</v>
      </c>
      <c r="K2158" s="5" t="s">
        <v>20624</v>
      </c>
      <c r="L2158" s="5">
        <v>7.1999999999999995E-2</v>
      </c>
      <c r="M2158" s="8"/>
      <c r="N2158" s="8"/>
      <c r="O2158" s="8"/>
      <c r="P2158" s="8"/>
      <c r="Q2158" s="8"/>
      <c r="R2158" s="5" t="s">
        <v>20625</v>
      </c>
      <c r="S2158" s="5" t="s">
        <v>417</v>
      </c>
      <c r="T2158" s="5" t="s">
        <v>417</v>
      </c>
      <c r="U2158" s="5" t="s">
        <v>417</v>
      </c>
      <c r="V2158" s="5" t="s">
        <v>417</v>
      </c>
      <c r="W2158" s="5" t="s">
        <v>93</v>
      </c>
      <c r="X2158" s="5" t="s">
        <v>418</v>
      </c>
      <c r="Y2158" s="5" t="s">
        <v>419</v>
      </c>
      <c r="Z2158" s="5" t="s">
        <v>420</v>
      </c>
      <c r="AA2158" s="5" t="s">
        <v>421</v>
      </c>
      <c r="AB2158" s="5"/>
      <c r="AC2158" s="5"/>
      <c r="AD2158" s="5"/>
      <c r="AE2158" s="5"/>
      <c r="AF2158" s="5"/>
    </row>
    <row r="2159" spans="1:32" hidden="1">
      <c r="A2159" s="5" t="s">
        <v>20626</v>
      </c>
      <c r="B2159" s="5" t="str">
        <f>IF(COUNTIF('Leads Priorizados INT'!M:M,A2159)&gt;0,"Sí","No")</f>
        <v>No</v>
      </c>
      <c r="C2159">
        <v>0</v>
      </c>
      <c r="D2159" s="6" t="s">
        <v>414</v>
      </c>
      <c r="E2159" s="5" t="s">
        <v>20627</v>
      </c>
      <c r="F2159" s="5" t="s">
        <v>1245</v>
      </c>
      <c r="G2159" s="5" t="s">
        <v>18421</v>
      </c>
      <c r="H2159" s="7">
        <v>822747</v>
      </c>
      <c r="I2159" s="5">
        <v>8</v>
      </c>
      <c r="J2159" s="5">
        <v>3</v>
      </c>
      <c r="K2159" s="5" t="s">
        <v>20628</v>
      </c>
      <c r="L2159" s="5">
        <v>7.1900000000000006E-2</v>
      </c>
      <c r="M2159" s="8">
        <v>944438988</v>
      </c>
      <c r="N2159" s="8">
        <v>944103217</v>
      </c>
      <c r="O2159" s="8">
        <v>944221689</v>
      </c>
      <c r="P2159" s="8">
        <v>944210416</v>
      </c>
      <c r="Q2159" s="8">
        <v>615761599</v>
      </c>
      <c r="R2159" s="5" t="s">
        <v>20629</v>
      </c>
      <c r="S2159" s="5" t="s">
        <v>417</v>
      </c>
      <c r="T2159" s="5" t="s">
        <v>417</v>
      </c>
      <c r="U2159" s="5" t="s">
        <v>417</v>
      </c>
      <c r="V2159" s="5" t="s">
        <v>417</v>
      </c>
      <c r="W2159" s="5" t="s">
        <v>93</v>
      </c>
      <c r="X2159" s="5" t="s">
        <v>418</v>
      </c>
      <c r="Y2159" s="5" t="s">
        <v>419</v>
      </c>
      <c r="Z2159" s="5" t="s">
        <v>420</v>
      </c>
      <c r="AA2159" s="5" t="s">
        <v>421</v>
      </c>
      <c r="AB2159" s="5" t="s">
        <v>20630</v>
      </c>
      <c r="AC2159" s="5"/>
      <c r="AD2159" s="5"/>
      <c r="AE2159" s="5"/>
      <c r="AF2159" s="5"/>
    </row>
    <row r="2160" spans="1:32" hidden="1">
      <c r="A2160" s="5" t="s">
        <v>20631</v>
      </c>
      <c r="B2160" s="5" t="str">
        <f>IF(COUNTIF('Leads Priorizados INT'!M:M,A2160)&gt;0,"Sí","No")</f>
        <v>No</v>
      </c>
      <c r="C2160">
        <v>0</v>
      </c>
      <c r="D2160" s="6" t="s">
        <v>414</v>
      </c>
      <c r="E2160" s="5" t="s">
        <v>20632</v>
      </c>
      <c r="F2160" s="5" t="s">
        <v>431</v>
      </c>
      <c r="G2160" s="5" t="s">
        <v>10265</v>
      </c>
      <c r="H2160" s="7">
        <v>1051188</v>
      </c>
      <c r="I2160" s="5">
        <v>8</v>
      </c>
      <c r="J2160" s="5">
        <v>1</v>
      </c>
      <c r="K2160" s="5" t="s">
        <v>20633</v>
      </c>
      <c r="L2160" s="5">
        <v>7.1900000000000006E-2</v>
      </c>
      <c r="M2160" s="8"/>
      <c r="N2160" s="8"/>
      <c r="O2160" s="8"/>
      <c r="P2160" s="8"/>
      <c r="Q2160" s="8"/>
      <c r="R2160" s="5" t="s">
        <v>20634</v>
      </c>
      <c r="S2160" s="5" t="s">
        <v>20635</v>
      </c>
      <c r="T2160" s="5" t="s">
        <v>20636</v>
      </c>
      <c r="U2160" s="5" t="s">
        <v>20637</v>
      </c>
      <c r="V2160" s="5" t="s">
        <v>417</v>
      </c>
      <c r="W2160" s="5" t="s">
        <v>93</v>
      </c>
      <c r="X2160" s="5" t="s">
        <v>418</v>
      </c>
      <c r="Y2160" s="5" t="s">
        <v>419</v>
      </c>
      <c r="Z2160" s="5" t="s">
        <v>420</v>
      </c>
      <c r="AA2160" s="5" t="s">
        <v>421</v>
      </c>
      <c r="AB2160" s="5"/>
      <c r="AC2160" s="5"/>
      <c r="AD2160" s="5"/>
      <c r="AE2160" s="5"/>
      <c r="AF2160" s="5"/>
    </row>
    <row r="2161" spans="1:32" hidden="1">
      <c r="A2161" s="5" t="s">
        <v>20638</v>
      </c>
      <c r="B2161" s="5" t="str">
        <f>IF(COUNTIF('Leads Priorizados INT'!M:M,A2161)&gt;0,"Sí","No")</f>
        <v>No</v>
      </c>
      <c r="C2161">
        <v>0</v>
      </c>
      <c r="D2161" s="6" t="s">
        <v>414</v>
      </c>
      <c r="E2161" s="5" t="s">
        <v>20639</v>
      </c>
      <c r="F2161" s="5" t="s">
        <v>152</v>
      </c>
      <c r="G2161" s="5" t="s">
        <v>15152</v>
      </c>
      <c r="H2161" s="7">
        <v>1105036</v>
      </c>
      <c r="I2161" s="5">
        <v>7</v>
      </c>
      <c r="J2161" s="5">
        <v>1</v>
      </c>
      <c r="K2161" s="5" t="s">
        <v>20640</v>
      </c>
      <c r="L2161" s="5">
        <v>7.1900000000000006E-2</v>
      </c>
      <c r="M2161" s="8"/>
      <c r="N2161" s="8"/>
      <c r="O2161" s="8"/>
      <c r="P2161" s="8"/>
      <c r="Q2161" s="8"/>
      <c r="R2161" s="5" t="s">
        <v>20641</v>
      </c>
      <c r="S2161" s="5" t="s">
        <v>20642</v>
      </c>
      <c r="T2161" s="5" t="s">
        <v>417</v>
      </c>
      <c r="U2161" s="5" t="s">
        <v>417</v>
      </c>
      <c r="V2161" s="5" t="s">
        <v>417</v>
      </c>
      <c r="W2161" s="5" t="s">
        <v>93</v>
      </c>
      <c r="X2161" s="5" t="s">
        <v>418</v>
      </c>
      <c r="Y2161" s="5" t="s">
        <v>419</v>
      </c>
      <c r="Z2161" s="5" t="s">
        <v>420</v>
      </c>
      <c r="AA2161" s="5" t="s">
        <v>421</v>
      </c>
      <c r="AB2161" s="5"/>
      <c r="AC2161" s="5"/>
      <c r="AD2161" s="5"/>
      <c r="AE2161" s="5"/>
      <c r="AF2161" s="5"/>
    </row>
    <row r="2162" spans="1:32">
      <c r="A2162" s="5" t="s">
        <v>20643</v>
      </c>
      <c r="B2162" s="5" t="str">
        <f>IF(COUNTIF('Leads Priorizados INT'!M:M,A2162)&gt;0,"Sí","No")</f>
        <v>No</v>
      </c>
      <c r="C2162">
        <v>1</v>
      </c>
      <c r="D2162" s="6" t="s">
        <v>414</v>
      </c>
      <c r="E2162" s="5" t="s">
        <v>20644</v>
      </c>
      <c r="F2162" s="5" t="s">
        <v>152</v>
      </c>
      <c r="G2162" s="5" t="s">
        <v>1758</v>
      </c>
      <c r="H2162" s="7">
        <v>1146252</v>
      </c>
      <c r="I2162" s="5">
        <v>16</v>
      </c>
      <c r="J2162" s="5">
        <v>3</v>
      </c>
      <c r="K2162" s="5" t="s">
        <v>20645</v>
      </c>
      <c r="L2162" s="5">
        <v>7.1900000000000006E-2</v>
      </c>
      <c r="M2162" s="8">
        <v>913080777</v>
      </c>
      <c r="N2162" s="8">
        <v>969232164</v>
      </c>
      <c r="O2162" s="8">
        <v>926228301</v>
      </c>
      <c r="P2162" s="8">
        <v>947263516</v>
      </c>
      <c r="Q2162" s="8">
        <v>920213550</v>
      </c>
      <c r="R2162" s="5" t="s">
        <v>20646</v>
      </c>
      <c r="S2162" s="5" t="s">
        <v>20647</v>
      </c>
      <c r="T2162" s="5" t="s">
        <v>20648</v>
      </c>
      <c r="U2162" s="5" t="s">
        <v>417</v>
      </c>
      <c r="V2162" s="5" t="s">
        <v>417</v>
      </c>
      <c r="W2162" s="5" t="s">
        <v>93</v>
      </c>
      <c r="X2162" s="5" t="s">
        <v>418</v>
      </c>
      <c r="Y2162" s="5" t="s">
        <v>419</v>
      </c>
      <c r="Z2162" s="5" t="s">
        <v>420</v>
      </c>
      <c r="AA2162" s="5" t="s">
        <v>421</v>
      </c>
      <c r="AB2162" s="5"/>
      <c r="AC2162" s="5"/>
      <c r="AD2162" s="5"/>
      <c r="AE2162" s="5"/>
      <c r="AF2162" s="5"/>
    </row>
    <row r="2163" spans="1:32">
      <c r="A2163" s="5" t="s">
        <v>20649</v>
      </c>
      <c r="B2163" s="5" t="str">
        <f>IF(COUNTIF('Leads Priorizados INT'!M:M,A2163)&gt;0,"Sí","No")</f>
        <v>No</v>
      </c>
      <c r="C2163">
        <v>1</v>
      </c>
      <c r="D2163" s="6" t="s">
        <v>414</v>
      </c>
      <c r="E2163" s="5" t="s">
        <v>20650</v>
      </c>
      <c r="F2163" s="5" t="s">
        <v>152</v>
      </c>
      <c r="G2163" s="5" t="s">
        <v>1700</v>
      </c>
      <c r="H2163" s="7">
        <v>556546</v>
      </c>
      <c r="I2163" s="5">
        <v>5</v>
      </c>
      <c r="J2163" s="5">
        <v>2</v>
      </c>
      <c r="K2163" s="5" t="s">
        <v>20651</v>
      </c>
      <c r="L2163" s="5">
        <v>7.1900000000000006E-2</v>
      </c>
      <c r="M2163" s="8"/>
      <c r="N2163" s="8"/>
      <c r="O2163" s="8"/>
      <c r="P2163" s="8"/>
      <c r="Q2163" s="8"/>
      <c r="R2163" s="5" t="s">
        <v>20652</v>
      </c>
      <c r="S2163" s="5" t="s">
        <v>20653</v>
      </c>
      <c r="T2163" s="5" t="s">
        <v>417</v>
      </c>
      <c r="U2163" s="5" t="s">
        <v>417</v>
      </c>
      <c r="V2163" s="5" t="s">
        <v>417</v>
      </c>
      <c r="W2163" s="5" t="s">
        <v>93</v>
      </c>
      <c r="X2163" s="5" t="s">
        <v>418</v>
      </c>
      <c r="Y2163" s="5" t="s">
        <v>419</v>
      </c>
      <c r="Z2163" s="5" t="s">
        <v>420</v>
      </c>
      <c r="AA2163" s="5" t="s">
        <v>421</v>
      </c>
      <c r="AB2163" s="5"/>
      <c r="AC2163" s="5"/>
      <c r="AD2163" s="5"/>
      <c r="AE2163" s="5"/>
      <c r="AF2163" s="5"/>
    </row>
    <row r="2164" spans="1:32" hidden="1">
      <c r="A2164" s="5" t="s">
        <v>20654</v>
      </c>
      <c r="B2164" s="5" t="str">
        <f>IF(COUNTIF('Leads Priorizados INT'!M:M,A2164)&gt;0,"Sí","No")</f>
        <v>No</v>
      </c>
      <c r="C2164">
        <v>0</v>
      </c>
      <c r="D2164" s="6" t="s">
        <v>414</v>
      </c>
      <c r="E2164" s="5" t="s">
        <v>20655</v>
      </c>
      <c r="F2164" s="5" t="s">
        <v>152</v>
      </c>
      <c r="G2164" s="5" t="s">
        <v>20656</v>
      </c>
      <c r="H2164" s="7">
        <v>913148</v>
      </c>
      <c r="I2164" s="5">
        <v>2</v>
      </c>
      <c r="J2164" s="5">
        <v>2</v>
      </c>
      <c r="K2164" s="5" t="s">
        <v>20657</v>
      </c>
      <c r="L2164" s="5">
        <v>7.1900000000000006E-2</v>
      </c>
      <c r="M2164" s="8">
        <v>912883650</v>
      </c>
      <c r="N2164" s="8">
        <v>916949661</v>
      </c>
      <c r="O2164" s="8"/>
      <c r="P2164" s="8"/>
      <c r="Q2164" s="8"/>
      <c r="R2164" s="5" t="s">
        <v>20658</v>
      </c>
      <c r="S2164" s="5" t="s">
        <v>417</v>
      </c>
      <c r="T2164" s="5" t="s">
        <v>417</v>
      </c>
      <c r="U2164" s="5" t="s">
        <v>417</v>
      </c>
      <c r="V2164" s="5" t="s">
        <v>417</v>
      </c>
      <c r="W2164" s="5" t="s">
        <v>93</v>
      </c>
      <c r="X2164" s="5" t="s">
        <v>418</v>
      </c>
      <c r="Y2164" s="5" t="s">
        <v>419</v>
      </c>
      <c r="Z2164" s="5" t="s">
        <v>420</v>
      </c>
      <c r="AA2164" s="5" t="s">
        <v>421</v>
      </c>
      <c r="AB2164" s="5"/>
      <c r="AC2164" s="5"/>
      <c r="AD2164" s="5"/>
      <c r="AE2164" s="5"/>
      <c r="AF2164" s="5"/>
    </row>
    <row r="2165" spans="1:32" hidden="1">
      <c r="A2165" s="5" t="s">
        <v>20659</v>
      </c>
      <c r="B2165" s="5" t="str">
        <f>IF(COUNTIF('Leads Priorizados INT'!M:M,A2165)&gt;0,"Sí","No")</f>
        <v>No</v>
      </c>
      <c r="C2165">
        <v>0</v>
      </c>
      <c r="D2165" s="6" t="s">
        <v>414</v>
      </c>
      <c r="E2165" s="5" t="s">
        <v>20660</v>
      </c>
      <c r="F2165" s="5" t="s">
        <v>1245</v>
      </c>
      <c r="G2165" s="5" t="s">
        <v>1246</v>
      </c>
      <c r="H2165" s="7">
        <v>1219862</v>
      </c>
      <c r="I2165" s="5">
        <v>5</v>
      </c>
      <c r="J2165" s="5">
        <v>1</v>
      </c>
      <c r="K2165" s="5" t="s">
        <v>20661</v>
      </c>
      <c r="L2165" s="5">
        <v>7.1900000000000006E-2</v>
      </c>
      <c r="M2165" s="8"/>
      <c r="N2165" s="8"/>
      <c r="O2165" s="8"/>
      <c r="P2165" s="8"/>
      <c r="Q2165" s="8"/>
      <c r="R2165" s="5" t="s">
        <v>20662</v>
      </c>
      <c r="S2165" s="5" t="s">
        <v>20663</v>
      </c>
      <c r="T2165" s="5" t="s">
        <v>417</v>
      </c>
      <c r="U2165" s="5" t="s">
        <v>417</v>
      </c>
      <c r="V2165" s="5" t="s">
        <v>417</v>
      </c>
      <c r="W2165" s="5" t="s">
        <v>93</v>
      </c>
      <c r="X2165" s="5" t="s">
        <v>418</v>
      </c>
      <c r="Y2165" s="5" t="s">
        <v>419</v>
      </c>
      <c r="Z2165" s="5" t="s">
        <v>420</v>
      </c>
      <c r="AA2165" s="5" t="s">
        <v>421</v>
      </c>
      <c r="AB2165" s="5"/>
      <c r="AC2165" s="5"/>
      <c r="AD2165" s="5"/>
      <c r="AE2165" s="5"/>
      <c r="AF2165" s="5"/>
    </row>
    <row r="2166" spans="1:32" hidden="1">
      <c r="A2166" s="5" t="s">
        <v>20664</v>
      </c>
      <c r="B2166" s="5" t="str">
        <f>IF(COUNTIF('Leads Priorizados INT'!M:M,A2166)&gt;0,"Sí","No")</f>
        <v>No</v>
      </c>
      <c r="C2166">
        <v>0</v>
      </c>
      <c r="D2166" s="6" t="s">
        <v>414</v>
      </c>
      <c r="E2166" s="5" t="s">
        <v>20665</v>
      </c>
      <c r="F2166" s="5" t="s">
        <v>3374</v>
      </c>
      <c r="G2166" s="5" t="s">
        <v>20666</v>
      </c>
      <c r="H2166" s="7">
        <v>549112</v>
      </c>
      <c r="I2166" s="5">
        <v>3</v>
      </c>
      <c r="J2166" s="5">
        <v>2</v>
      </c>
      <c r="K2166" s="5" t="s">
        <v>20667</v>
      </c>
      <c r="L2166" s="5">
        <v>7.1800000000000003E-2</v>
      </c>
      <c r="M2166" s="8">
        <v>968265699</v>
      </c>
      <c r="N2166" s="8">
        <v>968267723</v>
      </c>
      <c r="O2166" s="8"/>
      <c r="P2166" s="8"/>
      <c r="Q2166" s="8"/>
      <c r="R2166" s="5" t="s">
        <v>20668</v>
      </c>
      <c r="S2166" s="5" t="s">
        <v>417</v>
      </c>
      <c r="T2166" s="5" t="s">
        <v>417</v>
      </c>
      <c r="U2166" s="5" t="s">
        <v>417</v>
      </c>
      <c r="V2166" s="5" t="s">
        <v>417</v>
      </c>
      <c r="W2166" s="5" t="s">
        <v>93</v>
      </c>
      <c r="X2166" s="5" t="s">
        <v>418</v>
      </c>
      <c r="Y2166" s="5" t="s">
        <v>419</v>
      </c>
      <c r="Z2166" s="5" t="s">
        <v>420</v>
      </c>
      <c r="AA2166" s="5" t="s">
        <v>421</v>
      </c>
      <c r="AB2166" s="5"/>
      <c r="AC2166" s="5"/>
      <c r="AD2166" s="5"/>
      <c r="AE2166" s="5"/>
      <c r="AF2166" s="5"/>
    </row>
    <row r="2167" spans="1:32" hidden="1">
      <c r="A2167" s="5" t="s">
        <v>20669</v>
      </c>
      <c r="B2167" s="5" t="str">
        <f>IF(COUNTIF('Leads Priorizados INT'!M:M,A2167)&gt;0,"Sí","No")</f>
        <v>No</v>
      </c>
      <c r="C2167">
        <v>0</v>
      </c>
      <c r="D2167" s="6" t="s">
        <v>414</v>
      </c>
      <c r="E2167" s="5" t="s">
        <v>20670</v>
      </c>
      <c r="F2167" s="5" t="s">
        <v>1019</v>
      </c>
      <c r="G2167" s="5" t="s">
        <v>1020</v>
      </c>
      <c r="H2167" s="7">
        <v>1287245</v>
      </c>
      <c r="I2167" s="5">
        <v>5</v>
      </c>
      <c r="J2167" s="5">
        <v>2</v>
      </c>
      <c r="K2167" s="5" t="s">
        <v>20671</v>
      </c>
      <c r="L2167" s="5">
        <v>7.1800000000000003E-2</v>
      </c>
      <c r="M2167" s="8"/>
      <c r="N2167" s="8"/>
      <c r="O2167" s="8"/>
      <c r="P2167" s="8"/>
      <c r="Q2167" s="8"/>
      <c r="R2167" s="5" t="s">
        <v>20672</v>
      </c>
      <c r="S2167" s="5" t="s">
        <v>20673</v>
      </c>
      <c r="T2167" s="5" t="s">
        <v>417</v>
      </c>
      <c r="U2167" s="5" t="s">
        <v>417</v>
      </c>
      <c r="V2167" s="5" t="s">
        <v>417</v>
      </c>
      <c r="W2167" s="5" t="s">
        <v>93</v>
      </c>
      <c r="X2167" s="5" t="s">
        <v>418</v>
      </c>
      <c r="Y2167" s="5" t="s">
        <v>419</v>
      </c>
      <c r="Z2167" s="5" t="s">
        <v>420</v>
      </c>
      <c r="AA2167" s="5" t="s">
        <v>421</v>
      </c>
      <c r="AB2167" s="5"/>
      <c r="AC2167" s="5"/>
      <c r="AD2167" s="5"/>
      <c r="AE2167" s="5"/>
      <c r="AF2167" s="5"/>
    </row>
    <row r="2168" spans="1:32" hidden="1">
      <c r="A2168" s="5" t="s">
        <v>20674</v>
      </c>
      <c r="B2168" s="5" t="str">
        <f>IF(COUNTIF('Leads Priorizados INT'!M:M,A2168)&gt;0,"Sí","No")</f>
        <v>No</v>
      </c>
      <c r="C2168">
        <v>0</v>
      </c>
      <c r="D2168" s="6" t="s">
        <v>414</v>
      </c>
      <c r="E2168" s="5" t="s">
        <v>20675</v>
      </c>
      <c r="F2168" s="5" t="s">
        <v>581</v>
      </c>
      <c r="G2168" s="5" t="s">
        <v>13907</v>
      </c>
      <c r="H2168" s="7">
        <v>995433</v>
      </c>
      <c r="I2168" s="5">
        <v>7</v>
      </c>
      <c r="J2168" s="5">
        <v>2</v>
      </c>
      <c r="K2168" s="5" t="s">
        <v>20676</v>
      </c>
      <c r="L2168" s="5">
        <v>7.1800000000000003E-2</v>
      </c>
      <c r="M2168" s="8"/>
      <c r="N2168" s="8"/>
      <c r="O2168" s="8"/>
      <c r="P2168" s="8"/>
      <c r="Q2168" s="8"/>
      <c r="R2168" s="5" t="s">
        <v>20677</v>
      </c>
      <c r="S2168" s="5" t="s">
        <v>417</v>
      </c>
      <c r="T2168" s="5" t="s">
        <v>417</v>
      </c>
      <c r="U2168" s="5" t="s">
        <v>417</v>
      </c>
      <c r="V2168" s="5" t="s">
        <v>417</v>
      </c>
      <c r="W2168" s="5" t="s">
        <v>93</v>
      </c>
      <c r="X2168" s="5" t="s">
        <v>418</v>
      </c>
      <c r="Y2168" s="5" t="s">
        <v>419</v>
      </c>
      <c r="Z2168" s="5" t="s">
        <v>420</v>
      </c>
      <c r="AA2168" s="5" t="s">
        <v>421</v>
      </c>
      <c r="AB2168" s="5"/>
      <c r="AC2168" s="5"/>
      <c r="AD2168" s="5"/>
      <c r="AE2168" s="5"/>
      <c r="AF2168" s="5"/>
    </row>
    <row r="2169" spans="1:32">
      <c r="A2169" s="5" t="s">
        <v>20678</v>
      </c>
      <c r="B2169" s="5" t="str">
        <f>IF(COUNTIF('Leads Priorizados INT'!M:M,A2169)&gt;0,"Sí","No")</f>
        <v>No</v>
      </c>
      <c r="C2169">
        <v>1</v>
      </c>
      <c r="D2169" s="6" t="s">
        <v>414</v>
      </c>
      <c r="E2169" s="5" t="s">
        <v>20679</v>
      </c>
      <c r="F2169" s="5" t="s">
        <v>152</v>
      </c>
      <c r="G2169" s="5" t="s">
        <v>505</v>
      </c>
      <c r="H2169" s="7">
        <v>647984</v>
      </c>
      <c r="I2169" s="5">
        <v>53</v>
      </c>
      <c r="J2169" s="5">
        <v>1</v>
      </c>
      <c r="K2169" s="5" t="s">
        <v>20680</v>
      </c>
      <c r="L2169" s="5">
        <v>7.1800000000000003E-2</v>
      </c>
      <c r="M2169" s="8"/>
      <c r="N2169" s="8"/>
      <c r="O2169" s="8"/>
      <c r="P2169" s="8"/>
      <c r="Q2169" s="8"/>
      <c r="R2169" s="5" t="s">
        <v>20681</v>
      </c>
      <c r="S2169" s="5" t="s">
        <v>417</v>
      </c>
      <c r="T2169" s="5" t="s">
        <v>417</v>
      </c>
      <c r="U2169" s="5" t="s">
        <v>417</v>
      </c>
      <c r="V2169" s="5" t="s">
        <v>417</v>
      </c>
      <c r="W2169" s="5" t="s">
        <v>93</v>
      </c>
      <c r="X2169" s="5" t="s">
        <v>418</v>
      </c>
      <c r="Y2169" s="5" t="s">
        <v>419</v>
      </c>
      <c r="Z2169" s="5" t="s">
        <v>420</v>
      </c>
      <c r="AA2169" s="5" t="s">
        <v>421</v>
      </c>
      <c r="AB2169" s="5"/>
      <c r="AC2169" s="5"/>
      <c r="AD2169" s="5"/>
      <c r="AE2169" s="5"/>
      <c r="AF2169" s="5"/>
    </row>
    <row r="2170" spans="1:32" hidden="1">
      <c r="A2170" s="5" t="s">
        <v>20682</v>
      </c>
      <c r="B2170" s="5" t="str">
        <f>IF(COUNTIF('Leads Priorizados INT'!M:M,A2170)&gt;0,"Sí","No")</f>
        <v>No</v>
      </c>
      <c r="C2170">
        <v>0</v>
      </c>
      <c r="D2170" s="6" t="s">
        <v>430</v>
      </c>
      <c r="E2170" s="5" t="s">
        <v>20683</v>
      </c>
      <c r="F2170" s="5" t="s">
        <v>1650</v>
      </c>
      <c r="G2170" s="5" t="s">
        <v>18093</v>
      </c>
      <c r="H2170" s="7">
        <v>1073466</v>
      </c>
      <c r="I2170" s="5">
        <v>16</v>
      </c>
      <c r="J2170" s="5">
        <v>3</v>
      </c>
      <c r="K2170" s="5" t="s">
        <v>20684</v>
      </c>
      <c r="L2170" s="5">
        <v>7.1800000000000003E-2</v>
      </c>
      <c r="M2170" s="8">
        <v>921412108</v>
      </c>
      <c r="N2170" s="8">
        <v>921100069</v>
      </c>
      <c r="O2170" s="8">
        <v>921466066</v>
      </c>
      <c r="P2170" s="8">
        <v>921434140</v>
      </c>
      <c r="Q2170" s="8">
        <v>921466376</v>
      </c>
      <c r="R2170" s="5" t="s">
        <v>20685</v>
      </c>
      <c r="S2170" s="5" t="s">
        <v>20686</v>
      </c>
      <c r="T2170" s="5" t="s">
        <v>417</v>
      </c>
      <c r="U2170" s="5" t="s">
        <v>417</v>
      </c>
      <c r="V2170" s="5" t="s">
        <v>417</v>
      </c>
      <c r="W2170" s="5" t="s">
        <v>93</v>
      </c>
      <c r="X2170" s="5" t="s">
        <v>418</v>
      </c>
      <c r="Y2170" s="5" t="s">
        <v>419</v>
      </c>
      <c r="Z2170" s="5" t="s">
        <v>420</v>
      </c>
      <c r="AA2170" s="5" t="s">
        <v>421</v>
      </c>
      <c r="AB2170" s="5" t="s">
        <v>20687</v>
      </c>
      <c r="AC2170" s="5" t="s">
        <v>20688</v>
      </c>
      <c r="AD2170" s="5" t="s">
        <v>20689</v>
      </c>
      <c r="AE2170" s="5" t="s">
        <v>20690</v>
      </c>
      <c r="AF2170" s="5" t="s">
        <v>20691</v>
      </c>
    </row>
    <row r="2171" spans="1:32" hidden="1">
      <c r="A2171" s="5" t="s">
        <v>20692</v>
      </c>
      <c r="B2171" s="5" t="str">
        <f>IF(COUNTIF('Leads Priorizados INT'!M:M,A2171)&gt;0,"Sí","No")</f>
        <v>No</v>
      </c>
      <c r="C2171">
        <v>0</v>
      </c>
      <c r="D2171" s="6" t="s">
        <v>414</v>
      </c>
      <c r="E2171" s="5" t="s">
        <v>20693</v>
      </c>
      <c r="F2171" s="5" t="s">
        <v>431</v>
      </c>
      <c r="G2171" s="5" t="s">
        <v>14630</v>
      </c>
      <c r="H2171" s="7">
        <v>953389</v>
      </c>
      <c r="I2171" s="5">
        <v>7</v>
      </c>
      <c r="J2171" s="5">
        <v>1</v>
      </c>
      <c r="K2171" s="5" t="s">
        <v>20694</v>
      </c>
      <c r="L2171" s="5">
        <v>7.1800000000000003E-2</v>
      </c>
      <c r="M2171" s="8"/>
      <c r="N2171" s="8"/>
      <c r="O2171" s="8"/>
      <c r="P2171" s="8"/>
      <c r="Q2171" s="8"/>
      <c r="R2171" s="5" t="s">
        <v>20695</v>
      </c>
      <c r="S2171" s="5" t="s">
        <v>20696</v>
      </c>
      <c r="T2171" s="5" t="s">
        <v>417</v>
      </c>
      <c r="U2171" s="5" t="s">
        <v>417</v>
      </c>
      <c r="V2171" s="5" t="s">
        <v>417</v>
      </c>
      <c r="W2171" s="5" t="s">
        <v>93</v>
      </c>
      <c r="X2171" s="5" t="s">
        <v>418</v>
      </c>
      <c r="Y2171" s="5" t="s">
        <v>419</v>
      </c>
      <c r="Z2171" s="5" t="s">
        <v>420</v>
      </c>
      <c r="AA2171" s="5" t="s">
        <v>421</v>
      </c>
      <c r="AB2171" s="5"/>
      <c r="AC2171" s="5"/>
      <c r="AD2171" s="5"/>
      <c r="AE2171" s="5"/>
      <c r="AF2171" s="5"/>
    </row>
    <row r="2172" spans="1:32" hidden="1">
      <c r="A2172" s="5" t="s">
        <v>20697</v>
      </c>
      <c r="B2172" s="5" t="str">
        <f>IF(COUNTIF('Leads Priorizados INT'!M:M,A2172)&gt;0,"Sí","No")</f>
        <v>No</v>
      </c>
      <c r="C2172">
        <v>0</v>
      </c>
      <c r="D2172" s="6" t="s">
        <v>414</v>
      </c>
      <c r="E2172" s="5" t="s">
        <v>20698</v>
      </c>
      <c r="F2172" s="5" t="s">
        <v>152</v>
      </c>
      <c r="G2172" s="5" t="s">
        <v>10921</v>
      </c>
      <c r="H2172" s="7">
        <v>735058</v>
      </c>
      <c r="I2172" s="5">
        <v>2</v>
      </c>
      <c r="J2172" s="5">
        <v>2</v>
      </c>
      <c r="K2172" s="5" t="s">
        <v>20699</v>
      </c>
      <c r="L2172" s="5">
        <v>7.1800000000000003E-2</v>
      </c>
      <c r="M2172" s="8"/>
      <c r="N2172" s="8"/>
      <c r="O2172" s="8"/>
      <c r="P2172" s="8"/>
      <c r="Q2172" s="8"/>
      <c r="R2172" s="5" t="s">
        <v>20700</v>
      </c>
      <c r="S2172" s="5" t="s">
        <v>20701</v>
      </c>
      <c r="T2172" s="5" t="s">
        <v>417</v>
      </c>
      <c r="U2172" s="5" t="s">
        <v>417</v>
      </c>
      <c r="V2172" s="5" t="s">
        <v>417</v>
      </c>
      <c r="W2172" s="5" t="s">
        <v>93</v>
      </c>
      <c r="X2172" s="5" t="s">
        <v>418</v>
      </c>
      <c r="Y2172" s="5" t="s">
        <v>419</v>
      </c>
      <c r="Z2172" s="5" t="s">
        <v>420</v>
      </c>
      <c r="AA2172" s="5" t="s">
        <v>421</v>
      </c>
      <c r="AB2172" s="5" t="s">
        <v>20702</v>
      </c>
      <c r="AC2172" s="5"/>
      <c r="AD2172" s="5"/>
      <c r="AE2172" s="5"/>
      <c r="AF2172" s="5"/>
    </row>
    <row r="2173" spans="1:32">
      <c r="A2173" s="5" t="s">
        <v>20703</v>
      </c>
      <c r="B2173" s="5" t="str">
        <f>IF(COUNTIF('Leads Priorizados INT'!M:M,A2173)&gt;0,"Sí","No")</f>
        <v>No</v>
      </c>
      <c r="C2173">
        <v>1</v>
      </c>
      <c r="D2173" s="6" t="s">
        <v>414</v>
      </c>
      <c r="E2173" s="5" t="s">
        <v>20704</v>
      </c>
      <c r="F2173" s="5" t="s">
        <v>729</v>
      </c>
      <c r="G2173" s="5" t="s">
        <v>730</v>
      </c>
      <c r="H2173" s="7">
        <v>980917</v>
      </c>
      <c r="I2173" s="5">
        <v>1</v>
      </c>
      <c r="J2173" s="5">
        <v>1</v>
      </c>
      <c r="K2173" s="5" t="s">
        <v>20705</v>
      </c>
      <c r="L2173" s="5">
        <v>7.1800000000000003E-2</v>
      </c>
      <c r="M2173" s="8">
        <v>690626807</v>
      </c>
      <c r="N2173" s="8">
        <v>646061097</v>
      </c>
      <c r="O2173" s="8"/>
      <c r="P2173" s="8"/>
      <c r="Q2173" s="8"/>
      <c r="R2173" s="5" t="s">
        <v>20706</v>
      </c>
      <c r="S2173" s="5" t="s">
        <v>20707</v>
      </c>
      <c r="T2173" s="5" t="s">
        <v>18102</v>
      </c>
      <c r="U2173" s="5" t="s">
        <v>20708</v>
      </c>
      <c r="V2173" s="5" t="s">
        <v>20709</v>
      </c>
      <c r="W2173" s="5" t="s">
        <v>93</v>
      </c>
      <c r="X2173" s="5" t="s">
        <v>418</v>
      </c>
      <c r="Y2173" s="5" t="s">
        <v>419</v>
      </c>
      <c r="Z2173" s="5" t="s">
        <v>420</v>
      </c>
      <c r="AA2173" s="5" t="s">
        <v>421</v>
      </c>
      <c r="AB2173" s="5"/>
      <c r="AC2173" s="5"/>
      <c r="AD2173" s="5"/>
      <c r="AE2173" s="5"/>
      <c r="AF2173" s="5"/>
    </row>
    <row r="2174" spans="1:32" hidden="1">
      <c r="A2174" s="5" t="s">
        <v>20710</v>
      </c>
      <c r="B2174" s="5" t="str">
        <f>IF(COUNTIF('Leads Priorizados INT'!M:M,A2174)&gt;0,"Sí","No")</f>
        <v>No</v>
      </c>
      <c r="C2174">
        <v>0</v>
      </c>
      <c r="D2174" s="6" t="s">
        <v>414</v>
      </c>
      <c r="E2174" s="5" t="s">
        <v>20711</v>
      </c>
      <c r="F2174" s="5" t="s">
        <v>1019</v>
      </c>
      <c r="G2174" s="5" t="s">
        <v>1020</v>
      </c>
      <c r="H2174" s="7">
        <v>466773</v>
      </c>
      <c r="I2174" s="5">
        <v>5</v>
      </c>
      <c r="J2174" s="5">
        <v>2</v>
      </c>
      <c r="K2174" s="5" t="s">
        <v>20712</v>
      </c>
      <c r="L2174" s="5">
        <v>7.17E-2</v>
      </c>
      <c r="M2174" s="8">
        <v>948290202</v>
      </c>
      <c r="N2174" s="8">
        <v>948852256</v>
      </c>
      <c r="O2174" s="8">
        <v>948852258</v>
      </c>
      <c r="P2174" s="8"/>
      <c r="Q2174" s="8"/>
      <c r="R2174" s="5" t="s">
        <v>20713</v>
      </c>
      <c r="S2174" s="5" t="s">
        <v>417</v>
      </c>
      <c r="T2174" s="5" t="s">
        <v>417</v>
      </c>
      <c r="U2174" s="5" t="s">
        <v>417</v>
      </c>
      <c r="V2174" s="5" t="s">
        <v>417</v>
      </c>
      <c r="W2174" s="5" t="s">
        <v>93</v>
      </c>
      <c r="X2174" s="5" t="s">
        <v>418</v>
      </c>
      <c r="Y2174" s="5" t="s">
        <v>419</v>
      </c>
      <c r="Z2174" s="5" t="s">
        <v>420</v>
      </c>
      <c r="AA2174" s="5" t="s">
        <v>421</v>
      </c>
      <c r="AB2174" s="5" t="s">
        <v>20714</v>
      </c>
      <c r="AC2174" s="5"/>
      <c r="AD2174" s="5"/>
      <c r="AE2174" s="5"/>
      <c r="AF2174" s="5"/>
    </row>
    <row r="2175" spans="1:32" hidden="1">
      <c r="A2175" s="5" t="s">
        <v>20715</v>
      </c>
      <c r="B2175" s="5" t="str">
        <f>IF(COUNTIF('Leads Priorizados INT'!M:M,A2175)&gt;0,"Sí","No")</f>
        <v>No</v>
      </c>
      <c r="C2175">
        <v>0</v>
      </c>
      <c r="D2175" s="6" t="s">
        <v>414</v>
      </c>
      <c r="E2175" s="5" t="s">
        <v>20716</v>
      </c>
      <c r="F2175" s="5" t="s">
        <v>431</v>
      </c>
      <c r="G2175" s="5" t="s">
        <v>1370</v>
      </c>
      <c r="H2175" s="7">
        <v>824932</v>
      </c>
      <c r="I2175" s="5">
        <v>8</v>
      </c>
      <c r="J2175" s="5">
        <v>1</v>
      </c>
      <c r="K2175" s="5" t="s">
        <v>20717</v>
      </c>
      <c r="L2175" s="5">
        <v>7.17E-2</v>
      </c>
      <c r="M2175" s="8"/>
      <c r="N2175" s="8"/>
      <c r="O2175" s="8"/>
      <c r="P2175" s="8"/>
      <c r="Q2175" s="8"/>
      <c r="R2175" s="5" t="s">
        <v>20718</v>
      </c>
      <c r="S2175" s="5" t="s">
        <v>417</v>
      </c>
      <c r="T2175" s="5" t="s">
        <v>417</v>
      </c>
      <c r="U2175" s="5" t="s">
        <v>417</v>
      </c>
      <c r="V2175" s="5" t="s">
        <v>417</v>
      </c>
      <c r="W2175" s="5" t="s">
        <v>93</v>
      </c>
      <c r="X2175" s="5" t="s">
        <v>418</v>
      </c>
      <c r="Y2175" s="5" t="s">
        <v>419</v>
      </c>
      <c r="Z2175" s="5" t="s">
        <v>420</v>
      </c>
      <c r="AA2175" s="5" t="s">
        <v>421</v>
      </c>
      <c r="AB2175" s="5"/>
      <c r="AC2175" s="5"/>
      <c r="AD2175" s="5"/>
      <c r="AE2175" s="5"/>
      <c r="AF2175" s="5"/>
    </row>
    <row r="2176" spans="1:32" hidden="1">
      <c r="A2176" s="5" t="s">
        <v>20719</v>
      </c>
      <c r="B2176" s="5" t="str">
        <f>IF(COUNTIF('Leads Priorizados INT'!M:M,A2176)&gt;0,"Sí","No")</f>
        <v>No</v>
      </c>
      <c r="C2176">
        <v>0</v>
      </c>
      <c r="D2176" s="6" t="s">
        <v>414</v>
      </c>
      <c r="E2176" s="5" t="s">
        <v>20720</v>
      </c>
      <c r="F2176" s="5" t="s">
        <v>152</v>
      </c>
      <c r="G2176" s="5" t="s">
        <v>619</v>
      </c>
      <c r="H2176" s="7">
        <v>862258</v>
      </c>
      <c r="I2176" s="5">
        <v>7</v>
      </c>
      <c r="J2176" s="5">
        <v>2</v>
      </c>
      <c r="K2176" s="5" t="s">
        <v>20721</v>
      </c>
      <c r="L2176" s="5">
        <v>7.17E-2</v>
      </c>
      <c r="M2176" s="8">
        <v>914674281</v>
      </c>
      <c r="N2176" s="8"/>
      <c r="O2176" s="8"/>
      <c r="P2176" s="8"/>
      <c r="Q2176" s="8"/>
      <c r="R2176" s="5" t="s">
        <v>20722</v>
      </c>
      <c r="S2176" s="5" t="s">
        <v>20723</v>
      </c>
      <c r="T2176" s="5" t="s">
        <v>417</v>
      </c>
      <c r="U2176" s="5" t="s">
        <v>417</v>
      </c>
      <c r="V2176" s="5" t="s">
        <v>417</v>
      </c>
      <c r="W2176" s="5" t="s">
        <v>93</v>
      </c>
      <c r="X2176" s="5" t="s">
        <v>418</v>
      </c>
      <c r="Y2176" s="5" t="s">
        <v>419</v>
      </c>
      <c r="Z2176" s="5" t="s">
        <v>420</v>
      </c>
      <c r="AA2176" s="5" t="s">
        <v>421</v>
      </c>
      <c r="AB2176" s="5"/>
      <c r="AC2176" s="5"/>
      <c r="AD2176" s="5"/>
      <c r="AE2176" s="5"/>
      <c r="AF2176" s="5"/>
    </row>
    <row r="2177" spans="1:32">
      <c r="A2177" s="5" t="s">
        <v>20724</v>
      </c>
      <c r="B2177" s="5" t="str">
        <f>IF(COUNTIF('Leads Priorizados INT'!M:M,A2177)&gt;0,"Sí","No")</f>
        <v>No</v>
      </c>
      <c r="C2177">
        <v>1</v>
      </c>
      <c r="D2177" s="6" t="s">
        <v>414</v>
      </c>
      <c r="E2177" s="5" t="s">
        <v>20725</v>
      </c>
      <c r="F2177" s="5" t="s">
        <v>497</v>
      </c>
      <c r="G2177" s="5" t="s">
        <v>2180</v>
      </c>
      <c r="H2177" s="7">
        <v>367807</v>
      </c>
      <c r="I2177" s="5">
        <v>5</v>
      </c>
      <c r="J2177" s="5">
        <v>1</v>
      </c>
      <c r="K2177" s="5" t="s">
        <v>20726</v>
      </c>
      <c r="L2177" s="5">
        <v>7.1599999999999997E-2</v>
      </c>
      <c r="M2177" s="8"/>
      <c r="N2177" s="8"/>
      <c r="O2177" s="8"/>
      <c r="P2177" s="8"/>
      <c r="Q2177" s="8"/>
      <c r="R2177" s="5" t="s">
        <v>20727</v>
      </c>
      <c r="S2177" s="5" t="s">
        <v>417</v>
      </c>
      <c r="T2177" s="5" t="s">
        <v>417</v>
      </c>
      <c r="U2177" s="5" t="s">
        <v>417</v>
      </c>
      <c r="V2177" s="5" t="s">
        <v>417</v>
      </c>
      <c r="W2177" s="5" t="s">
        <v>93</v>
      </c>
      <c r="X2177" s="5" t="s">
        <v>418</v>
      </c>
      <c r="Y2177" s="5" t="s">
        <v>419</v>
      </c>
      <c r="Z2177" s="5" t="s">
        <v>420</v>
      </c>
      <c r="AA2177" s="5" t="s">
        <v>421</v>
      </c>
      <c r="AB2177" s="5"/>
      <c r="AC2177" s="5"/>
      <c r="AD2177" s="5"/>
      <c r="AE2177" s="5"/>
      <c r="AF2177" s="5"/>
    </row>
    <row r="2178" spans="1:32" hidden="1">
      <c r="A2178" s="5" t="s">
        <v>20728</v>
      </c>
      <c r="B2178" s="5" t="str">
        <f>IF(COUNTIF('Leads Priorizados INT'!M:M,A2178)&gt;0,"Sí","No")</f>
        <v>No</v>
      </c>
      <c r="C2178">
        <v>0</v>
      </c>
      <c r="D2178" s="6" t="s">
        <v>430</v>
      </c>
      <c r="E2178" s="5" t="s">
        <v>20729</v>
      </c>
      <c r="F2178" s="5" t="s">
        <v>431</v>
      </c>
      <c r="G2178" s="5" t="s">
        <v>20730</v>
      </c>
      <c r="H2178" s="7">
        <v>311579</v>
      </c>
      <c r="I2178" s="5">
        <v>0</v>
      </c>
      <c r="J2178" s="5">
        <v>2</v>
      </c>
      <c r="K2178" s="5" t="s">
        <v>20731</v>
      </c>
      <c r="L2178" s="5">
        <v>7.1599999999999997E-2</v>
      </c>
      <c r="M2178" s="8">
        <v>933621620</v>
      </c>
      <c r="N2178" s="8">
        <v>936633701</v>
      </c>
      <c r="O2178" s="8">
        <v>931243327</v>
      </c>
      <c r="P2178" s="8"/>
      <c r="Q2178" s="8"/>
      <c r="R2178" s="5" t="s">
        <v>20732</v>
      </c>
      <c r="S2178" s="5" t="s">
        <v>417</v>
      </c>
      <c r="T2178" s="5" t="s">
        <v>417</v>
      </c>
      <c r="U2178" s="5" t="s">
        <v>417</v>
      </c>
      <c r="V2178" s="5" t="s">
        <v>417</v>
      </c>
      <c r="W2178" s="5" t="s">
        <v>93</v>
      </c>
      <c r="X2178" s="5" t="s">
        <v>418</v>
      </c>
      <c r="Y2178" s="5" t="s">
        <v>419</v>
      </c>
      <c r="Z2178" s="5" t="s">
        <v>420</v>
      </c>
      <c r="AA2178" s="5" t="s">
        <v>421</v>
      </c>
      <c r="AB2178" s="5" t="s">
        <v>20733</v>
      </c>
      <c r="AC2178" s="5"/>
      <c r="AD2178" s="5"/>
      <c r="AE2178" s="5"/>
      <c r="AF2178" s="5"/>
    </row>
    <row r="2179" spans="1:32" hidden="1">
      <c r="A2179" s="5" t="s">
        <v>20734</v>
      </c>
      <c r="B2179" s="5" t="str">
        <f>IF(COUNTIF('Leads Priorizados INT'!M:M,A2179)&gt;0,"Sí","No")</f>
        <v>No</v>
      </c>
      <c r="C2179">
        <v>0</v>
      </c>
      <c r="D2179" s="6" t="s">
        <v>414</v>
      </c>
      <c r="E2179" s="5" t="s">
        <v>20735</v>
      </c>
      <c r="F2179" s="5" t="s">
        <v>431</v>
      </c>
      <c r="G2179" s="5" t="s">
        <v>10051</v>
      </c>
      <c r="H2179" s="7">
        <v>1048531</v>
      </c>
      <c r="I2179" s="5">
        <v>8</v>
      </c>
      <c r="J2179" s="5">
        <v>1</v>
      </c>
      <c r="K2179" s="5" t="s">
        <v>20736</v>
      </c>
      <c r="L2179" s="5">
        <v>7.1599999999999997E-2</v>
      </c>
      <c r="M2179" s="8"/>
      <c r="N2179" s="8"/>
      <c r="O2179" s="8"/>
      <c r="P2179" s="8"/>
      <c r="Q2179" s="8"/>
      <c r="R2179" s="5" t="s">
        <v>20737</v>
      </c>
      <c r="S2179" s="5" t="s">
        <v>20738</v>
      </c>
      <c r="T2179" s="5" t="s">
        <v>417</v>
      </c>
      <c r="U2179" s="5" t="s">
        <v>417</v>
      </c>
      <c r="V2179" s="5" t="s">
        <v>417</v>
      </c>
      <c r="W2179" s="5" t="s">
        <v>93</v>
      </c>
      <c r="X2179" s="5" t="s">
        <v>418</v>
      </c>
      <c r="Y2179" s="5" t="s">
        <v>419</v>
      </c>
      <c r="Z2179" s="5" t="s">
        <v>420</v>
      </c>
      <c r="AA2179" s="5" t="s">
        <v>421</v>
      </c>
      <c r="AB2179" s="5"/>
      <c r="AC2179" s="5"/>
      <c r="AD2179" s="5"/>
      <c r="AE2179" s="5"/>
      <c r="AF2179" s="5"/>
    </row>
    <row r="2180" spans="1:32" hidden="1">
      <c r="A2180" s="5" t="s">
        <v>20739</v>
      </c>
      <c r="B2180" s="5" t="str">
        <f>IF(COUNTIF('Leads Priorizados INT'!M:M,A2180)&gt;0,"Sí","No")</f>
        <v>No</v>
      </c>
      <c r="C2180">
        <v>0</v>
      </c>
      <c r="D2180" s="6" t="s">
        <v>414</v>
      </c>
      <c r="E2180" s="5" t="s">
        <v>20740</v>
      </c>
      <c r="F2180" s="5" t="s">
        <v>431</v>
      </c>
      <c r="G2180" s="5" t="s">
        <v>1235</v>
      </c>
      <c r="H2180" s="7">
        <v>905236</v>
      </c>
      <c r="I2180" s="5">
        <v>1</v>
      </c>
      <c r="J2180" s="5">
        <v>1</v>
      </c>
      <c r="K2180" s="5" t="s">
        <v>20741</v>
      </c>
      <c r="L2180" s="5">
        <v>7.1499999999999994E-2</v>
      </c>
      <c r="M2180" s="8"/>
      <c r="N2180" s="8"/>
      <c r="O2180" s="8"/>
      <c r="P2180" s="8"/>
      <c r="Q2180" s="8"/>
      <c r="R2180" s="5" t="s">
        <v>20742</v>
      </c>
      <c r="S2180" s="5" t="s">
        <v>20743</v>
      </c>
      <c r="T2180" s="5" t="s">
        <v>20744</v>
      </c>
      <c r="U2180" s="5" t="s">
        <v>417</v>
      </c>
      <c r="V2180" s="5" t="s">
        <v>417</v>
      </c>
      <c r="W2180" s="5" t="s">
        <v>93</v>
      </c>
      <c r="X2180" s="5" t="s">
        <v>418</v>
      </c>
      <c r="Y2180" s="5" t="s">
        <v>419</v>
      </c>
      <c r="Z2180" s="5" t="s">
        <v>420</v>
      </c>
      <c r="AA2180" s="5" t="s">
        <v>421</v>
      </c>
      <c r="AB2180" s="5"/>
      <c r="AC2180" s="5"/>
      <c r="AD2180" s="5"/>
      <c r="AE2180" s="5"/>
      <c r="AF2180" s="5"/>
    </row>
    <row r="2181" spans="1:32" hidden="1">
      <c r="A2181" s="5" t="s">
        <v>20745</v>
      </c>
      <c r="B2181" s="5" t="str">
        <f>IF(COUNTIF('Leads Priorizados INT'!M:M,A2181)&gt;0,"Sí","No")</f>
        <v>No</v>
      </c>
      <c r="C2181">
        <v>0</v>
      </c>
      <c r="D2181" s="6" t="s">
        <v>414</v>
      </c>
      <c r="E2181" s="5" t="s">
        <v>20746</v>
      </c>
      <c r="F2181" s="5" t="s">
        <v>152</v>
      </c>
      <c r="G2181" s="5" t="s">
        <v>2795</v>
      </c>
      <c r="H2181" s="7">
        <v>850586</v>
      </c>
      <c r="I2181" s="5">
        <v>7</v>
      </c>
      <c r="J2181" s="5">
        <v>1</v>
      </c>
      <c r="K2181" s="5" t="s">
        <v>20747</v>
      </c>
      <c r="L2181" s="5">
        <v>7.1499999999999994E-2</v>
      </c>
      <c r="M2181" s="8">
        <v>913811955</v>
      </c>
      <c r="N2181" s="8"/>
      <c r="O2181" s="8"/>
      <c r="P2181" s="8"/>
      <c r="Q2181" s="8"/>
      <c r="R2181" s="5" t="s">
        <v>20748</v>
      </c>
      <c r="S2181" s="5" t="s">
        <v>417</v>
      </c>
      <c r="T2181" s="5" t="s">
        <v>417</v>
      </c>
      <c r="U2181" s="5" t="s">
        <v>417</v>
      </c>
      <c r="V2181" s="5" t="s">
        <v>417</v>
      </c>
      <c r="W2181" s="5" t="s">
        <v>93</v>
      </c>
      <c r="X2181" s="5" t="s">
        <v>418</v>
      </c>
      <c r="Y2181" s="5" t="s">
        <v>419</v>
      </c>
      <c r="Z2181" s="5" t="s">
        <v>420</v>
      </c>
      <c r="AA2181" s="5" t="s">
        <v>421</v>
      </c>
      <c r="AB2181" s="5"/>
      <c r="AC2181" s="5"/>
      <c r="AD2181" s="5"/>
      <c r="AE2181" s="5"/>
      <c r="AF2181" s="5"/>
    </row>
    <row r="2182" spans="1:32" hidden="1">
      <c r="A2182" s="5" t="s">
        <v>20749</v>
      </c>
      <c r="B2182" s="5" t="str">
        <f>IF(COUNTIF('Leads Priorizados INT'!M:M,A2182)&gt;0,"Sí","No")</f>
        <v>No</v>
      </c>
      <c r="C2182">
        <v>0</v>
      </c>
      <c r="D2182" s="6" t="s">
        <v>414</v>
      </c>
      <c r="E2182" s="5" t="s">
        <v>20750</v>
      </c>
      <c r="F2182" s="5" t="s">
        <v>152</v>
      </c>
      <c r="G2182" s="5" t="s">
        <v>14919</v>
      </c>
      <c r="H2182" s="7">
        <v>842194</v>
      </c>
      <c r="I2182" s="5">
        <v>2</v>
      </c>
      <c r="J2182" s="5">
        <v>1</v>
      </c>
      <c r="K2182" s="5" t="s">
        <v>20751</v>
      </c>
      <c r="L2182" s="5">
        <v>7.1499999999999994E-2</v>
      </c>
      <c r="M2182" s="8"/>
      <c r="N2182" s="8"/>
      <c r="O2182" s="8"/>
      <c r="P2182" s="8"/>
      <c r="Q2182" s="8"/>
      <c r="R2182" s="5" t="s">
        <v>20752</v>
      </c>
      <c r="S2182" s="5" t="s">
        <v>417</v>
      </c>
      <c r="T2182" s="5" t="s">
        <v>417</v>
      </c>
      <c r="U2182" s="5" t="s">
        <v>417</v>
      </c>
      <c r="V2182" s="5" t="s">
        <v>417</v>
      </c>
      <c r="W2182" s="5" t="s">
        <v>93</v>
      </c>
      <c r="X2182" s="5" t="s">
        <v>418</v>
      </c>
      <c r="Y2182" s="5" t="s">
        <v>419</v>
      </c>
      <c r="Z2182" s="5" t="s">
        <v>420</v>
      </c>
      <c r="AA2182" s="5" t="s">
        <v>421</v>
      </c>
      <c r="AB2182" s="5"/>
      <c r="AC2182" s="5"/>
      <c r="AD2182" s="5"/>
      <c r="AE2182" s="5"/>
      <c r="AF2182" s="5"/>
    </row>
    <row r="2183" spans="1:32" hidden="1">
      <c r="A2183" s="5" t="s">
        <v>20753</v>
      </c>
      <c r="B2183" s="5" t="str">
        <f>IF(COUNTIF('Leads Priorizados INT'!M:M,A2183)&gt;0,"Sí","No")</f>
        <v>No</v>
      </c>
      <c r="C2183">
        <v>0</v>
      </c>
      <c r="D2183" s="6" t="s">
        <v>414</v>
      </c>
      <c r="E2183" s="5" t="s">
        <v>20754</v>
      </c>
      <c r="F2183" s="5" t="s">
        <v>152</v>
      </c>
      <c r="G2183" s="5" t="s">
        <v>10605</v>
      </c>
      <c r="H2183" s="7">
        <v>665782</v>
      </c>
      <c r="I2183" s="5">
        <v>1</v>
      </c>
      <c r="J2183" s="5">
        <v>1</v>
      </c>
      <c r="K2183" s="5" t="s">
        <v>20755</v>
      </c>
      <c r="L2183" s="5">
        <v>7.1499999999999994E-2</v>
      </c>
      <c r="M2183" s="8"/>
      <c r="N2183" s="8"/>
      <c r="O2183" s="8"/>
      <c r="P2183" s="8"/>
      <c r="Q2183" s="8"/>
      <c r="R2183" s="5" t="s">
        <v>20756</v>
      </c>
      <c r="S2183" s="5" t="s">
        <v>417</v>
      </c>
      <c r="T2183" s="5" t="s">
        <v>417</v>
      </c>
      <c r="U2183" s="5" t="s">
        <v>417</v>
      </c>
      <c r="V2183" s="5" t="s">
        <v>417</v>
      </c>
      <c r="W2183" s="5" t="s">
        <v>93</v>
      </c>
      <c r="X2183" s="5" t="s">
        <v>418</v>
      </c>
      <c r="Y2183" s="5" t="s">
        <v>419</v>
      </c>
      <c r="Z2183" s="5" t="s">
        <v>420</v>
      </c>
      <c r="AA2183" s="5" t="s">
        <v>421</v>
      </c>
      <c r="AB2183" s="5"/>
      <c r="AC2183" s="5"/>
      <c r="AD2183" s="5"/>
      <c r="AE2183" s="5"/>
      <c r="AF2183" s="5"/>
    </row>
    <row r="2184" spans="1:32">
      <c r="A2184" s="5" t="s">
        <v>20757</v>
      </c>
      <c r="B2184" s="5" t="str">
        <f>IF(COUNTIF('Leads Priorizados INT'!M:M,A2184)&gt;0,"Sí","No")</f>
        <v>No</v>
      </c>
      <c r="C2184">
        <v>1</v>
      </c>
      <c r="D2184" s="6" t="s">
        <v>414</v>
      </c>
      <c r="E2184" s="5" t="s">
        <v>20758</v>
      </c>
      <c r="F2184" s="5" t="s">
        <v>152</v>
      </c>
      <c r="G2184" s="5" t="s">
        <v>1602</v>
      </c>
      <c r="H2184" s="7">
        <v>495348</v>
      </c>
      <c r="I2184" s="5">
        <v>5</v>
      </c>
      <c r="J2184" s="5">
        <v>2</v>
      </c>
      <c r="K2184" s="5" t="s">
        <v>20759</v>
      </c>
      <c r="L2184" s="5">
        <v>7.1499999999999994E-2</v>
      </c>
      <c r="M2184" s="8">
        <v>914576000</v>
      </c>
      <c r="N2184" s="8">
        <v>911704643</v>
      </c>
      <c r="O2184" s="8">
        <v>693666664</v>
      </c>
      <c r="P2184" s="8">
        <v>629715758</v>
      </c>
      <c r="Q2184" s="8">
        <v>628165256</v>
      </c>
      <c r="R2184" s="5" t="s">
        <v>20760</v>
      </c>
      <c r="S2184" s="5" t="s">
        <v>20761</v>
      </c>
      <c r="T2184" s="5" t="s">
        <v>20762</v>
      </c>
      <c r="U2184" s="5" t="s">
        <v>20763</v>
      </c>
      <c r="V2184" s="5" t="s">
        <v>20764</v>
      </c>
      <c r="W2184" s="5" t="s">
        <v>93</v>
      </c>
      <c r="X2184" s="5" t="s">
        <v>418</v>
      </c>
      <c r="Y2184" s="5" t="s">
        <v>419</v>
      </c>
      <c r="Z2184" s="5" t="s">
        <v>420</v>
      </c>
      <c r="AA2184" s="5" t="s">
        <v>421</v>
      </c>
      <c r="AB2184" s="5"/>
      <c r="AC2184" s="5"/>
      <c r="AD2184" s="5"/>
      <c r="AE2184" s="5"/>
      <c r="AF2184" s="5"/>
    </row>
    <row r="2185" spans="1:32" hidden="1">
      <c r="A2185" s="5" t="s">
        <v>20765</v>
      </c>
      <c r="B2185" s="5" t="str">
        <f>IF(COUNTIF('Leads Priorizados INT'!M:M,A2185)&gt;0,"Sí","No")</f>
        <v>No</v>
      </c>
      <c r="C2185">
        <v>0</v>
      </c>
      <c r="D2185" s="6" t="s">
        <v>414</v>
      </c>
      <c r="E2185" s="5" t="s">
        <v>20766</v>
      </c>
      <c r="F2185" s="5" t="s">
        <v>2935</v>
      </c>
      <c r="G2185" s="5" t="s">
        <v>11055</v>
      </c>
      <c r="H2185" s="7">
        <v>949999</v>
      </c>
      <c r="I2185" s="5">
        <v>7</v>
      </c>
      <c r="J2185" s="5">
        <v>1</v>
      </c>
      <c r="K2185" s="5" t="s">
        <v>20767</v>
      </c>
      <c r="L2185" s="5">
        <v>7.1400000000000005E-2</v>
      </c>
      <c r="M2185" s="8"/>
      <c r="N2185" s="8"/>
      <c r="O2185" s="8"/>
      <c r="P2185" s="8"/>
      <c r="Q2185" s="8"/>
      <c r="R2185" s="5" t="s">
        <v>20768</v>
      </c>
      <c r="S2185" s="5" t="s">
        <v>417</v>
      </c>
      <c r="T2185" s="5" t="s">
        <v>417</v>
      </c>
      <c r="U2185" s="5" t="s">
        <v>417</v>
      </c>
      <c r="V2185" s="5" t="s">
        <v>417</v>
      </c>
      <c r="W2185" s="5" t="s">
        <v>93</v>
      </c>
      <c r="X2185" s="5" t="s">
        <v>418</v>
      </c>
      <c r="Y2185" s="5" t="s">
        <v>419</v>
      </c>
      <c r="Z2185" s="5" t="s">
        <v>420</v>
      </c>
      <c r="AA2185" s="5" t="s">
        <v>421</v>
      </c>
      <c r="AB2185" s="5"/>
      <c r="AC2185" s="5"/>
      <c r="AD2185" s="5"/>
      <c r="AE2185" s="5"/>
      <c r="AF2185" s="5"/>
    </row>
    <row r="2186" spans="1:32" hidden="1">
      <c r="A2186" s="5" t="s">
        <v>20769</v>
      </c>
      <c r="B2186" s="5" t="str">
        <f>IF(COUNTIF('Leads Priorizados INT'!M:M,A2186)&gt;0,"Sí","No")</f>
        <v>No</v>
      </c>
      <c r="C2186">
        <v>0</v>
      </c>
      <c r="D2186" s="6" t="s">
        <v>414</v>
      </c>
      <c r="E2186" s="5" t="s">
        <v>20770</v>
      </c>
      <c r="F2186" s="5" t="s">
        <v>431</v>
      </c>
      <c r="G2186" s="5" t="s">
        <v>20771</v>
      </c>
      <c r="H2186" s="7">
        <v>5442712</v>
      </c>
      <c r="I2186" s="5">
        <v>2</v>
      </c>
      <c r="J2186" s="5">
        <v>1</v>
      </c>
      <c r="K2186" s="5" t="s">
        <v>20772</v>
      </c>
      <c r="L2186" s="5">
        <v>7.1400000000000005E-2</v>
      </c>
      <c r="M2186" s="8">
        <v>932649930</v>
      </c>
      <c r="N2186" s="8"/>
      <c r="O2186" s="8"/>
      <c r="P2186" s="8"/>
      <c r="Q2186" s="8"/>
      <c r="R2186" s="5" t="s">
        <v>20773</v>
      </c>
      <c r="S2186" s="5" t="s">
        <v>20774</v>
      </c>
      <c r="T2186" s="5" t="s">
        <v>417</v>
      </c>
      <c r="U2186" s="5" t="s">
        <v>417</v>
      </c>
      <c r="V2186" s="5" t="s">
        <v>417</v>
      </c>
      <c r="W2186" s="5" t="s">
        <v>93</v>
      </c>
      <c r="X2186" s="5" t="s">
        <v>418</v>
      </c>
      <c r="Y2186" s="5" t="s">
        <v>419</v>
      </c>
      <c r="Z2186" s="5" t="s">
        <v>420</v>
      </c>
      <c r="AA2186" s="5" t="s">
        <v>421</v>
      </c>
      <c r="AB2186" s="5"/>
      <c r="AC2186" s="5"/>
      <c r="AD2186" s="5"/>
      <c r="AE2186" s="5"/>
      <c r="AF2186" s="5"/>
    </row>
    <row r="2187" spans="1:32" hidden="1">
      <c r="A2187" s="5" t="s">
        <v>20775</v>
      </c>
      <c r="B2187" s="5" t="str">
        <f>IF(COUNTIF('Leads Priorizados INT'!M:M,A2187)&gt;0,"Sí","No")</f>
        <v>No</v>
      </c>
      <c r="C2187">
        <v>0</v>
      </c>
      <c r="D2187" s="6" t="s">
        <v>414</v>
      </c>
      <c r="E2187" s="5" t="s">
        <v>20776</v>
      </c>
      <c r="F2187" s="5" t="s">
        <v>431</v>
      </c>
      <c r="G2187" s="5" t="s">
        <v>1479</v>
      </c>
      <c r="H2187" s="7">
        <v>887190</v>
      </c>
      <c r="I2187" s="5">
        <v>7</v>
      </c>
      <c r="J2187" s="5">
        <v>1</v>
      </c>
      <c r="K2187" s="5" t="s">
        <v>20777</v>
      </c>
      <c r="L2187" s="5">
        <v>7.1400000000000005E-2</v>
      </c>
      <c r="M2187" s="8"/>
      <c r="N2187" s="8"/>
      <c r="O2187" s="8"/>
      <c r="P2187" s="8"/>
      <c r="Q2187" s="8"/>
      <c r="R2187" s="5" t="s">
        <v>20778</v>
      </c>
      <c r="S2187" s="5" t="s">
        <v>20779</v>
      </c>
      <c r="T2187" s="5" t="s">
        <v>417</v>
      </c>
      <c r="U2187" s="5" t="s">
        <v>417</v>
      </c>
      <c r="V2187" s="5" t="s">
        <v>417</v>
      </c>
      <c r="W2187" s="5" t="s">
        <v>93</v>
      </c>
      <c r="X2187" s="5" t="s">
        <v>418</v>
      </c>
      <c r="Y2187" s="5" t="s">
        <v>419</v>
      </c>
      <c r="Z2187" s="5" t="s">
        <v>420</v>
      </c>
      <c r="AA2187" s="5" t="s">
        <v>421</v>
      </c>
      <c r="AB2187" s="5"/>
      <c r="AC2187" s="5"/>
      <c r="AD2187" s="5"/>
      <c r="AE2187" s="5"/>
      <c r="AF2187" s="5"/>
    </row>
    <row r="2188" spans="1:32" hidden="1">
      <c r="A2188" s="5" t="s">
        <v>20780</v>
      </c>
      <c r="B2188" s="5" t="str">
        <f>IF(COUNTIF('Leads Priorizados INT'!M:M,A2188)&gt;0,"Sí","No")</f>
        <v>No</v>
      </c>
      <c r="C2188">
        <v>0</v>
      </c>
      <c r="D2188" s="6" t="s">
        <v>414</v>
      </c>
      <c r="E2188" s="5" t="s">
        <v>20781</v>
      </c>
      <c r="F2188" s="5" t="s">
        <v>431</v>
      </c>
      <c r="G2188" s="5" t="s">
        <v>1479</v>
      </c>
      <c r="H2188" s="7">
        <v>942129</v>
      </c>
      <c r="I2188" s="5">
        <v>8</v>
      </c>
      <c r="J2188" s="5">
        <v>1</v>
      </c>
      <c r="K2188" s="5" t="s">
        <v>20777</v>
      </c>
      <c r="L2188" s="5">
        <v>7.1400000000000005E-2</v>
      </c>
      <c r="M2188" s="8"/>
      <c r="N2188" s="8"/>
      <c r="O2188" s="8"/>
      <c r="P2188" s="8"/>
      <c r="Q2188" s="8"/>
      <c r="R2188" s="5" t="s">
        <v>20782</v>
      </c>
      <c r="S2188" s="5" t="s">
        <v>417</v>
      </c>
      <c r="T2188" s="5" t="s">
        <v>417</v>
      </c>
      <c r="U2188" s="5" t="s">
        <v>417</v>
      </c>
      <c r="V2188" s="5" t="s">
        <v>417</v>
      </c>
      <c r="W2188" s="5" t="s">
        <v>93</v>
      </c>
      <c r="X2188" s="5" t="s">
        <v>418</v>
      </c>
      <c r="Y2188" s="5" t="s">
        <v>419</v>
      </c>
      <c r="Z2188" s="5" t="s">
        <v>420</v>
      </c>
      <c r="AA2188" s="5" t="s">
        <v>421</v>
      </c>
      <c r="AB2188" s="5"/>
      <c r="AC2188" s="5"/>
      <c r="AD2188" s="5"/>
      <c r="AE2188" s="5"/>
      <c r="AF2188" s="5"/>
    </row>
    <row r="2189" spans="1:32" hidden="1">
      <c r="A2189" s="5" t="s">
        <v>20783</v>
      </c>
      <c r="B2189" s="5" t="str">
        <f>IF(COUNTIF('Leads Priorizados INT'!M:M,A2189)&gt;0,"Sí","No")</f>
        <v>No</v>
      </c>
      <c r="C2189">
        <v>0</v>
      </c>
      <c r="D2189" s="6" t="s">
        <v>414</v>
      </c>
      <c r="E2189" s="5" t="s">
        <v>20784</v>
      </c>
      <c r="F2189" s="5" t="s">
        <v>431</v>
      </c>
      <c r="G2189" s="5" t="s">
        <v>1479</v>
      </c>
      <c r="H2189" s="7">
        <v>1095711</v>
      </c>
      <c r="I2189" s="5">
        <v>7</v>
      </c>
      <c r="J2189" s="5">
        <v>1</v>
      </c>
      <c r="K2189" s="5" t="s">
        <v>20777</v>
      </c>
      <c r="L2189" s="5">
        <v>7.1400000000000005E-2</v>
      </c>
      <c r="M2189" s="8"/>
      <c r="N2189" s="8"/>
      <c r="O2189" s="8"/>
      <c r="P2189" s="8"/>
      <c r="Q2189" s="8"/>
      <c r="R2189" s="5" t="s">
        <v>20785</v>
      </c>
      <c r="S2189" s="5" t="s">
        <v>417</v>
      </c>
      <c r="T2189" s="5" t="s">
        <v>417</v>
      </c>
      <c r="U2189" s="5" t="s">
        <v>417</v>
      </c>
      <c r="V2189" s="5" t="s">
        <v>417</v>
      </c>
      <c r="W2189" s="5" t="s">
        <v>93</v>
      </c>
      <c r="X2189" s="5" t="s">
        <v>418</v>
      </c>
      <c r="Y2189" s="5" t="s">
        <v>419</v>
      </c>
      <c r="Z2189" s="5" t="s">
        <v>420</v>
      </c>
      <c r="AA2189" s="5" t="s">
        <v>421</v>
      </c>
      <c r="AB2189" s="5"/>
      <c r="AC2189" s="5"/>
      <c r="AD2189" s="5"/>
      <c r="AE2189" s="5"/>
      <c r="AF2189" s="5"/>
    </row>
    <row r="2190" spans="1:32" hidden="1">
      <c r="A2190" s="5" t="s">
        <v>20786</v>
      </c>
      <c r="B2190" s="5" t="str">
        <f>IF(COUNTIF('Leads Priorizados INT'!M:M,A2190)&gt;0,"Sí","No")</f>
        <v>No</v>
      </c>
      <c r="C2190">
        <v>0</v>
      </c>
      <c r="D2190" s="6" t="s">
        <v>414</v>
      </c>
      <c r="E2190" s="5" t="s">
        <v>20787</v>
      </c>
      <c r="F2190" s="5" t="s">
        <v>431</v>
      </c>
      <c r="G2190" s="5" t="s">
        <v>1479</v>
      </c>
      <c r="H2190" s="7">
        <v>895547</v>
      </c>
      <c r="I2190" s="5">
        <v>7</v>
      </c>
      <c r="J2190" s="5">
        <v>1</v>
      </c>
      <c r="K2190" s="5" t="s">
        <v>20788</v>
      </c>
      <c r="L2190" s="5">
        <v>7.1400000000000005E-2</v>
      </c>
      <c r="M2190" s="8"/>
      <c r="N2190" s="8"/>
      <c r="O2190" s="8"/>
      <c r="P2190" s="8"/>
      <c r="Q2190" s="8"/>
      <c r="R2190" s="5" t="s">
        <v>20789</v>
      </c>
      <c r="S2190" s="5" t="s">
        <v>20790</v>
      </c>
      <c r="T2190" s="5" t="s">
        <v>20791</v>
      </c>
      <c r="U2190" s="5" t="s">
        <v>20792</v>
      </c>
      <c r="V2190" s="5" t="s">
        <v>20793</v>
      </c>
      <c r="W2190" s="5" t="s">
        <v>93</v>
      </c>
      <c r="X2190" s="5" t="s">
        <v>418</v>
      </c>
      <c r="Y2190" s="5" t="s">
        <v>419</v>
      </c>
      <c r="Z2190" s="5" t="s">
        <v>420</v>
      </c>
      <c r="AA2190" s="5" t="s">
        <v>421</v>
      </c>
      <c r="AB2190" s="5"/>
      <c r="AC2190" s="5"/>
      <c r="AD2190" s="5"/>
      <c r="AE2190" s="5"/>
      <c r="AF2190" s="5"/>
    </row>
    <row r="2191" spans="1:32" hidden="1">
      <c r="A2191" s="5" t="s">
        <v>20794</v>
      </c>
      <c r="B2191" s="5" t="str">
        <f>IF(COUNTIF('Leads Priorizados INT'!M:M,A2191)&gt;0,"Sí","No")</f>
        <v>No</v>
      </c>
      <c r="C2191">
        <v>0</v>
      </c>
      <c r="D2191" s="6" t="s">
        <v>414</v>
      </c>
      <c r="E2191" s="5" t="s">
        <v>20795</v>
      </c>
      <c r="F2191" s="5" t="s">
        <v>431</v>
      </c>
      <c r="G2191" s="5" t="s">
        <v>1479</v>
      </c>
      <c r="H2191" s="7">
        <v>1073036</v>
      </c>
      <c r="I2191" s="5">
        <v>7</v>
      </c>
      <c r="J2191" s="5">
        <v>1</v>
      </c>
      <c r="K2191" s="5" t="s">
        <v>20777</v>
      </c>
      <c r="L2191" s="5">
        <v>7.1400000000000005E-2</v>
      </c>
      <c r="M2191" s="8"/>
      <c r="N2191" s="8"/>
      <c r="O2191" s="8"/>
      <c r="P2191" s="8"/>
      <c r="Q2191" s="8"/>
      <c r="R2191" s="5" t="s">
        <v>20796</v>
      </c>
      <c r="S2191" s="5" t="s">
        <v>417</v>
      </c>
      <c r="T2191" s="5" t="s">
        <v>417</v>
      </c>
      <c r="U2191" s="5" t="s">
        <v>417</v>
      </c>
      <c r="V2191" s="5" t="s">
        <v>417</v>
      </c>
      <c r="W2191" s="5" t="s">
        <v>93</v>
      </c>
      <c r="X2191" s="5" t="s">
        <v>418</v>
      </c>
      <c r="Y2191" s="5" t="s">
        <v>419</v>
      </c>
      <c r="Z2191" s="5" t="s">
        <v>420</v>
      </c>
      <c r="AA2191" s="5" t="s">
        <v>421</v>
      </c>
      <c r="AB2191" s="5"/>
      <c r="AC2191" s="5"/>
      <c r="AD2191" s="5"/>
      <c r="AE2191" s="5"/>
      <c r="AF2191" s="5"/>
    </row>
    <row r="2192" spans="1:32" hidden="1">
      <c r="A2192" s="5" t="s">
        <v>20797</v>
      </c>
      <c r="B2192" s="5" t="str">
        <f>IF(COUNTIF('Leads Priorizados INT'!M:M,A2192)&gt;0,"Sí","No")</f>
        <v>No</v>
      </c>
      <c r="C2192">
        <v>0</v>
      </c>
      <c r="D2192" s="6" t="s">
        <v>414</v>
      </c>
      <c r="E2192" s="5" t="s">
        <v>20798</v>
      </c>
      <c r="F2192" s="5" t="s">
        <v>431</v>
      </c>
      <c r="G2192" s="5" t="s">
        <v>1479</v>
      </c>
      <c r="H2192" s="7">
        <v>992403</v>
      </c>
      <c r="I2192" s="5">
        <v>8</v>
      </c>
      <c r="J2192" s="5">
        <v>1</v>
      </c>
      <c r="K2192" s="5" t="s">
        <v>20799</v>
      </c>
      <c r="L2192" s="5">
        <v>7.1400000000000005E-2</v>
      </c>
      <c r="M2192" s="8"/>
      <c r="N2192" s="8"/>
      <c r="O2192" s="8"/>
      <c r="P2192" s="8"/>
      <c r="Q2192" s="8"/>
      <c r="R2192" s="5" t="s">
        <v>20800</v>
      </c>
      <c r="S2192" s="5" t="s">
        <v>20801</v>
      </c>
      <c r="T2192" s="5" t="s">
        <v>417</v>
      </c>
      <c r="U2192" s="5" t="s">
        <v>417</v>
      </c>
      <c r="V2192" s="5" t="s">
        <v>417</v>
      </c>
      <c r="W2192" s="5" t="s">
        <v>93</v>
      </c>
      <c r="X2192" s="5" t="s">
        <v>418</v>
      </c>
      <c r="Y2192" s="5" t="s">
        <v>419</v>
      </c>
      <c r="Z2192" s="5" t="s">
        <v>420</v>
      </c>
      <c r="AA2192" s="5" t="s">
        <v>421</v>
      </c>
      <c r="AB2192" s="5"/>
      <c r="AC2192" s="5"/>
      <c r="AD2192" s="5"/>
      <c r="AE2192" s="5"/>
      <c r="AF2192" s="5"/>
    </row>
    <row r="2193" spans="1:32" hidden="1">
      <c r="A2193" s="5" t="s">
        <v>20802</v>
      </c>
      <c r="B2193" s="5" t="str">
        <f>IF(COUNTIF('Leads Priorizados INT'!M:M,A2193)&gt;0,"Sí","No")</f>
        <v>No</v>
      </c>
      <c r="C2193">
        <v>0</v>
      </c>
      <c r="D2193" s="6" t="s">
        <v>414</v>
      </c>
      <c r="E2193" s="5" t="s">
        <v>20803</v>
      </c>
      <c r="F2193" s="5" t="s">
        <v>431</v>
      </c>
      <c r="G2193" s="5" t="s">
        <v>1479</v>
      </c>
      <c r="H2193" s="7">
        <v>1094588</v>
      </c>
      <c r="I2193" s="5">
        <v>7</v>
      </c>
      <c r="J2193" s="5">
        <v>1</v>
      </c>
      <c r="K2193" s="5" t="s">
        <v>20788</v>
      </c>
      <c r="L2193" s="5">
        <v>7.1400000000000005E-2</v>
      </c>
      <c r="M2193" s="8"/>
      <c r="N2193" s="8"/>
      <c r="O2193" s="8"/>
      <c r="P2193" s="8"/>
      <c r="Q2193" s="8"/>
      <c r="R2193" s="5" t="s">
        <v>20804</v>
      </c>
      <c r="S2193" s="5" t="s">
        <v>417</v>
      </c>
      <c r="T2193" s="5" t="s">
        <v>417</v>
      </c>
      <c r="U2193" s="5" t="s">
        <v>417</v>
      </c>
      <c r="V2193" s="5" t="s">
        <v>417</v>
      </c>
      <c r="W2193" s="5" t="s">
        <v>93</v>
      </c>
      <c r="X2193" s="5" t="s">
        <v>418</v>
      </c>
      <c r="Y2193" s="5" t="s">
        <v>419</v>
      </c>
      <c r="Z2193" s="5" t="s">
        <v>420</v>
      </c>
      <c r="AA2193" s="5" t="s">
        <v>421</v>
      </c>
      <c r="AB2193" s="5"/>
      <c r="AC2193" s="5"/>
      <c r="AD2193" s="5"/>
      <c r="AE2193" s="5"/>
      <c r="AF2193" s="5"/>
    </row>
    <row r="2194" spans="1:32" hidden="1">
      <c r="A2194" s="5" t="s">
        <v>20805</v>
      </c>
      <c r="B2194" s="5" t="str">
        <f>IF(COUNTIF('Leads Priorizados INT'!M:M,A2194)&gt;0,"Sí","No")</f>
        <v>No</v>
      </c>
      <c r="C2194">
        <v>0</v>
      </c>
      <c r="D2194" s="6" t="s">
        <v>414</v>
      </c>
      <c r="E2194" s="5" t="s">
        <v>20806</v>
      </c>
      <c r="F2194" s="5" t="s">
        <v>431</v>
      </c>
      <c r="G2194" s="5" t="s">
        <v>1479</v>
      </c>
      <c r="H2194" s="7">
        <v>1014626</v>
      </c>
      <c r="I2194" s="5">
        <v>8</v>
      </c>
      <c r="J2194" s="5">
        <v>1</v>
      </c>
      <c r="K2194" s="5" t="s">
        <v>20788</v>
      </c>
      <c r="L2194" s="5">
        <v>7.1400000000000005E-2</v>
      </c>
      <c r="M2194" s="8"/>
      <c r="N2194" s="8"/>
      <c r="O2194" s="8"/>
      <c r="P2194" s="8"/>
      <c r="Q2194" s="8"/>
      <c r="R2194" s="5" t="s">
        <v>20807</v>
      </c>
      <c r="S2194" s="5" t="s">
        <v>20808</v>
      </c>
      <c r="T2194" s="5" t="s">
        <v>20809</v>
      </c>
      <c r="U2194" s="5" t="s">
        <v>417</v>
      </c>
      <c r="V2194" s="5" t="s">
        <v>417</v>
      </c>
      <c r="W2194" s="5" t="s">
        <v>93</v>
      </c>
      <c r="X2194" s="5" t="s">
        <v>418</v>
      </c>
      <c r="Y2194" s="5" t="s">
        <v>419</v>
      </c>
      <c r="Z2194" s="5" t="s">
        <v>420</v>
      </c>
      <c r="AA2194" s="5" t="s">
        <v>421</v>
      </c>
      <c r="AB2194" s="5"/>
      <c r="AC2194" s="5"/>
      <c r="AD2194" s="5"/>
      <c r="AE2194" s="5"/>
      <c r="AF2194" s="5"/>
    </row>
    <row r="2195" spans="1:32">
      <c r="A2195" s="5" t="s">
        <v>20810</v>
      </c>
      <c r="B2195" s="5" t="str">
        <f>IF(COUNTIF('Leads Priorizados INT'!M:M,A2195)&gt;0,"Sí","No")</f>
        <v>No</v>
      </c>
      <c r="C2195">
        <v>1</v>
      </c>
      <c r="D2195" s="6" t="s">
        <v>414</v>
      </c>
      <c r="E2195" s="5" t="s">
        <v>20811</v>
      </c>
      <c r="F2195" s="5" t="s">
        <v>152</v>
      </c>
      <c r="G2195" s="5" t="s">
        <v>3588</v>
      </c>
      <c r="H2195" s="7">
        <v>1095769</v>
      </c>
      <c r="I2195" s="5">
        <v>1</v>
      </c>
      <c r="J2195" s="5">
        <v>2</v>
      </c>
      <c r="K2195" s="5" t="s">
        <v>20812</v>
      </c>
      <c r="L2195" s="5">
        <v>7.1400000000000005E-2</v>
      </c>
      <c r="M2195" s="8"/>
      <c r="N2195" s="8"/>
      <c r="O2195" s="8"/>
      <c r="P2195" s="8"/>
      <c r="Q2195" s="8"/>
      <c r="R2195" s="5" t="s">
        <v>6195</v>
      </c>
      <c r="S2195" s="5" t="s">
        <v>417</v>
      </c>
      <c r="T2195" s="5" t="s">
        <v>417</v>
      </c>
      <c r="U2195" s="5" t="s">
        <v>417</v>
      </c>
      <c r="V2195" s="5" t="s">
        <v>417</v>
      </c>
      <c r="W2195" s="5" t="s">
        <v>93</v>
      </c>
      <c r="X2195" s="5" t="s">
        <v>418</v>
      </c>
      <c r="Y2195" s="5" t="s">
        <v>419</v>
      </c>
      <c r="Z2195" s="5" t="s">
        <v>420</v>
      </c>
      <c r="AA2195" s="5" t="s">
        <v>421</v>
      </c>
      <c r="AB2195" s="5"/>
      <c r="AC2195" s="5"/>
      <c r="AD2195" s="5"/>
      <c r="AE2195" s="5"/>
      <c r="AF2195" s="5"/>
    </row>
    <row r="2196" spans="1:32" hidden="1">
      <c r="A2196" s="5" t="s">
        <v>20813</v>
      </c>
      <c r="B2196" s="5" t="str">
        <f>IF(COUNTIF('Leads Priorizados INT'!M:M,A2196)&gt;0,"Sí","No")</f>
        <v>No</v>
      </c>
      <c r="C2196">
        <v>0</v>
      </c>
      <c r="D2196" s="6" t="s">
        <v>414</v>
      </c>
      <c r="E2196" s="5" t="s">
        <v>20814</v>
      </c>
      <c r="F2196" s="5" t="s">
        <v>431</v>
      </c>
      <c r="G2196" s="5" t="s">
        <v>20815</v>
      </c>
      <c r="H2196" s="7">
        <v>550155</v>
      </c>
      <c r="I2196" s="5">
        <v>3</v>
      </c>
      <c r="J2196" s="5">
        <v>1</v>
      </c>
      <c r="K2196" s="5" t="s">
        <v>20816</v>
      </c>
      <c r="L2196" s="5">
        <v>7.1300000000000002E-2</v>
      </c>
      <c r="M2196" s="8">
        <v>932001646</v>
      </c>
      <c r="N2196" s="8"/>
      <c r="O2196" s="8"/>
      <c r="P2196" s="8"/>
      <c r="Q2196" s="8"/>
      <c r="R2196" s="5" t="s">
        <v>20817</v>
      </c>
      <c r="S2196" s="5" t="s">
        <v>20818</v>
      </c>
      <c r="T2196" s="5" t="s">
        <v>417</v>
      </c>
      <c r="U2196" s="5" t="s">
        <v>417</v>
      </c>
      <c r="V2196" s="5" t="s">
        <v>417</v>
      </c>
      <c r="W2196" s="5" t="s">
        <v>93</v>
      </c>
      <c r="X2196" s="5" t="s">
        <v>418</v>
      </c>
      <c r="Y2196" s="5" t="s">
        <v>419</v>
      </c>
      <c r="Z2196" s="5" t="s">
        <v>420</v>
      </c>
      <c r="AA2196" s="5" t="s">
        <v>421</v>
      </c>
      <c r="AB2196" s="5"/>
      <c r="AC2196" s="5"/>
      <c r="AD2196" s="5"/>
      <c r="AE2196" s="5"/>
      <c r="AF2196" s="5"/>
    </row>
    <row r="2197" spans="1:32" hidden="1">
      <c r="A2197" s="5" t="s">
        <v>20819</v>
      </c>
      <c r="B2197" s="5" t="str">
        <f>IF(COUNTIF('Leads Priorizados INT'!M:M,A2197)&gt;0,"Sí","No")</f>
        <v>No</v>
      </c>
      <c r="C2197">
        <v>0</v>
      </c>
      <c r="D2197" s="6" t="s">
        <v>414</v>
      </c>
      <c r="E2197" s="5" t="s">
        <v>20820</v>
      </c>
      <c r="F2197" s="5" t="s">
        <v>152</v>
      </c>
      <c r="G2197" s="5" t="s">
        <v>601</v>
      </c>
      <c r="H2197" s="7">
        <v>1026005</v>
      </c>
      <c r="I2197" s="5">
        <v>8</v>
      </c>
      <c r="J2197" s="5">
        <v>1</v>
      </c>
      <c r="K2197" s="5" t="s">
        <v>20821</v>
      </c>
      <c r="L2197" s="5">
        <v>7.1300000000000002E-2</v>
      </c>
      <c r="M2197" s="8"/>
      <c r="N2197" s="8"/>
      <c r="O2197" s="8"/>
      <c r="P2197" s="8"/>
      <c r="Q2197" s="8"/>
      <c r="R2197" s="5" t="s">
        <v>20822</v>
      </c>
      <c r="S2197" s="5" t="s">
        <v>20823</v>
      </c>
      <c r="T2197" s="5" t="s">
        <v>417</v>
      </c>
      <c r="U2197" s="5" t="s">
        <v>417</v>
      </c>
      <c r="V2197" s="5" t="s">
        <v>417</v>
      </c>
      <c r="W2197" s="5" t="s">
        <v>93</v>
      </c>
      <c r="X2197" s="5" t="s">
        <v>418</v>
      </c>
      <c r="Y2197" s="5" t="s">
        <v>419</v>
      </c>
      <c r="Z2197" s="5" t="s">
        <v>420</v>
      </c>
      <c r="AA2197" s="5" t="s">
        <v>421</v>
      </c>
      <c r="AB2197" s="5"/>
      <c r="AC2197" s="5"/>
      <c r="AD2197" s="5"/>
      <c r="AE2197" s="5"/>
      <c r="AF2197" s="5"/>
    </row>
    <row r="2198" spans="1:32" hidden="1">
      <c r="A2198" s="5" t="s">
        <v>20824</v>
      </c>
      <c r="B2198" s="5" t="str">
        <f>IF(COUNTIF('Leads Priorizados INT'!M:M,A2198)&gt;0,"Sí","No")</f>
        <v>No</v>
      </c>
      <c r="C2198">
        <v>0</v>
      </c>
      <c r="D2198" s="6" t="s">
        <v>414</v>
      </c>
      <c r="E2198" s="5" t="s">
        <v>20825</v>
      </c>
      <c r="F2198" s="5" t="s">
        <v>152</v>
      </c>
      <c r="G2198" s="5" t="s">
        <v>2486</v>
      </c>
      <c r="H2198" s="7">
        <v>1033491</v>
      </c>
      <c r="I2198" s="5">
        <v>4</v>
      </c>
      <c r="J2198" s="5">
        <v>3</v>
      </c>
      <c r="K2198" s="5" t="s">
        <v>20821</v>
      </c>
      <c r="L2198" s="5">
        <v>7.1300000000000002E-2</v>
      </c>
      <c r="M2198" s="8">
        <v>915982426</v>
      </c>
      <c r="N2198" s="8">
        <v>915982407</v>
      </c>
      <c r="O2198" s="8">
        <v>914170059</v>
      </c>
      <c r="P2198" s="8">
        <v>915982485</v>
      </c>
      <c r="Q2198" s="8"/>
      <c r="R2198" s="5" t="s">
        <v>20826</v>
      </c>
      <c r="S2198" s="5" t="s">
        <v>417</v>
      </c>
      <c r="T2198" s="5" t="s">
        <v>417</v>
      </c>
      <c r="U2198" s="5" t="s">
        <v>417</v>
      </c>
      <c r="V2198" s="5" t="s">
        <v>417</v>
      </c>
      <c r="W2198" s="5" t="s">
        <v>93</v>
      </c>
      <c r="X2198" s="5" t="s">
        <v>418</v>
      </c>
      <c r="Y2198" s="5" t="s">
        <v>419</v>
      </c>
      <c r="Z2198" s="5" t="s">
        <v>420</v>
      </c>
      <c r="AA2198" s="5" t="s">
        <v>421</v>
      </c>
      <c r="AB2198" s="5"/>
      <c r="AC2198" s="5"/>
      <c r="AD2198" s="5"/>
      <c r="AE2198" s="5"/>
      <c r="AF2198" s="5"/>
    </row>
    <row r="2199" spans="1:32" hidden="1">
      <c r="A2199" s="5" t="s">
        <v>20827</v>
      </c>
      <c r="B2199" s="5" t="str">
        <f>IF(COUNTIF('Leads Priorizados INT'!M:M,A2199)&gt;0,"Sí","No")</f>
        <v>No</v>
      </c>
      <c r="C2199">
        <v>0</v>
      </c>
      <c r="D2199" s="6" t="s">
        <v>414</v>
      </c>
      <c r="E2199" s="5" t="s">
        <v>20828</v>
      </c>
      <c r="F2199" s="5" t="s">
        <v>152</v>
      </c>
      <c r="G2199" s="5" t="s">
        <v>2868</v>
      </c>
      <c r="H2199" s="7">
        <v>1109048</v>
      </c>
      <c r="I2199" s="5">
        <v>7</v>
      </c>
      <c r="J2199" s="5">
        <v>1</v>
      </c>
      <c r="K2199" s="5" t="s">
        <v>20829</v>
      </c>
      <c r="L2199" s="5">
        <v>7.1300000000000002E-2</v>
      </c>
      <c r="M2199" s="8"/>
      <c r="N2199" s="8"/>
      <c r="O2199" s="8"/>
      <c r="P2199" s="8"/>
      <c r="Q2199" s="8"/>
      <c r="R2199" s="5" t="s">
        <v>20830</v>
      </c>
      <c r="S2199" s="5" t="s">
        <v>417</v>
      </c>
      <c r="T2199" s="5" t="s">
        <v>417</v>
      </c>
      <c r="U2199" s="5" t="s">
        <v>417</v>
      </c>
      <c r="V2199" s="5" t="s">
        <v>417</v>
      </c>
      <c r="W2199" s="5" t="s">
        <v>93</v>
      </c>
      <c r="X2199" s="5" t="s">
        <v>418</v>
      </c>
      <c r="Y2199" s="5" t="s">
        <v>419</v>
      </c>
      <c r="Z2199" s="5" t="s">
        <v>420</v>
      </c>
      <c r="AA2199" s="5" t="s">
        <v>421</v>
      </c>
      <c r="AB2199" s="5"/>
      <c r="AC2199" s="5"/>
      <c r="AD2199" s="5"/>
      <c r="AE2199" s="5"/>
      <c r="AF2199" s="5"/>
    </row>
    <row r="2200" spans="1:32" hidden="1">
      <c r="A2200" s="5" t="s">
        <v>20831</v>
      </c>
      <c r="B2200" s="5" t="str">
        <f>IF(COUNTIF('Leads Priorizados INT'!M:M,A2200)&gt;0,"Sí","No")</f>
        <v>No</v>
      </c>
      <c r="C2200">
        <v>0</v>
      </c>
      <c r="D2200" s="6" t="s">
        <v>414</v>
      </c>
      <c r="E2200" s="5" t="s">
        <v>20832</v>
      </c>
      <c r="F2200" s="5" t="s">
        <v>152</v>
      </c>
      <c r="G2200" s="5" t="s">
        <v>1535</v>
      </c>
      <c r="H2200" s="7">
        <v>443257</v>
      </c>
      <c r="I2200" s="5">
        <v>1</v>
      </c>
      <c r="J2200" s="5">
        <v>1</v>
      </c>
      <c r="K2200" s="5" t="s">
        <v>20833</v>
      </c>
      <c r="L2200" s="5">
        <v>7.1300000000000002E-2</v>
      </c>
      <c r="M2200" s="8"/>
      <c r="N2200" s="8"/>
      <c r="O2200" s="8"/>
      <c r="P2200" s="8"/>
      <c r="Q2200" s="8"/>
      <c r="R2200" s="5" t="s">
        <v>20834</v>
      </c>
      <c r="S2200" s="5" t="s">
        <v>417</v>
      </c>
      <c r="T2200" s="5" t="s">
        <v>417</v>
      </c>
      <c r="U2200" s="5" t="s">
        <v>417</v>
      </c>
      <c r="V2200" s="5" t="s">
        <v>417</v>
      </c>
      <c r="W2200" s="5" t="s">
        <v>93</v>
      </c>
      <c r="X2200" s="5" t="s">
        <v>418</v>
      </c>
      <c r="Y2200" s="5" t="s">
        <v>419</v>
      </c>
      <c r="Z2200" s="5" t="s">
        <v>420</v>
      </c>
      <c r="AA2200" s="5" t="s">
        <v>421</v>
      </c>
      <c r="AB2200" s="5"/>
      <c r="AC2200" s="5"/>
      <c r="AD2200" s="5"/>
      <c r="AE2200" s="5"/>
      <c r="AF2200" s="5"/>
    </row>
    <row r="2201" spans="1:32" hidden="1">
      <c r="A2201" s="5" t="s">
        <v>20835</v>
      </c>
      <c r="B2201" s="5" t="str">
        <f>IF(COUNTIF('Leads Priorizados INT'!M:M,A2201)&gt;0,"Sí","No")</f>
        <v>No</v>
      </c>
      <c r="C2201">
        <v>0</v>
      </c>
      <c r="D2201" s="6" t="s">
        <v>414</v>
      </c>
      <c r="E2201" s="5" t="s">
        <v>20836</v>
      </c>
      <c r="F2201" s="5" t="s">
        <v>700</v>
      </c>
      <c r="G2201" s="5" t="s">
        <v>14310</v>
      </c>
      <c r="H2201" s="7">
        <v>3569133</v>
      </c>
      <c r="I2201" s="5">
        <v>45</v>
      </c>
      <c r="J2201" s="5">
        <v>2</v>
      </c>
      <c r="K2201" s="5" t="s">
        <v>20837</v>
      </c>
      <c r="L2201" s="5">
        <v>7.1199999999999999E-2</v>
      </c>
      <c r="M2201" s="8">
        <v>954983900</v>
      </c>
      <c r="N2201" s="8">
        <v>954990030</v>
      </c>
      <c r="O2201" s="8">
        <v>680740733</v>
      </c>
      <c r="P2201" s="8">
        <v>670946090</v>
      </c>
      <c r="Q2201" s="8">
        <v>627355581</v>
      </c>
      <c r="R2201" s="5" t="s">
        <v>20838</v>
      </c>
      <c r="S2201" s="5" t="s">
        <v>417</v>
      </c>
      <c r="T2201" s="5" t="s">
        <v>417</v>
      </c>
      <c r="U2201" s="5" t="s">
        <v>417</v>
      </c>
      <c r="V2201" s="5" t="s">
        <v>417</v>
      </c>
      <c r="W2201" s="5" t="s">
        <v>93</v>
      </c>
      <c r="X2201" s="5" t="s">
        <v>418</v>
      </c>
      <c r="Y2201" s="5" t="s">
        <v>419</v>
      </c>
      <c r="Z2201" s="5" t="s">
        <v>420</v>
      </c>
      <c r="AA2201" s="5" t="s">
        <v>421</v>
      </c>
      <c r="AB2201" s="5" t="s">
        <v>20839</v>
      </c>
      <c r="AC2201" s="5" t="s">
        <v>20840</v>
      </c>
      <c r="AD2201" s="5" t="s">
        <v>20841</v>
      </c>
      <c r="AE2201" s="5" t="s">
        <v>20842</v>
      </c>
      <c r="AF2201" s="5" t="s">
        <v>20843</v>
      </c>
    </row>
    <row r="2202" spans="1:32" hidden="1">
      <c r="A2202" s="5" t="s">
        <v>20844</v>
      </c>
      <c r="B2202" s="5" t="str">
        <f>IF(COUNTIF('Leads Priorizados INT'!M:M,A2202)&gt;0,"Sí","No")</f>
        <v>No</v>
      </c>
      <c r="C2202">
        <v>0</v>
      </c>
      <c r="D2202" s="6" t="s">
        <v>430</v>
      </c>
      <c r="E2202" s="5" t="s">
        <v>20845</v>
      </c>
      <c r="F2202" s="5" t="s">
        <v>431</v>
      </c>
      <c r="G2202" s="5" t="s">
        <v>1479</v>
      </c>
      <c r="H2202" s="7">
        <v>676673</v>
      </c>
      <c r="I2202" s="5">
        <v>2</v>
      </c>
      <c r="J2202" s="5">
        <v>1</v>
      </c>
      <c r="K2202" s="5" t="s">
        <v>20846</v>
      </c>
      <c r="L2202" s="5">
        <v>7.1199999999999999E-2</v>
      </c>
      <c r="M2202" s="8">
        <v>931430781</v>
      </c>
      <c r="N2202" s="8">
        <v>932006514</v>
      </c>
      <c r="O2202" s="8">
        <v>932389783</v>
      </c>
      <c r="P2202" s="8">
        <v>674340898</v>
      </c>
      <c r="Q2202" s="8">
        <v>673831715</v>
      </c>
      <c r="R2202" s="5" t="s">
        <v>20847</v>
      </c>
      <c r="S2202" s="5" t="s">
        <v>417</v>
      </c>
      <c r="T2202" s="5" t="s">
        <v>417</v>
      </c>
      <c r="U2202" s="5" t="s">
        <v>417</v>
      </c>
      <c r="V2202" s="5" t="s">
        <v>417</v>
      </c>
      <c r="W2202" s="5" t="s">
        <v>93</v>
      </c>
      <c r="X2202" s="5" t="s">
        <v>418</v>
      </c>
      <c r="Y2202" s="5" t="s">
        <v>419</v>
      </c>
      <c r="Z2202" s="5" t="s">
        <v>420</v>
      </c>
      <c r="AA2202" s="5" t="s">
        <v>421</v>
      </c>
      <c r="AB2202" s="5"/>
      <c r="AC2202" s="5"/>
      <c r="AD2202" s="5"/>
      <c r="AE2202" s="5"/>
      <c r="AF2202" s="5"/>
    </row>
    <row r="2203" spans="1:32" hidden="1">
      <c r="A2203" s="5" t="s">
        <v>20848</v>
      </c>
      <c r="B2203" s="5" t="str">
        <f>IF(COUNTIF('Leads Priorizados INT'!M:M,A2203)&gt;0,"Sí","No")</f>
        <v>No</v>
      </c>
      <c r="C2203">
        <v>0</v>
      </c>
      <c r="D2203" s="6" t="s">
        <v>414</v>
      </c>
      <c r="E2203" s="5" t="s">
        <v>20849</v>
      </c>
      <c r="F2203" s="5" t="s">
        <v>152</v>
      </c>
      <c r="G2203" s="5" t="s">
        <v>3787</v>
      </c>
      <c r="H2203" s="7">
        <v>1033626</v>
      </c>
      <c r="I2203" s="5">
        <v>1</v>
      </c>
      <c r="J2203" s="5">
        <v>1</v>
      </c>
      <c r="K2203" s="5" t="s">
        <v>20850</v>
      </c>
      <c r="L2203" s="5">
        <v>7.1199999999999999E-2</v>
      </c>
      <c r="M2203" s="8">
        <v>913285874</v>
      </c>
      <c r="N2203" s="8"/>
      <c r="O2203" s="8"/>
      <c r="P2203" s="8"/>
      <c r="Q2203" s="8"/>
      <c r="R2203" s="5" t="s">
        <v>20851</v>
      </c>
      <c r="S2203" s="5" t="s">
        <v>417</v>
      </c>
      <c r="T2203" s="5" t="s">
        <v>417</v>
      </c>
      <c r="U2203" s="5" t="s">
        <v>417</v>
      </c>
      <c r="V2203" s="5" t="s">
        <v>417</v>
      </c>
      <c r="W2203" s="5" t="s">
        <v>93</v>
      </c>
      <c r="X2203" s="5" t="s">
        <v>418</v>
      </c>
      <c r="Y2203" s="5" t="s">
        <v>419</v>
      </c>
      <c r="Z2203" s="5" t="s">
        <v>420</v>
      </c>
      <c r="AA2203" s="5" t="s">
        <v>421</v>
      </c>
      <c r="AB2203" s="5" t="s">
        <v>20852</v>
      </c>
      <c r="AC2203" s="5"/>
      <c r="AD2203" s="5"/>
      <c r="AE2203" s="5"/>
      <c r="AF2203" s="5"/>
    </row>
    <row r="2204" spans="1:32" hidden="1">
      <c r="A2204" s="5" t="s">
        <v>20853</v>
      </c>
      <c r="B2204" s="5" t="str">
        <f>IF(COUNTIF('Leads Priorizados INT'!M:M,A2204)&gt;0,"Sí","No")</f>
        <v>No</v>
      </c>
      <c r="C2204">
        <v>0</v>
      </c>
      <c r="D2204" s="6" t="s">
        <v>414</v>
      </c>
      <c r="E2204" s="5" t="s">
        <v>20854</v>
      </c>
      <c r="F2204" s="5" t="s">
        <v>152</v>
      </c>
      <c r="G2204" s="5" t="s">
        <v>9911</v>
      </c>
      <c r="H2204" s="7">
        <v>913094</v>
      </c>
      <c r="I2204" s="5">
        <v>8</v>
      </c>
      <c r="J2204" s="5">
        <v>2</v>
      </c>
      <c r="K2204" s="5" t="s">
        <v>20855</v>
      </c>
      <c r="L2204" s="5">
        <v>7.1199999999999999E-2</v>
      </c>
      <c r="M2204" s="8">
        <v>916797804</v>
      </c>
      <c r="N2204" s="8"/>
      <c r="O2204" s="8"/>
      <c r="P2204" s="8"/>
      <c r="Q2204" s="8"/>
      <c r="R2204" s="5" t="s">
        <v>20856</v>
      </c>
      <c r="S2204" s="5" t="s">
        <v>417</v>
      </c>
      <c r="T2204" s="5" t="s">
        <v>417</v>
      </c>
      <c r="U2204" s="5" t="s">
        <v>417</v>
      </c>
      <c r="V2204" s="5" t="s">
        <v>417</v>
      </c>
      <c r="W2204" s="5" t="s">
        <v>93</v>
      </c>
      <c r="X2204" s="5" t="s">
        <v>418</v>
      </c>
      <c r="Y2204" s="5" t="s">
        <v>419</v>
      </c>
      <c r="Z2204" s="5" t="s">
        <v>420</v>
      </c>
      <c r="AA2204" s="5" t="s">
        <v>421</v>
      </c>
      <c r="AB2204" s="5"/>
      <c r="AC2204" s="5"/>
      <c r="AD2204" s="5"/>
      <c r="AE2204" s="5"/>
      <c r="AF2204" s="5"/>
    </row>
    <row r="2205" spans="1:32" hidden="1">
      <c r="A2205" s="5" t="s">
        <v>20857</v>
      </c>
      <c r="B2205" s="5" t="str">
        <f>IF(COUNTIF('Leads Priorizados INT'!M:M,A2205)&gt;0,"Sí","No")</f>
        <v>No</v>
      </c>
      <c r="C2205">
        <v>0</v>
      </c>
      <c r="D2205" s="6" t="s">
        <v>414</v>
      </c>
      <c r="E2205" s="5" t="s">
        <v>20858</v>
      </c>
      <c r="F2205" s="5" t="s">
        <v>431</v>
      </c>
      <c r="G2205" s="5" t="s">
        <v>10203</v>
      </c>
      <c r="H2205" s="7">
        <v>1105297</v>
      </c>
      <c r="I2205" s="5">
        <v>8</v>
      </c>
      <c r="J2205" s="5">
        <v>2</v>
      </c>
      <c r="K2205" s="5" t="s">
        <v>20859</v>
      </c>
      <c r="L2205" s="5">
        <v>7.1099999999999997E-2</v>
      </c>
      <c r="M2205" s="8"/>
      <c r="N2205" s="8"/>
      <c r="O2205" s="8"/>
      <c r="P2205" s="8"/>
      <c r="Q2205" s="8"/>
      <c r="R2205" s="5" t="s">
        <v>20860</v>
      </c>
      <c r="S2205" s="5" t="s">
        <v>417</v>
      </c>
      <c r="T2205" s="5" t="s">
        <v>417</v>
      </c>
      <c r="U2205" s="5" t="s">
        <v>417</v>
      </c>
      <c r="V2205" s="5" t="s">
        <v>417</v>
      </c>
      <c r="W2205" s="5" t="s">
        <v>93</v>
      </c>
      <c r="X2205" s="5" t="s">
        <v>418</v>
      </c>
      <c r="Y2205" s="5" t="s">
        <v>419</v>
      </c>
      <c r="Z2205" s="5" t="s">
        <v>420</v>
      </c>
      <c r="AA2205" s="5" t="s">
        <v>421</v>
      </c>
      <c r="AB2205" s="5"/>
      <c r="AC2205" s="5"/>
      <c r="AD2205" s="5"/>
      <c r="AE2205" s="5"/>
      <c r="AF2205" s="5"/>
    </row>
    <row r="2206" spans="1:32" hidden="1">
      <c r="A2206" s="5" t="s">
        <v>20861</v>
      </c>
      <c r="B2206" s="5" t="str">
        <f>IF(COUNTIF('Leads Priorizados INT'!M:M,A2206)&gt;0,"Sí","No")</f>
        <v>No</v>
      </c>
      <c r="C2206">
        <v>0</v>
      </c>
      <c r="D2206" s="6" t="s">
        <v>430</v>
      </c>
      <c r="E2206" s="5" t="s">
        <v>20862</v>
      </c>
      <c r="F2206" s="5" t="s">
        <v>152</v>
      </c>
      <c r="G2206" s="5" t="s">
        <v>505</v>
      </c>
      <c r="H2206" s="7">
        <v>8524000</v>
      </c>
      <c r="I2206" s="5">
        <v>114</v>
      </c>
      <c r="J2206" s="5">
        <v>10</v>
      </c>
      <c r="K2206" s="5" t="s">
        <v>20863</v>
      </c>
      <c r="L2206" s="5">
        <v>7.1099999999999997E-2</v>
      </c>
      <c r="M2206" s="8">
        <v>911385761</v>
      </c>
      <c r="N2206" s="8">
        <v>963459421</v>
      </c>
      <c r="O2206" s="8">
        <v>952285296</v>
      </c>
      <c r="P2206" s="8">
        <v>933157154</v>
      </c>
      <c r="Q2206" s="8">
        <v>965108384</v>
      </c>
      <c r="R2206" s="5" t="s">
        <v>20864</v>
      </c>
      <c r="S2206" s="5" t="s">
        <v>20865</v>
      </c>
      <c r="T2206" s="5" t="s">
        <v>417</v>
      </c>
      <c r="U2206" s="5" t="s">
        <v>417</v>
      </c>
      <c r="V2206" s="5" t="s">
        <v>417</v>
      </c>
      <c r="W2206" s="5" t="s">
        <v>93</v>
      </c>
      <c r="X2206" s="5" t="s">
        <v>418</v>
      </c>
      <c r="Y2206" s="5" t="s">
        <v>419</v>
      </c>
      <c r="Z2206" s="5" t="s">
        <v>420</v>
      </c>
      <c r="AA2206" s="5" t="s">
        <v>421</v>
      </c>
      <c r="AB2206" s="5" t="s">
        <v>20866</v>
      </c>
      <c r="AC2206" s="5" t="s">
        <v>20867</v>
      </c>
      <c r="AD2206" s="5" t="s">
        <v>20868</v>
      </c>
      <c r="AE2206" s="5"/>
      <c r="AF2206" s="5"/>
    </row>
    <row r="2207" spans="1:32" hidden="1">
      <c r="A2207" s="5" t="s">
        <v>20869</v>
      </c>
      <c r="B2207" s="5" t="str">
        <f>IF(COUNTIF('Leads Priorizados INT'!M:M,A2207)&gt;0,"Sí","No")</f>
        <v>No</v>
      </c>
      <c r="C2207">
        <v>0</v>
      </c>
      <c r="D2207" s="6" t="s">
        <v>414</v>
      </c>
      <c r="E2207" s="5" t="s">
        <v>20870</v>
      </c>
      <c r="F2207" s="5" t="s">
        <v>700</v>
      </c>
      <c r="G2207" s="5" t="s">
        <v>20871</v>
      </c>
      <c r="H2207" s="7">
        <v>705565</v>
      </c>
      <c r="I2207" s="5">
        <v>1</v>
      </c>
      <c r="J2207" s="5">
        <v>1</v>
      </c>
      <c r="K2207" s="5" t="s">
        <v>20872</v>
      </c>
      <c r="L2207" s="5">
        <v>7.1099999999999997E-2</v>
      </c>
      <c r="M2207" s="8"/>
      <c r="N2207" s="8"/>
      <c r="O2207" s="8"/>
      <c r="P2207" s="8"/>
      <c r="Q2207" s="8"/>
      <c r="R2207" s="5" t="s">
        <v>20873</v>
      </c>
      <c r="S2207" s="5" t="s">
        <v>20874</v>
      </c>
      <c r="T2207" s="5" t="s">
        <v>417</v>
      </c>
      <c r="U2207" s="5" t="s">
        <v>417</v>
      </c>
      <c r="V2207" s="5" t="s">
        <v>417</v>
      </c>
      <c r="W2207" s="5" t="s">
        <v>93</v>
      </c>
      <c r="X2207" s="5" t="s">
        <v>418</v>
      </c>
      <c r="Y2207" s="5" t="s">
        <v>419</v>
      </c>
      <c r="Z2207" s="5" t="s">
        <v>420</v>
      </c>
      <c r="AA2207" s="5" t="s">
        <v>421</v>
      </c>
      <c r="AB2207" s="5"/>
      <c r="AC2207" s="5"/>
      <c r="AD2207" s="5"/>
      <c r="AE2207" s="5"/>
      <c r="AF2207" s="5"/>
    </row>
    <row r="2208" spans="1:32">
      <c r="A2208" s="5" t="s">
        <v>20875</v>
      </c>
      <c r="B2208" s="5" t="str">
        <f>IF(COUNTIF('Leads Priorizados INT'!M:M,A2208)&gt;0,"Sí","No")</f>
        <v>No</v>
      </c>
      <c r="C2208">
        <v>1</v>
      </c>
      <c r="D2208" s="6" t="s">
        <v>414</v>
      </c>
      <c r="E2208" s="5" t="s">
        <v>20876</v>
      </c>
      <c r="F2208" s="5" t="s">
        <v>873</v>
      </c>
      <c r="G2208" s="5" t="s">
        <v>1786</v>
      </c>
      <c r="H2208" s="7">
        <v>2461293</v>
      </c>
      <c r="I2208" s="5">
        <v>33</v>
      </c>
      <c r="J2208" s="5">
        <v>2</v>
      </c>
      <c r="K2208" s="5" t="s">
        <v>20877</v>
      </c>
      <c r="L2208" s="5">
        <v>7.1099999999999997E-2</v>
      </c>
      <c r="M2208" s="8">
        <v>952593569</v>
      </c>
      <c r="N2208" s="8"/>
      <c r="O2208" s="8"/>
      <c r="P2208" s="8"/>
      <c r="Q2208" s="8"/>
      <c r="R2208" s="5" t="s">
        <v>20878</v>
      </c>
      <c r="S2208" s="5" t="s">
        <v>20879</v>
      </c>
      <c r="T2208" s="5" t="s">
        <v>20880</v>
      </c>
      <c r="U2208" s="5" t="s">
        <v>417</v>
      </c>
      <c r="V2208" s="5" t="s">
        <v>417</v>
      </c>
      <c r="W2208" s="5" t="s">
        <v>93</v>
      </c>
      <c r="X2208" s="5" t="s">
        <v>418</v>
      </c>
      <c r="Y2208" s="5" t="s">
        <v>419</v>
      </c>
      <c r="Z2208" s="5" t="s">
        <v>420</v>
      </c>
      <c r="AA2208" s="5" t="s">
        <v>421</v>
      </c>
      <c r="AB2208" s="5"/>
      <c r="AC2208" s="5"/>
      <c r="AD2208" s="5"/>
      <c r="AE2208" s="5"/>
      <c r="AF2208" s="5"/>
    </row>
    <row r="2209" spans="1:32">
      <c r="A2209" s="5" t="s">
        <v>20881</v>
      </c>
      <c r="B2209" s="5" t="str">
        <f>IF(COUNTIF('Leads Priorizados INT'!M:M,A2209)&gt;0,"Sí","No")</f>
        <v>No</v>
      </c>
      <c r="C2209">
        <v>1</v>
      </c>
      <c r="D2209" s="6" t="s">
        <v>414</v>
      </c>
      <c r="E2209" s="5" t="s">
        <v>20882</v>
      </c>
      <c r="F2209" s="5" t="s">
        <v>1065</v>
      </c>
      <c r="G2209" s="5" t="s">
        <v>20883</v>
      </c>
      <c r="H2209" s="7">
        <v>1009832</v>
      </c>
      <c r="I2209" s="5">
        <v>7</v>
      </c>
      <c r="J2209" s="5">
        <v>2</v>
      </c>
      <c r="K2209" s="5" t="s">
        <v>20884</v>
      </c>
      <c r="L2209" s="5">
        <v>7.0999999999999994E-2</v>
      </c>
      <c r="M2209" s="8"/>
      <c r="N2209" s="8"/>
      <c r="O2209" s="8"/>
      <c r="P2209" s="8"/>
      <c r="Q2209" s="8"/>
      <c r="R2209" s="5" t="s">
        <v>20885</v>
      </c>
      <c r="S2209" s="5" t="s">
        <v>20886</v>
      </c>
      <c r="T2209" s="5" t="s">
        <v>417</v>
      </c>
      <c r="U2209" s="5" t="s">
        <v>417</v>
      </c>
      <c r="V2209" s="5" t="s">
        <v>417</v>
      </c>
      <c r="W2209" s="5" t="s">
        <v>93</v>
      </c>
      <c r="X2209" s="5" t="s">
        <v>418</v>
      </c>
      <c r="Y2209" s="5" t="s">
        <v>419</v>
      </c>
      <c r="Z2209" s="5" t="s">
        <v>420</v>
      </c>
      <c r="AA2209" s="5" t="s">
        <v>421</v>
      </c>
      <c r="AB2209" s="5"/>
      <c r="AC2209" s="5"/>
      <c r="AD2209" s="5"/>
      <c r="AE2209" s="5"/>
      <c r="AF2209" s="5"/>
    </row>
    <row r="2210" spans="1:32" hidden="1">
      <c r="A2210" s="5" t="s">
        <v>20887</v>
      </c>
      <c r="B2210" s="5" t="str">
        <f>IF(COUNTIF('Leads Priorizados INT'!M:M,A2210)&gt;0,"Sí","No")</f>
        <v>No</v>
      </c>
      <c r="C2210">
        <v>0</v>
      </c>
      <c r="D2210" s="6" t="s">
        <v>414</v>
      </c>
      <c r="E2210" s="5" t="s">
        <v>20888</v>
      </c>
      <c r="F2210" s="5" t="s">
        <v>152</v>
      </c>
      <c r="G2210" s="5" t="s">
        <v>3787</v>
      </c>
      <c r="H2210" s="7">
        <v>940943</v>
      </c>
      <c r="I2210" s="5">
        <v>1</v>
      </c>
      <c r="J2210" s="5">
        <v>1</v>
      </c>
      <c r="K2210" s="5" t="s">
        <v>20889</v>
      </c>
      <c r="L2210" s="5">
        <v>7.0999999999999994E-2</v>
      </c>
      <c r="M2210" s="8">
        <v>913711119</v>
      </c>
      <c r="N2210" s="8"/>
      <c r="O2210" s="8"/>
      <c r="P2210" s="8"/>
      <c r="Q2210" s="8"/>
      <c r="R2210" s="5" t="s">
        <v>20890</v>
      </c>
      <c r="S2210" s="5" t="s">
        <v>417</v>
      </c>
      <c r="T2210" s="5" t="s">
        <v>417</v>
      </c>
      <c r="U2210" s="5" t="s">
        <v>417</v>
      </c>
      <c r="V2210" s="5" t="s">
        <v>417</v>
      </c>
      <c r="W2210" s="5" t="s">
        <v>93</v>
      </c>
      <c r="X2210" s="5" t="s">
        <v>418</v>
      </c>
      <c r="Y2210" s="5" t="s">
        <v>419</v>
      </c>
      <c r="Z2210" s="5" t="s">
        <v>420</v>
      </c>
      <c r="AA2210" s="5" t="s">
        <v>421</v>
      </c>
      <c r="AB2210" s="5" t="s">
        <v>20891</v>
      </c>
      <c r="AC2210" s="5"/>
      <c r="AD2210" s="5"/>
      <c r="AE2210" s="5"/>
      <c r="AF2210" s="5"/>
    </row>
    <row r="2211" spans="1:32" hidden="1">
      <c r="A2211" s="5" t="s">
        <v>20892</v>
      </c>
      <c r="B2211" s="5" t="str">
        <f>IF(COUNTIF('Leads Priorizados INT'!M:M,A2211)&gt;0,"Sí","No")</f>
        <v>No</v>
      </c>
      <c r="C2211">
        <v>0</v>
      </c>
      <c r="D2211" s="6" t="s">
        <v>414</v>
      </c>
      <c r="E2211" s="5" t="s">
        <v>20893</v>
      </c>
      <c r="F2211" s="5" t="s">
        <v>152</v>
      </c>
      <c r="G2211" s="5" t="s">
        <v>505</v>
      </c>
      <c r="H2211" s="7">
        <v>439441</v>
      </c>
      <c r="I2211" s="5">
        <v>1</v>
      </c>
      <c r="J2211" s="5">
        <v>1</v>
      </c>
      <c r="K2211" s="5" t="s">
        <v>20894</v>
      </c>
      <c r="L2211" s="5">
        <v>7.0999999999999994E-2</v>
      </c>
      <c r="M2211" s="8">
        <v>913193090</v>
      </c>
      <c r="N2211" s="8"/>
      <c r="O2211" s="8"/>
      <c r="P2211" s="8"/>
      <c r="Q2211" s="8"/>
      <c r="R2211" s="5" t="s">
        <v>20895</v>
      </c>
      <c r="S2211" s="5" t="s">
        <v>417</v>
      </c>
      <c r="T2211" s="5" t="s">
        <v>417</v>
      </c>
      <c r="U2211" s="5" t="s">
        <v>417</v>
      </c>
      <c r="V2211" s="5" t="s">
        <v>417</v>
      </c>
      <c r="W2211" s="5" t="s">
        <v>93</v>
      </c>
      <c r="X2211" s="5" t="s">
        <v>418</v>
      </c>
      <c r="Y2211" s="5" t="s">
        <v>419</v>
      </c>
      <c r="Z2211" s="5" t="s">
        <v>420</v>
      </c>
      <c r="AA2211" s="5" t="s">
        <v>421</v>
      </c>
      <c r="AB2211" s="5"/>
      <c r="AC2211" s="5"/>
      <c r="AD2211" s="5"/>
      <c r="AE2211" s="5"/>
      <c r="AF2211" s="5"/>
    </row>
    <row r="2212" spans="1:32" hidden="1">
      <c r="A2212" s="5" t="s">
        <v>20896</v>
      </c>
      <c r="B2212" s="5" t="str">
        <f>IF(COUNTIF('Leads Priorizados INT'!M:M,A2212)&gt;0,"Sí","No")</f>
        <v>No</v>
      </c>
      <c r="C2212">
        <v>0</v>
      </c>
      <c r="D2212" s="6" t="s">
        <v>414</v>
      </c>
      <c r="E2212" s="5" t="s">
        <v>20897</v>
      </c>
      <c r="F2212" s="5" t="s">
        <v>2935</v>
      </c>
      <c r="G2212" s="5" t="s">
        <v>20898</v>
      </c>
      <c r="H2212" s="7">
        <v>1500121</v>
      </c>
      <c r="I2212" s="5">
        <v>1</v>
      </c>
      <c r="J2212" s="5">
        <v>1</v>
      </c>
      <c r="K2212" s="5" t="s">
        <v>20899</v>
      </c>
      <c r="L2212" s="5">
        <v>7.0900000000000005E-2</v>
      </c>
      <c r="M2212" s="8">
        <v>953757195</v>
      </c>
      <c r="N2212" s="8"/>
      <c r="O2212" s="8"/>
      <c r="P2212" s="8"/>
      <c r="Q2212" s="8"/>
      <c r="R2212" s="5" t="s">
        <v>20900</v>
      </c>
      <c r="S2212" s="5" t="s">
        <v>417</v>
      </c>
      <c r="T2212" s="5" t="s">
        <v>417</v>
      </c>
      <c r="U2212" s="5" t="s">
        <v>417</v>
      </c>
      <c r="V2212" s="5" t="s">
        <v>417</v>
      </c>
      <c r="W2212" s="5" t="s">
        <v>93</v>
      </c>
      <c r="X2212" s="5" t="s">
        <v>418</v>
      </c>
      <c r="Y2212" s="5" t="s">
        <v>419</v>
      </c>
      <c r="Z2212" s="5" t="s">
        <v>420</v>
      </c>
      <c r="AA2212" s="5" t="s">
        <v>421</v>
      </c>
      <c r="AB2212" s="5"/>
      <c r="AC2212" s="5"/>
      <c r="AD2212" s="5"/>
      <c r="AE2212" s="5"/>
      <c r="AF2212" s="5"/>
    </row>
    <row r="2213" spans="1:32" hidden="1">
      <c r="A2213" s="5" t="s">
        <v>20901</v>
      </c>
      <c r="B2213" s="5" t="str">
        <f>IF(COUNTIF('Leads Priorizados INT'!M:M,A2213)&gt;0,"Sí","No")</f>
        <v>No</v>
      </c>
      <c r="C2213">
        <v>0</v>
      </c>
      <c r="D2213" s="6" t="s">
        <v>414</v>
      </c>
      <c r="E2213" s="5" t="s">
        <v>20902</v>
      </c>
      <c r="F2213" s="5" t="s">
        <v>415</v>
      </c>
      <c r="G2213" s="5" t="s">
        <v>416</v>
      </c>
      <c r="H2213" s="7">
        <v>300704</v>
      </c>
      <c r="I2213" s="5">
        <v>1</v>
      </c>
      <c r="J2213" s="5">
        <v>1</v>
      </c>
      <c r="K2213" s="5" t="s">
        <v>20903</v>
      </c>
      <c r="L2213" s="5">
        <v>7.0900000000000005E-2</v>
      </c>
      <c r="M2213" s="8"/>
      <c r="N2213" s="8"/>
      <c r="O2213" s="8"/>
      <c r="P2213" s="8"/>
      <c r="Q2213" s="8"/>
      <c r="R2213" s="5" t="s">
        <v>20904</v>
      </c>
      <c r="S2213" s="5" t="s">
        <v>417</v>
      </c>
      <c r="T2213" s="5" t="s">
        <v>417</v>
      </c>
      <c r="U2213" s="5" t="s">
        <v>417</v>
      </c>
      <c r="V2213" s="5" t="s">
        <v>417</v>
      </c>
      <c r="W2213" s="5" t="s">
        <v>93</v>
      </c>
      <c r="X2213" s="5" t="s">
        <v>418</v>
      </c>
      <c r="Y2213" s="5" t="s">
        <v>419</v>
      </c>
      <c r="Z2213" s="5" t="s">
        <v>420</v>
      </c>
      <c r="AA2213" s="5" t="s">
        <v>421</v>
      </c>
      <c r="AB2213" s="5"/>
      <c r="AC2213" s="5"/>
      <c r="AD2213" s="5"/>
      <c r="AE2213" s="5"/>
      <c r="AF2213" s="5"/>
    </row>
    <row r="2214" spans="1:32" hidden="1">
      <c r="A2214" s="5" t="s">
        <v>20905</v>
      </c>
      <c r="B2214" s="5" t="str">
        <f>IF(COUNTIF('Leads Priorizados INT'!M:M,A2214)&gt;0,"Sí","No")</f>
        <v>No</v>
      </c>
      <c r="C2214">
        <v>0</v>
      </c>
      <c r="D2214" s="6" t="s">
        <v>414</v>
      </c>
      <c r="E2214" s="5" t="s">
        <v>20906</v>
      </c>
      <c r="F2214" s="5" t="s">
        <v>431</v>
      </c>
      <c r="G2214" s="5" t="s">
        <v>1669</v>
      </c>
      <c r="H2214" s="7">
        <v>315232</v>
      </c>
      <c r="I2214" s="5">
        <v>1</v>
      </c>
      <c r="J2214" s="5">
        <v>1</v>
      </c>
      <c r="K2214" s="5" t="s">
        <v>20907</v>
      </c>
      <c r="L2214" s="5">
        <v>7.0900000000000005E-2</v>
      </c>
      <c r="M2214" s="8"/>
      <c r="N2214" s="8"/>
      <c r="O2214" s="8"/>
      <c r="P2214" s="8"/>
      <c r="Q2214" s="8"/>
      <c r="R2214" s="5" t="s">
        <v>20908</v>
      </c>
      <c r="S2214" s="5" t="s">
        <v>20909</v>
      </c>
      <c r="T2214" s="5" t="s">
        <v>417</v>
      </c>
      <c r="U2214" s="5" t="s">
        <v>417</v>
      </c>
      <c r="V2214" s="5" t="s">
        <v>417</v>
      </c>
      <c r="W2214" s="5" t="s">
        <v>93</v>
      </c>
      <c r="X2214" s="5" t="s">
        <v>418</v>
      </c>
      <c r="Y2214" s="5" t="s">
        <v>419</v>
      </c>
      <c r="Z2214" s="5" t="s">
        <v>420</v>
      </c>
      <c r="AA2214" s="5" t="s">
        <v>421</v>
      </c>
      <c r="AB2214" s="5"/>
      <c r="AC2214" s="5"/>
      <c r="AD2214" s="5"/>
      <c r="AE2214" s="5"/>
      <c r="AF2214" s="5"/>
    </row>
    <row r="2215" spans="1:32" hidden="1">
      <c r="A2215" s="5" t="s">
        <v>20910</v>
      </c>
      <c r="B2215" s="5" t="str">
        <f>IF(COUNTIF('Leads Priorizados INT'!M:M,A2215)&gt;0,"Sí","No")</f>
        <v>No</v>
      </c>
      <c r="C2215">
        <v>0</v>
      </c>
      <c r="D2215" s="6" t="s">
        <v>414</v>
      </c>
      <c r="E2215" s="5" t="s">
        <v>20911</v>
      </c>
      <c r="F2215" s="5" t="s">
        <v>700</v>
      </c>
      <c r="G2215" s="5" t="s">
        <v>14310</v>
      </c>
      <c r="H2215" s="7">
        <v>854389</v>
      </c>
      <c r="I2215" s="5">
        <v>1</v>
      </c>
      <c r="J2215" s="5">
        <v>2</v>
      </c>
      <c r="K2215" s="5" t="s">
        <v>20912</v>
      </c>
      <c r="L2215" s="5">
        <v>7.0800000000000002E-2</v>
      </c>
      <c r="M2215" s="8">
        <v>954293327</v>
      </c>
      <c r="N2215" s="8">
        <v>954001784</v>
      </c>
      <c r="O2215" s="8">
        <v>954001783</v>
      </c>
      <c r="P2215" s="8">
        <v>955024699</v>
      </c>
      <c r="Q2215" s="8"/>
      <c r="R2215" s="5" t="s">
        <v>20913</v>
      </c>
      <c r="S2215" s="5" t="s">
        <v>20914</v>
      </c>
      <c r="T2215" s="5" t="s">
        <v>417</v>
      </c>
      <c r="U2215" s="5" t="s">
        <v>417</v>
      </c>
      <c r="V2215" s="5" t="s">
        <v>417</v>
      </c>
      <c r="W2215" s="5" t="s">
        <v>93</v>
      </c>
      <c r="X2215" s="5" t="s">
        <v>418</v>
      </c>
      <c r="Y2215" s="5" t="s">
        <v>419</v>
      </c>
      <c r="Z2215" s="5" t="s">
        <v>420</v>
      </c>
      <c r="AA2215" s="5" t="s">
        <v>421</v>
      </c>
      <c r="AB2215" s="5" t="s">
        <v>20915</v>
      </c>
      <c r="AC2215" s="5"/>
      <c r="AD2215" s="5"/>
      <c r="AE2215" s="5"/>
      <c r="AF2215" s="5"/>
    </row>
    <row r="2216" spans="1:32" hidden="1">
      <c r="A2216" s="5" t="s">
        <v>20916</v>
      </c>
      <c r="B2216" s="5" t="str">
        <f>IF(COUNTIF('Leads Priorizados INT'!M:M,A2216)&gt;0,"Sí","No")</f>
        <v>No</v>
      </c>
      <c r="C2216">
        <v>0</v>
      </c>
      <c r="D2216" s="6" t="s">
        <v>414</v>
      </c>
      <c r="E2216" s="5" t="s">
        <v>20917</v>
      </c>
      <c r="F2216" s="5" t="s">
        <v>431</v>
      </c>
      <c r="G2216" s="5" t="s">
        <v>10261</v>
      </c>
      <c r="H2216" s="7">
        <v>499382</v>
      </c>
      <c r="I2216" s="5">
        <v>6</v>
      </c>
      <c r="J2216" s="5">
        <v>2</v>
      </c>
      <c r="K2216" s="5" t="s">
        <v>20918</v>
      </c>
      <c r="L2216" s="5">
        <v>7.0800000000000002E-2</v>
      </c>
      <c r="M2216" s="8"/>
      <c r="N2216" s="8"/>
      <c r="O2216" s="8"/>
      <c r="P2216" s="8"/>
      <c r="Q2216" s="8"/>
      <c r="R2216" s="5" t="s">
        <v>20919</v>
      </c>
      <c r="S2216" s="5" t="s">
        <v>20920</v>
      </c>
      <c r="T2216" s="5" t="s">
        <v>20921</v>
      </c>
      <c r="U2216" s="5" t="s">
        <v>417</v>
      </c>
      <c r="V2216" s="5" t="s">
        <v>417</v>
      </c>
      <c r="W2216" s="5" t="s">
        <v>93</v>
      </c>
      <c r="X2216" s="5" t="s">
        <v>418</v>
      </c>
      <c r="Y2216" s="5" t="s">
        <v>419</v>
      </c>
      <c r="Z2216" s="5" t="s">
        <v>420</v>
      </c>
      <c r="AA2216" s="5" t="s">
        <v>421</v>
      </c>
      <c r="AB2216" s="5"/>
      <c r="AC2216" s="5"/>
      <c r="AD2216" s="5"/>
      <c r="AE2216" s="5"/>
      <c r="AF2216" s="5"/>
    </row>
    <row r="2217" spans="1:32" hidden="1">
      <c r="A2217" s="5" t="s">
        <v>20922</v>
      </c>
      <c r="B2217" s="5" t="str">
        <f>IF(COUNTIF('Leads Priorizados INT'!M:M,A2217)&gt;0,"Sí","No")</f>
        <v>No</v>
      </c>
      <c r="C2217">
        <v>0</v>
      </c>
      <c r="D2217" s="6" t="s">
        <v>414</v>
      </c>
      <c r="E2217" s="5" t="s">
        <v>20923</v>
      </c>
      <c r="F2217" s="5" t="s">
        <v>152</v>
      </c>
      <c r="G2217" s="5" t="s">
        <v>3459</v>
      </c>
      <c r="H2217" s="7">
        <v>414301</v>
      </c>
      <c r="I2217" s="5">
        <v>2</v>
      </c>
      <c r="J2217" s="5">
        <v>1</v>
      </c>
      <c r="K2217" s="5" t="s">
        <v>20924</v>
      </c>
      <c r="L2217" s="5">
        <v>7.0800000000000002E-2</v>
      </c>
      <c r="M2217" s="8"/>
      <c r="N2217" s="8"/>
      <c r="O2217" s="8"/>
      <c r="P2217" s="8"/>
      <c r="Q2217" s="8"/>
      <c r="R2217" s="5" t="s">
        <v>20925</v>
      </c>
      <c r="S2217" s="5" t="s">
        <v>417</v>
      </c>
      <c r="T2217" s="5" t="s">
        <v>417</v>
      </c>
      <c r="U2217" s="5" t="s">
        <v>417</v>
      </c>
      <c r="V2217" s="5" t="s">
        <v>417</v>
      </c>
      <c r="W2217" s="5" t="s">
        <v>93</v>
      </c>
      <c r="X2217" s="5" t="s">
        <v>418</v>
      </c>
      <c r="Y2217" s="5" t="s">
        <v>419</v>
      </c>
      <c r="Z2217" s="5" t="s">
        <v>420</v>
      </c>
      <c r="AA2217" s="5" t="s">
        <v>421</v>
      </c>
      <c r="AB2217" s="5"/>
      <c r="AC2217" s="5"/>
      <c r="AD2217" s="5"/>
      <c r="AE2217" s="5"/>
      <c r="AF2217" s="5"/>
    </row>
    <row r="2218" spans="1:32" hidden="1">
      <c r="A2218" s="5" t="s">
        <v>20926</v>
      </c>
      <c r="B2218" s="5" t="str">
        <f>IF(COUNTIF('Leads Priorizados INT'!M:M,A2218)&gt;0,"Sí","No")</f>
        <v>No</v>
      </c>
      <c r="C2218">
        <v>0</v>
      </c>
      <c r="D2218" s="6" t="s">
        <v>414</v>
      </c>
      <c r="E2218" s="5" t="s">
        <v>20927</v>
      </c>
      <c r="F2218" s="5" t="s">
        <v>152</v>
      </c>
      <c r="G2218" s="5" t="s">
        <v>9691</v>
      </c>
      <c r="H2218" s="7">
        <v>1268106</v>
      </c>
      <c r="I2218" s="5">
        <v>5</v>
      </c>
      <c r="J2218" s="5">
        <v>1</v>
      </c>
      <c r="K2218" s="5" t="s">
        <v>20928</v>
      </c>
      <c r="L2218" s="5">
        <v>7.0800000000000002E-2</v>
      </c>
      <c r="M2218" s="8"/>
      <c r="N2218" s="8"/>
      <c r="O2218" s="8"/>
      <c r="P2218" s="8"/>
      <c r="Q2218" s="8"/>
      <c r="R2218" s="5" t="s">
        <v>20929</v>
      </c>
      <c r="S2218" s="5" t="s">
        <v>417</v>
      </c>
      <c r="T2218" s="5" t="s">
        <v>417</v>
      </c>
      <c r="U2218" s="5" t="s">
        <v>417</v>
      </c>
      <c r="V2218" s="5" t="s">
        <v>417</v>
      </c>
      <c r="W2218" s="5" t="s">
        <v>93</v>
      </c>
      <c r="X2218" s="5" t="s">
        <v>418</v>
      </c>
      <c r="Y2218" s="5" t="s">
        <v>419</v>
      </c>
      <c r="Z2218" s="5" t="s">
        <v>420</v>
      </c>
      <c r="AA2218" s="5" t="s">
        <v>421</v>
      </c>
      <c r="AB2218" s="5"/>
      <c r="AC2218" s="5"/>
      <c r="AD2218" s="5"/>
      <c r="AE2218" s="5"/>
      <c r="AF2218" s="5"/>
    </row>
    <row r="2219" spans="1:32" hidden="1">
      <c r="A2219" s="5" t="s">
        <v>20930</v>
      </c>
      <c r="B2219" s="5" t="str">
        <f>IF(COUNTIF('Leads Priorizados INT'!M:M,A2219)&gt;0,"Sí","No")</f>
        <v>No</v>
      </c>
      <c r="C2219">
        <v>0</v>
      </c>
      <c r="D2219" s="6" t="s">
        <v>414</v>
      </c>
      <c r="E2219" s="5" t="s">
        <v>20931</v>
      </c>
      <c r="F2219" s="5" t="s">
        <v>152</v>
      </c>
      <c r="G2219" s="5" t="s">
        <v>1915</v>
      </c>
      <c r="H2219" s="7">
        <v>820133</v>
      </c>
      <c r="I2219" s="5">
        <v>1</v>
      </c>
      <c r="J2219" s="5">
        <v>2</v>
      </c>
      <c r="K2219" s="5" t="s">
        <v>20932</v>
      </c>
      <c r="L2219" s="5">
        <v>7.0699999999999999E-2</v>
      </c>
      <c r="M2219" s="8"/>
      <c r="N2219" s="8"/>
      <c r="O2219" s="8"/>
      <c r="P2219" s="8"/>
      <c r="Q2219" s="8"/>
      <c r="R2219" s="5" t="s">
        <v>20933</v>
      </c>
      <c r="S2219" s="5" t="s">
        <v>417</v>
      </c>
      <c r="T2219" s="5" t="s">
        <v>417</v>
      </c>
      <c r="U2219" s="5" t="s">
        <v>417</v>
      </c>
      <c r="V2219" s="5" t="s">
        <v>417</v>
      </c>
      <c r="W2219" s="5" t="s">
        <v>93</v>
      </c>
      <c r="X2219" s="5" t="s">
        <v>418</v>
      </c>
      <c r="Y2219" s="5" t="s">
        <v>419</v>
      </c>
      <c r="Z2219" s="5" t="s">
        <v>420</v>
      </c>
      <c r="AA2219" s="5" t="s">
        <v>421</v>
      </c>
      <c r="AB2219" s="5"/>
      <c r="AC2219" s="5"/>
      <c r="AD2219" s="5"/>
      <c r="AE2219" s="5"/>
      <c r="AF2219" s="5"/>
    </row>
    <row r="2220" spans="1:32" hidden="1">
      <c r="A2220" s="5" t="s">
        <v>20934</v>
      </c>
      <c r="B2220" s="5" t="str">
        <f>IF(COUNTIF('Leads Priorizados INT'!M:M,A2220)&gt;0,"Sí","No")</f>
        <v>No</v>
      </c>
      <c r="C2220">
        <v>0</v>
      </c>
      <c r="D2220" s="6" t="s">
        <v>414</v>
      </c>
      <c r="E2220" s="5" t="s">
        <v>20935</v>
      </c>
      <c r="F2220" s="5" t="s">
        <v>152</v>
      </c>
      <c r="G2220" s="5" t="s">
        <v>13604</v>
      </c>
      <c r="H2220" s="7">
        <v>859559</v>
      </c>
      <c r="I2220" s="5">
        <v>1</v>
      </c>
      <c r="J2220" s="5">
        <v>1</v>
      </c>
      <c r="K2220" s="5" t="s">
        <v>20936</v>
      </c>
      <c r="L2220" s="5">
        <v>7.0699999999999999E-2</v>
      </c>
      <c r="M2220" s="8">
        <v>672288724</v>
      </c>
      <c r="N2220" s="8"/>
      <c r="O2220" s="8"/>
      <c r="P2220" s="8"/>
      <c r="Q2220" s="8"/>
      <c r="R2220" s="5" t="s">
        <v>20937</v>
      </c>
      <c r="S2220" s="5" t="s">
        <v>417</v>
      </c>
      <c r="T2220" s="5" t="s">
        <v>417</v>
      </c>
      <c r="U2220" s="5" t="s">
        <v>417</v>
      </c>
      <c r="V2220" s="5" t="s">
        <v>417</v>
      </c>
      <c r="W2220" s="5" t="s">
        <v>93</v>
      </c>
      <c r="X2220" s="5" t="s">
        <v>418</v>
      </c>
      <c r="Y2220" s="5" t="s">
        <v>419</v>
      </c>
      <c r="Z2220" s="5" t="s">
        <v>420</v>
      </c>
      <c r="AA2220" s="5" t="s">
        <v>421</v>
      </c>
      <c r="AB2220" s="5"/>
      <c r="AC2220" s="5"/>
      <c r="AD2220" s="5"/>
      <c r="AE2220" s="5"/>
      <c r="AF2220" s="5"/>
    </row>
    <row r="2221" spans="1:32" hidden="1">
      <c r="A2221" s="5" t="s">
        <v>20938</v>
      </c>
      <c r="B2221" s="5" t="str">
        <f>IF(COUNTIF('Leads Priorizados INT'!M:M,A2221)&gt;0,"Sí","No")</f>
        <v>No</v>
      </c>
      <c r="C2221">
        <v>0</v>
      </c>
      <c r="D2221" s="6" t="s">
        <v>414</v>
      </c>
      <c r="E2221" s="5" t="s">
        <v>20939</v>
      </c>
      <c r="F2221" s="5" t="s">
        <v>152</v>
      </c>
      <c r="G2221" s="5" t="s">
        <v>1758</v>
      </c>
      <c r="H2221" s="7">
        <v>974503</v>
      </c>
      <c r="I2221" s="5">
        <v>7</v>
      </c>
      <c r="J2221" s="5">
        <v>2</v>
      </c>
      <c r="K2221" s="5" t="s">
        <v>20940</v>
      </c>
      <c r="L2221" s="5">
        <v>7.0699999999999999E-2</v>
      </c>
      <c r="M2221" s="8">
        <v>647410097</v>
      </c>
      <c r="N2221" s="8"/>
      <c r="O2221" s="8"/>
      <c r="P2221" s="8"/>
      <c r="Q2221" s="8"/>
      <c r="R2221" s="5" t="s">
        <v>20937</v>
      </c>
      <c r="S2221" s="5" t="s">
        <v>417</v>
      </c>
      <c r="T2221" s="5" t="s">
        <v>417</v>
      </c>
      <c r="U2221" s="5" t="s">
        <v>417</v>
      </c>
      <c r="V2221" s="5" t="s">
        <v>417</v>
      </c>
      <c r="W2221" s="5" t="s">
        <v>93</v>
      </c>
      <c r="X2221" s="5" t="s">
        <v>418</v>
      </c>
      <c r="Y2221" s="5" t="s">
        <v>419</v>
      </c>
      <c r="Z2221" s="5" t="s">
        <v>420</v>
      </c>
      <c r="AA2221" s="5" t="s">
        <v>421</v>
      </c>
      <c r="AB2221" s="5"/>
      <c r="AC2221" s="5"/>
      <c r="AD2221" s="5"/>
      <c r="AE2221" s="5"/>
      <c r="AF2221" s="5"/>
    </row>
    <row r="2222" spans="1:32" hidden="1">
      <c r="A2222" s="5" t="s">
        <v>20941</v>
      </c>
      <c r="B2222" s="5" t="str">
        <f>IF(COUNTIF('Leads Priorizados INT'!M:M,A2222)&gt;0,"Sí","No")</f>
        <v>No</v>
      </c>
      <c r="C2222">
        <v>0</v>
      </c>
      <c r="D2222" s="6" t="s">
        <v>521</v>
      </c>
      <c r="E2222" s="5" t="s">
        <v>20942</v>
      </c>
      <c r="F2222" s="5" t="s">
        <v>152</v>
      </c>
      <c r="G2222" s="5" t="s">
        <v>1715</v>
      </c>
      <c r="H2222" s="7">
        <v>1384428</v>
      </c>
      <c r="I2222" s="5">
        <v>19</v>
      </c>
      <c r="J2222" s="5">
        <v>1</v>
      </c>
      <c r="K2222" s="5" t="s">
        <v>20943</v>
      </c>
      <c r="L2222" s="5">
        <v>7.0699999999999999E-2</v>
      </c>
      <c r="M2222" s="8">
        <v>976225410</v>
      </c>
      <c r="N2222" s="8">
        <v>687665254</v>
      </c>
      <c r="O2222" s="8">
        <v>687665225</v>
      </c>
      <c r="P2222" s="8">
        <v>660363179</v>
      </c>
      <c r="Q2222" s="8">
        <v>606164110</v>
      </c>
      <c r="R2222" s="5" t="s">
        <v>20937</v>
      </c>
      <c r="S2222" s="5" t="s">
        <v>417</v>
      </c>
      <c r="T2222" s="5" t="s">
        <v>417</v>
      </c>
      <c r="U2222" s="5" t="s">
        <v>417</v>
      </c>
      <c r="V2222" s="5" t="s">
        <v>417</v>
      </c>
      <c r="W2222" s="5" t="s">
        <v>93</v>
      </c>
      <c r="X2222" s="5" t="s">
        <v>418</v>
      </c>
      <c r="Y2222" s="5" t="s">
        <v>419</v>
      </c>
      <c r="Z2222" s="5" t="s">
        <v>420</v>
      </c>
      <c r="AA2222" s="5" t="s">
        <v>421</v>
      </c>
      <c r="AB2222" s="5" t="s">
        <v>20944</v>
      </c>
      <c r="AC2222" s="5" t="s">
        <v>20945</v>
      </c>
      <c r="AD2222" s="5"/>
      <c r="AE2222" s="5"/>
      <c r="AF2222" s="5"/>
    </row>
    <row r="2223" spans="1:32" hidden="1">
      <c r="A2223" s="5" t="s">
        <v>20946</v>
      </c>
      <c r="B2223" s="5" t="str">
        <f>IF(COUNTIF('Leads Priorizados INT'!M:M,A2223)&gt;0,"Sí","No")</f>
        <v>No</v>
      </c>
      <c r="C2223">
        <v>0</v>
      </c>
      <c r="D2223" s="6" t="s">
        <v>414</v>
      </c>
      <c r="E2223" s="5" t="s">
        <v>20947</v>
      </c>
      <c r="F2223" s="5" t="s">
        <v>1245</v>
      </c>
      <c r="G2223" s="5" t="s">
        <v>20948</v>
      </c>
      <c r="H2223" s="7">
        <v>950258</v>
      </c>
      <c r="I2223" s="5">
        <v>1</v>
      </c>
      <c r="J2223" s="5">
        <v>1</v>
      </c>
      <c r="K2223" s="5" t="s">
        <v>20949</v>
      </c>
      <c r="L2223" s="5">
        <v>7.0699999999999999E-2</v>
      </c>
      <c r="M2223" s="8"/>
      <c r="N2223" s="8"/>
      <c r="O2223" s="8"/>
      <c r="P2223" s="8"/>
      <c r="Q2223" s="8"/>
      <c r="R2223" s="5" t="s">
        <v>20950</v>
      </c>
      <c r="S2223" s="5" t="s">
        <v>417</v>
      </c>
      <c r="T2223" s="5" t="s">
        <v>417</v>
      </c>
      <c r="U2223" s="5" t="s">
        <v>417</v>
      </c>
      <c r="V2223" s="5" t="s">
        <v>417</v>
      </c>
      <c r="W2223" s="5" t="s">
        <v>93</v>
      </c>
      <c r="X2223" s="5" t="s">
        <v>418</v>
      </c>
      <c r="Y2223" s="5" t="s">
        <v>419</v>
      </c>
      <c r="Z2223" s="5" t="s">
        <v>420</v>
      </c>
      <c r="AA2223" s="5" t="s">
        <v>421</v>
      </c>
      <c r="AB2223" s="5"/>
      <c r="AC2223" s="5"/>
      <c r="AD2223" s="5"/>
      <c r="AE2223" s="5"/>
      <c r="AF2223" s="5"/>
    </row>
    <row r="2224" spans="1:32" hidden="1">
      <c r="A2224" s="5" t="s">
        <v>20951</v>
      </c>
      <c r="B2224" s="5" t="str">
        <f>IF(COUNTIF('Leads Priorizados INT'!M:M,A2224)&gt;0,"Sí","No")</f>
        <v>No</v>
      </c>
      <c r="C2224">
        <v>0</v>
      </c>
      <c r="D2224" s="6" t="s">
        <v>430</v>
      </c>
      <c r="E2224" s="5" t="s">
        <v>20952</v>
      </c>
      <c r="F2224" s="5" t="s">
        <v>700</v>
      </c>
      <c r="G2224" s="5" t="s">
        <v>18574</v>
      </c>
      <c r="H2224" s="7">
        <v>359226</v>
      </c>
      <c r="I2224" s="5">
        <v>1</v>
      </c>
      <c r="J2224" s="5">
        <v>1</v>
      </c>
      <c r="K2224" s="5" t="s">
        <v>20953</v>
      </c>
      <c r="L2224" s="5">
        <v>7.0599999999999996E-2</v>
      </c>
      <c r="M2224" s="8">
        <v>954573928</v>
      </c>
      <c r="N2224" s="8">
        <v>955338780</v>
      </c>
      <c r="O2224" s="8">
        <v>954577147</v>
      </c>
      <c r="P2224" s="8">
        <v>692219359</v>
      </c>
      <c r="Q2224" s="8">
        <v>658785980</v>
      </c>
      <c r="R2224" s="5" t="s">
        <v>20954</v>
      </c>
      <c r="S2224" s="5" t="s">
        <v>417</v>
      </c>
      <c r="T2224" s="5" t="s">
        <v>417</v>
      </c>
      <c r="U2224" s="5" t="s">
        <v>417</v>
      </c>
      <c r="V2224" s="5" t="s">
        <v>417</v>
      </c>
      <c r="W2224" s="5" t="s">
        <v>93</v>
      </c>
      <c r="X2224" s="5" t="s">
        <v>418</v>
      </c>
      <c r="Y2224" s="5" t="s">
        <v>419</v>
      </c>
      <c r="Z2224" s="5" t="s">
        <v>420</v>
      </c>
      <c r="AA2224" s="5" t="s">
        <v>421</v>
      </c>
      <c r="AB2224" s="5"/>
      <c r="AC2224" s="5"/>
      <c r="AD2224" s="5"/>
      <c r="AE2224" s="5"/>
      <c r="AF2224" s="5"/>
    </row>
    <row r="2225" spans="1:32" hidden="1">
      <c r="A2225" s="5" t="s">
        <v>20955</v>
      </c>
      <c r="B2225" s="5" t="str">
        <f>IF(COUNTIF('Leads Priorizados INT'!M:M,A2225)&gt;0,"Sí","No")</f>
        <v>No</v>
      </c>
      <c r="C2225">
        <v>0</v>
      </c>
      <c r="D2225" s="6" t="s">
        <v>1234</v>
      </c>
      <c r="E2225" s="5" t="s">
        <v>20956</v>
      </c>
      <c r="F2225" s="5" t="s">
        <v>2631</v>
      </c>
      <c r="G2225" s="5" t="s">
        <v>11902</v>
      </c>
      <c r="H2225" s="7">
        <v>550737</v>
      </c>
      <c r="I2225" s="5">
        <v>2</v>
      </c>
      <c r="J2225" s="5">
        <v>1</v>
      </c>
      <c r="K2225" s="5" t="s">
        <v>20957</v>
      </c>
      <c r="L2225" s="5">
        <v>7.0599999999999996E-2</v>
      </c>
      <c r="M2225" s="8">
        <v>983132896</v>
      </c>
      <c r="N2225" s="8">
        <v>669469495</v>
      </c>
      <c r="O2225" s="8"/>
      <c r="P2225" s="8"/>
      <c r="Q2225" s="8"/>
      <c r="R2225" s="5" t="s">
        <v>20958</v>
      </c>
      <c r="S2225" s="5" t="s">
        <v>20959</v>
      </c>
      <c r="T2225" s="5" t="s">
        <v>417</v>
      </c>
      <c r="U2225" s="5" t="s">
        <v>417</v>
      </c>
      <c r="V2225" s="5" t="s">
        <v>417</v>
      </c>
      <c r="W2225" s="5" t="s">
        <v>93</v>
      </c>
      <c r="X2225" s="5" t="s">
        <v>418</v>
      </c>
      <c r="Y2225" s="5" t="s">
        <v>419</v>
      </c>
      <c r="Z2225" s="5" t="s">
        <v>420</v>
      </c>
      <c r="AA2225" s="5" t="s">
        <v>421</v>
      </c>
      <c r="AB2225" s="5" t="s">
        <v>20960</v>
      </c>
      <c r="AC2225" s="5"/>
      <c r="AD2225" s="5"/>
      <c r="AE2225" s="5"/>
      <c r="AF2225" s="5"/>
    </row>
    <row r="2226" spans="1:32" hidden="1">
      <c r="A2226" s="5" t="s">
        <v>20961</v>
      </c>
      <c r="B2226" s="5" t="str">
        <f>IF(COUNTIF('Leads Priorizados INT'!M:M,A2226)&gt;0,"Sí","No")</f>
        <v>No</v>
      </c>
      <c r="C2226">
        <v>0</v>
      </c>
      <c r="D2226" s="6" t="s">
        <v>414</v>
      </c>
      <c r="E2226" s="5" t="s">
        <v>20962</v>
      </c>
      <c r="F2226" s="5" t="s">
        <v>431</v>
      </c>
      <c r="G2226" s="5" t="s">
        <v>19462</v>
      </c>
      <c r="H2226" s="7">
        <v>425100</v>
      </c>
      <c r="I2226" s="5">
        <v>6</v>
      </c>
      <c r="J2226" s="5">
        <v>1</v>
      </c>
      <c r="K2226" s="5" t="s">
        <v>20963</v>
      </c>
      <c r="L2226" s="5">
        <v>7.0599999999999996E-2</v>
      </c>
      <c r="M2226" s="8">
        <v>658901398</v>
      </c>
      <c r="N2226" s="8">
        <v>658901397</v>
      </c>
      <c r="O2226" s="8"/>
      <c r="P2226" s="8"/>
      <c r="Q2226" s="8"/>
      <c r="R2226" s="5" t="s">
        <v>20964</v>
      </c>
      <c r="S2226" s="5" t="s">
        <v>20965</v>
      </c>
      <c r="T2226" s="5" t="s">
        <v>417</v>
      </c>
      <c r="U2226" s="5" t="s">
        <v>417</v>
      </c>
      <c r="V2226" s="5" t="s">
        <v>417</v>
      </c>
      <c r="W2226" s="5" t="s">
        <v>93</v>
      </c>
      <c r="X2226" s="5" t="s">
        <v>418</v>
      </c>
      <c r="Y2226" s="5" t="s">
        <v>419</v>
      </c>
      <c r="Z2226" s="5" t="s">
        <v>420</v>
      </c>
      <c r="AA2226" s="5" t="s">
        <v>421</v>
      </c>
      <c r="AB2226" s="5"/>
      <c r="AC2226" s="5"/>
      <c r="AD2226" s="5"/>
      <c r="AE2226" s="5"/>
      <c r="AF2226" s="5"/>
    </row>
    <row r="2227" spans="1:32" hidden="1">
      <c r="A2227" s="5" t="s">
        <v>20966</v>
      </c>
      <c r="B2227" s="5" t="str">
        <f>IF(COUNTIF('Leads Priorizados INT'!M:M,A2227)&gt;0,"Sí","No")</f>
        <v>No</v>
      </c>
      <c r="C2227">
        <v>0</v>
      </c>
      <c r="D2227" s="6" t="s">
        <v>414</v>
      </c>
      <c r="E2227" s="5" t="s">
        <v>20967</v>
      </c>
      <c r="F2227" s="5" t="s">
        <v>431</v>
      </c>
      <c r="G2227" s="5" t="s">
        <v>2465</v>
      </c>
      <c r="H2227" s="7">
        <v>977809</v>
      </c>
      <c r="I2227" s="5">
        <v>5</v>
      </c>
      <c r="J2227" s="5">
        <v>1</v>
      </c>
      <c r="K2227" s="5" t="s">
        <v>20968</v>
      </c>
      <c r="L2227" s="5">
        <v>7.0599999999999996E-2</v>
      </c>
      <c r="M2227" s="8">
        <v>936677228</v>
      </c>
      <c r="N2227" s="8"/>
      <c r="O2227" s="8"/>
      <c r="P2227" s="8"/>
      <c r="Q2227" s="8"/>
      <c r="R2227" s="5" t="s">
        <v>20969</v>
      </c>
      <c r="S2227" s="5" t="s">
        <v>417</v>
      </c>
      <c r="T2227" s="5" t="s">
        <v>417</v>
      </c>
      <c r="U2227" s="5" t="s">
        <v>417</v>
      </c>
      <c r="V2227" s="5" t="s">
        <v>417</v>
      </c>
      <c r="W2227" s="5" t="s">
        <v>93</v>
      </c>
      <c r="X2227" s="5" t="s">
        <v>418</v>
      </c>
      <c r="Y2227" s="5" t="s">
        <v>419</v>
      </c>
      <c r="Z2227" s="5" t="s">
        <v>420</v>
      </c>
      <c r="AA2227" s="5" t="s">
        <v>421</v>
      </c>
      <c r="AB2227" s="5"/>
      <c r="AC2227" s="5"/>
      <c r="AD2227" s="5"/>
      <c r="AE2227" s="5"/>
      <c r="AF2227" s="5"/>
    </row>
    <row r="2228" spans="1:32" hidden="1">
      <c r="A2228" s="5" t="s">
        <v>20970</v>
      </c>
      <c r="B2228" s="5" t="str">
        <f>IF(COUNTIF('Leads Priorizados INT'!M:M,A2228)&gt;0,"Sí","No")</f>
        <v>No</v>
      </c>
      <c r="C2228">
        <v>0</v>
      </c>
      <c r="D2228" s="6" t="s">
        <v>414</v>
      </c>
      <c r="E2228" s="5" t="s">
        <v>20971</v>
      </c>
      <c r="F2228" s="5" t="s">
        <v>152</v>
      </c>
      <c r="G2228" s="5" t="s">
        <v>1715</v>
      </c>
      <c r="H2228" s="7">
        <v>958285</v>
      </c>
      <c r="I2228" s="5">
        <v>7</v>
      </c>
      <c r="J2228" s="5">
        <v>2</v>
      </c>
      <c r="K2228" s="5" t="s">
        <v>20972</v>
      </c>
      <c r="L2228" s="5">
        <v>7.0599999999999996E-2</v>
      </c>
      <c r="M2228" s="8">
        <v>915477006</v>
      </c>
      <c r="N2228" s="8"/>
      <c r="O2228" s="8"/>
      <c r="P2228" s="8"/>
      <c r="Q2228" s="8"/>
      <c r="R2228" s="5" t="s">
        <v>20973</v>
      </c>
      <c r="S2228" s="5" t="s">
        <v>20974</v>
      </c>
      <c r="T2228" s="5" t="s">
        <v>417</v>
      </c>
      <c r="U2228" s="5" t="s">
        <v>417</v>
      </c>
      <c r="V2228" s="5" t="s">
        <v>417</v>
      </c>
      <c r="W2228" s="5" t="s">
        <v>93</v>
      </c>
      <c r="X2228" s="5" t="s">
        <v>418</v>
      </c>
      <c r="Y2228" s="5" t="s">
        <v>419</v>
      </c>
      <c r="Z2228" s="5" t="s">
        <v>420</v>
      </c>
      <c r="AA2228" s="5" t="s">
        <v>421</v>
      </c>
      <c r="AB2228" s="5"/>
      <c r="AC2228" s="5"/>
      <c r="AD2228" s="5"/>
      <c r="AE2228" s="5"/>
      <c r="AF2228" s="5"/>
    </row>
    <row r="2229" spans="1:32" hidden="1">
      <c r="A2229" s="5" t="s">
        <v>20975</v>
      </c>
      <c r="B2229" s="5" t="str">
        <f>IF(COUNTIF('Leads Priorizados INT'!M:M,A2229)&gt;0,"Sí","No")</f>
        <v>No</v>
      </c>
      <c r="C2229">
        <v>0</v>
      </c>
      <c r="D2229" s="6" t="s">
        <v>414</v>
      </c>
      <c r="E2229" s="5" t="s">
        <v>20976</v>
      </c>
      <c r="F2229" s="5" t="s">
        <v>152</v>
      </c>
      <c r="G2229" s="5" t="s">
        <v>1738</v>
      </c>
      <c r="H2229" s="7">
        <v>1002386</v>
      </c>
      <c r="I2229" s="5">
        <v>4</v>
      </c>
      <c r="J2229" s="5">
        <v>1</v>
      </c>
      <c r="K2229" s="5" t="s">
        <v>20977</v>
      </c>
      <c r="L2229" s="5">
        <v>7.0599999999999996E-2</v>
      </c>
      <c r="M2229" s="8">
        <v>917321502</v>
      </c>
      <c r="N2229" s="8">
        <v>915633620</v>
      </c>
      <c r="O2229" s="8"/>
      <c r="P2229" s="8"/>
      <c r="Q2229" s="8"/>
      <c r="R2229" s="5" t="s">
        <v>19733</v>
      </c>
      <c r="S2229" s="5" t="s">
        <v>417</v>
      </c>
      <c r="T2229" s="5" t="s">
        <v>417</v>
      </c>
      <c r="U2229" s="5" t="s">
        <v>417</v>
      </c>
      <c r="V2229" s="5" t="s">
        <v>417</v>
      </c>
      <c r="W2229" s="5" t="s">
        <v>93</v>
      </c>
      <c r="X2229" s="5" t="s">
        <v>418</v>
      </c>
      <c r="Y2229" s="5" t="s">
        <v>419</v>
      </c>
      <c r="Z2229" s="5" t="s">
        <v>420</v>
      </c>
      <c r="AA2229" s="5" t="s">
        <v>421</v>
      </c>
      <c r="AB2229" s="5"/>
      <c r="AC2229" s="5"/>
      <c r="AD2229" s="5"/>
      <c r="AE2229" s="5"/>
      <c r="AF2229" s="5"/>
    </row>
    <row r="2230" spans="1:32" hidden="1">
      <c r="A2230" s="5" t="s">
        <v>20978</v>
      </c>
      <c r="B2230" s="5" t="str">
        <f>IF(COUNTIF('Leads Priorizados INT'!M:M,A2230)&gt;0,"Sí","No")</f>
        <v>No</v>
      </c>
      <c r="C2230">
        <v>0</v>
      </c>
      <c r="D2230" s="6" t="s">
        <v>414</v>
      </c>
      <c r="E2230" s="5" t="s">
        <v>20979</v>
      </c>
      <c r="F2230" s="5" t="s">
        <v>152</v>
      </c>
      <c r="G2230" s="5" t="s">
        <v>13192</v>
      </c>
      <c r="H2230" s="7">
        <v>1067469</v>
      </c>
      <c r="I2230" s="5">
        <v>7</v>
      </c>
      <c r="J2230" s="5">
        <v>1</v>
      </c>
      <c r="K2230" s="5" t="s">
        <v>20980</v>
      </c>
      <c r="L2230" s="5">
        <v>7.0599999999999996E-2</v>
      </c>
      <c r="M2230" s="8">
        <v>917058733</v>
      </c>
      <c r="N2230" s="8"/>
      <c r="O2230" s="8"/>
      <c r="P2230" s="8"/>
      <c r="Q2230" s="8"/>
      <c r="R2230" s="5" t="s">
        <v>20981</v>
      </c>
      <c r="S2230" s="5" t="s">
        <v>417</v>
      </c>
      <c r="T2230" s="5" t="s">
        <v>417</v>
      </c>
      <c r="U2230" s="5" t="s">
        <v>417</v>
      </c>
      <c r="V2230" s="5" t="s">
        <v>417</v>
      </c>
      <c r="W2230" s="5" t="s">
        <v>93</v>
      </c>
      <c r="X2230" s="5" t="s">
        <v>418</v>
      </c>
      <c r="Y2230" s="5" t="s">
        <v>419</v>
      </c>
      <c r="Z2230" s="5" t="s">
        <v>420</v>
      </c>
      <c r="AA2230" s="5" t="s">
        <v>421</v>
      </c>
      <c r="AB2230" s="5"/>
      <c r="AC2230" s="5"/>
      <c r="AD2230" s="5"/>
      <c r="AE2230" s="5"/>
      <c r="AF2230" s="5"/>
    </row>
    <row r="2231" spans="1:32" hidden="1">
      <c r="A2231" s="5" t="s">
        <v>20982</v>
      </c>
      <c r="B2231" s="5" t="str">
        <f>IF(COUNTIF('Leads Priorizados INT'!M:M,A2231)&gt;0,"Sí","No")</f>
        <v>No</v>
      </c>
      <c r="C2231">
        <v>0</v>
      </c>
      <c r="D2231" s="6" t="s">
        <v>414</v>
      </c>
      <c r="E2231" s="5" t="s">
        <v>20983</v>
      </c>
      <c r="F2231" s="5" t="s">
        <v>152</v>
      </c>
      <c r="G2231" s="5" t="s">
        <v>12012</v>
      </c>
      <c r="H2231" s="7">
        <v>3702567</v>
      </c>
      <c r="I2231" s="5">
        <v>2</v>
      </c>
      <c r="J2231" s="5">
        <v>1</v>
      </c>
      <c r="K2231" s="5" t="s">
        <v>20984</v>
      </c>
      <c r="L2231" s="5">
        <v>7.0599999999999996E-2</v>
      </c>
      <c r="M2231" s="8"/>
      <c r="N2231" s="8"/>
      <c r="O2231" s="8"/>
      <c r="P2231" s="8"/>
      <c r="Q2231" s="8"/>
      <c r="R2231" s="5" t="s">
        <v>20985</v>
      </c>
      <c r="S2231" s="5" t="s">
        <v>417</v>
      </c>
      <c r="T2231" s="5" t="s">
        <v>417</v>
      </c>
      <c r="U2231" s="5" t="s">
        <v>417</v>
      </c>
      <c r="V2231" s="5" t="s">
        <v>417</v>
      </c>
      <c r="W2231" s="5" t="s">
        <v>93</v>
      </c>
      <c r="X2231" s="5" t="s">
        <v>418</v>
      </c>
      <c r="Y2231" s="5" t="s">
        <v>419</v>
      </c>
      <c r="Z2231" s="5" t="s">
        <v>420</v>
      </c>
      <c r="AA2231" s="5" t="s">
        <v>421</v>
      </c>
      <c r="AB2231" s="5"/>
      <c r="AC2231" s="5"/>
      <c r="AD2231" s="5"/>
      <c r="AE2231" s="5"/>
      <c r="AF2231" s="5"/>
    </row>
    <row r="2232" spans="1:32">
      <c r="A2232" s="5" t="s">
        <v>20986</v>
      </c>
      <c r="B2232" s="5" t="str">
        <f>IF(COUNTIF('Leads Priorizados INT'!M:M,A2232)&gt;0,"Sí","No")</f>
        <v>No</v>
      </c>
      <c r="C2232">
        <v>1</v>
      </c>
      <c r="D2232" s="6" t="s">
        <v>414</v>
      </c>
      <c r="E2232" s="5" t="s">
        <v>20987</v>
      </c>
      <c r="F2232" s="5" t="s">
        <v>1382</v>
      </c>
      <c r="G2232" s="5" t="s">
        <v>18288</v>
      </c>
      <c r="H2232" s="7">
        <v>1011764</v>
      </c>
      <c r="I2232" s="5">
        <v>1</v>
      </c>
      <c r="J2232" s="5">
        <v>1</v>
      </c>
      <c r="K2232" s="5" t="s">
        <v>20988</v>
      </c>
      <c r="L2232" s="5">
        <v>7.0599999999999996E-2</v>
      </c>
      <c r="M2232" s="8"/>
      <c r="N2232" s="8"/>
      <c r="O2232" s="8"/>
      <c r="P2232" s="8"/>
      <c r="Q2232" s="8"/>
      <c r="R2232" s="5" t="s">
        <v>20989</v>
      </c>
      <c r="S2232" s="5" t="s">
        <v>417</v>
      </c>
      <c r="T2232" s="5" t="s">
        <v>417</v>
      </c>
      <c r="U2232" s="5" t="s">
        <v>417</v>
      </c>
      <c r="V2232" s="5" t="s">
        <v>417</v>
      </c>
      <c r="W2232" s="5" t="s">
        <v>93</v>
      </c>
      <c r="X2232" s="5" t="s">
        <v>418</v>
      </c>
      <c r="Y2232" s="5" t="s">
        <v>419</v>
      </c>
      <c r="Z2232" s="5" t="s">
        <v>420</v>
      </c>
      <c r="AA2232" s="5" t="s">
        <v>421</v>
      </c>
      <c r="AB2232" s="5"/>
      <c r="AC2232" s="5"/>
      <c r="AD2232" s="5"/>
      <c r="AE2232" s="5"/>
      <c r="AF2232" s="5"/>
    </row>
    <row r="2233" spans="1:32" hidden="1">
      <c r="A2233" s="5" t="s">
        <v>20990</v>
      </c>
      <c r="B2233" s="5" t="str">
        <f>IF(COUNTIF('Leads Priorizados INT'!M:M,A2233)&gt;0,"Sí","No")</f>
        <v>No</v>
      </c>
      <c r="C2233">
        <v>0</v>
      </c>
      <c r="D2233" s="6" t="s">
        <v>414</v>
      </c>
      <c r="E2233" s="5" t="s">
        <v>20991</v>
      </c>
      <c r="F2233" s="5" t="s">
        <v>581</v>
      </c>
      <c r="G2233" s="5" t="s">
        <v>13162</v>
      </c>
      <c r="H2233" s="7">
        <v>966642</v>
      </c>
      <c r="I2233" s="5">
        <v>8</v>
      </c>
      <c r="J2233" s="5">
        <v>1</v>
      </c>
      <c r="K2233" s="5" t="s">
        <v>20992</v>
      </c>
      <c r="L2233" s="5">
        <v>7.0499999999999993E-2</v>
      </c>
      <c r="M2233" s="8">
        <v>986134729</v>
      </c>
      <c r="N2233" s="8"/>
      <c r="O2233" s="8"/>
      <c r="P2233" s="8"/>
      <c r="Q2233" s="8"/>
      <c r="R2233" s="5" t="s">
        <v>20993</v>
      </c>
      <c r="S2233" s="5" t="s">
        <v>20994</v>
      </c>
      <c r="T2233" s="5" t="s">
        <v>417</v>
      </c>
      <c r="U2233" s="5" t="s">
        <v>417</v>
      </c>
      <c r="V2233" s="5" t="s">
        <v>417</v>
      </c>
      <c r="W2233" s="5" t="s">
        <v>93</v>
      </c>
      <c r="X2233" s="5" t="s">
        <v>418</v>
      </c>
      <c r="Y2233" s="5" t="s">
        <v>419</v>
      </c>
      <c r="Z2233" s="5" t="s">
        <v>420</v>
      </c>
      <c r="AA2233" s="5" t="s">
        <v>421</v>
      </c>
      <c r="AB2233" s="5"/>
      <c r="AC2233" s="5"/>
      <c r="AD2233" s="5"/>
      <c r="AE2233" s="5"/>
      <c r="AF2233" s="5"/>
    </row>
    <row r="2234" spans="1:32" hidden="1">
      <c r="A2234" s="5" t="s">
        <v>20995</v>
      </c>
      <c r="B2234" s="5" t="str">
        <f>IF(COUNTIF('Leads Priorizados INT'!M:M,A2234)&gt;0,"Sí","No")</f>
        <v>No</v>
      </c>
      <c r="C2234">
        <v>0</v>
      </c>
      <c r="D2234" s="6" t="s">
        <v>414</v>
      </c>
      <c r="E2234" s="5" t="s">
        <v>20996</v>
      </c>
      <c r="F2234" s="5" t="s">
        <v>1328</v>
      </c>
      <c r="G2234" s="5" t="s">
        <v>20997</v>
      </c>
      <c r="H2234" s="7">
        <v>677396</v>
      </c>
      <c r="I2234" s="5">
        <v>5</v>
      </c>
      <c r="J2234" s="5">
        <v>2</v>
      </c>
      <c r="K2234" s="5" t="s">
        <v>20998</v>
      </c>
      <c r="L2234" s="5">
        <v>7.0400000000000004E-2</v>
      </c>
      <c r="M2234" s="8">
        <v>972141416</v>
      </c>
      <c r="N2234" s="8">
        <v>972140091</v>
      </c>
      <c r="O2234" s="8"/>
      <c r="P2234" s="8"/>
      <c r="Q2234" s="8"/>
      <c r="R2234" s="5" t="s">
        <v>20999</v>
      </c>
      <c r="S2234" s="5" t="s">
        <v>21000</v>
      </c>
      <c r="T2234" s="5" t="s">
        <v>417</v>
      </c>
      <c r="U2234" s="5" t="s">
        <v>417</v>
      </c>
      <c r="V2234" s="5" t="s">
        <v>417</v>
      </c>
      <c r="W2234" s="5" t="s">
        <v>93</v>
      </c>
      <c r="X2234" s="5" t="s">
        <v>418</v>
      </c>
      <c r="Y2234" s="5" t="s">
        <v>419</v>
      </c>
      <c r="Z2234" s="5" t="s">
        <v>420</v>
      </c>
      <c r="AA2234" s="5" t="s">
        <v>421</v>
      </c>
      <c r="AB2234" s="5"/>
      <c r="AC2234" s="5"/>
      <c r="AD2234" s="5"/>
      <c r="AE2234" s="5"/>
      <c r="AF2234" s="5"/>
    </row>
    <row r="2235" spans="1:32" hidden="1">
      <c r="A2235" s="5" t="s">
        <v>21001</v>
      </c>
      <c r="B2235" s="5" t="str">
        <f>IF(COUNTIF('Leads Priorizados INT'!M:M,A2235)&gt;0,"Sí","No")</f>
        <v>No</v>
      </c>
      <c r="C2235">
        <v>0</v>
      </c>
      <c r="D2235" s="6" t="s">
        <v>414</v>
      </c>
      <c r="E2235" s="5" t="s">
        <v>21002</v>
      </c>
      <c r="F2235" s="5" t="s">
        <v>3780</v>
      </c>
      <c r="G2235" s="5" t="s">
        <v>21003</v>
      </c>
      <c r="H2235" s="7">
        <v>1353867</v>
      </c>
      <c r="I2235" s="5">
        <v>14</v>
      </c>
      <c r="J2235" s="5">
        <v>3</v>
      </c>
      <c r="K2235" s="5" t="s">
        <v>21004</v>
      </c>
      <c r="L2235" s="5">
        <v>7.0400000000000004E-2</v>
      </c>
      <c r="M2235" s="8">
        <v>958167377</v>
      </c>
      <c r="N2235" s="8"/>
      <c r="O2235" s="8"/>
      <c r="P2235" s="8"/>
      <c r="Q2235" s="8"/>
      <c r="R2235" s="5" t="s">
        <v>21005</v>
      </c>
      <c r="S2235" s="5" t="s">
        <v>417</v>
      </c>
      <c r="T2235" s="5" t="s">
        <v>417</v>
      </c>
      <c r="U2235" s="5" t="s">
        <v>417</v>
      </c>
      <c r="V2235" s="5" t="s">
        <v>417</v>
      </c>
      <c r="W2235" s="5" t="s">
        <v>93</v>
      </c>
      <c r="X2235" s="5" t="s">
        <v>418</v>
      </c>
      <c r="Y2235" s="5" t="s">
        <v>419</v>
      </c>
      <c r="Z2235" s="5" t="s">
        <v>420</v>
      </c>
      <c r="AA2235" s="5" t="s">
        <v>421</v>
      </c>
      <c r="AB2235" s="5"/>
      <c r="AC2235" s="5"/>
      <c r="AD2235" s="5"/>
      <c r="AE2235" s="5"/>
      <c r="AF2235" s="5"/>
    </row>
    <row r="2236" spans="1:32" hidden="1">
      <c r="A2236" s="5" t="s">
        <v>21006</v>
      </c>
      <c r="B2236" s="5" t="str">
        <f>IF(COUNTIF('Leads Priorizados INT'!M:M,A2236)&gt;0,"Sí","No")</f>
        <v>No</v>
      </c>
      <c r="C2236">
        <v>0</v>
      </c>
      <c r="D2236" s="6" t="s">
        <v>1234</v>
      </c>
      <c r="E2236" s="5" t="s">
        <v>21007</v>
      </c>
      <c r="F2236" s="5" t="s">
        <v>431</v>
      </c>
      <c r="G2236" s="5" t="s">
        <v>20771</v>
      </c>
      <c r="H2236" s="7">
        <v>3054141</v>
      </c>
      <c r="I2236" s="5">
        <v>2</v>
      </c>
      <c r="J2236" s="5">
        <v>1</v>
      </c>
      <c r="K2236" s="5" t="s">
        <v>21008</v>
      </c>
      <c r="L2236" s="5">
        <v>7.0300000000000001E-2</v>
      </c>
      <c r="M2236" s="8">
        <v>616837993</v>
      </c>
      <c r="N2236" s="8"/>
      <c r="O2236" s="8"/>
      <c r="P2236" s="8"/>
      <c r="Q2236" s="8"/>
      <c r="R2236" s="5" t="s">
        <v>21009</v>
      </c>
      <c r="S2236" s="5" t="s">
        <v>21010</v>
      </c>
      <c r="T2236" s="5" t="s">
        <v>417</v>
      </c>
      <c r="U2236" s="5" t="s">
        <v>417</v>
      </c>
      <c r="V2236" s="5" t="s">
        <v>417</v>
      </c>
      <c r="W2236" s="5" t="s">
        <v>93</v>
      </c>
      <c r="X2236" s="5" t="s">
        <v>418</v>
      </c>
      <c r="Y2236" s="5" t="s">
        <v>419</v>
      </c>
      <c r="Z2236" s="5" t="s">
        <v>420</v>
      </c>
      <c r="AA2236" s="5" t="s">
        <v>421</v>
      </c>
      <c r="AB2236" s="5"/>
      <c r="AC2236" s="5"/>
      <c r="AD2236" s="5"/>
      <c r="AE2236" s="5"/>
      <c r="AF2236" s="5"/>
    </row>
    <row r="2237" spans="1:32" hidden="1">
      <c r="A2237" s="5" t="s">
        <v>21011</v>
      </c>
      <c r="B2237" s="5" t="str">
        <f>IF(COUNTIF('Leads Priorizados INT'!M:M,A2237)&gt;0,"Sí","No")</f>
        <v>No</v>
      </c>
      <c r="C2237">
        <v>0</v>
      </c>
      <c r="D2237" s="6" t="s">
        <v>414</v>
      </c>
      <c r="E2237" s="5" t="s">
        <v>21012</v>
      </c>
      <c r="F2237" s="5" t="s">
        <v>152</v>
      </c>
      <c r="G2237" s="5" t="s">
        <v>3758</v>
      </c>
      <c r="H2237" s="7">
        <v>423903</v>
      </c>
      <c r="I2237" s="5">
        <v>5</v>
      </c>
      <c r="J2237" s="5">
        <v>1</v>
      </c>
      <c r="K2237" s="5" t="s">
        <v>21013</v>
      </c>
      <c r="L2237" s="5">
        <v>7.0300000000000001E-2</v>
      </c>
      <c r="M2237" s="8"/>
      <c r="N2237" s="8"/>
      <c r="O2237" s="8"/>
      <c r="P2237" s="8"/>
      <c r="Q2237" s="8"/>
      <c r="R2237" s="5" t="s">
        <v>21014</v>
      </c>
      <c r="S2237" s="5" t="s">
        <v>417</v>
      </c>
      <c r="T2237" s="5" t="s">
        <v>417</v>
      </c>
      <c r="U2237" s="5" t="s">
        <v>417</v>
      </c>
      <c r="V2237" s="5" t="s">
        <v>417</v>
      </c>
      <c r="W2237" s="5" t="s">
        <v>93</v>
      </c>
      <c r="X2237" s="5" t="s">
        <v>418</v>
      </c>
      <c r="Y2237" s="5" t="s">
        <v>419</v>
      </c>
      <c r="Z2237" s="5" t="s">
        <v>420</v>
      </c>
      <c r="AA2237" s="5" t="s">
        <v>421</v>
      </c>
      <c r="AB2237" s="5"/>
      <c r="AC2237" s="5"/>
      <c r="AD2237" s="5"/>
      <c r="AE2237" s="5"/>
      <c r="AF2237" s="5"/>
    </row>
    <row r="2238" spans="1:32" hidden="1">
      <c r="A2238" s="5" t="s">
        <v>21015</v>
      </c>
      <c r="B2238" s="5" t="str">
        <f>IF(COUNTIF('Leads Priorizados INT'!M:M,A2238)&gt;0,"Sí","No")</f>
        <v>No</v>
      </c>
      <c r="C2238">
        <v>0</v>
      </c>
      <c r="D2238" s="6" t="s">
        <v>414</v>
      </c>
      <c r="E2238" s="5" t="s">
        <v>21016</v>
      </c>
      <c r="F2238" s="5" t="s">
        <v>873</v>
      </c>
      <c r="G2238" s="5" t="s">
        <v>2153</v>
      </c>
      <c r="H2238" s="7">
        <v>1191436</v>
      </c>
      <c r="I2238" s="5">
        <v>2</v>
      </c>
      <c r="J2238" s="5">
        <v>1</v>
      </c>
      <c r="K2238" s="5" t="s">
        <v>21017</v>
      </c>
      <c r="L2238" s="5">
        <v>7.0300000000000001E-2</v>
      </c>
      <c r="M2238" s="8"/>
      <c r="N2238" s="8"/>
      <c r="O2238" s="8"/>
      <c r="P2238" s="8"/>
      <c r="Q2238" s="8"/>
      <c r="R2238" s="5" t="s">
        <v>21018</v>
      </c>
      <c r="S2238" s="5" t="s">
        <v>417</v>
      </c>
      <c r="T2238" s="5" t="s">
        <v>417</v>
      </c>
      <c r="U2238" s="5" t="s">
        <v>417</v>
      </c>
      <c r="V2238" s="5" t="s">
        <v>417</v>
      </c>
      <c r="W2238" s="5" t="s">
        <v>93</v>
      </c>
      <c r="X2238" s="5" t="s">
        <v>418</v>
      </c>
      <c r="Y2238" s="5" t="s">
        <v>419</v>
      </c>
      <c r="Z2238" s="5" t="s">
        <v>420</v>
      </c>
      <c r="AA2238" s="5" t="s">
        <v>421</v>
      </c>
      <c r="AB2238" s="5"/>
      <c r="AC2238" s="5"/>
      <c r="AD2238" s="5"/>
      <c r="AE2238" s="5"/>
      <c r="AF2238" s="5"/>
    </row>
    <row r="2239" spans="1:32" hidden="1">
      <c r="A2239" s="5" t="s">
        <v>21019</v>
      </c>
      <c r="B2239" s="5" t="str">
        <f>IF(COUNTIF('Leads Priorizados INT'!M:M,A2239)&gt;0,"Sí","No")</f>
        <v>No</v>
      </c>
      <c r="C2239">
        <v>0</v>
      </c>
      <c r="D2239" s="6" t="s">
        <v>414</v>
      </c>
      <c r="E2239" s="5" t="s">
        <v>21020</v>
      </c>
      <c r="F2239" s="5" t="s">
        <v>721</v>
      </c>
      <c r="G2239" s="5" t="s">
        <v>2504</v>
      </c>
      <c r="H2239" s="7">
        <v>895057</v>
      </c>
      <c r="I2239" s="5">
        <v>8</v>
      </c>
      <c r="J2239" s="5">
        <v>1</v>
      </c>
      <c r="K2239" s="5" t="s">
        <v>21021</v>
      </c>
      <c r="L2239" s="5">
        <v>7.0199999999999999E-2</v>
      </c>
      <c r="M2239" s="8">
        <v>928263687</v>
      </c>
      <c r="N2239" s="8"/>
      <c r="O2239" s="8"/>
      <c r="P2239" s="8"/>
      <c r="Q2239" s="8"/>
      <c r="R2239" s="5" t="s">
        <v>21022</v>
      </c>
      <c r="S2239" s="5" t="s">
        <v>21023</v>
      </c>
      <c r="T2239" s="5" t="s">
        <v>21024</v>
      </c>
      <c r="U2239" s="5" t="s">
        <v>417</v>
      </c>
      <c r="V2239" s="5" t="s">
        <v>417</v>
      </c>
      <c r="W2239" s="5" t="s">
        <v>93</v>
      </c>
      <c r="X2239" s="5" t="s">
        <v>418</v>
      </c>
      <c r="Y2239" s="5" t="s">
        <v>419</v>
      </c>
      <c r="Z2239" s="5" t="s">
        <v>420</v>
      </c>
      <c r="AA2239" s="5" t="s">
        <v>421</v>
      </c>
      <c r="AB2239" s="5"/>
      <c r="AC2239" s="5"/>
      <c r="AD2239" s="5"/>
      <c r="AE2239" s="5"/>
      <c r="AF2239" s="5"/>
    </row>
    <row r="2240" spans="1:32" hidden="1">
      <c r="A2240" s="5" t="s">
        <v>21025</v>
      </c>
      <c r="B2240" s="5" t="str">
        <f>IF(COUNTIF('Leads Priorizados INT'!M:M,A2240)&gt;0,"Sí","No")</f>
        <v>No</v>
      </c>
      <c r="C2240">
        <v>0</v>
      </c>
      <c r="D2240" s="6" t="s">
        <v>414</v>
      </c>
      <c r="E2240" s="5" t="s">
        <v>21026</v>
      </c>
      <c r="F2240" s="5" t="s">
        <v>431</v>
      </c>
      <c r="G2240" s="5" t="s">
        <v>2199</v>
      </c>
      <c r="H2240" s="7">
        <v>719754</v>
      </c>
      <c r="I2240" s="5">
        <v>2</v>
      </c>
      <c r="J2240" s="5">
        <v>2</v>
      </c>
      <c r="K2240" s="5" t="s">
        <v>21027</v>
      </c>
      <c r="L2240" s="5">
        <v>7.0199999999999999E-2</v>
      </c>
      <c r="M2240" s="8"/>
      <c r="N2240" s="8"/>
      <c r="O2240" s="8"/>
      <c r="P2240" s="8"/>
      <c r="Q2240" s="8"/>
      <c r="R2240" s="5" t="s">
        <v>21028</v>
      </c>
      <c r="S2240" s="5" t="s">
        <v>417</v>
      </c>
      <c r="T2240" s="5" t="s">
        <v>417</v>
      </c>
      <c r="U2240" s="5" t="s">
        <v>417</v>
      </c>
      <c r="V2240" s="5" t="s">
        <v>417</v>
      </c>
      <c r="W2240" s="5" t="s">
        <v>93</v>
      </c>
      <c r="X2240" s="5" t="s">
        <v>418</v>
      </c>
      <c r="Y2240" s="5" t="s">
        <v>419</v>
      </c>
      <c r="Z2240" s="5" t="s">
        <v>420</v>
      </c>
      <c r="AA2240" s="5" t="s">
        <v>421</v>
      </c>
      <c r="AB2240" s="5"/>
      <c r="AC2240" s="5"/>
      <c r="AD2240" s="5"/>
      <c r="AE2240" s="5"/>
      <c r="AF2240" s="5"/>
    </row>
    <row r="2241" spans="1:32" hidden="1">
      <c r="A2241" s="5" t="s">
        <v>21029</v>
      </c>
      <c r="B2241" s="5" t="str">
        <f>IF(COUNTIF('Leads Priorizados INT'!M:M,A2241)&gt;0,"Sí","No")</f>
        <v>No</v>
      </c>
      <c r="C2241">
        <v>0</v>
      </c>
      <c r="D2241" s="6" t="s">
        <v>414</v>
      </c>
      <c r="E2241" s="5" t="s">
        <v>21030</v>
      </c>
      <c r="F2241" s="5" t="s">
        <v>431</v>
      </c>
      <c r="G2241" s="5" t="s">
        <v>11210</v>
      </c>
      <c r="H2241" s="7">
        <v>391767</v>
      </c>
      <c r="I2241" s="5">
        <v>3</v>
      </c>
      <c r="J2241" s="5">
        <v>2</v>
      </c>
      <c r="K2241" s="5" t="s">
        <v>21031</v>
      </c>
      <c r="L2241" s="5">
        <v>7.0199999999999999E-2</v>
      </c>
      <c r="M2241" s="8">
        <v>681106797</v>
      </c>
      <c r="N2241" s="8"/>
      <c r="O2241" s="8"/>
      <c r="P2241" s="8"/>
      <c r="Q2241" s="8"/>
      <c r="R2241" s="5" t="s">
        <v>21032</v>
      </c>
      <c r="S2241" s="5" t="s">
        <v>21033</v>
      </c>
      <c r="T2241" s="5" t="s">
        <v>417</v>
      </c>
      <c r="U2241" s="5" t="s">
        <v>417</v>
      </c>
      <c r="V2241" s="5" t="s">
        <v>417</v>
      </c>
      <c r="W2241" s="5" t="s">
        <v>93</v>
      </c>
      <c r="X2241" s="5" t="s">
        <v>418</v>
      </c>
      <c r="Y2241" s="5" t="s">
        <v>419</v>
      </c>
      <c r="Z2241" s="5" t="s">
        <v>420</v>
      </c>
      <c r="AA2241" s="5" t="s">
        <v>421</v>
      </c>
      <c r="AB2241" s="5"/>
      <c r="AC2241" s="5"/>
      <c r="AD2241" s="5"/>
      <c r="AE2241" s="5"/>
      <c r="AF2241" s="5"/>
    </row>
    <row r="2242" spans="1:32" hidden="1">
      <c r="A2242" s="5" t="s">
        <v>21034</v>
      </c>
      <c r="B2242" s="5" t="str">
        <f>IF(COUNTIF('Leads Priorizados INT'!M:M,A2242)&gt;0,"Sí","No")</f>
        <v>No</v>
      </c>
      <c r="C2242">
        <v>0</v>
      </c>
      <c r="D2242" s="6" t="s">
        <v>414</v>
      </c>
      <c r="E2242" s="5" t="s">
        <v>21035</v>
      </c>
      <c r="F2242" s="5" t="s">
        <v>152</v>
      </c>
      <c r="G2242" s="5" t="s">
        <v>20147</v>
      </c>
      <c r="H2242" s="7">
        <v>947593</v>
      </c>
      <c r="I2242" s="5">
        <v>1</v>
      </c>
      <c r="J2242" s="5">
        <v>3</v>
      </c>
      <c r="K2242" s="5" t="s">
        <v>21036</v>
      </c>
      <c r="L2242" s="5">
        <v>7.0199999999999999E-2</v>
      </c>
      <c r="M2242" s="8">
        <v>911590600</v>
      </c>
      <c r="N2242" s="8"/>
      <c r="O2242" s="8"/>
      <c r="P2242" s="8"/>
      <c r="Q2242" s="8"/>
      <c r="R2242" s="5" t="s">
        <v>21037</v>
      </c>
      <c r="S2242" s="5" t="s">
        <v>21038</v>
      </c>
      <c r="T2242" s="5" t="s">
        <v>417</v>
      </c>
      <c r="U2242" s="5" t="s">
        <v>417</v>
      </c>
      <c r="V2242" s="5" t="s">
        <v>417</v>
      </c>
      <c r="W2242" s="5" t="s">
        <v>93</v>
      </c>
      <c r="X2242" s="5" t="s">
        <v>418</v>
      </c>
      <c r="Y2242" s="5" t="s">
        <v>419</v>
      </c>
      <c r="Z2242" s="5" t="s">
        <v>420</v>
      </c>
      <c r="AA2242" s="5" t="s">
        <v>421</v>
      </c>
      <c r="AB2242" s="5"/>
      <c r="AC2242" s="5"/>
      <c r="AD2242" s="5"/>
      <c r="AE2242" s="5"/>
      <c r="AF2242" s="5"/>
    </row>
    <row r="2243" spans="1:32" hidden="1">
      <c r="A2243" s="5" t="s">
        <v>21039</v>
      </c>
      <c r="B2243" s="5" t="str">
        <f>IF(COUNTIF('Leads Priorizados INT'!M:M,A2243)&gt;0,"Sí","No")</f>
        <v>No</v>
      </c>
      <c r="C2243">
        <v>0</v>
      </c>
      <c r="D2243" s="6" t="s">
        <v>414</v>
      </c>
      <c r="E2243" s="5" t="s">
        <v>21040</v>
      </c>
      <c r="F2243" s="5" t="s">
        <v>152</v>
      </c>
      <c r="G2243" s="5" t="s">
        <v>1602</v>
      </c>
      <c r="H2243" s="7">
        <v>593338</v>
      </c>
      <c r="I2243" s="5">
        <v>5</v>
      </c>
      <c r="J2243" s="5">
        <v>1</v>
      </c>
      <c r="K2243" s="5" t="s">
        <v>21041</v>
      </c>
      <c r="L2243" s="5">
        <v>7.0199999999999999E-2</v>
      </c>
      <c r="M2243" s="8"/>
      <c r="N2243" s="8"/>
      <c r="O2243" s="8"/>
      <c r="P2243" s="8"/>
      <c r="Q2243" s="8"/>
      <c r="R2243" s="5" t="s">
        <v>21042</v>
      </c>
      <c r="S2243" s="5" t="s">
        <v>21043</v>
      </c>
      <c r="T2243" s="5" t="s">
        <v>417</v>
      </c>
      <c r="U2243" s="5" t="s">
        <v>417</v>
      </c>
      <c r="V2243" s="5" t="s">
        <v>417</v>
      </c>
      <c r="W2243" s="5" t="s">
        <v>93</v>
      </c>
      <c r="X2243" s="5" t="s">
        <v>418</v>
      </c>
      <c r="Y2243" s="5" t="s">
        <v>419</v>
      </c>
      <c r="Z2243" s="5" t="s">
        <v>420</v>
      </c>
      <c r="AA2243" s="5" t="s">
        <v>421</v>
      </c>
      <c r="AB2243" s="5"/>
      <c r="AC2243" s="5"/>
      <c r="AD2243" s="5"/>
      <c r="AE2243" s="5"/>
      <c r="AF2243" s="5"/>
    </row>
    <row r="2244" spans="1:32">
      <c r="A2244" s="5" t="s">
        <v>21044</v>
      </c>
      <c r="B2244" s="5" t="str">
        <f>IF(COUNTIF('Leads Priorizados INT'!M:M,A2244)&gt;0,"Sí","No")</f>
        <v>No</v>
      </c>
      <c r="C2244">
        <v>1</v>
      </c>
      <c r="D2244" s="6" t="s">
        <v>414</v>
      </c>
      <c r="E2244" s="5" t="s">
        <v>21045</v>
      </c>
      <c r="F2244" s="5" t="s">
        <v>1118</v>
      </c>
      <c r="G2244" s="5" t="s">
        <v>21046</v>
      </c>
      <c r="H2244" s="7">
        <v>766388</v>
      </c>
      <c r="I2244" s="5">
        <v>12</v>
      </c>
      <c r="J2244" s="5">
        <v>4</v>
      </c>
      <c r="K2244" s="5" t="s">
        <v>21047</v>
      </c>
      <c r="L2244" s="5">
        <v>7.0099999999999996E-2</v>
      </c>
      <c r="M2244" s="8">
        <v>972690870</v>
      </c>
      <c r="N2244" s="8">
        <v>972690911</v>
      </c>
      <c r="O2244" s="8">
        <v>972560523</v>
      </c>
      <c r="P2244" s="8">
        <v>972690541</v>
      </c>
      <c r="Q2244" s="8">
        <v>676191041</v>
      </c>
      <c r="R2244" s="5" t="s">
        <v>21048</v>
      </c>
      <c r="S2244" s="5" t="s">
        <v>21049</v>
      </c>
      <c r="T2244" s="5" t="s">
        <v>417</v>
      </c>
      <c r="U2244" s="5" t="s">
        <v>417</v>
      </c>
      <c r="V2244" s="5" t="s">
        <v>417</v>
      </c>
      <c r="W2244" s="5" t="s">
        <v>93</v>
      </c>
      <c r="X2244" s="5" t="s">
        <v>418</v>
      </c>
      <c r="Y2244" s="5" t="s">
        <v>419</v>
      </c>
      <c r="Z2244" s="5" t="s">
        <v>420</v>
      </c>
      <c r="AA2244" s="5" t="s">
        <v>421</v>
      </c>
      <c r="AB2244" s="5" t="s">
        <v>21050</v>
      </c>
      <c r="AC2244" s="5" t="s">
        <v>21051</v>
      </c>
      <c r="AD2244" s="5"/>
      <c r="AE2244" s="5"/>
      <c r="AF2244" s="5"/>
    </row>
    <row r="2245" spans="1:32" hidden="1">
      <c r="A2245" s="5" t="s">
        <v>21052</v>
      </c>
      <c r="B2245" s="5" t="str">
        <f>IF(COUNTIF('Leads Priorizados INT'!M:M,A2245)&gt;0,"Sí","No")</f>
        <v>No</v>
      </c>
      <c r="C2245">
        <v>0</v>
      </c>
      <c r="D2245" s="6" t="s">
        <v>414</v>
      </c>
      <c r="E2245" s="5" t="s">
        <v>21053</v>
      </c>
      <c r="F2245" s="5" t="s">
        <v>152</v>
      </c>
      <c r="G2245" s="5" t="s">
        <v>505</v>
      </c>
      <c r="H2245" s="7">
        <v>994005</v>
      </c>
      <c r="I2245" s="5">
        <v>8</v>
      </c>
      <c r="J2245" s="5">
        <v>1</v>
      </c>
      <c r="K2245" s="5" t="s">
        <v>21054</v>
      </c>
      <c r="L2245" s="5">
        <v>7.0099999999999996E-2</v>
      </c>
      <c r="M2245" s="8"/>
      <c r="N2245" s="8"/>
      <c r="O2245" s="8"/>
      <c r="P2245" s="8"/>
      <c r="Q2245" s="8"/>
      <c r="R2245" s="5" t="s">
        <v>21055</v>
      </c>
      <c r="S2245" s="5" t="s">
        <v>417</v>
      </c>
      <c r="T2245" s="5" t="s">
        <v>417</v>
      </c>
      <c r="U2245" s="5" t="s">
        <v>417</v>
      </c>
      <c r="V2245" s="5" t="s">
        <v>417</v>
      </c>
      <c r="W2245" s="5" t="s">
        <v>93</v>
      </c>
      <c r="X2245" s="5" t="s">
        <v>418</v>
      </c>
      <c r="Y2245" s="5" t="s">
        <v>419</v>
      </c>
      <c r="Z2245" s="5" t="s">
        <v>420</v>
      </c>
      <c r="AA2245" s="5" t="s">
        <v>421</v>
      </c>
      <c r="AB2245" s="5"/>
      <c r="AC2245" s="5"/>
      <c r="AD2245" s="5"/>
      <c r="AE2245" s="5"/>
      <c r="AF2245" s="5"/>
    </row>
    <row r="2246" spans="1:32" hidden="1">
      <c r="A2246" s="5" t="s">
        <v>21056</v>
      </c>
      <c r="B2246" s="5" t="str">
        <f>IF(COUNTIF('Leads Priorizados INT'!M:M,A2246)&gt;0,"Sí","No")</f>
        <v>No</v>
      </c>
      <c r="C2246">
        <v>0</v>
      </c>
      <c r="D2246" s="6" t="s">
        <v>430</v>
      </c>
      <c r="E2246" s="5" t="s">
        <v>21057</v>
      </c>
      <c r="F2246" s="5" t="s">
        <v>431</v>
      </c>
      <c r="G2246" s="5" t="s">
        <v>14951</v>
      </c>
      <c r="H2246" s="7">
        <v>857310</v>
      </c>
      <c r="I2246" s="5">
        <v>8</v>
      </c>
      <c r="J2246" s="5">
        <v>2</v>
      </c>
      <c r="K2246" s="5" t="s">
        <v>21058</v>
      </c>
      <c r="L2246" s="5">
        <v>7.0099999999999996E-2</v>
      </c>
      <c r="M2246" s="8">
        <v>934644801</v>
      </c>
      <c r="N2246" s="8">
        <v>872215714</v>
      </c>
      <c r="O2246" s="8">
        <v>660983040</v>
      </c>
      <c r="P2246" s="8"/>
      <c r="Q2246" s="8"/>
      <c r="R2246" s="5" t="s">
        <v>21059</v>
      </c>
      <c r="S2246" s="5" t="s">
        <v>21060</v>
      </c>
      <c r="T2246" s="5" t="s">
        <v>21061</v>
      </c>
      <c r="U2246" s="5" t="s">
        <v>417</v>
      </c>
      <c r="V2246" s="5" t="s">
        <v>417</v>
      </c>
      <c r="W2246" s="5" t="s">
        <v>93</v>
      </c>
      <c r="X2246" s="5" t="s">
        <v>418</v>
      </c>
      <c r="Y2246" s="5" t="s">
        <v>419</v>
      </c>
      <c r="Z2246" s="5" t="s">
        <v>420</v>
      </c>
      <c r="AA2246" s="5" t="s">
        <v>421</v>
      </c>
      <c r="AB2246" s="5"/>
      <c r="AC2246" s="5"/>
      <c r="AD2246" s="5"/>
      <c r="AE2246" s="5"/>
      <c r="AF2246" s="5"/>
    </row>
    <row r="2247" spans="1:32" hidden="1">
      <c r="A2247" s="5" t="s">
        <v>21062</v>
      </c>
      <c r="B2247" s="5" t="str">
        <f>IF(COUNTIF('Leads Priorizados INT'!M:M,A2247)&gt;0,"Sí","No")</f>
        <v>No</v>
      </c>
      <c r="C2247">
        <v>0</v>
      </c>
      <c r="D2247" s="6" t="s">
        <v>414</v>
      </c>
      <c r="E2247" s="5" t="s">
        <v>21063</v>
      </c>
      <c r="F2247" s="5" t="s">
        <v>431</v>
      </c>
      <c r="G2247" s="5" t="s">
        <v>2961</v>
      </c>
      <c r="H2247" s="7">
        <v>623971</v>
      </c>
      <c r="I2247" s="5">
        <v>5</v>
      </c>
      <c r="J2247" s="5">
        <v>1</v>
      </c>
      <c r="K2247" s="5" t="s">
        <v>21064</v>
      </c>
      <c r="L2247" s="5">
        <v>7.0099999999999996E-2</v>
      </c>
      <c r="M2247" s="8"/>
      <c r="N2247" s="8"/>
      <c r="O2247" s="8"/>
      <c r="P2247" s="8"/>
      <c r="Q2247" s="8"/>
      <c r="R2247" s="5" t="s">
        <v>21065</v>
      </c>
      <c r="S2247" s="5" t="s">
        <v>21066</v>
      </c>
      <c r="T2247" s="5" t="s">
        <v>417</v>
      </c>
      <c r="U2247" s="5" t="s">
        <v>417</v>
      </c>
      <c r="V2247" s="5" t="s">
        <v>417</v>
      </c>
      <c r="W2247" s="5" t="s">
        <v>93</v>
      </c>
      <c r="X2247" s="5" t="s">
        <v>418</v>
      </c>
      <c r="Y2247" s="5" t="s">
        <v>419</v>
      </c>
      <c r="Z2247" s="5" t="s">
        <v>420</v>
      </c>
      <c r="AA2247" s="5" t="s">
        <v>421</v>
      </c>
      <c r="AB2247" s="5"/>
      <c r="AC2247" s="5"/>
      <c r="AD2247" s="5"/>
      <c r="AE2247" s="5"/>
      <c r="AF2247" s="5"/>
    </row>
    <row r="2248" spans="1:32" hidden="1">
      <c r="A2248" s="5" t="s">
        <v>21067</v>
      </c>
      <c r="B2248" s="5" t="str">
        <f>IF(COUNTIF('Leads Priorizados INT'!M:M,A2248)&gt;0,"Sí","No")</f>
        <v>No</v>
      </c>
      <c r="C2248">
        <v>0</v>
      </c>
      <c r="D2248" s="6" t="s">
        <v>414</v>
      </c>
      <c r="E2248" s="5" t="s">
        <v>21068</v>
      </c>
      <c r="F2248" s="5" t="s">
        <v>431</v>
      </c>
      <c r="G2248" s="5" t="s">
        <v>13676</v>
      </c>
      <c r="H2248" s="7">
        <v>1290492</v>
      </c>
      <c r="I2248" s="5">
        <v>1</v>
      </c>
      <c r="J2248" s="5">
        <v>2</v>
      </c>
      <c r="K2248" s="5" t="s">
        <v>21069</v>
      </c>
      <c r="L2248" s="5">
        <v>7.0099999999999996E-2</v>
      </c>
      <c r="M2248" s="8">
        <v>933156853</v>
      </c>
      <c r="N2248" s="8"/>
      <c r="O2248" s="8"/>
      <c r="P2248" s="8"/>
      <c r="Q2248" s="8"/>
      <c r="R2248" s="5" t="s">
        <v>21070</v>
      </c>
      <c r="S2248" s="5" t="s">
        <v>21071</v>
      </c>
      <c r="T2248" s="5" t="s">
        <v>417</v>
      </c>
      <c r="U2248" s="5" t="s">
        <v>417</v>
      </c>
      <c r="V2248" s="5" t="s">
        <v>417</v>
      </c>
      <c r="W2248" s="5" t="s">
        <v>93</v>
      </c>
      <c r="X2248" s="5" t="s">
        <v>418</v>
      </c>
      <c r="Y2248" s="5" t="s">
        <v>419</v>
      </c>
      <c r="Z2248" s="5" t="s">
        <v>420</v>
      </c>
      <c r="AA2248" s="5" t="s">
        <v>421</v>
      </c>
      <c r="AB2248" s="5"/>
      <c r="AC2248" s="5"/>
      <c r="AD2248" s="5"/>
      <c r="AE2248" s="5"/>
      <c r="AF2248" s="5"/>
    </row>
    <row r="2249" spans="1:32" hidden="1">
      <c r="A2249" s="5" t="s">
        <v>21072</v>
      </c>
      <c r="B2249" s="5" t="str">
        <f>IF(COUNTIF('Leads Priorizados INT'!M:M,A2249)&gt;0,"Sí","No")</f>
        <v>No</v>
      </c>
      <c r="C2249">
        <v>0</v>
      </c>
      <c r="D2249" s="6" t="s">
        <v>414</v>
      </c>
      <c r="E2249" s="5" t="s">
        <v>21073</v>
      </c>
      <c r="F2249" s="5" t="s">
        <v>1511</v>
      </c>
      <c r="G2249" s="5" t="s">
        <v>18850</v>
      </c>
      <c r="H2249" s="7">
        <v>797289</v>
      </c>
      <c r="I2249" s="5">
        <v>3</v>
      </c>
      <c r="J2249" s="5">
        <v>1</v>
      </c>
      <c r="K2249" s="5" t="s">
        <v>21074</v>
      </c>
      <c r="L2249" s="5">
        <v>7.0099999999999996E-2</v>
      </c>
      <c r="M2249" s="8">
        <v>933153469</v>
      </c>
      <c r="N2249" s="8"/>
      <c r="O2249" s="8"/>
      <c r="P2249" s="8"/>
      <c r="Q2249" s="8"/>
      <c r="R2249" s="5" t="s">
        <v>21075</v>
      </c>
      <c r="S2249" s="5" t="s">
        <v>21076</v>
      </c>
      <c r="T2249" s="5" t="s">
        <v>417</v>
      </c>
      <c r="U2249" s="5" t="s">
        <v>417</v>
      </c>
      <c r="V2249" s="5" t="s">
        <v>417</v>
      </c>
      <c r="W2249" s="5" t="s">
        <v>93</v>
      </c>
      <c r="X2249" s="5" t="s">
        <v>418</v>
      </c>
      <c r="Y2249" s="5" t="s">
        <v>419</v>
      </c>
      <c r="Z2249" s="5" t="s">
        <v>420</v>
      </c>
      <c r="AA2249" s="5" t="s">
        <v>421</v>
      </c>
      <c r="AB2249" s="5"/>
      <c r="AC2249" s="5"/>
      <c r="AD2249" s="5"/>
      <c r="AE2249" s="5"/>
      <c r="AF2249" s="5"/>
    </row>
    <row r="2250" spans="1:32" hidden="1">
      <c r="A2250" s="5" t="s">
        <v>21077</v>
      </c>
      <c r="B2250" s="5" t="str">
        <f>IF(COUNTIF('Leads Priorizados INT'!M:M,A2250)&gt;0,"Sí","No")</f>
        <v>No</v>
      </c>
      <c r="C2250">
        <v>0</v>
      </c>
      <c r="D2250" s="6" t="s">
        <v>414</v>
      </c>
      <c r="E2250" s="5" t="s">
        <v>21078</v>
      </c>
      <c r="F2250" s="5" t="s">
        <v>152</v>
      </c>
      <c r="G2250" s="5" t="s">
        <v>1641</v>
      </c>
      <c r="H2250" s="7">
        <v>611722</v>
      </c>
      <c r="I2250" s="5">
        <v>4</v>
      </c>
      <c r="J2250" s="5">
        <v>1</v>
      </c>
      <c r="K2250" s="5" t="s">
        <v>21079</v>
      </c>
      <c r="L2250" s="5">
        <v>7.0099999999999996E-2</v>
      </c>
      <c r="M2250" s="8"/>
      <c r="N2250" s="8"/>
      <c r="O2250" s="8"/>
      <c r="P2250" s="8"/>
      <c r="Q2250" s="8"/>
      <c r="R2250" s="5" t="s">
        <v>21080</v>
      </c>
      <c r="S2250" s="5" t="s">
        <v>417</v>
      </c>
      <c r="T2250" s="5" t="s">
        <v>417</v>
      </c>
      <c r="U2250" s="5" t="s">
        <v>417</v>
      </c>
      <c r="V2250" s="5" t="s">
        <v>417</v>
      </c>
      <c r="W2250" s="5" t="s">
        <v>93</v>
      </c>
      <c r="X2250" s="5" t="s">
        <v>418</v>
      </c>
      <c r="Y2250" s="5" t="s">
        <v>419</v>
      </c>
      <c r="Z2250" s="5" t="s">
        <v>420</v>
      </c>
      <c r="AA2250" s="5" t="s">
        <v>421</v>
      </c>
      <c r="AB2250" s="5"/>
      <c r="AC2250" s="5"/>
      <c r="AD2250" s="5"/>
      <c r="AE2250" s="5"/>
      <c r="AF2250" s="5"/>
    </row>
    <row r="2251" spans="1:32" hidden="1">
      <c r="A2251" s="5" t="s">
        <v>21081</v>
      </c>
      <c r="B2251" s="5" t="str">
        <f>IF(COUNTIF('Leads Priorizados INT'!M:M,A2251)&gt;0,"Sí","No")</f>
        <v>No</v>
      </c>
      <c r="C2251">
        <v>0</v>
      </c>
      <c r="D2251" s="6" t="s">
        <v>414</v>
      </c>
      <c r="E2251" s="5" t="s">
        <v>21082</v>
      </c>
      <c r="F2251" s="5" t="s">
        <v>152</v>
      </c>
      <c r="G2251" s="5" t="s">
        <v>21083</v>
      </c>
      <c r="H2251" s="7">
        <v>993820</v>
      </c>
      <c r="I2251" s="5">
        <v>3</v>
      </c>
      <c r="J2251" s="5">
        <v>1</v>
      </c>
      <c r="K2251" s="5" t="s">
        <v>21084</v>
      </c>
      <c r="L2251" s="5">
        <v>7.0099999999999996E-2</v>
      </c>
      <c r="M2251" s="8">
        <v>918437849</v>
      </c>
      <c r="N2251" s="8"/>
      <c r="O2251" s="8"/>
      <c r="P2251" s="8"/>
      <c r="Q2251" s="8"/>
      <c r="R2251" s="5" t="s">
        <v>21085</v>
      </c>
      <c r="S2251" s="5" t="s">
        <v>21086</v>
      </c>
      <c r="T2251" s="5" t="s">
        <v>417</v>
      </c>
      <c r="U2251" s="5" t="s">
        <v>417</v>
      </c>
      <c r="V2251" s="5" t="s">
        <v>417</v>
      </c>
      <c r="W2251" s="5" t="s">
        <v>93</v>
      </c>
      <c r="X2251" s="5" t="s">
        <v>418</v>
      </c>
      <c r="Y2251" s="5" t="s">
        <v>419</v>
      </c>
      <c r="Z2251" s="5" t="s">
        <v>420</v>
      </c>
      <c r="AA2251" s="5" t="s">
        <v>421</v>
      </c>
      <c r="AB2251" s="5"/>
      <c r="AC2251" s="5"/>
      <c r="AD2251" s="5"/>
      <c r="AE2251" s="5"/>
      <c r="AF2251" s="5"/>
    </row>
    <row r="2252" spans="1:32" hidden="1">
      <c r="A2252" s="5" t="s">
        <v>21087</v>
      </c>
      <c r="B2252" s="5" t="str">
        <f>IF(COUNTIF('Leads Priorizados INT'!M:M,A2252)&gt;0,"Sí","No")</f>
        <v>No</v>
      </c>
      <c r="C2252">
        <v>0</v>
      </c>
      <c r="D2252" s="6" t="s">
        <v>414</v>
      </c>
      <c r="E2252" s="5" t="s">
        <v>21088</v>
      </c>
      <c r="F2252" s="5" t="s">
        <v>152</v>
      </c>
      <c r="G2252" s="5" t="s">
        <v>2708</v>
      </c>
      <c r="H2252" s="7">
        <v>1669654</v>
      </c>
      <c r="I2252" s="5">
        <v>2</v>
      </c>
      <c r="J2252" s="5">
        <v>2</v>
      </c>
      <c r="K2252" s="5" t="s">
        <v>21089</v>
      </c>
      <c r="L2252" s="5">
        <v>7.0099999999999996E-2</v>
      </c>
      <c r="M2252" s="8">
        <v>915224207</v>
      </c>
      <c r="N2252" s="8">
        <v>915226428</v>
      </c>
      <c r="O2252" s="8"/>
      <c r="P2252" s="8"/>
      <c r="Q2252" s="8"/>
      <c r="R2252" s="5" t="s">
        <v>21090</v>
      </c>
      <c r="S2252" s="5" t="s">
        <v>21091</v>
      </c>
      <c r="T2252" s="5" t="s">
        <v>417</v>
      </c>
      <c r="U2252" s="5" t="s">
        <v>417</v>
      </c>
      <c r="V2252" s="5" t="s">
        <v>417</v>
      </c>
      <c r="W2252" s="5" t="s">
        <v>93</v>
      </c>
      <c r="X2252" s="5" t="s">
        <v>418</v>
      </c>
      <c r="Y2252" s="5" t="s">
        <v>419</v>
      </c>
      <c r="Z2252" s="5" t="s">
        <v>420</v>
      </c>
      <c r="AA2252" s="5" t="s">
        <v>421</v>
      </c>
      <c r="AB2252" s="5"/>
      <c r="AC2252" s="5"/>
      <c r="AD2252" s="5"/>
      <c r="AE2252" s="5"/>
      <c r="AF2252" s="5"/>
    </row>
    <row r="2253" spans="1:32" hidden="1">
      <c r="A2253" s="5" t="s">
        <v>21092</v>
      </c>
      <c r="B2253" s="5" t="str">
        <f>IF(COUNTIF('Leads Priorizados INT'!M:M,A2253)&gt;0,"Sí","No")</f>
        <v>No</v>
      </c>
      <c r="C2253">
        <v>0</v>
      </c>
      <c r="D2253" s="6" t="s">
        <v>414</v>
      </c>
      <c r="E2253" s="5" t="s">
        <v>21093</v>
      </c>
      <c r="F2253" s="5" t="s">
        <v>152</v>
      </c>
      <c r="G2253" s="5" t="s">
        <v>13604</v>
      </c>
      <c r="H2253" s="7">
        <v>890086</v>
      </c>
      <c r="I2253" s="5">
        <v>8</v>
      </c>
      <c r="J2253" s="5">
        <v>1</v>
      </c>
      <c r="K2253" s="5" t="s">
        <v>21094</v>
      </c>
      <c r="L2253" s="5">
        <v>7.0099999999999996E-2</v>
      </c>
      <c r="M2253" s="8">
        <v>916364230</v>
      </c>
      <c r="N2253" s="8"/>
      <c r="O2253" s="8"/>
      <c r="P2253" s="8"/>
      <c r="Q2253" s="8"/>
      <c r="R2253" s="5" t="s">
        <v>21095</v>
      </c>
      <c r="S2253" s="5" t="s">
        <v>417</v>
      </c>
      <c r="T2253" s="5" t="s">
        <v>417</v>
      </c>
      <c r="U2253" s="5" t="s">
        <v>417</v>
      </c>
      <c r="V2253" s="5" t="s">
        <v>417</v>
      </c>
      <c r="W2253" s="5" t="s">
        <v>93</v>
      </c>
      <c r="X2253" s="5" t="s">
        <v>418</v>
      </c>
      <c r="Y2253" s="5" t="s">
        <v>419</v>
      </c>
      <c r="Z2253" s="5" t="s">
        <v>420</v>
      </c>
      <c r="AA2253" s="5" t="s">
        <v>421</v>
      </c>
      <c r="AB2253" s="5"/>
      <c r="AC2253" s="5"/>
      <c r="AD2253" s="5"/>
      <c r="AE2253" s="5"/>
      <c r="AF2253" s="5"/>
    </row>
    <row r="2254" spans="1:32">
      <c r="A2254" s="5" t="s">
        <v>21096</v>
      </c>
      <c r="B2254" s="5" t="str">
        <f>IF(COUNTIF('Leads Priorizados INT'!M:M,A2254)&gt;0,"Sí","No")</f>
        <v>No</v>
      </c>
      <c r="C2254">
        <v>1</v>
      </c>
      <c r="D2254" s="6" t="s">
        <v>414</v>
      </c>
      <c r="E2254" s="5" t="s">
        <v>21097</v>
      </c>
      <c r="F2254" s="5" t="s">
        <v>152</v>
      </c>
      <c r="G2254" s="5" t="s">
        <v>592</v>
      </c>
      <c r="H2254" s="7">
        <v>617882</v>
      </c>
      <c r="I2254" s="5">
        <v>4</v>
      </c>
      <c r="J2254" s="5">
        <v>1</v>
      </c>
      <c r="K2254" s="5" t="s">
        <v>21098</v>
      </c>
      <c r="L2254" s="5">
        <v>7.0099999999999996E-2</v>
      </c>
      <c r="M2254" s="8"/>
      <c r="N2254" s="8"/>
      <c r="O2254" s="8"/>
      <c r="P2254" s="8"/>
      <c r="Q2254" s="8"/>
      <c r="R2254" s="5" t="s">
        <v>21099</v>
      </c>
      <c r="S2254" s="5" t="s">
        <v>417</v>
      </c>
      <c r="T2254" s="5" t="s">
        <v>417</v>
      </c>
      <c r="U2254" s="5" t="s">
        <v>417</v>
      </c>
      <c r="V2254" s="5" t="s">
        <v>417</v>
      </c>
      <c r="W2254" s="5" t="s">
        <v>93</v>
      </c>
      <c r="X2254" s="5" t="s">
        <v>418</v>
      </c>
      <c r="Y2254" s="5" t="s">
        <v>419</v>
      </c>
      <c r="Z2254" s="5" t="s">
        <v>420</v>
      </c>
      <c r="AA2254" s="5" t="s">
        <v>421</v>
      </c>
      <c r="AB2254" s="5"/>
      <c r="AC2254" s="5"/>
      <c r="AD2254" s="5"/>
      <c r="AE2254" s="5"/>
      <c r="AF2254" s="5"/>
    </row>
    <row r="2255" spans="1:32" hidden="1">
      <c r="A2255" s="5" t="s">
        <v>21100</v>
      </c>
      <c r="B2255" s="5" t="str">
        <f>IF(COUNTIF('Leads Priorizados INT'!M:M,A2255)&gt;0,"Sí","No")</f>
        <v>No</v>
      </c>
      <c r="C2255">
        <v>0</v>
      </c>
      <c r="D2255" s="6" t="s">
        <v>1534</v>
      </c>
      <c r="E2255" s="5" t="s">
        <v>21101</v>
      </c>
      <c r="F2255" s="5" t="s">
        <v>564</v>
      </c>
      <c r="G2255" s="5" t="s">
        <v>21102</v>
      </c>
      <c r="H2255" s="7">
        <v>16770379</v>
      </c>
      <c r="I2255" s="5">
        <v>163</v>
      </c>
      <c r="J2255" s="5">
        <v>3</v>
      </c>
      <c r="K2255" s="5" t="s">
        <v>21103</v>
      </c>
      <c r="L2255" s="5">
        <v>7.0000000000000007E-2</v>
      </c>
      <c r="M2255" s="8">
        <v>947278602</v>
      </c>
      <c r="N2255" s="8">
        <v>947256250</v>
      </c>
      <c r="O2255" s="8"/>
      <c r="P2255" s="8"/>
      <c r="Q2255" s="8"/>
      <c r="R2255" s="5" t="s">
        <v>21104</v>
      </c>
      <c r="S2255" s="5" t="s">
        <v>417</v>
      </c>
      <c r="T2255" s="5" t="s">
        <v>417</v>
      </c>
      <c r="U2255" s="5" t="s">
        <v>417</v>
      </c>
      <c r="V2255" s="5" t="s">
        <v>417</v>
      </c>
      <c r="W2255" s="5" t="s">
        <v>93</v>
      </c>
      <c r="X2255" s="5" t="s">
        <v>418</v>
      </c>
      <c r="Y2255" s="5" t="s">
        <v>419</v>
      </c>
      <c r="Z2255" s="5" t="s">
        <v>420</v>
      </c>
      <c r="AA2255" s="5" t="s">
        <v>421</v>
      </c>
      <c r="AB2255" s="5" t="s">
        <v>21105</v>
      </c>
      <c r="AC2255" s="5" t="s">
        <v>21106</v>
      </c>
      <c r="AD2255" s="5" t="s">
        <v>21107</v>
      </c>
      <c r="AE2255" s="5" t="s">
        <v>21108</v>
      </c>
      <c r="AF2255" s="5" t="s">
        <v>21109</v>
      </c>
    </row>
    <row r="2256" spans="1:32" hidden="1">
      <c r="A2256" s="5" t="s">
        <v>21110</v>
      </c>
      <c r="B2256" s="5" t="str">
        <f>IF(COUNTIF('Leads Priorizados INT'!M:M,A2256)&gt;0,"Sí","No")</f>
        <v>No</v>
      </c>
      <c r="C2256">
        <v>0</v>
      </c>
      <c r="D2256" s="6" t="s">
        <v>414</v>
      </c>
      <c r="E2256" s="5" t="s">
        <v>21111</v>
      </c>
      <c r="F2256" s="5" t="s">
        <v>729</v>
      </c>
      <c r="G2256" s="5" t="s">
        <v>21112</v>
      </c>
      <c r="H2256" s="7">
        <v>2503038</v>
      </c>
      <c r="I2256" s="5">
        <v>12</v>
      </c>
      <c r="J2256" s="5">
        <v>2</v>
      </c>
      <c r="K2256" s="5" t="s">
        <v>21113</v>
      </c>
      <c r="L2256" s="5">
        <v>7.0000000000000007E-2</v>
      </c>
      <c r="M2256" s="8">
        <v>976787227</v>
      </c>
      <c r="N2256" s="8">
        <v>976495214</v>
      </c>
      <c r="O2256" s="8">
        <v>656803819</v>
      </c>
      <c r="P2256" s="8">
        <v>656803818</v>
      </c>
      <c r="Q2256" s="8"/>
      <c r="R2256" s="5" t="s">
        <v>21114</v>
      </c>
      <c r="S2256" s="5" t="s">
        <v>21115</v>
      </c>
      <c r="T2256" s="5" t="s">
        <v>417</v>
      </c>
      <c r="U2256" s="5" t="s">
        <v>417</v>
      </c>
      <c r="V2256" s="5" t="s">
        <v>417</v>
      </c>
      <c r="W2256" s="5" t="s">
        <v>93</v>
      </c>
      <c r="X2256" s="5" t="s">
        <v>418</v>
      </c>
      <c r="Y2256" s="5" t="s">
        <v>419</v>
      </c>
      <c r="Z2256" s="5" t="s">
        <v>420</v>
      </c>
      <c r="AA2256" s="5" t="s">
        <v>421</v>
      </c>
      <c r="AB2256" s="5"/>
      <c r="AC2256" s="5"/>
      <c r="AD2256" s="5"/>
      <c r="AE2256" s="5"/>
      <c r="AF2256" s="5"/>
    </row>
    <row r="2257" spans="1:32">
      <c r="A2257" s="5" t="s">
        <v>21116</v>
      </c>
      <c r="B2257" s="5" t="str">
        <f>IF(COUNTIF('Leads Priorizados INT'!M:M,A2257)&gt;0,"Sí","No")</f>
        <v>No</v>
      </c>
      <c r="C2257">
        <v>1</v>
      </c>
      <c r="D2257" s="6" t="s">
        <v>414</v>
      </c>
      <c r="E2257" s="5" t="s">
        <v>21117</v>
      </c>
      <c r="F2257" s="5" t="s">
        <v>2926</v>
      </c>
      <c r="G2257" s="5" t="s">
        <v>3858</v>
      </c>
      <c r="H2257" s="7">
        <v>796976</v>
      </c>
      <c r="I2257" s="5">
        <v>1</v>
      </c>
      <c r="J2257" s="5">
        <v>2</v>
      </c>
      <c r="K2257" s="5" t="s">
        <v>21118</v>
      </c>
      <c r="L2257" s="5">
        <v>7.0000000000000007E-2</v>
      </c>
      <c r="M2257" s="8"/>
      <c r="N2257" s="8"/>
      <c r="O2257" s="8"/>
      <c r="P2257" s="8"/>
      <c r="Q2257" s="8"/>
      <c r="R2257" s="5" t="s">
        <v>417</v>
      </c>
      <c r="S2257" s="5" t="s">
        <v>417</v>
      </c>
      <c r="T2257" s="5" t="s">
        <v>417</v>
      </c>
      <c r="U2257" s="5" t="s">
        <v>417</v>
      </c>
      <c r="V2257" s="5" t="s">
        <v>417</v>
      </c>
      <c r="W2257" s="5" t="s">
        <v>417</v>
      </c>
      <c r="X2257" s="5" t="s">
        <v>417</v>
      </c>
      <c r="Y2257" s="5" t="s">
        <v>417</v>
      </c>
      <c r="Z2257" s="5" t="s">
        <v>417</v>
      </c>
      <c r="AA2257" s="5" t="s">
        <v>417</v>
      </c>
      <c r="AB2257" s="5"/>
      <c r="AC2257" s="5"/>
      <c r="AD2257" s="5"/>
      <c r="AE2257" s="5"/>
      <c r="AF2257" s="5"/>
    </row>
    <row r="2258" spans="1:32">
      <c r="A2258" s="5" t="s">
        <v>21119</v>
      </c>
      <c r="B2258" s="5" t="str">
        <f>IF(COUNTIF('Leads Priorizados INT'!M:M,A2258)&gt;0,"Sí","No")</f>
        <v>No</v>
      </c>
      <c r="C2258">
        <v>1</v>
      </c>
      <c r="D2258" s="6" t="s">
        <v>414</v>
      </c>
      <c r="E2258" s="5" t="s">
        <v>21120</v>
      </c>
      <c r="F2258" s="5" t="s">
        <v>152</v>
      </c>
      <c r="G2258" s="5" t="s">
        <v>12176</v>
      </c>
      <c r="H2258" s="7">
        <v>605613</v>
      </c>
      <c r="I2258" s="5">
        <v>1</v>
      </c>
      <c r="J2258" s="5">
        <v>1</v>
      </c>
      <c r="K2258" s="5" t="s">
        <v>21121</v>
      </c>
      <c r="L2258" s="5">
        <v>7.0000000000000007E-2</v>
      </c>
      <c r="M2258" s="8"/>
      <c r="N2258" s="8"/>
      <c r="O2258" s="8"/>
      <c r="P2258" s="8"/>
      <c r="Q2258" s="8"/>
      <c r="R2258" s="5" t="s">
        <v>21122</v>
      </c>
      <c r="S2258" s="5" t="s">
        <v>21123</v>
      </c>
      <c r="T2258" s="5" t="s">
        <v>417</v>
      </c>
      <c r="U2258" s="5" t="s">
        <v>417</v>
      </c>
      <c r="V2258" s="5" t="s">
        <v>417</v>
      </c>
      <c r="W2258" s="5" t="s">
        <v>93</v>
      </c>
      <c r="X2258" s="5" t="s">
        <v>418</v>
      </c>
      <c r="Y2258" s="5" t="s">
        <v>419</v>
      </c>
      <c r="Z2258" s="5" t="s">
        <v>420</v>
      </c>
      <c r="AA2258" s="5" t="s">
        <v>421</v>
      </c>
      <c r="AB2258" s="5"/>
      <c r="AC2258" s="5"/>
      <c r="AD2258" s="5"/>
      <c r="AE2258" s="5"/>
      <c r="AF2258" s="5"/>
    </row>
    <row r="2259" spans="1:32" hidden="1">
      <c r="A2259" s="5" t="s">
        <v>21124</v>
      </c>
      <c r="B2259" s="5" t="str">
        <f>IF(COUNTIF('Leads Priorizados INT'!M:M,A2259)&gt;0,"Sí","No")</f>
        <v>No</v>
      </c>
      <c r="C2259">
        <v>0</v>
      </c>
      <c r="D2259" s="6" t="s">
        <v>414</v>
      </c>
      <c r="E2259" s="5" t="s">
        <v>21125</v>
      </c>
      <c r="F2259" s="5" t="s">
        <v>2926</v>
      </c>
      <c r="G2259" s="5" t="s">
        <v>21126</v>
      </c>
      <c r="H2259" s="7">
        <v>1039272</v>
      </c>
      <c r="I2259" s="5">
        <v>3</v>
      </c>
      <c r="J2259" s="5">
        <v>3</v>
      </c>
      <c r="K2259" s="5" t="s">
        <v>21127</v>
      </c>
      <c r="L2259" s="5">
        <v>6.9900000000000004E-2</v>
      </c>
      <c r="M2259" s="8">
        <v>985261835</v>
      </c>
      <c r="N2259" s="8">
        <v>985288611</v>
      </c>
      <c r="O2259" s="8"/>
      <c r="P2259" s="8"/>
      <c r="Q2259" s="8"/>
      <c r="R2259" s="5" t="s">
        <v>21128</v>
      </c>
      <c r="S2259" s="5" t="s">
        <v>417</v>
      </c>
      <c r="T2259" s="5" t="s">
        <v>417</v>
      </c>
      <c r="U2259" s="5" t="s">
        <v>417</v>
      </c>
      <c r="V2259" s="5" t="s">
        <v>417</v>
      </c>
      <c r="W2259" s="5" t="s">
        <v>93</v>
      </c>
      <c r="X2259" s="5" t="s">
        <v>418</v>
      </c>
      <c r="Y2259" s="5" t="s">
        <v>419</v>
      </c>
      <c r="Z2259" s="5" t="s">
        <v>420</v>
      </c>
      <c r="AA2259" s="5" t="s">
        <v>421</v>
      </c>
      <c r="AB2259" s="5" t="s">
        <v>21129</v>
      </c>
      <c r="AC2259" s="5"/>
      <c r="AD2259" s="5"/>
      <c r="AE2259" s="5"/>
      <c r="AF2259" s="5"/>
    </row>
    <row r="2260" spans="1:32" hidden="1">
      <c r="A2260" s="5" t="s">
        <v>21130</v>
      </c>
      <c r="B2260" s="5" t="str">
        <f>IF(COUNTIF('Leads Priorizados INT'!M:M,A2260)&gt;0,"Sí","No")</f>
        <v>No</v>
      </c>
      <c r="C2260">
        <v>0</v>
      </c>
      <c r="D2260" s="6" t="s">
        <v>414</v>
      </c>
      <c r="E2260" s="5" t="s">
        <v>21131</v>
      </c>
      <c r="F2260" s="5" t="s">
        <v>431</v>
      </c>
      <c r="G2260" s="5" t="s">
        <v>2171</v>
      </c>
      <c r="H2260" s="7">
        <v>576534</v>
      </c>
      <c r="I2260" s="5">
        <v>3</v>
      </c>
      <c r="J2260" s="5">
        <v>2</v>
      </c>
      <c r="K2260" s="5" t="s">
        <v>21132</v>
      </c>
      <c r="L2260" s="5">
        <v>6.9900000000000004E-2</v>
      </c>
      <c r="M2260" s="8"/>
      <c r="N2260" s="8"/>
      <c r="O2260" s="8"/>
      <c r="P2260" s="8"/>
      <c r="Q2260" s="8"/>
      <c r="R2260" s="5" t="s">
        <v>21133</v>
      </c>
      <c r="S2260" s="5" t="s">
        <v>21134</v>
      </c>
      <c r="T2260" s="5" t="s">
        <v>417</v>
      </c>
      <c r="U2260" s="5" t="s">
        <v>417</v>
      </c>
      <c r="V2260" s="5" t="s">
        <v>417</v>
      </c>
      <c r="W2260" s="5" t="s">
        <v>93</v>
      </c>
      <c r="X2260" s="5" t="s">
        <v>418</v>
      </c>
      <c r="Y2260" s="5" t="s">
        <v>419</v>
      </c>
      <c r="Z2260" s="5" t="s">
        <v>420</v>
      </c>
      <c r="AA2260" s="5" t="s">
        <v>421</v>
      </c>
      <c r="AB2260" s="5"/>
      <c r="AC2260" s="5"/>
      <c r="AD2260" s="5"/>
      <c r="AE2260" s="5"/>
      <c r="AF2260" s="5"/>
    </row>
    <row r="2261" spans="1:32">
      <c r="A2261" s="5" t="s">
        <v>21135</v>
      </c>
      <c r="B2261" s="5" t="str">
        <f>IF(COUNTIF('Leads Priorizados INT'!M:M,A2261)&gt;0,"Sí","No")</f>
        <v>No</v>
      </c>
      <c r="C2261">
        <v>1</v>
      </c>
      <c r="D2261" s="6" t="s">
        <v>430</v>
      </c>
      <c r="E2261" s="5" t="s">
        <v>21136</v>
      </c>
      <c r="F2261" s="5" t="s">
        <v>581</v>
      </c>
      <c r="G2261" s="5" t="s">
        <v>21137</v>
      </c>
      <c r="H2261" s="7">
        <v>914436</v>
      </c>
      <c r="I2261" s="5">
        <v>8</v>
      </c>
      <c r="J2261" s="5">
        <v>1</v>
      </c>
      <c r="K2261" s="5" t="s">
        <v>21138</v>
      </c>
      <c r="L2261" s="5">
        <v>6.9900000000000004E-2</v>
      </c>
      <c r="M2261" s="8">
        <v>986392342</v>
      </c>
      <c r="N2261" s="8">
        <v>986174548</v>
      </c>
      <c r="O2261" s="8">
        <v>626698059</v>
      </c>
      <c r="P2261" s="8">
        <v>697231029</v>
      </c>
      <c r="Q2261" s="8"/>
      <c r="R2261" s="5" t="s">
        <v>21139</v>
      </c>
      <c r="S2261" s="5" t="s">
        <v>417</v>
      </c>
      <c r="T2261" s="5" t="s">
        <v>417</v>
      </c>
      <c r="U2261" s="5" t="s">
        <v>417</v>
      </c>
      <c r="V2261" s="5" t="s">
        <v>417</v>
      </c>
      <c r="W2261" s="5" t="s">
        <v>93</v>
      </c>
      <c r="X2261" s="5" t="s">
        <v>418</v>
      </c>
      <c r="Y2261" s="5" t="s">
        <v>419</v>
      </c>
      <c r="Z2261" s="5" t="s">
        <v>420</v>
      </c>
      <c r="AA2261" s="5" t="s">
        <v>421</v>
      </c>
      <c r="AB2261" s="5"/>
      <c r="AC2261" s="5"/>
      <c r="AD2261" s="5"/>
      <c r="AE2261" s="5"/>
      <c r="AF2261" s="5"/>
    </row>
    <row r="2262" spans="1:32">
      <c r="A2262" s="5" t="s">
        <v>21140</v>
      </c>
      <c r="B2262" s="5" t="str">
        <f>IF(COUNTIF('Leads Priorizados INT'!M:M,A2262)&gt;0,"Sí","No")</f>
        <v>No</v>
      </c>
      <c r="C2262">
        <v>1</v>
      </c>
      <c r="D2262" s="6" t="s">
        <v>414</v>
      </c>
      <c r="E2262" s="5" t="s">
        <v>21141</v>
      </c>
      <c r="F2262" s="5" t="s">
        <v>700</v>
      </c>
      <c r="G2262" s="5" t="s">
        <v>13768</v>
      </c>
      <c r="H2262" s="7">
        <v>360606</v>
      </c>
      <c r="I2262" s="5">
        <v>1</v>
      </c>
      <c r="J2262" s="5">
        <v>2</v>
      </c>
      <c r="K2262" s="5" t="s">
        <v>21142</v>
      </c>
      <c r="L2262" s="5">
        <v>6.9800000000000001E-2</v>
      </c>
      <c r="M2262" s="8">
        <v>954658262</v>
      </c>
      <c r="N2262" s="8"/>
      <c r="O2262" s="8"/>
      <c r="P2262" s="8"/>
      <c r="Q2262" s="8"/>
      <c r="R2262" s="5" t="s">
        <v>21143</v>
      </c>
      <c r="S2262" s="5" t="s">
        <v>417</v>
      </c>
      <c r="T2262" s="5" t="s">
        <v>417</v>
      </c>
      <c r="U2262" s="5" t="s">
        <v>417</v>
      </c>
      <c r="V2262" s="5" t="s">
        <v>417</v>
      </c>
      <c r="W2262" s="5" t="s">
        <v>93</v>
      </c>
      <c r="X2262" s="5" t="s">
        <v>418</v>
      </c>
      <c r="Y2262" s="5" t="s">
        <v>419</v>
      </c>
      <c r="Z2262" s="5" t="s">
        <v>420</v>
      </c>
      <c r="AA2262" s="5" t="s">
        <v>421</v>
      </c>
      <c r="AB2262" s="5" t="s">
        <v>21144</v>
      </c>
      <c r="AC2262" s="5"/>
      <c r="AD2262" s="5"/>
      <c r="AE2262" s="5"/>
      <c r="AF2262" s="5"/>
    </row>
    <row r="2263" spans="1:32">
      <c r="A2263" s="5" t="s">
        <v>21145</v>
      </c>
      <c r="B2263" s="5" t="str">
        <f>IF(COUNTIF('Leads Priorizados INT'!M:M,A2263)&gt;0,"Sí","No")</f>
        <v>No</v>
      </c>
      <c r="C2263">
        <v>1</v>
      </c>
      <c r="D2263" s="6" t="s">
        <v>414</v>
      </c>
      <c r="E2263" s="5" t="s">
        <v>21146</v>
      </c>
      <c r="F2263" s="5" t="s">
        <v>3780</v>
      </c>
      <c r="G2263" s="5" t="s">
        <v>16525</v>
      </c>
      <c r="H2263" s="7">
        <v>315506</v>
      </c>
      <c r="I2263" s="5">
        <v>9</v>
      </c>
      <c r="J2263" s="5">
        <v>1</v>
      </c>
      <c r="K2263" s="5" t="s">
        <v>21147</v>
      </c>
      <c r="L2263" s="5">
        <v>6.9699999999999998E-2</v>
      </c>
      <c r="M2263" s="8"/>
      <c r="N2263" s="8"/>
      <c r="O2263" s="8"/>
      <c r="P2263" s="8"/>
      <c r="Q2263" s="8"/>
      <c r="R2263" s="5" t="s">
        <v>21148</v>
      </c>
      <c r="S2263" s="5" t="s">
        <v>417</v>
      </c>
      <c r="T2263" s="5" t="s">
        <v>417</v>
      </c>
      <c r="U2263" s="5" t="s">
        <v>417</v>
      </c>
      <c r="V2263" s="5" t="s">
        <v>417</v>
      </c>
      <c r="W2263" s="5" t="s">
        <v>93</v>
      </c>
      <c r="X2263" s="5" t="s">
        <v>418</v>
      </c>
      <c r="Y2263" s="5" t="s">
        <v>419</v>
      </c>
      <c r="Z2263" s="5" t="s">
        <v>420</v>
      </c>
      <c r="AA2263" s="5" t="s">
        <v>421</v>
      </c>
      <c r="AB2263" s="5" t="s">
        <v>21149</v>
      </c>
      <c r="AC2263" s="5"/>
      <c r="AD2263" s="5"/>
      <c r="AE2263" s="5"/>
      <c r="AF2263" s="5"/>
    </row>
    <row r="2264" spans="1:32" hidden="1">
      <c r="A2264" s="5" t="s">
        <v>21150</v>
      </c>
      <c r="B2264" s="5" t="str">
        <f>IF(COUNTIF('Leads Priorizados INT'!M:M,A2264)&gt;0,"Sí","No")</f>
        <v>No</v>
      </c>
      <c r="C2264">
        <v>0</v>
      </c>
      <c r="D2264" s="6" t="s">
        <v>414</v>
      </c>
      <c r="E2264" s="5" t="s">
        <v>21151</v>
      </c>
      <c r="F2264" s="5" t="s">
        <v>431</v>
      </c>
      <c r="G2264" s="5" t="s">
        <v>1479</v>
      </c>
      <c r="H2264" s="7">
        <v>841144</v>
      </c>
      <c r="I2264" s="5">
        <v>7</v>
      </c>
      <c r="J2264" s="5">
        <v>1</v>
      </c>
      <c r="K2264" s="5" t="s">
        <v>21152</v>
      </c>
      <c r="L2264" s="5">
        <v>6.9699999999999998E-2</v>
      </c>
      <c r="M2264" s="8"/>
      <c r="N2264" s="8"/>
      <c r="O2264" s="8"/>
      <c r="P2264" s="8"/>
      <c r="Q2264" s="8"/>
      <c r="R2264" s="5" t="s">
        <v>21153</v>
      </c>
      <c r="S2264" s="5" t="s">
        <v>21154</v>
      </c>
      <c r="T2264" s="5" t="s">
        <v>417</v>
      </c>
      <c r="U2264" s="5" t="s">
        <v>417</v>
      </c>
      <c r="V2264" s="5" t="s">
        <v>417</v>
      </c>
      <c r="W2264" s="5" t="s">
        <v>93</v>
      </c>
      <c r="X2264" s="5" t="s">
        <v>418</v>
      </c>
      <c r="Y2264" s="5" t="s">
        <v>419</v>
      </c>
      <c r="Z2264" s="5" t="s">
        <v>420</v>
      </c>
      <c r="AA2264" s="5" t="s">
        <v>421</v>
      </c>
      <c r="AB2264" s="5"/>
      <c r="AC2264" s="5"/>
      <c r="AD2264" s="5"/>
      <c r="AE2264" s="5"/>
      <c r="AF2264" s="5"/>
    </row>
    <row r="2265" spans="1:32" hidden="1">
      <c r="A2265" s="5" t="s">
        <v>21155</v>
      </c>
      <c r="B2265" s="5" t="str">
        <f>IF(COUNTIF('Leads Priorizados INT'!M:M,A2265)&gt;0,"Sí","No")</f>
        <v>No</v>
      </c>
      <c r="C2265">
        <v>0</v>
      </c>
      <c r="D2265" s="6" t="s">
        <v>414</v>
      </c>
      <c r="E2265" s="5" t="s">
        <v>21156</v>
      </c>
      <c r="F2265" s="5" t="s">
        <v>152</v>
      </c>
      <c r="G2265" s="5" t="s">
        <v>780</v>
      </c>
      <c r="H2265" s="7">
        <v>1149815</v>
      </c>
      <c r="I2265" s="5">
        <v>5</v>
      </c>
      <c r="J2265" s="5">
        <v>1</v>
      </c>
      <c r="K2265" s="5" t="s">
        <v>21157</v>
      </c>
      <c r="L2265" s="5">
        <v>6.9699999999999998E-2</v>
      </c>
      <c r="M2265" s="8"/>
      <c r="N2265" s="8"/>
      <c r="O2265" s="8"/>
      <c r="P2265" s="8"/>
      <c r="Q2265" s="8"/>
      <c r="R2265" s="5" t="s">
        <v>21158</v>
      </c>
      <c r="S2265" s="5" t="s">
        <v>417</v>
      </c>
      <c r="T2265" s="5" t="s">
        <v>417</v>
      </c>
      <c r="U2265" s="5" t="s">
        <v>417</v>
      </c>
      <c r="V2265" s="5" t="s">
        <v>417</v>
      </c>
      <c r="W2265" s="5" t="s">
        <v>93</v>
      </c>
      <c r="X2265" s="5" t="s">
        <v>418</v>
      </c>
      <c r="Y2265" s="5" t="s">
        <v>419</v>
      </c>
      <c r="Z2265" s="5" t="s">
        <v>420</v>
      </c>
      <c r="AA2265" s="5" t="s">
        <v>421</v>
      </c>
      <c r="AB2265" s="5"/>
      <c r="AC2265" s="5"/>
      <c r="AD2265" s="5"/>
      <c r="AE2265" s="5"/>
      <c r="AF2265" s="5"/>
    </row>
    <row r="2266" spans="1:32">
      <c r="A2266" s="5" t="s">
        <v>21159</v>
      </c>
      <c r="B2266" s="5" t="str">
        <f>IF(COUNTIF('Leads Priorizados INT'!M:M,A2266)&gt;0,"Sí","No")</f>
        <v>No</v>
      </c>
      <c r="C2266">
        <v>1</v>
      </c>
      <c r="D2266" s="6" t="s">
        <v>414</v>
      </c>
      <c r="E2266" s="5" t="s">
        <v>21160</v>
      </c>
      <c r="F2266" s="5" t="s">
        <v>3269</v>
      </c>
      <c r="G2266" s="5" t="s">
        <v>15977</v>
      </c>
      <c r="H2266" s="7">
        <v>337269</v>
      </c>
      <c r="I2266" s="5">
        <v>7</v>
      </c>
      <c r="J2266" s="5">
        <v>2</v>
      </c>
      <c r="K2266" s="5" t="s">
        <v>21161</v>
      </c>
      <c r="L2266" s="5">
        <v>6.9599999999999995E-2</v>
      </c>
      <c r="M2266" s="8">
        <v>987876439</v>
      </c>
      <c r="N2266" s="8">
        <v>987397694</v>
      </c>
      <c r="O2266" s="8">
        <v>987240907</v>
      </c>
      <c r="P2266" s="8"/>
      <c r="Q2266" s="8"/>
      <c r="R2266" s="5" t="s">
        <v>21162</v>
      </c>
      <c r="S2266" s="5" t="s">
        <v>417</v>
      </c>
      <c r="T2266" s="5" t="s">
        <v>417</v>
      </c>
      <c r="U2266" s="5" t="s">
        <v>417</v>
      </c>
      <c r="V2266" s="5" t="s">
        <v>417</v>
      </c>
      <c r="W2266" s="5" t="s">
        <v>93</v>
      </c>
      <c r="X2266" s="5" t="s">
        <v>418</v>
      </c>
      <c r="Y2266" s="5" t="s">
        <v>419</v>
      </c>
      <c r="Z2266" s="5" t="s">
        <v>420</v>
      </c>
      <c r="AA2266" s="5" t="s">
        <v>421</v>
      </c>
      <c r="AB2266" s="5" t="s">
        <v>21163</v>
      </c>
      <c r="AC2266" s="5"/>
      <c r="AD2266" s="5"/>
      <c r="AE2266" s="5"/>
      <c r="AF2266" s="5"/>
    </row>
    <row r="2267" spans="1:32" hidden="1">
      <c r="A2267" s="5" t="s">
        <v>21164</v>
      </c>
      <c r="B2267" s="5" t="str">
        <f>IF(COUNTIF('Leads Priorizados INT'!M:M,A2267)&gt;0,"Sí","No")</f>
        <v>No</v>
      </c>
      <c r="C2267">
        <v>0</v>
      </c>
      <c r="D2267" s="6" t="s">
        <v>414</v>
      </c>
      <c r="E2267" s="5" t="s">
        <v>21165</v>
      </c>
      <c r="F2267" s="5" t="s">
        <v>2926</v>
      </c>
      <c r="G2267" s="5" t="s">
        <v>21166</v>
      </c>
      <c r="H2267" s="7">
        <v>996392</v>
      </c>
      <c r="I2267" s="5">
        <v>17</v>
      </c>
      <c r="J2267" s="5">
        <v>2</v>
      </c>
      <c r="K2267" s="5" t="s">
        <v>21167</v>
      </c>
      <c r="L2267" s="5">
        <v>6.9599999999999995E-2</v>
      </c>
      <c r="M2267" s="8">
        <v>985209121</v>
      </c>
      <c r="N2267" s="8">
        <v>985209991</v>
      </c>
      <c r="O2267" s="8">
        <v>985205612</v>
      </c>
      <c r="P2267" s="8">
        <v>985214127</v>
      </c>
      <c r="Q2267" s="8">
        <v>629122271</v>
      </c>
      <c r="R2267" s="5" t="s">
        <v>21168</v>
      </c>
      <c r="S2267" s="5" t="s">
        <v>21169</v>
      </c>
      <c r="T2267" s="5" t="s">
        <v>21170</v>
      </c>
      <c r="U2267" s="5" t="s">
        <v>417</v>
      </c>
      <c r="V2267" s="5" t="s">
        <v>417</v>
      </c>
      <c r="W2267" s="5" t="s">
        <v>93</v>
      </c>
      <c r="X2267" s="5" t="s">
        <v>418</v>
      </c>
      <c r="Y2267" s="5" t="s">
        <v>419</v>
      </c>
      <c r="Z2267" s="5" t="s">
        <v>420</v>
      </c>
      <c r="AA2267" s="5" t="s">
        <v>421</v>
      </c>
      <c r="AB2267" s="5" t="s">
        <v>21171</v>
      </c>
      <c r="AC2267" s="5" t="s">
        <v>21172</v>
      </c>
      <c r="AD2267" s="5" t="s">
        <v>21173</v>
      </c>
      <c r="AE2267" s="5" t="s">
        <v>21174</v>
      </c>
      <c r="AF2267" s="5"/>
    </row>
    <row r="2268" spans="1:32" hidden="1">
      <c r="A2268" s="5" t="s">
        <v>21175</v>
      </c>
      <c r="B2268" s="5" t="str">
        <f>IF(COUNTIF('Leads Priorizados INT'!M:M,A2268)&gt;0,"Sí","No")</f>
        <v>No</v>
      </c>
      <c r="C2268">
        <v>0</v>
      </c>
      <c r="D2268" s="6" t="s">
        <v>414</v>
      </c>
      <c r="E2268" s="5" t="s">
        <v>21176</v>
      </c>
      <c r="F2268" s="5" t="s">
        <v>431</v>
      </c>
      <c r="G2268" s="5" t="s">
        <v>9310</v>
      </c>
      <c r="H2268" s="7">
        <v>327024</v>
      </c>
      <c r="I2268" s="5">
        <v>4</v>
      </c>
      <c r="J2268" s="5">
        <v>1</v>
      </c>
      <c r="K2268" s="5" t="s">
        <v>21177</v>
      </c>
      <c r="L2268" s="5">
        <v>6.9599999999999995E-2</v>
      </c>
      <c r="M2268" s="8"/>
      <c r="N2268" s="8"/>
      <c r="O2268" s="8"/>
      <c r="P2268" s="8"/>
      <c r="Q2268" s="8"/>
      <c r="R2268" s="5" t="s">
        <v>21178</v>
      </c>
      <c r="S2268" s="5" t="s">
        <v>417</v>
      </c>
      <c r="T2268" s="5" t="s">
        <v>417</v>
      </c>
      <c r="U2268" s="5" t="s">
        <v>417</v>
      </c>
      <c r="V2268" s="5" t="s">
        <v>417</v>
      </c>
      <c r="W2268" s="5" t="s">
        <v>93</v>
      </c>
      <c r="X2268" s="5" t="s">
        <v>418</v>
      </c>
      <c r="Y2268" s="5" t="s">
        <v>419</v>
      </c>
      <c r="Z2268" s="5" t="s">
        <v>420</v>
      </c>
      <c r="AA2268" s="5" t="s">
        <v>421</v>
      </c>
      <c r="AB2268" s="5"/>
      <c r="AC2268" s="5"/>
      <c r="AD2268" s="5"/>
      <c r="AE2268" s="5"/>
      <c r="AF2268" s="5"/>
    </row>
    <row r="2269" spans="1:32">
      <c r="A2269" s="5" t="s">
        <v>21179</v>
      </c>
      <c r="B2269" s="5" t="str">
        <f>IF(COUNTIF('Leads Priorizados INT'!M:M,A2269)&gt;0,"Sí","No")</f>
        <v>No</v>
      </c>
      <c r="C2269">
        <v>1</v>
      </c>
      <c r="D2269" s="6" t="s">
        <v>414</v>
      </c>
      <c r="E2269" s="5" t="s">
        <v>21180</v>
      </c>
      <c r="F2269" s="5" t="s">
        <v>152</v>
      </c>
      <c r="G2269" s="5" t="s">
        <v>1276</v>
      </c>
      <c r="H2269" s="7">
        <v>591719</v>
      </c>
      <c r="I2269" s="5">
        <v>1</v>
      </c>
      <c r="J2269" s="5">
        <v>2</v>
      </c>
      <c r="K2269" s="5" t="s">
        <v>21181</v>
      </c>
      <c r="L2269" s="5">
        <v>6.9599999999999995E-2</v>
      </c>
      <c r="M2269" s="8">
        <v>915444221</v>
      </c>
      <c r="N2269" s="8">
        <v>915277158</v>
      </c>
      <c r="O2269" s="8">
        <v>913041123</v>
      </c>
      <c r="P2269" s="8"/>
      <c r="Q2269" s="8"/>
      <c r="R2269" s="5" t="s">
        <v>21182</v>
      </c>
      <c r="S2269" s="5" t="s">
        <v>417</v>
      </c>
      <c r="T2269" s="5" t="s">
        <v>417</v>
      </c>
      <c r="U2269" s="5" t="s">
        <v>417</v>
      </c>
      <c r="V2269" s="5" t="s">
        <v>417</v>
      </c>
      <c r="W2269" s="5" t="s">
        <v>93</v>
      </c>
      <c r="X2269" s="5" t="s">
        <v>418</v>
      </c>
      <c r="Y2269" s="5" t="s">
        <v>419</v>
      </c>
      <c r="Z2269" s="5" t="s">
        <v>420</v>
      </c>
      <c r="AA2269" s="5" t="s">
        <v>421</v>
      </c>
      <c r="AB2269" s="5"/>
      <c r="AC2269" s="5"/>
      <c r="AD2269" s="5"/>
      <c r="AE2269" s="5"/>
      <c r="AF2269" s="5"/>
    </row>
    <row r="2270" spans="1:32" hidden="1">
      <c r="A2270" s="5" t="s">
        <v>21183</v>
      </c>
      <c r="B2270" s="5" t="str">
        <f>IF(COUNTIF('Leads Priorizados INT'!M:M,A2270)&gt;0,"Sí","No")</f>
        <v>No</v>
      </c>
      <c r="C2270">
        <v>0</v>
      </c>
      <c r="D2270" s="6" t="s">
        <v>414</v>
      </c>
      <c r="E2270" s="5" t="s">
        <v>21184</v>
      </c>
      <c r="F2270" s="5" t="s">
        <v>152</v>
      </c>
      <c r="G2270" s="5" t="s">
        <v>9885</v>
      </c>
      <c r="H2270" s="7">
        <v>989458</v>
      </c>
      <c r="I2270" s="5">
        <v>1</v>
      </c>
      <c r="J2270" s="5">
        <v>1</v>
      </c>
      <c r="K2270" s="5" t="s">
        <v>21185</v>
      </c>
      <c r="L2270" s="5">
        <v>6.9599999999999995E-2</v>
      </c>
      <c r="M2270" s="8">
        <v>913010721</v>
      </c>
      <c r="N2270" s="8"/>
      <c r="O2270" s="8"/>
      <c r="P2270" s="8"/>
      <c r="Q2270" s="8"/>
      <c r="R2270" s="5" t="s">
        <v>21186</v>
      </c>
      <c r="S2270" s="5" t="s">
        <v>21187</v>
      </c>
      <c r="T2270" s="5" t="s">
        <v>417</v>
      </c>
      <c r="U2270" s="5" t="s">
        <v>417</v>
      </c>
      <c r="V2270" s="5" t="s">
        <v>417</v>
      </c>
      <c r="W2270" s="5" t="s">
        <v>93</v>
      </c>
      <c r="X2270" s="5" t="s">
        <v>418</v>
      </c>
      <c r="Y2270" s="5" t="s">
        <v>419</v>
      </c>
      <c r="Z2270" s="5" t="s">
        <v>420</v>
      </c>
      <c r="AA2270" s="5" t="s">
        <v>421</v>
      </c>
      <c r="AB2270" s="5"/>
      <c r="AC2270" s="5"/>
      <c r="AD2270" s="5"/>
      <c r="AE2270" s="5"/>
      <c r="AF2270" s="5"/>
    </row>
    <row r="2271" spans="1:32" hidden="1">
      <c r="A2271" s="5" t="s">
        <v>21188</v>
      </c>
      <c r="B2271" s="5" t="str">
        <f>IF(COUNTIF('Leads Priorizados INT'!M:M,A2271)&gt;0,"Sí","No")</f>
        <v>No</v>
      </c>
      <c r="C2271">
        <v>0</v>
      </c>
      <c r="D2271" s="6" t="s">
        <v>414</v>
      </c>
      <c r="E2271" s="5" t="s">
        <v>21189</v>
      </c>
      <c r="F2271" s="5" t="s">
        <v>1065</v>
      </c>
      <c r="G2271" s="5" t="s">
        <v>21190</v>
      </c>
      <c r="H2271" s="7">
        <v>829425</v>
      </c>
      <c r="I2271" s="5">
        <v>1</v>
      </c>
      <c r="J2271" s="5">
        <v>2</v>
      </c>
      <c r="K2271" s="5" t="s">
        <v>21191</v>
      </c>
      <c r="L2271" s="5">
        <v>6.9500000000000006E-2</v>
      </c>
      <c r="M2271" s="8">
        <v>943352156</v>
      </c>
      <c r="N2271" s="8">
        <v>943671148</v>
      </c>
      <c r="O2271" s="8"/>
      <c r="P2271" s="8"/>
      <c r="Q2271" s="8"/>
      <c r="R2271" s="5" t="s">
        <v>21192</v>
      </c>
      <c r="S2271" s="5" t="s">
        <v>417</v>
      </c>
      <c r="T2271" s="5" t="s">
        <v>417</v>
      </c>
      <c r="U2271" s="5" t="s">
        <v>417</v>
      </c>
      <c r="V2271" s="5" t="s">
        <v>417</v>
      </c>
      <c r="W2271" s="5" t="s">
        <v>93</v>
      </c>
      <c r="X2271" s="5" t="s">
        <v>418</v>
      </c>
      <c r="Y2271" s="5" t="s">
        <v>419</v>
      </c>
      <c r="Z2271" s="5" t="s">
        <v>420</v>
      </c>
      <c r="AA2271" s="5" t="s">
        <v>421</v>
      </c>
      <c r="AB2271" s="5"/>
      <c r="AC2271" s="5"/>
      <c r="AD2271" s="5"/>
      <c r="AE2271" s="5"/>
      <c r="AF2271" s="5"/>
    </row>
    <row r="2272" spans="1:32" hidden="1">
      <c r="A2272" s="5" t="s">
        <v>21193</v>
      </c>
      <c r="B2272" s="5" t="str">
        <f>IF(COUNTIF('Leads Priorizados INT'!M:M,A2272)&gt;0,"Sí","No")</f>
        <v>No</v>
      </c>
      <c r="C2272">
        <v>0</v>
      </c>
      <c r="D2272" s="6" t="s">
        <v>414</v>
      </c>
      <c r="E2272" s="5" t="s">
        <v>21194</v>
      </c>
      <c r="F2272" s="5" t="s">
        <v>984</v>
      </c>
      <c r="G2272" s="5" t="s">
        <v>21195</v>
      </c>
      <c r="H2272" s="7">
        <v>927457</v>
      </c>
      <c r="I2272" s="5">
        <v>7</v>
      </c>
      <c r="J2272" s="5">
        <v>1</v>
      </c>
      <c r="K2272" s="5" t="s">
        <v>21196</v>
      </c>
      <c r="L2272" s="5">
        <v>6.9500000000000006E-2</v>
      </c>
      <c r="M2272" s="8"/>
      <c r="N2272" s="8"/>
      <c r="O2272" s="8"/>
      <c r="P2272" s="8"/>
      <c r="Q2272" s="8"/>
      <c r="R2272" s="5" t="s">
        <v>21197</v>
      </c>
      <c r="S2272" s="5" t="s">
        <v>21198</v>
      </c>
      <c r="T2272" s="5" t="s">
        <v>21199</v>
      </c>
      <c r="U2272" s="5" t="s">
        <v>21200</v>
      </c>
      <c r="V2272" s="5" t="s">
        <v>417</v>
      </c>
      <c r="W2272" s="5" t="s">
        <v>93</v>
      </c>
      <c r="X2272" s="5" t="s">
        <v>418</v>
      </c>
      <c r="Y2272" s="5" t="s">
        <v>419</v>
      </c>
      <c r="Z2272" s="5" t="s">
        <v>420</v>
      </c>
      <c r="AA2272" s="5" t="s">
        <v>421</v>
      </c>
      <c r="AB2272" s="5"/>
      <c r="AC2272" s="5"/>
      <c r="AD2272" s="5"/>
      <c r="AE2272" s="5"/>
      <c r="AF2272" s="5"/>
    </row>
    <row r="2273" spans="1:32" hidden="1">
      <c r="A2273" s="5" t="s">
        <v>21201</v>
      </c>
      <c r="B2273" s="5" t="str">
        <f>IF(COUNTIF('Leads Priorizados INT'!M:M,A2273)&gt;0,"Sí","No")</f>
        <v>No</v>
      </c>
      <c r="C2273">
        <v>0</v>
      </c>
      <c r="D2273" s="6" t="s">
        <v>414</v>
      </c>
      <c r="E2273" s="5" t="s">
        <v>21202</v>
      </c>
      <c r="F2273" s="5" t="s">
        <v>431</v>
      </c>
      <c r="G2273" s="5" t="s">
        <v>9448</v>
      </c>
      <c r="H2273" s="7">
        <v>422524</v>
      </c>
      <c r="I2273" s="5">
        <v>8</v>
      </c>
      <c r="J2273" s="5">
        <v>1</v>
      </c>
      <c r="K2273" s="5" t="s">
        <v>21203</v>
      </c>
      <c r="L2273" s="5">
        <v>6.9500000000000006E-2</v>
      </c>
      <c r="M2273" s="8">
        <v>934591124</v>
      </c>
      <c r="N2273" s="8">
        <v>657889279</v>
      </c>
      <c r="O2273" s="8"/>
      <c r="P2273" s="8"/>
      <c r="Q2273" s="8"/>
      <c r="R2273" s="5" t="s">
        <v>21204</v>
      </c>
      <c r="S2273" s="5" t="s">
        <v>21205</v>
      </c>
      <c r="T2273" s="5" t="s">
        <v>417</v>
      </c>
      <c r="U2273" s="5" t="s">
        <v>417</v>
      </c>
      <c r="V2273" s="5" t="s">
        <v>417</v>
      </c>
      <c r="W2273" s="5" t="s">
        <v>93</v>
      </c>
      <c r="X2273" s="5" t="s">
        <v>418</v>
      </c>
      <c r="Y2273" s="5" t="s">
        <v>419</v>
      </c>
      <c r="Z2273" s="5" t="s">
        <v>420</v>
      </c>
      <c r="AA2273" s="5" t="s">
        <v>421</v>
      </c>
      <c r="AB2273" s="5"/>
      <c r="AC2273" s="5"/>
      <c r="AD2273" s="5"/>
      <c r="AE2273" s="5"/>
      <c r="AF2273" s="5"/>
    </row>
    <row r="2274" spans="1:32">
      <c r="A2274" s="5" t="s">
        <v>21206</v>
      </c>
      <c r="B2274" s="5" t="str">
        <f>IF(COUNTIF('Leads Priorizados INT'!M:M,A2274)&gt;0,"Sí","No")</f>
        <v>No</v>
      </c>
      <c r="C2274">
        <v>1</v>
      </c>
      <c r="D2274" s="6" t="s">
        <v>414</v>
      </c>
      <c r="E2274" s="5" t="s">
        <v>21207</v>
      </c>
      <c r="F2274" s="5" t="s">
        <v>152</v>
      </c>
      <c r="G2274" s="5" t="s">
        <v>2550</v>
      </c>
      <c r="H2274" s="7">
        <v>887846</v>
      </c>
      <c r="I2274" s="5">
        <v>7</v>
      </c>
      <c r="J2274" s="5">
        <v>1</v>
      </c>
      <c r="K2274" s="5" t="s">
        <v>21208</v>
      </c>
      <c r="L2274" s="5">
        <v>6.9500000000000006E-2</v>
      </c>
      <c r="M2274" s="8"/>
      <c r="N2274" s="8"/>
      <c r="O2274" s="8"/>
      <c r="P2274" s="8"/>
      <c r="Q2274" s="8"/>
      <c r="R2274" s="5" t="s">
        <v>21209</v>
      </c>
      <c r="S2274" s="5" t="s">
        <v>21210</v>
      </c>
      <c r="T2274" s="5" t="s">
        <v>21211</v>
      </c>
      <c r="U2274" s="5" t="s">
        <v>21212</v>
      </c>
      <c r="V2274" s="5" t="s">
        <v>417</v>
      </c>
      <c r="W2274" s="5" t="s">
        <v>93</v>
      </c>
      <c r="X2274" s="5" t="s">
        <v>418</v>
      </c>
      <c r="Y2274" s="5" t="s">
        <v>419</v>
      </c>
      <c r="Z2274" s="5" t="s">
        <v>420</v>
      </c>
      <c r="AA2274" s="5" t="s">
        <v>421</v>
      </c>
      <c r="AB2274" s="5"/>
      <c r="AC2274" s="5"/>
      <c r="AD2274" s="5"/>
      <c r="AE2274" s="5"/>
      <c r="AF2274" s="5"/>
    </row>
    <row r="2275" spans="1:32" hidden="1">
      <c r="A2275" s="5" t="s">
        <v>21213</v>
      </c>
      <c r="B2275" s="5" t="str">
        <f>IF(COUNTIF('Leads Priorizados INT'!M:M,A2275)&gt;0,"Sí","No")</f>
        <v>No</v>
      </c>
      <c r="C2275">
        <v>0</v>
      </c>
      <c r="D2275" s="6" t="s">
        <v>414</v>
      </c>
      <c r="E2275" s="5" t="s">
        <v>21214</v>
      </c>
      <c r="F2275" s="5" t="s">
        <v>152</v>
      </c>
      <c r="G2275" s="5" t="s">
        <v>2550</v>
      </c>
      <c r="H2275" s="7">
        <v>931688</v>
      </c>
      <c r="I2275" s="5">
        <v>1</v>
      </c>
      <c r="J2275" s="5">
        <v>1</v>
      </c>
      <c r="K2275" s="5" t="s">
        <v>21215</v>
      </c>
      <c r="L2275" s="5">
        <v>6.9500000000000006E-2</v>
      </c>
      <c r="M2275" s="8"/>
      <c r="N2275" s="8"/>
      <c r="O2275" s="8"/>
      <c r="P2275" s="8"/>
      <c r="Q2275" s="8"/>
      <c r="R2275" s="5" t="s">
        <v>21216</v>
      </c>
      <c r="S2275" s="5" t="s">
        <v>417</v>
      </c>
      <c r="T2275" s="5" t="s">
        <v>417</v>
      </c>
      <c r="U2275" s="5" t="s">
        <v>417</v>
      </c>
      <c r="V2275" s="5" t="s">
        <v>417</v>
      </c>
      <c r="W2275" s="5" t="s">
        <v>93</v>
      </c>
      <c r="X2275" s="5" t="s">
        <v>418</v>
      </c>
      <c r="Y2275" s="5" t="s">
        <v>419</v>
      </c>
      <c r="Z2275" s="5" t="s">
        <v>420</v>
      </c>
      <c r="AA2275" s="5" t="s">
        <v>421</v>
      </c>
      <c r="AB2275" s="5"/>
      <c r="AC2275" s="5"/>
      <c r="AD2275" s="5"/>
      <c r="AE2275" s="5"/>
      <c r="AF2275" s="5"/>
    </row>
    <row r="2276" spans="1:32">
      <c r="A2276" s="5" t="s">
        <v>21217</v>
      </c>
      <c r="B2276" s="5" t="str">
        <f>IF(COUNTIF('Leads Priorizados INT'!M:M,A2276)&gt;0,"Sí","No")</f>
        <v>No</v>
      </c>
      <c r="C2276">
        <v>1</v>
      </c>
      <c r="D2276" s="6" t="s">
        <v>414</v>
      </c>
      <c r="E2276" s="5" t="s">
        <v>21218</v>
      </c>
      <c r="F2276" s="5" t="s">
        <v>700</v>
      </c>
      <c r="G2276" s="5" t="s">
        <v>15652</v>
      </c>
      <c r="H2276" s="7">
        <v>5949292</v>
      </c>
      <c r="I2276" s="5">
        <v>1</v>
      </c>
      <c r="J2276" s="5">
        <v>1</v>
      </c>
      <c r="K2276" s="5" t="s">
        <v>21219</v>
      </c>
      <c r="L2276" s="5">
        <v>6.9500000000000006E-2</v>
      </c>
      <c r="M2276" s="8"/>
      <c r="N2276" s="8"/>
      <c r="O2276" s="8"/>
      <c r="P2276" s="8"/>
      <c r="Q2276" s="8"/>
      <c r="R2276" s="5" t="s">
        <v>21220</v>
      </c>
      <c r="S2276" s="5" t="s">
        <v>21221</v>
      </c>
      <c r="T2276" s="5" t="s">
        <v>21222</v>
      </c>
      <c r="U2276" s="5" t="s">
        <v>21223</v>
      </c>
      <c r="V2276" s="5" t="s">
        <v>21224</v>
      </c>
      <c r="W2276" s="5" t="s">
        <v>93</v>
      </c>
      <c r="X2276" s="5" t="s">
        <v>418</v>
      </c>
      <c r="Y2276" s="5" t="s">
        <v>419</v>
      </c>
      <c r="Z2276" s="5" t="s">
        <v>420</v>
      </c>
      <c r="AA2276" s="5" t="s">
        <v>421</v>
      </c>
      <c r="AB2276" s="5"/>
      <c r="AC2276" s="5"/>
      <c r="AD2276" s="5"/>
      <c r="AE2276" s="5"/>
      <c r="AF2276" s="5"/>
    </row>
    <row r="2277" spans="1:32" hidden="1">
      <c r="A2277" s="5" t="s">
        <v>21225</v>
      </c>
      <c r="B2277" s="5" t="str">
        <f>IF(COUNTIF('Leads Priorizados INT'!M:M,A2277)&gt;0,"Sí","No")</f>
        <v>No</v>
      </c>
      <c r="C2277">
        <v>0</v>
      </c>
      <c r="D2277" s="6" t="s">
        <v>414</v>
      </c>
      <c r="E2277" s="5" t="s">
        <v>21226</v>
      </c>
      <c r="F2277" s="5" t="s">
        <v>581</v>
      </c>
      <c r="G2277" s="5" t="s">
        <v>21227</v>
      </c>
      <c r="H2277" s="7">
        <v>15612925</v>
      </c>
      <c r="I2277" s="5">
        <v>3</v>
      </c>
      <c r="J2277" s="5">
        <v>3</v>
      </c>
      <c r="K2277" s="5" t="s">
        <v>21228</v>
      </c>
      <c r="L2277" s="5">
        <v>6.9400000000000003E-2</v>
      </c>
      <c r="M2277" s="8">
        <v>986201222</v>
      </c>
      <c r="N2277" s="8"/>
      <c r="O2277" s="8"/>
      <c r="P2277" s="8"/>
      <c r="Q2277" s="8"/>
      <c r="R2277" s="5" t="s">
        <v>21229</v>
      </c>
      <c r="S2277" s="5" t="s">
        <v>417</v>
      </c>
      <c r="T2277" s="5" t="s">
        <v>417</v>
      </c>
      <c r="U2277" s="5" t="s">
        <v>417</v>
      </c>
      <c r="V2277" s="5" t="s">
        <v>417</v>
      </c>
      <c r="W2277" s="5" t="s">
        <v>93</v>
      </c>
      <c r="X2277" s="5" t="s">
        <v>418</v>
      </c>
      <c r="Y2277" s="5" t="s">
        <v>419</v>
      </c>
      <c r="Z2277" s="5" t="s">
        <v>420</v>
      </c>
      <c r="AA2277" s="5" t="s">
        <v>421</v>
      </c>
      <c r="AB2277" s="5" t="s">
        <v>21230</v>
      </c>
      <c r="AC2277" s="5"/>
      <c r="AD2277" s="5"/>
      <c r="AE2277" s="5"/>
      <c r="AF2277" s="5"/>
    </row>
    <row r="2278" spans="1:32">
      <c r="A2278" s="5" t="s">
        <v>21231</v>
      </c>
      <c r="B2278" s="5" t="str">
        <f>IF(COUNTIF('Leads Priorizados INT'!M:M,A2278)&gt;0,"Sí","No")</f>
        <v>No</v>
      </c>
      <c r="C2278">
        <v>1</v>
      </c>
      <c r="D2278" s="6" t="s">
        <v>414</v>
      </c>
      <c r="E2278" s="5" t="s">
        <v>21232</v>
      </c>
      <c r="F2278" s="5" t="s">
        <v>152</v>
      </c>
      <c r="G2278" s="5" t="s">
        <v>12230</v>
      </c>
      <c r="H2278" s="7">
        <v>1031587</v>
      </c>
      <c r="I2278" s="5">
        <v>11</v>
      </c>
      <c r="J2278" s="5">
        <v>1</v>
      </c>
      <c r="K2278" s="5" t="s">
        <v>21233</v>
      </c>
      <c r="L2278" s="5">
        <v>6.9400000000000003E-2</v>
      </c>
      <c r="M2278" s="8">
        <v>917136929</v>
      </c>
      <c r="N2278" s="8">
        <v>917315713</v>
      </c>
      <c r="O2278" s="8">
        <v>933443252</v>
      </c>
      <c r="P2278" s="8"/>
      <c r="Q2278" s="8"/>
      <c r="R2278" s="5" t="s">
        <v>21234</v>
      </c>
      <c r="S2278" s="5" t="s">
        <v>417</v>
      </c>
      <c r="T2278" s="5" t="s">
        <v>417</v>
      </c>
      <c r="U2278" s="5" t="s">
        <v>417</v>
      </c>
      <c r="V2278" s="5" t="s">
        <v>417</v>
      </c>
      <c r="W2278" s="5" t="s">
        <v>93</v>
      </c>
      <c r="X2278" s="5" t="s">
        <v>418</v>
      </c>
      <c r="Y2278" s="5" t="s">
        <v>419</v>
      </c>
      <c r="Z2278" s="5" t="s">
        <v>420</v>
      </c>
      <c r="AA2278" s="5" t="s">
        <v>421</v>
      </c>
      <c r="AB2278" s="5"/>
      <c r="AC2278" s="5"/>
      <c r="AD2278" s="5"/>
      <c r="AE2278" s="5"/>
      <c r="AF2278" s="5"/>
    </row>
    <row r="2279" spans="1:32" hidden="1">
      <c r="A2279" s="5" t="s">
        <v>21235</v>
      </c>
      <c r="B2279" s="5" t="str">
        <f>IF(COUNTIF('Leads Priorizados INT'!M:M,A2279)&gt;0,"Sí","No")</f>
        <v>No</v>
      </c>
      <c r="C2279">
        <v>0</v>
      </c>
      <c r="D2279" s="6" t="s">
        <v>414</v>
      </c>
      <c r="E2279" s="5" t="s">
        <v>21236</v>
      </c>
      <c r="F2279" s="5" t="s">
        <v>431</v>
      </c>
      <c r="G2279" s="5" t="s">
        <v>2593</v>
      </c>
      <c r="H2279" s="7">
        <v>467421</v>
      </c>
      <c r="I2279" s="5">
        <v>5</v>
      </c>
      <c r="J2279" s="5">
        <v>1</v>
      </c>
      <c r="K2279" s="5" t="s">
        <v>21237</v>
      </c>
      <c r="L2279" s="5">
        <v>6.9400000000000003E-2</v>
      </c>
      <c r="M2279" s="8"/>
      <c r="N2279" s="8"/>
      <c r="O2279" s="8"/>
      <c r="P2279" s="8"/>
      <c r="Q2279" s="8"/>
      <c r="R2279" s="5" t="s">
        <v>21238</v>
      </c>
      <c r="S2279" s="5" t="s">
        <v>21239</v>
      </c>
      <c r="T2279" s="5" t="s">
        <v>417</v>
      </c>
      <c r="U2279" s="5" t="s">
        <v>417</v>
      </c>
      <c r="V2279" s="5" t="s">
        <v>417</v>
      </c>
      <c r="W2279" s="5" t="s">
        <v>93</v>
      </c>
      <c r="X2279" s="5" t="s">
        <v>418</v>
      </c>
      <c r="Y2279" s="5" t="s">
        <v>419</v>
      </c>
      <c r="Z2279" s="5" t="s">
        <v>420</v>
      </c>
      <c r="AA2279" s="5" t="s">
        <v>421</v>
      </c>
      <c r="AB2279" s="5"/>
      <c r="AC2279" s="5"/>
      <c r="AD2279" s="5"/>
      <c r="AE2279" s="5"/>
      <c r="AF2279" s="5"/>
    </row>
    <row r="2280" spans="1:32" hidden="1">
      <c r="A2280" s="5" t="s">
        <v>21240</v>
      </c>
      <c r="B2280" s="5" t="str">
        <f>IF(COUNTIF('Leads Priorizados INT'!M:M,A2280)&gt;0,"Sí","No")</f>
        <v>No</v>
      </c>
      <c r="C2280">
        <v>0</v>
      </c>
      <c r="D2280" s="6" t="s">
        <v>414</v>
      </c>
      <c r="E2280" s="5" t="s">
        <v>21241</v>
      </c>
      <c r="F2280" s="5" t="s">
        <v>431</v>
      </c>
      <c r="G2280" s="5" t="s">
        <v>2206</v>
      </c>
      <c r="H2280" s="7">
        <v>694244</v>
      </c>
      <c r="I2280" s="5">
        <v>3</v>
      </c>
      <c r="J2280" s="5">
        <v>1</v>
      </c>
      <c r="K2280" s="5" t="s">
        <v>21242</v>
      </c>
      <c r="L2280" s="5">
        <v>6.93E-2</v>
      </c>
      <c r="M2280" s="8"/>
      <c r="N2280" s="8"/>
      <c r="O2280" s="8"/>
      <c r="P2280" s="8"/>
      <c r="Q2280" s="8"/>
      <c r="R2280" s="5" t="s">
        <v>21243</v>
      </c>
      <c r="S2280" s="5" t="s">
        <v>417</v>
      </c>
      <c r="T2280" s="5" t="s">
        <v>417</v>
      </c>
      <c r="U2280" s="5" t="s">
        <v>417</v>
      </c>
      <c r="V2280" s="5" t="s">
        <v>417</v>
      </c>
      <c r="W2280" s="5" t="s">
        <v>93</v>
      </c>
      <c r="X2280" s="5" t="s">
        <v>418</v>
      </c>
      <c r="Y2280" s="5" t="s">
        <v>419</v>
      </c>
      <c r="Z2280" s="5" t="s">
        <v>420</v>
      </c>
      <c r="AA2280" s="5" t="s">
        <v>421</v>
      </c>
      <c r="AB2280" s="5"/>
      <c r="AC2280" s="5"/>
      <c r="AD2280" s="5"/>
      <c r="AE2280" s="5"/>
      <c r="AF2280" s="5"/>
    </row>
    <row r="2281" spans="1:32" hidden="1">
      <c r="A2281" s="5" t="s">
        <v>21244</v>
      </c>
      <c r="B2281" s="5" t="str">
        <f>IF(COUNTIF('Leads Priorizados INT'!M:M,A2281)&gt;0,"Sí","No")</f>
        <v>No</v>
      </c>
      <c r="C2281">
        <v>0</v>
      </c>
      <c r="D2281" s="6" t="s">
        <v>414</v>
      </c>
      <c r="E2281" s="5" t="s">
        <v>21245</v>
      </c>
      <c r="F2281" s="5" t="s">
        <v>431</v>
      </c>
      <c r="G2281" s="5" t="s">
        <v>1556</v>
      </c>
      <c r="H2281" s="7">
        <v>331701</v>
      </c>
      <c r="I2281" s="5">
        <v>2</v>
      </c>
      <c r="J2281" s="5">
        <v>1</v>
      </c>
      <c r="K2281" s="5" t="s">
        <v>21246</v>
      </c>
      <c r="L2281" s="5">
        <v>6.93E-2</v>
      </c>
      <c r="M2281" s="8">
        <v>681659245</v>
      </c>
      <c r="N2281" s="8"/>
      <c r="O2281" s="8"/>
      <c r="P2281" s="8"/>
      <c r="Q2281" s="8"/>
      <c r="R2281" s="5" t="s">
        <v>21247</v>
      </c>
      <c r="S2281" s="5" t="s">
        <v>417</v>
      </c>
      <c r="T2281" s="5" t="s">
        <v>417</v>
      </c>
      <c r="U2281" s="5" t="s">
        <v>417</v>
      </c>
      <c r="V2281" s="5" t="s">
        <v>417</v>
      </c>
      <c r="W2281" s="5" t="s">
        <v>93</v>
      </c>
      <c r="X2281" s="5" t="s">
        <v>418</v>
      </c>
      <c r="Y2281" s="5" t="s">
        <v>419</v>
      </c>
      <c r="Z2281" s="5" t="s">
        <v>420</v>
      </c>
      <c r="AA2281" s="5" t="s">
        <v>421</v>
      </c>
      <c r="AB2281" s="5"/>
      <c r="AC2281" s="5"/>
      <c r="AD2281" s="5"/>
      <c r="AE2281" s="5"/>
      <c r="AF2281" s="5"/>
    </row>
    <row r="2282" spans="1:32">
      <c r="A2282" s="5" t="s">
        <v>21248</v>
      </c>
      <c r="B2282" s="5" t="str">
        <f>IF(COUNTIF('Leads Priorizados INT'!M:M,A2282)&gt;0,"Sí","No")</f>
        <v>No</v>
      </c>
      <c r="C2282">
        <v>1</v>
      </c>
      <c r="D2282" s="6" t="s">
        <v>414</v>
      </c>
      <c r="E2282" s="5" t="s">
        <v>21249</v>
      </c>
      <c r="F2282" s="5" t="s">
        <v>431</v>
      </c>
      <c r="G2282" s="5" t="s">
        <v>11112</v>
      </c>
      <c r="H2282" s="7">
        <v>635384</v>
      </c>
      <c r="I2282" s="5">
        <v>4</v>
      </c>
      <c r="J2282" s="5">
        <v>1</v>
      </c>
      <c r="K2282" s="5" t="s">
        <v>21250</v>
      </c>
      <c r="L2282" s="5">
        <v>6.93E-2</v>
      </c>
      <c r="M2282" s="8"/>
      <c r="N2282" s="8"/>
      <c r="O2282" s="8"/>
      <c r="P2282" s="8"/>
      <c r="Q2282" s="8"/>
      <c r="R2282" s="5" t="s">
        <v>21251</v>
      </c>
      <c r="S2282" s="5" t="s">
        <v>417</v>
      </c>
      <c r="T2282" s="5" t="s">
        <v>417</v>
      </c>
      <c r="U2282" s="5" t="s">
        <v>417</v>
      </c>
      <c r="V2282" s="5" t="s">
        <v>417</v>
      </c>
      <c r="W2282" s="5" t="s">
        <v>93</v>
      </c>
      <c r="X2282" s="5" t="s">
        <v>418</v>
      </c>
      <c r="Y2282" s="5" t="s">
        <v>419</v>
      </c>
      <c r="Z2282" s="5" t="s">
        <v>420</v>
      </c>
      <c r="AA2282" s="5" t="s">
        <v>421</v>
      </c>
      <c r="AB2282" s="5"/>
      <c r="AC2282" s="5"/>
      <c r="AD2282" s="5"/>
      <c r="AE2282" s="5"/>
      <c r="AF2282" s="5"/>
    </row>
    <row r="2283" spans="1:32" hidden="1">
      <c r="A2283" s="5" t="s">
        <v>21252</v>
      </c>
      <c r="B2283" s="5" t="str">
        <f>IF(COUNTIF('Leads Priorizados INT'!M:M,A2283)&gt;0,"Sí","No")</f>
        <v>No</v>
      </c>
      <c r="C2283">
        <v>0</v>
      </c>
      <c r="D2283" s="6" t="s">
        <v>414</v>
      </c>
      <c r="E2283" s="5" t="s">
        <v>21253</v>
      </c>
      <c r="F2283" s="5" t="s">
        <v>152</v>
      </c>
      <c r="G2283" s="5" t="s">
        <v>21254</v>
      </c>
      <c r="H2283" s="7">
        <v>4290814</v>
      </c>
      <c r="I2283" s="5">
        <v>1</v>
      </c>
      <c r="J2283" s="5">
        <v>1</v>
      </c>
      <c r="K2283" s="5" t="s">
        <v>21255</v>
      </c>
      <c r="L2283" s="5">
        <v>6.93E-2</v>
      </c>
      <c r="M2283" s="8"/>
      <c r="N2283" s="8"/>
      <c r="O2283" s="8"/>
      <c r="P2283" s="8"/>
      <c r="Q2283" s="8"/>
      <c r="R2283" s="5" t="s">
        <v>21256</v>
      </c>
      <c r="S2283" s="5" t="s">
        <v>21257</v>
      </c>
      <c r="T2283" s="5" t="s">
        <v>21258</v>
      </c>
      <c r="U2283" s="5" t="s">
        <v>21259</v>
      </c>
      <c r="V2283" s="5" t="s">
        <v>417</v>
      </c>
      <c r="W2283" s="5" t="s">
        <v>93</v>
      </c>
      <c r="X2283" s="5" t="s">
        <v>418</v>
      </c>
      <c r="Y2283" s="5" t="s">
        <v>419</v>
      </c>
      <c r="Z2283" s="5" t="s">
        <v>420</v>
      </c>
      <c r="AA2283" s="5" t="s">
        <v>421</v>
      </c>
      <c r="AB2283" s="5"/>
      <c r="AC2283" s="5"/>
      <c r="AD2283" s="5"/>
      <c r="AE2283" s="5"/>
      <c r="AF2283" s="5"/>
    </row>
    <row r="2284" spans="1:32" hidden="1">
      <c r="A2284" s="5" t="s">
        <v>21260</v>
      </c>
      <c r="B2284" s="5" t="str">
        <f>IF(COUNTIF('Leads Priorizados INT'!M:M,A2284)&gt;0,"Sí","No")</f>
        <v>No</v>
      </c>
      <c r="C2284">
        <v>0</v>
      </c>
      <c r="D2284" s="6" t="s">
        <v>414</v>
      </c>
      <c r="E2284" s="5" t="s">
        <v>21261</v>
      </c>
      <c r="F2284" s="5" t="s">
        <v>729</v>
      </c>
      <c r="G2284" s="5" t="s">
        <v>10024</v>
      </c>
      <c r="H2284" s="7">
        <v>4770592</v>
      </c>
      <c r="I2284" s="5">
        <v>70</v>
      </c>
      <c r="J2284" s="5">
        <v>5</v>
      </c>
      <c r="K2284" s="5" t="s">
        <v>21262</v>
      </c>
      <c r="L2284" s="5">
        <v>6.9199999999999998E-2</v>
      </c>
      <c r="M2284" s="8">
        <v>976551367</v>
      </c>
      <c r="N2284" s="8">
        <v>976402194</v>
      </c>
      <c r="O2284" s="8">
        <v>976565658</v>
      </c>
      <c r="P2284" s="8">
        <v>976402190</v>
      </c>
      <c r="Q2284" s="8">
        <v>955154895</v>
      </c>
      <c r="R2284" s="5" t="s">
        <v>21263</v>
      </c>
      <c r="S2284" s="5" t="s">
        <v>20635</v>
      </c>
      <c r="T2284" s="5" t="s">
        <v>21264</v>
      </c>
      <c r="U2284" s="5" t="s">
        <v>21265</v>
      </c>
      <c r="V2284" s="5" t="s">
        <v>417</v>
      </c>
      <c r="W2284" s="5" t="s">
        <v>93</v>
      </c>
      <c r="X2284" s="5" t="s">
        <v>418</v>
      </c>
      <c r="Y2284" s="5" t="s">
        <v>419</v>
      </c>
      <c r="Z2284" s="5" t="s">
        <v>420</v>
      </c>
      <c r="AA2284" s="5" t="s">
        <v>421</v>
      </c>
      <c r="AB2284" s="5" t="s">
        <v>21266</v>
      </c>
      <c r="AC2284" s="5" t="s">
        <v>21267</v>
      </c>
      <c r="AD2284" s="5"/>
      <c r="AE2284" s="5"/>
      <c r="AF2284" s="5"/>
    </row>
    <row r="2285" spans="1:32" hidden="1">
      <c r="A2285" s="5" t="s">
        <v>21268</v>
      </c>
      <c r="B2285" s="5" t="str">
        <f>IF(COUNTIF('Leads Priorizados INT'!M:M,A2285)&gt;0,"Sí","No")</f>
        <v>No</v>
      </c>
      <c r="C2285">
        <v>0</v>
      </c>
      <c r="D2285" s="6" t="s">
        <v>414</v>
      </c>
      <c r="E2285" s="5" t="s">
        <v>21269</v>
      </c>
      <c r="F2285" s="5" t="s">
        <v>2926</v>
      </c>
      <c r="G2285" s="5" t="s">
        <v>19810</v>
      </c>
      <c r="H2285" s="7">
        <v>457587</v>
      </c>
      <c r="I2285" s="5">
        <v>5</v>
      </c>
      <c r="J2285" s="5">
        <v>1</v>
      </c>
      <c r="K2285" s="5" t="s">
        <v>21270</v>
      </c>
      <c r="L2285" s="5">
        <v>6.9199999999999998E-2</v>
      </c>
      <c r="M2285" s="8"/>
      <c r="N2285" s="8"/>
      <c r="O2285" s="8"/>
      <c r="P2285" s="8"/>
      <c r="Q2285" s="8"/>
      <c r="R2285" s="5" t="s">
        <v>21271</v>
      </c>
      <c r="S2285" s="5" t="s">
        <v>21272</v>
      </c>
      <c r="T2285" s="5" t="s">
        <v>417</v>
      </c>
      <c r="U2285" s="5" t="s">
        <v>417</v>
      </c>
      <c r="V2285" s="5" t="s">
        <v>417</v>
      </c>
      <c r="W2285" s="5" t="s">
        <v>93</v>
      </c>
      <c r="X2285" s="5" t="s">
        <v>418</v>
      </c>
      <c r="Y2285" s="5" t="s">
        <v>419</v>
      </c>
      <c r="Z2285" s="5" t="s">
        <v>420</v>
      </c>
      <c r="AA2285" s="5" t="s">
        <v>421</v>
      </c>
      <c r="AB2285" s="5"/>
      <c r="AC2285" s="5"/>
      <c r="AD2285" s="5"/>
      <c r="AE2285" s="5"/>
      <c r="AF2285" s="5"/>
    </row>
    <row r="2286" spans="1:32" hidden="1">
      <c r="A2286" s="5" t="s">
        <v>21273</v>
      </c>
      <c r="B2286" s="5" t="str">
        <f>IF(COUNTIF('Leads Priorizados INT'!M:M,A2286)&gt;0,"Sí","No")</f>
        <v>No</v>
      </c>
      <c r="C2286">
        <v>0</v>
      </c>
      <c r="D2286" s="6" t="s">
        <v>414</v>
      </c>
      <c r="E2286" s="5" t="s">
        <v>21274</v>
      </c>
      <c r="F2286" s="5" t="s">
        <v>152</v>
      </c>
      <c r="G2286" s="5" t="s">
        <v>1915</v>
      </c>
      <c r="H2286" s="7">
        <v>401539</v>
      </c>
      <c r="I2286" s="5">
        <v>1</v>
      </c>
      <c r="J2286" s="5">
        <v>1</v>
      </c>
      <c r="K2286" s="5" t="s">
        <v>21275</v>
      </c>
      <c r="L2286" s="5">
        <v>6.9199999999999998E-2</v>
      </c>
      <c r="M2286" s="8"/>
      <c r="N2286" s="8"/>
      <c r="O2286" s="8"/>
      <c r="P2286" s="8"/>
      <c r="Q2286" s="8"/>
      <c r="R2286" s="5" t="s">
        <v>21276</v>
      </c>
      <c r="S2286" s="5" t="s">
        <v>417</v>
      </c>
      <c r="T2286" s="5" t="s">
        <v>417</v>
      </c>
      <c r="U2286" s="5" t="s">
        <v>417</v>
      </c>
      <c r="V2286" s="5" t="s">
        <v>417</v>
      </c>
      <c r="W2286" s="5" t="s">
        <v>93</v>
      </c>
      <c r="X2286" s="5" t="s">
        <v>418</v>
      </c>
      <c r="Y2286" s="5" t="s">
        <v>419</v>
      </c>
      <c r="Z2286" s="5" t="s">
        <v>420</v>
      </c>
      <c r="AA2286" s="5" t="s">
        <v>421</v>
      </c>
      <c r="AB2286" s="5"/>
      <c r="AC2286" s="5"/>
      <c r="AD2286" s="5"/>
      <c r="AE2286" s="5"/>
      <c r="AF2286" s="5"/>
    </row>
    <row r="2287" spans="1:32" hidden="1">
      <c r="A2287" s="5" t="s">
        <v>21277</v>
      </c>
      <c r="B2287" s="5" t="str">
        <f>IF(COUNTIF('Leads Priorizados INT'!M:M,A2287)&gt;0,"Sí","No")</f>
        <v>No</v>
      </c>
      <c r="C2287">
        <v>0</v>
      </c>
      <c r="D2287" s="6" t="s">
        <v>414</v>
      </c>
      <c r="E2287" s="5" t="s">
        <v>21278</v>
      </c>
      <c r="F2287" s="5" t="s">
        <v>152</v>
      </c>
      <c r="G2287" s="5" t="s">
        <v>619</v>
      </c>
      <c r="H2287" s="7">
        <v>312961</v>
      </c>
      <c r="I2287" s="5">
        <v>1</v>
      </c>
      <c r="J2287" s="5">
        <v>1</v>
      </c>
      <c r="K2287" s="5" t="s">
        <v>21279</v>
      </c>
      <c r="L2287" s="5">
        <v>6.9199999999999998E-2</v>
      </c>
      <c r="M2287" s="8"/>
      <c r="N2287" s="8"/>
      <c r="O2287" s="8"/>
      <c r="P2287" s="8"/>
      <c r="Q2287" s="8"/>
      <c r="R2287" s="5" t="s">
        <v>21280</v>
      </c>
      <c r="S2287" s="5" t="s">
        <v>417</v>
      </c>
      <c r="T2287" s="5" t="s">
        <v>417</v>
      </c>
      <c r="U2287" s="5" t="s">
        <v>417</v>
      </c>
      <c r="V2287" s="5" t="s">
        <v>417</v>
      </c>
      <c r="W2287" s="5" t="s">
        <v>93</v>
      </c>
      <c r="X2287" s="5" t="s">
        <v>418</v>
      </c>
      <c r="Y2287" s="5" t="s">
        <v>419</v>
      </c>
      <c r="Z2287" s="5" t="s">
        <v>420</v>
      </c>
      <c r="AA2287" s="5" t="s">
        <v>421</v>
      </c>
      <c r="AB2287" s="5"/>
      <c r="AC2287" s="5"/>
      <c r="AD2287" s="5"/>
      <c r="AE2287" s="5"/>
      <c r="AF2287" s="5"/>
    </row>
    <row r="2288" spans="1:32" hidden="1">
      <c r="A2288" s="5" t="s">
        <v>21281</v>
      </c>
      <c r="B2288" s="5" t="str">
        <f>IF(COUNTIF('Leads Priorizados INT'!M:M,A2288)&gt;0,"Sí","No")</f>
        <v>No</v>
      </c>
      <c r="C2288">
        <v>0</v>
      </c>
      <c r="D2288" s="6" t="s">
        <v>414</v>
      </c>
      <c r="E2288" s="5" t="s">
        <v>21282</v>
      </c>
      <c r="F2288" s="5" t="s">
        <v>1382</v>
      </c>
      <c r="G2288" s="5" t="s">
        <v>21283</v>
      </c>
      <c r="H2288" s="7">
        <v>1253939</v>
      </c>
      <c r="I2288" s="5">
        <v>4</v>
      </c>
      <c r="J2288" s="5">
        <v>1</v>
      </c>
      <c r="K2288" s="5" t="s">
        <v>21284</v>
      </c>
      <c r="L2288" s="5">
        <v>6.9199999999999998E-2</v>
      </c>
      <c r="M2288" s="8"/>
      <c r="N2288" s="8"/>
      <c r="O2288" s="8"/>
      <c r="P2288" s="8"/>
      <c r="Q2288" s="8"/>
      <c r="R2288" s="5" t="s">
        <v>21285</v>
      </c>
      <c r="S2288" s="5" t="s">
        <v>21286</v>
      </c>
      <c r="T2288" s="5" t="s">
        <v>417</v>
      </c>
      <c r="U2288" s="5" t="s">
        <v>417</v>
      </c>
      <c r="V2288" s="5" t="s">
        <v>417</v>
      </c>
      <c r="W2288" s="5" t="s">
        <v>93</v>
      </c>
      <c r="X2288" s="5" t="s">
        <v>418</v>
      </c>
      <c r="Y2288" s="5" t="s">
        <v>419</v>
      </c>
      <c r="Z2288" s="5" t="s">
        <v>420</v>
      </c>
      <c r="AA2288" s="5" t="s">
        <v>421</v>
      </c>
      <c r="AB2288" s="5"/>
      <c r="AC2288" s="5"/>
      <c r="AD2288" s="5"/>
      <c r="AE2288" s="5"/>
      <c r="AF2288" s="5"/>
    </row>
    <row r="2289" spans="1:32" hidden="1">
      <c r="A2289" s="5" t="s">
        <v>21287</v>
      </c>
      <c r="B2289" s="5" t="str">
        <f>IF(COUNTIF('Leads Priorizados INT'!M:M,A2289)&gt;0,"Sí","No")</f>
        <v>No</v>
      </c>
      <c r="C2289">
        <v>0</v>
      </c>
      <c r="D2289" s="6" t="s">
        <v>414</v>
      </c>
      <c r="E2289" s="5" t="s">
        <v>21288</v>
      </c>
      <c r="F2289" s="5" t="s">
        <v>431</v>
      </c>
      <c r="G2289" s="5" t="s">
        <v>1186</v>
      </c>
      <c r="H2289" s="7">
        <v>767661</v>
      </c>
      <c r="I2289" s="5">
        <v>1</v>
      </c>
      <c r="J2289" s="5">
        <v>1</v>
      </c>
      <c r="K2289" s="5" t="s">
        <v>21289</v>
      </c>
      <c r="L2289" s="5">
        <v>6.9099999999999995E-2</v>
      </c>
      <c r="M2289" s="8">
        <v>936671422</v>
      </c>
      <c r="N2289" s="8">
        <v>936363895</v>
      </c>
      <c r="O2289" s="8">
        <v>933221044</v>
      </c>
      <c r="P2289" s="8">
        <v>665950810</v>
      </c>
      <c r="Q2289" s="8">
        <v>609744612</v>
      </c>
      <c r="R2289" s="5" t="s">
        <v>21290</v>
      </c>
      <c r="S2289" s="5" t="s">
        <v>21291</v>
      </c>
      <c r="T2289" s="5" t="s">
        <v>417</v>
      </c>
      <c r="U2289" s="5" t="s">
        <v>417</v>
      </c>
      <c r="V2289" s="5" t="s">
        <v>417</v>
      </c>
      <c r="W2289" s="5" t="s">
        <v>93</v>
      </c>
      <c r="X2289" s="5" t="s">
        <v>418</v>
      </c>
      <c r="Y2289" s="5" t="s">
        <v>419</v>
      </c>
      <c r="Z2289" s="5" t="s">
        <v>420</v>
      </c>
      <c r="AA2289" s="5" t="s">
        <v>421</v>
      </c>
      <c r="AB2289" s="5" t="s">
        <v>21292</v>
      </c>
      <c r="AC2289" s="5" t="s">
        <v>21293</v>
      </c>
      <c r="AD2289" s="5"/>
      <c r="AE2289" s="5"/>
      <c r="AF2289" s="5"/>
    </row>
    <row r="2290" spans="1:32" hidden="1">
      <c r="A2290" s="5" t="s">
        <v>21294</v>
      </c>
      <c r="B2290" s="5" t="str">
        <f>IF(COUNTIF('Leads Priorizados INT'!M:M,A2290)&gt;0,"Sí","No")</f>
        <v>No</v>
      </c>
      <c r="C2290">
        <v>0</v>
      </c>
      <c r="D2290" s="6" t="s">
        <v>414</v>
      </c>
      <c r="E2290" s="5" t="s">
        <v>21295</v>
      </c>
      <c r="F2290" s="5" t="s">
        <v>431</v>
      </c>
      <c r="G2290" s="5" t="s">
        <v>3140</v>
      </c>
      <c r="H2290" s="7">
        <v>1052045</v>
      </c>
      <c r="I2290" s="5">
        <v>8</v>
      </c>
      <c r="J2290" s="5">
        <v>1</v>
      </c>
      <c r="K2290" s="5" t="s">
        <v>21296</v>
      </c>
      <c r="L2290" s="5">
        <v>6.9099999999999995E-2</v>
      </c>
      <c r="M2290" s="8"/>
      <c r="N2290" s="8"/>
      <c r="O2290" s="8"/>
      <c r="P2290" s="8"/>
      <c r="Q2290" s="8"/>
      <c r="R2290" s="5" t="s">
        <v>21297</v>
      </c>
      <c r="S2290" s="5" t="s">
        <v>417</v>
      </c>
      <c r="T2290" s="5" t="s">
        <v>417</v>
      </c>
      <c r="U2290" s="5" t="s">
        <v>417</v>
      </c>
      <c r="V2290" s="5" t="s">
        <v>417</v>
      </c>
      <c r="W2290" s="5" t="s">
        <v>93</v>
      </c>
      <c r="X2290" s="5" t="s">
        <v>418</v>
      </c>
      <c r="Y2290" s="5" t="s">
        <v>419</v>
      </c>
      <c r="Z2290" s="5" t="s">
        <v>420</v>
      </c>
      <c r="AA2290" s="5" t="s">
        <v>421</v>
      </c>
      <c r="AB2290" s="5"/>
      <c r="AC2290" s="5"/>
      <c r="AD2290" s="5"/>
      <c r="AE2290" s="5"/>
      <c r="AF2290" s="5"/>
    </row>
    <row r="2291" spans="1:32" hidden="1">
      <c r="A2291" s="5" t="s">
        <v>21298</v>
      </c>
      <c r="B2291" s="5" t="str">
        <f>IF(COUNTIF('Leads Priorizados INT'!M:M,A2291)&gt;0,"Sí","No")</f>
        <v>No</v>
      </c>
      <c r="C2291">
        <v>0</v>
      </c>
      <c r="D2291" s="6" t="s">
        <v>414</v>
      </c>
      <c r="E2291" s="5" t="s">
        <v>21299</v>
      </c>
      <c r="F2291" s="5" t="s">
        <v>431</v>
      </c>
      <c r="G2291" s="5" t="s">
        <v>11595</v>
      </c>
      <c r="H2291" s="7">
        <v>1031123</v>
      </c>
      <c r="I2291" s="5">
        <v>33</v>
      </c>
      <c r="J2291" s="5">
        <v>1</v>
      </c>
      <c r="K2291" s="5" t="s">
        <v>21300</v>
      </c>
      <c r="L2291" s="5">
        <v>6.9099999999999995E-2</v>
      </c>
      <c r="M2291" s="8"/>
      <c r="N2291" s="8"/>
      <c r="O2291" s="8"/>
      <c r="P2291" s="8"/>
      <c r="Q2291" s="8"/>
      <c r="R2291" s="5" t="s">
        <v>21301</v>
      </c>
      <c r="S2291" s="5" t="s">
        <v>417</v>
      </c>
      <c r="T2291" s="5" t="s">
        <v>417</v>
      </c>
      <c r="U2291" s="5" t="s">
        <v>417</v>
      </c>
      <c r="V2291" s="5" t="s">
        <v>417</v>
      </c>
      <c r="W2291" s="5" t="s">
        <v>93</v>
      </c>
      <c r="X2291" s="5" t="s">
        <v>418</v>
      </c>
      <c r="Y2291" s="5" t="s">
        <v>419</v>
      </c>
      <c r="Z2291" s="5" t="s">
        <v>420</v>
      </c>
      <c r="AA2291" s="5" t="s">
        <v>421</v>
      </c>
      <c r="AB2291" s="5"/>
      <c r="AC2291" s="5"/>
      <c r="AD2291" s="5"/>
      <c r="AE2291" s="5"/>
      <c r="AF2291" s="5"/>
    </row>
    <row r="2292" spans="1:32" hidden="1">
      <c r="A2292" s="5" t="s">
        <v>21302</v>
      </c>
      <c r="B2292" s="5" t="str">
        <f>IF(COUNTIF('Leads Priorizados INT'!M:M,A2292)&gt;0,"Sí","No")</f>
        <v>No</v>
      </c>
      <c r="C2292">
        <v>0</v>
      </c>
      <c r="D2292" s="6" t="s">
        <v>414</v>
      </c>
      <c r="E2292" s="5" t="s">
        <v>21303</v>
      </c>
      <c r="F2292" s="5" t="s">
        <v>152</v>
      </c>
      <c r="G2292" s="5" t="s">
        <v>1758</v>
      </c>
      <c r="H2292" s="7">
        <v>1094197</v>
      </c>
      <c r="I2292" s="5">
        <v>8</v>
      </c>
      <c r="J2292" s="5">
        <v>1</v>
      </c>
      <c r="K2292" s="5" t="s">
        <v>21304</v>
      </c>
      <c r="L2292" s="5">
        <v>6.9099999999999995E-2</v>
      </c>
      <c r="M2292" s="8"/>
      <c r="N2292" s="8"/>
      <c r="O2292" s="8"/>
      <c r="P2292" s="8"/>
      <c r="Q2292" s="8"/>
      <c r="R2292" s="5" t="s">
        <v>21305</v>
      </c>
      <c r="S2292" s="5" t="s">
        <v>21306</v>
      </c>
      <c r="T2292" s="5" t="s">
        <v>21307</v>
      </c>
      <c r="U2292" s="5" t="s">
        <v>417</v>
      </c>
      <c r="V2292" s="5" t="s">
        <v>417</v>
      </c>
      <c r="W2292" s="5" t="s">
        <v>93</v>
      </c>
      <c r="X2292" s="5" t="s">
        <v>418</v>
      </c>
      <c r="Y2292" s="5" t="s">
        <v>419</v>
      </c>
      <c r="Z2292" s="5" t="s">
        <v>420</v>
      </c>
      <c r="AA2292" s="5" t="s">
        <v>421</v>
      </c>
      <c r="AB2292" s="5"/>
      <c r="AC2292" s="5"/>
      <c r="AD2292" s="5"/>
      <c r="AE2292" s="5"/>
      <c r="AF2292" s="5"/>
    </row>
    <row r="2293" spans="1:32" hidden="1">
      <c r="A2293" s="5" t="s">
        <v>21308</v>
      </c>
      <c r="B2293" s="5" t="str">
        <f>IF(COUNTIF('Leads Priorizados INT'!M:M,A2293)&gt;0,"Sí","No")</f>
        <v>No</v>
      </c>
      <c r="C2293">
        <v>0</v>
      </c>
      <c r="D2293" s="6" t="s">
        <v>414</v>
      </c>
      <c r="E2293" s="5" t="s">
        <v>21309</v>
      </c>
      <c r="F2293" s="5" t="s">
        <v>152</v>
      </c>
      <c r="G2293" s="5" t="s">
        <v>9326</v>
      </c>
      <c r="H2293" s="7">
        <v>1059315</v>
      </c>
      <c r="I2293" s="5">
        <v>3</v>
      </c>
      <c r="J2293" s="5">
        <v>2</v>
      </c>
      <c r="K2293" s="5" t="s">
        <v>21310</v>
      </c>
      <c r="L2293" s="5">
        <v>6.9099999999999995E-2</v>
      </c>
      <c r="M2293" s="8"/>
      <c r="N2293" s="8"/>
      <c r="O2293" s="8"/>
      <c r="P2293" s="8"/>
      <c r="Q2293" s="8"/>
      <c r="R2293" s="5" t="s">
        <v>21311</v>
      </c>
      <c r="S2293" s="5" t="s">
        <v>417</v>
      </c>
      <c r="T2293" s="5" t="s">
        <v>417</v>
      </c>
      <c r="U2293" s="5" t="s">
        <v>417</v>
      </c>
      <c r="V2293" s="5" t="s">
        <v>417</v>
      </c>
      <c r="W2293" s="5" t="s">
        <v>93</v>
      </c>
      <c r="X2293" s="5" t="s">
        <v>418</v>
      </c>
      <c r="Y2293" s="5" t="s">
        <v>419</v>
      </c>
      <c r="Z2293" s="5" t="s">
        <v>420</v>
      </c>
      <c r="AA2293" s="5" t="s">
        <v>421</v>
      </c>
      <c r="AB2293" s="5" t="s">
        <v>21312</v>
      </c>
      <c r="AC2293" s="5"/>
      <c r="AD2293" s="5"/>
      <c r="AE2293" s="5"/>
      <c r="AF2293" s="5"/>
    </row>
    <row r="2294" spans="1:32" hidden="1">
      <c r="A2294" s="5" t="s">
        <v>21313</v>
      </c>
      <c r="B2294" s="5" t="str">
        <f>IF(COUNTIF('Leads Priorizados INT'!M:M,A2294)&gt;0,"Sí","No")</f>
        <v>No</v>
      </c>
      <c r="C2294">
        <v>0</v>
      </c>
      <c r="D2294" s="6" t="s">
        <v>414</v>
      </c>
      <c r="E2294" s="5" t="s">
        <v>21314</v>
      </c>
      <c r="F2294" s="5" t="s">
        <v>1065</v>
      </c>
      <c r="G2294" s="5" t="s">
        <v>21315</v>
      </c>
      <c r="H2294" s="7">
        <v>541954</v>
      </c>
      <c r="I2294" s="5">
        <v>8</v>
      </c>
      <c r="J2294" s="5">
        <v>2</v>
      </c>
      <c r="K2294" s="5" t="s">
        <v>21316</v>
      </c>
      <c r="L2294" s="5">
        <v>6.9000000000000006E-2</v>
      </c>
      <c r="M2294" s="8">
        <v>943377225</v>
      </c>
      <c r="N2294" s="8">
        <v>943363040</v>
      </c>
      <c r="O2294" s="8">
        <v>932432698</v>
      </c>
      <c r="P2294" s="8">
        <v>619071274</v>
      </c>
      <c r="Q2294" s="8">
        <v>625706324</v>
      </c>
      <c r="R2294" s="5" t="s">
        <v>21317</v>
      </c>
      <c r="S2294" s="5" t="s">
        <v>21318</v>
      </c>
      <c r="T2294" s="5" t="s">
        <v>417</v>
      </c>
      <c r="U2294" s="5" t="s">
        <v>417</v>
      </c>
      <c r="V2294" s="5" t="s">
        <v>417</v>
      </c>
      <c r="W2294" s="5" t="s">
        <v>93</v>
      </c>
      <c r="X2294" s="5" t="s">
        <v>418</v>
      </c>
      <c r="Y2294" s="5" t="s">
        <v>419</v>
      </c>
      <c r="Z2294" s="5" t="s">
        <v>420</v>
      </c>
      <c r="AA2294" s="5" t="s">
        <v>421</v>
      </c>
      <c r="AB2294" s="5" t="s">
        <v>21319</v>
      </c>
      <c r="AC2294" s="5" t="s">
        <v>21320</v>
      </c>
      <c r="AD2294" s="5" t="s">
        <v>21321</v>
      </c>
      <c r="AE2294" s="5" t="s">
        <v>21322</v>
      </c>
      <c r="AF2294" s="5" t="s">
        <v>21323</v>
      </c>
    </row>
    <row r="2295" spans="1:32" hidden="1">
      <c r="A2295" s="5" t="s">
        <v>21324</v>
      </c>
      <c r="B2295" s="5" t="str">
        <f>IF(COUNTIF('Leads Priorizados INT'!M:M,A2295)&gt;0,"Sí","No")</f>
        <v>No</v>
      </c>
      <c r="C2295">
        <v>0</v>
      </c>
      <c r="D2295" s="6" t="s">
        <v>414</v>
      </c>
      <c r="E2295" s="5" t="s">
        <v>21325</v>
      </c>
      <c r="F2295" s="5" t="s">
        <v>581</v>
      </c>
      <c r="G2295" s="5" t="s">
        <v>2815</v>
      </c>
      <c r="H2295" s="7">
        <v>1192565</v>
      </c>
      <c r="I2295" s="5">
        <v>7</v>
      </c>
      <c r="J2295" s="5">
        <v>2</v>
      </c>
      <c r="K2295" s="5" t="s">
        <v>21326</v>
      </c>
      <c r="L2295" s="5">
        <v>6.9000000000000006E-2</v>
      </c>
      <c r="M2295" s="8"/>
      <c r="N2295" s="8"/>
      <c r="O2295" s="8"/>
      <c r="P2295" s="8"/>
      <c r="Q2295" s="8"/>
      <c r="R2295" s="5" t="s">
        <v>21327</v>
      </c>
      <c r="S2295" s="5" t="s">
        <v>21328</v>
      </c>
      <c r="T2295" s="5" t="s">
        <v>21329</v>
      </c>
      <c r="U2295" s="5" t="s">
        <v>417</v>
      </c>
      <c r="V2295" s="5" t="s">
        <v>417</v>
      </c>
      <c r="W2295" s="5" t="s">
        <v>93</v>
      </c>
      <c r="X2295" s="5" t="s">
        <v>418</v>
      </c>
      <c r="Y2295" s="5" t="s">
        <v>419</v>
      </c>
      <c r="Z2295" s="5" t="s">
        <v>420</v>
      </c>
      <c r="AA2295" s="5" t="s">
        <v>421</v>
      </c>
      <c r="AB2295" s="5"/>
      <c r="AC2295" s="5"/>
      <c r="AD2295" s="5"/>
      <c r="AE2295" s="5"/>
      <c r="AF2295" s="5"/>
    </row>
    <row r="2296" spans="1:32" hidden="1">
      <c r="A2296" s="5" t="s">
        <v>21330</v>
      </c>
      <c r="B2296" s="5" t="str">
        <f>IF(COUNTIF('Leads Priorizados INT'!M:M,A2296)&gt;0,"Sí","No")</f>
        <v>No</v>
      </c>
      <c r="C2296">
        <v>0</v>
      </c>
      <c r="D2296" s="6" t="s">
        <v>430</v>
      </c>
      <c r="E2296" s="5" t="s">
        <v>21331</v>
      </c>
      <c r="F2296" s="5" t="s">
        <v>431</v>
      </c>
      <c r="G2296" s="5" t="s">
        <v>2292</v>
      </c>
      <c r="H2296" s="7">
        <v>838616</v>
      </c>
      <c r="I2296" s="5">
        <v>0</v>
      </c>
      <c r="J2296" s="5">
        <v>2</v>
      </c>
      <c r="K2296" s="5" t="s">
        <v>21332</v>
      </c>
      <c r="L2296" s="5">
        <v>6.9000000000000006E-2</v>
      </c>
      <c r="M2296" s="8">
        <v>938033569</v>
      </c>
      <c r="N2296" s="8">
        <v>938068137</v>
      </c>
      <c r="O2296" s="8">
        <v>675263577</v>
      </c>
      <c r="P2296" s="8">
        <v>636276786</v>
      </c>
      <c r="Q2296" s="8">
        <v>644447876</v>
      </c>
      <c r="R2296" s="5" t="s">
        <v>21333</v>
      </c>
      <c r="S2296" s="5" t="s">
        <v>21334</v>
      </c>
      <c r="T2296" s="5" t="s">
        <v>21335</v>
      </c>
      <c r="U2296" s="5" t="s">
        <v>21336</v>
      </c>
      <c r="V2296" s="5" t="s">
        <v>417</v>
      </c>
      <c r="W2296" s="5" t="s">
        <v>93</v>
      </c>
      <c r="X2296" s="5" t="s">
        <v>418</v>
      </c>
      <c r="Y2296" s="5" t="s">
        <v>419</v>
      </c>
      <c r="Z2296" s="5" t="s">
        <v>420</v>
      </c>
      <c r="AA2296" s="5" t="s">
        <v>421</v>
      </c>
      <c r="AB2296" s="5"/>
      <c r="AC2296" s="5"/>
      <c r="AD2296" s="5"/>
      <c r="AE2296" s="5"/>
      <c r="AF2296" s="5"/>
    </row>
    <row r="2297" spans="1:32" hidden="1">
      <c r="A2297" s="5" t="s">
        <v>21337</v>
      </c>
      <c r="B2297" s="5" t="str">
        <f>IF(COUNTIF('Leads Priorizados INT'!M:M,A2297)&gt;0,"Sí","No")</f>
        <v>No</v>
      </c>
      <c r="C2297">
        <v>0</v>
      </c>
      <c r="D2297" s="6" t="s">
        <v>414</v>
      </c>
      <c r="E2297" s="5" t="s">
        <v>21338</v>
      </c>
      <c r="F2297" s="5" t="s">
        <v>152</v>
      </c>
      <c r="G2297" s="5" t="s">
        <v>1923</v>
      </c>
      <c r="H2297" s="7">
        <v>964544</v>
      </c>
      <c r="I2297" s="5">
        <v>7</v>
      </c>
      <c r="J2297" s="5">
        <v>1</v>
      </c>
      <c r="K2297" s="5" t="s">
        <v>21339</v>
      </c>
      <c r="L2297" s="5">
        <v>6.9000000000000006E-2</v>
      </c>
      <c r="M2297" s="8"/>
      <c r="N2297" s="8"/>
      <c r="O2297" s="8"/>
      <c r="P2297" s="8"/>
      <c r="Q2297" s="8"/>
      <c r="R2297" s="5" t="s">
        <v>21340</v>
      </c>
      <c r="S2297" s="5" t="s">
        <v>21341</v>
      </c>
      <c r="T2297" s="5" t="s">
        <v>417</v>
      </c>
      <c r="U2297" s="5" t="s">
        <v>417</v>
      </c>
      <c r="V2297" s="5" t="s">
        <v>417</v>
      </c>
      <c r="W2297" s="5" t="s">
        <v>93</v>
      </c>
      <c r="X2297" s="5" t="s">
        <v>418</v>
      </c>
      <c r="Y2297" s="5" t="s">
        <v>419</v>
      </c>
      <c r="Z2297" s="5" t="s">
        <v>420</v>
      </c>
      <c r="AA2297" s="5" t="s">
        <v>421</v>
      </c>
      <c r="AB2297" s="5"/>
      <c r="AC2297" s="5"/>
      <c r="AD2297" s="5"/>
      <c r="AE2297" s="5"/>
      <c r="AF2297" s="5"/>
    </row>
    <row r="2298" spans="1:32" hidden="1">
      <c r="A2298" s="5" t="s">
        <v>21342</v>
      </c>
      <c r="B2298" s="5" t="str">
        <f>IF(COUNTIF('Leads Priorizados INT'!M:M,A2298)&gt;0,"Sí","No")</f>
        <v>No</v>
      </c>
      <c r="C2298">
        <v>0</v>
      </c>
      <c r="D2298" s="6" t="s">
        <v>414</v>
      </c>
      <c r="E2298" s="5" t="s">
        <v>21343</v>
      </c>
      <c r="F2298" s="5" t="s">
        <v>152</v>
      </c>
      <c r="G2298" s="5" t="s">
        <v>780</v>
      </c>
      <c r="H2298" s="7">
        <v>832736</v>
      </c>
      <c r="I2298" s="5">
        <v>1</v>
      </c>
      <c r="J2298" s="5">
        <v>1</v>
      </c>
      <c r="K2298" s="5" t="s">
        <v>21344</v>
      </c>
      <c r="L2298" s="5">
        <v>6.9000000000000006E-2</v>
      </c>
      <c r="M2298" s="8"/>
      <c r="N2298" s="8"/>
      <c r="O2298" s="8"/>
      <c r="P2298" s="8"/>
      <c r="Q2298" s="8"/>
      <c r="R2298" s="5" t="s">
        <v>21345</v>
      </c>
      <c r="S2298" s="5" t="s">
        <v>21346</v>
      </c>
      <c r="T2298" s="5" t="s">
        <v>417</v>
      </c>
      <c r="U2298" s="5" t="s">
        <v>417</v>
      </c>
      <c r="V2298" s="5" t="s">
        <v>417</v>
      </c>
      <c r="W2298" s="5" t="s">
        <v>93</v>
      </c>
      <c r="X2298" s="5" t="s">
        <v>418</v>
      </c>
      <c r="Y2298" s="5" t="s">
        <v>419</v>
      </c>
      <c r="Z2298" s="5" t="s">
        <v>420</v>
      </c>
      <c r="AA2298" s="5" t="s">
        <v>421</v>
      </c>
      <c r="AB2298" s="5"/>
      <c r="AC2298" s="5"/>
      <c r="AD2298" s="5"/>
      <c r="AE2298" s="5"/>
      <c r="AF2298" s="5"/>
    </row>
    <row r="2299" spans="1:32" hidden="1">
      <c r="A2299" s="5" t="s">
        <v>21347</v>
      </c>
      <c r="B2299" s="5" t="str">
        <f>IF(COUNTIF('Leads Priorizados INT'!M:M,A2299)&gt;0,"Sí","No")</f>
        <v>No</v>
      </c>
      <c r="C2299">
        <v>0</v>
      </c>
      <c r="D2299" s="6" t="s">
        <v>414</v>
      </c>
      <c r="E2299" s="5" t="s">
        <v>21348</v>
      </c>
      <c r="F2299" s="5" t="s">
        <v>5439</v>
      </c>
      <c r="G2299" s="5" t="s">
        <v>21349</v>
      </c>
      <c r="H2299" s="7">
        <v>450656</v>
      </c>
      <c r="I2299" s="5">
        <v>5</v>
      </c>
      <c r="J2299" s="5">
        <v>2</v>
      </c>
      <c r="K2299" s="5" t="s">
        <v>21350</v>
      </c>
      <c r="L2299" s="5">
        <v>6.8900000000000003E-2</v>
      </c>
      <c r="M2299" s="8">
        <v>926217091</v>
      </c>
      <c r="N2299" s="8"/>
      <c r="O2299" s="8"/>
      <c r="P2299" s="8"/>
      <c r="Q2299" s="8"/>
      <c r="R2299" s="5" t="s">
        <v>21351</v>
      </c>
      <c r="S2299" s="5" t="s">
        <v>21352</v>
      </c>
      <c r="T2299" s="5" t="s">
        <v>417</v>
      </c>
      <c r="U2299" s="5" t="s">
        <v>417</v>
      </c>
      <c r="V2299" s="5" t="s">
        <v>417</v>
      </c>
      <c r="W2299" s="5" t="s">
        <v>93</v>
      </c>
      <c r="X2299" s="5" t="s">
        <v>418</v>
      </c>
      <c r="Y2299" s="5" t="s">
        <v>419</v>
      </c>
      <c r="Z2299" s="5" t="s">
        <v>420</v>
      </c>
      <c r="AA2299" s="5" t="s">
        <v>421</v>
      </c>
      <c r="AB2299" s="5"/>
      <c r="AC2299" s="5"/>
      <c r="AD2299" s="5"/>
      <c r="AE2299" s="5"/>
      <c r="AF2299" s="5"/>
    </row>
    <row r="2300" spans="1:32" hidden="1">
      <c r="A2300" s="5" t="s">
        <v>21353</v>
      </c>
      <c r="B2300" s="5" t="str">
        <f>IF(COUNTIF('Leads Priorizados INT'!M:M,A2300)&gt;0,"Sí","No")</f>
        <v>No</v>
      </c>
      <c r="C2300">
        <v>0</v>
      </c>
      <c r="D2300" s="6" t="s">
        <v>414</v>
      </c>
      <c r="E2300" s="5" t="s">
        <v>21354</v>
      </c>
      <c r="F2300" s="5" t="s">
        <v>769</v>
      </c>
      <c r="G2300" s="5" t="s">
        <v>15284</v>
      </c>
      <c r="H2300" s="7">
        <v>914991</v>
      </c>
      <c r="I2300" s="5">
        <v>7</v>
      </c>
      <c r="J2300" s="5">
        <v>1</v>
      </c>
      <c r="K2300" s="5" t="s">
        <v>21355</v>
      </c>
      <c r="L2300" s="5">
        <v>6.8900000000000003E-2</v>
      </c>
      <c r="M2300" s="8"/>
      <c r="N2300" s="8"/>
      <c r="O2300" s="8"/>
      <c r="P2300" s="8"/>
      <c r="Q2300" s="8"/>
      <c r="R2300" s="5" t="s">
        <v>21356</v>
      </c>
      <c r="S2300" s="5" t="s">
        <v>21357</v>
      </c>
      <c r="T2300" s="5" t="s">
        <v>417</v>
      </c>
      <c r="U2300" s="5" t="s">
        <v>417</v>
      </c>
      <c r="V2300" s="5" t="s">
        <v>417</v>
      </c>
      <c r="W2300" s="5" t="s">
        <v>93</v>
      </c>
      <c r="X2300" s="5" t="s">
        <v>418</v>
      </c>
      <c r="Y2300" s="5" t="s">
        <v>419</v>
      </c>
      <c r="Z2300" s="5" t="s">
        <v>420</v>
      </c>
      <c r="AA2300" s="5" t="s">
        <v>421</v>
      </c>
      <c r="AB2300" s="5"/>
      <c r="AC2300" s="5"/>
      <c r="AD2300" s="5"/>
      <c r="AE2300" s="5"/>
      <c r="AF2300" s="5"/>
    </row>
    <row r="2301" spans="1:32" hidden="1">
      <c r="A2301" s="5" t="s">
        <v>21358</v>
      </c>
      <c r="B2301" s="5" t="str">
        <f>IF(COUNTIF('Leads Priorizados INT'!M:M,A2301)&gt;0,"Sí","No")</f>
        <v>No</v>
      </c>
      <c r="C2301">
        <v>0</v>
      </c>
      <c r="D2301" s="6" t="s">
        <v>414</v>
      </c>
      <c r="E2301" s="5" t="s">
        <v>21359</v>
      </c>
      <c r="F2301" s="5" t="s">
        <v>1118</v>
      </c>
      <c r="G2301" s="5" t="s">
        <v>14292</v>
      </c>
      <c r="H2301" s="7">
        <v>1020883</v>
      </c>
      <c r="I2301" s="5">
        <v>8</v>
      </c>
      <c r="J2301" s="5">
        <v>1</v>
      </c>
      <c r="K2301" s="5" t="s">
        <v>21360</v>
      </c>
      <c r="L2301" s="5">
        <v>6.8900000000000003E-2</v>
      </c>
      <c r="M2301" s="8"/>
      <c r="N2301" s="8"/>
      <c r="O2301" s="8"/>
      <c r="P2301" s="8"/>
      <c r="Q2301" s="8"/>
      <c r="R2301" s="5" t="s">
        <v>21361</v>
      </c>
      <c r="S2301" s="5" t="s">
        <v>417</v>
      </c>
      <c r="T2301" s="5" t="s">
        <v>417</v>
      </c>
      <c r="U2301" s="5" t="s">
        <v>417</v>
      </c>
      <c r="V2301" s="5" t="s">
        <v>417</v>
      </c>
      <c r="W2301" s="5" t="s">
        <v>93</v>
      </c>
      <c r="X2301" s="5" t="s">
        <v>418</v>
      </c>
      <c r="Y2301" s="5" t="s">
        <v>419</v>
      </c>
      <c r="Z2301" s="5" t="s">
        <v>420</v>
      </c>
      <c r="AA2301" s="5" t="s">
        <v>421</v>
      </c>
      <c r="AB2301" s="5"/>
      <c r="AC2301" s="5"/>
      <c r="AD2301" s="5"/>
      <c r="AE2301" s="5"/>
      <c r="AF2301" s="5"/>
    </row>
    <row r="2302" spans="1:32" hidden="1">
      <c r="A2302" s="5" t="s">
        <v>21362</v>
      </c>
      <c r="B2302" s="5" t="str">
        <f>IF(COUNTIF('Leads Priorizados INT'!M:M,A2302)&gt;0,"Sí","No")</f>
        <v>No</v>
      </c>
      <c r="C2302">
        <v>0</v>
      </c>
      <c r="D2302" s="6" t="s">
        <v>414</v>
      </c>
      <c r="E2302" s="5" t="s">
        <v>21363</v>
      </c>
      <c r="F2302" s="5" t="s">
        <v>431</v>
      </c>
      <c r="G2302" s="5" t="s">
        <v>2199</v>
      </c>
      <c r="H2302" s="7">
        <v>325000</v>
      </c>
      <c r="I2302" s="5">
        <v>3</v>
      </c>
      <c r="J2302" s="5">
        <v>1</v>
      </c>
      <c r="K2302" s="5" t="s">
        <v>21364</v>
      </c>
      <c r="L2302" s="5">
        <v>6.8900000000000003E-2</v>
      </c>
      <c r="M2302" s="8"/>
      <c r="N2302" s="8"/>
      <c r="O2302" s="8"/>
      <c r="P2302" s="8"/>
      <c r="Q2302" s="8"/>
      <c r="R2302" s="5" t="s">
        <v>21365</v>
      </c>
      <c r="S2302" s="5" t="s">
        <v>417</v>
      </c>
      <c r="T2302" s="5" t="s">
        <v>417</v>
      </c>
      <c r="U2302" s="5" t="s">
        <v>417</v>
      </c>
      <c r="V2302" s="5" t="s">
        <v>417</v>
      </c>
      <c r="W2302" s="5" t="s">
        <v>93</v>
      </c>
      <c r="X2302" s="5" t="s">
        <v>418</v>
      </c>
      <c r="Y2302" s="5" t="s">
        <v>419</v>
      </c>
      <c r="Z2302" s="5" t="s">
        <v>420</v>
      </c>
      <c r="AA2302" s="5" t="s">
        <v>421</v>
      </c>
      <c r="AB2302" s="5"/>
      <c r="AC2302" s="5"/>
      <c r="AD2302" s="5"/>
      <c r="AE2302" s="5"/>
      <c r="AF2302" s="5"/>
    </row>
    <row r="2303" spans="1:32" hidden="1">
      <c r="A2303" s="5" t="s">
        <v>21366</v>
      </c>
      <c r="B2303" s="5" t="str">
        <f>IF(COUNTIF('Leads Priorizados INT'!M:M,A2303)&gt;0,"Sí","No")</f>
        <v>No</v>
      </c>
      <c r="C2303">
        <v>0</v>
      </c>
      <c r="D2303" s="6" t="s">
        <v>414</v>
      </c>
      <c r="E2303" s="5" t="s">
        <v>21367</v>
      </c>
      <c r="F2303" s="5" t="s">
        <v>431</v>
      </c>
      <c r="G2303" s="5" t="s">
        <v>11210</v>
      </c>
      <c r="H2303" s="7">
        <v>682331</v>
      </c>
      <c r="I2303" s="5">
        <v>11</v>
      </c>
      <c r="J2303" s="5">
        <v>1</v>
      </c>
      <c r="K2303" s="5" t="s">
        <v>21368</v>
      </c>
      <c r="L2303" s="5">
        <v>6.8900000000000003E-2</v>
      </c>
      <c r="M2303" s="8">
        <v>936760229</v>
      </c>
      <c r="N2303" s="8"/>
      <c r="O2303" s="8"/>
      <c r="P2303" s="8"/>
      <c r="Q2303" s="8"/>
      <c r="R2303" s="5" t="s">
        <v>21369</v>
      </c>
      <c r="S2303" s="5" t="s">
        <v>21370</v>
      </c>
      <c r="T2303" s="5" t="s">
        <v>21371</v>
      </c>
      <c r="U2303" s="5" t="s">
        <v>21372</v>
      </c>
      <c r="V2303" s="5" t="s">
        <v>417</v>
      </c>
      <c r="W2303" s="5" t="s">
        <v>93</v>
      </c>
      <c r="X2303" s="5" t="s">
        <v>418</v>
      </c>
      <c r="Y2303" s="5" t="s">
        <v>419</v>
      </c>
      <c r="Z2303" s="5" t="s">
        <v>420</v>
      </c>
      <c r="AA2303" s="5" t="s">
        <v>421</v>
      </c>
      <c r="AB2303" s="5" t="s">
        <v>21373</v>
      </c>
      <c r="AC2303" s="5"/>
      <c r="AD2303" s="5"/>
      <c r="AE2303" s="5"/>
      <c r="AF2303" s="5"/>
    </row>
    <row r="2304" spans="1:32" hidden="1">
      <c r="A2304" s="5" t="s">
        <v>21374</v>
      </c>
      <c r="B2304" s="5" t="str">
        <f>IF(COUNTIF('Leads Priorizados INT'!M:M,A2304)&gt;0,"Sí","No")</f>
        <v>No</v>
      </c>
      <c r="C2304">
        <v>0</v>
      </c>
      <c r="D2304" s="6" t="s">
        <v>414</v>
      </c>
      <c r="E2304" s="5" t="s">
        <v>21375</v>
      </c>
      <c r="F2304" s="5" t="s">
        <v>152</v>
      </c>
      <c r="G2304" s="5" t="s">
        <v>12012</v>
      </c>
      <c r="H2304" s="7">
        <v>1098318</v>
      </c>
      <c r="I2304" s="5">
        <v>7</v>
      </c>
      <c r="J2304" s="5">
        <v>1</v>
      </c>
      <c r="K2304" s="5" t="s">
        <v>21376</v>
      </c>
      <c r="L2304" s="5">
        <v>6.8900000000000003E-2</v>
      </c>
      <c r="M2304" s="8"/>
      <c r="N2304" s="8"/>
      <c r="O2304" s="8"/>
      <c r="P2304" s="8"/>
      <c r="Q2304" s="8"/>
      <c r="R2304" s="5" t="s">
        <v>21377</v>
      </c>
      <c r="S2304" s="5" t="s">
        <v>417</v>
      </c>
      <c r="T2304" s="5" t="s">
        <v>417</v>
      </c>
      <c r="U2304" s="5" t="s">
        <v>417</v>
      </c>
      <c r="V2304" s="5" t="s">
        <v>417</v>
      </c>
      <c r="W2304" s="5" t="s">
        <v>93</v>
      </c>
      <c r="X2304" s="5" t="s">
        <v>418</v>
      </c>
      <c r="Y2304" s="5" t="s">
        <v>419</v>
      </c>
      <c r="Z2304" s="5" t="s">
        <v>420</v>
      </c>
      <c r="AA2304" s="5" t="s">
        <v>421</v>
      </c>
      <c r="AB2304" s="5"/>
      <c r="AC2304" s="5"/>
      <c r="AD2304" s="5"/>
      <c r="AE2304" s="5"/>
      <c r="AF2304" s="5"/>
    </row>
    <row r="2305" spans="1:32">
      <c r="A2305" s="5" t="s">
        <v>21378</v>
      </c>
      <c r="B2305" s="5" t="str">
        <f>IF(COUNTIF('Leads Priorizados INT'!M:M,A2305)&gt;0,"Sí","No")</f>
        <v>No</v>
      </c>
      <c r="C2305">
        <v>1</v>
      </c>
      <c r="D2305" s="6" t="s">
        <v>414</v>
      </c>
      <c r="E2305" s="5" t="s">
        <v>21379</v>
      </c>
      <c r="F2305" s="5" t="s">
        <v>152</v>
      </c>
      <c r="G2305" s="5" t="s">
        <v>3335</v>
      </c>
      <c r="H2305" s="7">
        <v>870378</v>
      </c>
      <c r="I2305" s="5">
        <v>1</v>
      </c>
      <c r="J2305" s="5">
        <v>1</v>
      </c>
      <c r="K2305" s="5" t="s">
        <v>21380</v>
      </c>
      <c r="L2305" s="5">
        <v>6.8900000000000003E-2</v>
      </c>
      <c r="M2305" s="8"/>
      <c r="N2305" s="8"/>
      <c r="O2305" s="8"/>
      <c r="P2305" s="8"/>
      <c r="Q2305" s="8"/>
      <c r="R2305" s="5" t="s">
        <v>21381</v>
      </c>
      <c r="S2305" s="5" t="s">
        <v>417</v>
      </c>
      <c r="T2305" s="5" t="s">
        <v>417</v>
      </c>
      <c r="U2305" s="5" t="s">
        <v>417</v>
      </c>
      <c r="V2305" s="5" t="s">
        <v>417</v>
      </c>
      <c r="W2305" s="5" t="s">
        <v>93</v>
      </c>
      <c r="X2305" s="5" t="s">
        <v>418</v>
      </c>
      <c r="Y2305" s="5" t="s">
        <v>419</v>
      </c>
      <c r="Z2305" s="5" t="s">
        <v>420</v>
      </c>
      <c r="AA2305" s="5" t="s">
        <v>421</v>
      </c>
      <c r="AB2305" s="5"/>
      <c r="AC2305" s="5"/>
      <c r="AD2305" s="5"/>
      <c r="AE2305" s="5"/>
      <c r="AF2305" s="5"/>
    </row>
    <row r="2306" spans="1:32">
      <c r="A2306" s="5" t="s">
        <v>21382</v>
      </c>
      <c r="B2306" s="5" t="str">
        <f>IF(COUNTIF('Leads Priorizados INT'!M:M,A2306)&gt;0,"Sí","No")</f>
        <v>No</v>
      </c>
      <c r="C2306">
        <v>1</v>
      </c>
      <c r="D2306" s="6" t="s">
        <v>414</v>
      </c>
      <c r="E2306" s="5" t="s">
        <v>21383</v>
      </c>
      <c r="F2306" s="5" t="s">
        <v>1245</v>
      </c>
      <c r="G2306" s="5" t="s">
        <v>21384</v>
      </c>
      <c r="H2306" s="7">
        <v>616302</v>
      </c>
      <c r="I2306" s="5">
        <v>1</v>
      </c>
      <c r="J2306" s="5">
        <v>1</v>
      </c>
      <c r="K2306" s="5" t="s">
        <v>21385</v>
      </c>
      <c r="L2306" s="5">
        <v>6.8900000000000003E-2</v>
      </c>
      <c r="M2306" s="8">
        <v>946252176</v>
      </c>
      <c r="N2306" s="8"/>
      <c r="O2306" s="8"/>
      <c r="P2306" s="8"/>
      <c r="Q2306" s="8"/>
      <c r="R2306" s="5" t="s">
        <v>21386</v>
      </c>
      <c r="S2306" s="5" t="s">
        <v>21387</v>
      </c>
      <c r="T2306" s="5" t="s">
        <v>417</v>
      </c>
      <c r="U2306" s="5" t="s">
        <v>417</v>
      </c>
      <c r="V2306" s="5" t="s">
        <v>417</v>
      </c>
      <c r="W2306" s="5" t="s">
        <v>93</v>
      </c>
      <c r="X2306" s="5" t="s">
        <v>418</v>
      </c>
      <c r="Y2306" s="5" t="s">
        <v>419</v>
      </c>
      <c r="Z2306" s="5" t="s">
        <v>420</v>
      </c>
      <c r="AA2306" s="5" t="s">
        <v>421</v>
      </c>
      <c r="AB2306" s="5"/>
      <c r="AC2306" s="5"/>
      <c r="AD2306" s="5"/>
      <c r="AE2306" s="5"/>
      <c r="AF2306" s="5"/>
    </row>
    <row r="2307" spans="1:32" hidden="1">
      <c r="A2307" s="5" t="s">
        <v>21388</v>
      </c>
      <c r="B2307" s="5" t="str">
        <f>IF(COUNTIF('Leads Priorizados INT'!M:M,A2307)&gt;0,"Sí","No")</f>
        <v>No</v>
      </c>
      <c r="C2307">
        <v>0</v>
      </c>
      <c r="D2307" s="6" t="s">
        <v>414</v>
      </c>
      <c r="E2307" s="5" t="s">
        <v>21389</v>
      </c>
      <c r="F2307" s="5" t="s">
        <v>152</v>
      </c>
      <c r="G2307" s="5" t="s">
        <v>998</v>
      </c>
      <c r="H2307" s="7">
        <v>1938947</v>
      </c>
      <c r="I2307" s="5">
        <v>10</v>
      </c>
      <c r="J2307" s="5">
        <v>2</v>
      </c>
      <c r="K2307" s="5" t="s">
        <v>21390</v>
      </c>
      <c r="L2307" s="5">
        <v>6.88E-2</v>
      </c>
      <c r="M2307" s="8">
        <v>915592688</v>
      </c>
      <c r="N2307" s="8">
        <v>915429592</v>
      </c>
      <c r="O2307" s="8">
        <v>915054145</v>
      </c>
      <c r="P2307" s="8"/>
      <c r="Q2307" s="8"/>
      <c r="R2307" s="5" t="s">
        <v>21391</v>
      </c>
      <c r="S2307" s="5" t="s">
        <v>21392</v>
      </c>
      <c r="T2307" s="5" t="s">
        <v>417</v>
      </c>
      <c r="U2307" s="5" t="s">
        <v>417</v>
      </c>
      <c r="V2307" s="5" t="s">
        <v>417</v>
      </c>
      <c r="W2307" s="5" t="s">
        <v>93</v>
      </c>
      <c r="X2307" s="5" t="s">
        <v>418</v>
      </c>
      <c r="Y2307" s="5" t="s">
        <v>419</v>
      </c>
      <c r="Z2307" s="5" t="s">
        <v>420</v>
      </c>
      <c r="AA2307" s="5" t="s">
        <v>421</v>
      </c>
      <c r="AB2307" s="5" t="s">
        <v>21393</v>
      </c>
      <c r="AC2307" s="5"/>
      <c r="AD2307" s="5"/>
      <c r="AE2307" s="5"/>
      <c r="AF2307" s="5"/>
    </row>
    <row r="2308" spans="1:32" hidden="1">
      <c r="A2308" s="5" t="s">
        <v>21394</v>
      </c>
      <c r="B2308" s="5" t="str">
        <f>IF(COUNTIF('Leads Priorizados INT'!M:M,A2308)&gt;0,"Sí","No")</f>
        <v>No</v>
      </c>
      <c r="C2308">
        <v>0</v>
      </c>
      <c r="D2308" s="6" t="s">
        <v>414</v>
      </c>
      <c r="E2308" s="5" t="s">
        <v>21395</v>
      </c>
      <c r="F2308" s="5" t="s">
        <v>729</v>
      </c>
      <c r="G2308" s="5" t="s">
        <v>1764</v>
      </c>
      <c r="H2308" s="7">
        <v>1083221</v>
      </c>
      <c r="I2308" s="5">
        <v>0</v>
      </c>
      <c r="J2308" s="5">
        <v>1</v>
      </c>
      <c r="K2308" s="5" t="s">
        <v>21396</v>
      </c>
      <c r="L2308" s="5">
        <v>6.88E-2</v>
      </c>
      <c r="M2308" s="8">
        <v>976072134</v>
      </c>
      <c r="N2308" s="8">
        <v>974571301</v>
      </c>
      <c r="O2308" s="8"/>
      <c r="P2308" s="8"/>
      <c r="Q2308" s="8"/>
      <c r="R2308" s="5" t="s">
        <v>21397</v>
      </c>
      <c r="S2308" s="5" t="s">
        <v>417</v>
      </c>
      <c r="T2308" s="5" t="s">
        <v>417</v>
      </c>
      <c r="U2308" s="5" t="s">
        <v>417</v>
      </c>
      <c r="V2308" s="5" t="s">
        <v>417</v>
      </c>
      <c r="W2308" s="5" t="s">
        <v>93</v>
      </c>
      <c r="X2308" s="5" t="s">
        <v>418</v>
      </c>
      <c r="Y2308" s="5" t="s">
        <v>419</v>
      </c>
      <c r="Z2308" s="5" t="s">
        <v>420</v>
      </c>
      <c r="AA2308" s="5" t="s">
        <v>421</v>
      </c>
      <c r="AB2308" s="5" t="s">
        <v>21398</v>
      </c>
      <c r="AC2308" s="5" t="s">
        <v>21399</v>
      </c>
      <c r="AD2308" s="5"/>
      <c r="AE2308" s="5"/>
      <c r="AF2308" s="5"/>
    </row>
    <row r="2309" spans="1:32" hidden="1">
      <c r="A2309" s="5" t="s">
        <v>21400</v>
      </c>
      <c r="B2309" s="5" t="str">
        <f>IF(COUNTIF('Leads Priorizados INT'!M:M,A2309)&gt;0,"Sí","No")</f>
        <v>No</v>
      </c>
      <c r="C2309">
        <v>0</v>
      </c>
      <c r="D2309" s="6" t="s">
        <v>414</v>
      </c>
      <c r="E2309" s="5" t="s">
        <v>21401</v>
      </c>
      <c r="F2309" s="5" t="s">
        <v>152</v>
      </c>
      <c r="G2309" s="5" t="s">
        <v>9796</v>
      </c>
      <c r="H2309" s="7">
        <v>1056350</v>
      </c>
      <c r="I2309" s="5">
        <v>7</v>
      </c>
      <c r="J2309" s="5">
        <v>1</v>
      </c>
      <c r="K2309" s="5" t="s">
        <v>21402</v>
      </c>
      <c r="L2309" s="5">
        <v>6.8699999999999997E-2</v>
      </c>
      <c r="M2309" s="8"/>
      <c r="N2309" s="8"/>
      <c r="O2309" s="8"/>
      <c r="P2309" s="8"/>
      <c r="Q2309" s="8"/>
      <c r="R2309" s="5" t="s">
        <v>21403</v>
      </c>
      <c r="S2309" s="5" t="s">
        <v>21404</v>
      </c>
      <c r="T2309" s="5" t="s">
        <v>417</v>
      </c>
      <c r="U2309" s="5" t="s">
        <v>417</v>
      </c>
      <c r="V2309" s="5" t="s">
        <v>417</v>
      </c>
      <c r="W2309" s="5" t="s">
        <v>93</v>
      </c>
      <c r="X2309" s="5" t="s">
        <v>418</v>
      </c>
      <c r="Y2309" s="5" t="s">
        <v>419</v>
      </c>
      <c r="Z2309" s="5" t="s">
        <v>420</v>
      </c>
      <c r="AA2309" s="5" t="s">
        <v>421</v>
      </c>
      <c r="AB2309" s="5"/>
      <c r="AC2309" s="5"/>
      <c r="AD2309" s="5"/>
      <c r="AE2309" s="5"/>
      <c r="AF2309" s="5"/>
    </row>
    <row r="2310" spans="1:32" hidden="1">
      <c r="A2310" s="5" t="s">
        <v>21405</v>
      </c>
      <c r="B2310" s="5" t="str">
        <f>IF(COUNTIF('Leads Priorizados INT'!M:M,A2310)&gt;0,"Sí","No")</f>
        <v>No</v>
      </c>
      <c r="C2310">
        <v>0</v>
      </c>
      <c r="D2310" s="6" t="s">
        <v>414</v>
      </c>
      <c r="E2310" s="5" t="s">
        <v>21406</v>
      </c>
      <c r="F2310" s="5" t="s">
        <v>152</v>
      </c>
      <c r="G2310" s="5" t="s">
        <v>10921</v>
      </c>
      <c r="H2310" s="7">
        <v>1021641</v>
      </c>
      <c r="I2310" s="5">
        <v>1</v>
      </c>
      <c r="J2310" s="5">
        <v>1</v>
      </c>
      <c r="K2310" s="5" t="s">
        <v>21407</v>
      </c>
      <c r="L2310" s="5">
        <v>6.8699999999999997E-2</v>
      </c>
      <c r="M2310" s="8">
        <v>914717327</v>
      </c>
      <c r="N2310" s="8">
        <v>914712280</v>
      </c>
      <c r="O2310" s="8">
        <v>630408654</v>
      </c>
      <c r="P2310" s="8">
        <v>620974443</v>
      </c>
      <c r="Q2310" s="8">
        <v>615992853</v>
      </c>
      <c r="R2310" s="5" t="s">
        <v>21408</v>
      </c>
      <c r="S2310" s="5" t="s">
        <v>417</v>
      </c>
      <c r="T2310" s="5" t="s">
        <v>417</v>
      </c>
      <c r="U2310" s="5" t="s">
        <v>417</v>
      </c>
      <c r="V2310" s="5" t="s">
        <v>417</v>
      </c>
      <c r="W2310" s="5" t="s">
        <v>93</v>
      </c>
      <c r="X2310" s="5" t="s">
        <v>418</v>
      </c>
      <c r="Y2310" s="5" t="s">
        <v>419</v>
      </c>
      <c r="Z2310" s="5" t="s">
        <v>420</v>
      </c>
      <c r="AA2310" s="5" t="s">
        <v>421</v>
      </c>
      <c r="AB2310" s="5"/>
      <c r="AC2310" s="5"/>
      <c r="AD2310" s="5"/>
      <c r="AE2310" s="5"/>
      <c r="AF2310" s="5"/>
    </row>
    <row r="2311" spans="1:32" hidden="1">
      <c r="A2311" s="5" t="s">
        <v>21409</v>
      </c>
      <c r="B2311" s="5" t="str">
        <f>IF(COUNTIF('Leads Priorizados INT'!M:M,A2311)&gt;0,"Sí","No")</f>
        <v>No</v>
      </c>
      <c r="C2311">
        <v>0</v>
      </c>
      <c r="D2311" s="6" t="s">
        <v>414</v>
      </c>
      <c r="E2311" s="5" t="s">
        <v>7678</v>
      </c>
      <c r="F2311" s="5" t="s">
        <v>1019</v>
      </c>
      <c r="G2311" s="5" t="s">
        <v>9705</v>
      </c>
      <c r="H2311" s="7">
        <v>578143</v>
      </c>
      <c r="I2311" s="5">
        <v>8</v>
      </c>
      <c r="J2311" s="5">
        <v>2</v>
      </c>
      <c r="K2311" s="5" t="s">
        <v>21410</v>
      </c>
      <c r="L2311" s="5">
        <v>6.8599999999999994E-2</v>
      </c>
      <c r="M2311" s="8">
        <v>948196402</v>
      </c>
      <c r="N2311" s="8">
        <v>661861950</v>
      </c>
      <c r="O2311" s="8"/>
      <c r="P2311" s="8"/>
      <c r="Q2311" s="8"/>
      <c r="R2311" s="5" t="s">
        <v>21411</v>
      </c>
      <c r="S2311" s="5" t="s">
        <v>21412</v>
      </c>
      <c r="T2311" s="5" t="s">
        <v>21413</v>
      </c>
      <c r="U2311" s="5" t="s">
        <v>21414</v>
      </c>
      <c r="V2311" s="5" t="s">
        <v>21415</v>
      </c>
      <c r="W2311" s="5" t="s">
        <v>93</v>
      </c>
      <c r="X2311" s="5" t="s">
        <v>418</v>
      </c>
      <c r="Y2311" s="5" t="s">
        <v>419</v>
      </c>
      <c r="Z2311" s="5" t="s">
        <v>420</v>
      </c>
      <c r="AA2311" s="5" t="s">
        <v>421</v>
      </c>
      <c r="AB2311" s="5" t="s">
        <v>21416</v>
      </c>
      <c r="AC2311" s="5"/>
      <c r="AD2311" s="5"/>
      <c r="AE2311" s="5"/>
      <c r="AF2311" s="5"/>
    </row>
    <row r="2312" spans="1:32" hidden="1">
      <c r="A2312" s="5" t="s">
        <v>21417</v>
      </c>
      <c r="B2312" s="5" t="str">
        <f>IF(COUNTIF('Leads Priorizados INT'!M:M,A2312)&gt;0,"Sí","No")</f>
        <v>No</v>
      </c>
      <c r="C2312">
        <v>0</v>
      </c>
      <c r="D2312" s="6" t="s">
        <v>414</v>
      </c>
      <c r="E2312" s="5" t="s">
        <v>21418</v>
      </c>
      <c r="F2312" s="5" t="s">
        <v>152</v>
      </c>
      <c r="G2312" s="5" t="s">
        <v>1923</v>
      </c>
      <c r="H2312" s="7">
        <v>639775</v>
      </c>
      <c r="I2312" s="5">
        <v>6</v>
      </c>
      <c r="J2312" s="5">
        <v>1</v>
      </c>
      <c r="K2312" s="5" t="s">
        <v>21419</v>
      </c>
      <c r="L2312" s="5">
        <v>6.8599999999999994E-2</v>
      </c>
      <c r="M2312" s="8">
        <v>917030611</v>
      </c>
      <c r="N2312" s="8"/>
      <c r="O2312" s="8"/>
      <c r="P2312" s="8"/>
      <c r="Q2312" s="8"/>
      <c r="R2312" s="5" t="s">
        <v>21420</v>
      </c>
      <c r="S2312" s="5" t="s">
        <v>417</v>
      </c>
      <c r="T2312" s="5" t="s">
        <v>417</v>
      </c>
      <c r="U2312" s="5" t="s">
        <v>417</v>
      </c>
      <c r="V2312" s="5" t="s">
        <v>417</v>
      </c>
      <c r="W2312" s="5" t="s">
        <v>93</v>
      </c>
      <c r="X2312" s="5" t="s">
        <v>418</v>
      </c>
      <c r="Y2312" s="5" t="s">
        <v>419</v>
      </c>
      <c r="Z2312" s="5" t="s">
        <v>420</v>
      </c>
      <c r="AA2312" s="5" t="s">
        <v>421</v>
      </c>
      <c r="AB2312" s="5"/>
      <c r="AC2312" s="5"/>
      <c r="AD2312" s="5"/>
      <c r="AE2312" s="5"/>
      <c r="AF2312" s="5"/>
    </row>
    <row r="2313" spans="1:32" hidden="1">
      <c r="A2313" s="5" t="s">
        <v>21421</v>
      </c>
      <c r="B2313" s="5" t="str">
        <f>IF(COUNTIF('Leads Priorizados INT'!M:M,A2313)&gt;0,"Sí","No")</f>
        <v>No</v>
      </c>
      <c r="C2313">
        <v>0</v>
      </c>
      <c r="D2313" s="6" t="s">
        <v>521</v>
      </c>
      <c r="E2313" s="5" t="s">
        <v>21422</v>
      </c>
      <c r="F2313" s="5" t="s">
        <v>729</v>
      </c>
      <c r="G2313" s="5" t="s">
        <v>21112</v>
      </c>
      <c r="H2313" s="7">
        <v>5318203</v>
      </c>
      <c r="I2313" s="5">
        <v>139</v>
      </c>
      <c r="J2313" s="5">
        <v>3</v>
      </c>
      <c r="K2313" s="5" t="s">
        <v>21423</v>
      </c>
      <c r="L2313" s="5">
        <v>6.8500000000000005E-2</v>
      </c>
      <c r="M2313" s="8">
        <v>976482290</v>
      </c>
      <c r="N2313" s="8">
        <v>976482082</v>
      </c>
      <c r="O2313" s="8">
        <v>976482080</v>
      </c>
      <c r="P2313" s="8">
        <v>914317597</v>
      </c>
      <c r="Q2313" s="8"/>
      <c r="R2313" s="5" t="s">
        <v>21424</v>
      </c>
      <c r="S2313" s="5" t="s">
        <v>21425</v>
      </c>
      <c r="T2313" s="5" t="s">
        <v>417</v>
      </c>
      <c r="U2313" s="5" t="s">
        <v>417</v>
      </c>
      <c r="V2313" s="5" t="s">
        <v>417</v>
      </c>
      <c r="W2313" s="5" t="s">
        <v>93</v>
      </c>
      <c r="X2313" s="5" t="s">
        <v>418</v>
      </c>
      <c r="Y2313" s="5" t="s">
        <v>419</v>
      </c>
      <c r="Z2313" s="5" t="s">
        <v>420</v>
      </c>
      <c r="AA2313" s="5" t="s">
        <v>421</v>
      </c>
      <c r="AB2313" s="5" t="s">
        <v>21426</v>
      </c>
      <c r="AC2313" s="5" t="s">
        <v>21427</v>
      </c>
      <c r="AD2313" s="5" t="s">
        <v>21428</v>
      </c>
      <c r="AE2313" s="5" t="s">
        <v>21429</v>
      </c>
      <c r="AF2313" s="5" t="s">
        <v>21430</v>
      </c>
    </row>
    <row r="2314" spans="1:32" hidden="1">
      <c r="A2314" s="5" t="s">
        <v>21431</v>
      </c>
      <c r="B2314" s="5" t="str">
        <f>IF(COUNTIF('Leads Priorizados INT'!M:M,A2314)&gt;0,"Sí","No")</f>
        <v>No</v>
      </c>
      <c r="C2314">
        <v>0</v>
      </c>
      <c r="D2314" s="6" t="s">
        <v>414</v>
      </c>
      <c r="E2314" s="5" t="s">
        <v>21432</v>
      </c>
      <c r="F2314" s="5" t="s">
        <v>431</v>
      </c>
      <c r="G2314" s="5" t="s">
        <v>3140</v>
      </c>
      <c r="H2314" s="7">
        <v>869335</v>
      </c>
      <c r="I2314" s="5">
        <v>7</v>
      </c>
      <c r="J2314" s="5">
        <v>1</v>
      </c>
      <c r="K2314" s="5" t="s">
        <v>21433</v>
      </c>
      <c r="L2314" s="5">
        <v>6.8500000000000005E-2</v>
      </c>
      <c r="M2314" s="8"/>
      <c r="N2314" s="8"/>
      <c r="O2314" s="8"/>
      <c r="P2314" s="8"/>
      <c r="Q2314" s="8"/>
      <c r="R2314" s="5" t="s">
        <v>21434</v>
      </c>
      <c r="S2314" s="5" t="s">
        <v>417</v>
      </c>
      <c r="T2314" s="5" t="s">
        <v>417</v>
      </c>
      <c r="U2314" s="5" t="s">
        <v>417</v>
      </c>
      <c r="V2314" s="5" t="s">
        <v>417</v>
      </c>
      <c r="W2314" s="5" t="s">
        <v>93</v>
      </c>
      <c r="X2314" s="5" t="s">
        <v>418</v>
      </c>
      <c r="Y2314" s="5" t="s">
        <v>419</v>
      </c>
      <c r="Z2314" s="5" t="s">
        <v>420</v>
      </c>
      <c r="AA2314" s="5" t="s">
        <v>421</v>
      </c>
      <c r="AB2314" s="5"/>
      <c r="AC2314" s="5"/>
      <c r="AD2314" s="5"/>
      <c r="AE2314" s="5"/>
      <c r="AF2314" s="5"/>
    </row>
    <row r="2315" spans="1:32" hidden="1">
      <c r="A2315" s="5" t="s">
        <v>21435</v>
      </c>
      <c r="B2315" s="5" t="str">
        <f>IF(COUNTIF('Leads Priorizados INT'!M:M,A2315)&gt;0,"Sí","No")</f>
        <v>No</v>
      </c>
      <c r="C2315">
        <v>0</v>
      </c>
      <c r="D2315" s="6" t="s">
        <v>414</v>
      </c>
      <c r="E2315" s="5" t="s">
        <v>21436</v>
      </c>
      <c r="F2315" s="5" t="s">
        <v>152</v>
      </c>
      <c r="G2315" s="5" t="s">
        <v>1602</v>
      </c>
      <c r="H2315" s="7">
        <v>527481</v>
      </c>
      <c r="I2315" s="5">
        <v>7</v>
      </c>
      <c r="J2315" s="5">
        <v>1</v>
      </c>
      <c r="K2315" s="5" t="s">
        <v>21437</v>
      </c>
      <c r="L2315" s="5">
        <v>6.8500000000000005E-2</v>
      </c>
      <c r="M2315" s="8"/>
      <c r="N2315" s="8"/>
      <c r="O2315" s="8"/>
      <c r="P2315" s="8"/>
      <c r="Q2315" s="8"/>
      <c r="R2315" s="5" t="s">
        <v>21438</v>
      </c>
      <c r="S2315" s="5" t="s">
        <v>21439</v>
      </c>
      <c r="T2315" s="5" t="s">
        <v>417</v>
      </c>
      <c r="U2315" s="5" t="s">
        <v>417</v>
      </c>
      <c r="V2315" s="5" t="s">
        <v>417</v>
      </c>
      <c r="W2315" s="5" t="s">
        <v>93</v>
      </c>
      <c r="X2315" s="5" t="s">
        <v>418</v>
      </c>
      <c r="Y2315" s="5" t="s">
        <v>419</v>
      </c>
      <c r="Z2315" s="5" t="s">
        <v>420</v>
      </c>
      <c r="AA2315" s="5" t="s">
        <v>421</v>
      </c>
      <c r="AB2315" s="5" t="s">
        <v>21440</v>
      </c>
      <c r="AC2315" s="5"/>
      <c r="AD2315" s="5"/>
      <c r="AE2315" s="5"/>
      <c r="AF2315" s="5"/>
    </row>
    <row r="2316" spans="1:32" hidden="1">
      <c r="A2316" s="5" t="s">
        <v>21441</v>
      </c>
      <c r="B2316" s="5" t="str">
        <f>IF(COUNTIF('Leads Priorizados INT'!M:M,A2316)&gt;0,"Sí","No")</f>
        <v>No</v>
      </c>
      <c r="C2316">
        <v>0</v>
      </c>
      <c r="D2316" s="6" t="s">
        <v>414</v>
      </c>
      <c r="E2316" s="5" t="s">
        <v>21442</v>
      </c>
      <c r="F2316" s="5" t="s">
        <v>700</v>
      </c>
      <c r="G2316" s="5" t="s">
        <v>701</v>
      </c>
      <c r="H2316" s="7">
        <v>2765359</v>
      </c>
      <c r="I2316" s="5">
        <v>13</v>
      </c>
      <c r="J2316" s="5">
        <v>3</v>
      </c>
      <c r="K2316" s="5" t="s">
        <v>21443</v>
      </c>
      <c r="L2316" s="5">
        <v>6.8500000000000005E-2</v>
      </c>
      <c r="M2316" s="8"/>
      <c r="N2316" s="8"/>
      <c r="O2316" s="8"/>
      <c r="P2316" s="8"/>
      <c r="Q2316" s="8"/>
      <c r="R2316" s="5" t="s">
        <v>21444</v>
      </c>
      <c r="S2316" s="5" t="s">
        <v>21445</v>
      </c>
      <c r="T2316" s="5" t="s">
        <v>21446</v>
      </c>
      <c r="U2316" s="5" t="s">
        <v>417</v>
      </c>
      <c r="V2316" s="5" t="s">
        <v>417</v>
      </c>
      <c r="W2316" s="5" t="s">
        <v>93</v>
      </c>
      <c r="X2316" s="5" t="s">
        <v>418</v>
      </c>
      <c r="Y2316" s="5" t="s">
        <v>419</v>
      </c>
      <c r="Z2316" s="5" t="s">
        <v>420</v>
      </c>
      <c r="AA2316" s="5" t="s">
        <v>421</v>
      </c>
      <c r="AB2316" s="5"/>
      <c r="AC2316" s="5"/>
      <c r="AD2316" s="5"/>
      <c r="AE2316" s="5"/>
      <c r="AF2316" s="5"/>
    </row>
    <row r="2317" spans="1:32" hidden="1">
      <c r="A2317" s="5" t="s">
        <v>21447</v>
      </c>
      <c r="B2317" s="5" t="str">
        <f>IF(COUNTIF('Leads Priorizados INT'!M:M,A2317)&gt;0,"Sí","No")</f>
        <v>No</v>
      </c>
      <c r="C2317">
        <v>0</v>
      </c>
      <c r="D2317" s="6" t="s">
        <v>414</v>
      </c>
      <c r="E2317" s="5" t="s">
        <v>21448</v>
      </c>
      <c r="F2317" s="5" t="s">
        <v>700</v>
      </c>
      <c r="G2317" s="5" t="s">
        <v>14310</v>
      </c>
      <c r="H2317" s="7">
        <v>1115631</v>
      </c>
      <c r="I2317" s="5">
        <v>6</v>
      </c>
      <c r="J2317" s="5">
        <v>1</v>
      </c>
      <c r="K2317" s="5" t="s">
        <v>21449</v>
      </c>
      <c r="L2317" s="5">
        <v>6.8400000000000002E-2</v>
      </c>
      <c r="M2317" s="8">
        <v>954467046</v>
      </c>
      <c r="N2317" s="8"/>
      <c r="O2317" s="8"/>
      <c r="P2317" s="8"/>
      <c r="Q2317" s="8"/>
      <c r="R2317" s="5" t="s">
        <v>14586</v>
      </c>
      <c r="S2317" s="5" t="s">
        <v>417</v>
      </c>
      <c r="T2317" s="5" t="s">
        <v>417</v>
      </c>
      <c r="U2317" s="5" t="s">
        <v>417</v>
      </c>
      <c r="V2317" s="5" t="s">
        <v>417</v>
      </c>
      <c r="W2317" s="5" t="s">
        <v>93</v>
      </c>
      <c r="X2317" s="5" t="s">
        <v>418</v>
      </c>
      <c r="Y2317" s="5" t="s">
        <v>419</v>
      </c>
      <c r="Z2317" s="5" t="s">
        <v>420</v>
      </c>
      <c r="AA2317" s="5" t="s">
        <v>421</v>
      </c>
      <c r="AB2317" s="5"/>
      <c r="AC2317" s="5"/>
      <c r="AD2317" s="5"/>
      <c r="AE2317" s="5"/>
      <c r="AF2317" s="5"/>
    </row>
    <row r="2318" spans="1:32">
      <c r="A2318" s="5" t="s">
        <v>21450</v>
      </c>
      <c r="B2318" s="5" t="str">
        <f>IF(COUNTIF('Leads Priorizados INT'!M:M,A2318)&gt;0,"Sí","No")</f>
        <v>No</v>
      </c>
      <c r="C2318">
        <v>1</v>
      </c>
      <c r="D2318" s="6" t="s">
        <v>414</v>
      </c>
      <c r="E2318" s="5" t="s">
        <v>21451</v>
      </c>
      <c r="F2318" s="5" t="s">
        <v>752</v>
      </c>
      <c r="G2318" s="5" t="s">
        <v>21452</v>
      </c>
      <c r="H2318" s="7">
        <v>553712</v>
      </c>
      <c r="I2318" s="5">
        <v>1</v>
      </c>
      <c r="J2318" s="5">
        <v>2</v>
      </c>
      <c r="K2318" s="5" t="s">
        <v>21453</v>
      </c>
      <c r="L2318" s="5">
        <v>6.8400000000000002E-2</v>
      </c>
      <c r="M2318" s="8">
        <v>977823245</v>
      </c>
      <c r="N2318" s="8"/>
      <c r="O2318" s="8"/>
      <c r="P2318" s="8"/>
      <c r="Q2318" s="8"/>
      <c r="R2318" s="5" t="s">
        <v>21454</v>
      </c>
      <c r="S2318" s="5" t="s">
        <v>417</v>
      </c>
      <c r="T2318" s="5" t="s">
        <v>417</v>
      </c>
      <c r="U2318" s="5" t="s">
        <v>417</v>
      </c>
      <c r="V2318" s="5" t="s">
        <v>417</v>
      </c>
      <c r="W2318" s="5" t="s">
        <v>93</v>
      </c>
      <c r="X2318" s="5" t="s">
        <v>418</v>
      </c>
      <c r="Y2318" s="5" t="s">
        <v>419</v>
      </c>
      <c r="Z2318" s="5" t="s">
        <v>420</v>
      </c>
      <c r="AA2318" s="5" t="s">
        <v>421</v>
      </c>
      <c r="AB2318" s="5"/>
      <c r="AC2318" s="5"/>
      <c r="AD2318" s="5"/>
      <c r="AE2318" s="5"/>
      <c r="AF2318" s="5"/>
    </row>
    <row r="2319" spans="1:32" hidden="1">
      <c r="A2319" s="5" t="s">
        <v>21455</v>
      </c>
      <c r="B2319" s="5" t="str">
        <f>IF(COUNTIF('Leads Priorizados INT'!M:M,A2319)&gt;0,"Sí","No")</f>
        <v>No</v>
      </c>
      <c r="C2319">
        <v>0</v>
      </c>
      <c r="D2319" s="6" t="s">
        <v>430</v>
      </c>
      <c r="E2319" s="5" t="s">
        <v>21456</v>
      </c>
      <c r="F2319" s="5" t="s">
        <v>152</v>
      </c>
      <c r="G2319" s="5" t="s">
        <v>1856</v>
      </c>
      <c r="H2319" s="7">
        <v>1002926</v>
      </c>
      <c r="I2319" s="5">
        <v>1</v>
      </c>
      <c r="J2319" s="5">
        <v>1</v>
      </c>
      <c r="K2319" s="5" t="s">
        <v>21457</v>
      </c>
      <c r="L2319" s="5">
        <v>6.8400000000000002E-2</v>
      </c>
      <c r="M2319" s="8">
        <v>915221511</v>
      </c>
      <c r="N2319" s="8">
        <v>600582170</v>
      </c>
      <c r="O2319" s="8">
        <v>610520760</v>
      </c>
      <c r="P2319" s="8"/>
      <c r="Q2319" s="8"/>
      <c r="R2319" s="5" t="s">
        <v>21458</v>
      </c>
      <c r="S2319" s="5" t="s">
        <v>21459</v>
      </c>
      <c r="T2319" s="5" t="s">
        <v>417</v>
      </c>
      <c r="U2319" s="5" t="s">
        <v>417</v>
      </c>
      <c r="V2319" s="5" t="s">
        <v>417</v>
      </c>
      <c r="W2319" s="5" t="s">
        <v>93</v>
      </c>
      <c r="X2319" s="5" t="s">
        <v>418</v>
      </c>
      <c r="Y2319" s="5" t="s">
        <v>419</v>
      </c>
      <c r="Z2319" s="5" t="s">
        <v>420</v>
      </c>
      <c r="AA2319" s="5" t="s">
        <v>421</v>
      </c>
      <c r="AB2319" s="5"/>
      <c r="AC2319" s="5"/>
      <c r="AD2319" s="5"/>
      <c r="AE2319" s="5"/>
      <c r="AF2319" s="5"/>
    </row>
    <row r="2320" spans="1:32" hidden="1">
      <c r="A2320" s="5" t="s">
        <v>21460</v>
      </c>
      <c r="B2320" s="5" t="str">
        <f>IF(COUNTIF('Leads Priorizados INT'!M:M,A2320)&gt;0,"Sí","No")</f>
        <v>No</v>
      </c>
      <c r="C2320">
        <v>0</v>
      </c>
      <c r="D2320" s="6" t="s">
        <v>414</v>
      </c>
      <c r="E2320" s="5" t="s">
        <v>21461</v>
      </c>
      <c r="F2320" s="5" t="s">
        <v>152</v>
      </c>
      <c r="G2320" s="5" t="s">
        <v>1749</v>
      </c>
      <c r="H2320" s="7">
        <v>1014396</v>
      </c>
      <c r="I2320" s="5">
        <v>7</v>
      </c>
      <c r="J2320" s="5">
        <v>1</v>
      </c>
      <c r="K2320" s="5" t="s">
        <v>21462</v>
      </c>
      <c r="L2320" s="5">
        <v>6.8400000000000002E-2</v>
      </c>
      <c r="M2320" s="8">
        <v>650624252</v>
      </c>
      <c r="N2320" s="8"/>
      <c r="O2320" s="8"/>
      <c r="P2320" s="8"/>
      <c r="Q2320" s="8"/>
      <c r="R2320" s="5" t="s">
        <v>21463</v>
      </c>
      <c r="S2320" s="5" t="s">
        <v>417</v>
      </c>
      <c r="T2320" s="5" t="s">
        <v>417</v>
      </c>
      <c r="U2320" s="5" t="s">
        <v>417</v>
      </c>
      <c r="V2320" s="5" t="s">
        <v>417</v>
      </c>
      <c r="W2320" s="5" t="s">
        <v>93</v>
      </c>
      <c r="X2320" s="5" t="s">
        <v>418</v>
      </c>
      <c r="Y2320" s="5" t="s">
        <v>419</v>
      </c>
      <c r="Z2320" s="5" t="s">
        <v>420</v>
      </c>
      <c r="AA2320" s="5" t="s">
        <v>421</v>
      </c>
      <c r="AB2320" s="5"/>
      <c r="AC2320" s="5"/>
      <c r="AD2320" s="5"/>
      <c r="AE2320" s="5"/>
      <c r="AF2320" s="5"/>
    </row>
    <row r="2321" spans="1:32" hidden="1">
      <c r="A2321" s="5" t="s">
        <v>21464</v>
      </c>
      <c r="B2321" s="5" t="str">
        <f>IF(COUNTIF('Leads Priorizados INT'!M:M,A2321)&gt;0,"Sí","No")</f>
        <v>No</v>
      </c>
      <c r="C2321">
        <v>0</v>
      </c>
      <c r="D2321" s="6" t="s">
        <v>414</v>
      </c>
      <c r="E2321" s="5" t="s">
        <v>21465</v>
      </c>
      <c r="F2321" s="5" t="s">
        <v>873</v>
      </c>
      <c r="G2321" s="5" t="s">
        <v>13874</v>
      </c>
      <c r="H2321" s="7">
        <v>1165789</v>
      </c>
      <c r="I2321" s="5">
        <v>3</v>
      </c>
      <c r="J2321" s="5">
        <v>2</v>
      </c>
      <c r="K2321" s="5" t="s">
        <v>21466</v>
      </c>
      <c r="L2321" s="5">
        <v>6.8400000000000002E-2</v>
      </c>
      <c r="M2321" s="8">
        <v>952176690</v>
      </c>
      <c r="N2321" s="8"/>
      <c r="O2321" s="8"/>
      <c r="P2321" s="8"/>
      <c r="Q2321" s="8"/>
      <c r="R2321" s="5" t="s">
        <v>21467</v>
      </c>
      <c r="S2321" s="5" t="s">
        <v>21468</v>
      </c>
      <c r="T2321" s="5" t="s">
        <v>417</v>
      </c>
      <c r="U2321" s="5" t="s">
        <v>417</v>
      </c>
      <c r="V2321" s="5" t="s">
        <v>417</v>
      </c>
      <c r="W2321" s="5" t="s">
        <v>93</v>
      </c>
      <c r="X2321" s="5" t="s">
        <v>418</v>
      </c>
      <c r="Y2321" s="5" t="s">
        <v>419</v>
      </c>
      <c r="Z2321" s="5" t="s">
        <v>420</v>
      </c>
      <c r="AA2321" s="5" t="s">
        <v>421</v>
      </c>
      <c r="AB2321" s="5"/>
      <c r="AC2321" s="5"/>
      <c r="AD2321" s="5"/>
      <c r="AE2321" s="5"/>
      <c r="AF2321" s="5"/>
    </row>
    <row r="2322" spans="1:32" hidden="1">
      <c r="A2322" s="5" t="s">
        <v>21469</v>
      </c>
      <c r="B2322" s="5" t="str">
        <f>IF(COUNTIF('Leads Priorizados INT'!M:M,A2322)&gt;0,"Sí","No")</f>
        <v>No</v>
      </c>
      <c r="C2322">
        <v>0</v>
      </c>
      <c r="D2322" s="6" t="s">
        <v>414</v>
      </c>
      <c r="E2322" s="5" t="s">
        <v>21470</v>
      </c>
      <c r="F2322" s="5" t="s">
        <v>873</v>
      </c>
      <c r="G2322" s="5" t="s">
        <v>3623</v>
      </c>
      <c r="H2322" s="7">
        <v>729691</v>
      </c>
      <c r="I2322" s="5">
        <v>6</v>
      </c>
      <c r="J2322" s="5">
        <v>1</v>
      </c>
      <c r="K2322" s="5" t="s">
        <v>21471</v>
      </c>
      <c r="L2322" s="5">
        <v>6.8400000000000002E-2</v>
      </c>
      <c r="M2322" s="8"/>
      <c r="N2322" s="8"/>
      <c r="O2322" s="8"/>
      <c r="P2322" s="8"/>
      <c r="Q2322" s="8"/>
      <c r="R2322" s="5" t="s">
        <v>21472</v>
      </c>
      <c r="S2322" s="5" t="s">
        <v>417</v>
      </c>
      <c r="T2322" s="5" t="s">
        <v>417</v>
      </c>
      <c r="U2322" s="5" t="s">
        <v>417</v>
      </c>
      <c r="V2322" s="5" t="s">
        <v>417</v>
      </c>
      <c r="W2322" s="5" t="s">
        <v>93</v>
      </c>
      <c r="X2322" s="5" t="s">
        <v>418</v>
      </c>
      <c r="Y2322" s="5" t="s">
        <v>419</v>
      </c>
      <c r="Z2322" s="5" t="s">
        <v>420</v>
      </c>
      <c r="AA2322" s="5" t="s">
        <v>421</v>
      </c>
      <c r="AB2322" s="5"/>
      <c r="AC2322" s="5"/>
      <c r="AD2322" s="5"/>
      <c r="AE2322" s="5"/>
      <c r="AF2322" s="5"/>
    </row>
    <row r="2323" spans="1:32">
      <c r="A2323" s="5" t="s">
        <v>21473</v>
      </c>
      <c r="B2323" s="5" t="str">
        <f>IF(COUNTIF('Leads Priorizados INT'!M:M,A2323)&gt;0,"Sí","No")</f>
        <v>No</v>
      </c>
      <c r="C2323">
        <v>1</v>
      </c>
      <c r="D2323" s="6" t="s">
        <v>414</v>
      </c>
      <c r="E2323" s="5" t="s">
        <v>21474</v>
      </c>
      <c r="F2323" s="5" t="s">
        <v>431</v>
      </c>
      <c r="G2323" s="5" t="s">
        <v>11210</v>
      </c>
      <c r="H2323" s="7">
        <v>4886034</v>
      </c>
      <c r="I2323" s="5">
        <v>63</v>
      </c>
      <c r="J2323" s="5">
        <v>3</v>
      </c>
      <c r="K2323" s="5" t="s">
        <v>21475</v>
      </c>
      <c r="L2323" s="5">
        <v>6.83E-2</v>
      </c>
      <c r="M2323" s="8">
        <v>934927500</v>
      </c>
      <c r="N2323" s="8"/>
      <c r="O2323" s="8"/>
      <c r="P2323" s="8"/>
      <c r="Q2323" s="8"/>
      <c r="R2323" s="5" t="s">
        <v>21476</v>
      </c>
      <c r="S2323" s="5" t="s">
        <v>417</v>
      </c>
      <c r="T2323" s="5" t="s">
        <v>417</v>
      </c>
      <c r="U2323" s="5" t="s">
        <v>417</v>
      </c>
      <c r="V2323" s="5" t="s">
        <v>417</v>
      </c>
      <c r="W2323" s="5" t="s">
        <v>93</v>
      </c>
      <c r="X2323" s="5" t="s">
        <v>418</v>
      </c>
      <c r="Y2323" s="5" t="s">
        <v>419</v>
      </c>
      <c r="Z2323" s="5" t="s">
        <v>420</v>
      </c>
      <c r="AA2323" s="5" t="s">
        <v>421</v>
      </c>
      <c r="AB2323" s="5"/>
      <c r="AC2323" s="5"/>
      <c r="AD2323" s="5"/>
      <c r="AE2323" s="5"/>
      <c r="AF2323" s="5"/>
    </row>
    <row r="2324" spans="1:32">
      <c r="A2324" s="5" t="s">
        <v>21477</v>
      </c>
      <c r="B2324" s="5" t="str">
        <f>IF(COUNTIF('Leads Priorizados INT'!M:M,A2324)&gt;0,"Sí","No")</f>
        <v>No</v>
      </c>
      <c r="C2324">
        <v>1</v>
      </c>
      <c r="D2324" s="6" t="s">
        <v>414</v>
      </c>
      <c r="E2324" s="5" t="s">
        <v>21478</v>
      </c>
      <c r="F2324" s="5" t="s">
        <v>152</v>
      </c>
      <c r="G2324" s="5" t="s">
        <v>780</v>
      </c>
      <c r="H2324" s="7">
        <v>358720</v>
      </c>
      <c r="I2324" s="5">
        <v>5</v>
      </c>
      <c r="J2324" s="5">
        <v>1</v>
      </c>
      <c r="K2324" s="5" t="s">
        <v>21479</v>
      </c>
      <c r="L2324" s="5">
        <v>6.83E-2</v>
      </c>
      <c r="M2324" s="8"/>
      <c r="N2324" s="8"/>
      <c r="O2324" s="8"/>
      <c r="P2324" s="8"/>
      <c r="Q2324" s="8"/>
      <c r="R2324" s="5" t="s">
        <v>21480</v>
      </c>
      <c r="S2324" s="5" t="s">
        <v>417</v>
      </c>
      <c r="T2324" s="5" t="s">
        <v>417</v>
      </c>
      <c r="U2324" s="5" t="s">
        <v>417</v>
      </c>
      <c r="V2324" s="5" t="s">
        <v>417</v>
      </c>
      <c r="W2324" s="5" t="s">
        <v>93</v>
      </c>
      <c r="X2324" s="5" t="s">
        <v>418</v>
      </c>
      <c r="Y2324" s="5" t="s">
        <v>419</v>
      </c>
      <c r="Z2324" s="5" t="s">
        <v>420</v>
      </c>
      <c r="AA2324" s="5" t="s">
        <v>421</v>
      </c>
      <c r="AB2324" s="5" t="s">
        <v>21481</v>
      </c>
      <c r="AC2324" s="5"/>
      <c r="AD2324" s="5"/>
      <c r="AE2324" s="5"/>
      <c r="AF2324" s="5"/>
    </row>
    <row r="2325" spans="1:32" hidden="1">
      <c r="A2325" s="5" t="s">
        <v>21482</v>
      </c>
      <c r="B2325" s="5" t="str">
        <f>IF(COUNTIF('Leads Priorizados INT'!M:M,A2325)&gt;0,"Sí","No")</f>
        <v>No</v>
      </c>
      <c r="C2325">
        <v>0</v>
      </c>
      <c r="D2325" s="6" t="s">
        <v>414</v>
      </c>
      <c r="E2325" s="5" t="s">
        <v>21483</v>
      </c>
      <c r="F2325" s="5" t="s">
        <v>3740</v>
      </c>
      <c r="G2325" s="5" t="s">
        <v>21484</v>
      </c>
      <c r="H2325" s="7">
        <v>507011</v>
      </c>
      <c r="I2325" s="5">
        <v>1</v>
      </c>
      <c r="J2325" s="5">
        <v>1</v>
      </c>
      <c r="K2325" s="5" t="s">
        <v>21485</v>
      </c>
      <c r="L2325" s="5">
        <v>6.83E-2</v>
      </c>
      <c r="M2325" s="8">
        <v>667421584</v>
      </c>
      <c r="N2325" s="8">
        <v>691406969</v>
      </c>
      <c r="O2325" s="8"/>
      <c r="P2325" s="8"/>
      <c r="Q2325" s="8"/>
      <c r="R2325" s="5" t="s">
        <v>21486</v>
      </c>
      <c r="S2325" s="5" t="s">
        <v>21487</v>
      </c>
      <c r="T2325" s="5" t="s">
        <v>21488</v>
      </c>
      <c r="U2325" s="5" t="s">
        <v>21489</v>
      </c>
      <c r="V2325" s="5" t="s">
        <v>417</v>
      </c>
      <c r="W2325" s="5" t="s">
        <v>93</v>
      </c>
      <c r="X2325" s="5" t="s">
        <v>418</v>
      </c>
      <c r="Y2325" s="5" t="s">
        <v>419</v>
      </c>
      <c r="Z2325" s="5" t="s">
        <v>420</v>
      </c>
      <c r="AA2325" s="5" t="s">
        <v>421</v>
      </c>
      <c r="AB2325" s="5"/>
      <c r="AC2325" s="5"/>
      <c r="AD2325" s="5"/>
      <c r="AE2325" s="5"/>
      <c r="AF2325" s="5"/>
    </row>
    <row r="2326" spans="1:32" hidden="1">
      <c r="A2326" s="5" t="s">
        <v>21490</v>
      </c>
      <c r="B2326" s="5" t="str">
        <f>IF(COUNTIF('Leads Priorizados INT'!M:M,A2326)&gt;0,"Sí","No")</f>
        <v>No</v>
      </c>
      <c r="C2326">
        <v>0</v>
      </c>
      <c r="D2326" s="6" t="s">
        <v>414</v>
      </c>
      <c r="E2326" s="5" t="s">
        <v>21491</v>
      </c>
      <c r="F2326" s="5" t="s">
        <v>431</v>
      </c>
      <c r="G2326" s="5" t="s">
        <v>2206</v>
      </c>
      <c r="H2326" s="7">
        <v>1486046</v>
      </c>
      <c r="I2326" s="5">
        <v>4</v>
      </c>
      <c r="J2326" s="5">
        <v>1</v>
      </c>
      <c r="K2326" s="5" t="s">
        <v>21492</v>
      </c>
      <c r="L2326" s="5">
        <v>6.83E-2</v>
      </c>
      <c r="M2326" s="8"/>
      <c r="N2326" s="8"/>
      <c r="O2326" s="8"/>
      <c r="P2326" s="8"/>
      <c r="Q2326" s="8"/>
      <c r="R2326" s="5" t="s">
        <v>16935</v>
      </c>
      <c r="S2326" s="5" t="s">
        <v>417</v>
      </c>
      <c r="T2326" s="5" t="s">
        <v>417</v>
      </c>
      <c r="U2326" s="5" t="s">
        <v>417</v>
      </c>
      <c r="V2326" s="5" t="s">
        <v>417</v>
      </c>
      <c r="W2326" s="5" t="s">
        <v>93</v>
      </c>
      <c r="X2326" s="5" t="s">
        <v>418</v>
      </c>
      <c r="Y2326" s="5" t="s">
        <v>419</v>
      </c>
      <c r="Z2326" s="5" t="s">
        <v>420</v>
      </c>
      <c r="AA2326" s="5" t="s">
        <v>421</v>
      </c>
      <c r="AB2326" s="5" t="s">
        <v>21493</v>
      </c>
      <c r="AC2326" s="5"/>
      <c r="AD2326" s="5"/>
      <c r="AE2326" s="5"/>
      <c r="AF2326" s="5"/>
    </row>
    <row r="2327" spans="1:32" hidden="1">
      <c r="A2327" s="5" t="s">
        <v>21494</v>
      </c>
      <c r="B2327" s="5" t="str">
        <f>IF(COUNTIF('Leads Priorizados INT'!M:M,A2327)&gt;0,"Sí","No")</f>
        <v>No</v>
      </c>
      <c r="C2327">
        <v>0</v>
      </c>
      <c r="D2327" s="6" t="s">
        <v>414</v>
      </c>
      <c r="E2327" s="5" t="s">
        <v>21495</v>
      </c>
      <c r="F2327" s="5" t="s">
        <v>152</v>
      </c>
      <c r="G2327" s="5" t="s">
        <v>1157</v>
      </c>
      <c r="H2327" s="7">
        <v>719202</v>
      </c>
      <c r="I2327" s="5">
        <v>1</v>
      </c>
      <c r="J2327" s="5">
        <v>2</v>
      </c>
      <c r="K2327" s="5" t="s">
        <v>21496</v>
      </c>
      <c r="L2327" s="5">
        <v>6.83E-2</v>
      </c>
      <c r="M2327" s="8">
        <v>914109803</v>
      </c>
      <c r="N2327" s="8"/>
      <c r="O2327" s="8"/>
      <c r="P2327" s="8"/>
      <c r="Q2327" s="8"/>
      <c r="R2327" s="5" t="s">
        <v>21497</v>
      </c>
      <c r="S2327" s="5" t="s">
        <v>21498</v>
      </c>
      <c r="T2327" s="5" t="s">
        <v>417</v>
      </c>
      <c r="U2327" s="5" t="s">
        <v>417</v>
      </c>
      <c r="V2327" s="5" t="s">
        <v>417</v>
      </c>
      <c r="W2327" s="5" t="s">
        <v>93</v>
      </c>
      <c r="X2327" s="5" t="s">
        <v>418</v>
      </c>
      <c r="Y2327" s="5" t="s">
        <v>419</v>
      </c>
      <c r="Z2327" s="5" t="s">
        <v>420</v>
      </c>
      <c r="AA2327" s="5" t="s">
        <v>421</v>
      </c>
      <c r="AB2327" s="5"/>
      <c r="AC2327" s="5"/>
      <c r="AD2327" s="5"/>
      <c r="AE2327" s="5"/>
      <c r="AF2327" s="5"/>
    </row>
    <row r="2328" spans="1:32">
      <c r="A2328" s="5" t="s">
        <v>21499</v>
      </c>
      <c r="B2328" s="5" t="str">
        <f>IF(COUNTIF('Leads Priorizados INT'!M:M,A2328)&gt;0,"Sí","No")</f>
        <v>No</v>
      </c>
      <c r="C2328">
        <v>1</v>
      </c>
      <c r="D2328" s="6" t="s">
        <v>414</v>
      </c>
      <c r="E2328" s="5" t="s">
        <v>21500</v>
      </c>
      <c r="F2328" s="5" t="s">
        <v>152</v>
      </c>
      <c r="G2328" s="5" t="s">
        <v>10921</v>
      </c>
      <c r="H2328" s="7">
        <v>884738</v>
      </c>
      <c r="I2328" s="5">
        <v>3</v>
      </c>
      <c r="J2328" s="5">
        <v>1</v>
      </c>
      <c r="K2328" s="5" t="s">
        <v>21501</v>
      </c>
      <c r="L2328" s="5">
        <v>6.83E-2</v>
      </c>
      <c r="M2328" s="8"/>
      <c r="N2328" s="8"/>
      <c r="O2328" s="8"/>
      <c r="P2328" s="8"/>
      <c r="Q2328" s="8"/>
      <c r="R2328" s="5" t="s">
        <v>21502</v>
      </c>
      <c r="S2328" s="5" t="s">
        <v>21503</v>
      </c>
      <c r="T2328" s="5" t="s">
        <v>417</v>
      </c>
      <c r="U2328" s="5" t="s">
        <v>417</v>
      </c>
      <c r="V2328" s="5" t="s">
        <v>417</v>
      </c>
      <c r="W2328" s="5" t="s">
        <v>93</v>
      </c>
      <c r="X2328" s="5" t="s">
        <v>418</v>
      </c>
      <c r="Y2328" s="5" t="s">
        <v>419</v>
      </c>
      <c r="Z2328" s="5" t="s">
        <v>420</v>
      </c>
      <c r="AA2328" s="5" t="s">
        <v>421</v>
      </c>
      <c r="AB2328" s="5"/>
      <c r="AC2328" s="5"/>
      <c r="AD2328" s="5"/>
      <c r="AE2328" s="5"/>
      <c r="AF2328" s="5"/>
    </row>
    <row r="2329" spans="1:32">
      <c r="A2329" s="5" t="s">
        <v>21504</v>
      </c>
      <c r="B2329" s="5" t="str">
        <f>IF(COUNTIF('Leads Priorizados INT'!M:M,A2329)&gt;0,"Sí","No")</f>
        <v>No</v>
      </c>
      <c r="C2329">
        <v>1</v>
      </c>
      <c r="D2329" s="6" t="s">
        <v>414</v>
      </c>
      <c r="E2329" s="5" t="s">
        <v>21505</v>
      </c>
      <c r="F2329" s="5" t="s">
        <v>2186</v>
      </c>
      <c r="G2329" s="5" t="s">
        <v>21506</v>
      </c>
      <c r="H2329" s="7">
        <v>374346</v>
      </c>
      <c r="I2329" s="5">
        <v>1</v>
      </c>
      <c r="J2329" s="5">
        <v>1</v>
      </c>
      <c r="K2329" s="5" t="s">
        <v>21507</v>
      </c>
      <c r="L2329" s="5">
        <v>6.8199999999999997E-2</v>
      </c>
      <c r="M2329" s="8"/>
      <c r="N2329" s="8"/>
      <c r="O2329" s="8"/>
      <c r="P2329" s="8"/>
      <c r="Q2329" s="8"/>
      <c r="R2329" s="5" t="s">
        <v>21508</v>
      </c>
      <c r="S2329" s="5" t="s">
        <v>21509</v>
      </c>
      <c r="T2329" s="5" t="s">
        <v>21510</v>
      </c>
      <c r="U2329" s="5" t="s">
        <v>417</v>
      </c>
      <c r="V2329" s="5" t="s">
        <v>417</v>
      </c>
      <c r="W2329" s="5" t="s">
        <v>93</v>
      </c>
      <c r="X2329" s="5" t="s">
        <v>418</v>
      </c>
      <c r="Y2329" s="5" t="s">
        <v>419</v>
      </c>
      <c r="Z2329" s="5" t="s">
        <v>420</v>
      </c>
      <c r="AA2329" s="5" t="s">
        <v>421</v>
      </c>
      <c r="AB2329" s="5" t="s">
        <v>21511</v>
      </c>
      <c r="AC2329" s="5"/>
      <c r="AD2329" s="5"/>
      <c r="AE2329" s="5"/>
      <c r="AF2329" s="5"/>
    </row>
    <row r="2330" spans="1:32" hidden="1">
      <c r="A2330" s="5" t="s">
        <v>21512</v>
      </c>
      <c r="B2330" s="5" t="str">
        <f>IF(COUNTIF('Leads Priorizados INT'!M:M,A2330)&gt;0,"Sí","No")</f>
        <v>No</v>
      </c>
      <c r="C2330">
        <v>0</v>
      </c>
      <c r="D2330" s="6" t="s">
        <v>414</v>
      </c>
      <c r="E2330" s="5" t="s">
        <v>21513</v>
      </c>
      <c r="F2330" s="5" t="s">
        <v>3780</v>
      </c>
      <c r="G2330" s="5" t="s">
        <v>15945</v>
      </c>
      <c r="H2330" s="7">
        <v>4764770</v>
      </c>
      <c r="I2330" s="5">
        <v>30</v>
      </c>
      <c r="J2330" s="5">
        <v>1</v>
      </c>
      <c r="K2330" s="5" t="s">
        <v>21514</v>
      </c>
      <c r="L2330" s="5">
        <v>6.8199999999999997E-2</v>
      </c>
      <c r="M2330" s="8"/>
      <c r="N2330" s="8"/>
      <c r="O2330" s="8"/>
      <c r="P2330" s="8"/>
      <c r="Q2330" s="8"/>
      <c r="R2330" s="5" t="s">
        <v>21515</v>
      </c>
      <c r="S2330" s="5" t="s">
        <v>417</v>
      </c>
      <c r="T2330" s="5" t="s">
        <v>417</v>
      </c>
      <c r="U2330" s="5" t="s">
        <v>417</v>
      </c>
      <c r="V2330" s="5" t="s">
        <v>417</v>
      </c>
      <c r="W2330" s="5" t="s">
        <v>93</v>
      </c>
      <c r="X2330" s="5" t="s">
        <v>418</v>
      </c>
      <c r="Y2330" s="5" t="s">
        <v>419</v>
      </c>
      <c r="Z2330" s="5" t="s">
        <v>420</v>
      </c>
      <c r="AA2330" s="5" t="s">
        <v>421</v>
      </c>
      <c r="AB2330" s="5"/>
      <c r="AC2330" s="5"/>
      <c r="AD2330" s="5"/>
      <c r="AE2330" s="5"/>
      <c r="AF2330" s="5"/>
    </row>
    <row r="2331" spans="1:32" hidden="1">
      <c r="A2331" s="5" t="s">
        <v>21516</v>
      </c>
      <c r="B2331" s="5" t="str">
        <f>IF(COUNTIF('Leads Priorizados INT'!M:M,A2331)&gt;0,"Sí","No")</f>
        <v>No</v>
      </c>
      <c r="C2331">
        <v>0</v>
      </c>
      <c r="D2331" s="6" t="s">
        <v>414</v>
      </c>
      <c r="E2331" s="5" t="s">
        <v>21517</v>
      </c>
      <c r="F2331" s="5" t="s">
        <v>2926</v>
      </c>
      <c r="G2331" s="5" t="s">
        <v>21518</v>
      </c>
      <c r="H2331" s="7">
        <v>442679</v>
      </c>
      <c r="I2331" s="5">
        <v>7</v>
      </c>
      <c r="J2331" s="5">
        <v>1</v>
      </c>
      <c r="K2331" s="5" t="s">
        <v>21519</v>
      </c>
      <c r="L2331" s="5">
        <v>6.8199999999999997E-2</v>
      </c>
      <c r="M2331" s="8">
        <v>985773506</v>
      </c>
      <c r="N2331" s="8">
        <v>985773405</v>
      </c>
      <c r="O2331" s="8"/>
      <c r="P2331" s="8"/>
      <c r="Q2331" s="8"/>
      <c r="R2331" s="5" t="s">
        <v>21520</v>
      </c>
      <c r="S2331" s="5" t="s">
        <v>21521</v>
      </c>
      <c r="T2331" s="5" t="s">
        <v>21522</v>
      </c>
      <c r="U2331" s="5" t="s">
        <v>21523</v>
      </c>
      <c r="V2331" s="5" t="s">
        <v>21524</v>
      </c>
      <c r="W2331" s="5" t="s">
        <v>93</v>
      </c>
      <c r="X2331" s="5" t="s">
        <v>418</v>
      </c>
      <c r="Y2331" s="5" t="s">
        <v>419</v>
      </c>
      <c r="Z2331" s="5" t="s">
        <v>420</v>
      </c>
      <c r="AA2331" s="5" t="s">
        <v>421</v>
      </c>
      <c r="AB2331" s="5"/>
      <c r="AC2331" s="5"/>
      <c r="AD2331" s="5"/>
      <c r="AE2331" s="5"/>
      <c r="AF2331" s="5"/>
    </row>
    <row r="2332" spans="1:32" hidden="1">
      <c r="A2332" s="5" t="s">
        <v>21525</v>
      </c>
      <c r="B2332" s="5" t="str">
        <f>IF(COUNTIF('Leads Priorizados INT'!M:M,A2332)&gt;0,"Sí","No")</f>
        <v>No</v>
      </c>
      <c r="C2332">
        <v>0</v>
      </c>
      <c r="D2332" s="6" t="s">
        <v>414</v>
      </c>
      <c r="E2332" s="5" t="s">
        <v>21526</v>
      </c>
      <c r="F2332" s="5" t="s">
        <v>1328</v>
      </c>
      <c r="G2332" s="5" t="s">
        <v>21527</v>
      </c>
      <c r="H2332" s="7">
        <v>950951</v>
      </c>
      <c r="I2332" s="5">
        <v>8</v>
      </c>
      <c r="J2332" s="5">
        <v>1</v>
      </c>
      <c r="K2332" s="5" t="s">
        <v>21528</v>
      </c>
      <c r="L2332" s="5">
        <v>6.8199999999999997E-2</v>
      </c>
      <c r="M2332" s="8"/>
      <c r="N2332" s="8"/>
      <c r="O2332" s="8"/>
      <c r="P2332" s="8"/>
      <c r="Q2332" s="8"/>
      <c r="R2332" s="5" t="s">
        <v>21529</v>
      </c>
      <c r="S2332" s="5" t="s">
        <v>21530</v>
      </c>
      <c r="T2332" s="5" t="s">
        <v>417</v>
      </c>
      <c r="U2332" s="5" t="s">
        <v>417</v>
      </c>
      <c r="V2332" s="5" t="s">
        <v>417</v>
      </c>
      <c r="W2332" s="5" t="s">
        <v>93</v>
      </c>
      <c r="X2332" s="5" t="s">
        <v>418</v>
      </c>
      <c r="Y2332" s="5" t="s">
        <v>419</v>
      </c>
      <c r="Z2332" s="5" t="s">
        <v>420</v>
      </c>
      <c r="AA2332" s="5" t="s">
        <v>421</v>
      </c>
      <c r="AB2332" s="5"/>
      <c r="AC2332" s="5"/>
      <c r="AD2332" s="5"/>
      <c r="AE2332" s="5"/>
      <c r="AF2332" s="5"/>
    </row>
    <row r="2333" spans="1:32">
      <c r="A2333" s="5" t="s">
        <v>21531</v>
      </c>
      <c r="B2333" s="5" t="str">
        <f>IF(COUNTIF('Leads Priorizados INT'!M:M,A2333)&gt;0,"Sí","No")</f>
        <v>No</v>
      </c>
      <c r="C2333">
        <v>1</v>
      </c>
      <c r="D2333" s="6" t="s">
        <v>414</v>
      </c>
      <c r="E2333" s="5" t="s">
        <v>21532</v>
      </c>
      <c r="F2333" s="5" t="s">
        <v>152</v>
      </c>
      <c r="G2333" s="5" t="s">
        <v>2881</v>
      </c>
      <c r="H2333" s="7">
        <v>962961</v>
      </c>
      <c r="I2333" s="5">
        <v>7</v>
      </c>
      <c r="J2333" s="5">
        <v>1</v>
      </c>
      <c r="K2333" s="5" t="s">
        <v>21533</v>
      </c>
      <c r="L2333" s="5">
        <v>6.8199999999999997E-2</v>
      </c>
      <c r="M2333" s="8"/>
      <c r="N2333" s="8"/>
      <c r="O2333" s="8"/>
      <c r="P2333" s="8"/>
      <c r="Q2333" s="8"/>
      <c r="R2333" s="5" t="s">
        <v>21534</v>
      </c>
      <c r="S2333" s="5" t="s">
        <v>21535</v>
      </c>
      <c r="T2333" s="5" t="s">
        <v>417</v>
      </c>
      <c r="U2333" s="5" t="s">
        <v>417</v>
      </c>
      <c r="V2333" s="5" t="s">
        <v>417</v>
      </c>
      <c r="W2333" s="5" t="s">
        <v>93</v>
      </c>
      <c r="X2333" s="5" t="s">
        <v>418</v>
      </c>
      <c r="Y2333" s="5" t="s">
        <v>419</v>
      </c>
      <c r="Z2333" s="5" t="s">
        <v>420</v>
      </c>
      <c r="AA2333" s="5" t="s">
        <v>421</v>
      </c>
      <c r="AB2333" s="5"/>
      <c r="AC2333" s="5"/>
      <c r="AD2333" s="5"/>
      <c r="AE2333" s="5"/>
      <c r="AF2333" s="5"/>
    </row>
    <row r="2334" spans="1:32">
      <c r="A2334" s="5" t="s">
        <v>21536</v>
      </c>
      <c r="B2334" s="5" t="str">
        <f>IF(COUNTIF('Leads Priorizados INT'!M:M,A2334)&gt;0,"Sí","No")</f>
        <v>No</v>
      </c>
      <c r="C2334">
        <v>1</v>
      </c>
      <c r="D2334" s="6" t="s">
        <v>414</v>
      </c>
      <c r="E2334" s="5" t="s">
        <v>21537</v>
      </c>
      <c r="F2334" s="5" t="s">
        <v>700</v>
      </c>
      <c r="G2334" s="5" t="s">
        <v>2993</v>
      </c>
      <c r="H2334" s="7">
        <v>913553</v>
      </c>
      <c r="I2334" s="5">
        <v>1</v>
      </c>
      <c r="J2334" s="5">
        <v>1</v>
      </c>
      <c r="K2334" s="5" t="s">
        <v>21538</v>
      </c>
      <c r="L2334" s="5">
        <v>6.8199999999999997E-2</v>
      </c>
      <c r="M2334" s="8">
        <v>954460953</v>
      </c>
      <c r="N2334" s="8">
        <v>954049809</v>
      </c>
      <c r="O2334" s="8"/>
      <c r="P2334" s="8"/>
      <c r="Q2334" s="8"/>
      <c r="R2334" s="5" t="s">
        <v>21539</v>
      </c>
      <c r="S2334" s="5" t="s">
        <v>417</v>
      </c>
      <c r="T2334" s="5" t="s">
        <v>417</v>
      </c>
      <c r="U2334" s="5" t="s">
        <v>417</v>
      </c>
      <c r="V2334" s="5" t="s">
        <v>417</v>
      </c>
      <c r="W2334" s="5" t="s">
        <v>93</v>
      </c>
      <c r="X2334" s="5" t="s">
        <v>418</v>
      </c>
      <c r="Y2334" s="5" t="s">
        <v>419</v>
      </c>
      <c r="Z2334" s="5" t="s">
        <v>420</v>
      </c>
      <c r="AA2334" s="5" t="s">
        <v>421</v>
      </c>
      <c r="AB2334" s="5"/>
      <c r="AC2334" s="5"/>
      <c r="AD2334" s="5"/>
      <c r="AE2334" s="5"/>
      <c r="AF2334" s="5"/>
    </row>
    <row r="2335" spans="1:32">
      <c r="A2335" s="5" t="s">
        <v>21540</v>
      </c>
      <c r="B2335" s="5" t="str">
        <f>IF(COUNTIF('Leads Priorizados INT'!M:M,A2335)&gt;0,"Sí","No")</f>
        <v>No</v>
      </c>
      <c r="C2335">
        <v>1</v>
      </c>
      <c r="D2335" s="6" t="s">
        <v>414</v>
      </c>
      <c r="E2335" s="5" t="s">
        <v>21541</v>
      </c>
      <c r="F2335" s="5" t="s">
        <v>5398</v>
      </c>
      <c r="G2335" s="5" t="s">
        <v>13650</v>
      </c>
      <c r="H2335" s="7">
        <v>594467</v>
      </c>
      <c r="I2335" s="5">
        <v>1</v>
      </c>
      <c r="J2335" s="5">
        <v>1</v>
      </c>
      <c r="K2335" s="5" t="s">
        <v>21542</v>
      </c>
      <c r="L2335" s="5">
        <v>6.8099999999999994E-2</v>
      </c>
      <c r="M2335" s="8"/>
      <c r="N2335" s="8"/>
      <c r="O2335" s="8"/>
      <c r="P2335" s="8"/>
      <c r="Q2335" s="8"/>
      <c r="R2335" s="5" t="s">
        <v>21543</v>
      </c>
      <c r="S2335" s="5" t="s">
        <v>417</v>
      </c>
      <c r="T2335" s="5" t="s">
        <v>417</v>
      </c>
      <c r="U2335" s="5" t="s">
        <v>417</v>
      </c>
      <c r="V2335" s="5" t="s">
        <v>417</v>
      </c>
      <c r="W2335" s="5" t="s">
        <v>93</v>
      </c>
      <c r="X2335" s="5" t="s">
        <v>418</v>
      </c>
      <c r="Y2335" s="5" t="s">
        <v>419</v>
      </c>
      <c r="Z2335" s="5" t="s">
        <v>420</v>
      </c>
      <c r="AA2335" s="5" t="s">
        <v>421</v>
      </c>
      <c r="AB2335" s="5"/>
      <c r="AC2335" s="5"/>
      <c r="AD2335" s="5"/>
      <c r="AE2335" s="5"/>
      <c r="AF2335" s="5"/>
    </row>
    <row r="2336" spans="1:32" hidden="1">
      <c r="A2336" s="5" t="s">
        <v>21544</v>
      </c>
      <c r="B2336" s="5" t="str">
        <f>IF(COUNTIF('Leads Priorizados INT'!M:M,A2336)&gt;0,"Sí","No")</f>
        <v>No</v>
      </c>
      <c r="C2336">
        <v>0</v>
      </c>
      <c r="D2336" s="6" t="s">
        <v>430</v>
      </c>
      <c r="E2336" s="5" t="s">
        <v>21545</v>
      </c>
      <c r="F2336" s="5" t="s">
        <v>431</v>
      </c>
      <c r="G2336" s="5" t="s">
        <v>10261</v>
      </c>
      <c r="H2336" s="7">
        <v>334048</v>
      </c>
      <c r="I2336" s="5">
        <v>1</v>
      </c>
      <c r="J2336" s="5">
        <v>2</v>
      </c>
      <c r="K2336" s="5" t="s">
        <v>21546</v>
      </c>
      <c r="L2336" s="5">
        <v>6.8099999999999994E-2</v>
      </c>
      <c r="M2336" s="8">
        <v>934187365</v>
      </c>
      <c r="N2336" s="8">
        <v>608779817</v>
      </c>
      <c r="O2336" s="8">
        <v>609179785</v>
      </c>
      <c r="P2336" s="8">
        <v>654340025</v>
      </c>
      <c r="Q2336" s="8"/>
      <c r="R2336" s="5" t="s">
        <v>21547</v>
      </c>
      <c r="S2336" s="5" t="s">
        <v>21548</v>
      </c>
      <c r="T2336" s="5" t="s">
        <v>417</v>
      </c>
      <c r="U2336" s="5" t="s">
        <v>417</v>
      </c>
      <c r="V2336" s="5" t="s">
        <v>417</v>
      </c>
      <c r="W2336" s="5" t="s">
        <v>93</v>
      </c>
      <c r="X2336" s="5" t="s">
        <v>418</v>
      </c>
      <c r="Y2336" s="5" t="s">
        <v>419</v>
      </c>
      <c r="Z2336" s="5" t="s">
        <v>420</v>
      </c>
      <c r="AA2336" s="5" t="s">
        <v>421</v>
      </c>
      <c r="AB2336" s="5"/>
      <c r="AC2336" s="5"/>
      <c r="AD2336" s="5"/>
      <c r="AE2336" s="5"/>
      <c r="AF2336" s="5"/>
    </row>
    <row r="2337" spans="1:32" hidden="1">
      <c r="A2337" s="5" t="s">
        <v>21549</v>
      </c>
      <c r="B2337" s="5" t="str">
        <f>IF(COUNTIF('Leads Priorizados INT'!M:M,A2337)&gt;0,"Sí","No")</f>
        <v>No</v>
      </c>
      <c r="C2337">
        <v>0</v>
      </c>
      <c r="D2337" s="6" t="s">
        <v>414</v>
      </c>
      <c r="E2337" s="5" t="s">
        <v>21550</v>
      </c>
      <c r="F2337" s="5" t="s">
        <v>152</v>
      </c>
      <c r="G2337" s="5" t="s">
        <v>592</v>
      </c>
      <c r="H2337" s="7">
        <v>558339</v>
      </c>
      <c r="I2337" s="5">
        <v>1</v>
      </c>
      <c r="J2337" s="5">
        <v>1</v>
      </c>
      <c r="K2337" s="5" t="s">
        <v>21551</v>
      </c>
      <c r="L2337" s="5">
        <v>6.8099999999999994E-2</v>
      </c>
      <c r="M2337" s="8"/>
      <c r="N2337" s="8"/>
      <c r="O2337" s="8"/>
      <c r="P2337" s="8"/>
      <c r="Q2337" s="8"/>
      <c r="R2337" s="5" t="s">
        <v>21552</v>
      </c>
      <c r="S2337" s="5" t="s">
        <v>417</v>
      </c>
      <c r="T2337" s="5" t="s">
        <v>417</v>
      </c>
      <c r="U2337" s="5" t="s">
        <v>417</v>
      </c>
      <c r="V2337" s="5" t="s">
        <v>417</v>
      </c>
      <c r="W2337" s="5" t="s">
        <v>93</v>
      </c>
      <c r="X2337" s="5" t="s">
        <v>418</v>
      </c>
      <c r="Y2337" s="5" t="s">
        <v>419</v>
      </c>
      <c r="Z2337" s="5" t="s">
        <v>420</v>
      </c>
      <c r="AA2337" s="5" t="s">
        <v>421</v>
      </c>
      <c r="AB2337" s="5"/>
      <c r="AC2337" s="5"/>
      <c r="AD2337" s="5"/>
      <c r="AE2337" s="5"/>
      <c r="AF2337" s="5"/>
    </row>
    <row r="2338" spans="1:32" hidden="1">
      <c r="A2338" s="5" t="s">
        <v>21553</v>
      </c>
      <c r="B2338" s="5" t="str">
        <f>IF(COUNTIF('Leads Priorizados INT'!M:M,A2338)&gt;0,"Sí","No")</f>
        <v>No</v>
      </c>
      <c r="C2338">
        <v>0</v>
      </c>
      <c r="D2338" s="6" t="s">
        <v>414</v>
      </c>
      <c r="E2338" s="5" t="s">
        <v>21554</v>
      </c>
      <c r="F2338" s="5" t="s">
        <v>152</v>
      </c>
      <c r="G2338" s="5" t="s">
        <v>2332</v>
      </c>
      <c r="H2338" s="7">
        <v>325916</v>
      </c>
      <c r="I2338" s="5">
        <v>5</v>
      </c>
      <c r="J2338" s="5">
        <v>6</v>
      </c>
      <c r="K2338" s="5" t="s">
        <v>21555</v>
      </c>
      <c r="L2338" s="5">
        <v>6.8099999999999994E-2</v>
      </c>
      <c r="M2338" s="8">
        <v>918512055</v>
      </c>
      <c r="N2338" s="8">
        <v>928561663</v>
      </c>
      <c r="O2338" s="8">
        <v>928561544</v>
      </c>
      <c r="P2338" s="8">
        <v>928335280</v>
      </c>
      <c r="Q2338" s="8">
        <v>928207994</v>
      </c>
      <c r="R2338" s="5" t="s">
        <v>21556</v>
      </c>
      <c r="S2338" s="5" t="s">
        <v>417</v>
      </c>
      <c r="T2338" s="5" t="s">
        <v>417</v>
      </c>
      <c r="U2338" s="5" t="s">
        <v>417</v>
      </c>
      <c r="V2338" s="5" t="s">
        <v>417</v>
      </c>
      <c r="W2338" s="5" t="s">
        <v>93</v>
      </c>
      <c r="X2338" s="5" t="s">
        <v>418</v>
      </c>
      <c r="Y2338" s="5" t="s">
        <v>419</v>
      </c>
      <c r="Z2338" s="5" t="s">
        <v>420</v>
      </c>
      <c r="AA2338" s="5" t="s">
        <v>421</v>
      </c>
      <c r="AB2338" s="5" t="s">
        <v>21557</v>
      </c>
      <c r="AC2338" s="5"/>
      <c r="AD2338" s="5"/>
      <c r="AE2338" s="5"/>
      <c r="AF2338" s="5"/>
    </row>
    <row r="2339" spans="1:32" hidden="1">
      <c r="A2339" s="5" t="s">
        <v>21558</v>
      </c>
      <c r="B2339" s="5" t="str">
        <f>IF(COUNTIF('Leads Priorizados INT'!M:M,A2339)&gt;0,"Sí","No")</f>
        <v>No</v>
      </c>
      <c r="C2339">
        <v>0</v>
      </c>
      <c r="D2339" s="6" t="s">
        <v>430</v>
      </c>
      <c r="E2339" s="5" t="s">
        <v>21559</v>
      </c>
      <c r="F2339" s="5" t="s">
        <v>431</v>
      </c>
      <c r="G2339" s="5" t="s">
        <v>9571</v>
      </c>
      <c r="H2339" s="7">
        <v>2867779</v>
      </c>
      <c r="I2339" s="5">
        <v>51</v>
      </c>
      <c r="J2339" s="5">
        <v>2</v>
      </c>
      <c r="K2339" s="5" t="s">
        <v>21560</v>
      </c>
      <c r="L2339" s="5">
        <v>6.8000000000000005E-2</v>
      </c>
      <c r="M2339" s="8">
        <v>931413096</v>
      </c>
      <c r="N2339" s="8">
        <v>934488608</v>
      </c>
      <c r="O2339" s="8">
        <v>918790005</v>
      </c>
      <c r="P2339" s="8">
        <v>918779692</v>
      </c>
      <c r="Q2339" s="8">
        <v>911379965</v>
      </c>
      <c r="R2339" s="5" t="s">
        <v>21561</v>
      </c>
      <c r="S2339" s="5" t="s">
        <v>21562</v>
      </c>
      <c r="T2339" s="5" t="s">
        <v>21563</v>
      </c>
      <c r="U2339" s="5" t="s">
        <v>417</v>
      </c>
      <c r="V2339" s="5" t="s">
        <v>417</v>
      </c>
      <c r="W2339" s="5" t="s">
        <v>93</v>
      </c>
      <c r="X2339" s="5" t="s">
        <v>418</v>
      </c>
      <c r="Y2339" s="5" t="s">
        <v>419</v>
      </c>
      <c r="Z2339" s="5" t="s">
        <v>420</v>
      </c>
      <c r="AA2339" s="5" t="s">
        <v>421</v>
      </c>
      <c r="AB2339" s="5"/>
      <c r="AC2339" s="5"/>
      <c r="AD2339" s="5"/>
      <c r="AE2339" s="5"/>
      <c r="AF2339" s="5"/>
    </row>
    <row r="2340" spans="1:32" hidden="1">
      <c r="A2340" s="5" t="s">
        <v>21564</v>
      </c>
      <c r="B2340" s="5" t="str">
        <f>IF(COUNTIF('Leads Priorizados INT'!M:M,A2340)&gt;0,"Sí","No")</f>
        <v>No</v>
      </c>
      <c r="C2340">
        <v>0</v>
      </c>
      <c r="D2340" s="6" t="s">
        <v>414</v>
      </c>
      <c r="E2340" s="5" t="s">
        <v>21565</v>
      </c>
      <c r="F2340" s="5" t="s">
        <v>152</v>
      </c>
      <c r="G2340" s="5" t="s">
        <v>9796</v>
      </c>
      <c r="H2340" s="7">
        <v>616167</v>
      </c>
      <c r="I2340" s="5">
        <v>3</v>
      </c>
      <c r="J2340" s="5">
        <v>1</v>
      </c>
      <c r="K2340" s="5" t="s">
        <v>21566</v>
      </c>
      <c r="L2340" s="5">
        <v>6.8000000000000005E-2</v>
      </c>
      <c r="M2340" s="8">
        <v>918033004</v>
      </c>
      <c r="N2340" s="8">
        <v>692589371</v>
      </c>
      <c r="O2340" s="8"/>
      <c r="P2340" s="8"/>
      <c r="Q2340" s="8"/>
      <c r="R2340" s="5" t="s">
        <v>21567</v>
      </c>
      <c r="S2340" s="5" t="s">
        <v>417</v>
      </c>
      <c r="T2340" s="5" t="s">
        <v>417</v>
      </c>
      <c r="U2340" s="5" t="s">
        <v>417</v>
      </c>
      <c r="V2340" s="5" t="s">
        <v>417</v>
      </c>
      <c r="W2340" s="5" t="s">
        <v>93</v>
      </c>
      <c r="X2340" s="5" t="s">
        <v>418</v>
      </c>
      <c r="Y2340" s="5" t="s">
        <v>419</v>
      </c>
      <c r="Z2340" s="5" t="s">
        <v>420</v>
      </c>
      <c r="AA2340" s="5" t="s">
        <v>421</v>
      </c>
      <c r="AB2340" s="5" t="s">
        <v>21568</v>
      </c>
      <c r="AC2340" s="5"/>
      <c r="AD2340" s="5"/>
      <c r="AE2340" s="5"/>
      <c r="AF2340" s="5"/>
    </row>
    <row r="2341" spans="1:32" hidden="1">
      <c r="A2341" s="5" t="s">
        <v>21569</v>
      </c>
      <c r="B2341" s="5" t="str">
        <f>IF(COUNTIF('Leads Priorizados INT'!M:M,A2341)&gt;0,"Sí","No")</f>
        <v>No</v>
      </c>
      <c r="C2341">
        <v>0</v>
      </c>
      <c r="D2341" s="6" t="s">
        <v>414</v>
      </c>
      <c r="E2341" s="5" t="s">
        <v>21570</v>
      </c>
      <c r="F2341" s="5" t="s">
        <v>152</v>
      </c>
      <c r="G2341" s="5" t="s">
        <v>522</v>
      </c>
      <c r="H2341" s="7">
        <v>424312</v>
      </c>
      <c r="I2341" s="5">
        <v>3</v>
      </c>
      <c r="J2341" s="5">
        <v>1</v>
      </c>
      <c r="K2341" s="5" t="s">
        <v>21571</v>
      </c>
      <c r="L2341" s="5">
        <v>6.8000000000000005E-2</v>
      </c>
      <c r="M2341" s="8"/>
      <c r="N2341" s="8"/>
      <c r="O2341" s="8"/>
      <c r="P2341" s="8"/>
      <c r="Q2341" s="8"/>
      <c r="R2341" s="5" t="s">
        <v>21572</v>
      </c>
      <c r="S2341" s="5" t="s">
        <v>417</v>
      </c>
      <c r="T2341" s="5" t="s">
        <v>417</v>
      </c>
      <c r="U2341" s="5" t="s">
        <v>417</v>
      </c>
      <c r="V2341" s="5" t="s">
        <v>417</v>
      </c>
      <c r="W2341" s="5" t="s">
        <v>93</v>
      </c>
      <c r="X2341" s="5" t="s">
        <v>418</v>
      </c>
      <c r="Y2341" s="5" t="s">
        <v>419</v>
      </c>
      <c r="Z2341" s="5" t="s">
        <v>420</v>
      </c>
      <c r="AA2341" s="5" t="s">
        <v>421</v>
      </c>
      <c r="AB2341" s="5" t="s">
        <v>21573</v>
      </c>
      <c r="AC2341" s="5"/>
      <c r="AD2341" s="5"/>
      <c r="AE2341" s="5"/>
      <c r="AF2341" s="5"/>
    </row>
    <row r="2342" spans="1:32" hidden="1">
      <c r="A2342" s="5" t="s">
        <v>21574</v>
      </c>
      <c r="B2342" s="5" t="str">
        <f>IF(COUNTIF('Leads Priorizados INT'!M:M,A2342)&gt;0,"Sí","No")</f>
        <v>No</v>
      </c>
      <c r="C2342">
        <v>0</v>
      </c>
      <c r="D2342" s="6" t="s">
        <v>414</v>
      </c>
      <c r="E2342" s="5" t="s">
        <v>21575</v>
      </c>
      <c r="F2342" s="5" t="s">
        <v>152</v>
      </c>
      <c r="G2342" s="5" t="s">
        <v>1641</v>
      </c>
      <c r="H2342" s="7">
        <v>445988</v>
      </c>
      <c r="I2342" s="5">
        <v>5</v>
      </c>
      <c r="J2342" s="5">
        <v>1</v>
      </c>
      <c r="K2342" s="5" t="s">
        <v>21576</v>
      </c>
      <c r="L2342" s="5">
        <v>6.8000000000000005E-2</v>
      </c>
      <c r="M2342" s="8"/>
      <c r="N2342" s="8"/>
      <c r="O2342" s="8"/>
      <c r="P2342" s="8"/>
      <c r="Q2342" s="8"/>
      <c r="R2342" s="5" t="s">
        <v>21577</v>
      </c>
      <c r="S2342" s="5" t="s">
        <v>21578</v>
      </c>
      <c r="T2342" s="5" t="s">
        <v>417</v>
      </c>
      <c r="U2342" s="5" t="s">
        <v>417</v>
      </c>
      <c r="V2342" s="5" t="s">
        <v>417</v>
      </c>
      <c r="W2342" s="5" t="s">
        <v>93</v>
      </c>
      <c r="X2342" s="5" t="s">
        <v>418</v>
      </c>
      <c r="Y2342" s="5" t="s">
        <v>419</v>
      </c>
      <c r="Z2342" s="5" t="s">
        <v>420</v>
      </c>
      <c r="AA2342" s="5" t="s">
        <v>421</v>
      </c>
      <c r="AB2342" s="5"/>
      <c r="AC2342" s="5"/>
      <c r="AD2342" s="5"/>
      <c r="AE2342" s="5"/>
      <c r="AF2342" s="5"/>
    </row>
    <row r="2343" spans="1:32" hidden="1">
      <c r="A2343" s="5" t="s">
        <v>21579</v>
      </c>
      <c r="B2343" s="5" t="str">
        <f>IF(COUNTIF('Leads Priorizados INT'!M:M,A2343)&gt;0,"Sí","No")</f>
        <v>No</v>
      </c>
      <c r="C2343">
        <v>0</v>
      </c>
      <c r="D2343" s="6" t="s">
        <v>414</v>
      </c>
      <c r="E2343" s="5" t="s">
        <v>21580</v>
      </c>
      <c r="F2343" s="5" t="s">
        <v>431</v>
      </c>
      <c r="G2343" s="5" t="s">
        <v>2253</v>
      </c>
      <c r="H2343" s="7">
        <v>3723571</v>
      </c>
      <c r="I2343" s="5">
        <v>2</v>
      </c>
      <c r="J2343" s="5">
        <v>1</v>
      </c>
      <c r="K2343" s="5" t="s">
        <v>21581</v>
      </c>
      <c r="L2343" s="5">
        <v>6.7900000000000002E-2</v>
      </c>
      <c r="M2343" s="8">
        <v>934536514</v>
      </c>
      <c r="N2343" s="8"/>
      <c r="O2343" s="8"/>
      <c r="P2343" s="8"/>
      <c r="Q2343" s="8"/>
      <c r="R2343" s="5" t="s">
        <v>21582</v>
      </c>
      <c r="S2343" s="5" t="s">
        <v>417</v>
      </c>
      <c r="T2343" s="5" t="s">
        <v>417</v>
      </c>
      <c r="U2343" s="5" t="s">
        <v>417</v>
      </c>
      <c r="V2343" s="5" t="s">
        <v>417</v>
      </c>
      <c r="W2343" s="5" t="s">
        <v>93</v>
      </c>
      <c r="X2343" s="5" t="s">
        <v>418</v>
      </c>
      <c r="Y2343" s="5" t="s">
        <v>419</v>
      </c>
      <c r="Z2343" s="5" t="s">
        <v>420</v>
      </c>
      <c r="AA2343" s="5" t="s">
        <v>421</v>
      </c>
      <c r="AB2343" s="5"/>
      <c r="AC2343" s="5"/>
      <c r="AD2343" s="5"/>
      <c r="AE2343" s="5"/>
      <c r="AF2343" s="5"/>
    </row>
    <row r="2344" spans="1:32" hidden="1">
      <c r="A2344" s="5" t="s">
        <v>21583</v>
      </c>
      <c r="B2344" s="5" t="str">
        <f>IF(COUNTIF('Leads Priorizados INT'!M:M,A2344)&gt;0,"Sí","No")</f>
        <v>No</v>
      </c>
      <c r="C2344">
        <v>0</v>
      </c>
      <c r="D2344" s="6" t="s">
        <v>414</v>
      </c>
      <c r="E2344" s="5" t="s">
        <v>21584</v>
      </c>
      <c r="F2344" s="5" t="s">
        <v>431</v>
      </c>
      <c r="G2344" s="5" t="s">
        <v>1479</v>
      </c>
      <c r="H2344" s="7">
        <v>1016527</v>
      </c>
      <c r="I2344" s="5">
        <v>7</v>
      </c>
      <c r="J2344" s="5">
        <v>1</v>
      </c>
      <c r="K2344" s="5" t="s">
        <v>21585</v>
      </c>
      <c r="L2344" s="5">
        <v>6.7900000000000002E-2</v>
      </c>
      <c r="M2344" s="8"/>
      <c r="N2344" s="8"/>
      <c r="O2344" s="8"/>
      <c r="P2344" s="8"/>
      <c r="Q2344" s="8"/>
      <c r="R2344" s="5" t="s">
        <v>21586</v>
      </c>
      <c r="S2344" s="5" t="s">
        <v>21587</v>
      </c>
      <c r="T2344" s="5" t="s">
        <v>417</v>
      </c>
      <c r="U2344" s="5" t="s">
        <v>417</v>
      </c>
      <c r="V2344" s="5" t="s">
        <v>417</v>
      </c>
      <c r="W2344" s="5" t="s">
        <v>93</v>
      </c>
      <c r="X2344" s="5" t="s">
        <v>418</v>
      </c>
      <c r="Y2344" s="5" t="s">
        <v>419</v>
      </c>
      <c r="Z2344" s="5" t="s">
        <v>420</v>
      </c>
      <c r="AA2344" s="5" t="s">
        <v>421</v>
      </c>
      <c r="AB2344" s="5"/>
      <c r="AC2344" s="5"/>
      <c r="AD2344" s="5"/>
      <c r="AE2344" s="5"/>
      <c r="AF2344" s="5"/>
    </row>
    <row r="2345" spans="1:32">
      <c r="A2345" s="5" t="s">
        <v>21588</v>
      </c>
      <c r="B2345" s="5" t="str">
        <f>IF(COUNTIF('Leads Priorizados INT'!M:M,A2345)&gt;0,"Sí","No")</f>
        <v>No</v>
      </c>
      <c r="C2345">
        <v>1</v>
      </c>
      <c r="D2345" s="6" t="s">
        <v>414</v>
      </c>
      <c r="E2345" s="5" t="s">
        <v>21589</v>
      </c>
      <c r="F2345" s="5" t="s">
        <v>721</v>
      </c>
      <c r="G2345" s="5" t="s">
        <v>3615</v>
      </c>
      <c r="H2345" s="7">
        <v>877492</v>
      </c>
      <c r="I2345" s="5">
        <v>7</v>
      </c>
      <c r="J2345" s="5">
        <v>1</v>
      </c>
      <c r="K2345" s="5" t="s">
        <v>21590</v>
      </c>
      <c r="L2345" s="5">
        <v>6.7900000000000002E-2</v>
      </c>
      <c r="M2345" s="8"/>
      <c r="N2345" s="8"/>
      <c r="O2345" s="8"/>
      <c r="P2345" s="8"/>
      <c r="Q2345" s="8"/>
      <c r="R2345" s="5" t="s">
        <v>21591</v>
      </c>
      <c r="S2345" s="5" t="s">
        <v>21592</v>
      </c>
      <c r="T2345" s="5" t="s">
        <v>417</v>
      </c>
      <c r="U2345" s="5" t="s">
        <v>417</v>
      </c>
      <c r="V2345" s="5" t="s">
        <v>417</v>
      </c>
      <c r="W2345" s="5" t="s">
        <v>93</v>
      </c>
      <c r="X2345" s="5" t="s">
        <v>418</v>
      </c>
      <c r="Y2345" s="5" t="s">
        <v>419</v>
      </c>
      <c r="Z2345" s="5" t="s">
        <v>420</v>
      </c>
      <c r="AA2345" s="5" t="s">
        <v>421</v>
      </c>
      <c r="AB2345" s="5"/>
      <c r="AC2345" s="5"/>
      <c r="AD2345" s="5"/>
      <c r="AE2345" s="5"/>
      <c r="AF2345" s="5"/>
    </row>
    <row r="2346" spans="1:32" hidden="1">
      <c r="A2346" s="5" t="s">
        <v>21593</v>
      </c>
      <c r="B2346" s="5" t="str">
        <f>IF(COUNTIF('Leads Priorizados INT'!M:M,A2346)&gt;0,"Sí","No")</f>
        <v>No</v>
      </c>
      <c r="C2346">
        <v>0</v>
      </c>
      <c r="D2346" s="6" t="s">
        <v>414</v>
      </c>
      <c r="E2346" s="5" t="s">
        <v>21594</v>
      </c>
      <c r="F2346" s="5" t="s">
        <v>152</v>
      </c>
      <c r="G2346" s="5" t="s">
        <v>1157</v>
      </c>
      <c r="H2346" s="7">
        <v>927879</v>
      </c>
      <c r="I2346" s="5">
        <v>16</v>
      </c>
      <c r="J2346" s="5">
        <v>2</v>
      </c>
      <c r="K2346" s="5" t="s">
        <v>21595</v>
      </c>
      <c r="L2346" s="5">
        <v>6.7900000000000002E-2</v>
      </c>
      <c r="M2346" s="8">
        <v>931615007</v>
      </c>
      <c r="N2346" s="8">
        <v>932384040</v>
      </c>
      <c r="O2346" s="8"/>
      <c r="P2346" s="8"/>
      <c r="Q2346" s="8"/>
      <c r="R2346" s="5" t="s">
        <v>21596</v>
      </c>
      <c r="S2346" s="5" t="s">
        <v>21597</v>
      </c>
      <c r="T2346" s="5" t="s">
        <v>21598</v>
      </c>
      <c r="U2346" s="5" t="s">
        <v>417</v>
      </c>
      <c r="V2346" s="5" t="s">
        <v>417</v>
      </c>
      <c r="W2346" s="5" t="s">
        <v>93</v>
      </c>
      <c r="X2346" s="5" t="s">
        <v>418</v>
      </c>
      <c r="Y2346" s="5" t="s">
        <v>419</v>
      </c>
      <c r="Z2346" s="5" t="s">
        <v>420</v>
      </c>
      <c r="AA2346" s="5" t="s">
        <v>421</v>
      </c>
      <c r="AB2346" s="5" t="s">
        <v>21599</v>
      </c>
      <c r="AC2346" s="5" t="s">
        <v>21600</v>
      </c>
      <c r="AD2346" s="5"/>
      <c r="AE2346" s="5"/>
      <c r="AF2346" s="5"/>
    </row>
    <row r="2347" spans="1:32" hidden="1">
      <c r="A2347" s="5" t="s">
        <v>21601</v>
      </c>
      <c r="B2347" s="5" t="str">
        <f>IF(COUNTIF('Leads Priorizados INT'!M:M,A2347)&gt;0,"Sí","No")</f>
        <v>No</v>
      </c>
      <c r="C2347">
        <v>0</v>
      </c>
      <c r="D2347" s="6" t="s">
        <v>414</v>
      </c>
      <c r="E2347" s="5" t="s">
        <v>21602</v>
      </c>
      <c r="F2347" s="5" t="s">
        <v>152</v>
      </c>
      <c r="G2347" s="5" t="s">
        <v>780</v>
      </c>
      <c r="H2347" s="7">
        <v>593531</v>
      </c>
      <c r="I2347" s="5">
        <v>3</v>
      </c>
      <c r="J2347" s="5">
        <v>2</v>
      </c>
      <c r="K2347" s="5" t="s">
        <v>21603</v>
      </c>
      <c r="L2347" s="5">
        <v>6.7900000000000002E-2</v>
      </c>
      <c r="M2347" s="8">
        <v>913914270</v>
      </c>
      <c r="N2347" s="8"/>
      <c r="O2347" s="8"/>
      <c r="P2347" s="8"/>
      <c r="Q2347" s="8"/>
      <c r="R2347" s="5" t="s">
        <v>21604</v>
      </c>
      <c r="S2347" s="5" t="s">
        <v>417</v>
      </c>
      <c r="T2347" s="5" t="s">
        <v>417</v>
      </c>
      <c r="U2347" s="5" t="s">
        <v>417</v>
      </c>
      <c r="V2347" s="5" t="s">
        <v>417</v>
      </c>
      <c r="W2347" s="5" t="s">
        <v>93</v>
      </c>
      <c r="X2347" s="5" t="s">
        <v>418</v>
      </c>
      <c r="Y2347" s="5" t="s">
        <v>419</v>
      </c>
      <c r="Z2347" s="5" t="s">
        <v>420</v>
      </c>
      <c r="AA2347" s="5" t="s">
        <v>421</v>
      </c>
      <c r="AB2347" s="5"/>
      <c r="AC2347" s="5"/>
      <c r="AD2347" s="5"/>
      <c r="AE2347" s="5"/>
      <c r="AF2347" s="5"/>
    </row>
    <row r="2348" spans="1:32" hidden="1">
      <c r="A2348" s="5" t="s">
        <v>21605</v>
      </c>
      <c r="B2348" s="5" t="str">
        <f>IF(COUNTIF('Leads Priorizados INT'!M:M,A2348)&gt;0,"Sí","No")</f>
        <v>No</v>
      </c>
      <c r="C2348">
        <v>0</v>
      </c>
      <c r="D2348" s="6" t="s">
        <v>414</v>
      </c>
      <c r="E2348" s="5" t="s">
        <v>21606</v>
      </c>
      <c r="F2348" s="5" t="s">
        <v>152</v>
      </c>
      <c r="G2348" s="5" t="s">
        <v>2690</v>
      </c>
      <c r="H2348" s="7">
        <v>959561</v>
      </c>
      <c r="I2348" s="5">
        <v>7</v>
      </c>
      <c r="J2348" s="5">
        <v>1</v>
      </c>
      <c r="K2348" s="5" t="s">
        <v>21607</v>
      </c>
      <c r="L2348" s="5">
        <v>6.7900000000000002E-2</v>
      </c>
      <c r="M2348" s="8">
        <v>918909380</v>
      </c>
      <c r="N2348" s="8"/>
      <c r="O2348" s="8"/>
      <c r="P2348" s="8"/>
      <c r="Q2348" s="8"/>
      <c r="R2348" s="5" t="s">
        <v>21608</v>
      </c>
      <c r="S2348" s="5" t="s">
        <v>21609</v>
      </c>
      <c r="T2348" s="5" t="s">
        <v>417</v>
      </c>
      <c r="U2348" s="5" t="s">
        <v>417</v>
      </c>
      <c r="V2348" s="5" t="s">
        <v>417</v>
      </c>
      <c r="W2348" s="5" t="s">
        <v>93</v>
      </c>
      <c r="X2348" s="5" t="s">
        <v>418</v>
      </c>
      <c r="Y2348" s="5" t="s">
        <v>419</v>
      </c>
      <c r="Z2348" s="5" t="s">
        <v>420</v>
      </c>
      <c r="AA2348" s="5" t="s">
        <v>421</v>
      </c>
      <c r="AB2348" s="5"/>
      <c r="AC2348" s="5"/>
      <c r="AD2348" s="5"/>
      <c r="AE2348" s="5"/>
      <c r="AF2348" s="5"/>
    </row>
    <row r="2349" spans="1:32" hidden="1">
      <c r="A2349" s="5" t="s">
        <v>21610</v>
      </c>
      <c r="B2349" s="5" t="str">
        <f>IF(COUNTIF('Leads Priorizados INT'!M:M,A2349)&gt;0,"Sí","No")</f>
        <v>No</v>
      </c>
      <c r="C2349">
        <v>0</v>
      </c>
      <c r="D2349" s="6" t="s">
        <v>414</v>
      </c>
      <c r="E2349" s="5" t="s">
        <v>21611</v>
      </c>
      <c r="F2349" s="5" t="s">
        <v>152</v>
      </c>
      <c r="G2349" s="5" t="s">
        <v>833</v>
      </c>
      <c r="H2349" s="7">
        <v>773369</v>
      </c>
      <c r="I2349" s="5">
        <v>7</v>
      </c>
      <c r="J2349" s="5">
        <v>1</v>
      </c>
      <c r="K2349" s="5" t="s">
        <v>21612</v>
      </c>
      <c r="L2349" s="5">
        <v>6.7900000000000002E-2</v>
      </c>
      <c r="M2349" s="8"/>
      <c r="N2349" s="8"/>
      <c r="O2349" s="8"/>
      <c r="P2349" s="8"/>
      <c r="Q2349" s="8"/>
      <c r="R2349" s="5" t="s">
        <v>21613</v>
      </c>
      <c r="S2349" s="5" t="s">
        <v>417</v>
      </c>
      <c r="T2349" s="5" t="s">
        <v>417</v>
      </c>
      <c r="U2349" s="5" t="s">
        <v>417</v>
      </c>
      <c r="V2349" s="5" t="s">
        <v>417</v>
      </c>
      <c r="W2349" s="5" t="s">
        <v>93</v>
      </c>
      <c r="X2349" s="5" t="s">
        <v>418</v>
      </c>
      <c r="Y2349" s="5" t="s">
        <v>419</v>
      </c>
      <c r="Z2349" s="5" t="s">
        <v>420</v>
      </c>
      <c r="AA2349" s="5" t="s">
        <v>421</v>
      </c>
      <c r="AB2349" s="5"/>
      <c r="AC2349" s="5"/>
      <c r="AD2349" s="5"/>
      <c r="AE2349" s="5"/>
      <c r="AF2349" s="5"/>
    </row>
    <row r="2350" spans="1:32" hidden="1">
      <c r="A2350" s="5" t="s">
        <v>21614</v>
      </c>
      <c r="B2350" s="5" t="str">
        <f>IF(COUNTIF('Leads Priorizados INT'!M:M,A2350)&gt;0,"Sí","No")</f>
        <v>No</v>
      </c>
      <c r="C2350">
        <v>0</v>
      </c>
      <c r="D2350" s="6" t="s">
        <v>414</v>
      </c>
      <c r="E2350" s="5" t="s">
        <v>21615</v>
      </c>
      <c r="F2350" s="5" t="s">
        <v>1328</v>
      </c>
      <c r="G2350" s="5" t="s">
        <v>14900</v>
      </c>
      <c r="H2350" s="7">
        <v>1053601</v>
      </c>
      <c r="I2350" s="5">
        <v>5</v>
      </c>
      <c r="J2350" s="5">
        <v>2</v>
      </c>
      <c r="K2350" s="5" t="s">
        <v>21616</v>
      </c>
      <c r="L2350" s="5">
        <v>6.7799999999999999E-2</v>
      </c>
      <c r="M2350" s="8"/>
      <c r="N2350" s="8"/>
      <c r="O2350" s="8"/>
      <c r="P2350" s="8"/>
      <c r="Q2350" s="8"/>
      <c r="R2350" s="5" t="s">
        <v>21617</v>
      </c>
      <c r="S2350" s="5" t="s">
        <v>417</v>
      </c>
      <c r="T2350" s="5" t="s">
        <v>417</v>
      </c>
      <c r="U2350" s="5" t="s">
        <v>417</v>
      </c>
      <c r="V2350" s="5" t="s">
        <v>417</v>
      </c>
      <c r="W2350" s="5" t="s">
        <v>93</v>
      </c>
      <c r="X2350" s="5" t="s">
        <v>418</v>
      </c>
      <c r="Y2350" s="5" t="s">
        <v>419</v>
      </c>
      <c r="Z2350" s="5" t="s">
        <v>420</v>
      </c>
      <c r="AA2350" s="5" t="s">
        <v>421</v>
      </c>
      <c r="AB2350" s="5"/>
      <c r="AC2350" s="5"/>
      <c r="AD2350" s="5"/>
      <c r="AE2350" s="5"/>
      <c r="AF2350" s="5"/>
    </row>
    <row r="2351" spans="1:32" hidden="1">
      <c r="A2351" s="5" t="s">
        <v>21618</v>
      </c>
      <c r="B2351" s="5" t="str">
        <f>IF(COUNTIF('Leads Priorizados INT'!M:M,A2351)&gt;0,"Sí","No")</f>
        <v>No</v>
      </c>
      <c r="C2351">
        <v>0</v>
      </c>
      <c r="D2351" s="6" t="s">
        <v>414</v>
      </c>
      <c r="E2351" s="5" t="s">
        <v>21619</v>
      </c>
      <c r="F2351" s="5" t="s">
        <v>431</v>
      </c>
      <c r="G2351" s="5" t="s">
        <v>2669</v>
      </c>
      <c r="H2351" s="7">
        <v>317907</v>
      </c>
      <c r="I2351" s="5">
        <v>1</v>
      </c>
      <c r="J2351" s="5">
        <v>1</v>
      </c>
      <c r="K2351" s="5" t="s">
        <v>21620</v>
      </c>
      <c r="L2351" s="5">
        <v>6.7799999999999999E-2</v>
      </c>
      <c r="M2351" s="8"/>
      <c r="N2351" s="8"/>
      <c r="O2351" s="8"/>
      <c r="P2351" s="8"/>
      <c r="Q2351" s="8"/>
      <c r="R2351" s="5" t="s">
        <v>21621</v>
      </c>
      <c r="S2351" s="5" t="s">
        <v>417</v>
      </c>
      <c r="T2351" s="5" t="s">
        <v>417</v>
      </c>
      <c r="U2351" s="5" t="s">
        <v>417</v>
      </c>
      <c r="V2351" s="5" t="s">
        <v>417</v>
      </c>
      <c r="W2351" s="5" t="s">
        <v>93</v>
      </c>
      <c r="X2351" s="5" t="s">
        <v>418</v>
      </c>
      <c r="Y2351" s="5" t="s">
        <v>419</v>
      </c>
      <c r="Z2351" s="5" t="s">
        <v>420</v>
      </c>
      <c r="AA2351" s="5" t="s">
        <v>421</v>
      </c>
      <c r="AB2351" s="5"/>
      <c r="AC2351" s="5"/>
      <c r="AD2351" s="5"/>
      <c r="AE2351" s="5"/>
      <c r="AF2351" s="5"/>
    </row>
    <row r="2352" spans="1:32" hidden="1">
      <c r="A2352" s="5" t="s">
        <v>21622</v>
      </c>
      <c r="B2352" s="5" t="str">
        <f>IF(COUNTIF('Leads Priorizados INT'!M:M,A2352)&gt;0,"Sí","No")</f>
        <v>No</v>
      </c>
      <c r="C2352">
        <v>0</v>
      </c>
      <c r="D2352" s="6" t="s">
        <v>414</v>
      </c>
      <c r="E2352" s="5" t="s">
        <v>21623</v>
      </c>
      <c r="F2352" s="5" t="s">
        <v>431</v>
      </c>
      <c r="G2352" s="5" t="s">
        <v>9529</v>
      </c>
      <c r="H2352" s="7">
        <v>688720</v>
      </c>
      <c r="I2352" s="5">
        <v>1</v>
      </c>
      <c r="J2352" s="5">
        <v>1</v>
      </c>
      <c r="K2352" s="5" t="s">
        <v>21624</v>
      </c>
      <c r="L2352" s="5">
        <v>6.7799999999999999E-2</v>
      </c>
      <c r="M2352" s="8"/>
      <c r="N2352" s="8"/>
      <c r="O2352" s="8"/>
      <c r="P2352" s="8"/>
      <c r="Q2352" s="8"/>
      <c r="R2352" s="5" t="s">
        <v>21625</v>
      </c>
      <c r="S2352" s="5" t="s">
        <v>417</v>
      </c>
      <c r="T2352" s="5" t="s">
        <v>417</v>
      </c>
      <c r="U2352" s="5" t="s">
        <v>417</v>
      </c>
      <c r="V2352" s="5" t="s">
        <v>417</v>
      </c>
      <c r="W2352" s="5" t="s">
        <v>93</v>
      </c>
      <c r="X2352" s="5" t="s">
        <v>418</v>
      </c>
      <c r="Y2352" s="5" t="s">
        <v>419</v>
      </c>
      <c r="Z2352" s="5" t="s">
        <v>420</v>
      </c>
      <c r="AA2352" s="5" t="s">
        <v>421</v>
      </c>
      <c r="AB2352" s="5"/>
      <c r="AC2352" s="5"/>
      <c r="AD2352" s="5"/>
      <c r="AE2352" s="5"/>
      <c r="AF2352" s="5"/>
    </row>
    <row r="2353" spans="1:32" hidden="1">
      <c r="A2353" s="5" t="s">
        <v>21626</v>
      </c>
      <c r="B2353" s="5" t="str">
        <f>IF(COUNTIF('Leads Priorizados INT'!M:M,A2353)&gt;0,"Sí","No")</f>
        <v>No</v>
      </c>
      <c r="C2353">
        <v>0</v>
      </c>
      <c r="D2353" s="6" t="s">
        <v>414</v>
      </c>
      <c r="E2353" s="5" t="s">
        <v>21627</v>
      </c>
      <c r="F2353" s="5" t="s">
        <v>152</v>
      </c>
      <c r="G2353" s="5" t="s">
        <v>1580</v>
      </c>
      <c r="H2353" s="7">
        <v>929967</v>
      </c>
      <c r="I2353" s="5">
        <v>7</v>
      </c>
      <c r="J2353" s="5">
        <v>2</v>
      </c>
      <c r="K2353" s="5" t="s">
        <v>21628</v>
      </c>
      <c r="L2353" s="5">
        <v>6.7799999999999999E-2</v>
      </c>
      <c r="M2353" s="8">
        <v>966910514</v>
      </c>
      <c r="N2353" s="8"/>
      <c r="O2353" s="8"/>
      <c r="P2353" s="8"/>
      <c r="Q2353" s="8"/>
      <c r="R2353" s="5" t="s">
        <v>21629</v>
      </c>
      <c r="S2353" s="5" t="s">
        <v>417</v>
      </c>
      <c r="T2353" s="5" t="s">
        <v>417</v>
      </c>
      <c r="U2353" s="5" t="s">
        <v>417</v>
      </c>
      <c r="V2353" s="5" t="s">
        <v>417</v>
      </c>
      <c r="W2353" s="5" t="s">
        <v>93</v>
      </c>
      <c r="X2353" s="5" t="s">
        <v>418</v>
      </c>
      <c r="Y2353" s="5" t="s">
        <v>419</v>
      </c>
      <c r="Z2353" s="5" t="s">
        <v>420</v>
      </c>
      <c r="AA2353" s="5" t="s">
        <v>421</v>
      </c>
      <c r="AB2353" s="5"/>
      <c r="AC2353" s="5"/>
      <c r="AD2353" s="5"/>
      <c r="AE2353" s="5"/>
      <c r="AF2353" s="5"/>
    </row>
    <row r="2354" spans="1:32" hidden="1">
      <c r="A2354" s="5" t="s">
        <v>21630</v>
      </c>
      <c r="B2354" s="5" t="str">
        <f>IF(COUNTIF('Leads Priorizados INT'!M:M,A2354)&gt;0,"Sí","No")</f>
        <v>No</v>
      </c>
      <c r="C2354">
        <v>0</v>
      </c>
      <c r="D2354" s="6" t="s">
        <v>414</v>
      </c>
      <c r="E2354" s="5" t="s">
        <v>21631</v>
      </c>
      <c r="F2354" s="5" t="s">
        <v>721</v>
      </c>
      <c r="G2354" s="5" t="s">
        <v>3350</v>
      </c>
      <c r="H2354" s="7">
        <v>748655</v>
      </c>
      <c r="I2354" s="5">
        <v>2</v>
      </c>
      <c r="J2354" s="5">
        <v>2</v>
      </c>
      <c r="K2354" s="5" t="s">
        <v>21632</v>
      </c>
      <c r="L2354" s="5">
        <v>6.7699999999999996E-2</v>
      </c>
      <c r="M2354" s="8">
        <v>928295184</v>
      </c>
      <c r="N2354" s="8">
        <v>928243768</v>
      </c>
      <c r="O2354" s="8"/>
      <c r="P2354" s="8"/>
      <c r="Q2354" s="8"/>
      <c r="R2354" s="5" t="s">
        <v>21633</v>
      </c>
      <c r="S2354" s="5" t="s">
        <v>21634</v>
      </c>
      <c r="T2354" s="5" t="s">
        <v>21635</v>
      </c>
      <c r="U2354" s="5" t="s">
        <v>417</v>
      </c>
      <c r="V2354" s="5" t="s">
        <v>417</v>
      </c>
      <c r="W2354" s="5" t="s">
        <v>93</v>
      </c>
      <c r="X2354" s="5" t="s">
        <v>418</v>
      </c>
      <c r="Y2354" s="5" t="s">
        <v>419</v>
      </c>
      <c r="Z2354" s="5" t="s">
        <v>420</v>
      </c>
      <c r="AA2354" s="5" t="s">
        <v>421</v>
      </c>
      <c r="AB2354" s="5"/>
      <c r="AC2354" s="5"/>
      <c r="AD2354" s="5"/>
      <c r="AE2354" s="5"/>
      <c r="AF2354" s="5"/>
    </row>
    <row r="2355" spans="1:32" hidden="1">
      <c r="A2355" s="5" t="s">
        <v>21636</v>
      </c>
      <c r="B2355" s="5" t="str">
        <f>IF(COUNTIF('Leads Priorizados INT'!M:M,A2355)&gt;0,"Sí","No")</f>
        <v>No</v>
      </c>
      <c r="C2355">
        <v>0</v>
      </c>
      <c r="D2355" s="6" t="s">
        <v>414</v>
      </c>
      <c r="E2355" s="5" t="s">
        <v>21637</v>
      </c>
      <c r="F2355" s="5" t="s">
        <v>3374</v>
      </c>
      <c r="G2355" s="5" t="s">
        <v>21638</v>
      </c>
      <c r="H2355" s="7">
        <v>1079130</v>
      </c>
      <c r="I2355" s="5">
        <v>8</v>
      </c>
      <c r="J2355" s="5">
        <v>1</v>
      </c>
      <c r="K2355" s="5" t="s">
        <v>21639</v>
      </c>
      <c r="L2355" s="5">
        <v>6.7699999999999996E-2</v>
      </c>
      <c r="M2355" s="8"/>
      <c r="N2355" s="8"/>
      <c r="O2355" s="8"/>
      <c r="P2355" s="8"/>
      <c r="Q2355" s="8"/>
      <c r="R2355" s="5" t="s">
        <v>21640</v>
      </c>
      <c r="S2355" s="5" t="s">
        <v>417</v>
      </c>
      <c r="T2355" s="5" t="s">
        <v>417</v>
      </c>
      <c r="U2355" s="5" t="s">
        <v>417</v>
      </c>
      <c r="V2355" s="5" t="s">
        <v>417</v>
      </c>
      <c r="W2355" s="5" t="s">
        <v>93</v>
      </c>
      <c r="X2355" s="5" t="s">
        <v>418</v>
      </c>
      <c r="Y2355" s="5" t="s">
        <v>419</v>
      </c>
      <c r="Z2355" s="5" t="s">
        <v>420</v>
      </c>
      <c r="AA2355" s="5" t="s">
        <v>421</v>
      </c>
      <c r="AB2355" s="5"/>
      <c r="AC2355" s="5"/>
      <c r="AD2355" s="5"/>
      <c r="AE2355" s="5"/>
      <c r="AF2355" s="5"/>
    </row>
    <row r="2356" spans="1:32">
      <c r="A2356" s="5" t="s">
        <v>21641</v>
      </c>
      <c r="B2356" s="5" t="str">
        <f>IF(COUNTIF('Leads Priorizados INT'!M:M,A2356)&gt;0,"Sí","No")</f>
        <v>No</v>
      </c>
      <c r="C2356">
        <v>1</v>
      </c>
      <c r="D2356" s="6" t="s">
        <v>414</v>
      </c>
      <c r="E2356" s="5" t="s">
        <v>21642</v>
      </c>
      <c r="F2356" s="5" t="s">
        <v>769</v>
      </c>
      <c r="G2356" s="5" t="s">
        <v>10270</v>
      </c>
      <c r="H2356" s="7">
        <v>602843</v>
      </c>
      <c r="I2356" s="5">
        <v>4</v>
      </c>
      <c r="J2356" s="5">
        <v>1</v>
      </c>
      <c r="K2356" s="5" t="s">
        <v>21643</v>
      </c>
      <c r="L2356" s="5">
        <v>6.7699999999999996E-2</v>
      </c>
      <c r="M2356" s="8"/>
      <c r="N2356" s="8"/>
      <c r="O2356" s="8"/>
      <c r="P2356" s="8"/>
      <c r="Q2356" s="8"/>
      <c r="R2356" s="5" t="s">
        <v>21644</v>
      </c>
      <c r="S2356" s="5" t="s">
        <v>417</v>
      </c>
      <c r="T2356" s="5" t="s">
        <v>417</v>
      </c>
      <c r="U2356" s="5" t="s">
        <v>417</v>
      </c>
      <c r="V2356" s="5" t="s">
        <v>417</v>
      </c>
      <c r="W2356" s="5" t="s">
        <v>93</v>
      </c>
      <c r="X2356" s="5" t="s">
        <v>418</v>
      </c>
      <c r="Y2356" s="5" t="s">
        <v>419</v>
      </c>
      <c r="Z2356" s="5" t="s">
        <v>420</v>
      </c>
      <c r="AA2356" s="5" t="s">
        <v>421</v>
      </c>
      <c r="AB2356" s="5"/>
      <c r="AC2356" s="5"/>
      <c r="AD2356" s="5"/>
      <c r="AE2356" s="5"/>
      <c r="AF2356" s="5"/>
    </row>
    <row r="2357" spans="1:32" hidden="1">
      <c r="A2357" s="5" t="s">
        <v>21645</v>
      </c>
      <c r="B2357" s="5" t="str">
        <f>IF(COUNTIF('Leads Priorizados INT'!M:M,A2357)&gt;0,"Sí","No")</f>
        <v>No</v>
      </c>
      <c r="C2357">
        <v>0</v>
      </c>
      <c r="D2357" s="6" t="s">
        <v>414</v>
      </c>
      <c r="E2357" s="5" t="s">
        <v>21646</v>
      </c>
      <c r="F2357" s="5" t="s">
        <v>769</v>
      </c>
      <c r="G2357" s="5" t="s">
        <v>21647</v>
      </c>
      <c r="H2357" s="7">
        <v>535209</v>
      </c>
      <c r="I2357" s="5">
        <v>1</v>
      </c>
      <c r="J2357" s="5">
        <v>2</v>
      </c>
      <c r="K2357" s="5" t="s">
        <v>21648</v>
      </c>
      <c r="L2357" s="5">
        <v>6.7699999999999996E-2</v>
      </c>
      <c r="M2357" s="8"/>
      <c r="N2357" s="8"/>
      <c r="O2357" s="8"/>
      <c r="P2357" s="8"/>
      <c r="Q2357" s="8"/>
      <c r="R2357" s="5" t="s">
        <v>21649</v>
      </c>
      <c r="S2357" s="5" t="s">
        <v>417</v>
      </c>
      <c r="T2357" s="5" t="s">
        <v>417</v>
      </c>
      <c r="U2357" s="5" t="s">
        <v>417</v>
      </c>
      <c r="V2357" s="5" t="s">
        <v>417</v>
      </c>
      <c r="W2357" s="5" t="s">
        <v>93</v>
      </c>
      <c r="X2357" s="5" t="s">
        <v>418</v>
      </c>
      <c r="Y2357" s="5" t="s">
        <v>419</v>
      </c>
      <c r="Z2357" s="5" t="s">
        <v>420</v>
      </c>
      <c r="AA2357" s="5" t="s">
        <v>421</v>
      </c>
      <c r="AB2357" s="5"/>
      <c r="AC2357" s="5"/>
      <c r="AD2357" s="5"/>
      <c r="AE2357" s="5"/>
      <c r="AF2357" s="5"/>
    </row>
    <row r="2358" spans="1:32" hidden="1">
      <c r="A2358" s="5" t="s">
        <v>21650</v>
      </c>
      <c r="B2358" s="5" t="str">
        <f>IF(COUNTIF('Leads Priorizados INT'!M:M,A2358)&gt;0,"Sí","No")</f>
        <v>No</v>
      </c>
      <c r="C2358">
        <v>0</v>
      </c>
      <c r="D2358" s="6" t="s">
        <v>414</v>
      </c>
      <c r="E2358" s="5" t="s">
        <v>21651</v>
      </c>
      <c r="F2358" s="5" t="s">
        <v>152</v>
      </c>
      <c r="G2358" s="5" t="s">
        <v>619</v>
      </c>
      <c r="H2358" s="7">
        <v>887037</v>
      </c>
      <c r="I2358" s="5">
        <v>1</v>
      </c>
      <c r="J2358" s="5">
        <v>1</v>
      </c>
      <c r="K2358" s="5" t="s">
        <v>21652</v>
      </c>
      <c r="L2358" s="5">
        <v>6.7699999999999996E-2</v>
      </c>
      <c r="M2358" s="8"/>
      <c r="N2358" s="8"/>
      <c r="O2358" s="8"/>
      <c r="P2358" s="8"/>
      <c r="Q2358" s="8"/>
      <c r="R2358" s="5" t="s">
        <v>21653</v>
      </c>
      <c r="S2358" s="5" t="s">
        <v>417</v>
      </c>
      <c r="T2358" s="5" t="s">
        <v>417</v>
      </c>
      <c r="U2358" s="5" t="s">
        <v>417</v>
      </c>
      <c r="V2358" s="5" t="s">
        <v>417</v>
      </c>
      <c r="W2358" s="5" t="s">
        <v>93</v>
      </c>
      <c r="X2358" s="5" t="s">
        <v>418</v>
      </c>
      <c r="Y2358" s="5" t="s">
        <v>419</v>
      </c>
      <c r="Z2358" s="5" t="s">
        <v>420</v>
      </c>
      <c r="AA2358" s="5" t="s">
        <v>421</v>
      </c>
      <c r="AB2358" s="5"/>
      <c r="AC2358" s="5"/>
      <c r="AD2358" s="5"/>
      <c r="AE2358" s="5"/>
      <c r="AF2358" s="5"/>
    </row>
    <row r="2359" spans="1:32">
      <c r="A2359" s="5" t="s">
        <v>21654</v>
      </c>
      <c r="B2359" s="5" t="str">
        <f>IF(COUNTIF('Leads Priorizados INT'!M:M,A2359)&gt;0,"Sí","No")</f>
        <v>No</v>
      </c>
      <c r="C2359">
        <v>1</v>
      </c>
      <c r="D2359" s="6" t="s">
        <v>414</v>
      </c>
      <c r="E2359" s="5" t="s">
        <v>21655</v>
      </c>
      <c r="F2359" s="5" t="s">
        <v>873</v>
      </c>
      <c r="G2359" s="5" t="s">
        <v>10741</v>
      </c>
      <c r="H2359" s="7">
        <v>370279</v>
      </c>
      <c r="I2359" s="5">
        <v>1</v>
      </c>
      <c r="J2359" s="5">
        <v>1</v>
      </c>
      <c r="K2359" s="5" t="s">
        <v>21656</v>
      </c>
      <c r="L2359" s="5">
        <v>6.7699999999999996E-2</v>
      </c>
      <c r="M2359" s="8">
        <v>952960418</v>
      </c>
      <c r="N2359" s="8"/>
      <c r="O2359" s="8"/>
      <c r="P2359" s="8"/>
      <c r="Q2359" s="8"/>
      <c r="R2359" s="5" t="s">
        <v>21657</v>
      </c>
      <c r="S2359" s="5" t="s">
        <v>417</v>
      </c>
      <c r="T2359" s="5" t="s">
        <v>417</v>
      </c>
      <c r="U2359" s="5" t="s">
        <v>417</v>
      </c>
      <c r="V2359" s="5" t="s">
        <v>417</v>
      </c>
      <c r="W2359" s="5" t="s">
        <v>93</v>
      </c>
      <c r="X2359" s="5" t="s">
        <v>418</v>
      </c>
      <c r="Y2359" s="5" t="s">
        <v>419</v>
      </c>
      <c r="Z2359" s="5" t="s">
        <v>420</v>
      </c>
      <c r="AA2359" s="5" t="s">
        <v>421</v>
      </c>
      <c r="AB2359" s="5" t="s">
        <v>21658</v>
      </c>
      <c r="AC2359" s="5"/>
      <c r="AD2359" s="5"/>
      <c r="AE2359" s="5"/>
      <c r="AF2359" s="5"/>
    </row>
    <row r="2360" spans="1:32" hidden="1">
      <c r="A2360" s="5" t="s">
        <v>21659</v>
      </c>
      <c r="B2360" s="5" t="str">
        <f>IF(COUNTIF('Leads Priorizados INT'!M:M,A2360)&gt;0,"Sí","No")</f>
        <v>No</v>
      </c>
      <c r="C2360">
        <v>0</v>
      </c>
      <c r="D2360" s="6" t="s">
        <v>414</v>
      </c>
      <c r="E2360" s="5" t="s">
        <v>21660</v>
      </c>
      <c r="F2360" s="5" t="s">
        <v>564</v>
      </c>
      <c r="G2360" s="5" t="s">
        <v>21102</v>
      </c>
      <c r="H2360" s="7">
        <v>963083</v>
      </c>
      <c r="I2360" s="5">
        <v>7</v>
      </c>
      <c r="J2360" s="5">
        <v>1</v>
      </c>
      <c r="K2360" s="5" t="s">
        <v>21661</v>
      </c>
      <c r="L2360" s="5">
        <v>6.7599999999999993E-2</v>
      </c>
      <c r="M2360" s="8"/>
      <c r="N2360" s="8"/>
      <c r="O2360" s="8"/>
      <c r="P2360" s="8"/>
      <c r="Q2360" s="8"/>
      <c r="R2360" s="5" t="s">
        <v>21662</v>
      </c>
      <c r="S2360" s="5" t="s">
        <v>21663</v>
      </c>
      <c r="T2360" s="5" t="s">
        <v>417</v>
      </c>
      <c r="U2360" s="5" t="s">
        <v>417</v>
      </c>
      <c r="V2360" s="5" t="s">
        <v>417</v>
      </c>
      <c r="W2360" s="5" t="s">
        <v>93</v>
      </c>
      <c r="X2360" s="5" t="s">
        <v>418</v>
      </c>
      <c r="Y2360" s="5" t="s">
        <v>419</v>
      </c>
      <c r="Z2360" s="5" t="s">
        <v>420</v>
      </c>
      <c r="AA2360" s="5" t="s">
        <v>421</v>
      </c>
      <c r="AB2360" s="5"/>
      <c r="AC2360" s="5"/>
      <c r="AD2360" s="5"/>
      <c r="AE2360" s="5"/>
      <c r="AF2360" s="5"/>
    </row>
    <row r="2361" spans="1:32">
      <c r="A2361" s="5" t="s">
        <v>21664</v>
      </c>
      <c r="B2361" s="5" t="str">
        <f>IF(COUNTIF('Leads Priorizados INT'!M:M,A2361)&gt;0,"Sí","No")</f>
        <v>No</v>
      </c>
      <c r="C2361">
        <v>1</v>
      </c>
      <c r="D2361" s="6" t="s">
        <v>414</v>
      </c>
      <c r="E2361" s="5" t="s">
        <v>21665</v>
      </c>
      <c r="F2361" s="5" t="s">
        <v>721</v>
      </c>
      <c r="G2361" s="5" t="s">
        <v>21666</v>
      </c>
      <c r="H2361" s="7">
        <v>734762</v>
      </c>
      <c r="I2361" s="5">
        <v>29</v>
      </c>
      <c r="J2361" s="5">
        <v>1</v>
      </c>
      <c r="K2361" s="5" t="s">
        <v>21667</v>
      </c>
      <c r="L2361" s="5">
        <v>6.7599999999999993E-2</v>
      </c>
      <c r="M2361" s="8">
        <v>928421645</v>
      </c>
      <c r="N2361" s="8"/>
      <c r="O2361" s="8"/>
      <c r="P2361" s="8"/>
      <c r="Q2361" s="8"/>
      <c r="R2361" s="5" t="s">
        <v>21668</v>
      </c>
      <c r="S2361" s="5" t="s">
        <v>417</v>
      </c>
      <c r="T2361" s="5" t="s">
        <v>417</v>
      </c>
      <c r="U2361" s="5" t="s">
        <v>417</v>
      </c>
      <c r="V2361" s="5" t="s">
        <v>417</v>
      </c>
      <c r="W2361" s="5" t="s">
        <v>93</v>
      </c>
      <c r="X2361" s="5" t="s">
        <v>418</v>
      </c>
      <c r="Y2361" s="5" t="s">
        <v>419</v>
      </c>
      <c r="Z2361" s="5" t="s">
        <v>420</v>
      </c>
      <c r="AA2361" s="5" t="s">
        <v>421</v>
      </c>
      <c r="AB2361" s="5"/>
      <c r="AC2361" s="5"/>
      <c r="AD2361" s="5"/>
      <c r="AE2361" s="5"/>
      <c r="AF2361" s="5"/>
    </row>
    <row r="2362" spans="1:32" hidden="1">
      <c r="A2362" s="5" t="s">
        <v>21669</v>
      </c>
      <c r="B2362" s="5" t="str">
        <f>IF(COUNTIF('Leads Priorizados INT'!M:M,A2362)&gt;0,"Sí","No")</f>
        <v>No</v>
      </c>
      <c r="C2362">
        <v>0</v>
      </c>
      <c r="D2362" s="6" t="s">
        <v>414</v>
      </c>
      <c r="E2362" s="5" t="s">
        <v>21670</v>
      </c>
      <c r="F2362" s="5" t="s">
        <v>431</v>
      </c>
      <c r="G2362" s="5" t="s">
        <v>1612</v>
      </c>
      <c r="H2362" s="7">
        <v>2750775</v>
      </c>
      <c r="I2362" s="5">
        <v>7</v>
      </c>
      <c r="J2362" s="5">
        <v>2</v>
      </c>
      <c r="K2362" s="5" t="s">
        <v>21671</v>
      </c>
      <c r="L2362" s="5">
        <v>6.7599999999999993E-2</v>
      </c>
      <c r="M2362" s="8"/>
      <c r="N2362" s="8"/>
      <c r="O2362" s="8"/>
      <c r="P2362" s="8"/>
      <c r="Q2362" s="8"/>
      <c r="R2362" s="5" t="s">
        <v>21672</v>
      </c>
      <c r="S2362" s="5" t="s">
        <v>417</v>
      </c>
      <c r="T2362" s="5" t="s">
        <v>417</v>
      </c>
      <c r="U2362" s="5" t="s">
        <v>417</v>
      </c>
      <c r="V2362" s="5" t="s">
        <v>417</v>
      </c>
      <c r="W2362" s="5" t="s">
        <v>93</v>
      </c>
      <c r="X2362" s="5" t="s">
        <v>418</v>
      </c>
      <c r="Y2362" s="5" t="s">
        <v>419</v>
      </c>
      <c r="Z2362" s="5" t="s">
        <v>420</v>
      </c>
      <c r="AA2362" s="5" t="s">
        <v>421</v>
      </c>
      <c r="AB2362" s="5"/>
      <c r="AC2362" s="5"/>
      <c r="AD2362" s="5"/>
      <c r="AE2362" s="5"/>
      <c r="AF2362" s="5"/>
    </row>
    <row r="2363" spans="1:32" hidden="1">
      <c r="A2363" s="5" t="s">
        <v>21673</v>
      </c>
      <c r="B2363" s="5" t="str">
        <f>IF(COUNTIF('Leads Priorizados INT'!M:M,A2363)&gt;0,"Sí","No")</f>
        <v>No</v>
      </c>
      <c r="C2363">
        <v>0</v>
      </c>
      <c r="D2363" s="6" t="s">
        <v>414</v>
      </c>
      <c r="E2363" s="5" t="s">
        <v>21674</v>
      </c>
      <c r="F2363" s="5" t="s">
        <v>2926</v>
      </c>
      <c r="G2363" s="5" t="s">
        <v>21675</v>
      </c>
      <c r="H2363" s="7">
        <v>878268</v>
      </c>
      <c r="I2363" s="5">
        <v>7</v>
      </c>
      <c r="J2363" s="5">
        <v>3</v>
      </c>
      <c r="K2363" s="5" t="s">
        <v>21676</v>
      </c>
      <c r="L2363" s="5">
        <v>6.7599999999999993E-2</v>
      </c>
      <c r="M2363" s="8">
        <v>984083316</v>
      </c>
      <c r="N2363" s="8">
        <v>984183670</v>
      </c>
      <c r="O2363" s="8"/>
      <c r="P2363" s="8"/>
      <c r="Q2363" s="8"/>
      <c r="R2363" s="5" t="s">
        <v>21677</v>
      </c>
      <c r="S2363" s="5" t="s">
        <v>417</v>
      </c>
      <c r="T2363" s="5" t="s">
        <v>417</v>
      </c>
      <c r="U2363" s="5" t="s">
        <v>417</v>
      </c>
      <c r="V2363" s="5" t="s">
        <v>417</v>
      </c>
      <c r="W2363" s="5" t="s">
        <v>93</v>
      </c>
      <c r="X2363" s="5" t="s">
        <v>418</v>
      </c>
      <c r="Y2363" s="5" t="s">
        <v>419</v>
      </c>
      <c r="Z2363" s="5" t="s">
        <v>420</v>
      </c>
      <c r="AA2363" s="5" t="s">
        <v>421</v>
      </c>
      <c r="AB2363" s="5" t="s">
        <v>21678</v>
      </c>
      <c r="AC2363" s="5"/>
      <c r="AD2363" s="5"/>
      <c r="AE2363" s="5"/>
      <c r="AF2363" s="5"/>
    </row>
    <row r="2364" spans="1:32" hidden="1">
      <c r="A2364" s="5" t="s">
        <v>21679</v>
      </c>
      <c r="B2364" s="5" t="str">
        <f>IF(COUNTIF('Leads Priorizados INT'!M:M,A2364)&gt;0,"Sí","No")</f>
        <v>No</v>
      </c>
      <c r="C2364">
        <v>0</v>
      </c>
      <c r="D2364" s="6" t="s">
        <v>414</v>
      </c>
      <c r="E2364" s="5" t="s">
        <v>21680</v>
      </c>
      <c r="F2364" s="5" t="s">
        <v>152</v>
      </c>
      <c r="G2364" s="5" t="s">
        <v>13604</v>
      </c>
      <c r="H2364" s="7">
        <v>3344536</v>
      </c>
      <c r="I2364" s="5">
        <v>8</v>
      </c>
      <c r="J2364" s="5">
        <v>1</v>
      </c>
      <c r="K2364" s="5" t="s">
        <v>21681</v>
      </c>
      <c r="L2364" s="5">
        <v>6.7599999999999993E-2</v>
      </c>
      <c r="M2364" s="8">
        <v>916305632</v>
      </c>
      <c r="N2364" s="8"/>
      <c r="O2364" s="8"/>
      <c r="P2364" s="8"/>
      <c r="Q2364" s="8"/>
      <c r="R2364" s="5" t="s">
        <v>21682</v>
      </c>
      <c r="S2364" s="5" t="s">
        <v>21683</v>
      </c>
      <c r="T2364" s="5" t="s">
        <v>417</v>
      </c>
      <c r="U2364" s="5" t="s">
        <v>417</v>
      </c>
      <c r="V2364" s="5" t="s">
        <v>417</v>
      </c>
      <c r="W2364" s="5" t="s">
        <v>93</v>
      </c>
      <c r="X2364" s="5" t="s">
        <v>418</v>
      </c>
      <c r="Y2364" s="5" t="s">
        <v>419</v>
      </c>
      <c r="Z2364" s="5" t="s">
        <v>420</v>
      </c>
      <c r="AA2364" s="5" t="s">
        <v>421</v>
      </c>
      <c r="AB2364" s="5"/>
      <c r="AC2364" s="5"/>
      <c r="AD2364" s="5"/>
      <c r="AE2364" s="5"/>
      <c r="AF2364" s="5"/>
    </row>
    <row r="2365" spans="1:32">
      <c r="A2365" s="5" t="s">
        <v>21684</v>
      </c>
      <c r="B2365" s="5" t="str">
        <f>IF(COUNTIF('Leads Priorizados INT'!M:M,A2365)&gt;0,"Sí","No")</f>
        <v>No</v>
      </c>
      <c r="C2365">
        <v>1</v>
      </c>
      <c r="D2365" s="6" t="s">
        <v>414</v>
      </c>
      <c r="E2365" s="5" t="s">
        <v>21685</v>
      </c>
      <c r="F2365" s="5" t="s">
        <v>700</v>
      </c>
      <c r="G2365" s="5" t="s">
        <v>12535</v>
      </c>
      <c r="H2365" s="7">
        <v>829138</v>
      </c>
      <c r="I2365" s="5">
        <v>2</v>
      </c>
      <c r="J2365" s="5">
        <v>1</v>
      </c>
      <c r="K2365" s="5" t="s">
        <v>21686</v>
      </c>
      <c r="L2365" s="5">
        <v>6.7599999999999993E-2</v>
      </c>
      <c r="M2365" s="8">
        <v>955121225</v>
      </c>
      <c r="N2365" s="8"/>
      <c r="O2365" s="8"/>
      <c r="P2365" s="8"/>
      <c r="Q2365" s="8"/>
      <c r="R2365" s="5" t="s">
        <v>21687</v>
      </c>
      <c r="S2365" s="5" t="s">
        <v>417</v>
      </c>
      <c r="T2365" s="5" t="s">
        <v>417</v>
      </c>
      <c r="U2365" s="5" t="s">
        <v>417</v>
      </c>
      <c r="V2365" s="5" t="s">
        <v>417</v>
      </c>
      <c r="W2365" s="5" t="s">
        <v>93</v>
      </c>
      <c r="X2365" s="5" t="s">
        <v>418</v>
      </c>
      <c r="Y2365" s="5" t="s">
        <v>419</v>
      </c>
      <c r="Z2365" s="5" t="s">
        <v>420</v>
      </c>
      <c r="AA2365" s="5" t="s">
        <v>421</v>
      </c>
      <c r="AB2365" s="5"/>
      <c r="AC2365" s="5"/>
      <c r="AD2365" s="5"/>
      <c r="AE2365" s="5"/>
      <c r="AF2365" s="5"/>
    </row>
    <row r="2366" spans="1:32" hidden="1">
      <c r="A2366" s="5" t="s">
        <v>21688</v>
      </c>
      <c r="B2366" s="5" t="str">
        <f>IF(COUNTIF('Leads Priorizados INT'!M:M,A2366)&gt;0,"Sí","No")</f>
        <v>No</v>
      </c>
      <c r="C2366">
        <v>0</v>
      </c>
      <c r="D2366" s="6" t="s">
        <v>414</v>
      </c>
      <c r="E2366" s="5" t="s">
        <v>21689</v>
      </c>
      <c r="F2366" s="5" t="s">
        <v>873</v>
      </c>
      <c r="G2366" s="5" t="s">
        <v>10795</v>
      </c>
      <c r="H2366" s="7">
        <v>606850</v>
      </c>
      <c r="I2366" s="5">
        <v>4</v>
      </c>
      <c r="J2366" s="5">
        <v>2</v>
      </c>
      <c r="K2366" s="5" t="s">
        <v>21690</v>
      </c>
      <c r="L2366" s="5">
        <v>6.7599999999999993E-2</v>
      </c>
      <c r="M2366" s="8"/>
      <c r="N2366" s="8"/>
      <c r="O2366" s="8"/>
      <c r="P2366" s="8"/>
      <c r="Q2366" s="8"/>
      <c r="R2366" s="5" t="s">
        <v>21691</v>
      </c>
      <c r="S2366" s="5" t="s">
        <v>417</v>
      </c>
      <c r="T2366" s="5" t="s">
        <v>417</v>
      </c>
      <c r="U2366" s="5" t="s">
        <v>417</v>
      </c>
      <c r="V2366" s="5" t="s">
        <v>417</v>
      </c>
      <c r="W2366" s="5" t="s">
        <v>93</v>
      </c>
      <c r="X2366" s="5" t="s">
        <v>418</v>
      </c>
      <c r="Y2366" s="5" t="s">
        <v>419</v>
      </c>
      <c r="Z2366" s="5" t="s">
        <v>420</v>
      </c>
      <c r="AA2366" s="5" t="s">
        <v>421</v>
      </c>
      <c r="AB2366" s="5"/>
      <c r="AC2366" s="5"/>
      <c r="AD2366" s="5"/>
      <c r="AE2366" s="5"/>
      <c r="AF2366" s="5"/>
    </row>
    <row r="2367" spans="1:32">
      <c r="A2367" s="5" t="s">
        <v>21692</v>
      </c>
      <c r="B2367" s="5" t="str">
        <f>IF(COUNTIF('Leads Priorizados INT'!M:M,A2367)&gt;0,"Sí","No")</f>
        <v>No</v>
      </c>
      <c r="C2367">
        <v>1</v>
      </c>
      <c r="D2367" s="6" t="s">
        <v>414</v>
      </c>
      <c r="E2367" s="5" t="s">
        <v>21693</v>
      </c>
      <c r="F2367" s="5" t="s">
        <v>2007</v>
      </c>
      <c r="G2367" s="5" t="s">
        <v>21694</v>
      </c>
      <c r="H2367" s="7">
        <v>441432</v>
      </c>
      <c r="I2367" s="5">
        <v>7</v>
      </c>
      <c r="J2367" s="5">
        <v>2</v>
      </c>
      <c r="K2367" s="5" t="s">
        <v>21695</v>
      </c>
      <c r="L2367" s="5">
        <v>6.7500000000000004E-2</v>
      </c>
      <c r="M2367" s="8">
        <v>950100020</v>
      </c>
      <c r="N2367" s="8"/>
      <c r="O2367" s="8"/>
      <c r="P2367" s="8"/>
      <c r="Q2367" s="8"/>
      <c r="R2367" s="5" t="s">
        <v>21696</v>
      </c>
      <c r="S2367" s="5" t="s">
        <v>21697</v>
      </c>
      <c r="T2367" s="5" t="s">
        <v>417</v>
      </c>
      <c r="U2367" s="5" t="s">
        <v>417</v>
      </c>
      <c r="V2367" s="5" t="s">
        <v>417</v>
      </c>
      <c r="W2367" s="5" t="s">
        <v>93</v>
      </c>
      <c r="X2367" s="5" t="s">
        <v>418</v>
      </c>
      <c r="Y2367" s="5" t="s">
        <v>419</v>
      </c>
      <c r="Z2367" s="5" t="s">
        <v>420</v>
      </c>
      <c r="AA2367" s="5" t="s">
        <v>421</v>
      </c>
      <c r="AB2367" s="5"/>
      <c r="AC2367" s="5"/>
      <c r="AD2367" s="5"/>
      <c r="AE2367" s="5"/>
      <c r="AF2367" s="5"/>
    </row>
    <row r="2368" spans="1:32" hidden="1">
      <c r="A2368" s="5" t="s">
        <v>21698</v>
      </c>
      <c r="B2368" s="5" t="str">
        <f>IF(COUNTIF('Leads Priorizados INT'!M:M,A2368)&gt;0,"Sí","No")</f>
        <v>No</v>
      </c>
      <c r="C2368">
        <v>0</v>
      </c>
      <c r="D2368" s="6" t="s">
        <v>414</v>
      </c>
      <c r="E2368" s="5" t="s">
        <v>21699</v>
      </c>
      <c r="F2368" s="5" t="s">
        <v>2944</v>
      </c>
      <c r="G2368" s="5" t="s">
        <v>21700</v>
      </c>
      <c r="H2368" s="7">
        <v>834102</v>
      </c>
      <c r="I2368" s="5">
        <v>8</v>
      </c>
      <c r="J2368" s="5">
        <v>2</v>
      </c>
      <c r="K2368" s="5" t="s">
        <v>21701</v>
      </c>
      <c r="L2368" s="5">
        <v>6.7500000000000004E-2</v>
      </c>
      <c r="M2368" s="8">
        <v>941228296</v>
      </c>
      <c r="N2368" s="8"/>
      <c r="O2368" s="8"/>
      <c r="P2368" s="8"/>
      <c r="Q2368" s="8"/>
      <c r="R2368" s="5" t="s">
        <v>21702</v>
      </c>
      <c r="S2368" s="5" t="s">
        <v>417</v>
      </c>
      <c r="T2368" s="5" t="s">
        <v>417</v>
      </c>
      <c r="U2368" s="5" t="s">
        <v>417</v>
      </c>
      <c r="V2368" s="5" t="s">
        <v>417</v>
      </c>
      <c r="W2368" s="5" t="s">
        <v>93</v>
      </c>
      <c r="X2368" s="5" t="s">
        <v>418</v>
      </c>
      <c r="Y2368" s="5" t="s">
        <v>419</v>
      </c>
      <c r="Z2368" s="5" t="s">
        <v>420</v>
      </c>
      <c r="AA2368" s="5" t="s">
        <v>421</v>
      </c>
      <c r="AB2368" s="5"/>
      <c r="AC2368" s="5"/>
      <c r="AD2368" s="5"/>
      <c r="AE2368" s="5"/>
      <c r="AF2368" s="5"/>
    </row>
    <row r="2369" spans="1:32" hidden="1">
      <c r="A2369" s="5" t="s">
        <v>21703</v>
      </c>
      <c r="B2369" s="5" t="str">
        <f>IF(COUNTIF('Leads Priorizados INT'!M:M,A2369)&gt;0,"Sí","No")</f>
        <v>No</v>
      </c>
      <c r="C2369">
        <v>0</v>
      </c>
      <c r="D2369" s="6" t="s">
        <v>414</v>
      </c>
      <c r="E2369" s="5" t="s">
        <v>21704</v>
      </c>
      <c r="F2369" s="5" t="s">
        <v>431</v>
      </c>
      <c r="G2369" s="5" t="s">
        <v>10747</v>
      </c>
      <c r="H2369" s="7">
        <v>308573</v>
      </c>
      <c r="I2369" s="5">
        <v>10</v>
      </c>
      <c r="J2369" s="5">
        <v>1</v>
      </c>
      <c r="K2369" s="5" t="s">
        <v>21705</v>
      </c>
      <c r="L2369" s="5">
        <v>6.7500000000000004E-2</v>
      </c>
      <c r="M2369" s="8"/>
      <c r="N2369" s="8"/>
      <c r="O2369" s="8"/>
      <c r="P2369" s="8"/>
      <c r="Q2369" s="8"/>
      <c r="R2369" s="5" t="s">
        <v>21706</v>
      </c>
      <c r="S2369" s="5" t="s">
        <v>417</v>
      </c>
      <c r="T2369" s="5" t="s">
        <v>417</v>
      </c>
      <c r="U2369" s="5" t="s">
        <v>417</v>
      </c>
      <c r="V2369" s="5" t="s">
        <v>417</v>
      </c>
      <c r="W2369" s="5" t="s">
        <v>93</v>
      </c>
      <c r="X2369" s="5" t="s">
        <v>418</v>
      </c>
      <c r="Y2369" s="5" t="s">
        <v>419</v>
      </c>
      <c r="Z2369" s="5" t="s">
        <v>420</v>
      </c>
      <c r="AA2369" s="5" t="s">
        <v>421</v>
      </c>
      <c r="AB2369" s="5"/>
      <c r="AC2369" s="5"/>
      <c r="AD2369" s="5"/>
      <c r="AE2369" s="5"/>
      <c r="AF2369" s="5"/>
    </row>
    <row r="2370" spans="1:32" hidden="1">
      <c r="A2370" s="5" t="s">
        <v>21707</v>
      </c>
      <c r="B2370" s="5" t="str">
        <f>IF(COUNTIF('Leads Priorizados INT'!M:M,A2370)&gt;0,"Sí","No")</f>
        <v>No</v>
      </c>
      <c r="C2370">
        <v>0</v>
      </c>
      <c r="D2370" s="6" t="s">
        <v>414</v>
      </c>
      <c r="E2370" s="5" t="s">
        <v>21708</v>
      </c>
      <c r="F2370" s="5" t="s">
        <v>431</v>
      </c>
      <c r="G2370" s="5" t="s">
        <v>2374</v>
      </c>
      <c r="H2370" s="7">
        <v>1456544</v>
      </c>
      <c r="I2370" s="5">
        <v>7</v>
      </c>
      <c r="J2370" s="5">
        <v>1</v>
      </c>
      <c r="K2370" s="5" t="s">
        <v>21709</v>
      </c>
      <c r="L2370" s="5">
        <v>6.7500000000000004E-2</v>
      </c>
      <c r="M2370" s="8"/>
      <c r="N2370" s="8"/>
      <c r="O2370" s="8"/>
      <c r="P2370" s="8"/>
      <c r="Q2370" s="8"/>
      <c r="R2370" s="5" t="s">
        <v>21710</v>
      </c>
      <c r="S2370" s="5" t="s">
        <v>417</v>
      </c>
      <c r="T2370" s="5" t="s">
        <v>417</v>
      </c>
      <c r="U2370" s="5" t="s">
        <v>417</v>
      </c>
      <c r="V2370" s="5" t="s">
        <v>417</v>
      </c>
      <c r="W2370" s="5" t="s">
        <v>93</v>
      </c>
      <c r="X2370" s="5" t="s">
        <v>418</v>
      </c>
      <c r="Y2370" s="5" t="s">
        <v>419</v>
      </c>
      <c r="Z2370" s="5" t="s">
        <v>420</v>
      </c>
      <c r="AA2370" s="5" t="s">
        <v>421</v>
      </c>
      <c r="AB2370" s="5"/>
      <c r="AC2370" s="5"/>
      <c r="AD2370" s="5"/>
      <c r="AE2370" s="5"/>
      <c r="AF2370" s="5"/>
    </row>
    <row r="2371" spans="1:32" hidden="1">
      <c r="A2371" s="5" t="s">
        <v>21711</v>
      </c>
      <c r="B2371" s="5" t="str">
        <f>IF(COUNTIF('Leads Priorizados INT'!M:M,A2371)&gt;0,"Sí","No")</f>
        <v>No</v>
      </c>
      <c r="C2371">
        <v>0</v>
      </c>
      <c r="D2371" s="6" t="s">
        <v>414</v>
      </c>
      <c r="E2371" s="5" t="s">
        <v>21712</v>
      </c>
      <c r="F2371" s="5" t="s">
        <v>152</v>
      </c>
      <c r="G2371" s="5" t="s">
        <v>2708</v>
      </c>
      <c r="H2371" s="7">
        <v>536117</v>
      </c>
      <c r="I2371" s="5">
        <v>4</v>
      </c>
      <c r="J2371" s="5">
        <v>1</v>
      </c>
      <c r="K2371" s="5" t="s">
        <v>21713</v>
      </c>
      <c r="L2371" s="5">
        <v>6.7500000000000004E-2</v>
      </c>
      <c r="M2371" s="8"/>
      <c r="N2371" s="8"/>
      <c r="O2371" s="8"/>
      <c r="P2371" s="8"/>
      <c r="Q2371" s="8"/>
      <c r="R2371" s="5" t="s">
        <v>21714</v>
      </c>
      <c r="S2371" s="5" t="s">
        <v>21715</v>
      </c>
      <c r="T2371" s="5" t="s">
        <v>417</v>
      </c>
      <c r="U2371" s="5" t="s">
        <v>417</v>
      </c>
      <c r="V2371" s="5" t="s">
        <v>417</v>
      </c>
      <c r="W2371" s="5" t="s">
        <v>93</v>
      </c>
      <c r="X2371" s="5" t="s">
        <v>418</v>
      </c>
      <c r="Y2371" s="5" t="s">
        <v>419</v>
      </c>
      <c r="Z2371" s="5" t="s">
        <v>420</v>
      </c>
      <c r="AA2371" s="5" t="s">
        <v>421</v>
      </c>
      <c r="AB2371" s="5"/>
      <c r="AC2371" s="5"/>
      <c r="AD2371" s="5"/>
      <c r="AE2371" s="5"/>
      <c r="AF2371" s="5"/>
    </row>
    <row r="2372" spans="1:32" hidden="1">
      <c r="A2372" s="5" t="s">
        <v>21716</v>
      </c>
      <c r="B2372" s="5" t="str">
        <f>IF(COUNTIF('Leads Priorizados INT'!M:M,A2372)&gt;0,"Sí","No")</f>
        <v>No</v>
      </c>
      <c r="C2372">
        <v>0</v>
      </c>
      <c r="D2372" s="6" t="s">
        <v>414</v>
      </c>
      <c r="E2372" s="5" t="s">
        <v>21717</v>
      </c>
      <c r="F2372" s="5" t="s">
        <v>152</v>
      </c>
      <c r="G2372" s="5" t="s">
        <v>9326</v>
      </c>
      <c r="H2372" s="7">
        <v>348192</v>
      </c>
      <c r="I2372" s="5">
        <v>2</v>
      </c>
      <c r="J2372" s="5">
        <v>1</v>
      </c>
      <c r="K2372" s="5" t="s">
        <v>21718</v>
      </c>
      <c r="L2372" s="5">
        <v>6.7500000000000004E-2</v>
      </c>
      <c r="M2372" s="8"/>
      <c r="N2372" s="8"/>
      <c r="O2372" s="8"/>
      <c r="P2372" s="8"/>
      <c r="Q2372" s="8"/>
      <c r="R2372" s="5" t="s">
        <v>21719</v>
      </c>
      <c r="S2372" s="5" t="s">
        <v>417</v>
      </c>
      <c r="T2372" s="5" t="s">
        <v>417</v>
      </c>
      <c r="U2372" s="5" t="s">
        <v>417</v>
      </c>
      <c r="V2372" s="5" t="s">
        <v>417</v>
      </c>
      <c r="W2372" s="5" t="s">
        <v>93</v>
      </c>
      <c r="X2372" s="5" t="s">
        <v>418</v>
      </c>
      <c r="Y2372" s="5" t="s">
        <v>419</v>
      </c>
      <c r="Z2372" s="5" t="s">
        <v>420</v>
      </c>
      <c r="AA2372" s="5" t="s">
        <v>421</v>
      </c>
      <c r="AB2372" s="5"/>
      <c r="AC2372" s="5"/>
      <c r="AD2372" s="5"/>
      <c r="AE2372" s="5"/>
      <c r="AF2372" s="5"/>
    </row>
    <row r="2373" spans="1:32">
      <c r="A2373" s="5" t="s">
        <v>21720</v>
      </c>
      <c r="B2373" s="5" t="str">
        <f>IF(COUNTIF('Leads Priorizados INT'!M:M,A2373)&gt;0,"Sí","No")</f>
        <v>No</v>
      </c>
      <c r="C2373">
        <v>1</v>
      </c>
      <c r="D2373" s="6" t="s">
        <v>414</v>
      </c>
      <c r="E2373" s="5" t="s">
        <v>21721</v>
      </c>
      <c r="F2373" s="5" t="s">
        <v>581</v>
      </c>
      <c r="G2373" s="5" t="s">
        <v>19034</v>
      </c>
      <c r="H2373" s="7">
        <v>724123</v>
      </c>
      <c r="I2373" s="5">
        <v>7</v>
      </c>
      <c r="J2373" s="5">
        <v>2</v>
      </c>
      <c r="K2373" s="5" t="s">
        <v>21722</v>
      </c>
      <c r="L2373" s="5">
        <v>6.7500000000000004E-2</v>
      </c>
      <c r="M2373" s="8">
        <v>629138937</v>
      </c>
      <c r="N2373" s="8"/>
      <c r="O2373" s="8"/>
      <c r="P2373" s="8"/>
      <c r="Q2373" s="8"/>
      <c r="R2373" s="5" t="s">
        <v>21552</v>
      </c>
      <c r="S2373" s="5" t="s">
        <v>417</v>
      </c>
      <c r="T2373" s="5" t="s">
        <v>417</v>
      </c>
      <c r="U2373" s="5" t="s">
        <v>417</v>
      </c>
      <c r="V2373" s="5" t="s">
        <v>417</v>
      </c>
      <c r="W2373" s="5" t="s">
        <v>93</v>
      </c>
      <c r="X2373" s="5" t="s">
        <v>418</v>
      </c>
      <c r="Y2373" s="5" t="s">
        <v>419</v>
      </c>
      <c r="Z2373" s="5" t="s">
        <v>420</v>
      </c>
      <c r="AA2373" s="5" t="s">
        <v>421</v>
      </c>
      <c r="AB2373" s="5"/>
      <c r="AC2373" s="5"/>
      <c r="AD2373" s="5"/>
      <c r="AE2373" s="5"/>
      <c r="AF2373" s="5"/>
    </row>
    <row r="2374" spans="1:32" hidden="1">
      <c r="A2374" s="5" t="s">
        <v>21723</v>
      </c>
      <c r="B2374" s="5" t="str">
        <f>IF(COUNTIF('Leads Priorizados INT'!M:M,A2374)&gt;0,"Sí","No")</f>
        <v>No</v>
      </c>
      <c r="C2374">
        <v>0</v>
      </c>
      <c r="D2374" s="6" t="s">
        <v>414</v>
      </c>
      <c r="E2374" s="5" t="s">
        <v>21724</v>
      </c>
      <c r="F2374" s="5" t="s">
        <v>2007</v>
      </c>
      <c r="G2374" s="5" t="s">
        <v>21725</v>
      </c>
      <c r="H2374" s="7">
        <v>320995</v>
      </c>
      <c r="I2374" s="5">
        <v>8</v>
      </c>
      <c r="J2374" s="5">
        <v>3</v>
      </c>
      <c r="K2374" s="5" t="s">
        <v>21726</v>
      </c>
      <c r="L2374" s="5">
        <v>6.7400000000000002E-2</v>
      </c>
      <c r="M2374" s="8">
        <v>950253420</v>
      </c>
      <c r="N2374" s="8">
        <v>950253222</v>
      </c>
      <c r="O2374" s="8">
        <v>952369596</v>
      </c>
      <c r="P2374" s="8"/>
      <c r="Q2374" s="8"/>
      <c r="R2374" s="5" t="s">
        <v>21727</v>
      </c>
      <c r="S2374" s="5" t="s">
        <v>417</v>
      </c>
      <c r="T2374" s="5" t="s">
        <v>417</v>
      </c>
      <c r="U2374" s="5" t="s">
        <v>417</v>
      </c>
      <c r="V2374" s="5" t="s">
        <v>417</v>
      </c>
      <c r="W2374" s="5" t="s">
        <v>93</v>
      </c>
      <c r="X2374" s="5" t="s">
        <v>418</v>
      </c>
      <c r="Y2374" s="5" t="s">
        <v>419</v>
      </c>
      <c r="Z2374" s="5" t="s">
        <v>420</v>
      </c>
      <c r="AA2374" s="5" t="s">
        <v>421</v>
      </c>
      <c r="AB2374" s="5" t="s">
        <v>21728</v>
      </c>
      <c r="AC2374" s="5"/>
      <c r="AD2374" s="5"/>
      <c r="AE2374" s="5"/>
      <c r="AF2374" s="5"/>
    </row>
    <row r="2375" spans="1:32" hidden="1">
      <c r="A2375" s="5" t="s">
        <v>21729</v>
      </c>
      <c r="B2375" s="5" t="str">
        <f>IF(COUNTIF('Leads Priorizados INT'!M:M,A2375)&gt;0,"Sí","No")</f>
        <v>No</v>
      </c>
      <c r="C2375">
        <v>0</v>
      </c>
      <c r="D2375" s="6" t="s">
        <v>414</v>
      </c>
      <c r="E2375" s="5" t="s">
        <v>21730</v>
      </c>
      <c r="F2375" s="5" t="s">
        <v>1019</v>
      </c>
      <c r="G2375" s="5" t="s">
        <v>11859</v>
      </c>
      <c r="H2375" s="7">
        <v>341350</v>
      </c>
      <c r="I2375" s="5">
        <v>2</v>
      </c>
      <c r="J2375" s="5">
        <v>3</v>
      </c>
      <c r="K2375" s="5" t="s">
        <v>21731</v>
      </c>
      <c r="L2375" s="5">
        <v>6.7400000000000002E-2</v>
      </c>
      <c r="M2375" s="8">
        <v>948173030</v>
      </c>
      <c r="N2375" s="8">
        <v>948173131</v>
      </c>
      <c r="O2375" s="8"/>
      <c r="P2375" s="8"/>
      <c r="Q2375" s="8"/>
      <c r="R2375" s="5" t="s">
        <v>21732</v>
      </c>
      <c r="S2375" s="5" t="s">
        <v>417</v>
      </c>
      <c r="T2375" s="5" t="s">
        <v>417</v>
      </c>
      <c r="U2375" s="5" t="s">
        <v>417</v>
      </c>
      <c r="V2375" s="5" t="s">
        <v>417</v>
      </c>
      <c r="W2375" s="5" t="s">
        <v>93</v>
      </c>
      <c r="X2375" s="5" t="s">
        <v>418</v>
      </c>
      <c r="Y2375" s="5" t="s">
        <v>419</v>
      </c>
      <c r="Z2375" s="5" t="s">
        <v>420</v>
      </c>
      <c r="AA2375" s="5" t="s">
        <v>421</v>
      </c>
      <c r="AB2375" s="5" t="s">
        <v>21733</v>
      </c>
      <c r="AC2375" s="5"/>
      <c r="AD2375" s="5"/>
      <c r="AE2375" s="5"/>
      <c r="AF2375" s="5"/>
    </row>
    <row r="2376" spans="1:32" hidden="1">
      <c r="A2376" s="5" t="s">
        <v>21734</v>
      </c>
      <c r="B2376" s="5" t="str">
        <f>IF(COUNTIF('Leads Priorizados INT'!M:M,A2376)&gt;0,"Sí","No")</f>
        <v>No</v>
      </c>
      <c r="C2376">
        <v>0</v>
      </c>
      <c r="D2376" s="6" t="s">
        <v>414</v>
      </c>
      <c r="E2376" s="5" t="s">
        <v>21735</v>
      </c>
      <c r="F2376" s="5" t="s">
        <v>2926</v>
      </c>
      <c r="G2376" s="5" t="s">
        <v>21736</v>
      </c>
      <c r="H2376" s="7">
        <v>940993</v>
      </c>
      <c r="I2376" s="5">
        <v>7</v>
      </c>
      <c r="J2376" s="5">
        <v>1</v>
      </c>
      <c r="K2376" s="5" t="s">
        <v>21737</v>
      </c>
      <c r="L2376" s="5">
        <v>6.7400000000000002E-2</v>
      </c>
      <c r="M2376" s="8">
        <v>985354666</v>
      </c>
      <c r="N2376" s="8"/>
      <c r="O2376" s="8"/>
      <c r="P2376" s="8"/>
      <c r="Q2376" s="8"/>
      <c r="R2376" s="5" t="s">
        <v>21738</v>
      </c>
      <c r="S2376" s="5" t="s">
        <v>417</v>
      </c>
      <c r="T2376" s="5" t="s">
        <v>417</v>
      </c>
      <c r="U2376" s="5" t="s">
        <v>417</v>
      </c>
      <c r="V2376" s="5" t="s">
        <v>417</v>
      </c>
      <c r="W2376" s="5" t="s">
        <v>93</v>
      </c>
      <c r="X2376" s="5" t="s">
        <v>418</v>
      </c>
      <c r="Y2376" s="5" t="s">
        <v>419</v>
      </c>
      <c r="Z2376" s="5" t="s">
        <v>420</v>
      </c>
      <c r="AA2376" s="5" t="s">
        <v>421</v>
      </c>
      <c r="AB2376" s="5"/>
      <c r="AC2376" s="5"/>
      <c r="AD2376" s="5"/>
      <c r="AE2376" s="5"/>
      <c r="AF2376" s="5"/>
    </row>
    <row r="2377" spans="1:32" hidden="1">
      <c r="A2377" s="5" t="s">
        <v>21739</v>
      </c>
      <c r="B2377" s="5" t="str">
        <f>IF(COUNTIF('Leads Priorizados INT'!M:M,A2377)&gt;0,"Sí","No")</f>
        <v>No</v>
      </c>
      <c r="C2377">
        <v>0</v>
      </c>
      <c r="D2377" s="6" t="s">
        <v>414</v>
      </c>
      <c r="E2377" s="5" t="s">
        <v>21740</v>
      </c>
      <c r="F2377" s="5" t="s">
        <v>431</v>
      </c>
      <c r="G2377" s="5" t="s">
        <v>1556</v>
      </c>
      <c r="H2377" s="7">
        <v>747430</v>
      </c>
      <c r="I2377" s="5">
        <v>2</v>
      </c>
      <c r="J2377" s="5">
        <v>1</v>
      </c>
      <c r="K2377" s="5" t="s">
        <v>21741</v>
      </c>
      <c r="L2377" s="5">
        <v>6.7400000000000002E-2</v>
      </c>
      <c r="M2377" s="8"/>
      <c r="N2377" s="8"/>
      <c r="O2377" s="8"/>
      <c r="P2377" s="8"/>
      <c r="Q2377" s="8"/>
      <c r="R2377" s="5" t="s">
        <v>21742</v>
      </c>
      <c r="S2377" s="5" t="s">
        <v>417</v>
      </c>
      <c r="T2377" s="5" t="s">
        <v>417</v>
      </c>
      <c r="U2377" s="5" t="s">
        <v>417</v>
      </c>
      <c r="V2377" s="5" t="s">
        <v>417</v>
      </c>
      <c r="W2377" s="5" t="s">
        <v>93</v>
      </c>
      <c r="X2377" s="5" t="s">
        <v>418</v>
      </c>
      <c r="Y2377" s="5" t="s">
        <v>419</v>
      </c>
      <c r="Z2377" s="5" t="s">
        <v>420</v>
      </c>
      <c r="AA2377" s="5" t="s">
        <v>421</v>
      </c>
      <c r="AB2377" s="5"/>
      <c r="AC2377" s="5"/>
      <c r="AD2377" s="5"/>
      <c r="AE2377" s="5"/>
      <c r="AF2377" s="5"/>
    </row>
    <row r="2378" spans="1:32" hidden="1">
      <c r="A2378" s="5" t="s">
        <v>21743</v>
      </c>
      <c r="B2378" s="5" t="str">
        <f>IF(COUNTIF('Leads Priorizados INT'!M:M,A2378)&gt;0,"Sí","No")</f>
        <v>No</v>
      </c>
      <c r="C2378">
        <v>0</v>
      </c>
      <c r="D2378" s="6" t="s">
        <v>414</v>
      </c>
      <c r="E2378" s="5" t="s">
        <v>21744</v>
      </c>
      <c r="F2378" s="5" t="s">
        <v>729</v>
      </c>
      <c r="G2378" s="5" t="s">
        <v>17768</v>
      </c>
      <c r="H2378" s="7">
        <v>470403</v>
      </c>
      <c r="I2378" s="5">
        <v>2</v>
      </c>
      <c r="J2378" s="5">
        <v>1</v>
      </c>
      <c r="K2378" s="5" t="s">
        <v>21745</v>
      </c>
      <c r="L2378" s="5">
        <v>6.7400000000000002E-2</v>
      </c>
      <c r="M2378" s="8">
        <v>976220316</v>
      </c>
      <c r="N2378" s="8">
        <v>876283037</v>
      </c>
      <c r="O2378" s="8"/>
      <c r="P2378" s="8"/>
      <c r="Q2378" s="8"/>
      <c r="R2378" s="5" t="s">
        <v>21746</v>
      </c>
      <c r="S2378" s="5" t="s">
        <v>417</v>
      </c>
      <c r="T2378" s="5" t="s">
        <v>417</v>
      </c>
      <c r="U2378" s="5" t="s">
        <v>417</v>
      </c>
      <c r="V2378" s="5" t="s">
        <v>417</v>
      </c>
      <c r="W2378" s="5" t="s">
        <v>93</v>
      </c>
      <c r="X2378" s="5" t="s">
        <v>418</v>
      </c>
      <c r="Y2378" s="5" t="s">
        <v>419</v>
      </c>
      <c r="Z2378" s="5" t="s">
        <v>420</v>
      </c>
      <c r="AA2378" s="5" t="s">
        <v>421</v>
      </c>
      <c r="AB2378" s="5"/>
      <c r="AC2378" s="5"/>
      <c r="AD2378" s="5"/>
      <c r="AE2378" s="5"/>
      <c r="AF2378" s="5"/>
    </row>
    <row r="2379" spans="1:32" hidden="1">
      <c r="A2379" s="5" t="s">
        <v>21747</v>
      </c>
      <c r="B2379" s="5" t="str">
        <f>IF(COUNTIF('Leads Priorizados INT'!M:M,A2379)&gt;0,"Sí","No")</f>
        <v>No</v>
      </c>
      <c r="C2379">
        <v>0</v>
      </c>
      <c r="D2379" s="6" t="s">
        <v>414</v>
      </c>
      <c r="E2379" s="5" t="s">
        <v>21748</v>
      </c>
      <c r="F2379" s="5" t="s">
        <v>431</v>
      </c>
      <c r="G2379" s="5" t="s">
        <v>3341</v>
      </c>
      <c r="H2379" s="7">
        <v>724606</v>
      </c>
      <c r="I2379" s="5">
        <v>2</v>
      </c>
      <c r="J2379" s="5">
        <v>2</v>
      </c>
      <c r="K2379" s="5" t="s">
        <v>21749</v>
      </c>
      <c r="L2379" s="5">
        <v>6.7199999999999996E-2</v>
      </c>
      <c r="M2379" s="8"/>
      <c r="N2379" s="8"/>
      <c r="O2379" s="8"/>
      <c r="P2379" s="8"/>
      <c r="Q2379" s="8"/>
      <c r="R2379" s="5" t="s">
        <v>21750</v>
      </c>
      <c r="S2379" s="5" t="s">
        <v>417</v>
      </c>
      <c r="T2379" s="5" t="s">
        <v>417</v>
      </c>
      <c r="U2379" s="5" t="s">
        <v>417</v>
      </c>
      <c r="V2379" s="5" t="s">
        <v>417</v>
      </c>
      <c r="W2379" s="5" t="s">
        <v>93</v>
      </c>
      <c r="X2379" s="5" t="s">
        <v>418</v>
      </c>
      <c r="Y2379" s="5" t="s">
        <v>419</v>
      </c>
      <c r="Z2379" s="5" t="s">
        <v>420</v>
      </c>
      <c r="AA2379" s="5" t="s">
        <v>421</v>
      </c>
      <c r="AB2379" s="5"/>
      <c r="AC2379" s="5"/>
      <c r="AD2379" s="5"/>
      <c r="AE2379" s="5"/>
      <c r="AF2379" s="5"/>
    </row>
    <row r="2380" spans="1:32" hidden="1">
      <c r="A2380" s="5" t="s">
        <v>21751</v>
      </c>
      <c r="B2380" s="5" t="str">
        <f>IF(COUNTIF('Leads Priorizados INT'!M:M,A2380)&gt;0,"Sí","No")</f>
        <v>No</v>
      </c>
      <c r="C2380">
        <v>0</v>
      </c>
      <c r="D2380" s="6" t="s">
        <v>414</v>
      </c>
      <c r="E2380" s="5" t="s">
        <v>21752</v>
      </c>
      <c r="F2380" s="5" t="s">
        <v>1382</v>
      </c>
      <c r="G2380" s="5" t="s">
        <v>21753</v>
      </c>
      <c r="H2380" s="7">
        <v>1212075</v>
      </c>
      <c r="I2380" s="5">
        <v>7</v>
      </c>
      <c r="J2380" s="5">
        <v>1</v>
      </c>
      <c r="K2380" s="5" t="s">
        <v>21754</v>
      </c>
      <c r="L2380" s="5">
        <v>6.7199999999999996E-2</v>
      </c>
      <c r="M2380" s="8">
        <v>647150419</v>
      </c>
      <c r="N2380" s="8"/>
      <c r="O2380" s="8"/>
      <c r="P2380" s="8"/>
      <c r="Q2380" s="8"/>
      <c r="R2380" s="5" t="s">
        <v>21755</v>
      </c>
      <c r="S2380" s="5" t="s">
        <v>417</v>
      </c>
      <c r="T2380" s="5" t="s">
        <v>417</v>
      </c>
      <c r="U2380" s="5" t="s">
        <v>417</v>
      </c>
      <c r="V2380" s="5" t="s">
        <v>417</v>
      </c>
      <c r="W2380" s="5" t="s">
        <v>93</v>
      </c>
      <c r="X2380" s="5" t="s">
        <v>418</v>
      </c>
      <c r="Y2380" s="5" t="s">
        <v>419</v>
      </c>
      <c r="Z2380" s="5" t="s">
        <v>420</v>
      </c>
      <c r="AA2380" s="5" t="s">
        <v>421</v>
      </c>
      <c r="AB2380" s="5"/>
      <c r="AC2380" s="5"/>
      <c r="AD2380" s="5"/>
      <c r="AE2380" s="5"/>
      <c r="AF2380" s="5"/>
    </row>
    <row r="2381" spans="1:32" hidden="1">
      <c r="A2381" s="5" t="s">
        <v>21756</v>
      </c>
      <c r="B2381" s="5" t="str">
        <f>IF(COUNTIF('Leads Priorizados INT'!M:M,A2381)&gt;0,"Sí","No")</f>
        <v>No</v>
      </c>
      <c r="C2381">
        <v>0</v>
      </c>
      <c r="D2381" s="6" t="s">
        <v>414</v>
      </c>
      <c r="E2381" s="5" t="s">
        <v>21757</v>
      </c>
      <c r="F2381" s="5" t="s">
        <v>873</v>
      </c>
      <c r="G2381" s="5" t="s">
        <v>17570</v>
      </c>
      <c r="H2381" s="7">
        <v>913112</v>
      </c>
      <c r="I2381" s="5">
        <v>1</v>
      </c>
      <c r="J2381" s="5">
        <v>1</v>
      </c>
      <c r="K2381" s="5" t="s">
        <v>21758</v>
      </c>
      <c r="L2381" s="5">
        <v>6.7199999999999996E-2</v>
      </c>
      <c r="M2381" s="8">
        <v>952601849</v>
      </c>
      <c r="N2381" s="8"/>
      <c r="O2381" s="8"/>
      <c r="P2381" s="8"/>
      <c r="Q2381" s="8"/>
      <c r="R2381" s="5" t="s">
        <v>21759</v>
      </c>
      <c r="S2381" s="5" t="s">
        <v>417</v>
      </c>
      <c r="T2381" s="5" t="s">
        <v>417</v>
      </c>
      <c r="U2381" s="5" t="s">
        <v>417</v>
      </c>
      <c r="V2381" s="5" t="s">
        <v>417</v>
      </c>
      <c r="W2381" s="5" t="s">
        <v>93</v>
      </c>
      <c r="X2381" s="5" t="s">
        <v>418</v>
      </c>
      <c r="Y2381" s="5" t="s">
        <v>419</v>
      </c>
      <c r="Z2381" s="5" t="s">
        <v>420</v>
      </c>
      <c r="AA2381" s="5" t="s">
        <v>421</v>
      </c>
      <c r="AB2381" s="5" t="s">
        <v>21760</v>
      </c>
      <c r="AC2381" s="5" t="s">
        <v>21761</v>
      </c>
      <c r="AD2381" s="5"/>
      <c r="AE2381" s="5"/>
      <c r="AF2381" s="5"/>
    </row>
    <row r="2382" spans="1:32" hidden="1">
      <c r="A2382" s="5" t="s">
        <v>21762</v>
      </c>
      <c r="B2382" s="5" t="str">
        <f>IF(COUNTIF('Leads Priorizados INT'!M:M,A2382)&gt;0,"Sí","No")</f>
        <v>No</v>
      </c>
      <c r="C2382">
        <v>0</v>
      </c>
      <c r="D2382" s="6" t="s">
        <v>414</v>
      </c>
      <c r="E2382" s="5" t="s">
        <v>21763</v>
      </c>
      <c r="F2382" s="5" t="s">
        <v>152</v>
      </c>
      <c r="G2382" s="5" t="s">
        <v>10921</v>
      </c>
      <c r="H2382" s="7">
        <v>971327</v>
      </c>
      <c r="I2382" s="5">
        <v>7</v>
      </c>
      <c r="J2382" s="5">
        <v>1</v>
      </c>
      <c r="K2382" s="5" t="s">
        <v>21764</v>
      </c>
      <c r="L2382" s="5">
        <v>6.7100000000000007E-2</v>
      </c>
      <c r="M2382" s="8"/>
      <c r="N2382" s="8"/>
      <c r="O2382" s="8"/>
      <c r="P2382" s="8"/>
      <c r="Q2382" s="8"/>
      <c r="R2382" s="5" t="s">
        <v>21765</v>
      </c>
      <c r="S2382" s="5" t="s">
        <v>21766</v>
      </c>
      <c r="T2382" s="5" t="s">
        <v>417</v>
      </c>
      <c r="U2382" s="5" t="s">
        <v>417</v>
      </c>
      <c r="V2382" s="5" t="s">
        <v>417</v>
      </c>
      <c r="W2382" s="5" t="s">
        <v>93</v>
      </c>
      <c r="X2382" s="5" t="s">
        <v>418</v>
      </c>
      <c r="Y2382" s="5" t="s">
        <v>419</v>
      </c>
      <c r="Z2382" s="5" t="s">
        <v>420</v>
      </c>
      <c r="AA2382" s="5" t="s">
        <v>421</v>
      </c>
      <c r="AB2382" s="5"/>
      <c r="AC2382" s="5"/>
      <c r="AD2382" s="5"/>
      <c r="AE2382" s="5"/>
      <c r="AF2382" s="5"/>
    </row>
    <row r="2383" spans="1:32" hidden="1">
      <c r="A2383" s="5" t="s">
        <v>21767</v>
      </c>
      <c r="B2383" s="5" t="str">
        <f>IF(COUNTIF('Leads Priorizados INT'!M:M,A2383)&gt;0,"Sí","No")</f>
        <v>No</v>
      </c>
      <c r="C2383">
        <v>0</v>
      </c>
      <c r="D2383" s="6" t="s">
        <v>414</v>
      </c>
      <c r="E2383" s="5" t="s">
        <v>21768</v>
      </c>
      <c r="F2383" s="5" t="s">
        <v>497</v>
      </c>
      <c r="G2383" s="5" t="s">
        <v>21769</v>
      </c>
      <c r="H2383" s="7">
        <v>341476</v>
      </c>
      <c r="I2383" s="5">
        <v>1</v>
      </c>
      <c r="J2383" s="5">
        <v>3</v>
      </c>
      <c r="K2383" s="5" t="s">
        <v>21770</v>
      </c>
      <c r="L2383" s="5">
        <v>6.7100000000000007E-2</v>
      </c>
      <c r="M2383" s="8">
        <v>971910900</v>
      </c>
      <c r="N2383" s="8">
        <v>971781647</v>
      </c>
      <c r="O2383" s="8">
        <v>971756768</v>
      </c>
      <c r="P2383" s="8">
        <v>971226795</v>
      </c>
      <c r="Q2383" s="8">
        <v>971417582</v>
      </c>
      <c r="R2383" s="5" t="s">
        <v>21771</v>
      </c>
      <c r="S2383" s="5" t="s">
        <v>417</v>
      </c>
      <c r="T2383" s="5" t="s">
        <v>417</v>
      </c>
      <c r="U2383" s="5" t="s">
        <v>417</v>
      </c>
      <c r="V2383" s="5" t="s">
        <v>417</v>
      </c>
      <c r="W2383" s="5" t="s">
        <v>93</v>
      </c>
      <c r="X2383" s="5" t="s">
        <v>418</v>
      </c>
      <c r="Y2383" s="5" t="s">
        <v>419</v>
      </c>
      <c r="Z2383" s="5" t="s">
        <v>420</v>
      </c>
      <c r="AA2383" s="5" t="s">
        <v>421</v>
      </c>
      <c r="AB2383" s="5"/>
      <c r="AC2383" s="5"/>
      <c r="AD2383" s="5"/>
      <c r="AE2383" s="5"/>
      <c r="AF2383" s="5"/>
    </row>
    <row r="2384" spans="1:32" hidden="1">
      <c r="A2384" s="5" t="s">
        <v>21772</v>
      </c>
      <c r="B2384" s="5" t="str">
        <f>IF(COUNTIF('Leads Priorizados INT'!M:M,A2384)&gt;0,"Sí","No")</f>
        <v>No</v>
      </c>
      <c r="C2384">
        <v>0</v>
      </c>
      <c r="D2384" s="6" t="s">
        <v>414</v>
      </c>
      <c r="E2384" s="5" t="s">
        <v>21773</v>
      </c>
      <c r="F2384" s="5" t="s">
        <v>431</v>
      </c>
      <c r="G2384" s="5" t="s">
        <v>9769</v>
      </c>
      <c r="H2384" s="7">
        <v>924018</v>
      </c>
      <c r="I2384" s="5">
        <v>7</v>
      </c>
      <c r="J2384" s="5">
        <v>1</v>
      </c>
      <c r="K2384" s="5" t="s">
        <v>21774</v>
      </c>
      <c r="L2384" s="5">
        <v>6.7100000000000007E-2</v>
      </c>
      <c r="M2384" s="8"/>
      <c r="N2384" s="8"/>
      <c r="O2384" s="8"/>
      <c r="P2384" s="8"/>
      <c r="Q2384" s="8"/>
      <c r="R2384" s="5" t="s">
        <v>21775</v>
      </c>
      <c r="S2384" s="5" t="s">
        <v>417</v>
      </c>
      <c r="T2384" s="5" t="s">
        <v>417</v>
      </c>
      <c r="U2384" s="5" t="s">
        <v>417</v>
      </c>
      <c r="V2384" s="5" t="s">
        <v>417</v>
      </c>
      <c r="W2384" s="5" t="s">
        <v>93</v>
      </c>
      <c r="X2384" s="5" t="s">
        <v>418</v>
      </c>
      <c r="Y2384" s="5" t="s">
        <v>419</v>
      </c>
      <c r="Z2384" s="5" t="s">
        <v>420</v>
      </c>
      <c r="AA2384" s="5" t="s">
        <v>421</v>
      </c>
      <c r="AB2384" s="5"/>
      <c r="AC2384" s="5"/>
      <c r="AD2384" s="5"/>
      <c r="AE2384" s="5"/>
      <c r="AF2384" s="5"/>
    </row>
    <row r="2385" spans="1:32" hidden="1">
      <c r="A2385" s="5" t="s">
        <v>21776</v>
      </c>
      <c r="B2385" s="5" t="str">
        <f>IF(COUNTIF('Leads Priorizados INT'!M:M,A2385)&gt;0,"Sí","No")</f>
        <v>No</v>
      </c>
      <c r="C2385">
        <v>0</v>
      </c>
      <c r="D2385" s="6" t="s">
        <v>414</v>
      </c>
      <c r="E2385" s="5" t="s">
        <v>21777</v>
      </c>
      <c r="F2385" s="5" t="s">
        <v>431</v>
      </c>
      <c r="G2385" s="5" t="s">
        <v>9271</v>
      </c>
      <c r="H2385" s="7">
        <v>1019372</v>
      </c>
      <c r="I2385" s="5">
        <v>1</v>
      </c>
      <c r="J2385" s="5">
        <v>1</v>
      </c>
      <c r="K2385" s="5" t="s">
        <v>21778</v>
      </c>
      <c r="L2385" s="5">
        <v>6.7100000000000007E-2</v>
      </c>
      <c r="M2385" s="8"/>
      <c r="N2385" s="8"/>
      <c r="O2385" s="8"/>
      <c r="P2385" s="8"/>
      <c r="Q2385" s="8"/>
      <c r="R2385" s="5" t="s">
        <v>21779</v>
      </c>
      <c r="S2385" s="5" t="s">
        <v>417</v>
      </c>
      <c r="T2385" s="5" t="s">
        <v>417</v>
      </c>
      <c r="U2385" s="5" t="s">
        <v>417</v>
      </c>
      <c r="V2385" s="5" t="s">
        <v>417</v>
      </c>
      <c r="W2385" s="5" t="s">
        <v>93</v>
      </c>
      <c r="X2385" s="5" t="s">
        <v>418</v>
      </c>
      <c r="Y2385" s="5" t="s">
        <v>419</v>
      </c>
      <c r="Z2385" s="5" t="s">
        <v>420</v>
      </c>
      <c r="AA2385" s="5" t="s">
        <v>421</v>
      </c>
      <c r="AB2385" s="5"/>
      <c r="AC2385" s="5"/>
      <c r="AD2385" s="5"/>
      <c r="AE2385" s="5"/>
      <c r="AF2385" s="5"/>
    </row>
    <row r="2386" spans="1:32" hidden="1">
      <c r="A2386" s="5" t="s">
        <v>21780</v>
      </c>
      <c r="B2386" s="5" t="str">
        <f>IF(COUNTIF('Leads Priorizados INT'!M:M,A2386)&gt;0,"Sí","No")</f>
        <v>No</v>
      </c>
      <c r="C2386">
        <v>0</v>
      </c>
      <c r="D2386" s="6" t="s">
        <v>414</v>
      </c>
      <c r="E2386" s="5" t="s">
        <v>21781</v>
      </c>
      <c r="F2386" s="5" t="s">
        <v>152</v>
      </c>
      <c r="G2386" s="5" t="s">
        <v>1923</v>
      </c>
      <c r="H2386" s="7">
        <v>618998</v>
      </c>
      <c r="I2386" s="5">
        <v>2</v>
      </c>
      <c r="J2386" s="5">
        <v>2</v>
      </c>
      <c r="K2386" s="5" t="s">
        <v>21782</v>
      </c>
      <c r="L2386" s="5">
        <v>6.7100000000000007E-2</v>
      </c>
      <c r="M2386" s="8"/>
      <c r="N2386" s="8"/>
      <c r="O2386" s="8"/>
      <c r="P2386" s="8"/>
      <c r="Q2386" s="8"/>
      <c r="R2386" s="5" t="s">
        <v>21783</v>
      </c>
      <c r="S2386" s="5" t="s">
        <v>417</v>
      </c>
      <c r="T2386" s="5" t="s">
        <v>417</v>
      </c>
      <c r="U2386" s="5" t="s">
        <v>417</v>
      </c>
      <c r="V2386" s="5" t="s">
        <v>417</v>
      </c>
      <c r="W2386" s="5" t="s">
        <v>93</v>
      </c>
      <c r="X2386" s="5" t="s">
        <v>418</v>
      </c>
      <c r="Y2386" s="5" t="s">
        <v>419</v>
      </c>
      <c r="Z2386" s="5" t="s">
        <v>420</v>
      </c>
      <c r="AA2386" s="5" t="s">
        <v>421</v>
      </c>
      <c r="AB2386" s="5" t="s">
        <v>21784</v>
      </c>
      <c r="AC2386" s="5"/>
      <c r="AD2386" s="5"/>
      <c r="AE2386" s="5"/>
      <c r="AF2386" s="5"/>
    </row>
    <row r="2387" spans="1:32" hidden="1">
      <c r="A2387" s="5" t="s">
        <v>21785</v>
      </c>
      <c r="B2387" s="5" t="str">
        <f>IF(COUNTIF('Leads Priorizados INT'!M:M,A2387)&gt;0,"Sí","No")</f>
        <v>No</v>
      </c>
      <c r="C2387">
        <v>0</v>
      </c>
      <c r="D2387" s="6" t="s">
        <v>414</v>
      </c>
      <c r="E2387" s="5" t="s">
        <v>21786</v>
      </c>
      <c r="F2387" s="5" t="s">
        <v>152</v>
      </c>
      <c r="G2387" s="5" t="s">
        <v>505</v>
      </c>
      <c r="H2387" s="7">
        <v>879603</v>
      </c>
      <c r="I2387" s="5">
        <v>4</v>
      </c>
      <c r="J2387" s="5">
        <v>1</v>
      </c>
      <c r="K2387" s="5" t="s">
        <v>21787</v>
      </c>
      <c r="L2387" s="5">
        <v>6.7100000000000007E-2</v>
      </c>
      <c r="M2387" s="8"/>
      <c r="N2387" s="8"/>
      <c r="O2387" s="8"/>
      <c r="P2387" s="8"/>
      <c r="Q2387" s="8"/>
      <c r="R2387" s="5" t="s">
        <v>21788</v>
      </c>
      <c r="S2387" s="5" t="s">
        <v>21789</v>
      </c>
      <c r="T2387" s="5" t="s">
        <v>417</v>
      </c>
      <c r="U2387" s="5" t="s">
        <v>417</v>
      </c>
      <c r="V2387" s="5" t="s">
        <v>417</v>
      </c>
      <c r="W2387" s="5" t="s">
        <v>93</v>
      </c>
      <c r="X2387" s="5" t="s">
        <v>418</v>
      </c>
      <c r="Y2387" s="5" t="s">
        <v>419</v>
      </c>
      <c r="Z2387" s="5" t="s">
        <v>420</v>
      </c>
      <c r="AA2387" s="5" t="s">
        <v>421</v>
      </c>
      <c r="AB2387" s="5"/>
      <c r="AC2387" s="5"/>
      <c r="AD2387" s="5"/>
      <c r="AE2387" s="5"/>
      <c r="AF2387" s="5"/>
    </row>
    <row r="2388" spans="1:32" hidden="1">
      <c r="A2388" s="5" t="s">
        <v>21790</v>
      </c>
      <c r="B2388" s="5" t="str">
        <f>IF(COUNTIF('Leads Priorizados INT'!M:M,A2388)&gt;0,"Sí","No")</f>
        <v>No</v>
      </c>
      <c r="C2388">
        <v>0</v>
      </c>
      <c r="D2388" s="6" t="s">
        <v>414</v>
      </c>
      <c r="E2388" s="5" t="s">
        <v>21791</v>
      </c>
      <c r="F2388" s="5" t="s">
        <v>684</v>
      </c>
      <c r="G2388" s="5" t="s">
        <v>19203</v>
      </c>
      <c r="H2388" s="7">
        <v>665417</v>
      </c>
      <c r="I2388" s="5">
        <v>4</v>
      </c>
      <c r="J2388" s="5">
        <v>4</v>
      </c>
      <c r="K2388" s="5" t="s">
        <v>21792</v>
      </c>
      <c r="L2388" s="5">
        <v>6.7000000000000004E-2</v>
      </c>
      <c r="M2388" s="8">
        <v>957644808</v>
      </c>
      <c r="N2388" s="8">
        <v>957649008</v>
      </c>
      <c r="O2388" s="8">
        <v>649543060</v>
      </c>
      <c r="P2388" s="8">
        <v>634462535</v>
      </c>
      <c r="Q2388" s="8"/>
      <c r="R2388" s="5" t="s">
        <v>21793</v>
      </c>
      <c r="S2388" s="5" t="s">
        <v>21794</v>
      </c>
      <c r="T2388" s="5" t="s">
        <v>417</v>
      </c>
      <c r="U2388" s="5" t="s">
        <v>417</v>
      </c>
      <c r="V2388" s="5" t="s">
        <v>417</v>
      </c>
      <c r="W2388" s="5" t="s">
        <v>93</v>
      </c>
      <c r="X2388" s="5" t="s">
        <v>418</v>
      </c>
      <c r="Y2388" s="5" t="s">
        <v>419</v>
      </c>
      <c r="Z2388" s="5" t="s">
        <v>420</v>
      </c>
      <c r="AA2388" s="5" t="s">
        <v>421</v>
      </c>
      <c r="AB2388" s="5" t="s">
        <v>21795</v>
      </c>
      <c r="AC2388" s="5"/>
      <c r="AD2388" s="5"/>
      <c r="AE2388" s="5"/>
      <c r="AF2388" s="5"/>
    </row>
    <row r="2389" spans="1:32" hidden="1">
      <c r="A2389" s="5" t="s">
        <v>21796</v>
      </c>
      <c r="B2389" s="5" t="str">
        <f>IF(COUNTIF('Leads Priorizados INT'!M:M,A2389)&gt;0,"Sí","No")</f>
        <v>No</v>
      </c>
      <c r="C2389">
        <v>0</v>
      </c>
      <c r="D2389" s="6" t="s">
        <v>414</v>
      </c>
      <c r="E2389" s="5" t="s">
        <v>21797</v>
      </c>
      <c r="F2389" s="5" t="s">
        <v>1511</v>
      </c>
      <c r="G2389" s="5" t="s">
        <v>21798</v>
      </c>
      <c r="H2389" s="7">
        <v>816494</v>
      </c>
      <c r="I2389" s="5">
        <v>1</v>
      </c>
      <c r="J2389" s="5">
        <v>1</v>
      </c>
      <c r="K2389" s="5" t="s">
        <v>21799</v>
      </c>
      <c r="L2389" s="5">
        <v>6.7000000000000004E-2</v>
      </c>
      <c r="M2389" s="8"/>
      <c r="N2389" s="8"/>
      <c r="O2389" s="8"/>
      <c r="P2389" s="8"/>
      <c r="Q2389" s="8"/>
      <c r="R2389" s="5" t="s">
        <v>21800</v>
      </c>
      <c r="S2389" s="5" t="s">
        <v>417</v>
      </c>
      <c r="T2389" s="5" t="s">
        <v>417</v>
      </c>
      <c r="U2389" s="5" t="s">
        <v>417</v>
      </c>
      <c r="V2389" s="5" t="s">
        <v>417</v>
      </c>
      <c r="W2389" s="5" t="s">
        <v>93</v>
      </c>
      <c r="X2389" s="5" t="s">
        <v>418</v>
      </c>
      <c r="Y2389" s="5" t="s">
        <v>419</v>
      </c>
      <c r="Z2389" s="5" t="s">
        <v>420</v>
      </c>
      <c r="AA2389" s="5" t="s">
        <v>421</v>
      </c>
      <c r="AB2389" s="5"/>
      <c r="AC2389" s="5"/>
      <c r="AD2389" s="5"/>
      <c r="AE2389" s="5"/>
      <c r="AF2389" s="5"/>
    </row>
    <row r="2390" spans="1:32">
      <c r="A2390" s="5" t="s">
        <v>21801</v>
      </c>
      <c r="B2390" s="5" t="str">
        <f>IF(COUNTIF('Leads Priorizados INT'!M:M,A2390)&gt;0,"Sí","No")</f>
        <v>No</v>
      </c>
      <c r="C2390">
        <v>1</v>
      </c>
      <c r="D2390" s="6" t="s">
        <v>414</v>
      </c>
      <c r="E2390" s="5" t="s">
        <v>21802</v>
      </c>
      <c r="F2390" s="5" t="s">
        <v>2926</v>
      </c>
      <c r="G2390" s="5" t="s">
        <v>10197</v>
      </c>
      <c r="H2390" s="7">
        <v>605019</v>
      </c>
      <c r="I2390" s="5">
        <v>1</v>
      </c>
      <c r="J2390" s="5">
        <v>2</v>
      </c>
      <c r="K2390" s="5" t="s">
        <v>21803</v>
      </c>
      <c r="L2390" s="5">
        <v>6.7000000000000004E-2</v>
      </c>
      <c r="M2390" s="8"/>
      <c r="N2390" s="8"/>
      <c r="O2390" s="8"/>
      <c r="P2390" s="8"/>
      <c r="Q2390" s="8"/>
      <c r="R2390" s="5" t="s">
        <v>21804</v>
      </c>
      <c r="S2390" s="5" t="s">
        <v>417</v>
      </c>
      <c r="T2390" s="5" t="s">
        <v>417</v>
      </c>
      <c r="U2390" s="5" t="s">
        <v>417</v>
      </c>
      <c r="V2390" s="5" t="s">
        <v>417</v>
      </c>
      <c r="W2390" s="5" t="s">
        <v>93</v>
      </c>
      <c r="X2390" s="5" t="s">
        <v>418</v>
      </c>
      <c r="Y2390" s="5" t="s">
        <v>419</v>
      </c>
      <c r="Z2390" s="5" t="s">
        <v>420</v>
      </c>
      <c r="AA2390" s="5" t="s">
        <v>421</v>
      </c>
      <c r="AB2390" s="5"/>
      <c r="AC2390" s="5"/>
      <c r="AD2390" s="5"/>
      <c r="AE2390" s="5"/>
      <c r="AF2390" s="5"/>
    </row>
    <row r="2391" spans="1:32" hidden="1">
      <c r="A2391" s="5" t="s">
        <v>21805</v>
      </c>
      <c r="B2391" s="5" t="str">
        <f>IF(COUNTIF('Leads Priorizados INT'!M:M,A2391)&gt;0,"Sí","No")</f>
        <v>No</v>
      </c>
      <c r="C2391">
        <v>0</v>
      </c>
      <c r="D2391" s="6" t="s">
        <v>414</v>
      </c>
      <c r="E2391" s="5" t="s">
        <v>21806</v>
      </c>
      <c r="F2391" s="5" t="s">
        <v>152</v>
      </c>
      <c r="G2391" s="5" t="s">
        <v>2643</v>
      </c>
      <c r="H2391" s="7">
        <v>474635</v>
      </c>
      <c r="I2391" s="5">
        <v>5</v>
      </c>
      <c r="J2391" s="5">
        <v>2</v>
      </c>
      <c r="K2391" s="5" t="s">
        <v>21807</v>
      </c>
      <c r="L2391" s="5">
        <v>6.7000000000000004E-2</v>
      </c>
      <c r="M2391" s="8">
        <v>916371271</v>
      </c>
      <c r="N2391" s="8"/>
      <c r="O2391" s="8"/>
      <c r="P2391" s="8"/>
      <c r="Q2391" s="8"/>
      <c r="R2391" s="5" t="s">
        <v>21808</v>
      </c>
      <c r="S2391" s="5" t="s">
        <v>417</v>
      </c>
      <c r="T2391" s="5" t="s">
        <v>417</v>
      </c>
      <c r="U2391" s="5" t="s">
        <v>417</v>
      </c>
      <c r="V2391" s="5" t="s">
        <v>417</v>
      </c>
      <c r="W2391" s="5" t="s">
        <v>93</v>
      </c>
      <c r="X2391" s="5" t="s">
        <v>418</v>
      </c>
      <c r="Y2391" s="5" t="s">
        <v>419</v>
      </c>
      <c r="Z2391" s="5" t="s">
        <v>420</v>
      </c>
      <c r="AA2391" s="5" t="s">
        <v>421</v>
      </c>
      <c r="AB2391" s="5"/>
      <c r="AC2391" s="5"/>
      <c r="AD2391" s="5"/>
      <c r="AE2391" s="5"/>
      <c r="AF2391" s="5"/>
    </row>
    <row r="2392" spans="1:32" hidden="1">
      <c r="A2392" s="5" t="s">
        <v>21809</v>
      </c>
      <c r="B2392" s="5" t="str">
        <f>IF(COUNTIF('Leads Priorizados INT'!M:M,A2392)&gt;0,"Sí","No")</f>
        <v>No</v>
      </c>
      <c r="C2392">
        <v>0</v>
      </c>
      <c r="D2392" s="6" t="s">
        <v>414</v>
      </c>
      <c r="E2392" s="5" t="s">
        <v>21810</v>
      </c>
      <c r="F2392" s="5" t="s">
        <v>152</v>
      </c>
      <c r="G2392" s="5" t="s">
        <v>1915</v>
      </c>
      <c r="H2392" s="7">
        <v>722072</v>
      </c>
      <c r="I2392" s="5">
        <v>1</v>
      </c>
      <c r="J2392" s="5">
        <v>1</v>
      </c>
      <c r="K2392" s="5" t="s">
        <v>21811</v>
      </c>
      <c r="L2392" s="5">
        <v>6.7000000000000004E-2</v>
      </c>
      <c r="M2392" s="8">
        <v>914261791</v>
      </c>
      <c r="N2392" s="8"/>
      <c r="O2392" s="8"/>
      <c r="P2392" s="8"/>
      <c r="Q2392" s="8"/>
      <c r="R2392" s="5" t="s">
        <v>21812</v>
      </c>
      <c r="S2392" s="5" t="s">
        <v>417</v>
      </c>
      <c r="T2392" s="5" t="s">
        <v>417</v>
      </c>
      <c r="U2392" s="5" t="s">
        <v>417</v>
      </c>
      <c r="V2392" s="5" t="s">
        <v>417</v>
      </c>
      <c r="W2392" s="5" t="s">
        <v>93</v>
      </c>
      <c r="X2392" s="5" t="s">
        <v>418</v>
      </c>
      <c r="Y2392" s="5" t="s">
        <v>419</v>
      </c>
      <c r="Z2392" s="5" t="s">
        <v>420</v>
      </c>
      <c r="AA2392" s="5" t="s">
        <v>421</v>
      </c>
      <c r="AB2392" s="5" t="s">
        <v>21813</v>
      </c>
      <c r="AC2392" s="5"/>
      <c r="AD2392" s="5"/>
      <c r="AE2392" s="5"/>
      <c r="AF2392" s="5"/>
    </row>
    <row r="2393" spans="1:32" hidden="1">
      <c r="A2393" s="5" t="s">
        <v>21814</v>
      </c>
      <c r="B2393" s="5" t="str">
        <f>IF(COUNTIF('Leads Priorizados INT'!M:M,A2393)&gt;0,"Sí","No")</f>
        <v>No</v>
      </c>
      <c r="C2393">
        <v>0</v>
      </c>
      <c r="D2393" s="6" t="s">
        <v>414</v>
      </c>
      <c r="E2393" s="5" t="s">
        <v>21815</v>
      </c>
      <c r="F2393" s="5" t="s">
        <v>152</v>
      </c>
      <c r="G2393" s="5" t="s">
        <v>2486</v>
      </c>
      <c r="H2393" s="7">
        <v>602586</v>
      </c>
      <c r="I2393" s="5">
        <v>2</v>
      </c>
      <c r="J2393" s="5">
        <v>1</v>
      </c>
      <c r="K2393" s="5" t="s">
        <v>21816</v>
      </c>
      <c r="L2393" s="5">
        <v>6.7000000000000004E-2</v>
      </c>
      <c r="M2393" s="8"/>
      <c r="N2393" s="8"/>
      <c r="O2393" s="8"/>
      <c r="P2393" s="8"/>
      <c r="Q2393" s="8"/>
      <c r="R2393" s="5" t="s">
        <v>21817</v>
      </c>
      <c r="S2393" s="5" t="s">
        <v>21818</v>
      </c>
      <c r="T2393" s="5" t="s">
        <v>417</v>
      </c>
      <c r="U2393" s="5" t="s">
        <v>417</v>
      </c>
      <c r="V2393" s="5" t="s">
        <v>417</v>
      </c>
      <c r="W2393" s="5" t="s">
        <v>93</v>
      </c>
      <c r="X2393" s="5" t="s">
        <v>418</v>
      </c>
      <c r="Y2393" s="5" t="s">
        <v>419</v>
      </c>
      <c r="Z2393" s="5" t="s">
        <v>420</v>
      </c>
      <c r="AA2393" s="5" t="s">
        <v>421</v>
      </c>
      <c r="AB2393" s="5"/>
      <c r="AC2393" s="5"/>
      <c r="AD2393" s="5"/>
      <c r="AE2393" s="5"/>
      <c r="AF2393" s="5"/>
    </row>
    <row r="2394" spans="1:32" hidden="1">
      <c r="A2394" s="5" t="s">
        <v>21819</v>
      </c>
      <c r="B2394" s="5" t="str">
        <f>IF(COUNTIF('Leads Priorizados INT'!M:M,A2394)&gt;0,"Sí","No")</f>
        <v>No</v>
      </c>
      <c r="C2394">
        <v>0</v>
      </c>
      <c r="D2394" s="6" t="s">
        <v>1234</v>
      </c>
      <c r="E2394" s="5" t="s">
        <v>21820</v>
      </c>
      <c r="F2394" s="5" t="s">
        <v>431</v>
      </c>
      <c r="G2394" s="5" t="s">
        <v>9947</v>
      </c>
      <c r="H2394" s="7">
        <v>832639</v>
      </c>
      <c r="I2394" s="5">
        <v>11</v>
      </c>
      <c r="J2394" s="5">
        <v>1</v>
      </c>
      <c r="K2394" s="5" t="s">
        <v>21821</v>
      </c>
      <c r="L2394" s="5">
        <v>6.6900000000000001E-2</v>
      </c>
      <c r="M2394" s="8">
        <v>933172063</v>
      </c>
      <c r="N2394" s="8">
        <v>936242707</v>
      </c>
      <c r="O2394" s="8">
        <v>629414472</v>
      </c>
      <c r="P2394" s="8">
        <v>649250700</v>
      </c>
      <c r="Q2394" s="8">
        <v>610291091</v>
      </c>
      <c r="R2394" s="5" t="s">
        <v>21822</v>
      </c>
      <c r="S2394" s="5" t="s">
        <v>417</v>
      </c>
      <c r="T2394" s="5" t="s">
        <v>417</v>
      </c>
      <c r="U2394" s="5" t="s">
        <v>417</v>
      </c>
      <c r="V2394" s="5" t="s">
        <v>417</v>
      </c>
      <c r="W2394" s="5" t="s">
        <v>93</v>
      </c>
      <c r="X2394" s="5" t="s">
        <v>418</v>
      </c>
      <c r="Y2394" s="5" t="s">
        <v>419</v>
      </c>
      <c r="Z2394" s="5" t="s">
        <v>420</v>
      </c>
      <c r="AA2394" s="5" t="s">
        <v>421</v>
      </c>
      <c r="AB2394" s="5" t="s">
        <v>21823</v>
      </c>
      <c r="AC2394" s="5" t="s">
        <v>21824</v>
      </c>
      <c r="AD2394" s="5"/>
      <c r="AE2394" s="5"/>
      <c r="AF2394" s="5"/>
    </row>
    <row r="2395" spans="1:32">
      <c r="A2395" s="5" t="s">
        <v>21825</v>
      </c>
      <c r="B2395" s="5" t="str">
        <f>IF(COUNTIF('Leads Priorizados INT'!M:M,A2395)&gt;0,"Sí","No")</f>
        <v>No</v>
      </c>
      <c r="C2395">
        <v>1</v>
      </c>
      <c r="D2395" s="6" t="s">
        <v>414</v>
      </c>
      <c r="E2395" s="5" t="s">
        <v>21826</v>
      </c>
      <c r="F2395" s="5" t="s">
        <v>431</v>
      </c>
      <c r="G2395" s="5" t="s">
        <v>9448</v>
      </c>
      <c r="H2395" s="7">
        <v>410049</v>
      </c>
      <c r="I2395" s="5">
        <v>5</v>
      </c>
      <c r="J2395" s="5">
        <v>1</v>
      </c>
      <c r="K2395" s="5" t="s">
        <v>21827</v>
      </c>
      <c r="L2395" s="5">
        <v>6.6900000000000001E-2</v>
      </c>
      <c r="M2395" s="8"/>
      <c r="N2395" s="8"/>
      <c r="O2395" s="8"/>
      <c r="P2395" s="8"/>
      <c r="Q2395" s="8"/>
      <c r="R2395" s="5" t="s">
        <v>21828</v>
      </c>
      <c r="S2395" s="5" t="s">
        <v>21829</v>
      </c>
      <c r="T2395" s="5" t="s">
        <v>21830</v>
      </c>
      <c r="U2395" s="5" t="s">
        <v>417</v>
      </c>
      <c r="V2395" s="5" t="s">
        <v>417</v>
      </c>
      <c r="W2395" s="5" t="s">
        <v>93</v>
      </c>
      <c r="X2395" s="5" t="s">
        <v>418</v>
      </c>
      <c r="Y2395" s="5" t="s">
        <v>419</v>
      </c>
      <c r="Z2395" s="5" t="s">
        <v>420</v>
      </c>
      <c r="AA2395" s="5" t="s">
        <v>421</v>
      </c>
      <c r="AB2395" s="5"/>
      <c r="AC2395" s="5"/>
      <c r="AD2395" s="5"/>
      <c r="AE2395" s="5"/>
      <c r="AF2395" s="5"/>
    </row>
    <row r="2396" spans="1:32">
      <c r="A2396" s="5" t="s">
        <v>21831</v>
      </c>
      <c r="B2396" s="5" t="str">
        <f>IF(COUNTIF('Leads Priorizados INT'!M:M,A2396)&gt;0,"Sí","No")</f>
        <v>No</v>
      </c>
      <c r="C2396">
        <v>1</v>
      </c>
      <c r="D2396" s="6" t="s">
        <v>414</v>
      </c>
      <c r="E2396" s="5" t="s">
        <v>21832</v>
      </c>
      <c r="F2396" s="5" t="s">
        <v>152</v>
      </c>
      <c r="G2396" s="5" t="s">
        <v>11365</v>
      </c>
      <c r="H2396" s="7">
        <v>863264</v>
      </c>
      <c r="I2396" s="5">
        <v>1</v>
      </c>
      <c r="J2396" s="5">
        <v>1</v>
      </c>
      <c r="K2396" s="5" t="s">
        <v>21833</v>
      </c>
      <c r="L2396" s="5">
        <v>6.6900000000000001E-2</v>
      </c>
      <c r="M2396" s="8"/>
      <c r="N2396" s="8"/>
      <c r="O2396" s="8"/>
      <c r="P2396" s="8"/>
      <c r="Q2396" s="8"/>
      <c r="R2396" s="5" t="s">
        <v>21834</v>
      </c>
      <c r="S2396" s="5" t="s">
        <v>417</v>
      </c>
      <c r="T2396" s="5" t="s">
        <v>417</v>
      </c>
      <c r="U2396" s="5" t="s">
        <v>417</v>
      </c>
      <c r="V2396" s="5" t="s">
        <v>417</v>
      </c>
      <c r="W2396" s="5" t="s">
        <v>93</v>
      </c>
      <c r="X2396" s="5" t="s">
        <v>418</v>
      </c>
      <c r="Y2396" s="5" t="s">
        <v>419</v>
      </c>
      <c r="Z2396" s="5" t="s">
        <v>420</v>
      </c>
      <c r="AA2396" s="5" t="s">
        <v>421</v>
      </c>
      <c r="AB2396" s="5"/>
      <c r="AC2396" s="5"/>
      <c r="AD2396" s="5"/>
      <c r="AE2396" s="5"/>
      <c r="AF2396" s="5"/>
    </row>
    <row r="2397" spans="1:32" hidden="1">
      <c r="A2397" s="5" t="s">
        <v>21835</v>
      </c>
      <c r="B2397" s="5" t="str">
        <f>IF(COUNTIF('Leads Priorizados INT'!M:M,A2397)&gt;0,"Sí","No")</f>
        <v>No</v>
      </c>
      <c r="C2397">
        <v>0</v>
      </c>
      <c r="D2397" s="6" t="s">
        <v>414</v>
      </c>
      <c r="E2397" s="5" t="s">
        <v>21836</v>
      </c>
      <c r="F2397" s="5" t="s">
        <v>3780</v>
      </c>
      <c r="G2397" s="5" t="s">
        <v>16525</v>
      </c>
      <c r="H2397" s="7">
        <v>386491</v>
      </c>
      <c r="I2397" s="5">
        <v>1</v>
      </c>
      <c r="J2397" s="5">
        <v>2</v>
      </c>
      <c r="K2397" s="5" t="s">
        <v>21837</v>
      </c>
      <c r="L2397" s="5">
        <v>6.6799999999999998E-2</v>
      </c>
      <c r="M2397" s="8"/>
      <c r="N2397" s="8"/>
      <c r="O2397" s="8"/>
      <c r="P2397" s="8"/>
      <c r="Q2397" s="8"/>
      <c r="R2397" s="5" t="s">
        <v>21838</v>
      </c>
      <c r="S2397" s="5" t="s">
        <v>417</v>
      </c>
      <c r="T2397" s="5" t="s">
        <v>417</v>
      </c>
      <c r="U2397" s="5" t="s">
        <v>417</v>
      </c>
      <c r="V2397" s="5" t="s">
        <v>417</v>
      </c>
      <c r="W2397" s="5" t="s">
        <v>93</v>
      </c>
      <c r="X2397" s="5" t="s">
        <v>418</v>
      </c>
      <c r="Y2397" s="5" t="s">
        <v>419</v>
      </c>
      <c r="Z2397" s="5" t="s">
        <v>420</v>
      </c>
      <c r="AA2397" s="5" t="s">
        <v>421</v>
      </c>
      <c r="AB2397" s="5"/>
      <c r="AC2397" s="5"/>
      <c r="AD2397" s="5"/>
      <c r="AE2397" s="5"/>
      <c r="AF2397" s="5"/>
    </row>
    <row r="2398" spans="1:32" hidden="1">
      <c r="A2398" s="5" t="s">
        <v>21839</v>
      </c>
      <c r="B2398" s="5" t="str">
        <f>IF(COUNTIF('Leads Priorizados INT'!M:M,A2398)&gt;0,"Sí","No")</f>
        <v>No</v>
      </c>
      <c r="C2398">
        <v>0</v>
      </c>
      <c r="D2398" s="6" t="s">
        <v>414</v>
      </c>
      <c r="E2398" s="5" t="s">
        <v>21840</v>
      </c>
      <c r="F2398" s="5" t="s">
        <v>431</v>
      </c>
      <c r="G2398" s="5" t="s">
        <v>2159</v>
      </c>
      <c r="H2398" s="7">
        <v>1500331</v>
      </c>
      <c r="I2398" s="5">
        <v>20</v>
      </c>
      <c r="J2398" s="5">
        <v>4</v>
      </c>
      <c r="K2398" s="5" t="s">
        <v>21841</v>
      </c>
      <c r="L2398" s="5">
        <v>6.6799999999999998E-2</v>
      </c>
      <c r="M2398" s="8">
        <v>934342312</v>
      </c>
      <c r="N2398" s="8">
        <v>934342314</v>
      </c>
      <c r="O2398" s="8">
        <v>934342313</v>
      </c>
      <c r="P2398" s="8">
        <v>934342310</v>
      </c>
      <c r="Q2398" s="8">
        <v>977816409</v>
      </c>
      <c r="R2398" s="5" t="s">
        <v>21842</v>
      </c>
      <c r="S2398" s="5" t="s">
        <v>21843</v>
      </c>
      <c r="T2398" s="5" t="s">
        <v>21844</v>
      </c>
      <c r="U2398" s="5" t="s">
        <v>21845</v>
      </c>
      <c r="V2398" s="5" t="s">
        <v>21846</v>
      </c>
      <c r="W2398" s="5" t="s">
        <v>93</v>
      </c>
      <c r="X2398" s="5" t="s">
        <v>418</v>
      </c>
      <c r="Y2398" s="5" t="s">
        <v>419</v>
      </c>
      <c r="Z2398" s="5" t="s">
        <v>420</v>
      </c>
      <c r="AA2398" s="5" t="s">
        <v>421</v>
      </c>
      <c r="AB2398" s="5" t="s">
        <v>21847</v>
      </c>
      <c r="AC2398" s="5" t="s">
        <v>21848</v>
      </c>
      <c r="AD2398" s="5" t="s">
        <v>21849</v>
      </c>
      <c r="AE2398" s="5"/>
      <c r="AF2398" s="5"/>
    </row>
    <row r="2399" spans="1:32" hidden="1">
      <c r="A2399" s="5" t="s">
        <v>21850</v>
      </c>
      <c r="B2399" s="5" t="str">
        <f>IF(COUNTIF('Leads Priorizados INT'!M:M,A2399)&gt;0,"Sí","No")</f>
        <v>No</v>
      </c>
      <c r="C2399">
        <v>0</v>
      </c>
      <c r="D2399" s="6" t="s">
        <v>414</v>
      </c>
      <c r="E2399" s="5" t="s">
        <v>21851</v>
      </c>
      <c r="F2399" s="5" t="s">
        <v>431</v>
      </c>
      <c r="G2399" s="5" t="s">
        <v>1669</v>
      </c>
      <c r="H2399" s="7">
        <v>939826</v>
      </c>
      <c r="I2399" s="5">
        <v>1</v>
      </c>
      <c r="J2399" s="5">
        <v>1</v>
      </c>
      <c r="K2399" s="5" t="s">
        <v>21852</v>
      </c>
      <c r="L2399" s="5">
        <v>6.6799999999999998E-2</v>
      </c>
      <c r="M2399" s="8"/>
      <c r="N2399" s="8"/>
      <c r="O2399" s="8"/>
      <c r="P2399" s="8"/>
      <c r="Q2399" s="8"/>
      <c r="R2399" s="5" t="s">
        <v>21853</v>
      </c>
      <c r="S2399" s="5" t="s">
        <v>417</v>
      </c>
      <c r="T2399" s="5" t="s">
        <v>417</v>
      </c>
      <c r="U2399" s="5" t="s">
        <v>417</v>
      </c>
      <c r="V2399" s="5" t="s">
        <v>417</v>
      </c>
      <c r="W2399" s="5" t="s">
        <v>93</v>
      </c>
      <c r="X2399" s="5" t="s">
        <v>418</v>
      </c>
      <c r="Y2399" s="5" t="s">
        <v>419</v>
      </c>
      <c r="Z2399" s="5" t="s">
        <v>420</v>
      </c>
      <c r="AA2399" s="5" t="s">
        <v>421</v>
      </c>
      <c r="AB2399" s="5"/>
      <c r="AC2399" s="5"/>
      <c r="AD2399" s="5"/>
      <c r="AE2399" s="5"/>
      <c r="AF2399" s="5"/>
    </row>
    <row r="2400" spans="1:32" hidden="1">
      <c r="A2400" s="5" t="s">
        <v>21854</v>
      </c>
      <c r="B2400" s="5" t="str">
        <f>IF(COUNTIF('Leads Priorizados INT'!M:M,A2400)&gt;0,"Sí","No")</f>
        <v>No</v>
      </c>
      <c r="C2400">
        <v>0</v>
      </c>
      <c r="D2400" s="6" t="s">
        <v>414</v>
      </c>
      <c r="E2400" s="5" t="s">
        <v>21855</v>
      </c>
      <c r="F2400" s="5" t="s">
        <v>431</v>
      </c>
      <c r="G2400" s="5" t="s">
        <v>9725</v>
      </c>
      <c r="H2400" s="7">
        <v>1019807</v>
      </c>
      <c r="I2400" s="5">
        <v>8</v>
      </c>
      <c r="J2400" s="5">
        <v>1</v>
      </c>
      <c r="K2400" s="5" t="s">
        <v>21856</v>
      </c>
      <c r="L2400" s="5">
        <v>6.6799999999999998E-2</v>
      </c>
      <c r="M2400" s="8"/>
      <c r="N2400" s="8"/>
      <c r="O2400" s="8"/>
      <c r="P2400" s="8"/>
      <c r="Q2400" s="8"/>
      <c r="R2400" s="5" t="s">
        <v>21857</v>
      </c>
      <c r="S2400" s="5" t="s">
        <v>417</v>
      </c>
      <c r="T2400" s="5" t="s">
        <v>417</v>
      </c>
      <c r="U2400" s="5" t="s">
        <v>417</v>
      </c>
      <c r="V2400" s="5" t="s">
        <v>417</v>
      </c>
      <c r="W2400" s="5" t="s">
        <v>93</v>
      </c>
      <c r="X2400" s="5" t="s">
        <v>418</v>
      </c>
      <c r="Y2400" s="5" t="s">
        <v>419</v>
      </c>
      <c r="Z2400" s="5" t="s">
        <v>420</v>
      </c>
      <c r="AA2400" s="5" t="s">
        <v>421</v>
      </c>
      <c r="AB2400" s="5"/>
      <c r="AC2400" s="5"/>
      <c r="AD2400" s="5"/>
      <c r="AE2400" s="5"/>
      <c r="AF2400" s="5"/>
    </row>
    <row r="2401" spans="1:32" hidden="1">
      <c r="A2401" s="5" t="s">
        <v>21858</v>
      </c>
      <c r="B2401" s="5" t="str">
        <f>IF(COUNTIF('Leads Priorizados INT'!M:M,A2401)&gt;0,"Sí","No")</f>
        <v>No</v>
      </c>
      <c r="C2401">
        <v>0</v>
      </c>
      <c r="D2401" s="6" t="s">
        <v>414</v>
      </c>
      <c r="E2401" s="5" t="s">
        <v>21859</v>
      </c>
      <c r="F2401" s="5" t="s">
        <v>931</v>
      </c>
      <c r="G2401" s="5" t="s">
        <v>14041</v>
      </c>
      <c r="H2401" s="7">
        <v>321653</v>
      </c>
      <c r="I2401" s="5">
        <v>6</v>
      </c>
      <c r="J2401" s="5">
        <v>1</v>
      </c>
      <c r="K2401" s="5" t="s">
        <v>21860</v>
      </c>
      <c r="L2401" s="5">
        <v>6.6799999999999998E-2</v>
      </c>
      <c r="M2401" s="8"/>
      <c r="N2401" s="8"/>
      <c r="O2401" s="8"/>
      <c r="P2401" s="8"/>
      <c r="Q2401" s="8"/>
      <c r="R2401" s="5" t="s">
        <v>21861</v>
      </c>
      <c r="S2401" s="5" t="s">
        <v>21862</v>
      </c>
      <c r="T2401" s="5" t="s">
        <v>417</v>
      </c>
      <c r="U2401" s="5" t="s">
        <v>417</v>
      </c>
      <c r="V2401" s="5" t="s">
        <v>417</v>
      </c>
      <c r="W2401" s="5" t="s">
        <v>93</v>
      </c>
      <c r="X2401" s="5" t="s">
        <v>418</v>
      </c>
      <c r="Y2401" s="5" t="s">
        <v>419</v>
      </c>
      <c r="Z2401" s="5" t="s">
        <v>420</v>
      </c>
      <c r="AA2401" s="5" t="s">
        <v>421</v>
      </c>
      <c r="AB2401" s="5"/>
      <c r="AC2401" s="5"/>
      <c r="AD2401" s="5"/>
      <c r="AE2401" s="5"/>
      <c r="AF2401" s="5"/>
    </row>
    <row r="2402" spans="1:32" hidden="1">
      <c r="A2402" s="5" t="s">
        <v>21863</v>
      </c>
      <c r="B2402" s="5" t="str">
        <f>IF(COUNTIF('Leads Priorizados INT'!M:M,A2402)&gt;0,"Sí","No")</f>
        <v>No</v>
      </c>
      <c r="C2402">
        <v>0</v>
      </c>
      <c r="D2402" s="6" t="s">
        <v>414</v>
      </c>
      <c r="E2402" s="5" t="s">
        <v>21864</v>
      </c>
      <c r="F2402" s="5" t="s">
        <v>152</v>
      </c>
      <c r="G2402" s="5" t="s">
        <v>2084</v>
      </c>
      <c r="H2402" s="7">
        <v>377031</v>
      </c>
      <c r="I2402" s="5">
        <v>1</v>
      </c>
      <c r="J2402" s="5">
        <v>3</v>
      </c>
      <c r="K2402" s="5" t="s">
        <v>21865</v>
      </c>
      <c r="L2402" s="5">
        <v>6.6799999999999998E-2</v>
      </c>
      <c r="M2402" s="8">
        <v>917600105</v>
      </c>
      <c r="N2402" s="8">
        <v>945065107</v>
      </c>
      <c r="O2402" s="8"/>
      <c r="P2402" s="8"/>
      <c r="Q2402" s="8"/>
      <c r="R2402" s="5" t="s">
        <v>21866</v>
      </c>
      <c r="S2402" s="5" t="s">
        <v>21867</v>
      </c>
      <c r="T2402" s="5" t="s">
        <v>417</v>
      </c>
      <c r="U2402" s="5" t="s">
        <v>417</v>
      </c>
      <c r="V2402" s="5" t="s">
        <v>417</v>
      </c>
      <c r="W2402" s="5" t="s">
        <v>93</v>
      </c>
      <c r="X2402" s="5" t="s">
        <v>418</v>
      </c>
      <c r="Y2402" s="5" t="s">
        <v>419</v>
      </c>
      <c r="Z2402" s="5" t="s">
        <v>420</v>
      </c>
      <c r="AA2402" s="5" t="s">
        <v>421</v>
      </c>
      <c r="AB2402" s="5" t="s">
        <v>21868</v>
      </c>
      <c r="AC2402" s="5"/>
      <c r="AD2402" s="5"/>
      <c r="AE2402" s="5"/>
      <c r="AF2402" s="5"/>
    </row>
    <row r="2403" spans="1:32" hidden="1">
      <c r="A2403" s="5" t="s">
        <v>21869</v>
      </c>
      <c r="B2403" s="5" t="str">
        <f>IF(COUNTIF('Leads Priorizados INT'!M:M,A2403)&gt;0,"Sí","No")</f>
        <v>No</v>
      </c>
      <c r="C2403">
        <v>0</v>
      </c>
      <c r="D2403" s="6" t="s">
        <v>414</v>
      </c>
      <c r="E2403" s="5" t="s">
        <v>21870</v>
      </c>
      <c r="F2403" s="5" t="s">
        <v>152</v>
      </c>
      <c r="G2403" s="5" t="s">
        <v>9691</v>
      </c>
      <c r="H2403" s="7">
        <v>903598</v>
      </c>
      <c r="I2403" s="5">
        <v>8</v>
      </c>
      <c r="J2403" s="5">
        <v>1</v>
      </c>
      <c r="K2403" s="5" t="s">
        <v>21871</v>
      </c>
      <c r="L2403" s="5">
        <v>6.6699999999999995E-2</v>
      </c>
      <c r="M2403" s="8"/>
      <c r="N2403" s="8"/>
      <c r="O2403" s="8"/>
      <c r="P2403" s="8"/>
      <c r="Q2403" s="8"/>
      <c r="R2403" s="5" t="s">
        <v>21872</v>
      </c>
      <c r="S2403" s="5" t="s">
        <v>417</v>
      </c>
      <c r="T2403" s="5" t="s">
        <v>417</v>
      </c>
      <c r="U2403" s="5" t="s">
        <v>417</v>
      </c>
      <c r="V2403" s="5" t="s">
        <v>417</v>
      </c>
      <c r="W2403" s="5" t="s">
        <v>93</v>
      </c>
      <c r="X2403" s="5" t="s">
        <v>418</v>
      </c>
      <c r="Y2403" s="5" t="s">
        <v>419</v>
      </c>
      <c r="Z2403" s="5" t="s">
        <v>420</v>
      </c>
      <c r="AA2403" s="5" t="s">
        <v>421</v>
      </c>
      <c r="AB2403" s="5"/>
      <c r="AC2403" s="5"/>
      <c r="AD2403" s="5"/>
      <c r="AE2403" s="5"/>
      <c r="AF2403" s="5"/>
    </row>
    <row r="2404" spans="1:32" hidden="1">
      <c r="A2404" s="5" t="s">
        <v>21873</v>
      </c>
      <c r="B2404" s="5" t="str">
        <f>IF(COUNTIF('Leads Priorizados INT'!M:M,A2404)&gt;0,"Sí","No")</f>
        <v>No</v>
      </c>
      <c r="C2404">
        <v>0</v>
      </c>
      <c r="D2404" s="6" t="s">
        <v>414</v>
      </c>
      <c r="E2404" s="5" t="s">
        <v>21874</v>
      </c>
      <c r="F2404" s="5" t="s">
        <v>152</v>
      </c>
      <c r="G2404" s="5" t="s">
        <v>1894</v>
      </c>
      <c r="H2404" s="7">
        <v>869540</v>
      </c>
      <c r="I2404" s="5">
        <v>1</v>
      </c>
      <c r="J2404" s="5">
        <v>1</v>
      </c>
      <c r="K2404" s="5" t="s">
        <v>21875</v>
      </c>
      <c r="L2404" s="5">
        <v>6.6699999999999995E-2</v>
      </c>
      <c r="M2404" s="8"/>
      <c r="N2404" s="8"/>
      <c r="O2404" s="8"/>
      <c r="P2404" s="8"/>
      <c r="Q2404" s="8"/>
      <c r="R2404" s="5" t="s">
        <v>21876</v>
      </c>
      <c r="S2404" s="5" t="s">
        <v>417</v>
      </c>
      <c r="T2404" s="5" t="s">
        <v>417</v>
      </c>
      <c r="U2404" s="5" t="s">
        <v>417</v>
      </c>
      <c r="V2404" s="5" t="s">
        <v>417</v>
      </c>
      <c r="W2404" s="5" t="s">
        <v>93</v>
      </c>
      <c r="X2404" s="5" t="s">
        <v>418</v>
      </c>
      <c r="Y2404" s="5" t="s">
        <v>419</v>
      </c>
      <c r="Z2404" s="5" t="s">
        <v>420</v>
      </c>
      <c r="AA2404" s="5" t="s">
        <v>421</v>
      </c>
      <c r="AB2404" s="5"/>
      <c r="AC2404" s="5"/>
      <c r="AD2404" s="5"/>
      <c r="AE2404" s="5"/>
      <c r="AF2404" s="5"/>
    </row>
    <row r="2405" spans="1:32" hidden="1">
      <c r="A2405" s="5" t="s">
        <v>21877</v>
      </c>
      <c r="B2405" s="5" t="str">
        <f>IF(COUNTIF('Leads Priorizados INT'!M:M,A2405)&gt;0,"Sí","No")</f>
        <v>No</v>
      </c>
      <c r="C2405">
        <v>0</v>
      </c>
      <c r="D2405" s="6" t="s">
        <v>414</v>
      </c>
      <c r="E2405" s="5" t="s">
        <v>21878</v>
      </c>
      <c r="F2405" s="5" t="s">
        <v>152</v>
      </c>
      <c r="G2405" s="5" t="s">
        <v>2868</v>
      </c>
      <c r="H2405" s="7">
        <v>1098518</v>
      </c>
      <c r="I2405" s="5">
        <v>1</v>
      </c>
      <c r="J2405" s="5">
        <v>2</v>
      </c>
      <c r="K2405" s="5" t="s">
        <v>21879</v>
      </c>
      <c r="L2405" s="5">
        <v>6.6699999999999995E-2</v>
      </c>
      <c r="M2405" s="8">
        <v>652317252</v>
      </c>
      <c r="N2405" s="8">
        <v>663805142</v>
      </c>
      <c r="O2405" s="8"/>
      <c r="P2405" s="8"/>
      <c r="Q2405" s="8"/>
      <c r="R2405" s="5" t="s">
        <v>21880</v>
      </c>
      <c r="S2405" s="5" t="s">
        <v>417</v>
      </c>
      <c r="T2405" s="5" t="s">
        <v>417</v>
      </c>
      <c r="U2405" s="5" t="s">
        <v>417</v>
      </c>
      <c r="V2405" s="5" t="s">
        <v>417</v>
      </c>
      <c r="W2405" s="5" t="s">
        <v>93</v>
      </c>
      <c r="X2405" s="5" t="s">
        <v>418</v>
      </c>
      <c r="Y2405" s="5" t="s">
        <v>419</v>
      </c>
      <c r="Z2405" s="5" t="s">
        <v>420</v>
      </c>
      <c r="AA2405" s="5" t="s">
        <v>421</v>
      </c>
      <c r="AB2405" s="5"/>
      <c r="AC2405" s="5"/>
      <c r="AD2405" s="5"/>
      <c r="AE2405" s="5"/>
      <c r="AF2405" s="5"/>
    </row>
    <row r="2406" spans="1:32" hidden="1">
      <c r="A2406" s="5" t="s">
        <v>21881</v>
      </c>
      <c r="B2406" s="5" t="str">
        <f>IF(COUNTIF('Leads Priorizados INT'!M:M,A2406)&gt;0,"Sí","No")</f>
        <v>No</v>
      </c>
      <c r="C2406">
        <v>0</v>
      </c>
      <c r="D2406" s="6" t="s">
        <v>414</v>
      </c>
      <c r="E2406" s="5" t="s">
        <v>21882</v>
      </c>
      <c r="F2406" s="5" t="s">
        <v>152</v>
      </c>
      <c r="G2406" s="5" t="s">
        <v>13604</v>
      </c>
      <c r="H2406" s="7">
        <v>900583</v>
      </c>
      <c r="I2406" s="5">
        <v>7</v>
      </c>
      <c r="J2406" s="5">
        <v>2</v>
      </c>
      <c r="K2406" s="5" t="s">
        <v>21883</v>
      </c>
      <c r="L2406" s="5">
        <v>6.6699999999999995E-2</v>
      </c>
      <c r="M2406" s="8"/>
      <c r="N2406" s="8"/>
      <c r="O2406" s="8"/>
      <c r="P2406" s="8"/>
      <c r="Q2406" s="8"/>
      <c r="R2406" s="5" t="s">
        <v>21884</v>
      </c>
      <c r="S2406" s="5" t="s">
        <v>21885</v>
      </c>
      <c r="T2406" s="5" t="s">
        <v>417</v>
      </c>
      <c r="U2406" s="5" t="s">
        <v>417</v>
      </c>
      <c r="V2406" s="5" t="s">
        <v>417</v>
      </c>
      <c r="W2406" s="5" t="s">
        <v>93</v>
      </c>
      <c r="X2406" s="5" t="s">
        <v>418</v>
      </c>
      <c r="Y2406" s="5" t="s">
        <v>419</v>
      </c>
      <c r="Z2406" s="5" t="s">
        <v>420</v>
      </c>
      <c r="AA2406" s="5" t="s">
        <v>421</v>
      </c>
      <c r="AB2406" s="5"/>
      <c r="AC2406" s="5"/>
      <c r="AD2406" s="5"/>
      <c r="AE2406" s="5"/>
      <c r="AF2406" s="5"/>
    </row>
    <row r="2407" spans="1:32" hidden="1">
      <c r="A2407" s="5" t="s">
        <v>21886</v>
      </c>
      <c r="B2407" s="5" t="str">
        <f>IF(COUNTIF('Leads Priorizados INT'!M:M,A2407)&gt;0,"Sí","No")</f>
        <v>No</v>
      </c>
      <c r="C2407">
        <v>0</v>
      </c>
      <c r="D2407" s="6" t="s">
        <v>414</v>
      </c>
      <c r="E2407" s="5" t="s">
        <v>21887</v>
      </c>
      <c r="F2407" s="5" t="s">
        <v>729</v>
      </c>
      <c r="G2407" s="5" t="s">
        <v>21888</v>
      </c>
      <c r="H2407" s="7">
        <v>1233020</v>
      </c>
      <c r="I2407" s="5">
        <v>6</v>
      </c>
      <c r="J2407" s="5">
        <v>2</v>
      </c>
      <c r="K2407" s="5" t="s">
        <v>21889</v>
      </c>
      <c r="L2407" s="5">
        <v>6.6699999999999995E-2</v>
      </c>
      <c r="M2407" s="8">
        <v>876246228</v>
      </c>
      <c r="N2407" s="8"/>
      <c r="O2407" s="8"/>
      <c r="P2407" s="8"/>
      <c r="Q2407" s="8"/>
      <c r="R2407" s="5" t="s">
        <v>21890</v>
      </c>
      <c r="S2407" s="5" t="s">
        <v>417</v>
      </c>
      <c r="T2407" s="5" t="s">
        <v>417</v>
      </c>
      <c r="U2407" s="5" t="s">
        <v>417</v>
      </c>
      <c r="V2407" s="5" t="s">
        <v>417</v>
      </c>
      <c r="W2407" s="5" t="s">
        <v>93</v>
      </c>
      <c r="X2407" s="5" t="s">
        <v>418</v>
      </c>
      <c r="Y2407" s="5" t="s">
        <v>419</v>
      </c>
      <c r="Z2407" s="5" t="s">
        <v>420</v>
      </c>
      <c r="AA2407" s="5" t="s">
        <v>421</v>
      </c>
      <c r="AB2407" s="5" t="s">
        <v>21891</v>
      </c>
      <c r="AC2407" s="5"/>
      <c r="AD2407" s="5"/>
      <c r="AE2407" s="5"/>
      <c r="AF2407" s="5"/>
    </row>
    <row r="2408" spans="1:32" hidden="1">
      <c r="A2408" s="5" t="s">
        <v>21892</v>
      </c>
      <c r="B2408" s="5" t="str">
        <f>IF(COUNTIF('Leads Priorizados INT'!M:M,A2408)&gt;0,"Sí","No")</f>
        <v>No</v>
      </c>
      <c r="C2408">
        <v>0</v>
      </c>
      <c r="D2408" s="6" t="s">
        <v>414</v>
      </c>
      <c r="E2408" s="5" t="s">
        <v>21893</v>
      </c>
      <c r="F2408" s="5" t="s">
        <v>5476</v>
      </c>
      <c r="G2408" s="5" t="s">
        <v>10462</v>
      </c>
      <c r="H2408" s="7">
        <v>642482</v>
      </c>
      <c r="I2408" s="5">
        <v>2</v>
      </c>
      <c r="J2408" s="5">
        <v>2</v>
      </c>
      <c r="K2408" s="5" t="s">
        <v>21894</v>
      </c>
      <c r="L2408" s="5">
        <v>6.6600000000000006E-2</v>
      </c>
      <c r="M2408" s="8">
        <v>913062930</v>
      </c>
      <c r="N2408" s="8"/>
      <c r="O2408" s="8"/>
      <c r="P2408" s="8"/>
      <c r="Q2408" s="8"/>
      <c r="R2408" s="5" t="s">
        <v>21895</v>
      </c>
      <c r="S2408" s="5" t="s">
        <v>417</v>
      </c>
      <c r="T2408" s="5" t="s">
        <v>417</v>
      </c>
      <c r="U2408" s="5" t="s">
        <v>417</v>
      </c>
      <c r="V2408" s="5" t="s">
        <v>417</v>
      </c>
      <c r="W2408" s="5" t="s">
        <v>93</v>
      </c>
      <c r="X2408" s="5" t="s">
        <v>418</v>
      </c>
      <c r="Y2408" s="5" t="s">
        <v>419</v>
      </c>
      <c r="Z2408" s="5" t="s">
        <v>420</v>
      </c>
      <c r="AA2408" s="5" t="s">
        <v>421</v>
      </c>
      <c r="AB2408" s="5" t="s">
        <v>21896</v>
      </c>
      <c r="AC2408" s="5"/>
      <c r="AD2408" s="5"/>
      <c r="AE2408" s="5"/>
      <c r="AF2408" s="5"/>
    </row>
    <row r="2409" spans="1:32" hidden="1">
      <c r="A2409" s="5" t="s">
        <v>21897</v>
      </c>
      <c r="B2409" s="5" t="str">
        <f>IF(COUNTIF('Leads Priorizados INT'!M:M,A2409)&gt;0,"Sí","No")</f>
        <v>No</v>
      </c>
      <c r="C2409">
        <v>0</v>
      </c>
      <c r="D2409" s="6" t="s">
        <v>414</v>
      </c>
      <c r="E2409" s="5" t="s">
        <v>21898</v>
      </c>
      <c r="F2409" s="5" t="s">
        <v>1118</v>
      </c>
      <c r="G2409" s="5" t="s">
        <v>21899</v>
      </c>
      <c r="H2409" s="7">
        <v>6233902</v>
      </c>
      <c r="I2409" s="5">
        <v>21</v>
      </c>
      <c r="J2409" s="5">
        <v>4</v>
      </c>
      <c r="K2409" s="5" t="s">
        <v>21900</v>
      </c>
      <c r="L2409" s="5">
        <v>6.6500000000000004E-2</v>
      </c>
      <c r="M2409" s="8">
        <v>972231260</v>
      </c>
      <c r="N2409" s="8">
        <v>972670444</v>
      </c>
      <c r="O2409" s="8">
        <v>972670323</v>
      </c>
      <c r="P2409" s="8">
        <v>972406145</v>
      </c>
      <c r="Q2409" s="8">
        <v>972269162</v>
      </c>
      <c r="R2409" s="5" t="s">
        <v>21901</v>
      </c>
      <c r="S2409" s="5" t="s">
        <v>417</v>
      </c>
      <c r="T2409" s="5" t="s">
        <v>417</v>
      </c>
      <c r="U2409" s="5" t="s">
        <v>417</v>
      </c>
      <c r="V2409" s="5" t="s">
        <v>417</v>
      </c>
      <c r="W2409" s="5" t="s">
        <v>93</v>
      </c>
      <c r="X2409" s="5" t="s">
        <v>418</v>
      </c>
      <c r="Y2409" s="5" t="s">
        <v>419</v>
      </c>
      <c r="Z2409" s="5" t="s">
        <v>420</v>
      </c>
      <c r="AA2409" s="5" t="s">
        <v>421</v>
      </c>
      <c r="AB2409" s="5" t="s">
        <v>21902</v>
      </c>
      <c r="AC2409" s="5" t="s">
        <v>21903</v>
      </c>
      <c r="AD2409" s="5" t="s">
        <v>21904</v>
      </c>
      <c r="AE2409" s="5" t="s">
        <v>21905</v>
      </c>
      <c r="AF2409" s="5"/>
    </row>
    <row r="2410" spans="1:32">
      <c r="A2410" s="5" t="s">
        <v>21906</v>
      </c>
      <c r="B2410" s="5" t="str">
        <f>IF(COUNTIF('Leads Priorizados INT'!M:M,A2410)&gt;0,"Sí","No")</f>
        <v>No</v>
      </c>
      <c r="C2410">
        <v>1</v>
      </c>
      <c r="D2410" s="6" t="s">
        <v>414</v>
      </c>
      <c r="E2410" s="5" t="s">
        <v>21907</v>
      </c>
      <c r="F2410" s="5" t="s">
        <v>152</v>
      </c>
      <c r="G2410" s="5" t="s">
        <v>1641</v>
      </c>
      <c r="H2410" s="7">
        <v>3449114</v>
      </c>
      <c r="I2410" s="5">
        <v>43</v>
      </c>
      <c r="J2410" s="5">
        <v>1</v>
      </c>
      <c r="K2410" s="5" t="s">
        <v>21908</v>
      </c>
      <c r="L2410" s="5">
        <v>6.6500000000000004E-2</v>
      </c>
      <c r="M2410" s="8">
        <v>915017183</v>
      </c>
      <c r="N2410" s="8">
        <v>914330140</v>
      </c>
      <c r="O2410" s="8">
        <v>914335148</v>
      </c>
      <c r="P2410" s="8">
        <v>915058950</v>
      </c>
      <c r="Q2410" s="8">
        <v>914333161</v>
      </c>
      <c r="R2410" s="5" t="s">
        <v>21909</v>
      </c>
      <c r="S2410" s="5" t="s">
        <v>417</v>
      </c>
      <c r="T2410" s="5" t="s">
        <v>417</v>
      </c>
      <c r="U2410" s="5" t="s">
        <v>417</v>
      </c>
      <c r="V2410" s="5" t="s">
        <v>417</v>
      </c>
      <c r="W2410" s="5" t="s">
        <v>93</v>
      </c>
      <c r="X2410" s="5" t="s">
        <v>418</v>
      </c>
      <c r="Y2410" s="5" t="s">
        <v>419</v>
      </c>
      <c r="Z2410" s="5" t="s">
        <v>420</v>
      </c>
      <c r="AA2410" s="5" t="s">
        <v>421</v>
      </c>
      <c r="AB2410" s="5" t="s">
        <v>21910</v>
      </c>
      <c r="AC2410" s="5" t="s">
        <v>21911</v>
      </c>
      <c r="AD2410" s="5"/>
      <c r="AE2410" s="5"/>
      <c r="AF2410" s="5"/>
    </row>
    <row r="2411" spans="1:32" hidden="1">
      <c r="A2411" s="5" t="s">
        <v>21912</v>
      </c>
      <c r="B2411" s="5" t="str">
        <f>IF(COUNTIF('Leads Priorizados INT'!M:M,A2411)&gt;0,"Sí","No")</f>
        <v>No</v>
      </c>
      <c r="C2411">
        <v>0</v>
      </c>
      <c r="D2411" s="6" t="s">
        <v>414</v>
      </c>
      <c r="E2411" s="5" t="s">
        <v>21913</v>
      </c>
      <c r="F2411" s="5" t="s">
        <v>740</v>
      </c>
      <c r="G2411" s="5" t="s">
        <v>9497</v>
      </c>
      <c r="H2411" s="7">
        <v>3755700</v>
      </c>
      <c r="I2411" s="5">
        <v>5</v>
      </c>
      <c r="J2411" s="5">
        <v>2</v>
      </c>
      <c r="K2411" s="5" t="s">
        <v>21914</v>
      </c>
      <c r="L2411" s="5">
        <v>6.6500000000000004E-2</v>
      </c>
      <c r="M2411" s="8"/>
      <c r="N2411" s="8"/>
      <c r="O2411" s="8"/>
      <c r="P2411" s="8"/>
      <c r="Q2411" s="8"/>
      <c r="R2411" s="5" t="s">
        <v>21915</v>
      </c>
      <c r="S2411" s="5" t="s">
        <v>21916</v>
      </c>
      <c r="T2411" s="5" t="s">
        <v>417</v>
      </c>
      <c r="U2411" s="5" t="s">
        <v>417</v>
      </c>
      <c r="V2411" s="5" t="s">
        <v>417</v>
      </c>
      <c r="W2411" s="5" t="s">
        <v>93</v>
      </c>
      <c r="X2411" s="5" t="s">
        <v>418</v>
      </c>
      <c r="Y2411" s="5" t="s">
        <v>419</v>
      </c>
      <c r="Z2411" s="5" t="s">
        <v>420</v>
      </c>
      <c r="AA2411" s="5" t="s">
        <v>421</v>
      </c>
      <c r="AB2411" s="5"/>
      <c r="AC2411" s="5"/>
      <c r="AD2411" s="5"/>
      <c r="AE2411" s="5"/>
      <c r="AF2411" s="5"/>
    </row>
    <row r="2412" spans="1:32" hidden="1">
      <c r="A2412" s="5" t="s">
        <v>21917</v>
      </c>
      <c r="B2412" s="5" t="str">
        <f>IF(COUNTIF('Leads Priorizados INT'!M:M,A2412)&gt;0,"Sí","No")</f>
        <v>No</v>
      </c>
      <c r="C2412">
        <v>0</v>
      </c>
      <c r="D2412" s="6" t="s">
        <v>414</v>
      </c>
      <c r="E2412" s="5" t="s">
        <v>21918</v>
      </c>
      <c r="F2412" s="5" t="s">
        <v>431</v>
      </c>
      <c r="G2412" s="5" t="s">
        <v>1864</v>
      </c>
      <c r="H2412" s="7">
        <v>1510782</v>
      </c>
      <c r="I2412" s="5">
        <v>6</v>
      </c>
      <c r="J2412" s="5">
        <v>1</v>
      </c>
      <c r="K2412" s="5" t="s">
        <v>21919</v>
      </c>
      <c r="L2412" s="5">
        <v>6.6500000000000004E-2</v>
      </c>
      <c r="M2412" s="8">
        <v>619750095</v>
      </c>
      <c r="N2412" s="8">
        <v>619744222</v>
      </c>
      <c r="O2412" s="8">
        <v>616951014</v>
      </c>
      <c r="P2412" s="8">
        <v>649922945</v>
      </c>
      <c r="Q2412" s="8">
        <v>619749939</v>
      </c>
      <c r="R2412" s="5" t="s">
        <v>21920</v>
      </c>
      <c r="S2412" s="5" t="s">
        <v>417</v>
      </c>
      <c r="T2412" s="5" t="s">
        <v>417</v>
      </c>
      <c r="U2412" s="5" t="s">
        <v>417</v>
      </c>
      <c r="V2412" s="5" t="s">
        <v>417</v>
      </c>
      <c r="W2412" s="5" t="s">
        <v>93</v>
      </c>
      <c r="X2412" s="5" t="s">
        <v>418</v>
      </c>
      <c r="Y2412" s="5" t="s">
        <v>419</v>
      </c>
      <c r="Z2412" s="5" t="s">
        <v>420</v>
      </c>
      <c r="AA2412" s="5" t="s">
        <v>421</v>
      </c>
      <c r="AB2412" s="5"/>
      <c r="AC2412" s="5"/>
      <c r="AD2412" s="5"/>
      <c r="AE2412" s="5"/>
      <c r="AF2412" s="5"/>
    </row>
    <row r="2413" spans="1:32" hidden="1">
      <c r="A2413" s="5" t="s">
        <v>21921</v>
      </c>
      <c r="B2413" s="5" t="str">
        <f>IF(COUNTIF('Leads Priorizados INT'!M:M,A2413)&gt;0,"Sí","No")</f>
        <v>No</v>
      </c>
      <c r="C2413">
        <v>0</v>
      </c>
      <c r="D2413" s="6" t="s">
        <v>414</v>
      </c>
      <c r="E2413" s="5" t="s">
        <v>21922</v>
      </c>
      <c r="F2413" s="5" t="s">
        <v>431</v>
      </c>
      <c r="G2413" s="5" t="s">
        <v>2669</v>
      </c>
      <c r="H2413" s="7">
        <v>1798522</v>
      </c>
      <c r="I2413" s="5">
        <v>3</v>
      </c>
      <c r="J2413" s="5">
        <v>2</v>
      </c>
      <c r="K2413" s="5" t="s">
        <v>21923</v>
      </c>
      <c r="L2413" s="5">
        <v>6.6500000000000004E-2</v>
      </c>
      <c r="M2413" s="8">
        <v>932317172</v>
      </c>
      <c r="N2413" s="8"/>
      <c r="O2413" s="8"/>
      <c r="P2413" s="8"/>
      <c r="Q2413" s="8"/>
      <c r="R2413" s="5" t="s">
        <v>21924</v>
      </c>
      <c r="S2413" s="5" t="s">
        <v>417</v>
      </c>
      <c r="T2413" s="5" t="s">
        <v>417</v>
      </c>
      <c r="U2413" s="5" t="s">
        <v>417</v>
      </c>
      <c r="V2413" s="5" t="s">
        <v>417</v>
      </c>
      <c r="W2413" s="5" t="s">
        <v>93</v>
      </c>
      <c r="X2413" s="5" t="s">
        <v>418</v>
      </c>
      <c r="Y2413" s="5" t="s">
        <v>419</v>
      </c>
      <c r="Z2413" s="5" t="s">
        <v>420</v>
      </c>
      <c r="AA2413" s="5" t="s">
        <v>421</v>
      </c>
      <c r="AB2413" s="5"/>
      <c r="AC2413" s="5"/>
      <c r="AD2413" s="5"/>
      <c r="AE2413" s="5"/>
      <c r="AF2413" s="5"/>
    </row>
    <row r="2414" spans="1:32" hidden="1">
      <c r="A2414" s="5" t="s">
        <v>21925</v>
      </c>
      <c r="B2414" s="5" t="str">
        <f>IF(COUNTIF('Leads Priorizados INT'!M:M,A2414)&gt;0,"Sí","No")</f>
        <v>No</v>
      </c>
      <c r="C2414">
        <v>0</v>
      </c>
      <c r="D2414" s="6" t="s">
        <v>414</v>
      </c>
      <c r="E2414" s="5" t="s">
        <v>21926</v>
      </c>
      <c r="F2414" s="5" t="s">
        <v>431</v>
      </c>
      <c r="G2414" s="5" t="s">
        <v>2374</v>
      </c>
      <c r="H2414" s="7">
        <v>4175451</v>
      </c>
      <c r="I2414" s="5">
        <v>7</v>
      </c>
      <c r="J2414" s="5">
        <v>1</v>
      </c>
      <c r="K2414" s="5" t="s">
        <v>21927</v>
      </c>
      <c r="L2414" s="5">
        <v>6.6500000000000004E-2</v>
      </c>
      <c r="M2414" s="8"/>
      <c r="N2414" s="8"/>
      <c r="O2414" s="8"/>
      <c r="P2414" s="8"/>
      <c r="Q2414" s="8"/>
      <c r="R2414" s="5" t="s">
        <v>21928</v>
      </c>
      <c r="S2414" s="5" t="s">
        <v>21929</v>
      </c>
      <c r="T2414" s="5" t="s">
        <v>417</v>
      </c>
      <c r="U2414" s="5" t="s">
        <v>417</v>
      </c>
      <c r="V2414" s="5" t="s">
        <v>417</v>
      </c>
      <c r="W2414" s="5" t="s">
        <v>93</v>
      </c>
      <c r="X2414" s="5" t="s">
        <v>418</v>
      </c>
      <c r="Y2414" s="5" t="s">
        <v>419</v>
      </c>
      <c r="Z2414" s="5" t="s">
        <v>420</v>
      </c>
      <c r="AA2414" s="5" t="s">
        <v>421</v>
      </c>
      <c r="AB2414" s="5"/>
      <c r="AC2414" s="5"/>
      <c r="AD2414" s="5"/>
      <c r="AE2414" s="5"/>
      <c r="AF2414" s="5"/>
    </row>
    <row r="2415" spans="1:32">
      <c r="A2415" s="5" t="s">
        <v>21930</v>
      </c>
      <c r="B2415" s="5" t="str">
        <f>IF(COUNTIF('Leads Priorizados INT'!M:M,A2415)&gt;0,"Sí","No")</f>
        <v>No</v>
      </c>
      <c r="C2415">
        <v>1</v>
      </c>
      <c r="D2415" s="6" t="s">
        <v>414</v>
      </c>
      <c r="E2415" s="5" t="s">
        <v>21931</v>
      </c>
      <c r="F2415" s="5" t="s">
        <v>931</v>
      </c>
      <c r="G2415" s="5" t="s">
        <v>1318</v>
      </c>
      <c r="H2415" s="7">
        <v>336062</v>
      </c>
      <c r="I2415" s="5">
        <v>1</v>
      </c>
      <c r="J2415" s="5">
        <v>1</v>
      </c>
      <c r="K2415" s="5" t="s">
        <v>21932</v>
      </c>
      <c r="L2415" s="5">
        <v>6.6500000000000004E-2</v>
      </c>
      <c r="M2415" s="8">
        <v>981903772</v>
      </c>
      <c r="N2415" s="8"/>
      <c r="O2415" s="8"/>
      <c r="P2415" s="8"/>
      <c r="Q2415" s="8"/>
      <c r="R2415" s="5" t="s">
        <v>21933</v>
      </c>
      <c r="S2415" s="5" t="s">
        <v>417</v>
      </c>
      <c r="T2415" s="5" t="s">
        <v>417</v>
      </c>
      <c r="U2415" s="5" t="s">
        <v>417</v>
      </c>
      <c r="V2415" s="5" t="s">
        <v>417</v>
      </c>
      <c r="W2415" s="5" t="s">
        <v>93</v>
      </c>
      <c r="X2415" s="5" t="s">
        <v>418</v>
      </c>
      <c r="Y2415" s="5" t="s">
        <v>419</v>
      </c>
      <c r="Z2415" s="5" t="s">
        <v>420</v>
      </c>
      <c r="AA2415" s="5" t="s">
        <v>421</v>
      </c>
      <c r="AB2415" s="5"/>
      <c r="AC2415" s="5"/>
      <c r="AD2415" s="5"/>
      <c r="AE2415" s="5"/>
      <c r="AF2415" s="5"/>
    </row>
    <row r="2416" spans="1:32">
      <c r="A2416" s="5" t="s">
        <v>21934</v>
      </c>
      <c r="B2416" s="5" t="str">
        <f>IF(COUNTIF('Leads Priorizados INT'!M:M,A2416)&gt;0,"Sí","No")</f>
        <v>No</v>
      </c>
      <c r="C2416">
        <v>1</v>
      </c>
      <c r="D2416" s="6" t="s">
        <v>414</v>
      </c>
      <c r="E2416" s="5" t="s">
        <v>21935</v>
      </c>
      <c r="F2416" s="5" t="s">
        <v>152</v>
      </c>
      <c r="G2416" s="5" t="s">
        <v>2139</v>
      </c>
      <c r="H2416" s="7">
        <v>964793</v>
      </c>
      <c r="I2416" s="5">
        <v>1</v>
      </c>
      <c r="J2416" s="5">
        <v>1</v>
      </c>
      <c r="K2416" s="5" t="s">
        <v>21936</v>
      </c>
      <c r="L2416" s="5">
        <v>6.6500000000000004E-2</v>
      </c>
      <c r="M2416" s="8"/>
      <c r="N2416" s="8"/>
      <c r="O2416" s="8"/>
      <c r="P2416" s="8"/>
      <c r="Q2416" s="8"/>
      <c r="R2416" s="5" t="s">
        <v>21937</v>
      </c>
      <c r="S2416" s="5" t="s">
        <v>417</v>
      </c>
      <c r="T2416" s="5" t="s">
        <v>417</v>
      </c>
      <c r="U2416" s="5" t="s">
        <v>417</v>
      </c>
      <c r="V2416" s="5" t="s">
        <v>417</v>
      </c>
      <c r="W2416" s="5" t="s">
        <v>93</v>
      </c>
      <c r="X2416" s="5" t="s">
        <v>418</v>
      </c>
      <c r="Y2416" s="5" t="s">
        <v>419</v>
      </c>
      <c r="Z2416" s="5" t="s">
        <v>420</v>
      </c>
      <c r="AA2416" s="5" t="s">
        <v>421</v>
      </c>
      <c r="AB2416" s="5"/>
      <c r="AC2416" s="5"/>
      <c r="AD2416" s="5"/>
      <c r="AE2416" s="5"/>
      <c r="AF2416" s="5"/>
    </row>
    <row r="2417" spans="1:32" hidden="1">
      <c r="A2417" s="5" t="s">
        <v>21938</v>
      </c>
      <c r="B2417" s="5" t="str">
        <f>IF(COUNTIF('Leads Priorizados INT'!M:M,A2417)&gt;0,"Sí","No")</f>
        <v>No</v>
      </c>
      <c r="C2417">
        <v>0</v>
      </c>
      <c r="D2417" s="6" t="s">
        <v>414</v>
      </c>
      <c r="E2417" s="5" t="s">
        <v>21939</v>
      </c>
      <c r="F2417" s="5" t="s">
        <v>152</v>
      </c>
      <c r="G2417" s="5" t="s">
        <v>2441</v>
      </c>
      <c r="H2417" s="7">
        <v>781118</v>
      </c>
      <c r="I2417" s="5">
        <v>1</v>
      </c>
      <c r="J2417" s="5">
        <v>1</v>
      </c>
      <c r="K2417" s="5" t="s">
        <v>21940</v>
      </c>
      <c r="L2417" s="5">
        <v>6.6500000000000004E-2</v>
      </c>
      <c r="M2417" s="8"/>
      <c r="N2417" s="8"/>
      <c r="O2417" s="8"/>
      <c r="P2417" s="8"/>
      <c r="Q2417" s="8"/>
      <c r="R2417" s="5" t="s">
        <v>21941</v>
      </c>
      <c r="S2417" s="5" t="s">
        <v>417</v>
      </c>
      <c r="T2417" s="5" t="s">
        <v>417</v>
      </c>
      <c r="U2417" s="5" t="s">
        <v>417</v>
      </c>
      <c r="V2417" s="5" t="s">
        <v>417</v>
      </c>
      <c r="W2417" s="5" t="s">
        <v>93</v>
      </c>
      <c r="X2417" s="5" t="s">
        <v>418</v>
      </c>
      <c r="Y2417" s="5" t="s">
        <v>419</v>
      </c>
      <c r="Z2417" s="5" t="s">
        <v>420</v>
      </c>
      <c r="AA2417" s="5" t="s">
        <v>421</v>
      </c>
      <c r="AB2417" s="5"/>
      <c r="AC2417" s="5"/>
      <c r="AD2417" s="5"/>
      <c r="AE2417" s="5"/>
      <c r="AF2417" s="5"/>
    </row>
    <row r="2418" spans="1:32">
      <c r="A2418" s="5" t="s">
        <v>21942</v>
      </c>
      <c r="B2418" s="5" t="str">
        <f>IF(COUNTIF('Leads Priorizados INT'!M:M,A2418)&gt;0,"Sí","No")</f>
        <v>No</v>
      </c>
      <c r="C2418">
        <v>1</v>
      </c>
      <c r="D2418" s="6" t="s">
        <v>414</v>
      </c>
      <c r="E2418" s="5" t="s">
        <v>21943</v>
      </c>
      <c r="F2418" s="5" t="s">
        <v>152</v>
      </c>
      <c r="G2418" s="5" t="s">
        <v>1157</v>
      </c>
      <c r="H2418" s="7">
        <v>527285</v>
      </c>
      <c r="I2418" s="5">
        <v>3</v>
      </c>
      <c r="J2418" s="5">
        <v>2</v>
      </c>
      <c r="K2418" s="5" t="s">
        <v>21944</v>
      </c>
      <c r="L2418" s="5">
        <v>6.6500000000000004E-2</v>
      </c>
      <c r="M2418" s="8"/>
      <c r="N2418" s="8"/>
      <c r="O2418" s="8"/>
      <c r="P2418" s="8"/>
      <c r="Q2418" s="8"/>
      <c r="R2418" s="5" t="s">
        <v>21945</v>
      </c>
      <c r="S2418" s="5" t="s">
        <v>417</v>
      </c>
      <c r="T2418" s="5" t="s">
        <v>417</v>
      </c>
      <c r="U2418" s="5" t="s">
        <v>417</v>
      </c>
      <c r="V2418" s="5" t="s">
        <v>417</v>
      </c>
      <c r="W2418" s="5" t="s">
        <v>93</v>
      </c>
      <c r="X2418" s="5" t="s">
        <v>418</v>
      </c>
      <c r="Y2418" s="5" t="s">
        <v>419</v>
      </c>
      <c r="Z2418" s="5" t="s">
        <v>420</v>
      </c>
      <c r="AA2418" s="5" t="s">
        <v>421</v>
      </c>
      <c r="AB2418" s="5"/>
      <c r="AC2418" s="5"/>
      <c r="AD2418" s="5"/>
      <c r="AE2418" s="5"/>
      <c r="AF2418" s="5"/>
    </row>
    <row r="2419" spans="1:32">
      <c r="A2419" s="5" t="s">
        <v>21946</v>
      </c>
      <c r="B2419" s="5" t="str">
        <f>IF(COUNTIF('Leads Priorizados INT'!M:M,A2419)&gt;0,"Sí","No")</f>
        <v>No</v>
      </c>
      <c r="C2419">
        <v>1</v>
      </c>
      <c r="D2419" s="6" t="s">
        <v>414</v>
      </c>
      <c r="E2419" s="5" t="s">
        <v>21947</v>
      </c>
      <c r="F2419" s="5" t="s">
        <v>700</v>
      </c>
      <c r="G2419" s="5" t="s">
        <v>21948</v>
      </c>
      <c r="H2419" s="7">
        <v>519867</v>
      </c>
      <c r="I2419" s="5">
        <v>1</v>
      </c>
      <c r="J2419" s="5">
        <v>2</v>
      </c>
      <c r="K2419" s="5" t="s">
        <v>21949</v>
      </c>
      <c r="L2419" s="5">
        <v>6.6500000000000004E-2</v>
      </c>
      <c r="M2419" s="8">
        <v>952565878</v>
      </c>
      <c r="N2419" s="8"/>
      <c r="O2419" s="8"/>
      <c r="P2419" s="8"/>
      <c r="Q2419" s="8"/>
      <c r="R2419" s="5" t="s">
        <v>21950</v>
      </c>
      <c r="S2419" s="5" t="s">
        <v>21951</v>
      </c>
      <c r="T2419" s="5" t="s">
        <v>417</v>
      </c>
      <c r="U2419" s="5" t="s">
        <v>417</v>
      </c>
      <c r="V2419" s="5" t="s">
        <v>417</v>
      </c>
      <c r="W2419" s="5" t="s">
        <v>93</v>
      </c>
      <c r="X2419" s="5" t="s">
        <v>418</v>
      </c>
      <c r="Y2419" s="5" t="s">
        <v>419</v>
      </c>
      <c r="Z2419" s="5" t="s">
        <v>420</v>
      </c>
      <c r="AA2419" s="5" t="s">
        <v>421</v>
      </c>
      <c r="AB2419" s="5"/>
      <c r="AC2419" s="5"/>
      <c r="AD2419" s="5"/>
      <c r="AE2419" s="5"/>
      <c r="AF2419" s="5"/>
    </row>
    <row r="2420" spans="1:32" hidden="1">
      <c r="A2420" s="5" t="s">
        <v>21952</v>
      </c>
      <c r="B2420" s="5" t="str">
        <f>IF(COUNTIF('Leads Priorizados INT'!M:M,A2420)&gt;0,"Sí","No")</f>
        <v>No</v>
      </c>
      <c r="C2420">
        <v>0</v>
      </c>
      <c r="D2420" s="6" t="s">
        <v>414</v>
      </c>
      <c r="E2420" s="5" t="s">
        <v>21953</v>
      </c>
      <c r="F2420" s="5" t="s">
        <v>984</v>
      </c>
      <c r="G2420" s="5" t="s">
        <v>21954</v>
      </c>
      <c r="H2420" s="7">
        <v>301622</v>
      </c>
      <c r="I2420" s="5">
        <v>1</v>
      </c>
      <c r="J2420" s="5">
        <v>3</v>
      </c>
      <c r="K2420" s="5" t="s">
        <v>21955</v>
      </c>
      <c r="L2420" s="5">
        <v>6.6400000000000001E-2</v>
      </c>
      <c r="M2420" s="8">
        <v>942900008</v>
      </c>
      <c r="N2420" s="8">
        <v>942900009</v>
      </c>
      <c r="O2420" s="8"/>
      <c r="P2420" s="8"/>
      <c r="Q2420" s="8"/>
      <c r="R2420" s="5" t="s">
        <v>21956</v>
      </c>
      <c r="S2420" s="5" t="s">
        <v>21957</v>
      </c>
      <c r="T2420" s="5" t="s">
        <v>417</v>
      </c>
      <c r="U2420" s="5" t="s">
        <v>417</v>
      </c>
      <c r="V2420" s="5" t="s">
        <v>417</v>
      </c>
      <c r="W2420" s="5" t="s">
        <v>93</v>
      </c>
      <c r="X2420" s="5" t="s">
        <v>418</v>
      </c>
      <c r="Y2420" s="5" t="s">
        <v>419</v>
      </c>
      <c r="Z2420" s="5" t="s">
        <v>420</v>
      </c>
      <c r="AA2420" s="5" t="s">
        <v>421</v>
      </c>
      <c r="AB2420" s="5"/>
      <c r="AC2420" s="5"/>
      <c r="AD2420" s="5"/>
      <c r="AE2420" s="5"/>
      <c r="AF2420" s="5"/>
    </row>
    <row r="2421" spans="1:32">
      <c r="A2421" s="5" t="s">
        <v>21958</v>
      </c>
      <c r="B2421" s="5" t="str">
        <f>IF(COUNTIF('Leads Priorizados INT'!M:M,A2421)&gt;0,"Sí","No")</f>
        <v>No</v>
      </c>
      <c r="C2421">
        <v>1</v>
      </c>
      <c r="D2421" s="6" t="s">
        <v>414</v>
      </c>
      <c r="E2421" s="5" t="s">
        <v>21959</v>
      </c>
      <c r="F2421" s="5" t="s">
        <v>431</v>
      </c>
      <c r="G2421" s="5" t="s">
        <v>2465</v>
      </c>
      <c r="H2421" s="7">
        <v>1038509</v>
      </c>
      <c r="I2421" s="5">
        <v>7</v>
      </c>
      <c r="J2421" s="5">
        <v>1</v>
      </c>
      <c r="K2421" s="5" t="s">
        <v>21960</v>
      </c>
      <c r="L2421" s="5">
        <v>6.6400000000000001E-2</v>
      </c>
      <c r="M2421" s="8"/>
      <c r="N2421" s="8"/>
      <c r="O2421" s="8"/>
      <c r="P2421" s="8"/>
      <c r="Q2421" s="8"/>
      <c r="R2421" s="5" t="s">
        <v>21961</v>
      </c>
      <c r="S2421" s="5" t="s">
        <v>417</v>
      </c>
      <c r="T2421" s="5" t="s">
        <v>417</v>
      </c>
      <c r="U2421" s="5" t="s">
        <v>417</v>
      </c>
      <c r="V2421" s="5" t="s">
        <v>417</v>
      </c>
      <c r="W2421" s="5" t="s">
        <v>93</v>
      </c>
      <c r="X2421" s="5" t="s">
        <v>418</v>
      </c>
      <c r="Y2421" s="5" t="s">
        <v>419</v>
      </c>
      <c r="Z2421" s="5" t="s">
        <v>420</v>
      </c>
      <c r="AA2421" s="5" t="s">
        <v>421</v>
      </c>
      <c r="AB2421" s="5"/>
      <c r="AC2421" s="5"/>
      <c r="AD2421" s="5"/>
      <c r="AE2421" s="5"/>
      <c r="AF2421" s="5"/>
    </row>
    <row r="2422" spans="1:32" hidden="1">
      <c r="A2422" s="5" t="s">
        <v>21962</v>
      </c>
      <c r="B2422" s="5" t="str">
        <f>IF(COUNTIF('Leads Priorizados INT'!M:M,A2422)&gt;0,"Sí","No")</f>
        <v>No</v>
      </c>
      <c r="C2422">
        <v>0</v>
      </c>
      <c r="D2422" s="6" t="s">
        <v>414</v>
      </c>
      <c r="E2422" s="5" t="s">
        <v>21963</v>
      </c>
      <c r="F2422" s="5" t="s">
        <v>152</v>
      </c>
      <c r="G2422" s="5" t="s">
        <v>592</v>
      </c>
      <c r="H2422" s="7">
        <v>922334</v>
      </c>
      <c r="I2422" s="5">
        <v>7</v>
      </c>
      <c r="J2422" s="5">
        <v>1</v>
      </c>
      <c r="K2422" s="5" t="s">
        <v>21964</v>
      </c>
      <c r="L2422" s="5">
        <v>6.6400000000000001E-2</v>
      </c>
      <c r="M2422" s="8"/>
      <c r="N2422" s="8"/>
      <c r="O2422" s="8"/>
      <c r="P2422" s="8"/>
      <c r="Q2422" s="8"/>
      <c r="R2422" s="5" t="s">
        <v>21965</v>
      </c>
      <c r="S2422" s="5" t="s">
        <v>417</v>
      </c>
      <c r="T2422" s="5" t="s">
        <v>417</v>
      </c>
      <c r="U2422" s="5" t="s">
        <v>417</v>
      </c>
      <c r="V2422" s="5" t="s">
        <v>417</v>
      </c>
      <c r="W2422" s="5" t="s">
        <v>93</v>
      </c>
      <c r="X2422" s="5" t="s">
        <v>418</v>
      </c>
      <c r="Y2422" s="5" t="s">
        <v>419</v>
      </c>
      <c r="Z2422" s="5" t="s">
        <v>420</v>
      </c>
      <c r="AA2422" s="5" t="s">
        <v>421</v>
      </c>
      <c r="AB2422" s="5"/>
      <c r="AC2422" s="5"/>
      <c r="AD2422" s="5"/>
      <c r="AE2422" s="5"/>
      <c r="AF2422" s="5"/>
    </row>
    <row r="2423" spans="1:32" hidden="1">
      <c r="A2423" s="5" t="s">
        <v>21966</v>
      </c>
      <c r="B2423" s="5" t="str">
        <f>IF(COUNTIF('Leads Priorizados INT'!M:M,A2423)&gt;0,"Sí","No")</f>
        <v>No</v>
      </c>
      <c r="C2423">
        <v>0</v>
      </c>
      <c r="D2423" s="6" t="s">
        <v>414</v>
      </c>
      <c r="E2423" s="5" t="s">
        <v>21967</v>
      </c>
      <c r="F2423" s="5" t="s">
        <v>152</v>
      </c>
      <c r="G2423" s="5" t="s">
        <v>1887</v>
      </c>
      <c r="H2423" s="7">
        <v>414888</v>
      </c>
      <c r="I2423" s="5">
        <v>4</v>
      </c>
      <c r="J2423" s="5">
        <v>1</v>
      </c>
      <c r="K2423" s="5" t="s">
        <v>21968</v>
      </c>
      <c r="L2423" s="5">
        <v>6.6400000000000001E-2</v>
      </c>
      <c r="M2423" s="8"/>
      <c r="N2423" s="8"/>
      <c r="O2423" s="8"/>
      <c r="P2423" s="8"/>
      <c r="Q2423" s="8"/>
      <c r="R2423" s="5" t="s">
        <v>21969</v>
      </c>
      <c r="S2423" s="5" t="s">
        <v>417</v>
      </c>
      <c r="T2423" s="5" t="s">
        <v>417</v>
      </c>
      <c r="U2423" s="5" t="s">
        <v>417</v>
      </c>
      <c r="V2423" s="5" t="s">
        <v>417</v>
      </c>
      <c r="W2423" s="5" t="s">
        <v>93</v>
      </c>
      <c r="X2423" s="5" t="s">
        <v>418</v>
      </c>
      <c r="Y2423" s="5" t="s">
        <v>419</v>
      </c>
      <c r="Z2423" s="5" t="s">
        <v>420</v>
      </c>
      <c r="AA2423" s="5" t="s">
        <v>421</v>
      </c>
      <c r="AB2423" s="5"/>
      <c r="AC2423" s="5"/>
      <c r="AD2423" s="5"/>
      <c r="AE2423" s="5"/>
      <c r="AF2423" s="5"/>
    </row>
    <row r="2424" spans="1:32" hidden="1">
      <c r="A2424" s="5" t="s">
        <v>21970</v>
      </c>
      <c r="B2424" s="5" t="str">
        <f>IF(COUNTIF('Leads Priorizados INT'!M:M,A2424)&gt;0,"Sí","No")</f>
        <v>No</v>
      </c>
      <c r="C2424">
        <v>0</v>
      </c>
      <c r="D2424" s="6" t="s">
        <v>414</v>
      </c>
      <c r="E2424" s="5" t="s">
        <v>21971</v>
      </c>
      <c r="F2424" s="5" t="s">
        <v>700</v>
      </c>
      <c r="G2424" s="5" t="s">
        <v>11070</v>
      </c>
      <c r="H2424" s="7">
        <v>1099596</v>
      </c>
      <c r="I2424" s="5">
        <v>7</v>
      </c>
      <c r="J2424" s="5">
        <v>2</v>
      </c>
      <c r="K2424" s="5" t="s">
        <v>21972</v>
      </c>
      <c r="L2424" s="5">
        <v>6.6400000000000001E-2</v>
      </c>
      <c r="M2424" s="8"/>
      <c r="N2424" s="8"/>
      <c r="O2424" s="8"/>
      <c r="P2424" s="8"/>
      <c r="Q2424" s="8"/>
      <c r="R2424" s="5" t="s">
        <v>21973</v>
      </c>
      <c r="S2424" s="5" t="s">
        <v>21974</v>
      </c>
      <c r="T2424" s="5" t="s">
        <v>417</v>
      </c>
      <c r="U2424" s="5" t="s">
        <v>417</v>
      </c>
      <c r="V2424" s="5" t="s">
        <v>417</v>
      </c>
      <c r="W2424" s="5" t="s">
        <v>93</v>
      </c>
      <c r="X2424" s="5" t="s">
        <v>418</v>
      </c>
      <c r="Y2424" s="5" t="s">
        <v>419</v>
      </c>
      <c r="Z2424" s="5" t="s">
        <v>420</v>
      </c>
      <c r="AA2424" s="5" t="s">
        <v>421</v>
      </c>
      <c r="AB2424" s="5"/>
      <c r="AC2424" s="5"/>
      <c r="AD2424" s="5"/>
      <c r="AE2424" s="5"/>
      <c r="AF2424" s="5"/>
    </row>
    <row r="2425" spans="1:32" hidden="1">
      <c r="A2425" s="5" t="s">
        <v>21975</v>
      </c>
      <c r="B2425" s="5" t="str">
        <f>IF(COUNTIF('Leads Priorizados INT'!M:M,A2425)&gt;0,"Sí","No")</f>
        <v>No</v>
      </c>
      <c r="C2425">
        <v>0</v>
      </c>
      <c r="D2425" s="6" t="s">
        <v>414</v>
      </c>
      <c r="E2425" s="5" t="s">
        <v>21976</v>
      </c>
      <c r="F2425" s="5" t="s">
        <v>1118</v>
      </c>
      <c r="G2425" s="5" t="s">
        <v>20075</v>
      </c>
      <c r="H2425" s="7">
        <v>2766765</v>
      </c>
      <c r="I2425" s="5">
        <v>6</v>
      </c>
      <c r="J2425" s="5">
        <v>2</v>
      </c>
      <c r="K2425" s="5" t="s">
        <v>21977</v>
      </c>
      <c r="L2425" s="5">
        <v>6.6299999999999998E-2</v>
      </c>
      <c r="M2425" s="8"/>
      <c r="N2425" s="8"/>
      <c r="O2425" s="8"/>
      <c r="P2425" s="8"/>
      <c r="Q2425" s="8"/>
      <c r="R2425" s="5" t="s">
        <v>21978</v>
      </c>
      <c r="S2425" s="5" t="s">
        <v>417</v>
      </c>
      <c r="T2425" s="5" t="s">
        <v>417</v>
      </c>
      <c r="U2425" s="5" t="s">
        <v>417</v>
      </c>
      <c r="V2425" s="5" t="s">
        <v>417</v>
      </c>
      <c r="W2425" s="5" t="s">
        <v>93</v>
      </c>
      <c r="X2425" s="5" t="s">
        <v>418</v>
      </c>
      <c r="Y2425" s="5" t="s">
        <v>419</v>
      </c>
      <c r="Z2425" s="5" t="s">
        <v>420</v>
      </c>
      <c r="AA2425" s="5" t="s">
        <v>421</v>
      </c>
      <c r="AB2425" s="5"/>
      <c r="AC2425" s="5"/>
      <c r="AD2425" s="5"/>
      <c r="AE2425" s="5"/>
      <c r="AF2425" s="5"/>
    </row>
    <row r="2426" spans="1:32" hidden="1">
      <c r="A2426" s="5" t="s">
        <v>21981</v>
      </c>
      <c r="B2426" s="5" t="str">
        <f>IF(COUNTIF('Leads Priorizados INT'!M:M,A2426)&gt;0,"Sí","No")</f>
        <v>No</v>
      </c>
      <c r="C2426">
        <v>0</v>
      </c>
      <c r="D2426" s="6" t="s">
        <v>414</v>
      </c>
      <c r="E2426" s="5" t="s">
        <v>21982</v>
      </c>
      <c r="F2426" s="5" t="s">
        <v>769</v>
      </c>
      <c r="G2426" s="5" t="s">
        <v>21983</v>
      </c>
      <c r="H2426" s="7">
        <v>731500</v>
      </c>
      <c r="I2426" s="5">
        <v>16</v>
      </c>
      <c r="J2426" s="5">
        <v>2</v>
      </c>
      <c r="K2426" s="5" t="s">
        <v>21984</v>
      </c>
      <c r="L2426" s="5">
        <v>6.6299999999999998E-2</v>
      </c>
      <c r="M2426" s="8">
        <v>922888398</v>
      </c>
      <c r="N2426" s="8">
        <v>922787041</v>
      </c>
      <c r="O2426" s="8">
        <v>922033600</v>
      </c>
      <c r="P2426" s="8">
        <v>922533386</v>
      </c>
      <c r="Q2426" s="8">
        <v>922532251</v>
      </c>
      <c r="R2426" s="5" t="s">
        <v>11837</v>
      </c>
      <c r="S2426" s="5" t="s">
        <v>417</v>
      </c>
      <c r="T2426" s="5" t="s">
        <v>417</v>
      </c>
      <c r="U2426" s="5" t="s">
        <v>417</v>
      </c>
      <c r="V2426" s="5" t="s">
        <v>417</v>
      </c>
      <c r="W2426" s="5" t="s">
        <v>93</v>
      </c>
      <c r="X2426" s="5" t="s">
        <v>418</v>
      </c>
      <c r="Y2426" s="5" t="s">
        <v>419</v>
      </c>
      <c r="Z2426" s="5" t="s">
        <v>420</v>
      </c>
      <c r="AA2426" s="5" t="s">
        <v>421</v>
      </c>
      <c r="AB2426" s="5"/>
      <c r="AC2426" s="5"/>
      <c r="AD2426" s="5"/>
      <c r="AE2426" s="5"/>
      <c r="AF2426" s="5"/>
    </row>
    <row r="2427" spans="1:32" hidden="1">
      <c r="A2427" s="5" t="s">
        <v>21985</v>
      </c>
      <c r="B2427" s="5" t="str">
        <f>IF(COUNTIF('Leads Priorizados INT'!M:M,A2427)&gt;0,"Sí","No")</f>
        <v>No</v>
      </c>
      <c r="C2427">
        <v>0</v>
      </c>
      <c r="D2427" s="6" t="s">
        <v>414</v>
      </c>
      <c r="E2427" s="5" t="s">
        <v>21986</v>
      </c>
      <c r="F2427" s="5" t="s">
        <v>431</v>
      </c>
      <c r="G2427" s="5" t="s">
        <v>9529</v>
      </c>
      <c r="H2427" s="7">
        <v>23107830</v>
      </c>
      <c r="I2427" s="5">
        <v>85</v>
      </c>
      <c r="J2427" s="5">
        <v>1</v>
      </c>
      <c r="K2427" s="5" t="s">
        <v>21987</v>
      </c>
      <c r="L2427" s="5">
        <v>6.6299999999999998E-2</v>
      </c>
      <c r="M2427" s="8">
        <v>933253200</v>
      </c>
      <c r="N2427" s="8"/>
      <c r="O2427" s="8"/>
      <c r="P2427" s="8"/>
      <c r="Q2427" s="8"/>
      <c r="R2427" s="5" t="s">
        <v>21988</v>
      </c>
      <c r="S2427" s="5" t="s">
        <v>417</v>
      </c>
      <c r="T2427" s="5" t="s">
        <v>417</v>
      </c>
      <c r="U2427" s="5" t="s">
        <v>417</v>
      </c>
      <c r="V2427" s="5" t="s">
        <v>417</v>
      </c>
      <c r="W2427" s="5" t="s">
        <v>93</v>
      </c>
      <c r="X2427" s="5" t="s">
        <v>418</v>
      </c>
      <c r="Y2427" s="5" t="s">
        <v>419</v>
      </c>
      <c r="Z2427" s="5" t="s">
        <v>420</v>
      </c>
      <c r="AA2427" s="5" t="s">
        <v>421</v>
      </c>
      <c r="AB2427" s="5" t="s">
        <v>21989</v>
      </c>
      <c r="AC2427" s="5" t="s">
        <v>21990</v>
      </c>
      <c r="AD2427" s="5"/>
      <c r="AE2427" s="5"/>
      <c r="AF2427" s="5"/>
    </row>
    <row r="2428" spans="1:32" hidden="1">
      <c r="A2428" s="5" t="s">
        <v>21991</v>
      </c>
      <c r="B2428" s="5" t="str">
        <f>IF(COUNTIF('Leads Priorizados INT'!M:M,A2428)&gt;0,"Sí","No")</f>
        <v>No</v>
      </c>
      <c r="C2428">
        <v>0</v>
      </c>
      <c r="D2428" s="6" t="s">
        <v>414</v>
      </c>
      <c r="E2428" s="5" t="s">
        <v>21992</v>
      </c>
      <c r="F2428" s="5" t="s">
        <v>431</v>
      </c>
      <c r="G2428" s="5" t="s">
        <v>9860</v>
      </c>
      <c r="H2428" s="7">
        <v>391274</v>
      </c>
      <c r="I2428" s="5">
        <v>2</v>
      </c>
      <c r="J2428" s="5">
        <v>1</v>
      </c>
      <c r="K2428" s="5" t="s">
        <v>21993</v>
      </c>
      <c r="L2428" s="5">
        <v>6.6299999999999998E-2</v>
      </c>
      <c r="M2428" s="8">
        <v>661205543</v>
      </c>
      <c r="N2428" s="8"/>
      <c r="O2428" s="8"/>
      <c r="P2428" s="8"/>
      <c r="Q2428" s="8"/>
      <c r="R2428" s="5" t="s">
        <v>21994</v>
      </c>
      <c r="S2428" s="5" t="s">
        <v>417</v>
      </c>
      <c r="T2428" s="5" t="s">
        <v>417</v>
      </c>
      <c r="U2428" s="5" t="s">
        <v>417</v>
      </c>
      <c r="V2428" s="5" t="s">
        <v>417</v>
      </c>
      <c r="W2428" s="5" t="s">
        <v>93</v>
      </c>
      <c r="X2428" s="5" t="s">
        <v>418</v>
      </c>
      <c r="Y2428" s="5" t="s">
        <v>419</v>
      </c>
      <c r="Z2428" s="5" t="s">
        <v>420</v>
      </c>
      <c r="AA2428" s="5" t="s">
        <v>421</v>
      </c>
      <c r="AB2428" s="5"/>
      <c r="AC2428" s="5"/>
      <c r="AD2428" s="5"/>
      <c r="AE2428" s="5"/>
      <c r="AF2428" s="5"/>
    </row>
    <row r="2429" spans="1:32">
      <c r="A2429" s="5" t="s">
        <v>21995</v>
      </c>
      <c r="B2429" s="5" t="str">
        <f>IF(COUNTIF('Leads Priorizados INT'!M:M,A2429)&gt;0,"Sí","No")</f>
        <v>No</v>
      </c>
      <c r="C2429">
        <v>1</v>
      </c>
      <c r="D2429" s="6" t="s">
        <v>414</v>
      </c>
      <c r="E2429" s="5" t="s">
        <v>21996</v>
      </c>
      <c r="F2429" s="5" t="s">
        <v>152</v>
      </c>
      <c r="G2429" s="5" t="s">
        <v>1915</v>
      </c>
      <c r="H2429" s="7">
        <v>7938008</v>
      </c>
      <c r="I2429" s="5">
        <v>1</v>
      </c>
      <c r="J2429" s="5">
        <v>1</v>
      </c>
      <c r="K2429" s="5" t="s">
        <v>21997</v>
      </c>
      <c r="L2429" s="5">
        <v>6.6299999999999998E-2</v>
      </c>
      <c r="M2429" s="8"/>
      <c r="N2429" s="8"/>
      <c r="O2429" s="8"/>
      <c r="P2429" s="8"/>
      <c r="Q2429" s="8"/>
      <c r="R2429" s="5" t="s">
        <v>21998</v>
      </c>
      <c r="S2429" s="5" t="s">
        <v>417</v>
      </c>
      <c r="T2429" s="5" t="s">
        <v>417</v>
      </c>
      <c r="U2429" s="5" t="s">
        <v>417</v>
      </c>
      <c r="V2429" s="5" t="s">
        <v>417</v>
      </c>
      <c r="W2429" s="5" t="s">
        <v>93</v>
      </c>
      <c r="X2429" s="5" t="s">
        <v>418</v>
      </c>
      <c r="Y2429" s="5" t="s">
        <v>419</v>
      </c>
      <c r="Z2429" s="5" t="s">
        <v>420</v>
      </c>
      <c r="AA2429" s="5" t="s">
        <v>421</v>
      </c>
      <c r="AB2429" s="5"/>
      <c r="AC2429" s="5"/>
      <c r="AD2429" s="5"/>
      <c r="AE2429" s="5"/>
      <c r="AF2429" s="5"/>
    </row>
    <row r="2430" spans="1:32" hidden="1">
      <c r="A2430" s="5" t="s">
        <v>21999</v>
      </c>
      <c r="B2430" s="5" t="str">
        <f>IF(COUNTIF('Leads Priorizados INT'!M:M,A2430)&gt;0,"Sí","No")</f>
        <v>No</v>
      </c>
      <c r="C2430">
        <v>0</v>
      </c>
      <c r="D2430" s="6" t="s">
        <v>430</v>
      </c>
      <c r="E2430" s="5" t="s">
        <v>22000</v>
      </c>
      <c r="F2430" s="5" t="s">
        <v>152</v>
      </c>
      <c r="G2430" s="5" t="s">
        <v>1915</v>
      </c>
      <c r="H2430" s="7">
        <v>3250383</v>
      </c>
      <c r="I2430" s="5">
        <v>8</v>
      </c>
      <c r="J2430" s="5">
        <v>1</v>
      </c>
      <c r="K2430" s="5" t="s">
        <v>22001</v>
      </c>
      <c r="L2430" s="5">
        <v>6.6199999999999995E-2</v>
      </c>
      <c r="M2430" s="8">
        <v>913274647</v>
      </c>
      <c r="N2430" s="8">
        <v>692613922</v>
      </c>
      <c r="O2430" s="8">
        <v>673141949</v>
      </c>
      <c r="P2430" s="8">
        <v>670753159</v>
      </c>
      <c r="Q2430" s="8">
        <v>661428397</v>
      </c>
      <c r="R2430" s="5" t="s">
        <v>22002</v>
      </c>
      <c r="S2430" s="5" t="s">
        <v>22003</v>
      </c>
      <c r="T2430" s="5" t="s">
        <v>22004</v>
      </c>
      <c r="U2430" s="5" t="s">
        <v>417</v>
      </c>
      <c r="V2430" s="5" t="s">
        <v>417</v>
      </c>
      <c r="W2430" s="5" t="s">
        <v>93</v>
      </c>
      <c r="X2430" s="5" t="s">
        <v>418</v>
      </c>
      <c r="Y2430" s="5" t="s">
        <v>419</v>
      </c>
      <c r="Z2430" s="5" t="s">
        <v>420</v>
      </c>
      <c r="AA2430" s="5" t="s">
        <v>421</v>
      </c>
      <c r="AB2430" s="5" t="s">
        <v>22005</v>
      </c>
      <c r="AC2430" s="5" t="s">
        <v>22006</v>
      </c>
      <c r="AD2430" s="5" t="s">
        <v>22007</v>
      </c>
      <c r="AE2430" s="5"/>
      <c r="AF2430" s="5"/>
    </row>
    <row r="2431" spans="1:32" hidden="1">
      <c r="A2431" s="5" t="s">
        <v>22008</v>
      </c>
      <c r="B2431" s="5" t="str">
        <f>IF(COUNTIF('Leads Priorizados INT'!M:M,A2431)&gt;0,"Sí","No")</f>
        <v>No</v>
      </c>
      <c r="C2431">
        <v>0</v>
      </c>
      <c r="D2431" s="6" t="s">
        <v>414</v>
      </c>
      <c r="E2431" s="5" t="s">
        <v>22009</v>
      </c>
      <c r="F2431" s="5" t="s">
        <v>2926</v>
      </c>
      <c r="G2431" s="5" t="s">
        <v>22010</v>
      </c>
      <c r="H2431" s="7">
        <v>325085</v>
      </c>
      <c r="I2431" s="5">
        <v>2</v>
      </c>
      <c r="J2431" s="5">
        <v>3</v>
      </c>
      <c r="K2431" s="5" t="s">
        <v>22011</v>
      </c>
      <c r="L2431" s="5">
        <v>6.6199999999999995E-2</v>
      </c>
      <c r="M2431" s="8">
        <v>985891643</v>
      </c>
      <c r="N2431" s="8">
        <v>985890928</v>
      </c>
      <c r="O2431" s="8">
        <v>984490344</v>
      </c>
      <c r="P2431" s="8">
        <v>984491835</v>
      </c>
      <c r="Q2431" s="8"/>
      <c r="R2431" s="5" t="s">
        <v>22012</v>
      </c>
      <c r="S2431" s="5" t="s">
        <v>417</v>
      </c>
      <c r="T2431" s="5" t="s">
        <v>417</v>
      </c>
      <c r="U2431" s="5" t="s">
        <v>417</v>
      </c>
      <c r="V2431" s="5" t="s">
        <v>417</v>
      </c>
      <c r="W2431" s="5" t="s">
        <v>93</v>
      </c>
      <c r="X2431" s="5" t="s">
        <v>418</v>
      </c>
      <c r="Y2431" s="5" t="s">
        <v>419</v>
      </c>
      <c r="Z2431" s="5" t="s">
        <v>420</v>
      </c>
      <c r="AA2431" s="5" t="s">
        <v>421</v>
      </c>
      <c r="AB2431" s="5" t="s">
        <v>22013</v>
      </c>
      <c r="AC2431" s="5"/>
      <c r="AD2431" s="5"/>
      <c r="AE2431" s="5"/>
      <c r="AF2431" s="5"/>
    </row>
    <row r="2432" spans="1:32" hidden="1">
      <c r="A2432" s="5" t="s">
        <v>22014</v>
      </c>
      <c r="B2432" s="5" t="str">
        <f>IF(COUNTIF('Leads Priorizados INT'!M:M,A2432)&gt;0,"Sí","No")</f>
        <v>No</v>
      </c>
      <c r="C2432">
        <v>0</v>
      </c>
      <c r="D2432" s="6" t="s">
        <v>414</v>
      </c>
      <c r="E2432" s="5" t="s">
        <v>22015</v>
      </c>
      <c r="F2432" s="5" t="s">
        <v>431</v>
      </c>
      <c r="G2432" s="5" t="s">
        <v>1463</v>
      </c>
      <c r="H2432" s="7">
        <v>4084878</v>
      </c>
      <c r="I2432" s="5">
        <v>7</v>
      </c>
      <c r="J2432" s="5">
        <v>1</v>
      </c>
      <c r="K2432" s="5" t="s">
        <v>22016</v>
      </c>
      <c r="L2432" s="5">
        <v>6.6199999999999995E-2</v>
      </c>
      <c r="M2432" s="8">
        <v>932262020</v>
      </c>
      <c r="N2432" s="8"/>
      <c r="O2432" s="8"/>
      <c r="P2432" s="8"/>
      <c r="Q2432" s="8"/>
      <c r="R2432" s="5" t="s">
        <v>22017</v>
      </c>
      <c r="S2432" s="5" t="s">
        <v>22018</v>
      </c>
      <c r="T2432" s="5" t="s">
        <v>22019</v>
      </c>
      <c r="U2432" s="5" t="s">
        <v>22020</v>
      </c>
      <c r="V2432" s="5" t="s">
        <v>417</v>
      </c>
      <c r="W2432" s="5" t="s">
        <v>93</v>
      </c>
      <c r="X2432" s="5" t="s">
        <v>418</v>
      </c>
      <c r="Y2432" s="5" t="s">
        <v>419</v>
      </c>
      <c r="Z2432" s="5" t="s">
        <v>420</v>
      </c>
      <c r="AA2432" s="5" t="s">
        <v>421</v>
      </c>
      <c r="AB2432" s="5" t="s">
        <v>22021</v>
      </c>
      <c r="AC2432" s="5"/>
      <c r="AD2432" s="5"/>
      <c r="AE2432" s="5"/>
      <c r="AF2432" s="5"/>
    </row>
    <row r="2433" spans="1:32" hidden="1">
      <c r="A2433" s="5" t="s">
        <v>22022</v>
      </c>
      <c r="B2433" s="5" t="str">
        <f>IF(COUNTIF('Leads Priorizados INT'!M:M,A2433)&gt;0,"Sí","No")</f>
        <v>No</v>
      </c>
      <c r="C2433">
        <v>0</v>
      </c>
      <c r="D2433" s="6" t="s">
        <v>414</v>
      </c>
      <c r="E2433" s="5" t="s">
        <v>22023</v>
      </c>
      <c r="F2433" s="5" t="s">
        <v>873</v>
      </c>
      <c r="G2433" s="5" t="s">
        <v>22024</v>
      </c>
      <c r="H2433" s="7">
        <v>993221</v>
      </c>
      <c r="I2433" s="5">
        <v>1</v>
      </c>
      <c r="J2433" s="5">
        <v>2</v>
      </c>
      <c r="K2433" s="5" t="s">
        <v>22025</v>
      </c>
      <c r="L2433" s="5">
        <v>6.6199999999999995E-2</v>
      </c>
      <c r="M2433" s="8"/>
      <c r="N2433" s="8"/>
      <c r="O2433" s="8"/>
      <c r="P2433" s="8"/>
      <c r="Q2433" s="8"/>
      <c r="R2433" s="5" t="s">
        <v>22026</v>
      </c>
      <c r="S2433" s="5" t="s">
        <v>22027</v>
      </c>
      <c r="T2433" s="5" t="s">
        <v>22028</v>
      </c>
      <c r="U2433" s="5" t="s">
        <v>417</v>
      </c>
      <c r="V2433" s="5" t="s">
        <v>417</v>
      </c>
      <c r="W2433" s="5" t="s">
        <v>93</v>
      </c>
      <c r="X2433" s="5" t="s">
        <v>418</v>
      </c>
      <c r="Y2433" s="5" t="s">
        <v>419</v>
      </c>
      <c r="Z2433" s="5" t="s">
        <v>420</v>
      </c>
      <c r="AA2433" s="5" t="s">
        <v>421</v>
      </c>
      <c r="AB2433" s="5"/>
      <c r="AC2433" s="5"/>
      <c r="AD2433" s="5"/>
      <c r="AE2433" s="5"/>
      <c r="AF2433" s="5"/>
    </row>
    <row r="2434" spans="1:32" hidden="1">
      <c r="A2434" s="5" t="s">
        <v>22029</v>
      </c>
      <c r="B2434" s="5" t="str">
        <f>IF(COUNTIF('Leads Priorizados INT'!M:M,A2434)&gt;0,"Sí","No")</f>
        <v>No</v>
      </c>
      <c r="C2434">
        <v>0</v>
      </c>
      <c r="D2434" s="6" t="s">
        <v>414</v>
      </c>
      <c r="E2434" s="5" t="s">
        <v>22030</v>
      </c>
      <c r="F2434" s="5" t="s">
        <v>152</v>
      </c>
      <c r="G2434" s="5" t="s">
        <v>619</v>
      </c>
      <c r="H2434" s="7">
        <v>809248</v>
      </c>
      <c r="I2434" s="5">
        <v>3</v>
      </c>
      <c r="J2434" s="5">
        <v>2</v>
      </c>
      <c r="K2434" s="5" t="s">
        <v>22031</v>
      </c>
      <c r="L2434" s="5">
        <v>6.6100000000000006E-2</v>
      </c>
      <c r="M2434" s="8"/>
      <c r="N2434" s="8"/>
      <c r="O2434" s="8"/>
      <c r="P2434" s="8"/>
      <c r="Q2434" s="8"/>
      <c r="R2434" s="5" t="s">
        <v>22032</v>
      </c>
      <c r="S2434" s="5" t="s">
        <v>22033</v>
      </c>
      <c r="T2434" s="5" t="s">
        <v>22034</v>
      </c>
      <c r="U2434" s="5" t="s">
        <v>22035</v>
      </c>
      <c r="V2434" s="5" t="s">
        <v>22036</v>
      </c>
      <c r="W2434" s="5" t="s">
        <v>93</v>
      </c>
      <c r="X2434" s="5" t="s">
        <v>418</v>
      </c>
      <c r="Y2434" s="5" t="s">
        <v>419</v>
      </c>
      <c r="Z2434" s="5" t="s">
        <v>420</v>
      </c>
      <c r="AA2434" s="5" t="s">
        <v>421</v>
      </c>
      <c r="AB2434" s="5"/>
      <c r="AC2434" s="5"/>
      <c r="AD2434" s="5"/>
      <c r="AE2434" s="5"/>
      <c r="AF2434" s="5"/>
    </row>
    <row r="2435" spans="1:32" hidden="1">
      <c r="A2435" s="5" t="s">
        <v>22037</v>
      </c>
      <c r="B2435" s="5" t="str">
        <f>IF(COUNTIF('Leads Priorizados INT'!M:M,A2435)&gt;0,"Sí","No")</f>
        <v>No</v>
      </c>
      <c r="C2435">
        <v>0</v>
      </c>
      <c r="D2435" s="6" t="s">
        <v>414</v>
      </c>
      <c r="E2435" s="5" t="s">
        <v>22038</v>
      </c>
      <c r="F2435" s="5" t="s">
        <v>152</v>
      </c>
      <c r="G2435" s="5" t="s">
        <v>2643</v>
      </c>
      <c r="H2435" s="7">
        <v>503241</v>
      </c>
      <c r="I2435" s="5">
        <v>3</v>
      </c>
      <c r="J2435" s="5">
        <v>2</v>
      </c>
      <c r="K2435" s="5" t="s">
        <v>22039</v>
      </c>
      <c r="L2435" s="5">
        <v>6.6100000000000006E-2</v>
      </c>
      <c r="M2435" s="8">
        <v>916307500</v>
      </c>
      <c r="N2435" s="8">
        <v>916304139</v>
      </c>
      <c r="O2435" s="8"/>
      <c r="P2435" s="8"/>
      <c r="Q2435" s="8"/>
      <c r="R2435" s="5" t="s">
        <v>22040</v>
      </c>
      <c r="S2435" s="5" t="s">
        <v>22041</v>
      </c>
      <c r="T2435" s="5" t="s">
        <v>22042</v>
      </c>
      <c r="U2435" s="5" t="s">
        <v>417</v>
      </c>
      <c r="V2435" s="5" t="s">
        <v>417</v>
      </c>
      <c r="W2435" s="5" t="s">
        <v>93</v>
      </c>
      <c r="X2435" s="5" t="s">
        <v>418</v>
      </c>
      <c r="Y2435" s="5" t="s">
        <v>419</v>
      </c>
      <c r="Z2435" s="5" t="s">
        <v>420</v>
      </c>
      <c r="AA2435" s="5" t="s">
        <v>421</v>
      </c>
      <c r="AB2435" s="5" t="s">
        <v>22043</v>
      </c>
      <c r="AC2435" s="5"/>
      <c r="AD2435" s="5"/>
      <c r="AE2435" s="5"/>
      <c r="AF2435" s="5"/>
    </row>
    <row r="2436" spans="1:32" hidden="1">
      <c r="A2436" s="5" t="s">
        <v>22044</v>
      </c>
      <c r="B2436" s="5" t="str">
        <f>IF(COUNTIF('Leads Priorizados INT'!M:M,A2436)&gt;0,"Sí","No")</f>
        <v>No</v>
      </c>
      <c r="C2436">
        <v>0</v>
      </c>
      <c r="D2436" s="6" t="s">
        <v>414</v>
      </c>
      <c r="E2436" s="5" t="s">
        <v>22045</v>
      </c>
      <c r="F2436" s="5" t="s">
        <v>3740</v>
      </c>
      <c r="G2436" s="5" t="s">
        <v>19080</v>
      </c>
      <c r="H2436" s="7">
        <v>1451950</v>
      </c>
      <c r="I2436" s="5">
        <v>7</v>
      </c>
      <c r="J2436" s="5">
        <v>1</v>
      </c>
      <c r="K2436" s="5" t="s">
        <v>22046</v>
      </c>
      <c r="L2436" s="5">
        <v>6.6100000000000006E-2</v>
      </c>
      <c r="M2436" s="8">
        <v>956390175</v>
      </c>
      <c r="N2436" s="8"/>
      <c r="O2436" s="8"/>
      <c r="P2436" s="8"/>
      <c r="Q2436" s="8"/>
      <c r="R2436" s="5" t="s">
        <v>22047</v>
      </c>
      <c r="S2436" s="5" t="s">
        <v>22048</v>
      </c>
      <c r="T2436" s="5" t="s">
        <v>417</v>
      </c>
      <c r="U2436" s="5" t="s">
        <v>417</v>
      </c>
      <c r="V2436" s="5" t="s">
        <v>417</v>
      </c>
      <c r="W2436" s="5" t="s">
        <v>93</v>
      </c>
      <c r="X2436" s="5" t="s">
        <v>418</v>
      </c>
      <c r="Y2436" s="5" t="s">
        <v>419</v>
      </c>
      <c r="Z2436" s="5" t="s">
        <v>420</v>
      </c>
      <c r="AA2436" s="5" t="s">
        <v>421</v>
      </c>
      <c r="AB2436" s="5"/>
      <c r="AC2436" s="5"/>
      <c r="AD2436" s="5"/>
      <c r="AE2436" s="5"/>
      <c r="AF2436" s="5"/>
    </row>
    <row r="2437" spans="1:32" hidden="1">
      <c r="A2437" s="5" t="s">
        <v>22049</v>
      </c>
      <c r="B2437" s="5" t="str">
        <f>IF(COUNTIF('Leads Priorizados INT'!M:M,A2437)&gt;0,"Sí","No")</f>
        <v>No</v>
      </c>
      <c r="C2437">
        <v>0</v>
      </c>
      <c r="D2437" s="6" t="s">
        <v>414</v>
      </c>
      <c r="E2437" s="5" t="s">
        <v>22050</v>
      </c>
      <c r="F2437" s="5" t="s">
        <v>431</v>
      </c>
      <c r="G2437" s="5" t="s">
        <v>11767</v>
      </c>
      <c r="H2437" s="7">
        <v>498098</v>
      </c>
      <c r="I2437" s="5">
        <v>3</v>
      </c>
      <c r="J2437" s="5">
        <v>3</v>
      </c>
      <c r="K2437" s="5" t="s">
        <v>22051</v>
      </c>
      <c r="L2437" s="5">
        <v>6.6100000000000006E-2</v>
      </c>
      <c r="M2437" s="8">
        <v>934541112</v>
      </c>
      <c r="N2437" s="8">
        <v>607154756</v>
      </c>
      <c r="O2437" s="8">
        <v>637512829</v>
      </c>
      <c r="P2437" s="8"/>
      <c r="Q2437" s="8"/>
      <c r="R2437" s="5" t="s">
        <v>22052</v>
      </c>
      <c r="S2437" s="5" t="s">
        <v>22053</v>
      </c>
      <c r="T2437" s="5" t="s">
        <v>417</v>
      </c>
      <c r="U2437" s="5" t="s">
        <v>417</v>
      </c>
      <c r="V2437" s="5" t="s">
        <v>417</v>
      </c>
      <c r="W2437" s="5" t="s">
        <v>93</v>
      </c>
      <c r="X2437" s="5" t="s">
        <v>418</v>
      </c>
      <c r="Y2437" s="5" t="s">
        <v>419</v>
      </c>
      <c r="Z2437" s="5" t="s">
        <v>420</v>
      </c>
      <c r="AA2437" s="5" t="s">
        <v>421</v>
      </c>
      <c r="AB2437" s="5"/>
      <c r="AC2437" s="5"/>
      <c r="AD2437" s="5"/>
      <c r="AE2437" s="5"/>
      <c r="AF2437" s="5"/>
    </row>
    <row r="2438" spans="1:32" hidden="1">
      <c r="A2438" s="5" t="s">
        <v>22054</v>
      </c>
      <c r="B2438" s="5" t="str">
        <f>IF(COUNTIF('Leads Priorizados INT'!M:M,A2438)&gt;0,"Sí","No")</f>
        <v>No</v>
      </c>
      <c r="C2438">
        <v>0</v>
      </c>
      <c r="D2438" s="6" t="s">
        <v>414</v>
      </c>
      <c r="E2438" s="5" t="s">
        <v>22055</v>
      </c>
      <c r="F2438" s="5" t="s">
        <v>152</v>
      </c>
      <c r="G2438" s="5" t="s">
        <v>1894</v>
      </c>
      <c r="H2438" s="7">
        <v>4122285</v>
      </c>
      <c r="I2438" s="5">
        <v>2</v>
      </c>
      <c r="J2438" s="5">
        <v>2</v>
      </c>
      <c r="K2438" s="5" t="s">
        <v>22056</v>
      </c>
      <c r="L2438" s="5">
        <v>6.6000000000000003E-2</v>
      </c>
      <c r="M2438" s="8">
        <v>915158338</v>
      </c>
      <c r="N2438" s="8"/>
      <c r="O2438" s="8"/>
      <c r="P2438" s="8"/>
      <c r="Q2438" s="8"/>
      <c r="R2438" s="5" t="s">
        <v>22057</v>
      </c>
      <c r="S2438" s="5" t="s">
        <v>22058</v>
      </c>
      <c r="T2438" s="5" t="s">
        <v>22059</v>
      </c>
      <c r="U2438" s="5" t="s">
        <v>417</v>
      </c>
      <c r="V2438" s="5" t="s">
        <v>417</v>
      </c>
      <c r="W2438" s="5" t="s">
        <v>93</v>
      </c>
      <c r="X2438" s="5" t="s">
        <v>418</v>
      </c>
      <c r="Y2438" s="5" t="s">
        <v>419</v>
      </c>
      <c r="Z2438" s="5" t="s">
        <v>420</v>
      </c>
      <c r="AA2438" s="5" t="s">
        <v>421</v>
      </c>
      <c r="AB2438" s="5"/>
      <c r="AC2438" s="5"/>
      <c r="AD2438" s="5"/>
      <c r="AE2438" s="5"/>
      <c r="AF2438" s="5"/>
    </row>
    <row r="2439" spans="1:32" hidden="1">
      <c r="A2439" s="5" t="s">
        <v>22060</v>
      </c>
      <c r="B2439" s="5" t="str">
        <f>IF(COUNTIF('Leads Priorizados INT'!M:M,A2439)&gt;0,"Sí","No")</f>
        <v>No</v>
      </c>
      <c r="C2439">
        <v>0</v>
      </c>
      <c r="D2439" s="6" t="s">
        <v>414</v>
      </c>
      <c r="E2439" s="5" t="s">
        <v>22061</v>
      </c>
      <c r="F2439" s="5" t="s">
        <v>152</v>
      </c>
      <c r="G2439" s="5" t="s">
        <v>3787</v>
      </c>
      <c r="H2439" s="7">
        <v>469516</v>
      </c>
      <c r="I2439" s="5">
        <v>4</v>
      </c>
      <c r="J2439" s="5">
        <v>1</v>
      </c>
      <c r="K2439" s="5" t="s">
        <v>22062</v>
      </c>
      <c r="L2439" s="5">
        <v>6.6000000000000003E-2</v>
      </c>
      <c r="M2439" s="8"/>
      <c r="N2439" s="8"/>
      <c r="O2439" s="8"/>
      <c r="P2439" s="8"/>
      <c r="Q2439" s="8"/>
      <c r="R2439" s="5" t="s">
        <v>22063</v>
      </c>
      <c r="S2439" s="5" t="s">
        <v>22064</v>
      </c>
      <c r="T2439" s="5" t="s">
        <v>417</v>
      </c>
      <c r="U2439" s="5" t="s">
        <v>417</v>
      </c>
      <c r="V2439" s="5" t="s">
        <v>417</v>
      </c>
      <c r="W2439" s="5" t="s">
        <v>93</v>
      </c>
      <c r="X2439" s="5" t="s">
        <v>418</v>
      </c>
      <c r="Y2439" s="5" t="s">
        <v>419</v>
      </c>
      <c r="Z2439" s="5" t="s">
        <v>420</v>
      </c>
      <c r="AA2439" s="5" t="s">
        <v>421</v>
      </c>
      <c r="AB2439" s="5"/>
      <c r="AC2439" s="5"/>
      <c r="AD2439" s="5"/>
      <c r="AE2439" s="5"/>
      <c r="AF2439" s="5"/>
    </row>
    <row r="2440" spans="1:32" hidden="1">
      <c r="A2440" s="5" t="s">
        <v>22065</v>
      </c>
      <c r="B2440" s="5" t="str">
        <f>IF(COUNTIF('Leads Priorizados INT'!M:M,A2440)&gt;0,"Sí","No")</f>
        <v>No</v>
      </c>
      <c r="C2440">
        <v>0</v>
      </c>
      <c r="D2440" s="6" t="s">
        <v>414</v>
      </c>
      <c r="E2440" s="5" t="s">
        <v>22066</v>
      </c>
      <c r="F2440" s="5" t="s">
        <v>152</v>
      </c>
      <c r="G2440" s="5" t="s">
        <v>16814</v>
      </c>
      <c r="H2440" s="7">
        <v>975550</v>
      </c>
      <c r="I2440" s="5">
        <v>7</v>
      </c>
      <c r="J2440" s="5">
        <v>1</v>
      </c>
      <c r="K2440" s="5" t="s">
        <v>22067</v>
      </c>
      <c r="L2440" s="5">
        <v>6.6000000000000003E-2</v>
      </c>
      <c r="M2440" s="8"/>
      <c r="N2440" s="8"/>
      <c r="O2440" s="8"/>
      <c r="P2440" s="8"/>
      <c r="Q2440" s="8"/>
      <c r="R2440" s="5" t="s">
        <v>22068</v>
      </c>
      <c r="S2440" s="5" t="s">
        <v>22069</v>
      </c>
      <c r="T2440" s="5" t="s">
        <v>417</v>
      </c>
      <c r="U2440" s="5" t="s">
        <v>417</v>
      </c>
      <c r="V2440" s="5" t="s">
        <v>417</v>
      </c>
      <c r="W2440" s="5" t="s">
        <v>93</v>
      </c>
      <c r="X2440" s="5" t="s">
        <v>418</v>
      </c>
      <c r="Y2440" s="5" t="s">
        <v>419</v>
      </c>
      <c r="Z2440" s="5" t="s">
        <v>420</v>
      </c>
      <c r="AA2440" s="5" t="s">
        <v>421</v>
      </c>
      <c r="AB2440" s="5"/>
      <c r="AC2440" s="5"/>
      <c r="AD2440" s="5"/>
      <c r="AE2440" s="5"/>
      <c r="AF2440" s="5"/>
    </row>
    <row r="2441" spans="1:32" hidden="1">
      <c r="A2441" s="5" t="s">
        <v>22070</v>
      </c>
      <c r="B2441" s="5" t="str">
        <f>IF(COUNTIF('Leads Priorizados INT'!M:M,A2441)&gt;0,"Sí","No")</f>
        <v>No</v>
      </c>
      <c r="C2441">
        <v>0</v>
      </c>
      <c r="D2441" s="6" t="s">
        <v>414</v>
      </c>
      <c r="E2441" s="5" t="s">
        <v>22071</v>
      </c>
      <c r="F2441" s="5" t="s">
        <v>3780</v>
      </c>
      <c r="G2441" s="5" t="s">
        <v>21003</v>
      </c>
      <c r="H2441" s="7">
        <v>2227531</v>
      </c>
      <c r="I2441" s="5">
        <v>5</v>
      </c>
      <c r="J2441" s="5">
        <v>3</v>
      </c>
      <c r="K2441" s="5" t="s">
        <v>22072</v>
      </c>
      <c r="L2441" s="5">
        <v>6.59E-2</v>
      </c>
      <c r="M2441" s="8">
        <v>958466482</v>
      </c>
      <c r="N2441" s="8">
        <v>958465546</v>
      </c>
      <c r="O2441" s="8">
        <v>677462935</v>
      </c>
      <c r="P2441" s="8">
        <v>607708446</v>
      </c>
      <c r="Q2441" s="8">
        <v>677462938</v>
      </c>
      <c r="R2441" s="5" t="s">
        <v>22073</v>
      </c>
      <c r="S2441" s="5" t="s">
        <v>22074</v>
      </c>
      <c r="T2441" s="5" t="s">
        <v>417</v>
      </c>
      <c r="U2441" s="5" t="s">
        <v>417</v>
      </c>
      <c r="V2441" s="5" t="s">
        <v>417</v>
      </c>
      <c r="W2441" s="5" t="s">
        <v>93</v>
      </c>
      <c r="X2441" s="5" t="s">
        <v>418</v>
      </c>
      <c r="Y2441" s="5" t="s">
        <v>419</v>
      </c>
      <c r="Z2441" s="5" t="s">
        <v>420</v>
      </c>
      <c r="AA2441" s="5" t="s">
        <v>421</v>
      </c>
      <c r="AB2441" s="5"/>
      <c r="AC2441" s="5"/>
      <c r="AD2441" s="5"/>
      <c r="AE2441" s="5"/>
      <c r="AF2441" s="5"/>
    </row>
    <row r="2442" spans="1:32" hidden="1">
      <c r="A2442" s="5" t="s">
        <v>22077</v>
      </c>
      <c r="B2442" s="5" t="str">
        <f>IF(COUNTIF('Leads Priorizados INT'!M:M,A2442)&gt;0,"Sí","No")</f>
        <v>No</v>
      </c>
      <c r="C2442">
        <v>0</v>
      </c>
      <c r="D2442" s="6" t="s">
        <v>414</v>
      </c>
      <c r="E2442" s="5" t="s">
        <v>22078</v>
      </c>
      <c r="F2442" s="5" t="s">
        <v>431</v>
      </c>
      <c r="G2442" s="5" t="s">
        <v>22079</v>
      </c>
      <c r="H2442" s="7">
        <v>894737</v>
      </c>
      <c r="I2442" s="5">
        <v>1</v>
      </c>
      <c r="J2442" s="5">
        <v>1</v>
      </c>
      <c r="K2442" s="5" t="s">
        <v>22080</v>
      </c>
      <c r="L2442" s="5">
        <v>6.59E-2</v>
      </c>
      <c r="M2442" s="8">
        <v>938719277</v>
      </c>
      <c r="N2442" s="8"/>
      <c r="O2442" s="8"/>
      <c r="P2442" s="8"/>
      <c r="Q2442" s="8"/>
      <c r="R2442" s="5" t="s">
        <v>22081</v>
      </c>
      <c r="S2442" s="5" t="s">
        <v>22082</v>
      </c>
      <c r="T2442" s="5" t="s">
        <v>22083</v>
      </c>
      <c r="U2442" s="5" t="s">
        <v>417</v>
      </c>
      <c r="V2442" s="5" t="s">
        <v>417</v>
      </c>
      <c r="W2442" s="5" t="s">
        <v>93</v>
      </c>
      <c r="X2442" s="5" t="s">
        <v>418</v>
      </c>
      <c r="Y2442" s="5" t="s">
        <v>419</v>
      </c>
      <c r="Z2442" s="5" t="s">
        <v>420</v>
      </c>
      <c r="AA2442" s="5" t="s">
        <v>421</v>
      </c>
      <c r="AB2442" s="5"/>
      <c r="AC2442" s="5"/>
      <c r="AD2442" s="5"/>
      <c r="AE2442" s="5"/>
      <c r="AF2442" s="5"/>
    </row>
    <row r="2443" spans="1:32" hidden="1">
      <c r="A2443" s="5" t="s">
        <v>22084</v>
      </c>
      <c r="B2443" s="5" t="str">
        <f>IF(COUNTIF('Leads Priorizados INT'!M:M,A2443)&gt;0,"Sí","No")</f>
        <v>No</v>
      </c>
      <c r="C2443">
        <v>0</v>
      </c>
      <c r="D2443" s="6" t="s">
        <v>414</v>
      </c>
      <c r="E2443" s="5" t="s">
        <v>22085</v>
      </c>
      <c r="F2443" s="5" t="s">
        <v>431</v>
      </c>
      <c r="G2443" s="5" t="s">
        <v>2961</v>
      </c>
      <c r="H2443" s="7">
        <v>896876</v>
      </c>
      <c r="I2443" s="5">
        <v>13</v>
      </c>
      <c r="J2443" s="5">
        <v>2</v>
      </c>
      <c r="K2443" s="5" t="s">
        <v>22086</v>
      </c>
      <c r="L2443" s="5">
        <v>6.59E-2</v>
      </c>
      <c r="M2443" s="8"/>
      <c r="N2443" s="8"/>
      <c r="O2443" s="8"/>
      <c r="P2443" s="8"/>
      <c r="Q2443" s="8"/>
      <c r="R2443" s="5" t="s">
        <v>22087</v>
      </c>
      <c r="S2443" s="5" t="s">
        <v>22088</v>
      </c>
      <c r="T2443" s="5" t="s">
        <v>417</v>
      </c>
      <c r="U2443" s="5" t="s">
        <v>417</v>
      </c>
      <c r="V2443" s="5" t="s">
        <v>417</v>
      </c>
      <c r="W2443" s="5" t="s">
        <v>93</v>
      </c>
      <c r="X2443" s="5" t="s">
        <v>418</v>
      </c>
      <c r="Y2443" s="5" t="s">
        <v>419</v>
      </c>
      <c r="Z2443" s="5" t="s">
        <v>420</v>
      </c>
      <c r="AA2443" s="5" t="s">
        <v>421</v>
      </c>
      <c r="AB2443" s="5"/>
      <c r="AC2443" s="5"/>
      <c r="AD2443" s="5"/>
      <c r="AE2443" s="5"/>
      <c r="AF2443" s="5"/>
    </row>
    <row r="2444" spans="1:32" hidden="1">
      <c r="A2444" s="5" t="s">
        <v>22089</v>
      </c>
      <c r="B2444" s="5" t="str">
        <f>IF(COUNTIF('Leads Priorizados INT'!M:M,A2444)&gt;0,"Sí","No")</f>
        <v>No</v>
      </c>
      <c r="C2444">
        <v>0</v>
      </c>
      <c r="D2444" s="6" t="s">
        <v>430</v>
      </c>
      <c r="E2444" s="5" t="s">
        <v>22090</v>
      </c>
      <c r="F2444" s="5" t="s">
        <v>1065</v>
      </c>
      <c r="G2444" s="5" t="s">
        <v>10013</v>
      </c>
      <c r="H2444" s="7">
        <v>693615</v>
      </c>
      <c r="I2444" s="5">
        <v>9</v>
      </c>
      <c r="J2444" s="5">
        <v>2</v>
      </c>
      <c r="K2444" s="5" t="s">
        <v>22091</v>
      </c>
      <c r="L2444" s="5">
        <v>6.5799999999999997E-2</v>
      </c>
      <c r="M2444" s="8">
        <v>943227992</v>
      </c>
      <c r="N2444" s="8">
        <v>943316831</v>
      </c>
      <c r="O2444" s="8">
        <v>943293927</v>
      </c>
      <c r="P2444" s="8">
        <v>943901804</v>
      </c>
      <c r="Q2444" s="8"/>
      <c r="R2444" s="5" t="s">
        <v>22092</v>
      </c>
      <c r="S2444" s="5" t="s">
        <v>22093</v>
      </c>
      <c r="T2444" s="5" t="s">
        <v>417</v>
      </c>
      <c r="U2444" s="5" t="s">
        <v>417</v>
      </c>
      <c r="V2444" s="5" t="s">
        <v>417</v>
      </c>
      <c r="W2444" s="5" t="s">
        <v>93</v>
      </c>
      <c r="X2444" s="5" t="s">
        <v>418</v>
      </c>
      <c r="Y2444" s="5" t="s">
        <v>419</v>
      </c>
      <c r="Z2444" s="5" t="s">
        <v>420</v>
      </c>
      <c r="AA2444" s="5" t="s">
        <v>421</v>
      </c>
      <c r="AB2444" s="5" t="s">
        <v>22094</v>
      </c>
      <c r="AC2444" s="5"/>
      <c r="AD2444" s="5"/>
      <c r="AE2444" s="5"/>
      <c r="AF2444" s="5"/>
    </row>
    <row r="2445" spans="1:32" hidden="1">
      <c r="A2445" s="5" t="s">
        <v>22095</v>
      </c>
      <c r="B2445" s="5" t="str">
        <f>IF(COUNTIF('Leads Priorizados INT'!M:M,A2445)&gt;0,"Sí","No")</f>
        <v>No</v>
      </c>
      <c r="C2445">
        <v>0</v>
      </c>
      <c r="D2445" s="6" t="s">
        <v>521</v>
      </c>
      <c r="E2445" s="5" t="s">
        <v>22096</v>
      </c>
      <c r="F2445" s="5" t="s">
        <v>1019</v>
      </c>
      <c r="G2445" s="5" t="s">
        <v>22097</v>
      </c>
      <c r="H2445" s="7">
        <v>5633398</v>
      </c>
      <c r="I2445" s="5">
        <v>146</v>
      </c>
      <c r="J2445" s="5">
        <v>2</v>
      </c>
      <c r="K2445" s="5" t="s">
        <v>22098</v>
      </c>
      <c r="L2445" s="5">
        <v>6.5799999999999997E-2</v>
      </c>
      <c r="M2445" s="8">
        <v>948247350</v>
      </c>
      <c r="N2445" s="8">
        <v>948010101</v>
      </c>
      <c r="O2445" s="8">
        <v>948346565</v>
      </c>
      <c r="P2445" s="8">
        <v>912346974</v>
      </c>
      <c r="Q2445" s="8">
        <v>911637759</v>
      </c>
      <c r="R2445" s="5" t="s">
        <v>22099</v>
      </c>
      <c r="S2445" s="5" t="s">
        <v>22100</v>
      </c>
      <c r="T2445" s="5" t="s">
        <v>417</v>
      </c>
      <c r="U2445" s="5" t="s">
        <v>417</v>
      </c>
      <c r="V2445" s="5" t="s">
        <v>417</v>
      </c>
      <c r="W2445" s="5" t="s">
        <v>93</v>
      </c>
      <c r="X2445" s="5" t="s">
        <v>418</v>
      </c>
      <c r="Y2445" s="5" t="s">
        <v>419</v>
      </c>
      <c r="Z2445" s="5" t="s">
        <v>420</v>
      </c>
      <c r="AA2445" s="5" t="s">
        <v>421</v>
      </c>
      <c r="AB2445" s="5"/>
      <c r="AC2445" s="5"/>
      <c r="AD2445" s="5"/>
      <c r="AE2445" s="5"/>
      <c r="AF2445" s="5"/>
    </row>
    <row r="2446" spans="1:32" hidden="1">
      <c r="A2446" s="5" t="s">
        <v>22101</v>
      </c>
      <c r="B2446" s="5" t="str">
        <f>IF(COUNTIF('Leads Priorizados INT'!M:M,A2446)&gt;0,"Sí","No")</f>
        <v>No</v>
      </c>
      <c r="C2446">
        <v>0</v>
      </c>
      <c r="D2446" s="6" t="s">
        <v>414</v>
      </c>
      <c r="E2446" s="5" t="s">
        <v>22102</v>
      </c>
      <c r="F2446" s="5" t="s">
        <v>3374</v>
      </c>
      <c r="G2446" s="5" t="s">
        <v>14956</v>
      </c>
      <c r="H2446" s="7">
        <v>389238</v>
      </c>
      <c r="I2446" s="5">
        <v>4</v>
      </c>
      <c r="J2446" s="5">
        <v>1</v>
      </c>
      <c r="K2446" s="5" t="s">
        <v>22103</v>
      </c>
      <c r="L2446" s="5">
        <v>6.5799999999999997E-2</v>
      </c>
      <c r="M2446" s="8"/>
      <c r="N2446" s="8"/>
      <c r="O2446" s="8"/>
      <c r="P2446" s="8"/>
      <c r="Q2446" s="8"/>
      <c r="R2446" s="5" t="s">
        <v>22104</v>
      </c>
      <c r="S2446" s="5" t="s">
        <v>22105</v>
      </c>
      <c r="T2446" s="5" t="s">
        <v>417</v>
      </c>
      <c r="U2446" s="5" t="s">
        <v>417</v>
      </c>
      <c r="V2446" s="5" t="s">
        <v>417</v>
      </c>
      <c r="W2446" s="5" t="s">
        <v>93</v>
      </c>
      <c r="X2446" s="5" t="s">
        <v>418</v>
      </c>
      <c r="Y2446" s="5" t="s">
        <v>419</v>
      </c>
      <c r="Z2446" s="5" t="s">
        <v>420</v>
      </c>
      <c r="AA2446" s="5" t="s">
        <v>421</v>
      </c>
      <c r="AB2446" s="5"/>
      <c r="AC2446" s="5"/>
      <c r="AD2446" s="5"/>
      <c r="AE2446" s="5"/>
      <c r="AF2446" s="5"/>
    </row>
    <row r="2447" spans="1:32" hidden="1">
      <c r="A2447" s="5" t="s">
        <v>22106</v>
      </c>
      <c r="B2447" s="5" t="str">
        <f>IF(COUNTIF('Leads Priorizados INT'!M:M,A2447)&gt;0,"Sí","No")</f>
        <v>No</v>
      </c>
      <c r="C2447">
        <v>0</v>
      </c>
      <c r="D2447" s="6" t="s">
        <v>430</v>
      </c>
      <c r="E2447" s="5" t="s">
        <v>22107</v>
      </c>
      <c r="F2447" s="5" t="s">
        <v>431</v>
      </c>
      <c r="G2447" s="5" t="s">
        <v>2159</v>
      </c>
      <c r="H2447" s="7">
        <v>851274</v>
      </c>
      <c r="I2447" s="5">
        <v>7</v>
      </c>
      <c r="J2447" s="5">
        <v>1</v>
      </c>
      <c r="K2447" s="5" t="s">
        <v>22108</v>
      </c>
      <c r="L2447" s="5">
        <v>6.5699999999999995E-2</v>
      </c>
      <c r="M2447" s="8">
        <v>934189092</v>
      </c>
      <c r="N2447" s="8">
        <v>932112612</v>
      </c>
      <c r="O2447" s="8">
        <v>934344932</v>
      </c>
      <c r="P2447" s="8">
        <v>934188579</v>
      </c>
      <c r="Q2447" s="8">
        <v>932112516</v>
      </c>
      <c r="R2447" s="5" t="s">
        <v>22109</v>
      </c>
      <c r="S2447" s="5" t="s">
        <v>22110</v>
      </c>
      <c r="T2447" s="5" t="s">
        <v>417</v>
      </c>
      <c r="U2447" s="5" t="s">
        <v>417</v>
      </c>
      <c r="V2447" s="5" t="s">
        <v>417</v>
      </c>
      <c r="W2447" s="5" t="s">
        <v>93</v>
      </c>
      <c r="X2447" s="5" t="s">
        <v>418</v>
      </c>
      <c r="Y2447" s="5" t="s">
        <v>419</v>
      </c>
      <c r="Z2447" s="5" t="s">
        <v>420</v>
      </c>
      <c r="AA2447" s="5" t="s">
        <v>421</v>
      </c>
      <c r="AB2447" s="5" t="s">
        <v>22111</v>
      </c>
      <c r="AC2447" s="5" t="s">
        <v>22112</v>
      </c>
      <c r="AD2447" s="5"/>
      <c r="AE2447" s="5"/>
      <c r="AF2447" s="5"/>
    </row>
    <row r="2448" spans="1:32" hidden="1">
      <c r="A2448" s="5" t="s">
        <v>22113</v>
      </c>
      <c r="B2448" s="5" t="str">
        <f>IF(COUNTIF('Leads Priorizados INT'!M:M,A2448)&gt;0,"Sí","No")</f>
        <v>No</v>
      </c>
      <c r="C2448">
        <v>0</v>
      </c>
      <c r="D2448" s="6" t="s">
        <v>414</v>
      </c>
      <c r="E2448" s="5" t="s">
        <v>22114</v>
      </c>
      <c r="F2448" s="5" t="s">
        <v>431</v>
      </c>
      <c r="G2448" s="5" t="s">
        <v>432</v>
      </c>
      <c r="H2448" s="7">
        <v>615342</v>
      </c>
      <c r="I2448" s="5">
        <v>4</v>
      </c>
      <c r="J2448" s="5">
        <v>2</v>
      </c>
      <c r="K2448" s="5" t="s">
        <v>22115</v>
      </c>
      <c r="L2448" s="5">
        <v>6.5699999999999995E-2</v>
      </c>
      <c r="M2448" s="8"/>
      <c r="N2448" s="8"/>
      <c r="O2448" s="8"/>
      <c r="P2448" s="8"/>
      <c r="Q2448" s="8"/>
      <c r="R2448" s="5" t="s">
        <v>22116</v>
      </c>
      <c r="S2448" s="5" t="s">
        <v>22117</v>
      </c>
      <c r="T2448" s="5" t="s">
        <v>417</v>
      </c>
      <c r="U2448" s="5" t="s">
        <v>417</v>
      </c>
      <c r="V2448" s="5" t="s">
        <v>417</v>
      </c>
      <c r="W2448" s="5" t="s">
        <v>93</v>
      </c>
      <c r="X2448" s="5" t="s">
        <v>418</v>
      </c>
      <c r="Y2448" s="5" t="s">
        <v>419</v>
      </c>
      <c r="Z2448" s="5" t="s">
        <v>420</v>
      </c>
      <c r="AA2448" s="5" t="s">
        <v>421</v>
      </c>
      <c r="AB2448" s="5"/>
      <c r="AC2448" s="5"/>
      <c r="AD2448" s="5"/>
      <c r="AE2448" s="5"/>
      <c r="AF2448" s="5"/>
    </row>
    <row r="2449" spans="1:32" hidden="1">
      <c r="A2449" s="5" t="s">
        <v>22118</v>
      </c>
      <c r="B2449" s="5" t="str">
        <f>IF(COUNTIF('Leads Priorizados INT'!M:M,A2449)&gt;0,"Sí","No")</f>
        <v>No</v>
      </c>
      <c r="C2449">
        <v>0</v>
      </c>
      <c r="D2449" s="6" t="s">
        <v>414</v>
      </c>
      <c r="E2449" s="5" t="s">
        <v>22119</v>
      </c>
      <c r="F2449" s="5" t="s">
        <v>3374</v>
      </c>
      <c r="G2449" s="5" t="s">
        <v>22120</v>
      </c>
      <c r="H2449" s="7">
        <v>2220843</v>
      </c>
      <c r="I2449" s="5">
        <v>10</v>
      </c>
      <c r="J2449" s="5">
        <v>3</v>
      </c>
      <c r="K2449" s="5" t="s">
        <v>22121</v>
      </c>
      <c r="L2449" s="5">
        <v>6.5699999999999995E-2</v>
      </c>
      <c r="M2449" s="8">
        <v>968862248</v>
      </c>
      <c r="N2449" s="8">
        <v>968860889</v>
      </c>
      <c r="O2449" s="8">
        <v>968862193</v>
      </c>
      <c r="P2449" s="8">
        <v>868457384</v>
      </c>
      <c r="Q2449" s="8"/>
      <c r="R2449" s="5" t="s">
        <v>22122</v>
      </c>
      <c r="S2449" s="5" t="s">
        <v>22123</v>
      </c>
      <c r="T2449" s="5" t="s">
        <v>417</v>
      </c>
      <c r="U2449" s="5" t="s">
        <v>417</v>
      </c>
      <c r="V2449" s="5" t="s">
        <v>417</v>
      </c>
      <c r="W2449" s="5" t="s">
        <v>93</v>
      </c>
      <c r="X2449" s="5" t="s">
        <v>418</v>
      </c>
      <c r="Y2449" s="5" t="s">
        <v>419</v>
      </c>
      <c r="Z2449" s="5" t="s">
        <v>420</v>
      </c>
      <c r="AA2449" s="5" t="s">
        <v>421</v>
      </c>
      <c r="AB2449" s="5" t="s">
        <v>22124</v>
      </c>
      <c r="AC2449" s="5"/>
      <c r="AD2449" s="5"/>
      <c r="AE2449" s="5"/>
      <c r="AF2449" s="5"/>
    </row>
    <row r="2450" spans="1:32" hidden="1">
      <c r="A2450" s="5" t="s">
        <v>22125</v>
      </c>
      <c r="B2450" s="5" t="str">
        <f>IF(COUNTIF('Leads Priorizados INT'!M:M,A2450)&gt;0,"Sí","No")</f>
        <v>No</v>
      </c>
      <c r="C2450">
        <v>0</v>
      </c>
      <c r="D2450" s="6" t="s">
        <v>414</v>
      </c>
      <c r="E2450" s="5" t="s">
        <v>22126</v>
      </c>
      <c r="F2450" s="5" t="s">
        <v>152</v>
      </c>
      <c r="G2450" s="5" t="s">
        <v>10705</v>
      </c>
      <c r="H2450" s="7">
        <v>729432</v>
      </c>
      <c r="I2450" s="5">
        <v>4</v>
      </c>
      <c r="J2450" s="5">
        <v>1</v>
      </c>
      <c r="K2450" s="5" t="s">
        <v>22127</v>
      </c>
      <c r="L2450" s="5">
        <v>6.5699999999999995E-2</v>
      </c>
      <c r="M2450" s="8"/>
      <c r="N2450" s="8"/>
      <c r="O2450" s="8"/>
      <c r="P2450" s="8"/>
      <c r="Q2450" s="8"/>
      <c r="R2450" s="5" t="s">
        <v>22128</v>
      </c>
      <c r="S2450" s="5" t="s">
        <v>22129</v>
      </c>
      <c r="T2450" s="5" t="s">
        <v>417</v>
      </c>
      <c r="U2450" s="5" t="s">
        <v>417</v>
      </c>
      <c r="V2450" s="5" t="s">
        <v>417</v>
      </c>
      <c r="W2450" s="5" t="s">
        <v>93</v>
      </c>
      <c r="X2450" s="5" t="s">
        <v>418</v>
      </c>
      <c r="Y2450" s="5" t="s">
        <v>419</v>
      </c>
      <c r="Z2450" s="5" t="s">
        <v>420</v>
      </c>
      <c r="AA2450" s="5" t="s">
        <v>421</v>
      </c>
      <c r="AB2450" s="5"/>
      <c r="AC2450" s="5"/>
      <c r="AD2450" s="5"/>
      <c r="AE2450" s="5"/>
      <c r="AF2450" s="5"/>
    </row>
    <row r="2451" spans="1:32" hidden="1">
      <c r="A2451" s="5" t="s">
        <v>22130</v>
      </c>
      <c r="B2451" s="5" t="str">
        <f>IF(COUNTIF('Leads Priorizados INT'!M:M,A2451)&gt;0,"Sí","No")</f>
        <v>No</v>
      </c>
      <c r="C2451">
        <v>0</v>
      </c>
      <c r="D2451" s="6" t="s">
        <v>414</v>
      </c>
      <c r="E2451" s="5" t="s">
        <v>22131</v>
      </c>
      <c r="F2451" s="5" t="s">
        <v>152</v>
      </c>
      <c r="G2451" s="5" t="s">
        <v>1535</v>
      </c>
      <c r="H2451" s="7">
        <v>650248</v>
      </c>
      <c r="I2451" s="5">
        <v>1</v>
      </c>
      <c r="J2451" s="5">
        <v>2</v>
      </c>
      <c r="K2451" s="5" t="s">
        <v>22132</v>
      </c>
      <c r="L2451" s="5">
        <v>6.5699999999999995E-2</v>
      </c>
      <c r="M2451" s="8">
        <v>912192612</v>
      </c>
      <c r="N2451" s="8"/>
      <c r="O2451" s="8"/>
      <c r="P2451" s="8"/>
      <c r="Q2451" s="8"/>
      <c r="R2451" s="5" t="s">
        <v>22133</v>
      </c>
      <c r="S2451" s="5" t="s">
        <v>22134</v>
      </c>
      <c r="T2451" s="5" t="s">
        <v>417</v>
      </c>
      <c r="U2451" s="5" t="s">
        <v>417</v>
      </c>
      <c r="V2451" s="5" t="s">
        <v>417</v>
      </c>
      <c r="W2451" s="5" t="s">
        <v>93</v>
      </c>
      <c r="X2451" s="5" t="s">
        <v>418</v>
      </c>
      <c r="Y2451" s="5" t="s">
        <v>419</v>
      </c>
      <c r="Z2451" s="5" t="s">
        <v>420</v>
      </c>
      <c r="AA2451" s="5" t="s">
        <v>421</v>
      </c>
      <c r="AB2451" s="5"/>
      <c r="AC2451" s="5"/>
      <c r="AD2451" s="5"/>
      <c r="AE2451" s="5"/>
      <c r="AF2451" s="5"/>
    </row>
    <row r="2452" spans="1:32" hidden="1">
      <c r="A2452" s="5" t="s">
        <v>22135</v>
      </c>
      <c r="B2452" s="5" t="str">
        <f>IF(COUNTIF('Leads Priorizados INT'!M:M,A2452)&gt;0,"Sí","No")</f>
        <v>No</v>
      </c>
      <c r="C2452">
        <v>0</v>
      </c>
      <c r="D2452" s="6" t="s">
        <v>414</v>
      </c>
      <c r="E2452" s="5" t="s">
        <v>22136</v>
      </c>
      <c r="F2452" s="5" t="s">
        <v>152</v>
      </c>
      <c r="G2452" s="5" t="s">
        <v>2795</v>
      </c>
      <c r="H2452" s="7">
        <v>1101533</v>
      </c>
      <c r="I2452" s="5">
        <v>8</v>
      </c>
      <c r="J2452" s="5">
        <v>1</v>
      </c>
      <c r="K2452" s="5" t="s">
        <v>22137</v>
      </c>
      <c r="L2452" s="5">
        <v>6.5699999999999995E-2</v>
      </c>
      <c r="M2452" s="8"/>
      <c r="N2452" s="8"/>
      <c r="O2452" s="8"/>
      <c r="P2452" s="8"/>
      <c r="Q2452" s="8"/>
      <c r="R2452" s="5" t="s">
        <v>22138</v>
      </c>
      <c r="S2452" s="5" t="s">
        <v>22139</v>
      </c>
      <c r="T2452" s="5" t="s">
        <v>417</v>
      </c>
      <c r="U2452" s="5" t="s">
        <v>417</v>
      </c>
      <c r="V2452" s="5" t="s">
        <v>417</v>
      </c>
      <c r="W2452" s="5" t="s">
        <v>93</v>
      </c>
      <c r="X2452" s="5" t="s">
        <v>418</v>
      </c>
      <c r="Y2452" s="5" t="s">
        <v>419</v>
      </c>
      <c r="Z2452" s="5" t="s">
        <v>420</v>
      </c>
      <c r="AA2452" s="5" t="s">
        <v>421</v>
      </c>
      <c r="AB2452" s="5"/>
      <c r="AC2452" s="5"/>
      <c r="AD2452" s="5"/>
      <c r="AE2452" s="5"/>
      <c r="AF2452" s="5"/>
    </row>
    <row r="2453" spans="1:32" hidden="1">
      <c r="A2453" s="5" t="s">
        <v>22140</v>
      </c>
      <c r="B2453" s="5" t="str">
        <f>IF(COUNTIF('Leads Priorizados INT'!M:M,A2453)&gt;0,"Sí","No")</f>
        <v>No</v>
      </c>
      <c r="C2453">
        <v>0</v>
      </c>
      <c r="D2453" s="6" t="s">
        <v>414</v>
      </c>
      <c r="E2453" s="5" t="s">
        <v>22141</v>
      </c>
      <c r="F2453" s="5" t="s">
        <v>729</v>
      </c>
      <c r="G2453" s="5" t="s">
        <v>21112</v>
      </c>
      <c r="H2453" s="7">
        <v>508521</v>
      </c>
      <c r="I2453" s="5">
        <v>2</v>
      </c>
      <c r="J2453" s="5">
        <v>1</v>
      </c>
      <c r="K2453" s="5" t="s">
        <v>22142</v>
      </c>
      <c r="L2453" s="5">
        <v>6.5699999999999995E-2</v>
      </c>
      <c r="M2453" s="8">
        <v>976428828</v>
      </c>
      <c r="N2453" s="8">
        <v>635494879</v>
      </c>
      <c r="O2453" s="8">
        <v>630099876</v>
      </c>
      <c r="P2453" s="8">
        <v>685841046</v>
      </c>
      <c r="Q2453" s="8">
        <v>605091082</v>
      </c>
      <c r="R2453" s="5" t="s">
        <v>22143</v>
      </c>
      <c r="S2453" s="5" t="s">
        <v>22144</v>
      </c>
      <c r="T2453" s="5" t="s">
        <v>22145</v>
      </c>
      <c r="U2453" s="5" t="s">
        <v>417</v>
      </c>
      <c r="V2453" s="5" t="s">
        <v>417</v>
      </c>
      <c r="W2453" s="5" t="s">
        <v>93</v>
      </c>
      <c r="X2453" s="5" t="s">
        <v>418</v>
      </c>
      <c r="Y2453" s="5" t="s">
        <v>419</v>
      </c>
      <c r="Z2453" s="5" t="s">
        <v>420</v>
      </c>
      <c r="AA2453" s="5" t="s">
        <v>421</v>
      </c>
      <c r="AB2453" s="5"/>
      <c r="AC2453" s="5"/>
      <c r="AD2453" s="5"/>
      <c r="AE2453" s="5"/>
      <c r="AF2453" s="5"/>
    </row>
    <row r="2454" spans="1:32" hidden="1">
      <c r="A2454" s="5" t="s">
        <v>22146</v>
      </c>
      <c r="B2454" s="5" t="str">
        <f>IF(COUNTIF('Leads Priorizados INT'!M:M,A2454)&gt;0,"Sí","No")</f>
        <v>No</v>
      </c>
      <c r="C2454">
        <v>0</v>
      </c>
      <c r="D2454" s="6" t="s">
        <v>414</v>
      </c>
      <c r="E2454" s="5" t="s">
        <v>22147</v>
      </c>
      <c r="F2454" s="5" t="s">
        <v>152</v>
      </c>
      <c r="G2454" s="5" t="s">
        <v>2084</v>
      </c>
      <c r="H2454" s="7">
        <v>483638</v>
      </c>
      <c r="I2454" s="5">
        <v>1</v>
      </c>
      <c r="J2454" s="5">
        <v>3</v>
      </c>
      <c r="K2454" s="5" t="s">
        <v>22148</v>
      </c>
      <c r="L2454" s="5">
        <v>6.5600000000000006E-2</v>
      </c>
      <c r="M2454" s="8">
        <v>913545130</v>
      </c>
      <c r="N2454" s="8">
        <v>925531414</v>
      </c>
      <c r="O2454" s="8">
        <v>692033723</v>
      </c>
      <c r="P2454" s="8">
        <v>622214608</v>
      </c>
      <c r="Q2454" s="8"/>
      <c r="R2454" s="5" t="s">
        <v>22149</v>
      </c>
      <c r="S2454" s="5" t="s">
        <v>417</v>
      </c>
      <c r="T2454" s="5" t="s">
        <v>417</v>
      </c>
      <c r="U2454" s="5" t="s">
        <v>417</v>
      </c>
      <c r="V2454" s="5" t="s">
        <v>417</v>
      </c>
      <c r="W2454" s="5" t="s">
        <v>93</v>
      </c>
      <c r="X2454" s="5" t="s">
        <v>418</v>
      </c>
      <c r="Y2454" s="5" t="s">
        <v>419</v>
      </c>
      <c r="Z2454" s="5" t="s">
        <v>420</v>
      </c>
      <c r="AA2454" s="5" t="s">
        <v>421</v>
      </c>
      <c r="AB2454" s="5" t="s">
        <v>22150</v>
      </c>
      <c r="AC2454" s="5" t="s">
        <v>22151</v>
      </c>
      <c r="AD2454" s="5" t="s">
        <v>22152</v>
      </c>
      <c r="AE2454" s="5"/>
      <c r="AF2454" s="5"/>
    </row>
    <row r="2455" spans="1:32" hidden="1">
      <c r="A2455" s="5" t="s">
        <v>22153</v>
      </c>
      <c r="B2455" s="5" t="str">
        <f>IF(COUNTIF('Leads Priorizados INT'!M:M,A2455)&gt;0,"Sí","No")</f>
        <v>No</v>
      </c>
      <c r="C2455">
        <v>0</v>
      </c>
      <c r="D2455" s="6" t="s">
        <v>414</v>
      </c>
      <c r="E2455" s="5" t="s">
        <v>22154</v>
      </c>
      <c r="F2455" s="5" t="s">
        <v>152</v>
      </c>
      <c r="G2455" s="5" t="s">
        <v>12012</v>
      </c>
      <c r="H2455" s="7">
        <v>26631874</v>
      </c>
      <c r="I2455" s="5">
        <v>3</v>
      </c>
      <c r="J2455" s="5">
        <v>2</v>
      </c>
      <c r="K2455" s="5" t="s">
        <v>22155</v>
      </c>
      <c r="L2455" s="5">
        <v>6.5600000000000006E-2</v>
      </c>
      <c r="M2455" s="8"/>
      <c r="N2455" s="8"/>
      <c r="O2455" s="8"/>
      <c r="P2455" s="8"/>
      <c r="Q2455" s="8"/>
      <c r="R2455" s="5" t="s">
        <v>22156</v>
      </c>
      <c r="S2455" s="5" t="s">
        <v>22157</v>
      </c>
      <c r="T2455" s="5" t="s">
        <v>417</v>
      </c>
      <c r="U2455" s="5" t="s">
        <v>417</v>
      </c>
      <c r="V2455" s="5" t="s">
        <v>417</v>
      </c>
      <c r="W2455" s="5" t="s">
        <v>93</v>
      </c>
      <c r="X2455" s="5" t="s">
        <v>418</v>
      </c>
      <c r="Y2455" s="5" t="s">
        <v>419</v>
      </c>
      <c r="Z2455" s="5" t="s">
        <v>420</v>
      </c>
      <c r="AA2455" s="5" t="s">
        <v>421</v>
      </c>
      <c r="AB2455" s="5"/>
      <c r="AC2455" s="5"/>
      <c r="AD2455" s="5"/>
      <c r="AE2455" s="5"/>
      <c r="AF2455" s="5"/>
    </row>
    <row r="2456" spans="1:32" hidden="1">
      <c r="A2456" s="5" t="s">
        <v>22158</v>
      </c>
      <c r="B2456" s="5" t="str">
        <f>IF(COUNTIF('Leads Priorizados INT'!M:M,A2456)&gt;0,"Sí","No")</f>
        <v>No</v>
      </c>
      <c r="C2456">
        <v>0</v>
      </c>
      <c r="D2456" s="6" t="s">
        <v>414</v>
      </c>
      <c r="E2456" s="5" t="s">
        <v>22159</v>
      </c>
      <c r="F2456" s="5" t="s">
        <v>923</v>
      </c>
      <c r="G2456" s="5" t="s">
        <v>22160</v>
      </c>
      <c r="H2456" s="7">
        <v>414407</v>
      </c>
      <c r="I2456" s="5">
        <v>2</v>
      </c>
      <c r="J2456" s="5">
        <v>1</v>
      </c>
      <c r="K2456" s="5" t="s">
        <v>22161</v>
      </c>
      <c r="L2456" s="5">
        <v>6.5600000000000006E-2</v>
      </c>
      <c r="M2456" s="8">
        <v>923120557</v>
      </c>
      <c r="N2456" s="8"/>
      <c r="O2456" s="8"/>
      <c r="P2456" s="8"/>
      <c r="Q2456" s="8"/>
      <c r="R2456" s="5" t="s">
        <v>22162</v>
      </c>
      <c r="S2456" s="5" t="s">
        <v>417</v>
      </c>
      <c r="T2456" s="5" t="s">
        <v>417</v>
      </c>
      <c r="U2456" s="5" t="s">
        <v>417</v>
      </c>
      <c r="V2456" s="5" t="s">
        <v>417</v>
      </c>
      <c r="W2456" s="5" t="s">
        <v>93</v>
      </c>
      <c r="X2456" s="5" t="s">
        <v>418</v>
      </c>
      <c r="Y2456" s="5" t="s">
        <v>419</v>
      </c>
      <c r="Z2456" s="5" t="s">
        <v>420</v>
      </c>
      <c r="AA2456" s="5" t="s">
        <v>421</v>
      </c>
      <c r="AB2456" s="5"/>
      <c r="AC2456" s="5"/>
      <c r="AD2456" s="5"/>
      <c r="AE2456" s="5"/>
      <c r="AF2456" s="5"/>
    </row>
    <row r="2457" spans="1:32" hidden="1">
      <c r="A2457" s="5" t="s">
        <v>22163</v>
      </c>
      <c r="B2457" s="5" t="str">
        <f>IF(COUNTIF('Leads Priorizados INT'!M:M,A2457)&gt;0,"Sí","No")</f>
        <v>No</v>
      </c>
      <c r="C2457">
        <v>0</v>
      </c>
      <c r="D2457" s="6" t="s">
        <v>414</v>
      </c>
      <c r="E2457" s="5" t="s">
        <v>22164</v>
      </c>
      <c r="F2457" s="5" t="s">
        <v>431</v>
      </c>
      <c r="G2457" s="5" t="s">
        <v>10152</v>
      </c>
      <c r="H2457" s="7">
        <v>2790219</v>
      </c>
      <c r="I2457" s="5">
        <v>53</v>
      </c>
      <c r="J2457" s="5">
        <v>2</v>
      </c>
      <c r="K2457" s="5" t="s">
        <v>22165</v>
      </c>
      <c r="L2457" s="5">
        <v>6.5600000000000006E-2</v>
      </c>
      <c r="M2457" s="8">
        <v>934442482</v>
      </c>
      <c r="N2457" s="8"/>
      <c r="O2457" s="8"/>
      <c r="P2457" s="8"/>
      <c r="Q2457" s="8"/>
      <c r="R2457" s="5" t="s">
        <v>22166</v>
      </c>
      <c r="S2457" s="5" t="s">
        <v>417</v>
      </c>
      <c r="T2457" s="5" t="s">
        <v>417</v>
      </c>
      <c r="U2457" s="5" t="s">
        <v>417</v>
      </c>
      <c r="V2457" s="5" t="s">
        <v>417</v>
      </c>
      <c r="W2457" s="5" t="s">
        <v>93</v>
      </c>
      <c r="X2457" s="5" t="s">
        <v>418</v>
      </c>
      <c r="Y2457" s="5" t="s">
        <v>419</v>
      </c>
      <c r="Z2457" s="5" t="s">
        <v>420</v>
      </c>
      <c r="AA2457" s="5" t="s">
        <v>421</v>
      </c>
      <c r="AB2457" s="5" t="s">
        <v>22167</v>
      </c>
      <c r="AC2457" s="5" t="s">
        <v>22168</v>
      </c>
      <c r="AD2457" s="5" t="s">
        <v>22169</v>
      </c>
      <c r="AE2457" s="5" t="s">
        <v>22170</v>
      </c>
      <c r="AF2457" s="5"/>
    </row>
    <row r="2458" spans="1:32" hidden="1">
      <c r="A2458" s="5" t="s">
        <v>22171</v>
      </c>
      <c r="B2458" s="5" t="str">
        <f>IF(COUNTIF('Leads Priorizados INT'!M:M,A2458)&gt;0,"Sí","No")</f>
        <v>No</v>
      </c>
      <c r="C2458">
        <v>0</v>
      </c>
      <c r="D2458" s="6" t="s">
        <v>414</v>
      </c>
      <c r="E2458" s="5" t="s">
        <v>22172</v>
      </c>
      <c r="F2458" s="5" t="s">
        <v>431</v>
      </c>
      <c r="G2458" s="5" t="s">
        <v>12357</v>
      </c>
      <c r="H2458" s="7">
        <v>1315404</v>
      </c>
      <c r="I2458" s="5">
        <v>1</v>
      </c>
      <c r="J2458" s="5">
        <v>2</v>
      </c>
      <c r="K2458" s="5" t="s">
        <v>22173</v>
      </c>
      <c r="L2458" s="5">
        <v>6.5600000000000006E-2</v>
      </c>
      <c r="M2458" s="8">
        <v>934902624</v>
      </c>
      <c r="N2458" s="8"/>
      <c r="O2458" s="8"/>
      <c r="P2458" s="8"/>
      <c r="Q2458" s="8"/>
      <c r="R2458" s="5" t="s">
        <v>22174</v>
      </c>
      <c r="S2458" s="5" t="s">
        <v>22175</v>
      </c>
      <c r="T2458" s="5" t="s">
        <v>417</v>
      </c>
      <c r="U2458" s="5" t="s">
        <v>417</v>
      </c>
      <c r="V2458" s="5" t="s">
        <v>417</v>
      </c>
      <c r="W2458" s="5" t="s">
        <v>93</v>
      </c>
      <c r="X2458" s="5" t="s">
        <v>418</v>
      </c>
      <c r="Y2458" s="5" t="s">
        <v>419</v>
      </c>
      <c r="Z2458" s="5" t="s">
        <v>420</v>
      </c>
      <c r="AA2458" s="5" t="s">
        <v>421</v>
      </c>
      <c r="AB2458" s="5"/>
      <c r="AC2458" s="5"/>
      <c r="AD2458" s="5"/>
      <c r="AE2458" s="5"/>
      <c r="AF2458" s="5"/>
    </row>
    <row r="2459" spans="1:32">
      <c r="A2459" s="5" t="s">
        <v>22176</v>
      </c>
      <c r="B2459" s="5" t="str">
        <f>IF(COUNTIF('Leads Priorizados INT'!M:M,A2459)&gt;0,"Sí","No")</f>
        <v>No</v>
      </c>
      <c r="C2459">
        <v>1</v>
      </c>
      <c r="D2459" s="6" t="s">
        <v>414</v>
      </c>
      <c r="E2459" s="5" t="s">
        <v>22177</v>
      </c>
      <c r="F2459" s="5" t="s">
        <v>152</v>
      </c>
      <c r="G2459" s="5" t="s">
        <v>1715</v>
      </c>
      <c r="H2459" s="7">
        <v>344631</v>
      </c>
      <c r="I2459" s="5">
        <v>1</v>
      </c>
      <c r="J2459" s="5">
        <v>1</v>
      </c>
      <c r="K2459" s="5" t="s">
        <v>22178</v>
      </c>
      <c r="L2459" s="5">
        <v>6.5600000000000006E-2</v>
      </c>
      <c r="M2459" s="8">
        <v>915215410</v>
      </c>
      <c r="N2459" s="8"/>
      <c r="O2459" s="8"/>
      <c r="P2459" s="8"/>
      <c r="Q2459" s="8"/>
      <c r="R2459" s="5" t="s">
        <v>22179</v>
      </c>
      <c r="S2459" s="5" t="s">
        <v>417</v>
      </c>
      <c r="T2459" s="5" t="s">
        <v>417</v>
      </c>
      <c r="U2459" s="5" t="s">
        <v>417</v>
      </c>
      <c r="V2459" s="5" t="s">
        <v>417</v>
      </c>
      <c r="W2459" s="5" t="s">
        <v>93</v>
      </c>
      <c r="X2459" s="5" t="s">
        <v>418</v>
      </c>
      <c r="Y2459" s="5" t="s">
        <v>419</v>
      </c>
      <c r="Z2459" s="5" t="s">
        <v>420</v>
      </c>
      <c r="AA2459" s="5" t="s">
        <v>421</v>
      </c>
      <c r="AB2459" s="5"/>
      <c r="AC2459" s="5"/>
      <c r="AD2459" s="5"/>
      <c r="AE2459" s="5"/>
      <c r="AF2459" s="5"/>
    </row>
    <row r="2460" spans="1:32" hidden="1">
      <c r="A2460" s="5" t="s">
        <v>22180</v>
      </c>
      <c r="B2460" s="5" t="str">
        <f>IF(COUNTIF('Leads Priorizados INT'!M:M,A2460)&gt;0,"Sí","No")</f>
        <v>No</v>
      </c>
      <c r="C2460">
        <v>0</v>
      </c>
      <c r="D2460" s="6" t="s">
        <v>414</v>
      </c>
      <c r="E2460" s="5" t="s">
        <v>22181</v>
      </c>
      <c r="F2460" s="5" t="s">
        <v>152</v>
      </c>
      <c r="G2460" s="5" t="s">
        <v>1641</v>
      </c>
      <c r="H2460" s="7">
        <v>718036</v>
      </c>
      <c r="I2460" s="5">
        <v>1</v>
      </c>
      <c r="J2460" s="5">
        <v>2</v>
      </c>
      <c r="K2460" s="5" t="s">
        <v>22182</v>
      </c>
      <c r="L2460" s="5">
        <v>6.5600000000000006E-2</v>
      </c>
      <c r="M2460" s="8">
        <v>915015313</v>
      </c>
      <c r="N2460" s="8">
        <v>912211070</v>
      </c>
      <c r="O2460" s="8">
        <v>650939476</v>
      </c>
      <c r="P2460" s="8">
        <v>650940859</v>
      </c>
      <c r="Q2460" s="8">
        <v>696950408</v>
      </c>
      <c r="R2460" s="5" t="s">
        <v>22183</v>
      </c>
      <c r="S2460" s="5" t="s">
        <v>417</v>
      </c>
      <c r="T2460" s="5" t="s">
        <v>417</v>
      </c>
      <c r="U2460" s="5" t="s">
        <v>417</v>
      </c>
      <c r="V2460" s="5" t="s">
        <v>417</v>
      </c>
      <c r="W2460" s="5" t="s">
        <v>93</v>
      </c>
      <c r="X2460" s="5" t="s">
        <v>418</v>
      </c>
      <c r="Y2460" s="5" t="s">
        <v>419</v>
      </c>
      <c r="Z2460" s="5" t="s">
        <v>420</v>
      </c>
      <c r="AA2460" s="5" t="s">
        <v>421</v>
      </c>
      <c r="AB2460" s="5" t="s">
        <v>22184</v>
      </c>
      <c r="AC2460" s="5"/>
      <c r="AD2460" s="5"/>
      <c r="AE2460" s="5"/>
      <c r="AF2460" s="5"/>
    </row>
    <row r="2461" spans="1:32">
      <c r="A2461" s="5" t="s">
        <v>22185</v>
      </c>
      <c r="B2461" s="5" t="str">
        <f>IF(COUNTIF('Leads Priorizados INT'!M:M,A2461)&gt;0,"Sí","No")</f>
        <v>No</v>
      </c>
      <c r="C2461">
        <v>1</v>
      </c>
      <c r="D2461" s="6" t="s">
        <v>414</v>
      </c>
      <c r="E2461" s="5" t="s">
        <v>22186</v>
      </c>
      <c r="F2461" s="5" t="s">
        <v>152</v>
      </c>
      <c r="G2461" s="5" t="s">
        <v>3229</v>
      </c>
      <c r="H2461" s="7">
        <v>826649</v>
      </c>
      <c r="I2461" s="5">
        <v>8</v>
      </c>
      <c r="J2461" s="5">
        <v>1</v>
      </c>
      <c r="K2461" s="5" t="s">
        <v>22187</v>
      </c>
      <c r="L2461" s="5">
        <v>6.5600000000000006E-2</v>
      </c>
      <c r="M2461" s="8"/>
      <c r="N2461" s="8"/>
      <c r="O2461" s="8"/>
      <c r="P2461" s="8"/>
      <c r="Q2461" s="8"/>
      <c r="R2461" s="5" t="s">
        <v>22188</v>
      </c>
      <c r="S2461" s="5" t="s">
        <v>417</v>
      </c>
      <c r="T2461" s="5" t="s">
        <v>417</v>
      </c>
      <c r="U2461" s="5" t="s">
        <v>417</v>
      </c>
      <c r="V2461" s="5" t="s">
        <v>417</v>
      </c>
      <c r="W2461" s="5" t="s">
        <v>93</v>
      </c>
      <c r="X2461" s="5" t="s">
        <v>418</v>
      </c>
      <c r="Y2461" s="5" t="s">
        <v>419</v>
      </c>
      <c r="Z2461" s="5" t="s">
        <v>420</v>
      </c>
      <c r="AA2461" s="5" t="s">
        <v>421</v>
      </c>
      <c r="AB2461" s="5"/>
      <c r="AC2461" s="5"/>
      <c r="AD2461" s="5"/>
      <c r="AE2461" s="5"/>
      <c r="AF2461" s="5"/>
    </row>
    <row r="2462" spans="1:32" hidden="1">
      <c r="A2462" s="5" t="s">
        <v>22189</v>
      </c>
      <c r="B2462" s="5" t="str">
        <f>IF(COUNTIF('Leads Priorizados INT'!M:M,A2462)&gt;0,"Sí","No")</f>
        <v>No</v>
      </c>
      <c r="C2462">
        <v>0</v>
      </c>
      <c r="D2462" s="6" t="s">
        <v>1234</v>
      </c>
      <c r="E2462" s="5" t="s">
        <v>22190</v>
      </c>
      <c r="F2462" s="5" t="s">
        <v>1382</v>
      </c>
      <c r="G2462" s="5" t="s">
        <v>21283</v>
      </c>
      <c r="H2462" s="7">
        <v>407331</v>
      </c>
      <c r="I2462" s="5">
        <v>9</v>
      </c>
      <c r="J2462" s="5">
        <v>2</v>
      </c>
      <c r="K2462" s="5" t="s">
        <v>22191</v>
      </c>
      <c r="L2462" s="5">
        <v>6.5600000000000006E-2</v>
      </c>
      <c r="M2462" s="8">
        <v>662969084</v>
      </c>
      <c r="N2462" s="8"/>
      <c r="O2462" s="8"/>
      <c r="P2462" s="8"/>
      <c r="Q2462" s="8"/>
      <c r="R2462" s="5" t="s">
        <v>22192</v>
      </c>
      <c r="S2462" s="5" t="s">
        <v>417</v>
      </c>
      <c r="T2462" s="5" t="s">
        <v>417</v>
      </c>
      <c r="U2462" s="5" t="s">
        <v>417</v>
      </c>
      <c r="V2462" s="5" t="s">
        <v>417</v>
      </c>
      <c r="W2462" s="5" t="s">
        <v>93</v>
      </c>
      <c r="X2462" s="5" t="s">
        <v>418</v>
      </c>
      <c r="Y2462" s="5" t="s">
        <v>419</v>
      </c>
      <c r="Z2462" s="5" t="s">
        <v>420</v>
      </c>
      <c r="AA2462" s="5" t="s">
        <v>421</v>
      </c>
      <c r="AB2462" s="5"/>
      <c r="AC2462" s="5"/>
      <c r="AD2462" s="5"/>
      <c r="AE2462" s="5"/>
      <c r="AF2462" s="5"/>
    </row>
    <row r="2463" spans="1:32" hidden="1">
      <c r="A2463" s="5" t="s">
        <v>22193</v>
      </c>
      <c r="B2463" s="5" t="str">
        <f>IF(COUNTIF('Leads Priorizados INT'!M:M,A2463)&gt;0,"Sí","No")</f>
        <v>No</v>
      </c>
      <c r="C2463">
        <v>0</v>
      </c>
      <c r="D2463" s="6" t="s">
        <v>414</v>
      </c>
      <c r="E2463" s="5" t="s">
        <v>22194</v>
      </c>
      <c r="F2463" s="5" t="s">
        <v>431</v>
      </c>
      <c r="G2463" s="5" t="s">
        <v>9448</v>
      </c>
      <c r="H2463" s="7">
        <v>1074158</v>
      </c>
      <c r="I2463" s="5">
        <v>2</v>
      </c>
      <c r="J2463" s="5">
        <v>1</v>
      </c>
      <c r="K2463" s="5" t="s">
        <v>22195</v>
      </c>
      <c r="L2463" s="5">
        <v>6.5500000000000003E-2</v>
      </c>
      <c r="M2463" s="8"/>
      <c r="N2463" s="8"/>
      <c r="O2463" s="8"/>
      <c r="P2463" s="8"/>
      <c r="Q2463" s="8"/>
      <c r="R2463" s="5" t="s">
        <v>22196</v>
      </c>
      <c r="S2463" s="5" t="s">
        <v>417</v>
      </c>
      <c r="T2463" s="5" t="s">
        <v>417</v>
      </c>
      <c r="U2463" s="5" t="s">
        <v>417</v>
      </c>
      <c r="V2463" s="5" t="s">
        <v>417</v>
      </c>
      <c r="W2463" s="5" t="s">
        <v>93</v>
      </c>
      <c r="X2463" s="5" t="s">
        <v>418</v>
      </c>
      <c r="Y2463" s="5" t="s">
        <v>419</v>
      </c>
      <c r="Z2463" s="5" t="s">
        <v>420</v>
      </c>
      <c r="AA2463" s="5" t="s">
        <v>421</v>
      </c>
      <c r="AB2463" s="5"/>
      <c r="AC2463" s="5"/>
      <c r="AD2463" s="5"/>
      <c r="AE2463" s="5"/>
      <c r="AF2463" s="5"/>
    </row>
    <row r="2464" spans="1:32" hidden="1">
      <c r="A2464" s="5" t="s">
        <v>22197</v>
      </c>
      <c r="B2464" s="5" t="str">
        <f>IF(COUNTIF('Leads Priorizados INT'!M:M,A2464)&gt;0,"Sí","No")</f>
        <v>No</v>
      </c>
      <c r="C2464">
        <v>0</v>
      </c>
      <c r="D2464" s="6" t="s">
        <v>414</v>
      </c>
      <c r="E2464" s="5" t="s">
        <v>22198</v>
      </c>
      <c r="F2464" s="5" t="s">
        <v>152</v>
      </c>
      <c r="G2464" s="5" t="s">
        <v>14919</v>
      </c>
      <c r="H2464" s="7">
        <v>841645</v>
      </c>
      <c r="I2464" s="5">
        <v>7</v>
      </c>
      <c r="J2464" s="5">
        <v>1</v>
      </c>
      <c r="K2464" s="5" t="s">
        <v>22199</v>
      </c>
      <c r="L2464" s="5">
        <v>6.5500000000000003E-2</v>
      </c>
      <c r="M2464" s="8"/>
      <c r="N2464" s="8"/>
      <c r="O2464" s="8"/>
      <c r="P2464" s="8"/>
      <c r="Q2464" s="8"/>
      <c r="R2464" s="5" t="s">
        <v>22200</v>
      </c>
      <c r="S2464" s="5" t="s">
        <v>417</v>
      </c>
      <c r="T2464" s="5" t="s">
        <v>417</v>
      </c>
      <c r="U2464" s="5" t="s">
        <v>417</v>
      </c>
      <c r="V2464" s="5" t="s">
        <v>417</v>
      </c>
      <c r="W2464" s="5" t="s">
        <v>93</v>
      </c>
      <c r="X2464" s="5" t="s">
        <v>418</v>
      </c>
      <c r="Y2464" s="5" t="s">
        <v>419</v>
      </c>
      <c r="Z2464" s="5" t="s">
        <v>420</v>
      </c>
      <c r="AA2464" s="5" t="s">
        <v>421</v>
      </c>
      <c r="AB2464" s="5"/>
      <c r="AC2464" s="5"/>
      <c r="AD2464" s="5"/>
      <c r="AE2464" s="5"/>
      <c r="AF2464" s="5"/>
    </row>
    <row r="2465" spans="1:32" hidden="1">
      <c r="A2465" s="5" t="s">
        <v>22201</v>
      </c>
      <c r="B2465" s="5" t="str">
        <f>IF(COUNTIF('Leads Priorizados INT'!M:M,A2465)&gt;0,"Sí","No")</f>
        <v>No</v>
      </c>
      <c r="C2465">
        <v>0</v>
      </c>
      <c r="D2465" s="6" t="s">
        <v>414</v>
      </c>
      <c r="E2465" s="5" t="s">
        <v>22202</v>
      </c>
      <c r="F2465" s="5" t="s">
        <v>152</v>
      </c>
      <c r="G2465" s="5" t="s">
        <v>592</v>
      </c>
      <c r="H2465" s="7">
        <v>1049595</v>
      </c>
      <c r="I2465" s="5">
        <v>8</v>
      </c>
      <c r="J2465" s="5">
        <v>1</v>
      </c>
      <c r="K2465" s="5" t="s">
        <v>22203</v>
      </c>
      <c r="L2465" s="5">
        <v>6.5500000000000003E-2</v>
      </c>
      <c r="M2465" s="8"/>
      <c r="N2465" s="8"/>
      <c r="O2465" s="8"/>
      <c r="P2465" s="8"/>
      <c r="Q2465" s="8"/>
      <c r="R2465" s="5" t="s">
        <v>22204</v>
      </c>
      <c r="S2465" s="5" t="s">
        <v>417</v>
      </c>
      <c r="T2465" s="5" t="s">
        <v>417</v>
      </c>
      <c r="U2465" s="5" t="s">
        <v>417</v>
      </c>
      <c r="V2465" s="5" t="s">
        <v>417</v>
      </c>
      <c r="W2465" s="5" t="s">
        <v>93</v>
      </c>
      <c r="X2465" s="5" t="s">
        <v>418</v>
      </c>
      <c r="Y2465" s="5" t="s">
        <v>419</v>
      </c>
      <c r="Z2465" s="5" t="s">
        <v>420</v>
      </c>
      <c r="AA2465" s="5" t="s">
        <v>421</v>
      </c>
      <c r="AB2465" s="5"/>
      <c r="AC2465" s="5"/>
      <c r="AD2465" s="5"/>
      <c r="AE2465" s="5"/>
      <c r="AF2465" s="5"/>
    </row>
    <row r="2466" spans="1:32" hidden="1">
      <c r="A2466" s="5" t="s">
        <v>22205</v>
      </c>
      <c r="B2466" s="5" t="str">
        <f>IF(COUNTIF('Leads Priorizados INT'!M:M,A2466)&gt;0,"Sí","No")</f>
        <v>No</v>
      </c>
      <c r="C2466">
        <v>0</v>
      </c>
      <c r="D2466" s="6" t="s">
        <v>414</v>
      </c>
      <c r="E2466" s="5" t="s">
        <v>22206</v>
      </c>
      <c r="F2466" s="5" t="s">
        <v>152</v>
      </c>
      <c r="G2466" s="5" t="s">
        <v>1915</v>
      </c>
      <c r="H2466" s="7">
        <v>6084744</v>
      </c>
      <c r="I2466" s="5">
        <v>22</v>
      </c>
      <c r="J2466" s="5">
        <v>1</v>
      </c>
      <c r="K2466" s="5" t="s">
        <v>22207</v>
      </c>
      <c r="L2466" s="5">
        <v>6.5500000000000003E-2</v>
      </c>
      <c r="M2466" s="8">
        <v>918643159</v>
      </c>
      <c r="N2466" s="8">
        <v>913750213</v>
      </c>
      <c r="O2466" s="8">
        <v>918643055</v>
      </c>
      <c r="P2466" s="8"/>
      <c r="Q2466" s="8"/>
      <c r="R2466" s="5" t="s">
        <v>22208</v>
      </c>
      <c r="S2466" s="5" t="s">
        <v>22209</v>
      </c>
      <c r="T2466" s="5" t="s">
        <v>22210</v>
      </c>
      <c r="U2466" s="5" t="s">
        <v>417</v>
      </c>
      <c r="V2466" s="5" t="s">
        <v>417</v>
      </c>
      <c r="W2466" s="5" t="s">
        <v>93</v>
      </c>
      <c r="X2466" s="5" t="s">
        <v>418</v>
      </c>
      <c r="Y2466" s="5" t="s">
        <v>419</v>
      </c>
      <c r="Z2466" s="5" t="s">
        <v>420</v>
      </c>
      <c r="AA2466" s="5" t="s">
        <v>421</v>
      </c>
      <c r="AB2466" s="5" t="s">
        <v>22211</v>
      </c>
      <c r="AC2466" s="5"/>
      <c r="AD2466" s="5"/>
      <c r="AE2466" s="5"/>
      <c r="AF2466" s="5"/>
    </row>
    <row r="2467" spans="1:32" hidden="1">
      <c r="A2467" s="5" t="s">
        <v>22212</v>
      </c>
      <c r="B2467" s="5" t="str">
        <f>IF(COUNTIF('Leads Priorizados INT'!M:M,A2467)&gt;0,"Sí","No")</f>
        <v>No</v>
      </c>
      <c r="C2467">
        <v>0</v>
      </c>
      <c r="D2467" s="6" t="s">
        <v>414</v>
      </c>
      <c r="E2467" s="5" t="s">
        <v>22213</v>
      </c>
      <c r="F2467" s="5" t="s">
        <v>152</v>
      </c>
      <c r="G2467" s="5" t="s">
        <v>9326</v>
      </c>
      <c r="H2467" s="7">
        <v>951085</v>
      </c>
      <c r="I2467" s="5">
        <v>8</v>
      </c>
      <c r="J2467" s="5">
        <v>1</v>
      </c>
      <c r="K2467" s="5" t="s">
        <v>22214</v>
      </c>
      <c r="L2467" s="5">
        <v>6.5500000000000003E-2</v>
      </c>
      <c r="M2467" s="8"/>
      <c r="N2467" s="8"/>
      <c r="O2467" s="8"/>
      <c r="P2467" s="8"/>
      <c r="Q2467" s="8"/>
      <c r="R2467" s="5" t="s">
        <v>22215</v>
      </c>
      <c r="S2467" s="5" t="s">
        <v>22216</v>
      </c>
      <c r="T2467" s="5" t="s">
        <v>417</v>
      </c>
      <c r="U2467" s="5" t="s">
        <v>417</v>
      </c>
      <c r="V2467" s="5" t="s">
        <v>417</v>
      </c>
      <c r="W2467" s="5" t="s">
        <v>93</v>
      </c>
      <c r="X2467" s="5" t="s">
        <v>418</v>
      </c>
      <c r="Y2467" s="5" t="s">
        <v>419</v>
      </c>
      <c r="Z2467" s="5" t="s">
        <v>420</v>
      </c>
      <c r="AA2467" s="5" t="s">
        <v>421</v>
      </c>
      <c r="AB2467" s="5"/>
      <c r="AC2467" s="5"/>
      <c r="AD2467" s="5"/>
      <c r="AE2467" s="5"/>
      <c r="AF2467" s="5"/>
    </row>
    <row r="2468" spans="1:32">
      <c r="A2468" s="5" t="s">
        <v>22217</v>
      </c>
      <c r="B2468" s="5" t="str">
        <f>IF(COUNTIF('Leads Priorizados INT'!M:M,A2468)&gt;0,"Sí","No")</f>
        <v>No</v>
      </c>
      <c r="C2468">
        <v>1</v>
      </c>
      <c r="D2468" s="6" t="s">
        <v>414</v>
      </c>
      <c r="E2468" s="5" t="s">
        <v>22218</v>
      </c>
      <c r="F2468" s="5" t="s">
        <v>2926</v>
      </c>
      <c r="G2468" s="5" t="s">
        <v>19218</v>
      </c>
      <c r="H2468" s="7">
        <v>506911</v>
      </c>
      <c r="I2468" s="5">
        <v>0</v>
      </c>
      <c r="J2468" s="5">
        <v>1</v>
      </c>
      <c r="K2468" s="5" t="s">
        <v>22219</v>
      </c>
      <c r="L2468" s="5">
        <v>6.5500000000000003E-2</v>
      </c>
      <c r="M2468" s="8">
        <v>918803612</v>
      </c>
      <c r="N2468" s="8"/>
      <c r="O2468" s="8"/>
      <c r="P2468" s="8"/>
      <c r="Q2468" s="8"/>
      <c r="R2468" s="5" t="s">
        <v>22220</v>
      </c>
      <c r="S2468" s="5" t="s">
        <v>417</v>
      </c>
      <c r="T2468" s="5" t="s">
        <v>417</v>
      </c>
      <c r="U2468" s="5" t="s">
        <v>417</v>
      </c>
      <c r="V2468" s="5" t="s">
        <v>417</v>
      </c>
      <c r="W2468" s="5" t="s">
        <v>93</v>
      </c>
      <c r="X2468" s="5" t="s">
        <v>418</v>
      </c>
      <c r="Y2468" s="5" t="s">
        <v>419</v>
      </c>
      <c r="Z2468" s="5" t="s">
        <v>420</v>
      </c>
      <c r="AA2468" s="5" t="s">
        <v>421</v>
      </c>
      <c r="AB2468" s="5" t="s">
        <v>22221</v>
      </c>
      <c r="AC2468" s="5"/>
      <c r="AD2468" s="5"/>
      <c r="AE2468" s="5"/>
      <c r="AF2468" s="5"/>
    </row>
    <row r="2469" spans="1:32" hidden="1">
      <c r="A2469" s="5" t="s">
        <v>22222</v>
      </c>
      <c r="B2469" s="5" t="str">
        <f>IF(COUNTIF('Leads Priorizados INT'!M:M,A2469)&gt;0,"Sí","No")</f>
        <v>No</v>
      </c>
      <c r="C2469">
        <v>0</v>
      </c>
      <c r="D2469" s="6" t="s">
        <v>414</v>
      </c>
      <c r="E2469" s="5" t="s">
        <v>22223</v>
      </c>
      <c r="F2469" s="5" t="s">
        <v>1382</v>
      </c>
      <c r="G2469" s="5" t="s">
        <v>9926</v>
      </c>
      <c r="H2469" s="7">
        <v>435480</v>
      </c>
      <c r="I2469" s="5">
        <v>7</v>
      </c>
      <c r="J2469" s="5">
        <v>1</v>
      </c>
      <c r="K2469" s="5" t="s">
        <v>22224</v>
      </c>
      <c r="L2469" s="5">
        <v>6.5500000000000003E-2</v>
      </c>
      <c r="M2469" s="8"/>
      <c r="N2469" s="8"/>
      <c r="O2469" s="8"/>
      <c r="P2469" s="8"/>
      <c r="Q2469" s="8"/>
      <c r="R2469" s="5" t="s">
        <v>22225</v>
      </c>
      <c r="S2469" s="5" t="s">
        <v>22226</v>
      </c>
      <c r="T2469" s="5" t="s">
        <v>417</v>
      </c>
      <c r="U2469" s="5" t="s">
        <v>417</v>
      </c>
      <c r="V2469" s="5" t="s">
        <v>417</v>
      </c>
      <c r="W2469" s="5" t="s">
        <v>93</v>
      </c>
      <c r="X2469" s="5" t="s">
        <v>418</v>
      </c>
      <c r="Y2469" s="5" t="s">
        <v>419</v>
      </c>
      <c r="Z2469" s="5" t="s">
        <v>420</v>
      </c>
      <c r="AA2469" s="5" t="s">
        <v>421</v>
      </c>
      <c r="AB2469" s="5"/>
      <c r="AC2469" s="5"/>
      <c r="AD2469" s="5"/>
      <c r="AE2469" s="5"/>
      <c r="AF2469" s="5"/>
    </row>
    <row r="2470" spans="1:32" hidden="1">
      <c r="A2470" s="5" t="s">
        <v>22227</v>
      </c>
      <c r="B2470" s="5" t="str">
        <f>IF(COUNTIF('Leads Priorizados INT'!M:M,A2470)&gt;0,"Sí","No")</f>
        <v>No</v>
      </c>
      <c r="C2470">
        <v>0</v>
      </c>
      <c r="D2470" s="6" t="s">
        <v>414</v>
      </c>
      <c r="E2470" s="5" t="s">
        <v>22228</v>
      </c>
      <c r="F2470" s="5" t="s">
        <v>1382</v>
      </c>
      <c r="G2470" s="5" t="s">
        <v>22229</v>
      </c>
      <c r="H2470" s="7">
        <v>306294</v>
      </c>
      <c r="I2470" s="5">
        <v>4</v>
      </c>
      <c r="J2470" s="5">
        <v>2</v>
      </c>
      <c r="K2470" s="5" t="s">
        <v>22230</v>
      </c>
      <c r="L2470" s="5">
        <v>6.5500000000000003E-2</v>
      </c>
      <c r="M2470" s="8">
        <v>961042403</v>
      </c>
      <c r="N2470" s="8">
        <v>961042433</v>
      </c>
      <c r="O2470" s="8">
        <v>962062920</v>
      </c>
      <c r="P2470" s="8">
        <v>629831618</v>
      </c>
      <c r="Q2470" s="8"/>
      <c r="R2470" s="5" t="s">
        <v>22231</v>
      </c>
      <c r="S2470" s="5" t="s">
        <v>417</v>
      </c>
      <c r="T2470" s="5" t="s">
        <v>417</v>
      </c>
      <c r="U2470" s="5" t="s">
        <v>417</v>
      </c>
      <c r="V2470" s="5" t="s">
        <v>417</v>
      </c>
      <c r="W2470" s="5" t="s">
        <v>93</v>
      </c>
      <c r="X2470" s="5" t="s">
        <v>418</v>
      </c>
      <c r="Y2470" s="5" t="s">
        <v>419</v>
      </c>
      <c r="Z2470" s="5" t="s">
        <v>420</v>
      </c>
      <c r="AA2470" s="5" t="s">
        <v>421</v>
      </c>
      <c r="AB2470" s="5"/>
      <c r="AC2470" s="5"/>
      <c r="AD2470" s="5"/>
      <c r="AE2470" s="5"/>
      <c r="AF2470" s="5"/>
    </row>
    <row r="2471" spans="1:32" hidden="1">
      <c r="A2471" s="5" t="s">
        <v>22232</v>
      </c>
      <c r="B2471" s="5" t="str">
        <f>IF(COUNTIF('Leads Priorizados INT'!M:M,A2471)&gt;0,"Sí","No")</f>
        <v>No</v>
      </c>
      <c r="C2471">
        <v>0</v>
      </c>
      <c r="D2471" s="6" t="s">
        <v>414</v>
      </c>
      <c r="E2471" s="5" t="s">
        <v>22233</v>
      </c>
      <c r="F2471" s="5" t="s">
        <v>431</v>
      </c>
      <c r="G2471" s="5" t="s">
        <v>11336</v>
      </c>
      <c r="H2471" s="7">
        <v>380723</v>
      </c>
      <c r="I2471" s="5">
        <v>8</v>
      </c>
      <c r="J2471" s="5">
        <v>1</v>
      </c>
      <c r="K2471" s="5" t="s">
        <v>22234</v>
      </c>
      <c r="L2471" s="5">
        <v>6.54E-2</v>
      </c>
      <c r="M2471" s="8">
        <v>937311357</v>
      </c>
      <c r="N2471" s="8"/>
      <c r="O2471" s="8"/>
      <c r="P2471" s="8"/>
      <c r="Q2471" s="8"/>
      <c r="R2471" s="5" t="s">
        <v>22235</v>
      </c>
      <c r="S2471" s="5" t="s">
        <v>417</v>
      </c>
      <c r="T2471" s="5" t="s">
        <v>417</v>
      </c>
      <c r="U2471" s="5" t="s">
        <v>417</v>
      </c>
      <c r="V2471" s="5" t="s">
        <v>417</v>
      </c>
      <c r="W2471" s="5" t="s">
        <v>93</v>
      </c>
      <c r="X2471" s="5" t="s">
        <v>418</v>
      </c>
      <c r="Y2471" s="5" t="s">
        <v>419</v>
      </c>
      <c r="Z2471" s="5" t="s">
        <v>420</v>
      </c>
      <c r="AA2471" s="5" t="s">
        <v>421</v>
      </c>
      <c r="AB2471" s="5" t="s">
        <v>22236</v>
      </c>
      <c r="AC2471" s="5" t="s">
        <v>22237</v>
      </c>
      <c r="AD2471" s="5"/>
      <c r="AE2471" s="5"/>
      <c r="AF2471" s="5"/>
    </row>
    <row r="2472" spans="1:32" hidden="1">
      <c r="A2472" s="5" t="s">
        <v>22238</v>
      </c>
      <c r="B2472" s="5" t="str">
        <f>IF(COUNTIF('Leads Priorizados INT'!M:M,A2472)&gt;0,"Sí","No")</f>
        <v>No</v>
      </c>
      <c r="C2472">
        <v>0</v>
      </c>
      <c r="D2472" s="6" t="s">
        <v>414</v>
      </c>
      <c r="E2472" s="5" t="s">
        <v>22239</v>
      </c>
      <c r="F2472" s="5" t="s">
        <v>931</v>
      </c>
      <c r="G2472" s="5" t="s">
        <v>22240</v>
      </c>
      <c r="H2472" s="7">
        <v>4038162</v>
      </c>
      <c r="I2472" s="5">
        <v>22</v>
      </c>
      <c r="J2472" s="5">
        <v>1</v>
      </c>
      <c r="K2472" s="5" t="s">
        <v>22241</v>
      </c>
      <c r="L2472" s="5">
        <v>6.54E-2</v>
      </c>
      <c r="M2472" s="8">
        <v>881976775</v>
      </c>
      <c r="N2472" s="8"/>
      <c r="O2472" s="8"/>
      <c r="P2472" s="8"/>
      <c r="Q2472" s="8"/>
      <c r="R2472" s="5" t="s">
        <v>22242</v>
      </c>
      <c r="S2472" s="5" t="s">
        <v>417</v>
      </c>
      <c r="T2472" s="5" t="s">
        <v>417</v>
      </c>
      <c r="U2472" s="5" t="s">
        <v>417</v>
      </c>
      <c r="V2472" s="5" t="s">
        <v>417</v>
      </c>
      <c r="W2472" s="5" t="s">
        <v>93</v>
      </c>
      <c r="X2472" s="5" t="s">
        <v>418</v>
      </c>
      <c r="Y2472" s="5" t="s">
        <v>419</v>
      </c>
      <c r="Z2472" s="5" t="s">
        <v>420</v>
      </c>
      <c r="AA2472" s="5" t="s">
        <v>421</v>
      </c>
      <c r="AB2472" s="5"/>
      <c r="AC2472" s="5"/>
      <c r="AD2472" s="5"/>
      <c r="AE2472" s="5"/>
      <c r="AF2472" s="5"/>
    </row>
    <row r="2473" spans="1:32" hidden="1">
      <c r="A2473" s="5" t="s">
        <v>22243</v>
      </c>
      <c r="B2473" s="5" t="str">
        <f>IF(COUNTIF('Leads Priorizados INT'!M:M,A2473)&gt;0,"Sí","No")</f>
        <v>No</v>
      </c>
      <c r="C2473">
        <v>0</v>
      </c>
      <c r="D2473" s="6" t="s">
        <v>430</v>
      </c>
      <c r="E2473" s="5" t="s">
        <v>22244</v>
      </c>
      <c r="F2473" s="5" t="s">
        <v>3780</v>
      </c>
      <c r="G2473" s="5" t="s">
        <v>16525</v>
      </c>
      <c r="H2473" s="7">
        <v>362970</v>
      </c>
      <c r="I2473" s="5">
        <v>8</v>
      </c>
      <c r="J2473" s="5">
        <v>3</v>
      </c>
      <c r="K2473" s="5" t="s">
        <v>22245</v>
      </c>
      <c r="L2473" s="5">
        <v>6.54E-2</v>
      </c>
      <c r="M2473" s="8">
        <v>958154618</v>
      </c>
      <c r="N2473" s="8">
        <v>687900760</v>
      </c>
      <c r="O2473" s="8">
        <v>647976318</v>
      </c>
      <c r="P2473" s="8">
        <v>605850532</v>
      </c>
      <c r="Q2473" s="8">
        <v>675339182</v>
      </c>
      <c r="R2473" s="5" t="s">
        <v>22246</v>
      </c>
      <c r="S2473" s="5" t="s">
        <v>417</v>
      </c>
      <c r="T2473" s="5" t="s">
        <v>417</v>
      </c>
      <c r="U2473" s="5" t="s">
        <v>417</v>
      </c>
      <c r="V2473" s="5" t="s">
        <v>417</v>
      </c>
      <c r="W2473" s="5" t="s">
        <v>93</v>
      </c>
      <c r="X2473" s="5" t="s">
        <v>418</v>
      </c>
      <c r="Y2473" s="5" t="s">
        <v>419</v>
      </c>
      <c r="Z2473" s="5" t="s">
        <v>420</v>
      </c>
      <c r="AA2473" s="5" t="s">
        <v>421</v>
      </c>
      <c r="AB2473" s="5"/>
      <c r="AC2473" s="5"/>
      <c r="AD2473" s="5"/>
      <c r="AE2473" s="5"/>
      <c r="AF2473" s="5"/>
    </row>
    <row r="2474" spans="1:32" hidden="1">
      <c r="A2474" s="5" t="s">
        <v>22247</v>
      </c>
      <c r="B2474" s="5" t="str">
        <f>IF(COUNTIF('Leads Priorizados INT'!M:M,A2474)&gt;0,"Sí","No")</f>
        <v>No</v>
      </c>
      <c r="C2474">
        <v>0</v>
      </c>
      <c r="D2474" s="6" t="s">
        <v>414</v>
      </c>
      <c r="E2474" s="5" t="s">
        <v>22248</v>
      </c>
      <c r="F2474" s="5" t="s">
        <v>2631</v>
      </c>
      <c r="G2474" s="5" t="s">
        <v>22249</v>
      </c>
      <c r="H2474" s="7">
        <v>1064344</v>
      </c>
      <c r="I2474" s="5">
        <v>1</v>
      </c>
      <c r="J2474" s="5">
        <v>1</v>
      </c>
      <c r="K2474" s="5" t="s">
        <v>22250</v>
      </c>
      <c r="L2474" s="5">
        <v>6.54E-2</v>
      </c>
      <c r="M2474" s="8">
        <v>979750198</v>
      </c>
      <c r="N2474" s="8">
        <v>985265844</v>
      </c>
      <c r="O2474" s="8">
        <v>652670743</v>
      </c>
      <c r="P2474" s="8">
        <v>685163168</v>
      </c>
      <c r="Q2474" s="8">
        <v>659155942</v>
      </c>
      <c r="R2474" s="5" t="s">
        <v>22251</v>
      </c>
      <c r="S2474" s="5" t="s">
        <v>417</v>
      </c>
      <c r="T2474" s="5" t="s">
        <v>417</v>
      </c>
      <c r="U2474" s="5" t="s">
        <v>417</v>
      </c>
      <c r="V2474" s="5" t="s">
        <v>417</v>
      </c>
      <c r="W2474" s="5" t="s">
        <v>93</v>
      </c>
      <c r="X2474" s="5" t="s">
        <v>418</v>
      </c>
      <c r="Y2474" s="5" t="s">
        <v>419</v>
      </c>
      <c r="Z2474" s="5" t="s">
        <v>420</v>
      </c>
      <c r="AA2474" s="5" t="s">
        <v>421</v>
      </c>
      <c r="AB2474" s="5"/>
      <c r="AC2474" s="5"/>
      <c r="AD2474" s="5"/>
      <c r="AE2474" s="5"/>
      <c r="AF2474" s="5"/>
    </row>
    <row r="2475" spans="1:32" hidden="1">
      <c r="A2475" s="5" t="s">
        <v>22252</v>
      </c>
      <c r="B2475" s="5" t="str">
        <f>IF(COUNTIF('Leads Priorizados INT'!M:M,A2475)&gt;0,"Sí","No")</f>
        <v>No</v>
      </c>
      <c r="C2475">
        <v>0</v>
      </c>
      <c r="D2475" s="6" t="s">
        <v>414</v>
      </c>
      <c r="E2475" s="5" t="s">
        <v>22253</v>
      </c>
      <c r="F2475" s="5" t="s">
        <v>431</v>
      </c>
      <c r="G2475" s="5" t="s">
        <v>2064</v>
      </c>
      <c r="H2475" s="7">
        <v>862698</v>
      </c>
      <c r="I2475" s="5">
        <v>8</v>
      </c>
      <c r="J2475" s="5">
        <v>2</v>
      </c>
      <c r="K2475" s="5" t="s">
        <v>22254</v>
      </c>
      <c r="L2475" s="5">
        <v>6.54E-2</v>
      </c>
      <c r="M2475" s="8"/>
      <c r="N2475" s="8"/>
      <c r="O2475" s="8"/>
      <c r="P2475" s="8"/>
      <c r="Q2475" s="8"/>
      <c r="R2475" s="5" t="s">
        <v>22255</v>
      </c>
      <c r="S2475" s="5" t="s">
        <v>417</v>
      </c>
      <c r="T2475" s="5" t="s">
        <v>417</v>
      </c>
      <c r="U2475" s="5" t="s">
        <v>417</v>
      </c>
      <c r="V2475" s="5" t="s">
        <v>417</v>
      </c>
      <c r="W2475" s="5" t="s">
        <v>93</v>
      </c>
      <c r="X2475" s="5" t="s">
        <v>418</v>
      </c>
      <c r="Y2475" s="5" t="s">
        <v>419</v>
      </c>
      <c r="Z2475" s="5" t="s">
        <v>420</v>
      </c>
      <c r="AA2475" s="5" t="s">
        <v>421</v>
      </c>
      <c r="AB2475" s="5"/>
      <c r="AC2475" s="5"/>
      <c r="AD2475" s="5"/>
      <c r="AE2475" s="5"/>
      <c r="AF2475" s="5"/>
    </row>
    <row r="2476" spans="1:32" hidden="1">
      <c r="A2476" s="5" t="s">
        <v>22256</v>
      </c>
      <c r="B2476" s="5" t="str">
        <f>IF(COUNTIF('Leads Priorizados INT'!M:M,A2476)&gt;0,"Sí","No")</f>
        <v>No</v>
      </c>
      <c r="C2476">
        <v>0</v>
      </c>
      <c r="D2476" s="6" t="s">
        <v>1234</v>
      </c>
      <c r="E2476" s="5" t="s">
        <v>22257</v>
      </c>
      <c r="F2476" s="5" t="s">
        <v>152</v>
      </c>
      <c r="G2476" s="5" t="s">
        <v>11157</v>
      </c>
      <c r="H2476" s="7">
        <v>719438</v>
      </c>
      <c r="I2476" s="5">
        <v>1</v>
      </c>
      <c r="J2476" s="5">
        <v>2</v>
      </c>
      <c r="K2476" s="5" t="s">
        <v>22258</v>
      </c>
      <c r="L2476" s="5">
        <v>6.54E-2</v>
      </c>
      <c r="M2476" s="8">
        <v>914726869</v>
      </c>
      <c r="N2476" s="8">
        <v>914720425</v>
      </c>
      <c r="O2476" s="8">
        <v>687596702</v>
      </c>
      <c r="P2476" s="8"/>
      <c r="Q2476" s="8"/>
      <c r="R2476" s="5" t="s">
        <v>22259</v>
      </c>
      <c r="S2476" s="5" t="s">
        <v>417</v>
      </c>
      <c r="T2476" s="5" t="s">
        <v>417</v>
      </c>
      <c r="U2476" s="5" t="s">
        <v>417</v>
      </c>
      <c r="V2476" s="5" t="s">
        <v>417</v>
      </c>
      <c r="W2476" s="5" t="s">
        <v>93</v>
      </c>
      <c r="X2476" s="5" t="s">
        <v>418</v>
      </c>
      <c r="Y2476" s="5" t="s">
        <v>419</v>
      </c>
      <c r="Z2476" s="5" t="s">
        <v>420</v>
      </c>
      <c r="AA2476" s="5" t="s">
        <v>421</v>
      </c>
      <c r="AB2476" s="5" t="s">
        <v>22260</v>
      </c>
      <c r="AC2476" s="5"/>
      <c r="AD2476" s="5"/>
      <c r="AE2476" s="5"/>
      <c r="AF2476" s="5"/>
    </row>
    <row r="2477" spans="1:32" hidden="1">
      <c r="A2477" s="5" t="s">
        <v>22261</v>
      </c>
      <c r="B2477" s="5" t="str">
        <f>IF(COUNTIF('Leads Priorizados INT'!M:M,A2477)&gt;0,"Sí","No")</f>
        <v>No</v>
      </c>
      <c r="C2477">
        <v>0</v>
      </c>
      <c r="D2477" s="6" t="s">
        <v>414</v>
      </c>
      <c r="E2477" s="5" t="s">
        <v>22262</v>
      </c>
      <c r="F2477" s="5" t="s">
        <v>700</v>
      </c>
      <c r="G2477" s="5" t="s">
        <v>701</v>
      </c>
      <c r="H2477" s="7">
        <v>1015599</v>
      </c>
      <c r="I2477" s="5">
        <v>8</v>
      </c>
      <c r="J2477" s="5">
        <v>1</v>
      </c>
      <c r="K2477" s="5" t="s">
        <v>22263</v>
      </c>
      <c r="L2477" s="5">
        <v>6.54E-2</v>
      </c>
      <c r="M2477" s="8">
        <v>955835083</v>
      </c>
      <c r="N2477" s="8"/>
      <c r="O2477" s="8"/>
      <c r="P2477" s="8"/>
      <c r="Q2477" s="8"/>
      <c r="R2477" s="5" t="s">
        <v>22264</v>
      </c>
      <c r="S2477" s="5" t="s">
        <v>22265</v>
      </c>
      <c r="T2477" s="5" t="s">
        <v>417</v>
      </c>
      <c r="U2477" s="5" t="s">
        <v>417</v>
      </c>
      <c r="V2477" s="5" t="s">
        <v>417</v>
      </c>
      <c r="W2477" s="5" t="s">
        <v>93</v>
      </c>
      <c r="X2477" s="5" t="s">
        <v>418</v>
      </c>
      <c r="Y2477" s="5" t="s">
        <v>419</v>
      </c>
      <c r="Z2477" s="5" t="s">
        <v>420</v>
      </c>
      <c r="AA2477" s="5" t="s">
        <v>421</v>
      </c>
      <c r="AB2477" s="5"/>
      <c r="AC2477" s="5"/>
      <c r="AD2477" s="5"/>
      <c r="AE2477" s="5"/>
      <c r="AF2477" s="5"/>
    </row>
    <row r="2478" spans="1:32" hidden="1">
      <c r="A2478" s="5" t="s">
        <v>22266</v>
      </c>
      <c r="B2478" s="5" t="str">
        <f>IF(COUNTIF('Leads Priorizados INT'!M:M,A2478)&gt;0,"Sí","No")</f>
        <v>No</v>
      </c>
      <c r="C2478">
        <v>0</v>
      </c>
      <c r="D2478" s="6" t="s">
        <v>414</v>
      </c>
      <c r="E2478" s="5" t="s">
        <v>22267</v>
      </c>
      <c r="F2478" s="5" t="s">
        <v>5398</v>
      </c>
      <c r="G2478" s="5" t="s">
        <v>15670</v>
      </c>
      <c r="H2478" s="7">
        <v>846904</v>
      </c>
      <c r="I2478" s="5">
        <v>1</v>
      </c>
      <c r="J2478" s="5">
        <v>1</v>
      </c>
      <c r="K2478" s="5" t="s">
        <v>22268</v>
      </c>
      <c r="L2478" s="5">
        <v>6.5299999999999997E-2</v>
      </c>
      <c r="M2478" s="8">
        <v>967508822</v>
      </c>
      <c r="N2478" s="8">
        <v>637154621</v>
      </c>
      <c r="O2478" s="8">
        <v>671084456</v>
      </c>
      <c r="P2478" s="8"/>
      <c r="Q2478" s="8"/>
      <c r="R2478" s="5" t="s">
        <v>22269</v>
      </c>
      <c r="S2478" s="5" t="s">
        <v>22270</v>
      </c>
      <c r="T2478" s="5" t="s">
        <v>417</v>
      </c>
      <c r="U2478" s="5" t="s">
        <v>417</v>
      </c>
      <c r="V2478" s="5" t="s">
        <v>417</v>
      </c>
      <c r="W2478" s="5" t="s">
        <v>93</v>
      </c>
      <c r="X2478" s="5" t="s">
        <v>418</v>
      </c>
      <c r="Y2478" s="5" t="s">
        <v>419</v>
      </c>
      <c r="Z2478" s="5" t="s">
        <v>420</v>
      </c>
      <c r="AA2478" s="5" t="s">
        <v>421</v>
      </c>
      <c r="AB2478" s="5"/>
      <c r="AC2478" s="5"/>
      <c r="AD2478" s="5"/>
      <c r="AE2478" s="5"/>
      <c r="AF2478" s="5"/>
    </row>
    <row r="2479" spans="1:32" hidden="1">
      <c r="A2479" s="5" t="s">
        <v>22271</v>
      </c>
      <c r="B2479" s="5" t="str">
        <f>IF(COUNTIF('Leads Priorizados INT'!M:M,A2479)&gt;0,"Sí","No")</f>
        <v>No</v>
      </c>
      <c r="C2479">
        <v>0</v>
      </c>
      <c r="D2479" s="6" t="s">
        <v>414</v>
      </c>
      <c r="E2479" s="5" t="s">
        <v>22272</v>
      </c>
      <c r="F2479" s="5" t="s">
        <v>2926</v>
      </c>
      <c r="G2479" s="5" t="s">
        <v>21736</v>
      </c>
      <c r="H2479" s="7">
        <v>690891</v>
      </c>
      <c r="I2479" s="5">
        <v>3</v>
      </c>
      <c r="J2479" s="5">
        <v>1</v>
      </c>
      <c r="K2479" s="5" t="s">
        <v>22273</v>
      </c>
      <c r="L2479" s="5">
        <v>6.5299999999999997E-2</v>
      </c>
      <c r="M2479" s="8">
        <v>985341572</v>
      </c>
      <c r="N2479" s="8"/>
      <c r="O2479" s="8"/>
      <c r="P2479" s="8"/>
      <c r="Q2479" s="8"/>
      <c r="R2479" s="5" t="s">
        <v>22274</v>
      </c>
      <c r="S2479" s="5" t="s">
        <v>417</v>
      </c>
      <c r="T2479" s="5" t="s">
        <v>417</v>
      </c>
      <c r="U2479" s="5" t="s">
        <v>417</v>
      </c>
      <c r="V2479" s="5" t="s">
        <v>417</v>
      </c>
      <c r="W2479" s="5" t="s">
        <v>93</v>
      </c>
      <c r="X2479" s="5" t="s">
        <v>418</v>
      </c>
      <c r="Y2479" s="5" t="s">
        <v>419</v>
      </c>
      <c r="Z2479" s="5" t="s">
        <v>420</v>
      </c>
      <c r="AA2479" s="5" t="s">
        <v>421</v>
      </c>
      <c r="AB2479" s="5"/>
      <c r="AC2479" s="5"/>
      <c r="AD2479" s="5"/>
      <c r="AE2479" s="5"/>
      <c r="AF2479" s="5"/>
    </row>
    <row r="2480" spans="1:32" hidden="1">
      <c r="A2480" s="5" t="s">
        <v>22275</v>
      </c>
      <c r="B2480" s="5" t="str">
        <f>IF(COUNTIF('Leads Priorizados INT'!M:M,A2480)&gt;0,"Sí","No")</f>
        <v>No</v>
      </c>
      <c r="C2480">
        <v>0</v>
      </c>
      <c r="D2480" s="6" t="s">
        <v>414</v>
      </c>
      <c r="E2480" s="5" t="s">
        <v>22276</v>
      </c>
      <c r="F2480" s="5" t="s">
        <v>769</v>
      </c>
      <c r="G2480" s="5" t="s">
        <v>22277</v>
      </c>
      <c r="H2480" s="7">
        <v>507871</v>
      </c>
      <c r="I2480" s="5">
        <v>8</v>
      </c>
      <c r="J2480" s="5">
        <v>2</v>
      </c>
      <c r="K2480" s="5" t="s">
        <v>22278</v>
      </c>
      <c r="L2480" s="5">
        <v>6.5299999999999997E-2</v>
      </c>
      <c r="M2480" s="8"/>
      <c r="N2480" s="8"/>
      <c r="O2480" s="8"/>
      <c r="P2480" s="8"/>
      <c r="Q2480" s="8"/>
      <c r="R2480" s="5" t="s">
        <v>22279</v>
      </c>
      <c r="S2480" s="5" t="s">
        <v>417</v>
      </c>
      <c r="T2480" s="5" t="s">
        <v>417</v>
      </c>
      <c r="U2480" s="5" t="s">
        <v>417</v>
      </c>
      <c r="V2480" s="5" t="s">
        <v>417</v>
      </c>
      <c r="W2480" s="5" t="s">
        <v>93</v>
      </c>
      <c r="X2480" s="5" t="s">
        <v>418</v>
      </c>
      <c r="Y2480" s="5" t="s">
        <v>419</v>
      </c>
      <c r="Z2480" s="5" t="s">
        <v>420</v>
      </c>
      <c r="AA2480" s="5" t="s">
        <v>421</v>
      </c>
      <c r="AB2480" s="5"/>
      <c r="AC2480" s="5"/>
      <c r="AD2480" s="5"/>
      <c r="AE2480" s="5"/>
      <c r="AF2480" s="5"/>
    </row>
    <row r="2481" spans="1:32" hidden="1">
      <c r="A2481" s="5" t="s">
        <v>22280</v>
      </c>
      <c r="B2481" s="5" t="str">
        <f>IF(COUNTIF('Leads Priorizados INT'!M:M,A2481)&gt;0,"Sí","No")</f>
        <v>No</v>
      </c>
      <c r="C2481">
        <v>0</v>
      </c>
      <c r="D2481" s="6" t="s">
        <v>414</v>
      </c>
      <c r="E2481" s="5" t="s">
        <v>22281</v>
      </c>
      <c r="F2481" s="5" t="s">
        <v>769</v>
      </c>
      <c r="G2481" s="5" t="s">
        <v>22282</v>
      </c>
      <c r="H2481" s="7">
        <v>854438</v>
      </c>
      <c r="I2481" s="5">
        <v>8</v>
      </c>
      <c r="J2481" s="5">
        <v>1</v>
      </c>
      <c r="K2481" s="5" t="s">
        <v>22283</v>
      </c>
      <c r="L2481" s="5">
        <v>6.5299999999999997E-2</v>
      </c>
      <c r="M2481" s="8">
        <v>922783075</v>
      </c>
      <c r="N2481" s="8"/>
      <c r="O2481" s="8"/>
      <c r="P2481" s="8"/>
      <c r="Q2481" s="8"/>
      <c r="R2481" s="5" t="s">
        <v>22284</v>
      </c>
      <c r="S2481" s="5" t="s">
        <v>417</v>
      </c>
      <c r="T2481" s="5" t="s">
        <v>417</v>
      </c>
      <c r="U2481" s="5" t="s">
        <v>417</v>
      </c>
      <c r="V2481" s="5" t="s">
        <v>417</v>
      </c>
      <c r="W2481" s="5" t="s">
        <v>93</v>
      </c>
      <c r="X2481" s="5" t="s">
        <v>418</v>
      </c>
      <c r="Y2481" s="5" t="s">
        <v>419</v>
      </c>
      <c r="Z2481" s="5" t="s">
        <v>420</v>
      </c>
      <c r="AA2481" s="5" t="s">
        <v>421</v>
      </c>
      <c r="AB2481" s="5"/>
      <c r="AC2481" s="5"/>
      <c r="AD2481" s="5"/>
      <c r="AE2481" s="5"/>
      <c r="AF2481" s="5"/>
    </row>
    <row r="2482" spans="1:32" hidden="1">
      <c r="A2482" s="5" t="s">
        <v>22285</v>
      </c>
      <c r="B2482" s="5" t="str">
        <f>IF(COUNTIF('Leads Priorizados INT'!M:M,A2482)&gt;0,"Sí","No")</f>
        <v>No</v>
      </c>
      <c r="C2482">
        <v>0</v>
      </c>
      <c r="D2482" s="6" t="s">
        <v>430</v>
      </c>
      <c r="E2482" s="5" t="s">
        <v>22286</v>
      </c>
      <c r="F2482" s="5" t="s">
        <v>431</v>
      </c>
      <c r="G2482" s="5" t="s">
        <v>432</v>
      </c>
      <c r="H2482" s="7">
        <v>388515</v>
      </c>
      <c r="I2482" s="5">
        <v>7</v>
      </c>
      <c r="J2482" s="5">
        <v>1</v>
      </c>
      <c r="K2482" s="5" t="s">
        <v>22287</v>
      </c>
      <c r="L2482" s="5">
        <v>6.5299999999999997E-2</v>
      </c>
      <c r="M2482" s="8">
        <v>933569207</v>
      </c>
      <c r="N2482" s="8">
        <v>934463609</v>
      </c>
      <c r="O2482" s="8">
        <v>932692155</v>
      </c>
      <c r="P2482" s="8">
        <v>617315814</v>
      </c>
      <c r="Q2482" s="8">
        <v>610456670</v>
      </c>
      <c r="R2482" s="5" t="s">
        <v>22288</v>
      </c>
      <c r="S2482" s="5" t="s">
        <v>417</v>
      </c>
      <c r="T2482" s="5" t="s">
        <v>417</v>
      </c>
      <c r="U2482" s="5" t="s">
        <v>417</v>
      </c>
      <c r="V2482" s="5" t="s">
        <v>417</v>
      </c>
      <c r="W2482" s="5" t="s">
        <v>93</v>
      </c>
      <c r="X2482" s="5" t="s">
        <v>418</v>
      </c>
      <c r="Y2482" s="5" t="s">
        <v>419</v>
      </c>
      <c r="Z2482" s="5" t="s">
        <v>420</v>
      </c>
      <c r="AA2482" s="5" t="s">
        <v>421</v>
      </c>
      <c r="AB2482" s="5"/>
      <c r="AC2482" s="5"/>
      <c r="AD2482" s="5"/>
      <c r="AE2482" s="5"/>
      <c r="AF2482" s="5"/>
    </row>
    <row r="2483" spans="1:32" hidden="1">
      <c r="A2483" s="5" t="s">
        <v>22289</v>
      </c>
      <c r="B2483" s="5" t="str">
        <f>IF(COUNTIF('Leads Priorizados INT'!M:M,A2483)&gt;0,"Sí","No")</f>
        <v>No</v>
      </c>
      <c r="C2483">
        <v>0</v>
      </c>
      <c r="D2483" s="6" t="s">
        <v>414</v>
      </c>
      <c r="E2483" s="5" t="s">
        <v>22290</v>
      </c>
      <c r="F2483" s="5" t="s">
        <v>152</v>
      </c>
      <c r="G2483" s="5" t="s">
        <v>13604</v>
      </c>
      <c r="H2483" s="7">
        <v>4151463</v>
      </c>
      <c r="I2483" s="5">
        <v>11</v>
      </c>
      <c r="J2483" s="5">
        <v>1</v>
      </c>
      <c r="K2483" s="5" t="s">
        <v>22291</v>
      </c>
      <c r="L2483" s="5">
        <v>6.5299999999999997E-2</v>
      </c>
      <c r="M2483" s="8"/>
      <c r="N2483" s="8"/>
      <c r="O2483" s="8"/>
      <c r="P2483" s="8"/>
      <c r="Q2483" s="8"/>
      <c r="R2483" s="5" t="s">
        <v>22292</v>
      </c>
      <c r="S2483" s="5" t="s">
        <v>417</v>
      </c>
      <c r="T2483" s="5" t="s">
        <v>417</v>
      </c>
      <c r="U2483" s="5" t="s">
        <v>417</v>
      </c>
      <c r="V2483" s="5" t="s">
        <v>417</v>
      </c>
      <c r="W2483" s="5" t="s">
        <v>93</v>
      </c>
      <c r="X2483" s="5" t="s">
        <v>418</v>
      </c>
      <c r="Y2483" s="5" t="s">
        <v>419</v>
      </c>
      <c r="Z2483" s="5" t="s">
        <v>420</v>
      </c>
      <c r="AA2483" s="5" t="s">
        <v>421</v>
      </c>
      <c r="AB2483" s="5"/>
      <c r="AC2483" s="5"/>
      <c r="AD2483" s="5"/>
      <c r="AE2483" s="5"/>
      <c r="AF2483" s="5"/>
    </row>
    <row r="2484" spans="1:32">
      <c r="A2484" s="5" t="s">
        <v>22293</v>
      </c>
      <c r="B2484" s="5" t="str">
        <f>IF(COUNTIF('Leads Priorizados INT'!M:M,A2484)&gt;0,"Sí","No")</f>
        <v>No</v>
      </c>
      <c r="C2484">
        <v>1</v>
      </c>
      <c r="D2484" s="6" t="s">
        <v>414</v>
      </c>
      <c r="E2484" s="5" t="s">
        <v>22294</v>
      </c>
      <c r="F2484" s="5" t="s">
        <v>700</v>
      </c>
      <c r="G2484" s="5" t="s">
        <v>22295</v>
      </c>
      <c r="H2484" s="7">
        <v>698939</v>
      </c>
      <c r="I2484" s="5">
        <v>9</v>
      </c>
      <c r="J2484" s="5">
        <v>2</v>
      </c>
      <c r="K2484" s="5" t="s">
        <v>22296</v>
      </c>
      <c r="L2484" s="5">
        <v>6.5299999999999997E-2</v>
      </c>
      <c r="M2484" s="8">
        <v>954713457</v>
      </c>
      <c r="N2484" s="8">
        <v>722478385</v>
      </c>
      <c r="O2484" s="8">
        <v>633577039</v>
      </c>
      <c r="P2484" s="8">
        <v>633757127</v>
      </c>
      <c r="Q2484" s="8">
        <v>622134026</v>
      </c>
      <c r="R2484" s="5" t="s">
        <v>22297</v>
      </c>
      <c r="S2484" s="5" t="s">
        <v>22298</v>
      </c>
      <c r="T2484" s="5" t="s">
        <v>417</v>
      </c>
      <c r="U2484" s="5" t="s">
        <v>417</v>
      </c>
      <c r="V2484" s="5" t="s">
        <v>417</v>
      </c>
      <c r="W2484" s="5" t="s">
        <v>93</v>
      </c>
      <c r="X2484" s="5" t="s">
        <v>418</v>
      </c>
      <c r="Y2484" s="5" t="s">
        <v>419</v>
      </c>
      <c r="Z2484" s="5" t="s">
        <v>420</v>
      </c>
      <c r="AA2484" s="5" t="s">
        <v>421</v>
      </c>
      <c r="AB2484" s="5"/>
      <c r="AC2484" s="5"/>
      <c r="AD2484" s="5"/>
      <c r="AE2484" s="5"/>
      <c r="AF2484" s="5"/>
    </row>
    <row r="2485" spans="1:32" hidden="1">
      <c r="A2485" s="5" t="s">
        <v>22299</v>
      </c>
      <c r="B2485" s="5" t="str">
        <f>IF(COUNTIF('Leads Priorizados INT'!M:M,A2485)&gt;0,"Sí","No")</f>
        <v>No</v>
      </c>
      <c r="C2485">
        <v>0</v>
      </c>
      <c r="D2485" s="6" t="s">
        <v>414</v>
      </c>
      <c r="E2485" s="5" t="s">
        <v>22300</v>
      </c>
      <c r="F2485" s="5" t="s">
        <v>152</v>
      </c>
      <c r="G2485" s="5" t="s">
        <v>2643</v>
      </c>
      <c r="H2485" s="7">
        <v>1091646</v>
      </c>
      <c r="I2485" s="5">
        <v>7</v>
      </c>
      <c r="J2485" s="5">
        <v>1</v>
      </c>
      <c r="K2485" s="5" t="s">
        <v>22301</v>
      </c>
      <c r="L2485" s="5">
        <v>6.5199999999999994E-2</v>
      </c>
      <c r="M2485" s="8">
        <v>916302197</v>
      </c>
      <c r="N2485" s="8"/>
      <c r="O2485" s="8"/>
      <c r="P2485" s="8"/>
      <c r="Q2485" s="8"/>
      <c r="R2485" s="5" t="s">
        <v>22302</v>
      </c>
      <c r="S2485" s="5" t="s">
        <v>22303</v>
      </c>
      <c r="T2485" s="5" t="s">
        <v>22304</v>
      </c>
      <c r="U2485" s="5" t="s">
        <v>417</v>
      </c>
      <c r="V2485" s="5" t="s">
        <v>417</v>
      </c>
      <c r="W2485" s="5" t="s">
        <v>93</v>
      </c>
      <c r="X2485" s="5" t="s">
        <v>418</v>
      </c>
      <c r="Y2485" s="5" t="s">
        <v>419</v>
      </c>
      <c r="Z2485" s="5" t="s">
        <v>420</v>
      </c>
      <c r="AA2485" s="5" t="s">
        <v>421</v>
      </c>
      <c r="AB2485" s="5"/>
      <c r="AC2485" s="5"/>
      <c r="AD2485" s="5"/>
      <c r="AE2485" s="5"/>
      <c r="AF2485" s="5"/>
    </row>
    <row r="2486" spans="1:32" hidden="1">
      <c r="A2486" s="5" t="s">
        <v>22305</v>
      </c>
      <c r="B2486" s="5" t="str">
        <f>IF(COUNTIF('Leads Priorizados INT'!M:M,A2486)&gt;0,"Sí","No")</f>
        <v>No</v>
      </c>
      <c r="C2486">
        <v>0</v>
      </c>
      <c r="D2486" s="6" t="s">
        <v>414</v>
      </c>
      <c r="E2486" s="5" t="s">
        <v>22306</v>
      </c>
      <c r="F2486" s="5" t="s">
        <v>152</v>
      </c>
      <c r="G2486" s="5" t="s">
        <v>12442</v>
      </c>
      <c r="H2486" s="7">
        <v>1159528</v>
      </c>
      <c r="I2486" s="5">
        <v>2</v>
      </c>
      <c r="J2486" s="5">
        <v>1</v>
      </c>
      <c r="K2486" s="5" t="s">
        <v>22307</v>
      </c>
      <c r="L2486" s="5">
        <v>6.5199999999999994E-2</v>
      </c>
      <c r="M2486" s="8"/>
      <c r="N2486" s="8"/>
      <c r="O2486" s="8"/>
      <c r="P2486" s="8"/>
      <c r="Q2486" s="8"/>
      <c r="R2486" s="5" t="s">
        <v>22308</v>
      </c>
      <c r="S2486" s="5" t="s">
        <v>417</v>
      </c>
      <c r="T2486" s="5" t="s">
        <v>417</v>
      </c>
      <c r="U2486" s="5" t="s">
        <v>417</v>
      </c>
      <c r="V2486" s="5" t="s">
        <v>417</v>
      </c>
      <c r="W2486" s="5" t="s">
        <v>93</v>
      </c>
      <c r="X2486" s="5" t="s">
        <v>418</v>
      </c>
      <c r="Y2486" s="5" t="s">
        <v>419</v>
      </c>
      <c r="Z2486" s="5" t="s">
        <v>420</v>
      </c>
      <c r="AA2486" s="5" t="s">
        <v>421</v>
      </c>
      <c r="AB2486" s="5"/>
      <c r="AC2486" s="5"/>
      <c r="AD2486" s="5"/>
      <c r="AE2486" s="5"/>
      <c r="AF2486" s="5"/>
    </row>
    <row r="2487" spans="1:32" hidden="1">
      <c r="A2487" s="5" t="s">
        <v>22309</v>
      </c>
      <c r="B2487" s="5" t="str">
        <f>IF(COUNTIF('Leads Priorizados INT'!M:M,A2487)&gt;0,"Sí","No")</f>
        <v>No</v>
      </c>
      <c r="C2487">
        <v>0</v>
      </c>
      <c r="D2487" s="6" t="s">
        <v>414</v>
      </c>
      <c r="E2487" s="5" t="s">
        <v>22310</v>
      </c>
      <c r="F2487" s="5" t="s">
        <v>729</v>
      </c>
      <c r="G2487" s="5" t="s">
        <v>2729</v>
      </c>
      <c r="H2487" s="7">
        <v>304818</v>
      </c>
      <c r="I2487" s="5">
        <v>9</v>
      </c>
      <c r="J2487" s="5">
        <v>2</v>
      </c>
      <c r="K2487" s="5" t="s">
        <v>22311</v>
      </c>
      <c r="L2487" s="5">
        <v>6.5199999999999994E-2</v>
      </c>
      <c r="M2487" s="8">
        <v>653298649</v>
      </c>
      <c r="N2487" s="8">
        <v>620257177</v>
      </c>
      <c r="O2487" s="8">
        <v>649136476</v>
      </c>
      <c r="P2487" s="8">
        <v>620257176</v>
      </c>
      <c r="Q2487" s="8">
        <v>685733622</v>
      </c>
      <c r="R2487" s="5" t="s">
        <v>22312</v>
      </c>
      <c r="S2487" s="5" t="s">
        <v>417</v>
      </c>
      <c r="T2487" s="5" t="s">
        <v>417</v>
      </c>
      <c r="U2487" s="5" t="s">
        <v>417</v>
      </c>
      <c r="V2487" s="5" t="s">
        <v>417</v>
      </c>
      <c r="W2487" s="5" t="s">
        <v>93</v>
      </c>
      <c r="X2487" s="5" t="s">
        <v>418</v>
      </c>
      <c r="Y2487" s="5" t="s">
        <v>419</v>
      </c>
      <c r="Z2487" s="5" t="s">
        <v>420</v>
      </c>
      <c r="AA2487" s="5" t="s">
        <v>421</v>
      </c>
      <c r="AB2487" s="5"/>
      <c r="AC2487" s="5"/>
      <c r="AD2487" s="5"/>
      <c r="AE2487" s="5"/>
      <c r="AF2487" s="5"/>
    </row>
    <row r="2488" spans="1:32" hidden="1">
      <c r="A2488" s="5" t="s">
        <v>22313</v>
      </c>
      <c r="B2488" s="5" t="str">
        <f>IF(COUNTIF('Leads Priorizados INT'!M:M,A2488)&gt;0,"Sí","No")</f>
        <v>No</v>
      </c>
      <c r="C2488">
        <v>0</v>
      </c>
      <c r="D2488" s="6" t="s">
        <v>414</v>
      </c>
      <c r="E2488" s="5" t="s">
        <v>22314</v>
      </c>
      <c r="F2488" s="5" t="s">
        <v>3269</v>
      </c>
      <c r="G2488" s="5" t="s">
        <v>22315</v>
      </c>
      <c r="H2488" s="7">
        <v>845918</v>
      </c>
      <c r="I2488" s="5">
        <v>2</v>
      </c>
      <c r="J2488" s="5">
        <v>1</v>
      </c>
      <c r="K2488" s="5" t="s">
        <v>22316</v>
      </c>
      <c r="L2488" s="5">
        <v>6.5100000000000005E-2</v>
      </c>
      <c r="M2488" s="8">
        <v>987091082</v>
      </c>
      <c r="N2488" s="8"/>
      <c r="O2488" s="8"/>
      <c r="P2488" s="8"/>
      <c r="Q2488" s="8"/>
      <c r="R2488" s="5" t="s">
        <v>22317</v>
      </c>
      <c r="S2488" s="5" t="s">
        <v>417</v>
      </c>
      <c r="T2488" s="5" t="s">
        <v>417</v>
      </c>
      <c r="U2488" s="5" t="s">
        <v>417</v>
      </c>
      <c r="V2488" s="5" t="s">
        <v>417</v>
      </c>
      <c r="W2488" s="5" t="s">
        <v>93</v>
      </c>
      <c r="X2488" s="5" t="s">
        <v>418</v>
      </c>
      <c r="Y2488" s="5" t="s">
        <v>419</v>
      </c>
      <c r="Z2488" s="5" t="s">
        <v>420</v>
      </c>
      <c r="AA2488" s="5" t="s">
        <v>421</v>
      </c>
      <c r="AB2488" s="5" t="s">
        <v>22318</v>
      </c>
      <c r="AC2488" s="5"/>
      <c r="AD2488" s="5"/>
      <c r="AE2488" s="5"/>
      <c r="AF2488" s="5"/>
    </row>
    <row r="2489" spans="1:32">
      <c r="A2489" s="5" t="s">
        <v>22319</v>
      </c>
      <c r="B2489" s="5" t="str">
        <f>IF(COUNTIF('Leads Priorizados INT'!M:M,A2489)&gt;0,"Sí","No")</f>
        <v>No</v>
      </c>
      <c r="C2489">
        <v>1</v>
      </c>
      <c r="D2489" s="6" t="s">
        <v>414</v>
      </c>
      <c r="E2489" s="5" t="s">
        <v>22320</v>
      </c>
      <c r="F2489" s="5" t="s">
        <v>769</v>
      </c>
      <c r="G2489" s="5" t="s">
        <v>22321</v>
      </c>
      <c r="H2489" s="7">
        <v>3786430</v>
      </c>
      <c r="I2489" s="5">
        <v>7</v>
      </c>
      <c r="J2489" s="5">
        <v>2</v>
      </c>
      <c r="K2489" s="5" t="s">
        <v>22322</v>
      </c>
      <c r="L2489" s="5">
        <v>6.5100000000000005E-2</v>
      </c>
      <c r="M2489" s="8"/>
      <c r="N2489" s="8"/>
      <c r="O2489" s="8"/>
      <c r="P2489" s="8"/>
      <c r="Q2489" s="8"/>
      <c r="R2489" s="5" t="s">
        <v>22323</v>
      </c>
      <c r="S2489" s="5" t="s">
        <v>417</v>
      </c>
      <c r="T2489" s="5" t="s">
        <v>417</v>
      </c>
      <c r="U2489" s="5" t="s">
        <v>417</v>
      </c>
      <c r="V2489" s="5" t="s">
        <v>417</v>
      </c>
      <c r="W2489" s="5" t="s">
        <v>93</v>
      </c>
      <c r="X2489" s="5" t="s">
        <v>418</v>
      </c>
      <c r="Y2489" s="5" t="s">
        <v>419</v>
      </c>
      <c r="Z2489" s="5" t="s">
        <v>420</v>
      </c>
      <c r="AA2489" s="5" t="s">
        <v>421</v>
      </c>
      <c r="AB2489" s="5"/>
      <c r="AC2489" s="5"/>
      <c r="AD2489" s="5"/>
      <c r="AE2489" s="5"/>
      <c r="AF2489" s="5"/>
    </row>
    <row r="2490" spans="1:32" hidden="1">
      <c r="A2490" s="5" t="s">
        <v>22324</v>
      </c>
      <c r="B2490" s="5" t="str">
        <f>IF(COUNTIF('Leads Priorizados INT'!M:M,A2490)&gt;0,"Sí","No")</f>
        <v>No</v>
      </c>
      <c r="C2490">
        <v>0</v>
      </c>
      <c r="D2490" s="6" t="s">
        <v>414</v>
      </c>
      <c r="E2490" s="5" t="s">
        <v>22325</v>
      </c>
      <c r="F2490" s="5" t="s">
        <v>152</v>
      </c>
      <c r="G2490" s="5" t="s">
        <v>2708</v>
      </c>
      <c r="H2490" s="7">
        <v>933676</v>
      </c>
      <c r="I2490" s="5">
        <v>8</v>
      </c>
      <c r="J2490" s="5">
        <v>1</v>
      </c>
      <c r="K2490" s="5" t="s">
        <v>22326</v>
      </c>
      <c r="L2490" s="5">
        <v>6.5100000000000005E-2</v>
      </c>
      <c r="M2490" s="8"/>
      <c r="N2490" s="8"/>
      <c r="O2490" s="8"/>
      <c r="P2490" s="8"/>
      <c r="Q2490" s="8"/>
      <c r="R2490" s="5" t="s">
        <v>22327</v>
      </c>
      <c r="S2490" s="5" t="s">
        <v>417</v>
      </c>
      <c r="T2490" s="5" t="s">
        <v>417</v>
      </c>
      <c r="U2490" s="5" t="s">
        <v>417</v>
      </c>
      <c r="V2490" s="5" t="s">
        <v>417</v>
      </c>
      <c r="W2490" s="5" t="s">
        <v>93</v>
      </c>
      <c r="X2490" s="5" t="s">
        <v>418</v>
      </c>
      <c r="Y2490" s="5" t="s">
        <v>419</v>
      </c>
      <c r="Z2490" s="5" t="s">
        <v>420</v>
      </c>
      <c r="AA2490" s="5" t="s">
        <v>421</v>
      </c>
      <c r="AB2490" s="5"/>
      <c r="AC2490" s="5"/>
      <c r="AD2490" s="5"/>
      <c r="AE2490" s="5"/>
      <c r="AF2490" s="5"/>
    </row>
    <row r="2491" spans="1:32" hidden="1">
      <c r="A2491" s="5" t="s">
        <v>22328</v>
      </c>
      <c r="B2491" s="5" t="str">
        <f>IF(COUNTIF('Leads Priorizados INT'!M:M,A2491)&gt;0,"Sí","No")</f>
        <v>No</v>
      </c>
      <c r="C2491">
        <v>0</v>
      </c>
      <c r="D2491" s="6" t="s">
        <v>414</v>
      </c>
      <c r="E2491" s="5" t="s">
        <v>22329</v>
      </c>
      <c r="F2491" s="5" t="s">
        <v>1382</v>
      </c>
      <c r="G2491" s="5" t="s">
        <v>13714</v>
      </c>
      <c r="H2491" s="7">
        <v>912903</v>
      </c>
      <c r="I2491" s="5">
        <v>7</v>
      </c>
      <c r="J2491" s="5">
        <v>1</v>
      </c>
      <c r="K2491" s="5" t="s">
        <v>22330</v>
      </c>
      <c r="L2491" s="5">
        <v>6.5100000000000005E-2</v>
      </c>
      <c r="M2491" s="8">
        <v>963212210</v>
      </c>
      <c r="N2491" s="8">
        <v>960618714</v>
      </c>
      <c r="O2491" s="8"/>
      <c r="P2491" s="8"/>
      <c r="Q2491" s="8"/>
      <c r="R2491" s="5" t="s">
        <v>22331</v>
      </c>
      <c r="S2491" s="5" t="s">
        <v>417</v>
      </c>
      <c r="T2491" s="5" t="s">
        <v>417</v>
      </c>
      <c r="U2491" s="5" t="s">
        <v>417</v>
      </c>
      <c r="V2491" s="5" t="s">
        <v>417</v>
      </c>
      <c r="W2491" s="5" t="s">
        <v>93</v>
      </c>
      <c r="X2491" s="5" t="s">
        <v>418</v>
      </c>
      <c r="Y2491" s="5" t="s">
        <v>419</v>
      </c>
      <c r="Z2491" s="5" t="s">
        <v>420</v>
      </c>
      <c r="AA2491" s="5" t="s">
        <v>421</v>
      </c>
      <c r="AB2491" s="5"/>
      <c r="AC2491" s="5"/>
      <c r="AD2491" s="5"/>
      <c r="AE2491" s="5"/>
      <c r="AF2491" s="5"/>
    </row>
    <row r="2492" spans="1:32" hidden="1">
      <c r="A2492" s="5" t="s">
        <v>22332</v>
      </c>
      <c r="B2492" s="5" t="str">
        <f>IF(COUNTIF('Leads Priorizados INT'!M:M,A2492)&gt;0,"Sí","No")</f>
        <v>No</v>
      </c>
      <c r="C2492">
        <v>0</v>
      </c>
      <c r="D2492" s="6" t="s">
        <v>414</v>
      </c>
      <c r="E2492" s="5" t="s">
        <v>22333</v>
      </c>
      <c r="F2492" s="5" t="s">
        <v>2926</v>
      </c>
      <c r="G2492" s="5" t="s">
        <v>10763</v>
      </c>
      <c r="H2492" s="7">
        <v>1033006</v>
      </c>
      <c r="I2492" s="5">
        <v>8</v>
      </c>
      <c r="J2492" s="5">
        <v>2</v>
      </c>
      <c r="K2492" s="5" t="s">
        <v>22334</v>
      </c>
      <c r="L2492" s="5">
        <v>6.5000000000000002E-2</v>
      </c>
      <c r="M2492" s="8"/>
      <c r="N2492" s="8"/>
      <c r="O2492" s="8"/>
      <c r="P2492" s="8"/>
      <c r="Q2492" s="8"/>
      <c r="R2492" s="5" t="s">
        <v>22335</v>
      </c>
      <c r="S2492" s="5" t="s">
        <v>417</v>
      </c>
      <c r="T2492" s="5" t="s">
        <v>417</v>
      </c>
      <c r="U2492" s="5" t="s">
        <v>417</v>
      </c>
      <c r="V2492" s="5" t="s">
        <v>417</v>
      </c>
      <c r="W2492" s="5" t="s">
        <v>93</v>
      </c>
      <c r="X2492" s="5" t="s">
        <v>418</v>
      </c>
      <c r="Y2492" s="5" t="s">
        <v>419</v>
      </c>
      <c r="Z2492" s="5" t="s">
        <v>420</v>
      </c>
      <c r="AA2492" s="5" t="s">
        <v>421</v>
      </c>
      <c r="AB2492" s="5"/>
      <c r="AC2492" s="5"/>
      <c r="AD2492" s="5"/>
      <c r="AE2492" s="5"/>
      <c r="AF2492" s="5"/>
    </row>
    <row r="2493" spans="1:32" hidden="1">
      <c r="A2493" s="5" t="s">
        <v>22336</v>
      </c>
      <c r="B2493" s="5" t="str">
        <f>IF(COUNTIF('Leads Priorizados INT'!M:M,A2493)&gt;0,"Sí","No")</f>
        <v>No</v>
      </c>
      <c r="C2493">
        <v>0</v>
      </c>
      <c r="D2493" s="6" t="s">
        <v>414</v>
      </c>
      <c r="E2493" s="5" t="s">
        <v>22337</v>
      </c>
      <c r="F2493" s="5" t="s">
        <v>431</v>
      </c>
      <c r="G2493" s="5" t="s">
        <v>9310</v>
      </c>
      <c r="H2493" s="7">
        <v>383089</v>
      </c>
      <c r="I2493" s="5">
        <v>1</v>
      </c>
      <c r="J2493" s="5">
        <v>1</v>
      </c>
      <c r="K2493" s="5" t="s">
        <v>22338</v>
      </c>
      <c r="L2493" s="5">
        <v>6.5000000000000002E-2</v>
      </c>
      <c r="M2493" s="8"/>
      <c r="N2493" s="8"/>
      <c r="O2493" s="8"/>
      <c r="P2493" s="8"/>
      <c r="Q2493" s="8"/>
      <c r="R2493" s="5" t="s">
        <v>22339</v>
      </c>
      <c r="S2493" s="5" t="s">
        <v>417</v>
      </c>
      <c r="T2493" s="5" t="s">
        <v>417</v>
      </c>
      <c r="U2493" s="5" t="s">
        <v>417</v>
      </c>
      <c r="V2493" s="5" t="s">
        <v>417</v>
      </c>
      <c r="W2493" s="5" t="s">
        <v>93</v>
      </c>
      <c r="X2493" s="5" t="s">
        <v>418</v>
      </c>
      <c r="Y2493" s="5" t="s">
        <v>419</v>
      </c>
      <c r="Z2493" s="5" t="s">
        <v>420</v>
      </c>
      <c r="AA2493" s="5" t="s">
        <v>421</v>
      </c>
      <c r="AB2493" s="5"/>
      <c r="AC2493" s="5"/>
      <c r="AD2493" s="5"/>
      <c r="AE2493" s="5"/>
      <c r="AF2493" s="5"/>
    </row>
    <row r="2494" spans="1:32" hidden="1">
      <c r="A2494" s="5" t="s">
        <v>22340</v>
      </c>
      <c r="B2494" s="5" t="str">
        <f>IF(COUNTIF('Leads Priorizados INT'!M:M,A2494)&gt;0,"Sí","No")</f>
        <v>No</v>
      </c>
      <c r="C2494">
        <v>0</v>
      </c>
      <c r="D2494" s="6" t="s">
        <v>430</v>
      </c>
      <c r="E2494" s="5" t="s">
        <v>22341</v>
      </c>
      <c r="F2494" s="5" t="s">
        <v>152</v>
      </c>
      <c r="G2494" s="5" t="s">
        <v>1580</v>
      </c>
      <c r="H2494" s="7">
        <v>1085079</v>
      </c>
      <c r="I2494" s="5">
        <v>8</v>
      </c>
      <c r="J2494" s="5">
        <v>1</v>
      </c>
      <c r="K2494" s="5" t="s">
        <v>22342</v>
      </c>
      <c r="L2494" s="5">
        <v>6.5000000000000002E-2</v>
      </c>
      <c r="M2494" s="8">
        <v>915470137</v>
      </c>
      <c r="N2494" s="8"/>
      <c r="O2494" s="8"/>
      <c r="P2494" s="8"/>
      <c r="Q2494" s="8"/>
      <c r="R2494" s="5" t="s">
        <v>22343</v>
      </c>
      <c r="S2494" s="5" t="s">
        <v>22344</v>
      </c>
      <c r="T2494" s="5" t="s">
        <v>22345</v>
      </c>
      <c r="U2494" s="5" t="s">
        <v>417</v>
      </c>
      <c r="V2494" s="5" t="s">
        <v>417</v>
      </c>
      <c r="W2494" s="5" t="s">
        <v>93</v>
      </c>
      <c r="X2494" s="5" t="s">
        <v>418</v>
      </c>
      <c r="Y2494" s="5" t="s">
        <v>419</v>
      </c>
      <c r="Z2494" s="5" t="s">
        <v>420</v>
      </c>
      <c r="AA2494" s="5" t="s">
        <v>421</v>
      </c>
      <c r="AB2494" s="5"/>
      <c r="AC2494" s="5"/>
      <c r="AD2494" s="5"/>
      <c r="AE2494" s="5"/>
      <c r="AF2494" s="5"/>
    </row>
    <row r="2495" spans="1:32" hidden="1">
      <c r="A2495" s="5" t="s">
        <v>22346</v>
      </c>
      <c r="B2495" s="5" t="str">
        <f>IF(COUNTIF('Leads Priorizados INT'!M:M,A2495)&gt;0,"Sí","No")</f>
        <v>No</v>
      </c>
      <c r="C2495">
        <v>0</v>
      </c>
      <c r="D2495" s="6" t="s">
        <v>414</v>
      </c>
      <c r="E2495" s="5" t="s">
        <v>22347</v>
      </c>
      <c r="F2495" s="5" t="s">
        <v>769</v>
      </c>
      <c r="G2495" s="5" t="s">
        <v>22348</v>
      </c>
      <c r="H2495" s="7">
        <v>1234336</v>
      </c>
      <c r="I2495" s="5">
        <v>1</v>
      </c>
      <c r="J2495" s="5">
        <v>2</v>
      </c>
      <c r="K2495" s="5" t="s">
        <v>22349</v>
      </c>
      <c r="L2495" s="5">
        <v>6.4899999999999999E-2</v>
      </c>
      <c r="M2495" s="8">
        <v>922170323</v>
      </c>
      <c r="N2495" s="8"/>
      <c r="O2495" s="8"/>
      <c r="P2495" s="8"/>
      <c r="Q2495" s="8"/>
      <c r="R2495" s="5" t="s">
        <v>22350</v>
      </c>
      <c r="S2495" s="5" t="s">
        <v>417</v>
      </c>
      <c r="T2495" s="5" t="s">
        <v>417</v>
      </c>
      <c r="U2495" s="5" t="s">
        <v>417</v>
      </c>
      <c r="V2495" s="5" t="s">
        <v>417</v>
      </c>
      <c r="W2495" s="5" t="s">
        <v>93</v>
      </c>
      <c r="X2495" s="5" t="s">
        <v>418</v>
      </c>
      <c r="Y2495" s="5" t="s">
        <v>419</v>
      </c>
      <c r="Z2495" s="5" t="s">
        <v>420</v>
      </c>
      <c r="AA2495" s="5" t="s">
        <v>421</v>
      </c>
      <c r="AB2495" s="5"/>
      <c r="AC2495" s="5"/>
      <c r="AD2495" s="5"/>
      <c r="AE2495" s="5"/>
      <c r="AF2495" s="5"/>
    </row>
    <row r="2496" spans="1:32" hidden="1">
      <c r="A2496" s="5" t="s">
        <v>22351</v>
      </c>
      <c r="B2496" s="5" t="str">
        <f>IF(COUNTIF('Leads Priorizados INT'!M:M,A2496)&gt;0,"Sí","No")</f>
        <v>No</v>
      </c>
      <c r="C2496">
        <v>0</v>
      </c>
      <c r="D2496" s="6" t="s">
        <v>414</v>
      </c>
      <c r="E2496" s="5" t="s">
        <v>22352</v>
      </c>
      <c r="F2496" s="5" t="s">
        <v>431</v>
      </c>
      <c r="G2496" s="5" t="s">
        <v>13599</v>
      </c>
      <c r="H2496" s="7">
        <v>535272</v>
      </c>
      <c r="I2496" s="5">
        <v>5</v>
      </c>
      <c r="J2496" s="5">
        <v>2</v>
      </c>
      <c r="K2496" s="5" t="s">
        <v>22353</v>
      </c>
      <c r="L2496" s="5">
        <v>6.4899999999999999E-2</v>
      </c>
      <c r="M2496" s="8">
        <v>937292600</v>
      </c>
      <c r="N2496" s="8">
        <v>937296534</v>
      </c>
      <c r="O2496" s="8">
        <v>937189232</v>
      </c>
      <c r="P2496" s="8">
        <v>937192220</v>
      </c>
      <c r="Q2496" s="8">
        <v>664305467</v>
      </c>
      <c r="R2496" s="5" t="s">
        <v>22354</v>
      </c>
      <c r="S2496" s="5" t="s">
        <v>22355</v>
      </c>
      <c r="T2496" s="5" t="s">
        <v>417</v>
      </c>
      <c r="U2496" s="5" t="s">
        <v>417</v>
      </c>
      <c r="V2496" s="5" t="s">
        <v>417</v>
      </c>
      <c r="W2496" s="5" t="s">
        <v>93</v>
      </c>
      <c r="X2496" s="5" t="s">
        <v>418</v>
      </c>
      <c r="Y2496" s="5" t="s">
        <v>419</v>
      </c>
      <c r="Z2496" s="5" t="s">
        <v>420</v>
      </c>
      <c r="AA2496" s="5" t="s">
        <v>421</v>
      </c>
      <c r="AB2496" s="5"/>
      <c r="AC2496" s="5"/>
      <c r="AD2496" s="5"/>
      <c r="AE2496" s="5"/>
      <c r="AF2496" s="5"/>
    </row>
    <row r="2497" spans="1:32" hidden="1">
      <c r="A2497" s="5" t="s">
        <v>22356</v>
      </c>
      <c r="B2497" s="5" t="str">
        <f>IF(COUNTIF('Leads Priorizados INT'!M:M,A2497)&gt;0,"Sí","No")</f>
        <v>No</v>
      </c>
      <c r="C2497">
        <v>0</v>
      </c>
      <c r="D2497" s="6" t="s">
        <v>414</v>
      </c>
      <c r="E2497" s="5" t="s">
        <v>22357</v>
      </c>
      <c r="F2497" s="5" t="s">
        <v>721</v>
      </c>
      <c r="G2497" s="5" t="s">
        <v>1471</v>
      </c>
      <c r="H2497" s="7">
        <v>736641</v>
      </c>
      <c r="I2497" s="5">
        <v>1</v>
      </c>
      <c r="J2497" s="5">
        <v>1</v>
      </c>
      <c r="K2497" s="5" t="s">
        <v>22358</v>
      </c>
      <c r="L2497" s="5">
        <v>6.4899999999999999E-2</v>
      </c>
      <c r="M2497" s="8"/>
      <c r="N2497" s="8"/>
      <c r="O2497" s="8"/>
      <c r="P2497" s="8"/>
      <c r="Q2497" s="8"/>
      <c r="R2497" s="5" t="s">
        <v>22359</v>
      </c>
      <c r="S2497" s="5" t="s">
        <v>22360</v>
      </c>
      <c r="T2497" s="5" t="s">
        <v>22361</v>
      </c>
      <c r="U2497" s="5" t="s">
        <v>12431</v>
      </c>
      <c r="V2497" s="5" t="s">
        <v>417</v>
      </c>
      <c r="W2497" s="5" t="s">
        <v>93</v>
      </c>
      <c r="X2497" s="5" t="s">
        <v>418</v>
      </c>
      <c r="Y2497" s="5" t="s">
        <v>419</v>
      </c>
      <c r="Z2497" s="5" t="s">
        <v>420</v>
      </c>
      <c r="AA2497" s="5" t="s">
        <v>421</v>
      </c>
      <c r="AB2497" s="5"/>
      <c r="AC2497" s="5"/>
      <c r="AD2497" s="5"/>
      <c r="AE2497" s="5"/>
      <c r="AF2497" s="5"/>
    </row>
    <row r="2498" spans="1:32" hidden="1">
      <c r="A2498" s="5" t="s">
        <v>22362</v>
      </c>
      <c r="B2498" s="5" t="str">
        <f>IF(COUNTIF('Leads Priorizados INT'!M:M,A2498)&gt;0,"Sí","No")</f>
        <v>No</v>
      </c>
      <c r="C2498">
        <v>0</v>
      </c>
      <c r="D2498" s="6" t="s">
        <v>414</v>
      </c>
      <c r="E2498" s="5" t="s">
        <v>22363</v>
      </c>
      <c r="F2498" s="5" t="s">
        <v>152</v>
      </c>
      <c r="G2498" s="5" t="s">
        <v>1915</v>
      </c>
      <c r="H2498" s="7">
        <v>486035</v>
      </c>
      <c r="I2498" s="5">
        <v>2</v>
      </c>
      <c r="J2498" s="5">
        <v>3</v>
      </c>
      <c r="K2498" s="5" t="s">
        <v>22364</v>
      </c>
      <c r="L2498" s="5">
        <v>6.4899999999999999E-2</v>
      </c>
      <c r="M2498" s="8">
        <v>916586746</v>
      </c>
      <c r="N2498" s="8"/>
      <c r="O2498" s="8"/>
      <c r="P2498" s="8"/>
      <c r="Q2498" s="8"/>
      <c r="R2498" s="5" t="s">
        <v>22365</v>
      </c>
      <c r="S2498" s="5" t="s">
        <v>417</v>
      </c>
      <c r="T2498" s="5" t="s">
        <v>417</v>
      </c>
      <c r="U2498" s="5" t="s">
        <v>417</v>
      </c>
      <c r="V2498" s="5" t="s">
        <v>417</v>
      </c>
      <c r="W2498" s="5" t="s">
        <v>93</v>
      </c>
      <c r="X2498" s="5" t="s">
        <v>418</v>
      </c>
      <c r="Y2498" s="5" t="s">
        <v>419</v>
      </c>
      <c r="Z2498" s="5" t="s">
        <v>420</v>
      </c>
      <c r="AA2498" s="5" t="s">
        <v>421</v>
      </c>
      <c r="AB2498" s="5"/>
      <c r="AC2498" s="5"/>
      <c r="AD2498" s="5"/>
      <c r="AE2498" s="5"/>
      <c r="AF2498" s="5"/>
    </row>
    <row r="2499" spans="1:32" hidden="1">
      <c r="A2499" s="5" t="s">
        <v>22366</v>
      </c>
      <c r="B2499" s="5" t="str">
        <f>IF(COUNTIF('Leads Priorizados INT'!M:M,A2499)&gt;0,"Sí","No")</f>
        <v>No</v>
      </c>
      <c r="C2499">
        <v>0</v>
      </c>
      <c r="D2499" s="6" t="s">
        <v>414</v>
      </c>
      <c r="E2499" s="5" t="s">
        <v>22367</v>
      </c>
      <c r="F2499" s="5" t="s">
        <v>152</v>
      </c>
      <c r="G2499" s="5" t="s">
        <v>592</v>
      </c>
      <c r="H2499" s="7">
        <v>975886</v>
      </c>
      <c r="I2499" s="5">
        <v>7</v>
      </c>
      <c r="J2499" s="5">
        <v>1</v>
      </c>
      <c r="K2499" s="5" t="s">
        <v>22368</v>
      </c>
      <c r="L2499" s="5">
        <v>6.4899999999999999E-2</v>
      </c>
      <c r="M2499" s="8"/>
      <c r="N2499" s="8"/>
      <c r="O2499" s="8"/>
      <c r="P2499" s="8"/>
      <c r="Q2499" s="8"/>
      <c r="R2499" s="5" t="s">
        <v>22369</v>
      </c>
      <c r="S2499" s="5" t="s">
        <v>22370</v>
      </c>
      <c r="T2499" s="5" t="s">
        <v>417</v>
      </c>
      <c r="U2499" s="5" t="s">
        <v>417</v>
      </c>
      <c r="V2499" s="5" t="s">
        <v>417</v>
      </c>
      <c r="W2499" s="5" t="s">
        <v>93</v>
      </c>
      <c r="X2499" s="5" t="s">
        <v>418</v>
      </c>
      <c r="Y2499" s="5" t="s">
        <v>419</v>
      </c>
      <c r="Z2499" s="5" t="s">
        <v>420</v>
      </c>
      <c r="AA2499" s="5" t="s">
        <v>421</v>
      </c>
      <c r="AB2499" s="5"/>
      <c r="AC2499" s="5"/>
      <c r="AD2499" s="5"/>
      <c r="AE2499" s="5"/>
      <c r="AF2499" s="5"/>
    </row>
    <row r="2500" spans="1:32" hidden="1">
      <c r="A2500" s="5" t="s">
        <v>22371</v>
      </c>
      <c r="B2500" s="5" t="str">
        <f>IF(COUNTIF('Leads Priorizados INT'!M:M,A2500)&gt;0,"Sí","No")</f>
        <v>No</v>
      </c>
      <c r="C2500">
        <v>0</v>
      </c>
      <c r="D2500" s="6" t="s">
        <v>414</v>
      </c>
      <c r="E2500" s="5" t="s">
        <v>22372</v>
      </c>
      <c r="F2500" s="5" t="s">
        <v>152</v>
      </c>
      <c r="G2500" s="5" t="s">
        <v>780</v>
      </c>
      <c r="H2500" s="7">
        <v>838077</v>
      </c>
      <c r="I2500" s="5">
        <v>1</v>
      </c>
      <c r="J2500" s="5">
        <v>2</v>
      </c>
      <c r="K2500" s="5" t="s">
        <v>22373</v>
      </c>
      <c r="L2500" s="5">
        <v>6.4899999999999999E-2</v>
      </c>
      <c r="M2500" s="8"/>
      <c r="N2500" s="8"/>
      <c r="O2500" s="8"/>
      <c r="P2500" s="8"/>
      <c r="Q2500" s="8"/>
      <c r="R2500" s="5" t="s">
        <v>22374</v>
      </c>
      <c r="S2500" s="5" t="s">
        <v>417</v>
      </c>
      <c r="T2500" s="5" t="s">
        <v>417</v>
      </c>
      <c r="U2500" s="5" t="s">
        <v>417</v>
      </c>
      <c r="V2500" s="5" t="s">
        <v>417</v>
      </c>
      <c r="W2500" s="5" t="s">
        <v>93</v>
      </c>
      <c r="X2500" s="5" t="s">
        <v>418</v>
      </c>
      <c r="Y2500" s="5" t="s">
        <v>419</v>
      </c>
      <c r="Z2500" s="5" t="s">
        <v>420</v>
      </c>
      <c r="AA2500" s="5" t="s">
        <v>421</v>
      </c>
      <c r="AB2500" s="5"/>
      <c r="AC2500" s="5"/>
      <c r="AD2500" s="5"/>
      <c r="AE2500" s="5"/>
      <c r="AF2500" s="5"/>
    </row>
    <row r="2501" spans="1:32" hidden="1">
      <c r="A2501" s="5" t="s">
        <v>22375</v>
      </c>
      <c r="B2501" s="5" t="str">
        <f>IF(COUNTIF('Leads Priorizados INT'!M:M,A2501)&gt;0,"Sí","No")</f>
        <v>No</v>
      </c>
      <c r="C2501">
        <v>0</v>
      </c>
      <c r="D2501" s="6" t="s">
        <v>414</v>
      </c>
      <c r="E2501" s="5" t="s">
        <v>22376</v>
      </c>
      <c r="F2501" s="5" t="s">
        <v>152</v>
      </c>
      <c r="G2501" s="5" t="s">
        <v>3588</v>
      </c>
      <c r="H2501" s="7">
        <v>405939</v>
      </c>
      <c r="I2501" s="5">
        <v>4</v>
      </c>
      <c r="J2501" s="5">
        <v>1</v>
      </c>
      <c r="K2501" s="5" t="s">
        <v>22377</v>
      </c>
      <c r="L2501" s="5">
        <v>6.4899999999999999E-2</v>
      </c>
      <c r="M2501" s="8"/>
      <c r="N2501" s="8"/>
      <c r="O2501" s="8"/>
      <c r="P2501" s="8"/>
      <c r="Q2501" s="8"/>
      <c r="R2501" s="5" t="s">
        <v>22378</v>
      </c>
      <c r="S2501" s="5" t="s">
        <v>417</v>
      </c>
      <c r="T2501" s="5" t="s">
        <v>417</v>
      </c>
      <c r="U2501" s="5" t="s">
        <v>417</v>
      </c>
      <c r="V2501" s="5" t="s">
        <v>417</v>
      </c>
      <c r="W2501" s="5" t="s">
        <v>93</v>
      </c>
      <c r="X2501" s="5" t="s">
        <v>418</v>
      </c>
      <c r="Y2501" s="5" t="s">
        <v>419</v>
      </c>
      <c r="Z2501" s="5" t="s">
        <v>420</v>
      </c>
      <c r="AA2501" s="5" t="s">
        <v>421</v>
      </c>
      <c r="AB2501" s="5"/>
      <c r="AC2501" s="5"/>
      <c r="AD2501" s="5"/>
      <c r="AE2501" s="5"/>
      <c r="AF2501" s="5"/>
    </row>
    <row r="2502" spans="1:32">
      <c r="A2502" s="5" t="s">
        <v>22379</v>
      </c>
      <c r="B2502" s="5" t="str">
        <f>IF(COUNTIF('Leads Priorizados INT'!M:M,A2502)&gt;0,"Sí","No")</f>
        <v>No</v>
      </c>
      <c r="C2502">
        <v>1</v>
      </c>
      <c r="D2502" s="6" t="s">
        <v>414</v>
      </c>
      <c r="E2502" s="5" t="s">
        <v>22380</v>
      </c>
      <c r="F2502" s="5" t="s">
        <v>581</v>
      </c>
      <c r="G2502" s="5" t="s">
        <v>20561</v>
      </c>
      <c r="H2502" s="7">
        <v>986556</v>
      </c>
      <c r="I2502" s="5">
        <v>21</v>
      </c>
      <c r="J2502" s="5">
        <v>2</v>
      </c>
      <c r="K2502" s="5" t="s">
        <v>22381</v>
      </c>
      <c r="L2502" s="5">
        <v>6.4799999999999996E-2</v>
      </c>
      <c r="M2502" s="8">
        <v>986447232</v>
      </c>
      <c r="N2502" s="8">
        <v>986414666</v>
      </c>
      <c r="O2502" s="8">
        <v>986494793</v>
      </c>
      <c r="P2502" s="8"/>
      <c r="Q2502" s="8"/>
      <c r="R2502" s="5" t="s">
        <v>22382</v>
      </c>
      <c r="S2502" s="5" t="s">
        <v>22383</v>
      </c>
      <c r="T2502" s="5" t="s">
        <v>417</v>
      </c>
      <c r="U2502" s="5" t="s">
        <v>417</v>
      </c>
      <c r="V2502" s="5" t="s">
        <v>417</v>
      </c>
      <c r="W2502" s="5" t="s">
        <v>93</v>
      </c>
      <c r="X2502" s="5" t="s">
        <v>418</v>
      </c>
      <c r="Y2502" s="5" t="s">
        <v>419</v>
      </c>
      <c r="Z2502" s="5" t="s">
        <v>420</v>
      </c>
      <c r="AA2502" s="5" t="s">
        <v>421</v>
      </c>
      <c r="AB2502" s="5" t="s">
        <v>22384</v>
      </c>
      <c r="AC2502" s="5" t="s">
        <v>22385</v>
      </c>
      <c r="AD2502" s="5" t="s">
        <v>22386</v>
      </c>
      <c r="AE2502" s="5" t="s">
        <v>22387</v>
      </c>
      <c r="AF2502" s="5" t="s">
        <v>22388</v>
      </c>
    </row>
    <row r="2503" spans="1:32">
      <c r="A2503" s="5" t="s">
        <v>22389</v>
      </c>
      <c r="B2503" s="5" t="str">
        <f>IF(COUNTIF('Leads Priorizados INT'!M:M,A2503)&gt;0,"Sí","No")</f>
        <v>No</v>
      </c>
      <c r="C2503">
        <v>1</v>
      </c>
      <c r="D2503" s="6" t="s">
        <v>414</v>
      </c>
      <c r="E2503" s="5" t="s">
        <v>22390</v>
      </c>
      <c r="F2503" s="5" t="s">
        <v>3740</v>
      </c>
      <c r="G2503" s="5" t="s">
        <v>21484</v>
      </c>
      <c r="H2503" s="7">
        <v>954969</v>
      </c>
      <c r="I2503" s="5">
        <v>8</v>
      </c>
      <c r="J2503" s="5">
        <v>1</v>
      </c>
      <c r="K2503" s="5" t="s">
        <v>22391</v>
      </c>
      <c r="L2503" s="5">
        <v>6.4799999999999996E-2</v>
      </c>
      <c r="M2503" s="8"/>
      <c r="N2503" s="8"/>
      <c r="O2503" s="8"/>
      <c r="P2503" s="8"/>
      <c r="Q2503" s="8"/>
      <c r="R2503" s="5" t="s">
        <v>22392</v>
      </c>
      <c r="S2503" s="5" t="s">
        <v>22393</v>
      </c>
      <c r="T2503" s="5" t="s">
        <v>417</v>
      </c>
      <c r="U2503" s="5" t="s">
        <v>417</v>
      </c>
      <c r="V2503" s="5" t="s">
        <v>417</v>
      </c>
      <c r="W2503" s="5" t="s">
        <v>93</v>
      </c>
      <c r="X2503" s="5" t="s">
        <v>418</v>
      </c>
      <c r="Y2503" s="5" t="s">
        <v>419</v>
      </c>
      <c r="Z2503" s="5" t="s">
        <v>420</v>
      </c>
      <c r="AA2503" s="5" t="s">
        <v>421</v>
      </c>
      <c r="AB2503" s="5"/>
      <c r="AC2503" s="5"/>
      <c r="AD2503" s="5"/>
      <c r="AE2503" s="5"/>
      <c r="AF2503" s="5"/>
    </row>
    <row r="2504" spans="1:32" hidden="1">
      <c r="A2504" s="5" t="s">
        <v>22394</v>
      </c>
      <c r="B2504" s="5" t="str">
        <f>IF(COUNTIF('Leads Priorizados INT'!M:M,A2504)&gt;0,"Sí","No")</f>
        <v>No</v>
      </c>
      <c r="C2504">
        <v>0</v>
      </c>
      <c r="D2504" s="6" t="s">
        <v>414</v>
      </c>
      <c r="E2504" s="5" t="s">
        <v>22395</v>
      </c>
      <c r="F2504" s="5" t="s">
        <v>1680</v>
      </c>
      <c r="G2504" s="5" t="s">
        <v>2380</v>
      </c>
      <c r="H2504" s="7">
        <v>462559</v>
      </c>
      <c r="I2504" s="5">
        <v>5</v>
      </c>
      <c r="J2504" s="5">
        <v>1</v>
      </c>
      <c r="K2504" s="5" t="s">
        <v>22396</v>
      </c>
      <c r="L2504" s="5">
        <v>6.4799999999999996E-2</v>
      </c>
      <c r="M2504" s="8">
        <v>959367641</v>
      </c>
      <c r="N2504" s="8">
        <v>959242404</v>
      </c>
      <c r="O2504" s="8">
        <v>959817606</v>
      </c>
      <c r="P2504" s="8">
        <v>959367931</v>
      </c>
      <c r="Q2504" s="8"/>
      <c r="R2504" s="5" t="s">
        <v>22397</v>
      </c>
      <c r="S2504" s="5" t="s">
        <v>417</v>
      </c>
      <c r="T2504" s="5" t="s">
        <v>417</v>
      </c>
      <c r="U2504" s="5" t="s">
        <v>417</v>
      </c>
      <c r="V2504" s="5" t="s">
        <v>417</v>
      </c>
      <c r="W2504" s="5" t="s">
        <v>93</v>
      </c>
      <c r="X2504" s="5" t="s">
        <v>418</v>
      </c>
      <c r="Y2504" s="5" t="s">
        <v>419</v>
      </c>
      <c r="Z2504" s="5" t="s">
        <v>420</v>
      </c>
      <c r="AA2504" s="5" t="s">
        <v>421</v>
      </c>
      <c r="AB2504" s="5"/>
      <c r="AC2504" s="5"/>
      <c r="AD2504" s="5"/>
      <c r="AE2504" s="5"/>
      <c r="AF2504" s="5"/>
    </row>
    <row r="2505" spans="1:32" hidden="1">
      <c r="A2505" s="5" t="s">
        <v>22398</v>
      </c>
      <c r="B2505" s="5" t="str">
        <f>IF(COUNTIF('Leads Priorizados INT'!M:M,A2505)&gt;0,"Sí","No")</f>
        <v>No</v>
      </c>
      <c r="C2505">
        <v>0</v>
      </c>
      <c r="D2505" s="6" t="s">
        <v>414</v>
      </c>
      <c r="E2505" s="5" t="s">
        <v>22399</v>
      </c>
      <c r="F2505" s="5" t="s">
        <v>3269</v>
      </c>
      <c r="G2505" s="5" t="s">
        <v>3270</v>
      </c>
      <c r="H2505" s="7">
        <v>856453</v>
      </c>
      <c r="I2505" s="5">
        <v>7</v>
      </c>
      <c r="J2505" s="5">
        <v>1</v>
      </c>
      <c r="K2505" s="5" t="s">
        <v>22400</v>
      </c>
      <c r="L2505" s="5">
        <v>6.4799999999999996E-2</v>
      </c>
      <c r="M2505" s="8">
        <v>987875686</v>
      </c>
      <c r="N2505" s="8"/>
      <c r="O2505" s="8"/>
      <c r="P2505" s="8"/>
      <c r="Q2505" s="8"/>
      <c r="R2505" s="5" t="s">
        <v>22401</v>
      </c>
      <c r="S2505" s="5" t="s">
        <v>22402</v>
      </c>
      <c r="T2505" s="5" t="s">
        <v>417</v>
      </c>
      <c r="U2505" s="5" t="s">
        <v>417</v>
      </c>
      <c r="V2505" s="5" t="s">
        <v>417</v>
      </c>
      <c r="W2505" s="5" t="s">
        <v>93</v>
      </c>
      <c r="X2505" s="5" t="s">
        <v>418</v>
      </c>
      <c r="Y2505" s="5" t="s">
        <v>419</v>
      </c>
      <c r="Z2505" s="5" t="s">
        <v>420</v>
      </c>
      <c r="AA2505" s="5" t="s">
        <v>421</v>
      </c>
      <c r="AB2505" s="5" t="s">
        <v>22403</v>
      </c>
      <c r="AC2505" s="5" t="s">
        <v>22404</v>
      </c>
      <c r="AD2505" s="5"/>
      <c r="AE2505" s="5"/>
      <c r="AF2505" s="5"/>
    </row>
    <row r="2506" spans="1:32" hidden="1">
      <c r="A2506" s="5" t="s">
        <v>22405</v>
      </c>
      <c r="B2506" s="5" t="str">
        <f>IF(COUNTIF('Leads Priorizados INT'!M:M,A2506)&gt;0,"Sí","No")</f>
        <v>No</v>
      </c>
      <c r="C2506">
        <v>0</v>
      </c>
      <c r="D2506" s="6" t="s">
        <v>414</v>
      </c>
      <c r="E2506" s="5" t="s">
        <v>22406</v>
      </c>
      <c r="F2506" s="5" t="s">
        <v>152</v>
      </c>
      <c r="G2506" s="5" t="s">
        <v>1580</v>
      </c>
      <c r="H2506" s="7">
        <v>544911</v>
      </c>
      <c r="I2506" s="5">
        <v>4</v>
      </c>
      <c r="J2506" s="5">
        <v>1</v>
      </c>
      <c r="K2506" s="5" t="s">
        <v>22407</v>
      </c>
      <c r="L2506" s="5">
        <v>6.4799999999999996E-2</v>
      </c>
      <c r="M2506" s="8"/>
      <c r="N2506" s="8"/>
      <c r="O2506" s="8"/>
      <c r="P2506" s="8"/>
      <c r="Q2506" s="8"/>
      <c r="R2506" s="5" t="s">
        <v>22408</v>
      </c>
      <c r="S2506" s="5" t="s">
        <v>22409</v>
      </c>
      <c r="T2506" s="5" t="s">
        <v>22410</v>
      </c>
      <c r="U2506" s="5" t="s">
        <v>22411</v>
      </c>
      <c r="V2506" s="5" t="s">
        <v>417</v>
      </c>
      <c r="W2506" s="5" t="s">
        <v>93</v>
      </c>
      <c r="X2506" s="5" t="s">
        <v>418</v>
      </c>
      <c r="Y2506" s="5" t="s">
        <v>419</v>
      </c>
      <c r="Z2506" s="5" t="s">
        <v>420</v>
      </c>
      <c r="AA2506" s="5" t="s">
        <v>421</v>
      </c>
      <c r="AB2506" s="5"/>
      <c r="AC2506" s="5"/>
      <c r="AD2506" s="5"/>
      <c r="AE2506" s="5"/>
      <c r="AF2506" s="5"/>
    </row>
    <row r="2507" spans="1:32" hidden="1">
      <c r="A2507" s="5" t="s">
        <v>22412</v>
      </c>
      <c r="B2507" s="5" t="str">
        <f>IF(COUNTIF('Leads Priorizados INT'!M:M,A2507)&gt;0,"Sí","No")</f>
        <v>No</v>
      </c>
      <c r="C2507">
        <v>0</v>
      </c>
      <c r="D2507" s="6" t="s">
        <v>414</v>
      </c>
      <c r="E2507" s="5" t="s">
        <v>22413</v>
      </c>
      <c r="F2507" s="5" t="s">
        <v>152</v>
      </c>
      <c r="G2507" s="5" t="s">
        <v>1887</v>
      </c>
      <c r="H2507" s="7">
        <v>336349</v>
      </c>
      <c r="I2507" s="5">
        <v>11</v>
      </c>
      <c r="J2507" s="5">
        <v>1</v>
      </c>
      <c r="K2507" s="5" t="s">
        <v>22414</v>
      </c>
      <c r="L2507" s="5">
        <v>6.4799999999999996E-2</v>
      </c>
      <c r="M2507" s="8"/>
      <c r="N2507" s="8"/>
      <c r="O2507" s="8"/>
      <c r="P2507" s="8"/>
      <c r="Q2507" s="8"/>
      <c r="R2507" s="5" t="s">
        <v>22415</v>
      </c>
      <c r="S2507" s="5" t="s">
        <v>22416</v>
      </c>
      <c r="T2507" s="5" t="s">
        <v>22417</v>
      </c>
      <c r="U2507" s="5" t="s">
        <v>417</v>
      </c>
      <c r="V2507" s="5" t="s">
        <v>417</v>
      </c>
      <c r="W2507" s="5" t="s">
        <v>93</v>
      </c>
      <c r="X2507" s="5" t="s">
        <v>418</v>
      </c>
      <c r="Y2507" s="5" t="s">
        <v>419</v>
      </c>
      <c r="Z2507" s="5" t="s">
        <v>420</v>
      </c>
      <c r="AA2507" s="5" t="s">
        <v>421</v>
      </c>
      <c r="AB2507" s="5"/>
      <c r="AC2507" s="5"/>
      <c r="AD2507" s="5"/>
      <c r="AE2507" s="5"/>
      <c r="AF2507" s="5"/>
    </row>
    <row r="2508" spans="1:32" hidden="1">
      <c r="A2508" s="5" t="s">
        <v>22418</v>
      </c>
      <c r="B2508" s="5" t="str">
        <f>IF(COUNTIF('Leads Priorizados INT'!M:M,A2508)&gt;0,"Sí","No")</f>
        <v>No</v>
      </c>
      <c r="C2508">
        <v>0</v>
      </c>
      <c r="D2508" s="6" t="s">
        <v>430</v>
      </c>
      <c r="E2508" s="5" t="s">
        <v>22419</v>
      </c>
      <c r="F2508" s="5" t="s">
        <v>431</v>
      </c>
      <c r="G2508" s="5" t="s">
        <v>9448</v>
      </c>
      <c r="H2508" s="7">
        <v>3176365</v>
      </c>
      <c r="I2508" s="5">
        <v>10</v>
      </c>
      <c r="J2508" s="5">
        <v>1</v>
      </c>
      <c r="K2508" s="5" t="s">
        <v>22420</v>
      </c>
      <c r="L2508" s="5">
        <v>6.4699999999999994E-2</v>
      </c>
      <c r="M2508" s="8">
        <v>934572945</v>
      </c>
      <c r="N2508" s="8">
        <v>934590912</v>
      </c>
      <c r="O2508" s="8">
        <v>932082160</v>
      </c>
      <c r="P2508" s="8">
        <v>934590100</v>
      </c>
      <c r="Q2508" s="8">
        <v>934572358</v>
      </c>
      <c r="R2508" s="5" t="s">
        <v>22421</v>
      </c>
      <c r="S2508" s="5" t="s">
        <v>22422</v>
      </c>
      <c r="T2508" s="5" t="s">
        <v>417</v>
      </c>
      <c r="U2508" s="5" t="s">
        <v>417</v>
      </c>
      <c r="V2508" s="5" t="s">
        <v>417</v>
      </c>
      <c r="W2508" s="5" t="s">
        <v>93</v>
      </c>
      <c r="X2508" s="5" t="s">
        <v>418</v>
      </c>
      <c r="Y2508" s="5" t="s">
        <v>419</v>
      </c>
      <c r="Z2508" s="5" t="s">
        <v>420</v>
      </c>
      <c r="AA2508" s="5" t="s">
        <v>421</v>
      </c>
      <c r="AB2508" s="5" t="s">
        <v>22423</v>
      </c>
      <c r="AC2508" s="5" t="s">
        <v>22424</v>
      </c>
      <c r="AD2508" s="5" t="s">
        <v>22425</v>
      </c>
      <c r="AE2508" s="5"/>
      <c r="AF2508" s="5"/>
    </row>
    <row r="2509" spans="1:32" hidden="1">
      <c r="A2509" s="5" t="s">
        <v>22426</v>
      </c>
      <c r="B2509" s="5" t="str">
        <f>IF(COUNTIF('Leads Priorizados INT'!M:M,A2509)&gt;0,"Sí","No")</f>
        <v>No</v>
      </c>
      <c r="C2509">
        <v>0</v>
      </c>
      <c r="D2509" s="6" t="s">
        <v>414</v>
      </c>
      <c r="E2509" s="5" t="s">
        <v>22427</v>
      </c>
      <c r="F2509" s="5" t="s">
        <v>873</v>
      </c>
      <c r="G2509" s="5" t="s">
        <v>3623</v>
      </c>
      <c r="H2509" s="7">
        <v>871593</v>
      </c>
      <c r="I2509" s="5">
        <v>6</v>
      </c>
      <c r="J2509" s="5">
        <v>4</v>
      </c>
      <c r="K2509" s="5" t="s">
        <v>22428</v>
      </c>
      <c r="L2509" s="5">
        <v>6.4699999999999994E-2</v>
      </c>
      <c r="M2509" s="8">
        <v>955985516</v>
      </c>
      <c r="N2509" s="8">
        <v>954910035</v>
      </c>
      <c r="O2509" s="8">
        <v>951286129</v>
      </c>
      <c r="P2509" s="8"/>
      <c r="Q2509" s="8"/>
      <c r="R2509" s="5" t="s">
        <v>22429</v>
      </c>
      <c r="S2509" s="5" t="s">
        <v>417</v>
      </c>
      <c r="T2509" s="5" t="s">
        <v>417</v>
      </c>
      <c r="U2509" s="5" t="s">
        <v>417</v>
      </c>
      <c r="V2509" s="5" t="s">
        <v>417</v>
      </c>
      <c r="W2509" s="5" t="s">
        <v>93</v>
      </c>
      <c r="X2509" s="5" t="s">
        <v>418</v>
      </c>
      <c r="Y2509" s="5" t="s">
        <v>419</v>
      </c>
      <c r="Z2509" s="5" t="s">
        <v>420</v>
      </c>
      <c r="AA2509" s="5" t="s">
        <v>421</v>
      </c>
      <c r="AB2509" s="5"/>
      <c r="AC2509" s="5"/>
      <c r="AD2509" s="5"/>
      <c r="AE2509" s="5"/>
      <c r="AF2509" s="5"/>
    </row>
    <row r="2510" spans="1:32" hidden="1">
      <c r="A2510" s="5" t="s">
        <v>22430</v>
      </c>
      <c r="B2510" s="5" t="str">
        <f>IF(COUNTIF('Leads Priorizados INT'!M:M,A2510)&gt;0,"Sí","No")</f>
        <v>No</v>
      </c>
      <c r="C2510">
        <v>0</v>
      </c>
      <c r="D2510" s="6" t="s">
        <v>414</v>
      </c>
      <c r="E2510" s="5" t="s">
        <v>22431</v>
      </c>
      <c r="F2510" s="5" t="s">
        <v>769</v>
      </c>
      <c r="G2510" s="5" t="s">
        <v>22321</v>
      </c>
      <c r="H2510" s="7">
        <v>454349</v>
      </c>
      <c r="I2510" s="5">
        <v>1</v>
      </c>
      <c r="J2510" s="5">
        <v>2</v>
      </c>
      <c r="K2510" s="5" t="s">
        <v>22432</v>
      </c>
      <c r="L2510" s="5">
        <v>6.4600000000000005E-2</v>
      </c>
      <c r="M2510" s="8">
        <v>922636378</v>
      </c>
      <c r="N2510" s="8"/>
      <c r="O2510" s="8"/>
      <c r="P2510" s="8"/>
      <c r="Q2510" s="8"/>
      <c r="R2510" s="5" t="s">
        <v>22433</v>
      </c>
      <c r="S2510" s="5" t="s">
        <v>22434</v>
      </c>
      <c r="T2510" s="5" t="s">
        <v>417</v>
      </c>
      <c r="U2510" s="5" t="s">
        <v>417</v>
      </c>
      <c r="V2510" s="5" t="s">
        <v>417</v>
      </c>
      <c r="W2510" s="5" t="s">
        <v>93</v>
      </c>
      <c r="X2510" s="5" t="s">
        <v>418</v>
      </c>
      <c r="Y2510" s="5" t="s">
        <v>419</v>
      </c>
      <c r="Z2510" s="5" t="s">
        <v>420</v>
      </c>
      <c r="AA2510" s="5" t="s">
        <v>421</v>
      </c>
      <c r="AB2510" s="5"/>
      <c r="AC2510" s="5"/>
      <c r="AD2510" s="5"/>
      <c r="AE2510" s="5"/>
      <c r="AF2510" s="5"/>
    </row>
    <row r="2511" spans="1:32" hidden="1">
      <c r="A2511" s="5" t="s">
        <v>22435</v>
      </c>
      <c r="B2511" s="5" t="str">
        <f>IF(COUNTIF('Leads Priorizados INT'!M:M,A2511)&gt;0,"Sí","No")</f>
        <v>No</v>
      </c>
      <c r="C2511">
        <v>0</v>
      </c>
      <c r="D2511" s="6" t="s">
        <v>414</v>
      </c>
      <c r="E2511" s="5" t="s">
        <v>22436</v>
      </c>
      <c r="F2511" s="5" t="s">
        <v>152</v>
      </c>
      <c r="G2511" s="5" t="s">
        <v>1915</v>
      </c>
      <c r="H2511" s="7">
        <v>325190</v>
      </c>
      <c r="I2511" s="5">
        <v>7</v>
      </c>
      <c r="J2511" s="5">
        <v>1</v>
      </c>
      <c r="K2511" s="5" t="s">
        <v>22437</v>
      </c>
      <c r="L2511" s="5">
        <v>6.4600000000000005E-2</v>
      </c>
      <c r="M2511" s="8">
        <v>916728879</v>
      </c>
      <c r="N2511" s="8">
        <v>916722092</v>
      </c>
      <c r="O2511" s="8">
        <v>629556873</v>
      </c>
      <c r="P2511" s="8">
        <v>615987909</v>
      </c>
      <c r="Q2511" s="8">
        <v>615987877</v>
      </c>
      <c r="R2511" s="5" t="s">
        <v>22438</v>
      </c>
      <c r="S2511" s="5" t="s">
        <v>417</v>
      </c>
      <c r="T2511" s="5" t="s">
        <v>417</v>
      </c>
      <c r="U2511" s="5" t="s">
        <v>417</v>
      </c>
      <c r="V2511" s="5" t="s">
        <v>417</v>
      </c>
      <c r="W2511" s="5" t="s">
        <v>93</v>
      </c>
      <c r="X2511" s="5" t="s">
        <v>418</v>
      </c>
      <c r="Y2511" s="5" t="s">
        <v>419</v>
      </c>
      <c r="Z2511" s="5" t="s">
        <v>420</v>
      </c>
      <c r="AA2511" s="5" t="s">
        <v>421</v>
      </c>
      <c r="AB2511" s="5" t="s">
        <v>22439</v>
      </c>
      <c r="AC2511" s="5"/>
      <c r="AD2511" s="5"/>
      <c r="AE2511" s="5"/>
      <c r="AF2511" s="5"/>
    </row>
    <row r="2512" spans="1:32">
      <c r="A2512" s="5" t="s">
        <v>22440</v>
      </c>
      <c r="B2512" s="5" t="str">
        <f>IF(COUNTIF('Leads Priorizados INT'!M:M,A2512)&gt;0,"Sí","No")</f>
        <v>No</v>
      </c>
      <c r="C2512">
        <v>1</v>
      </c>
      <c r="D2512" s="6" t="s">
        <v>430</v>
      </c>
      <c r="E2512" s="5" t="s">
        <v>22441</v>
      </c>
      <c r="F2512" s="5" t="s">
        <v>152</v>
      </c>
      <c r="G2512" s="5" t="s">
        <v>12282</v>
      </c>
      <c r="H2512" s="7">
        <v>1744221</v>
      </c>
      <c r="I2512" s="5">
        <v>34</v>
      </c>
      <c r="J2512" s="5">
        <v>1</v>
      </c>
      <c r="K2512" s="5" t="s">
        <v>22442</v>
      </c>
      <c r="L2512" s="5">
        <v>6.4600000000000005E-2</v>
      </c>
      <c r="M2512" s="8">
        <v>914997068</v>
      </c>
      <c r="N2512" s="8">
        <v>916740719</v>
      </c>
      <c r="O2512" s="8">
        <v>915048708</v>
      </c>
      <c r="P2512" s="8">
        <v>917136881</v>
      </c>
      <c r="Q2512" s="8">
        <v>914996732</v>
      </c>
      <c r="R2512" s="5" t="s">
        <v>22443</v>
      </c>
      <c r="S2512" s="5" t="s">
        <v>22444</v>
      </c>
      <c r="T2512" s="5" t="s">
        <v>22445</v>
      </c>
      <c r="U2512" s="5" t="s">
        <v>417</v>
      </c>
      <c r="V2512" s="5" t="s">
        <v>417</v>
      </c>
      <c r="W2512" s="5" t="s">
        <v>93</v>
      </c>
      <c r="X2512" s="5" t="s">
        <v>418</v>
      </c>
      <c r="Y2512" s="5" t="s">
        <v>419</v>
      </c>
      <c r="Z2512" s="5" t="s">
        <v>420</v>
      </c>
      <c r="AA2512" s="5" t="s">
        <v>421</v>
      </c>
      <c r="AB2512" s="5" t="s">
        <v>22446</v>
      </c>
      <c r="AC2512" s="5"/>
      <c r="AD2512" s="5"/>
      <c r="AE2512" s="5"/>
      <c r="AF2512" s="5"/>
    </row>
    <row r="2513" spans="1:32" hidden="1">
      <c r="A2513" s="5" t="s">
        <v>22447</v>
      </c>
      <c r="B2513" s="5" t="str">
        <f>IF(COUNTIF('Leads Priorizados INT'!M:M,A2513)&gt;0,"Sí","No")</f>
        <v>No</v>
      </c>
      <c r="C2513">
        <v>0</v>
      </c>
      <c r="D2513" s="6" t="s">
        <v>414</v>
      </c>
      <c r="E2513" s="5" t="s">
        <v>22448</v>
      </c>
      <c r="F2513" s="5" t="s">
        <v>431</v>
      </c>
      <c r="G2513" s="5" t="s">
        <v>2253</v>
      </c>
      <c r="H2513" s="7">
        <v>1036856</v>
      </c>
      <c r="I2513" s="5">
        <v>4</v>
      </c>
      <c r="J2513" s="5">
        <v>1</v>
      </c>
      <c r="K2513" s="5" t="s">
        <v>22449</v>
      </c>
      <c r="L2513" s="5">
        <v>6.4500000000000002E-2</v>
      </c>
      <c r="M2513" s="8"/>
      <c r="N2513" s="8"/>
      <c r="O2513" s="8"/>
      <c r="P2513" s="8"/>
      <c r="Q2513" s="8"/>
      <c r="R2513" s="5" t="s">
        <v>22450</v>
      </c>
      <c r="S2513" s="5" t="s">
        <v>22451</v>
      </c>
      <c r="T2513" s="5" t="s">
        <v>417</v>
      </c>
      <c r="U2513" s="5" t="s">
        <v>417</v>
      </c>
      <c r="V2513" s="5" t="s">
        <v>417</v>
      </c>
      <c r="W2513" s="5" t="s">
        <v>93</v>
      </c>
      <c r="X2513" s="5" t="s">
        <v>418</v>
      </c>
      <c r="Y2513" s="5" t="s">
        <v>419</v>
      </c>
      <c r="Z2513" s="5" t="s">
        <v>420</v>
      </c>
      <c r="AA2513" s="5" t="s">
        <v>421</v>
      </c>
      <c r="AB2513" s="5"/>
      <c r="AC2513" s="5"/>
      <c r="AD2513" s="5"/>
      <c r="AE2513" s="5"/>
      <c r="AF2513" s="5"/>
    </row>
    <row r="2514" spans="1:32" hidden="1">
      <c r="A2514" s="5" t="s">
        <v>22452</v>
      </c>
      <c r="B2514" s="5" t="str">
        <f>IF(COUNTIF('Leads Priorizados INT'!M:M,A2514)&gt;0,"Sí","No")</f>
        <v>No</v>
      </c>
      <c r="C2514">
        <v>0</v>
      </c>
      <c r="D2514" s="6" t="s">
        <v>414</v>
      </c>
      <c r="E2514" s="5" t="s">
        <v>22453</v>
      </c>
      <c r="F2514" s="5" t="s">
        <v>152</v>
      </c>
      <c r="G2514" s="5" t="s">
        <v>2795</v>
      </c>
      <c r="H2514" s="7">
        <v>645217</v>
      </c>
      <c r="I2514" s="5">
        <v>5</v>
      </c>
      <c r="J2514" s="5">
        <v>1</v>
      </c>
      <c r="K2514" s="5" t="s">
        <v>22454</v>
      </c>
      <c r="L2514" s="5">
        <v>6.4500000000000002E-2</v>
      </c>
      <c r="M2514" s="8">
        <v>913815845</v>
      </c>
      <c r="N2514" s="8"/>
      <c r="O2514" s="8"/>
      <c r="P2514" s="8"/>
      <c r="Q2514" s="8"/>
      <c r="R2514" s="5" t="s">
        <v>22455</v>
      </c>
      <c r="S2514" s="5" t="s">
        <v>417</v>
      </c>
      <c r="T2514" s="5" t="s">
        <v>417</v>
      </c>
      <c r="U2514" s="5" t="s">
        <v>417</v>
      </c>
      <c r="V2514" s="5" t="s">
        <v>417</v>
      </c>
      <c r="W2514" s="5" t="s">
        <v>93</v>
      </c>
      <c r="X2514" s="5" t="s">
        <v>418</v>
      </c>
      <c r="Y2514" s="5" t="s">
        <v>419</v>
      </c>
      <c r="Z2514" s="5" t="s">
        <v>420</v>
      </c>
      <c r="AA2514" s="5" t="s">
        <v>421</v>
      </c>
      <c r="AB2514" s="5"/>
      <c r="AC2514" s="5"/>
      <c r="AD2514" s="5"/>
      <c r="AE2514" s="5"/>
      <c r="AF2514" s="5"/>
    </row>
    <row r="2515" spans="1:32">
      <c r="A2515" s="5" t="s">
        <v>22456</v>
      </c>
      <c r="B2515" s="5" t="str">
        <f>IF(COUNTIF('Leads Priorizados INT'!M:M,A2515)&gt;0,"Sí","No")</f>
        <v>No</v>
      </c>
      <c r="C2515">
        <v>1</v>
      </c>
      <c r="D2515" s="6" t="s">
        <v>414</v>
      </c>
      <c r="E2515" s="5" t="s">
        <v>22457</v>
      </c>
      <c r="F2515" s="5" t="s">
        <v>752</v>
      </c>
      <c r="G2515" s="5" t="s">
        <v>22458</v>
      </c>
      <c r="H2515" s="7">
        <v>663469</v>
      </c>
      <c r="I2515" s="5">
        <v>1</v>
      </c>
      <c r="J2515" s="5">
        <v>1</v>
      </c>
      <c r="K2515" s="5" t="s">
        <v>22459</v>
      </c>
      <c r="L2515" s="5">
        <v>6.4399999999999999E-2</v>
      </c>
      <c r="M2515" s="8">
        <v>977319850</v>
      </c>
      <c r="N2515" s="8"/>
      <c r="O2515" s="8"/>
      <c r="P2515" s="8"/>
      <c r="Q2515" s="8"/>
      <c r="R2515" s="5" t="s">
        <v>22460</v>
      </c>
      <c r="S2515" s="5" t="s">
        <v>417</v>
      </c>
      <c r="T2515" s="5" t="s">
        <v>417</v>
      </c>
      <c r="U2515" s="5" t="s">
        <v>417</v>
      </c>
      <c r="V2515" s="5" t="s">
        <v>417</v>
      </c>
      <c r="W2515" s="5" t="s">
        <v>93</v>
      </c>
      <c r="X2515" s="5" t="s">
        <v>418</v>
      </c>
      <c r="Y2515" s="5" t="s">
        <v>419</v>
      </c>
      <c r="Z2515" s="5" t="s">
        <v>420</v>
      </c>
      <c r="AA2515" s="5" t="s">
        <v>421</v>
      </c>
      <c r="AB2515" s="5" t="s">
        <v>22461</v>
      </c>
      <c r="AC2515" s="5"/>
      <c r="AD2515" s="5"/>
      <c r="AE2515" s="5"/>
      <c r="AF2515" s="5"/>
    </row>
    <row r="2516" spans="1:32" hidden="1">
      <c r="A2516" s="5" t="s">
        <v>22462</v>
      </c>
      <c r="B2516" s="5" t="str">
        <f>IF(COUNTIF('Leads Priorizados INT'!M:M,A2516)&gt;0,"Sí","No")</f>
        <v>No</v>
      </c>
      <c r="C2516">
        <v>0</v>
      </c>
      <c r="D2516" s="6" t="s">
        <v>414</v>
      </c>
      <c r="E2516" s="5" t="s">
        <v>22463</v>
      </c>
      <c r="F2516" s="5" t="s">
        <v>431</v>
      </c>
      <c r="G2516" s="5" t="s">
        <v>1556</v>
      </c>
      <c r="H2516" s="7">
        <v>1383728</v>
      </c>
      <c r="I2516" s="5">
        <v>2</v>
      </c>
      <c r="J2516" s="5">
        <v>1</v>
      </c>
      <c r="K2516" s="5" t="s">
        <v>22464</v>
      </c>
      <c r="L2516" s="5">
        <v>6.4399999999999999E-2</v>
      </c>
      <c r="M2516" s="8"/>
      <c r="N2516" s="8"/>
      <c r="O2516" s="8"/>
      <c r="P2516" s="8"/>
      <c r="Q2516" s="8"/>
      <c r="R2516" s="5" t="s">
        <v>22465</v>
      </c>
      <c r="S2516" s="5" t="s">
        <v>22466</v>
      </c>
      <c r="T2516" s="5" t="s">
        <v>417</v>
      </c>
      <c r="U2516" s="5" t="s">
        <v>417</v>
      </c>
      <c r="V2516" s="5" t="s">
        <v>417</v>
      </c>
      <c r="W2516" s="5" t="s">
        <v>93</v>
      </c>
      <c r="X2516" s="5" t="s">
        <v>418</v>
      </c>
      <c r="Y2516" s="5" t="s">
        <v>419</v>
      </c>
      <c r="Z2516" s="5" t="s">
        <v>420</v>
      </c>
      <c r="AA2516" s="5" t="s">
        <v>421</v>
      </c>
      <c r="AB2516" s="5"/>
      <c r="AC2516" s="5"/>
      <c r="AD2516" s="5"/>
      <c r="AE2516" s="5"/>
      <c r="AF2516" s="5"/>
    </row>
    <row r="2517" spans="1:32">
      <c r="A2517" s="5" t="s">
        <v>22467</v>
      </c>
      <c r="B2517" s="5" t="str">
        <f>IF(COUNTIF('Leads Priorizados INT'!M:M,A2517)&gt;0,"Sí","No")</f>
        <v>No</v>
      </c>
      <c r="C2517">
        <v>1</v>
      </c>
      <c r="D2517" s="6" t="s">
        <v>414</v>
      </c>
      <c r="E2517" s="5" t="s">
        <v>22468</v>
      </c>
      <c r="F2517" s="5" t="s">
        <v>152</v>
      </c>
      <c r="G2517" s="5" t="s">
        <v>13604</v>
      </c>
      <c r="H2517" s="7">
        <v>6556836</v>
      </c>
      <c r="I2517" s="5">
        <v>10</v>
      </c>
      <c r="J2517" s="5">
        <v>1</v>
      </c>
      <c r="K2517" s="5" t="s">
        <v>22469</v>
      </c>
      <c r="L2517" s="5">
        <v>6.4399999999999999E-2</v>
      </c>
      <c r="M2517" s="8"/>
      <c r="N2517" s="8"/>
      <c r="O2517" s="8"/>
      <c r="P2517" s="8"/>
      <c r="Q2517" s="8"/>
      <c r="R2517" s="5" t="s">
        <v>22470</v>
      </c>
      <c r="S2517" s="5" t="s">
        <v>22471</v>
      </c>
      <c r="T2517" s="5" t="s">
        <v>22472</v>
      </c>
      <c r="U2517" s="5" t="s">
        <v>22473</v>
      </c>
      <c r="V2517" s="5" t="s">
        <v>417</v>
      </c>
      <c r="W2517" s="5" t="s">
        <v>93</v>
      </c>
      <c r="X2517" s="5" t="s">
        <v>418</v>
      </c>
      <c r="Y2517" s="5" t="s">
        <v>419</v>
      </c>
      <c r="Z2517" s="5" t="s">
        <v>420</v>
      </c>
      <c r="AA2517" s="5" t="s">
        <v>421</v>
      </c>
      <c r="AB2517" s="5"/>
      <c r="AC2517" s="5"/>
      <c r="AD2517" s="5"/>
      <c r="AE2517" s="5"/>
      <c r="AF2517" s="5"/>
    </row>
    <row r="2518" spans="1:32" hidden="1">
      <c r="A2518" s="5" t="s">
        <v>22474</v>
      </c>
      <c r="B2518" s="5" t="str">
        <f>IF(COUNTIF('Leads Priorizados INT'!M:M,A2518)&gt;0,"Sí","No")</f>
        <v>No</v>
      </c>
      <c r="C2518">
        <v>0</v>
      </c>
      <c r="D2518" s="6" t="s">
        <v>414</v>
      </c>
      <c r="E2518" s="5" t="s">
        <v>22475</v>
      </c>
      <c r="F2518" s="5" t="s">
        <v>152</v>
      </c>
      <c r="G2518" s="5" t="s">
        <v>601</v>
      </c>
      <c r="H2518" s="7">
        <v>995161</v>
      </c>
      <c r="I2518" s="5">
        <v>10</v>
      </c>
      <c r="J2518" s="5">
        <v>1</v>
      </c>
      <c r="K2518" s="5" t="s">
        <v>22476</v>
      </c>
      <c r="L2518" s="5">
        <v>6.4399999999999999E-2</v>
      </c>
      <c r="M2518" s="8"/>
      <c r="N2518" s="8"/>
      <c r="O2518" s="8"/>
      <c r="P2518" s="8"/>
      <c r="Q2518" s="8"/>
      <c r="R2518" s="5" t="s">
        <v>22477</v>
      </c>
      <c r="S2518" s="5" t="s">
        <v>22478</v>
      </c>
      <c r="T2518" s="5" t="s">
        <v>417</v>
      </c>
      <c r="U2518" s="5" t="s">
        <v>417</v>
      </c>
      <c r="V2518" s="5" t="s">
        <v>417</v>
      </c>
      <c r="W2518" s="5" t="s">
        <v>93</v>
      </c>
      <c r="X2518" s="5" t="s">
        <v>418</v>
      </c>
      <c r="Y2518" s="5" t="s">
        <v>419</v>
      </c>
      <c r="Z2518" s="5" t="s">
        <v>420</v>
      </c>
      <c r="AA2518" s="5" t="s">
        <v>421</v>
      </c>
      <c r="AB2518" s="5"/>
      <c r="AC2518" s="5"/>
      <c r="AD2518" s="5"/>
      <c r="AE2518" s="5"/>
      <c r="AF2518" s="5"/>
    </row>
    <row r="2519" spans="1:32" hidden="1">
      <c r="A2519" s="5" t="s">
        <v>22479</v>
      </c>
      <c r="B2519" s="5" t="str">
        <f>IF(COUNTIF('Leads Priorizados INT'!M:M,A2519)&gt;0,"Sí","No")</f>
        <v>No</v>
      </c>
      <c r="C2519">
        <v>0</v>
      </c>
      <c r="D2519" s="6" t="s">
        <v>414</v>
      </c>
      <c r="E2519" s="5" t="s">
        <v>22480</v>
      </c>
      <c r="F2519" s="5" t="s">
        <v>152</v>
      </c>
      <c r="G2519" s="5" t="s">
        <v>9911</v>
      </c>
      <c r="H2519" s="7">
        <v>892403</v>
      </c>
      <c r="I2519" s="5">
        <v>1</v>
      </c>
      <c r="J2519" s="5">
        <v>4</v>
      </c>
      <c r="K2519" s="5" t="s">
        <v>22481</v>
      </c>
      <c r="L2519" s="5">
        <v>6.4399999999999999E-2</v>
      </c>
      <c r="M2519" s="8"/>
      <c r="N2519" s="8"/>
      <c r="O2519" s="8"/>
      <c r="P2519" s="8"/>
      <c r="Q2519" s="8"/>
      <c r="R2519" s="5" t="s">
        <v>22482</v>
      </c>
      <c r="S2519" s="5" t="s">
        <v>417</v>
      </c>
      <c r="T2519" s="5" t="s">
        <v>417</v>
      </c>
      <c r="U2519" s="5" t="s">
        <v>417</v>
      </c>
      <c r="V2519" s="5" t="s">
        <v>417</v>
      </c>
      <c r="W2519" s="5" t="s">
        <v>93</v>
      </c>
      <c r="X2519" s="5" t="s">
        <v>418</v>
      </c>
      <c r="Y2519" s="5" t="s">
        <v>419</v>
      </c>
      <c r="Z2519" s="5" t="s">
        <v>420</v>
      </c>
      <c r="AA2519" s="5" t="s">
        <v>421</v>
      </c>
      <c r="AB2519" s="5"/>
      <c r="AC2519" s="5"/>
      <c r="AD2519" s="5"/>
      <c r="AE2519" s="5"/>
      <c r="AF2519" s="5"/>
    </row>
    <row r="2520" spans="1:32" hidden="1">
      <c r="A2520" s="5" t="s">
        <v>22483</v>
      </c>
      <c r="B2520" s="5" t="str">
        <f>IF(COUNTIF('Leads Priorizados INT'!M:M,A2520)&gt;0,"Sí","No")</f>
        <v>No</v>
      </c>
      <c r="C2520">
        <v>0</v>
      </c>
      <c r="D2520" s="6" t="s">
        <v>414</v>
      </c>
      <c r="E2520" s="5" t="s">
        <v>22484</v>
      </c>
      <c r="F2520" s="5" t="s">
        <v>1245</v>
      </c>
      <c r="G2520" s="5" t="s">
        <v>10212</v>
      </c>
      <c r="H2520" s="7">
        <v>581867</v>
      </c>
      <c r="I2520" s="5">
        <v>5</v>
      </c>
      <c r="J2520" s="5">
        <v>2</v>
      </c>
      <c r="K2520" s="5" t="s">
        <v>22485</v>
      </c>
      <c r="L2520" s="5">
        <v>6.4399999999999999E-2</v>
      </c>
      <c r="M2520" s="8">
        <v>944010899</v>
      </c>
      <c r="N2520" s="8"/>
      <c r="O2520" s="8"/>
      <c r="P2520" s="8"/>
      <c r="Q2520" s="8"/>
      <c r="R2520" s="5" t="s">
        <v>22486</v>
      </c>
      <c r="S2520" s="5" t="s">
        <v>22487</v>
      </c>
      <c r="T2520" s="5" t="s">
        <v>22488</v>
      </c>
      <c r="U2520" s="5" t="s">
        <v>417</v>
      </c>
      <c r="V2520" s="5" t="s">
        <v>417</v>
      </c>
      <c r="W2520" s="5" t="s">
        <v>93</v>
      </c>
      <c r="X2520" s="5" t="s">
        <v>418</v>
      </c>
      <c r="Y2520" s="5" t="s">
        <v>419</v>
      </c>
      <c r="Z2520" s="5" t="s">
        <v>420</v>
      </c>
      <c r="AA2520" s="5" t="s">
        <v>421</v>
      </c>
      <c r="AB2520" s="5"/>
      <c r="AC2520" s="5"/>
      <c r="AD2520" s="5"/>
      <c r="AE2520" s="5"/>
      <c r="AF2520" s="5"/>
    </row>
    <row r="2521" spans="1:32" hidden="1">
      <c r="A2521" s="5" t="s">
        <v>22489</v>
      </c>
      <c r="B2521" s="5" t="str">
        <f>IF(COUNTIF('Leads Priorizados INT'!M:M,A2521)&gt;0,"Sí","No")</f>
        <v>No</v>
      </c>
      <c r="C2521">
        <v>0</v>
      </c>
      <c r="D2521" s="6" t="s">
        <v>414</v>
      </c>
      <c r="E2521" s="5" t="s">
        <v>22490</v>
      </c>
      <c r="F2521" s="5" t="s">
        <v>1065</v>
      </c>
      <c r="G2521" s="5" t="s">
        <v>22491</v>
      </c>
      <c r="H2521" s="7">
        <v>1607827</v>
      </c>
      <c r="I2521" s="5">
        <v>5</v>
      </c>
      <c r="J2521" s="5">
        <v>1</v>
      </c>
      <c r="K2521" s="5" t="s">
        <v>22492</v>
      </c>
      <c r="L2521" s="5">
        <v>6.4299999999999996E-2</v>
      </c>
      <c r="M2521" s="8"/>
      <c r="N2521" s="8"/>
      <c r="O2521" s="8"/>
      <c r="P2521" s="8"/>
      <c r="Q2521" s="8"/>
      <c r="R2521" s="5" t="s">
        <v>22493</v>
      </c>
      <c r="S2521" s="5" t="s">
        <v>22494</v>
      </c>
      <c r="T2521" s="5" t="s">
        <v>417</v>
      </c>
      <c r="U2521" s="5" t="s">
        <v>417</v>
      </c>
      <c r="V2521" s="5" t="s">
        <v>417</v>
      </c>
      <c r="W2521" s="5" t="s">
        <v>93</v>
      </c>
      <c r="X2521" s="5" t="s">
        <v>418</v>
      </c>
      <c r="Y2521" s="5" t="s">
        <v>419</v>
      </c>
      <c r="Z2521" s="5" t="s">
        <v>420</v>
      </c>
      <c r="AA2521" s="5" t="s">
        <v>421</v>
      </c>
      <c r="AB2521" s="5"/>
      <c r="AC2521" s="5"/>
      <c r="AD2521" s="5"/>
      <c r="AE2521" s="5"/>
      <c r="AF2521" s="5"/>
    </row>
    <row r="2522" spans="1:32" hidden="1">
      <c r="A2522" s="5" t="s">
        <v>22495</v>
      </c>
      <c r="B2522" s="5" t="str">
        <f>IF(COUNTIF('Leads Priorizados INT'!M:M,A2522)&gt;0,"Sí","No")</f>
        <v>No</v>
      </c>
      <c r="C2522">
        <v>0</v>
      </c>
      <c r="D2522" s="6" t="s">
        <v>414</v>
      </c>
      <c r="E2522" s="5" t="s">
        <v>22496</v>
      </c>
      <c r="F2522" s="5" t="s">
        <v>769</v>
      </c>
      <c r="G2522" s="5" t="s">
        <v>13102</v>
      </c>
      <c r="H2522" s="7">
        <v>891329</v>
      </c>
      <c r="I2522" s="5">
        <v>8</v>
      </c>
      <c r="J2522" s="5">
        <v>2</v>
      </c>
      <c r="K2522" s="5" t="s">
        <v>22497</v>
      </c>
      <c r="L2522" s="5">
        <v>6.4299999999999996E-2</v>
      </c>
      <c r="M2522" s="8">
        <v>649086767</v>
      </c>
      <c r="N2522" s="8"/>
      <c r="O2522" s="8"/>
      <c r="P2522" s="8"/>
      <c r="Q2522" s="8"/>
      <c r="R2522" s="5" t="s">
        <v>22498</v>
      </c>
      <c r="S2522" s="5" t="s">
        <v>417</v>
      </c>
      <c r="T2522" s="5" t="s">
        <v>417</v>
      </c>
      <c r="U2522" s="5" t="s">
        <v>417</v>
      </c>
      <c r="V2522" s="5" t="s">
        <v>417</v>
      </c>
      <c r="W2522" s="5" t="s">
        <v>93</v>
      </c>
      <c r="X2522" s="5" t="s">
        <v>418</v>
      </c>
      <c r="Y2522" s="5" t="s">
        <v>419</v>
      </c>
      <c r="Z2522" s="5" t="s">
        <v>420</v>
      </c>
      <c r="AA2522" s="5" t="s">
        <v>421</v>
      </c>
      <c r="AB2522" s="5"/>
      <c r="AC2522" s="5"/>
      <c r="AD2522" s="5"/>
      <c r="AE2522" s="5"/>
      <c r="AF2522" s="5"/>
    </row>
    <row r="2523" spans="1:32">
      <c r="A2523" s="5" t="s">
        <v>22499</v>
      </c>
      <c r="B2523" s="5" t="str">
        <f>IF(COUNTIF('Leads Priorizados INT'!M:M,A2523)&gt;0,"Sí","No")</f>
        <v>No</v>
      </c>
      <c r="C2523">
        <v>1</v>
      </c>
      <c r="D2523" s="6" t="s">
        <v>414</v>
      </c>
      <c r="E2523" s="5" t="s">
        <v>22500</v>
      </c>
      <c r="F2523" s="5" t="s">
        <v>152</v>
      </c>
      <c r="G2523" s="5" t="s">
        <v>9402</v>
      </c>
      <c r="H2523" s="7">
        <v>835372</v>
      </c>
      <c r="I2523" s="5">
        <v>8</v>
      </c>
      <c r="J2523" s="5">
        <v>1</v>
      </c>
      <c r="K2523" s="5" t="s">
        <v>22501</v>
      </c>
      <c r="L2523" s="5">
        <v>6.4299999999999996E-2</v>
      </c>
      <c r="M2523" s="8"/>
      <c r="N2523" s="8"/>
      <c r="O2523" s="8"/>
      <c r="P2523" s="8"/>
      <c r="Q2523" s="8"/>
      <c r="R2523" s="5" t="s">
        <v>22502</v>
      </c>
      <c r="S2523" s="5" t="s">
        <v>417</v>
      </c>
      <c r="T2523" s="5" t="s">
        <v>417</v>
      </c>
      <c r="U2523" s="5" t="s">
        <v>417</v>
      </c>
      <c r="V2523" s="5" t="s">
        <v>417</v>
      </c>
      <c r="W2523" s="5" t="s">
        <v>93</v>
      </c>
      <c r="X2523" s="5" t="s">
        <v>418</v>
      </c>
      <c r="Y2523" s="5" t="s">
        <v>419</v>
      </c>
      <c r="Z2523" s="5" t="s">
        <v>420</v>
      </c>
      <c r="AA2523" s="5" t="s">
        <v>421</v>
      </c>
      <c r="AB2523" s="5"/>
      <c r="AC2523" s="5"/>
      <c r="AD2523" s="5"/>
      <c r="AE2523" s="5"/>
      <c r="AF2523" s="5"/>
    </row>
    <row r="2524" spans="1:32" hidden="1">
      <c r="A2524" s="5" t="s">
        <v>22503</v>
      </c>
      <c r="B2524" s="5" t="str">
        <f>IF(COUNTIF('Leads Priorizados INT'!M:M,A2524)&gt;0,"Sí","No")</f>
        <v>No</v>
      </c>
      <c r="C2524">
        <v>0</v>
      </c>
      <c r="D2524" s="6" t="s">
        <v>414</v>
      </c>
      <c r="E2524" s="5" t="s">
        <v>22504</v>
      </c>
      <c r="F2524" s="5" t="s">
        <v>152</v>
      </c>
      <c r="G2524" s="5" t="s">
        <v>3229</v>
      </c>
      <c r="H2524" s="7">
        <v>1013251</v>
      </c>
      <c r="I2524" s="5">
        <v>1</v>
      </c>
      <c r="J2524" s="5">
        <v>1</v>
      </c>
      <c r="K2524" s="5" t="s">
        <v>22505</v>
      </c>
      <c r="L2524" s="5">
        <v>6.4299999999999996E-2</v>
      </c>
      <c r="M2524" s="8"/>
      <c r="N2524" s="8"/>
      <c r="O2524" s="8"/>
      <c r="P2524" s="8"/>
      <c r="Q2524" s="8"/>
      <c r="R2524" s="5" t="s">
        <v>22506</v>
      </c>
      <c r="S2524" s="5" t="s">
        <v>417</v>
      </c>
      <c r="T2524" s="5" t="s">
        <v>417</v>
      </c>
      <c r="U2524" s="5" t="s">
        <v>417</v>
      </c>
      <c r="V2524" s="5" t="s">
        <v>417</v>
      </c>
      <c r="W2524" s="5" t="s">
        <v>93</v>
      </c>
      <c r="X2524" s="5" t="s">
        <v>418</v>
      </c>
      <c r="Y2524" s="5" t="s">
        <v>419</v>
      </c>
      <c r="Z2524" s="5" t="s">
        <v>420</v>
      </c>
      <c r="AA2524" s="5" t="s">
        <v>421</v>
      </c>
      <c r="AB2524" s="5"/>
      <c r="AC2524" s="5"/>
      <c r="AD2524" s="5"/>
      <c r="AE2524" s="5"/>
      <c r="AF2524" s="5"/>
    </row>
    <row r="2525" spans="1:32" hidden="1">
      <c r="A2525" s="5" t="s">
        <v>22507</v>
      </c>
      <c r="B2525" s="5" t="str">
        <f>IF(COUNTIF('Leads Priorizados INT'!M:M,A2525)&gt;0,"Sí","No")</f>
        <v>No</v>
      </c>
      <c r="C2525">
        <v>0</v>
      </c>
      <c r="D2525" s="6" t="s">
        <v>414</v>
      </c>
      <c r="E2525" s="5" t="s">
        <v>22508</v>
      </c>
      <c r="F2525" s="5" t="s">
        <v>152</v>
      </c>
      <c r="G2525" s="5" t="s">
        <v>22509</v>
      </c>
      <c r="H2525" s="7">
        <v>595898</v>
      </c>
      <c r="I2525" s="5">
        <v>1</v>
      </c>
      <c r="J2525" s="5">
        <v>2</v>
      </c>
      <c r="K2525" s="5" t="s">
        <v>22510</v>
      </c>
      <c r="L2525" s="5">
        <v>6.4299999999999996E-2</v>
      </c>
      <c r="M2525" s="8"/>
      <c r="N2525" s="8"/>
      <c r="O2525" s="8"/>
      <c r="P2525" s="8"/>
      <c r="Q2525" s="8"/>
      <c r="R2525" s="5" t="s">
        <v>22511</v>
      </c>
      <c r="S2525" s="5" t="s">
        <v>417</v>
      </c>
      <c r="T2525" s="5" t="s">
        <v>417</v>
      </c>
      <c r="U2525" s="5" t="s">
        <v>417</v>
      </c>
      <c r="V2525" s="5" t="s">
        <v>417</v>
      </c>
      <c r="W2525" s="5" t="s">
        <v>93</v>
      </c>
      <c r="X2525" s="5" t="s">
        <v>418</v>
      </c>
      <c r="Y2525" s="5" t="s">
        <v>419</v>
      </c>
      <c r="Z2525" s="5" t="s">
        <v>420</v>
      </c>
      <c r="AA2525" s="5" t="s">
        <v>421</v>
      </c>
      <c r="AB2525" s="5"/>
      <c r="AC2525" s="5"/>
      <c r="AD2525" s="5"/>
      <c r="AE2525" s="5"/>
      <c r="AF2525" s="5"/>
    </row>
    <row r="2526" spans="1:32" hidden="1">
      <c r="A2526" s="5" t="s">
        <v>22512</v>
      </c>
      <c r="B2526" s="5" t="str">
        <f>IF(COUNTIF('Leads Priorizados INT'!M:M,A2526)&gt;0,"Sí","No")</f>
        <v>No</v>
      </c>
      <c r="C2526">
        <v>0</v>
      </c>
      <c r="D2526" s="6" t="s">
        <v>414</v>
      </c>
      <c r="E2526" s="5" t="s">
        <v>22513</v>
      </c>
      <c r="F2526" s="5" t="s">
        <v>3374</v>
      </c>
      <c r="G2526" s="5" t="s">
        <v>14956</v>
      </c>
      <c r="H2526" s="7">
        <v>717283</v>
      </c>
      <c r="I2526" s="5">
        <v>10</v>
      </c>
      <c r="J2526" s="5">
        <v>2</v>
      </c>
      <c r="K2526" s="5" t="s">
        <v>22514</v>
      </c>
      <c r="L2526" s="5">
        <v>6.4199999999999993E-2</v>
      </c>
      <c r="M2526" s="8">
        <v>657181842</v>
      </c>
      <c r="N2526" s="8">
        <v>699285417</v>
      </c>
      <c r="O2526" s="8"/>
      <c r="P2526" s="8"/>
      <c r="Q2526" s="8"/>
      <c r="R2526" s="5" t="s">
        <v>22515</v>
      </c>
      <c r="S2526" s="5" t="s">
        <v>417</v>
      </c>
      <c r="T2526" s="5" t="s">
        <v>417</v>
      </c>
      <c r="U2526" s="5" t="s">
        <v>417</v>
      </c>
      <c r="V2526" s="5" t="s">
        <v>417</v>
      </c>
      <c r="W2526" s="5" t="s">
        <v>93</v>
      </c>
      <c r="X2526" s="5" t="s">
        <v>418</v>
      </c>
      <c r="Y2526" s="5" t="s">
        <v>419</v>
      </c>
      <c r="Z2526" s="5" t="s">
        <v>420</v>
      </c>
      <c r="AA2526" s="5" t="s">
        <v>421</v>
      </c>
      <c r="AB2526" s="5"/>
      <c r="AC2526" s="5"/>
      <c r="AD2526" s="5"/>
      <c r="AE2526" s="5"/>
      <c r="AF2526" s="5"/>
    </row>
    <row r="2527" spans="1:32">
      <c r="A2527" s="5" t="s">
        <v>22516</v>
      </c>
      <c r="B2527" s="5" t="str">
        <f>IF(COUNTIF('Leads Priorizados INT'!M:M,A2527)&gt;0,"Sí","No")</f>
        <v>No</v>
      </c>
      <c r="C2527">
        <v>1</v>
      </c>
      <c r="D2527" s="6" t="s">
        <v>414</v>
      </c>
      <c r="E2527" s="5" t="s">
        <v>22517</v>
      </c>
      <c r="F2527" s="5" t="s">
        <v>152</v>
      </c>
      <c r="G2527" s="5" t="s">
        <v>1700</v>
      </c>
      <c r="H2527" s="7">
        <v>351839</v>
      </c>
      <c r="I2527" s="5">
        <v>1</v>
      </c>
      <c r="J2527" s="5">
        <v>1</v>
      </c>
      <c r="K2527" s="5" t="s">
        <v>22518</v>
      </c>
      <c r="L2527" s="5">
        <v>6.4199999999999993E-2</v>
      </c>
      <c r="M2527" s="8"/>
      <c r="N2527" s="8"/>
      <c r="O2527" s="8"/>
      <c r="P2527" s="8"/>
      <c r="Q2527" s="8"/>
      <c r="R2527" s="5" t="s">
        <v>417</v>
      </c>
      <c r="S2527" s="5" t="s">
        <v>417</v>
      </c>
      <c r="T2527" s="5" t="s">
        <v>417</v>
      </c>
      <c r="U2527" s="5" t="s">
        <v>417</v>
      </c>
      <c r="V2527" s="5" t="s">
        <v>417</v>
      </c>
      <c r="W2527" s="5" t="s">
        <v>417</v>
      </c>
      <c r="X2527" s="5" t="s">
        <v>417</v>
      </c>
      <c r="Y2527" s="5" t="s">
        <v>417</v>
      </c>
      <c r="Z2527" s="5" t="s">
        <v>417</v>
      </c>
      <c r="AA2527" s="5" t="s">
        <v>417</v>
      </c>
      <c r="AB2527" s="5"/>
      <c r="AC2527" s="5"/>
      <c r="AD2527" s="5"/>
      <c r="AE2527" s="5"/>
      <c r="AF2527" s="5"/>
    </row>
    <row r="2528" spans="1:32" hidden="1">
      <c r="A2528" s="5" t="s">
        <v>22519</v>
      </c>
      <c r="B2528" s="5" t="str">
        <f>IF(COUNTIF('Leads Priorizados INT'!M:M,A2528)&gt;0,"Sí","No")</f>
        <v>No</v>
      </c>
      <c r="C2528">
        <v>0</v>
      </c>
      <c r="D2528" s="6" t="s">
        <v>414</v>
      </c>
      <c r="E2528" s="5" t="s">
        <v>22520</v>
      </c>
      <c r="F2528" s="5" t="s">
        <v>1245</v>
      </c>
      <c r="G2528" s="5" t="s">
        <v>11726</v>
      </c>
      <c r="H2528" s="7">
        <v>529069</v>
      </c>
      <c r="I2528" s="5">
        <v>1</v>
      </c>
      <c r="J2528" s="5">
        <v>1</v>
      </c>
      <c r="K2528" s="5" t="s">
        <v>22521</v>
      </c>
      <c r="L2528" s="5">
        <v>6.4199999999999993E-2</v>
      </c>
      <c r="M2528" s="8"/>
      <c r="N2528" s="8"/>
      <c r="O2528" s="8"/>
      <c r="P2528" s="8"/>
      <c r="Q2528" s="8"/>
      <c r="R2528" s="5" t="s">
        <v>22522</v>
      </c>
      <c r="S2528" s="5" t="s">
        <v>22523</v>
      </c>
      <c r="T2528" s="5" t="s">
        <v>417</v>
      </c>
      <c r="U2528" s="5" t="s">
        <v>417</v>
      </c>
      <c r="V2528" s="5" t="s">
        <v>417</v>
      </c>
      <c r="W2528" s="5" t="s">
        <v>93</v>
      </c>
      <c r="X2528" s="5" t="s">
        <v>418</v>
      </c>
      <c r="Y2528" s="5" t="s">
        <v>419</v>
      </c>
      <c r="Z2528" s="5" t="s">
        <v>420</v>
      </c>
      <c r="AA2528" s="5" t="s">
        <v>421</v>
      </c>
      <c r="AB2528" s="5"/>
      <c r="AC2528" s="5"/>
      <c r="AD2528" s="5"/>
      <c r="AE2528" s="5"/>
      <c r="AF2528" s="5"/>
    </row>
    <row r="2529" spans="1:32" hidden="1">
      <c r="A2529" s="5" t="s">
        <v>22524</v>
      </c>
      <c r="B2529" s="5" t="str">
        <f>IF(COUNTIF('Leads Priorizados INT'!M:M,A2529)&gt;0,"Sí","No")</f>
        <v>No</v>
      </c>
      <c r="C2529">
        <v>0</v>
      </c>
      <c r="D2529" s="6" t="s">
        <v>414</v>
      </c>
      <c r="E2529" s="5" t="s">
        <v>22525</v>
      </c>
      <c r="F2529" s="5" t="s">
        <v>564</v>
      </c>
      <c r="G2529" s="5" t="s">
        <v>22526</v>
      </c>
      <c r="H2529" s="7">
        <v>707459</v>
      </c>
      <c r="I2529" s="5">
        <v>7</v>
      </c>
      <c r="J2529" s="5">
        <v>1</v>
      </c>
      <c r="K2529" s="5" t="s">
        <v>22527</v>
      </c>
      <c r="L2529" s="5">
        <v>6.4100000000000004E-2</v>
      </c>
      <c r="M2529" s="8"/>
      <c r="N2529" s="8"/>
      <c r="O2529" s="8"/>
      <c r="P2529" s="8"/>
      <c r="Q2529" s="8"/>
      <c r="R2529" s="5" t="s">
        <v>22528</v>
      </c>
      <c r="S2529" s="5" t="s">
        <v>22529</v>
      </c>
      <c r="T2529" s="5" t="s">
        <v>417</v>
      </c>
      <c r="U2529" s="5" t="s">
        <v>417</v>
      </c>
      <c r="V2529" s="5" t="s">
        <v>417</v>
      </c>
      <c r="W2529" s="5" t="s">
        <v>93</v>
      </c>
      <c r="X2529" s="5" t="s">
        <v>418</v>
      </c>
      <c r="Y2529" s="5" t="s">
        <v>419</v>
      </c>
      <c r="Z2529" s="5" t="s">
        <v>420</v>
      </c>
      <c r="AA2529" s="5" t="s">
        <v>421</v>
      </c>
      <c r="AB2529" s="5"/>
      <c r="AC2529" s="5"/>
      <c r="AD2529" s="5"/>
      <c r="AE2529" s="5"/>
      <c r="AF2529" s="5"/>
    </row>
    <row r="2530" spans="1:32">
      <c r="A2530" s="5" t="s">
        <v>22530</v>
      </c>
      <c r="B2530" s="5" t="str">
        <f>IF(COUNTIF('Leads Priorizados INT'!M:M,A2530)&gt;0,"Sí","No")</f>
        <v>No</v>
      </c>
      <c r="C2530">
        <v>1</v>
      </c>
      <c r="D2530" s="6" t="s">
        <v>430</v>
      </c>
      <c r="E2530" s="5" t="s">
        <v>22531</v>
      </c>
      <c r="F2530" s="5" t="s">
        <v>1328</v>
      </c>
      <c r="G2530" s="5" t="s">
        <v>22532</v>
      </c>
      <c r="H2530" s="7">
        <v>6278426</v>
      </c>
      <c r="I2530" s="5">
        <v>28</v>
      </c>
      <c r="J2530" s="5">
        <v>1</v>
      </c>
      <c r="K2530" s="5" t="s">
        <v>22533</v>
      </c>
      <c r="L2530" s="5">
        <v>6.4100000000000004E-2</v>
      </c>
      <c r="M2530" s="8">
        <v>925764143</v>
      </c>
      <c r="N2530" s="8">
        <v>675247904</v>
      </c>
      <c r="O2530" s="8">
        <v>605192502</v>
      </c>
      <c r="P2530" s="8"/>
      <c r="Q2530" s="8"/>
      <c r="R2530" s="5" t="s">
        <v>22534</v>
      </c>
      <c r="S2530" s="5" t="s">
        <v>417</v>
      </c>
      <c r="T2530" s="5" t="s">
        <v>417</v>
      </c>
      <c r="U2530" s="5" t="s">
        <v>417</v>
      </c>
      <c r="V2530" s="5" t="s">
        <v>417</v>
      </c>
      <c r="W2530" s="5" t="s">
        <v>93</v>
      </c>
      <c r="X2530" s="5" t="s">
        <v>418</v>
      </c>
      <c r="Y2530" s="5" t="s">
        <v>419</v>
      </c>
      <c r="Z2530" s="5" t="s">
        <v>420</v>
      </c>
      <c r="AA2530" s="5" t="s">
        <v>421</v>
      </c>
      <c r="AB2530" s="5"/>
      <c r="AC2530" s="5"/>
      <c r="AD2530" s="5"/>
      <c r="AE2530" s="5"/>
      <c r="AF2530" s="5"/>
    </row>
    <row r="2531" spans="1:32" hidden="1">
      <c r="A2531" s="5" t="s">
        <v>22535</v>
      </c>
      <c r="B2531" s="5" t="str">
        <f>IF(COUNTIF('Leads Priorizados INT'!M:M,A2531)&gt;0,"Sí","No")</f>
        <v>No</v>
      </c>
      <c r="C2531">
        <v>0</v>
      </c>
      <c r="D2531" s="6" t="s">
        <v>414</v>
      </c>
      <c r="E2531" s="5" t="s">
        <v>22536</v>
      </c>
      <c r="F2531" s="5" t="s">
        <v>431</v>
      </c>
      <c r="G2531" s="5" t="s">
        <v>22537</v>
      </c>
      <c r="H2531" s="7">
        <v>306791</v>
      </c>
      <c r="I2531" s="5">
        <v>2</v>
      </c>
      <c r="J2531" s="5">
        <v>1</v>
      </c>
      <c r="K2531" s="5" t="s">
        <v>22538</v>
      </c>
      <c r="L2531" s="5">
        <v>6.4100000000000004E-2</v>
      </c>
      <c r="M2531" s="8">
        <v>938914080</v>
      </c>
      <c r="N2531" s="8"/>
      <c r="O2531" s="8"/>
      <c r="P2531" s="8"/>
      <c r="Q2531" s="8"/>
      <c r="R2531" s="5" t="s">
        <v>22539</v>
      </c>
      <c r="S2531" s="5" t="s">
        <v>22540</v>
      </c>
      <c r="T2531" s="5" t="s">
        <v>417</v>
      </c>
      <c r="U2531" s="5" t="s">
        <v>417</v>
      </c>
      <c r="V2531" s="5" t="s">
        <v>417</v>
      </c>
      <c r="W2531" s="5" t="s">
        <v>93</v>
      </c>
      <c r="X2531" s="5" t="s">
        <v>418</v>
      </c>
      <c r="Y2531" s="5" t="s">
        <v>419</v>
      </c>
      <c r="Z2531" s="5" t="s">
        <v>420</v>
      </c>
      <c r="AA2531" s="5" t="s">
        <v>421</v>
      </c>
      <c r="AB2531" s="5" t="s">
        <v>22541</v>
      </c>
      <c r="AC2531" s="5"/>
      <c r="AD2531" s="5"/>
      <c r="AE2531" s="5"/>
      <c r="AF2531" s="5"/>
    </row>
    <row r="2532" spans="1:32" hidden="1">
      <c r="A2532" s="5" t="s">
        <v>22542</v>
      </c>
      <c r="B2532" s="5" t="str">
        <f>IF(COUNTIF('Leads Priorizados INT'!M:M,A2532)&gt;0,"Sí","No")</f>
        <v>No</v>
      </c>
      <c r="C2532">
        <v>0</v>
      </c>
      <c r="D2532" s="6" t="s">
        <v>414</v>
      </c>
      <c r="E2532" s="5" t="s">
        <v>22543</v>
      </c>
      <c r="F2532" s="5" t="s">
        <v>431</v>
      </c>
      <c r="G2532" s="5" t="s">
        <v>10906</v>
      </c>
      <c r="H2532" s="7">
        <v>743171</v>
      </c>
      <c r="I2532" s="5">
        <v>6</v>
      </c>
      <c r="J2532" s="5">
        <v>1</v>
      </c>
      <c r="K2532" s="5" t="s">
        <v>22544</v>
      </c>
      <c r="L2532" s="5">
        <v>6.4100000000000004E-2</v>
      </c>
      <c r="M2532" s="8"/>
      <c r="N2532" s="8"/>
      <c r="O2532" s="8"/>
      <c r="P2532" s="8"/>
      <c r="Q2532" s="8"/>
      <c r="R2532" s="5" t="s">
        <v>22545</v>
      </c>
      <c r="S2532" s="5" t="s">
        <v>417</v>
      </c>
      <c r="T2532" s="5" t="s">
        <v>417</v>
      </c>
      <c r="U2532" s="5" t="s">
        <v>417</v>
      </c>
      <c r="V2532" s="5" t="s">
        <v>417</v>
      </c>
      <c r="W2532" s="5" t="s">
        <v>93</v>
      </c>
      <c r="X2532" s="5" t="s">
        <v>418</v>
      </c>
      <c r="Y2532" s="5" t="s">
        <v>419</v>
      </c>
      <c r="Z2532" s="5" t="s">
        <v>420</v>
      </c>
      <c r="AA2532" s="5" t="s">
        <v>421</v>
      </c>
      <c r="AB2532" s="5"/>
      <c r="AC2532" s="5"/>
      <c r="AD2532" s="5"/>
      <c r="AE2532" s="5"/>
      <c r="AF2532" s="5"/>
    </row>
    <row r="2533" spans="1:32" hidden="1">
      <c r="A2533" s="5" t="s">
        <v>22546</v>
      </c>
      <c r="B2533" s="5" t="str">
        <f>IF(COUNTIF('Leads Priorizados INT'!M:M,A2533)&gt;0,"Sí","No")</f>
        <v>No</v>
      </c>
      <c r="C2533">
        <v>0</v>
      </c>
      <c r="D2533" s="6" t="s">
        <v>414</v>
      </c>
      <c r="E2533" s="5" t="s">
        <v>22547</v>
      </c>
      <c r="F2533" s="5" t="s">
        <v>431</v>
      </c>
      <c r="G2533" s="5" t="s">
        <v>11767</v>
      </c>
      <c r="H2533" s="7">
        <v>2391662</v>
      </c>
      <c r="I2533" s="5">
        <v>3</v>
      </c>
      <c r="J2533" s="5">
        <v>2</v>
      </c>
      <c r="K2533" s="5" t="s">
        <v>22548</v>
      </c>
      <c r="L2533" s="5">
        <v>6.4100000000000004E-2</v>
      </c>
      <c r="M2533" s="8"/>
      <c r="N2533" s="8"/>
      <c r="O2533" s="8"/>
      <c r="P2533" s="8"/>
      <c r="Q2533" s="8"/>
      <c r="R2533" s="5" t="s">
        <v>22549</v>
      </c>
      <c r="S2533" s="5" t="s">
        <v>22550</v>
      </c>
      <c r="T2533" s="5" t="s">
        <v>417</v>
      </c>
      <c r="U2533" s="5" t="s">
        <v>417</v>
      </c>
      <c r="V2533" s="5" t="s">
        <v>417</v>
      </c>
      <c r="W2533" s="5" t="s">
        <v>93</v>
      </c>
      <c r="X2533" s="5" t="s">
        <v>418</v>
      </c>
      <c r="Y2533" s="5" t="s">
        <v>419</v>
      </c>
      <c r="Z2533" s="5" t="s">
        <v>420</v>
      </c>
      <c r="AA2533" s="5" t="s">
        <v>421</v>
      </c>
      <c r="AB2533" s="5"/>
      <c r="AC2533" s="5"/>
      <c r="AD2533" s="5"/>
      <c r="AE2533" s="5"/>
      <c r="AF2533" s="5"/>
    </row>
    <row r="2534" spans="1:32" hidden="1">
      <c r="A2534" s="5" t="s">
        <v>22551</v>
      </c>
      <c r="B2534" s="5" t="str">
        <f>IF(COUNTIF('Leads Priorizados INT'!M:M,A2534)&gt;0,"Sí","No")</f>
        <v>No</v>
      </c>
      <c r="C2534">
        <v>0</v>
      </c>
      <c r="D2534" s="6" t="s">
        <v>414</v>
      </c>
      <c r="E2534" s="5" t="s">
        <v>22552</v>
      </c>
      <c r="F2534" s="5" t="s">
        <v>431</v>
      </c>
      <c r="G2534" s="5" t="s">
        <v>2199</v>
      </c>
      <c r="H2534" s="7">
        <v>831735</v>
      </c>
      <c r="I2534" s="5">
        <v>8</v>
      </c>
      <c r="J2534" s="5">
        <v>1</v>
      </c>
      <c r="K2534" s="5" t="s">
        <v>22553</v>
      </c>
      <c r="L2534" s="5">
        <v>6.4100000000000004E-2</v>
      </c>
      <c r="M2534" s="8"/>
      <c r="N2534" s="8"/>
      <c r="O2534" s="8"/>
      <c r="P2534" s="8"/>
      <c r="Q2534" s="8"/>
      <c r="R2534" s="5" t="s">
        <v>22554</v>
      </c>
      <c r="S2534" s="5" t="s">
        <v>417</v>
      </c>
      <c r="T2534" s="5" t="s">
        <v>417</v>
      </c>
      <c r="U2534" s="5" t="s">
        <v>417</v>
      </c>
      <c r="V2534" s="5" t="s">
        <v>417</v>
      </c>
      <c r="W2534" s="5" t="s">
        <v>93</v>
      </c>
      <c r="X2534" s="5" t="s">
        <v>418</v>
      </c>
      <c r="Y2534" s="5" t="s">
        <v>419</v>
      </c>
      <c r="Z2534" s="5" t="s">
        <v>420</v>
      </c>
      <c r="AA2534" s="5" t="s">
        <v>421</v>
      </c>
      <c r="AB2534" s="5"/>
      <c r="AC2534" s="5"/>
      <c r="AD2534" s="5"/>
      <c r="AE2534" s="5"/>
      <c r="AF2534" s="5"/>
    </row>
    <row r="2535" spans="1:32" hidden="1">
      <c r="A2535" s="5" t="s">
        <v>22555</v>
      </c>
      <c r="B2535" s="5" t="str">
        <f>IF(COUNTIF('Leads Priorizados INT'!M:M,A2535)&gt;0,"Sí","No")</f>
        <v>No</v>
      </c>
      <c r="C2535">
        <v>0</v>
      </c>
      <c r="D2535" s="6" t="s">
        <v>414</v>
      </c>
      <c r="E2535" s="5" t="s">
        <v>22556</v>
      </c>
      <c r="F2535" s="5" t="s">
        <v>152</v>
      </c>
      <c r="G2535" s="5" t="s">
        <v>553</v>
      </c>
      <c r="H2535" s="7">
        <v>1566875</v>
      </c>
      <c r="I2535" s="5">
        <v>7</v>
      </c>
      <c r="J2535" s="5">
        <v>1</v>
      </c>
      <c r="K2535" s="5" t="s">
        <v>22557</v>
      </c>
      <c r="L2535" s="5">
        <v>6.4100000000000004E-2</v>
      </c>
      <c r="M2535" s="8"/>
      <c r="N2535" s="8"/>
      <c r="O2535" s="8"/>
      <c r="P2535" s="8"/>
      <c r="Q2535" s="8"/>
      <c r="R2535" s="5" t="s">
        <v>22558</v>
      </c>
      <c r="S2535" s="5" t="s">
        <v>417</v>
      </c>
      <c r="T2535" s="5" t="s">
        <v>417</v>
      </c>
      <c r="U2535" s="5" t="s">
        <v>417</v>
      </c>
      <c r="V2535" s="5" t="s">
        <v>417</v>
      </c>
      <c r="W2535" s="5" t="s">
        <v>93</v>
      </c>
      <c r="X2535" s="5" t="s">
        <v>418</v>
      </c>
      <c r="Y2535" s="5" t="s">
        <v>419</v>
      </c>
      <c r="Z2535" s="5" t="s">
        <v>420</v>
      </c>
      <c r="AA2535" s="5" t="s">
        <v>421</v>
      </c>
      <c r="AB2535" s="5"/>
      <c r="AC2535" s="5"/>
      <c r="AD2535" s="5"/>
      <c r="AE2535" s="5"/>
      <c r="AF2535" s="5"/>
    </row>
    <row r="2536" spans="1:32" hidden="1">
      <c r="A2536" s="5" t="s">
        <v>22559</v>
      </c>
      <c r="B2536" s="5" t="str">
        <f>IF(COUNTIF('Leads Priorizados INT'!M:M,A2536)&gt;0,"Sí","No")</f>
        <v>No</v>
      </c>
      <c r="C2536">
        <v>0</v>
      </c>
      <c r="D2536" s="6" t="s">
        <v>414</v>
      </c>
      <c r="E2536" s="5" t="s">
        <v>22560</v>
      </c>
      <c r="F2536" s="5" t="s">
        <v>931</v>
      </c>
      <c r="G2536" s="5" t="s">
        <v>11687</v>
      </c>
      <c r="H2536" s="7">
        <v>1076057</v>
      </c>
      <c r="I2536" s="5">
        <v>7</v>
      </c>
      <c r="J2536" s="5">
        <v>1</v>
      </c>
      <c r="K2536" s="5" t="s">
        <v>22561</v>
      </c>
      <c r="L2536" s="5">
        <v>6.4000000000000001E-2</v>
      </c>
      <c r="M2536" s="8"/>
      <c r="N2536" s="8"/>
      <c r="O2536" s="8"/>
      <c r="P2536" s="8"/>
      <c r="Q2536" s="8"/>
      <c r="R2536" s="5" t="s">
        <v>22562</v>
      </c>
      <c r="S2536" s="5" t="s">
        <v>417</v>
      </c>
      <c r="T2536" s="5" t="s">
        <v>417</v>
      </c>
      <c r="U2536" s="5" t="s">
        <v>417</v>
      </c>
      <c r="V2536" s="5" t="s">
        <v>417</v>
      </c>
      <c r="W2536" s="5" t="s">
        <v>93</v>
      </c>
      <c r="X2536" s="5" t="s">
        <v>418</v>
      </c>
      <c r="Y2536" s="5" t="s">
        <v>419</v>
      </c>
      <c r="Z2536" s="5" t="s">
        <v>420</v>
      </c>
      <c r="AA2536" s="5" t="s">
        <v>421</v>
      </c>
      <c r="AB2536" s="5"/>
      <c r="AC2536" s="5"/>
      <c r="AD2536" s="5"/>
      <c r="AE2536" s="5"/>
      <c r="AF2536" s="5"/>
    </row>
    <row r="2537" spans="1:32" hidden="1">
      <c r="A2537" s="5" t="s">
        <v>22563</v>
      </c>
      <c r="B2537" s="5" t="str">
        <f>IF(COUNTIF('Leads Priorizados INT'!M:M,A2537)&gt;0,"Sí","No")</f>
        <v>No</v>
      </c>
      <c r="C2537">
        <v>0</v>
      </c>
      <c r="D2537" s="6" t="s">
        <v>414</v>
      </c>
      <c r="E2537" s="5" t="s">
        <v>22564</v>
      </c>
      <c r="F2537" s="5" t="s">
        <v>152</v>
      </c>
      <c r="G2537" s="5" t="s">
        <v>2624</v>
      </c>
      <c r="H2537" s="7">
        <v>514008</v>
      </c>
      <c r="I2537" s="5">
        <v>3</v>
      </c>
      <c r="J2537" s="5">
        <v>1</v>
      </c>
      <c r="K2537" s="5" t="s">
        <v>22565</v>
      </c>
      <c r="L2537" s="5">
        <v>6.4000000000000001E-2</v>
      </c>
      <c r="M2537" s="8"/>
      <c r="N2537" s="8"/>
      <c r="O2537" s="8"/>
      <c r="P2537" s="8"/>
      <c r="Q2537" s="8"/>
      <c r="R2537" s="5" t="s">
        <v>22566</v>
      </c>
      <c r="S2537" s="5" t="s">
        <v>417</v>
      </c>
      <c r="T2537" s="5" t="s">
        <v>417</v>
      </c>
      <c r="U2537" s="5" t="s">
        <v>417</v>
      </c>
      <c r="V2537" s="5" t="s">
        <v>417</v>
      </c>
      <c r="W2537" s="5" t="s">
        <v>93</v>
      </c>
      <c r="X2537" s="5" t="s">
        <v>418</v>
      </c>
      <c r="Y2537" s="5" t="s">
        <v>419</v>
      </c>
      <c r="Z2537" s="5" t="s">
        <v>420</v>
      </c>
      <c r="AA2537" s="5" t="s">
        <v>421</v>
      </c>
      <c r="AB2537" s="5"/>
      <c r="AC2537" s="5"/>
      <c r="AD2537" s="5"/>
      <c r="AE2537" s="5"/>
      <c r="AF2537" s="5"/>
    </row>
    <row r="2538" spans="1:32" hidden="1">
      <c r="A2538" s="5" t="s">
        <v>22567</v>
      </c>
      <c r="B2538" s="5" t="str">
        <f>IF(COUNTIF('Leads Priorizados INT'!M:M,A2538)&gt;0,"Sí","No")</f>
        <v>No</v>
      </c>
      <c r="C2538">
        <v>0</v>
      </c>
      <c r="D2538" s="6" t="s">
        <v>414</v>
      </c>
      <c r="E2538" s="5" t="s">
        <v>22568</v>
      </c>
      <c r="F2538" s="5" t="s">
        <v>152</v>
      </c>
      <c r="G2538" s="5" t="s">
        <v>1758</v>
      </c>
      <c r="H2538" s="7">
        <v>481335</v>
      </c>
      <c r="I2538" s="5">
        <v>1</v>
      </c>
      <c r="J2538" s="5">
        <v>2</v>
      </c>
      <c r="K2538" s="5" t="s">
        <v>22569</v>
      </c>
      <c r="L2538" s="5">
        <v>6.4000000000000001E-2</v>
      </c>
      <c r="M2538" s="8">
        <v>913080938</v>
      </c>
      <c r="N2538" s="8"/>
      <c r="O2538" s="8"/>
      <c r="P2538" s="8"/>
      <c r="Q2538" s="8"/>
      <c r="R2538" s="5" t="s">
        <v>22570</v>
      </c>
      <c r="S2538" s="5" t="s">
        <v>417</v>
      </c>
      <c r="T2538" s="5" t="s">
        <v>417</v>
      </c>
      <c r="U2538" s="5" t="s">
        <v>417</v>
      </c>
      <c r="V2538" s="5" t="s">
        <v>417</v>
      </c>
      <c r="W2538" s="5" t="s">
        <v>93</v>
      </c>
      <c r="X2538" s="5" t="s">
        <v>418</v>
      </c>
      <c r="Y2538" s="5" t="s">
        <v>419</v>
      </c>
      <c r="Z2538" s="5" t="s">
        <v>420</v>
      </c>
      <c r="AA2538" s="5" t="s">
        <v>421</v>
      </c>
      <c r="AB2538" s="5"/>
      <c r="AC2538" s="5"/>
      <c r="AD2538" s="5"/>
      <c r="AE2538" s="5"/>
      <c r="AF2538" s="5"/>
    </row>
    <row r="2539" spans="1:32" hidden="1">
      <c r="A2539" s="5" t="s">
        <v>22571</v>
      </c>
      <c r="B2539" s="5" t="str">
        <f>IF(COUNTIF('Leads Priorizados INT'!M:M,A2539)&gt;0,"Sí","No")</f>
        <v>No</v>
      </c>
      <c r="C2539">
        <v>0</v>
      </c>
      <c r="D2539" s="6" t="s">
        <v>430</v>
      </c>
      <c r="E2539" s="5" t="s">
        <v>22572</v>
      </c>
      <c r="F2539" s="5" t="s">
        <v>152</v>
      </c>
      <c r="G2539" s="5" t="s">
        <v>522</v>
      </c>
      <c r="H2539" s="7">
        <v>1092936</v>
      </c>
      <c r="I2539" s="5">
        <v>8</v>
      </c>
      <c r="J2539" s="5">
        <v>1</v>
      </c>
      <c r="K2539" s="5" t="s">
        <v>22573</v>
      </c>
      <c r="L2539" s="5">
        <v>6.4000000000000001E-2</v>
      </c>
      <c r="M2539" s="8">
        <v>915234719</v>
      </c>
      <c r="N2539" s="8"/>
      <c r="O2539" s="8"/>
      <c r="P2539" s="8"/>
      <c r="Q2539" s="8"/>
      <c r="R2539" s="5" t="s">
        <v>22574</v>
      </c>
      <c r="S2539" s="5" t="s">
        <v>417</v>
      </c>
      <c r="T2539" s="5" t="s">
        <v>417</v>
      </c>
      <c r="U2539" s="5" t="s">
        <v>417</v>
      </c>
      <c r="V2539" s="5" t="s">
        <v>417</v>
      </c>
      <c r="W2539" s="5" t="s">
        <v>93</v>
      </c>
      <c r="X2539" s="5" t="s">
        <v>418</v>
      </c>
      <c r="Y2539" s="5" t="s">
        <v>419</v>
      </c>
      <c r="Z2539" s="5" t="s">
        <v>420</v>
      </c>
      <c r="AA2539" s="5" t="s">
        <v>421</v>
      </c>
      <c r="AB2539" s="5"/>
      <c r="AC2539" s="5"/>
      <c r="AD2539" s="5"/>
      <c r="AE2539" s="5"/>
      <c r="AF2539" s="5"/>
    </row>
    <row r="2540" spans="1:32" hidden="1">
      <c r="A2540" s="5" t="s">
        <v>22575</v>
      </c>
      <c r="B2540" s="5" t="str">
        <f>IF(COUNTIF('Leads Priorizados INT'!M:M,A2540)&gt;0,"Sí","No")</f>
        <v>No</v>
      </c>
      <c r="C2540">
        <v>0</v>
      </c>
      <c r="D2540" s="6" t="s">
        <v>414</v>
      </c>
      <c r="E2540" s="5" t="s">
        <v>22576</v>
      </c>
      <c r="F2540" s="5" t="s">
        <v>700</v>
      </c>
      <c r="G2540" s="5" t="s">
        <v>11485</v>
      </c>
      <c r="H2540" s="7">
        <v>942607</v>
      </c>
      <c r="I2540" s="5">
        <v>7</v>
      </c>
      <c r="J2540" s="5">
        <v>1</v>
      </c>
      <c r="K2540" s="5" t="s">
        <v>22577</v>
      </c>
      <c r="L2540" s="5">
        <v>6.4000000000000001E-2</v>
      </c>
      <c r="M2540" s="8"/>
      <c r="N2540" s="8"/>
      <c r="O2540" s="8"/>
      <c r="P2540" s="8"/>
      <c r="Q2540" s="8"/>
      <c r="R2540" s="5" t="s">
        <v>22578</v>
      </c>
      <c r="S2540" s="5" t="s">
        <v>417</v>
      </c>
      <c r="T2540" s="5" t="s">
        <v>417</v>
      </c>
      <c r="U2540" s="5" t="s">
        <v>417</v>
      </c>
      <c r="V2540" s="5" t="s">
        <v>417</v>
      </c>
      <c r="W2540" s="5" t="s">
        <v>93</v>
      </c>
      <c r="X2540" s="5" t="s">
        <v>418</v>
      </c>
      <c r="Y2540" s="5" t="s">
        <v>419</v>
      </c>
      <c r="Z2540" s="5" t="s">
        <v>420</v>
      </c>
      <c r="AA2540" s="5" t="s">
        <v>421</v>
      </c>
      <c r="AB2540" s="5"/>
      <c r="AC2540" s="5"/>
      <c r="AD2540" s="5"/>
      <c r="AE2540" s="5"/>
      <c r="AF2540" s="5"/>
    </row>
    <row r="2541" spans="1:32" hidden="1">
      <c r="A2541" s="5" t="s">
        <v>22579</v>
      </c>
      <c r="B2541" s="5" t="str">
        <f>IF(COUNTIF('Leads Priorizados INT'!M:M,A2541)&gt;0,"Sí","No")</f>
        <v>No</v>
      </c>
      <c r="C2541">
        <v>0</v>
      </c>
      <c r="D2541" s="6" t="s">
        <v>414</v>
      </c>
      <c r="E2541" s="5" t="s">
        <v>22580</v>
      </c>
      <c r="F2541" s="5" t="s">
        <v>497</v>
      </c>
      <c r="G2541" s="5" t="s">
        <v>13939</v>
      </c>
      <c r="H2541" s="7">
        <v>1090328</v>
      </c>
      <c r="I2541" s="5">
        <v>8</v>
      </c>
      <c r="J2541" s="5">
        <v>1</v>
      </c>
      <c r="K2541" s="5" t="s">
        <v>22581</v>
      </c>
      <c r="L2541" s="5">
        <v>6.4000000000000001E-2</v>
      </c>
      <c r="M2541" s="8"/>
      <c r="N2541" s="8"/>
      <c r="O2541" s="8"/>
      <c r="P2541" s="8"/>
      <c r="Q2541" s="8"/>
      <c r="R2541" s="5" t="s">
        <v>22582</v>
      </c>
      <c r="S2541" s="5" t="s">
        <v>417</v>
      </c>
      <c r="T2541" s="5" t="s">
        <v>417</v>
      </c>
      <c r="U2541" s="5" t="s">
        <v>417</v>
      </c>
      <c r="V2541" s="5" t="s">
        <v>417</v>
      </c>
      <c r="W2541" s="5" t="s">
        <v>93</v>
      </c>
      <c r="X2541" s="5" t="s">
        <v>418</v>
      </c>
      <c r="Y2541" s="5" t="s">
        <v>419</v>
      </c>
      <c r="Z2541" s="5" t="s">
        <v>420</v>
      </c>
      <c r="AA2541" s="5" t="s">
        <v>421</v>
      </c>
      <c r="AB2541" s="5"/>
      <c r="AC2541" s="5"/>
      <c r="AD2541" s="5"/>
      <c r="AE2541" s="5"/>
      <c r="AF2541" s="5"/>
    </row>
    <row r="2542" spans="1:32" hidden="1">
      <c r="A2542" s="5" t="s">
        <v>22583</v>
      </c>
      <c r="B2542" s="5" t="str">
        <f>IF(COUNTIF('Leads Priorizados INT'!M:M,A2542)&gt;0,"Sí","No")</f>
        <v>No</v>
      </c>
      <c r="C2542">
        <v>0</v>
      </c>
      <c r="D2542" s="6" t="s">
        <v>414</v>
      </c>
      <c r="E2542" s="5" t="s">
        <v>22584</v>
      </c>
      <c r="F2542" s="5" t="s">
        <v>1680</v>
      </c>
      <c r="G2542" s="5" t="s">
        <v>22585</v>
      </c>
      <c r="H2542" s="7">
        <v>527267</v>
      </c>
      <c r="I2542" s="5">
        <v>1</v>
      </c>
      <c r="J2542" s="5">
        <v>2</v>
      </c>
      <c r="K2542" s="5" t="s">
        <v>22586</v>
      </c>
      <c r="L2542" s="5">
        <v>6.3899999999999998E-2</v>
      </c>
      <c r="M2542" s="8">
        <v>959373527</v>
      </c>
      <c r="N2542" s="8">
        <v>959372157</v>
      </c>
      <c r="O2542" s="8"/>
      <c r="P2542" s="8"/>
      <c r="Q2542" s="8"/>
      <c r="R2542" s="5" t="s">
        <v>22587</v>
      </c>
      <c r="S2542" s="5" t="s">
        <v>417</v>
      </c>
      <c r="T2542" s="5" t="s">
        <v>417</v>
      </c>
      <c r="U2542" s="5" t="s">
        <v>417</v>
      </c>
      <c r="V2542" s="5" t="s">
        <v>417</v>
      </c>
      <c r="W2542" s="5" t="s">
        <v>93</v>
      </c>
      <c r="X2542" s="5" t="s">
        <v>418</v>
      </c>
      <c r="Y2542" s="5" t="s">
        <v>419</v>
      </c>
      <c r="Z2542" s="5" t="s">
        <v>420</v>
      </c>
      <c r="AA2542" s="5" t="s">
        <v>421</v>
      </c>
      <c r="AB2542" s="5"/>
      <c r="AC2542" s="5"/>
      <c r="AD2542" s="5"/>
      <c r="AE2542" s="5"/>
      <c r="AF2542" s="5"/>
    </row>
    <row r="2543" spans="1:32">
      <c r="A2543" s="5" t="s">
        <v>8956</v>
      </c>
      <c r="B2543" s="5" t="str">
        <f>IF(COUNTIF('Leads Priorizados INT'!M:M,A2543)&gt;0,"Sí","No")</f>
        <v>No</v>
      </c>
      <c r="C2543">
        <v>1</v>
      </c>
      <c r="D2543" s="6" t="s">
        <v>1234</v>
      </c>
      <c r="E2543" s="5" t="s">
        <v>22588</v>
      </c>
      <c r="F2543" s="5" t="s">
        <v>152</v>
      </c>
      <c r="G2543" s="5" t="s">
        <v>13604</v>
      </c>
      <c r="H2543" s="7">
        <v>5797578</v>
      </c>
      <c r="I2543" s="5">
        <v>21</v>
      </c>
      <c r="J2543" s="5">
        <v>1</v>
      </c>
      <c r="K2543" s="5" t="s">
        <v>22589</v>
      </c>
      <c r="L2543" s="5">
        <v>6.3899999999999998E-2</v>
      </c>
      <c r="M2543" s="8">
        <v>916404185</v>
      </c>
      <c r="N2543" s="8">
        <v>916399109</v>
      </c>
      <c r="O2543" s="8">
        <v>646961012</v>
      </c>
      <c r="P2543" s="8"/>
      <c r="Q2543" s="8"/>
      <c r="R2543" s="5" t="s">
        <v>22590</v>
      </c>
      <c r="S2543" s="5" t="s">
        <v>417</v>
      </c>
      <c r="T2543" s="5" t="s">
        <v>417</v>
      </c>
      <c r="U2543" s="5" t="s">
        <v>417</v>
      </c>
      <c r="V2543" s="5" t="s">
        <v>417</v>
      </c>
      <c r="W2543" s="5" t="s">
        <v>93</v>
      </c>
      <c r="X2543" s="5" t="s">
        <v>418</v>
      </c>
      <c r="Y2543" s="5" t="s">
        <v>419</v>
      </c>
      <c r="Z2543" s="5" t="s">
        <v>420</v>
      </c>
      <c r="AA2543" s="5" t="s">
        <v>421</v>
      </c>
      <c r="AB2543" s="5"/>
      <c r="AC2543" s="5"/>
      <c r="AD2543" s="5"/>
      <c r="AE2543" s="5"/>
      <c r="AF2543" s="5"/>
    </row>
    <row r="2544" spans="1:32" hidden="1">
      <c r="A2544" s="5" t="s">
        <v>22591</v>
      </c>
      <c r="B2544" s="5" t="str">
        <f>IF(COUNTIF('Leads Priorizados INT'!M:M,A2544)&gt;0,"Sí","No")</f>
        <v>No</v>
      </c>
      <c r="C2544">
        <v>0</v>
      </c>
      <c r="D2544" s="6" t="s">
        <v>414</v>
      </c>
      <c r="E2544" s="5" t="s">
        <v>22592</v>
      </c>
      <c r="F2544" s="5" t="s">
        <v>431</v>
      </c>
      <c r="G2544" s="5" t="s">
        <v>1255</v>
      </c>
      <c r="H2544" s="7">
        <v>835168</v>
      </c>
      <c r="I2544" s="5">
        <v>8</v>
      </c>
      <c r="J2544" s="5">
        <v>1</v>
      </c>
      <c r="K2544" s="5" t="s">
        <v>22593</v>
      </c>
      <c r="L2544" s="5">
        <v>6.3899999999999998E-2</v>
      </c>
      <c r="M2544" s="8"/>
      <c r="N2544" s="8"/>
      <c r="O2544" s="8"/>
      <c r="P2544" s="8"/>
      <c r="Q2544" s="8"/>
      <c r="R2544" s="5" t="s">
        <v>22590</v>
      </c>
      <c r="S2544" s="5" t="s">
        <v>417</v>
      </c>
      <c r="T2544" s="5" t="s">
        <v>417</v>
      </c>
      <c r="U2544" s="5" t="s">
        <v>417</v>
      </c>
      <c r="V2544" s="5" t="s">
        <v>417</v>
      </c>
      <c r="W2544" s="5" t="s">
        <v>93</v>
      </c>
      <c r="X2544" s="5" t="s">
        <v>418</v>
      </c>
      <c r="Y2544" s="5" t="s">
        <v>419</v>
      </c>
      <c r="Z2544" s="5" t="s">
        <v>420</v>
      </c>
      <c r="AA2544" s="5" t="s">
        <v>421</v>
      </c>
      <c r="AB2544" s="5"/>
      <c r="AC2544" s="5"/>
      <c r="AD2544" s="5"/>
      <c r="AE2544" s="5"/>
      <c r="AF2544" s="5"/>
    </row>
    <row r="2545" spans="1:32" hidden="1">
      <c r="A2545" s="5" t="s">
        <v>22594</v>
      </c>
      <c r="B2545" s="5" t="str">
        <f>IF(COUNTIF('Leads Priorizados INT'!M:M,A2545)&gt;0,"Sí","No")</f>
        <v>No</v>
      </c>
      <c r="C2545">
        <v>0</v>
      </c>
      <c r="D2545" s="6" t="s">
        <v>414</v>
      </c>
      <c r="E2545" s="5" t="s">
        <v>22595</v>
      </c>
      <c r="F2545" s="5" t="s">
        <v>431</v>
      </c>
      <c r="G2545" s="5" t="s">
        <v>1612</v>
      </c>
      <c r="H2545" s="7">
        <v>329954</v>
      </c>
      <c r="I2545" s="5">
        <v>1</v>
      </c>
      <c r="J2545" s="5">
        <v>1</v>
      </c>
      <c r="K2545" s="5" t="s">
        <v>22596</v>
      </c>
      <c r="L2545" s="5">
        <v>6.3899999999999998E-2</v>
      </c>
      <c r="M2545" s="8">
        <v>935312130</v>
      </c>
      <c r="N2545" s="8">
        <v>685508044</v>
      </c>
      <c r="O2545" s="8"/>
      <c r="P2545" s="8"/>
      <c r="Q2545" s="8"/>
      <c r="R2545" s="5" t="s">
        <v>22597</v>
      </c>
      <c r="S2545" s="5" t="s">
        <v>417</v>
      </c>
      <c r="T2545" s="5" t="s">
        <v>417</v>
      </c>
      <c r="U2545" s="5" t="s">
        <v>417</v>
      </c>
      <c r="V2545" s="5" t="s">
        <v>417</v>
      </c>
      <c r="W2545" s="5" t="s">
        <v>93</v>
      </c>
      <c r="X2545" s="5" t="s">
        <v>418</v>
      </c>
      <c r="Y2545" s="5" t="s">
        <v>419</v>
      </c>
      <c r="Z2545" s="5" t="s">
        <v>420</v>
      </c>
      <c r="AA2545" s="5" t="s">
        <v>421</v>
      </c>
      <c r="AB2545" s="5"/>
      <c r="AC2545" s="5"/>
      <c r="AD2545" s="5"/>
      <c r="AE2545" s="5"/>
      <c r="AF2545" s="5"/>
    </row>
    <row r="2546" spans="1:32" hidden="1">
      <c r="A2546" s="5" t="s">
        <v>22598</v>
      </c>
      <c r="B2546" s="5" t="str">
        <f>IF(COUNTIF('Leads Priorizados INT'!M:M,A2546)&gt;0,"Sí","No")</f>
        <v>No</v>
      </c>
      <c r="C2546">
        <v>0</v>
      </c>
      <c r="D2546" s="6" t="s">
        <v>414</v>
      </c>
      <c r="E2546" s="5" t="s">
        <v>22599</v>
      </c>
      <c r="F2546" s="5" t="s">
        <v>431</v>
      </c>
      <c r="G2546" s="5" t="s">
        <v>20121</v>
      </c>
      <c r="H2546" s="7">
        <v>313204</v>
      </c>
      <c r="I2546" s="5">
        <v>3</v>
      </c>
      <c r="J2546" s="5">
        <v>1</v>
      </c>
      <c r="K2546" s="5" t="s">
        <v>22600</v>
      </c>
      <c r="L2546" s="5">
        <v>6.3899999999999998E-2</v>
      </c>
      <c r="M2546" s="8"/>
      <c r="N2546" s="8"/>
      <c r="O2546" s="8"/>
      <c r="P2546" s="8"/>
      <c r="Q2546" s="8"/>
      <c r="R2546" s="5" t="s">
        <v>417</v>
      </c>
      <c r="S2546" s="5" t="s">
        <v>417</v>
      </c>
      <c r="T2546" s="5" t="s">
        <v>417</v>
      </c>
      <c r="U2546" s="5" t="s">
        <v>417</v>
      </c>
      <c r="V2546" s="5" t="s">
        <v>417</v>
      </c>
      <c r="W2546" s="5" t="s">
        <v>417</v>
      </c>
      <c r="X2546" s="5" t="s">
        <v>417</v>
      </c>
      <c r="Y2546" s="5" t="s">
        <v>417</v>
      </c>
      <c r="Z2546" s="5" t="s">
        <v>417</v>
      </c>
      <c r="AA2546" s="5" t="s">
        <v>417</v>
      </c>
      <c r="AB2546" s="5"/>
      <c r="AC2546" s="5"/>
      <c r="AD2546" s="5"/>
      <c r="AE2546" s="5"/>
      <c r="AF2546" s="5"/>
    </row>
    <row r="2547" spans="1:32" hidden="1">
      <c r="A2547" s="5" t="s">
        <v>22601</v>
      </c>
      <c r="B2547" s="5" t="str">
        <f>IF(COUNTIF('Leads Priorizados INT'!M:M,A2547)&gt;0,"Sí","No")</f>
        <v>No</v>
      </c>
      <c r="C2547">
        <v>0</v>
      </c>
      <c r="D2547" s="6" t="s">
        <v>414</v>
      </c>
      <c r="E2547" s="5" t="s">
        <v>22602</v>
      </c>
      <c r="F2547" s="5" t="s">
        <v>152</v>
      </c>
      <c r="G2547" s="5" t="s">
        <v>2708</v>
      </c>
      <c r="H2547" s="7">
        <v>716238</v>
      </c>
      <c r="I2547" s="5">
        <v>2</v>
      </c>
      <c r="J2547" s="5">
        <v>1</v>
      </c>
      <c r="K2547" s="5" t="s">
        <v>22603</v>
      </c>
      <c r="L2547" s="5">
        <v>6.3899999999999998E-2</v>
      </c>
      <c r="M2547" s="8"/>
      <c r="N2547" s="8"/>
      <c r="O2547" s="8"/>
      <c r="P2547" s="8"/>
      <c r="Q2547" s="8"/>
      <c r="R2547" s="5" t="s">
        <v>22604</v>
      </c>
      <c r="S2547" s="5" t="s">
        <v>22605</v>
      </c>
      <c r="T2547" s="5" t="s">
        <v>417</v>
      </c>
      <c r="U2547" s="5" t="s">
        <v>417</v>
      </c>
      <c r="V2547" s="5" t="s">
        <v>417</v>
      </c>
      <c r="W2547" s="5" t="s">
        <v>93</v>
      </c>
      <c r="X2547" s="5" t="s">
        <v>418</v>
      </c>
      <c r="Y2547" s="5" t="s">
        <v>419</v>
      </c>
      <c r="Z2547" s="5" t="s">
        <v>420</v>
      </c>
      <c r="AA2547" s="5" t="s">
        <v>421</v>
      </c>
      <c r="AB2547" s="5"/>
      <c r="AC2547" s="5"/>
      <c r="AD2547" s="5"/>
      <c r="AE2547" s="5"/>
      <c r="AF2547" s="5"/>
    </row>
    <row r="2548" spans="1:32" hidden="1">
      <c r="A2548" s="5" t="s">
        <v>22606</v>
      </c>
      <c r="B2548" s="5" t="str">
        <f>IF(COUNTIF('Leads Priorizados INT'!M:M,A2548)&gt;0,"Sí","No")</f>
        <v>No</v>
      </c>
      <c r="C2548">
        <v>0</v>
      </c>
      <c r="D2548" s="6" t="s">
        <v>414</v>
      </c>
      <c r="E2548" s="5" t="s">
        <v>22607</v>
      </c>
      <c r="F2548" s="5" t="s">
        <v>152</v>
      </c>
      <c r="G2548" s="5" t="s">
        <v>9333</v>
      </c>
      <c r="H2548" s="7">
        <v>478761</v>
      </c>
      <c r="I2548" s="5">
        <v>3</v>
      </c>
      <c r="J2548" s="5">
        <v>1</v>
      </c>
      <c r="K2548" s="5" t="s">
        <v>22608</v>
      </c>
      <c r="L2548" s="5">
        <v>6.3899999999999998E-2</v>
      </c>
      <c r="M2548" s="8"/>
      <c r="N2548" s="8"/>
      <c r="O2548" s="8"/>
      <c r="P2548" s="8"/>
      <c r="Q2548" s="8"/>
      <c r="R2548" s="5" t="s">
        <v>22609</v>
      </c>
      <c r="S2548" s="5" t="s">
        <v>417</v>
      </c>
      <c r="T2548" s="5" t="s">
        <v>417</v>
      </c>
      <c r="U2548" s="5" t="s">
        <v>417</v>
      </c>
      <c r="V2548" s="5" t="s">
        <v>417</v>
      </c>
      <c r="W2548" s="5" t="s">
        <v>93</v>
      </c>
      <c r="X2548" s="5" t="s">
        <v>418</v>
      </c>
      <c r="Y2548" s="5" t="s">
        <v>419</v>
      </c>
      <c r="Z2548" s="5" t="s">
        <v>420</v>
      </c>
      <c r="AA2548" s="5" t="s">
        <v>421</v>
      </c>
      <c r="AB2548" s="5"/>
      <c r="AC2548" s="5"/>
      <c r="AD2548" s="5"/>
      <c r="AE2548" s="5"/>
      <c r="AF2548" s="5"/>
    </row>
    <row r="2549" spans="1:32" hidden="1">
      <c r="A2549" s="5" t="s">
        <v>22610</v>
      </c>
      <c r="B2549" s="5" t="str">
        <f>IF(COUNTIF('Leads Priorizados INT'!M:M,A2549)&gt;0,"Sí","No")</f>
        <v>No</v>
      </c>
      <c r="C2549">
        <v>0</v>
      </c>
      <c r="D2549" s="6" t="s">
        <v>414</v>
      </c>
      <c r="E2549" s="5" t="s">
        <v>22611</v>
      </c>
      <c r="F2549" s="5" t="s">
        <v>152</v>
      </c>
      <c r="G2549" s="5" t="s">
        <v>916</v>
      </c>
      <c r="H2549" s="7">
        <v>716548</v>
      </c>
      <c r="I2549" s="5">
        <v>2</v>
      </c>
      <c r="J2549" s="5">
        <v>1</v>
      </c>
      <c r="K2549" s="5" t="s">
        <v>22612</v>
      </c>
      <c r="L2549" s="5">
        <v>6.3799999999999996E-2</v>
      </c>
      <c r="M2549" s="8"/>
      <c r="N2549" s="8"/>
      <c r="O2549" s="8"/>
      <c r="P2549" s="8"/>
      <c r="Q2549" s="8"/>
      <c r="R2549" s="5" t="s">
        <v>22613</v>
      </c>
      <c r="S2549" s="5" t="s">
        <v>22614</v>
      </c>
      <c r="T2549" s="5" t="s">
        <v>22615</v>
      </c>
      <c r="U2549" s="5" t="s">
        <v>417</v>
      </c>
      <c r="V2549" s="5" t="s">
        <v>417</v>
      </c>
      <c r="W2549" s="5" t="s">
        <v>93</v>
      </c>
      <c r="X2549" s="5" t="s">
        <v>418</v>
      </c>
      <c r="Y2549" s="5" t="s">
        <v>419</v>
      </c>
      <c r="Z2549" s="5" t="s">
        <v>420</v>
      </c>
      <c r="AA2549" s="5" t="s">
        <v>421</v>
      </c>
      <c r="AB2549" s="5"/>
      <c r="AC2549" s="5"/>
      <c r="AD2549" s="5"/>
      <c r="AE2549" s="5"/>
      <c r="AF2549" s="5"/>
    </row>
    <row r="2550" spans="1:32" hidden="1">
      <c r="A2550" s="5" t="s">
        <v>22616</v>
      </c>
      <c r="B2550" s="5" t="str">
        <f>IF(COUNTIF('Leads Priorizados INT'!M:M,A2550)&gt;0,"Sí","No")</f>
        <v>No</v>
      </c>
      <c r="C2550">
        <v>0</v>
      </c>
      <c r="D2550" s="6" t="s">
        <v>414</v>
      </c>
      <c r="E2550" s="5" t="s">
        <v>22617</v>
      </c>
      <c r="F2550" s="5" t="s">
        <v>752</v>
      </c>
      <c r="G2550" s="5" t="s">
        <v>17788</v>
      </c>
      <c r="H2550" s="7">
        <v>325066</v>
      </c>
      <c r="I2550" s="5">
        <v>0</v>
      </c>
      <c r="J2550" s="5">
        <v>2</v>
      </c>
      <c r="K2550" s="5" t="s">
        <v>22618</v>
      </c>
      <c r="L2550" s="5">
        <v>6.3700000000000007E-2</v>
      </c>
      <c r="M2550" s="8">
        <v>640111760</v>
      </c>
      <c r="N2550" s="8">
        <v>638758914</v>
      </c>
      <c r="O2550" s="8"/>
      <c r="P2550" s="8"/>
      <c r="Q2550" s="8"/>
      <c r="R2550" s="5" t="s">
        <v>22619</v>
      </c>
      <c r="S2550" s="5" t="s">
        <v>417</v>
      </c>
      <c r="T2550" s="5" t="s">
        <v>417</v>
      </c>
      <c r="U2550" s="5" t="s">
        <v>417</v>
      </c>
      <c r="V2550" s="5" t="s">
        <v>417</v>
      </c>
      <c r="W2550" s="5" t="s">
        <v>93</v>
      </c>
      <c r="X2550" s="5" t="s">
        <v>418</v>
      </c>
      <c r="Y2550" s="5" t="s">
        <v>419</v>
      </c>
      <c r="Z2550" s="5" t="s">
        <v>420</v>
      </c>
      <c r="AA2550" s="5" t="s">
        <v>421</v>
      </c>
      <c r="AB2550" s="5"/>
      <c r="AC2550" s="5"/>
      <c r="AD2550" s="5"/>
      <c r="AE2550" s="5"/>
      <c r="AF2550" s="5"/>
    </row>
    <row r="2551" spans="1:32" hidden="1">
      <c r="A2551" s="5" t="s">
        <v>22620</v>
      </c>
      <c r="B2551" s="5" t="str">
        <f>IF(COUNTIF('Leads Priorizados INT'!M:M,A2551)&gt;0,"Sí","No")</f>
        <v>No</v>
      </c>
      <c r="C2551">
        <v>0</v>
      </c>
      <c r="D2551" s="6" t="s">
        <v>414</v>
      </c>
      <c r="E2551" s="5" t="s">
        <v>22621</v>
      </c>
      <c r="F2551" s="5" t="s">
        <v>431</v>
      </c>
      <c r="G2551" s="5" t="s">
        <v>1479</v>
      </c>
      <c r="H2551" s="7">
        <v>324273</v>
      </c>
      <c r="I2551" s="5">
        <v>7</v>
      </c>
      <c r="J2551" s="5">
        <v>1</v>
      </c>
      <c r="K2551" s="5" t="s">
        <v>22622</v>
      </c>
      <c r="L2551" s="5">
        <v>6.3700000000000007E-2</v>
      </c>
      <c r="M2551" s="8">
        <v>934140066</v>
      </c>
      <c r="N2551" s="8">
        <v>933154979</v>
      </c>
      <c r="O2551" s="8">
        <v>934140774</v>
      </c>
      <c r="P2551" s="8">
        <v>934145250</v>
      </c>
      <c r="Q2551" s="8">
        <v>934110066</v>
      </c>
      <c r="R2551" s="5" t="s">
        <v>22623</v>
      </c>
      <c r="S2551" s="5" t="s">
        <v>22624</v>
      </c>
      <c r="T2551" s="5" t="s">
        <v>417</v>
      </c>
      <c r="U2551" s="5" t="s">
        <v>417</v>
      </c>
      <c r="V2551" s="5" t="s">
        <v>417</v>
      </c>
      <c r="W2551" s="5" t="s">
        <v>93</v>
      </c>
      <c r="X2551" s="5" t="s">
        <v>418</v>
      </c>
      <c r="Y2551" s="5" t="s">
        <v>419</v>
      </c>
      <c r="Z2551" s="5" t="s">
        <v>420</v>
      </c>
      <c r="AA2551" s="5" t="s">
        <v>421</v>
      </c>
      <c r="AB2551" s="5" t="s">
        <v>22625</v>
      </c>
      <c r="AC2551" s="5"/>
      <c r="AD2551" s="5"/>
      <c r="AE2551" s="5"/>
      <c r="AF2551" s="5"/>
    </row>
    <row r="2552" spans="1:32" hidden="1">
      <c r="A2552" s="5" t="s">
        <v>22626</v>
      </c>
      <c r="B2552" s="5" t="str">
        <f>IF(COUNTIF('Leads Priorizados INT'!M:M,A2552)&gt;0,"Sí","No")</f>
        <v>No</v>
      </c>
      <c r="C2552">
        <v>0</v>
      </c>
      <c r="D2552" s="6" t="s">
        <v>414</v>
      </c>
      <c r="E2552" s="5" t="s">
        <v>22627</v>
      </c>
      <c r="F2552" s="5" t="s">
        <v>769</v>
      </c>
      <c r="G2552" s="5" t="s">
        <v>22628</v>
      </c>
      <c r="H2552" s="7">
        <v>617765</v>
      </c>
      <c r="I2552" s="5">
        <v>4</v>
      </c>
      <c r="J2552" s="5">
        <v>3</v>
      </c>
      <c r="K2552" s="5" t="s">
        <v>22629</v>
      </c>
      <c r="L2552" s="5">
        <v>6.3700000000000007E-2</v>
      </c>
      <c r="M2552" s="8"/>
      <c r="N2552" s="8"/>
      <c r="O2552" s="8"/>
      <c r="P2552" s="8"/>
      <c r="Q2552" s="8"/>
      <c r="R2552" s="5" t="s">
        <v>22630</v>
      </c>
      <c r="S2552" s="5" t="s">
        <v>417</v>
      </c>
      <c r="T2552" s="5" t="s">
        <v>417</v>
      </c>
      <c r="U2552" s="5" t="s">
        <v>417</v>
      </c>
      <c r="V2552" s="5" t="s">
        <v>417</v>
      </c>
      <c r="W2552" s="5" t="s">
        <v>93</v>
      </c>
      <c r="X2552" s="5" t="s">
        <v>418</v>
      </c>
      <c r="Y2552" s="5" t="s">
        <v>419</v>
      </c>
      <c r="Z2552" s="5" t="s">
        <v>420</v>
      </c>
      <c r="AA2552" s="5" t="s">
        <v>421</v>
      </c>
      <c r="AB2552" s="5"/>
      <c r="AC2552" s="5"/>
      <c r="AD2552" s="5"/>
      <c r="AE2552" s="5"/>
      <c r="AF2552" s="5"/>
    </row>
    <row r="2553" spans="1:32" hidden="1">
      <c r="A2553" s="5" t="s">
        <v>22631</v>
      </c>
      <c r="B2553" s="5" t="str">
        <f>IF(COUNTIF('Leads Priorizados INT'!M:M,A2553)&gt;0,"Sí","No")</f>
        <v>No</v>
      </c>
      <c r="C2553">
        <v>0</v>
      </c>
      <c r="D2553" s="6" t="s">
        <v>414</v>
      </c>
      <c r="E2553" s="5" t="s">
        <v>22632</v>
      </c>
      <c r="F2553" s="5" t="s">
        <v>152</v>
      </c>
      <c r="G2553" s="5" t="s">
        <v>2486</v>
      </c>
      <c r="H2553" s="7">
        <v>542733</v>
      </c>
      <c r="I2553" s="5">
        <v>1</v>
      </c>
      <c r="J2553" s="5">
        <v>1</v>
      </c>
      <c r="K2553" s="5" t="s">
        <v>22633</v>
      </c>
      <c r="L2553" s="5">
        <v>6.3700000000000007E-2</v>
      </c>
      <c r="M2553" s="8">
        <v>915630465</v>
      </c>
      <c r="N2553" s="8">
        <v>625614659</v>
      </c>
      <c r="O2553" s="8"/>
      <c r="P2553" s="8"/>
      <c r="Q2553" s="8"/>
      <c r="R2553" s="5" t="s">
        <v>22634</v>
      </c>
      <c r="S2553" s="5" t="s">
        <v>22635</v>
      </c>
      <c r="T2553" s="5" t="s">
        <v>22636</v>
      </c>
      <c r="U2553" s="5" t="s">
        <v>417</v>
      </c>
      <c r="V2553" s="5" t="s">
        <v>417</v>
      </c>
      <c r="W2553" s="5" t="s">
        <v>93</v>
      </c>
      <c r="X2553" s="5" t="s">
        <v>418</v>
      </c>
      <c r="Y2553" s="5" t="s">
        <v>419</v>
      </c>
      <c r="Z2553" s="5" t="s">
        <v>420</v>
      </c>
      <c r="AA2553" s="5" t="s">
        <v>421</v>
      </c>
      <c r="AB2553" s="5"/>
      <c r="AC2553" s="5"/>
      <c r="AD2553" s="5"/>
      <c r="AE2553" s="5"/>
      <c r="AF2553" s="5"/>
    </row>
    <row r="2554" spans="1:32" hidden="1">
      <c r="A2554" s="5" t="s">
        <v>22637</v>
      </c>
      <c r="B2554" s="5" t="str">
        <f>IF(COUNTIF('Leads Priorizados INT'!M:M,A2554)&gt;0,"Sí","No")</f>
        <v>No</v>
      </c>
      <c r="C2554">
        <v>0</v>
      </c>
      <c r="D2554" s="6" t="s">
        <v>414</v>
      </c>
      <c r="E2554" s="5" t="s">
        <v>22638</v>
      </c>
      <c r="F2554" s="5" t="s">
        <v>152</v>
      </c>
      <c r="G2554" s="5" t="s">
        <v>2708</v>
      </c>
      <c r="H2554" s="7">
        <v>945161</v>
      </c>
      <c r="I2554" s="5">
        <v>8</v>
      </c>
      <c r="J2554" s="5">
        <v>1</v>
      </c>
      <c r="K2554" s="5" t="s">
        <v>22639</v>
      </c>
      <c r="L2554" s="5">
        <v>6.3700000000000007E-2</v>
      </c>
      <c r="M2554" s="8"/>
      <c r="N2554" s="8"/>
      <c r="O2554" s="8"/>
      <c r="P2554" s="8"/>
      <c r="Q2554" s="8"/>
      <c r="R2554" s="5" t="s">
        <v>22640</v>
      </c>
      <c r="S2554" s="5" t="s">
        <v>22641</v>
      </c>
      <c r="T2554" s="5" t="s">
        <v>22642</v>
      </c>
      <c r="U2554" s="5" t="s">
        <v>417</v>
      </c>
      <c r="V2554" s="5" t="s">
        <v>417</v>
      </c>
      <c r="W2554" s="5" t="s">
        <v>93</v>
      </c>
      <c r="X2554" s="5" t="s">
        <v>418</v>
      </c>
      <c r="Y2554" s="5" t="s">
        <v>419</v>
      </c>
      <c r="Z2554" s="5" t="s">
        <v>420</v>
      </c>
      <c r="AA2554" s="5" t="s">
        <v>421</v>
      </c>
      <c r="AB2554" s="5"/>
      <c r="AC2554" s="5"/>
      <c r="AD2554" s="5"/>
      <c r="AE2554" s="5"/>
      <c r="AF2554" s="5"/>
    </row>
    <row r="2555" spans="1:32" hidden="1">
      <c r="A2555" s="5" t="s">
        <v>22643</v>
      </c>
      <c r="B2555" s="5" t="str">
        <f>IF(COUNTIF('Leads Priorizados INT'!M:M,A2555)&gt;0,"Sí","No")</f>
        <v>No</v>
      </c>
      <c r="C2555">
        <v>0</v>
      </c>
      <c r="D2555" s="6" t="s">
        <v>414</v>
      </c>
      <c r="E2555" s="5" t="s">
        <v>22644</v>
      </c>
      <c r="F2555" s="5" t="s">
        <v>152</v>
      </c>
      <c r="G2555" s="5" t="s">
        <v>14641</v>
      </c>
      <c r="H2555" s="7">
        <v>412080</v>
      </c>
      <c r="I2555" s="5">
        <v>4</v>
      </c>
      <c r="J2555" s="5">
        <v>1</v>
      </c>
      <c r="K2555" s="5" t="s">
        <v>22645</v>
      </c>
      <c r="L2555" s="5">
        <v>6.3700000000000007E-2</v>
      </c>
      <c r="M2555" s="8">
        <v>916435604</v>
      </c>
      <c r="N2555" s="8"/>
      <c r="O2555" s="8"/>
      <c r="P2555" s="8"/>
      <c r="Q2555" s="8"/>
      <c r="R2555" s="5" t="s">
        <v>22646</v>
      </c>
      <c r="S2555" s="5" t="s">
        <v>22647</v>
      </c>
      <c r="T2555" s="5" t="s">
        <v>417</v>
      </c>
      <c r="U2555" s="5" t="s">
        <v>417</v>
      </c>
      <c r="V2555" s="5" t="s">
        <v>417</v>
      </c>
      <c r="W2555" s="5" t="s">
        <v>93</v>
      </c>
      <c r="X2555" s="5" t="s">
        <v>418</v>
      </c>
      <c r="Y2555" s="5" t="s">
        <v>419</v>
      </c>
      <c r="Z2555" s="5" t="s">
        <v>420</v>
      </c>
      <c r="AA2555" s="5" t="s">
        <v>421</v>
      </c>
      <c r="AB2555" s="5"/>
      <c r="AC2555" s="5"/>
      <c r="AD2555" s="5"/>
      <c r="AE2555" s="5"/>
      <c r="AF2555" s="5"/>
    </row>
    <row r="2556" spans="1:32" hidden="1">
      <c r="A2556" s="5" t="s">
        <v>22648</v>
      </c>
      <c r="B2556" s="5" t="str">
        <f>IF(COUNTIF('Leads Priorizados INT'!M:M,A2556)&gt;0,"Sí","No")</f>
        <v>No</v>
      </c>
      <c r="C2556">
        <v>0</v>
      </c>
      <c r="D2556" s="6" t="s">
        <v>414</v>
      </c>
      <c r="E2556" s="5" t="s">
        <v>22649</v>
      </c>
      <c r="F2556" s="5" t="s">
        <v>152</v>
      </c>
      <c r="G2556" s="5" t="s">
        <v>601</v>
      </c>
      <c r="H2556" s="7">
        <v>3685000</v>
      </c>
      <c r="I2556" s="5">
        <v>193</v>
      </c>
      <c r="J2556" s="5">
        <v>1</v>
      </c>
      <c r="K2556" s="5" t="s">
        <v>22650</v>
      </c>
      <c r="L2556" s="5">
        <v>6.3700000000000007E-2</v>
      </c>
      <c r="M2556" s="8"/>
      <c r="N2556" s="8"/>
      <c r="O2556" s="8"/>
      <c r="P2556" s="8"/>
      <c r="Q2556" s="8"/>
      <c r="R2556" s="5" t="s">
        <v>22651</v>
      </c>
      <c r="S2556" s="5" t="s">
        <v>417</v>
      </c>
      <c r="T2556" s="5" t="s">
        <v>417</v>
      </c>
      <c r="U2556" s="5" t="s">
        <v>417</v>
      </c>
      <c r="V2556" s="5" t="s">
        <v>417</v>
      </c>
      <c r="W2556" s="5" t="s">
        <v>93</v>
      </c>
      <c r="X2556" s="5" t="s">
        <v>418</v>
      </c>
      <c r="Y2556" s="5" t="s">
        <v>419</v>
      </c>
      <c r="Z2556" s="5" t="s">
        <v>420</v>
      </c>
      <c r="AA2556" s="5" t="s">
        <v>421</v>
      </c>
      <c r="AB2556" s="5"/>
      <c r="AC2556" s="5"/>
      <c r="AD2556" s="5"/>
      <c r="AE2556" s="5"/>
      <c r="AF2556" s="5"/>
    </row>
    <row r="2557" spans="1:32" hidden="1">
      <c r="A2557" s="5" t="s">
        <v>22652</v>
      </c>
      <c r="B2557" s="5" t="str">
        <f>IF(COUNTIF('Leads Priorizados INT'!M:M,A2557)&gt;0,"Sí","No")</f>
        <v>No</v>
      </c>
      <c r="C2557">
        <v>0</v>
      </c>
      <c r="D2557" s="6" t="s">
        <v>414</v>
      </c>
      <c r="E2557" s="5" t="s">
        <v>22653</v>
      </c>
      <c r="F2557" s="5" t="s">
        <v>873</v>
      </c>
      <c r="G2557" s="5" t="s">
        <v>11236</v>
      </c>
      <c r="H2557" s="7">
        <v>611715</v>
      </c>
      <c r="I2557" s="5">
        <v>3</v>
      </c>
      <c r="J2557" s="5">
        <v>3</v>
      </c>
      <c r="K2557" s="5" t="s">
        <v>22654</v>
      </c>
      <c r="L2557" s="5">
        <v>6.3700000000000007E-2</v>
      </c>
      <c r="M2557" s="8"/>
      <c r="N2557" s="8"/>
      <c r="O2557" s="8"/>
      <c r="P2557" s="8"/>
      <c r="Q2557" s="8"/>
      <c r="R2557" s="5" t="s">
        <v>22655</v>
      </c>
      <c r="S2557" s="5" t="s">
        <v>417</v>
      </c>
      <c r="T2557" s="5" t="s">
        <v>417</v>
      </c>
      <c r="U2557" s="5" t="s">
        <v>417</v>
      </c>
      <c r="V2557" s="5" t="s">
        <v>417</v>
      </c>
      <c r="W2557" s="5" t="s">
        <v>93</v>
      </c>
      <c r="X2557" s="5" t="s">
        <v>418</v>
      </c>
      <c r="Y2557" s="5" t="s">
        <v>419</v>
      </c>
      <c r="Z2557" s="5" t="s">
        <v>420</v>
      </c>
      <c r="AA2557" s="5" t="s">
        <v>421</v>
      </c>
      <c r="AB2557" s="5"/>
      <c r="AC2557" s="5"/>
      <c r="AD2557" s="5"/>
      <c r="AE2557" s="5"/>
      <c r="AF2557" s="5"/>
    </row>
    <row r="2558" spans="1:32" hidden="1">
      <c r="A2558" s="5" t="s">
        <v>22656</v>
      </c>
      <c r="B2558" s="5" t="str">
        <f>IF(COUNTIF('Leads Priorizados INT'!M:M,A2558)&gt;0,"Sí","No")</f>
        <v>No</v>
      </c>
      <c r="C2558">
        <v>0</v>
      </c>
      <c r="D2558" s="6" t="s">
        <v>414</v>
      </c>
      <c r="E2558" s="5" t="s">
        <v>22657</v>
      </c>
      <c r="F2558" s="5" t="s">
        <v>431</v>
      </c>
      <c r="G2558" s="5" t="s">
        <v>9448</v>
      </c>
      <c r="H2558" s="7">
        <v>320812</v>
      </c>
      <c r="I2558" s="5">
        <v>3</v>
      </c>
      <c r="J2558" s="5">
        <v>1</v>
      </c>
      <c r="K2558" s="5" t="s">
        <v>22658</v>
      </c>
      <c r="L2558" s="5">
        <v>6.3600000000000004E-2</v>
      </c>
      <c r="M2558" s="8"/>
      <c r="N2558" s="8"/>
      <c r="O2558" s="8"/>
      <c r="P2558" s="8"/>
      <c r="Q2558" s="8"/>
      <c r="R2558" s="5" t="s">
        <v>22659</v>
      </c>
      <c r="S2558" s="5" t="s">
        <v>417</v>
      </c>
      <c r="T2558" s="5" t="s">
        <v>417</v>
      </c>
      <c r="U2558" s="5" t="s">
        <v>417</v>
      </c>
      <c r="V2558" s="5" t="s">
        <v>417</v>
      </c>
      <c r="W2558" s="5" t="s">
        <v>93</v>
      </c>
      <c r="X2558" s="5" t="s">
        <v>418</v>
      </c>
      <c r="Y2558" s="5" t="s">
        <v>419</v>
      </c>
      <c r="Z2558" s="5" t="s">
        <v>420</v>
      </c>
      <c r="AA2558" s="5" t="s">
        <v>421</v>
      </c>
      <c r="AB2558" s="5"/>
      <c r="AC2558" s="5"/>
      <c r="AD2558" s="5"/>
      <c r="AE2558" s="5"/>
      <c r="AF2558" s="5"/>
    </row>
    <row r="2559" spans="1:32" hidden="1">
      <c r="A2559" s="5" t="s">
        <v>22660</v>
      </c>
      <c r="B2559" s="5" t="str">
        <f>IF(COUNTIF('Leads Priorizados INT'!M:M,A2559)&gt;0,"Sí","No")</f>
        <v>No</v>
      </c>
      <c r="C2559">
        <v>0</v>
      </c>
      <c r="D2559" s="6" t="s">
        <v>414</v>
      </c>
      <c r="E2559" s="5" t="s">
        <v>22661</v>
      </c>
      <c r="F2559" s="5" t="s">
        <v>1382</v>
      </c>
      <c r="G2559" s="5" t="s">
        <v>21283</v>
      </c>
      <c r="H2559" s="7">
        <v>469809</v>
      </c>
      <c r="I2559" s="5">
        <v>5</v>
      </c>
      <c r="J2559" s="5">
        <v>1</v>
      </c>
      <c r="K2559" s="5" t="s">
        <v>22662</v>
      </c>
      <c r="L2559" s="5">
        <v>6.3600000000000004E-2</v>
      </c>
      <c r="M2559" s="8"/>
      <c r="N2559" s="8"/>
      <c r="O2559" s="8"/>
      <c r="P2559" s="8"/>
      <c r="Q2559" s="8"/>
      <c r="R2559" s="5" t="s">
        <v>22663</v>
      </c>
      <c r="S2559" s="5" t="s">
        <v>22664</v>
      </c>
      <c r="T2559" s="5" t="s">
        <v>22665</v>
      </c>
      <c r="U2559" s="5" t="s">
        <v>417</v>
      </c>
      <c r="V2559" s="5" t="s">
        <v>417</v>
      </c>
      <c r="W2559" s="5" t="s">
        <v>93</v>
      </c>
      <c r="X2559" s="5" t="s">
        <v>418</v>
      </c>
      <c r="Y2559" s="5" t="s">
        <v>419</v>
      </c>
      <c r="Z2559" s="5" t="s">
        <v>420</v>
      </c>
      <c r="AA2559" s="5" t="s">
        <v>421</v>
      </c>
      <c r="AB2559" s="5"/>
      <c r="AC2559" s="5"/>
      <c r="AD2559" s="5"/>
      <c r="AE2559" s="5"/>
      <c r="AF2559" s="5"/>
    </row>
    <row r="2560" spans="1:32" hidden="1">
      <c r="A2560" s="5" t="s">
        <v>22666</v>
      </c>
      <c r="B2560" s="5" t="str">
        <f>IF(COUNTIF('Leads Priorizados INT'!M:M,A2560)&gt;0,"Sí","No")</f>
        <v>No</v>
      </c>
      <c r="C2560">
        <v>0</v>
      </c>
      <c r="D2560" s="6" t="s">
        <v>414</v>
      </c>
      <c r="E2560" s="5" t="s">
        <v>22667</v>
      </c>
      <c r="F2560" s="5" t="s">
        <v>873</v>
      </c>
      <c r="G2560" s="5" t="s">
        <v>13874</v>
      </c>
      <c r="H2560" s="7">
        <v>3092497</v>
      </c>
      <c r="I2560" s="5">
        <v>37</v>
      </c>
      <c r="J2560" s="5">
        <v>4</v>
      </c>
      <c r="K2560" s="5" t="s">
        <v>22668</v>
      </c>
      <c r="L2560" s="5">
        <v>6.3500000000000001E-2</v>
      </c>
      <c r="M2560" s="8">
        <v>952363595</v>
      </c>
      <c r="N2560" s="8">
        <v>952900652</v>
      </c>
      <c r="O2560" s="8">
        <v>952326325</v>
      </c>
      <c r="P2560" s="8">
        <v>956349077</v>
      </c>
      <c r="Q2560" s="8">
        <v>685454942</v>
      </c>
      <c r="R2560" s="5" t="s">
        <v>22669</v>
      </c>
      <c r="S2560" s="5" t="s">
        <v>22670</v>
      </c>
      <c r="T2560" s="5" t="s">
        <v>22671</v>
      </c>
      <c r="U2560" s="5" t="s">
        <v>417</v>
      </c>
      <c r="V2560" s="5" t="s">
        <v>417</v>
      </c>
      <c r="W2560" s="5" t="s">
        <v>93</v>
      </c>
      <c r="X2560" s="5" t="s">
        <v>418</v>
      </c>
      <c r="Y2560" s="5" t="s">
        <v>419</v>
      </c>
      <c r="Z2560" s="5" t="s">
        <v>420</v>
      </c>
      <c r="AA2560" s="5" t="s">
        <v>421</v>
      </c>
      <c r="AB2560" s="5" t="s">
        <v>22672</v>
      </c>
      <c r="AC2560" s="5" t="s">
        <v>22673</v>
      </c>
      <c r="AD2560" s="5" t="s">
        <v>22674</v>
      </c>
      <c r="AE2560" s="5"/>
      <c r="AF2560" s="5"/>
    </row>
    <row r="2561" spans="1:32" hidden="1">
      <c r="A2561" s="5" t="s">
        <v>22675</v>
      </c>
      <c r="B2561" s="5" t="str">
        <f>IF(COUNTIF('Leads Priorizados INT'!M:M,A2561)&gt;0,"Sí","No")</f>
        <v>No</v>
      </c>
      <c r="C2561">
        <v>0</v>
      </c>
      <c r="D2561" s="6" t="s">
        <v>414</v>
      </c>
      <c r="E2561" s="5" t="s">
        <v>22676</v>
      </c>
      <c r="F2561" s="5" t="s">
        <v>721</v>
      </c>
      <c r="G2561" s="5" t="s">
        <v>22677</v>
      </c>
      <c r="H2561" s="7">
        <v>4329437</v>
      </c>
      <c r="I2561" s="5">
        <v>11</v>
      </c>
      <c r="J2561" s="5">
        <v>1</v>
      </c>
      <c r="K2561" s="5" t="s">
        <v>22678</v>
      </c>
      <c r="L2561" s="5">
        <v>6.3500000000000001E-2</v>
      </c>
      <c r="M2561" s="8"/>
      <c r="N2561" s="8"/>
      <c r="O2561" s="8"/>
      <c r="P2561" s="8"/>
      <c r="Q2561" s="8"/>
      <c r="R2561" s="5" t="s">
        <v>22679</v>
      </c>
      <c r="S2561" s="5" t="s">
        <v>22680</v>
      </c>
      <c r="T2561" s="5" t="s">
        <v>22681</v>
      </c>
      <c r="U2561" s="5" t="s">
        <v>417</v>
      </c>
      <c r="V2561" s="5" t="s">
        <v>417</v>
      </c>
      <c r="W2561" s="5" t="s">
        <v>93</v>
      </c>
      <c r="X2561" s="5" t="s">
        <v>418</v>
      </c>
      <c r="Y2561" s="5" t="s">
        <v>419</v>
      </c>
      <c r="Z2561" s="5" t="s">
        <v>420</v>
      </c>
      <c r="AA2561" s="5" t="s">
        <v>421</v>
      </c>
      <c r="AB2561" s="5"/>
      <c r="AC2561" s="5"/>
      <c r="AD2561" s="5"/>
      <c r="AE2561" s="5"/>
      <c r="AF2561" s="5"/>
    </row>
    <row r="2562" spans="1:32">
      <c r="A2562" s="5" t="s">
        <v>22682</v>
      </c>
      <c r="B2562" s="5" t="str">
        <f>IF(COUNTIF('Leads Priorizados INT'!M:M,A2562)&gt;0,"Sí","No")</f>
        <v>No</v>
      </c>
      <c r="C2562">
        <v>1</v>
      </c>
      <c r="D2562" s="6" t="s">
        <v>414</v>
      </c>
      <c r="E2562" s="5" t="s">
        <v>22683</v>
      </c>
      <c r="F2562" s="5" t="s">
        <v>2186</v>
      </c>
      <c r="G2562" s="5" t="s">
        <v>2895</v>
      </c>
      <c r="H2562" s="7">
        <v>1023151</v>
      </c>
      <c r="I2562" s="5">
        <v>8</v>
      </c>
      <c r="J2562" s="5">
        <v>1</v>
      </c>
      <c r="K2562" s="5" t="s">
        <v>22684</v>
      </c>
      <c r="L2562" s="5">
        <v>6.3399999999999998E-2</v>
      </c>
      <c r="M2562" s="8"/>
      <c r="N2562" s="8"/>
      <c r="O2562" s="8"/>
      <c r="P2562" s="8"/>
      <c r="Q2562" s="8"/>
      <c r="R2562" s="5" t="s">
        <v>22685</v>
      </c>
      <c r="S2562" s="5" t="s">
        <v>22686</v>
      </c>
      <c r="T2562" s="5" t="s">
        <v>22687</v>
      </c>
      <c r="U2562" s="5" t="s">
        <v>417</v>
      </c>
      <c r="V2562" s="5" t="s">
        <v>417</v>
      </c>
      <c r="W2562" s="5" t="s">
        <v>93</v>
      </c>
      <c r="X2562" s="5" t="s">
        <v>418</v>
      </c>
      <c r="Y2562" s="5" t="s">
        <v>419</v>
      </c>
      <c r="Z2562" s="5" t="s">
        <v>420</v>
      </c>
      <c r="AA2562" s="5" t="s">
        <v>421</v>
      </c>
      <c r="AB2562" s="5"/>
      <c r="AC2562" s="5"/>
      <c r="AD2562" s="5"/>
      <c r="AE2562" s="5"/>
      <c r="AF2562" s="5"/>
    </row>
    <row r="2563" spans="1:32">
      <c r="A2563" s="5" t="s">
        <v>22688</v>
      </c>
      <c r="B2563" s="5" t="str">
        <f>IF(COUNTIF('Leads Priorizados INT'!M:M,A2563)&gt;0,"Sí","No")</f>
        <v>No</v>
      </c>
      <c r="C2563">
        <v>1</v>
      </c>
      <c r="D2563" s="6" t="s">
        <v>414</v>
      </c>
      <c r="E2563" s="5" t="s">
        <v>22689</v>
      </c>
      <c r="F2563" s="5" t="s">
        <v>3780</v>
      </c>
      <c r="G2563" s="5" t="s">
        <v>12392</v>
      </c>
      <c r="H2563" s="7">
        <v>962631</v>
      </c>
      <c r="I2563" s="5">
        <v>1</v>
      </c>
      <c r="J2563" s="5">
        <v>1</v>
      </c>
      <c r="K2563" s="5" t="s">
        <v>22690</v>
      </c>
      <c r="L2563" s="5">
        <v>6.3399999999999998E-2</v>
      </c>
      <c r="M2563" s="8">
        <v>958221034</v>
      </c>
      <c r="N2563" s="8">
        <v>958561193</v>
      </c>
      <c r="O2563" s="8"/>
      <c r="P2563" s="8"/>
      <c r="Q2563" s="8"/>
      <c r="R2563" s="5" t="s">
        <v>22691</v>
      </c>
      <c r="S2563" s="5" t="s">
        <v>417</v>
      </c>
      <c r="T2563" s="5" t="s">
        <v>417</v>
      </c>
      <c r="U2563" s="5" t="s">
        <v>417</v>
      </c>
      <c r="V2563" s="5" t="s">
        <v>417</v>
      </c>
      <c r="W2563" s="5" t="s">
        <v>93</v>
      </c>
      <c r="X2563" s="5" t="s">
        <v>418</v>
      </c>
      <c r="Y2563" s="5" t="s">
        <v>419</v>
      </c>
      <c r="Z2563" s="5" t="s">
        <v>420</v>
      </c>
      <c r="AA2563" s="5" t="s">
        <v>421</v>
      </c>
      <c r="AB2563" s="5"/>
      <c r="AC2563" s="5"/>
      <c r="AD2563" s="5"/>
      <c r="AE2563" s="5"/>
      <c r="AF2563" s="5"/>
    </row>
    <row r="2564" spans="1:32" hidden="1">
      <c r="A2564" s="5" t="s">
        <v>22692</v>
      </c>
      <c r="B2564" s="5" t="str">
        <f>IF(COUNTIF('Leads Priorizados INT'!M:M,A2564)&gt;0,"Sí","No")</f>
        <v>No</v>
      </c>
      <c r="C2564">
        <v>0</v>
      </c>
      <c r="D2564" s="6" t="s">
        <v>414</v>
      </c>
      <c r="E2564" s="5" t="s">
        <v>22693</v>
      </c>
      <c r="F2564" s="5" t="s">
        <v>729</v>
      </c>
      <c r="G2564" s="5" t="s">
        <v>22694</v>
      </c>
      <c r="H2564" s="7">
        <v>426434</v>
      </c>
      <c r="I2564" s="5">
        <v>1</v>
      </c>
      <c r="J2564" s="5">
        <v>3</v>
      </c>
      <c r="K2564" s="5" t="s">
        <v>22695</v>
      </c>
      <c r="L2564" s="5">
        <v>6.3399999999999998E-2</v>
      </c>
      <c r="M2564" s="8">
        <v>976538807</v>
      </c>
      <c r="N2564" s="8">
        <v>645622119</v>
      </c>
      <c r="O2564" s="8"/>
      <c r="P2564" s="8"/>
      <c r="Q2564" s="8"/>
      <c r="R2564" s="5" t="s">
        <v>22696</v>
      </c>
      <c r="S2564" s="5" t="s">
        <v>417</v>
      </c>
      <c r="T2564" s="5" t="s">
        <v>417</v>
      </c>
      <c r="U2564" s="5" t="s">
        <v>417</v>
      </c>
      <c r="V2564" s="5" t="s">
        <v>417</v>
      </c>
      <c r="W2564" s="5" t="s">
        <v>93</v>
      </c>
      <c r="X2564" s="5" t="s">
        <v>418</v>
      </c>
      <c r="Y2564" s="5" t="s">
        <v>419</v>
      </c>
      <c r="Z2564" s="5" t="s">
        <v>420</v>
      </c>
      <c r="AA2564" s="5" t="s">
        <v>421</v>
      </c>
      <c r="AB2564" s="5"/>
      <c r="AC2564" s="5"/>
      <c r="AD2564" s="5"/>
      <c r="AE2564" s="5"/>
      <c r="AF2564" s="5"/>
    </row>
    <row r="2565" spans="1:32" hidden="1">
      <c r="A2565" s="5" t="s">
        <v>22697</v>
      </c>
      <c r="B2565" s="5" t="str">
        <f>IF(COUNTIF('Leads Priorizados INT'!M:M,A2565)&gt;0,"Sí","No")</f>
        <v>No</v>
      </c>
      <c r="C2565">
        <v>0</v>
      </c>
      <c r="D2565" s="6" t="s">
        <v>414</v>
      </c>
      <c r="E2565" s="5" t="s">
        <v>22698</v>
      </c>
      <c r="F2565" s="5" t="s">
        <v>152</v>
      </c>
      <c r="G2565" s="5" t="s">
        <v>2550</v>
      </c>
      <c r="H2565" s="7">
        <v>1026834</v>
      </c>
      <c r="I2565" s="5">
        <v>8</v>
      </c>
      <c r="J2565" s="5">
        <v>2</v>
      </c>
      <c r="K2565" s="5" t="s">
        <v>22699</v>
      </c>
      <c r="L2565" s="5">
        <v>6.3399999999999998E-2</v>
      </c>
      <c r="M2565" s="8"/>
      <c r="N2565" s="8"/>
      <c r="O2565" s="8"/>
      <c r="P2565" s="8"/>
      <c r="Q2565" s="8"/>
      <c r="R2565" s="5" t="s">
        <v>22700</v>
      </c>
      <c r="S2565" s="5" t="s">
        <v>22701</v>
      </c>
      <c r="T2565" s="5" t="s">
        <v>22702</v>
      </c>
      <c r="U2565" s="5" t="s">
        <v>417</v>
      </c>
      <c r="V2565" s="5" t="s">
        <v>417</v>
      </c>
      <c r="W2565" s="5" t="s">
        <v>93</v>
      </c>
      <c r="X2565" s="5" t="s">
        <v>418</v>
      </c>
      <c r="Y2565" s="5" t="s">
        <v>419</v>
      </c>
      <c r="Z2565" s="5" t="s">
        <v>420</v>
      </c>
      <c r="AA2565" s="5" t="s">
        <v>421</v>
      </c>
      <c r="AB2565" s="5"/>
      <c r="AC2565" s="5"/>
      <c r="AD2565" s="5"/>
      <c r="AE2565" s="5"/>
      <c r="AF2565" s="5"/>
    </row>
    <row r="2566" spans="1:32" hidden="1">
      <c r="A2566" s="5" t="s">
        <v>22703</v>
      </c>
      <c r="B2566" s="5" t="str">
        <f>IF(COUNTIF('Leads Priorizados INT'!M:M,A2566)&gt;0,"Sí","No")</f>
        <v>No</v>
      </c>
      <c r="C2566">
        <v>0</v>
      </c>
      <c r="D2566" s="6" t="s">
        <v>414</v>
      </c>
      <c r="E2566" s="5" t="s">
        <v>22704</v>
      </c>
      <c r="F2566" s="5" t="s">
        <v>152</v>
      </c>
      <c r="G2566" s="5" t="s">
        <v>9393</v>
      </c>
      <c r="H2566" s="7">
        <v>924946</v>
      </c>
      <c r="I2566" s="5">
        <v>7</v>
      </c>
      <c r="J2566" s="5">
        <v>2</v>
      </c>
      <c r="K2566" s="5" t="s">
        <v>22705</v>
      </c>
      <c r="L2566" s="5">
        <v>6.3399999999999998E-2</v>
      </c>
      <c r="M2566" s="8">
        <v>916044029</v>
      </c>
      <c r="N2566" s="8"/>
      <c r="O2566" s="8"/>
      <c r="P2566" s="8"/>
      <c r="Q2566" s="8"/>
      <c r="R2566" s="5" t="s">
        <v>22706</v>
      </c>
      <c r="S2566" s="5" t="s">
        <v>22707</v>
      </c>
      <c r="T2566" s="5" t="s">
        <v>417</v>
      </c>
      <c r="U2566" s="5" t="s">
        <v>417</v>
      </c>
      <c r="V2566" s="5" t="s">
        <v>417</v>
      </c>
      <c r="W2566" s="5" t="s">
        <v>93</v>
      </c>
      <c r="X2566" s="5" t="s">
        <v>418</v>
      </c>
      <c r="Y2566" s="5" t="s">
        <v>419</v>
      </c>
      <c r="Z2566" s="5" t="s">
        <v>420</v>
      </c>
      <c r="AA2566" s="5" t="s">
        <v>421</v>
      </c>
      <c r="AB2566" s="5"/>
      <c r="AC2566" s="5"/>
      <c r="AD2566" s="5"/>
      <c r="AE2566" s="5"/>
      <c r="AF2566" s="5"/>
    </row>
    <row r="2567" spans="1:32" hidden="1">
      <c r="A2567" s="5" t="s">
        <v>22708</v>
      </c>
      <c r="B2567" s="5" t="str">
        <f>IF(COUNTIF('Leads Priorizados INT'!M:M,A2567)&gt;0,"Sí","No")</f>
        <v>No</v>
      </c>
      <c r="C2567">
        <v>0</v>
      </c>
      <c r="D2567" s="6" t="s">
        <v>414</v>
      </c>
      <c r="E2567" s="5" t="s">
        <v>22709</v>
      </c>
      <c r="F2567" s="5" t="s">
        <v>152</v>
      </c>
      <c r="G2567" s="5" t="s">
        <v>13604</v>
      </c>
      <c r="H2567" s="7">
        <v>1304060</v>
      </c>
      <c r="I2567" s="5">
        <v>1</v>
      </c>
      <c r="J2567" s="5">
        <v>1</v>
      </c>
      <c r="K2567" s="5" t="s">
        <v>22710</v>
      </c>
      <c r="L2567" s="5">
        <v>6.3399999999999998E-2</v>
      </c>
      <c r="M2567" s="8"/>
      <c r="N2567" s="8"/>
      <c r="O2567" s="8"/>
      <c r="P2567" s="8"/>
      <c r="Q2567" s="8"/>
      <c r="R2567" s="5" t="s">
        <v>22711</v>
      </c>
      <c r="S2567" s="5" t="s">
        <v>22712</v>
      </c>
      <c r="T2567" s="5" t="s">
        <v>417</v>
      </c>
      <c r="U2567" s="5" t="s">
        <v>417</v>
      </c>
      <c r="V2567" s="5" t="s">
        <v>417</v>
      </c>
      <c r="W2567" s="5" t="s">
        <v>93</v>
      </c>
      <c r="X2567" s="5" t="s">
        <v>418</v>
      </c>
      <c r="Y2567" s="5" t="s">
        <v>419</v>
      </c>
      <c r="Z2567" s="5" t="s">
        <v>420</v>
      </c>
      <c r="AA2567" s="5" t="s">
        <v>421</v>
      </c>
      <c r="AB2567" s="5"/>
      <c r="AC2567" s="5"/>
      <c r="AD2567" s="5"/>
      <c r="AE2567" s="5"/>
      <c r="AF2567" s="5"/>
    </row>
    <row r="2568" spans="1:32" hidden="1">
      <c r="A2568" s="5" t="s">
        <v>22713</v>
      </c>
      <c r="B2568" s="5" t="str">
        <f>IF(COUNTIF('Leads Priorizados INT'!M:M,A2568)&gt;0,"Sí","No")</f>
        <v>No</v>
      </c>
      <c r="C2568">
        <v>0</v>
      </c>
      <c r="D2568" s="6" t="s">
        <v>414</v>
      </c>
      <c r="E2568" s="5" t="s">
        <v>22714</v>
      </c>
      <c r="F2568" s="5" t="s">
        <v>152</v>
      </c>
      <c r="G2568" s="5" t="s">
        <v>1856</v>
      </c>
      <c r="H2568" s="7">
        <v>3367991</v>
      </c>
      <c r="I2568" s="5">
        <v>7</v>
      </c>
      <c r="J2568" s="5">
        <v>2</v>
      </c>
      <c r="K2568" s="5" t="s">
        <v>22715</v>
      </c>
      <c r="L2568" s="5">
        <v>6.3399999999999998E-2</v>
      </c>
      <c r="M2568" s="8"/>
      <c r="N2568" s="8"/>
      <c r="O2568" s="8"/>
      <c r="P2568" s="8"/>
      <c r="Q2568" s="8"/>
      <c r="R2568" s="5" t="s">
        <v>22716</v>
      </c>
      <c r="S2568" s="5" t="s">
        <v>22717</v>
      </c>
      <c r="T2568" s="5" t="s">
        <v>417</v>
      </c>
      <c r="U2568" s="5" t="s">
        <v>417</v>
      </c>
      <c r="V2568" s="5" t="s">
        <v>417</v>
      </c>
      <c r="W2568" s="5" t="s">
        <v>93</v>
      </c>
      <c r="X2568" s="5" t="s">
        <v>418</v>
      </c>
      <c r="Y2568" s="5" t="s">
        <v>419</v>
      </c>
      <c r="Z2568" s="5" t="s">
        <v>420</v>
      </c>
      <c r="AA2568" s="5" t="s">
        <v>421</v>
      </c>
      <c r="AB2568" s="5"/>
      <c r="AC2568" s="5"/>
      <c r="AD2568" s="5"/>
      <c r="AE2568" s="5"/>
      <c r="AF2568" s="5"/>
    </row>
    <row r="2569" spans="1:32" hidden="1">
      <c r="A2569" s="5" t="s">
        <v>22718</v>
      </c>
      <c r="B2569" s="5" t="str">
        <f>IF(COUNTIF('Leads Priorizados INT'!M:M,A2569)&gt;0,"Sí","No")</f>
        <v>No</v>
      </c>
      <c r="C2569">
        <v>0</v>
      </c>
      <c r="D2569" s="6" t="s">
        <v>414</v>
      </c>
      <c r="E2569" s="5" t="s">
        <v>22719</v>
      </c>
      <c r="F2569" s="5" t="s">
        <v>152</v>
      </c>
      <c r="G2569" s="5" t="s">
        <v>1205</v>
      </c>
      <c r="H2569" s="7">
        <v>905428</v>
      </c>
      <c r="I2569" s="5">
        <v>1</v>
      </c>
      <c r="J2569" s="5">
        <v>1</v>
      </c>
      <c r="K2569" s="5" t="s">
        <v>22720</v>
      </c>
      <c r="L2569" s="5">
        <v>6.3399999999999998E-2</v>
      </c>
      <c r="M2569" s="8">
        <v>610737446</v>
      </c>
      <c r="N2569" s="8"/>
      <c r="O2569" s="8"/>
      <c r="P2569" s="8"/>
      <c r="Q2569" s="8"/>
      <c r="R2569" s="5" t="s">
        <v>22721</v>
      </c>
      <c r="S2569" s="5" t="s">
        <v>417</v>
      </c>
      <c r="T2569" s="5" t="s">
        <v>417</v>
      </c>
      <c r="U2569" s="5" t="s">
        <v>417</v>
      </c>
      <c r="V2569" s="5" t="s">
        <v>417</v>
      </c>
      <c r="W2569" s="5" t="s">
        <v>93</v>
      </c>
      <c r="X2569" s="5" t="s">
        <v>418</v>
      </c>
      <c r="Y2569" s="5" t="s">
        <v>419</v>
      </c>
      <c r="Z2569" s="5" t="s">
        <v>420</v>
      </c>
      <c r="AA2569" s="5" t="s">
        <v>421</v>
      </c>
      <c r="AB2569" s="5"/>
      <c r="AC2569" s="5"/>
      <c r="AD2569" s="5"/>
      <c r="AE2569" s="5"/>
      <c r="AF2569" s="5"/>
    </row>
    <row r="2570" spans="1:32">
      <c r="A2570" s="5" t="s">
        <v>22722</v>
      </c>
      <c r="B2570" s="5" t="str">
        <f>IF(COUNTIF('Leads Priorizados INT'!M:M,A2570)&gt;0,"Sí","No")</f>
        <v>No</v>
      </c>
      <c r="C2570">
        <v>1</v>
      </c>
      <c r="D2570" s="6" t="s">
        <v>414</v>
      </c>
      <c r="E2570" s="5" t="s">
        <v>22723</v>
      </c>
      <c r="F2570" s="5" t="s">
        <v>729</v>
      </c>
      <c r="G2570" s="5" t="s">
        <v>21112</v>
      </c>
      <c r="H2570" s="7">
        <v>637880</v>
      </c>
      <c r="I2570" s="5">
        <v>4</v>
      </c>
      <c r="J2570" s="5">
        <v>1</v>
      </c>
      <c r="K2570" s="5" t="s">
        <v>22724</v>
      </c>
      <c r="L2570" s="5">
        <v>6.3399999999999998E-2</v>
      </c>
      <c r="M2570" s="8"/>
      <c r="N2570" s="8"/>
      <c r="O2570" s="8"/>
      <c r="P2570" s="8"/>
      <c r="Q2570" s="8"/>
      <c r="R2570" s="5" t="s">
        <v>22725</v>
      </c>
      <c r="S2570" s="5" t="s">
        <v>417</v>
      </c>
      <c r="T2570" s="5" t="s">
        <v>417</v>
      </c>
      <c r="U2570" s="5" t="s">
        <v>417</v>
      </c>
      <c r="V2570" s="5" t="s">
        <v>417</v>
      </c>
      <c r="W2570" s="5" t="s">
        <v>93</v>
      </c>
      <c r="X2570" s="5" t="s">
        <v>418</v>
      </c>
      <c r="Y2570" s="5" t="s">
        <v>419</v>
      </c>
      <c r="Z2570" s="5" t="s">
        <v>420</v>
      </c>
      <c r="AA2570" s="5" t="s">
        <v>421</v>
      </c>
      <c r="AB2570" s="5"/>
      <c r="AC2570" s="5"/>
      <c r="AD2570" s="5"/>
      <c r="AE2570" s="5"/>
      <c r="AF2570" s="5"/>
    </row>
    <row r="2571" spans="1:32">
      <c r="A2571" s="5" t="s">
        <v>22726</v>
      </c>
      <c r="B2571" s="5" t="str">
        <f>IF(COUNTIF('Leads Priorizados INT'!M:M,A2571)&gt;0,"Sí","No")</f>
        <v>No</v>
      </c>
      <c r="C2571">
        <v>1</v>
      </c>
      <c r="D2571" s="6" t="s">
        <v>414</v>
      </c>
      <c r="E2571" s="5" t="s">
        <v>22727</v>
      </c>
      <c r="F2571" s="5" t="s">
        <v>1680</v>
      </c>
      <c r="G2571" s="5" t="s">
        <v>2380</v>
      </c>
      <c r="H2571" s="7">
        <v>548264</v>
      </c>
      <c r="I2571" s="5">
        <v>5</v>
      </c>
      <c r="J2571" s="5">
        <v>1</v>
      </c>
      <c r="K2571" s="5" t="s">
        <v>22728</v>
      </c>
      <c r="L2571" s="5">
        <v>6.3299999999999995E-2</v>
      </c>
      <c r="M2571" s="8"/>
      <c r="N2571" s="8"/>
      <c r="O2571" s="8"/>
      <c r="P2571" s="8"/>
      <c r="Q2571" s="8"/>
      <c r="R2571" s="5" t="s">
        <v>22729</v>
      </c>
      <c r="S2571" s="5" t="s">
        <v>417</v>
      </c>
      <c r="T2571" s="5" t="s">
        <v>417</v>
      </c>
      <c r="U2571" s="5" t="s">
        <v>417</v>
      </c>
      <c r="V2571" s="5" t="s">
        <v>417</v>
      </c>
      <c r="W2571" s="5" t="s">
        <v>93</v>
      </c>
      <c r="X2571" s="5" t="s">
        <v>418</v>
      </c>
      <c r="Y2571" s="5" t="s">
        <v>419</v>
      </c>
      <c r="Z2571" s="5" t="s">
        <v>420</v>
      </c>
      <c r="AA2571" s="5" t="s">
        <v>421</v>
      </c>
      <c r="AB2571" s="5"/>
      <c r="AC2571" s="5"/>
      <c r="AD2571" s="5"/>
      <c r="AE2571" s="5"/>
      <c r="AF2571" s="5"/>
    </row>
    <row r="2572" spans="1:32" hidden="1">
      <c r="A2572" s="5" t="s">
        <v>22730</v>
      </c>
      <c r="B2572" s="5" t="str">
        <f>IF(COUNTIF('Leads Priorizados INT'!M:M,A2572)&gt;0,"Sí","No")</f>
        <v>No</v>
      </c>
      <c r="C2572">
        <v>0</v>
      </c>
      <c r="D2572" s="6" t="s">
        <v>414</v>
      </c>
      <c r="E2572" s="5" t="s">
        <v>22731</v>
      </c>
      <c r="F2572" s="5" t="s">
        <v>1019</v>
      </c>
      <c r="G2572" s="5" t="s">
        <v>22732</v>
      </c>
      <c r="H2572" s="7">
        <v>3834288</v>
      </c>
      <c r="I2572" s="5">
        <v>7</v>
      </c>
      <c r="J2572" s="5">
        <v>2</v>
      </c>
      <c r="K2572" s="5" t="s">
        <v>22733</v>
      </c>
      <c r="L2572" s="5">
        <v>6.3299999999999995E-2</v>
      </c>
      <c r="M2572" s="8"/>
      <c r="N2572" s="8"/>
      <c r="O2572" s="8"/>
      <c r="P2572" s="8"/>
      <c r="Q2572" s="8"/>
      <c r="R2572" s="5" t="s">
        <v>22734</v>
      </c>
      <c r="S2572" s="5" t="s">
        <v>22735</v>
      </c>
      <c r="T2572" s="5" t="s">
        <v>417</v>
      </c>
      <c r="U2572" s="5" t="s">
        <v>417</v>
      </c>
      <c r="V2572" s="5" t="s">
        <v>417</v>
      </c>
      <c r="W2572" s="5" t="s">
        <v>93</v>
      </c>
      <c r="X2572" s="5" t="s">
        <v>418</v>
      </c>
      <c r="Y2572" s="5" t="s">
        <v>419</v>
      </c>
      <c r="Z2572" s="5" t="s">
        <v>420</v>
      </c>
      <c r="AA2572" s="5" t="s">
        <v>421</v>
      </c>
      <c r="AB2572" s="5" t="s">
        <v>22736</v>
      </c>
      <c r="AC2572" s="5"/>
      <c r="AD2572" s="5"/>
      <c r="AE2572" s="5"/>
      <c r="AF2572" s="5"/>
    </row>
    <row r="2573" spans="1:32" hidden="1">
      <c r="A2573" s="5" t="s">
        <v>22737</v>
      </c>
      <c r="B2573" s="5" t="str">
        <f>IF(COUNTIF('Leads Priorizados INT'!M:M,A2573)&gt;0,"Sí","No")</f>
        <v>No</v>
      </c>
      <c r="C2573">
        <v>0</v>
      </c>
      <c r="D2573" s="6" t="s">
        <v>414</v>
      </c>
      <c r="E2573" s="5" t="s">
        <v>22738</v>
      </c>
      <c r="F2573" s="5" t="s">
        <v>769</v>
      </c>
      <c r="G2573" s="5" t="s">
        <v>22739</v>
      </c>
      <c r="H2573" s="7">
        <v>319510</v>
      </c>
      <c r="I2573" s="5">
        <v>5</v>
      </c>
      <c r="J2573" s="5">
        <v>2</v>
      </c>
      <c r="K2573" s="5" t="s">
        <v>22740</v>
      </c>
      <c r="L2573" s="5">
        <v>6.3299999999999995E-2</v>
      </c>
      <c r="M2573" s="8">
        <v>922206166</v>
      </c>
      <c r="N2573" s="8">
        <v>922225991</v>
      </c>
      <c r="O2573" s="8">
        <v>922210339</v>
      </c>
      <c r="P2573" s="8">
        <v>822172935</v>
      </c>
      <c r="Q2573" s="8">
        <v>647819711</v>
      </c>
      <c r="R2573" s="5" t="s">
        <v>22741</v>
      </c>
      <c r="S2573" s="5" t="s">
        <v>22742</v>
      </c>
      <c r="T2573" s="5" t="s">
        <v>22743</v>
      </c>
      <c r="U2573" s="5" t="s">
        <v>417</v>
      </c>
      <c r="V2573" s="5" t="s">
        <v>417</v>
      </c>
      <c r="W2573" s="5" t="s">
        <v>93</v>
      </c>
      <c r="X2573" s="5" t="s">
        <v>418</v>
      </c>
      <c r="Y2573" s="5" t="s">
        <v>419</v>
      </c>
      <c r="Z2573" s="5" t="s">
        <v>420</v>
      </c>
      <c r="AA2573" s="5" t="s">
        <v>421</v>
      </c>
      <c r="AB2573" s="5" t="s">
        <v>22744</v>
      </c>
      <c r="AC2573" s="5"/>
      <c r="AD2573" s="5"/>
      <c r="AE2573" s="5"/>
      <c r="AF2573" s="5"/>
    </row>
    <row r="2574" spans="1:32" hidden="1">
      <c r="A2574" s="5" t="s">
        <v>22745</v>
      </c>
      <c r="B2574" s="5" t="str">
        <f>IF(COUNTIF('Leads Priorizados INT'!M:M,A2574)&gt;0,"Sí","No")</f>
        <v>No</v>
      </c>
      <c r="C2574">
        <v>0</v>
      </c>
      <c r="D2574" s="6" t="s">
        <v>414</v>
      </c>
      <c r="E2574" s="5" t="s">
        <v>22746</v>
      </c>
      <c r="F2574" s="5" t="s">
        <v>431</v>
      </c>
      <c r="G2574" s="5" t="s">
        <v>9725</v>
      </c>
      <c r="H2574" s="7">
        <v>969301</v>
      </c>
      <c r="I2574" s="5">
        <v>30</v>
      </c>
      <c r="J2574" s="5">
        <v>1</v>
      </c>
      <c r="K2574" s="5" t="s">
        <v>22747</v>
      </c>
      <c r="L2574" s="5">
        <v>6.3299999999999995E-2</v>
      </c>
      <c r="M2574" s="8">
        <v>681014375</v>
      </c>
      <c r="N2574" s="8">
        <v>690705142</v>
      </c>
      <c r="O2574" s="8">
        <v>676561441</v>
      </c>
      <c r="P2574" s="8">
        <v>679049116</v>
      </c>
      <c r="Q2574" s="8">
        <v>659632044</v>
      </c>
      <c r="R2574" s="5" t="s">
        <v>22748</v>
      </c>
      <c r="S2574" s="5" t="s">
        <v>417</v>
      </c>
      <c r="T2574" s="5" t="s">
        <v>417</v>
      </c>
      <c r="U2574" s="5" t="s">
        <v>417</v>
      </c>
      <c r="V2574" s="5" t="s">
        <v>417</v>
      </c>
      <c r="W2574" s="5" t="s">
        <v>93</v>
      </c>
      <c r="X2574" s="5" t="s">
        <v>418</v>
      </c>
      <c r="Y2574" s="5" t="s">
        <v>419</v>
      </c>
      <c r="Z2574" s="5" t="s">
        <v>420</v>
      </c>
      <c r="AA2574" s="5" t="s">
        <v>421</v>
      </c>
      <c r="AB2574" s="5"/>
      <c r="AC2574" s="5"/>
      <c r="AD2574" s="5"/>
      <c r="AE2574" s="5"/>
      <c r="AF2574" s="5"/>
    </row>
    <row r="2575" spans="1:32" hidden="1">
      <c r="A2575" s="5" t="s">
        <v>22749</v>
      </c>
      <c r="B2575" s="5" t="str">
        <f>IF(COUNTIF('Leads Priorizados INT'!M:M,A2575)&gt;0,"Sí","No")</f>
        <v>No</v>
      </c>
      <c r="C2575">
        <v>0</v>
      </c>
      <c r="D2575" s="6" t="s">
        <v>414</v>
      </c>
      <c r="E2575" s="5" t="s">
        <v>22750</v>
      </c>
      <c r="F2575" s="5" t="s">
        <v>3374</v>
      </c>
      <c r="G2575" s="5" t="s">
        <v>12528</v>
      </c>
      <c r="H2575" s="7">
        <v>1020654</v>
      </c>
      <c r="I2575" s="5">
        <v>1</v>
      </c>
      <c r="J2575" s="5">
        <v>3</v>
      </c>
      <c r="K2575" s="5" t="s">
        <v>22751</v>
      </c>
      <c r="L2575" s="5">
        <v>6.3299999999999995E-2</v>
      </c>
      <c r="M2575" s="8">
        <v>968269620</v>
      </c>
      <c r="N2575" s="8">
        <v>968350123</v>
      </c>
      <c r="O2575" s="8">
        <v>665234018</v>
      </c>
      <c r="P2575" s="8"/>
      <c r="Q2575" s="8"/>
      <c r="R2575" s="5" t="s">
        <v>22752</v>
      </c>
      <c r="S2575" s="5" t="s">
        <v>22753</v>
      </c>
      <c r="T2575" s="5" t="s">
        <v>417</v>
      </c>
      <c r="U2575" s="5" t="s">
        <v>417</v>
      </c>
      <c r="V2575" s="5" t="s">
        <v>417</v>
      </c>
      <c r="W2575" s="5" t="s">
        <v>93</v>
      </c>
      <c r="X2575" s="5" t="s">
        <v>418</v>
      </c>
      <c r="Y2575" s="5" t="s">
        <v>419</v>
      </c>
      <c r="Z2575" s="5" t="s">
        <v>420</v>
      </c>
      <c r="AA2575" s="5" t="s">
        <v>421</v>
      </c>
      <c r="AB2575" s="5"/>
      <c r="AC2575" s="5"/>
      <c r="AD2575" s="5"/>
      <c r="AE2575" s="5"/>
      <c r="AF2575" s="5"/>
    </row>
    <row r="2576" spans="1:32" hidden="1">
      <c r="A2576" s="5" t="s">
        <v>22754</v>
      </c>
      <c r="B2576" s="5" t="str">
        <f>IF(COUNTIF('Leads Priorizados INT'!M:M,A2576)&gt;0,"Sí","No")</f>
        <v>No</v>
      </c>
      <c r="C2576">
        <v>0</v>
      </c>
      <c r="D2576" s="6" t="s">
        <v>414</v>
      </c>
      <c r="E2576" s="5" t="s">
        <v>22755</v>
      </c>
      <c r="F2576" s="5" t="s">
        <v>1065</v>
      </c>
      <c r="G2576" s="5" t="s">
        <v>22756</v>
      </c>
      <c r="H2576" s="7">
        <v>644293</v>
      </c>
      <c r="I2576" s="5">
        <v>8</v>
      </c>
      <c r="J2576" s="5">
        <v>1</v>
      </c>
      <c r="K2576" s="5" t="s">
        <v>22757</v>
      </c>
      <c r="L2576" s="5">
        <v>6.3299999999999995E-2</v>
      </c>
      <c r="M2576" s="8"/>
      <c r="N2576" s="8"/>
      <c r="O2576" s="8"/>
      <c r="P2576" s="8"/>
      <c r="Q2576" s="8"/>
      <c r="R2576" s="5" t="s">
        <v>22758</v>
      </c>
      <c r="S2576" s="5" t="s">
        <v>417</v>
      </c>
      <c r="T2576" s="5" t="s">
        <v>417</v>
      </c>
      <c r="U2576" s="5" t="s">
        <v>417</v>
      </c>
      <c r="V2576" s="5" t="s">
        <v>417</v>
      </c>
      <c r="W2576" s="5" t="s">
        <v>93</v>
      </c>
      <c r="X2576" s="5" t="s">
        <v>418</v>
      </c>
      <c r="Y2576" s="5" t="s">
        <v>419</v>
      </c>
      <c r="Z2576" s="5" t="s">
        <v>420</v>
      </c>
      <c r="AA2576" s="5" t="s">
        <v>421</v>
      </c>
      <c r="AB2576" s="5"/>
      <c r="AC2576" s="5"/>
      <c r="AD2576" s="5"/>
      <c r="AE2576" s="5"/>
      <c r="AF2576" s="5"/>
    </row>
    <row r="2577" spans="1:32" hidden="1">
      <c r="A2577" s="5" t="s">
        <v>22759</v>
      </c>
      <c r="B2577" s="5" t="str">
        <f>IF(COUNTIF('Leads Priorizados INT'!M:M,A2577)&gt;0,"Sí","No")</f>
        <v>No</v>
      </c>
      <c r="C2577">
        <v>0</v>
      </c>
      <c r="D2577" s="6" t="s">
        <v>414</v>
      </c>
      <c r="E2577" s="5" t="s">
        <v>22760</v>
      </c>
      <c r="F2577" s="5" t="s">
        <v>152</v>
      </c>
      <c r="G2577" s="5" t="s">
        <v>1641</v>
      </c>
      <c r="H2577" s="7">
        <v>982814</v>
      </c>
      <c r="I2577" s="5">
        <v>1</v>
      </c>
      <c r="J2577" s="5">
        <v>1</v>
      </c>
      <c r="K2577" s="5" t="s">
        <v>22761</v>
      </c>
      <c r="L2577" s="5">
        <v>6.3299999999999995E-2</v>
      </c>
      <c r="M2577" s="8"/>
      <c r="N2577" s="8"/>
      <c r="O2577" s="8"/>
      <c r="P2577" s="8"/>
      <c r="Q2577" s="8"/>
      <c r="R2577" s="5" t="s">
        <v>22762</v>
      </c>
      <c r="S2577" s="5" t="s">
        <v>22763</v>
      </c>
      <c r="T2577" s="5" t="s">
        <v>417</v>
      </c>
      <c r="U2577" s="5" t="s">
        <v>417</v>
      </c>
      <c r="V2577" s="5" t="s">
        <v>417</v>
      </c>
      <c r="W2577" s="5" t="s">
        <v>93</v>
      </c>
      <c r="X2577" s="5" t="s">
        <v>418</v>
      </c>
      <c r="Y2577" s="5" t="s">
        <v>419</v>
      </c>
      <c r="Z2577" s="5" t="s">
        <v>420</v>
      </c>
      <c r="AA2577" s="5" t="s">
        <v>421</v>
      </c>
      <c r="AB2577" s="5"/>
      <c r="AC2577" s="5"/>
      <c r="AD2577" s="5"/>
      <c r="AE2577" s="5"/>
      <c r="AF2577" s="5"/>
    </row>
    <row r="2578" spans="1:32" hidden="1">
      <c r="A2578" s="5" t="s">
        <v>22764</v>
      </c>
      <c r="B2578" s="5" t="str">
        <f>IF(COUNTIF('Leads Priorizados INT'!M:M,A2578)&gt;0,"Sí","No")</f>
        <v>No</v>
      </c>
      <c r="C2578">
        <v>0</v>
      </c>
      <c r="D2578" s="6" t="s">
        <v>430</v>
      </c>
      <c r="E2578" s="5" t="s">
        <v>22765</v>
      </c>
      <c r="F2578" s="5" t="s">
        <v>152</v>
      </c>
      <c r="G2578" s="5" t="s">
        <v>2643</v>
      </c>
      <c r="H2578" s="7">
        <v>1200000</v>
      </c>
      <c r="I2578" s="5">
        <v>11</v>
      </c>
      <c r="J2578" s="5">
        <v>3</v>
      </c>
      <c r="K2578" s="5" t="s">
        <v>22766</v>
      </c>
      <c r="L2578" s="5">
        <v>6.3299999999999995E-2</v>
      </c>
      <c r="M2578" s="8">
        <v>916373280</v>
      </c>
      <c r="N2578" s="8">
        <v>916407080</v>
      </c>
      <c r="O2578" s="8">
        <v>658836377</v>
      </c>
      <c r="P2578" s="8">
        <v>658836373</v>
      </c>
      <c r="Q2578" s="8">
        <v>658836371</v>
      </c>
      <c r="R2578" s="5" t="s">
        <v>22767</v>
      </c>
      <c r="S2578" s="5" t="s">
        <v>417</v>
      </c>
      <c r="T2578" s="5" t="s">
        <v>417</v>
      </c>
      <c r="U2578" s="5" t="s">
        <v>417</v>
      </c>
      <c r="V2578" s="5" t="s">
        <v>417</v>
      </c>
      <c r="W2578" s="5" t="s">
        <v>93</v>
      </c>
      <c r="X2578" s="5" t="s">
        <v>418</v>
      </c>
      <c r="Y2578" s="5" t="s">
        <v>419</v>
      </c>
      <c r="Z2578" s="5" t="s">
        <v>420</v>
      </c>
      <c r="AA2578" s="5" t="s">
        <v>421</v>
      </c>
      <c r="AB2578" s="5"/>
      <c r="AC2578" s="5"/>
      <c r="AD2578" s="5"/>
      <c r="AE2578" s="5"/>
      <c r="AF2578" s="5"/>
    </row>
    <row r="2579" spans="1:32">
      <c r="A2579" s="5" t="s">
        <v>22768</v>
      </c>
      <c r="B2579" s="5" t="str">
        <f>IF(COUNTIF('Leads Priorizados INT'!M:M,A2579)&gt;0,"Sí","No")</f>
        <v>No</v>
      </c>
      <c r="C2579">
        <v>1</v>
      </c>
      <c r="D2579" s="6" t="s">
        <v>414</v>
      </c>
      <c r="E2579" s="5" t="s">
        <v>22769</v>
      </c>
      <c r="F2579" s="5" t="s">
        <v>2631</v>
      </c>
      <c r="G2579" s="5" t="s">
        <v>22770</v>
      </c>
      <c r="H2579" s="7">
        <v>467609</v>
      </c>
      <c r="I2579" s="5">
        <v>10</v>
      </c>
      <c r="J2579" s="5">
        <v>2</v>
      </c>
      <c r="K2579" s="5" t="s">
        <v>22771</v>
      </c>
      <c r="L2579" s="5">
        <v>6.3200000000000006E-2</v>
      </c>
      <c r="M2579" s="8">
        <v>983298272</v>
      </c>
      <c r="N2579" s="8">
        <v>983298253</v>
      </c>
      <c r="O2579" s="8">
        <v>983298205</v>
      </c>
      <c r="P2579" s="8">
        <v>983247401</v>
      </c>
      <c r="Q2579" s="8">
        <v>657640582</v>
      </c>
      <c r="R2579" s="5" t="s">
        <v>22772</v>
      </c>
      <c r="S2579" s="5" t="s">
        <v>22773</v>
      </c>
      <c r="T2579" s="5" t="s">
        <v>22774</v>
      </c>
      <c r="U2579" s="5" t="s">
        <v>417</v>
      </c>
      <c r="V2579" s="5" t="s">
        <v>417</v>
      </c>
      <c r="W2579" s="5" t="s">
        <v>93</v>
      </c>
      <c r="X2579" s="5" t="s">
        <v>418</v>
      </c>
      <c r="Y2579" s="5" t="s">
        <v>419</v>
      </c>
      <c r="Z2579" s="5" t="s">
        <v>420</v>
      </c>
      <c r="AA2579" s="5" t="s">
        <v>421</v>
      </c>
      <c r="AB2579" s="5" t="s">
        <v>22775</v>
      </c>
      <c r="AC2579" s="5"/>
      <c r="AD2579" s="5"/>
      <c r="AE2579" s="5"/>
      <c r="AF2579" s="5"/>
    </row>
    <row r="2580" spans="1:32" hidden="1">
      <c r="A2580" s="5" t="s">
        <v>22776</v>
      </c>
      <c r="B2580" s="5" t="str">
        <f>IF(COUNTIF('Leads Priorizados INT'!M:M,A2580)&gt;0,"Sí","No")</f>
        <v>No</v>
      </c>
      <c r="C2580">
        <v>0</v>
      </c>
      <c r="D2580" s="6" t="s">
        <v>414</v>
      </c>
      <c r="E2580" s="5" t="s">
        <v>22777</v>
      </c>
      <c r="F2580" s="5" t="s">
        <v>152</v>
      </c>
      <c r="G2580" s="5" t="s">
        <v>10705</v>
      </c>
      <c r="H2580" s="7">
        <v>1058706</v>
      </c>
      <c r="I2580" s="5">
        <v>1</v>
      </c>
      <c r="J2580" s="5">
        <v>1</v>
      </c>
      <c r="K2580" s="5" t="s">
        <v>22778</v>
      </c>
      <c r="L2580" s="5">
        <v>6.3200000000000006E-2</v>
      </c>
      <c r="M2580" s="8"/>
      <c r="N2580" s="8"/>
      <c r="O2580" s="8"/>
      <c r="P2580" s="8"/>
      <c r="Q2580" s="8"/>
      <c r="R2580" s="5" t="s">
        <v>22779</v>
      </c>
      <c r="S2580" s="5" t="s">
        <v>22780</v>
      </c>
      <c r="T2580" s="5" t="s">
        <v>22781</v>
      </c>
      <c r="U2580" s="5" t="s">
        <v>22782</v>
      </c>
      <c r="V2580" s="5" t="s">
        <v>417</v>
      </c>
      <c r="W2580" s="5" t="s">
        <v>93</v>
      </c>
      <c r="X2580" s="5" t="s">
        <v>418</v>
      </c>
      <c r="Y2580" s="5" t="s">
        <v>419</v>
      </c>
      <c r="Z2580" s="5" t="s">
        <v>420</v>
      </c>
      <c r="AA2580" s="5" t="s">
        <v>421</v>
      </c>
      <c r="AB2580" s="5"/>
      <c r="AC2580" s="5"/>
      <c r="AD2580" s="5"/>
      <c r="AE2580" s="5"/>
      <c r="AF2580" s="5"/>
    </row>
    <row r="2581" spans="1:32" hidden="1">
      <c r="A2581" s="5" t="s">
        <v>22783</v>
      </c>
      <c r="B2581" s="5" t="str">
        <f>IF(COUNTIF('Leads Priorizados INT'!M:M,A2581)&gt;0,"Sí","No")</f>
        <v>No</v>
      </c>
      <c r="C2581">
        <v>0</v>
      </c>
      <c r="D2581" s="6" t="s">
        <v>414</v>
      </c>
      <c r="E2581" s="5" t="s">
        <v>22784</v>
      </c>
      <c r="F2581" s="5" t="s">
        <v>152</v>
      </c>
      <c r="G2581" s="5" t="s">
        <v>3056</v>
      </c>
      <c r="H2581" s="7">
        <v>1045701</v>
      </c>
      <c r="I2581" s="5">
        <v>8</v>
      </c>
      <c r="J2581" s="5">
        <v>1</v>
      </c>
      <c r="K2581" s="5" t="s">
        <v>22785</v>
      </c>
      <c r="L2581" s="5">
        <v>6.3200000000000006E-2</v>
      </c>
      <c r="M2581" s="8">
        <v>917355245</v>
      </c>
      <c r="N2581" s="8"/>
      <c r="O2581" s="8"/>
      <c r="P2581" s="8"/>
      <c r="Q2581" s="8"/>
      <c r="R2581" s="5" t="s">
        <v>22786</v>
      </c>
      <c r="S2581" s="5" t="s">
        <v>22787</v>
      </c>
      <c r="T2581" s="5" t="s">
        <v>22788</v>
      </c>
      <c r="U2581" s="5" t="s">
        <v>417</v>
      </c>
      <c r="V2581" s="5" t="s">
        <v>417</v>
      </c>
      <c r="W2581" s="5" t="s">
        <v>93</v>
      </c>
      <c r="X2581" s="5" t="s">
        <v>418</v>
      </c>
      <c r="Y2581" s="5" t="s">
        <v>419</v>
      </c>
      <c r="Z2581" s="5" t="s">
        <v>420</v>
      </c>
      <c r="AA2581" s="5" t="s">
        <v>421</v>
      </c>
      <c r="AB2581" s="5" t="s">
        <v>15159</v>
      </c>
      <c r="AC2581" s="5"/>
      <c r="AD2581" s="5"/>
      <c r="AE2581" s="5"/>
      <c r="AF2581" s="5"/>
    </row>
    <row r="2582" spans="1:32" hidden="1">
      <c r="A2582" s="5" t="s">
        <v>22789</v>
      </c>
      <c r="B2582" s="5" t="str">
        <f>IF(COUNTIF('Leads Priorizados INT'!M:M,A2582)&gt;0,"Sí","No")</f>
        <v>No</v>
      </c>
      <c r="C2582">
        <v>0</v>
      </c>
      <c r="D2582" s="6" t="s">
        <v>414</v>
      </c>
      <c r="E2582" s="5" t="s">
        <v>22790</v>
      </c>
      <c r="F2582" s="5" t="s">
        <v>1328</v>
      </c>
      <c r="G2582" s="5" t="s">
        <v>16730</v>
      </c>
      <c r="H2582" s="7">
        <v>351921</v>
      </c>
      <c r="I2582" s="5">
        <v>4</v>
      </c>
      <c r="J2582" s="5">
        <v>1</v>
      </c>
      <c r="K2582" s="5" t="s">
        <v>22791</v>
      </c>
      <c r="L2582" s="5">
        <v>6.3100000000000003E-2</v>
      </c>
      <c r="M2582" s="8">
        <v>965305976</v>
      </c>
      <c r="N2582" s="8">
        <v>966741216</v>
      </c>
      <c r="O2582" s="8"/>
      <c r="P2582" s="8"/>
      <c r="Q2582" s="8"/>
      <c r="R2582" s="5" t="s">
        <v>22792</v>
      </c>
      <c r="S2582" s="5" t="s">
        <v>417</v>
      </c>
      <c r="T2582" s="5" t="s">
        <v>417</v>
      </c>
      <c r="U2582" s="5" t="s">
        <v>417</v>
      </c>
      <c r="V2582" s="5" t="s">
        <v>417</v>
      </c>
      <c r="W2582" s="5" t="s">
        <v>93</v>
      </c>
      <c r="X2582" s="5" t="s">
        <v>418</v>
      </c>
      <c r="Y2582" s="5" t="s">
        <v>419</v>
      </c>
      <c r="Z2582" s="5" t="s">
        <v>420</v>
      </c>
      <c r="AA2582" s="5" t="s">
        <v>421</v>
      </c>
      <c r="AB2582" s="5" t="s">
        <v>22793</v>
      </c>
      <c r="AC2582" s="5" t="s">
        <v>22794</v>
      </c>
      <c r="AD2582" s="5"/>
      <c r="AE2582" s="5"/>
      <c r="AF2582" s="5"/>
    </row>
    <row r="2583" spans="1:32" hidden="1">
      <c r="A2583" s="5" t="s">
        <v>22795</v>
      </c>
      <c r="B2583" s="5" t="str">
        <f>IF(COUNTIF('Leads Priorizados INT'!M:M,A2583)&gt;0,"Sí","No")</f>
        <v>No</v>
      </c>
      <c r="C2583">
        <v>0</v>
      </c>
      <c r="D2583" s="6" t="s">
        <v>414</v>
      </c>
      <c r="E2583" s="5" t="s">
        <v>22796</v>
      </c>
      <c r="F2583" s="5" t="s">
        <v>431</v>
      </c>
      <c r="G2583" s="5" t="s">
        <v>2253</v>
      </c>
      <c r="H2583" s="7">
        <v>896764</v>
      </c>
      <c r="I2583" s="5">
        <v>7</v>
      </c>
      <c r="J2583" s="5">
        <v>1</v>
      </c>
      <c r="K2583" s="5" t="s">
        <v>22797</v>
      </c>
      <c r="L2583" s="5">
        <v>6.3100000000000003E-2</v>
      </c>
      <c r="M2583" s="8"/>
      <c r="N2583" s="8"/>
      <c r="O2583" s="8"/>
      <c r="P2583" s="8"/>
      <c r="Q2583" s="8"/>
      <c r="R2583" s="5" t="s">
        <v>22798</v>
      </c>
      <c r="S2583" s="5" t="s">
        <v>417</v>
      </c>
      <c r="T2583" s="5" t="s">
        <v>417</v>
      </c>
      <c r="U2583" s="5" t="s">
        <v>417</v>
      </c>
      <c r="V2583" s="5" t="s">
        <v>417</v>
      </c>
      <c r="W2583" s="5" t="s">
        <v>93</v>
      </c>
      <c r="X2583" s="5" t="s">
        <v>418</v>
      </c>
      <c r="Y2583" s="5" t="s">
        <v>419</v>
      </c>
      <c r="Z2583" s="5" t="s">
        <v>420</v>
      </c>
      <c r="AA2583" s="5" t="s">
        <v>421</v>
      </c>
      <c r="AB2583" s="5"/>
      <c r="AC2583" s="5"/>
      <c r="AD2583" s="5"/>
      <c r="AE2583" s="5"/>
      <c r="AF2583" s="5"/>
    </row>
    <row r="2584" spans="1:32">
      <c r="A2584" s="5" t="s">
        <v>22799</v>
      </c>
      <c r="B2584" s="5" t="str">
        <f>IF(COUNTIF('Leads Priorizados INT'!M:M,A2584)&gt;0,"Sí","No")</f>
        <v>No</v>
      </c>
      <c r="C2584">
        <v>1</v>
      </c>
      <c r="D2584" s="6" t="s">
        <v>414</v>
      </c>
      <c r="E2584" s="5" t="s">
        <v>22800</v>
      </c>
      <c r="F2584" s="5" t="s">
        <v>431</v>
      </c>
      <c r="G2584" s="5" t="s">
        <v>941</v>
      </c>
      <c r="H2584" s="7">
        <v>946356</v>
      </c>
      <c r="I2584" s="5">
        <v>1</v>
      </c>
      <c r="J2584" s="5">
        <v>1</v>
      </c>
      <c r="K2584" s="5" t="s">
        <v>22801</v>
      </c>
      <c r="L2584" s="5">
        <v>6.3100000000000003E-2</v>
      </c>
      <c r="M2584" s="8"/>
      <c r="N2584" s="8"/>
      <c r="O2584" s="8"/>
      <c r="P2584" s="8"/>
      <c r="Q2584" s="8"/>
      <c r="R2584" s="5" t="s">
        <v>22802</v>
      </c>
      <c r="S2584" s="5" t="s">
        <v>22803</v>
      </c>
      <c r="T2584" s="5" t="s">
        <v>417</v>
      </c>
      <c r="U2584" s="5" t="s">
        <v>417</v>
      </c>
      <c r="V2584" s="5" t="s">
        <v>417</v>
      </c>
      <c r="W2584" s="5" t="s">
        <v>93</v>
      </c>
      <c r="X2584" s="5" t="s">
        <v>418</v>
      </c>
      <c r="Y2584" s="5" t="s">
        <v>419</v>
      </c>
      <c r="Z2584" s="5" t="s">
        <v>420</v>
      </c>
      <c r="AA2584" s="5" t="s">
        <v>421</v>
      </c>
      <c r="AB2584" s="5"/>
      <c r="AC2584" s="5"/>
      <c r="AD2584" s="5"/>
      <c r="AE2584" s="5"/>
      <c r="AF2584" s="5"/>
    </row>
    <row r="2585" spans="1:32" hidden="1">
      <c r="A2585" s="5" t="s">
        <v>22804</v>
      </c>
      <c r="B2585" s="5" t="str">
        <f>IF(COUNTIF('Leads Priorizados INT'!M:M,A2585)&gt;0,"Sí","No")</f>
        <v>No</v>
      </c>
      <c r="C2585">
        <v>0</v>
      </c>
      <c r="D2585" s="6" t="s">
        <v>414</v>
      </c>
      <c r="E2585" s="5" t="s">
        <v>22805</v>
      </c>
      <c r="F2585" s="5" t="s">
        <v>721</v>
      </c>
      <c r="G2585" s="5" t="s">
        <v>3350</v>
      </c>
      <c r="H2585" s="7">
        <v>798150</v>
      </c>
      <c r="I2585" s="5">
        <v>4</v>
      </c>
      <c r="J2585" s="5">
        <v>1</v>
      </c>
      <c r="K2585" s="5" t="s">
        <v>22806</v>
      </c>
      <c r="L2585" s="5">
        <v>6.3100000000000003E-2</v>
      </c>
      <c r="M2585" s="8"/>
      <c r="N2585" s="8"/>
      <c r="O2585" s="8"/>
      <c r="P2585" s="8"/>
      <c r="Q2585" s="8"/>
      <c r="R2585" s="5" t="s">
        <v>22807</v>
      </c>
      <c r="S2585" s="5" t="s">
        <v>417</v>
      </c>
      <c r="T2585" s="5" t="s">
        <v>417</v>
      </c>
      <c r="U2585" s="5" t="s">
        <v>417</v>
      </c>
      <c r="V2585" s="5" t="s">
        <v>417</v>
      </c>
      <c r="W2585" s="5" t="s">
        <v>93</v>
      </c>
      <c r="X2585" s="5" t="s">
        <v>418</v>
      </c>
      <c r="Y2585" s="5" t="s">
        <v>419</v>
      </c>
      <c r="Z2585" s="5" t="s">
        <v>420</v>
      </c>
      <c r="AA2585" s="5" t="s">
        <v>421</v>
      </c>
      <c r="AB2585" s="5"/>
      <c r="AC2585" s="5"/>
      <c r="AD2585" s="5"/>
      <c r="AE2585" s="5"/>
      <c r="AF2585" s="5"/>
    </row>
    <row r="2586" spans="1:32" hidden="1">
      <c r="A2586" s="5" t="s">
        <v>22808</v>
      </c>
      <c r="B2586" s="5" t="str">
        <f>IF(COUNTIF('Leads Priorizados INT'!M:M,A2586)&gt;0,"Sí","No")</f>
        <v>No</v>
      </c>
      <c r="C2586">
        <v>0</v>
      </c>
      <c r="D2586" s="6" t="s">
        <v>414</v>
      </c>
      <c r="E2586" s="5" t="s">
        <v>22809</v>
      </c>
      <c r="F2586" s="5" t="s">
        <v>152</v>
      </c>
      <c r="G2586" s="5" t="s">
        <v>22810</v>
      </c>
      <c r="H2586" s="7">
        <v>624126</v>
      </c>
      <c r="I2586" s="5">
        <v>3</v>
      </c>
      <c r="J2586" s="5">
        <v>1</v>
      </c>
      <c r="K2586" s="5" t="s">
        <v>22811</v>
      </c>
      <c r="L2586" s="5">
        <v>6.3100000000000003E-2</v>
      </c>
      <c r="M2586" s="8"/>
      <c r="N2586" s="8"/>
      <c r="O2586" s="8"/>
      <c r="P2586" s="8"/>
      <c r="Q2586" s="8"/>
      <c r="R2586" s="5" t="s">
        <v>22812</v>
      </c>
      <c r="S2586" s="5" t="s">
        <v>22813</v>
      </c>
      <c r="T2586" s="5" t="s">
        <v>22814</v>
      </c>
      <c r="U2586" s="5" t="s">
        <v>22815</v>
      </c>
      <c r="V2586" s="5" t="s">
        <v>417</v>
      </c>
      <c r="W2586" s="5" t="s">
        <v>93</v>
      </c>
      <c r="X2586" s="5" t="s">
        <v>418</v>
      </c>
      <c r="Y2586" s="5" t="s">
        <v>419</v>
      </c>
      <c r="Z2586" s="5" t="s">
        <v>420</v>
      </c>
      <c r="AA2586" s="5" t="s">
        <v>421</v>
      </c>
      <c r="AB2586" s="5"/>
      <c r="AC2586" s="5"/>
      <c r="AD2586" s="5"/>
      <c r="AE2586" s="5"/>
      <c r="AF2586" s="5"/>
    </row>
    <row r="2587" spans="1:32" hidden="1">
      <c r="A2587" s="5" t="s">
        <v>22816</v>
      </c>
      <c r="B2587" s="5" t="str">
        <f>IF(COUNTIF('Leads Priorizados INT'!M:M,A2587)&gt;0,"Sí","No")</f>
        <v>No</v>
      </c>
      <c r="C2587">
        <v>0</v>
      </c>
      <c r="D2587" s="6" t="s">
        <v>414</v>
      </c>
      <c r="E2587" s="5" t="s">
        <v>22817</v>
      </c>
      <c r="F2587" s="5" t="s">
        <v>152</v>
      </c>
      <c r="G2587" s="5" t="s">
        <v>1641</v>
      </c>
      <c r="H2587" s="7">
        <v>4540970</v>
      </c>
      <c r="I2587" s="5">
        <v>19</v>
      </c>
      <c r="J2587" s="5">
        <v>1</v>
      </c>
      <c r="K2587" s="5" t="s">
        <v>22818</v>
      </c>
      <c r="L2587" s="5">
        <v>6.3100000000000003E-2</v>
      </c>
      <c r="M2587" s="8"/>
      <c r="N2587" s="8"/>
      <c r="O2587" s="8"/>
      <c r="P2587" s="8"/>
      <c r="Q2587" s="8"/>
      <c r="R2587" s="5" t="s">
        <v>22819</v>
      </c>
      <c r="S2587" s="5" t="s">
        <v>417</v>
      </c>
      <c r="T2587" s="5" t="s">
        <v>417</v>
      </c>
      <c r="U2587" s="5" t="s">
        <v>417</v>
      </c>
      <c r="V2587" s="5" t="s">
        <v>417</v>
      </c>
      <c r="W2587" s="5" t="s">
        <v>93</v>
      </c>
      <c r="X2587" s="5" t="s">
        <v>418</v>
      </c>
      <c r="Y2587" s="5" t="s">
        <v>419</v>
      </c>
      <c r="Z2587" s="5" t="s">
        <v>420</v>
      </c>
      <c r="AA2587" s="5" t="s">
        <v>421</v>
      </c>
      <c r="AB2587" s="5"/>
      <c r="AC2587" s="5"/>
      <c r="AD2587" s="5"/>
      <c r="AE2587" s="5"/>
      <c r="AF2587" s="5"/>
    </row>
    <row r="2588" spans="1:32" hidden="1">
      <c r="A2588" s="5" t="s">
        <v>22820</v>
      </c>
      <c r="B2588" s="5" t="str">
        <f>IF(COUNTIF('Leads Priorizados INT'!M:M,A2588)&gt;0,"Sí","No")</f>
        <v>No</v>
      </c>
      <c r="C2588">
        <v>0</v>
      </c>
      <c r="D2588" s="6" t="s">
        <v>414</v>
      </c>
      <c r="E2588" s="5" t="s">
        <v>22821</v>
      </c>
      <c r="F2588" s="5" t="s">
        <v>152</v>
      </c>
      <c r="G2588" s="5" t="s">
        <v>907</v>
      </c>
      <c r="H2588" s="7">
        <v>692187</v>
      </c>
      <c r="I2588" s="5">
        <v>3</v>
      </c>
      <c r="J2588" s="5">
        <v>1</v>
      </c>
      <c r="K2588" s="5" t="s">
        <v>22822</v>
      </c>
      <c r="L2588" s="5">
        <v>6.3100000000000003E-2</v>
      </c>
      <c r="M2588" s="8"/>
      <c r="N2588" s="8"/>
      <c r="O2588" s="8"/>
      <c r="P2588" s="8"/>
      <c r="Q2588" s="8"/>
      <c r="R2588" s="5" t="s">
        <v>22823</v>
      </c>
      <c r="S2588" s="5" t="s">
        <v>417</v>
      </c>
      <c r="T2588" s="5" t="s">
        <v>417</v>
      </c>
      <c r="U2588" s="5" t="s">
        <v>417</v>
      </c>
      <c r="V2588" s="5" t="s">
        <v>417</v>
      </c>
      <c r="W2588" s="5" t="s">
        <v>93</v>
      </c>
      <c r="X2588" s="5" t="s">
        <v>418</v>
      </c>
      <c r="Y2588" s="5" t="s">
        <v>419</v>
      </c>
      <c r="Z2588" s="5" t="s">
        <v>420</v>
      </c>
      <c r="AA2588" s="5" t="s">
        <v>421</v>
      </c>
      <c r="AB2588" s="5"/>
      <c r="AC2588" s="5"/>
      <c r="AD2588" s="5"/>
      <c r="AE2588" s="5"/>
      <c r="AF2588" s="5"/>
    </row>
    <row r="2589" spans="1:32" hidden="1">
      <c r="A2589" s="5" t="s">
        <v>22824</v>
      </c>
      <c r="B2589" s="5" t="str">
        <f>IF(COUNTIF('Leads Priorizados INT'!M:M,A2589)&gt;0,"Sí","No")</f>
        <v>No</v>
      </c>
      <c r="C2589">
        <v>0</v>
      </c>
      <c r="D2589" s="6" t="s">
        <v>414</v>
      </c>
      <c r="E2589" s="5" t="s">
        <v>22825</v>
      </c>
      <c r="F2589" s="5" t="s">
        <v>152</v>
      </c>
      <c r="G2589" s="5" t="s">
        <v>1887</v>
      </c>
      <c r="H2589" s="7">
        <v>3524526</v>
      </c>
      <c r="I2589" s="5">
        <v>12</v>
      </c>
      <c r="J2589" s="5">
        <v>1</v>
      </c>
      <c r="K2589" s="5" t="s">
        <v>22826</v>
      </c>
      <c r="L2589" s="5">
        <v>6.3100000000000003E-2</v>
      </c>
      <c r="M2589" s="8"/>
      <c r="N2589" s="8"/>
      <c r="O2589" s="8"/>
      <c r="P2589" s="8"/>
      <c r="Q2589" s="8"/>
      <c r="R2589" s="5" t="s">
        <v>22827</v>
      </c>
      <c r="S2589" s="5" t="s">
        <v>22828</v>
      </c>
      <c r="T2589" s="5" t="s">
        <v>417</v>
      </c>
      <c r="U2589" s="5" t="s">
        <v>417</v>
      </c>
      <c r="V2589" s="5" t="s">
        <v>417</v>
      </c>
      <c r="W2589" s="5" t="s">
        <v>93</v>
      </c>
      <c r="X2589" s="5" t="s">
        <v>418</v>
      </c>
      <c r="Y2589" s="5" t="s">
        <v>419</v>
      </c>
      <c r="Z2589" s="5" t="s">
        <v>420</v>
      </c>
      <c r="AA2589" s="5" t="s">
        <v>421</v>
      </c>
      <c r="AB2589" s="5"/>
      <c r="AC2589" s="5"/>
      <c r="AD2589" s="5"/>
      <c r="AE2589" s="5"/>
      <c r="AF2589" s="5"/>
    </row>
    <row r="2590" spans="1:32" hidden="1">
      <c r="A2590" s="5" t="s">
        <v>22829</v>
      </c>
      <c r="B2590" s="5" t="str">
        <f>IF(COUNTIF('Leads Priorizados INT'!M:M,A2590)&gt;0,"Sí","No")</f>
        <v>No</v>
      </c>
      <c r="C2590">
        <v>0</v>
      </c>
      <c r="D2590" s="6" t="s">
        <v>414</v>
      </c>
      <c r="E2590" s="5" t="s">
        <v>22830</v>
      </c>
      <c r="F2590" s="5" t="s">
        <v>152</v>
      </c>
      <c r="G2590" s="5" t="s">
        <v>592</v>
      </c>
      <c r="H2590" s="7">
        <v>857544</v>
      </c>
      <c r="I2590" s="5">
        <v>8</v>
      </c>
      <c r="J2590" s="5">
        <v>1</v>
      </c>
      <c r="K2590" s="5" t="s">
        <v>22831</v>
      </c>
      <c r="L2590" s="5">
        <v>6.3100000000000003E-2</v>
      </c>
      <c r="M2590" s="8">
        <v>609492157</v>
      </c>
      <c r="N2590" s="8"/>
      <c r="O2590" s="8"/>
      <c r="P2590" s="8"/>
      <c r="Q2590" s="8"/>
      <c r="R2590" s="5" t="s">
        <v>22832</v>
      </c>
      <c r="S2590" s="5" t="s">
        <v>417</v>
      </c>
      <c r="T2590" s="5" t="s">
        <v>417</v>
      </c>
      <c r="U2590" s="5" t="s">
        <v>417</v>
      </c>
      <c r="V2590" s="5" t="s">
        <v>417</v>
      </c>
      <c r="W2590" s="5" t="s">
        <v>93</v>
      </c>
      <c r="X2590" s="5" t="s">
        <v>418</v>
      </c>
      <c r="Y2590" s="5" t="s">
        <v>419</v>
      </c>
      <c r="Z2590" s="5" t="s">
        <v>420</v>
      </c>
      <c r="AA2590" s="5" t="s">
        <v>421</v>
      </c>
      <c r="AB2590" s="5"/>
      <c r="AC2590" s="5"/>
      <c r="AD2590" s="5"/>
      <c r="AE2590" s="5"/>
      <c r="AF2590" s="5"/>
    </row>
    <row r="2591" spans="1:32">
      <c r="A2591" s="5" t="s">
        <v>22833</v>
      </c>
      <c r="B2591" s="5" t="str">
        <f>IF(COUNTIF('Leads Priorizados INT'!M:M,A2591)&gt;0,"Sí","No")</f>
        <v>No</v>
      </c>
      <c r="C2591">
        <v>1</v>
      </c>
      <c r="D2591" s="6" t="s">
        <v>414</v>
      </c>
      <c r="E2591" s="5" t="s">
        <v>22834</v>
      </c>
      <c r="F2591" s="5" t="s">
        <v>1382</v>
      </c>
      <c r="G2591" s="5" t="s">
        <v>15168</v>
      </c>
      <c r="H2591" s="7">
        <v>853124</v>
      </c>
      <c r="I2591" s="5">
        <v>4</v>
      </c>
      <c r="J2591" s="5">
        <v>1</v>
      </c>
      <c r="K2591" s="5" t="s">
        <v>22835</v>
      </c>
      <c r="L2591" s="5">
        <v>6.3100000000000003E-2</v>
      </c>
      <c r="M2591" s="8"/>
      <c r="N2591" s="8"/>
      <c r="O2591" s="8"/>
      <c r="P2591" s="8"/>
      <c r="Q2591" s="8"/>
      <c r="R2591" s="5" t="s">
        <v>22836</v>
      </c>
      <c r="S2591" s="5" t="s">
        <v>22837</v>
      </c>
      <c r="T2591" s="5" t="s">
        <v>22838</v>
      </c>
      <c r="U2591" s="5" t="s">
        <v>417</v>
      </c>
      <c r="V2591" s="5" t="s">
        <v>417</v>
      </c>
      <c r="W2591" s="5" t="s">
        <v>93</v>
      </c>
      <c r="X2591" s="5" t="s">
        <v>418</v>
      </c>
      <c r="Y2591" s="5" t="s">
        <v>419</v>
      </c>
      <c r="Z2591" s="5" t="s">
        <v>420</v>
      </c>
      <c r="AA2591" s="5" t="s">
        <v>421</v>
      </c>
      <c r="AB2591" s="5"/>
      <c r="AC2591" s="5"/>
      <c r="AD2591" s="5"/>
      <c r="AE2591" s="5"/>
      <c r="AF2591" s="5"/>
    </row>
    <row r="2592" spans="1:32" hidden="1">
      <c r="A2592" s="5" t="s">
        <v>22839</v>
      </c>
      <c r="B2592" s="5" t="str">
        <f>IF(COUNTIF('Leads Priorizados INT'!M:M,A2592)&gt;0,"Sí","No")</f>
        <v>No</v>
      </c>
      <c r="C2592">
        <v>0</v>
      </c>
      <c r="D2592" s="6" t="s">
        <v>414</v>
      </c>
      <c r="E2592" s="5" t="s">
        <v>22840</v>
      </c>
      <c r="F2592" s="5" t="s">
        <v>431</v>
      </c>
      <c r="G2592" s="5" t="s">
        <v>2669</v>
      </c>
      <c r="H2592" s="7">
        <v>2264472</v>
      </c>
      <c r="I2592" s="5">
        <v>9</v>
      </c>
      <c r="J2592" s="5">
        <v>2</v>
      </c>
      <c r="K2592" s="5" t="s">
        <v>22841</v>
      </c>
      <c r="L2592" s="5">
        <v>6.3E-2</v>
      </c>
      <c r="M2592" s="8">
        <v>935643913</v>
      </c>
      <c r="N2592" s="8">
        <v>935726442</v>
      </c>
      <c r="O2592" s="8">
        <v>935726440</v>
      </c>
      <c r="P2592" s="8">
        <v>935644566</v>
      </c>
      <c r="Q2592" s="8">
        <v>915594319</v>
      </c>
      <c r="R2592" s="5" t="s">
        <v>22842</v>
      </c>
      <c r="S2592" s="5" t="s">
        <v>417</v>
      </c>
      <c r="T2592" s="5" t="s">
        <v>417</v>
      </c>
      <c r="U2592" s="5" t="s">
        <v>417</v>
      </c>
      <c r="V2592" s="5" t="s">
        <v>417</v>
      </c>
      <c r="W2592" s="5" t="s">
        <v>93</v>
      </c>
      <c r="X2592" s="5" t="s">
        <v>418</v>
      </c>
      <c r="Y2592" s="5" t="s">
        <v>419</v>
      </c>
      <c r="Z2592" s="5" t="s">
        <v>420</v>
      </c>
      <c r="AA2592" s="5" t="s">
        <v>421</v>
      </c>
      <c r="AB2592" s="5" t="s">
        <v>22843</v>
      </c>
      <c r="AC2592" s="5"/>
      <c r="AD2592" s="5"/>
      <c r="AE2592" s="5"/>
      <c r="AF2592" s="5"/>
    </row>
    <row r="2593" spans="1:32" hidden="1">
      <c r="A2593" s="5" t="s">
        <v>22844</v>
      </c>
      <c r="B2593" s="5" t="str">
        <f>IF(COUNTIF('Leads Priorizados INT'!M:M,A2593)&gt;0,"Sí","No")</f>
        <v>No</v>
      </c>
      <c r="C2593">
        <v>0</v>
      </c>
      <c r="D2593" s="6" t="s">
        <v>414</v>
      </c>
      <c r="E2593" s="5" t="s">
        <v>22845</v>
      </c>
      <c r="F2593" s="5" t="s">
        <v>152</v>
      </c>
      <c r="G2593" s="5" t="s">
        <v>1602</v>
      </c>
      <c r="H2593" s="7">
        <v>643632</v>
      </c>
      <c r="I2593" s="5">
        <v>5</v>
      </c>
      <c r="J2593" s="5">
        <v>1</v>
      </c>
      <c r="K2593" s="5" t="s">
        <v>22846</v>
      </c>
      <c r="L2593" s="5">
        <v>6.3E-2</v>
      </c>
      <c r="M2593" s="8">
        <v>915762846</v>
      </c>
      <c r="N2593" s="8"/>
      <c r="O2593" s="8"/>
      <c r="P2593" s="8"/>
      <c r="Q2593" s="8"/>
      <c r="R2593" s="5" t="s">
        <v>22847</v>
      </c>
      <c r="S2593" s="5" t="s">
        <v>417</v>
      </c>
      <c r="T2593" s="5" t="s">
        <v>417</v>
      </c>
      <c r="U2593" s="5" t="s">
        <v>417</v>
      </c>
      <c r="V2593" s="5" t="s">
        <v>417</v>
      </c>
      <c r="W2593" s="5" t="s">
        <v>93</v>
      </c>
      <c r="X2593" s="5" t="s">
        <v>418</v>
      </c>
      <c r="Y2593" s="5" t="s">
        <v>419</v>
      </c>
      <c r="Z2593" s="5" t="s">
        <v>420</v>
      </c>
      <c r="AA2593" s="5" t="s">
        <v>421</v>
      </c>
      <c r="AB2593" s="5"/>
      <c r="AC2593" s="5"/>
      <c r="AD2593" s="5"/>
      <c r="AE2593" s="5"/>
      <c r="AF2593" s="5"/>
    </row>
    <row r="2594" spans="1:32">
      <c r="A2594" s="5" t="s">
        <v>22848</v>
      </c>
      <c r="B2594" s="5" t="str">
        <f>IF(COUNTIF('Leads Priorizados INT'!M:M,A2594)&gt;0,"Sí","No")</f>
        <v>No</v>
      </c>
      <c r="C2594">
        <v>1</v>
      </c>
      <c r="D2594" s="6" t="s">
        <v>414</v>
      </c>
      <c r="E2594" s="5" t="s">
        <v>22849</v>
      </c>
      <c r="F2594" s="5" t="s">
        <v>740</v>
      </c>
      <c r="G2594" s="5" t="s">
        <v>16847</v>
      </c>
      <c r="H2594" s="7">
        <v>5824061</v>
      </c>
      <c r="I2594" s="5">
        <v>15</v>
      </c>
      <c r="J2594" s="5">
        <v>1</v>
      </c>
      <c r="K2594" s="5" t="s">
        <v>22850</v>
      </c>
      <c r="L2594" s="5">
        <v>6.3E-2</v>
      </c>
      <c r="M2594" s="8">
        <v>924802464</v>
      </c>
      <c r="N2594" s="8"/>
      <c r="O2594" s="8"/>
      <c r="P2594" s="8"/>
      <c r="Q2594" s="8"/>
      <c r="R2594" s="5" t="s">
        <v>22851</v>
      </c>
      <c r="S2594" s="5" t="s">
        <v>22852</v>
      </c>
      <c r="T2594" s="5" t="s">
        <v>22853</v>
      </c>
      <c r="U2594" s="5" t="s">
        <v>417</v>
      </c>
      <c r="V2594" s="5" t="s">
        <v>417</v>
      </c>
      <c r="W2594" s="5" t="s">
        <v>93</v>
      </c>
      <c r="X2594" s="5" t="s">
        <v>418</v>
      </c>
      <c r="Y2594" s="5" t="s">
        <v>419</v>
      </c>
      <c r="Z2594" s="5" t="s">
        <v>420</v>
      </c>
      <c r="AA2594" s="5" t="s">
        <v>421</v>
      </c>
      <c r="AB2594" s="5"/>
      <c r="AC2594" s="5"/>
      <c r="AD2594" s="5"/>
      <c r="AE2594" s="5"/>
      <c r="AF2594" s="5"/>
    </row>
    <row r="2595" spans="1:32" hidden="1">
      <c r="A2595" s="5" t="s">
        <v>22854</v>
      </c>
      <c r="B2595" s="5" t="str">
        <f>IF(COUNTIF('Leads Priorizados INT'!M:M,A2595)&gt;0,"Sí","No")</f>
        <v>No</v>
      </c>
      <c r="C2595">
        <v>0</v>
      </c>
      <c r="D2595" s="6" t="s">
        <v>414</v>
      </c>
      <c r="E2595" s="5" t="s">
        <v>22855</v>
      </c>
      <c r="F2595" s="5" t="s">
        <v>497</v>
      </c>
      <c r="G2595" s="5" t="s">
        <v>11598</v>
      </c>
      <c r="H2595" s="7">
        <v>847496</v>
      </c>
      <c r="I2595" s="5">
        <v>1</v>
      </c>
      <c r="J2595" s="5">
        <v>1</v>
      </c>
      <c r="K2595" s="5" t="s">
        <v>22856</v>
      </c>
      <c r="L2595" s="5">
        <v>6.3E-2</v>
      </c>
      <c r="M2595" s="8"/>
      <c r="N2595" s="8"/>
      <c r="O2595" s="8"/>
      <c r="P2595" s="8"/>
      <c r="Q2595" s="8"/>
      <c r="R2595" s="5" t="s">
        <v>22857</v>
      </c>
      <c r="S2595" s="5" t="s">
        <v>22858</v>
      </c>
      <c r="T2595" s="5" t="s">
        <v>417</v>
      </c>
      <c r="U2595" s="5" t="s">
        <v>417</v>
      </c>
      <c r="V2595" s="5" t="s">
        <v>417</v>
      </c>
      <c r="W2595" s="5" t="s">
        <v>93</v>
      </c>
      <c r="X2595" s="5" t="s">
        <v>418</v>
      </c>
      <c r="Y2595" s="5" t="s">
        <v>419</v>
      </c>
      <c r="Z2595" s="5" t="s">
        <v>420</v>
      </c>
      <c r="AA2595" s="5" t="s">
        <v>421</v>
      </c>
      <c r="AB2595" s="5" t="s">
        <v>22859</v>
      </c>
      <c r="AC2595" s="5"/>
      <c r="AD2595" s="5"/>
      <c r="AE2595" s="5"/>
      <c r="AF2595" s="5"/>
    </row>
    <row r="2596" spans="1:32" hidden="1">
      <c r="A2596" s="5" t="s">
        <v>22860</v>
      </c>
      <c r="B2596" s="5" t="str">
        <f>IF(COUNTIF('Leads Priorizados INT'!M:M,A2596)&gt;0,"Sí","No")</f>
        <v>No</v>
      </c>
      <c r="C2596">
        <v>0</v>
      </c>
      <c r="D2596" s="6" t="s">
        <v>414</v>
      </c>
      <c r="E2596" s="5" t="s">
        <v>22861</v>
      </c>
      <c r="F2596" s="5" t="s">
        <v>5592</v>
      </c>
      <c r="G2596" s="5" t="s">
        <v>22862</v>
      </c>
      <c r="H2596" s="7">
        <v>1013257</v>
      </c>
      <c r="I2596" s="5">
        <v>1</v>
      </c>
      <c r="J2596" s="5">
        <v>2</v>
      </c>
      <c r="K2596" s="5" t="s">
        <v>22863</v>
      </c>
      <c r="L2596" s="5">
        <v>6.3E-2</v>
      </c>
      <c r="M2596" s="8">
        <v>988310884</v>
      </c>
      <c r="N2596" s="8"/>
      <c r="O2596" s="8"/>
      <c r="P2596" s="8"/>
      <c r="Q2596" s="8"/>
      <c r="R2596" s="5" t="s">
        <v>22864</v>
      </c>
      <c r="S2596" s="5" t="s">
        <v>417</v>
      </c>
      <c r="T2596" s="5" t="s">
        <v>417</v>
      </c>
      <c r="U2596" s="5" t="s">
        <v>417</v>
      </c>
      <c r="V2596" s="5" t="s">
        <v>417</v>
      </c>
      <c r="W2596" s="5" t="s">
        <v>93</v>
      </c>
      <c r="X2596" s="5" t="s">
        <v>418</v>
      </c>
      <c r="Y2596" s="5" t="s">
        <v>419</v>
      </c>
      <c r="Z2596" s="5" t="s">
        <v>420</v>
      </c>
      <c r="AA2596" s="5" t="s">
        <v>421</v>
      </c>
      <c r="AB2596" s="5"/>
      <c r="AC2596" s="5"/>
      <c r="AD2596" s="5"/>
      <c r="AE2596" s="5"/>
      <c r="AF2596" s="5"/>
    </row>
    <row r="2597" spans="1:32" hidden="1">
      <c r="A2597" s="5" t="s">
        <v>22865</v>
      </c>
      <c r="B2597" s="5" t="str">
        <f>IF(COUNTIF('Leads Priorizados INT'!M:M,A2597)&gt;0,"Sí","No")</f>
        <v>No</v>
      </c>
      <c r="C2597">
        <v>0</v>
      </c>
      <c r="D2597" s="6" t="s">
        <v>414</v>
      </c>
      <c r="E2597" s="5" t="s">
        <v>22866</v>
      </c>
      <c r="F2597" s="5" t="s">
        <v>431</v>
      </c>
      <c r="G2597" s="5" t="s">
        <v>3435</v>
      </c>
      <c r="H2597" s="7">
        <v>1204100</v>
      </c>
      <c r="I2597" s="5">
        <v>7</v>
      </c>
      <c r="J2597" s="5">
        <v>1</v>
      </c>
      <c r="K2597" s="5" t="s">
        <v>22867</v>
      </c>
      <c r="L2597" s="5">
        <v>6.3E-2</v>
      </c>
      <c r="M2597" s="8"/>
      <c r="N2597" s="8"/>
      <c r="O2597" s="8"/>
      <c r="P2597" s="8"/>
      <c r="Q2597" s="8"/>
      <c r="R2597" s="5" t="s">
        <v>22868</v>
      </c>
      <c r="S2597" s="5" t="s">
        <v>22869</v>
      </c>
      <c r="T2597" s="5" t="s">
        <v>417</v>
      </c>
      <c r="U2597" s="5" t="s">
        <v>417</v>
      </c>
      <c r="V2597" s="5" t="s">
        <v>417</v>
      </c>
      <c r="W2597" s="5" t="s">
        <v>93</v>
      </c>
      <c r="X2597" s="5" t="s">
        <v>418</v>
      </c>
      <c r="Y2597" s="5" t="s">
        <v>419</v>
      </c>
      <c r="Z2597" s="5" t="s">
        <v>420</v>
      </c>
      <c r="AA2597" s="5" t="s">
        <v>421</v>
      </c>
      <c r="AB2597" s="5"/>
      <c r="AC2597" s="5"/>
      <c r="AD2597" s="5"/>
      <c r="AE2597" s="5"/>
      <c r="AF2597" s="5"/>
    </row>
    <row r="2598" spans="1:32" hidden="1">
      <c r="A2598" s="5" t="s">
        <v>22870</v>
      </c>
      <c r="B2598" s="5" t="str">
        <f>IF(COUNTIF('Leads Priorizados INT'!M:M,A2598)&gt;0,"Sí","No")</f>
        <v>No</v>
      </c>
      <c r="C2598">
        <v>0</v>
      </c>
      <c r="D2598" s="6" t="s">
        <v>414</v>
      </c>
      <c r="E2598" s="5" t="s">
        <v>22871</v>
      </c>
      <c r="F2598" s="5" t="s">
        <v>152</v>
      </c>
      <c r="G2598" s="5" t="s">
        <v>16292</v>
      </c>
      <c r="H2598" s="7">
        <v>1033550</v>
      </c>
      <c r="I2598" s="5">
        <v>8</v>
      </c>
      <c r="J2598" s="5">
        <v>2</v>
      </c>
      <c r="K2598" s="5" t="s">
        <v>22872</v>
      </c>
      <c r="L2598" s="5">
        <v>6.3E-2</v>
      </c>
      <c r="M2598" s="8"/>
      <c r="N2598" s="8"/>
      <c r="O2598" s="8"/>
      <c r="P2598" s="8"/>
      <c r="Q2598" s="8"/>
      <c r="R2598" s="5" t="s">
        <v>22873</v>
      </c>
      <c r="S2598" s="5" t="s">
        <v>22874</v>
      </c>
      <c r="T2598" s="5" t="s">
        <v>417</v>
      </c>
      <c r="U2598" s="5" t="s">
        <v>417</v>
      </c>
      <c r="V2598" s="5" t="s">
        <v>417</v>
      </c>
      <c r="W2598" s="5" t="s">
        <v>93</v>
      </c>
      <c r="X2598" s="5" t="s">
        <v>418</v>
      </c>
      <c r="Y2598" s="5" t="s">
        <v>419</v>
      </c>
      <c r="Z2598" s="5" t="s">
        <v>420</v>
      </c>
      <c r="AA2598" s="5" t="s">
        <v>421</v>
      </c>
      <c r="AB2598" s="5" t="s">
        <v>22875</v>
      </c>
      <c r="AC2598" s="5"/>
      <c r="AD2598" s="5"/>
      <c r="AE2598" s="5"/>
      <c r="AF2598" s="5"/>
    </row>
    <row r="2599" spans="1:32" hidden="1">
      <c r="A2599" s="5" t="s">
        <v>22876</v>
      </c>
      <c r="B2599" s="5" t="str">
        <f>IF(COUNTIF('Leads Priorizados INT'!M:M,A2599)&gt;0,"Sí","No")</f>
        <v>No</v>
      </c>
      <c r="C2599">
        <v>0</v>
      </c>
      <c r="D2599" s="6" t="s">
        <v>430</v>
      </c>
      <c r="E2599" s="5" t="s">
        <v>22877</v>
      </c>
      <c r="F2599" s="5" t="s">
        <v>152</v>
      </c>
      <c r="G2599" s="5" t="s">
        <v>22878</v>
      </c>
      <c r="H2599" s="7">
        <v>356004</v>
      </c>
      <c r="I2599" s="5">
        <v>1</v>
      </c>
      <c r="J2599" s="5">
        <v>2</v>
      </c>
      <c r="K2599" s="5" t="s">
        <v>22879</v>
      </c>
      <c r="L2599" s="5">
        <v>6.3E-2</v>
      </c>
      <c r="M2599" s="8">
        <v>912482670</v>
      </c>
      <c r="N2599" s="8">
        <v>639870948</v>
      </c>
      <c r="O2599" s="8">
        <v>654516503</v>
      </c>
      <c r="P2599" s="8"/>
      <c r="Q2599" s="8"/>
      <c r="R2599" s="5" t="s">
        <v>22880</v>
      </c>
      <c r="S2599" s="5" t="s">
        <v>22881</v>
      </c>
      <c r="T2599" s="5" t="s">
        <v>417</v>
      </c>
      <c r="U2599" s="5" t="s">
        <v>417</v>
      </c>
      <c r="V2599" s="5" t="s">
        <v>417</v>
      </c>
      <c r="W2599" s="5" t="s">
        <v>93</v>
      </c>
      <c r="X2599" s="5" t="s">
        <v>418</v>
      </c>
      <c r="Y2599" s="5" t="s">
        <v>419</v>
      </c>
      <c r="Z2599" s="5" t="s">
        <v>420</v>
      </c>
      <c r="AA2599" s="5" t="s">
        <v>421</v>
      </c>
      <c r="AB2599" s="5"/>
      <c r="AC2599" s="5"/>
      <c r="AD2599" s="5"/>
      <c r="AE2599" s="5"/>
      <c r="AF2599" s="5"/>
    </row>
    <row r="2600" spans="1:32">
      <c r="A2600" s="5" t="s">
        <v>22882</v>
      </c>
      <c r="B2600" s="5" t="str">
        <f>IF(COUNTIF('Leads Priorizados INT'!M:M,A2600)&gt;0,"Sí","No")</f>
        <v>No</v>
      </c>
      <c r="C2600">
        <v>1</v>
      </c>
      <c r="D2600" s="6" t="s">
        <v>414</v>
      </c>
      <c r="E2600" s="5" t="s">
        <v>22883</v>
      </c>
      <c r="F2600" s="5" t="s">
        <v>152</v>
      </c>
      <c r="G2600" s="5" t="s">
        <v>1894</v>
      </c>
      <c r="H2600" s="7">
        <v>1046658</v>
      </c>
      <c r="I2600" s="5">
        <v>1</v>
      </c>
      <c r="J2600" s="5">
        <v>1</v>
      </c>
      <c r="K2600" s="5" t="s">
        <v>22884</v>
      </c>
      <c r="L2600" s="5">
        <v>6.3E-2</v>
      </c>
      <c r="M2600" s="8"/>
      <c r="N2600" s="8"/>
      <c r="O2600" s="8"/>
      <c r="P2600" s="8"/>
      <c r="Q2600" s="8"/>
      <c r="R2600" s="5" t="s">
        <v>22885</v>
      </c>
      <c r="S2600" s="5" t="s">
        <v>417</v>
      </c>
      <c r="T2600" s="5" t="s">
        <v>417</v>
      </c>
      <c r="U2600" s="5" t="s">
        <v>417</v>
      </c>
      <c r="V2600" s="5" t="s">
        <v>417</v>
      </c>
      <c r="W2600" s="5" t="s">
        <v>93</v>
      </c>
      <c r="X2600" s="5" t="s">
        <v>418</v>
      </c>
      <c r="Y2600" s="5" t="s">
        <v>419</v>
      </c>
      <c r="Z2600" s="5" t="s">
        <v>420</v>
      </c>
      <c r="AA2600" s="5" t="s">
        <v>421</v>
      </c>
      <c r="AB2600" s="5"/>
      <c r="AC2600" s="5"/>
      <c r="AD2600" s="5"/>
      <c r="AE2600" s="5"/>
      <c r="AF2600" s="5"/>
    </row>
    <row r="2601" spans="1:32" hidden="1">
      <c r="A2601" s="5" t="s">
        <v>22886</v>
      </c>
      <c r="B2601" s="5" t="str">
        <f>IF(COUNTIF('Leads Priorizados INT'!M:M,A2601)&gt;0,"Sí","No")</f>
        <v>No</v>
      </c>
      <c r="C2601">
        <v>0</v>
      </c>
      <c r="D2601" s="6" t="s">
        <v>414</v>
      </c>
      <c r="E2601" s="5" t="s">
        <v>22887</v>
      </c>
      <c r="F2601" s="5" t="s">
        <v>700</v>
      </c>
      <c r="G2601" s="5" t="s">
        <v>15649</v>
      </c>
      <c r="H2601" s="7">
        <v>557091</v>
      </c>
      <c r="I2601" s="5">
        <v>3</v>
      </c>
      <c r="J2601" s="5">
        <v>1</v>
      </c>
      <c r="K2601" s="5" t="s">
        <v>22888</v>
      </c>
      <c r="L2601" s="5">
        <v>6.3E-2</v>
      </c>
      <c r="M2601" s="8">
        <v>635424036</v>
      </c>
      <c r="N2601" s="8">
        <v>664239469</v>
      </c>
      <c r="O2601" s="8"/>
      <c r="P2601" s="8"/>
      <c r="Q2601" s="8"/>
      <c r="R2601" s="5" t="s">
        <v>22889</v>
      </c>
      <c r="S2601" s="5" t="s">
        <v>22890</v>
      </c>
      <c r="T2601" s="5" t="s">
        <v>417</v>
      </c>
      <c r="U2601" s="5" t="s">
        <v>417</v>
      </c>
      <c r="V2601" s="5" t="s">
        <v>417</v>
      </c>
      <c r="W2601" s="5" t="s">
        <v>93</v>
      </c>
      <c r="X2601" s="5" t="s">
        <v>418</v>
      </c>
      <c r="Y2601" s="5" t="s">
        <v>419</v>
      </c>
      <c r="Z2601" s="5" t="s">
        <v>420</v>
      </c>
      <c r="AA2601" s="5" t="s">
        <v>421</v>
      </c>
      <c r="AB2601" s="5"/>
      <c r="AC2601" s="5"/>
      <c r="AD2601" s="5"/>
      <c r="AE2601" s="5"/>
      <c r="AF2601" s="5"/>
    </row>
    <row r="2602" spans="1:32">
      <c r="A2602" s="5" t="s">
        <v>22891</v>
      </c>
      <c r="B2602" s="5" t="str">
        <f>IF(COUNTIF('Leads Priorizados INT'!M:M,A2602)&gt;0,"Sí","No")</f>
        <v>No</v>
      </c>
      <c r="C2602">
        <v>1</v>
      </c>
      <c r="D2602" s="6" t="s">
        <v>414</v>
      </c>
      <c r="E2602" s="5" t="s">
        <v>22892</v>
      </c>
      <c r="F2602" s="5" t="s">
        <v>3318</v>
      </c>
      <c r="G2602" s="5" t="s">
        <v>22893</v>
      </c>
      <c r="H2602" s="7">
        <v>572952</v>
      </c>
      <c r="I2602" s="5">
        <v>5</v>
      </c>
      <c r="J2602" s="5">
        <v>1</v>
      </c>
      <c r="K2602" s="5" t="s">
        <v>22894</v>
      </c>
      <c r="L2602" s="5">
        <v>6.2899999999999998E-2</v>
      </c>
      <c r="M2602" s="8"/>
      <c r="N2602" s="8"/>
      <c r="O2602" s="8"/>
      <c r="P2602" s="8"/>
      <c r="Q2602" s="8"/>
      <c r="R2602" s="5" t="s">
        <v>22895</v>
      </c>
      <c r="S2602" s="5" t="s">
        <v>417</v>
      </c>
      <c r="T2602" s="5" t="s">
        <v>417</v>
      </c>
      <c r="U2602" s="5" t="s">
        <v>417</v>
      </c>
      <c r="V2602" s="5" t="s">
        <v>417</v>
      </c>
      <c r="W2602" s="5" t="s">
        <v>93</v>
      </c>
      <c r="X2602" s="5" t="s">
        <v>418</v>
      </c>
      <c r="Y2602" s="5" t="s">
        <v>419</v>
      </c>
      <c r="Z2602" s="5" t="s">
        <v>420</v>
      </c>
      <c r="AA2602" s="5" t="s">
        <v>421</v>
      </c>
      <c r="AB2602" s="5"/>
      <c r="AC2602" s="5"/>
      <c r="AD2602" s="5"/>
      <c r="AE2602" s="5"/>
      <c r="AF2602" s="5"/>
    </row>
    <row r="2603" spans="1:32" hidden="1">
      <c r="A2603" s="5" t="s">
        <v>22896</v>
      </c>
      <c r="B2603" s="5" t="str">
        <f>IF(COUNTIF('Leads Priorizados INT'!M:M,A2603)&gt;0,"Sí","No")</f>
        <v>No</v>
      </c>
      <c r="C2603">
        <v>0</v>
      </c>
      <c r="D2603" s="6" t="s">
        <v>414</v>
      </c>
      <c r="E2603" s="5" t="s">
        <v>22897</v>
      </c>
      <c r="F2603" s="5" t="s">
        <v>431</v>
      </c>
      <c r="G2603" s="5" t="s">
        <v>2064</v>
      </c>
      <c r="H2603" s="7">
        <v>365911</v>
      </c>
      <c r="I2603" s="5">
        <v>3</v>
      </c>
      <c r="J2603" s="5">
        <v>2</v>
      </c>
      <c r="K2603" s="5" t="s">
        <v>22898</v>
      </c>
      <c r="L2603" s="5">
        <v>6.2899999999999998E-2</v>
      </c>
      <c r="M2603" s="8">
        <v>931932366</v>
      </c>
      <c r="N2603" s="8"/>
      <c r="O2603" s="8"/>
      <c r="P2603" s="8"/>
      <c r="Q2603" s="8"/>
      <c r="R2603" s="5" t="s">
        <v>22899</v>
      </c>
      <c r="S2603" s="5" t="s">
        <v>22900</v>
      </c>
      <c r="T2603" s="5" t="s">
        <v>417</v>
      </c>
      <c r="U2603" s="5" t="s">
        <v>417</v>
      </c>
      <c r="V2603" s="5" t="s">
        <v>417</v>
      </c>
      <c r="W2603" s="5" t="s">
        <v>93</v>
      </c>
      <c r="X2603" s="5" t="s">
        <v>418</v>
      </c>
      <c r="Y2603" s="5" t="s">
        <v>419</v>
      </c>
      <c r="Z2603" s="5" t="s">
        <v>420</v>
      </c>
      <c r="AA2603" s="5" t="s">
        <v>421</v>
      </c>
      <c r="AB2603" s="5"/>
      <c r="AC2603" s="5"/>
      <c r="AD2603" s="5"/>
      <c r="AE2603" s="5"/>
      <c r="AF2603" s="5"/>
    </row>
    <row r="2604" spans="1:32" hidden="1">
      <c r="A2604" s="5" t="s">
        <v>22901</v>
      </c>
      <c r="B2604" s="5" t="str">
        <f>IF(COUNTIF('Leads Priorizados INT'!M:M,A2604)&gt;0,"Sí","No")</f>
        <v>No</v>
      </c>
      <c r="C2604">
        <v>0</v>
      </c>
      <c r="D2604" s="6" t="s">
        <v>414</v>
      </c>
      <c r="E2604" s="5" t="s">
        <v>22902</v>
      </c>
      <c r="F2604" s="5" t="s">
        <v>152</v>
      </c>
      <c r="G2604" s="5" t="s">
        <v>3544</v>
      </c>
      <c r="H2604" s="7">
        <v>349071</v>
      </c>
      <c r="I2604" s="5">
        <v>3</v>
      </c>
      <c r="J2604" s="5">
        <v>2</v>
      </c>
      <c r="K2604" s="5" t="s">
        <v>22903</v>
      </c>
      <c r="L2604" s="5">
        <v>6.2899999999999998E-2</v>
      </c>
      <c r="M2604" s="8">
        <v>916422448</v>
      </c>
      <c r="N2604" s="8">
        <v>916420045</v>
      </c>
      <c r="O2604" s="8"/>
      <c r="P2604" s="8"/>
      <c r="Q2604" s="8"/>
      <c r="R2604" s="5" t="s">
        <v>22904</v>
      </c>
      <c r="S2604" s="5" t="s">
        <v>417</v>
      </c>
      <c r="T2604" s="5" t="s">
        <v>417</v>
      </c>
      <c r="U2604" s="5" t="s">
        <v>417</v>
      </c>
      <c r="V2604" s="5" t="s">
        <v>417</v>
      </c>
      <c r="W2604" s="5" t="s">
        <v>93</v>
      </c>
      <c r="X2604" s="5" t="s">
        <v>418</v>
      </c>
      <c r="Y2604" s="5" t="s">
        <v>419</v>
      </c>
      <c r="Z2604" s="5" t="s">
        <v>420</v>
      </c>
      <c r="AA2604" s="5" t="s">
        <v>421</v>
      </c>
      <c r="AB2604" s="5"/>
      <c r="AC2604" s="5"/>
      <c r="AD2604" s="5"/>
      <c r="AE2604" s="5"/>
      <c r="AF2604" s="5"/>
    </row>
    <row r="2605" spans="1:32">
      <c r="A2605" s="5" t="s">
        <v>22905</v>
      </c>
      <c r="B2605" s="5" t="str">
        <f>IF(COUNTIF('Leads Priorizados INT'!M:M,A2605)&gt;0,"Sí","No")</f>
        <v>No</v>
      </c>
      <c r="C2605">
        <v>1</v>
      </c>
      <c r="D2605" s="6" t="s">
        <v>414</v>
      </c>
      <c r="E2605" s="5" t="s">
        <v>22906</v>
      </c>
      <c r="F2605" s="5" t="s">
        <v>5398</v>
      </c>
      <c r="G2605" s="5" t="s">
        <v>20441</v>
      </c>
      <c r="H2605" s="7">
        <v>962547</v>
      </c>
      <c r="I2605" s="5">
        <v>6</v>
      </c>
      <c r="J2605" s="5">
        <v>3</v>
      </c>
      <c r="K2605" s="5" t="s">
        <v>22907</v>
      </c>
      <c r="L2605" s="5">
        <v>6.2799999999999995E-2</v>
      </c>
      <c r="M2605" s="8">
        <v>967610208</v>
      </c>
      <c r="N2605" s="8">
        <v>967191105</v>
      </c>
      <c r="O2605" s="8">
        <v>967662802</v>
      </c>
      <c r="P2605" s="8">
        <v>636994632</v>
      </c>
      <c r="Q2605" s="8">
        <v>608882172</v>
      </c>
      <c r="R2605" s="5" t="s">
        <v>22908</v>
      </c>
      <c r="S2605" s="5" t="s">
        <v>22909</v>
      </c>
      <c r="T2605" s="5" t="s">
        <v>22910</v>
      </c>
      <c r="U2605" s="5" t="s">
        <v>417</v>
      </c>
      <c r="V2605" s="5" t="s">
        <v>417</v>
      </c>
      <c r="W2605" s="5" t="s">
        <v>93</v>
      </c>
      <c r="X2605" s="5" t="s">
        <v>418</v>
      </c>
      <c r="Y2605" s="5" t="s">
        <v>419</v>
      </c>
      <c r="Z2605" s="5" t="s">
        <v>420</v>
      </c>
      <c r="AA2605" s="5" t="s">
        <v>421</v>
      </c>
      <c r="AB2605" s="5"/>
      <c r="AC2605" s="5"/>
      <c r="AD2605" s="5"/>
      <c r="AE2605" s="5"/>
      <c r="AF2605" s="5"/>
    </row>
    <row r="2606" spans="1:32">
      <c r="A2606" s="5" t="s">
        <v>22911</v>
      </c>
      <c r="B2606" s="5" t="str">
        <f>IF(COUNTIF('Leads Priorizados INT'!M:M,A2606)&gt;0,"Sí","No")</f>
        <v>No</v>
      </c>
      <c r="C2606">
        <v>1</v>
      </c>
      <c r="D2606" s="6" t="s">
        <v>414</v>
      </c>
      <c r="E2606" s="5" t="s">
        <v>22912</v>
      </c>
      <c r="F2606" s="5" t="s">
        <v>1382</v>
      </c>
      <c r="G2606" s="5" t="s">
        <v>18986</v>
      </c>
      <c r="H2606" s="7">
        <v>1254830</v>
      </c>
      <c r="I2606" s="5">
        <v>7</v>
      </c>
      <c r="J2606" s="5">
        <v>1</v>
      </c>
      <c r="K2606" s="5" t="s">
        <v>22913</v>
      </c>
      <c r="L2606" s="5">
        <v>6.2799999999999995E-2</v>
      </c>
      <c r="M2606" s="8">
        <v>639612637</v>
      </c>
      <c r="N2606" s="8">
        <v>628300893</v>
      </c>
      <c r="O2606" s="8"/>
      <c r="P2606" s="8"/>
      <c r="Q2606" s="8"/>
      <c r="R2606" s="5" t="s">
        <v>22914</v>
      </c>
      <c r="S2606" s="5" t="s">
        <v>22915</v>
      </c>
      <c r="T2606" s="5" t="s">
        <v>22916</v>
      </c>
      <c r="U2606" s="5" t="s">
        <v>22917</v>
      </c>
      <c r="V2606" s="5" t="s">
        <v>417</v>
      </c>
      <c r="W2606" s="5" t="s">
        <v>93</v>
      </c>
      <c r="X2606" s="5" t="s">
        <v>418</v>
      </c>
      <c r="Y2606" s="5" t="s">
        <v>419</v>
      </c>
      <c r="Z2606" s="5" t="s">
        <v>420</v>
      </c>
      <c r="AA2606" s="5" t="s">
        <v>421</v>
      </c>
      <c r="AB2606" s="5"/>
      <c r="AC2606" s="5"/>
      <c r="AD2606" s="5"/>
      <c r="AE2606" s="5"/>
      <c r="AF2606" s="5"/>
    </row>
    <row r="2607" spans="1:32">
      <c r="A2607" s="5" t="s">
        <v>22918</v>
      </c>
      <c r="B2607" s="5" t="str">
        <f>IF(COUNTIF('Leads Priorizados INT'!M:M,A2607)&gt;0,"Sí","No")</f>
        <v>No</v>
      </c>
      <c r="C2607">
        <v>1</v>
      </c>
      <c r="D2607" s="6" t="s">
        <v>414</v>
      </c>
      <c r="E2607" s="5" t="s">
        <v>22919</v>
      </c>
      <c r="F2607" s="5" t="s">
        <v>431</v>
      </c>
      <c r="G2607" s="5" t="s">
        <v>2465</v>
      </c>
      <c r="H2607" s="7">
        <v>1033928</v>
      </c>
      <c r="I2607" s="5">
        <v>8</v>
      </c>
      <c r="J2607" s="5">
        <v>1</v>
      </c>
      <c r="K2607" s="5" t="s">
        <v>22920</v>
      </c>
      <c r="L2607" s="5">
        <v>6.2799999999999995E-2</v>
      </c>
      <c r="M2607" s="8"/>
      <c r="N2607" s="8"/>
      <c r="O2607" s="8"/>
      <c r="P2607" s="8"/>
      <c r="Q2607" s="8"/>
      <c r="R2607" s="5" t="s">
        <v>22921</v>
      </c>
      <c r="S2607" s="5" t="s">
        <v>417</v>
      </c>
      <c r="T2607" s="5" t="s">
        <v>417</v>
      </c>
      <c r="U2607" s="5" t="s">
        <v>417</v>
      </c>
      <c r="V2607" s="5" t="s">
        <v>417</v>
      </c>
      <c r="W2607" s="5" t="s">
        <v>93</v>
      </c>
      <c r="X2607" s="5" t="s">
        <v>418</v>
      </c>
      <c r="Y2607" s="5" t="s">
        <v>419</v>
      </c>
      <c r="Z2607" s="5" t="s">
        <v>420</v>
      </c>
      <c r="AA2607" s="5" t="s">
        <v>421</v>
      </c>
      <c r="AB2607" s="5"/>
      <c r="AC2607" s="5"/>
      <c r="AD2607" s="5"/>
      <c r="AE2607" s="5"/>
      <c r="AF2607" s="5"/>
    </row>
    <row r="2608" spans="1:32" hidden="1">
      <c r="A2608" s="5" t="s">
        <v>22922</v>
      </c>
      <c r="B2608" s="5" t="str">
        <f>IF(COUNTIF('Leads Priorizados INT'!M:M,A2608)&gt;0,"Sí","No")</f>
        <v>No</v>
      </c>
      <c r="C2608">
        <v>0</v>
      </c>
      <c r="D2608" s="6" t="s">
        <v>1234</v>
      </c>
      <c r="E2608" s="5" t="s">
        <v>22923</v>
      </c>
      <c r="F2608" s="5" t="s">
        <v>431</v>
      </c>
      <c r="G2608" s="5" t="s">
        <v>2663</v>
      </c>
      <c r="H2608" s="7">
        <v>682984</v>
      </c>
      <c r="I2608" s="5">
        <v>2</v>
      </c>
      <c r="J2608" s="5">
        <v>1</v>
      </c>
      <c r="K2608" s="5" t="s">
        <v>22924</v>
      </c>
      <c r="L2608" s="5">
        <v>6.2799999999999995E-2</v>
      </c>
      <c r="M2608" s="8">
        <v>937356597</v>
      </c>
      <c r="N2608" s="8">
        <v>616020195</v>
      </c>
      <c r="O2608" s="8"/>
      <c r="P2608" s="8"/>
      <c r="Q2608" s="8"/>
      <c r="R2608" s="5" t="s">
        <v>22925</v>
      </c>
      <c r="S2608" s="5" t="s">
        <v>22926</v>
      </c>
      <c r="T2608" s="5" t="s">
        <v>22927</v>
      </c>
      <c r="U2608" s="5" t="s">
        <v>22928</v>
      </c>
      <c r="V2608" s="5" t="s">
        <v>417</v>
      </c>
      <c r="W2608" s="5" t="s">
        <v>93</v>
      </c>
      <c r="X2608" s="5" t="s">
        <v>418</v>
      </c>
      <c r="Y2608" s="5" t="s">
        <v>419</v>
      </c>
      <c r="Z2608" s="5" t="s">
        <v>420</v>
      </c>
      <c r="AA2608" s="5" t="s">
        <v>421</v>
      </c>
      <c r="AB2608" s="5"/>
      <c r="AC2608" s="5"/>
      <c r="AD2608" s="5"/>
      <c r="AE2608" s="5"/>
      <c r="AF2608" s="5"/>
    </row>
    <row r="2609" spans="1:32" hidden="1">
      <c r="A2609" s="5" t="s">
        <v>22929</v>
      </c>
      <c r="B2609" s="5" t="str">
        <f>IF(COUNTIF('Leads Priorizados INT'!M:M,A2609)&gt;0,"Sí","No")</f>
        <v>No</v>
      </c>
      <c r="C2609">
        <v>0</v>
      </c>
      <c r="D2609" s="6" t="s">
        <v>414</v>
      </c>
      <c r="E2609" s="5" t="s">
        <v>22930</v>
      </c>
      <c r="F2609" s="5" t="s">
        <v>152</v>
      </c>
      <c r="G2609" s="5" t="s">
        <v>2084</v>
      </c>
      <c r="H2609" s="7">
        <v>1067064</v>
      </c>
      <c r="I2609" s="5">
        <v>10</v>
      </c>
      <c r="J2609" s="5">
        <v>1</v>
      </c>
      <c r="K2609" s="5" t="s">
        <v>22931</v>
      </c>
      <c r="L2609" s="5">
        <v>6.2799999999999995E-2</v>
      </c>
      <c r="M2609" s="8">
        <v>914737483</v>
      </c>
      <c r="N2609" s="8">
        <v>914737482</v>
      </c>
      <c r="O2609" s="8">
        <v>914744585</v>
      </c>
      <c r="P2609" s="8">
        <v>635632253</v>
      </c>
      <c r="Q2609" s="8"/>
      <c r="R2609" s="5" t="s">
        <v>22932</v>
      </c>
      <c r="S2609" s="5" t="s">
        <v>417</v>
      </c>
      <c r="T2609" s="5" t="s">
        <v>417</v>
      </c>
      <c r="U2609" s="5" t="s">
        <v>417</v>
      </c>
      <c r="V2609" s="5" t="s">
        <v>417</v>
      </c>
      <c r="W2609" s="5" t="s">
        <v>93</v>
      </c>
      <c r="X2609" s="5" t="s">
        <v>418</v>
      </c>
      <c r="Y2609" s="5" t="s">
        <v>419</v>
      </c>
      <c r="Z2609" s="5" t="s">
        <v>420</v>
      </c>
      <c r="AA2609" s="5" t="s">
        <v>421</v>
      </c>
      <c r="AB2609" s="5"/>
      <c r="AC2609" s="5"/>
      <c r="AD2609" s="5"/>
      <c r="AE2609" s="5"/>
      <c r="AF2609" s="5"/>
    </row>
    <row r="2610" spans="1:32" hidden="1">
      <c r="A2610" s="5" t="s">
        <v>22933</v>
      </c>
      <c r="B2610" s="5" t="str">
        <f>IF(COUNTIF('Leads Priorizados INT'!M:M,A2610)&gt;0,"Sí","No")</f>
        <v>No</v>
      </c>
      <c r="C2610">
        <v>0</v>
      </c>
      <c r="D2610" s="6" t="s">
        <v>414</v>
      </c>
      <c r="E2610" s="5" t="s">
        <v>22934</v>
      </c>
      <c r="F2610" s="5" t="s">
        <v>431</v>
      </c>
      <c r="G2610" s="5" t="s">
        <v>2349</v>
      </c>
      <c r="H2610" s="7">
        <v>1039847</v>
      </c>
      <c r="I2610" s="5">
        <v>2</v>
      </c>
      <c r="J2610" s="5">
        <v>1</v>
      </c>
      <c r="K2610" s="5" t="s">
        <v>22935</v>
      </c>
      <c r="L2610" s="5">
        <v>6.2700000000000006E-2</v>
      </c>
      <c r="M2610" s="8"/>
      <c r="N2610" s="8"/>
      <c r="O2610" s="8"/>
      <c r="P2610" s="8"/>
      <c r="Q2610" s="8"/>
      <c r="R2610" s="5" t="s">
        <v>22936</v>
      </c>
      <c r="S2610" s="5" t="s">
        <v>417</v>
      </c>
      <c r="T2610" s="5" t="s">
        <v>417</v>
      </c>
      <c r="U2610" s="5" t="s">
        <v>417</v>
      </c>
      <c r="V2610" s="5" t="s">
        <v>417</v>
      </c>
      <c r="W2610" s="5" t="s">
        <v>93</v>
      </c>
      <c r="X2610" s="5" t="s">
        <v>418</v>
      </c>
      <c r="Y2610" s="5" t="s">
        <v>419</v>
      </c>
      <c r="Z2610" s="5" t="s">
        <v>420</v>
      </c>
      <c r="AA2610" s="5" t="s">
        <v>421</v>
      </c>
      <c r="AB2610" s="5"/>
      <c r="AC2610" s="5"/>
      <c r="AD2610" s="5"/>
      <c r="AE2610" s="5"/>
      <c r="AF2610" s="5"/>
    </row>
    <row r="2611" spans="1:32" hidden="1">
      <c r="A2611" s="5" t="s">
        <v>22937</v>
      </c>
      <c r="B2611" s="5" t="str">
        <f>IF(COUNTIF('Leads Priorizados INT'!M:M,A2611)&gt;0,"Sí","No")</f>
        <v>No</v>
      </c>
      <c r="C2611">
        <v>0</v>
      </c>
      <c r="D2611" s="6" t="s">
        <v>414</v>
      </c>
      <c r="E2611" s="5" t="s">
        <v>22938</v>
      </c>
      <c r="F2611" s="5" t="s">
        <v>431</v>
      </c>
      <c r="G2611" s="5" t="s">
        <v>610</v>
      </c>
      <c r="H2611" s="7">
        <v>375001</v>
      </c>
      <c r="I2611" s="5">
        <v>5</v>
      </c>
      <c r="J2611" s="5">
        <v>1</v>
      </c>
      <c r="K2611" s="5" t="s">
        <v>22939</v>
      </c>
      <c r="L2611" s="5">
        <v>6.2700000000000006E-2</v>
      </c>
      <c r="M2611" s="8"/>
      <c r="N2611" s="8"/>
      <c r="O2611" s="8"/>
      <c r="P2611" s="8"/>
      <c r="Q2611" s="8"/>
      <c r="R2611" s="5" t="s">
        <v>22940</v>
      </c>
      <c r="S2611" s="5" t="s">
        <v>417</v>
      </c>
      <c r="T2611" s="5" t="s">
        <v>417</v>
      </c>
      <c r="U2611" s="5" t="s">
        <v>417</v>
      </c>
      <c r="V2611" s="5" t="s">
        <v>417</v>
      </c>
      <c r="W2611" s="5" t="s">
        <v>93</v>
      </c>
      <c r="X2611" s="5" t="s">
        <v>418</v>
      </c>
      <c r="Y2611" s="5" t="s">
        <v>419</v>
      </c>
      <c r="Z2611" s="5" t="s">
        <v>420</v>
      </c>
      <c r="AA2611" s="5" t="s">
        <v>421</v>
      </c>
      <c r="AB2611" s="5"/>
      <c r="AC2611" s="5"/>
      <c r="AD2611" s="5"/>
      <c r="AE2611" s="5"/>
      <c r="AF2611" s="5"/>
    </row>
    <row r="2612" spans="1:32" hidden="1">
      <c r="A2612" s="5" t="s">
        <v>22941</v>
      </c>
      <c r="B2612" s="5" t="str">
        <f>IF(COUNTIF('Leads Priorizados INT'!M:M,A2612)&gt;0,"Sí","No")</f>
        <v>No</v>
      </c>
      <c r="C2612">
        <v>0</v>
      </c>
      <c r="D2612" s="6" t="s">
        <v>414</v>
      </c>
      <c r="E2612" s="5" t="s">
        <v>22942</v>
      </c>
      <c r="F2612" s="5" t="s">
        <v>431</v>
      </c>
      <c r="G2612" s="5" t="s">
        <v>10747</v>
      </c>
      <c r="H2612" s="7">
        <v>930559</v>
      </c>
      <c r="I2612" s="5">
        <v>8</v>
      </c>
      <c r="J2612" s="5">
        <v>1</v>
      </c>
      <c r="K2612" s="5" t="s">
        <v>22943</v>
      </c>
      <c r="L2612" s="5">
        <v>6.2700000000000006E-2</v>
      </c>
      <c r="M2612" s="8"/>
      <c r="N2612" s="8"/>
      <c r="O2612" s="8"/>
      <c r="P2612" s="8"/>
      <c r="Q2612" s="8"/>
      <c r="R2612" s="5" t="s">
        <v>22944</v>
      </c>
      <c r="S2612" s="5" t="s">
        <v>22945</v>
      </c>
      <c r="T2612" s="5" t="s">
        <v>417</v>
      </c>
      <c r="U2612" s="5" t="s">
        <v>417</v>
      </c>
      <c r="V2612" s="5" t="s">
        <v>417</v>
      </c>
      <c r="W2612" s="5" t="s">
        <v>93</v>
      </c>
      <c r="X2612" s="5" t="s">
        <v>418</v>
      </c>
      <c r="Y2612" s="5" t="s">
        <v>419</v>
      </c>
      <c r="Z2612" s="5" t="s">
        <v>420</v>
      </c>
      <c r="AA2612" s="5" t="s">
        <v>421</v>
      </c>
      <c r="AB2612" s="5"/>
      <c r="AC2612" s="5"/>
      <c r="AD2612" s="5"/>
      <c r="AE2612" s="5"/>
      <c r="AF2612" s="5"/>
    </row>
    <row r="2613" spans="1:32" hidden="1">
      <c r="A2613" s="5" t="s">
        <v>22946</v>
      </c>
      <c r="B2613" s="5" t="str">
        <f>IF(COUNTIF('Leads Priorizados INT'!M:M,A2613)&gt;0,"Sí","No")</f>
        <v>No</v>
      </c>
      <c r="C2613">
        <v>0</v>
      </c>
      <c r="D2613" s="6" t="s">
        <v>430</v>
      </c>
      <c r="E2613" s="5" t="s">
        <v>22947</v>
      </c>
      <c r="F2613" s="5" t="s">
        <v>431</v>
      </c>
      <c r="G2613" s="5" t="s">
        <v>13880</v>
      </c>
      <c r="H2613" s="7">
        <v>1427094</v>
      </c>
      <c r="I2613" s="5">
        <v>12</v>
      </c>
      <c r="J2613" s="5">
        <v>2</v>
      </c>
      <c r="K2613" s="5" t="s">
        <v>22948</v>
      </c>
      <c r="L2613" s="5">
        <v>6.2700000000000006E-2</v>
      </c>
      <c r="M2613" s="8">
        <v>932615773</v>
      </c>
      <c r="N2613" s="8">
        <v>933382102</v>
      </c>
      <c r="O2613" s="8"/>
      <c r="P2613" s="8"/>
      <c r="Q2613" s="8"/>
      <c r="R2613" s="5" t="s">
        <v>22949</v>
      </c>
      <c r="S2613" s="5" t="s">
        <v>22950</v>
      </c>
      <c r="T2613" s="5" t="s">
        <v>417</v>
      </c>
      <c r="U2613" s="5" t="s">
        <v>417</v>
      </c>
      <c r="V2613" s="5" t="s">
        <v>417</v>
      </c>
      <c r="W2613" s="5" t="s">
        <v>93</v>
      </c>
      <c r="X2613" s="5" t="s">
        <v>418</v>
      </c>
      <c r="Y2613" s="5" t="s">
        <v>419</v>
      </c>
      <c r="Z2613" s="5" t="s">
        <v>420</v>
      </c>
      <c r="AA2613" s="5" t="s">
        <v>421</v>
      </c>
      <c r="AB2613" s="5"/>
      <c r="AC2613" s="5"/>
      <c r="AD2613" s="5"/>
      <c r="AE2613" s="5"/>
      <c r="AF2613" s="5"/>
    </row>
    <row r="2614" spans="1:32" hidden="1">
      <c r="A2614" s="5" t="s">
        <v>22951</v>
      </c>
      <c r="B2614" s="5" t="str">
        <f>IF(COUNTIF('Leads Priorizados INT'!M:M,A2614)&gt;0,"Sí","No")</f>
        <v>No</v>
      </c>
      <c r="C2614">
        <v>0</v>
      </c>
      <c r="D2614" s="6" t="s">
        <v>414</v>
      </c>
      <c r="E2614" s="5" t="s">
        <v>22952</v>
      </c>
      <c r="F2614" s="5" t="s">
        <v>931</v>
      </c>
      <c r="G2614" s="5" t="s">
        <v>1318</v>
      </c>
      <c r="H2614" s="7">
        <v>1551091</v>
      </c>
      <c r="I2614" s="5">
        <v>1</v>
      </c>
      <c r="J2614" s="5">
        <v>2</v>
      </c>
      <c r="K2614" s="5" t="s">
        <v>22953</v>
      </c>
      <c r="L2614" s="5">
        <v>6.2700000000000006E-2</v>
      </c>
      <c r="M2614" s="8"/>
      <c r="N2614" s="8"/>
      <c r="O2614" s="8"/>
      <c r="P2614" s="8"/>
      <c r="Q2614" s="8"/>
      <c r="R2614" s="5" t="s">
        <v>22954</v>
      </c>
      <c r="S2614" s="5" t="s">
        <v>417</v>
      </c>
      <c r="T2614" s="5" t="s">
        <v>417</v>
      </c>
      <c r="U2614" s="5" t="s">
        <v>417</v>
      </c>
      <c r="V2614" s="5" t="s">
        <v>417</v>
      </c>
      <c r="W2614" s="5" t="s">
        <v>93</v>
      </c>
      <c r="X2614" s="5" t="s">
        <v>418</v>
      </c>
      <c r="Y2614" s="5" t="s">
        <v>419</v>
      </c>
      <c r="Z2614" s="5" t="s">
        <v>420</v>
      </c>
      <c r="AA2614" s="5" t="s">
        <v>421</v>
      </c>
      <c r="AB2614" s="5"/>
      <c r="AC2614" s="5"/>
      <c r="AD2614" s="5"/>
      <c r="AE2614" s="5"/>
      <c r="AF2614" s="5"/>
    </row>
    <row r="2615" spans="1:32" hidden="1">
      <c r="A2615" s="5" t="s">
        <v>22955</v>
      </c>
      <c r="B2615" s="5" t="str">
        <f>IF(COUNTIF('Leads Priorizados INT'!M:M,A2615)&gt;0,"Sí","No")</f>
        <v>No</v>
      </c>
      <c r="C2615">
        <v>0</v>
      </c>
      <c r="D2615" s="6" t="s">
        <v>414</v>
      </c>
      <c r="E2615" s="5" t="s">
        <v>22956</v>
      </c>
      <c r="F2615" s="5" t="s">
        <v>152</v>
      </c>
      <c r="G2615" s="5" t="s">
        <v>907</v>
      </c>
      <c r="H2615" s="7">
        <v>4194927</v>
      </c>
      <c r="I2615" s="5">
        <v>13</v>
      </c>
      <c r="J2615" s="5">
        <v>1</v>
      </c>
      <c r="K2615" s="5" t="s">
        <v>22957</v>
      </c>
      <c r="L2615" s="5">
        <v>6.2700000000000006E-2</v>
      </c>
      <c r="M2615" s="8">
        <v>645543357</v>
      </c>
      <c r="N2615" s="8"/>
      <c r="O2615" s="8"/>
      <c r="P2615" s="8"/>
      <c r="Q2615" s="8"/>
      <c r="R2615" s="5" t="s">
        <v>22958</v>
      </c>
      <c r="S2615" s="5" t="s">
        <v>22959</v>
      </c>
      <c r="T2615" s="5" t="s">
        <v>22960</v>
      </c>
      <c r="U2615" s="5" t="s">
        <v>417</v>
      </c>
      <c r="V2615" s="5" t="s">
        <v>417</v>
      </c>
      <c r="W2615" s="5" t="s">
        <v>93</v>
      </c>
      <c r="X2615" s="5" t="s">
        <v>418</v>
      </c>
      <c r="Y2615" s="5" t="s">
        <v>419</v>
      </c>
      <c r="Z2615" s="5" t="s">
        <v>420</v>
      </c>
      <c r="AA2615" s="5" t="s">
        <v>421</v>
      </c>
      <c r="AB2615" s="5"/>
      <c r="AC2615" s="5"/>
      <c r="AD2615" s="5"/>
      <c r="AE2615" s="5"/>
      <c r="AF2615" s="5"/>
    </row>
    <row r="2616" spans="1:32" hidden="1">
      <c r="A2616" s="5" t="s">
        <v>22961</v>
      </c>
      <c r="B2616" s="5" t="str">
        <f>IF(COUNTIF('Leads Priorizados INT'!M:M,A2616)&gt;0,"Sí","No")</f>
        <v>No</v>
      </c>
      <c r="C2616">
        <v>0</v>
      </c>
      <c r="D2616" s="6" t="s">
        <v>414</v>
      </c>
      <c r="E2616" s="5" t="s">
        <v>22962</v>
      </c>
      <c r="F2616" s="5" t="s">
        <v>152</v>
      </c>
      <c r="G2616" s="5" t="s">
        <v>780</v>
      </c>
      <c r="H2616" s="7">
        <v>1175071</v>
      </c>
      <c r="I2616" s="5">
        <v>4</v>
      </c>
      <c r="J2616" s="5">
        <v>1</v>
      </c>
      <c r="K2616" s="5" t="s">
        <v>22963</v>
      </c>
      <c r="L2616" s="5">
        <v>6.2600000000000003E-2</v>
      </c>
      <c r="M2616" s="8">
        <v>914356434</v>
      </c>
      <c r="N2616" s="8">
        <v>914117037</v>
      </c>
      <c r="O2616" s="8">
        <v>916590288</v>
      </c>
      <c r="P2616" s="8"/>
      <c r="Q2616" s="8"/>
      <c r="R2616" s="5" t="s">
        <v>22964</v>
      </c>
      <c r="S2616" s="5" t="s">
        <v>22965</v>
      </c>
      <c r="T2616" s="5" t="s">
        <v>417</v>
      </c>
      <c r="U2616" s="5" t="s">
        <v>417</v>
      </c>
      <c r="V2616" s="5" t="s">
        <v>417</v>
      </c>
      <c r="W2616" s="5" t="s">
        <v>93</v>
      </c>
      <c r="X2616" s="5" t="s">
        <v>418</v>
      </c>
      <c r="Y2616" s="5" t="s">
        <v>419</v>
      </c>
      <c r="Z2616" s="5" t="s">
        <v>420</v>
      </c>
      <c r="AA2616" s="5" t="s">
        <v>421</v>
      </c>
      <c r="AB2616" s="5" t="s">
        <v>22966</v>
      </c>
      <c r="AC2616" s="5"/>
      <c r="AD2616" s="5"/>
      <c r="AE2616" s="5"/>
      <c r="AF2616" s="5"/>
    </row>
    <row r="2617" spans="1:32" hidden="1">
      <c r="A2617" s="5" t="s">
        <v>22967</v>
      </c>
      <c r="B2617" s="5" t="str">
        <f>IF(COUNTIF('Leads Priorizados INT'!M:M,A2617)&gt;0,"Sí","No")</f>
        <v>No</v>
      </c>
      <c r="C2617">
        <v>0</v>
      </c>
      <c r="D2617" s="6" t="s">
        <v>414</v>
      </c>
      <c r="E2617" s="5" t="s">
        <v>7431</v>
      </c>
      <c r="F2617" s="5" t="s">
        <v>740</v>
      </c>
      <c r="G2617" s="5" t="s">
        <v>15420</v>
      </c>
      <c r="H2617" s="7">
        <v>791997</v>
      </c>
      <c r="I2617" s="5">
        <v>8</v>
      </c>
      <c r="J2617" s="5">
        <v>1</v>
      </c>
      <c r="K2617" s="5" t="s">
        <v>22968</v>
      </c>
      <c r="L2617" s="5">
        <v>6.2600000000000003E-2</v>
      </c>
      <c r="M2617" s="8">
        <v>924245475</v>
      </c>
      <c r="N2617" s="8"/>
      <c r="O2617" s="8"/>
      <c r="P2617" s="8"/>
      <c r="Q2617" s="8"/>
      <c r="R2617" s="5" t="s">
        <v>22969</v>
      </c>
      <c r="S2617" s="5" t="s">
        <v>417</v>
      </c>
      <c r="T2617" s="5" t="s">
        <v>417</v>
      </c>
      <c r="U2617" s="5" t="s">
        <v>417</v>
      </c>
      <c r="V2617" s="5" t="s">
        <v>417</v>
      </c>
      <c r="W2617" s="5" t="s">
        <v>93</v>
      </c>
      <c r="X2617" s="5" t="s">
        <v>418</v>
      </c>
      <c r="Y2617" s="5" t="s">
        <v>419</v>
      </c>
      <c r="Z2617" s="5" t="s">
        <v>420</v>
      </c>
      <c r="AA2617" s="5" t="s">
        <v>421</v>
      </c>
      <c r="AB2617" s="5"/>
      <c r="AC2617" s="5"/>
      <c r="AD2617" s="5"/>
      <c r="AE2617" s="5"/>
      <c r="AF2617" s="5"/>
    </row>
    <row r="2618" spans="1:32">
      <c r="A2618" s="5" t="s">
        <v>22970</v>
      </c>
      <c r="B2618" s="5" t="str">
        <f>IF(COUNTIF('Leads Priorizados INT'!M:M,A2618)&gt;0,"Sí","No")</f>
        <v>No</v>
      </c>
      <c r="C2618">
        <v>1</v>
      </c>
      <c r="D2618" s="6" t="s">
        <v>414</v>
      </c>
      <c r="E2618" s="5" t="s">
        <v>22971</v>
      </c>
      <c r="F2618" s="5" t="s">
        <v>431</v>
      </c>
      <c r="G2618" s="5" t="s">
        <v>1479</v>
      </c>
      <c r="H2618" s="7">
        <v>1035527</v>
      </c>
      <c r="I2618" s="5">
        <v>8</v>
      </c>
      <c r="J2618" s="5">
        <v>1</v>
      </c>
      <c r="K2618" s="5" t="s">
        <v>22972</v>
      </c>
      <c r="L2618" s="5">
        <v>6.2600000000000003E-2</v>
      </c>
      <c r="M2618" s="8">
        <v>932155393</v>
      </c>
      <c r="N2618" s="8"/>
      <c r="O2618" s="8"/>
      <c r="P2618" s="8"/>
      <c r="Q2618" s="8"/>
      <c r="R2618" s="5" t="s">
        <v>22973</v>
      </c>
      <c r="S2618" s="5" t="s">
        <v>417</v>
      </c>
      <c r="T2618" s="5" t="s">
        <v>417</v>
      </c>
      <c r="U2618" s="5" t="s">
        <v>417</v>
      </c>
      <c r="V2618" s="5" t="s">
        <v>417</v>
      </c>
      <c r="W2618" s="5" t="s">
        <v>93</v>
      </c>
      <c r="X2618" s="5" t="s">
        <v>418</v>
      </c>
      <c r="Y2618" s="5" t="s">
        <v>419</v>
      </c>
      <c r="Z2618" s="5" t="s">
        <v>420</v>
      </c>
      <c r="AA2618" s="5" t="s">
        <v>421</v>
      </c>
      <c r="AB2618" s="5" t="s">
        <v>22974</v>
      </c>
      <c r="AC2618" s="5"/>
      <c r="AD2618" s="5"/>
      <c r="AE2618" s="5"/>
      <c r="AF2618" s="5"/>
    </row>
    <row r="2619" spans="1:32" hidden="1">
      <c r="A2619" s="5" t="s">
        <v>22975</v>
      </c>
      <c r="B2619" s="5" t="str">
        <f>IF(COUNTIF('Leads Priorizados INT'!M:M,A2619)&gt;0,"Sí","No")</f>
        <v>No</v>
      </c>
      <c r="C2619">
        <v>0</v>
      </c>
      <c r="D2619" s="6" t="s">
        <v>414</v>
      </c>
      <c r="E2619" s="5" t="s">
        <v>22976</v>
      </c>
      <c r="F2619" s="5" t="s">
        <v>152</v>
      </c>
      <c r="G2619" s="5" t="s">
        <v>1758</v>
      </c>
      <c r="H2619" s="7">
        <v>1092609</v>
      </c>
      <c r="I2619" s="5">
        <v>8</v>
      </c>
      <c r="J2619" s="5">
        <v>1</v>
      </c>
      <c r="K2619" s="5" t="s">
        <v>22977</v>
      </c>
      <c r="L2619" s="5">
        <v>6.2600000000000003E-2</v>
      </c>
      <c r="M2619" s="8"/>
      <c r="N2619" s="8"/>
      <c r="O2619" s="8"/>
      <c r="P2619" s="8"/>
      <c r="Q2619" s="8"/>
      <c r="R2619" s="5" t="s">
        <v>22978</v>
      </c>
      <c r="S2619" s="5" t="s">
        <v>22979</v>
      </c>
      <c r="T2619" s="5" t="s">
        <v>417</v>
      </c>
      <c r="U2619" s="5" t="s">
        <v>417</v>
      </c>
      <c r="V2619" s="5" t="s">
        <v>417</v>
      </c>
      <c r="W2619" s="5" t="s">
        <v>93</v>
      </c>
      <c r="X2619" s="5" t="s">
        <v>418</v>
      </c>
      <c r="Y2619" s="5" t="s">
        <v>419</v>
      </c>
      <c r="Z2619" s="5" t="s">
        <v>420</v>
      </c>
      <c r="AA2619" s="5" t="s">
        <v>421</v>
      </c>
      <c r="AB2619" s="5"/>
      <c r="AC2619" s="5"/>
      <c r="AD2619" s="5"/>
      <c r="AE2619" s="5"/>
      <c r="AF2619" s="5"/>
    </row>
    <row r="2620" spans="1:32" hidden="1">
      <c r="A2620" s="5" t="s">
        <v>22980</v>
      </c>
      <c r="B2620" s="5" t="str">
        <f>IF(COUNTIF('Leads Priorizados INT'!M:M,A2620)&gt;0,"Sí","No")</f>
        <v>No</v>
      </c>
      <c r="C2620">
        <v>0</v>
      </c>
      <c r="D2620" s="6" t="s">
        <v>414</v>
      </c>
      <c r="E2620" s="5" t="s">
        <v>22981</v>
      </c>
      <c r="F2620" s="5" t="s">
        <v>873</v>
      </c>
      <c r="G2620" s="5" t="s">
        <v>15415</v>
      </c>
      <c r="H2620" s="7">
        <v>526607</v>
      </c>
      <c r="I2620" s="5">
        <v>4</v>
      </c>
      <c r="J2620" s="5">
        <v>1</v>
      </c>
      <c r="K2620" s="5" t="s">
        <v>22982</v>
      </c>
      <c r="L2620" s="5">
        <v>6.2600000000000003E-2</v>
      </c>
      <c r="M2620" s="8"/>
      <c r="N2620" s="8"/>
      <c r="O2620" s="8"/>
      <c r="P2620" s="8"/>
      <c r="Q2620" s="8"/>
      <c r="R2620" s="5" t="s">
        <v>22983</v>
      </c>
      <c r="S2620" s="5" t="s">
        <v>417</v>
      </c>
      <c r="T2620" s="5" t="s">
        <v>417</v>
      </c>
      <c r="U2620" s="5" t="s">
        <v>417</v>
      </c>
      <c r="V2620" s="5" t="s">
        <v>417</v>
      </c>
      <c r="W2620" s="5" t="s">
        <v>93</v>
      </c>
      <c r="X2620" s="5" t="s">
        <v>418</v>
      </c>
      <c r="Y2620" s="5" t="s">
        <v>419</v>
      </c>
      <c r="Z2620" s="5" t="s">
        <v>420</v>
      </c>
      <c r="AA2620" s="5" t="s">
        <v>421</v>
      </c>
      <c r="AB2620" s="5"/>
      <c r="AC2620" s="5"/>
      <c r="AD2620" s="5"/>
      <c r="AE2620" s="5"/>
      <c r="AF2620" s="5"/>
    </row>
    <row r="2621" spans="1:32" hidden="1">
      <c r="A2621" s="5" t="s">
        <v>22984</v>
      </c>
      <c r="B2621" s="5" t="str">
        <f>IF(COUNTIF('Leads Priorizados INT'!M:M,A2621)&gt;0,"Sí","No")</f>
        <v>No</v>
      </c>
      <c r="C2621">
        <v>0</v>
      </c>
      <c r="D2621" s="6" t="s">
        <v>414</v>
      </c>
      <c r="E2621" s="5" t="s">
        <v>22985</v>
      </c>
      <c r="F2621" s="5" t="s">
        <v>152</v>
      </c>
      <c r="G2621" s="5" t="s">
        <v>1157</v>
      </c>
      <c r="H2621" s="7">
        <v>1973286</v>
      </c>
      <c r="I2621" s="5">
        <v>10</v>
      </c>
      <c r="J2621" s="5">
        <v>1</v>
      </c>
      <c r="K2621" s="5" t="s">
        <v>22986</v>
      </c>
      <c r="L2621" s="5">
        <v>6.25E-2</v>
      </c>
      <c r="M2621" s="8">
        <v>913076285</v>
      </c>
      <c r="N2621" s="8">
        <v>913728494</v>
      </c>
      <c r="O2621" s="8">
        <v>915615414</v>
      </c>
      <c r="P2621" s="8">
        <v>913728975</v>
      </c>
      <c r="Q2621" s="8">
        <v>913728279</v>
      </c>
      <c r="R2621" s="5" t="s">
        <v>22987</v>
      </c>
      <c r="S2621" s="5" t="s">
        <v>417</v>
      </c>
      <c r="T2621" s="5" t="s">
        <v>417</v>
      </c>
      <c r="U2621" s="5" t="s">
        <v>417</v>
      </c>
      <c r="V2621" s="5" t="s">
        <v>417</v>
      </c>
      <c r="W2621" s="5" t="s">
        <v>93</v>
      </c>
      <c r="X2621" s="5" t="s">
        <v>418</v>
      </c>
      <c r="Y2621" s="5" t="s">
        <v>419</v>
      </c>
      <c r="Z2621" s="5" t="s">
        <v>420</v>
      </c>
      <c r="AA2621" s="5" t="s">
        <v>421</v>
      </c>
      <c r="AB2621" s="5" t="s">
        <v>22988</v>
      </c>
      <c r="AC2621" s="5"/>
      <c r="AD2621" s="5"/>
      <c r="AE2621" s="5"/>
      <c r="AF2621" s="5"/>
    </row>
    <row r="2622" spans="1:32" hidden="1">
      <c r="A2622" s="5" t="s">
        <v>22989</v>
      </c>
      <c r="B2622" s="5" t="str">
        <f>IF(COUNTIF('Leads Priorizados INT'!M:M,A2622)&gt;0,"Sí","No")</f>
        <v>No</v>
      </c>
      <c r="C2622">
        <v>0</v>
      </c>
      <c r="D2622" s="6" t="s">
        <v>414</v>
      </c>
      <c r="E2622" s="5" t="s">
        <v>22990</v>
      </c>
      <c r="F2622" s="5" t="s">
        <v>431</v>
      </c>
      <c r="G2622" s="5" t="s">
        <v>9725</v>
      </c>
      <c r="H2622" s="7">
        <v>2399558</v>
      </c>
      <c r="I2622" s="5">
        <v>6</v>
      </c>
      <c r="J2622" s="5">
        <v>1</v>
      </c>
      <c r="K2622" s="5" t="s">
        <v>22991</v>
      </c>
      <c r="L2622" s="5">
        <v>6.25E-2</v>
      </c>
      <c r="M2622" s="8"/>
      <c r="N2622" s="8"/>
      <c r="O2622" s="8"/>
      <c r="P2622" s="8"/>
      <c r="Q2622" s="8"/>
      <c r="R2622" s="5" t="s">
        <v>22992</v>
      </c>
      <c r="S2622" s="5" t="s">
        <v>417</v>
      </c>
      <c r="T2622" s="5" t="s">
        <v>417</v>
      </c>
      <c r="U2622" s="5" t="s">
        <v>417</v>
      </c>
      <c r="V2622" s="5" t="s">
        <v>417</v>
      </c>
      <c r="W2622" s="5" t="s">
        <v>93</v>
      </c>
      <c r="X2622" s="5" t="s">
        <v>418</v>
      </c>
      <c r="Y2622" s="5" t="s">
        <v>419</v>
      </c>
      <c r="Z2622" s="5" t="s">
        <v>420</v>
      </c>
      <c r="AA2622" s="5" t="s">
        <v>421</v>
      </c>
      <c r="AB2622" s="5"/>
      <c r="AC2622" s="5"/>
      <c r="AD2622" s="5"/>
      <c r="AE2622" s="5"/>
      <c r="AF2622" s="5"/>
    </row>
    <row r="2623" spans="1:32" hidden="1">
      <c r="A2623" s="5" t="s">
        <v>22993</v>
      </c>
      <c r="B2623" s="5" t="str">
        <f>IF(COUNTIF('Leads Priorizados INT'!M:M,A2623)&gt;0,"Sí","No")</f>
        <v>No</v>
      </c>
      <c r="C2623">
        <v>0</v>
      </c>
      <c r="D2623" s="6" t="s">
        <v>414</v>
      </c>
      <c r="E2623" s="5" t="s">
        <v>22994</v>
      </c>
      <c r="F2623" s="5" t="s">
        <v>431</v>
      </c>
      <c r="G2623" s="5" t="s">
        <v>20771</v>
      </c>
      <c r="H2623" s="7">
        <v>2133138</v>
      </c>
      <c r="I2623" s="5">
        <v>2</v>
      </c>
      <c r="J2623" s="5">
        <v>1</v>
      </c>
      <c r="K2623" s="5" t="s">
        <v>22995</v>
      </c>
      <c r="L2623" s="5">
        <v>6.25E-2</v>
      </c>
      <c r="M2623" s="8"/>
      <c r="N2623" s="8"/>
      <c r="O2623" s="8"/>
      <c r="P2623" s="8"/>
      <c r="Q2623" s="8"/>
      <c r="R2623" s="5" t="s">
        <v>22996</v>
      </c>
      <c r="S2623" s="5" t="s">
        <v>417</v>
      </c>
      <c r="T2623" s="5" t="s">
        <v>417</v>
      </c>
      <c r="U2623" s="5" t="s">
        <v>417</v>
      </c>
      <c r="V2623" s="5" t="s">
        <v>417</v>
      </c>
      <c r="W2623" s="5" t="s">
        <v>93</v>
      </c>
      <c r="X2623" s="5" t="s">
        <v>418</v>
      </c>
      <c r="Y2623" s="5" t="s">
        <v>419</v>
      </c>
      <c r="Z2623" s="5" t="s">
        <v>420</v>
      </c>
      <c r="AA2623" s="5" t="s">
        <v>421</v>
      </c>
      <c r="AB2623" s="5"/>
      <c r="AC2623" s="5"/>
      <c r="AD2623" s="5"/>
      <c r="AE2623" s="5"/>
      <c r="AF2623" s="5"/>
    </row>
    <row r="2624" spans="1:32" hidden="1">
      <c r="A2624" s="5" t="s">
        <v>22997</v>
      </c>
      <c r="B2624" s="5" t="str">
        <f>IF(COUNTIF('Leads Priorizados INT'!M:M,A2624)&gt;0,"Sí","No")</f>
        <v>No</v>
      </c>
      <c r="C2624">
        <v>0</v>
      </c>
      <c r="D2624" s="6" t="s">
        <v>414</v>
      </c>
      <c r="E2624" s="5" t="s">
        <v>22998</v>
      </c>
      <c r="F2624" s="5" t="s">
        <v>431</v>
      </c>
      <c r="G2624" s="5" t="s">
        <v>1864</v>
      </c>
      <c r="H2624" s="7">
        <v>2373369</v>
      </c>
      <c r="I2624" s="5">
        <v>6</v>
      </c>
      <c r="J2624" s="5">
        <v>1</v>
      </c>
      <c r="K2624" s="5" t="s">
        <v>22999</v>
      </c>
      <c r="L2624" s="5">
        <v>6.25E-2</v>
      </c>
      <c r="M2624" s="8"/>
      <c r="N2624" s="8"/>
      <c r="O2624" s="8"/>
      <c r="P2624" s="8"/>
      <c r="Q2624" s="8"/>
      <c r="R2624" s="5" t="s">
        <v>23000</v>
      </c>
      <c r="S2624" s="5" t="s">
        <v>23001</v>
      </c>
      <c r="T2624" s="5" t="s">
        <v>23002</v>
      </c>
      <c r="U2624" s="5" t="s">
        <v>23003</v>
      </c>
      <c r="V2624" s="5" t="s">
        <v>417</v>
      </c>
      <c r="W2624" s="5" t="s">
        <v>93</v>
      </c>
      <c r="X2624" s="5" t="s">
        <v>418</v>
      </c>
      <c r="Y2624" s="5" t="s">
        <v>419</v>
      </c>
      <c r="Z2624" s="5" t="s">
        <v>420</v>
      </c>
      <c r="AA2624" s="5" t="s">
        <v>421</v>
      </c>
      <c r="AB2624" s="5"/>
      <c r="AC2624" s="5"/>
      <c r="AD2624" s="5"/>
      <c r="AE2624" s="5"/>
      <c r="AF2624" s="5"/>
    </row>
    <row r="2625" spans="1:32" hidden="1">
      <c r="A2625" s="5" t="s">
        <v>23004</v>
      </c>
      <c r="B2625" s="5" t="str">
        <f>IF(COUNTIF('Leads Priorizados INT'!M:M,A2625)&gt;0,"Sí","No")</f>
        <v>No</v>
      </c>
      <c r="C2625">
        <v>0</v>
      </c>
      <c r="D2625" s="6" t="s">
        <v>1234</v>
      </c>
      <c r="E2625" s="5" t="s">
        <v>23005</v>
      </c>
      <c r="F2625" s="5" t="s">
        <v>431</v>
      </c>
      <c r="G2625" s="5" t="s">
        <v>1186</v>
      </c>
      <c r="H2625" s="7">
        <v>2181628</v>
      </c>
      <c r="I2625" s="5">
        <v>1</v>
      </c>
      <c r="J2625" s="5">
        <v>1</v>
      </c>
      <c r="K2625" s="5" t="s">
        <v>22999</v>
      </c>
      <c r="L2625" s="5">
        <v>6.25E-2</v>
      </c>
      <c r="M2625" s="8">
        <v>934400596</v>
      </c>
      <c r="N2625" s="8">
        <v>934429453</v>
      </c>
      <c r="O2625" s="8">
        <v>634171730</v>
      </c>
      <c r="P2625" s="8"/>
      <c r="Q2625" s="8"/>
      <c r="R2625" s="5" t="s">
        <v>23006</v>
      </c>
      <c r="S2625" s="5" t="s">
        <v>13704</v>
      </c>
      <c r="T2625" s="5" t="s">
        <v>13705</v>
      </c>
      <c r="U2625" s="5" t="s">
        <v>13706</v>
      </c>
      <c r="V2625" s="5" t="s">
        <v>23007</v>
      </c>
      <c r="W2625" s="5" t="s">
        <v>93</v>
      </c>
      <c r="X2625" s="5" t="s">
        <v>418</v>
      </c>
      <c r="Y2625" s="5" t="s">
        <v>419</v>
      </c>
      <c r="Z2625" s="5" t="s">
        <v>420</v>
      </c>
      <c r="AA2625" s="5" t="s">
        <v>421</v>
      </c>
      <c r="AB2625" s="5"/>
      <c r="AC2625" s="5"/>
      <c r="AD2625" s="5"/>
      <c r="AE2625" s="5"/>
      <c r="AF2625" s="5"/>
    </row>
    <row r="2626" spans="1:32" hidden="1">
      <c r="A2626" s="5" t="s">
        <v>23008</v>
      </c>
      <c r="B2626" s="5" t="str">
        <f>IF(COUNTIF('Leads Priorizados INT'!M:M,A2626)&gt;0,"Sí","No")</f>
        <v>No</v>
      </c>
      <c r="C2626">
        <v>0</v>
      </c>
      <c r="D2626" s="6" t="s">
        <v>414</v>
      </c>
      <c r="E2626" s="5" t="s">
        <v>23009</v>
      </c>
      <c r="F2626" s="5" t="s">
        <v>431</v>
      </c>
      <c r="G2626" s="5" t="s">
        <v>1556</v>
      </c>
      <c r="H2626" s="7">
        <v>800184</v>
      </c>
      <c r="I2626" s="5">
        <v>1</v>
      </c>
      <c r="J2626" s="5">
        <v>1</v>
      </c>
      <c r="K2626" s="5" t="s">
        <v>23010</v>
      </c>
      <c r="L2626" s="5">
        <v>6.25E-2</v>
      </c>
      <c r="M2626" s="8"/>
      <c r="N2626" s="8"/>
      <c r="O2626" s="8"/>
      <c r="P2626" s="8"/>
      <c r="Q2626" s="8"/>
      <c r="R2626" s="5" t="s">
        <v>23011</v>
      </c>
      <c r="S2626" s="5" t="s">
        <v>417</v>
      </c>
      <c r="T2626" s="5" t="s">
        <v>417</v>
      </c>
      <c r="U2626" s="5" t="s">
        <v>417</v>
      </c>
      <c r="V2626" s="5" t="s">
        <v>417</v>
      </c>
      <c r="W2626" s="5" t="s">
        <v>93</v>
      </c>
      <c r="X2626" s="5" t="s">
        <v>418</v>
      </c>
      <c r="Y2626" s="5" t="s">
        <v>419</v>
      </c>
      <c r="Z2626" s="5" t="s">
        <v>420</v>
      </c>
      <c r="AA2626" s="5" t="s">
        <v>421</v>
      </c>
      <c r="AB2626" s="5"/>
      <c r="AC2626" s="5"/>
      <c r="AD2626" s="5"/>
      <c r="AE2626" s="5"/>
      <c r="AF2626" s="5"/>
    </row>
    <row r="2627" spans="1:32" hidden="1">
      <c r="A2627" s="5" t="s">
        <v>23012</v>
      </c>
      <c r="B2627" s="5" t="str">
        <f>IF(COUNTIF('Leads Priorizados INT'!M:M,A2627)&gt;0,"Sí","No")</f>
        <v>No</v>
      </c>
      <c r="C2627">
        <v>0</v>
      </c>
      <c r="D2627" s="6" t="s">
        <v>414</v>
      </c>
      <c r="E2627" s="5" t="s">
        <v>23013</v>
      </c>
      <c r="F2627" s="5" t="s">
        <v>152</v>
      </c>
      <c r="G2627" s="5" t="s">
        <v>916</v>
      </c>
      <c r="H2627" s="7">
        <v>1083111</v>
      </c>
      <c r="I2627" s="5">
        <v>8</v>
      </c>
      <c r="J2627" s="5">
        <v>1</v>
      </c>
      <c r="K2627" s="5" t="s">
        <v>23014</v>
      </c>
      <c r="L2627" s="5">
        <v>6.25E-2</v>
      </c>
      <c r="M2627" s="8"/>
      <c r="N2627" s="8"/>
      <c r="O2627" s="8"/>
      <c r="P2627" s="8"/>
      <c r="Q2627" s="8"/>
      <c r="R2627" s="5" t="s">
        <v>23015</v>
      </c>
      <c r="S2627" s="5" t="s">
        <v>23016</v>
      </c>
      <c r="T2627" s="5" t="s">
        <v>417</v>
      </c>
      <c r="U2627" s="5" t="s">
        <v>417</v>
      </c>
      <c r="V2627" s="5" t="s">
        <v>417</v>
      </c>
      <c r="W2627" s="5" t="s">
        <v>93</v>
      </c>
      <c r="X2627" s="5" t="s">
        <v>418</v>
      </c>
      <c r="Y2627" s="5" t="s">
        <v>419</v>
      </c>
      <c r="Z2627" s="5" t="s">
        <v>420</v>
      </c>
      <c r="AA2627" s="5" t="s">
        <v>421</v>
      </c>
      <c r="AB2627" s="5"/>
      <c r="AC2627" s="5"/>
      <c r="AD2627" s="5"/>
      <c r="AE2627" s="5"/>
      <c r="AF2627" s="5"/>
    </row>
    <row r="2628" spans="1:32" hidden="1">
      <c r="A2628" s="5" t="s">
        <v>23017</v>
      </c>
      <c r="B2628" s="5" t="str">
        <f>IF(COUNTIF('Leads Priorizados INT'!M:M,A2628)&gt;0,"Sí","No")</f>
        <v>No</v>
      </c>
      <c r="C2628">
        <v>0</v>
      </c>
      <c r="D2628" s="6" t="s">
        <v>414</v>
      </c>
      <c r="E2628" s="5" t="s">
        <v>23018</v>
      </c>
      <c r="F2628" s="5" t="s">
        <v>152</v>
      </c>
      <c r="G2628" s="5" t="s">
        <v>2624</v>
      </c>
      <c r="H2628" s="7">
        <v>953588</v>
      </c>
      <c r="I2628" s="5">
        <v>7</v>
      </c>
      <c r="J2628" s="5">
        <v>1</v>
      </c>
      <c r="K2628" s="5" t="s">
        <v>23019</v>
      </c>
      <c r="L2628" s="5">
        <v>6.2399999999999997E-2</v>
      </c>
      <c r="M2628" s="8"/>
      <c r="N2628" s="8"/>
      <c r="O2628" s="8"/>
      <c r="P2628" s="8"/>
      <c r="Q2628" s="8"/>
      <c r="R2628" s="5" t="s">
        <v>417</v>
      </c>
      <c r="S2628" s="5" t="s">
        <v>417</v>
      </c>
      <c r="T2628" s="5" t="s">
        <v>417</v>
      </c>
      <c r="U2628" s="5" t="s">
        <v>417</v>
      </c>
      <c r="V2628" s="5" t="s">
        <v>417</v>
      </c>
      <c r="W2628" s="5" t="s">
        <v>417</v>
      </c>
      <c r="X2628" s="5" t="s">
        <v>417</v>
      </c>
      <c r="Y2628" s="5" t="s">
        <v>417</v>
      </c>
      <c r="Z2628" s="5" t="s">
        <v>417</v>
      </c>
      <c r="AA2628" s="5" t="s">
        <v>417</v>
      </c>
      <c r="AB2628" s="5"/>
      <c r="AC2628" s="5"/>
      <c r="AD2628" s="5"/>
      <c r="AE2628" s="5"/>
      <c r="AF2628" s="5"/>
    </row>
    <row r="2629" spans="1:32" hidden="1">
      <c r="A2629" s="5" t="s">
        <v>23020</v>
      </c>
      <c r="B2629" s="5" t="str">
        <f>IF(COUNTIF('Leads Priorizados INT'!M:M,A2629)&gt;0,"Sí","No")</f>
        <v>No</v>
      </c>
      <c r="C2629">
        <v>0</v>
      </c>
      <c r="D2629" s="6" t="s">
        <v>414</v>
      </c>
      <c r="E2629" s="5" t="s">
        <v>23021</v>
      </c>
      <c r="F2629" s="5" t="s">
        <v>152</v>
      </c>
      <c r="G2629" s="5" t="s">
        <v>3229</v>
      </c>
      <c r="H2629" s="7">
        <v>1032716</v>
      </c>
      <c r="I2629" s="5">
        <v>7</v>
      </c>
      <c r="J2629" s="5">
        <v>2</v>
      </c>
      <c r="K2629" s="5" t="s">
        <v>23022</v>
      </c>
      <c r="L2629" s="5">
        <v>6.2399999999999997E-2</v>
      </c>
      <c r="M2629" s="8">
        <v>913397500</v>
      </c>
      <c r="N2629" s="8"/>
      <c r="O2629" s="8"/>
      <c r="P2629" s="8"/>
      <c r="Q2629" s="8"/>
      <c r="R2629" s="5" t="s">
        <v>23023</v>
      </c>
      <c r="S2629" s="5" t="s">
        <v>417</v>
      </c>
      <c r="T2629" s="5" t="s">
        <v>417</v>
      </c>
      <c r="U2629" s="5" t="s">
        <v>417</v>
      </c>
      <c r="V2629" s="5" t="s">
        <v>417</v>
      </c>
      <c r="W2629" s="5" t="s">
        <v>93</v>
      </c>
      <c r="X2629" s="5" t="s">
        <v>418</v>
      </c>
      <c r="Y2629" s="5" t="s">
        <v>419</v>
      </c>
      <c r="Z2629" s="5" t="s">
        <v>420</v>
      </c>
      <c r="AA2629" s="5" t="s">
        <v>421</v>
      </c>
      <c r="AB2629" s="5" t="s">
        <v>23024</v>
      </c>
      <c r="AC2629" s="5" t="s">
        <v>23025</v>
      </c>
      <c r="AD2629" s="5" t="s">
        <v>23026</v>
      </c>
      <c r="AE2629" s="5" t="s">
        <v>23027</v>
      </c>
      <c r="AF2629" s="5"/>
    </row>
    <row r="2630" spans="1:32" hidden="1">
      <c r="A2630" s="5" t="s">
        <v>23028</v>
      </c>
      <c r="B2630" s="5" t="str">
        <f>IF(COUNTIF('Leads Priorizados INT'!M:M,A2630)&gt;0,"Sí","No")</f>
        <v>No</v>
      </c>
      <c r="C2630">
        <v>0</v>
      </c>
      <c r="D2630" s="6" t="s">
        <v>414</v>
      </c>
      <c r="E2630" s="5" t="s">
        <v>23029</v>
      </c>
      <c r="F2630" s="5" t="s">
        <v>152</v>
      </c>
      <c r="G2630" s="5" t="s">
        <v>1205</v>
      </c>
      <c r="H2630" s="7">
        <v>978793</v>
      </c>
      <c r="I2630" s="5">
        <v>8</v>
      </c>
      <c r="J2630" s="5">
        <v>2</v>
      </c>
      <c r="K2630" s="5" t="s">
        <v>23030</v>
      </c>
      <c r="L2630" s="5">
        <v>6.2399999999999997E-2</v>
      </c>
      <c r="M2630" s="8">
        <v>911726057</v>
      </c>
      <c r="N2630" s="8">
        <v>626300153</v>
      </c>
      <c r="O2630" s="8"/>
      <c r="P2630" s="8"/>
      <c r="Q2630" s="8"/>
      <c r="R2630" s="5" t="s">
        <v>23031</v>
      </c>
      <c r="S2630" s="5" t="s">
        <v>417</v>
      </c>
      <c r="T2630" s="5" t="s">
        <v>417</v>
      </c>
      <c r="U2630" s="5" t="s">
        <v>417</v>
      </c>
      <c r="V2630" s="5" t="s">
        <v>417</v>
      </c>
      <c r="W2630" s="5" t="s">
        <v>93</v>
      </c>
      <c r="X2630" s="5" t="s">
        <v>418</v>
      </c>
      <c r="Y2630" s="5" t="s">
        <v>419</v>
      </c>
      <c r="Z2630" s="5" t="s">
        <v>420</v>
      </c>
      <c r="AA2630" s="5" t="s">
        <v>421</v>
      </c>
      <c r="AB2630" s="5"/>
      <c r="AC2630" s="5"/>
      <c r="AD2630" s="5"/>
      <c r="AE2630" s="5"/>
      <c r="AF2630" s="5"/>
    </row>
    <row r="2631" spans="1:32" hidden="1">
      <c r="A2631" s="5" t="s">
        <v>23032</v>
      </c>
      <c r="B2631" s="5" t="str">
        <f>IF(COUNTIF('Leads Priorizados INT'!M:M,A2631)&gt;0,"Sí","No")</f>
        <v>No</v>
      </c>
      <c r="C2631">
        <v>0</v>
      </c>
      <c r="D2631" s="6" t="s">
        <v>414</v>
      </c>
      <c r="E2631" s="5" t="s">
        <v>23033</v>
      </c>
      <c r="F2631" s="5" t="s">
        <v>152</v>
      </c>
      <c r="G2631" s="5" t="s">
        <v>3335</v>
      </c>
      <c r="H2631" s="7">
        <v>1957234</v>
      </c>
      <c r="I2631" s="5">
        <v>3</v>
      </c>
      <c r="J2631" s="5">
        <v>1</v>
      </c>
      <c r="K2631" s="5" t="s">
        <v>23034</v>
      </c>
      <c r="L2631" s="5">
        <v>6.2399999999999997E-2</v>
      </c>
      <c r="M2631" s="8"/>
      <c r="N2631" s="8"/>
      <c r="O2631" s="8"/>
      <c r="P2631" s="8"/>
      <c r="Q2631" s="8"/>
      <c r="R2631" s="5" t="s">
        <v>23035</v>
      </c>
      <c r="S2631" s="5" t="s">
        <v>23036</v>
      </c>
      <c r="T2631" s="5" t="s">
        <v>417</v>
      </c>
      <c r="U2631" s="5" t="s">
        <v>417</v>
      </c>
      <c r="V2631" s="5" t="s">
        <v>417</v>
      </c>
      <c r="W2631" s="5" t="s">
        <v>93</v>
      </c>
      <c r="X2631" s="5" t="s">
        <v>418</v>
      </c>
      <c r="Y2631" s="5" t="s">
        <v>419</v>
      </c>
      <c r="Z2631" s="5" t="s">
        <v>420</v>
      </c>
      <c r="AA2631" s="5" t="s">
        <v>421</v>
      </c>
      <c r="AB2631" s="5"/>
      <c r="AC2631" s="5"/>
      <c r="AD2631" s="5"/>
      <c r="AE2631" s="5"/>
      <c r="AF2631" s="5"/>
    </row>
    <row r="2632" spans="1:32" hidden="1">
      <c r="A2632" s="5" t="s">
        <v>23037</v>
      </c>
      <c r="B2632" s="5" t="str">
        <f>IF(COUNTIF('Leads Priorizados INT'!M:M,A2632)&gt;0,"Sí","No")</f>
        <v>No</v>
      </c>
      <c r="C2632">
        <v>0</v>
      </c>
      <c r="D2632" s="6" t="s">
        <v>414</v>
      </c>
      <c r="E2632" s="5" t="s">
        <v>23038</v>
      </c>
      <c r="F2632" s="5" t="s">
        <v>431</v>
      </c>
      <c r="G2632" s="5" t="s">
        <v>10906</v>
      </c>
      <c r="H2632" s="7">
        <v>866923</v>
      </c>
      <c r="I2632" s="5">
        <v>8</v>
      </c>
      <c r="J2632" s="5">
        <v>2</v>
      </c>
      <c r="K2632" s="5" t="s">
        <v>23039</v>
      </c>
      <c r="L2632" s="5">
        <v>6.2300000000000001E-2</v>
      </c>
      <c r="M2632" s="8"/>
      <c r="N2632" s="8"/>
      <c r="O2632" s="8"/>
      <c r="P2632" s="8"/>
      <c r="Q2632" s="8"/>
      <c r="R2632" s="5" t="s">
        <v>23040</v>
      </c>
      <c r="S2632" s="5" t="s">
        <v>417</v>
      </c>
      <c r="T2632" s="5" t="s">
        <v>417</v>
      </c>
      <c r="U2632" s="5" t="s">
        <v>417</v>
      </c>
      <c r="V2632" s="5" t="s">
        <v>417</v>
      </c>
      <c r="W2632" s="5" t="s">
        <v>93</v>
      </c>
      <c r="X2632" s="5" t="s">
        <v>418</v>
      </c>
      <c r="Y2632" s="5" t="s">
        <v>419</v>
      </c>
      <c r="Z2632" s="5" t="s">
        <v>420</v>
      </c>
      <c r="AA2632" s="5" t="s">
        <v>421</v>
      </c>
      <c r="AB2632" s="5"/>
      <c r="AC2632" s="5"/>
      <c r="AD2632" s="5"/>
      <c r="AE2632" s="5"/>
      <c r="AF2632" s="5"/>
    </row>
    <row r="2633" spans="1:32">
      <c r="A2633" s="5" t="s">
        <v>23041</v>
      </c>
      <c r="B2633" s="5" t="str">
        <f>IF(COUNTIF('Leads Priorizados INT'!M:M,A2633)&gt;0,"Sí","No")</f>
        <v>No</v>
      </c>
      <c r="C2633">
        <v>1</v>
      </c>
      <c r="D2633" s="6" t="s">
        <v>414</v>
      </c>
      <c r="E2633" s="5" t="s">
        <v>23042</v>
      </c>
      <c r="F2633" s="5" t="s">
        <v>3740</v>
      </c>
      <c r="G2633" s="5" t="s">
        <v>18620</v>
      </c>
      <c r="H2633" s="7">
        <v>1023759</v>
      </c>
      <c r="I2633" s="5">
        <v>14</v>
      </c>
      <c r="J2633" s="5">
        <v>1</v>
      </c>
      <c r="K2633" s="5" t="s">
        <v>23043</v>
      </c>
      <c r="L2633" s="5">
        <v>6.2300000000000001E-2</v>
      </c>
      <c r="M2633" s="8">
        <v>956880008</v>
      </c>
      <c r="N2633" s="8">
        <v>690051056</v>
      </c>
      <c r="O2633" s="8"/>
      <c r="P2633" s="8"/>
      <c r="Q2633" s="8"/>
      <c r="R2633" s="5" t="s">
        <v>23044</v>
      </c>
      <c r="S2633" s="5" t="s">
        <v>23045</v>
      </c>
      <c r="T2633" s="5" t="s">
        <v>417</v>
      </c>
      <c r="U2633" s="5" t="s">
        <v>417</v>
      </c>
      <c r="V2633" s="5" t="s">
        <v>417</v>
      </c>
      <c r="W2633" s="5" t="s">
        <v>93</v>
      </c>
      <c r="X2633" s="5" t="s">
        <v>418</v>
      </c>
      <c r="Y2633" s="5" t="s">
        <v>419</v>
      </c>
      <c r="Z2633" s="5" t="s">
        <v>420</v>
      </c>
      <c r="AA2633" s="5" t="s">
        <v>421</v>
      </c>
      <c r="AB2633" s="5"/>
      <c r="AC2633" s="5"/>
      <c r="AD2633" s="5"/>
      <c r="AE2633" s="5"/>
      <c r="AF2633" s="5"/>
    </row>
    <row r="2634" spans="1:32" hidden="1">
      <c r="A2634" s="5" t="s">
        <v>23046</v>
      </c>
      <c r="B2634" s="5" t="str">
        <f>IF(COUNTIF('Leads Priorizados INT'!M:M,A2634)&gt;0,"Sí","No")</f>
        <v>No</v>
      </c>
      <c r="C2634">
        <v>0</v>
      </c>
      <c r="D2634" s="6" t="s">
        <v>414</v>
      </c>
      <c r="E2634" s="5" t="s">
        <v>23047</v>
      </c>
      <c r="F2634" s="5" t="s">
        <v>152</v>
      </c>
      <c r="G2634" s="5" t="s">
        <v>2868</v>
      </c>
      <c r="H2634" s="7">
        <v>894207</v>
      </c>
      <c r="I2634" s="5">
        <v>7</v>
      </c>
      <c r="J2634" s="5">
        <v>1</v>
      </c>
      <c r="K2634" s="5" t="s">
        <v>23048</v>
      </c>
      <c r="L2634" s="5">
        <v>6.2300000000000001E-2</v>
      </c>
      <c r="M2634" s="8"/>
      <c r="N2634" s="8"/>
      <c r="O2634" s="8"/>
      <c r="P2634" s="8"/>
      <c r="Q2634" s="8"/>
      <c r="R2634" s="5" t="s">
        <v>23049</v>
      </c>
      <c r="S2634" s="5" t="s">
        <v>417</v>
      </c>
      <c r="T2634" s="5" t="s">
        <v>417</v>
      </c>
      <c r="U2634" s="5" t="s">
        <v>417</v>
      </c>
      <c r="V2634" s="5" t="s">
        <v>417</v>
      </c>
      <c r="W2634" s="5" t="s">
        <v>93</v>
      </c>
      <c r="X2634" s="5" t="s">
        <v>418</v>
      </c>
      <c r="Y2634" s="5" t="s">
        <v>419</v>
      </c>
      <c r="Z2634" s="5" t="s">
        <v>420</v>
      </c>
      <c r="AA2634" s="5" t="s">
        <v>421</v>
      </c>
      <c r="AB2634" s="5"/>
      <c r="AC2634" s="5"/>
      <c r="AD2634" s="5"/>
      <c r="AE2634" s="5"/>
      <c r="AF2634" s="5"/>
    </row>
    <row r="2635" spans="1:32">
      <c r="A2635" s="5" t="s">
        <v>23050</v>
      </c>
      <c r="B2635" s="5" t="str">
        <f>IF(COUNTIF('Leads Priorizados INT'!M:M,A2635)&gt;0,"Sí","No")</f>
        <v>No</v>
      </c>
      <c r="C2635">
        <v>1</v>
      </c>
      <c r="D2635" s="6" t="s">
        <v>414</v>
      </c>
      <c r="E2635" s="5" t="s">
        <v>23051</v>
      </c>
      <c r="F2635" s="5" t="s">
        <v>152</v>
      </c>
      <c r="G2635" s="5" t="s">
        <v>780</v>
      </c>
      <c r="H2635" s="7">
        <v>563674</v>
      </c>
      <c r="I2635" s="5">
        <v>4</v>
      </c>
      <c r="J2635" s="5">
        <v>1</v>
      </c>
      <c r="K2635" s="5" t="s">
        <v>23052</v>
      </c>
      <c r="L2635" s="5">
        <v>6.2300000000000001E-2</v>
      </c>
      <c r="M2635" s="8"/>
      <c r="N2635" s="8"/>
      <c r="O2635" s="8"/>
      <c r="P2635" s="8"/>
      <c r="Q2635" s="8"/>
      <c r="R2635" s="5" t="s">
        <v>23053</v>
      </c>
      <c r="S2635" s="5" t="s">
        <v>23054</v>
      </c>
      <c r="T2635" s="5" t="s">
        <v>417</v>
      </c>
      <c r="U2635" s="5" t="s">
        <v>417</v>
      </c>
      <c r="V2635" s="5" t="s">
        <v>417</v>
      </c>
      <c r="W2635" s="5" t="s">
        <v>93</v>
      </c>
      <c r="X2635" s="5" t="s">
        <v>418</v>
      </c>
      <c r="Y2635" s="5" t="s">
        <v>419</v>
      </c>
      <c r="Z2635" s="5" t="s">
        <v>420</v>
      </c>
      <c r="AA2635" s="5" t="s">
        <v>421</v>
      </c>
      <c r="AB2635" s="5"/>
      <c r="AC2635" s="5"/>
      <c r="AD2635" s="5"/>
      <c r="AE2635" s="5"/>
      <c r="AF2635" s="5"/>
    </row>
    <row r="2636" spans="1:32" hidden="1">
      <c r="A2636" s="5" t="s">
        <v>23055</v>
      </c>
      <c r="B2636" s="5" t="str">
        <f>IF(COUNTIF('Leads Priorizados INT'!M:M,A2636)&gt;0,"Sí","No")</f>
        <v>No</v>
      </c>
      <c r="C2636">
        <v>0</v>
      </c>
      <c r="D2636" s="6" t="s">
        <v>414</v>
      </c>
      <c r="E2636" s="5" t="s">
        <v>23056</v>
      </c>
      <c r="F2636" s="5" t="s">
        <v>873</v>
      </c>
      <c r="G2636" s="5" t="s">
        <v>3383</v>
      </c>
      <c r="H2636" s="7">
        <v>4132016</v>
      </c>
      <c r="I2636" s="5">
        <v>12</v>
      </c>
      <c r="J2636" s="5">
        <v>2</v>
      </c>
      <c r="K2636" s="5" t="s">
        <v>23057</v>
      </c>
      <c r="L2636" s="5">
        <v>6.2300000000000001E-2</v>
      </c>
      <c r="M2636" s="8">
        <v>952978309</v>
      </c>
      <c r="N2636" s="8"/>
      <c r="O2636" s="8"/>
      <c r="P2636" s="8"/>
      <c r="Q2636" s="8"/>
      <c r="R2636" s="5" t="s">
        <v>23058</v>
      </c>
      <c r="S2636" s="5" t="s">
        <v>23059</v>
      </c>
      <c r="T2636" s="5" t="s">
        <v>23060</v>
      </c>
      <c r="U2636" s="5" t="s">
        <v>417</v>
      </c>
      <c r="V2636" s="5" t="s">
        <v>417</v>
      </c>
      <c r="W2636" s="5" t="s">
        <v>93</v>
      </c>
      <c r="X2636" s="5" t="s">
        <v>418</v>
      </c>
      <c r="Y2636" s="5" t="s">
        <v>419</v>
      </c>
      <c r="Z2636" s="5" t="s">
        <v>420</v>
      </c>
      <c r="AA2636" s="5" t="s">
        <v>421</v>
      </c>
      <c r="AB2636" s="5"/>
      <c r="AC2636" s="5"/>
      <c r="AD2636" s="5"/>
      <c r="AE2636" s="5"/>
      <c r="AF2636" s="5"/>
    </row>
    <row r="2637" spans="1:32">
      <c r="A2637" s="5" t="s">
        <v>23061</v>
      </c>
      <c r="B2637" s="5" t="str">
        <f>IF(COUNTIF('Leads Priorizados INT'!M:M,A2637)&gt;0,"Sí","No")</f>
        <v>No</v>
      </c>
      <c r="C2637">
        <v>1</v>
      </c>
      <c r="D2637" s="6" t="s">
        <v>414</v>
      </c>
      <c r="E2637" s="5" t="s">
        <v>23062</v>
      </c>
      <c r="F2637" s="5" t="s">
        <v>2926</v>
      </c>
      <c r="G2637" s="5" t="s">
        <v>3467</v>
      </c>
      <c r="H2637" s="7">
        <v>922165</v>
      </c>
      <c r="I2637" s="5">
        <v>7</v>
      </c>
      <c r="J2637" s="5">
        <v>1</v>
      </c>
      <c r="K2637" s="5" t="s">
        <v>23063</v>
      </c>
      <c r="L2637" s="5">
        <v>6.2199999999999998E-2</v>
      </c>
      <c r="M2637" s="8"/>
      <c r="N2637" s="8"/>
      <c r="O2637" s="8"/>
      <c r="P2637" s="8"/>
      <c r="Q2637" s="8"/>
      <c r="R2637" s="5" t="s">
        <v>23064</v>
      </c>
      <c r="S2637" s="5" t="s">
        <v>23065</v>
      </c>
      <c r="T2637" s="5" t="s">
        <v>23066</v>
      </c>
      <c r="U2637" s="5" t="s">
        <v>23067</v>
      </c>
      <c r="V2637" s="5" t="s">
        <v>417</v>
      </c>
      <c r="W2637" s="5" t="s">
        <v>93</v>
      </c>
      <c r="X2637" s="5" t="s">
        <v>418</v>
      </c>
      <c r="Y2637" s="5" t="s">
        <v>419</v>
      </c>
      <c r="Z2637" s="5" t="s">
        <v>420</v>
      </c>
      <c r="AA2637" s="5" t="s">
        <v>421</v>
      </c>
      <c r="AB2637" s="5"/>
      <c r="AC2637" s="5"/>
      <c r="AD2637" s="5"/>
      <c r="AE2637" s="5"/>
      <c r="AF2637" s="5"/>
    </row>
    <row r="2638" spans="1:32" hidden="1">
      <c r="A2638" s="5" t="s">
        <v>23068</v>
      </c>
      <c r="B2638" s="5" t="str">
        <f>IF(COUNTIF('Leads Priorizados INT'!M:M,A2638)&gt;0,"Sí","No")</f>
        <v>No</v>
      </c>
      <c r="C2638">
        <v>0</v>
      </c>
      <c r="D2638" s="6" t="s">
        <v>414</v>
      </c>
      <c r="E2638" s="5" t="s">
        <v>23069</v>
      </c>
      <c r="F2638" s="5" t="s">
        <v>431</v>
      </c>
      <c r="G2638" s="5" t="s">
        <v>9529</v>
      </c>
      <c r="H2638" s="7">
        <v>915965</v>
      </c>
      <c r="I2638" s="5">
        <v>8</v>
      </c>
      <c r="J2638" s="5">
        <v>1</v>
      </c>
      <c r="K2638" s="5" t="s">
        <v>23070</v>
      </c>
      <c r="L2638" s="5">
        <v>6.2199999999999998E-2</v>
      </c>
      <c r="M2638" s="8"/>
      <c r="N2638" s="8"/>
      <c r="O2638" s="8"/>
      <c r="P2638" s="8"/>
      <c r="Q2638" s="8"/>
      <c r="R2638" s="5" t="s">
        <v>23071</v>
      </c>
      <c r="S2638" s="5" t="s">
        <v>417</v>
      </c>
      <c r="T2638" s="5" t="s">
        <v>417</v>
      </c>
      <c r="U2638" s="5" t="s">
        <v>417</v>
      </c>
      <c r="V2638" s="5" t="s">
        <v>417</v>
      </c>
      <c r="W2638" s="5" t="s">
        <v>93</v>
      </c>
      <c r="X2638" s="5" t="s">
        <v>418</v>
      </c>
      <c r="Y2638" s="5" t="s">
        <v>419</v>
      </c>
      <c r="Z2638" s="5" t="s">
        <v>420</v>
      </c>
      <c r="AA2638" s="5" t="s">
        <v>421</v>
      </c>
      <c r="AB2638" s="5"/>
      <c r="AC2638" s="5"/>
      <c r="AD2638" s="5"/>
      <c r="AE2638" s="5"/>
      <c r="AF2638" s="5"/>
    </row>
    <row r="2639" spans="1:32" hidden="1">
      <c r="A2639" s="5" t="s">
        <v>23072</v>
      </c>
      <c r="B2639" s="5" t="str">
        <f>IF(COUNTIF('Leads Priorizados INT'!M:M,A2639)&gt;0,"Sí","No")</f>
        <v>No</v>
      </c>
      <c r="C2639">
        <v>0</v>
      </c>
      <c r="D2639" s="6" t="s">
        <v>414</v>
      </c>
      <c r="E2639" s="5" t="s">
        <v>23073</v>
      </c>
      <c r="F2639" s="5" t="s">
        <v>431</v>
      </c>
      <c r="G2639" s="5" t="s">
        <v>2465</v>
      </c>
      <c r="H2639" s="7">
        <v>312540</v>
      </c>
      <c r="I2639" s="5">
        <v>4</v>
      </c>
      <c r="J2639" s="5">
        <v>1</v>
      </c>
      <c r="K2639" s="5" t="s">
        <v>23074</v>
      </c>
      <c r="L2639" s="5">
        <v>6.2199999999999998E-2</v>
      </c>
      <c r="M2639" s="8"/>
      <c r="N2639" s="8"/>
      <c r="O2639" s="8"/>
      <c r="P2639" s="8"/>
      <c r="Q2639" s="8"/>
      <c r="R2639" s="5" t="s">
        <v>23075</v>
      </c>
      <c r="S2639" s="5" t="s">
        <v>23076</v>
      </c>
      <c r="T2639" s="5" t="s">
        <v>417</v>
      </c>
      <c r="U2639" s="5" t="s">
        <v>417</v>
      </c>
      <c r="V2639" s="5" t="s">
        <v>417</v>
      </c>
      <c r="W2639" s="5" t="s">
        <v>93</v>
      </c>
      <c r="X2639" s="5" t="s">
        <v>418</v>
      </c>
      <c r="Y2639" s="5" t="s">
        <v>419</v>
      </c>
      <c r="Z2639" s="5" t="s">
        <v>420</v>
      </c>
      <c r="AA2639" s="5" t="s">
        <v>421</v>
      </c>
      <c r="AB2639" s="5"/>
      <c r="AC2639" s="5"/>
      <c r="AD2639" s="5"/>
      <c r="AE2639" s="5"/>
      <c r="AF2639" s="5"/>
    </row>
    <row r="2640" spans="1:32">
      <c r="A2640" s="5" t="s">
        <v>23077</v>
      </c>
      <c r="B2640" s="5" t="str">
        <f>IF(COUNTIF('Leads Priorizados INT'!M:M,A2640)&gt;0,"Sí","No")</f>
        <v>No</v>
      </c>
      <c r="C2640">
        <v>1</v>
      </c>
      <c r="D2640" s="6" t="s">
        <v>414</v>
      </c>
      <c r="E2640" s="5" t="s">
        <v>23078</v>
      </c>
      <c r="F2640" s="5" t="s">
        <v>152</v>
      </c>
      <c r="G2640" s="5" t="s">
        <v>9691</v>
      </c>
      <c r="H2640" s="7">
        <v>927841</v>
      </c>
      <c r="I2640" s="5">
        <v>7</v>
      </c>
      <c r="J2640" s="5">
        <v>1</v>
      </c>
      <c r="K2640" s="5" t="s">
        <v>23079</v>
      </c>
      <c r="L2640" s="5">
        <v>6.2199999999999998E-2</v>
      </c>
      <c r="M2640" s="8"/>
      <c r="N2640" s="8"/>
      <c r="O2640" s="8"/>
      <c r="P2640" s="8"/>
      <c r="Q2640" s="8"/>
      <c r="R2640" s="5" t="s">
        <v>23080</v>
      </c>
      <c r="S2640" s="5" t="s">
        <v>23081</v>
      </c>
      <c r="T2640" s="5" t="s">
        <v>417</v>
      </c>
      <c r="U2640" s="5" t="s">
        <v>417</v>
      </c>
      <c r="V2640" s="5" t="s">
        <v>417</v>
      </c>
      <c r="W2640" s="5" t="s">
        <v>93</v>
      </c>
      <c r="X2640" s="5" t="s">
        <v>418</v>
      </c>
      <c r="Y2640" s="5" t="s">
        <v>419</v>
      </c>
      <c r="Z2640" s="5" t="s">
        <v>420</v>
      </c>
      <c r="AA2640" s="5" t="s">
        <v>421</v>
      </c>
      <c r="AB2640" s="5"/>
      <c r="AC2640" s="5"/>
      <c r="AD2640" s="5"/>
      <c r="AE2640" s="5"/>
      <c r="AF2640" s="5"/>
    </row>
    <row r="2641" spans="1:32" hidden="1">
      <c r="A2641" s="5" t="s">
        <v>23082</v>
      </c>
      <c r="B2641" s="5" t="str">
        <f>IF(COUNTIF('Leads Priorizados INT'!M:M,A2641)&gt;0,"Sí","No")</f>
        <v>No</v>
      </c>
      <c r="C2641">
        <v>0</v>
      </c>
      <c r="D2641" s="6" t="s">
        <v>414</v>
      </c>
      <c r="E2641" s="5" t="s">
        <v>23083</v>
      </c>
      <c r="F2641" s="5" t="s">
        <v>152</v>
      </c>
      <c r="G2641" s="5" t="s">
        <v>12176</v>
      </c>
      <c r="H2641" s="7">
        <v>709387</v>
      </c>
      <c r="I2641" s="5">
        <v>2</v>
      </c>
      <c r="J2641" s="5">
        <v>1</v>
      </c>
      <c r="K2641" s="5" t="s">
        <v>23084</v>
      </c>
      <c r="L2641" s="5">
        <v>6.2199999999999998E-2</v>
      </c>
      <c r="M2641" s="8"/>
      <c r="N2641" s="8"/>
      <c r="O2641" s="8"/>
      <c r="P2641" s="8"/>
      <c r="Q2641" s="8"/>
      <c r="R2641" s="5" t="s">
        <v>23085</v>
      </c>
      <c r="S2641" s="5" t="s">
        <v>417</v>
      </c>
      <c r="T2641" s="5" t="s">
        <v>417</v>
      </c>
      <c r="U2641" s="5" t="s">
        <v>417</v>
      </c>
      <c r="V2641" s="5" t="s">
        <v>417</v>
      </c>
      <c r="W2641" s="5" t="s">
        <v>93</v>
      </c>
      <c r="X2641" s="5" t="s">
        <v>418</v>
      </c>
      <c r="Y2641" s="5" t="s">
        <v>419</v>
      </c>
      <c r="Z2641" s="5" t="s">
        <v>420</v>
      </c>
      <c r="AA2641" s="5" t="s">
        <v>421</v>
      </c>
      <c r="AB2641" s="5"/>
      <c r="AC2641" s="5"/>
      <c r="AD2641" s="5"/>
      <c r="AE2641" s="5"/>
      <c r="AF2641" s="5"/>
    </row>
    <row r="2642" spans="1:32" hidden="1">
      <c r="A2642" s="5" t="s">
        <v>23086</v>
      </c>
      <c r="B2642" s="5" t="str">
        <f>IF(COUNTIF('Leads Priorizados INT'!M:M,A2642)&gt;0,"Sí","No")</f>
        <v>No</v>
      </c>
      <c r="C2642">
        <v>0</v>
      </c>
      <c r="D2642" s="6" t="s">
        <v>414</v>
      </c>
      <c r="E2642" s="5" t="s">
        <v>23087</v>
      </c>
      <c r="F2642" s="5" t="s">
        <v>2926</v>
      </c>
      <c r="G2642" s="5" t="s">
        <v>10763</v>
      </c>
      <c r="H2642" s="7">
        <v>622708</v>
      </c>
      <c r="I2642" s="5">
        <v>3</v>
      </c>
      <c r="J2642" s="5">
        <v>1</v>
      </c>
      <c r="K2642" s="5" t="s">
        <v>23088</v>
      </c>
      <c r="L2642" s="5">
        <v>6.2100000000000002E-2</v>
      </c>
      <c r="M2642" s="8"/>
      <c r="N2642" s="8"/>
      <c r="O2642" s="8"/>
      <c r="P2642" s="8"/>
      <c r="Q2642" s="8"/>
      <c r="R2642" s="5" t="s">
        <v>23089</v>
      </c>
      <c r="S2642" s="5" t="s">
        <v>417</v>
      </c>
      <c r="T2642" s="5" t="s">
        <v>417</v>
      </c>
      <c r="U2642" s="5" t="s">
        <v>417</v>
      </c>
      <c r="V2642" s="5" t="s">
        <v>417</v>
      </c>
      <c r="W2642" s="5" t="s">
        <v>93</v>
      </c>
      <c r="X2642" s="5" t="s">
        <v>418</v>
      </c>
      <c r="Y2642" s="5" t="s">
        <v>419</v>
      </c>
      <c r="Z2642" s="5" t="s">
        <v>420</v>
      </c>
      <c r="AA2642" s="5" t="s">
        <v>421</v>
      </c>
      <c r="AB2642" s="5"/>
      <c r="AC2642" s="5"/>
      <c r="AD2642" s="5"/>
      <c r="AE2642" s="5"/>
      <c r="AF2642" s="5"/>
    </row>
    <row r="2643" spans="1:32" hidden="1">
      <c r="A2643" s="5" t="s">
        <v>23090</v>
      </c>
      <c r="B2643" s="5" t="str">
        <f>IF(COUNTIF('Leads Priorizados INT'!M:M,A2643)&gt;0,"Sí","No")</f>
        <v>No</v>
      </c>
      <c r="C2643">
        <v>0</v>
      </c>
      <c r="D2643" s="6" t="s">
        <v>414</v>
      </c>
      <c r="E2643" s="5" t="s">
        <v>23091</v>
      </c>
      <c r="F2643" s="5" t="s">
        <v>431</v>
      </c>
      <c r="G2643" s="5" t="s">
        <v>9448</v>
      </c>
      <c r="H2643" s="7">
        <v>526223</v>
      </c>
      <c r="I2643" s="5">
        <v>3</v>
      </c>
      <c r="J2643" s="5">
        <v>1</v>
      </c>
      <c r="K2643" s="5" t="s">
        <v>23092</v>
      </c>
      <c r="L2643" s="5">
        <v>6.2100000000000002E-2</v>
      </c>
      <c r="M2643" s="8"/>
      <c r="N2643" s="8"/>
      <c r="O2643" s="8"/>
      <c r="P2643" s="8"/>
      <c r="Q2643" s="8"/>
      <c r="R2643" s="5" t="s">
        <v>23093</v>
      </c>
      <c r="S2643" s="5" t="s">
        <v>417</v>
      </c>
      <c r="T2643" s="5" t="s">
        <v>417</v>
      </c>
      <c r="U2643" s="5" t="s">
        <v>417</v>
      </c>
      <c r="V2643" s="5" t="s">
        <v>417</v>
      </c>
      <c r="W2643" s="5" t="s">
        <v>93</v>
      </c>
      <c r="X2643" s="5" t="s">
        <v>418</v>
      </c>
      <c r="Y2643" s="5" t="s">
        <v>419</v>
      </c>
      <c r="Z2643" s="5" t="s">
        <v>420</v>
      </c>
      <c r="AA2643" s="5" t="s">
        <v>421</v>
      </c>
      <c r="AB2643" s="5"/>
      <c r="AC2643" s="5"/>
      <c r="AD2643" s="5"/>
      <c r="AE2643" s="5"/>
      <c r="AF2643" s="5"/>
    </row>
    <row r="2644" spans="1:32" hidden="1">
      <c r="A2644" s="5" t="s">
        <v>23094</v>
      </c>
      <c r="B2644" s="5" t="str">
        <f>IF(COUNTIF('Leads Priorizados INT'!M:M,A2644)&gt;0,"Sí","No")</f>
        <v>No</v>
      </c>
      <c r="C2644">
        <v>0</v>
      </c>
      <c r="D2644" s="6" t="s">
        <v>414</v>
      </c>
      <c r="E2644" s="5" t="s">
        <v>23095</v>
      </c>
      <c r="F2644" s="5" t="s">
        <v>152</v>
      </c>
      <c r="G2644" s="5" t="s">
        <v>12012</v>
      </c>
      <c r="H2644" s="7">
        <v>714432</v>
      </c>
      <c r="I2644" s="5">
        <v>2</v>
      </c>
      <c r="J2644" s="5">
        <v>1</v>
      </c>
      <c r="K2644" s="5" t="s">
        <v>23096</v>
      </c>
      <c r="L2644" s="5">
        <v>6.2100000000000002E-2</v>
      </c>
      <c r="M2644" s="8">
        <v>914761812</v>
      </c>
      <c r="N2644" s="8"/>
      <c r="O2644" s="8"/>
      <c r="P2644" s="8"/>
      <c r="Q2644" s="8"/>
      <c r="R2644" s="5" t="s">
        <v>23097</v>
      </c>
      <c r="S2644" s="5" t="s">
        <v>417</v>
      </c>
      <c r="T2644" s="5" t="s">
        <v>417</v>
      </c>
      <c r="U2644" s="5" t="s">
        <v>417</v>
      </c>
      <c r="V2644" s="5" t="s">
        <v>417</v>
      </c>
      <c r="W2644" s="5" t="s">
        <v>93</v>
      </c>
      <c r="X2644" s="5" t="s">
        <v>418</v>
      </c>
      <c r="Y2644" s="5" t="s">
        <v>419</v>
      </c>
      <c r="Z2644" s="5" t="s">
        <v>420</v>
      </c>
      <c r="AA2644" s="5" t="s">
        <v>421</v>
      </c>
      <c r="AB2644" s="5"/>
      <c r="AC2644" s="5"/>
      <c r="AD2644" s="5"/>
      <c r="AE2644" s="5"/>
      <c r="AF2644" s="5"/>
    </row>
    <row r="2645" spans="1:32">
      <c r="A2645" s="5" t="s">
        <v>23098</v>
      </c>
      <c r="B2645" s="5" t="str">
        <f>IF(COUNTIF('Leads Priorizados INT'!M:M,A2645)&gt;0,"Sí","No")</f>
        <v>No</v>
      </c>
      <c r="C2645">
        <v>1</v>
      </c>
      <c r="D2645" s="6" t="s">
        <v>414</v>
      </c>
      <c r="E2645" s="5" t="s">
        <v>23099</v>
      </c>
      <c r="F2645" s="5" t="s">
        <v>873</v>
      </c>
      <c r="G2645" s="5" t="s">
        <v>19239</v>
      </c>
      <c r="H2645" s="7">
        <v>822420</v>
      </c>
      <c r="I2645" s="5">
        <v>8</v>
      </c>
      <c r="J2645" s="5">
        <v>1</v>
      </c>
      <c r="K2645" s="5" t="s">
        <v>23100</v>
      </c>
      <c r="L2645" s="5">
        <v>6.2100000000000002E-2</v>
      </c>
      <c r="M2645" s="8"/>
      <c r="N2645" s="8"/>
      <c r="O2645" s="8"/>
      <c r="P2645" s="8"/>
      <c r="Q2645" s="8"/>
      <c r="R2645" s="5" t="s">
        <v>23101</v>
      </c>
      <c r="S2645" s="5" t="s">
        <v>417</v>
      </c>
      <c r="T2645" s="5" t="s">
        <v>417</v>
      </c>
      <c r="U2645" s="5" t="s">
        <v>417</v>
      </c>
      <c r="V2645" s="5" t="s">
        <v>417</v>
      </c>
      <c r="W2645" s="5" t="s">
        <v>93</v>
      </c>
      <c r="X2645" s="5" t="s">
        <v>418</v>
      </c>
      <c r="Y2645" s="5" t="s">
        <v>419</v>
      </c>
      <c r="Z2645" s="5" t="s">
        <v>420</v>
      </c>
      <c r="AA2645" s="5" t="s">
        <v>421</v>
      </c>
      <c r="AB2645" s="5"/>
      <c r="AC2645" s="5"/>
      <c r="AD2645" s="5"/>
      <c r="AE2645" s="5"/>
      <c r="AF2645" s="5"/>
    </row>
    <row r="2646" spans="1:32" hidden="1">
      <c r="A2646" s="5" t="s">
        <v>23102</v>
      </c>
      <c r="B2646" s="5" t="str">
        <f>IF(COUNTIF('Leads Priorizados INT'!M:M,A2646)&gt;0,"Sí","No")</f>
        <v>No</v>
      </c>
      <c r="C2646">
        <v>0</v>
      </c>
      <c r="D2646" s="6" t="s">
        <v>414</v>
      </c>
      <c r="E2646" s="5" t="s">
        <v>23103</v>
      </c>
      <c r="F2646" s="5" t="s">
        <v>152</v>
      </c>
      <c r="G2646" s="5" t="s">
        <v>592</v>
      </c>
      <c r="H2646" s="7">
        <v>440167</v>
      </c>
      <c r="I2646" s="5">
        <v>8</v>
      </c>
      <c r="J2646" s="5">
        <v>3</v>
      </c>
      <c r="K2646" s="5" t="s">
        <v>23104</v>
      </c>
      <c r="L2646" s="5">
        <v>6.2E-2</v>
      </c>
      <c r="M2646" s="8">
        <v>913400036</v>
      </c>
      <c r="N2646" s="8">
        <v>914053590</v>
      </c>
      <c r="O2646" s="8">
        <v>913718820</v>
      </c>
      <c r="P2646" s="8"/>
      <c r="Q2646" s="8"/>
      <c r="R2646" s="5" t="s">
        <v>23105</v>
      </c>
      <c r="S2646" s="5" t="s">
        <v>23106</v>
      </c>
      <c r="T2646" s="5" t="s">
        <v>23107</v>
      </c>
      <c r="U2646" s="5" t="s">
        <v>417</v>
      </c>
      <c r="V2646" s="5" t="s">
        <v>417</v>
      </c>
      <c r="W2646" s="5" t="s">
        <v>93</v>
      </c>
      <c r="X2646" s="5" t="s">
        <v>418</v>
      </c>
      <c r="Y2646" s="5" t="s">
        <v>419</v>
      </c>
      <c r="Z2646" s="5" t="s">
        <v>420</v>
      </c>
      <c r="AA2646" s="5" t="s">
        <v>421</v>
      </c>
      <c r="AB2646" s="5" t="s">
        <v>23108</v>
      </c>
      <c r="AC2646" s="5" t="s">
        <v>23109</v>
      </c>
      <c r="AD2646" s="5"/>
      <c r="AE2646" s="5"/>
      <c r="AF2646" s="5"/>
    </row>
    <row r="2647" spans="1:32" hidden="1">
      <c r="A2647" s="5" t="s">
        <v>23110</v>
      </c>
      <c r="B2647" s="5" t="str">
        <f>IF(COUNTIF('Leads Priorizados INT'!M:M,A2647)&gt;0,"Sí","No")</f>
        <v>No</v>
      </c>
      <c r="C2647">
        <v>0</v>
      </c>
      <c r="D2647" s="6" t="s">
        <v>414</v>
      </c>
      <c r="E2647" s="5" t="s">
        <v>23111</v>
      </c>
      <c r="F2647" s="5" t="s">
        <v>152</v>
      </c>
      <c r="G2647" s="5" t="s">
        <v>9796</v>
      </c>
      <c r="H2647" s="7">
        <v>1644103</v>
      </c>
      <c r="I2647" s="5">
        <v>7</v>
      </c>
      <c r="J2647" s="5">
        <v>1</v>
      </c>
      <c r="K2647" s="5" t="s">
        <v>23112</v>
      </c>
      <c r="L2647" s="5">
        <v>6.2E-2</v>
      </c>
      <c r="M2647" s="8">
        <v>918049182</v>
      </c>
      <c r="N2647" s="8"/>
      <c r="O2647" s="8"/>
      <c r="P2647" s="8"/>
      <c r="Q2647" s="8"/>
      <c r="R2647" s="5" t="s">
        <v>23113</v>
      </c>
      <c r="S2647" s="5" t="s">
        <v>417</v>
      </c>
      <c r="T2647" s="5" t="s">
        <v>417</v>
      </c>
      <c r="U2647" s="5" t="s">
        <v>417</v>
      </c>
      <c r="V2647" s="5" t="s">
        <v>417</v>
      </c>
      <c r="W2647" s="5" t="s">
        <v>93</v>
      </c>
      <c r="X2647" s="5" t="s">
        <v>418</v>
      </c>
      <c r="Y2647" s="5" t="s">
        <v>419</v>
      </c>
      <c r="Z2647" s="5" t="s">
        <v>420</v>
      </c>
      <c r="AA2647" s="5" t="s">
        <v>421</v>
      </c>
      <c r="AB2647" s="5"/>
      <c r="AC2647" s="5"/>
      <c r="AD2647" s="5"/>
      <c r="AE2647" s="5"/>
      <c r="AF2647" s="5"/>
    </row>
    <row r="2648" spans="1:32" hidden="1">
      <c r="A2648" s="5" t="s">
        <v>23114</v>
      </c>
      <c r="B2648" s="5" t="str">
        <f>IF(COUNTIF('Leads Priorizados INT'!M:M,A2648)&gt;0,"Sí","No")</f>
        <v>No</v>
      </c>
      <c r="C2648">
        <v>0</v>
      </c>
      <c r="D2648" s="6" t="s">
        <v>414</v>
      </c>
      <c r="E2648" s="5" t="s">
        <v>23115</v>
      </c>
      <c r="F2648" s="5" t="s">
        <v>3740</v>
      </c>
      <c r="G2648" s="5" t="s">
        <v>21484</v>
      </c>
      <c r="H2648" s="7">
        <v>1071077</v>
      </c>
      <c r="I2648" s="5">
        <v>8</v>
      </c>
      <c r="J2648" s="5">
        <v>1</v>
      </c>
      <c r="K2648" s="5" t="s">
        <v>23116</v>
      </c>
      <c r="L2648" s="5">
        <v>6.2E-2</v>
      </c>
      <c r="M2648" s="8"/>
      <c r="N2648" s="8"/>
      <c r="O2648" s="8"/>
      <c r="P2648" s="8"/>
      <c r="Q2648" s="8"/>
      <c r="R2648" s="5" t="s">
        <v>23117</v>
      </c>
      <c r="S2648" s="5" t="s">
        <v>23118</v>
      </c>
      <c r="T2648" s="5" t="s">
        <v>417</v>
      </c>
      <c r="U2648" s="5" t="s">
        <v>417</v>
      </c>
      <c r="V2648" s="5" t="s">
        <v>417</v>
      </c>
      <c r="W2648" s="5" t="s">
        <v>93</v>
      </c>
      <c r="X2648" s="5" t="s">
        <v>418</v>
      </c>
      <c r="Y2648" s="5" t="s">
        <v>419</v>
      </c>
      <c r="Z2648" s="5" t="s">
        <v>420</v>
      </c>
      <c r="AA2648" s="5" t="s">
        <v>421</v>
      </c>
      <c r="AB2648" s="5"/>
      <c r="AC2648" s="5"/>
      <c r="AD2648" s="5"/>
      <c r="AE2648" s="5"/>
      <c r="AF2648" s="5"/>
    </row>
    <row r="2649" spans="1:32" hidden="1">
      <c r="A2649" s="5" t="s">
        <v>23119</v>
      </c>
      <c r="B2649" s="5" t="str">
        <f>IF(COUNTIF('Leads Priorizados INT'!M:M,A2649)&gt;0,"Sí","No")</f>
        <v>No</v>
      </c>
      <c r="C2649">
        <v>0</v>
      </c>
      <c r="D2649" s="6" t="s">
        <v>414</v>
      </c>
      <c r="E2649" s="5" t="s">
        <v>23120</v>
      </c>
      <c r="F2649" s="5" t="s">
        <v>3780</v>
      </c>
      <c r="G2649" s="5" t="s">
        <v>16525</v>
      </c>
      <c r="H2649" s="7">
        <v>1795393</v>
      </c>
      <c r="I2649" s="5">
        <v>13</v>
      </c>
      <c r="J2649" s="5">
        <v>1</v>
      </c>
      <c r="K2649" s="5" t="s">
        <v>23121</v>
      </c>
      <c r="L2649" s="5">
        <v>6.2E-2</v>
      </c>
      <c r="M2649" s="8">
        <v>958287011</v>
      </c>
      <c r="N2649" s="8">
        <v>958274552</v>
      </c>
      <c r="O2649" s="8">
        <v>958414768</v>
      </c>
      <c r="P2649" s="8">
        <v>958804303</v>
      </c>
      <c r="Q2649" s="8">
        <v>953939334</v>
      </c>
      <c r="R2649" s="5" t="s">
        <v>23122</v>
      </c>
      <c r="S2649" s="5" t="s">
        <v>417</v>
      </c>
      <c r="T2649" s="5" t="s">
        <v>417</v>
      </c>
      <c r="U2649" s="5" t="s">
        <v>417</v>
      </c>
      <c r="V2649" s="5" t="s">
        <v>417</v>
      </c>
      <c r="W2649" s="5" t="s">
        <v>93</v>
      </c>
      <c r="X2649" s="5" t="s">
        <v>418</v>
      </c>
      <c r="Y2649" s="5" t="s">
        <v>419</v>
      </c>
      <c r="Z2649" s="5" t="s">
        <v>420</v>
      </c>
      <c r="AA2649" s="5" t="s">
        <v>421</v>
      </c>
      <c r="AB2649" s="5" t="s">
        <v>23123</v>
      </c>
      <c r="AC2649" s="5" t="s">
        <v>23124</v>
      </c>
      <c r="AD2649" s="5"/>
      <c r="AE2649" s="5"/>
      <c r="AF2649" s="5"/>
    </row>
    <row r="2650" spans="1:32" hidden="1">
      <c r="A2650" s="5" t="s">
        <v>23125</v>
      </c>
      <c r="B2650" s="5" t="str">
        <f>IF(COUNTIF('Leads Priorizados INT'!M:M,A2650)&gt;0,"Sí","No")</f>
        <v>No</v>
      </c>
      <c r="C2650">
        <v>0</v>
      </c>
      <c r="D2650" s="6" t="s">
        <v>414</v>
      </c>
      <c r="E2650" s="5" t="s">
        <v>23126</v>
      </c>
      <c r="F2650" s="5" t="s">
        <v>769</v>
      </c>
      <c r="G2650" s="5" t="s">
        <v>21983</v>
      </c>
      <c r="H2650" s="7">
        <v>983873</v>
      </c>
      <c r="I2650" s="5">
        <v>8</v>
      </c>
      <c r="J2650" s="5">
        <v>2</v>
      </c>
      <c r="K2650" s="5" t="s">
        <v>23127</v>
      </c>
      <c r="L2650" s="5">
        <v>6.2E-2</v>
      </c>
      <c r="M2650" s="8"/>
      <c r="N2650" s="8"/>
      <c r="O2650" s="8"/>
      <c r="P2650" s="8"/>
      <c r="Q2650" s="8"/>
      <c r="R2650" s="5" t="s">
        <v>23128</v>
      </c>
      <c r="S2650" s="5" t="s">
        <v>23129</v>
      </c>
      <c r="T2650" s="5" t="s">
        <v>417</v>
      </c>
      <c r="U2650" s="5" t="s">
        <v>417</v>
      </c>
      <c r="V2650" s="5" t="s">
        <v>417</v>
      </c>
      <c r="W2650" s="5" t="s">
        <v>93</v>
      </c>
      <c r="X2650" s="5" t="s">
        <v>418</v>
      </c>
      <c r="Y2650" s="5" t="s">
        <v>419</v>
      </c>
      <c r="Z2650" s="5" t="s">
        <v>420</v>
      </c>
      <c r="AA2650" s="5" t="s">
        <v>421</v>
      </c>
      <c r="AB2650" s="5"/>
      <c r="AC2650" s="5"/>
      <c r="AD2650" s="5"/>
      <c r="AE2650" s="5"/>
      <c r="AF2650" s="5"/>
    </row>
    <row r="2651" spans="1:32">
      <c r="A2651" s="5" t="s">
        <v>23130</v>
      </c>
      <c r="B2651" s="5" t="str">
        <f>IF(COUNTIF('Leads Priorizados INT'!M:M,A2651)&gt;0,"Sí","No")</f>
        <v>No</v>
      </c>
      <c r="C2651">
        <v>1</v>
      </c>
      <c r="D2651" s="6" t="s">
        <v>414</v>
      </c>
      <c r="E2651" s="5" t="s">
        <v>23131</v>
      </c>
      <c r="F2651" s="5" t="s">
        <v>729</v>
      </c>
      <c r="G2651" s="5" t="s">
        <v>17768</v>
      </c>
      <c r="H2651" s="7">
        <v>461384</v>
      </c>
      <c r="I2651" s="5">
        <v>6</v>
      </c>
      <c r="J2651" s="5">
        <v>1</v>
      </c>
      <c r="K2651" s="5" t="s">
        <v>23132</v>
      </c>
      <c r="L2651" s="5">
        <v>6.2E-2</v>
      </c>
      <c r="M2651" s="8">
        <v>977300965</v>
      </c>
      <c r="N2651" s="8">
        <v>658868424</v>
      </c>
      <c r="O2651" s="8">
        <v>645779639</v>
      </c>
      <c r="P2651" s="8">
        <v>629338693</v>
      </c>
      <c r="Q2651" s="8">
        <v>605854446</v>
      </c>
      <c r="R2651" s="5" t="s">
        <v>23133</v>
      </c>
      <c r="S2651" s="5" t="s">
        <v>23134</v>
      </c>
      <c r="T2651" s="5" t="s">
        <v>417</v>
      </c>
      <c r="U2651" s="5" t="s">
        <v>417</v>
      </c>
      <c r="V2651" s="5" t="s">
        <v>417</v>
      </c>
      <c r="W2651" s="5" t="s">
        <v>93</v>
      </c>
      <c r="X2651" s="5" t="s">
        <v>418</v>
      </c>
      <c r="Y2651" s="5" t="s">
        <v>419</v>
      </c>
      <c r="Z2651" s="5" t="s">
        <v>420</v>
      </c>
      <c r="AA2651" s="5" t="s">
        <v>421</v>
      </c>
      <c r="AB2651" s="5" t="s">
        <v>23135</v>
      </c>
      <c r="AC2651" s="5"/>
      <c r="AD2651" s="5"/>
      <c r="AE2651" s="5"/>
      <c r="AF2651" s="5"/>
    </row>
    <row r="2652" spans="1:32" hidden="1">
      <c r="A2652" s="5" t="s">
        <v>23136</v>
      </c>
      <c r="B2652" s="5" t="str">
        <f>IF(COUNTIF('Leads Priorizados INT'!M:M,A2652)&gt;0,"Sí","No")</f>
        <v>No</v>
      </c>
      <c r="C2652">
        <v>0</v>
      </c>
      <c r="D2652" s="6" t="s">
        <v>414</v>
      </c>
      <c r="E2652" s="5" t="s">
        <v>23137</v>
      </c>
      <c r="F2652" s="5" t="s">
        <v>931</v>
      </c>
      <c r="G2652" s="5" t="s">
        <v>14041</v>
      </c>
      <c r="H2652" s="7">
        <v>462026</v>
      </c>
      <c r="I2652" s="5">
        <v>7</v>
      </c>
      <c r="J2652" s="5">
        <v>1</v>
      </c>
      <c r="K2652" s="5" t="s">
        <v>23138</v>
      </c>
      <c r="L2652" s="5">
        <v>6.2E-2</v>
      </c>
      <c r="M2652" s="8">
        <v>686174720</v>
      </c>
      <c r="N2652" s="8"/>
      <c r="O2652" s="8"/>
      <c r="P2652" s="8"/>
      <c r="Q2652" s="8"/>
      <c r="R2652" s="5" t="s">
        <v>23139</v>
      </c>
      <c r="S2652" s="5" t="s">
        <v>417</v>
      </c>
      <c r="T2652" s="5" t="s">
        <v>417</v>
      </c>
      <c r="U2652" s="5" t="s">
        <v>417</v>
      </c>
      <c r="V2652" s="5" t="s">
        <v>417</v>
      </c>
      <c r="W2652" s="5" t="s">
        <v>93</v>
      </c>
      <c r="X2652" s="5" t="s">
        <v>418</v>
      </c>
      <c r="Y2652" s="5" t="s">
        <v>419</v>
      </c>
      <c r="Z2652" s="5" t="s">
        <v>420</v>
      </c>
      <c r="AA2652" s="5" t="s">
        <v>421</v>
      </c>
      <c r="AB2652" s="5"/>
      <c r="AC2652" s="5"/>
      <c r="AD2652" s="5"/>
      <c r="AE2652" s="5"/>
      <c r="AF2652" s="5"/>
    </row>
    <row r="2653" spans="1:32">
      <c r="A2653" s="5" t="s">
        <v>23140</v>
      </c>
      <c r="B2653" s="5" t="str">
        <f>IF(COUNTIF('Leads Priorizados INT'!M:M,A2653)&gt;0,"Sí","No")</f>
        <v>No</v>
      </c>
      <c r="C2653">
        <v>1</v>
      </c>
      <c r="D2653" s="6" t="s">
        <v>414</v>
      </c>
      <c r="E2653" s="5" t="s">
        <v>23141</v>
      </c>
      <c r="F2653" s="5" t="s">
        <v>923</v>
      </c>
      <c r="G2653" s="5" t="s">
        <v>18152</v>
      </c>
      <c r="H2653" s="7">
        <v>527421</v>
      </c>
      <c r="I2653" s="5">
        <v>2</v>
      </c>
      <c r="J2653" s="5">
        <v>1</v>
      </c>
      <c r="K2653" s="5" t="s">
        <v>23142</v>
      </c>
      <c r="L2653" s="5">
        <v>6.1899999999999997E-2</v>
      </c>
      <c r="M2653" s="8">
        <v>622401340</v>
      </c>
      <c r="N2653" s="8"/>
      <c r="O2653" s="8"/>
      <c r="P2653" s="8"/>
      <c r="Q2653" s="8"/>
      <c r="R2653" s="5" t="s">
        <v>23143</v>
      </c>
      <c r="S2653" s="5" t="s">
        <v>417</v>
      </c>
      <c r="T2653" s="5" t="s">
        <v>417</v>
      </c>
      <c r="U2653" s="5" t="s">
        <v>417</v>
      </c>
      <c r="V2653" s="5" t="s">
        <v>417</v>
      </c>
      <c r="W2653" s="5" t="s">
        <v>93</v>
      </c>
      <c r="X2653" s="5" t="s">
        <v>418</v>
      </c>
      <c r="Y2653" s="5" t="s">
        <v>419</v>
      </c>
      <c r="Z2653" s="5" t="s">
        <v>420</v>
      </c>
      <c r="AA2653" s="5" t="s">
        <v>421</v>
      </c>
      <c r="AB2653" s="5"/>
      <c r="AC2653" s="5"/>
      <c r="AD2653" s="5"/>
      <c r="AE2653" s="5"/>
      <c r="AF2653" s="5"/>
    </row>
    <row r="2654" spans="1:32" hidden="1">
      <c r="A2654" s="5" t="s">
        <v>23144</v>
      </c>
      <c r="B2654" s="5" t="str">
        <f>IF(COUNTIF('Leads Priorizados INT'!M:M,A2654)&gt;0,"Sí","No")</f>
        <v>No</v>
      </c>
      <c r="C2654">
        <v>0</v>
      </c>
      <c r="D2654" s="6" t="s">
        <v>414</v>
      </c>
      <c r="E2654" s="5" t="s">
        <v>23145</v>
      </c>
      <c r="F2654" s="5" t="s">
        <v>152</v>
      </c>
      <c r="G2654" s="5" t="s">
        <v>2486</v>
      </c>
      <c r="H2654" s="7">
        <v>462844</v>
      </c>
      <c r="I2654" s="5">
        <v>1</v>
      </c>
      <c r="J2654" s="5">
        <v>2</v>
      </c>
      <c r="K2654" s="5" t="s">
        <v>23146</v>
      </c>
      <c r="L2654" s="5">
        <v>6.1899999999999997E-2</v>
      </c>
      <c r="M2654" s="8"/>
      <c r="N2654" s="8"/>
      <c r="O2654" s="8"/>
      <c r="P2654" s="8"/>
      <c r="Q2654" s="8"/>
      <c r="R2654" s="5" t="s">
        <v>23147</v>
      </c>
      <c r="S2654" s="5" t="s">
        <v>417</v>
      </c>
      <c r="T2654" s="5" t="s">
        <v>417</v>
      </c>
      <c r="U2654" s="5" t="s">
        <v>417</v>
      </c>
      <c r="V2654" s="5" t="s">
        <v>417</v>
      </c>
      <c r="W2654" s="5" t="s">
        <v>93</v>
      </c>
      <c r="X2654" s="5" t="s">
        <v>418</v>
      </c>
      <c r="Y2654" s="5" t="s">
        <v>419</v>
      </c>
      <c r="Z2654" s="5" t="s">
        <v>420</v>
      </c>
      <c r="AA2654" s="5" t="s">
        <v>421</v>
      </c>
      <c r="AB2654" s="5"/>
      <c r="AC2654" s="5"/>
      <c r="AD2654" s="5"/>
      <c r="AE2654" s="5"/>
      <c r="AF2654" s="5"/>
    </row>
    <row r="2655" spans="1:32">
      <c r="A2655" s="5" t="s">
        <v>23148</v>
      </c>
      <c r="B2655" s="5" t="str">
        <f>IF(COUNTIF('Leads Priorizados INT'!M:M,A2655)&gt;0,"Sí","No")</f>
        <v>No</v>
      </c>
      <c r="C2655">
        <v>1</v>
      </c>
      <c r="D2655" s="6" t="s">
        <v>414</v>
      </c>
      <c r="E2655" s="5" t="s">
        <v>23149</v>
      </c>
      <c r="F2655" s="5" t="s">
        <v>152</v>
      </c>
      <c r="G2655" s="5" t="s">
        <v>2139</v>
      </c>
      <c r="H2655" s="7">
        <v>507282</v>
      </c>
      <c r="I2655" s="5">
        <v>3</v>
      </c>
      <c r="J2655" s="5">
        <v>1</v>
      </c>
      <c r="K2655" s="5" t="s">
        <v>23150</v>
      </c>
      <c r="L2655" s="5">
        <v>6.1899999999999997E-2</v>
      </c>
      <c r="M2655" s="8"/>
      <c r="N2655" s="8"/>
      <c r="O2655" s="8"/>
      <c r="P2655" s="8"/>
      <c r="Q2655" s="8"/>
      <c r="R2655" s="5" t="s">
        <v>21182</v>
      </c>
      <c r="S2655" s="5" t="s">
        <v>22664</v>
      </c>
      <c r="T2655" s="5" t="s">
        <v>22665</v>
      </c>
      <c r="U2655" s="5" t="s">
        <v>23151</v>
      </c>
      <c r="V2655" s="5" t="s">
        <v>417</v>
      </c>
      <c r="W2655" s="5" t="s">
        <v>93</v>
      </c>
      <c r="X2655" s="5" t="s">
        <v>418</v>
      </c>
      <c r="Y2655" s="5" t="s">
        <v>419</v>
      </c>
      <c r="Z2655" s="5" t="s">
        <v>420</v>
      </c>
      <c r="AA2655" s="5" t="s">
        <v>421</v>
      </c>
      <c r="AB2655" s="5"/>
      <c r="AC2655" s="5"/>
      <c r="AD2655" s="5"/>
      <c r="AE2655" s="5"/>
      <c r="AF2655" s="5"/>
    </row>
    <row r="2656" spans="1:32" hidden="1">
      <c r="A2656" s="5" t="s">
        <v>23152</v>
      </c>
      <c r="B2656" s="5" t="str">
        <f>IF(COUNTIF('Leads Priorizados INT'!M:M,A2656)&gt;0,"Sí","No")</f>
        <v>No</v>
      </c>
      <c r="C2656">
        <v>0</v>
      </c>
      <c r="D2656" s="6" t="s">
        <v>414</v>
      </c>
      <c r="E2656" s="5" t="s">
        <v>23153</v>
      </c>
      <c r="F2656" s="5" t="s">
        <v>152</v>
      </c>
      <c r="G2656" s="5" t="s">
        <v>23154</v>
      </c>
      <c r="H2656" s="7">
        <v>880079</v>
      </c>
      <c r="I2656" s="5">
        <v>7</v>
      </c>
      <c r="J2656" s="5">
        <v>1</v>
      </c>
      <c r="K2656" s="5" t="s">
        <v>23155</v>
      </c>
      <c r="L2656" s="5">
        <v>6.1899999999999997E-2</v>
      </c>
      <c r="M2656" s="8">
        <v>911990312</v>
      </c>
      <c r="N2656" s="8"/>
      <c r="O2656" s="8"/>
      <c r="P2656" s="8"/>
      <c r="Q2656" s="8"/>
      <c r="R2656" s="5" t="s">
        <v>23156</v>
      </c>
      <c r="S2656" s="5" t="s">
        <v>417</v>
      </c>
      <c r="T2656" s="5" t="s">
        <v>417</v>
      </c>
      <c r="U2656" s="5" t="s">
        <v>417</v>
      </c>
      <c r="V2656" s="5" t="s">
        <v>417</v>
      </c>
      <c r="W2656" s="5" t="s">
        <v>93</v>
      </c>
      <c r="X2656" s="5" t="s">
        <v>418</v>
      </c>
      <c r="Y2656" s="5" t="s">
        <v>419</v>
      </c>
      <c r="Z2656" s="5" t="s">
        <v>420</v>
      </c>
      <c r="AA2656" s="5" t="s">
        <v>421</v>
      </c>
      <c r="AB2656" s="5"/>
      <c r="AC2656" s="5"/>
      <c r="AD2656" s="5"/>
      <c r="AE2656" s="5"/>
      <c r="AF2656" s="5"/>
    </row>
    <row r="2657" spans="1:32" hidden="1">
      <c r="A2657" s="5" t="s">
        <v>23157</v>
      </c>
      <c r="B2657" s="5" t="str">
        <f>IF(COUNTIF('Leads Priorizados INT'!M:M,A2657)&gt;0,"Sí","No")</f>
        <v>No</v>
      </c>
      <c r="C2657">
        <v>0</v>
      </c>
      <c r="D2657" s="6" t="s">
        <v>414</v>
      </c>
      <c r="E2657" s="5" t="s">
        <v>23158</v>
      </c>
      <c r="F2657" s="5" t="s">
        <v>700</v>
      </c>
      <c r="G2657" s="5" t="s">
        <v>12535</v>
      </c>
      <c r="H2657" s="7">
        <v>370297</v>
      </c>
      <c r="I2657" s="5">
        <v>1</v>
      </c>
      <c r="J2657" s="5">
        <v>1</v>
      </c>
      <c r="K2657" s="5" t="s">
        <v>23159</v>
      </c>
      <c r="L2657" s="5">
        <v>6.1899999999999997E-2</v>
      </c>
      <c r="M2657" s="8">
        <v>954605318</v>
      </c>
      <c r="N2657" s="8"/>
      <c r="O2657" s="8"/>
      <c r="P2657" s="8"/>
      <c r="Q2657" s="8"/>
      <c r="R2657" s="5" t="s">
        <v>23160</v>
      </c>
      <c r="S2657" s="5" t="s">
        <v>417</v>
      </c>
      <c r="T2657" s="5" t="s">
        <v>417</v>
      </c>
      <c r="U2657" s="5" t="s">
        <v>417</v>
      </c>
      <c r="V2657" s="5" t="s">
        <v>417</v>
      </c>
      <c r="W2657" s="5" t="s">
        <v>93</v>
      </c>
      <c r="X2657" s="5" t="s">
        <v>418</v>
      </c>
      <c r="Y2657" s="5" t="s">
        <v>419</v>
      </c>
      <c r="Z2657" s="5" t="s">
        <v>420</v>
      </c>
      <c r="AA2657" s="5" t="s">
        <v>421</v>
      </c>
      <c r="AB2657" s="5"/>
      <c r="AC2657" s="5"/>
      <c r="AD2657" s="5"/>
      <c r="AE2657" s="5"/>
      <c r="AF2657" s="5"/>
    </row>
    <row r="2658" spans="1:32" hidden="1">
      <c r="A2658" s="5" t="s">
        <v>23161</v>
      </c>
      <c r="B2658" s="5" t="str">
        <f>IF(COUNTIF('Leads Priorizados INT'!M:M,A2658)&gt;0,"Sí","No")</f>
        <v>No</v>
      </c>
      <c r="C2658">
        <v>0</v>
      </c>
      <c r="D2658" s="6" t="s">
        <v>414</v>
      </c>
      <c r="E2658" s="5" t="s">
        <v>23162</v>
      </c>
      <c r="F2658" s="5" t="s">
        <v>3318</v>
      </c>
      <c r="G2658" s="5" t="s">
        <v>16746</v>
      </c>
      <c r="H2658" s="7">
        <v>384179</v>
      </c>
      <c r="I2658" s="5">
        <v>1</v>
      </c>
      <c r="J2658" s="5">
        <v>1</v>
      </c>
      <c r="K2658" s="5" t="s">
        <v>23163</v>
      </c>
      <c r="L2658" s="5">
        <v>6.1800000000000001E-2</v>
      </c>
      <c r="M2658" s="8">
        <v>979720218</v>
      </c>
      <c r="N2658" s="8"/>
      <c r="O2658" s="8"/>
      <c r="P2658" s="8"/>
      <c r="Q2658" s="8"/>
      <c r="R2658" s="5" t="s">
        <v>23164</v>
      </c>
      <c r="S2658" s="5" t="s">
        <v>23165</v>
      </c>
      <c r="T2658" s="5" t="s">
        <v>23166</v>
      </c>
      <c r="U2658" s="5" t="s">
        <v>23167</v>
      </c>
      <c r="V2658" s="5" t="s">
        <v>417</v>
      </c>
      <c r="W2658" s="5" t="s">
        <v>93</v>
      </c>
      <c r="X2658" s="5" t="s">
        <v>418</v>
      </c>
      <c r="Y2658" s="5" t="s">
        <v>419</v>
      </c>
      <c r="Z2658" s="5" t="s">
        <v>420</v>
      </c>
      <c r="AA2658" s="5" t="s">
        <v>421</v>
      </c>
      <c r="AB2658" s="5" t="s">
        <v>23168</v>
      </c>
      <c r="AC2658" s="5"/>
      <c r="AD2658" s="5"/>
      <c r="AE2658" s="5"/>
      <c r="AF2658" s="5"/>
    </row>
    <row r="2659" spans="1:32" hidden="1">
      <c r="A2659" s="5" t="s">
        <v>23169</v>
      </c>
      <c r="B2659" s="5" t="str">
        <f>IF(COUNTIF('Leads Priorizados INT'!M:M,A2659)&gt;0,"Sí","No")</f>
        <v>No</v>
      </c>
      <c r="C2659">
        <v>0</v>
      </c>
      <c r="D2659" s="6" t="s">
        <v>414</v>
      </c>
      <c r="E2659" s="5" t="s">
        <v>23170</v>
      </c>
      <c r="F2659" s="5" t="s">
        <v>431</v>
      </c>
      <c r="G2659" s="5" t="s">
        <v>9962</v>
      </c>
      <c r="H2659" s="7">
        <v>4218845</v>
      </c>
      <c r="I2659" s="5">
        <v>29</v>
      </c>
      <c r="J2659" s="5">
        <v>1</v>
      </c>
      <c r="K2659" s="5" t="s">
        <v>23171</v>
      </c>
      <c r="L2659" s="5">
        <v>6.1800000000000001E-2</v>
      </c>
      <c r="M2659" s="8"/>
      <c r="N2659" s="8"/>
      <c r="O2659" s="8"/>
      <c r="P2659" s="8"/>
      <c r="Q2659" s="8"/>
      <c r="R2659" s="5" t="s">
        <v>23172</v>
      </c>
      <c r="S2659" s="5" t="s">
        <v>23173</v>
      </c>
      <c r="T2659" s="5" t="s">
        <v>417</v>
      </c>
      <c r="U2659" s="5" t="s">
        <v>417</v>
      </c>
      <c r="V2659" s="5" t="s">
        <v>417</v>
      </c>
      <c r="W2659" s="5" t="s">
        <v>93</v>
      </c>
      <c r="X2659" s="5" t="s">
        <v>418</v>
      </c>
      <c r="Y2659" s="5" t="s">
        <v>419</v>
      </c>
      <c r="Z2659" s="5" t="s">
        <v>420</v>
      </c>
      <c r="AA2659" s="5" t="s">
        <v>421</v>
      </c>
      <c r="AB2659" s="5"/>
      <c r="AC2659" s="5"/>
      <c r="AD2659" s="5"/>
      <c r="AE2659" s="5"/>
      <c r="AF2659" s="5"/>
    </row>
    <row r="2660" spans="1:32" hidden="1">
      <c r="A2660" s="5" t="s">
        <v>23174</v>
      </c>
      <c r="B2660" s="5" t="str">
        <f>IF(COUNTIF('Leads Priorizados INT'!M:M,A2660)&gt;0,"Sí","No")</f>
        <v>No</v>
      </c>
      <c r="C2660">
        <v>0</v>
      </c>
      <c r="D2660" s="6" t="s">
        <v>414</v>
      </c>
      <c r="E2660" s="5" t="s">
        <v>23175</v>
      </c>
      <c r="F2660" s="5" t="s">
        <v>431</v>
      </c>
      <c r="G2660" s="5" t="s">
        <v>13599</v>
      </c>
      <c r="H2660" s="7">
        <v>485720</v>
      </c>
      <c r="I2660" s="5">
        <v>3</v>
      </c>
      <c r="J2660" s="5">
        <v>2</v>
      </c>
      <c r="K2660" s="5" t="s">
        <v>23176</v>
      </c>
      <c r="L2660" s="5">
        <v>6.1800000000000001E-2</v>
      </c>
      <c r="M2660" s="8">
        <v>937291100</v>
      </c>
      <c r="N2660" s="8">
        <v>659394146</v>
      </c>
      <c r="O2660" s="8">
        <v>627947366</v>
      </c>
      <c r="P2660" s="8"/>
      <c r="Q2660" s="8"/>
      <c r="R2660" s="5" t="s">
        <v>23177</v>
      </c>
      <c r="S2660" s="5" t="s">
        <v>417</v>
      </c>
      <c r="T2660" s="5" t="s">
        <v>417</v>
      </c>
      <c r="U2660" s="5" t="s">
        <v>417</v>
      </c>
      <c r="V2660" s="5" t="s">
        <v>417</v>
      </c>
      <c r="W2660" s="5" t="s">
        <v>93</v>
      </c>
      <c r="X2660" s="5" t="s">
        <v>418</v>
      </c>
      <c r="Y2660" s="5" t="s">
        <v>419</v>
      </c>
      <c r="Z2660" s="5" t="s">
        <v>420</v>
      </c>
      <c r="AA2660" s="5" t="s">
        <v>421</v>
      </c>
      <c r="AB2660" s="5"/>
      <c r="AC2660" s="5"/>
      <c r="AD2660" s="5"/>
      <c r="AE2660" s="5"/>
      <c r="AF2660" s="5"/>
    </row>
    <row r="2661" spans="1:32">
      <c r="A2661" s="5" t="s">
        <v>23178</v>
      </c>
      <c r="B2661" s="5" t="str">
        <f>IF(COUNTIF('Leads Priorizados INT'!M:M,A2661)&gt;0,"Sí","No")</f>
        <v>No</v>
      </c>
      <c r="C2661">
        <v>1</v>
      </c>
      <c r="D2661" s="6" t="s">
        <v>414</v>
      </c>
      <c r="E2661" s="5" t="s">
        <v>23179</v>
      </c>
      <c r="F2661" s="5" t="s">
        <v>431</v>
      </c>
      <c r="G2661" s="5" t="s">
        <v>10261</v>
      </c>
      <c r="H2661" s="7">
        <v>1070228</v>
      </c>
      <c r="I2661" s="5">
        <v>7</v>
      </c>
      <c r="J2661" s="5">
        <v>1</v>
      </c>
      <c r="K2661" s="5" t="s">
        <v>23180</v>
      </c>
      <c r="L2661" s="5">
        <v>6.1800000000000001E-2</v>
      </c>
      <c r="M2661" s="8"/>
      <c r="N2661" s="8"/>
      <c r="O2661" s="8"/>
      <c r="P2661" s="8"/>
      <c r="Q2661" s="8"/>
      <c r="R2661" s="5" t="s">
        <v>23181</v>
      </c>
      <c r="S2661" s="5" t="s">
        <v>23182</v>
      </c>
      <c r="T2661" s="5" t="s">
        <v>23183</v>
      </c>
      <c r="U2661" s="5" t="s">
        <v>23184</v>
      </c>
      <c r="V2661" s="5" t="s">
        <v>417</v>
      </c>
      <c r="W2661" s="5" t="s">
        <v>93</v>
      </c>
      <c r="X2661" s="5" t="s">
        <v>418</v>
      </c>
      <c r="Y2661" s="5" t="s">
        <v>419</v>
      </c>
      <c r="Z2661" s="5" t="s">
        <v>420</v>
      </c>
      <c r="AA2661" s="5" t="s">
        <v>421</v>
      </c>
      <c r="AB2661" s="5"/>
      <c r="AC2661" s="5"/>
      <c r="AD2661" s="5"/>
      <c r="AE2661" s="5"/>
      <c r="AF2661" s="5"/>
    </row>
    <row r="2662" spans="1:32" hidden="1">
      <c r="A2662" s="5" t="s">
        <v>23185</v>
      </c>
      <c r="B2662" s="5" t="str">
        <f>IF(COUNTIF('Leads Priorizados INT'!M:M,A2662)&gt;0,"Sí","No")</f>
        <v>No</v>
      </c>
      <c r="C2662">
        <v>0</v>
      </c>
      <c r="D2662" s="6" t="s">
        <v>414</v>
      </c>
      <c r="E2662" s="5" t="s">
        <v>23186</v>
      </c>
      <c r="F2662" s="5" t="s">
        <v>1065</v>
      </c>
      <c r="G2662" s="5" t="s">
        <v>12726</v>
      </c>
      <c r="H2662" s="7">
        <v>391099</v>
      </c>
      <c r="I2662" s="5">
        <v>7</v>
      </c>
      <c r="J2662" s="5">
        <v>2</v>
      </c>
      <c r="K2662" s="5" t="s">
        <v>23163</v>
      </c>
      <c r="L2662" s="5">
        <v>6.1800000000000001E-2</v>
      </c>
      <c r="M2662" s="8">
        <v>943131200</v>
      </c>
      <c r="N2662" s="8"/>
      <c r="O2662" s="8"/>
      <c r="P2662" s="8"/>
      <c r="Q2662" s="8"/>
      <c r="R2662" s="5" t="s">
        <v>23187</v>
      </c>
      <c r="S2662" s="5" t="s">
        <v>23188</v>
      </c>
      <c r="T2662" s="5" t="s">
        <v>23189</v>
      </c>
      <c r="U2662" s="5" t="s">
        <v>23190</v>
      </c>
      <c r="V2662" s="5" t="s">
        <v>417</v>
      </c>
      <c r="W2662" s="5" t="s">
        <v>93</v>
      </c>
      <c r="X2662" s="5" t="s">
        <v>418</v>
      </c>
      <c r="Y2662" s="5" t="s">
        <v>419</v>
      </c>
      <c r="Z2662" s="5" t="s">
        <v>420</v>
      </c>
      <c r="AA2662" s="5" t="s">
        <v>421</v>
      </c>
      <c r="AB2662" s="5" t="s">
        <v>23191</v>
      </c>
      <c r="AC2662" s="5"/>
      <c r="AD2662" s="5"/>
      <c r="AE2662" s="5"/>
      <c r="AF2662" s="5"/>
    </row>
    <row r="2663" spans="1:32" hidden="1">
      <c r="A2663" s="5" t="s">
        <v>23192</v>
      </c>
      <c r="B2663" s="5" t="str">
        <f>IF(COUNTIF('Leads Priorizados INT'!M:M,A2663)&gt;0,"Sí","No")</f>
        <v>No</v>
      </c>
      <c r="C2663">
        <v>0</v>
      </c>
      <c r="D2663" s="6" t="s">
        <v>414</v>
      </c>
      <c r="E2663" s="5" t="s">
        <v>23193</v>
      </c>
      <c r="F2663" s="5" t="s">
        <v>152</v>
      </c>
      <c r="G2663" s="5" t="s">
        <v>9885</v>
      </c>
      <c r="H2663" s="7">
        <v>373965</v>
      </c>
      <c r="I2663" s="5">
        <v>1</v>
      </c>
      <c r="J2663" s="5">
        <v>2</v>
      </c>
      <c r="K2663" s="5" t="s">
        <v>23194</v>
      </c>
      <c r="L2663" s="5">
        <v>6.1800000000000001E-2</v>
      </c>
      <c r="M2663" s="8">
        <v>913200852</v>
      </c>
      <c r="N2663" s="8"/>
      <c r="O2663" s="8"/>
      <c r="P2663" s="8"/>
      <c r="Q2663" s="8"/>
      <c r="R2663" s="5" t="s">
        <v>23195</v>
      </c>
      <c r="S2663" s="5" t="s">
        <v>417</v>
      </c>
      <c r="T2663" s="5" t="s">
        <v>417</v>
      </c>
      <c r="U2663" s="5" t="s">
        <v>417</v>
      </c>
      <c r="V2663" s="5" t="s">
        <v>417</v>
      </c>
      <c r="W2663" s="5" t="s">
        <v>93</v>
      </c>
      <c r="X2663" s="5" t="s">
        <v>418</v>
      </c>
      <c r="Y2663" s="5" t="s">
        <v>419</v>
      </c>
      <c r="Z2663" s="5" t="s">
        <v>420</v>
      </c>
      <c r="AA2663" s="5" t="s">
        <v>421</v>
      </c>
      <c r="AB2663" s="5"/>
      <c r="AC2663" s="5"/>
      <c r="AD2663" s="5"/>
      <c r="AE2663" s="5"/>
      <c r="AF2663" s="5"/>
    </row>
    <row r="2664" spans="1:32">
      <c r="A2664" s="5" t="s">
        <v>23196</v>
      </c>
      <c r="B2664" s="5" t="str">
        <f>IF(COUNTIF('Leads Priorizados INT'!M:M,A2664)&gt;0,"Sí","No")</f>
        <v>No</v>
      </c>
      <c r="C2664">
        <v>1</v>
      </c>
      <c r="D2664" s="6" t="s">
        <v>414</v>
      </c>
      <c r="E2664" s="5" t="s">
        <v>23197</v>
      </c>
      <c r="F2664" s="5" t="s">
        <v>497</v>
      </c>
      <c r="G2664" s="5" t="s">
        <v>19468</v>
      </c>
      <c r="H2664" s="7">
        <v>1003834</v>
      </c>
      <c r="I2664" s="5">
        <v>8</v>
      </c>
      <c r="J2664" s="5">
        <v>1</v>
      </c>
      <c r="K2664" s="5" t="s">
        <v>23198</v>
      </c>
      <c r="L2664" s="5">
        <v>6.1699999999999998E-2</v>
      </c>
      <c r="M2664" s="8">
        <v>971463013</v>
      </c>
      <c r="N2664" s="8">
        <v>971717146</v>
      </c>
      <c r="O2664" s="8"/>
      <c r="P2664" s="8"/>
      <c r="Q2664" s="8"/>
      <c r="R2664" s="5" t="s">
        <v>23199</v>
      </c>
      <c r="S2664" s="5" t="s">
        <v>23200</v>
      </c>
      <c r="T2664" s="5" t="s">
        <v>417</v>
      </c>
      <c r="U2664" s="5" t="s">
        <v>417</v>
      </c>
      <c r="V2664" s="5" t="s">
        <v>417</v>
      </c>
      <c r="W2664" s="5" t="s">
        <v>93</v>
      </c>
      <c r="X2664" s="5" t="s">
        <v>418</v>
      </c>
      <c r="Y2664" s="5" t="s">
        <v>419</v>
      </c>
      <c r="Z2664" s="5" t="s">
        <v>420</v>
      </c>
      <c r="AA2664" s="5" t="s">
        <v>421</v>
      </c>
      <c r="AB2664" s="5"/>
      <c r="AC2664" s="5"/>
      <c r="AD2664" s="5"/>
      <c r="AE2664" s="5"/>
      <c r="AF2664" s="5"/>
    </row>
    <row r="2665" spans="1:32" hidden="1">
      <c r="A2665" s="5" t="s">
        <v>23201</v>
      </c>
      <c r="B2665" s="5" t="str">
        <f>IF(COUNTIF('Leads Priorizados INT'!M:M,A2665)&gt;0,"Sí","No")</f>
        <v>No</v>
      </c>
      <c r="C2665">
        <v>0</v>
      </c>
      <c r="D2665" s="6" t="s">
        <v>414</v>
      </c>
      <c r="E2665" s="5" t="s">
        <v>23202</v>
      </c>
      <c r="F2665" s="5" t="s">
        <v>152</v>
      </c>
      <c r="G2665" s="5" t="s">
        <v>1641</v>
      </c>
      <c r="H2665" s="7">
        <v>6282000</v>
      </c>
      <c r="I2665" s="5">
        <v>15</v>
      </c>
      <c r="J2665" s="5">
        <v>2</v>
      </c>
      <c r="K2665" s="5" t="s">
        <v>23203</v>
      </c>
      <c r="L2665" s="5">
        <v>6.1699999999999998E-2</v>
      </c>
      <c r="M2665" s="8">
        <v>653890349</v>
      </c>
      <c r="N2665" s="8">
        <v>653890343</v>
      </c>
      <c r="O2665" s="8">
        <v>653890338</v>
      </c>
      <c r="P2665" s="8">
        <v>653890341</v>
      </c>
      <c r="Q2665" s="8">
        <v>653890340</v>
      </c>
      <c r="R2665" s="5" t="s">
        <v>23204</v>
      </c>
      <c r="S2665" s="5" t="s">
        <v>417</v>
      </c>
      <c r="T2665" s="5" t="s">
        <v>417</v>
      </c>
      <c r="U2665" s="5" t="s">
        <v>417</v>
      </c>
      <c r="V2665" s="5" t="s">
        <v>417</v>
      </c>
      <c r="W2665" s="5" t="s">
        <v>93</v>
      </c>
      <c r="X2665" s="5" t="s">
        <v>418</v>
      </c>
      <c r="Y2665" s="5" t="s">
        <v>419</v>
      </c>
      <c r="Z2665" s="5" t="s">
        <v>420</v>
      </c>
      <c r="AA2665" s="5" t="s">
        <v>421</v>
      </c>
      <c r="AB2665" s="5"/>
      <c r="AC2665" s="5"/>
      <c r="AD2665" s="5"/>
      <c r="AE2665" s="5"/>
      <c r="AF2665" s="5"/>
    </row>
    <row r="2666" spans="1:32" hidden="1">
      <c r="A2666" s="5" t="s">
        <v>23205</v>
      </c>
      <c r="B2666" s="5" t="str">
        <f>IF(COUNTIF('Leads Priorizados INT'!M:M,A2666)&gt;0,"Sí","No")</f>
        <v>No</v>
      </c>
      <c r="C2666">
        <v>0</v>
      </c>
      <c r="D2666" s="6" t="s">
        <v>414</v>
      </c>
      <c r="E2666" s="5" t="s">
        <v>23206</v>
      </c>
      <c r="F2666" s="5" t="s">
        <v>152</v>
      </c>
      <c r="G2666" s="5" t="s">
        <v>1715</v>
      </c>
      <c r="H2666" s="7">
        <v>824594</v>
      </c>
      <c r="I2666" s="5">
        <v>1</v>
      </c>
      <c r="J2666" s="5">
        <v>1</v>
      </c>
      <c r="K2666" s="5" t="s">
        <v>23207</v>
      </c>
      <c r="L2666" s="5">
        <v>6.1699999999999998E-2</v>
      </c>
      <c r="M2666" s="8"/>
      <c r="N2666" s="8"/>
      <c r="O2666" s="8"/>
      <c r="P2666" s="8"/>
      <c r="Q2666" s="8"/>
      <c r="R2666" s="5" t="s">
        <v>23208</v>
      </c>
      <c r="S2666" s="5" t="s">
        <v>417</v>
      </c>
      <c r="T2666" s="5" t="s">
        <v>417</v>
      </c>
      <c r="U2666" s="5" t="s">
        <v>417</v>
      </c>
      <c r="V2666" s="5" t="s">
        <v>417</v>
      </c>
      <c r="W2666" s="5" t="s">
        <v>93</v>
      </c>
      <c r="X2666" s="5" t="s">
        <v>418</v>
      </c>
      <c r="Y2666" s="5" t="s">
        <v>419</v>
      </c>
      <c r="Z2666" s="5" t="s">
        <v>420</v>
      </c>
      <c r="AA2666" s="5" t="s">
        <v>421</v>
      </c>
      <c r="AB2666" s="5"/>
      <c r="AC2666" s="5"/>
      <c r="AD2666" s="5"/>
      <c r="AE2666" s="5"/>
      <c r="AF2666" s="5"/>
    </row>
    <row r="2667" spans="1:32" hidden="1">
      <c r="A2667" s="5" t="s">
        <v>23209</v>
      </c>
      <c r="B2667" s="5" t="str">
        <f>IF(COUNTIF('Leads Priorizados INT'!M:M,A2667)&gt;0,"Sí","No")</f>
        <v>No</v>
      </c>
      <c r="C2667">
        <v>0</v>
      </c>
      <c r="D2667" s="6" t="s">
        <v>414</v>
      </c>
      <c r="E2667" s="5" t="s">
        <v>23210</v>
      </c>
      <c r="F2667" s="5" t="s">
        <v>152</v>
      </c>
      <c r="G2667" s="5" t="s">
        <v>1715</v>
      </c>
      <c r="H2667" s="7">
        <v>1037321</v>
      </c>
      <c r="I2667" s="5">
        <v>1</v>
      </c>
      <c r="J2667" s="5">
        <v>1</v>
      </c>
      <c r="K2667" s="5" t="s">
        <v>23211</v>
      </c>
      <c r="L2667" s="5">
        <v>6.1699999999999998E-2</v>
      </c>
      <c r="M2667" s="8">
        <v>915425572</v>
      </c>
      <c r="N2667" s="8"/>
      <c r="O2667" s="8"/>
      <c r="P2667" s="8"/>
      <c r="Q2667" s="8"/>
      <c r="R2667" s="5" t="s">
        <v>23212</v>
      </c>
      <c r="S2667" s="5" t="s">
        <v>23213</v>
      </c>
      <c r="T2667" s="5" t="s">
        <v>417</v>
      </c>
      <c r="U2667" s="5" t="s">
        <v>417</v>
      </c>
      <c r="V2667" s="5" t="s">
        <v>417</v>
      </c>
      <c r="W2667" s="5" t="s">
        <v>93</v>
      </c>
      <c r="X2667" s="5" t="s">
        <v>418</v>
      </c>
      <c r="Y2667" s="5" t="s">
        <v>419</v>
      </c>
      <c r="Z2667" s="5" t="s">
        <v>420</v>
      </c>
      <c r="AA2667" s="5" t="s">
        <v>421</v>
      </c>
      <c r="AB2667" s="5"/>
      <c r="AC2667" s="5"/>
      <c r="AD2667" s="5"/>
      <c r="AE2667" s="5"/>
      <c r="AF2667" s="5"/>
    </row>
    <row r="2668" spans="1:32" hidden="1">
      <c r="A2668" s="5" t="s">
        <v>23214</v>
      </c>
      <c r="B2668" s="5" t="str">
        <f>IF(COUNTIF('Leads Priorizados INT'!M:M,A2668)&gt;0,"Sí","No")</f>
        <v>No</v>
      </c>
      <c r="C2668">
        <v>0</v>
      </c>
      <c r="D2668" s="6" t="s">
        <v>414</v>
      </c>
      <c r="E2668" s="5" t="s">
        <v>23215</v>
      </c>
      <c r="F2668" s="5" t="s">
        <v>152</v>
      </c>
      <c r="G2668" s="5" t="s">
        <v>1738</v>
      </c>
      <c r="H2668" s="7">
        <v>1068036</v>
      </c>
      <c r="I2668" s="5">
        <v>8</v>
      </c>
      <c r="J2668" s="5">
        <v>1</v>
      </c>
      <c r="K2668" s="5" t="s">
        <v>23216</v>
      </c>
      <c r="L2668" s="5">
        <v>6.1699999999999998E-2</v>
      </c>
      <c r="M2668" s="8"/>
      <c r="N2668" s="8"/>
      <c r="O2668" s="8"/>
      <c r="P2668" s="8"/>
      <c r="Q2668" s="8"/>
      <c r="R2668" s="5" t="s">
        <v>23217</v>
      </c>
      <c r="S2668" s="5" t="s">
        <v>417</v>
      </c>
      <c r="T2668" s="5" t="s">
        <v>417</v>
      </c>
      <c r="U2668" s="5" t="s">
        <v>417</v>
      </c>
      <c r="V2668" s="5" t="s">
        <v>417</v>
      </c>
      <c r="W2668" s="5" t="s">
        <v>93</v>
      </c>
      <c r="X2668" s="5" t="s">
        <v>418</v>
      </c>
      <c r="Y2668" s="5" t="s">
        <v>419</v>
      </c>
      <c r="Z2668" s="5" t="s">
        <v>420</v>
      </c>
      <c r="AA2668" s="5" t="s">
        <v>421</v>
      </c>
      <c r="AB2668" s="5"/>
      <c r="AC2668" s="5"/>
      <c r="AD2668" s="5"/>
      <c r="AE2668" s="5"/>
      <c r="AF2668" s="5"/>
    </row>
    <row r="2669" spans="1:32" hidden="1">
      <c r="A2669" s="5" t="s">
        <v>23218</v>
      </c>
      <c r="B2669" s="5" t="str">
        <f>IF(COUNTIF('Leads Priorizados INT'!M:M,A2669)&gt;0,"Sí","No")</f>
        <v>No</v>
      </c>
      <c r="C2669">
        <v>0</v>
      </c>
      <c r="D2669" s="6" t="s">
        <v>414</v>
      </c>
      <c r="E2669" s="5" t="s">
        <v>23219</v>
      </c>
      <c r="F2669" s="5" t="s">
        <v>152</v>
      </c>
      <c r="G2669" s="5" t="s">
        <v>9885</v>
      </c>
      <c r="H2669" s="7">
        <v>902385</v>
      </c>
      <c r="I2669" s="5">
        <v>1</v>
      </c>
      <c r="J2669" s="5">
        <v>1</v>
      </c>
      <c r="K2669" s="5" t="s">
        <v>23220</v>
      </c>
      <c r="L2669" s="5">
        <v>6.1699999999999998E-2</v>
      </c>
      <c r="M2669" s="8">
        <v>927194007</v>
      </c>
      <c r="N2669" s="8"/>
      <c r="O2669" s="8"/>
      <c r="P2669" s="8"/>
      <c r="Q2669" s="8"/>
      <c r="R2669" s="5" t="s">
        <v>23221</v>
      </c>
      <c r="S2669" s="5" t="s">
        <v>417</v>
      </c>
      <c r="T2669" s="5" t="s">
        <v>417</v>
      </c>
      <c r="U2669" s="5" t="s">
        <v>417</v>
      </c>
      <c r="V2669" s="5" t="s">
        <v>417</v>
      </c>
      <c r="W2669" s="5" t="s">
        <v>93</v>
      </c>
      <c r="X2669" s="5" t="s">
        <v>418</v>
      </c>
      <c r="Y2669" s="5" t="s">
        <v>419</v>
      </c>
      <c r="Z2669" s="5" t="s">
        <v>420</v>
      </c>
      <c r="AA2669" s="5" t="s">
        <v>421</v>
      </c>
      <c r="AB2669" s="5"/>
      <c r="AC2669" s="5"/>
      <c r="AD2669" s="5"/>
      <c r="AE2669" s="5"/>
      <c r="AF2669" s="5"/>
    </row>
    <row r="2670" spans="1:32" hidden="1">
      <c r="A2670" s="5" t="s">
        <v>23222</v>
      </c>
      <c r="B2670" s="5" t="str">
        <f>IF(COUNTIF('Leads Priorizados INT'!M:M,A2670)&gt;0,"Sí","No")</f>
        <v>No</v>
      </c>
      <c r="C2670">
        <v>0</v>
      </c>
      <c r="D2670" s="6" t="s">
        <v>414</v>
      </c>
      <c r="E2670" s="5" t="s">
        <v>23223</v>
      </c>
      <c r="F2670" s="5" t="s">
        <v>2935</v>
      </c>
      <c r="G2670" s="5" t="s">
        <v>20898</v>
      </c>
      <c r="H2670" s="7">
        <v>964643</v>
      </c>
      <c r="I2670" s="5">
        <v>8</v>
      </c>
      <c r="J2670" s="5">
        <v>1</v>
      </c>
      <c r="K2670" s="5" t="s">
        <v>23224</v>
      </c>
      <c r="L2670" s="5">
        <v>6.1600000000000002E-2</v>
      </c>
      <c r="M2670" s="8"/>
      <c r="N2670" s="8"/>
      <c r="O2670" s="8"/>
      <c r="P2670" s="8"/>
      <c r="Q2670" s="8"/>
      <c r="R2670" s="5" t="s">
        <v>22969</v>
      </c>
      <c r="S2670" s="5" t="s">
        <v>417</v>
      </c>
      <c r="T2670" s="5" t="s">
        <v>417</v>
      </c>
      <c r="U2670" s="5" t="s">
        <v>417</v>
      </c>
      <c r="V2670" s="5" t="s">
        <v>417</v>
      </c>
      <c r="W2670" s="5" t="s">
        <v>93</v>
      </c>
      <c r="X2670" s="5" t="s">
        <v>418</v>
      </c>
      <c r="Y2670" s="5" t="s">
        <v>419</v>
      </c>
      <c r="Z2670" s="5" t="s">
        <v>420</v>
      </c>
      <c r="AA2670" s="5" t="s">
        <v>421</v>
      </c>
      <c r="AB2670" s="5"/>
      <c r="AC2670" s="5"/>
      <c r="AD2670" s="5"/>
      <c r="AE2670" s="5"/>
      <c r="AF2670" s="5"/>
    </row>
    <row r="2671" spans="1:32" hidden="1">
      <c r="A2671" s="5" t="s">
        <v>23225</v>
      </c>
      <c r="B2671" s="5" t="str">
        <f>IF(COUNTIF('Leads Priorizados INT'!M:M,A2671)&gt;0,"Sí","No")</f>
        <v>No</v>
      </c>
      <c r="C2671">
        <v>0</v>
      </c>
      <c r="D2671" s="6" t="s">
        <v>414</v>
      </c>
      <c r="E2671" s="5" t="s">
        <v>23226</v>
      </c>
      <c r="F2671" s="5" t="s">
        <v>581</v>
      </c>
      <c r="G2671" s="5" t="s">
        <v>2056</v>
      </c>
      <c r="H2671" s="7">
        <v>311170</v>
      </c>
      <c r="I2671" s="5">
        <v>1</v>
      </c>
      <c r="J2671" s="5">
        <v>1</v>
      </c>
      <c r="K2671" s="5" t="s">
        <v>23227</v>
      </c>
      <c r="L2671" s="5">
        <v>6.1600000000000002E-2</v>
      </c>
      <c r="M2671" s="8"/>
      <c r="N2671" s="8"/>
      <c r="O2671" s="8"/>
      <c r="P2671" s="8"/>
      <c r="Q2671" s="8"/>
      <c r="R2671" s="5" t="s">
        <v>23228</v>
      </c>
      <c r="S2671" s="5" t="s">
        <v>417</v>
      </c>
      <c r="T2671" s="5" t="s">
        <v>417</v>
      </c>
      <c r="U2671" s="5" t="s">
        <v>417</v>
      </c>
      <c r="V2671" s="5" t="s">
        <v>417</v>
      </c>
      <c r="W2671" s="5" t="s">
        <v>93</v>
      </c>
      <c r="X2671" s="5" t="s">
        <v>418</v>
      </c>
      <c r="Y2671" s="5" t="s">
        <v>419</v>
      </c>
      <c r="Z2671" s="5" t="s">
        <v>420</v>
      </c>
      <c r="AA2671" s="5" t="s">
        <v>421</v>
      </c>
      <c r="AB2671" s="5"/>
      <c r="AC2671" s="5"/>
      <c r="AD2671" s="5"/>
      <c r="AE2671" s="5"/>
      <c r="AF2671" s="5"/>
    </row>
    <row r="2672" spans="1:32" hidden="1">
      <c r="A2672" s="5" t="s">
        <v>23229</v>
      </c>
      <c r="B2672" s="5" t="str">
        <f>IF(COUNTIF('Leads Priorizados INT'!M:M,A2672)&gt;0,"Sí","No")</f>
        <v>No</v>
      </c>
      <c r="C2672">
        <v>0</v>
      </c>
      <c r="D2672" s="6" t="s">
        <v>414</v>
      </c>
      <c r="E2672" s="5" t="s">
        <v>23230</v>
      </c>
      <c r="F2672" s="5" t="s">
        <v>497</v>
      </c>
      <c r="G2672" s="5" t="s">
        <v>19468</v>
      </c>
      <c r="H2672" s="7">
        <v>375666</v>
      </c>
      <c r="I2672" s="5">
        <v>1</v>
      </c>
      <c r="J2672" s="5">
        <v>1</v>
      </c>
      <c r="K2672" s="5" t="s">
        <v>23231</v>
      </c>
      <c r="L2672" s="5">
        <v>6.1600000000000002E-2</v>
      </c>
      <c r="M2672" s="8"/>
      <c r="N2672" s="8"/>
      <c r="O2672" s="8"/>
      <c r="P2672" s="8"/>
      <c r="Q2672" s="8"/>
      <c r="R2672" s="5" t="s">
        <v>23232</v>
      </c>
      <c r="S2672" s="5" t="s">
        <v>417</v>
      </c>
      <c r="T2672" s="5" t="s">
        <v>417</v>
      </c>
      <c r="U2672" s="5" t="s">
        <v>417</v>
      </c>
      <c r="V2672" s="5" t="s">
        <v>417</v>
      </c>
      <c r="W2672" s="5" t="s">
        <v>93</v>
      </c>
      <c r="X2672" s="5" t="s">
        <v>418</v>
      </c>
      <c r="Y2672" s="5" t="s">
        <v>419</v>
      </c>
      <c r="Z2672" s="5" t="s">
        <v>420</v>
      </c>
      <c r="AA2672" s="5" t="s">
        <v>421</v>
      </c>
      <c r="AB2672" s="5"/>
      <c r="AC2672" s="5"/>
      <c r="AD2672" s="5"/>
      <c r="AE2672" s="5"/>
      <c r="AF2672" s="5"/>
    </row>
    <row r="2673" spans="1:32" hidden="1">
      <c r="A2673" s="5" t="s">
        <v>23233</v>
      </c>
      <c r="B2673" s="5" t="str">
        <f>IF(COUNTIF('Leads Priorizados INT'!M:M,A2673)&gt;0,"Sí","No")</f>
        <v>No</v>
      </c>
      <c r="C2673">
        <v>0</v>
      </c>
      <c r="D2673" s="6" t="s">
        <v>414</v>
      </c>
      <c r="E2673" s="5" t="s">
        <v>23234</v>
      </c>
      <c r="F2673" s="5" t="s">
        <v>431</v>
      </c>
      <c r="G2673" s="5" t="s">
        <v>11767</v>
      </c>
      <c r="H2673" s="7">
        <v>711476</v>
      </c>
      <c r="I2673" s="5">
        <v>3</v>
      </c>
      <c r="J2673" s="5">
        <v>1</v>
      </c>
      <c r="K2673" s="5" t="s">
        <v>23235</v>
      </c>
      <c r="L2673" s="5">
        <v>6.1600000000000002E-2</v>
      </c>
      <c r="M2673" s="8"/>
      <c r="N2673" s="8"/>
      <c r="O2673" s="8"/>
      <c r="P2673" s="8"/>
      <c r="Q2673" s="8"/>
      <c r="R2673" s="5" t="s">
        <v>23236</v>
      </c>
      <c r="S2673" s="5" t="s">
        <v>23237</v>
      </c>
      <c r="T2673" s="5" t="s">
        <v>23238</v>
      </c>
      <c r="U2673" s="5" t="s">
        <v>417</v>
      </c>
      <c r="V2673" s="5" t="s">
        <v>417</v>
      </c>
      <c r="W2673" s="5" t="s">
        <v>93</v>
      </c>
      <c r="X2673" s="5" t="s">
        <v>418</v>
      </c>
      <c r="Y2673" s="5" t="s">
        <v>419</v>
      </c>
      <c r="Z2673" s="5" t="s">
        <v>420</v>
      </c>
      <c r="AA2673" s="5" t="s">
        <v>421</v>
      </c>
      <c r="AB2673" s="5"/>
      <c r="AC2673" s="5"/>
      <c r="AD2673" s="5"/>
      <c r="AE2673" s="5"/>
      <c r="AF2673" s="5"/>
    </row>
    <row r="2674" spans="1:32" hidden="1">
      <c r="A2674" s="5" t="s">
        <v>23239</v>
      </c>
      <c r="B2674" s="5" t="str">
        <f>IF(COUNTIF('Leads Priorizados INT'!M:M,A2674)&gt;0,"Sí","No")</f>
        <v>No</v>
      </c>
      <c r="C2674">
        <v>0</v>
      </c>
      <c r="D2674" s="6" t="s">
        <v>414</v>
      </c>
      <c r="E2674" s="5" t="s">
        <v>23240</v>
      </c>
      <c r="F2674" s="5" t="s">
        <v>431</v>
      </c>
      <c r="G2674" s="5" t="s">
        <v>20771</v>
      </c>
      <c r="H2674" s="7">
        <v>1048069</v>
      </c>
      <c r="I2674" s="5">
        <v>7</v>
      </c>
      <c r="J2674" s="5">
        <v>1</v>
      </c>
      <c r="K2674" s="5" t="s">
        <v>23241</v>
      </c>
      <c r="L2674" s="5">
        <v>6.1600000000000002E-2</v>
      </c>
      <c r="M2674" s="8"/>
      <c r="N2674" s="8"/>
      <c r="O2674" s="8"/>
      <c r="P2674" s="8"/>
      <c r="Q2674" s="8"/>
      <c r="R2674" s="5" t="s">
        <v>23242</v>
      </c>
      <c r="S2674" s="5" t="s">
        <v>417</v>
      </c>
      <c r="T2674" s="5" t="s">
        <v>417</v>
      </c>
      <c r="U2674" s="5" t="s">
        <v>417</v>
      </c>
      <c r="V2674" s="5" t="s">
        <v>417</v>
      </c>
      <c r="W2674" s="5" t="s">
        <v>93</v>
      </c>
      <c r="X2674" s="5" t="s">
        <v>418</v>
      </c>
      <c r="Y2674" s="5" t="s">
        <v>419</v>
      </c>
      <c r="Z2674" s="5" t="s">
        <v>420</v>
      </c>
      <c r="AA2674" s="5" t="s">
        <v>421</v>
      </c>
      <c r="AB2674" s="5"/>
      <c r="AC2674" s="5"/>
      <c r="AD2674" s="5"/>
      <c r="AE2674" s="5"/>
      <c r="AF2674" s="5"/>
    </row>
    <row r="2675" spans="1:32">
      <c r="A2675" s="5" t="s">
        <v>23243</v>
      </c>
      <c r="B2675" s="5" t="str">
        <f>IF(COUNTIF('Leads Priorizados INT'!M:M,A2675)&gt;0,"Sí","No")</f>
        <v>No</v>
      </c>
      <c r="C2675">
        <v>1</v>
      </c>
      <c r="D2675" s="6" t="s">
        <v>414</v>
      </c>
      <c r="E2675" s="5" t="s">
        <v>23244</v>
      </c>
      <c r="F2675" s="5" t="s">
        <v>431</v>
      </c>
      <c r="G2675" s="5" t="s">
        <v>3630</v>
      </c>
      <c r="H2675" s="7">
        <v>959462</v>
      </c>
      <c r="I2675" s="5">
        <v>8</v>
      </c>
      <c r="J2675" s="5">
        <v>1</v>
      </c>
      <c r="K2675" s="5" t="s">
        <v>23245</v>
      </c>
      <c r="L2675" s="5">
        <v>6.1600000000000002E-2</v>
      </c>
      <c r="M2675" s="8"/>
      <c r="N2675" s="8"/>
      <c r="O2675" s="8"/>
      <c r="P2675" s="8"/>
      <c r="Q2675" s="8"/>
      <c r="R2675" s="5" t="s">
        <v>23246</v>
      </c>
      <c r="S2675" s="5" t="s">
        <v>417</v>
      </c>
      <c r="T2675" s="5" t="s">
        <v>417</v>
      </c>
      <c r="U2675" s="5" t="s">
        <v>417</v>
      </c>
      <c r="V2675" s="5" t="s">
        <v>417</v>
      </c>
      <c r="W2675" s="5" t="s">
        <v>93</v>
      </c>
      <c r="X2675" s="5" t="s">
        <v>418</v>
      </c>
      <c r="Y2675" s="5" t="s">
        <v>419</v>
      </c>
      <c r="Z2675" s="5" t="s">
        <v>420</v>
      </c>
      <c r="AA2675" s="5" t="s">
        <v>421</v>
      </c>
      <c r="AB2675" s="5"/>
      <c r="AC2675" s="5"/>
      <c r="AD2675" s="5"/>
      <c r="AE2675" s="5"/>
      <c r="AF2675" s="5"/>
    </row>
    <row r="2676" spans="1:32" hidden="1">
      <c r="A2676" s="5" t="s">
        <v>23247</v>
      </c>
      <c r="B2676" s="5" t="str">
        <f>IF(COUNTIF('Leads Priorizados INT'!M:M,A2676)&gt;0,"Sí","No")</f>
        <v>No</v>
      </c>
      <c r="C2676">
        <v>0</v>
      </c>
      <c r="D2676" s="6" t="s">
        <v>414</v>
      </c>
      <c r="E2676" s="5" t="s">
        <v>23248</v>
      </c>
      <c r="F2676" s="5" t="s">
        <v>152</v>
      </c>
      <c r="G2676" s="5" t="s">
        <v>1923</v>
      </c>
      <c r="H2676" s="7">
        <v>2294066</v>
      </c>
      <c r="I2676" s="5">
        <v>17</v>
      </c>
      <c r="J2676" s="5">
        <v>3</v>
      </c>
      <c r="K2676" s="5" t="s">
        <v>23249</v>
      </c>
      <c r="L2676" s="5">
        <v>6.1600000000000002E-2</v>
      </c>
      <c r="M2676" s="8">
        <v>917556931</v>
      </c>
      <c r="N2676" s="8">
        <v>917556929</v>
      </c>
      <c r="O2676" s="8">
        <v>915330024</v>
      </c>
      <c r="P2676" s="8">
        <v>913591666</v>
      </c>
      <c r="Q2676" s="8">
        <v>913500784</v>
      </c>
      <c r="R2676" s="5" t="s">
        <v>23250</v>
      </c>
      <c r="S2676" s="5" t="s">
        <v>417</v>
      </c>
      <c r="T2676" s="5" t="s">
        <v>417</v>
      </c>
      <c r="U2676" s="5" t="s">
        <v>417</v>
      </c>
      <c r="V2676" s="5" t="s">
        <v>417</v>
      </c>
      <c r="W2676" s="5" t="s">
        <v>93</v>
      </c>
      <c r="X2676" s="5" t="s">
        <v>418</v>
      </c>
      <c r="Y2676" s="5" t="s">
        <v>419</v>
      </c>
      <c r="Z2676" s="5" t="s">
        <v>420</v>
      </c>
      <c r="AA2676" s="5" t="s">
        <v>421</v>
      </c>
      <c r="AB2676" s="5" t="s">
        <v>23251</v>
      </c>
      <c r="AC2676" s="5"/>
      <c r="AD2676" s="5"/>
      <c r="AE2676" s="5"/>
      <c r="AF2676" s="5"/>
    </row>
    <row r="2677" spans="1:32" hidden="1">
      <c r="A2677" s="5" t="s">
        <v>23252</v>
      </c>
      <c r="B2677" s="5" t="str">
        <f>IF(COUNTIF('Leads Priorizados INT'!M:M,A2677)&gt;0,"Sí","No")</f>
        <v>No</v>
      </c>
      <c r="C2677">
        <v>0</v>
      </c>
      <c r="D2677" s="6" t="s">
        <v>414</v>
      </c>
      <c r="E2677" s="5" t="s">
        <v>23253</v>
      </c>
      <c r="F2677" s="5" t="s">
        <v>152</v>
      </c>
      <c r="G2677" s="5" t="s">
        <v>2795</v>
      </c>
      <c r="H2677" s="7">
        <v>946762</v>
      </c>
      <c r="I2677" s="5">
        <v>7</v>
      </c>
      <c r="J2677" s="5">
        <v>1</v>
      </c>
      <c r="K2677" s="5" t="s">
        <v>23254</v>
      </c>
      <c r="L2677" s="5">
        <v>6.1600000000000002E-2</v>
      </c>
      <c r="M2677" s="8"/>
      <c r="N2677" s="8"/>
      <c r="O2677" s="8"/>
      <c r="P2677" s="8"/>
      <c r="Q2677" s="8"/>
      <c r="R2677" s="5" t="s">
        <v>23255</v>
      </c>
      <c r="S2677" s="5" t="s">
        <v>417</v>
      </c>
      <c r="T2677" s="5" t="s">
        <v>417</v>
      </c>
      <c r="U2677" s="5" t="s">
        <v>417</v>
      </c>
      <c r="V2677" s="5" t="s">
        <v>417</v>
      </c>
      <c r="W2677" s="5" t="s">
        <v>93</v>
      </c>
      <c r="X2677" s="5" t="s">
        <v>418</v>
      </c>
      <c r="Y2677" s="5" t="s">
        <v>419</v>
      </c>
      <c r="Z2677" s="5" t="s">
        <v>420</v>
      </c>
      <c r="AA2677" s="5" t="s">
        <v>421</v>
      </c>
      <c r="AB2677" s="5"/>
      <c r="AC2677" s="5"/>
      <c r="AD2677" s="5"/>
      <c r="AE2677" s="5"/>
      <c r="AF2677" s="5"/>
    </row>
    <row r="2678" spans="1:32" hidden="1">
      <c r="A2678" s="5" t="s">
        <v>23256</v>
      </c>
      <c r="B2678" s="5" t="str">
        <f>IF(COUNTIF('Leads Priorizados INT'!M:M,A2678)&gt;0,"Sí","No")</f>
        <v>No</v>
      </c>
      <c r="C2678">
        <v>0</v>
      </c>
      <c r="D2678" s="6" t="s">
        <v>414</v>
      </c>
      <c r="E2678" s="5" t="s">
        <v>23257</v>
      </c>
      <c r="F2678" s="5" t="s">
        <v>152</v>
      </c>
      <c r="G2678" s="5" t="s">
        <v>2795</v>
      </c>
      <c r="H2678" s="7">
        <v>847337</v>
      </c>
      <c r="I2678" s="5">
        <v>7</v>
      </c>
      <c r="J2678" s="5">
        <v>1</v>
      </c>
      <c r="K2678" s="5" t="s">
        <v>23258</v>
      </c>
      <c r="L2678" s="5">
        <v>6.1600000000000002E-2</v>
      </c>
      <c r="M2678" s="8"/>
      <c r="N2678" s="8"/>
      <c r="O2678" s="8"/>
      <c r="P2678" s="8"/>
      <c r="Q2678" s="8"/>
      <c r="R2678" s="5" t="s">
        <v>23259</v>
      </c>
      <c r="S2678" s="5" t="s">
        <v>417</v>
      </c>
      <c r="T2678" s="5" t="s">
        <v>417</v>
      </c>
      <c r="U2678" s="5" t="s">
        <v>417</v>
      </c>
      <c r="V2678" s="5" t="s">
        <v>417</v>
      </c>
      <c r="W2678" s="5" t="s">
        <v>93</v>
      </c>
      <c r="X2678" s="5" t="s">
        <v>418</v>
      </c>
      <c r="Y2678" s="5" t="s">
        <v>419</v>
      </c>
      <c r="Z2678" s="5" t="s">
        <v>420</v>
      </c>
      <c r="AA2678" s="5" t="s">
        <v>421</v>
      </c>
      <c r="AB2678" s="5"/>
      <c r="AC2678" s="5"/>
      <c r="AD2678" s="5"/>
      <c r="AE2678" s="5"/>
      <c r="AF2678" s="5"/>
    </row>
    <row r="2679" spans="1:32">
      <c r="A2679" s="5" t="s">
        <v>23260</v>
      </c>
      <c r="B2679" s="5" t="str">
        <f>IF(COUNTIF('Leads Priorizados INT'!M:M,A2679)&gt;0,"Sí","No")</f>
        <v>No</v>
      </c>
      <c r="C2679">
        <v>1</v>
      </c>
      <c r="D2679" s="6" t="s">
        <v>414</v>
      </c>
      <c r="E2679" s="5" t="s">
        <v>23261</v>
      </c>
      <c r="F2679" s="5" t="s">
        <v>152</v>
      </c>
      <c r="G2679" s="5" t="s">
        <v>462</v>
      </c>
      <c r="H2679" s="7">
        <v>508467</v>
      </c>
      <c r="I2679" s="5">
        <v>3</v>
      </c>
      <c r="J2679" s="5">
        <v>1</v>
      </c>
      <c r="K2679" s="5" t="s">
        <v>23262</v>
      </c>
      <c r="L2679" s="5">
        <v>6.1600000000000002E-2</v>
      </c>
      <c r="M2679" s="8">
        <v>912333000</v>
      </c>
      <c r="N2679" s="8"/>
      <c r="O2679" s="8"/>
      <c r="P2679" s="8"/>
      <c r="Q2679" s="8"/>
      <c r="R2679" s="5" t="s">
        <v>23263</v>
      </c>
      <c r="S2679" s="5" t="s">
        <v>23264</v>
      </c>
      <c r="T2679" s="5" t="s">
        <v>417</v>
      </c>
      <c r="U2679" s="5" t="s">
        <v>417</v>
      </c>
      <c r="V2679" s="5" t="s">
        <v>417</v>
      </c>
      <c r="W2679" s="5" t="s">
        <v>93</v>
      </c>
      <c r="X2679" s="5" t="s">
        <v>418</v>
      </c>
      <c r="Y2679" s="5" t="s">
        <v>419</v>
      </c>
      <c r="Z2679" s="5" t="s">
        <v>420</v>
      </c>
      <c r="AA2679" s="5" t="s">
        <v>421</v>
      </c>
      <c r="AB2679" s="5"/>
      <c r="AC2679" s="5"/>
      <c r="AD2679" s="5"/>
      <c r="AE2679" s="5"/>
      <c r="AF2679" s="5"/>
    </row>
    <row r="2680" spans="1:32" hidden="1">
      <c r="A2680" s="5" t="s">
        <v>23265</v>
      </c>
      <c r="B2680" s="5" t="str">
        <f>IF(COUNTIF('Leads Priorizados INT'!M:M,A2680)&gt;0,"Sí","No")</f>
        <v>No</v>
      </c>
      <c r="C2680">
        <v>0</v>
      </c>
      <c r="D2680" s="6" t="s">
        <v>414</v>
      </c>
      <c r="E2680" s="5" t="s">
        <v>23266</v>
      </c>
      <c r="F2680" s="5" t="s">
        <v>1118</v>
      </c>
      <c r="G2680" s="5" t="s">
        <v>20075</v>
      </c>
      <c r="H2680" s="7">
        <v>1487685</v>
      </c>
      <c r="I2680" s="5">
        <v>9</v>
      </c>
      <c r="J2680" s="5">
        <v>2</v>
      </c>
      <c r="K2680" s="5" t="s">
        <v>23267</v>
      </c>
      <c r="L2680" s="5">
        <v>6.1499999999999999E-2</v>
      </c>
      <c r="M2680" s="8">
        <v>972360830</v>
      </c>
      <c r="N2680" s="8">
        <v>972360343</v>
      </c>
      <c r="O2680" s="8">
        <v>697523677</v>
      </c>
      <c r="P2680" s="8">
        <v>692100040</v>
      </c>
      <c r="Q2680" s="8">
        <v>647490295</v>
      </c>
      <c r="R2680" s="5" t="s">
        <v>23268</v>
      </c>
      <c r="S2680" s="5" t="s">
        <v>417</v>
      </c>
      <c r="T2680" s="5" t="s">
        <v>417</v>
      </c>
      <c r="U2680" s="5" t="s">
        <v>417</v>
      </c>
      <c r="V2680" s="5" t="s">
        <v>417</v>
      </c>
      <c r="W2680" s="5" t="s">
        <v>93</v>
      </c>
      <c r="X2680" s="5" t="s">
        <v>418</v>
      </c>
      <c r="Y2680" s="5" t="s">
        <v>419</v>
      </c>
      <c r="Z2680" s="5" t="s">
        <v>420</v>
      </c>
      <c r="AA2680" s="5" t="s">
        <v>421</v>
      </c>
      <c r="AB2680" s="5"/>
      <c r="AC2680" s="5"/>
      <c r="AD2680" s="5"/>
      <c r="AE2680" s="5"/>
      <c r="AF2680" s="5"/>
    </row>
    <row r="2681" spans="1:32" hidden="1">
      <c r="A2681" s="5" t="s">
        <v>23269</v>
      </c>
      <c r="B2681" s="5" t="str">
        <f>IF(COUNTIF('Leads Priorizados INT'!M:M,A2681)&gt;0,"Sí","No")</f>
        <v>No</v>
      </c>
      <c r="C2681">
        <v>0</v>
      </c>
      <c r="D2681" s="6" t="s">
        <v>414</v>
      </c>
      <c r="E2681" s="5" t="s">
        <v>23270</v>
      </c>
      <c r="F2681" s="5" t="s">
        <v>2007</v>
      </c>
      <c r="G2681" s="5" t="s">
        <v>16784</v>
      </c>
      <c r="H2681" s="7">
        <v>927361</v>
      </c>
      <c r="I2681" s="5">
        <v>1</v>
      </c>
      <c r="J2681" s="5">
        <v>2</v>
      </c>
      <c r="K2681" s="5" t="s">
        <v>23271</v>
      </c>
      <c r="L2681" s="5">
        <v>6.1400000000000003E-2</v>
      </c>
      <c r="M2681" s="8">
        <v>913349797</v>
      </c>
      <c r="N2681" s="8"/>
      <c r="O2681" s="8"/>
      <c r="P2681" s="8"/>
      <c r="Q2681" s="8"/>
      <c r="R2681" s="5" t="s">
        <v>23272</v>
      </c>
      <c r="S2681" s="5" t="s">
        <v>417</v>
      </c>
      <c r="T2681" s="5" t="s">
        <v>417</v>
      </c>
      <c r="U2681" s="5" t="s">
        <v>417</v>
      </c>
      <c r="V2681" s="5" t="s">
        <v>417</v>
      </c>
      <c r="W2681" s="5" t="s">
        <v>93</v>
      </c>
      <c r="X2681" s="5" t="s">
        <v>418</v>
      </c>
      <c r="Y2681" s="5" t="s">
        <v>419</v>
      </c>
      <c r="Z2681" s="5" t="s">
        <v>420</v>
      </c>
      <c r="AA2681" s="5" t="s">
        <v>421</v>
      </c>
      <c r="AB2681" s="5" t="s">
        <v>23273</v>
      </c>
      <c r="AC2681" s="5"/>
      <c r="AD2681" s="5"/>
      <c r="AE2681" s="5"/>
      <c r="AF2681" s="5"/>
    </row>
    <row r="2682" spans="1:32" hidden="1">
      <c r="A2682" s="5" t="s">
        <v>23274</v>
      </c>
      <c r="B2682" s="5" t="str">
        <f>IF(COUNTIF('Leads Priorizados INT'!M:M,A2682)&gt;0,"Sí","No")</f>
        <v>No</v>
      </c>
      <c r="C2682">
        <v>0</v>
      </c>
      <c r="D2682" s="6" t="s">
        <v>414</v>
      </c>
      <c r="E2682" s="5" t="s">
        <v>23275</v>
      </c>
      <c r="F2682" s="5" t="s">
        <v>3780</v>
      </c>
      <c r="G2682" s="5" t="s">
        <v>17576</v>
      </c>
      <c r="H2682" s="7">
        <v>1145513</v>
      </c>
      <c r="I2682" s="5">
        <v>1</v>
      </c>
      <c r="J2682" s="5">
        <v>1</v>
      </c>
      <c r="K2682" s="5" t="s">
        <v>23276</v>
      </c>
      <c r="L2682" s="5">
        <v>6.1400000000000003E-2</v>
      </c>
      <c r="M2682" s="8"/>
      <c r="N2682" s="8"/>
      <c r="O2682" s="8"/>
      <c r="P2682" s="8"/>
      <c r="Q2682" s="8"/>
      <c r="R2682" s="5" t="s">
        <v>23277</v>
      </c>
      <c r="S2682" s="5" t="s">
        <v>417</v>
      </c>
      <c r="T2682" s="5" t="s">
        <v>417</v>
      </c>
      <c r="U2682" s="5" t="s">
        <v>417</v>
      </c>
      <c r="V2682" s="5" t="s">
        <v>417</v>
      </c>
      <c r="W2682" s="5" t="s">
        <v>93</v>
      </c>
      <c r="X2682" s="5" t="s">
        <v>418</v>
      </c>
      <c r="Y2682" s="5" t="s">
        <v>419</v>
      </c>
      <c r="Z2682" s="5" t="s">
        <v>420</v>
      </c>
      <c r="AA2682" s="5" t="s">
        <v>421</v>
      </c>
      <c r="AB2682" s="5"/>
      <c r="AC2682" s="5"/>
      <c r="AD2682" s="5"/>
      <c r="AE2682" s="5"/>
      <c r="AF2682" s="5"/>
    </row>
    <row r="2683" spans="1:32" hidden="1">
      <c r="A2683" s="5" t="s">
        <v>23278</v>
      </c>
      <c r="B2683" s="5" t="str">
        <f>IF(COUNTIF('Leads Priorizados INT'!M:M,A2683)&gt;0,"Sí","No")</f>
        <v>No</v>
      </c>
      <c r="C2683">
        <v>0</v>
      </c>
      <c r="D2683" s="6" t="s">
        <v>414</v>
      </c>
      <c r="E2683" s="5" t="s">
        <v>23279</v>
      </c>
      <c r="F2683" s="5" t="s">
        <v>923</v>
      </c>
      <c r="G2683" s="5" t="s">
        <v>17815</v>
      </c>
      <c r="H2683" s="7">
        <v>366005</v>
      </c>
      <c r="I2683" s="5">
        <v>5</v>
      </c>
      <c r="J2683" s="5">
        <v>2</v>
      </c>
      <c r="K2683" s="5" t="s">
        <v>23280</v>
      </c>
      <c r="L2683" s="5">
        <v>6.1400000000000003E-2</v>
      </c>
      <c r="M2683" s="8">
        <v>923213714</v>
      </c>
      <c r="N2683" s="8">
        <v>923281151</v>
      </c>
      <c r="O2683" s="8">
        <v>635573710</v>
      </c>
      <c r="P2683" s="8">
        <v>607620461</v>
      </c>
      <c r="Q2683" s="8">
        <v>670059974</v>
      </c>
      <c r="R2683" s="5" t="s">
        <v>23281</v>
      </c>
      <c r="S2683" s="5" t="s">
        <v>417</v>
      </c>
      <c r="T2683" s="5" t="s">
        <v>417</v>
      </c>
      <c r="U2683" s="5" t="s">
        <v>417</v>
      </c>
      <c r="V2683" s="5" t="s">
        <v>417</v>
      </c>
      <c r="W2683" s="5" t="s">
        <v>93</v>
      </c>
      <c r="X2683" s="5" t="s">
        <v>418</v>
      </c>
      <c r="Y2683" s="5" t="s">
        <v>419</v>
      </c>
      <c r="Z2683" s="5" t="s">
        <v>420</v>
      </c>
      <c r="AA2683" s="5" t="s">
        <v>421</v>
      </c>
      <c r="AB2683" s="5"/>
      <c r="AC2683" s="5"/>
      <c r="AD2683" s="5"/>
      <c r="AE2683" s="5"/>
      <c r="AF2683" s="5"/>
    </row>
    <row r="2684" spans="1:32" hidden="1">
      <c r="A2684" s="5" t="s">
        <v>23282</v>
      </c>
      <c r="B2684" s="5" t="str">
        <f>IF(COUNTIF('Leads Priorizados INT'!M:M,A2684)&gt;0,"Sí","No")</f>
        <v>No</v>
      </c>
      <c r="C2684">
        <v>0</v>
      </c>
      <c r="D2684" s="6" t="s">
        <v>414</v>
      </c>
      <c r="E2684" s="5" t="s">
        <v>23283</v>
      </c>
      <c r="F2684" s="5" t="s">
        <v>431</v>
      </c>
      <c r="G2684" s="5" t="s">
        <v>20113</v>
      </c>
      <c r="H2684" s="7">
        <v>977379</v>
      </c>
      <c r="I2684" s="5">
        <v>7</v>
      </c>
      <c r="J2684" s="5">
        <v>1</v>
      </c>
      <c r="K2684" s="5" t="s">
        <v>23284</v>
      </c>
      <c r="L2684" s="5">
        <v>6.1400000000000003E-2</v>
      </c>
      <c r="M2684" s="8"/>
      <c r="N2684" s="8"/>
      <c r="O2684" s="8"/>
      <c r="P2684" s="8"/>
      <c r="Q2684" s="8"/>
      <c r="R2684" s="5" t="s">
        <v>417</v>
      </c>
      <c r="S2684" s="5" t="s">
        <v>417</v>
      </c>
      <c r="T2684" s="5" t="s">
        <v>417</v>
      </c>
      <c r="U2684" s="5" t="s">
        <v>417</v>
      </c>
      <c r="V2684" s="5" t="s">
        <v>417</v>
      </c>
      <c r="W2684" s="5" t="s">
        <v>417</v>
      </c>
      <c r="X2684" s="5" t="s">
        <v>417</v>
      </c>
      <c r="Y2684" s="5" t="s">
        <v>417</v>
      </c>
      <c r="Z2684" s="5" t="s">
        <v>417</v>
      </c>
      <c r="AA2684" s="5" t="s">
        <v>417</v>
      </c>
      <c r="AB2684" s="5"/>
      <c r="AC2684" s="5"/>
      <c r="AD2684" s="5"/>
      <c r="AE2684" s="5"/>
      <c r="AF2684" s="5"/>
    </row>
    <row r="2685" spans="1:32" hidden="1">
      <c r="A2685" s="5" t="s">
        <v>23285</v>
      </c>
      <c r="B2685" s="5" t="str">
        <f>IF(COUNTIF('Leads Priorizados INT'!M:M,A2685)&gt;0,"Sí","No")</f>
        <v>No</v>
      </c>
      <c r="C2685">
        <v>0</v>
      </c>
      <c r="D2685" s="6" t="s">
        <v>414</v>
      </c>
      <c r="E2685" s="5" t="s">
        <v>23286</v>
      </c>
      <c r="F2685" s="5" t="s">
        <v>1144</v>
      </c>
      <c r="G2685" s="5" t="s">
        <v>23287</v>
      </c>
      <c r="H2685" s="7">
        <v>499099</v>
      </c>
      <c r="I2685" s="5">
        <v>1</v>
      </c>
      <c r="J2685" s="5">
        <v>2</v>
      </c>
      <c r="K2685" s="5" t="s">
        <v>23288</v>
      </c>
      <c r="L2685" s="5">
        <v>6.13E-2</v>
      </c>
      <c r="M2685" s="8"/>
      <c r="N2685" s="8"/>
      <c r="O2685" s="8"/>
      <c r="P2685" s="8"/>
      <c r="Q2685" s="8"/>
      <c r="R2685" s="5" t="s">
        <v>23289</v>
      </c>
      <c r="S2685" s="5" t="s">
        <v>417</v>
      </c>
      <c r="T2685" s="5" t="s">
        <v>417</v>
      </c>
      <c r="U2685" s="5" t="s">
        <v>417</v>
      </c>
      <c r="V2685" s="5" t="s">
        <v>417</v>
      </c>
      <c r="W2685" s="5" t="s">
        <v>93</v>
      </c>
      <c r="X2685" s="5" t="s">
        <v>418</v>
      </c>
      <c r="Y2685" s="5" t="s">
        <v>419</v>
      </c>
      <c r="Z2685" s="5" t="s">
        <v>420</v>
      </c>
      <c r="AA2685" s="5" t="s">
        <v>421</v>
      </c>
      <c r="AB2685" s="5"/>
      <c r="AC2685" s="5"/>
      <c r="AD2685" s="5"/>
      <c r="AE2685" s="5"/>
      <c r="AF2685" s="5"/>
    </row>
    <row r="2686" spans="1:32" hidden="1">
      <c r="A2686" s="5" t="s">
        <v>23290</v>
      </c>
      <c r="B2686" s="5" t="str">
        <f>IF(COUNTIF('Leads Priorizados INT'!M:M,A2686)&gt;0,"Sí","No")</f>
        <v>No</v>
      </c>
      <c r="C2686">
        <v>0</v>
      </c>
      <c r="D2686" s="6" t="s">
        <v>414</v>
      </c>
      <c r="E2686" s="5" t="s">
        <v>23291</v>
      </c>
      <c r="F2686" s="5" t="s">
        <v>431</v>
      </c>
      <c r="G2686" s="5" t="s">
        <v>639</v>
      </c>
      <c r="H2686" s="7">
        <v>1296639</v>
      </c>
      <c r="I2686" s="5">
        <v>7</v>
      </c>
      <c r="J2686" s="5">
        <v>4</v>
      </c>
      <c r="K2686" s="5" t="s">
        <v>23292</v>
      </c>
      <c r="L2686" s="5">
        <v>6.13E-2</v>
      </c>
      <c r="M2686" s="8">
        <v>933072485</v>
      </c>
      <c r="N2686" s="8">
        <v>933070504</v>
      </c>
      <c r="O2686" s="8">
        <v>687972812</v>
      </c>
      <c r="P2686" s="8">
        <v>697664893</v>
      </c>
      <c r="Q2686" s="8">
        <v>607954778</v>
      </c>
      <c r="R2686" s="5" t="s">
        <v>23293</v>
      </c>
      <c r="S2686" s="5" t="s">
        <v>417</v>
      </c>
      <c r="T2686" s="5" t="s">
        <v>417</v>
      </c>
      <c r="U2686" s="5" t="s">
        <v>417</v>
      </c>
      <c r="V2686" s="5" t="s">
        <v>417</v>
      </c>
      <c r="W2686" s="5" t="s">
        <v>93</v>
      </c>
      <c r="X2686" s="5" t="s">
        <v>418</v>
      </c>
      <c r="Y2686" s="5" t="s">
        <v>419</v>
      </c>
      <c r="Z2686" s="5" t="s">
        <v>420</v>
      </c>
      <c r="AA2686" s="5" t="s">
        <v>421</v>
      </c>
      <c r="AB2686" s="5" t="s">
        <v>23294</v>
      </c>
      <c r="AC2686" s="5" t="s">
        <v>23295</v>
      </c>
      <c r="AD2686" s="5"/>
      <c r="AE2686" s="5"/>
      <c r="AF2686" s="5"/>
    </row>
    <row r="2687" spans="1:32" hidden="1">
      <c r="A2687" s="5" t="s">
        <v>23296</v>
      </c>
      <c r="B2687" s="5" t="str">
        <f>IF(COUNTIF('Leads Priorizados INT'!M:M,A2687)&gt;0,"Sí","No")</f>
        <v>No</v>
      </c>
      <c r="C2687">
        <v>0</v>
      </c>
      <c r="D2687" s="6" t="s">
        <v>414</v>
      </c>
      <c r="E2687" s="5" t="s">
        <v>23297</v>
      </c>
      <c r="F2687" s="5" t="s">
        <v>931</v>
      </c>
      <c r="G2687" s="5" t="s">
        <v>1318</v>
      </c>
      <c r="H2687" s="7">
        <v>439561</v>
      </c>
      <c r="I2687" s="5">
        <v>4</v>
      </c>
      <c r="J2687" s="5">
        <v>1</v>
      </c>
      <c r="K2687" s="5" t="s">
        <v>23298</v>
      </c>
      <c r="L2687" s="5">
        <v>6.13E-2</v>
      </c>
      <c r="M2687" s="8">
        <v>600599024</v>
      </c>
      <c r="N2687" s="8"/>
      <c r="O2687" s="8"/>
      <c r="P2687" s="8"/>
      <c r="Q2687" s="8"/>
      <c r="R2687" s="5" t="s">
        <v>23299</v>
      </c>
      <c r="S2687" s="5" t="s">
        <v>23300</v>
      </c>
      <c r="T2687" s="5" t="s">
        <v>23301</v>
      </c>
      <c r="U2687" s="5" t="s">
        <v>23302</v>
      </c>
      <c r="V2687" s="5" t="s">
        <v>417</v>
      </c>
      <c r="W2687" s="5" t="s">
        <v>93</v>
      </c>
      <c r="X2687" s="5" t="s">
        <v>418</v>
      </c>
      <c r="Y2687" s="5" t="s">
        <v>419</v>
      </c>
      <c r="Z2687" s="5" t="s">
        <v>420</v>
      </c>
      <c r="AA2687" s="5" t="s">
        <v>421</v>
      </c>
      <c r="AB2687" s="5"/>
      <c r="AC2687" s="5"/>
      <c r="AD2687" s="5"/>
      <c r="AE2687" s="5"/>
      <c r="AF2687" s="5"/>
    </row>
    <row r="2688" spans="1:32">
      <c r="A2688" s="5" t="s">
        <v>23303</v>
      </c>
      <c r="B2688" s="5" t="str">
        <f>IF(COUNTIF('Leads Priorizados INT'!M:M,A2688)&gt;0,"Sí","No")</f>
        <v>No</v>
      </c>
      <c r="C2688">
        <v>1</v>
      </c>
      <c r="D2688" s="6" t="s">
        <v>414</v>
      </c>
      <c r="E2688" s="5" t="s">
        <v>23304</v>
      </c>
      <c r="F2688" s="5" t="s">
        <v>769</v>
      </c>
      <c r="G2688" s="5" t="s">
        <v>23305</v>
      </c>
      <c r="H2688" s="7">
        <v>2717752</v>
      </c>
      <c r="I2688" s="5">
        <v>38</v>
      </c>
      <c r="J2688" s="5">
        <v>3</v>
      </c>
      <c r="K2688" s="5" t="s">
        <v>23306</v>
      </c>
      <c r="L2688" s="5">
        <v>6.13E-2</v>
      </c>
      <c r="M2688" s="8">
        <v>922316312</v>
      </c>
      <c r="N2688" s="8"/>
      <c r="O2688" s="8"/>
      <c r="P2688" s="8"/>
      <c r="Q2688" s="8"/>
      <c r="R2688" s="5" t="s">
        <v>23307</v>
      </c>
      <c r="S2688" s="5" t="s">
        <v>23308</v>
      </c>
      <c r="T2688" s="5" t="s">
        <v>417</v>
      </c>
      <c r="U2688" s="5" t="s">
        <v>417</v>
      </c>
      <c r="V2688" s="5" t="s">
        <v>417</v>
      </c>
      <c r="W2688" s="5" t="s">
        <v>93</v>
      </c>
      <c r="X2688" s="5" t="s">
        <v>418</v>
      </c>
      <c r="Y2688" s="5" t="s">
        <v>419</v>
      </c>
      <c r="Z2688" s="5" t="s">
        <v>420</v>
      </c>
      <c r="AA2688" s="5" t="s">
        <v>421</v>
      </c>
      <c r="AB2688" s="5"/>
      <c r="AC2688" s="5"/>
      <c r="AD2688" s="5"/>
      <c r="AE2688" s="5"/>
      <c r="AF2688" s="5"/>
    </row>
    <row r="2689" spans="1:32" hidden="1">
      <c r="A2689" s="5" t="s">
        <v>23309</v>
      </c>
      <c r="B2689" s="5" t="str">
        <f>IF(COUNTIF('Leads Priorizados INT'!M:M,A2689)&gt;0,"Sí","No")</f>
        <v>No</v>
      </c>
      <c r="C2689">
        <v>0</v>
      </c>
      <c r="D2689" s="6" t="s">
        <v>414</v>
      </c>
      <c r="E2689" s="5" t="s">
        <v>23310</v>
      </c>
      <c r="F2689" s="5" t="s">
        <v>152</v>
      </c>
      <c r="G2689" s="5" t="s">
        <v>1602</v>
      </c>
      <c r="H2689" s="7">
        <v>426687</v>
      </c>
      <c r="I2689" s="5">
        <v>1</v>
      </c>
      <c r="J2689" s="5">
        <v>2</v>
      </c>
      <c r="K2689" s="5" t="s">
        <v>23311</v>
      </c>
      <c r="L2689" s="5">
        <v>6.13E-2</v>
      </c>
      <c r="M2689" s="8"/>
      <c r="N2689" s="8"/>
      <c r="O2689" s="8"/>
      <c r="P2689" s="8"/>
      <c r="Q2689" s="8"/>
      <c r="R2689" s="5" t="s">
        <v>23312</v>
      </c>
      <c r="S2689" s="5" t="s">
        <v>23313</v>
      </c>
      <c r="T2689" s="5" t="s">
        <v>417</v>
      </c>
      <c r="U2689" s="5" t="s">
        <v>417</v>
      </c>
      <c r="V2689" s="5" t="s">
        <v>417</v>
      </c>
      <c r="W2689" s="5" t="s">
        <v>93</v>
      </c>
      <c r="X2689" s="5" t="s">
        <v>418</v>
      </c>
      <c r="Y2689" s="5" t="s">
        <v>419</v>
      </c>
      <c r="Z2689" s="5" t="s">
        <v>420</v>
      </c>
      <c r="AA2689" s="5" t="s">
        <v>421</v>
      </c>
      <c r="AB2689" s="5"/>
      <c r="AC2689" s="5"/>
      <c r="AD2689" s="5"/>
      <c r="AE2689" s="5"/>
      <c r="AF2689" s="5"/>
    </row>
    <row r="2690" spans="1:32">
      <c r="A2690" s="5" t="s">
        <v>23314</v>
      </c>
      <c r="B2690" s="5" t="str">
        <f>IF(COUNTIF('Leads Priorizados INT'!M:M,A2690)&gt;0,"Sí","No")</f>
        <v>No</v>
      </c>
      <c r="C2690">
        <v>1</v>
      </c>
      <c r="D2690" s="6" t="s">
        <v>430</v>
      </c>
      <c r="E2690" s="5" t="s">
        <v>23315</v>
      </c>
      <c r="F2690" s="5" t="s">
        <v>3780</v>
      </c>
      <c r="G2690" s="5" t="s">
        <v>11538</v>
      </c>
      <c r="H2690" s="7">
        <v>885307</v>
      </c>
      <c r="I2690" s="5">
        <v>1</v>
      </c>
      <c r="J2690" s="5">
        <v>2</v>
      </c>
      <c r="K2690" s="5" t="s">
        <v>23316</v>
      </c>
      <c r="L2690" s="5">
        <v>6.1199999999999997E-2</v>
      </c>
      <c r="M2690" s="8">
        <v>958079702</v>
      </c>
      <c r="N2690" s="8">
        <v>635442528</v>
      </c>
      <c r="O2690" s="8"/>
      <c r="P2690" s="8"/>
      <c r="Q2690" s="8"/>
      <c r="R2690" s="5" t="s">
        <v>23317</v>
      </c>
      <c r="S2690" s="5" t="s">
        <v>417</v>
      </c>
      <c r="T2690" s="5" t="s">
        <v>417</v>
      </c>
      <c r="U2690" s="5" t="s">
        <v>417</v>
      </c>
      <c r="V2690" s="5" t="s">
        <v>417</v>
      </c>
      <c r="W2690" s="5" t="s">
        <v>93</v>
      </c>
      <c r="X2690" s="5" t="s">
        <v>418</v>
      </c>
      <c r="Y2690" s="5" t="s">
        <v>419</v>
      </c>
      <c r="Z2690" s="5" t="s">
        <v>420</v>
      </c>
      <c r="AA2690" s="5" t="s">
        <v>421</v>
      </c>
      <c r="AB2690" s="5"/>
      <c r="AC2690" s="5"/>
      <c r="AD2690" s="5"/>
      <c r="AE2690" s="5"/>
      <c r="AF2690" s="5"/>
    </row>
    <row r="2691" spans="1:32" hidden="1">
      <c r="A2691" s="5" t="s">
        <v>23318</v>
      </c>
      <c r="B2691" s="5" t="str">
        <f>IF(COUNTIF('Leads Priorizados INT'!M:M,A2691)&gt;0,"Sí","No")</f>
        <v>No</v>
      </c>
      <c r="C2691">
        <v>0</v>
      </c>
      <c r="D2691" s="6" t="s">
        <v>414</v>
      </c>
      <c r="E2691" s="5" t="s">
        <v>23319</v>
      </c>
      <c r="F2691" s="5" t="s">
        <v>12657</v>
      </c>
      <c r="G2691" s="5" t="s">
        <v>23320</v>
      </c>
      <c r="H2691" s="7">
        <v>876458</v>
      </c>
      <c r="I2691" s="5">
        <v>1</v>
      </c>
      <c r="J2691" s="5">
        <v>1</v>
      </c>
      <c r="K2691" s="5" t="s">
        <v>23321</v>
      </c>
      <c r="L2691" s="5">
        <v>6.1199999999999997E-2</v>
      </c>
      <c r="M2691" s="8">
        <v>652392114</v>
      </c>
      <c r="N2691" s="8">
        <v>652398559</v>
      </c>
      <c r="O2691" s="8">
        <v>652392117</v>
      </c>
      <c r="P2691" s="8"/>
      <c r="Q2691" s="8"/>
      <c r="R2691" s="5" t="s">
        <v>23322</v>
      </c>
      <c r="S2691" s="5" t="s">
        <v>417</v>
      </c>
      <c r="T2691" s="5" t="s">
        <v>417</v>
      </c>
      <c r="U2691" s="5" t="s">
        <v>417</v>
      </c>
      <c r="V2691" s="5" t="s">
        <v>417</v>
      </c>
      <c r="W2691" s="5" t="s">
        <v>93</v>
      </c>
      <c r="X2691" s="5" t="s">
        <v>418</v>
      </c>
      <c r="Y2691" s="5" t="s">
        <v>419</v>
      </c>
      <c r="Z2691" s="5" t="s">
        <v>420</v>
      </c>
      <c r="AA2691" s="5" t="s">
        <v>421</v>
      </c>
      <c r="AB2691" s="5"/>
      <c r="AC2691" s="5"/>
      <c r="AD2691" s="5"/>
      <c r="AE2691" s="5"/>
      <c r="AF2691" s="5"/>
    </row>
    <row r="2692" spans="1:32" hidden="1">
      <c r="A2692" s="5" t="s">
        <v>23323</v>
      </c>
      <c r="B2692" s="5" t="str">
        <f>IF(COUNTIF('Leads Priorizados INT'!M:M,A2692)&gt;0,"Sí","No")</f>
        <v>No</v>
      </c>
      <c r="C2692">
        <v>0</v>
      </c>
      <c r="D2692" s="6" t="s">
        <v>414</v>
      </c>
      <c r="E2692" s="5" t="s">
        <v>23324</v>
      </c>
      <c r="F2692" s="5" t="s">
        <v>431</v>
      </c>
      <c r="G2692" s="5" t="s">
        <v>9310</v>
      </c>
      <c r="H2692" s="7">
        <v>600000</v>
      </c>
      <c r="I2692" s="5">
        <v>1</v>
      </c>
      <c r="J2692" s="5">
        <v>2</v>
      </c>
      <c r="K2692" s="5" t="s">
        <v>23325</v>
      </c>
      <c r="L2692" s="5">
        <v>6.1199999999999997E-2</v>
      </c>
      <c r="M2692" s="8">
        <v>932287876</v>
      </c>
      <c r="N2692" s="8">
        <v>932059802</v>
      </c>
      <c r="O2692" s="8"/>
      <c r="P2692" s="8"/>
      <c r="Q2692" s="8"/>
      <c r="R2692" s="5" t="s">
        <v>23326</v>
      </c>
      <c r="S2692" s="5" t="s">
        <v>23327</v>
      </c>
      <c r="T2692" s="5" t="s">
        <v>23328</v>
      </c>
      <c r="U2692" s="5" t="s">
        <v>417</v>
      </c>
      <c r="V2692" s="5" t="s">
        <v>417</v>
      </c>
      <c r="W2692" s="5" t="s">
        <v>93</v>
      </c>
      <c r="X2692" s="5" t="s">
        <v>418</v>
      </c>
      <c r="Y2692" s="5" t="s">
        <v>419</v>
      </c>
      <c r="Z2692" s="5" t="s">
        <v>420</v>
      </c>
      <c r="AA2692" s="5" t="s">
        <v>421</v>
      </c>
      <c r="AB2692" s="5"/>
      <c r="AC2692" s="5"/>
      <c r="AD2692" s="5"/>
      <c r="AE2692" s="5"/>
      <c r="AF2692" s="5"/>
    </row>
    <row r="2693" spans="1:32" hidden="1">
      <c r="A2693" s="5" t="s">
        <v>23329</v>
      </c>
      <c r="B2693" s="5" t="str">
        <f>IF(COUNTIF('Leads Priorizados INT'!M:M,A2693)&gt;0,"Sí","No")</f>
        <v>No</v>
      </c>
      <c r="C2693">
        <v>0</v>
      </c>
      <c r="D2693" s="6" t="s">
        <v>414</v>
      </c>
      <c r="E2693" s="5" t="s">
        <v>23330</v>
      </c>
      <c r="F2693" s="5" t="s">
        <v>1511</v>
      </c>
      <c r="G2693" s="5" t="s">
        <v>23331</v>
      </c>
      <c r="H2693" s="7">
        <v>680197</v>
      </c>
      <c r="I2693" s="5">
        <v>16</v>
      </c>
      <c r="J2693" s="5">
        <v>2</v>
      </c>
      <c r="K2693" s="5" t="s">
        <v>23332</v>
      </c>
      <c r="L2693" s="5">
        <v>6.1100000000000002E-2</v>
      </c>
      <c r="M2693" s="8">
        <v>973711122</v>
      </c>
      <c r="N2693" s="8">
        <v>973590052</v>
      </c>
      <c r="O2693" s="8"/>
      <c r="P2693" s="8"/>
      <c r="Q2693" s="8"/>
      <c r="R2693" s="5" t="s">
        <v>23333</v>
      </c>
      <c r="S2693" s="5" t="s">
        <v>417</v>
      </c>
      <c r="T2693" s="5" t="s">
        <v>417</v>
      </c>
      <c r="U2693" s="5" t="s">
        <v>417</v>
      </c>
      <c r="V2693" s="5" t="s">
        <v>417</v>
      </c>
      <c r="W2693" s="5" t="s">
        <v>93</v>
      </c>
      <c r="X2693" s="5" t="s">
        <v>418</v>
      </c>
      <c r="Y2693" s="5" t="s">
        <v>419</v>
      </c>
      <c r="Z2693" s="5" t="s">
        <v>420</v>
      </c>
      <c r="AA2693" s="5" t="s">
        <v>421</v>
      </c>
      <c r="AB2693" s="5" t="s">
        <v>23334</v>
      </c>
      <c r="AC2693" s="5"/>
      <c r="AD2693" s="5"/>
      <c r="AE2693" s="5"/>
      <c r="AF2693" s="5"/>
    </row>
    <row r="2694" spans="1:32" hidden="1">
      <c r="A2694" s="5" t="s">
        <v>23335</v>
      </c>
      <c r="B2694" s="5" t="str">
        <f>IF(COUNTIF('Leads Priorizados INT'!M:M,A2694)&gt;0,"Sí","No")</f>
        <v>No</v>
      </c>
      <c r="C2694">
        <v>0</v>
      </c>
      <c r="D2694" s="6" t="s">
        <v>414</v>
      </c>
      <c r="E2694" s="5" t="s">
        <v>23336</v>
      </c>
      <c r="F2694" s="5" t="s">
        <v>10062</v>
      </c>
      <c r="G2694" s="5" t="s">
        <v>23337</v>
      </c>
      <c r="H2694" s="7">
        <v>450444</v>
      </c>
      <c r="I2694" s="5">
        <v>10</v>
      </c>
      <c r="J2694" s="5">
        <v>2</v>
      </c>
      <c r="K2694" s="5" t="s">
        <v>23338</v>
      </c>
      <c r="L2694" s="5">
        <v>6.1100000000000002E-2</v>
      </c>
      <c r="M2694" s="8">
        <v>925258905</v>
      </c>
      <c r="N2694" s="8">
        <v>925223338</v>
      </c>
      <c r="O2694" s="8">
        <v>925284243</v>
      </c>
      <c r="P2694" s="8"/>
      <c r="Q2694" s="8"/>
      <c r="R2694" s="5" t="s">
        <v>23339</v>
      </c>
      <c r="S2694" s="5" t="s">
        <v>23340</v>
      </c>
      <c r="T2694" s="5" t="s">
        <v>23341</v>
      </c>
      <c r="U2694" s="5" t="s">
        <v>417</v>
      </c>
      <c r="V2694" s="5" t="s">
        <v>417</v>
      </c>
      <c r="W2694" s="5" t="s">
        <v>93</v>
      </c>
      <c r="X2694" s="5" t="s">
        <v>418</v>
      </c>
      <c r="Y2694" s="5" t="s">
        <v>419</v>
      </c>
      <c r="Z2694" s="5" t="s">
        <v>420</v>
      </c>
      <c r="AA2694" s="5" t="s">
        <v>421</v>
      </c>
      <c r="AB2694" s="5" t="s">
        <v>23342</v>
      </c>
      <c r="AC2694" s="5"/>
      <c r="AD2694" s="5"/>
      <c r="AE2694" s="5"/>
      <c r="AF2694" s="5"/>
    </row>
    <row r="2695" spans="1:32" hidden="1">
      <c r="A2695" s="5" t="s">
        <v>23343</v>
      </c>
      <c r="B2695" s="5" t="str">
        <f>IF(COUNTIF('Leads Priorizados INT'!M:M,A2695)&gt;0,"Sí","No")</f>
        <v>No</v>
      </c>
      <c r="C2695">
        <v>0</v>
      </c>
      <c r="D2695" s="6" t="s">
        <v>414</v>
      </c>
      <c r="E2695" s="5" t="s">
        <v>23344</v>
      </c>
      <c r="F2695" s="5" t="s">
        <v>152</v>
      </c>
      <c r="G2695" s="5" t="s">
        <v>1894</v>
      </c>
      <c r="H2695" s="7">
        <v>964207</v>
      </c>
      <c r="I2695" s="5">
        <v>1</v>
      </c>
      <c r="J2695" s="5">
        <v>1</v>
      </c>
      <c r="K2695" s="5" t="s">
        <v>23345</v>
      </c>
      <c r="L2695" s="5">
        <v>6.1100000000000002E-2</v>
      </c>
      <c r="M2695" s="8"/>
      <c r="N2695" s="8"/>
      <c r="O2695" s="8"/>
      <c r="P2695" s="8"/>
      <c r="Q2695" s="8"/>
      <c r="R2695" s="5" t="s">
        <v>23346</v>
      </c>
      <c r="S2695" s="5" t="s">
        <v>417</v>
      </c>
      <c r="T2695" s="5" t="s">
        <v>417</v>
      </c>
      <c r="U2695" s="5" t="s">
        <v>417</v>
      </c>
      <c r="V2695" s="5" t="s">
        <v>417</v>
      </c>
      <c r="W2695" s="5" t="s">
        <v>93</v>
      </c>
      <c r="X2695" s="5" t="s">
        <v>418</v>
      </c>
      <c r="Y2695" s="5" t="s">
        <v>419</v>
      </c>
      <c r="Z2695" s="5" t="s">
        <v>420</v>
      </c>
      <c r="AA2695" s="5" t="s">
        <v>421</v>
      </c>
      <c r="AB2695" s="5"/>
      <c r="AC2695" s="5"/>
      <c r="AD2695" s="5"/>
      <c r="AE2695" s="5"/>
      <c r="AF2695" s="5"/>
    </row>
    <row r="2696" spans="1:32" hidden="1">
      <c r="A2696" s="5" t="s">
        <v>23347</v>
      </c>
      <c r="B2696" s="5" t="str">
        <f>IF(COUNTIF('Leads Priorizados INT'!M:M,A2696)&gt;0,"Sí","No")</f>
        <v>No</v>
      </c>
      <c r="C2696">
        <v>0</v>
      </c>
      <c r="D2696" s="6" t="s">
        <v>414</v>
      </c>
      <c r="E2696" s="5" t="s">
        <v>23348</v>
      </c>
      <c r="F2696" s="5" t="s">
        <v>2926</v>
      </c>
      <c r="G2696" s="5" t="s">
        <v>18316</v>
      </c>
      <c r="H2696" s="7">
        <v>933399</v>
      </c>
      <c r="I2696" s="5">
        <v>17</v>
      </c>
      <c r="J2696" s="5">
        <v>1</v>
      </c>
      <c r="K2696" s="5" t="s">
        <v>23349</v>
      </c>
      <c r="L2696" s="5">
        <v>6.0999999999999999E-2</v>
      </c>
      <c r="M2696" s="8">
        <v>985228811</v>
      </c>
      <c r="N2696" s="8"/>
      <c r="O2696" s="8"/>
      <c r="P2696" s="8"/>
      <c r="Q2696" s="8"/>
      <c r="R2696" s="5" t="s">
        <v>23350</v>
      </c>
      <c r="S2696" s="5" t="s">
        <v>23351</v>
      </c>
      <c r="T2696" s="5" t="s">
        <v>417</v>
      </c>
      <c r="U2696" s="5" t="s">
        <v>417</v>
      </c>
      <c r="V2696" s="5" t="s">
        <v>417</v>
      </c>
      <c r="W2696" s="5" t="s">
        <v>93</v>
      </c>
      <c r="X2696" s="5" t="s">
        <v>418</v>
      </c>
      <c r="Y2696" s="5" t="s">
        <v>419</v>
      </c>
      <c r="Z2696" s="5" t="s">
        <v>420</v>
      </c>
      <c r="AA2696" s="5" t="s">
        <v>421</v>
      </c>
      <c r="AB2696" s="5" t="s">
        <v>23352</v>
      </c>
      <c r="AC2696" s="5" t="s">
        <v>23353</v>
      </c>
      <c r="AD2696" s="5" t="s">
        <v>23354</v>
      </c>
      <c r="AE2696" s="5" t="s">
        <v>23355</v>
      </c>
      <c r="AF2696" s="5"/>
    </row>
    <row r="2697" spans="1:32" hidden="1">
      <c r="A2697" s="5" t="s">
        <v>23356</v>
      </c>
      <c r="B2697" s="5" t="str">
        <f>IF(COUNTIF('Leads Priorizados INT'!M:M,A2697)&gt;0,"Sí","No")</f>
        <v>No</v>
      </c>
      <c r="C2697">
        <v>0</v>
      </c>
      <c r="D2697" s="6" t="s">
        <v>414</v>
      </c>
      <c r="E2697" s="5" t="s">
        <v>23357</v>
      </c>
      <c r="F2697" s="5" t="s">
        <v>431</v>
      </c>
      <c r="G2697" s="5" t="s">
        <v>1186</v>
      </c>
      <c r="H2697" s="7">
        <v>422116</v>
      </c>
      <c r="I2697" s="5">
        <v>1</v>
      </c>
      <c r="J2697" s="5">
        <v>2</v>
      </c>
      <c r="K2697" s="5" t="s">
        <v>23358</v>
      </c>
      <c r="L2697" s="5">
        <v>6.0999999999999999E-2</v>
      </c>
      <c r="M2697" s="8"/>
      <c r="N2697" s="8"/>
      <c r="O2697" s="8"/>
      <c r="P2697" s="8"/>
      <c r="Q2697" s="8"/>
      <c r="R2697" s="5" t="s">
        <v>23359</v>
      </c>
      <c r="S2697" s="5" t="s">
        <v>23360</v>
      </c>
      <c r="T2697" s="5" t="s">
        <v>23361</v>
      </c>
      <c r="U2697" s="5" t="s">
        <v>23362</v>
      </c>
      <c r="V2697" s="5" t="s">
        <v>417</v>
      </c>
      <c r="W2697" s="5" t="s">
        <v>93</v>
      </c>
      <c r="X2697" s="5" t="s">
        <v>418</v>
      </c>
      <c r="Y2697" s="5" t="s">
        <v>419</v>
      </c>
      <c r="Z2697" s="5" t="s">
        <v>420</v>
      </c>
      <c r="AA2697" s="5" t="s">
        <v>421</v>
      </c>
      <c r="AB2697" s="5"/>
      <c r="AC2697" s="5"/>
      <c r="AD2697" s="5"/>
      <c r="AE2697" s="5"/>
      <c r="AF2697" s="5"/>
    </row>
    <row r="2698" spans="1:32" hidden="1">
      <c r="A2698" s="5" t="s">
        <v>23363</v>
      </c>
      <c r="B2698" s="5" t="str">
        <f>IF(COUNTIF('Leads Priorizados INT'!M:M,A2698)&gt;0,"Sí","No")</f>
        <v>No</v>
      </c>
      <c r="C2698">
        <v>0</v>
      </c>
      <c r="D2698" s="6" t="s">
        <v>414</v>
      </c>
      <c r="E2698" s="5" t="s">
        <v>23364</v>
      </c>
      <c r="F2698" s="5" t="s">
        <v>2926</v>
      </c>
      <c r="G2698" s="5" t="s">
        <v>23365</v>
      </c>
      <c r="H2698" s="7">
        <v>469497</v>
      </c>
      <c r="I2698" s="5">
        <v>20</v>
      </c>
      <c r="J2698" s="5">
        <v>5</v>
      </c>
      <c r="K2698" s="5" t="s">
        <v>23366</v>
      </c>
      <c r="L2698" s="5">
        <v>6.0999999999999999E-2</v>
      </c>
      <c r="M2698" s="8">
        <v>985219875</v>
      </c>
      <c r="N2698" s="8">
        <v>985213648</v>
      </c>
      <c r="O2698" s="8"/>
      <c r="P2698" s="8"/>
      <c r="Q2698" s="8"/>
      <c r="R2698" s="5" t="s">
        <v>23367</v>
      </c>
      <c r="S2698" s="5" t="s">
        <v>417</v>
      </c>
      <c r="T2698" s="5" t="s">
        <v>417</v>
      </c>
      <c r="U2698" s="5" t="s">
        <v>417</v>
      </c>
      <c r="V2698" s="5" t="s">
        <v>417</v>
      </c>
      <c r="W2698" s="5" t="s">
        <v>93</v>
      </c>
      <c r="X2698" s="5" t="s">
        <v>418</v>
      </c>
      <c r="Y2698" s="5" t="s">
        <v>419</v>
      </c>
      <c r="Z2698" s="5" t="s">
        <v>420</v>
      </c>
      <c r="AA2698" s="5" t="s">
        <v>421</v>
      </c>
      <c r="AB2698" s="5" t="s">
        <v>23368</v>
      </c>
      <c r="AC2698" s="5"/>
      <c r="AD2698" s="5"/>
      <c r="AE2698" s="5"/>
      <c r="AF2698" s="5"/>
    </row>
    <row r="2699" spans="1:32" hidden="1">
      <c r="A2699" s="5" t="s">
        <v>23369</v>
      </c>
      <c r="B2699" s="5" t="str">
        <f>IF(COUNTIF('Leads Priorizados INT'!M:M,A2699)&gt;0,"Sí","No")</f>
        <v>No</v>
      </c>
      <c r="C2699">
        <v>0</v>
      </c>
      <c r="D2699" s="6" t="s">
        <v>414</v>
      </c>
      <c r="E2699" s="5" t="s">
        <v>23370</v>
      </c>
      <c r="F2699" s="5" t="s">
        <v>152</v>
      </c>
      <c r="G2699" s="5" t="s">
        <v>9602</v>
      </c>
      <c r="H2699" s="7">
        <v>4249814</v>
      </c>
      <c r="I2699" s="5">
        <v>8</v>
      </c>
      <c r="J2699" s="5">
        <v>1</v>
      </c>
      <c r="K2699" s="5" t="s">
        <v>23371</v>
      </c>
      <c r="L2699" s="5">
        <v>6.0999999999999999E-2</v>
      </c>
      <c r="M2699" s="8">
        <v>913869098</v>
      </c>
      <c r="N2699" s="8">
        <v>913869084</v>
      </c>
      <c r="O2699" s="8"/>
      <c r="P2699" s="8"/>
      <c r="Q2699" s="8"/>
      <c r="R2699" s="5" t="s">
        <v>23372</v>
      </c>
      <c r="S2699" s="5" t="s">
        <v>23373</v>
      </c>
      <c r="T2699" s="5" t="s">
        <v>417</v>
      </c>
      <c r="U2699" s="5" t="s">
        <v>417</v>
      </c>
      <c r="V2699" s="5" t="s">
        <v>417</v>
      </c>
      <c r="W2699" s="5" t="s">
        <v>93</v>
      </c>
      <c r="X2699" s="5" t="s">
        <v>418</v>
      </c>
      <c r="Y2699" s="5" t="s">
        <v>419</v>
      </c>
      <c r="Z2699" s="5" t="s">
        <v>420</v>
      </c>
      <c r="AA2699" s="5" t="s">
        <v>421</v>
      </c>
      <c r="AB2699" s="5"/>
      <c r="AC2699" s="5"/>
      <c r="AD2699" s="5"/>
      <c r="AE2699" s="5"/>
      <c r="AF2699" s="5"/>
    </row>
    <row r="2700" spans="1:32" hidden="1">
      <c r="A2700" s="5" t="s">
        <v>23374</v>
      </c>
      <c r="B2700" s="5" t="str">
        <f>IF(COUNTIF('Leads Priorizados INT'!M:M,A2700)&gt;0,"Sí","No")</f>
        <v>No</v>
      </c>
      <c r="C2700">
        <v>0</v>
      </c>
      <c r="D2700" s="6" t="s">
        <v>414</v>
      </c>
      <c r="E2700" s="5" t="s">
        <v>23375</v>
      </c>
      <c r="F2700" s="5" t="s">
        <v>3780</v>
      </c>
      <c r="G2700" s="5" t="s">
        <v>15945</v>
      </c>
      <c r="H2700" s="7">
        <v>1007229</v>
      </c>
      <c r="I2700" s="5">
        <v>1</v>
      </c>
      <c r="J2700" s="5">
        <v>1</v>
      </c>
      <c r="K2700" s="5" t="s">
        <v>23376</v>
      </c>
      <c r="L2700" s="5">
        <v>6.0900000000000003E-2</v>
      </c>
      <c r="M2700" s="8"/>
      <c r="N2700" s="8"/>
      <c r="O2700" s="8"/>
      <c r="P2700" s="8"/>
      <c r="Q2700" s="8"/>
      <c r="R2700" s="5" t="s">
        <v>23377</v>
      </c>
      <c r="S2700" s="5" t="s">
        <v>417</v>
      </c>
      <c r="T2700" s="5" t="s">
        <v>417</v>
      </c>
      <c r="U2700" s="5" t="s">
        <v>417</v>
      </c>
      <c r="V2700" s="5" t="s">
        <v>417</v>
      </c>
      <c r="W2700" s="5" t="s">
        <v>93</v>
      </c>
      <c r="X2700" s="5" t="s">
        <v>418</v>
      </c>
      <c r="Y2700" s="5" t="s">
        <v>419</v>
      </c>
      <c r="Z2700" s="5" t="s">
        <v>420</v>
      </c>
      <c r="AA2700" s="5" t="s">
        <v>421</v>
      </c>
      <c r="AB2700" s="5"/>
      <c r="AC2700" s="5"/>
      <c r="AD2700" s="5"/>
      <c r="AE2700" s="5"/>
      <c r="AF2700" s="5"/>
    </row>
    <row r="2701" spans="1:32" hidden="1">
      <c r="A2701" s="5" t="s">
        <v>23378</v>
      </c>
      <c r="B2701" s="5" t="str">
        <f>IF(COUNTIF('Leads Priorizados INT'!M:M,A2701)&gt;0,"Sí","No")</f>
        <v>No</v>
      </c>
      <c r="C2701">
        <v>0</v>
      </c>
      <c r="D2701" s="6" t="s">
        <v>414</v>
      </c>
      <c r="E2701" s="5" t="s">
        <v>23379</v>
      </c>
      <c r="F2701" s="5" t="s">
        <v>431</v>
      </c>
      <c r="G2701" s="5" t="s">
        <v>11210</v>
      </c>
      <c r="H2701" s="7">
        <v>706841</v>
      </c>
      <c r="I2701" s="5">
        <v>1</v>
      </c>
      <c r="J2701" s="5">
        <v>2</v>
      </c>
      <c r="K2701" s="5" t="s">
        <v>23380</v>
      </c>
      <c r="L2701" s="5">
        <v>6.0900000000000003E-2</v>
      </c>
      <c r="M2701" s="8"/>
      <c r="N2701" s="8"/>
      <c r="O2701" s="8"/>
      <c r="P2701" s="8"/>
      <c r="Q2701" s="8"/>
      <c r="R2701" s="5" t="s">
        <v>23381</v>
      </c>
      <c r="S2701" s="5" t="s">
        <v>23382</v>
      </c>
      <c r="T2701" s="5" t="s">
        <v>23383</v>
      </c>
      <c r="U2701" s="5" t="s">
        <v>417</v>
      </c>
      <c r="V2701" s="5" t="s">
        <v>417</v>
      </c>
      <c r="W2701" s="5" t="s">
        <v>93</v>
      </c>
      <c r="X2701" s="5" t="s">
        <v>418</v>
      </c>
      <c r="Y2701" s="5" t="s">
        <v>419</v>
      </c>
      <c r="Z2701" s="5" t="s">
        <v>420</v>
      </c>
      <c r="AA2701" s="5" t="s">
        <v>421</v>
      </c>
      <c r="AB2701" s="5"/>
      <c r="AC2701" s="5"/>
      <c r="AD2701" s="5"/>
      <c r="AE2701" s="5"/>
      <c r="AF2701" s="5"/>
    </row>
    <row r="2702" spans="1:32" hidden="1">
      <c r="A2702" s="5" t="s">
        <v>23384</v>
      </c>
      <c r="B2702" s="5" t="str">
        <f>IF(COUNTIF('Leads Priorizados INT'!M:M,A2702)&gt;0,"Sí","No")</f>
        <v>No</v>
      </c>
      <c r="C2702">
        <v>0</v>
      </c>
      <c r="D2702" s="6" t="s">
        <v>414</v>
      </c>
      <c r="E2702" s="5" t="s">
        <v>23385</v>
      </c>
      <c r="F2702" s="5" t="s">
        <v>431</v>
      </c>
      <c r="G2702" s="5" t="s">
        <v>9529</v>
      </c>
      <c r="H2702" s="7">
        <v>839267</v>
      </c>
      <c r="I2702" s="5">
        <v>1</v>
      </c>
      <c r="J2702" s="5">
        <v>1</v>
      </c>
      <c r="K2702" s="5" t="s">
        <v>23386</v>
      </c>
      <c r="L2702" s="5">
        <v>6.0900000000000003E-2</v>
      </c>
      <c r="M2702" s="8"/>
      <c r="N2702" s="8"/>
      <c r="O2702" s="8"/>
      <c r="P2702" s="8"/>
      <c r="Q2702" s="8"/>
      <c r="R2702" s="5" t="s">
        <v>23387</v>
      </c>
      <c r="S2702" s="5" t="s">
        <v>23388</v>
      </c>
      <c r="T2702" s="5" t="s">
        <v>23389</v>
      </c>
      <c r="U2702" s="5" t="s">
        <v>417</v>
      </c>
      <c r="V2702" s="5" t="s">
        <v>417</v>
      </c>
      <c r="W2702" s="5" t="s">
        <v>93</v>
      </c>
      <c r="X2702" s="5" t="s">
        <v>418</v>
      </c>
      <c r="Y2702" s="5" t="s">
        <v>419</v>
      </c>
      <c r="Z2702" s="5" t="s">
        <v>420</v>
      </c>
      <c r="AA2702" s="5" t="s">
        <v>421</v>
      </c>
      <c r="AB2702" s="5"/>
      <c r="AC2702" s="5"/>
      <c r="AD2702" s="5"/>
      <c r="AE2702" s="5"/>
      <c r="AF2702" s="5"/>
    </row>
    <row r="2703" spans="1:32" hidden="1">
      <c r="A2703" s="5" t="s">
        <v>23390</v>
      </c>
      <c r="B2703" s="5" t="str">
        <f>IF(COUNTIF('Leads Priorizados INT'!M:M,A2703)&gt;0,"Sí","No")</f>
        <v>No</v>
      </c>
      <c r="C2703">
        <v>0</v>
      </c>
      <c r="D2703" s="6" t="s">
        <v>414</v>
      </c>
      <c r="E2703" s="5" t="s">
        <v>23391</v>
      </c>
      <c r="F2703" s="5" t="s">
        <v>431</v>
      </c>
      <c r="G2703" s="5" t="s">
        <v>13804</v>
      </c>
      <c r="H2703" s="7">
        <v>996462</v>
      </c>
      <c r="I2703" s="5">
        <v>7</v>
      </c>
      <c r="J2703" s="5">
        <v>1</v>
      </c>
      <c r="K2703" s="5" t="s">
        <v>23392</v>
      </c>
      <c r="L2703" s="5">
        <v>6.0900000000000003E-2</v>
      </c>
      <c r="M2703" s="8"/>
      <c r="N2703" s="8"/>
      <c r="O2703" s="8"/>
      <c r="P2703" s="8"/>
      <c r="Q2703" s="8"/>
      <c r="R2703" s="5" t="s">
        <v>23393</v>
      </c>
      <c r="S2703" s="5" t="s">
        <v>417</v>
      </c>
      <c r="T2703" s="5" t="s">
        <v>417</v>
      </c>
      <c r="U2703" s="5" t="s">
        <v>417</v>
      </c>
      <c r="V2703" s="5" t="s">
        <v>417</v>
      </c>
      <c r="W2703" s="5" t="s">
        <v>93</v>
      </c>
      <c r="X2703" s="5" t="s">
        <v>418</v>
      </c>
      <c r="Y2703" s="5" t="s">
        <v>419</v>
      </c>
      <c r="Z2703" s="5" t="s">
        <v>420</v>
      </c>
      <c r="AA2703" s="5" t="s">
        <v>421</v>
      </c>
      <c r="AB2703" s="5"/>
      <c r="AC2703" s="5"/>
      <c r="AD2703" s="5"/>
      <c r="AE2703" s="5"/>
      <c r="AF2703" s="5"/>
    </row>
    <row r="2704" spans="1:32" hidden="1">
      <c r="A2704" s="5" t="s">
        <v>23394</v>
      </c>
      <c r="B2704" s="5" t="str">
        <f>IF(COUNTIF('Leads Priorizados INT'!M:M,A2704)&gt;0,"Sí","No")</f>
        <v>No</v>
      </c>
      <c r="C2704">
        <v>0</v>
      </c>
      <c r="D2704" s="6" t="s">
        <v>414</v>
      </c>
      <c r="E2704" s="5" t="s">
        <v>23395</v>
      </c>
      <c r="F2704" s="5" t="s">
        <v>431</v>
      </c>
      <c r="G2704" s="5" t="s">
        <v>20730</v>
      </c>
      <c r="H2704" s="7">
        <v>7053450</v>
      </c>
      <c r="I2704" s="5">
        <v>15</v>
      </c>
      <c r="J2704" s="5">
        <v>2</v>
      </c>
      <c r="K2704" s="5" t="s">
        <v>23396</v>
      </c>
      <c r="L2704" s="5">
        <v>6.0900000000000003E-2</v>
      </c>
      <c r="M2704" s="8">
        <v>934989620</v>
      </c>
      <c r="N2704" s="8"/>
      <c r="O2704" s="8"/>
      <c r="P2704" s="8"/>
      <c r="Q2704" s="8"/>
      <c r="R2704" s="5" t="s">
        <v>23397</v>
      </c>
      <c r="S2704" s="5" t="s">
        <v>417</v>
      </c>
      <c r="T2704" s="5" t="s">
        <v>417</v>
      </c>
      <c r="U2704" s="5" t="s">
        <v>417</v>
      </c>
      <c r="V2704" s="5" t="s">
        <v>417</v>
      </c>
      <c r="W2704" s="5" t="s">
        <v>93</v>
      </c>
      <c r="X2704" s="5" t="s">
        <v>418</v>
      </c>
      <c r="Y2704" s="5" t="s">
        <v>419</v>
      </c>
      <c r="Z2704" s="5" t="s">
        <v>420</v>
      </c>
      <c r="AA2704" s="5" t="s">
        <v>421</v>
      </c>
      <c r="AB2704" s="5"/>
      <c r="AC2704" s="5"/>
      <c r="AD2704" s="5"/>
      <c r="AE2704" s="5"/>
      <c r="AF2704" s="5"/>
    </row>
    <row r="2705" spans="1:32" hidden="1">
      <c r="A2705" s="5" t="s">
        <v>23398</v>
      </c>
      <c r="B2705" s="5" t="str">
        <f>IF(COUNTIF('Leads Priorizados INT'!M:M,A2705)&gt;0,"Sí","No")</f>
        <v>No</v>
      </c>
      <c r="C2705">
        <v>0</v>
      </c>
      <c r="D2705" s="6" t="s">
        <v>414</v>
      </c>
      <c r="E2705" s="5" t="s">
        <v>23399</v>
      </c>
      <c r="F2705" s="5" t="s">
        <v>152</v>
      </c>
      <c r="G2705" s="5" t="s">
        <v>3335</v>
      </c>
      <c r="H2705" s="7">
        <v>868850</v>
      </c>
      <c r="I2705" s="5">
        <v>8</v>
      </c>
      <c r="J2705" s="5">
        <v>2</v>
      </c>
      <c r="K2705" s="5" t="s">
        <v>23400</v>
      </c>
      <c r="L2705" s="5">
        <v>6.0900000000000003E-2</v>
      </c>
      <c r="M2705" s="8"/>
      <c r="N2705" s="8"/>
      <c r="O2705" s="8"/>
      <c r="P2705" s="8"/>
      <c r="Q2705" s="8"/>
      <c r="R2705" s="5" t="s">
        <v>23401</v>
      </c>
      <c r="S2705" s="5" t="s">
        <v>417</v>
      </c>
      <c r="T2705" s="5" t="s">
        <v>417</v>
      </c>
      <c r="U2705" s="5" t="s">
        <v>417</v>
      </c>
      <c r="V2705" s="5" t="s">
        <v>417</v>
      </c>
      <c r="W2705" s="5" t="s">
        <v>93</v>
      </c>
      <c r="X2705" s="5" t="s">
        <v>418</v>
      </c>
      <c r="Y2705" s="5" t="s">
        <v>419</v>
      </c>
      <c r="Z2705" s="5" t="s">
        <v>420</v>
      </c>
      <c r="AA2705" s="5" t="s">
        <v>421</v>
      </c>
      <c r="AB2705" s="5"/>
      <c r="AC2705" s="5"/>
      <c r="AD2705" s="5"/>
      <c r="AE2705" s="5"/>
      <c r="AF2705" s="5"/>
    </row>
    <row r="2706" spans="1:32">
      <c r="A2706" s="5" t="s">
        <v>23402</v>
      </c>
      <c r="B2706" s="5" t="str">
        <f>IF(COUNTIF('Leads Priorizados INT'!M:M,A2706)&gt;0,"Sí","No")</f>
        <v>No</v>
      </c>
      <c r="C2706">
        <v>1</v>
      </c>
      <c r="D2706" s="6" t="s">
        <v>414</v>
      </c>
      <c r="E2706" s="5" t="s">
        <v>23403</v>
      </c>
      <c r="F2706" s="5" t="s">
        <v>152</v>
      </c>
      <c r="G2706" s="5" t="s">
        <v>1758</v>
      </c>
      <c r="H2706" s="7">
        <v>392178</v>
      </c>
      <c r="I2706" s="5">
        <v>4</v>
      </c>
      <c r="J2706" s="5">
        <v>1</v>
      </c>
      <c r="K2706" s="5" t="s">
        <v>23404</v>
      </c>
      <c r="L2706" s="5">
        <v>6.0900000000000003E-2</v>
      </c>
      <c r="M2706" s="8"/>
      <c r="N2706" s="8"/>
      <c r="O2706" s="8"/>
      <c r="P2706" s="8"/>
      <c r="Q2706" s="8"/>
      <c r="R2706" s="5" t="s">
        <v>23405</v>
      </c>
      <c r="S2706" s="5" t="s">
        <v>417</v>
      </c>
      <c r="T2706" s="5" t="s">
        <v>417</v>
      </c>
      <c r="U2706" s="5" t="s">
        <v>417</v>
      </c>
      <c r="V2706" s="5" t="s">
        <v>417</v>
      </c>
      <c r="W2706" s="5" t="s">
        <v>93</v>
      </c>
      <c r="X2706" s="5" t="s">
        <v>418</v>
      </c>
      <c r="Y2706" s="5" t="s">
        <v>419</v>
      </c>
      <c r="Z2706" s="5" t="s">
        <v>420</v>
      </c>
      <c r="AA2706" s="5" t="s">
        <v>421</v>
      </c>
      <c r="AB2706" s="5"/>
      <c r="AC2706" s="5"/>
      <c r="AD2706" s="5"/>
      <c r="AE2706" s="5"/>
      <c r="AF2706" s="5"/>
    </row>
    <row r="2707" spans="1:32" hidden="1">
      <c r="A2707" s="5" t="s">
        <v>23406</v>
      </c>
      <c r="B2707" s="5" t="str">
        <f>IF(COUNTIF('Leads Priorizados INT'!M:M,A2707)&gt;0,"Sí","No")</f>
        <v>No</v>
      </c>
      <c r="C2707">
        <v>0</v>
      </c>
      <c r="D2707" s="6" t="s">
        <v>414</v>
      </c>
      <c r="E2707" s="5" t="s">
        <v>23407</v>
      </c>
      <c r="F2707" s="5" t="s">
        <v>1382</v>
      </c>
      <c r="G2707" s="5" t="s">
        <v>23408</v>
      </c>
      <c r="H2707" s="7">
        <v>941646</v>
      </c>
      <c r="I2707" s="5">
        <v>3</v>
      </c>
      <c r="J2707" s="5">
        <v>2</v>
      </c>
      <c r="K2707" s="5" t="s">
        <v>23409</v>
      </c>
      <c r="L2707" s="5">
        <v>6.0900000000000003E-2</v>
      </c>
      <c r="M2707" s="8">
        <v>961588133</v>
      </c>
      <c r="N2707" s="8"/>
      <c r="O2707" s="8"/>
      <c r="P2707" s="8"/>
      <c r="Q2707" s="8"/>
      <c r="R2707" s="5" t="s">
        <v>23410</v>
      </c>
      <c r="S2707" s="5" t="s">
        <v>23411</v>
      </c>
      <c r="T2707" s="5" t="s">
        <v>417</v>
      </c>
      <c r="U2707" s="5" t="s">
        <v>417</v>
      </c>
      <c r="V2707" s="5" t="s">
        <v>417</v>
      </c>
      <c r="W2707" s="5" t="s">
        <v>93</v>
      </c>
      <c r="X2707" s="5" t="s">
        <v>418</v>
      </c>
      <c r="Y2707" s="5" t="s">
        <v>419</v>
      </c>
      <c r="Z2707" s="5" t="s">
        <v>420</v>
      </c>
      <c r="AA2707" s="5" t="s">
        <v>421</v>
      </c>
      <c r="AB2707" s="5"/>
      <c r="AC2707" s="5"/>
      <c r="AD2707" s="5"/>
      <c r="AE2707" s="5"/>
      <c r="AF2707" s="5"/>
    </row>
    <row r="2708" spans="1:32" hidden="1">
      <c r="A2708" s="5" t="s">
        <v>23412</v>
      </c>
      <c r="B2708" s="5" t="str">
        <f>IF(COUNTIF('Leads Priorizados INT'!M:M,A2708)&gt;0,"Sí","No")</f>
        <v>No</v>
      </c>
      <c r="C2708">
        <v>0</v>
      </c>
      <c r="D2708" s="6" t="s">
        <v>414</v>
      </c>
      <c r="E2708" s="5" t="s">
        <v>23413</v>
      </c>
      <c r="F2708" s="5" t="s">
        <v>431</v>
      </c>
      <c r="G2708" s="5" t="s">
        <v>432</v>
      </c>
      <c r="H2708" s="7">
        <v>1504665</v>
      </c>
      <c r="I2708" s="5">
        <v>6</v>
      </c>
      <c r="J2708" s="5">
        <v>1</v>
      </c>
      <c r="K2708" s="5" t="s">
        <v>23414</v>
      </c>
      <c r="L2708" s="5">
        <v>6.08E-2</v>
      </c>
      <c r="M2708" s="8"/>
      <c r="N2708" s="8"/>
      <c r="O2708" s="8"/>
      <c r="P2708" s="8"/>
      <c r="Q2708" s="8"/>
      <c r="R2708" s="5" t="s">
        <v>23415</v>
      </c>
      <c r="S2708" s="5" t="s">
        <v>23416</v>
      </c>
      <c r="T2708" s="5" t="s">
        <v>23417</v>
      </c>
      <c r="U2708" s="5" t="s">
        <v>417</v>
      </c>
      <c r="V2708" s="5" t="s">
        <v>417</v>
      </c>
      <c r="W2708" s="5" t="s">
        <v>93</v>
      </c>
      <c r="X2708" s="5" t="s">
        <v>418</v>
      </c>
      <c r="Y2708" s="5" t="s">
        <v>419</v>
      </c>
      <c r="Z2708" s="5" t="s">
        <v>420</v>
      </c>
      <c r="AA2708" s="5" t="s">
        <v>421</v>
      </c>
      <c r="AB2708" s="5"/>
      <c r="AC2708" s="5"/>
      <c r="AD2708" s="5"/>
      <c r="AE2708" s="5"/>
      <c r="AF2708" s="5"/>
    </row>
    <row r="2709" spans="1:32" hidden="1">
      <c r="A2709" s="5" t="s">
        <v>23418</v>
      </c>
      <c r="B2709" s="5" t="str">
        <f>IF(COUNTIF('Leads Priorizados INT'!M:M,A2709)&gt;0,"Sí","No")</f>
        <v>No</v>
      </c>
      <c r="C2709">
        <v>0</v>
      </c>
      <c r="D2709" s="6" t="s">
        <v>414</v>
      </c>
      <c r="E2709" s="5" t="s">
        <v>23419</v>
      </c>
      <c r="F2709" s="5" t="s">
        <v>152</v>
      </c>
      <c r="G2709" s="5" t="s">
        <v>15860</v>
      </c>
      <c r="H2709" s="7">
        <v>1078612</v>
      </c>
      <c r="I2709" s="5">
        <v>8</v>
      </c>
      <c r="J2709" s="5">
        <v>1</v>
      </c>
      <c r="K2709" s="5" t="s">
        <v>23420</v>
      </c>
      <c r="L2709" s="5">
        <v>6.08E-2</v>
      </c>
      <c r="M2709" s="8"/>
      <c r="N2709" s="8"/>
      <c r="O2709" s="8"/>
      <c r="P2709" s="8"/>
      <c r="Q2709" s="8"/>
      <c r="R2709" s="5" t="s">
        <v>23421</v>
      </c>
      <c r="S2709" s="5" t="s">
        <v>417</v>
      </c>
      <c r="T2709" s="5" t="s">
        <v>417</v>
      </c>
      <c r="U2709" s="5" t="s">
        <v>417</v>
      </c>
      <c r="V2709" s="5" t="s">
        <v>417</v>
      </c>
      <c r="W2709" s="5" t="s">
        <v>93</v>
      </c>
      <c r="X2709" s="5" t="s">
        <v>418</v>
      </c>
      <c r="Y2709" s="5" t="s">
        <v>419</v>
      </c>
      <c r="Z2709" s="5" t="s">
        <v>420</v>
      </c>
      <c r="AA2709" s="5" t="s">
        <v>421</v>
      </c>
      <c r="AB2709" s="5"/>
      <c r="AC2709" s="5"/>
      <c r="AD2709" s="5"/>
      <c r="AE2709" s="5"/>
      <c r="AF2709" s="5"/>
    </row>
    <row r="2710" spans="1:32" hidden="1">
      <c r="A2710" s="5" t="s">
        <v>23422</v>
      </c>
      <c r="B2710" s="5" t="str">
        <f>IF(COUNTIF('Leads Priorizados INT'!M:M,A2710)&gt;0,"Sí","No")</f>
        <v>No</v>
      </c>
      <c r="C2710">
        <v>0</v>
      </c>
      <c r="D2710" s="6" t="s">
        <v>414</v>
      </c>
      <c r="E2710" s="5" t="s">
        <v>23423</v>
      </c>
      <c r="F2710" s="5" t="s">
        <v>152</v>
      </c>
      <c r="G2710" s="5" t="s">
        <v>2084</v>
      </c>
      <c r="H2710" s="7">
        <v>527036</v>
      </c>
      <c r="I2710" s="5">
        <v>1</v>
      </c>
      <c r="J2710" s="5">
        <v>2</v>
      </c>
      <c r="K2710" s="5" t="s">
        <v>23424</v>
      </c>
      <c r="L2710" s="5">
        <v>6.08E-2</v>
      </c>
      <c r="M2710" s="8"/>
      <c r="N2710" s="8"/>
      <c r="O2710" s="8"/>
      <c r="P2710" s="8"/>
      <c r="Q2710" s="8"/>
      <c r="R2710" s="5" t="s">
        <v>23425</v>
      </c>
      <c r="S2710" s="5" t="s">
        <v>23426</v>
      </c>
      <c r="T2710" s="5" t="s">
        <v>23427</v>
      </c>
      <c r="U2710" s="5" t="s">
        <v>417</v>
      </c>
      <c r="V2710" s="5" t="s">
        <v>417</v>
      </c>
      <c r="W2710" s="5" t="s">
        <v>93</v>
      </c>
      <c r="X2710" s="5" t="s">
        <v>418</v>
      </c>
      <c r="Y2710" s="5" t="s">
        <v>419</v>
      </c>
      <c r="Z2710" s="5" t="s">
        <v>420</v>
      </c>
      <c r="AA2710" s="5" t="s">
        <v>421</v>
      </c>
      <c r="AB2710" s="5"/>
      <c r="AC2710" s="5"/>
      <c r="AD2710" s="5"/>
      <c r="AE2710" s="5"/>
      <c r="AF2710" s="5"/>
    </row>
    <row r="2711" spans="1:32" hidden="1">
      <c r="A2711" s="5" t="s">
        <v>23428</v>
      </c>
      <c r="B2711" s="5" t="str">
        <f>IF(COUNTIF('Leads Priorizados INT'!M:M,A2711)&gt;0,"Sí","No")</f>
        <v>No</v>
      </c>
      <c r="C2711">
        <v>0</v>
      </c>
      <c r="D2711" s="6" t="s">
        <v>414</v>
      </c>
      <c r="E2711" s="5" t="s">
        <v>23429</v>
      </c>
      <c r="F2711" s="5" t="s">
        <v>729</v>
      </c>
      <c r="G2711" s="5" t="s">
        <v>11578</v>
      </c>
      <c r="H2711" s="7">
        <v>571298</v>
      </c>
      <c r="I2711" s="5">
        <v>0</v>
      </c>
      <c r="J2711" s="5">
        <v>1</v>
      </c>
      <c r="K2711" s="5" t="s">
        <v>23430</v>
      </c>
      <c r="L2711" s="5">
        <v>6.08E-2</v>
      </c>
      <c r="M2711" s="8">
        <v>976395276</v>
      </c>
      <c r="N2711" s="8"/>
      <c r="O2711" s="8"/>
      <c r="P2711" s="8"/>
      <c r="Q2711" s="8"/>
      <c r="R2711" s="5" t="s">
        <v>23431</v>
      </c>
      <c r="S2711" s="5" t="s">
        <v>417</v>
      </c>
      <c r="T2711" s="5" t="s">
        <v>417</v>
      </c>
      <c r="U2711" s="5" t="s">
        <v>417</v>
      </c>
      <c r="V2711" s="5" t="s">
        <v>417</v>
      </c>
      <c r="W2711" s="5" t="s">
        <v>93</v>
      </c>
      <c r="X2711" s="5" t="s">
        <v>418</v>
      </c>
      <c r="Y2711" s="5" t="s">
        <v>419</v>
      </c>
      <c r="Z2711" s="5" t="s">
        <v>420</v>
      </c>
      <c r="AA2711" s="5" t="s">
        <v>421</v>
      </c>
      <c r="AB2711" s="5" t="s">
        <v>23432</v>
      </c>
      <c r="AC2711" s="5"/>
      <c r="AD2711" s="5"/>
      <c r="AE2711" s="5"/>
      <c r="AF2711" s="5"/>
    </row>
    <row r="2712" spans="1:32" hidden="1">
      <c r="A2712" s="5" t="s">
        <v>23433</v>
      </c>
      <c r="B2712" s="5" t="str">
        <f>IF(COUNTIF('Leads Priorizados INT'!M:M,A2712)&gt;0,"Sí","No")</f>
        <v>No</v>
      </c>
      <c r="C2712">
        <v>0</v>
      </c>
      <c r="D2712" s="6" t="s">
        <v>414</v>
      </c>
      <c r="E2712" s="5" t="s">
        <v>23434</v>
      </c>
      <c r="F2712" s="5" t="s">
        <v>1065</v>
      </c>
      <c r="G2712" s="5" t="s">
        <v>10013</v>
      </c>
      <c r="H2712" s="7">
        <v>1795168</v>
      </c>
      <c r="I2712" s="5">
        <v>15</v>
      </c>
      <c r="J2712" s="5">
        <v>2</v>
      </c>
      <c r="K2712" s="5" t="s">
        <v>23435</v>
      </c>
      <c r="L2712" s="5">
        <v>6.0699999999999997E-2</v>
      </c>
      <c r="M2712" s="8">
        <v>943321097</v>
      </c>
      <c r="N2712" s="8">
        <v>943321096</v>
      </c>
      <c r="O2712" s="8"/>
      <c r="P2712" s="8"/>
      <c r="Q2712" s="8"/>
      <c r="R2712" s="5" t="s">
        <v>23436</v>
      </c>
      <c r="S2712" s="5" t="s">
        <v>417</v>
      </c>
      <c r="T2712" s="5" t="s">
        <v>417</v>
      </c>
      <c r="U2712" s="5" t="s">
        <v>417</v>
      </c>
      <c r="V2712" s="5" t="s">
        <v>417</v>
      </c>
      <c r="W2712" s="5" t="s">
        <v>93</v>
      </c>
      <c r="X2712" s="5" t="s">
        <v>418</v>
      </c>
      <c r="Y2712" s="5" t="s">
        <v>419</v>
      </c>
      <c r="Z2712" s="5" t="s">
        <v>420</v>
      </c>
      <c r="AA2712" s="5" t="s">
        <v>421</v>
      </c>
      <c r="AB2712" s="5" t="s">
        <v>23437</v>
      </c>
      <c r="AC2712" s="5" t="s">
        <v>23438</v>
      </c>
      <c r="AD2712" s="5" t="s">
        <v>23439</v>
      </c>
      <c r="AE2712" s="5"/>
      <c r="AF2712" s="5"/>
    </row>
    <row r="2713" spans="1:32" hidden="1">
      <c r="A2713" s="5" t="s">
        <v>23440</v>
      </c>
      <c r="B2713" s="5" t="str">
        <f>IF(COUNTIF('Leads Priorizados INT'!M:M,A2713)&gt;0,"Sí","No")</f>
        <v>No</v>
      </c>
      <c r="C2713">
        <v>0</v>
      </c>
      <c r="D2713" s="6" t="s">
        <v>414</v>
      </c>
      <c r="E2713" s="5" t="s">
        <v>23441</v>
      </c>
      <c r="F2713" s="5" t="s">
        <v>1019</v>
      </c>
      <c r="G2713" s="5" t="s">
        <v>9705</v>
      </c>
      <c r="H2713" s="7">
        <v>650000</v>
      </c>
      <c r="I2713" s="5">
        <v>1</v>
      </c>
      <c r="J2713" s="5">
        <v>2</v>
      </c>
      <c r="K2713" s="5" t="s">
        <v>23442</v>
      </c>
      <c r="L2713" s="5">
        <v>6.0699999999999997E-2</v>
      </c>
      <c r="M2713" s="8">
        <v>948278402</v>
      </c>
      <c r="N2713" s="8"/>
      <c r="O2713" s="8"/>
      <c r="P2713" s="8"/>
      <c r="Q2713" s="8"/>
      <c r="R2713" s="5" t="s">
        <v>23443</v>
      </c>
      <c r="S2713" s="5" t="s">
        <v>417</v>
      </c>
      <c r="T2713" s="5" t="s">
        <v>417</v>
      </c>
      <c r="U2713" s="5" t="s">
        <v>417</v>
      </c>
      <c r="V2713" s="5" t="s">
        <v>417</v>
      </c>
      <c r="W2713" s="5" t="s">
        <v>93</v>
      </c>
      <c r="X2713" s="5" t="s">
        <v>418</v>
      </c>
      <c r="Y2713" s="5" t="s">
        <v>419</v>
      </c>
      <c r="Z2713" s="5" t="s">
        <v>420</v>
      </c>
      <c r="AA2713" s="5" t="s">
        <v>421</v>
      </c>
      <c r="AB2713" s="5"/>
      <c r="AC2713" s="5"/>
      <c r="AD2713" s="5"/>
      <c r="AE2713" s="5"/>
      <c r="AF2713" s="5"/>
    </row>
    <row r="2714" spans="1:32" hidden="1">
      <c r="A2714" s="5" t="s">
        <v>23444</v>
      </c>
      <c r="B2714" s="5" t="str">
        <f>IF(COUNTIF('Leads Priorizados INT'!M:M,A2714)&gt;0,"Sí","No")</f>
        <v>No</v>
      </c>
      <c r="C2714">
        <v>0</v>
      </c>
      <c r="D2714" s="6" t="s">
        <v>414</v>
      </c>
      <c r="E2714" s="5" t="s">
        <v>23445</v>
      </c>
      <c r="F2714" s="5" t="s">
        <v>2926</v>
      </c>
      <c r="G2714" s="5" t="s">
        <v>23446</v>
      </c>
      <c r="H2714" s="7">
        <v>1254914</v>
      </c>
      <c r="I2714" s="5">
        <v>17</v>
      </c>
      <c r="J2714" s="5">
        <v>5</v>
      </c>
      <c r="K2714" s="5" t="s">
        <v>23447</v>
      </c>
      <c r="L2714" s="5">
        <v>6.0699999999999997E-2</v>
      </c>
      <c r="M2714" s="8">
        <v>985220313</v>
      </c>
      <c r="N2714" s="8">
        <v>984281006</v>
      </c>
      <c r="O2714" s="8"/>
      <c r="P2714" s="8"/>
      <c r="Q2714" s="8"/>
      <c r="R2714" s="5" t="s">
        <v>3746</v>
      </c>
      <c r="S2714" s="5" t="s">
        <v>3752</v>
      </c>
      <c r="T2714" s="5" t="s">
        <v>417</v>
      </c>
      <c r="U2714" s="5" t="s">
        <v>417</v>
      </c>
      <c r="V2714" s="5" t="s">
        <v>417</v>
      </c>
      <c r="W2714" s="5" t="s">
        <v>93</v>
      </c>
      <c r="X2714" s="5" t="s">
        <v>418</v>
      </c>
      <c r="Y2714" s="5" t="s">
        <v>419</v>
      </c>
      <c r="Z2714" s="5" t="s">
        <v>420</v>
      </c>
      <c r="AA2714" s="5" t="s">
        <v>421</v>
      </c>
      <c r="AB2714" s="5" t="s">
        <v>23448</v>
      </c>
      <c r="AC2714" s="5"/>
      <c r="AD2714" s="5"/>
      <c r="AE2714" s="5"/>
      <c r="AF2714" s="5"/>
    </row>
    <row r="2715" spans="1:32" hidden="1">
      <c r="A2715" s="5" t="s">
        <v>23449</v>
      </c>
      <c r="B2715" s="5" t="str">
        <f>IF(COUNTIF('Leads Priorizados INT'!M:M,A2715)&gt;0,"Sí","No")</f>
        <v>No</v>
      </c>
      <c r="C2715">
        <v>0</v>
      </c>
      <c r="D2715" s="6" t="s">
        <v>430</v>
      </c>
      <c r="E2715" s="5" t="s">
        <v>23450</v>
      </c>
      <c r="F2715" s="5" t="s">
        <v>431</v>
      </c>
      <c r="G2715" s="5" t="s">
        <v>17712</v>
      </c>
      <c r="H2715" s="7">
        <v>354337</v>
      </c>
      <c r="I2715" s="5">
        <v>1</v>
      </c>
      <c r="J2715" s="5">
        <v>1</v>
      </c>
      <c r="K2715" s="5" t="s">
        <v>23451</v>
      </c>
      <c r="L2715" s="5">
        <v>6.0699999999999997E-2</v>
      </c>
      <c r="M2715" s="8">
        <v>937215540</v>
      </c>
      <c r="N2715" s="8">
        <v>964041947</v>
      </c>
      <c r="O2715" s="8">
        <v>606174582</v>
      </c>
      <c r="P2715" s="8"/>
      <c r="Q2715" s="8"/>
      <c r="R2715" s="5" t="s">
        <v>23452</v>
      </c>
      <c r="S2715" s="5" t="s">
        <v>417</v>
      </c>
      <c r="T2715" s="5" t="s">
        <v>417</v>
      </c>
      <c r="U2715" s="5" t="s">
        <v>417</v>
      </c>
      <c r="V2715" s="5" t="s">
        <v>417</v>
      </c>
      <c r="W2715" s="5" t="s">
        <v>93</v>
      </c>
      <c r="X2715" s="5" t="s">
        <v>418</v>
      </c>
      <c r="Y2715" s="5" t="s">
        <v>419</v>
      </c>
      <c r="Z2715" s="5" t="s">
        <v>420</v>
      </c>
      <c r="AA2715" s="5" t="s">
        <v>421</v>
      </c>
      <c r="AB2715" s="5"/>
      <c r="AC2715" s="5"/>
      <c r="AD2715" s="5"/>
      <c r="AE2715" s="5"/>
      <c r="AF2715" s="5"/>
    </row>
    <row r="2716" spans="1:32">
      <c r="A2716" s="5" t="s">
        <v>23453</v>
      </c>
      <c r="B2716" s="5" t="str">
        <f>IF(COUNTIF('Leads Priorizados INT'!M:M,A2716)&gt;0,"Sí","No")</f>
        <v>No</v>
      </c>
      <c r="C2716">
        <v>1</v>
      </c>
      <c r="D2716" s="6" t="s">
        <v>414</v>
      </c>
      <c r="E2716" s="5" t="s">
        <v>23454</v>
      </c>
      <c r="F2716" s="5" t="s">
        <v>769</v>
      </c>
      <c r="G2716" s="5" t="s">
        <v>9464</v>
      </c>
      <c r="H2716" s="7">
        <v>3519910</v>
      </c>
      <c r="I2716" s="5">
        <v>7</v>
      </c>
      <c r="J2716" s="5">
        <v>1</v>
      </c>
      <c r="K2716" s="5" t="s">
        <v>23455</v>
      </c>
      <c r="L2716" s="5">
        <v>6.0699999999999997E-2</v>
      </c>
      <c r="M2716" s="8"/>
      <c r="N2716" s="8"/>
      <c r="O2716" s="8"/>
      <c r="P2716" s="8"/>
      <c r="Q2716" s="8"/>
      <c r="R2716" s="5" t="s">
        <v>23456</v>
      </c>
      <c r="S2716" s="5" t="s">
        <v>417</v>
      </c>
      <c r="T2716" s="5" t="s">
        <v>417</v>
      </c>
      <c r="U2716" s="5" t="s">
        <v>417</v>
      </c>
      <c r="V2716" s="5" t="s">
        <v>417</v>
      </c>
      <c r="W2716" s="5" t="s">
        <v>93</v>
      </c>
      <c r="X2716" s="5" t="s">
        <v>418</v>
      </c>
      <c r="Y2716" s="5" t="s">
        <v>419</v>
      </c>
      <c r="Z2716" s="5" t="s">
        <v>420</v>
      </c>
      <c r="AA2716" s="5" t="s">
        <v>421</v>
      </c>
      <c r="AB2716" s="5"/>
      <c r="AC2716" s="5"/>
      <c r="AD2716" s="5"/>
      <c r="AE2716" s="5"/>
      <c r="AF2716" s="5"/>
    </row>
    <row r="2717" spans="1:32" hidden="1">
      <c r="A2717" s="5" t="s">
        <v>23457</v>
      </c>
      <c r="B2717" s="5" t="str">
        <f>IF(COUNTIF('Leads Priorizados INT'!M:M,A2717)&gt;0,"Sí","No")</f>
        <v>No</v>
      </c>
      <c r="C2717">
        <v>0</v>
      </c>
      <c r="D2717" s="6" t="s">
        <v>414</v>
      </c>
      <c r="E2717" s="5" t="s">
        <v>23458</v>
      </c>
      <c r="F2717" s="5" t="s">
        <v>152</v>
      </c>
      <c r="G2717" s="5" t="s">
        <v>780</v>
      </c>
      <c r="H2717" s="7">
        <v>3610340</v>
      </c>
      <c r="I2717" s="5">
        <v>1</v>
      </c>
      <c r="J2717" s="5">
        <v>1</v>
      </c>
      <c r="K2717" s="5" t="s">
        <v>23459</v>
      </c>
      <c r="L2717" s="5">
        <v>6.0699999999999997E-2</v>
      </c>
      <c r="M2717" s="8"/>
      <c r="N2717" s="8"/>
      <c r="O2717" s="8"/>
      <c r="P2717" s="8"/>
      <c r="Q2717" s="8"/>
      <c r="R2717" s="5" t="s">
        <v>23460</v>
      </c>
      <c r="S2717" s="5" t="s">
        <v>417</v>
      </c>
      <c r="T2717" s="5" t="s">
        <v>417</v>
      </c>
      <c r="U2717" s="5" t="s">
        <v>417</v>
      </c>
      <c r="V2717" s="5" t="s">
        <v>417</v>
      </c>
      <c r="W2717" s="5" t="s">
        <v>93</v>
      </c>
      <c r="X2717" s="5" t="s">
        <v>418</v>
      </c>
      <c r="Y2717" s="5" t="s">
        <v>419</v>
      </c>
      <c r="Z2717" s="5" t="s">
        <v>420</v>
      </c>
      <c r="AA2717" s="5" t="s">
        <v>421</v>
      </c>
      <c r="AB2717" s="5"/>
      <c r="AC2717" s="5"/>
      <c r="AD2717" s="5"/>
      <c r="AE2717" s="5"/>
      <c r="AF2717" s="5"/>
    </row>
    <row r="2718" spans="1:32" hidden="1">
      <c r="A2718" s="5" t="s">
        <v>23461</v>
      </c>
      <c r="B2718" s="5" t="str">
        <f>IF(COUNTIF('Leads Priorizados INT'!M:M,A2718)&gt;0,"Sí","No")</f>
        <v>No</v>
      </c>
      <c r="C2718">
        <v>0</v>
      </c>
      <c r="D2718" s="6" t="s">
        <v>430</v>
      </c>
      <c r="E2718" s="5" t="s">
        <v>23462</v>
      </c>
      <c r="F2718" s="5" t="s">
        <v>497</v>
      </c>
      <c r="G2718" s="5" t="s">
        <v>2180</v>
      </c>
      <c r="H2718" s="7">
        <v>689456</v>
      </c>
      <c r="I2718" s="5">
        <v>13</v>
      </c>
      <c r="J2718" s="5">
        <v>1</v>
      </c>
      <c r="K2718" s="5" t="s">
        <v>23463</v>
      </c>
      <c r="L2718" s="5">
        <v>6.0600000000000001E-2</v>
      </c>
      <c r="M2718" s="8">
        <v>971431925</v>
      </c>
      <c r="N2718" s="8">
        <v>971431295</v>
      </c>
      <c r="O2718" s="8">
        <v>691449095</v>
      </c>
      <c r="P2718" s="8">
        <v>691449094</v>
      </c>
      <c r="Q2718" s="8">
        <v>615385718</v>
      </c>
      <c r="R2718" s="5" t="s">
        <v>23464</v>
      </c>
      <c r="S2718" s="5" t="s">
        <v>417</v>
      </c>
      <c r="T2718" s="5" t="s">
        <v>417</v>
      </c>
      <c r="U2718" s="5" t="s">
        <v>417</v>
      </c>
      <c r="V2718" s="5" t="s">
        <v>417</v>
      </c>
      <c r="W2718" s="5" t="s">
        <v>93</v>
      </c>
      <c r="X2718" s="5" t="s">
        <v>418</v>
      </c>
      <c r="Y2718" s="5" t="s">
        <v>419</v>
      </c>
      <c r="Z2718" s="5" t="s">
        <v>420</v>
      </c>
      <c r="AA2718" s="5" t="s">
        <v>421</v>
      </c>
      <c r="AB2718" s="5" t="s">
        <v>23465</v>
      </c>
      <c r="AC2718" s="5" t="s">
        <v>23466</v>
      </c>
      <c r="AD2718" s="5"/>
      <c r="AE2718" s="5"/>
      <c r="AF2718" s="5"/>
    </row>
    <row r="2719" spans="1:32" hidden="1">
      <c r="A2719" s="5" t="s">
        <v>23467</v>
      </c>
      <c r="B2719" s="5" t="str">
        <f>IF(COUNTIF('Leads Priorizados INT'!M:M,A2719)&gt;0,"Sí","No")</f>
        <v>No</v>
      </c>
      <c r="C2719">
        <v>0</v>
      </c>
      <c r="D2719" s="6" t="s">
        <v>414</v>
      </c>
      <c r="E2719" s="5" t="s">
        <v>23468</v>
      </c>
      <c r="F2719" s="5" t="s">
        <v>431</v>
      </c>
      <c r="G2719" s="5" t="s">
        <v>16308</v>
      </c>
      <c r="H2719" s="7">
        <v>1015036</v>
      </c>
      <c r="I2719" s="5">
        <v>1</v>
      </c>
      <c r="J2719" s="5">
        <v>2</v>
      </c>
      <c r="K2719" s="5" t="s">
        <v>23469</v>
      </c>
      <c r="L2719" s="5">
        <v>6.0600000000000001E-2</v>
      </c>
      <c r="M2719" s="8">
        <v>937220316</v>
      </c>
      <c r="N2719" s="8">
        <v>935128750</v>
      </c>
      <c r="O2719" s="8">
        <v>936854132</v>
      </c>
      <c r="P2719" s="8">
        <v>936922759</v>
      </c>
      <c r="Q2719" s="8"/>
      <c r="R2719" s="5" t="s">
        <v>23470</v>
      </c>
      <c r="S2719" s="5" t="s">
        <v>23471</v>
      </c>
      <c r="T2719" s="5" t="s">
        <v>417</v>
      </c>
      <c r="U2719" s="5" t="s">
        <v>417</v>
      </c>
      <c r="V2719" s="5" t="s">
        <v>417</v>
      </c>
      <c r="W2719" s="5" t="s">
        <v>93</v>
      </c>
      <c r="X2719" s="5" t="s">
        <v>418</v>
      </c>
      <c r="Y2719" s="5" t="s">
        <v>419</v>
      </c>
      <c r="Z2719" s="5" t="s">
        <v>420</v>
      </c>
      <c r="AA2719" s="5" t="s">
        <v>421</v>
      </c>
      <c r="AB2719" s="5"/>
      <c r="AC2719" s="5"/>
      <c r="AD2719" s="5"/>
      <c r="AE2719" s="5"/>
      <c r="AF2719" s="5"/>
    </row>
    <row r="2720" spans="1:32" hidden="1">
      <c r="A2720" s="5" t="s">
        <v>23472</v>
      </c>
      <c r="B2720" s="5" t="str">
        <f>IF(COUNTIF('Leads Priorizados INT'!M:M,A2720)&gt;0,"Sí","No")</f>
        <v>No</v>
      </c>
      <c r="C2720">
        <v>0</v>
      </c>
      <c r="D2720" s="6" t="s">
        <v>414</v>
      </c>
      <c r="E2720" s="5" t="s">
        <v>23473</v>
      </c>
      <c r="F2720" s="5" t="s">
        <v>152</v>
      </c>
      <c r="G2720" s="5" t="s">
        <v>3056</v>
      </c>
      <c r="H2720" s="7">
        <v>842335</v>
      </c>
      <c r="I2720" s="5">
        <v>8</v>
      </c>
      <c r="J2720" s="5">
        <v>1</v>
      </c>
      <c r="K2720" s="5" t="s">
        <v>23474</v>
      </c>
      <c r="L2720" s="5">
        <v>6.0600000000000001E-2</v>
      </c>
      <c r="M2720" s="8">
        <v>911286025</v>
      </c>
      <c r="N2720" s="8"/>
      <c r="O2720" s="8"/>
      <c r="P2720" s="8"/>
      <c r="Q2720" s="8"/>
      <c r="R2720" s="5" t="s">
        <v>23475</v>
      </c>
      <c r="S2720" s="5" t="s">
        <v>23476</v>
      </c>
      <c r="T2720" s="5" t="s">
        <v>417</v>
      </c>
      <c r="U2720" s="5" t="s">
        <v>417</v>
      </c>
      <c r="V2720" s="5" t="s">
        <v>417</v>
      </c>
      <c r="W2720" s="5" t="s">
        <v>93</v>
      </c>
      <c r="X2720" s="5" t="s">
        <v>418</v>
      </c>
      <c r="Y2720" s="5" t="s">
        <v>419</v>
      </c>
      <c r="Z2720" s="5" t="s">
        <v>420</v>
      </c>
      <c r="AA2720" s="5" t="s">
        <v>421</v>
      </c>
      <c r="AB2720" s="5" t="s">
        <v>23477</v>
      </c>
      <c r="AC2720" s="5"/>
      <c r="AD2720" s="5"/>
      <c r="AE2720" s="5"/>
      <c r="AF2720" s="5"/>
    </row>
    <row r="2721" spans="1:32" hidden="1">
      <c r="A2721" s="5" t="s">
        <v>23478</v>
      </c>
      <c r="B2721" s="5" t="str">
        <f>IF(COUNTIF('Leads Priorizados INT'!M:M,A2721)&gt;0,"Sí","No")</f>
        <v>No</v>
      </c>
      <c r="C2721">
        <v>0</v>
      </c>
      <c r="D2721" s="6" t="s">
        <v>414</v>
      </c>
      <c r="E2721" s="5" t="s">
        <v>23479</v>
      </c>
      <c r="F2721" s="5" t="s">
        <v>152</v>
      </c>
      <c r="G2721" s="5" t="s">
        <v>1738</v>
      </c>
      <c r="H2721" s="7">
        <v>325917</v>
      </c>
      <c r="I2721" s="5">
        <v>1</v>
      </c>
      <c r="J2721" s="5">
        <v>2</v>
      </c>
      <c r="K2721" s="5" t="s">
        <v>23480</v>
      </c>
      <c r="L2721" s="5">
        <v>6.0600000000000001E-2</v>
      </c>
      <c r="M2721" s="8">
        <v>917584088</v>
      </c>
      <c r="N2721" s="8">
        <v>913839409</v>
      </c>
      <c r="O2721" s="8"/>
      <c r="P2721" s="8"/>
      <c r="Q2721" s="8"/>
      <c r="R2721" s="5" t="s">
        <v>23481</v>
      </c>
      <c r="S2721" s="5" t="s">
        <v>417</v>
      </c>
      <c r="T2721" s="5" t="s">
        <v>417</v>
      </c>
      <c r="U2721" s="5" t="s">
        <v>417</v>
      </c>
      <c r="V2721" s="5" t="s">
        <v>417</v>
      </c>
      <c r="W2721" s="5" t="s">
        <v>93</v>
      </c>
      <c r="X2721" s="5" t="s">
        <v>418</v>
      </c>
      <c r="Y2721" s="5" t="s">
        <v>419</v>
      </c>
      <c r="Z2721" s="5" t="s">
        <v>420</v>
      </c>
      <c r="AA2721" s="5" t="s">
        <v>421</v>
      </c>
      <c r="AB2721" s="5" t="s">
        <v>23482</v>
      </c>
      <c r="AC2721" s="5"/>
      <c r="AD2721" s="5"/>
      <c r="AE2721" s="5"/>
      <c r="AF2721" s="5"/>
    </row>
    <row r="2722" spans="1:32" hidden="1">
      <c r="A2722" s="5" t="s">
        <v>23483</v>
      </c>
      <c r="B2722" s="5" t="str">
        <f>IF(COUNTIF('Leads Priorizados INT'!M:M,A2722)&gt;0,"Sí","No")</f>
        <v>No</v>
      </c>
      <c r="C2722">
        <v>0</v>
      </c>
      <c r="D2722" s="6" t="s">
        <v>414</v>
      </c>
      <c r="E2722" s="5" t="s">
        <v>23484</v>
      </c>
      <c r="F2722" s="5" t="s">
        <v>740</v>
      </c>
      <c r="G2722" s="5" t="s">
        <v>16460</v>
      </c>
      <c r="H2722" s="7">
        <v>875453</v>
      </c>
      <c r="I2722" s="5">
        <v>7</v>
      </c>
      <c r="J2722" s="5">
        <v>2</v>
      </c>
      <c r="K2722" s="5" t="s">
        <v>23485</v>
      </c>
      <c r="L2722" s="5">
        <v>6.0600000000000001E-2</v>
      </c>
      <c r="M2722" s="8">
        <v>924257513</v>
      </c>
      <c r="N2722" s="8">
        <v>924235906</v>
      </c>
      <c r="O2722" s="8">
        <v>924257531</v>
      </c>
      <c r="P2722" s="8"/>
      <c r="Q2722" s="8"/>
      <c r="R2722" s="5" t="s">
        <v>23486</v>
      </c>
      <c r="S2722" s="5" t="s">
        <v>417</v>
      </c>
      <c r="T2722" s="5" t="s">
        <v>417</v>
      </c>
      <c r="U2722" s="5" t="s">
        <v>417</v>
      </c>
      <c r="V2722" s="5" t="s">
        <v>417</v>
      </c>
      <c r="W2722" s="5" t="s">
        <v>93</v>
      </c>
      <c r="X2722" s="5" t="s">
        <v>418</v>
      </c>
      <c r="Y2722" s="5" t="s">
        <v>419</v>
      </c>
      <c r="Z2722" s="5" t="s">
        <v>420</v>
      </c>
      <c r="AA2722" s="5" t="s">
        <v>421</v>
      </c>
      <c r="AB2722" s="5"/>
      <c r="AC2722" s="5"/>
      <c r="AD2722" s="5"/>
      <c r="AE2722" s="5"/>
      <c r="AF2722" s="5"/>
    </row>
    <row r="2723" spans="1:32">
      <c r="A2723" s="5" t="s">
        <v>23487</v>
      </c>
      <c r="B2723" s="5" t="str">
        <f>IF(COUNTIF('Leads Priorizados INT'!M:M,A2723)&gt;0,"Sí","No")</f>
        <v>No</v>
      </c>
      <c r="C2723">
        <v>1</v>
      </c>
      <c r="D2723" s="6" t="s">
        <v>414</v>
      </c>
      <c r="E2723" s="5" t="s">
        <v>23488</v>
      </c>
      <c r="F2723" s="5" t="s">
        <v>873</v>
      </c>
      <c r="G2723" s="5" t="s">
        <v>1840</v>
      </c>
      <c r="H2723" s="7">
        <v>907802</v>
      </c>
      <c r="I2723" s="5">
        <v>7</v>
      </c>
      <c r="J2723" s="5">
        <v>1</v>
      </c>
      <c r="K2723" s="5" t="s">
        <v>23489</v>
      </c>
      <c r="L2723" s="5">
        <v>6.0600000000000001E-2</v>
      </c>
      <c r="M2723" s="8"/>
      <c r="N2723" s="8"/>
      <c r="O2723" s="8"/>
      <c r="P2723" s="8"/>
      <c r="Q2723" s="8"/>
      <c r="R2723" s="5" t="s">
        <v>23490</v>
      </c>
      <c r="S2723" s="5" t="s">
        <v>417</v>
      </c>
      <c r="T2723" s="5" t="s">
        <v>417</v>
      </c>
      <c r="U2723" s="5" t="s">
        <v>417</v>
      </c>
      <c r="V2723" s="5" t="s">
        <v>417</v>
      </c>
      <c r="W2723" s="5" t="s">
        <v>93</v>
      </c>
      <c r="X2723" s="5" t="s">
        <v>418</v>
      </c>
      <c r="Y2723" s="5" t="s">
        <v>419</v>
      </c>
      <c r="Z2723" s="5" t="s">
        <v>420</v>
      </c>
      <c r="AA2723" s="5" t="s">
        <v>421</v>
      </c>
      <c r="AB2723" s="5"/>
      <c r="AC2723" s="5"/>
      <c r="AD2723" s="5"/>
      <c r="AE2723" s="5"/>
      <c r="AF2723" s="5"/>
    </row>
    <row r="2724" spans="1:32" hidden="1">
      <c r="A2724" s="5" t="s">
        <v>23491</v>
      </c>
      <c r="B2724" s="5" t="str">
        <f>IF(COUNTIF('Leads Priorizados INT'!M:M,A2724)&gt;0,"Sí","No")</f>
        <v>No</v>
      </c>
      <c r="C2724">
        <v>0</v>
      </c>
      <c r="D2724" s="6" t="s">
        <v>414</v>
      </c>
      <c r="E2724" s="5" t="s">
        <v>23492</v>
      </c>
      <c r="F2724" s="5" t="s">
        <v>431</v>
      </c>
      <c r="G2724" s="5" t="s">
        <v>432</v>
      </c>
      <c r="H2724" s="7">
        <v>17736328</v>
      </c>
      <c r="I2724" s="5">
        <v>37</v>
      </c>
      <c r="J2724" s="5">
        <v>8</v>
      </c>
      <c r="K2724" s="5" t="s">
        <v>23493</v>
      </c>
      <c r="L2724" s="5">
        <v>6.0499999999999998E-2</v>
      </c>
      <c r="M2724" s="8">
        <v>932253017</v>
      </c>
      <c r="N2724" s="8">
        <v>937113309</v>
      </c>
      <c r="O2724" s="8">
        <v>932250405</v>
      </c>
      <c r="P2724" s="8">
        <v>932250347</v>
      </c>
      <c r="Q2724" s="8">
        <v>977612459</v>
      </c>
      <c r="R2724" s="5" t="s">
        <v>23494</v>
      </c>
      <c r="S2724" s="5" t="s">
        <v>23495</v>
      </c>
      <c r="T2724" s="5" t="s">
        <v>23496</v>
      </c>
      <c r="U2724" s="5" t="s">
        <v>23497</v>
      </c>
      <c r="V2724" s="5" t="s">
        <v>23498</v>
      </c>
      <c r="W2724" s="5" t="s">
        <v>93</v>
      </c>
      <c r="X2724" s="5" t="s">
        <v>418</v>
      </c>
      <c r="Y2724" s="5" t="s">
        <v>419</v>
      </c>
      <c r="Z2724" s="5" t="s">
        <v>420</v>
      </c>
      <c r="AA2724" s="5" t="s">
        <v>421</v>
      </c>
      <c r="AB2724" s="5" t="s">
        <v>23499</v>
      </c>
      <c r="AC2724" s="5"/>
      <c r="AD2724" s="5"/>
      <c r="AE2724" s="5"/>
      <c r="AF2724" s="5"/>
    </row>
    <row r="2725" spans="1:32" hidden="1">
      <c r="A2725" s="5" t="s">
        <v>23500</v>
      </c>
      <c r="B2725" s="5" t="str">
        <f>IF(COUNTIF('Leads Priorizados INT'!M:M,A2725)&gt;0,"Sí","No")</f>
        <v>No</v>
      </c>
      <c r="C2725">
        <v>0</v>
      </c>
      <c r="D2725" s="6" t="s">
        <v>414</v>
      </c>
      <c r="E2725" s="5" t="s">
        <v>23501</v>
      </c>
      <c r="F2725" s="5" t="s">
        <v>152</v>
      </c>
      <c r="G2725" s="5" t="s">
        <v>12442</v>
      </c>
      <c r="H2725" s="7">
        <v>992867</v>
      </c>
      <c r="I2725" s="5">
        <v>2</v>
      </c>
      <c r="J2725" s="5">
        <v>1</v>
      </c>
      <c r="K2725" s="5" t="s">
        <v>23502</v>
      </c>
      <c r="L2725" s="5">
        <v>6.0499999999999998E-2</v>
      </c>
      <c r="M2725" s="8">
        <v>916900124</v>
      </c>
      <c r="N2725" s="8">
        <v>916153366</v>
      </c>
      <c r="O2725" s="8"/>
      <c r="P2725" s="8"/>
      <c r="Q2725" s="8"/>
      <c r="R2725" s="5" t="s">
        <v>23503</v>
      </c>
      <c r="S2725" s="5" t="s">
        <v>417</v>
      </c>
      <c r="T2725" s="5" t="s">
        <v>417</v>
      </c>
      <c r="U2725" s="5" t="s">
        <v>417</v>
      </c>
      <c r="V2725" s="5" t="s">
        <v>417</v>
      </c>
      <c r="W2725" s="5" t="s">
        <v>93</v>
      </c>
      <c r="X2725" s="5" t="s">
        <v>418</v>
      </c>
      <c r="Y2725" s="5" t="s">
        <v>419</v>
      </c>
      <c r="Z2725" s="5" t="s">
        <v>420</v>
      </c>
      <c r="AA2725" s="5" t="s">
        <v>421</v>
      </c>
      <c r="AB2725" s="5"/>
      <c r="AC2725" s="5"/>
      <c r="AD2725" s="5"/>
      <c r="AE2725" s="5"/>
      <c r="AF2725" s="5"/>
    </row>
    <row r="2726" spans="1:32" hidden="1">
      <c r="A2726" s="5" t="s">
        <v>23504</v>
      </c>
      <c r="B2726" s="5" t="str">
        <f>IF(COUNTIF('Leads Priorizados INT'!M:M,A2726)&gt;0,"Sí","No")</f>
        <v>No</v>
      </c>
      <c r="C2726">
        <v>0</v>
      </c>
      <c r="D2726" s="6" t="s">
        <v>430</v>
      </c>
      <c r="E2726" s="5" t="s">
        <v>23505</v>
      </c>
      <c r="F2726" s="5" t="s">
        <v>2631</v>
      </c>
      <c r="G2726" s="5" t="s">
        <v>9522</v>
      </c>
      <c r="H2726" s="7">
        <v>2294558</v>
      </c>
      <c r="I2726" s="5">
        <v>47</v>
      </c>
      <c r="J2726" s="5">
        <v>3</v>
      </c>
      <c r="K2726" s="5" t="s">
        <v>23506</v>
      </c>
      <c r="L2726" s="5">
        <v>6.0499999999999998E-2</v>
      </c>
      <c r="M2726" s="8">
        <v>983255870</v>
      </c>
      <c r="N2726" s="8">
        <v>983844987</v>
      </c>
      <c r="O2726" s="8">
        <v>983423000</v>
      </c>
      <c r="P2726" s="8">
        <v>983263758</v>
      </c>
      <c r="Q2726" s="8">
        <v>677375079</v>
      </c>
      <c r="R2726" s="5" t="s">
        <v>23507</v>
      </c>
      <c r="S2726" s="5" t="s">
        <v>23508</v>
      </c>
      <c r="T2726" s="5" t="s">
        <v>417</v>
      </c>
      <c r="U2726" s="5" t="s">
        <v>417</v>
      </c>
      <c r="V2726" s="5" t="s">
        <v>417</v>
      </c>
      <c r="W2726" s="5" t="s">
        <v>93</v>
      </c>
      <c r="X2726" s="5" t="s">
        <v>418</v>
      </c>
      <c r="Y2726" s="5" t="s">
        <v>419</v>
      </c>
      <c r="Z2726" s="5" t="s">
        <v>420</v>
      </c>
      <c r="AA2726" s="5" t="s">
        <v>421</v>
      </c>
      <c r="AB2726" s="5"/>
      <c r="AC2726" s="5"/>
      <c r="AD2726" s="5"/>
      <c r="AE2726" s="5"/>
      <c r="AF2726" s="5"/>
    </row>
    <row r="2727" spans="1:32" hidden="1">
      <c r="A2727" s="5" t="s">
        <v>23509</v>
      </c>
      <c r="B2727" s="5" t="str">
        <f>IF(COUNTIF('Leads Priorizados INT'!M:M,A2727)&gt;0,"Sí","No")</f>
        <v>No</v>
      </c>
      <c r="C2727">
        <v>0</v>
      </c>
      <c r="D2727" s="6" t="s">
        <v>414</v>
      </c>
      <c r="E2727" s="5" t="s">
        <v>23510</v>
      </c>
      <c r="F2727" s="5" t="s">
        <v>152</v>
      </c>
      <c r="G2727" s="5" t="s">
        <v>1894</v>
      </c>
      <c r="H2727" s="7">
        <v>663507</v>
      </c>
      <c r="I2727" s="5">
        <v>4</v>
      </c>
      <c r="J2727" s="5">
        <v>1</v>
      </c>
      <c r="K2727" s="5" t="s">
        <v>23511</v>
      </c>
      <c r="L2727" s="5">
        <v>6.0499999999999998E-2</v>
      </c>
      <c r="M2727" s="8"/>
      <c r="N2727" s="8"/>
      <c r="O2727" s="8"/>
      <c r="P2727" s="8"/>
      <c r="Q2727" s="8"/>
      <c r="R2727" s="5" t="s">
        <v>23512</v>
      </c>
      <c r="S2727" s="5" t="s">
        <v>417</v>
      </c>
      <c r="T2727" s="5" t="s">
        <v>417</v>
      </c>
      <c r="U2727" s="5" t="s">
        <v>417</v>
      </c>
      <c r="V2727" s="5" t="s">
        <v>417</v>
      </c>
      <c r="W2727" s="5" t="s">
        <v>93</v>
      </c>
      <c r="X2727" s="5" t="s">
        <v>418</v>
      </c>
      <c r="Y2727" s="5" t="s">
        <v>419</v>
      </c>
      <c r="Z2727" s="5" t="s">
        <v>420</v>
      </c>
      <c r="AA2727" s="5" t="s">
        <v>421</v>
      </c>
      <c r="AB2727" s="5"/>
      <c r="AC2727" s="5"/>
      <c r="AD2727" s="5"/>
      <c r="AE2727" s="5"/>
      <c r="AF2727" s="5"/>
    </row>
    <row r="2728" spans="1:32" hidden="1">
      <c r="A2728" s="5" t="s">
        <v>23513</v>
      </c>
      <c r="B2728" s="5" t="str">
        <f>IF(COUNTIF('Leads Priorizados INT'!M:M,A2728)&gt;0,"Sí","No")</f>
        <v>No</v>
      </c>
      <c r="C2728">
        <v>0</v>
      </c>
      <c r="D2728" s="6" t="s">
        <v>414</v>
      </c>
      <c r="E2728" s="5" t="s">
        <v>23514</v>
      </c>
      <c r="F2728" s="5" t="s">
        <v>152</v>
      </c>
      <c r="G2728" s="5" t="s">
        <v>1157</v>
      </c>
      <c r="H2728" s="7">
        <v>910518</v>
      </c>
      <c r="I2728" s="5">
        <v>8</v>
      </c>
      <c r="J2728" s="5">
        <v>1</v>
      </c>
      <c r="K2728" s="5" t="s">
        <v>23515</v>
      </c>
      <c r="L2728" s="5">
        <v>6.0499999999999998E-2</v>
      </c>
      <c r="M2728" s="8"/>
      <c r="N2728" s="8"/>
      <c r="O2728" s="8"/>
      <c r="P2728" s="8"/>
      <c r="Q2728" s="8"/>
      <c r="R2728" s="5" t="s">
        <v>23516</v>
      </c>
      <c r="S2728" s="5" t="s">
        <v>417</v>
      </c>
      <c r="T2728" s="5" t="s">
        <v>417</v>
      </c>
      <c r="U2728" s="5" t="s">
        <v>417</v>
      </c>
      <c r="V2728" s="5" t="s">
        <v>417</v>
      </c>
      <c r="W2728" s="5" t="s">
        <v>93</v>
      </c>
      <c r="X2728" s="5" t="s">
        <v>418</v>
      </c>
      <c r="Y2728" s="5" t="s">
        <v>419</v>
      </c>
      <c r="Z2728" s="5" t="s">
        <v>420</v>
      </c>
      <c r="AA2728" s="5" t="s">
        <v>421</v>
      </c>
      <c r="AB2728" s="5"/>
      <c r="AC2728" s="5"/>
      <c r="AD2728" s="5"/>
      <c r="AE2728" s="5"/>
      <c r="AF2728" s="5"/>
    </row>
    <row r="2729" spans="1:32" hidden="1">
      <c r="A2729" s="5" t="s">
        <v>23517</v>
      </c>
      <c r="B2729" s="5" t="str">
        <f>IF(COUNTIF('Leads Priorizados INT'!M:M,A2729)&gt;0,"Sí","No")</f>
        <v>No</v>
      </c>
      <c r="C2729">
        <v>0</v>
      </c>
      <c r="D2729" s="6" t="s">
        <v>414</v>
      </c>
      <c r="E2729" s="5" t="s">
        <v>23518</v>
      </c>
      <c r="F2729" s="5" t="s">
        <v>152</v>
      </c>
      <c r="G2729" s="5" t="s">
        <v>3459</v>
      </c>
      <c r="H2729" s="7">
        <v>635500</v>
      </c>
      <c r="I2729" s="5">
        <v>2</v>
      </c>
      <c r="J2729" s="5">
        <v>1</v>
      </c>
      <c r="K2729" s="5" t="s">
        <v>23519</v>
      </c>
      <c r="L2729" s="5">
        <v>6.0499999999999998E-2</v>
      </c>
      <c r="M2729" s="8"/>
      <c r="N2729" s="8"/>
      <c r="O2729" s="8"/>
      <c r="P2729" s="8"/>
      <c r="Q2729" s="8"/>
      <c r="R2729" s="5" t="s">
        <v>23520</v>
      </c>
      <c r="S2729" s="5" t="s">
        <v>417</v>
      </c>
      <c r="T2729" s="5" t="s">
        <v>417</v>
      </c>
      <c r="U2729" s="5" t="s">
        <v>417</v>
      </c>
      <c r="V2729" s="5" t="s">
        <v>417</v>
      </c>
      <c r="W2729" s="5" t="s">
        <v>93</v>
      </c>
      <c r="X2729" s="5" t="s">
        <v>418</v>
      </c>
      <c r="Y2729" s="5" t="s">
        <v>419</v>
      </c>
      <c r="Z2729" s="5" t="s">
        <v>420</v>
      </c>
      <c r="AA2729" s="5" t="s">
        <v>421</v>
      </c>
      <c r="AB2729" s="5"/>
      <c r="AC2729" s="5"/>
      <c r="AD2729" s="5"/>
      <c r="AE2729" s="5"/>
      <c r="AF2729" s="5"/>
    </row>
    <row r="2730" spans="1:32" hidden="1">
      <c r="A2730" s="5" t="s">
        <v>23521</v>
      </c>
      <c r="B2730" s="5" t="str">
        <f>IF(COUNTIF('Leads Priorizados INT'!M:M,A2730)&gt;0,"Sí","No")</f>
        <v>No</v>
      </c>
      <c r="C2730">
        <v>0</v>
      </c>
      <c r="D2730" s="6" t="s">
        <v>414</v>
      </c>
      <c r="E2730" s="5" t="s">
        <v>23522</v>
      </c>
      <c r="F2730" s="5" t="s">
        <v>152</v>
      </c>
      <c r="G2730" s="5" t="s">
        <v>9393</v>
      </c>
      <c r="H2730" s="7">
        <v>1173614</v>
      </c>
      <c r="I2730" s="5">
        <v>1</v>
      </c>
      <c r="J2730" s="5">
        <v>1</v>
      </c>
      <c r="K2730" s="5" t="s">
        <v>23523</v>
      </c>
      <c r="L2730" s="5">
        <v>6.0499999999999998E-2</v>
      </c>
      <c r="M2730" s="8"/>
      <c r="N2730" s="8"/>
      <c r="O2730" s="8"/>
      <c r="P2730" s="8"/>
      <c r="Q2730" s="8"/>
      <c r="R2730" s="5" t="s">
        <v>23524</v>
      </c>
      <c r="S2730" s="5" t="s">
        <v>417</v>
      </c>
      <c r="T2730" s="5" t="s">
        <v>417</v>
      </c>
      <c r="U2730" s="5" t="s">
        <v>417</v>
      </c>
      <c r="V2730" s="5" t="s">
        <v>417</v>
      </c>
      <c r="W2730" s="5" t="s">
        <v>93</v>
      </c>
      <c r="X2730" s="5" t="s">
        <v>418</v>
      </c>
      <c r="Y2730" s="5" t="s">
        <v>419</v>
      </c>
      <c r="Z2730" s="5" t="s">
        <v>420</v>
      </c>
      <c r="AA2730" s="5" t="s">
        <v>421</v>
      </c>
      <c r="AB2730" s="5"/>
      <c r="AC2730" s="5"/>
      <c r="AD2730" s="5"/>
      <c r="AE2730" s="5"/>
      <c r="AF2730" s="5"/>
    </row>
    <row r="2731" spans="1:32" hidden="1">
      <c r="A2731" s="5" t="s">
        <v>23525</v>
      </c>
      <c r="B2731" s="5" t="str">
        <f>IF(COUNTIF('Leads Priorizados INT'!M:M,A2731)&gt;0,"Sí","No")</f>
        <v>No</v>
      </c>
      <c r="C2731">
        <v>0</v>
      </c>
      <c r="D2731" s="6" t="s">
        <v>414</v>
      </c>
      <c r="E2731" s="5" t="s">
        <v>23526</v>
      </c>
      <c r="F2731" s="5" t="s">
        <v>873</v>
      </c>
      <c r="G2731" s="5" t="s">
        <v>13874</v>
      </c>
      <c r="H2731" s="7">
        <v>901782</v>
      </c>
      <c r="I2731" s="5">
        <v>7</v>
      </c>
      <c r="J2731" s="5">
        <v>1</v>
      </c>
      <c r="K2731" s="5" t="s">
        <v>23527</v>
      </c>
      <c r="L2731" s="5">
        <v>6.0499999999999998E-2</v>
      </c>
      <c r="M2731" s="8"/>
      <c r="N2731" s="8"/>
      <c r="O2731" s="8"/>
      <c r="P2731" s="8"/>
      <c r="Q2731" s="8"/>
      <c r="R2731" s="5" t="s">
        <v>23528</v>
      </c>
      <c r="S2731" s="5" t="s">
        <v>23529</v>
      </c>
      <c r="T2731" s="5" t="s">
        <v>417</v>
      </c>
      <c r="U2731" s="5" t="s">
        <v>417</v>
      </c>
      <c r="V2731" s="5" t="s">
        <v>417</v>
      </c>
      <c r="W2731" s="5" t="s">
        <v>93</v>
      </c>
      <c r="X2731" s="5" t="s">
        <v>418</v>
      </c>
      <c r="Y2731" s="5" t="s">
        <v>419</v>
      </c>
      <c r="Z2731" s="5" t="s">
        <v>420</v>
      </c>
      <c r="AA2731" s="5" t="s">
        <v>421</v>
      </c>
      <c r="AB2731" s="5"/>
      <c r="AC2731" s="5"/>
      <c r="AD2731" s="5"/>
      <c r="AE2731" s="5"/>
      <c r="AF2731" s="5"/>
    </row>
    <row r="2732" spans="1:32">
      <c r="A2732" s="5" t="s">
        <v>23530</v>
      </c>
      <c r="B2732" s="5" t="str">
        <f>IF(COUNTIF('Leads Priorizados INT'!M:M,A2732)&gt;0,"Sí","No")</f>
        <v>No</v>
      </c>
      <c r="C2732">
        <v>1</v>
      </c>
      <c r="D2732" s="6" t="s">
        <v>414</v>
      </c>
      <c r="E2732" s="5" t="s">
        <v>23531</v>
      </c>
      <c r="F2732" s="5" t="s">
        <v>984</v>
      </c>
      <c r="G2732" s="5" t="s">
        <v>14873</v>
      </c>
      <c r="H2732" s="7">
        <v>781399</v>
      </c>
      <c r="I2732" s="5">
        <v>17</v>
      </c>
      <c r="J2732" s="5">
        <v>3</v>
      </c>
      <c r="K2732" s="5" t="s">
        <v>23532</v>
      </c>
      <c r="L2732" s="5">
        <v>6.0400000000000002E-2</v>
      </c>
      <c r="M2732" s="8">
        <v>942544354</v>
      </c>
      <c r="N2732" s="8"/>
      <c r="O2732" s="8"/>
      <c r="P2732" s="8"/>
      <c r="Q2732" s="8"/>
      <c r="R2732" s="5" t="s">
        <v>23533</v>
      </c>
      <c r="S2732" s="5" t="s">
        <v>23534</v>
      </c>
      <c r="T2732" s="5" t="s">
        <v>417</v>
      </c>
      <c r="U2732" s="5" t="s">
        <v>417</v>
      </c>
      <c r="V2732" s="5" t="s">
        <v>417</v>
      </c>
      <c r="W2732" s="5" t="s">
        <v>93</v>
      </c>
      <c r="X2732" s="5" t="s">
        <v>418</v>
      </c>
      <c r="Y2732" s="5" t="s">
        <v>419</v>
      </c>
      <c r="Z2732" s="5" t="s">
        <v>420</v>
      </c>
      <c r="AA2732" s="5" t="s">
        <v>421</v>
      </c>
      <c r="AB2732" s="5" t="s">
        <v>23535</v>
      </c>
      <c r="AC2732" s="5"/>
      <c r="AD2732" s="5"/>
      <c r="AE2732" s="5"/>
      <c r="AF2732" s="5"/>
    </row>
    <row r="2733" spans="1:32" hidden="1">
      <c r="A2733" s="5" t="s">
        <v>23536</v>
      </c>
      <c r="B2733" s="5" t="str">
        <f>IF(COUNTIF('Leads Priorizados INT'!M:M,A2733)&gt;0,"Sí","No")</f>
        <v>No</v>
      </c>
      <c r="C2733">
        <v>0</v>
      </c>
      <c r="D2733" s="6" t="s">
        <v>414</v>
      </c>
      <c r="E2733" s="5" t="s">
        <v>23537</v>
      </c>
      <c r="F2733" s="5" t="s">
        <v>152</v>
      </c>
      <c r="G2733" s="5" t="s">
        <v>1738</v>
      </c>
      <c r="H2733" s="7">
        <v>26992000</v>
      </c>
      <c r="I2733" s="5">
        <v>1</v>
      </c>
      <c r="J2733" s="5">
        <v>2</v>
      </c>
      <c r="K2733" s="5" t="s">
        <v>23538</v>
      </c>
      <c r="L2733" s="5">
        <v>6.0400000000000002E-2</v>
      </c>
      <c r="M2733" s="8">
        <v>914058944</v>
      </c>
      <c r="N2733" s="8"/>
      <c r="O2733" s="8"/>
      <c r="P2733" s="8"/>
      <c r="Q2733" s="8"/>
      <c r="R2733" s="5" t="s">
        <v>23539</v>
      </c>
      <c r="S2733" s="5" t="s">
        <v>417</v>
      </c>
      <c r="T2733" s="5" t="s">
        <v>417</v>
      </c>
      <c r="U2733" s="5" t="s">
        <v>417</v>
      </c>
      <c r="V2733" s="5" t="s">
        <v>417</v>
      </c>
      <c r="W2733" s="5" t="s">
        <v>93</v>
      </c>
      <c r="X2733" s="5" t="s">
        <v>418</v>
      </c>
      <c r="Y2733" s="5" t="s">
        <v>419</v>
      </c>
      <c r="Z2733" s="5" t="s">
        <v>420</v>
      </c>
      <c r="AA2733" s="5" t="s">
        <v>421</v>
      </c>
      <c r="AB2733" s="5"/>
      <c r="AC2733" s="5"/>
      <c r="AD2733" s="5"/>
      <c r="AE2733" s="5"/>
      <c r="AF2733" s="5"/>
    </row>
    <row r="2734" spans="1:32" hidden="1">
      <c r="A2734" s="5" t="s">
        <v>23540</v>
      </c>
      <c r="B2734" s="5" t="str">
        <f>IF(COUNTIF('Leads Priorizados INT'!M:M,A2734)&gt;0,"Sí","No")</f>
        <v>No</v>
      </c>
      <c r="C2734">
        <v>0</v>
      </c>
      <c r="D2734" s="6" t="s">
        <v>414</v>
      </c>
      <c r="E2734" s="5" t="s">
        <v>23541</v>
      </c>
      <c r="F2734" s="5" t="s">
        <v>700</v>
      </c>
      <c r="G2734" s="5" t="s">
        <v>18574</v>
      </c>
      <c r="H2734" s="7">
        <v>6011297</v>
      </c>
      <c r="I2734" s="5">
        <v>35</v>
      </c>
      <c r="J2734" s="5">
        <v>7</v>
      </c>
      <c r="K2734" s="5" t="s">
        <v>23542</v>
      </c>
      <c r="L2734" s="5">
        <v>6.0299999999999999E-2</v>
      </c>
      <c r="M2734" s="8">
        <v>959263708</v>
      </c>
      <c r="N2734" s="8">
        <v>954529392</v>
      </c>
      <c r="O2734" s="8">
        <v>954529411</v>
      </c>
      <c r="P2734" s="8">
        <v>959244365</v>
      </c>
      <c r="Q2734" s="8">
        <v>958401971</v>
      </c>
      <c r="R2734" s="5" t="s">
        <v>23543</v>
      </c>
      <c r="S2734" s="5" t="s">
        <v>417</v>
      </c>
      <c r="T2734" s="5" t="s">
        <v>417</v>
      </c>
      <c r="U2734" s="5" t="s">
        <v>417</v>
      </c>
      <c r="V2734" s="5" t="s">
        <v>417</v>
      </c>
      <c r="W2734" s="5" t="s">
        <v>93</v>
      </c>
      <c r="X2734" s="5" t="s">
        <v>418</v>
      </c>
      <c r="Y2734" s="5" t="s">
        <v>419</v>
      </c>
      <c r="Z2734" s="5" t="s">
        <v>420</v>
      </c>
      <c r="AA2734" s="5" t="s">
        <v>421</v>
      </c>
      <c r="AB2734" s="5" t="s">
        <v>23544</v>
      </c>
      <c r="AC2734" s="5" t="s">
        <v>23545</v>
      </c>
      <c r="AD2734" s="5" t="s">
        <v>23546</v>
      </c>
      <c r="AE2734" s="5"/>
      <c r="AF2734" s="5"/>
    </row>
    <row r="2735" spans="1:32" hidden="1">
      <c r="A2735" s="5" t="s">
        <v>23547</v>
      </c>
      <c r="B2735" s="5" t="str">
        <f>IF(COUNTIF('Leads Priorizados INT'!M:M,A2735)&gt;0,"Sí","No")</f>
        <v>No</v>
      </c>
      <c r="C2735">
        <v>0</v>
      </c>
      <c r="D2735" s="6" t="s">
        <v>430</v>
      </c>
      <c r="E2735" s="5" t="s">
        <v>23548</v>
      </c>
      <c r="F2735" s="5" t="s">
        <v>152</v>
      </c>
      <c r="G2735" s="5" t="s">
        <v>1738</v>
      </c>
      <c r="H2735" s="7">
        <v>5312474</v>
      </c>
      <c r="I2735" s="5">
        <v>51</v>
      </c>
      <c r="J2735" s="5">
        <v>10</v>
      </c>
      <c r="K2735" s="5" t="s">
        <v>23549</v>
      </c>
      <c r="L2735" s="5">
        <v>6.0299999999999999E-2</v>
      </c>
      <c r="M2735" s="8">
        <v>917971828</v>
      </c>
      <c r="N2735" s="8">
        <v>917100041</v>
      </c>
      <c r="O2735" s="8">
        <v>910227265</v>
      </c>
      <c r="P2735" s="8">
        <v>918307831</v>
      </c>
      <c r="Q2735" s="8">
        <v>917984347</v>
      </c>
      <c r="R2735" s="5" t="s">
        <v>23550</v>
      </c>
      <c r="S2735" s="5" t="s">
        <v>23551</v>
      </c>
      <c r="T2735" s="5" t="s">
        <v>417</v>
      </c>
      <c r="U2735" s="5" t="s">
        <v>417</v>
      </c>
      <c r="V2735" s="5" t="s">
        <v>417</v>
      </c>
      <c r="W2735" s="5" t="s">
        <v>93</v>
      </c>
      <c r="X2735" s="5" t="s">
        <v>418</v>
      </c>
      <c r="Y2735" s="5" t="s">
        <v>419</v>
      </c>
      <c r="Z2735" s="5" t="s">
        <v>420</v>
      </c>
      <c r="AA2735" s="5" t="s">
        <v>421</v>
      </c>
      <c r="AB2735" s="5" t="s">
        <v>23552</v>
      </c>
      <c r="AC2735" s="5" t="s">
        <v>23553</v>
      </c>
      <c r="AD2735" s="5" t="s">
        <v>23554</v>
      </c>
      <c r="AE2735" s="5"/>
      <c r="AF2735" s="5"/>
    </row>
    <row r="2736" spans="1:32" hidden="1">
      <c r="A2736" s="5" t="s">
        <v>23555</v>
      </c>
      <c r="B2736" s="5" t="str">
        <f>IF(COUNTIF('Leads Priorizados INT'!M:M,A2736)&gt;0,"Sí","No")</f>
        <v>No</v>
      </c>
      <c r="C2736">
        <v>0</v>
      </c>
      <c r="D2736" s="6" t="s">
        <v>414</v>
      </c>
      <c r="E2736" s="5" t="s">
        <v>23556</v>
      </c>
      <c r="F2736" s="5" t="s">
        <v>431</v>
      </c>
      <c r="G2736" s="5" t="s">
        <v>12703</v>
      </c>
      <c r="H2736" s="7">
        <v>699536</v>
      </c>
      <c r="I2736" s="5">
        <v>3</v>
      </c>
      <c r="J2736" s="5">
        <v>2</v>
      </c>
      <c r="K2736" s="5" t="s">
        <v>23557</v>
      </c>
      <c r="L2736" s="5">
        <v>6.0299999999999999E-2</v>
      </c>
      <c r="M2736" s="8">
        <v>937522132</v>
      </c>
      <c r="N2736" s="8">
        <v>937520856</v>
      </c>
      <c r="O2736" s="8">
        <v>654628277</v>
      </c>
      <c r="P2736" s="8">
        <v>639653051</v>
      </c>
      <c r="Q2736" s="8">
        <v>607495435</v>
      </c>
      <c r="R2736" s="5" t="s">
        <v>23558</v>
      </c>
      <c r="S2736" s="5" t="s">
        <v>417</v>
      </c>
      <c r="T2736" s="5" t="s">
        <v>417</v>
      </c>
      <c r="U2736" s="5" t="s">
        <v>417</v>
      </c>
      <c r="V2736" s="5" t="s">
        <v>417</v>
      </c>
      <c r="W2736" s="5" t="s">
        <v>93</v>
      </c>
      <c r="X2736" s="5" t="s">
        <v>418</v>
      </c>
      <c r="Y2736" s="5" t="s">
        <v>419</v>
      </c>
      <c r="Z2736" s="5" t="s">
        <v>420</v>
      </c>
      <c r="AA2736" s="5" t="s">
        <v>421</v>
      </c>
      <c r="AB2736" s="5" t="s">
        <v>23559</v>
      </c>
      <c r="AC2736" s="5"/>
      <c r="AD2736" s="5"/>
      <c r="AE2736" s="5"/>
      <c r="AF2736" s="5"/>
    </row>
    <row r="2737" spans="1:32" hidden="1">
      <c r="A2737" s="5" t="s">
        <v>23560</v>
      </c>
      <c r="B2737" s="5" t="str">
        <f>IF(COUNTIF('Leads Priorizados INT'!M:M,A2737)&gt;0,"Sí","No")</f>
        <v>No</v>
      </c>
      <c r="C2737">
        <v>0</v>
      </c>
      <c r="D2737" s="6" t="s">
        <v>414</v>
      </c>
      <c r="E2737" s="5" t="s">
        <v>23561</v>
      </c>
      <c r="F2737" s="5" t="s">
        <v>931</v>
      </c>
      <c r="G2737" s="5" t="s">
        <v>9555</v>
      </c>
      <c r="H2737" s="7">
        <v>805519</v>
      </c>
      <c r="I2737" s="5">
        <v>9</v>
      </c>
      <c r="J2737" s="5">
        <v>2</v>
      </c>
      <c r="K2737" s="5" t="s">
        <v>23562</v>
      </c>
      <c r="L2737" s="5">
        <v>6.0299999999999999E-2</v>
      </c>
      <c r="M2737" s="8">
        <v>981291213</v>
      </c>
      <c r="N2737" s="8"/>
      <c r="O2737" s="8"/>
      <c r="P2737" s="8"/>
      <c r="Q2737" s="8"/>
      <c r="R2737" s="5" t="s">
        <v>23563</v>
      </c>
      <c r="S2737" s="5" t="s">
        <v>417</v>
      </c>
      <c r="T2737" s="5" t="s">
        <v>417</v>
      </c>
      <c r="U2737" s="5" t="s">
        <v>417</v>
      </c>
      <c r="V2737" s="5" t="s">
        <v>417</v>
      </c>
      <c r="W2737" s="5" t="s">
        <v>93</v>
      </c>
      <c r="X2737" s="5" t="s">
        <v>418</v>
      </c>
      <c r="Y2737" s="5" t="s">
        <v>419</v>
      </c>
      <c r="Z2737" s="5" t="s">
        <v>420</v>
      </c>
      <c r="AA2737" s="5" t="s">
        <v>421</v>
      </c>
      <c r="AB2737" s="5"/>
      <c r="AC2737" s="5"/>
      <c r="AD2737" s="5"/>
      <c r="AE2737" s="5"/>
      <c r="AF2737" s="5"/>
    </row>
    <row r="2738" spans="1:32" hidden="1">
      <c r="A2738" s="5" t="s">
        <v>23564</v>
      </c>
      <c r="B2738" s="5" t="str">
        <f>IF(COUNTIF('Leads Priorizados INT'!M:M,A2738)&gt;0,"Sí","No")</f>
        <v>No</v>
      </c>
      <c r="C2738">
        <v>0</v>
      </c>
      <c r="D2738" s="6" t="s">
        <v>414</v>
      </c>
      <c r="E2738" s="5" t="s">
        <v>23565</v>
      </c>
      <c r="F2738" s="5" t="s">
        <v>152</v>
      </c>
      <c r="G2738" s="5" t="s">
        <v>1915</v>
      </c>
      <c r="H2738" s="7">
        <v>729299</v>
      </c>
      <c r="I2738" s="5">
        <v>3</v>
      </c>
      <c r="J2738" s="5">
        <v>1</v>
      </c>
      <c r="K2738" s="5" t="s">
        <v>23566</v>
      </c>
      <c r="L2738" s="5">
        <v>6.0299999999999999E-2</v>
      </c>
      <c r="M2738" s="8"/>
      <c r="N2738" s="8"/>
      <c r="O2738" s="8"/>
      <c r="P2738" s="8"/>
      <c r="Q2738" s="8"/>
      <c r="R2738" s="5" t="s">
        <v>23567</v>
      </c>
      <c r="S2738" s="5" t="s">
        <v>23568</v>
      </c>
      <c r="T2738" s="5" t="s">
        <v>417</v>
      </c>
      <c r="U2738" s="5" t="s">
        <v>417</v>
      </c>
      <c r="V2738" s="5" t="s">
        <v>417</v>
      </c>
      <c r="W2738" s="5" t="s">
        <v>93</v>
      </c>
      <c r="X2738" s="5" t="s">
        <v>418</v>
      </c>
      <c r="Y2738" s="5" t="s">
        <v>419</v>
      </c>
      <c r="Z2738" s="5" t="s">
        <v>420</v>
      </c>
      <c r="AA2738" s="5" t="s">
        <v>421</v>
      </c>
      <c r="AB2738" s="5"/>
      <c r="AC2738" s="5"/>
      <c r="AD2738" s="5"/>
      <c r="AE2738" s="5"/>
      <c r="AF2738" s="5"/>
    </row>
    <row r="2739" spans="1:32" hidden="1">
      <c r="A2739" s="5" t="s">
        <v>23569</v>
      </c>
      <c r="B2739" s="5" t="str">
        <f>IF(COUNTIF('Leads Priorizados INT'!M:M,A2739)&gt;0,"Sí","No")</f>
        <v>No</v>
      </c>
      <c r="C2739">
        <v>0</v>
      </c>
      <c r="D2739" s="6" t="s">
        <v>1534</v>
      </c>
      <c r="E2739" s="5" t="s">
        <v>23570</v>
      </c>
      <c r="F2739" s="5" t="s">
        <v>152</v>
      </c>
      <c r="G2739" s="5" t="s">
        <v>15860</v>
      </c>
      <c r="H2739" s="7">
        <v>1010918</v>
      </c>
      <c r="I2739" s="5">
        <v>8</v>
      </c>
      <c r="J2739" s="5">
        <v>1</v>
      </c>
      <c r="K2739" s="5" t="s">
        <v>23571</v>
      </c>
      <c r="L2739" s="5">
        <v>6.0299999999999999E-2</v>
      </c>
      <c r="M2739" s="8"/>
      <c r="N2739" s="8"/>
      <c r="O2739" s="8"/>
      <c r="P2739" s="8"/>
      <c r="Q2739" s="8"/>
      <c r="R2739" s="5" t="s">
        <v>23572</v>
      </c>
      <c r="S2739" s="5" t="s">
        <v>23573</v>
      </c>
      <c r="T2739" s="5" t="s">
        <v>23574</v>
      </c>
      <c r="U2739" s="5" t="s">
        <v>417</v>
      </c>
      <c r="V2739" s="5" t="s">
        <v>417</v>
      </c>
      <c r="W2739" s="5" t="s">
        <v>93</v>
      </c>
      <c r="X2739" s="5" t="s">
        <v>418</v>
      </c>
      <c r="Y2739" s="5" t="s">
        <v>419</v>
      </c>
      <c r="Z2739" s="5" t="s">
        <v>420</v>
      </c>
      <c r="AA2739" s="5" t="s">
        <v>421</v>
      </c>
      <c r="AB2739" s="5"/>
      <c r="AC2739" s="5"/>
      <c r="AD2739" s="5"/>
      <c r="AE2739" s="5"/>
      <c r="AF2739" s="5"/>
    </row>
    <row r="2740" spans="1:32" hidden="1">
      <c r="A2740" s="5" t="s">
        <v>23575</v>
      </c>
      <c r="B2740" s="5" t="str">
        <f>IF(COUNTIF('Leads Priorizados INT'!M:M,A2740)&gt;0,"Sí","No")</f>
        <v>No</v>
      </c>
      <c r="C2740">
        <v>0</v>
      </c>
      <c r="D2740" s="6" t="s">
        <v>414</v>
      </c>
      <c r="E2740" s="5" t="s">
        <v>23576</v>
      </c>
      <c r="F2740" s="5" t="s">
        <v>1245</v>
      </c>
      <c r="G2740" s="5" t="s">
        <v>3311</v>
      </c>
      <c r="H2740" s="7">
        <v>3851831</v>
      </c>
      <c r="I2740" s="5">
        <v>22</v>
      </c>
      <c r="J2740" s="5">
        <v>1</v>
      </c>
      <c r="K2740" s="5" t="s">
        <v>23577</v>
      </c>
      <c r="L2740" s="5">
        <v>6.0299999999999999E-2</v>
      </c>
      <c r="M2740" s="8">
        <v>946419441</v>
      </c>
      <c r="N2740" s="8"/>
      <c r="O2740" s="8"/>
      <c r="P2740" s="8"/>
      <c r="Q2740" s="8"/>
      <c r="R2740" s="5" t="s">
        <v>23578</v>
      </c>
      <c r="S2740" s="5" t="s">
        <v>417</v>
      </c>
      <c r="T2740" s="5" t="s">
        <v>417</v>
      </c>
      <c r="U2740" s="5" t="s">
        <v>417</v>
      </c>
      <c r="V2740" s="5" t="s">
        <v>417</v>
      </c>
      <c r="W2740" s="5" t="s">
        <v>93</v>
      </c>
      <c r="X2740" s="5" t="s">
        <v>418</v>
      </c>
      <c r="Y2740" s="5" t="s">
        <v>419</v>
      </c>
      <c r="Z2740" s="5" t="s">
        <v>420</v>
      </c>
      <c r="AA2740" s="5" t="s">
        <v>421</v>
      </c>
      <c r="AB2740" s="5"/>
      <c r="AC2740" s="5"/>
      <c r="AD2740" s="5"/>
      <c r="AE2740" s="5"/>
      <c r="AF2740" s="5"/>
    </row>
    <row r="2741" spans="1:32" hidden="1">
      <c r="A2741" s="5" t="s">
        <v>23579</v>
      </c>
      <c r="B2741" s="5" t="str">
        <f>IF(COUNTIF('Leads Priorizados INT'!M:M,A2741)&gt;0,"Sí","No")</f>
        <v>No</v>
      </c>
      <c r="C2741">
        <v>0</v>
      </c>
      <c r="D2741" s="6" t="s">
        <v>414</v>
      </c>
      <c r="E2741" s="5" t="s">
        <v>23580</v>
      </c>
      <c r="F2741" s="5" t="s">
        <v>873</v>
      </c>
      <c r="G2741" s="5" t="s">
        <v>15431</v>
      </c>
      <c r="H2741" s="7">
        <v>1483191</v>
      </c>
      <c r="I2741" s="5">
        <v>1</v>
      </c>
      <c r="J2741" s="5">
        <v>1</v>
      </c>
      <c r="K2741" s="5" t="s">
        <v>23581</v>
      </c>
      <c r="L2741" s="5">
        <v>6.0299999999999999E-2</v>
      </c>
      <c r="M2741" s="8"/>
      <c r="N2741" s="8"/>
      <c r="O2741" s="8"/>
      <c r="P2741" s="8"/>
      <c r="Q2741" s="8"/>
      <c r="R2741" s="5" t="s">
        <v>23582</v>
      </c>
      <c r="S2741" s="5" t="s">
        <v>9397</v>
      </c>
      <c r="T2741" s="5" t="s">
        <v>417</v>
      </c>
      <c r="U2741" s="5" t="s">
        <v>417</v>
      </c>
      <c r="V2741" s="5" t="s">
        <v>417</v>
      </c>
      <c r="W2741" s="5" t="s">
        <v>93</v>
      </c>
      <c r="X2741" s="5" t="s">
        <v>418</v>
      </c>
      <c r="Y2741" s="5" t="s">
        <v>419</v>
      </c>
      <c r="Z2741" s="5" t="s">
        <v>420</v>
      </c>
      <c r="AA2741" s="5" t="s">
        <v>421</v>
      </c>
      <c r="AB2741" s="5"/>
      <c r="AC2741" s="5"/>
      <c r="AD2741" s="5"/>
      <c r="AE2741" s="5"/>
      <c r="AF2741" s="5"/>
    </row>
    <row r="2742" spans="1:32" hidden="1">
      <c r="A2742" s="5" t="s">
        <v>23583</v>
      </c>
      <c r="B2742" s="5" t="str">
        <f>IF(COUNTIF('Leads Priorizados INT'!M:M,A2742)&gt;0,"Sí","No")</f>
        <v>No</v>
      </c>
      <c r="C2742">
        <v>0</v>
      </c>
      <c r="D2742" s="6" t="s">
        <v>414</v>
      </c>
      <c r="E2742" s="5" t="s">
        <v>23584</v>
      </c>
      <c r="F2742" s="5" t="s">
        <v>873</v>
      </c>
      <c r="G2742" s="5" t="s">
        <v>19442</v>
      </c>
      <c r="H2742" s="7">
        <v>307359</v>
      </c>
      <c r="I2742" s="5">
        <v>4</v>
      </c>
      <c r="J2742" s="5">
        <v>2</v>
      </c>
      <c r="K2742" s="5" t="s">
        <v>23585</v>
      </c>
      <c r="L2742" s="5">
        <v>6.0299999999999999E-2</v>
      </c>
      <c r="M2742" s="8"/>
      <c r="N2742" s="8"/>
      <c r="O2742" s="8"/>
      <c r="P2742" s="8"/>
      <c r="Q2742" s="8"/>
      <c r="R2742" s="5" t="s">
        <v>23586</v>
      </c>
      <c r="S2742" s="5" t="s">
        <v>417</v>
      </c>
      <c r="T2742" s="5" t="s">
        <v>417</v>
      </c>
      <c r="U2742" s="5" t="s">
        <v>417</v>
      </c>
      <c r="V2742" s="5" t="s">
        <v>417</v>
      </c>
      <c r="W2742" s="5" t="s">
        <v>93</v>
      </c>
      <c r="X2742" s="5" t="s">
        <v>418</v>
      </c>
      <c r="Y2742" s="5" t="s">
        <v>419</v>
      </c>
      <c r="Z2742" s="5" t="s">
        <v>420</v>
      </c>
      <c r="AA2742" s="5" t="s">
        <v>421</v>
      </c>
      <c r="AB2742" s="5"/>
      <c r="AC2742" s="5"/>
      <c r="AD2742" s="5"/>
      <c r="AE2742" s="5"/>
      <c r="AF2742" s="5"/>
    </row>
    <row r="2743" spans="1:32" hidden="1">
      <c r="A2743" s="5" t="s">
        <v>23587</v>
      </c>
      <c r="B2743" s="5" t="str">
        <f>IF(COUNTIF('Leads Priorizados INT'!M:M,A2743)&gt;0,"Sí","No")</f>
        <v>No</v>
      </c>
      <c r="C2743">
        <v>0</v>
      </c>
      <c r="D2743" s="6" t="s">
        <v>414</v>
      </c>
      <c r="E2743" s="5" t="s">
        <v>23588</v>
      </c>
      <c r="F2743" s="5" t="s">
        <v>3740</v>
      </c>
      <c r="G2743" s="5" t="s">
        <v>20383</v>
      </c>
      <c r="H2743" s="7">
        <v>363862</v>
      </c>
      <c r="I2743" s="5">
        <v>2</v>
      </c>
      <c r="J2743" s="5">
        <v>1</v>
      </c>
      <c r="K2743" s="5" t="s">
        <v>23589</v>
      </c>
      <c r="L2743" s="5">
        <v>6.0199999999999997E-2</v>
      </c>
      <c r="M2743" s="8">
        <v>956682126</v>
      </c>
      <c r="N2743" s="8">
        <v>956627050</v>
      </c>
      <c r="O2743" s="8"/>
      <c r="P2743" s="8"/>
      <c r="Q2743" s="8"/>
      <c r="R2743" s="5" t="s">
        <v>23590</v>
      </c>
      <c r="S2743" s="5" t="s">
        <v>417</v>
      </c>
      <c r="T2743" s="5" t="s">
        <v>417</v>
      </c>
      <c r="U2743" s="5" t="s">
        <v>417</v>
      </c>
      <c r="V2743" s="5" t="s">
        <v>417</v>
      </c>
      <c r="W2743" s="5" t="s">
        <v>93</v>
      </c>
      <c r="X2743" s="5" t="s">
        <v>418</v>
      </c>
      <c r="Y2743" s="5" t="s">
        <v>419</v>
      </c>
      <c r="Z2743" s="5" t="s">
        <v>420</v>
      </c>
      <c r="AA2743" s="5" t="s">
        <v>421</v>
      </c>
      <c r="AB2743" s="5" t="s">
        <v>23591</v>
      </c>
      <c r="AC2743" s="5"/>
      <c r="AD2743" s="5"/>
      <c r="AE2743" s="5"/>
      <c r="AF2743" s="5"/>
    </row>
    <row r="2744" spans="1:32" hidden="1">
      <c r="A2744" s="5" t="s">
        <v>23592</v>
      </c>
      <c r="B2744" s="5" t="str">
        <f>IF(COUNTIF('Leads Priorizados INT'!M:M,A2744)&gt;0,"Sí","No")</f>
        <v>No</v>
      </c>
      <c r="C2744">
        <v>0</v>
      </c>
      <c r="D2744" s="6" t="s">
        <v>430</v>
      </c>
      <c r="E2744" s="5" t="s">
        <v>23593</v>
      </c>
      <c r="F2744" s="5" t="s">
        <v>2007</v>
      </c>
      <c r="G2744" s="5" t="s">
        <v>23594</v>
      </c>
      <c r="H2744" s="7">
        <v>443793</v>
      </c>
      <c r="I2744" s="5">
        <v>5</v>
      </c>
      <c r="J2744" s="5">
        <v>3</v>
      </c>
      <c r="K2744" s="5" t="s">
        <v>23595</v>
      </c>
      <c r="L2744" s="5">
        <v>6.0100000000000001E-2</v>
      </c>
      <c r="M2744" s="8">
        <v>950304630</v>
      </c>
      <c r="N2744" s="8">
        <v>950041427</v>
      </c>
      <c r="O2744" s="8">
        <v>950048171</v>
      </c>
      <c r="P2744" s="8">
        <v>950009696</v>
      </c>
      <c r="Q2744" s="8">
        <v>950009697</v>
      </c>
      <c r="R2744" s="5" t="s">
        <v>23596</v>
      </c>
      <c r="S2744" s="5" t="s">
        <v>417</v>
      </c>
      <c r="T2744" s="5" t="s">
        <v>417</v>
      </c>
      <c r="U2744" s="5" t="s">
        <v>417</v>
      </c>
      <c r="V2744" s="5" t="s">
        <v>417</v>
      </c>
      <c r="W2744" s="5" t="s">
        <v>93</v>
      </c>
      <c r="X2744" s="5" t="s">
        <v>418</v>
      </c>
      <c r="Y2744" s="5" t="s">
        <v>419</v>
      </c>
      <c r="Z2744" s="5" t="s">
        <v>420</v>
      </c>
      <c r="AA2744" s="5" t="s">
        <v>421</v>
      </c>
      <c r="AB2744" s="5"/>
      <c r="AC2744" s="5"/>
      <c r="AD2744" s="5"/>
      <c r="AE2744" s="5"/>
      <c r="AF2744" s="5"/>
    </row>
    <row r="2745" spans="1:32" hidden="1">
      <c r="A2745" s="5" t="s">
        <v>23597</v>
      </c>
      <c r="B2745" s="5" t="str">
        <f>IF(COUNTIF('Leads Priorizados INT'!M:M,A2745)&gt;0,"Sí","No")</f>
        <v>No</v>
      </c>
      <c r="C2745">
        <v>0</v>
      </c>
      <c r="D2745" s="6" t="s">
        <v>414</v>
      </c>
      <c r="E2745" s="5" t="s">
        <v>23598</v>
      </c>
      <c r="F2745" s="5" t="s">
        <v>431</v>
      </c>
      <c r="G2745" s="5" t="s">
        <v>9725</v>
      </c>
      <c r="H2745" s="7">
        <v>962092</v>
      </c>
      <c r="I2745" s="5">
        <v>1</v>
      </c>
      <c r="J2745" s="5">
        <v>1</v>
      </c>
      <c r="K2745" s="5" t="s">
        <v>23599</v>
      </c>
      <c r="L2745" s="5">
        <v>6.0100000000000001E-2</v>
      </c>
      <c r="M2745" s="8">
        <v>934439639</v>
      </c>
      <c r="N2745" s="8">
        <v>934426787</v>
      </c>
      <c r="O2745" s="8">
        <v>605897729</v>
      </c>
      <c r="P2745" s="8"/>
      <c r="Q2745" s="8"/>
      <c r="R2745" s="5" t="s">
        <v>23600</v>
      </c>
      <c r="S2745" s="5" t="s">
        <v>23601</v>
      </c>
      <c r="T2745" s="5" t="s">
        <v>23602</v>
      </c>
      <c r="U2745" s="5" t="s">
        <v>417</v>
      </c>
      <c r="V2745" s="5" t="s">
        <v>417</v>
      </c>
      <c r="W2745" s="5" t="s">
        <v>93</v>
      </c>
      <c r="X2745" s="5" t="s">
        <v>418</v>
      </c>
      <c r="Y2745" s="5" t="s">
        <v>419</v>
      </c>
      <c r="Z2745" s="5" t="s">
        <v>420</v>
      </c>
      <c r="AA2745" s="5" t="s">
        <v>421</v>
      </c>
      <c r="AB2745" s="5"/>
      <c r="AC2745" s="5"/>
      <c r="AD2745" s="5"/>
      <c r="AE2745" s="5"/>
      <c r="AF2745" s="5"/>
    </row>
    <row r="2746" spans="1:32" hidden="1">
      <c r="A2746" s="5" t="s">
        <v>23603</v>
      </c>
      <c r="B2746" s="5" t="str">
        <f>IF(COUNTIF('Leads Priorizados INT'!M:M,A2746)&gt;0,"Sí","No")</f>
        <v>No</v>
      </c>
      <c r="C2746">
        <v>0</v>
      </c>
      <c r="D2746" s="6" t="s">
        <v>414</v>
      </c>
      <c r="E2746" s="5" t="s">
        <v>23604</v>
      </c>
      <c r="F2746" s="5" t="s">
        <v>3374</v>
      </c>
      <c r="G2746" s="5" t="s">
        <v>16509</v>
      </c>
      <c r="H2746" s="7">
        <v>3650801</v>
      </c>
      <c r="I2746" s="5">
        <v>1</v>
      </c>
      <c r="J2746" s="5">
        <v>1</v>
      </c>
      <c r="K2746" s="5" t="s">
        <v>23605</v>
      </c>
      <c r="L2746" s="5">
        <v>6.0100000000000001E-2</v>
      </c>
      <c r="M2746" s="8">
        <v>968257655</v>
      </c>
      <c r="N2746" s="8">
        <v>968238006</v>
      </c>
      <c r="O2746" s="8">
        <v>968389299</v>
      </c>
      <c r="P2746" s="8">
        <v>950251541</v>
      </c>
      <c r="Q2746" s="8">
        <v>943330295</v>
      </c>
      <c r="R2746" s="5" t="s">
        <v>23606</v>
      </c>
      <c r="S2746" s="5" t="s">
        <v>23607</v>
      </c>
      <c r="T2746" s="5" t="s">
        <v>23608</v>
      </c>
      <c r="U2746" s="5" t="s">
        <v>417</v>
      </c>
      <c r="V2746" s="5" t="s">
        <v>417</v>
      </c>
      <c r="W2746" s="5" t="s">
        <v>93</v>
      </c>
      <c r="X2746" s="5" t="s">
        <v>418</v>
      </c>
      <c r="Y2746" s="5" t="s">
        <v>419</v>
      </c>
      <c r="Z2746" s="5" t="s">
        <v>420</v>
      </c>
      <c r="AA2746" s="5" t="s">
        <v>421</v>
      </c>
      <c r="AB2746" s="5"/>
      <c r="AC2746" s="5"/>
      <c r="AD2746" s="5"/>
      <c r="AE2746" s="5"/>
      <c r="AF2746" s="5"/>
    </row>
    <row r="2747" spans="1:32">
      <c r="A2747" s="5" t="s">
        <v>23609</v>
      </c>
      <c r="B2747" s="5" t="str">
        <f>IF(COUNTIF('Leads Priorizados INT'!M:M,A2747)&gt;0,"Sí","No")</f>
        <v>No</v>
      </c>
      <c r="C2747">
        <v>1</v>
      </c>
      <c r="D2747" s="6" t="s">
        <v>414</v>
      </c>
      <c r="E2747" s="5" t="s">
        <v>23610</v>
      </c>
      <c r="F2747" s="5" t="s">
        <v>873</v>
      </c>
      <c r="G2747" s="5" t="s">
        <v>23611</v>
      </c>
      <c r="H2747" s="7">
        <v>473292</v>
      </c>
      <c r="I2747" s="5">
        <v>3</v>
      </c>
      <c r="J2747" s="5">
        <v>1</v>
      </c>
      <c r="K2747" s="5" t="s">
        <v>23612</v>
      </c>
      <c r="L2747" s="5">
        <v>6.0100000000000001E-2</v>
      </c>
      <c r="M2747" s="8"/>
      <c r="N2747" s="8"/>
      <c r="O2747" s="8"/>
      <c r="P2747" s="8"/>
      <c r="Q2747" s="8"/>
      <c r="R2747" s="5" t="s">
        <v>23613</v>
      </c>
      <c r="S2747" s="5" t="s">
        <v>23614</v>
      </c>
      <c r="T2747" s="5" t="s">
        <v>23615</v>
      </c>
      <c r="U2747" s="5" t="s">
        <v>417</v>
      </c>
      <c r="V2747" s="5" t="s">
        <v>417</v>
      </c>
      <c r="W2747" s="5" t="s">
        <v>93</v>
      </c>
      <c r="X2747" s="5" t="s">
        <v>418</v>
      </c>
      <c r="Y2747" s="5" t="s">
        <v>419</v>
      </c>
      <c r="Z2747" s="5" t="s">
        <v>420</v>
      </c>
      <c r="AA2747" s="5" t="s">
        <v>421</v>
      </c>
      <c r="AB2747" s="5"/>
      <c r="AC2747" s="5"/>
      <c r="AD2747" s="5"/>
      <c r="AE2747" s="5"/>
      <c r="AF2747" s="5"/>
    </row>
    <row r="2748" spans="1:32" hidden="1">
      <c r="A2748" s="5" t="s">
        <v>23616</v>
      </c>
      <c r="B2748" s="5" t="str">
        <f>IF(COUNTIF('Leads Priorizados INT'!M:M,A2748)&gt;0,"Sí","No")</f>
        <v>No</v>
      </c>
      <c r="C2748">
        <v>0</v>
      </c>
      <c r="D2748" s="6" t="s">
        <v>414</v>
      </c>
      <c r="E2748" s="5" t="s">
        <v>23617</v>
      </c>
      <c r="F2748" s="5" t="s">
        <v>3740</v>
      </c>
      <c r="G2748" s="5" t="s">
        <v>23618</v>
      </c>
      <c r="H2748" s="7">
        <v>506287</v>
      </c>
      <c r="I2748" s="5">
        <v>1</v>
      </c>
      <c r="J2748" s="5">
        <v>1</v>
      </c>
      <c r="K2748" s="5" t="s">
        <v>23619</v>
      </c>
      <c r="L2748" s="5">
        <v>0.06</v>
      </c>
      <c r="M2748" s="8"/>
      <c r="N2748" s="8"/>
      <c r="O2748" s="8"/>
      <c r="P2748" s="8"/>
      <c r="Q2748" s="8"/>
      <c r="R2748" s="5" t="s">
        <v>23620</v>
      </c>
      <c r="S2748" s="5" t="s">
        <v>23621</v>
      </c>
      <c r="T2748" s="5" t="s">
        <v>417</v>
      </c>
      <c r="U2748" s="5" t="s">
        <v>417</v>
      </c>
      <c r="V2748" s="5" t="s">
        <v>417</v>
      </c>
      <c r="W2748" s="5" t="s">
        <v>93</v>
      </c>
      <c r="X2748" s="5" t="s">
        <v>418</v>
      </c>
      <c r="Y2748" s="5" t="s">
        <v>419</v>
      </c>
      <c r="Z2748" s="5" t="s">
        <v>420</v>
      </c>
      <c r="AA2748" s="5" t="s">
        <v>421</v>
      </c>
      <c r="AB2748" s="5"/>
      <c r="AC2748" s="5"/>
      <c r="AD2748" s="5"/>
      <c r="AE2748" s="5"/>
      <c r="AF2748" s="5"/>
    </row>
    <row r="2749" spans="1:32" hidden="1">
      <c r="A2749" s="5" t="s">
        <v>23622</v>
      </c>
      <c r="B2749" s="5" t="str">
        <f>IF(COUNTIF('Leads Priorizados INT'!M:M,A2749)&gt;0,"Sí","No")</f>
        <v>No</v>
      </c>
      <c r="C2749">
        <v>0</v>
      </c>
      <c r="D2749" s="6" t="s">
        <v>430</v>
      </c>
      <c r="E2749" s="5" t="s">
        <v>23623</v>
      </c>
      <c r="F2749" s="5" t="s">
        <v>931</v>
      </c>
      <c r="G2749" s="5" t="s">
        <v>2849</v>
      </c>
      <c r="H2749" s="7">
        <v>867973</v>
      </c>
      <c r="I2749" s="5">
        <v>7</v>
      </c>
      <c r="J2749" s="5">
        <v>2</v>
      </c>
      <c r="K2749" s="5" t="s">
        <v>23624</v>
      </c>
      <c r="L2749" s="5">
        <v>0.06</v>
      </c>
      <c r="M2749" s="8">
        <v>981714567</v>
      </c>
      <c r="N2749" s="8">
        <v>698155207</v>
      </c>
      <c r="O2749" s="8"/>
      <c r="P2749" s="8"/>
      <c r="Q2749" s="8"/>
      <c r="R2749" s="5" t="s">
        <v>23625</v>
      </c>
      <c r="S2749" s="5" t="s">
        <v>417</v>
      </c>
      <c r="T2749" s="5" t="s">
        <v>417</v>
      </c>
      <c r="U2749" s="5" t="s">
        <v>417</v>
      </c>
      <c r="V2749" s="5" t="s">
        <v>417</v>
      </c>
      <c r="W2749" s="5" t="s">
        <v>93</v>
      </c>
      <c r="X2749" s="5" t="s">
        <v>418</v>
      </c>
      <c r="Y2749" s="5" t="s">
        <v>419</v>
      </c>
      <c r="Z2749" s="5" t="s">
        <v>420</v>
      </c>
      <c r="AA2749" s="5" t="s">
        <v>421</v>
      </c>
      <c r="AB2749" s="5"/>
      <c r="AC2749" s="5"/>
      <c r="AD2749" s="5"/>
      <c r="AE2749" s="5"/>
      <c r="AF2749" s="5"/>
    </row>
    <row r="2750" spans="1:32" hidden="1">
      <c r="A2750" s="5" t="s">
        <v>23626</v>
      </c>
      <c r="B2750" s="5" t="str">
        <f>IF(COUNTIF('Leads Priorizados INT'!M:M,A2750)&gt;0,"Sí","No")</f>
        <v>No</v>
      </c>
      <c r="C2750">
        <v>0</v>
      </c>
      <c r="D2750" s="6" t="s">
        <v>414</v>
      </c>
      <c r="E2750" s="5" t="s">
        <v>23627</v>
      </c>
      <c r="F2750" s="5" t="s">
        <v>152</v>
      </c>
      <c r="G2750" s="5" t="s">
        <v>2441</v>
      </c>
      <c r="H2750" s="7">
        <v>2098425</v>
      </c>
      <c r="I2750" s="5">
        <v>37</v>
      </c>
      <c r="J2750" s="5">
        <v>4</v>
      </c>
      <c r="K2750" s="5" t="s">
        <v>23628</v>
      </c>
      <c r="L2750" s="5">
        <v>0.06</v>
      </c>
      <c r="M2750" s="8">
        <v>913751480</v>
      </c>
      <c r="N2750" s="8">
        <v>917816750</v>
      </c>
      <c r="O2750" s="8">
        <v>913854718</v>
      </c>
      <c r="P2750" s="8">
        <v>963968294</v>
      </c>
      <c r="Q2750" s="8">
        <v>963353035</v>
      </c>
      <c r="R2750" s="5" t="s">
        <v>23629</v>
      </c>
      <c r="S2750" s="5" t="s">
        <v>23630</v>
      </c>
      <c r="T2750" s="5" t="s">
        <v>417</v>
      </c>
      <c r="U2750" s="5" t="s">
        <v>417</v>
      </c>
      <c r="V2750" s="5" t="s">
        <v>417</v>
      </c>
      <c r="W2750" s="5" t="s">
        <v>93</v>
      </c>
      <c r="X2750" s="5" t="s">
        <v>418</v>
      </c>
      <c r="Y2750" s="5" t="s">
        <v>419</v>
      </c>
      <c r="Z2750" s="5" t="s">
        <v>420</v>
      </c>
      <c r="AA2750" s="5" t="s">
        <v>421</v>
      </c>
      <c r="AB2750" s="5" t="s">
        <v>23631</v>
      </c>
      <c r="AC2750" s="5" t="s">
        <v>23632</v>
      </c>
      <c r="AD2750" s="5" t="s">
        <v>23633</v>
      </c>
      <c r="AE2750" s="5" t="s">
        <v>23634</v>
      </c>
      <c r="AF2750" s="5" t="s">
        <v>23635</v>
      </c>
    </row>
    <row r="2751" spans="1:32">
      <c r="A2751" s="5" t="s">
        <v>23636</v>
      </c>
      <c r="B2751" s="5" t="str">
        <f>IF(COUNTIF('Leads Priorizados INT'!M:M,A2751)&gt;0,"Sí","No")</f>
        <v>No</v>
      </c>
      <c r="C2751">
        <v>1</v>
      </c>
      <c r="D2751" s="6" t="s">
        <v>414</v>
      </c>
      <c r="E2751" s="5" t="s">
        <v>23637</v>
      </c>
      <c r="F2751" s="5" t="s">
        <v>152</v>
      </c>
      <c r="G2751" s="5" t="s">
        <v>1641</v>
      </c>
      <c r="H2751" s="7">
        <v>315746</v>
      </c>
      <c r="I2751" s="5">
        <v>10</v>
      </c>
      <c r="J2751" s="5">
        <v>1</v>
      </c>
      <c r="K2751" s="5" t="s">
        <v>23638</v>
      </c>
      <c r="L2751" s="5">
        <v>0.06</v>
      </c>
      <c r="M2751" s="8">
        <v>915518023</v>
      </c>
      <c r="N2751" s="8"/>
      <c r="O2751" s="8"/>
      <c r="P2751" s="8"/>
      <c r="Q2751" s="8"/>
      <c r="R2751" s="5" t="s">
        <v>23639</v>
      </c>
      <c r="S2751" s="5" t="s">
        <v>417</v>
      </c>
      <c r="T2751" s="5" t="s">
        <v>417</v>
      </c>
      <c r="U2751" s="5" t="s">
        <v>417</v>
      </c>
      <c r="V2751" s="5" t="s">
        <v>417</v>
      </c>
      <c r="W2751" s="5" t="s">
        <v>93</v>
      </c>
      <c r="X2751" s="5" t="s">
        <v>418</v>
      </c>
      <c r="Y2751" s="5" t="s">
        <v>419</v>
      </c>
      <c r="Z2751" s="5" t="s">
        <v>420</v>
      </c>
      <c r="AA2751" s="5" t="s">
        <v>421</v>
      </c>
      <c r="AB2751" s="5"/>
      <c r="AC2751" s="5"/>
      <c r="AD2751" s="5"/>
      <c r="AE2751" s="5"/>
      <c r="AF2751" s="5"/>
    </row>
    <row r="2752" spans="1:32" hidden="1">
      <c r="A2752" s="5" t="s">
        <v>23640</v>
      </c>
      <c r="B2752" s="5" t="str">
        <f>IF(COUNTIF('Leads Priorizados INT'!M:M,A2752)&gt;0,"Sí","No")</f>
        <v>No</v>
      </c>
      <c r="C2752">
        <v>0</v>
      </c>
      <c r="D2752" s="6" t="s">
        <v>414</v>
      </c>
      <c r="E2752" s="5" t="s">
        <v>23641</v>
      </c>
      <c r="F2752" s="5" t="s">
        <v>152</v>
      </c>
      <c r="G2752" s="5" t="s">
        <v>1856</v>
      </c>
      <c r="H2752" s="7">
        <v>542770</v>
      </c>
      <c r="I2752" s="5">
        <v>1</v>
      </c>
      <c r="J2752" s="5">
        <v>1</v>
      </c>
      <c r="K2752" s="5" t="s">
        <v>23642</v>
      </c>
      <c r="L2752" s="5">
        <v>0.06</v>
      </c>
      <c r="M2752" s="8">
        <v>915317287</v>
      </c>
      <c r="N2752" s="8">
        <v>915746358</v>
      </c>
      <c r="O2752" s="8"/>
      <c r="P2752" s="8"/>
      <c r="Q2752" s="8"/>
      <c r="R2752" s="5" t="s">
        <v>23643</v>
      </c>
      <c r="S2752" s="5" t="s">
        <v>23644</v>
      </c>
      <c r="T2752" s="5" t="s">
        <v>23645</v>
      </c>
      <c r="U2752" s="5" t="s">
        <v>417</v>
      </c>
      <c r="V2752" s="5" t="s">
        <v>417</v>
      </c>
      <c r="W2752" s="5" t="s">
        <v>93</v>
      </c>
      <c r="X2752" s="5" t="s">
        <v>418</v>
      </c>
      <c r="Y2752" s="5" t="s">
        <v>419</v>
      </c>
      <c r="Z2752" s="5" t="s">
        <v>420</v>
      </c>
      <c r="AA2752" s="5" t="s">
        <v>421</v>
      </c>
      <c r="AB2752" s="5" t="s">
        <v>23646</v>
      </c>
      <c r="AC2752" s="5"/>
      <c r="AD2752" s="5"/>
      <c r="AE2752" s="5"/>
      <c r="AF2752" s="5"/>
    </row>
    <row r="2753" spans="1:32" hidden="1">
      <c r="A2753" s="5" t="s">
        <v>23647</v>
      </c>
      <c r="B2753" s="5" t="str">
        <f>IF(COUNTIF('Leads Priorizados INT'!M:M,A2753)&gt;0,"Sí","No")</f>
        <v>No</v>
      </c>
      <c r="C2753">
        <v>0</v>
      </c>
      <c r="D2753" s="6" t="s">
        <v>1534</v>
      </c>
      <c r="E2753" s="5" t="s">
        <v>23648</v>
      </c>
      <c r="F2753" s="5" t="s">
        <v>152</v>
      </c>
      <c r="G2753" s="5" t="s">
        <v>3056</v>
      </c>
      <c r="H2753" s="7">
        <v>6762705</v>
      </c>
      <c r="I2753" s="5">
        <v>57</v>
      </c>
      <c r="J2753" s="5">
        <v>2</v>
      </c>
      <c r="K2753" s="5" t="s">
        <v>23649</v>
      </c>
      <c r="L2753" s="5">
        <v>0.06</v>
      </c>
      <c r="M2753" s="8">
        <v>913833301</v>
      </c>
      <c r="N2753" s="8">
        <v>913720778</v>
      </c>
      <c r="O2753" s="8">
        <v>917680490</v>
      </c>
      <c r="P2753" s="8">
        <v>666455633</v>
      </c>
      <c r="Q2753" s="8">
        <v>666455379</v>
      </c>
      <c r="R2753" s="5" t="s">
        <v>23650</v>
      </c>
      <c r="S2753" s="5" t="s">
        <v>417</v>
      </c>
      <c r="T2753" s="5" t="s">
        <v>417</v>
      </c>
      <c r="U2753" s="5" t="s">
        <v>417</v>
      </c>
      <c r="V2753" s="5" t="s">
        <v>417</v>
      </c>
      <c r="W2753" s="5" t="s">
        <v>93</v>
      </c>
      <c r="X2753" s="5" t="s">
        <v>418</v>
      </c>
      <c r="Y2753" s="5" t="s">
        <v>419</v>
      </c>
      <c r="Z2753" s="5" t="s">
        <v>420</v>
      </c>
      <c r="AA2753" s="5" t="s">
        <v>421</v>
      </c>
      <c r="AB2753" s="5" t="s">
        <v>23651</v>
      </c>
      <c r="AC2753" s="5" t="s">
        <v>23652</v>
      </c>
      <c r="AD2753" s="5"/>
      <c r="AE2753" s="5"/>
      <c r="AF2753" s="5"/>
    </row>
    <row r="2754" spans="1:32">
      <c r="A2754" s="5" t="s">
        <v>23653</v>
      </c>
      <c r="B2754" s="5" t="str">
        <f>IF(COUNTIF('Leads Priorizados INT'!M:M,A2754)&gt;0,"Sí","No")</f>
        <v>No</v>
      </c>
      <c r="C2754">
        <v>1</v>
      </c>
      <c r="D2754" s="6" t="s">
        <v>414</v>
      </c>
      <c r="E2754" s="5" t="s">
        <v>23654</v>
      </c>
      <c r="F2754" s="5" t="s">
        <v>5398</v>
      </c>
      <c r="G2754" s="5" t="s">
        <v>15670</v>
      </c>
      <c r="H2754" s="7">
        <v>1101388</v>
      </c>
      <c r="I2754" s="5">
        <v>6</v>
      </c>
      <c r="J2754" s="5">
        <v>2</v>
      </c>
      <c r="K2754" s="5" t="s">
        <v>23655</v>
      </c>
      <c r="L2754" s="5">
        <v>0.06</v>
      </c>
      <c r="M2754" s="8"/>
      <c r="N2754" s="8"/>
      <c r="O2754" s="8"/>
      <c r="P2754" s="8"/>
      <c r="Q2754" s="8"/>
      <c r="R2754" s="5" t="s">
        <v>23656</v>
      </c>
      <c r="S2754" s="5" t="s">
        <v>417</v>
      </c>
      <c r="T2754" s="5" t="s">
        <v>417</v>
      </c>
      <c r="U2754" s="5" t="s">
        <v>417</v>
      </c>
      <c r="V2754" s="5" t="s">
        <v>417</v>
      </c>
      <c r="W2754" s="5" t="s">
        <v>93</v>
      </c>
      <c r="X2754" s="5" t="s">
        <v>418</v>
      </c>
      <c r="Y2754" s="5" t="s">
        <v>419</v>
      </c>
      <c r="Z2754" s="5" t="s">
        <v>420</v>
      </c>
      <c r="AA2754" s="5" t="s">
        <v>421</v>
      </c>
      <c r="AB2754" s="5"/>
      <c r="AC2754" s="5"/>
      <c r="AD2754" s="5"/>
      <c r="AE2754" s="5"/>
      <c r="AF2754" s="5"/>
    </row>
    <row r="2755" spans="1:32" hidden="1">
      <c r="A2755" s="5" t="s">
        <v>23657</v>
      </c>
      <c r="B2755" s="5" t="str">
        <f>IF(COUNTIF('Leads Priorizados INT'!M:M,A2755)&gt;0,"Sí","No")</f>
        <v>No</v>
      </c>
      <c r="C2755">
        <v>0</v>
      </c>
      <c r="D2755" s="6" t="s">
        <v>414</v>
      </c>
      <c r="E2755" s="5" t="s">
        <v>23658</v>
      </c>
      <c r="F2755" s="5" t="s">
        <v>152</v>
      </c>
      <c r="G2755" s="5" t="s">
        <v>505</v>
      </c>
      <c r="H2755" s="7">
        <v>1028832</v>
      </c>
      <c r="I2755" s="5">
        <v>8</v>
      </c>
      <c r="J2755" s="5">
        <v>1</v>
      </c>
      <c r="K2755" s="5" t="s">
        <v>23659</v>
      </c>
      <c r="L2755" s="5">
        <v>0.06</v>
      </c>
      <c r="M2755" s="8"/>
      <c r="N2755" s="8"/>
      <c r="O2755" s="8"/>
      <c r="P2755" s="8"/>
      <c r="Q2755" s="8"/>
      <c r="R2755" s="5" t="s">
        <v>23660</v>
      </c>
      <c r="S2755" s="5" t="s">
        <v>417</v>
      </c>
      <c r="T2755" s="5" t="s">
        <v>417</v>
      </c>
      <c r="U2755" s="5" t="s">
        <v>417</v>
      </c>
      <c r="V2755" s="5" t="s">
        <v>417</v>
      </c>
      <c r="W2755" s="5" t="s">
        <v>93</v>
      </c>
      <c r="X2755" s="5" t="s">
        <v>418</v>
      </c>
      <c r="Y2755" s="5" t="s">
        <v>419</v>
      </c>
      <c r="Z2755" s="5" t="s">
        <v>420</v>
      </c>
      <c r="AA2755" s="5" t="s">
        <v>421</v>
      </c>
      <c r="AB2755" s="5"/>
      <c r="AC2755" s="5"/>
      <c r="AD2755" s="5"/>
      <c r="AE2755" s="5"/>
      <c r="AF2755" s="5"/>
    </row>
    <row r="2756" spans="1:32">
      <c r="A2756" s="5" t="s">
        <v>23661</v>
      </c>
      <c r="B2756" s="5" t="str">
        <f>IF(COUNTIF('Leads Priorizados INT'!M:M,A2756)&gt;0,"Sí","No")</f>
        <v>No</v>
      </c>
      <c r="C2756">
        <v>1</v>
      </c>
      <c r="D2756" s="6" t="s">
        <v>430</v>
      </c>
      <c r="E2756" s="5" t="s">
        <v>23662</v>
      </c>
      <c r="F2756" s="5" t="s">
        <v>1245</v>
      </c>
      <c r="G2756" s="5" t="s">
        <v>20948</v>
      </c>
      <c r="H2756" s="7">
        <v>2197095</v>
      </c>
      <c r="I2756" s="5">
        <v>40</v>
      </c>
      <c r="J2756" s="5">
        <v>5</v>
      </c>
      <c r="K2756" s="5" t="s">
        <v>23663</v>
      </c>
      <c r="L2756" s="5">
        <v>5.9900000000000002E-2</v>
      </c>
      <c r="M2756" s="8">
        <v>944475364</v>
      </c>
      <c r="N2756" s="8">
        <v>944761451</v>
      </c>
      <c r="O2756" s="8">
        <v>944532753</v>
      </c>
      <c r="P2756" s="8">
        <v>687895663</v>
      </c>
      <c r="Q2756" s="8">
        <v>605710708</v>
      </c>
      <c r="R2756" s="5" t="s">
        <v>23664</v>
      </c>
      <c r="S2756" s="5" t="s">
        <v>417</v>
      </c>
      <c r="T2756" s="5" t="s">
        <v>417</v>
      </c>
      <c r="U2756" s="5" t="s">
        <v>417</v>
      </c>
      <c r="V2756" s="5" t="s">
        <v>417</v>
      </c>
      <c r="W2756" s="5" t="s">
        <v>93</v>
      </c>
      <c r="X2756" s="5" t="s">
        <v>418</v>
      </c>
      <c r="Y2756" s="5" t="s">
        <v>419</v>
      </c>
      <c r="Z2756" s="5" t="s">
        <v>420</v>
      </c>
      <c r="AA2756" s="5" t="s">
        <v>421</v>
      </c>
      <c r="AB2756" s="5"/>
      <c r="AC2756" s="5"/>
      <c r="AD2756" s="5"/>
      <c r="AE2756" s="5"/>
      <c r="AF2756" s="5"/>
    </row>
    <row r="2757" spans="1:32">
      <c r="A2757" s="5" t="s">
        <v>23665</v>
      </c>
      <c r="B2757" s="5" t="str">
        <f>IF(COUNTIF('Leads Priorizados INT'!M:M,A2757)&gt;0,"Sí","No")</f>
        <v>No</v>
      </c>
      <c r="C2757">
        <v>1</v>
      </c>
      <c r="D2757" s="6" t="s">
        <v>414</v>
      </c>
      <c r="E2757" s="5" t="s">
        <v>23666</v>
      </c>
      <c r="F2757" s="5" t="s">
        <v>497</v>
      </c>
      <c r="G2757" s="5" t="s">
        <v>13581</v>
      </c>
      <c r="H2757" s="7">
        <v>1079065</v>
      </c>
      <c r="I2757" s="5">
        <v>8</v>
      </c>
      <c r="J2757" s="5">
        <v>2</v>
      </c>
      <c r="K2757" s="5" t="s">
        <v>23667</v>
      </c>
      <c r="L2757" s="5">
        <v>5.9900000000000002E-2</v>
      </c>
      <c r="M2757" s="8"/>
      <c r="N2757" s="8"/>
      <c r="O2757" s="8"/>
      <c r="P2757" s="8"/>
      <c r="Q2757" s="8"/>
      <c r="R2757" s="5" t="s">
        <v>23668</v>
      </c>
      <c r="S2757" s="5" t="s">
        <v>23669</v>
      </c>
      <c r="T2757" s="5" t="s">
        <v>23670</v>
      </c>
      <c r="U2757" s="5" t="s">
        <v>417</v>
      </c>
      <c r="V2757" s="5" t="s">
        <v>417</v>
      </c>
      <c r="W2757" s="5" t="s">
        <v>93</v>
      </c>
      <c r="X2757" s="5" t="s">
        <v>418</v>
      </c>
      <c r="Y2757" s="5" t="s">
        <v>419</v>
      </c>
      <c r="Z2757" s="5" t="s">
        <v>420</v>
      </c>
      <c r="AA2757" s="5" t="s">
        <v>421</v>
      </c>
      <c r="AB2757" s="5"/>
      <c r="AC2757" s="5"/>
      <c r="AD2757" s="5"/>
      <c r="AE2757" s="5"/>
      <c r="AF2757" s="5"/>
    </row>
    <row r="2758" spans="1:32" hidden="1">
      <c r="A2758" s="5" t="s">
        <v>23671</v>
      </c>
      <c r="B2758" s="5" t="str">
        <f>IF(COUNTIF('Leads Priorizados INT'!M:M,A2758)&gt;0,"Sí","No")</f>
        <v>No</v>
      </c>
      <c r="C2758">
        <v>0</v>
      </c>
      <c r="D2758" s="6" t="s">
        <v>414</v>
      </c>
      <c r="E2758" s="5" t="s">
        <v>23672</v>
      </c>
      <c r="F2758" s="5" t="s">
        <v>431</v>
      </c>
      <c r="G2758" s="5" t="s">
        <v>1255</v>
      </c>
      <c r="H2758" s="7">
        <v>646366</v>
      </c>
      <c r="I2758" s="5">
        <v>3</v>
      </c>
      <c r="J2758" s="5">
        <v>1</v>
      </c>
      <c r="K2758" s="5" t="s">
        <v>23673</v>
      </c>
      <c r="L2758" s="5">
        <v>5.9900000000000002E-2</v>
      </c>
      <c r="M2758" s="8">
        <v>937906905</v>
      </c>
      <c r="N2758" s="8"/>
      <c r="O2758" s="8"/>
      <c r="P2758" s="8"/>
      <c r="Q2758" s="8"/>
      <c r="R2758" s="5" t="s">
        <v>23674</v>
      </c>
      <c r="S2758" s="5" t="s">
        <v>23675</v>
      </c>
      <c r="T2758" s="5" t="s">
        <v>23676</v>
      </c>
      <c r="U2758" s="5" t="s">
        <v>23677</v>
      </c>
      <c r="V2758" s="5" t="s">
        <v>23678</v>
      </c>
      <c r="W2758" s="5" t="s">
        <v>93</v>
      </c>
      <c r="X2758" s="5" t="s">
        <v>418</v>
      </c>
      <c r="Y2758" s="5" t="s">
        <v>419</v>
      </c>
      <c r="Z2758" s="5" t="s">
        <v>420</v>
      </c>
      <c r="AA2758" s="5" t="s">
        <v>421</v>
      </c>
      <c r="AB2758" s="5"/>
      <c r="AC2758" s="5"/>
      <c r="AD2758" s="5"/>
      <c r="AE2758" s="5"/>
      <c r="AF2758" s="5"/>
    </row>
    <row r="2759" spans="1:32">
      <c r="A2759" s="5" t="s">
        <v>23679</v>
      </c>
      <c r="B2759" s="5" t="str">
        <f>IF(COUNTIF('Leads Priorizados INT'!M:M,A2759)&gt;0,"Sí","No")</f>
        <v>No</v>
      </c>
      <c r="C2759">
        <v>1</v>
      </c>
      <c r="D2759" s="6" t="s">
        <v>414</v>
      </c>
      <c r="E2759" s="5" t="s">
        <v>23680</v>
      </c>
      <c r="F2759" s="5" t="s">
        <v>1382</v>
      </c>
      <c r="G2759" s="5" t="s">
        <v>15168</v>
      </c>
      <c r="H2759" s="7">
        <v>921762</v>
      </c>
      <c r="I2759" s="5">
        <v>1</v>
      </c>
      <c r="J2759" s="5">
        <v>1</v>
      </c>
      <c r="K2759" s="5" t="s">
        <v>23681</v>
      </c>
      <c r="L2759" s="5">
        <v>5.9900000000000002E-2</v>
      </c>
      <c r="M2759" s="8">
        <v>646456681</v>
      </c>
      <c r="N2759" s="8"/>
      <c r="O2759" s="8"/>
      <c r="P2759" s="8"/>
      <c r="Q2759" s="8"/>
      <c r="R2759" s="5" t="s">
        <v>23682</v>
      </c>
      <c r="S2759" s="5" t="s">
        <v>417</v>
      </c>
      <c r="T2759" s="5" t="s">
        <v>417</v>
      </c>
      <c r="U2759" s="5" t="s">
        <v>417</v>
      </c>
      <c r="V2759" s="5" t="s">
        <v>417</v>
      </c>
      <c r="W2759" s="5" t="s">
        <v>93</v>
      </c>
      <c r="X2759" s="5" t="s">
        <v>418</v>
      </c>
      <c r="Y2759" s="5" t="s">
        <v>419</v>
      </c>
      <c r="Z2759" s="5" t="s">
        <v>420</v>
      </c>
      <c r="AA2759" s="5" t="s">
        <v>421</v>
      </c>
      <c r="AB2759" s="5"/>
      <c r="AC2759" s="5"/>
      <c r="AD2759" s="5"/>
      <c r="AE2759" s="5"/>
      <c r="AF2759" s="5"/>
    </row>
    <row r="2760" spans="1:32" hidden="1">
      <c r="A2760" s="5" t="s">
        <v>23683</v>
      </c>
      <c r="B2760" s="5" t="str">
        <f>IF(COUNTIF('Leads Priorizados INT'!M:M,A2760)&gt;0,"Sí","No")</f>
        <v>No</v>
      </c>
      <c r="C2760">
        <v>0</v>
      </c>
      <c r="D2760" s="6" t="s">
        <v>414</v>
      </c>
      <c r="E2760" s="5" t="s">
        <v>23684</v>
      </c>
      <c r="F2760" s="5" t="s">
        <v>931</v>
      </c>
      <c r="G2760" s="5" t="s">
        <v>11322</v>
      </c>
      <c r="H2760" s="7">
        <v>6530294</v>
      </c>
      <c r="I2760" s="5">
        <v>64</v>
      </c>
      <c r="J2760" s="5">
        <v>30</v>
      </c>
      <c r="K2760" s="5" t="s">
        <v>23685</v>
      </c>
      <c r="L2760" s="5">
        <v>5.9799999999999999E-2</v>
      </c>
      <c r="M2760" s="8">
        <v>981553217</v>
      </c>
      <c r="N2760" s="8">
        <v>981534096</v>
      </c>
      <c r="O2760" s="8">
        <v>981249740</v>
      </c>
      <c r="P2760" s="8">
        <v>981870295</v>
      </c>
      <c r="Q2760" s="8">
        <v>981746008</v>
      </c>
      <c r="R2760" s="5" t="s">
        <v>23686</v>
      </c>
      <c r="S2760" s="5" t="s">
        <v>23687</v>
      </c>
      <c r="T2760" s="5" t="s">
        <v>23688</v>
      </c>
      <c r="U2760" s="5" t="s">
        <v>23689</v>
      </c>
      <c r="V2760" s="5" t="s">
        <v>23690</v>
      </c>
      <c r="W2760" s="5" t="s">
        <v>93</v>
      </c>
      <c r="X2760" s="5" t="s">
        <v>418</v>
      </c>
      <c r="Y2760" s="5" t="s">
        <v>419</v>
      </c>
      <c r="Z2760" s="5" t="s">
        <v>420</v>
      </c>
      <c r="AA2760" s="5" t="s">
        <v>421</v>
      </c>
      <c r="AB2760" s="5" t="s">
        <v>23691</v>
      </c>
      <c r="AC2760" s="5" t="s">
        <v>23692</v>
      </c>
      <c r="AD2760" s="5" t="s">
        <v>23693</v>
      </c>
      <c r="AE2760" s="5" t="s">
        <v>23694</v>
      </c>
      <c r="AF2760" s="5" t="s">
        <v>23695</v>
      </c>
    </row>
    <row r="2761" spans="1:32">
      <c r="A2761" s="5" t="s">
        <v>23696</v>
      </c>
      <c r="B2761" s="5" t="str">
        <f>IF(COUNTIF('Leads Priorizados INT'!M:M,A2761)&gt;0,"Sí","No")</f>
        <v>No</v>
      </c>
      <c r="C2761">
        <v>1</v>
      </c>
      <c r="D2761" s="6" t="s">
        <v>414</v>
      </c>
      <c r="E2761" s="5" t="s">
        <v>23697</v>
      </c>
      <c r="F2761" s="5" t="s">
        <v>2926</v>
      </c>
      <c r="G2761" s="5" t="s">
        <v>23698</v>
      </c>
      <c r="H2761" s="7">
        <v>529083</v>
      </c>
      <c r="I2761" s="5">
        <v>9</v>
      </c>
      <c r="J2761" s="5">
        <v>2</v>
      </c>
      <c r="K2761" s="5" t="s">
        <v>23699</v>
      </c>
      <c r="L2761" s="5">
        <v>5.9799999999999999E-2</v>
      </c>
      <c r="M2761" s="8">
        <v>985118879</v>
      </c>
      <c r="N2761" s="8">
        <v>985116500</v>
      </c>
      <c r="O2761" s="8">
        <v>616987808</v>
      </c>
      <c r="P2761" s="8">
        <v>663577932</v>
      </c>
      <c r="Q2761" s="8">
        <v>676900409</v>
      </c>
      <c r="R2761" s="5" t="s">
        <v>417</v>
      </c>
      <c r="S2761" s="5" t="s">
        <v>417</v>
      </c>
      <c r="T2761" s="5" t="s">
        <v>417</v>
      </c>
      <c r="U2761" s="5" t="s">
        <v>417</v>
      </c>
      <c r="V2761" s="5" t="s">
        <v>417</v>
      </c>
      <c r="W2761" s="5" t="s">
        <v>417</v>
      </c>
      <c r="X2761" s="5" t="s">
        <v>417</v>
      </c>
      <c r="Y2761" s="5" t="s">
        <v>417</v>
      </c>
      <c r="Z2761" s="5" t="s">
        <v>417</v>
      </c>
      <c r="AA2761" s="5" t="s">
        <v>417</v>
      </c>
      <c r="AB2761" s="5" t="s">
        <v>23700</v>
      </c>
      <c r="AC2761" s="5" t="s">
        <v>23701</v>
      </c>
      <c r="AD2761" s="5" t="s">
        <v>23702</v>
      </c>
      <c r="AE2761" s="5"/>
      <c r="AF2761" s="5"/>
    </row>
    <row r="2762" spans="1:32" hidden="1">
      <c r="A2762" s="5" t="s">
        <v>23703</v>
      </c>
      <c r="B2762" s="5" t="str">
        <f>IF(COUNTIF('Leads Priorizados INT'!M:M,A2762)&gt;0,"Sí","No")</f>
        <v>No</v>
      </c>
      <c r="C2762">
        <v>0</v>
      </c>
      <c r="D2762" s="6" t="s">
        <v>414</v>
      </c>
      <c r="E2762" s="5" t="s">
        <v>23704</v>
      </c>
      <c r="F2762" s="5" t="s">
        <v>923</v>
      </c>
      <c r="G2762" s="5" t="s">
        <v>23705</v>
      </c>
      <c r="H2762" s="7">
        <v>1412859</v>
      </c>
      <c r="I2762" s="5">
        <v>7</v>
      </c>
      <c r="J2762" s="5">
        <v>1</v>
      </c>
      <c r="K2762" s="5" t="s">
        <v>23706</v>
      </c>
      <c r="L2762" s="5">
        <v>5.9799999999999999E-2</v>
      </c>
      <c r="M2762" s="8">
        <v>923543042</v>
      </c>
      <c r="N2762" s="8"/>
      <c r="O2762" s="8"/>
      <c r="P2762" s="8"/>
      <c r="Q2762" s="8"/>
      <c r="R2762" s="5" t="s">
        <v>23707</v>
      </c>
      <c r="S2762" s="5" t="s">
        <v>417</v>
      </c>
      <c r="T2762" s="5" t="s">
        <v>417</v>
      </c>
      <c r="U2762" s="5" t="s">
        <v>417</v>
      </c>
      <c r="V2762" s="5" t="s">
        <v>417</v>
      </c>
      <c r="W2762" s="5" t="s">
        <v>93</v>
      </c>
      <c r="X2762" s="5" t="s">
        <v>418</v>
      </c>
      <c r="Y2762" s="5" t="s">
        <v>419</v>
      </c>
      <c r="Z2762" s="5" t="s">
        <v>420</v>
      </c>
      <c r="AA2762" s="5" t="s">
        <v>421</v>
      </c>
      <c r="AB2762" s="5"/>
      <c r="AC2762" s="5"/>
      <c r="AD2762" s="5"/>
      <c r="AE2762" s="5"/>
      <c r="AF2762" s="5"/>
    </row>
    <row r="2763" spans="1:32" hidden="1">
      <c r="A2763" s="5" t="s">
        <v>23708</v>
      </c>
      <c r="B2763" s="5" t="str">
        <f>IF(COUNTIF('Leads Priorizados INT'!M:M,A2763)&gt;0,"Sí","No")</f>
        <v>No</v>
      </c>
      <c r="C2763">
        <v>0</v>
      </c>
      <c r="D2763" s="6" t="s">
        <v>414</v>
      </c>
      <c r="E2763" s="5" t="s">
        <v>23709</v>
      </c>
      <c r="F2763" s="5" t="s">
        <v>152</v>
      </c>
      <c r="G2763" s="5" t="s">
        <v>10855</v>
      </c>
      <c r="H2763" s="7">
        <v>384681</v>
      </c>
      <c r="I2763" s="5">
        <v>1</v>
      </c>
      <c r="J2763" s="5">
        <v>1</v>
      </c>
      <c r="K2763" s="5" t="s">
        <v>23710</v>
      </c>
      <c r="L2763" s="5">
        <v>5.9799999999999999E-2</v>
      </c>
      <c r="M2763" s="8">
        <v>916436805</v>
      </c>
      <c r="N2763" s="8">
        <v>658368738</v>
      </c>
      <c r="O2763" s="8"/>
      <c r="P2763" s="8"/>
      <c r="Q2763" s="8"/>
      <c r="R2763" s="5" t="s">
        <v>23711</v>
      </c>
      <c r="S2763" s="5" t="s">
        <v>23712</v>
      </c>
      <c r="T2763" s="5" t="s">
        <v>23713</v>
      </c>
      <c r="U2763" s="5" t="s">
        <v>417</v>
      </c>
      <c r="V2763" s="5" t="s">
        <v>417</v>
      </c>
      <c r="W2763" s="5" t="s">
        <v>93</v>
      </c>
      <c r="X2763" s="5" t="s">
        <v>418</v>
      </c>
      <c r="Y2763" s="5" t="s">
        <v>419</v>
      </c>
      <c r="Z2763" s="5" t="s">
        <v>420</v>
      </c>
      <c r="AA2763" s="5" t="s">
        <v>421</v>
      </c>
      <c r="AB2763" s="5" t="s">
        <v>23714</v>
      </c>
      <c r="AC2763" s="5"/>
      <c r="AD2763" s="5"/>
      <c r="AE2763" s="5"/>
      <c r="AF2763" s="5"/>
    </row>
    <row r="2764" spans="1:32" hidden="1">
      <c r="A2764" s="5" t="s">
        <v>23715</v>
      </c>
      <c r="B2764" s="5" t="str">
        <f>IF(COUNTIF('Leads Priorizados INT'!M:M,A2764)&gt;0,"Sí","No")</f>
        <v>No</v>
      </c>
      <c r="C2764">
        <v>0</v>
      </c>
      <c r="D2764" s="6" t="s">
        <v>430</v>
      </c>
      <c r="E2764" s="5" t="s">
        <v>23716</v>
      </c>
      <c r="F2764" s="5" t="s">
        <v>1245</v>
      </c>
      <c r="G2764" s="5" t="s">
        <v>18470</v>
      </c>
      <c r="H2764" s="7">
        <v>322776</v>
      </c>
      <c r="I2764" s="5">
        <v>1</v>
      </c>
      <c r="J2764" s="5">
        <v>1</v>
      </c>
      <c r="K2764" s="5" t="s">
        <v>23717</v>
      </c>
      <c r="L2764" s="5">
        <v>5.9799999999999999E-2</v>
      </c>
      <c r="M2764" s="8">
        <v>944543152</v>
      </c>
      <c r="N2764" s="8">
        <v>944076551</v>
      </c>
      <c r="O2764" s="8">
        <v>610649186</v>
      </c>
      <c r="P2764" s="8">
        <v>609481926</v>
      </c>
      <c r="Q2764" s="8">
        <v>676641332</v>
      </c>
      <c r="R2764" s="5" t="s">
        <v>23718</v>
      </c>
      <c r="S2764" s="5" t="s">
        <v>23719</v>
      </c>
      <c r="T2764" s="5" t="s">
        <v>23720</v>
      </c>
      <c r="U2764" s="5" t="s">
        <v>417</v>
      </c>
      <c r="V2764" s="5" t="s">
        <v>417</v>
      </c>
      <c r="W2764" s="5" t="s">
        <v>93</v>
      </c>
      <c r="X2764" s="5" t="s">
        <v>418</v>
      </c>
      <c r="Y2764" s="5" t="s">
        <v>419</v>
      </c>
      <c r="Z2764" s="5" t="s">
        <v>420</v>
      </c>
      <c r="AA2764" s="5" t="s">
        <v>421</v>
      </c>
      <c r="AB2764" s="5"/>
      <c r="AC2764" s="5"/>
      <c r="AD2764" s="5"/>
      <c r="AE2764" s="5"/>
      <c r="AF2764" s="5"/>
    </row>
    <row r="2765" spans="1:32" hidden="1">
      <c r="A2765" s="5" t="s">
        <v>23721</v>
      </c>
      <c r="B2765" s="5" t="str">
        <f>IF(COUNTIF('Leads Priorizados INT'!M:M,A2765)&gt;0,"Sí","No")</f>
        <v>No</v>
      </c>
      <c r="C2765">
        <v>0</v>
      </c>
      <c r="D2765" s="6" t="s">
        <v>414</v>
      </c>
      <c r="E2765" s="5" t="s">
        <v>23722</v>
      </c>
      <c r="F2765" s="5" t="s">
        <v>431</v>
      </c>
      <c r="G2765" s="5" t="s">
        <v>9769</v>
      </c>
      <c r="H2765" s="7">
        <v>917776</v>
      </c>
      <c r="I2765" s="5">
        <v>1</v>
      </c>
      <c r="J2765" s="5">
        <v>1</v>
      </c>
      <c r="K2765" s="5" t="s">
        <v>23723</v>
      </c>
      <c r="L2765" s="5">
        <v>5.9700000000000003E-2</v>
      </c>
      <c r="M2765" s="8"/>
      <c r="N2765" s="8"/>
      <c r="O2765" s="8"/>
      <c r="P2765" s="8"/>
      <c r="Q2765" s="8"/>
      <c r="R2765" s="5" t="s">
        <v>23724</v>
      </c>
      <c r="S2765" s="5" t="s">
        <v>417</v>
      </c>
      <c r="T2765" s="5" t="s">
        <v>417</v>
      </c>
      <c r="U2765" s="5" t="s">
        <v>417</v>
      </c>
      <c r="V2765" s="5" t="s">
        <v>417</v>
      </c>
      <c r="W2765" s="5" t="s">
        <v>93</v>
      </c>
      <c r="X2765" s="5" t="s">
        <v>418</v>
      </c>
      <c r="Y2765" s="5" t="s">
        <v>419</v>
      </c>
      <c r="Z2765" s="5" t="s">
        <v>420</v>
      </c>
      <c r="AA2765" s="5" t="s">
        <v>421</v>
      </c>
      <c r="AB2765" s="5"/>
      <c r="AC2765" s="5"/>
      <c r="AD2765" s="5"/>
      <c r="AE2765" s="5"/>
      <c r="AF2765" s="5"/>
    </row>
    <row r="2766" spans="1:32" hidden="1">
      <c r="A2766" s="5" t="s">
        <v>23725</v>
      </c>
      <c r="B2766" s="5" t="str">
        <f>IF(COUNTIF('Leads Priorizados INT'!M:M,A2766)&gt;0,"Sí","No")</f>
        <v>No</v>
      </c>
      <c r="C2766">
        <v>0</v>
      </c>
      <c r="D2766" s="6" t="s">
        <v>414</v>
      </c>
      <c r="E2766" s="5" t="s">
        <v>23726</v>
      </c>
      <c r="F2766" s="5" t="s">
        <v>431</v>
      </c>
      <c r="G2766" s="5" t="s">
        <v>3341</v>
      </c>
      <c r="H2766" s="7">
        <v>1019643</v>
      </c>
      <c r="I2766" s="5">
        <v>8</v>
      </c>
      <c r="J2766" s="5">
        <v>1</v>
      </c>
      <c r="K2766" s="5" t="s">
        <v>23727</v>
      </c>
      <c r="L2766" s="5">
        <v>5.96E-2</v>
      </c>
      <c r="M2766" s="8"/>
      <c r="N2766" s="8"/>
      <c r="O2766" s="8"/>
      <c r="P2766" s="8"/>
      <c r="Q2766" s="8"/>
      <c r="R2766" s="5" t="s">
        <v>23728</v>
      </c>
      <c r="S2766" s="5" t="s">
        <v>417</v>
      </c>
      <c r="T2766" s="5" t="s">
        <v>417</v>
      </c>
      <c r="U2766" s="5" t="s">
        <v>417</v>
      </c>
      <c r="V2766" s="5" t="s">
        <v>417</v>
      </c>
      <c r="W2766" s="5" t="s">
        <v>93</v>
      </c>
      <c r="X2766" s="5" t="s">
        <v>418</v>
      </c>
      <c r="Y2766" s="5" t="s">
        <v>419</v>
      </c>
      <c r="Z2766" s="5" t="s">
        <v>420</v>
      </c>
      <c r="AA2766" s="5" t="s">
        <v>421</v>
      </c>
      <c r="AB2766" s="5"/>
      <c r="AC2766" s="5"/>
      <c r="AD2766" s="5"/>
      <c r="AE2766" s="5"/>
      <c r="AF2766" s="5"/>
    </row>
    <row r="2767" spans="1:32" hidden="1">
      <c r="A2767" s="5" t="s">
        <v>23729</v>
      </c>
      <c r="B2767" s="5" t="str">
        <f>IF(COUNTIF('Leads Priorizados INT'!M:M,A2767)&gt;0,"Sí","No")</f>
        <v>No</v>
      </c>
      <c r="C2767">
        <v>0</v>
      </c>
      <c r="D2767" s="6" t="s">
        <v>414</v>
      </c>
      <c r="E2767" s="5" t="s">
        <v>23730</v>
      </c>
      <c r="F2767" s="5" t="s">
        <v>152</v>
      </c>
      <c r="G2767" s="5" t="s">
        <v>2332</v>
      </c>
      <c r="H2767" s="7">
        <v>448059</v>
      </c>
      <c r="I2767" s="5">
        <v>2</v>
      </c>
      <c r="J2767" s="5">
        <v>1</v>
      </c>
      <c r="K2767" s="5" t="s">
        <v>23731</v>
      </c>
      <c r="L2767" s="5">
        <v>5.96E-2</v>
      </c>
      <c r="M2767" s="8">
        <v>918515022</v>
      </c>
      <c r="N2767" s="8"/>
      <c r="O2767" s="8"/>
      <c r="P2767" s="8"/>
      <c r="Q2767" s="8"/>
      <c r="R2767" s="5" t="s">
        <v>23732</v>
      </c>
      <c r="S2767" s="5" t="s">
        <v>417</v>
      </c>
      <c r="T2767" s="5" t="s">
        <v>417</v>
      </c>
      <c r="U2767" s="5" t="s">
        <v>417</v>
      </c>
      <c r="V2767" s="5" t="s">
        <v>417</v>
      </c>
      <c r="W2767" s="5" t="s">
        <v>93</v>
      </c>
      <c r="X2767" s="5" t="s">
        <v>418</v>
      </c>
      <c r="Y2767" s="5" t="s">
        <v>419</v>
      </c>
      <c r="Z2767" s="5" t="s">
        <v>420</v>
      </c>
      <c r="AA2767" s="5" t="s">
        <v>421</v>
      </c>
      <c r="AB2767" s="5"/>
      <c r="AC2767" s="5"/>
      <c r="AD2767" s="5"/>
      <c r="AE2767" s="5"/>
      <c r="AF2767" s="5"/>
    </row>
    <row r="2768" spans="1:32" hidden="1">
      <c r="A2768" s="5" t="s">
        <v>23733</v>
      </c>
      <c r="B2768" s="5" t="str">
        <f>IF(COUNTIF('Leads Priorizados INT'!M:M,A2768)&gt;0,"Sí","No")</f>
        <v>No</v>
      </c>
      <c r="C2768">
        <v>0</v>
      </c>
      <c r="D2768" s="6" t="s">
        <v>414</v>
      </c>
      <c r="E2768" s="5" t="s">
        <v>23734</v>
      </c>
      <c r="F2768" s="5" t="s">
        <v>152</v>
      </c>
      <c r="G2768" s="5" t="s">
        <v>11157</v>
      </c>
      <c r="H2768" s="7">
        <v>506297</v>
      </c>
      <c r="I2768" s="5">
        <v>1</v>
      </c>
      <c r="J2768" s="5">
        <v>1</v>
      </c>
      <c r="K2768" s="5" t="s">
        <v>23735</v>
      </c>
      <c r="L2768" s="5">
        <v>5.96E-2</v>
      </c>
      <c r="M2768" s="8"/>
      <c r="N2768" s="8"/>
      <c r="O2768" s="8"/>
      <c r="P2768" s="8"/>
      <c r="Q2768" s="8"/>
      <c r="R2768" s="5" t="s">
        <v>23736</v>
      </c>
      <c r="S2768" s="5" t="s">
        <v>417</v>
      </c>
      <c r="T2768" s="5" t="s">
        <v>417</v>
      </c>
      <c r="U2768" s="5" t="s">
        <v>417</v>
      </c>
      <c r="V2768" s="5" t="s">
        <v>417</v>
      </c>
      <c r="W2768" s="5" t="s">
        <v>93</v>
      </c>
      <c r="X2768" s="5" t="s">
        <v>418</v>
      </c>
      <c r="Y2768" s="5" t="s">
        <v>419</v>
      </c>
      <c r="Z2768" s="5" t="s">
        <v>420</v>
      </c>
      <c r="AA2768" s="5" t="s">
        <v>421</v>
      </c>
      <c r="AB2768" s="5"/>
      <c r="AC2768" s="5"/>
      <c r="AD2768" s="5"/>
      <c r="AE2768" s="5"/>
      <c r="AF2768" s="5"/>
    </row>
    <row r="2769" spans="1:32" hidden="1">
      <c r="A2769" s="5" t="s">
        <v>23737</v>
      </c>
      <c r="B2769" s="5" t="str">
        <f>IF(COUNTIF('Leads Priorizados INT'!M:M,A2769)&gt;0,"Sí","No")</f>
        <v>No</v>
      </c>
      <c r="C2769">
        <v>0</v>
      </c>
      <c r="D2769" s="6" t="s">
        <v>414</v>
      </c>
      <c r="E2769" s="5" t="s">
        <v>23738</v>
      </c>
      <c r="F2769" s="5" t="s">
        <v>931</v>
      </c>
      <c r="G2769" s="5" t="s">
        <v>11322</v>
      </c>
      <c r="H2769" s="7">
        <v>380324</v>
      </c>
      <c r="I2769" s="5">
        <v>2</v>
      </c>
      <c r="J2769" s="5">
        <v>1</v>
      </c>
      <c r="K2769" s="5" t="s">
        <v>23739</v>
      </c>
      <c r="L2769" s="5">
        <v>5.9499999999999997E-2</v>
      </c>
      <c r="M2769" s="8">
        <v>981524335</v>
      </c>
      <c r="N2769" s="8"/>
      <c r="O2769" s="8"/>
      <c r="P2769" s="8"/>
      <c r="Q2769" s="8"/>
      <c r="R2769" s="5" t="s">
        <v>23740</v>
      </c>
      <c r="S2769" s="5" t="s">
        <v>417</v>
      </c>
      <c r="T2769" s="5" t="s">
        <v>417</v>
      </c>
      <c r="U2769" s="5" t="s">
        <v>417</v>
      </c>
      <c r="V2769" s="5" t="s">
        <v>417</v>
      </c>
      <c r="W2769" s="5" t="s">
        <v>93</v>
      </c>
      <c r="X2769" s="5" t="s">
        <v>418</v>
      </c>
      <c r="Y2769" s="5" t="s">
        <v>419</v>
      </c>
      <c r="Z2769" s="5" t="s">
        <v>420</v>
      </c>
      <c r="AA2769" s="5" t="s">
        <v>421</v>
      </c>
      <c r="AB2769" s="5"/>
      <c r="AC2769" s="5"/>
      <c r="AD2769" s="5"/>
      <c r="AE2769" s="5"/>
      <c r="AF2769" s="5"/>
    </row>
    <row r="2770" spans="1:32">
      <c r="A2770" s="5" t="s">
        <v>23741</v>
      </c>
      <c r="B2770" s="5" t="str">
        <f>IF(COUNTIF('Leads Priorizados INT'!M:M,A2770)&gt;0,"Sí","No")</f>
        <v>No</v>
      </c>
      <c r="C2770">
        <v>1</v>
      </c>
      <c r="D2770" s="6" t="s">
        <v>414</v>
      </c>
      <c r="E2770" s="5" t="s">
        <v>23742</v>
      </c>
      <c r="F2770" s="5" t="s">
        <v>1511</v>
      </c>
      <c r="G2770" s="5" t="s">
        <v>23743</v>
      </c>
      <c r="H2770" s="7">
        <v>310748</v>
      </c>
      <c r="I2770" s="5">
        <v>1</v>
      </c>
      <c r="J2770" s="5">
        <v>2</v>
      </c>
      <c r="K2770" s="5" t="s">
        <v>23744</v>
      </c>
      <c r="L2770" s="5">
        <v>5.9499999999999997E-2</v>
      </c>
      <c r="M2770" s="8">
        <v>973355515</v>
      </c>
      <c r="N2770" s="8"/>
      <c r="O2770" s="8"/>
      <c r="P2770" s="8"/>
      <c r="Q2770" s="8"/>
      <c r="R2770" s="5" t="s">
        <v>23745</v>
      </c>
      <c r="S2770" s="5" t="s">
        <v>417</v>
      </c>
      <c r="T2770" s="5" t="s">
        <v>417</v>
      </c>
      <c r="U2770" s="5" t="s">
        <v>417</v>
      </c>
      <c r="V2770" s="5" t="s">
        <v>417</v>
      </c>
      <c r="W2770" s="5" t="s">
        <v>93</v>
      </c>
      <c r="X2770" s="5" t="s">
        <v>418</v>
      </c>
      <c r="Y2770" s="5" t="s">
        <v>419</v>
      </c>
      <c r="Z2770" s="5" t="s">
        <v>420</v>
      </c>
      <c r="AA2770" s="5" t="s">
        <v>421</v>
      </c>
      <c r="AB2770" s="5"/>
      <c r="AC2770" s="5"/>
      <c r="AD2770" s="5"/>
      <c r="AE2770" s="5"/>
      <c r="AF2770" s="5"/>
    </row>
    <row r="2771" spans="1:32" hidden="1">
      <c r="A2771" s="5" t="s">
        <v>23746</v>
      </c>
      <c r="B2771" s="5" t="str">
        <f>IF(COUNTIF('Leads Priorizados INT'!M:M,A2771)&gt;0,"Sí","No")</f>
        <v>No</v>
      </c>
      <c r="C2771">
        <v>0</v>
      </c>
      <c r="D2771" s="6" t="s">
        <v>414</v>
      </c>
      <c r="E2771" s="5" t="s">
        <v>23747</v>
      </c>
      <c r="F2771" s="5" t="s">
        <v>431</v>
      </c>
      <c r="G2771" s="5" t="s">
        <v>544</v>
      </c>
      <c r="H2771" s="7">
        <v>345052</v>
      </c>
      <c r="I2771" s="5">
        <v>1</v>
      </c>
      <c r="J2771" s="5">
        <v>2</v>
      </c>
      <c r="K2771" s="5" t="s">
        <v>23748</v>
      </c>
      <c r="L2771" s="5">
        <v>5.9499999999999997E-2</v>
      </c>
      <c r="M2771" s="8">
        <v>937411467</v>
      </c>
      <c r="N2771" s="8">
        <v>938606219</v>
      </c>
      <c r="O2771" s="8"/>
      <c r="P2771" s="8"/>
      <c r="Q2771" s="8"/>
      <c r="R2771" s="5" t="s">
        <v>23749</v>
      </c>
      <c r="S2771" s="5" t="s">
        <v>417</v>
      </c>
      <c r="T2771" s="5" t="s">
        <v>417</v>
      </c>
      <c r="U2771" s="5" t="s">
        <v>417</v>
      </c>
      <c r="V2771" s="5" t="s">
        <v>417</v>
      </c>
      <c r="W2771" s="5" t="s">
        <v>93</v>
      </c>
      <c r="X2771" s="5" t="s">
        <v>418</v>
      </c>
      <c r="Y2771" s="5" t="s">
        <v>419</v>
      </c>
      <c r="Z2771" s="5" t="s">
        <v>420</v>
      </c>
      <c r="AA2771" s="5" t="s">
        <v>421</v>
      </c>
      <c r="AB2771" s="5"/>
      <c r="AC2771" s="5"/>
      <c r="AD2771" s="5"/>
      <c r="AE2771" s="5"/>
      <c r="AF2771" s="5"/>
    </row>
    <row r="2772" spans="1:32" hidden="1">
      <c r="A2772" s="5" t="s">
        <v>23750</v>
      </c>
      <c r="B2772" s="5" t="str">
        <f>IF(COUNTIF('Leads Priorizados INT'!M:M,A2772)&gt;0,"Sí","No")</f>
        <v>No</v>
      </c>
      <c r="C2772">
        <v>0</v>
      </c>
      <c r="D2772" s="6" t="s">
        <v>414</v>
      </c>
      <c r="E2772" s="5" t="s">
        <v>23751</v>
      </c>
      <c r="F2772" s="5" t="s">
        <v>152</v>
      </c>
      <c r="G2772" s="5" t="s">
        <v>522</v>
      </c>
      <c r="H2772" s="7">
        <v>1040285</v>
      </c>
      <c r="I2772" s="5">
        <v>1</v>
      </c>
      <c r="J2772" s="5">
        <v>2</v>
      </c>
      <c r="K2772" s="5" t="s">
        <v>23752</v>
      </c>
      <c r="L2772" s="5">
        <v>5.9499999999999997E-2</v>
      </c>
      <c r="M2772" s="8">
        <v>915221343</v>
      </c>
      <c r="N2772" s="8"/>
      <c r="O2772" s="8"/>
      <c r="P2772" s="8"/>
      <c r="Q2772" s="8"/>
      <c r="R2772" s="5" t="s">
        <v>23753</v>
      </c>
      <c r="S2772" s="5" t="s">
        <v>417</v>
      </c>
      <c r="T2772" s="5" t="s">
        <v>417</v>
      </c>
      <c r="U2772" s="5" t="s">
        <v>417</v>
      </c>
      <c r="V2772" s="5" t="s">
        <v>417</v>
      </c>
      <c r="W2772" s="5" t="s">
        <v>93</v>
      </c>
      <c r="X2772" s="5" t="s">
        <v>418</v>
      </c>
      <c r="Y2772" s="5" t="s">
        <v>419</v>
      </c>
      <c r="Z2772" s="5" t="s">
        <v>420</v>
      </c>
      <c r="AA2772" s="5" t="s">
        <v>421</v>
      </c>
      <c r="AB2772" s="5"/>
      <c r="AC2772" s="5"/>
      <c r="AD2772" s="5"/>
      <c r="AE2772" s="5"/>
      <c r="AF2772" s="5"/>
    </row>
    <row r="2773" spans="1:32" hidden="1">
      <c r="A2773" s="5" t="s">
        <v>23754</v>
      </c>
      <c r="B2773" s="5" t="str">
        <f>IF(COUNTIF('Leads Priorizados INT'!M:M,A2773)&gt;0,"Sí","No")</f>
        <v>No</v>
      </c>
      <c r="C2773">
        <v>0</v>
      </c>
      <c r="D2773" s="6" t="s">
        <v>414</v>
      </c>
      <c r="E2773" s="5" t="s">
        <v>23755</v>
      </c>
      <c r="F2773" s="5" t="s">
        <v>152</v>
      </c>
      <c r="G2773" s="5" t="s">
        <v>916</v>
      </c>
      <c r="H2773" s="7">
        <v>343413</v>
      </c>
      <c r="I2773" s="5">
        <v>1</v>
      </c>
      <c r="J2773" s="5">
        <v>2</v>
      </c>
      <c r="K2773" s="5" t="s">
        <v>23756</v>
      </c>
      <c r="L2773" s="5">
        <v>5.9499999999999997E-2</v>
      </c>
      <c r="M2773" s="8">
        <v>914529021</v>
      </c>
      <c r="N2773" s="8"/>
      <c r="O2773" s="8"/>
      <c r="P2773" s="8"/>
      <c r="Q2773" s="8"/>
      <c r="R2773" s="5" t="s">
        <v>23757</v>
      </c>
      <c r="S2773" s="5" t="s">
        <v>417</v>
      </c>
      <c r="T2773" s="5" t="s">
        <v>417</v>
      </c>
      <c r="U2773" s="5" t="s">
        <v>417</v>
      </c>
      <c r="V2773" s="5" t="s">
        <v>417</v>
      </c>
      <c r="W2773" s="5" t="s">
        <v>93</v>
      </c>
      <c r="X2773" s="5" t="s">
        <v>418</v>
      </c>
      <c r="Y2773" s="5" t="s">
        <v>419</v>
      </c>
      <c r="Z2773" s="5" t="s">
        <v>420</v>
      </c>
      <c r="AA2773" s="5" t="s">
        <v>421</v>
      </c>
      <c r="AB2773" s="5"/>
      <c r="AC2773" s="5"/>
      <c r="AD2773" s="5"/>
      <c r="AE2773" s="5"/>
      <c r="AF2773" s="5"/>
    </row>
    <row r="2774" spans="1:32" hidden="1">
      <c r="A2774" s="5" t="s">
        <v>23758</v>
      </c>
      <c r="B2774" s="5" t="str">
        <f>IF(COUNTIF('Leads Priorizados INT'!M:M,A2774)&gt;0,"Sí","No")</f>
        <v>No</v>
      </c>
      <c r="C2774">
        <v>0</v>
      </c>
      <c r="D2774" s="6" t="s">
        <v>414</v>
      </c>
      <c r="E2774" s="5" t="s">
        <v>23759</v>
      </c>
      <c r="F2774" s="5" t="s">
        <v>873</v>
      </c>
      <c r="G2774" s="5" t="s">
        <v>9321</v>
      </c>
      <c r="H2774" s="7">
        <v>472492</v>
      </c>
      <c r="I2774" s="5">
        <v>3</v>
      </c>
      <c r="J2774" s="5">
        <v>1</v>
      </c>
      <c r="K2774" s="5" t="s">
        <v>23760</v>
      </c>
      <c r="L2774" s="5">
        <v>5.9499999999999997E-2</v>
      </c>
      <c r="M2774" s="8"/>
      <c r="N2774" s="8"/>
      <c r="O2774" s="8"/>
      <c r="P2774" s="8"/>
      <c r="Q2774" s="8"/>
      <c r="R2774" s="5" t="s">
        <v>23761</v>
      </c>
      <c r="S2774" s="5" t="s">
        <v>417</v>
      </c>
      <c r="T2774" s="5" t="s">
        <v>417</v>
      </c>
      <c r="U2774" s="5" t="s">
        <v>417</v>
      </c>
      <c r="V2774" s="5" t="s">
        <v>417</v>
      </c>
      <c r="W2774" s="5" t="s">
        <v>93</v>
      </c>
      <c r="X2774" s="5" t="s">
        <v>418</v>
      </c>
      <c r="Y2774" s="5" t="s">
        <v>419</v>
      </c>
      <c r="Z2774" s="5" t="s">
        <v>420</v>
      </c>
      <c r="AA2774" s="5" t="s">
        <v>421</v>
      </c>
      <c r="AB2774" s="5"/>
      <c r="AC2774" s="5"/>
      <c r="AD2774" s="5"/>
      <c r="AE2774" s="5"/>
      <c r="AF2774" s="5"/>
    </row>
    <row r="2775" spans="1:32" hidden="1">
      <c r="A2775" s="5" t="s">
        <v>23762</v>
      </c>
      <c r="B2775" s="5" t="str">
        <f>IF(COUNTIF('Leads Priorizados INT'!M:M,A2775)&gt;0,"Sí","No")</f>
        <v>No</v>
      </c>
      <c r="C2775">
        <v>0</v>
      </c>
      <c r="D2775" s="6" t="s">
        <v>414</v>
      </c>
      <c r="E2775" s="5" t="s">
        <v>23763</v>
      </c>
      <c r="F2775" s="5" t="s">
        <v>152</v>
      </c>
      <c r="G2775" s="5" t="s">
        <v>12282</v>
      </c>
      <c r="H2775" s="7">
        <v>3666367</v>
      </c>
      <c r="I2775" s="5">
        <v>41</v>
      </c>
      <c r="J2775" s="5">
        <v>1</v>
      </c>
      <c r="K2775" s="5" t="s">
        <v>23764</v>
      </c>
      <c r="L2775" s="5">
        <v>5.9400000000000001E-2</v>
      </c>
      <c r="M2775" s="8">
        <v>915046635</v>
      </c>
      <c r="N2775" s="8"/>
      <c r="O2775" s="8"/>
      <c r="P2775" s="8"/>
      <c r="Q2775" s="8"/>
      <c r="R2775" s="5" t="s">
        <v>23765</v>
      </c>
      <c r="S2775" s="5" t="s">
        <v>417</v>
      </c>
      <c r="T2775" s="5" t="s">
        <v>417</v>
      </c>
      <c r="U2775" s="5" t="s">
        <v>417</v>
      </c>
      <c r="V2775" s="5" t="s">
        <v>417</v>
      </c>
      <c r="W2775" s="5" t="s">
        <v>93</v>
      </c>
      <c r="X2775" s="5" t="s">
        <v>418</v>
      </c>
      <c r="Y2775" s="5" t="s">
        <v>419</v>
      </c>
      <c r="Z2775" s="5" t="s">
        <v>420</v>
      </c>
      <c r="AA2775" s="5" t="s">
        <v>421</v>
      </c>
      <c r="AB2775" s="5" t="s">
        <v>23766</v>
      </c>
      <c r="AC2775" s="5" t="s">
        <v>23767</v>
      </c>
      <c r="AD2775" s="5" t="s">
        <v>23768</v>
      </c>
      <c r="AE2775" s="5"/>
      <c r="AF2775" s="5"/>
    </row>
    <row r="2776" spans="1:32" hidden="1">
      <c r="A2776" s="5" t="s">
        <v>23769</v>
      </c>
      <c r="B2776" s="5" t="str">
        <f>IF(COUNTIF('Leads Priorizados INT'!M:M,A2776)&gt;0,"Sí","No")</f>
        <v>No</v>
      </c>
      <c r="C2776">
        <v>0</v>
      </c>
      <c r="D2776" s="6" t="s">
        <v>414</v>
      </c>
      <c r="E2776" s="5" t="s">
        <v>23770</v>
      </c>
      <c r="F2776" s="5" t="s">
        <v>415</v>
      </c>
      <c r="G2776" s="5" t="s">
        <v>416</v>
      </c>
      <c r="H2776" s="7">
        <v>654565</v>
      </c>
      <c r="I2776" s="5">
        <v>8</v>
      </c>
      <c r="J2776" s="5">
        <v>2</v>
      </c>
      <c r="K2776" s="5" t="s">
        <v>23771</v>
      </c>
      <c r="L2776" s="5">
        <v>5.9400000000000001E-2</v>
      </c>
      <c r="M2776" s="8">
        <v>982284190</v>
      </c>
      <c r="N2776" s="8">
        <v>982253041</v>
      </c>
      <c r="O2776" s="8">
        <v>691446521</v>
      </c>
      <c r="P2776" s="8">
        <v>639610948</v>
      </c>
      <c r="Q2776" s="8">
        <v>691446520</v>
      </c>
      <c r="R2776" s="5" t="s">
        <v>23772</v>
      </c>
      <c r="S2776" s="5" t="s">
        <v>23773</v>
      </c>
      <c r="T2776" s="5" t="s">
        <v>23774</v>
      </c>
      <c r="U2776" s="5" t="s">
        <v>23775</v>
      </c>
      <c r="V2776" s="5" t="s">
        <v>23776</v>
      </c>
      <c r="W2776" s="5" t="s">
        <v>93</v>
      </c>
      <c r="X2776" s="5" t="s">
        <v>418</v>
      </c>
      <c r="Y2776" s="5" t="s">
        <v>419</v>
      </c>
      <c r="Z2776" s="5" t="s">
        <v>420</v>
      </c>
      <c r="AA2776" s="5" t="s">
        <v>421</v>
      </c>
      <c r="AB2776" s="5" t="s">
        <v>23777</v>
      </c>
      <c r="AC2776" s="5"/>
      <c r="AD2776" s="5"/>
      <c r="AE2776" s="5"/>
      <c r="AF2776" s="5"/>
    </row>
    <row r="2777" spans="1:32" hidden="1">
      <c r="A2777" s="5" t="s">
        <v>23778</v>
      </c>
      <c r="B2777" s="5" t="str">
        <f>IF(COUNTIF('Leads Priorizados INT'!M:M,A2777)&gt;0,"Sí","No")</f>
        <v>No</v>
      </c>
      <c r="C2777">
        <v>0</v>
      </c>
      <c r="D2777" s="6" t="s">
        <v>414</v>
      </c>
      <c r="E2777" s="5" t="s">
        <v>23779</v>
      </c>
      <c r="F2777" s="5" t="s">
        <v>873</v>
      </c>
      <c r="G2777" s="5" t="s">
        <v>2980</v>
      </c>
      <c r="H2777" s="7">
        <v>2500369</v>
      </c>
      <c r="I2777" s="5">
        <v>8</v>
      </c>
      <c r="J2777" s="5">
        <v>2</v>
      </c>
      <c r="K2777" s="5" t="s">
        <v>23780</v>
      </c>
      <c r="L2777" s="5">
        <v>5.9299999999999999E-2</v>
      </c>
      <c r="M2777" s="8">
        <v>952363490</v>
      </c>
      <c r="N2777" s="8"/>
      <c r="O2777" s="8"/>
      <c r="P2777" s="8"/>
      <c r="Q2777" s="8"/>
      <c r="R2777" s="5" t="s">
        <v>23781</v>
      </c>
      <c r="S2777" s="5" t="s">
        <v>417</v>
      </c>
      <c r="T2777" s="5" t="s">
        <v>417</v>
      </c>
      <c r="U2777" s="5" t="s">
        <v>417</v>
      </c>
      <c r="V2777" s="5" t="s">
        <v>417</v>
      </c>
      <c r="W2777" s="5" t="s">
        <v>93</v>
      </c>
      <c r="X2777" s="5" t="s">
        <v>418</v>
      </c>
      <c r="Y2777" s="5" t="s">
        <v>419</v>
      </c>
      <c r="Z2777" s="5" t="s">
        <v>420</v>
      </c>
      <c r="AA2777" s="5" t="s">
        <v>421</v>
      </c>
      <c r="AB2777" s="5" t="s">
        <v>23782</v>
      </c>
      <c r="AC2777" s="5"/>
      <c r="AD2777" s="5"/>
      <c r="AE2777" s="5"/>
      <c r="AF2777" s="5"/>
    </row>
    <row r="2778" spans="1:32" hidden="1">
      <c r="A2778" s="5" t="s">
        <v>23783</v>
      </c>
      <c r="B2778" s="5" t="str">
        <f>IF(COUNTIF('Leads Priorizados INT'!M:M,A2778)&gt;0,"Sí","No")</f>
        <v>No</v>
      </c>
      <c r="C2778">
        <v>0</v>
      </c>
      <c r="D2778" s="6" t="s">
        <v>414</v>
      </c>
      <c r="E2778" s="5" t="s">
        <v>23784</v>
      </c>
      <c r="F2778" s="5" t="s">
        <v>684</v>
      </c>
      <c r="G2778" s="5" t="s">
        <v>23785</v>
      </c>
      <c r="H2778" s="7">
        <v>10667584</v>
      </c>
      <c r="I2778" s="5">
        <v>19</v>
      </c>
      <c r="J2778" s="5">
        <v>3</v>
      </c>
      <c r="K2778" s="5" t="s">
        <v>23786</v>
      </c>
      <c r="L2778" s="5">
        <v>5.9299999999999999E-2</v>
      </c>
      <c r="M2778" s="8">
        <v>957331866</v>
      </c>
      <c r="N2778" s="8">
        <v>665916789</v>
      </c>
      <c r="O2778" s="8">
        <v>670428209</v>
      </c>
      <c r="P2778" s="8">
        <v>635361859</v>
      </c>
      <c r="Q2778" s="8">
        <v>607033323</v>
      </c>
      <c r="R2778" s="5" t="s">
        <v>23787</v>
      </c>
      <c r="S2778" s="5" t="s">
        <v>23788</v>
      </c>
      <c r="T2778" s="5" t="s">
        <v>417</v>
      </c>
      <c r="U2778" s="5" t="s">
        <v>417</v>
      </c>
      <c r="V2778" s="5" t="s">
        <v>417</v>
      </c>
      <c r="W2778" s="5" t="s">
        <v>93</v>
      </c>
      <c r="X2778" s="5" t="s">
        <v>418</v>
      </c>
      <c r="Y2778" s="5" t="s">
        <v>419</v>
      </c>
      <c r="Z2778" s="5" t="s">
        <v>420</v>
      </c>
      <c r="AA2778" s="5" t="s">
        <v>421</v>
      </c>
      <c r="AB2778" s="5" t="s">
        <v>23789</v>
      </c>
      <c r="AC2778" s="5"/>
      <c r="AD2778" s="5"/>
      <c r="AE2778" s="5"/>
      <c r="AF2778" s="5"/>
    </row>
    <row r="2779" spans="1:32" hidden="1">
      <c r="A2779" s="5" t="s">
        <v>23790</v>
      </c>
      <c r="B2779" s="5" t="str">
        <f>IF(COUNTIF('Leads Priorizados INT'!M:M,A2779)&gt;0,"Sí","No")</f>
        <v>No</v>
      </c>
      <c r="C2779">
        <v>0</v>
      </c>
      <c r="D2779" s="6" t="s">
        <v>414</v>
      </c>
      <c r="E2779" s="5" t="s">
        <v>23791</v>
      </c>
      <c r="F2779" s="5" t="s">
        <v>752</v>
      </c>
      <c r="G2779" s="5" t="s">
        <v>23792</v>
      </c>
      <c r="H2779" s="7">
        <v>897225</v>
      </c>
      <c r="I2779" s="5">
        <v>7</v>
      </c>
      <c r="J2779" s="5">
        <v>1</v>
      </c>
      <c r="K2779" s="5" t="s">
        <v>23793</v>
      </c>
      <c r="L2779" s="5">
        <v>5.9299999999999999E-2</v>
      </c>
      <c r="M2779" s="8"/>
      <c r="N2779" s="8"/>
      <c r="O2779" s="8"/>
      <c r="P2779" s="8"/>
      <c r="Q2779" s="8"/>
      <c r="R2779" s="5" t="s">
        <v>23794</v>
      </c>
      <c r="S2779" s="5" t="s">
        <v>417</v>
      </c>
      <c r="T2779" s="5" t="s">
        <v>417</v>
      </c>
      <c r="U2779" s="5" t="s">
        <v>417</v>
      </c>
      <c r="V2779" s="5" t="s">
        <v>417</v>
      </c>
      <c r="W2779" s="5" t="s">
        <v>93</v>
      </c>
      <c r="X2779" s="5" t="s">
        <v>418</v>
      </c>
      <c r="Y2779" s="5" t="s">
        <v>419</v>
      </c>
      <c r="Z2779" s="5" t="s">
        <v>420</v>
      </c>
      <c r="AA2779" s="5" t="s">
        <v>421</v>
      </c>
      <c r="AB2779" s="5"/>
      <c r="AC2779" s="5"/>
      <c r="AD2779" s="5"/>
      <c r="AE2779" s="5"/>
      <c r="AF2779" s="5"/>
    </row>
    <row r="2780" spans="1:32" hidden="1">
      <c r="A2780" s="5" t="s">
        <v>23795</v>
      </c>
      <c r="B2780" s="5" t="str">
        <f>IF(COUNTIF('Leads Priorizados INT'!M:M,A2780)&gt;0,"Sí","No")</f>
        <v>No</v>
      </c>
      <c r="C2780">
        <v>0</v>
      </c>
      <c r="D2780" s="6" t="s">
        <v>430</v>
      </c>
      <c r="E2780" s="5" t="s">
        <v>23796</v>
      </c>
      <c r="F2780" s="5" t="s">
        <v>431</v>
      </c>
      <c r="G2780" s="5" t="s">
        <v>23797</v>
      </c>
      <c r="H2780" s="7">
        <v>590235</v>
      </c>
      <c r="I2780" s="5">
        <v>3</v>
      </c>
      <c r="J2780" s="5">
        <v>3</v>
      </c>
      <c r="K2780" s="5" t="s">
        <v>23798</v>
      </c>
      <c r="L2780" s="5">
        <v>5.9299999999999999E-2</v>
      </c>
      <c r="M2780" s="8">
        <v>935686940</v>
      </c>
      <c r="N2780" s="8">
        <v>937679111</v>
      </c>
      <c r="O2780" s="8">
        <v>935686941</v>
      </c>
      <c r="P2780" s="8">
        <v>697125580</v>
      </c>
      <c r="Q2780" s="8">
        <v>606907072</v>
      </c>
      <c r="R2780" s="5" t="s">
        <v>23799</v>
      </c>
      <c r="S2780" s="5" t="s">
        <v>417</v>
      </c>
      <c r="T2780" s="5" t="s">
        <v>417</v>
      </c>
      <c r="U2780" s="5" t="s">
        <v>417</v>
      </c>
      <c r="V2780" s="5" t="s">
        <v>417</v>
      </c>
      <c r="W2780" s="5" t="s">
        <v>93</v>
      </c>
      <c r="X2780" s="5" t="s">
        <v>418</v>
      </c>
      <c r="Y2780" s="5" t="s">
        <v>419</v>
      </c>
      <c r="Z2780" s="5" t="s">
        <v>420</v>
      </c>
      <c r="AA2780" s="5" t="s">
        <v>421</v>
      </c>
      <c r="AB2780" s="5" t="s">
        <v>23800</v>
      </c>
      <c r="AC2780" s="5"/>
      <c r="AD2780" s="5"/>
      <c r="AE2780" s="5"/>
      <c r="AF2780" s="5"/>
    </row>
    <row r="2781" spans="1:32" hidden="1">
      <c r="A2781" s="5" t="s">
        <v>23801</v>
      </c>
      <c r="B2781" s="5" t="str">
        <f>IF(COUNTIF('Leads Priorizados INT'!M:M,A2781)&gt;0,"Sí","No")</f>
        <v>No</v>
      </c>
      <c r="C2781">
        <v>0</v>
      </c>
      <c r="D2781" s="6" t="s">
        <v>414</v>
      </c>
      <c r="E2781" s="5" t="s">
        <v>23802</v>
      </c>
      <c r="F2781" s="5" t="s">
        <v>431</v>
      </c>
      <c r="G2781" s="5" t="s">
        <v>2159</v>
      </c>
      <c r="H2781" s="7">
        <v>753997</v>
      </c>
      <c r="I2781" s="5">
        <v>2</v>
      </c>
      <c r="J2781" s="5">
        <v>1</v>
      </c>
      <c r="K2781" s="5" t="s">
        <v>23803</v>
      </c>
      <c r="L2781" s="5">
        <v>5.9299999999999999E-2</v>
      </c>
      <c r="M2781" s="8"/>
      <c r="N2781" s="8"/>
      <c r="O2781" s="8"/>
      <c r="P2781" s="8"/>
      <c r="Q2781" s="8"/>
      <c r="R2781" s="5" t="s">
        <v>23804</v>
      </c>
      <c r="S2781" s="5" t="s">
        <v>23805</v>
      </c>
      <c r="T2781" s="5" t="s">
        <v>417</v>
      </c>
      <c r="U2781" s="5" t="s">
        <v>417</v>
      </c>
      <c r="V2781" s="5" t="s">
        <v>417</v>
      </c>
      <c r="W2781" s="5" t="s">
        <v>93</v>
      </c>
      <c r="X2781" s="5" t="s">
        <v>418</v>
      </c>
      <c r="Y2781" s="5" t="s">
        <v>419</v>
      </c>
      <c r="Z2781" s="5" t="s">
        <v>420</v>
      </c>
      <c r="AA2781" s="5" t="s">
        <v>421</v>
      </c>
      <c r="AB2781" s="5" t="s">
        <v>23806</v>
      </c>
      <c r="AC2781" s="5"/>
      <c r="AD2781" s="5"/>
      <c r="AE2781" s="5"/>
      <c r="AF2781" s="5"/>
    </row>
    <row r="2782" spans="1:32" hidden="1">
      <c r="A2782" s="5" t="s">
        <v>23807</v>
      </c>
      <c r="B2782" s="5" t="str">
        <f>IF(COUNTIF('Leads Priorizados INT'!M:M,A2782)&gt;0,"Sí","No")</f>
        <v>No</v>
      </c>
      <c r="C2782">
        <v>0</v>
      </c>
      <c r="D2782" s="6" t="s">
        <v>414</v>
      </c>
      <c r="E2782" s="5" t="s">
        <v>23808</v>
      </c>
      <c r="F2782" s="5" t="s">
        <v>931</v>
      </c>
      <c r="G2782" s="5" t="s">
        <v>11322</v>
      </c>
      <c r="H2782" s="7">
        <v>4260565</v>
      </c>
      <c r="I2782" s="5">
        <v>12</v>
      </c>
      <c r="J2782" s="5">
        <v>1</v>
      </c>
      <c r="K2782" s="5" t="s">
        <v>23809</v>
      </c>
      <c r="L2782" s="5">
        <v>5.9299999999999999E-2</v>
      </c>
      <c r="M2782" s="8"/>
      <c r="N2782" s="8"/>
      <c r="O2782" s="8"/>
      <c r="P2782" s="8"/>
      <c r="Q2782" s="8"/>
      <c r="R2782" s="5" t="s">
        <v>23810</v>
      </c>
      <c r="S2782" s="5" t="s">
        <v>417</v>
      </c>
      <c r="T2782" s="5" t="s">
        <v>417</v>
      </c>
      <c r="U2782" s="5" t="s">
        <v>417</v>
      </c>
      <c r="V2782" s="5" t="s">
        <v>417</v>
      </c>
      <c r="W2782" s="5" t="s">
        <v>93</v>
      </c>
      <c r="X2782" s="5" t="s">
        <v>418</v>
      </c>
      <c r="Y2782" s="5" t="s">
        <v>419</v>
      </c>
      <c r="Z2782" s="5" t="s">
        <v>420</v>
      </c>
      <c r="AA2782" s="5" t="s">
        <v>421</v>
      </c>
      <c r="AB2782" s="5"/>
      <c r="AC2782" s="5"/>
      <c r="AD2782" s="5"/>
      <c r="AE2782" s="5"/>
      <c r="AF2782" s="5"/>
    </row>
    <row r="2783" spans="1:32" hidden="1">
      <c r="A2783" s="5" t="s">
        <v>23811</v>
      </c>
      <c r="B2783" s="5" t="str">
        <f>IF(COUNTIF('Leads Priorizados INT'!M:M,A2783)&gt;0,"Sí","No")</f>
        <v>No</v>
      </c>
      <c r="C2783">
        <v>0</v>
      </c>
      <c r="D2783" s="6" t="s">
        <v>414</v>
      </c>
      <c r="E2783" s="5" t="s">
        <v>23812</v>
      </c>
      <c r="F2783" s="5" t="s">
        <v>152</v>
      </c>
      <c r="G2783" s="5" t="s">
        <v>10605</v>
      </c>
      <c r="H2783" s="7">
        <v>1049503</v>
      </c>
      <c r="I2783" s="5">
        <v>8</v>
      </c>
      <c r="J2783" s="5">
        <v>1</v>
      </c>
      <c r="K2783" s="5" t="s">
        <v>23813</v>
      </c>
      <c r="L2783" s="5">
        <v>5.9299999999999999E-2</v>
      </c>
      <c r="M2783" s="8">
        <v>913856824</v>
      </c>
      <c r="N2783" s="8"/>
      <c r="O2783" s="8"/>
      <c r="P2783" s="8"/>
      <c r="Q2783" s="8"/>
      <c r="R2783" s="5" t="s">
        <v>23814</v>
      </c>
      <c r="S2783" s="5" t="s">
        <v>23815</v>
      </c>
      <c r="T2783" s="5" t="s">
        <v>417</v>
      </c>
      <c r="U2783" s="5" t="s">
        <v>417</v>
      </c>
      <c r="V2783" s="5" t="s">
        <v>417</v>
      </c>
      <c r="W2783" s="5" t="s">
        <v>93</v>
      </c>
      <c r="X2783" s="5" t="s">
        <v>418</v>
      </c>
      <c r="Y2783" s="5" t="s">
        <v>419</v>
      </c>
      <c r="Z2783" s="5" t="s">
        <v>420</v>
      </c>
      <c r="AA2783" s="5" t="s">
        <v>421</v>
      </c>
      <c r="AB2783" s="5" t="s">
        <v>23816</v>
      </c>
      <c r="AC2783" s="5"/>
      <c r="AD2783" s="5"/>
      <c r="AE2783" s="5"/>
      <c r="AF2783" s="5"/>
    </row>
    <row r="2784" spans="1:32" hidden="1">
      <c r="A2784" s="5" t="s">
        <v>23817</v>
      </c>
      <c r="B2784" s="5" t="str">
        <f>IF(COUNTIF('Leads Priorizados INT'!M:M,A2784)&gt;0,"Sí","No")</f>
        <v>No</v>
      </c>
      <c r="C2784">
        <v>0</v>
      </c>
      <c r="D2784" s="6" t="s">
        <v>414</v>
      </c>
      <c r="E2784" s="5" t="s">
        <v>23818</v>
      </c>
      <c r="F2784" s="5" t="s">
        <v>873</v>
      </c>
      <c r="G2784" s="5" t="s">
        <v>15415</v>
      </c>
      <c r="H2784" s="7">
        <v>964856</v>
      </c>
      <c r="I2784" s="5">
        <v>1</v>
      </c>
      <c r="J2784" s="5">
        <v>1</v>
      </c>
      <c r="K2784" s="5" t="s">
        <v>23819</v>
      </c>
      <c r="L2784" s="5">
        <v>5.9299999999999999E-2</v>
      </c>
      <c r="M2784" s="8"/>
      <c r="N2784" s="8"/>
      <c r="O2784" s="8"/>
      <c r="P2784" s="8"/>
      <c r="Q2784" s="8"/>
      <c r="R2784" s="5" t="s">
        <v>23820</v>
      </c>
      <c r="S2784" s="5" t="s">
        <v>417</v>
      </c>
      <c r="T2784" s="5" t="s">
        <v>417</v>
      </c>
      <c r="U2784" s="5" t="s">
        <v>417</v>
      </c>
      <c r="V2784" s="5" t="s">
        <v>417</v>
      </c>
      <c r="W2784" s="5" t="s">
        <v>93</v>
      </c>
      <c r="X2784" s="5" t="s">
        <v>418</v>
      </c>
      <c r="Y2784" s="5" t="s">
        <v>419</v>
      </c>
      <c r="Z2784" s="5" t="s">
        <v>420</v>
      </c>
      <c r="AA2784" s="5" t="s">
        <v>421</v>
      </c>
      <c r="AB2784" s="5"/>
      <c r="AC2784" s="5"/>
      <c r="AD2784" s="5"/>
      <c r="AE2784" s="5"/>
      <c r="AF2784" s="5"/>
    </row>
    <row r="2785" spans="1:32" hidden="1">
      <c r="A2785" s="5" t="s">
        <v>23821</v>
      </c>
      <c r="B2785" s="5" t="str">
        <f>IF(COUNTIF('Leads Priorizados INT'!M:M,A2785)&gt;0,"Sí","No")</f>
        <v>No</v>
      </c>
      <c r="C2785">
        <v>0</v>
      </c>
      <c r="D2785" s="6" t="s">
        <v>414</v>
      </c>
      <c r="E2785" s="5" t="s">
        <v>23822</v>
      </c>
      <c r="F2785" s="5" t="s">
        <v>873</v>
      </c>
      <c r="G2785" s="5" t="s">
        <v>23823</v>
      </c>
      <c r="H2785" s="7">
        <v>1096888</v>
      </c>
      <c r="I2785" s="5">
        <v>1</v>
      </c>
      <c r="J2785" s="5">
        <v>2</v>
      </c>
      <c r="K2785" s="5" t="s">
        <v>23819</v>
      </c>
      <c r="L2785" s="5">
        <v>5.9299999999999999E-2</v>
      </c>
      <c r="M2785" s="8"/>
      <c r="N2785" s="8"/>
      <c r="O2785" s="8"/>
      <c r="P2785" s="8"/>
      <c r="Q2785" s="8"/>
      <c r="R2785" s="5" t="s">
        <v>23824</v>
      </c>
      <c r="S2785" s="5" t="s">
        <v>417</v>
      </c>
      <c r="T2785" s="5" t="s">
        <v>417</v>
      </c>
      <c r="U2785" s="5" t="s">
        <v>417</v>
      </c>
      <c r="V2785" s="5" t="s">
        <v>417</v>
      </c>
      <c r="W2785" s="5" t="s">
        <v>93</v>
      </c>
      <c r="X2785" s="5" t="s">
        <v>418</v>
      </c>
      <c r="Y2785" s="5" t="s">
        <v>419</v>
      </c>
      <c r="Z2785" s="5" t="s">
        <v>420</v>
      </c>
      <c r="AA2785" s="5" t="s">
        <v>421</v>
      </c>
      <c r="AB2785" s="5"/>
      <c r="AC2785" s="5"/>
      <c r="AD2785" s="5"/>
      <c r="AE2785" s="5"/>
      <c r="AF2785" s="5"/>
    </row>
    <row r="2786" spans="1:32" hidden="1">
      <c r="A2786" s="5" t="s">
        <v>23825</v>
      </c>
      <c r="B2786" s="5" t="str">
        <f>IF(COUNTIF('Leads Priorizados INT'!M:M,A2786)&gt;0,"Sí","No")</f>
        <v>No</v>
      </c>
      <c r="C2786">
        <v>0</v>
      </c>
      <c r="D2786" s="6" t="s">
        <v>414</v>
      </c>
      <c r="E2786" s="5" t="s">
        <v>23826</v>
      </c>
      <c r="F2786" s="5" t="s">
        <v>431</v>
      </c>
      <c r="G2786" s="5" t="s">
        <v>23827</v>
      </c>
      <c r="H2786" s="7">
        <v>2370298</v>
      </c>
      <c r="I2786" s="5">
        <v>7</v>
      </c>
      <c r="J2786" s="5">
        <v>2</v>
      </c>
      <c r="K2786" s="5" t="s">
        <v>23828</v>
      </c>
      <c r="L2786" s="5">
        <v>5.9200000000000003E-2</v>
      </c>
      <c r="M2786" s="8"/>
      <c r="N2786" s="8"/>
      <c r="O2786" s="8"/>
      <c r="P2786" s="8"/>
      <c r="Q2786" s="8"/>
      <c r="R2786" s="5" t="s">
        <v>23829</v>
      </c>
      <c r="S2786" s="5" t="s">
        <v>23830</v>
      </c>
      <c r="T2786" s="5" t="s">
        <v>417</v>
      </c>
      <c r="U2786" s="5" t="s">
        <v>417</v>
      </c>
      <c r="V2786" s="5" t="s">
        <v>417</v>
      </c>
      <c r="W2786" s="5" t="s">
        <v>93</v>
      </c>
      <c r="X2786" s="5" t="s">
        <v>418</v>
      </c>
      <c r="Y2786" s="5" t="s">
        <v>419</v>
      </c>
      <c r="Z2786" s="5" t="s">
        <v>420</v>
      </c>
      <c r="AA2786" s="5" t="s">
        <v>421</v>
      </c>
      <c r="AB2786" s="5"/>
      <c r="AC2786" s="5"/>
      <c r="AD2786" s="5"/>
      <c r="AE2786" s="5"/>
      <c r="AF2786" s="5"/>
    </row>
    <row r="2787" spans="1:32" hidden="1">
      <c r="A2787" s="5" t="s">
        <v>23831</v>
      </c>
      <c r="B2787" s="5" t="str">
        <f>IF(COUNTIF('Leads Priorizados INT'!M:M,A2787)&gt;0,"Sí","No")</f>
        <v>No</v>
      </c>
      <c r="C2787">
        <v>0</v>
      </c>
      <c r="D2787" s="6" t="s">
        <v>414</v>
      </c>
      <c r="E2787" s="5" t="s">
        <v>23832</v>
      </c>
      <c r="F2787" s="5" t="s">
        <v>431</v>
      </c>
      <c r="G2787" s="5" t="s">
        <v>1186</v>
      </c>
      <c r="H2787" s="7">
        <v>1001746</v>
      </c>
      <c r="I2787" s="5">
        <v>8</v>
      </c>
      <c r="J2787" s="5">
        <v>1</v>
      </c>
      <c r="K2787" s="5" t="s">
        <v>23833</v>
      </c>
      <c r="L2787" s="5">
        <v>5.9200000000000003E-2</v>
      </c>
      <c r="M2787" s="8"/>
      <c r="N2787" s="8"/>
      <c r="O2787" s="8"/>
      <c r="P2787" s="8"/>
      <c r="Q2787" s="8"/>
      <c r="R2787" s="5" t="s">
        <v>23834</v>
      </c>
      <c r="S2787" s="5" t="s">
        <v>417</v>
      </c>
      <c r="T2787" s="5" t="s">
        <v>417</v>
      </c>
      <c r="U2787" s="5" t="s">
        <v>417</v>
      </c>
      <c r="V2787" s="5" t="s">
        <v>417</v>
      </c>
      <c r="W2787" s="5" t="s">
        <v>93</v>
      </c>
      <c r="X2787" s="5" t="s">
        <v>418</v>
      </c>
      <c r="Y2787" s="5" t="s">
        <v>419</v>
      </c>
      <c r="Z2787" s="5" t="s">
        <v>420</v>
      </c>
      <c r="AA2787" s="5" t="s">
        <v>421</v>
      </c>
      <c r="AB2787" s="5"/>
      <c r="AC2787" s="5"/>
      <c r="AD2787" s="5"/>
      <c r="AE2787" s="5"/>
      <c r="AF2787" s="5"/>
    </row>
    <row r="2788" spans="1:32">
      <c r="A2788" s="5" t="s">
        <v>23835</v>
      </c>
      <c r="B2788" s="5" t="str">
        <f>IF(COUNTIF('Leads Priorizados INT'!M:M,A2788)&gt;0,"Sí","No")</f>
        <v>No</v>
      </c>
      <c r="C2788">
        <v>1</v>
      </c>
      <c r="D2788" s="6" t="s">
        <v>414</v>
      </c>
      <c r="E2788" s="5" t="s">
        <v>23836</v>
      </c>
      <c r="F2788" s="5" t="s">
        <v>152</v>
      </c>
      <c r="G2788" s="5" t="s">
        <v>916</v>
      </c>
      <c r="H2788" s="7">
        <v>938621</v>
      </c>
      <c r="I2788" s="5">
        <v>8</v>
      </c>
      <c r="J2788" s="5">
        <v>1</v>
      </c>
      <c r="K2788" s="5" t="s">
        <v>23837</v>
      </c>
      <c r="L2788" s="5">
        <v>5.9200000000000003E-2</v>
      </c>
      <c r="M2788" s="8"/>
      <c r="N2788" s="8"/>
      <c r="O2788" s="8"/>
      <c r="P2788" s="8"/>
      <c r="Q2788" s="8"/>
      <c r="R2788" s="5" t="s">
        <v>23838</v>
      </c>
      <c r="S2788" s="5" t="s">
        <v>417</v>
      </c>
      <c r="T2788" s="5" t="s">
        <v>417</v>
      </c>
      <c r="U2788" s="5" t="s">
        <v>417</v>
      </c>
      <c r="V2788" s="5" t="s">
        <v>417</v>
      </c>
      <c r="W2788" s="5" t="s">
        <v>93</v>
      </c>
      <c r="X2788" s="5" t="s">
        <v>418</v>
      </c>
      <c r="Y2788" s="5" t="s">
        <v>419</v>
      </c>
      <c r="Z2788" s="5" t="s">
        <v>420</v>
      </c>
      <c r="AA2788" s="5" t="s">
        <v>421</v>
      </c>
      <c r="AB2788" s="5"/>
      <c r="AC2788" s="5"/>
      <c r="AD2788" s="5"/>
      <c r="AE2788" s="5"/>
      <c r="AF2788" s="5"/>
    </row>
    <row r="2789" spans="1:32">
      <c r="A2789" s="5" t="s">
        <v>23839</v>
      </c>
      <c r="B2789" s="5" t="str">
        <f>IF(COUNTIF('Leads Priorizados INT'!M:M,A2789)&gt;0,"Sí","No")</f>
        <v>No</v>
      </c>
      <c r="C2789">
        <v>1</v>
      </c>
      <c r="D2789" s="6" t="s">
        <v>414</v>
      </c>
      <c r="E2789" s="5" t="s">
        <v>23840</v>
      </c>
      <c r="F2789" s="5" t="s">
        <v>152</v>
      </c>
      <c r="G2789" s="5" t="s">
        <v>2795</v>
      </c>
      <c r="H2789" s="7">
        <v>970683</v>
      </c>
      <c r="I2789" s="5">
        <v>7</v>
      </c>
      <c r="J2789" s="5">
        <v>1</v>
      </c>
      <c r="K2789" s="5" t="s">
        <v>23841</v>
      </c>
      <c r="L2789" s="5">
        <v>5.9200000000000003E-2</v>
      </c>
      <c r="M2789" s="8">
        <v>658767838</v>
      </c>
      <c r="N2789" s="8"/>
      <c r="O2789" s="8"/>
      <c r="P2789" s="8"/>
      <c r="Q2789" s="8"/>
      <c r="R2789" s="5" t="s">
        <v>23842</v>
      </c>
      <c r="S2789" s="5" t="s">
        <v>23843</v>
      </c>
      <c r="T2789" s="5" t="s">
        <v>417</v>
      </c>
      <c r="U2789" s="5" t="s">
        <v>417</v>
      </c>
      <c r="V2789" s="5" t="s">
        <v>417</v>
      </c>
      <c r="W2789" s="5" t="s">
        <v>93</v>
      </c>
      <c r="X2789" s="5" t="s">
        <v>418</v>
      </c>
      <c r="Y2789" s="5" t="s">
        <v>419</v>
      </c>
      <c r="Z2789" s="5" t="s">
        <v>420</v>
      </c>
      <c r="AA2789" s="5" t="s">
        <v>421</v>
      </c>
      <c r="AB2789" s="5"/>
      <c r="AC2789" s="5"/>
      <c r="AD2789" s="5"/>
      <c r="AE2789" s="5"/>
      <c r="AF2789" s="5"/>
    </row>
    <row r="2790" spans="1:32" hidden="1">
      <c r="A2790" s="5" t="s">
        <v>23844</v>
      </c>
      <c r="B2790" s="5" t="str">
        <f>IF(COUNTIF('Leads Priorizados INT'!M:M,A2790)&gt;0,"Sí","No")</f>
        <v>No</v>
      </c>
      <c r="C2790">
        <v>0</v>
      </c>
      <c r="D2790" s="6" t="s">
        <v>414</v>
      </c>
      <c r="E2790" s="5" t="s">
        <v>23845</v>
      </c>
      <c r="F2790" s="5" t="s">
        <v>152</v>
      </c>
      <c r="G2790" s="5" t="s">
        <v>1738</v>
      </c>
      <c r="H2790" s="7">
        <v>329469</v>
      </c>
      <c r="I2790" s="5">
        <v>1</v>
      </c>
      <c r="J2790" s="5">
        <v>1</v>
      </c>
      <c r="K2790" s="5" t="s">
        <v>23846</v>
      </c>
      <c r="L2790" s="5">
        <v>5.9200000000000003E-2</v>
      </c>
      <c r="M2790" s="8"/>
      <c r="N2790" s="8"/>
      <c r="O2790" s="8"/>
      <c r="P2790" s="8"/>
      <c r="Q2790" s="8"/>
      <c r="R2790" s="5" t="s">
        <v>23847</v>
      </c>
      <c r="S2790" s="5" t="s">
        <v>23848</v>
      </c>
      <c r="T2790" s="5" t="s">
        <v>417</v>
      </c>
      <c r="U2790" s="5" t="s">
        <v>417</v>
      </c>
      <c r="V2790" s="5" t="s">
        <v>417</v>
      </c>
      <c r="W2790" s="5" t="s">
        <v>93</v>
      </c>
      <c r="X2790" s="5" t="s">
        <v>418</v>
      </c>
      <c r="Y2790" s="5" t="s">
        <v>419</v>
      </c>
      <c r="Z2790" s="5" t="s">
        <v>420</v>
      </c>
      <c r="AA2790" s="5" t="s">
        <v>421</v>
      </c>
      <c r="AB2790" s="5"/>
      <c r="AC2790" s="5"/>
      <c r="AD2790" s="5"/>
      <c r="AE2790" s="5"/>
      <c r="AF2790" s="5"/>
    </row>
    <row r="2791" spans="1:32" hidden="1">
      <c r="A2791" s="5" t="s">
        <v>23849</v>
      </c>
      <c r="B2791" s="5" t="str">
        <f>IF(COUNTIF('Leads Priorizados INT'!M:M,A2791)&gt;0,"Sí","No")</f>
        <v>No</v>
      </c>
      <c r="C2791">
        <v>0</v>
      </c>
      <c r="D2791" s="6" t="s">
        <v>414</v>
      </c>
      <c r="E2791" s="5" t="s">
        <v>23850</v>
      </c>
      <c r="F2791" s="5" t="s">
        <v>873</v>
      </c>
      <c r="G2791" s="5" t="s">
        <v>23851</v>
      </c>
      <c r="H2791" s="7">
        <v>896451</v>
      </c>
      <c r="I2791" s="5">
        <v>8</v>
      </c>
      <c r="J2791" s="5">
        <v>2</v>
      </c>
      <c r="K2791" s="5" t="s">
        <v>23852</v>
      </c>
      <c r="L2791" s="5">
        <v>5.9200000000000003E-2</v>
      </c>
      <c r="M2791" s="8"/>
      <c r="N2791" s="8"/>
      <c r="O2791" s="8"/>
      <c r="P2791" s="8"/>
      <c r="Q2791" s="8"/>
      <c r="R2791" s="5" t="s">
        <v>23853</v>
      </c>
      <c r="S2791" s="5" t="s">
        <v>23854</v>
      </c>
      <c r="T2791" s="5" t="s">
        <v>417</v>
      </c>
      <c r="U2791" s="5" t="s">
        <v>417</v>
      </c>
      <c r="V2791" s="5" t="s">
        <v>417</v>
      </c>
      <c r="W2791" s="5" t="s">
        <v>93</v>
      </c>
      <c r="X2791" s="5" t="s">
        <v>418</v>
      </c>
      <c r="Y2791" s="5" t="s">
        <v>419</v>
      </c>
      <c r="Z2791" s="5" t="s">
        <v>420</v>
      </c>
      <c r="AA2791" s="5" t="s">
        <v>421</v>
      </c>
      <c r="AB2791" s="5"/>
      <c r="AC2791" s="5"/>
      <c r="AD2791" s="5"/>
      <c r="AE2791" s="5"/>
      <c r="AF2791" s="5"/>
    </row>
    <row r="2792" spans="1:32" hidden="1">
      <c r="A2792" s="5" t="s">
        <v>23855</v>
      </c>
      <c r="B2792" s="5" t="str">
        <f>IF(COUNTIF('Leads Priorizados INT'!M:M,A2792)&gt;0,"Sí","No")</f>
        <v>No</v>
      </c>
      <c r="C2792">
        <v>0</v>
      </c>
      <c r="D2792" s="6" t="s">
        <v>414</v>
      </c>
      <c r="E2792" s="5" t="s">
        <v>23856</v>
      </c>
      <c r="F2792" s="5" t="s">
        <v>873</v>
      </c>
      <c r="G2792" s="5" t="s">
        <v>23851</v>
      </c>
      <c r="H2792" s="7">
        <v>958184</v>
      </c>
      <c r="I2792" s="5">
        <v>8</v>
      </c>
      <c r="J2792" s="5">
        <v>1</v>
      </c>
      <c r="K2792" s="5" t="s">
        <v>23857</v>
      </c>
      <c r="L2792" s="5">
        <v>5.9200000000000003E-2</v>
      </c>
      <c r="M2792" s="8"/>
      <c r="N2792" s="8"/>
      <c r="O2792" s="8"/>
      <c r="P2792" s="8"/>
      <c r="Q2792" s="8"/>
      <c r="R2792" s="5" t="s">
        <v>23858</v>
      </c>
      <c r="S2792" s="5" t="s">
        <v>417</v>
      </c>
      <c r="T2792" s="5" t="s">
        <v>417</v>
      </c>
      <c r="U2792" s="5" t="s">
        <v>417</v>
      </c>
      <c r="V2792" s="5" t="s">
        <v>417</v>
      </c>
      <c r="W2792" s="5" t="s">
        <v>93</v>
      </c>
      <c r="X2792" s="5" t="s">
        <v>418</v>
      </c>
      <c r="Y2792" s="5" t="s">
        <v>419</v>
      </c>
      <c r="Z2792" s="5" t="s">
        <v>420</v>
      </c>
      <c r="AA2792" s="5" t="s">
        <v>421</v>
      </c>
      <c r="AB2792" s="5"/>
      <c r="AC2792" s="5"/>
      <c r="AD2792" s="5"/>
      <c r="AE2792" s="5"/>
      <c r="AF2792" s="5"/>
    </row>
    <row r="2793" spans="1:32" hidden="1">
      <c r="A2793" s="5" t="s">
        <v>23859</v>
      </c>
      <c r="B2793" s="5" t="str">
        <f>IF(COUNTIF('Leads Priorizados INT'!M:M,A2793)&gt;0,"Sí","No")</f>
        <v>No</v>
      </c>
      <c r="C2793">
        <v>0</v>
      </c>
      <c r="D2793" s="6" t="s">
        <v>414</v>
      </c>
      <c r="E2793" s="5" t="s">
        <v>23860</v>
      </c>
      <c r="F2793" s="5" t="s">
        <v>1382</v>
      </c>
      <c r="G2793" s="5" t="s">
        <v>13153</v>
      </c>
      <c r="H2793" s="7">
        <v>321428</v>
      </c>
      <c r="I2793" s="5">
        <v>1</v>
      </c>
      <c r="J2793" s="5">
        <v>1</v>
      </c>
      <c r="K2793" s="5" t="s">
        <v>23861</v>
      </c>
      <c r="L2793" s="5">
        <v>5.9200000000000003E-2</v>
      </c>
      <c r="M2793" s="8"/>
      <c r="N2793" s="8"/>
      <c r="O2793" s="8"/>
      <c r="P2793" s="8"/>
      <c r="Q2793" s="8"/>
      <c r="R2793" s="5" t="s">
        <v>23862</v>
      </c>
      <c r="S2793" s="5" t="s">
        <v>23863</v>
      </c>
      <c r="T2793" s="5" t="s">
        <v>417</v>
      </c>
      <c r="U2793" s="5" t="s">
        <v>417</v>
      </c>
      <c r="V2793" s="5" t="s">
        <v>417</v>
      </c>
      <c r="W2793" s="5" t="s">
        <v>93</v>
      </c>
      <c r="X2793" s="5" t="s">
        <v>418</v>
      </c>
      <c r="Y2793" s="5" t="s">
        <v>419</v>
      </c>
      <c r="Z2793" s="5" t="s">
        <v>420</v>
      </c>
      <c r="AA2793" s="5" t="s">
        <v>421</v>
      </c>
      <c r="AB2793" s="5"/>
      <c r="AC2793" s="5"/>
      <c r="AD2793" s="5"/>
      <c r="AE2793" s="5"/>
      <c r="AF2793" s="5"/>
    </row>
    <row r="2794" spans="1:32">
      <c r="A2794" s="5" t="s">
        <v>23864</v>
      </c>
      <c r="B2794" s="5" t="str">
        <f>IF(COUNTIF('Leads Priorizados INT'!M:M,A2794)&gt;0,"Sí","No")</f>
        <v>No</v>
      </c>
      <c r="C2794">
        <v>1</v>
      </c>
      <c r="D2794" s="6" t="s">
        <v>414</v>
      </c>
      <c r="E2794" s="5" t="s">
        <v>23865</v>
      </c>
      <c r="F2794" s="5" t="s">
        <v>684</v>
      </c>
      <c r="G2794" s="5" t="s">
        <v>23866</v>
      </c>
      <c r="H2794" s="7">
        <v>523412</v>
      </c>
      <c r="I2794" s="5">
        <v>1</v>
      </c>
      <c r="J2794" s="5">
        <v>1</v>
      </c>
      <c r="K2794" s="5" t="s">
        <v>23867</v>
      </c>
      <c r="L2794" s="5">
        <v>5.91E-2</v>
      </c>
      <c r="M2794" s="8">
        <v>957325417</v>
      </c>
      <c r="N2794" s="8"/>
      <c r="O2794" s="8"/>
      <c r="P2794" s="8"/>
      <c r="Q2794" s="8"/>
      <c r="R2794" s="5" t="s">
        <v>23868</v>
      </c>
      <c r="S2794" s="5" t="s">
        <v>23869</v>
      </c>
      <c r="T2794" s="5" t="s">
        <v>417</v>
      </c>
      <c r="U2794" s="5" t="s">
        <v>417</v>
      </c>
      <c r="V2794" s="5" t="s">
        <v>417</v>
      </c>
      <c r="W2794" s="5" t="s">
        <v>93</v>
      </c>
      <c r="X2794" s="5" t="s">
        <v>418</v>
      </c>
      <c r="Y2794" s="5" t="s">
        <v>419</v>
      </c>
      <c r="Z2794" s="5" t="s">
        <v>420</v>
      </c>
      <c r="AA2794" s="5" t="s">
        <v>421</v>
      </c>
      <c r="AB2794" s="5"/>
      <c r="AC2794" s="5"/>
      <c r="AD2794" s="5"/>
      <c r="AE2794" s="5"/>
      <c r="AF2794" s="5"/>
    </row>
    <row r="2795" spans="1:32" hidden="1">
      <c r="A2795" s="5" t="s">
        <v>23870</v>
      </c>
      <c r="B2795" s="5" t="str">
        <f>IF(COUNTIF('Leads Priorizados INT'!M:M,A2795)&gt;0,"Sí","No")</f>
        <v>No</v>
      </c>
      <c r="C2795">
        <v>0</v>
      </c>
      <c r="D2795" s="6" t="s">
        <v>414</v>
      </c>
      <c r="E2795" s="5" t="s">
        <v>23871</v>
      </c>
      <c r="F2795" s="5" t="s">
        <v>769</v>
      </c>
      <c r="G2795" s="5" t="s">
        <v>15284</v>
      </c>
      <c r="H2795" s="7">
        <v>398005</v>
      </c>
      <c r="I2795" s="5">
        <v>2</v>
      </c>
      <c r="J2795" s="5">
        <v>1</v>
      </c>
      <c r="K2795" s="5" t="s">
        <v>23872</v>
      </c>
      <c r="L2795" s="5">
        <v>5.91E-2</v>
      </c>
      <c r="M2795" s="8"/>
      <c r="N2795" s="8"/>
      <c r="O2795" s="8"/>
      <c r="P2795" s="8"/>
      <c r="Q2795" s="8"/>
      <c r="R2795" s="5" t="s">
        <v>23873</v>
      </c>
      <c r="S2795" s="5" t="s">
        <v>417</v>
      </c>
      <c r="T2795" s="5" t="s">
        <v>417</v>
      </c>
      <c r="U2795" s="5" t="s">
        <v>417</v>
      </c>
      <c r="V2795" s="5" t="s">
        <v>417</v>
      </c>
      <c r="W2795" s="5" t="s">
        <v>93</v>
      </c>
      <c r="X2795" s="5" t="s">
        <v>418</v>
      </c>
      <c r="Y2795" s="5" t="s">
        <v>419</v>
      </c>
      <c r="Z2795" s="5" t="s">
        <v>420</v>
      </c>
      <c r="AA2795" s="5" t="s">
        <v>421</v>
      </c>
      <c r="AB2795" s="5"/>
      <c r="AC2795" s="5"/>
      <c r="AD2795" s="5"/>
      <c r="AE2795" s="5"/>
      <c r="AF2795" s="5"/>
    </row>
    <row r="2796" spans="1:32" hidden="1">
      <c r="A2796" s="5" t="s">
        <v>23874</v>
      </c>
      <c r="B2796" s="5" t="str">
        <f>IF(COUNTIF('Leads Priorizados INT'!M:M,A2796)&gt;0,"Sí","No")</f>
        <v>No</v>
      </c>
      <c r="C2796">
        <v>0</v>
      </c>
      <c r="D2796" s="6" t="s">
        <v>414</v>
      </c>
      <c r="E2796" s="5" t="s">
        <v>23875</v>
      </c>
      <c r="F2796" s="5" t="s">
        <v>431</v>
      </c>
      <c r="G2796" s="5" t="s">
        <v>1463</v>
      </c>
      <c r="H2796" s="7">
        <v>2736675</v>
      </c>
      <c r="I2796" s="5">
        <v>6</v>
      </c>
      <c r="J2796" s="5">
        <v>1</v>
      </c>
      <c r="K2796" s="5" t="s">
        <v>23876</v>
      </c>
      <c r="L2796" s="5">
        <v>5.91E-2</v>
      </c>
      <c r="M2796" s="8"/>
      <c r="N2796" s="8"/>
      <c r="O2796" s="8"/>
      <c r="P2796" s="8"/>
      <c r="Q2796" s="8"/>
      <c r="R2796" s="5" t="s">
        <v>417</v>
      </c>
      <c r="S2796" s="5" t="s">
        <v>417</v>
      </c>
      <c r="T2796" s="5" t="s">
        <v>417</v>
      </c>
      <c r="U2796" s="5" t="s">
        <v>417</v>
      </c>
      <c r="V2796" s="5" t="s">
        <v>417</v>
      </c>
      <c r="W2796" s="5" t="s">
        <v>417</v>
      </c>
      <c r="X2796" s="5" t="s">
        <v>417</v>
      </c>
      <c r="Y2796" s="5" t="s">
        <v>417</v>
      </c>
      <c r="Z2796" s="5" t="s">
        <v>417</v>
      </c>
      <c r="AA2796" s="5" t="s">
        <v>417</v>
      </c>
      <c r="AB2796" s="5"/>
      <c r="AC2796" s="5"/>
      <c r="AD2796" s="5"/>
      <c r="AE2796" s="5"/>
      <c r="AF2796" s="5"/>
    </row>
    <row r="2797" spans="1:32" hidden="1">
      <c r="A2797" s="5" t="s">
        <v>23877</v>
      </c>
      <c r="B2797" s="5" t="str">
        <f>IF(COUNTIF('Leads Priorizados INT'!M:M,A2797)&gt;0,"Sí","No")</f>
        <v>No</v>
      </c>
      <c r="C2797">
        <v>0</v>
      </c>
      <c r="D2797" s="6" t="s">
        <v>414</v>
      </c>
      <c r="E2797" s="5" t="s">
        <v>23878</v>
      </c>
      <c r="F2797" s="5" t="s">
        <v>152</v>
      </c>
      <c r="G2797" s="5" t="s">
        <v>916</v>
      </c>
      <c r="H2797" s="7">
        <v>488181</v>
      </c>
      <c r="I2797" s="5">
        <v>1</v>
      </c>
      <c r="J2797" s="5">
        <v>1</v>
      </c>
      <c r="K2797" s="5" t="s">
        <v>23879</v>
      </c>
      <c r="L2797" s="5">
        <v>5.91E-2</v>
      </c>
      <c r="M2797" s="8">
        <v>916139611</v>
      </c>
      <c r="N2797" s="8">
        <v>912330771</v>
      </c>
      <c r="O2797" s="8">
        <v>622077141</v>
      </c>
      <c r="P2797" s="8"/>
      <c r="Q2797" s="8"/>
      <c r="R2797" s="5" t="s">
        <v>23880</v>
      </c>
      <c r="S2797" s="5" t="s">
        <v>23881</v>
      </c>
      <c r="T2797" s="5" t="s">
        <v>23882</v>
      </c>
      <c r="U2797" s="5" t="s">
        <v>417</v>
      </c>
      <c r="V2797" s="5" t="s">
        <v>417</v>
      </c>
      <c r="W2797" s="5" t="s">
        <v>93</v>
      </c>
      <c r="X2797" s="5" t="s">
        <v>418</v>
      </c>
      <c r="Y2797" s="5" t="s">
        <v>419</v>
      </c>
      <c r="Z2797" s="5" t="s">
        <v>420</v>
      </c>
      <c r="AA2797" s="5" t="s">
        <v>421</v>
      </c>
      <c r="AB2797" s="5"/>
      <c r="AC2797" s="5"/>
      <c r="AD2797" s="5"/>
      <c r="AE2797" s="5"/>
      <c r="AF2797" s="5"/>
    </row>
    <row r="2798" spans="1:32" hidden="1">
      <c r="A2798" s="5" t="s">
        <v>23883</v>
      </c>
      <c r="B2798" s="5" t="str">
        <f>IF(COUNTIF('Leads Priorizados INT'!M:M,A2798)&gt;0,"Sí","No")</f>
        <v>No</v>
      </c>
      <c r="C2798">
        <v>0</v>
      </c>
      <c r="D2798" s="6" t="s">
        <v>414</v>
      </c>
      <c r="E2798" s="5" t="s">
        <v>23884</v>
      </c>
      <c r="F2798" s="5" t="s">
        <v>152</v>
      </c>
      <c r="G2798" s="5" t="s">
        <v>505</v>
      </c>
      <c r="H2798" s="7">
        <v>1107095</v>
      </c>
      <c r="I2798" s="5">
        <v>7</v>
      </c>
      <c r="J2798" s="5">
        <v>1</v>
      </c>
      <c r="K2798" s="5" t="s">
        <v>23885</v>
      </c>
      <c r="L2798" s="5">
        <v>5.91E-2</v>
      </c>
      <c r="M2798" s="8"/>
      <c r="N2798" s="8"/>
      <c r="O2798" s="8"/>
      <c r="P2798" s="8"/>
      <c r="Q2798" s="8"/>
      <c r="R2798" s="5" t="s">
        <v>23886</v>
      </c>
      <c r="S2798" s="5" t="s">
        <v>417</v>
      </c>
      <c r="T2798" s="5" t="s">
        <v>417</v>
      </c>
      <c r="U2798" s="5" t="s">
        <v>417</v>
      </c>
      <c r="V2798" s="5" t="s">
        <v>417</v>
      </c>
      <c r="W2798" s="5" t="s">
        <v>93</v>
      </c>
      <c r="X2798" s="5" t="s">
        <v>418</v>
      </c>
      <c r="Y2798" s="5" t="s">
        <v>419</v>
      </c>
      <c r="Z2798" s="5" t="s">
        <v>420</v>
      </c>
      <c r="AA2798" s="5" t="s">
        <v>421</v>
      </c>
      <c r="AB2798" s="5"/>
      <c r="AC2798" s="5"/>
      <c r="AD2798" s="5"/>
      <c r="AE2798" s="5"/>
      <c r="AF2798" s="5"/>
    </row>
    <row r="2799" spans="1:32" hidden="1">
      <c r="A2799" s="5" t="s">
        <v>23887</v>
      </c>
      <c r="B2799" s="5" t="str">
        <f>IF(COUNTIF('Leads Priorizados INT'!M:M,A2799)&gt;0,"Sí","No")</f>
        <v>No</v>
      </c>
      <c r="C2799">
        <v>0</v>
      </c>
      <c r="D2799" s="6" t="s">
        <v>414</v>
      </c>
      <c r="E2799" s="5" t="s">
        <v>23888</v>
      </c>
      <c r="F2799" s="5" t="s">
        <v>152</v>
      </c>
      <c r="G2799" s="5" t="s">
        <v>1749</v>
      </c>
      <c r="H2799" s="7">
        <v>352391</v>
      </c>
      <c r="I2799" s="5">
        <v>1</v>
      </c>
      <c r="J2799" s="5">
        <v>1</v>
      </c>
      <c r="K2799" s="5" t="s">
        <v>23889</v>
      </c>
      <c r="L2799" s="5">
        <v>5.91E-2</v>
      </c>
      <c r="M2799" s="8">
        <v>944419198</v>
      </c>
      <c r="N2799" s="8">
        <v>691793428</v>
      </c>
      <c r="O2799" s="8"/>
      <c r="P2799" s="8"/>
      <c r="Q2799" s="8"/>
      <c r="R2799" s="5" t="s">
        <v>23890</v>
      </c>
      <c r="S2799" s="5" t="s">
        <v>417</v>
      </c>
      <c r="T2799" s="5" t="s">
        <v>417</v>
      </c>
      <c r="U2799" s="5" t="s">
        <v>417</v>
      </c>
      <c r="V2799" s="5" t="s">
        <v>417</v>
      </c>
      <c r="W2799" s="5" t="s">
        <v>93</v>
      </c>
      <c r="X2799" s="5" t="s">
        <v>418</v>
      </c>
      <c r="Y2799" s="5" t="s">
        <v>419</v>
      </c>
      <c r="Z2799" s="5" t="s">
        <v>420</v>
      </c>
      <c r="AA2799" s="5" t="s">
        <v>421</v>
      </c>
      <c r="AB2799" s="5"/>
      <c r="AC2799" s="5"/>
      <c r="AD2799" s="5"/>
      <c r="AE2799" s="5"/>
      <c r="AF2799" s="5"/>
    </row>
    <row r="2800" spans="1:32" hidden="1">
      <c r="A2800" s="5" t="s">
        <v>23891</v>
      </c>
      <c r="B2800" s="5" t="str">
        <f>IF(COUNTIF('Leads Priorizados INT'!M:M,A2800)&gt;0,"Sí","No")</f>
        <v>No</v>
      </c>
      <c r="C2800">
        <v>0</v>
      </c>
      <c r="D2800" s="6" t="s">
        <v>414</v>
      </c>
      <c r="E2800" s="5" t="s">
        <v>23892</v>
      </c>
      <c r="F2800" s="5" t="s">
        <v>152</v>
      </c>
      <c r="G2800" s="5" t="s">
        <v>14655</v>
      </c>
      <c r="H2800" s="7">
        <v>981075</v>
      </c>
      <c r="I2800" s="5">
        <v>7</v>
      </c>
      <c r="J2800" s="5">
        <v>1</v>
      </c>
      <c r="K2800" s="5" t="s">
        <v>23893</v>
      </c>
      <c r="L2800" s="5">
        <v>5.91E-2</v>
      </c>
      <c r="M2800" s="8"/>
      <c r="N2800" s="8"/>
      <c r="O2800" s="8"/>
      <c r="P2800" s="8"/>
      <c r="Q2800" s="8"/>
      <c r="R2800" s="5" t="s">
        <v>23894</v>
      </c>
      <c r="S2800" s="5" t="s">
        <v>417</v>
      </c>
      <c r="T2800" s="5" t="s">
        <v>417</v>
      </c>
      <c r="U2800" s="5" t="s">
        <v>417</v>
      </c>
      <c r="V2800" s="5" t="s">
        <v>417</v>
      </c>
      <c r="W2800" s="5" t="s">
        <v>93</v>
      </c>
      <c r="X2800" s="5" t="s">
        <v>418</v>
      </c>
      <c r="Y2800" s="5" t="s">
        <v>419</v>
      </c>
      <c r="Z2800" s="5" t="s">
        <v>420</v>
      </c>
      <c r="AA2800" s="5" t="s">
        <v>421</v>
      </c>
      <c r="AB2800" s="5"/>
      <c r="AC2800" s="5"/>
      <c r="AD2800" s="5"/>
      <c r="AE2800" s="5"/>
      <c r="AF2800" s="5"/>
    </row>
    <row r="2801" spans="1:32" hidden="1">
      <c r="A2801" s="5" t="s">
        <v>23895</v>
      </c>
      <c r="B2801" s="5" t="str">
        <f>IF(COUNTIF('Leads Priorizados INT'!M:M,A2801)&gt;0,"Sí","No")</f>
        <v>No</v>
      </c>
      <c r="C2801">
        <v>0</v>
      </c>
      <c r="D2801" s="6" t="s">
        <v>414</v>
      </c>
      <c r="E2801" s="5" t="s">
        <v>23896</v>
      </c>
      <c r="F2801" s="5" t="s">
        <v>1245</v>
      </c>
      <c r="G2801" s="5" t="s">
        <v>23897</v>
      </c>
      <c r="H2801" s="7">
        <v>640875</v>
      </c>
      <c r="I2801" s="5">
        <v>10</v>
      </c>
      <c r="J2801" s="5">
        <v>4</v>
      </c>
      <c r="K2801" s="5" t="s">
        <v>23898</v>
      </c>
      <c r="L2801" s="5">
        <v>5.91E-2</v>
      </c>
      <c r="M2801" s="8">
        <v>944765226</v>
      </c>
      <c r="N2801" s="8">
        <v>944757144</v>
      </c>
      <c r="O2801" s="8">
        <v>944751059</v>
      </c>
      <c r="P2801" s="8">
        <v>685800704</v>
      </c>
      <c r="Q2801" s="8">
        <v>685800732</v>
      </c>
      <c r="R2801" s="5" t="s">
        <v>23899</v>
      </c>
      <c r="S2801" s="5" t="s">
        <v>23900</v>
      </c>
      <c r="T2801" s="5" t="s">
        <v>417</v>
      </c>
      <c r="U2801" s="5" t="s">
        <v>417</v>
      </c>
      <c r="V2801" s="5" t="s">
        <v>417</v>
      </c>
      <c r="W2801" s="5" t="s">
        <v>93</v>
      </c>
      <c r="X2801" s="5" t="s">
        <v>418</v>
      </c>
      <c r="Y2801" s="5" t="s">
        <v>419</v>
      </c>
      <c r="Z2801" s="5" t="s">
        <v>420</v>
      </c>
      <c r="AA2801" s="5" t="s">
        <v>421</v>
      </c>
      <c r="AB2801" s="5" t="s">
        <v>23901</v>
      </c>
      <c r="AC2801" s="5"/>
      <c r="AD2801" s="5"/>
      <c r="AE2801" s="5"/>
      <c r="AF2801" s="5"/>
    </row>
    <row r="2802" spans="1:32" hidden="1">
      <c r="A2802" s="5" t="s">
        <v>23902</v>
      </c>
      <c r="B2802" s="5" t="str">
        <f>IF(COUNTIF('Leads Priorizados INT'!M:M,A2802)&gt;0,"Sí","No")</f>
        <v>No</v>
      </c>
      <c r="C2802">
        <v>0</v>
      </c>
      <c r="D2802" s="6" t="s">
        <v>414</v>
      </c>
      <c r="E2802" s="5" t="s">
        <v>23903</v>
      </c>
      <c r="F2802" s="5" t="s">
        <v>3740</v>
      </c>
      <c r="G2802" s="5" t="s">
        <v>14157</v>
      </c>
      <c r="H2802" s="7">
        <v>1653875</v>
      </c>
      <c r="I2802" s="5">
        <v>2</v>
      </c>
      <c r="J2802" s="5">
        <v>2</v>
      </c>
      <c r="K2802" s="5" t="s">
        <v>23904</v>
      </c>
      <c r="L2802" s="5">
        <v>5.8999999999999997E-2</v>
      </c>
      <c r="M2802" s="8">
        <v>956535450</v>
      </c>
      <c r="N2802" s="8">
        <v>655588085</v>
      </c>
      <c r="O2802" s="8">
        <v>655588084</v>
      </c>
      <c r="P2802" s="8">
        <v>685125065</v>
      </c>
      <c r="Q2802" s="8"/>
      <c r="R2802" s="5" t="s">
        <v>23905</v>
      </c>
      <c r="S2802" s="5" t="s">
        <v>417</v>
      </c>
      <c r="T2802" s="5" t="s">
        <v>417</v>
      </c>
      <c r="U2802" s="5" t="s">
        <v>417</v>
      </c>
      <c r="V2802" s="5" t="s">
        <v>417</v>
      </c>
      <c r="W2802" s="5" t="s">
        <v>93</v>
      </c>
      <c r="X2802" s="5" t="s">
        <v>418</v>
      </c>
      <c r="Y2802" s="5" t="s">
        <v>419</v>
      </c>
      <c r="Z2802" s="5" t="s">
        <v>420</v>
      </c>
      <c r="AA2802" s="5" t="s">
        <v>421</v>
      </c>
      <c r="AB2802" s="5" t="s">
        <v>23906</v>
      </c>
      <c r="AC2802" s="5"/>
      <c r="AD2802" s="5"/>
      <c r="AE2802" s="5"/>
      <c r="AF2802" s="5"/>
    </row>
    <row r="2803" spans="1:32" hidden="1">
      <c r="A2803" s="5" t="s">
        <v>23907</v>
      </c>
      <c r="B2803" s="5" t="str">
        <f>IF(COUNTIF('Leads Priorizados INT'!M:M,A2803)&gt;0,"Sí","No")</f>
        <v>No</v>
      </c>
      <c r="C2803">
        <v>0</v>
      </c>
      <c r="D2803" s="6" t="s">
        <v>414</v>
      </c>
      <c r="E2803" s="5" t="s">
        <v>23908</v>
      </c>
      <c r="F2803" s="5" t="s">
        <v>3780</v>
      </c>
      <c r="G2803" s="5" t="s">
        <v>13306</v>
      </c>
      <c r="H2803" s="7">
        <v>559439</v>
      </c>
      <c r="I2803" s="5">
        <v>1</v>
      </c>
      <c r="J2803" s="5">
        <v>2</v>
      </c>
      <c r="K2803" s="5" t="s">
        <v>23909</v>
      </c>
      <c r="L2803" s="5">
        <v>5.8999999999999997E-2</v>
      </c>
      <c r="M2803" s="8">
        <v>958820918</v>
      </c>
      <c r="N2803" s="8"/>
      <c r="O2803" s="8"/>
      <c r="P2803" s="8"/>
      <c r="Q2803" s="8"/>
      <c r="R2803" s="5" t="s">
        <v>23910</v>
      </c>
      <c r="S2803" s="5" t="s">
        <v>417</v>
      </c>
      <c r="T2803" s="5" t="s">
        <v>417</v>
      </c>
      <c r="U2803" s="5" t="s">
        <v>417</v>
      </c>
      <c r="V2803" s="5" t="s">
        <v>417</v>
      </c>
      <c r="W2803" s="5" t="s">
        <v>93</v>
      </c>
      <c r="X2803" s="5" t="s">
        <v>418</v>
      </c>
      <c r="Y2803" s="5" t="s">
        <v>419</v>
      </c>
      <c r="Z2803" s="5" t="s">
        <v>420</v>
      </c>
      <c r="AA2803" s="5" t="s">
        <v>421</v>
      </c>
      <c r="AB2803" s="5" t="s">
        <v>23911</v>
      </c>
      <c r="AC2803" s="5"/>
      <c r="AD2803" s="5"/>
      <c r="AE2803" s="5"/>
      <c r="AF2803" s="5"/>
    </row>
    <row r="2804" spans="1:32" hidden="1">
      <c r="A2804" s="5" t="s">
        <v>23912</v>
      </c>
      <c r="B2804" s="5" t="str">
        <f>IF(COUNTIF('Leads Priorizados INT'!M:M,A2804)&gt;0,"Sí","No")</f>
        <v>No</v>
      </c>
      <c r="C2804">
        <v>0</v>
      </c>
      <c r="D2804" s="6" t="s">
        <v>414</v>
      </c>
      <c r="E2804" s="5" t="s">
        <v>23913</v>
      </c>
      <c r="F2804" s="5" t="s">
        <v>581</v>
      </c>
      <c r="G2804" s="5" t="s">
        <v>12016</v>
      </c>
      <c r="H2804" s="7">
        <v>949596</v>
      </c>
      <c r="I2804" s="5">
        <v>8</v>
      </c>
      <c r="J2804" s="5">
        <v>1</v>
      </c>
      <c r="K2804" s="5" t="s">
        <v>23914</v>
      </c>
      <c r="L2804" s="5">
        <v>5.8999999999999997E-2</v>
      </c>
      <c r="M2804" s="8">
        <v>691540146</v>
      </c>
      <c r="N2804" s="8">
        <v>675414738</v>
      </c>
      <c r="O2804" s="8"/>
      <c r="P2804" s="8"/>
      <c r="Q2804" s="8"/>
      <c r="R2804" s="5" t="s">
        <v>23915</v>
      </c>
      <c r="S2804" s="5" t="s">
        <v>417</v>
      </c>
      <c r="T2804" s="5" t="s">
        <v>417</v>
      </c>
      <c r="U2804" s="5" t="s">
        <v>417</v>
      </c>
      <c r="V2804" s="5" t="s">
        <v>417</v>
      </c>
      <c r="W2804" s="5" t="s">
        <v>93</v>
      </c>
      <c r="X2804" s="5" t="s">
        <v>418</v>
      </c>
      <c r="Y2804" s="5" t="s">
        <v>419</v>
      </c>
      <c r="Z2804" s="5" t="s">
        <v>420</v>
      </c>
      <c r="AA2804" s="5" t="s">
        <v>421</v>
      </c>
      <c r="AB2804" s="5"/>
      <c r="AC2804" s="5"/>
      <c r="AD2804" s="5"/>
      <c r="AE2804" s="5"/>
      <c r="AF2804" s="5"/>
    </row>
    <row r="2805" spans="1:32">
      <c r="A2805" s="5" t="s">
        <v>23916</v>
      </c>
      <c r="B2805" s="5" t="str">
        <f>IF(COUNTIF('Leads Priorizados INT'!M:M,A2805)&gt;0,"Sí","No")</f>
        <v>No</v>
      </c>
      <c r="C2805">
        <v>1</v>
      </c>
      <c r="D2805" s="6" t="s">
        <v>414</v>
      </c>
      <c r="E2805" s="5" t="s">
        <v>23917</v>
      </c>
      <c r="F2805" s="5" t="s">
        <v>1328</v>
      </c>
      <c r="G2805" s="5" t="s">
        <v>23918</v>
      </c>
      <c r="H2805" s="7">
        <v>866599</v>
      </c>
      <c r="I2805" s="5">
        <v>7</v>
      </c>
      <c r="J2805" s="5">
        <v>1</v>
      </c>
      <c r="K2805" s="5" t="s">
        <v>23919</v>
      </c>
      <c r="L2805" s="5">
        <v>5.8999999999999997E-2</v>
      </c>
      <c r="M2805" s="8"/>
      <c r="N2805" s="8"/>
      <c r="O2805" s="8"/>
      <c r="P2805" s="8"/>
      <c r="Q2805" s="8"/>
      <c r="R2805" s="5" t="s">
        <v>23920</v>
      </c>
      <c r="S2805" s="5" t="s">
        <v>23921</v>
      </c>
      <c r="T2805" s="5" t="s">
        <v>417</v>
      </c>
      <c r="U2805" s="5" t="s">
        <v>417</v>
      </c>
      <c r="V2805" s="5" t="s">
        <v>417</v>
      </c>
      <c r="W2805" s="5" t="s">
        <v>93</v>
      </c>
      <c r="X2805" s="5" t="s">
        <v>418</v>
      </c>
      <c r="Y2805" s="5" t="s">
        <v>419</v>
      </c>
      <c r="Z2805" s="5" t="s">
        <v>420</v>
      </c>
      <c r="AA2805" s="5" t="s">
        <v>421</v>
      </c>
      <c r="AB2805" s="5"/>
      <c r="AC2805" s="5"/>
      <c r="AD2805" s="5"/>
      <c r="AE2805" s="5"/>
      <c r="AF2805" s="5"/>
    </row>
    <row r="2806" spans="1:32" hidden="1">
      <c r="A2806" s="5" t="s">
        <v>23922</v>
      </c>
      <c r="B2806" s="5" t="str">
        <f>IF(COUNTIF('Leads Priorizados INT'!M:M,A2806)&gt;0,"Sí","No")</f>
        <v>No</v>
      </c>
      <c r="C2806">
        <v>0</v>
      </c>
      <c r="D2806" s="6" t="s">
        <v>414</v>
      </c>
      <c r="E2806" s="5" t="s">
        <v>23923</v>
      </c>
      <c r="F2806" s="5" t="s">
        <v>431</v>
      </c>
      <c r="G2806" s="5" t="s">
        <v>610</v>
      </c>
      <c r="H2806" s="7">
        <v>1459856</v>
      </c>
      <c r="I2806" s="5">
        <v>1</v>
      </c>
      <c r="J2806" s="5">
        <v>1</v>
      </c>
      <c r="K2806" s="5" t="s">
        <v>23924</v>
      </c>
      <c r="L2806" s="5">
        <v>5.8999999999999997E-2</v>
      </c>
      <c r="M2806" s="8">
        <v>619170648</v>
      </c>
      <c r="N2806" s="8"/>
      <c r="O2806" s="8"/>
      <c r="P2806" s="8"/>
      <c r="Q2806" s="8"/>
      <c r="R2806" s="5" t="s">
        <v>23925</v>
      </c>
      <c r="S2806" s="5" t="s">
        <v>417</v>
      </c>
      <c r="T2806" s="5" t="s">
        <v>417</v>
      </c>
      <c r="U2806" s="5" t="s">
        <v>417</v>
      </c>
      <c r="V2806" s="5" t="s">
        <v>417</v>
      </c>
      <c r="W2806" s="5" t="s">
        <v>93</v>
      </c>
      <c r="X2806" s="5" t="s">
        <v>418</v>
      </c>
      <c r="Y2806" s="5" t="s">
        <v>419</v>
      </c>
      <c r="Z2806" s="5" t="s">
        <v>420</v>
      </c>
      <c r="AA2806" s="5" t="s">
        <v>421</v>
      </c>
      <c r="AB2806" s="5"/>
      <c r="AC2806" s="5"/>
      <c r="AD2806" s="5"/>
      <c r="AE2806" s="5"/>
      <c r="AF2806" s="5"/>
    </row>
    <row r="2807" spans="1:32" hidden="1">
      <c r="A2807" s="5" t="s">
        <v>23926</v>
      </c>
      <c r="B2807" s="5" t="str">
        <f>IF(COUNTIF('Leads Priorizados INT'!M:M,A2807)&gt;0,"Sí","No")</f>
        <v>No</v>
      </c>
      <c r="C2807">
        <v>0</v>
      </c>
      <c r="D2807" s="6" t="s">
        <v>414</v>
      </c>
      <c r="E2807" s="5" t="s">
        <v>23927</v>
      </c>
      <c r="F2807" s="5" t="s">
        <v>431</v>
      </c>
      <c r="G2807" s="5" t="s">
        <v>712</v>
      </c>
      <c r="H2807" s="7">
        <v>3017676</v>
      </c>
      <c r="I2807" s="5">
        <v>31</v>
      </c>
      <c r="J2807" s="5">
        <v>4</v>
      </c>
      <c r="K2807" s="5" t="s">
        <v>23928</v>
      </c>
      <c r="L2807" s="5">
        <v>5.8900000000000001E-2</v>
      </c>
      <c r="M2807" s="8">
        <v>938749466</v>
      </c>
      <c r="N2807" s="8">
        <v>687862435</v>
      </c>
      <c r="O2807" s="8">
        <v>660492254</v>
      </c>
      <c r="P2807" s="8"/>
      <c r="Q2807" s="8"/>
      <c r="R2807" s="5" t="s">
        <v>23929</v>
      </c>
      <c r="S2807" s="5" t="s">
        <v>417</v>
      </c>
      <c r="T2807" s="5" t="s">
        <v>417</v>
      </c>
      <c r="U2807" s="5" t="s">
        <v>417</v>
      </c>
      <c r="V2807" s="5" t="s">
        <v>417</v>
      </c>
      <c r="W2807" s="5" t="s">
        <v>93</v>
      </c>
      <c r="X2807" s="5" t="s">
        <v>418</v>
      </c>
      <c r="Y2807" s="5" t="s">
        <v>419</v>
      </c>
      <c r="Z2807" s="5" t="s">
        <v>420</v>
      </c>
      <c r="AA2807" s="5" t="s">
        <v>421</v>
      </c>
      <c r="AB2807" s="5"/>
      <c r="AC2807" s="5"/>
      <c r="AD2807" s="5"/>
      <c r="AE2807" s="5"/>
      <c r="AF2807" s="5"/>
    </row>
    <row r="2808" spans="1:32" hidden="1">
      <c r="A2808" s="5" t="s">
        <v>23930</v>
      </c>
      <c r="B2808" s="5" t="str">
        <f>IF(COUNTIF('Leads Priorizados INT'!M:M,A2808)&gt;0,"Sí","No")</f>
        <v>No</v>
      </c>
      <c r="C2808">
        <v>0</v>
      </c>
      <c r="D2808" s="6" t="s">
        <v>414</v>
      </c>
      <c r="E2808" s="5" t="s">
        <v>23931</v>
      </c>
      <c r="F2808" s="5" t="s">
        <v>152</v>
      </c>
      <c r="G2808" s="5" t="s">
        <v>522</v>
      </c>
      <c r="H2808" s="7">
        <v>345144</v>
      </c>
      <c r="I2808" s="5">
        <v>1</v>
      </c>
      <c r="J2808" s="5">
        <v>1</v>
      </c>
      <c r="K2808" s="5" t="s">
        <v>23932</v>
      </c>
      <c r="L2808" s="5">
        <v>5.8900000000000001E-2</v>
      </c>
      <c r="M2808" s="8"/>
      <c r="N2808" s="8"/>
      <c r="O2808" s="8"/>
      <c r="P2808" s="8"/>
      <c r="Q2808" s="8"/>
      <c r="R2808" s="5" t="s">
        <v>23933</v>
      </c>
      <c r="S2808" s="5" t="s">
        <v>417</v>
      </c>
      <c r="T2808" s="5" t="s">
        <v>417</v>
      </c>
      <c r="U2808" s="5" t="s">
        <v>417</v>
      </c>
      <c r="V2808" s="5" t="s">
        <v>417</v>
      </c>
      <c r="W2808" s="5" t="s">
        <v>93</v>
      </c>
      <c r="X2808" s="5" t="s">
        <v>418</v>
      </c>
      <c r="Y2808" s="5" t="s">
        <v>419</v>
      </c>
      <c r="Z2808" s="5" t="s">
        <v>420</v>
      </c>
      <c r="AA2808" s="5" t="s">
        <v>421</v>
      </c>
      <c r="AB2808" s="5"/>
      <c r="AC2808" s="5"/>
      <c r="AD2808" s="5"/>
      <c r="AE2808" s="5"/>
      <c r="AF2808" s="5"/>
    </row>
    <row r="2809" spans="1:32" hidden="1">
      <c r="A2809" s="5" t="s">
        <v>23934</v>
      </c>
      <c r="B2809" s="5" t="str">
        <f>IF(COUNTIF('Leads Priorizados INT'!M:M,A2809)&gt;0,"Sí","No")</f>
        <v>No</v>
      </c>
      <c r="C2809">
        <v>0</v>
      </c>
      <c r="D2809" s="6" t="s">
        <v>414</v>
      </c>
      <c r="E2809" s="5" t="s">
        <v>23935</v>
      </c>
      <c r="F2809" s="5" t="s">
        <v>5398</v>
      </c>
      <c r="G2809" s="5" t="s">
        <v>13650</v>
      </c>
      <c r="H2809" s="7">
        <v>324627</v>
      </c>
      <c r="I2809" s="5">
        <v>2</v>
      </c>
      <c r="J2809" s="5">
        <v>1</v>
      </c>
      <c r="K2809" s="5" t="s">
        <v>23936</v>
      </c>
      <c r="L2809" s="5">
        <v>5.8799999999999998E-2</v>
      </c>
      <c r="M2809" s="8">
        <v>967616716</v>
      </c>
      <c r="N2809" s="8"/>
      <c r="O2809" s="8"/>
      <c r="P2809" s="8"/>
      <c r="Q2809" s="8"/>
      <c r="R2809" s="5" t="s">
        <v>23937</v>
      </c>
      <c r="S2809" s="5" t="s">
        <v>417</v>
      </c>
      <c r="T2809" s="5" t="s">
        <v>417</v>
      </c>
      <c r="U2809" s="5" t="s">
        <v>417</v>
      </c>
      <c r="V2809" s="5" t="s">
        <v>417</v>
      </c>
      <c r="W2809" s="5" t="s">
        <v>93</v>
      </c>
      <c r="X2809" s="5" t="s">
        <v>418</v>
      </c>
      <c r="Y2809" s="5" t="s">
        <v>419</v>
      </c>
      <c r="Z2809" s="5" t="s">
        <v>420</v>
      </c>
      <c r="AA2809" s="5" t="s">
        <v>421</v>
      </c>
      <c r="AB2809" s="5"/>
      <c r="AC2809" s="5"/>
      <c r="AD2809" s="5"/>
      <c r="AE2809" s="5"/>
      <c r="AF2809" s="5"/>
    </row>
    <row r="2810" spans="1:32">
      <c r="A2810" s="5" t="s">
        <v>23938</v>
      </c>
      <c r="B2810" s="5" t="str">
        <f>IF(COUNTIF('Leads Priorizados INT'!M:M,A2810)&gt;0,"Sí","No")</f>
        <v>No</v>
      </c>
      <c r="C2810">
        <v>1</v>
      </c>
      <c r="D2810" s="6" t="s">
        <v>414</v>
      </c>
      <c r="E2810" s="5" t="s">
        <v>23939</v>
      </c>
      <c r="F2810" s="5" t="s">
        <v>1019</v>
      </c>
      <c r="G2810" s="5" t="s">
        <v>9705</v>
      </c>
      <c r="H2810" s="7">
        <v>865878</v>
      </c>
      <c r="I2810" s="5">
        <v>7</v>
      </c>
      <c r="J2810" s="5">
        <v>1</v>
      </c>
      <c r="K2810" s="5" t="s">
        <v>23940</v>
      </c>
      <c r="L2810" s="5">
        <v>5.8799999999999998E-2</v>
      </c>
      <c r="M2810" s="8">
        <v>616412044</v>
      </c>
      <c r="N2810" s="8"/>
      <c r="O2810" s="8"/>
      <c r="P2810" s="8"/>
      <c r="Q2810" s="8"/>
      <c r="R2810" s="5" t="s">
        <v>23941</v>
      </c>
      <c r="S2810" s="5" t="s">
        <v>23942</v>
      </c>
      <c r="T2810" s="5" t="s">
        <v>417</v>
      </c>
      <c r="U2810" s="5" t="s">
        <v>417</v>
      </c>
      <c r="V2810" s="5" t="s">
        <v>417</v>
      </c>
      <c r="W2810" s="5" t="s">
        <v>93</v>
      </c>
      <c r="X2810" s="5" t="s">
        <v>418</v>
      </c>
      <c r="Y2810" s="5" t="s">
        <v>419</v>
      </c>
      <c r="Z2810" s="5" t="s">
        <v>420</v>
      </c>
      <c r="AA2810" s="5" t="s">
        <v>421</v>
      </c>
      <c r="AB2810" s="5"/>
      <c r="AC2810" s="5"/>
      <c r="AD2810" s="5"/>
      <c r="AE2810" s="5"/>
      <c r="AF2810" s="5"/>
    </row>
    <row r="2811" spans="1:32" hidden="1">
      <c r="A2811" s="5" t="s">
        <v>23943</v>
      </c>
      <c r="B2811" s="5" t="str">
        <f>IF(COUNTIF('Leads Priorizados INT'!M:M,A2811)&gt;0,"Sí","No")</f>
        <v>No</v>
      </c>
      <c r="C2811">
        <v>0</v>
      </c>
      <c r="D2811" s="6" t="s">
        <v>414</v>
      </c>
      <c r="E2811" s="5" t="s">
        <v>23944</v>
      </c>
      <c r="F2811" s="5" t="s">
        <v>923</v>
      </c>
      <c r="G2811" s="5" t="s">
        <v>17815</v>
      </c>
      <c r="H2811" s="7">
        <v>1008074</v>
      </c>
      <c r="I2811" s="5">
        <v>1</v>
      </c>
      <c r="J2811" s="5">
        <v>1</v>
      </c>
      <c r="K2811" s="5" t="s">
        <v>23945</v>
      </c>
      <c r="L2811" s="5">
        <v>5.8799999999999998E-2</v>
      </c>
      <c r="M2811" s="8"/>
      <c r="N2811" s="8"/>
      <c r="O2811" s="8"/>
      <c r="P2811" s="8"/>
      <c r="Q2811" s="8"/>
      <c r="R2811" s="5" t="s">
        <v>23946</v>
      </c>
      <c r="S2811" s="5" t="s">
        <v>417</v>
      </c>
      <c r="T2811" s="5" t="s">
        <v>417</v>
      </c>
      <c r="U2811" s="5" t="s">
        <v>417</v>
      </c>
      <c r="V2811" s="5" t="s">
        <v>417</v>
      </c>
      <c r="W2811" s="5" t="s">
        <v>93</v>
      </c>
      <c r="X2811" s="5" t="s">
        <v>418</v>
      </c>
      <c r="Y2811" s="5" t="s">
        <v>419</v>
      </c>
      <c r="Z2811" s="5" t="s">
        <v>420</v>
      </c>
      <c r="AA2811" s="5" t="s">
        <v>421</v>
      </c>
      <c r="AB2811" s="5"/>
      <c r="AC2811" s="5"/>
      <c r="AD2811" s="5"/>
      <c r="AE2811" s="5"/>
      <c r="AF2811" s="5"/>
    </row>
    <row r="2812" spans="1:32" hidden="1">
      <c r="A2812" s="5" t="s">
        <v>23947</v>
      </c>
      <c r="B2812" s="5" t="str">
        <f>IF(COUNTIF('Leads Priorizados INT'!M:M,A2812)&gt;0,"Sí","No")</f>
        <v>No</v>
      </c>
      <c r="C2812">
        <v>0</v>
      </c>
      <c r="D2812" s="6" t="s">
        <v>414</v>
      </c>
      <c r="E2812" s="5" t="s">
        <v>23948</v>
      </c>
      <c r="F2812" s="5" t="s">
        <v>431</v>
      </c>
      <c r="G2812" s="5" t="s">
        <v>3140</v>
      </c>
      <c r="H2812" s="7">
        <v>334261</v>
      </c>
      <c r="I2812" s="5">
        <v>1</v>
      </c>
      <c r="J2812" s="5">
        <v>1</v>
      </c>
      <c r="K2812" s="5" t="s">
        <v>23949</v>
      </c>
      <c r="L2812" s="5">
        <v>5.8799999999999998E-2</v>
      </c>
      <c r="M2812" s="8">
        <v>977380405</v>
      </c>
      <c r="N2812" s="8"/>
      <c r="O2812" s="8"/>
      <c r="P2812" s="8"/>
      <c r="Q2812" s="8"/>
      <c r="R2812" s="5" t="s">
        <v>23950</v>
      </c>
      <c r="S2812" s="5" t="s">
        <v>23951</v>
      </c>
      <c r="T2812" s="5" t="s">
        <v>417</v>
      </c>
      <c r="U2812" s="5" t="s">
        <v>417</v>
      </c>
      <c r="V2812" s="5" t="s">
        <v>417</v>
      </c>
      <c r="W2812" s="5" t="s">
        <v>93</v>
      </c>
      <c r="X2812" s="5" t="s">
        <v>418</v>
      </c>
      <c r="Y2812" s="5" t="s">
        <v>419</v>
      </c>
      <c r="Z2812" s="5" t="s">
        <v>420</v>
      </c>
      <c r="AA2812" s="5" t="s">
        <v>421</v>
      </c>
      <c r="AB2812" s="5" t="s">
        <v>23952</v>
      </c>
      <c r="AC2812" s="5" t="s">
        <v>23953</v>
      </c>
      <c r="AD2812" s="5"/>
      <c r="AE2812" s="5"/>
      <c r="AF2812" s="5"/>
    </row>
    <row r="2813" spans="1:32" hidden="1">
      <c r="A2813" s="5" t="s">
        <v>23954</v>
      </c>
      <c r="B2813" s="5" t="str">
        <f>IF(COUNTIF('Leads Priorizados INT'!M:M,A2813)&gt;0,"Sí","No")</f>
        <v>No</v>
      </c>
      <c r="C2813">
        <v>0</v>
      </c>
      <c r="D2813" s="6" t="s">
        <v>414</v>
      </c>
      <c r="E2813" s="5" t="s">
        <v>23955</v>
      </c>
      <c r="F2813" s="5" t="s">
        <v>152</v>
      </c>
      <c r="G2813" s="5" t="s">
        <v>2486</v>
      </c>
      <c r="H2813" s="7">
        <v>1245402</v>
      </c>
      <c r="I2813" s="5">
        <v>6</v>
      </c>
      <c r="J2813" s="5">
        <v>1</v>
      </c>
      <c r="K2813" s="5" t="s">
        <v>23956</v>
      </c>
      <c r="L2813" s="5">
        <v>5.8799999999999998E-2</v>
      </c>
      <c r="M2813" s="8">
        <v>938466743</v>
      </c>
      <c r="N2813" s="8"/>
      <c r="O2813" s="8"/>
      <c r="P2813" s="8"/>
      <c r="Q2813" s="8"/>
      <c r="R2813" s="5" t="s">
        <v>23957</v>
      </c>
      <c r="S2813" s="5" t="s">
        <v>23958</v>
      </c>
      <c r="T2813" s="5" t="s">
        <v>23959</v>
      </c>
      <c r="U2813" s="5" t="s">
        <v>23960</v>
      </c>
      <c r="V2813" s="5" t="s">
        <v>417</v>
      </c>
      <c r="W2813" s="5" t="s">
        <v>93</v>
      </c>
      <c r="X2813" s="5" t="s">
        <v>418</v>
      </c>
      <c r="Y2813" s="5" t="s">
        <v>419</v>
      </c>
      <c r="Z2813" s="5" t="s">
        <v>420</v>
      </c>
      <c r="AA2813" s="5" t="s">
        <v>421</v>
      </c>
      <c r="AB2813" s="5"/>
      <c r="AC2813" s="5"/>
      <c r="AD2813" s="5"/>
      <c r="AE2813" s="5"/>
      <c r="AF2813" s="5"/>
    </row>
    <row r="2814" spans="1:32" hidden="1">
      <c r="A2814" s="5" t="s">
        <v>23961</v>
      </c>
      <c r="B2814" s="5" t="str">
        <f>IF(COUNTIF('Leads Priorizados INT'!M:M,A2814)&gt;0,"Sí","No")</f>
        <v>No</v>
      </c>
      <c r="C2814">
        <v>0</v>
      </c>
      <c r="D2814" s="6" t="s">
        <v>414</v>
      </c>
      <c r="E2814" s="5" t="s">
        <v>23962</v>
      </c>
      <c r="F2814" s="5" t="s">
        <v>431</v>
      </c>
      <c r="G2814" s="5" t="s">
        <v>23963</v>
      </c>
      <c r="H2814" s="7">
        <v>1087900</v>
      </c>
      <c r="I2814" s="5">
        <v>7</v>
      </c>
      <c r="J2814" s="5">
        <v>1</v>
      </c>
      <c r="K2814" s="5" t="s">
        <v>23964</v>
      </c>
      <c r="L2814" s="5">
        <v>5.8799999999999998E-2</v>
      </c>
      <c r="M2814" s="8"/>
      <c r="N2814" s="8"/>
      <c r="O2814" s="8"/>
      <c r="P2814" s="8"/>
      <c r="Q2814" s="8"/>
      <c r="R2814" s="5" t="s">
        <v>23965</v>
      </c>
      <c r="S2814" s="5" t="s">
        <v>417</v>
      </c>
      <c r="T2814" s="5" t="s">
        <v>417</v>
      </c>
      <c r="U2814" s="5" t="s">
        <v>417</v>
      </c>
      <c r="V2814" s="5" t="s">
        <v>417</v>
      </c>
      <c r="W2814" s="5" t="s">
        <v>93</v>
      </c>
      <c r="X2814" s="5" t="s">
        <v>418</v>
      </c>
      <c r="Y2814" s="5" t="s">
        <v>419</v>
      </c>
      <c r="Z2814" s="5" t="s">
        <v>420</v>
      </c>
      <c r="AA2814" s="5" t="s">
        <v>421</v>
      </c>
      <c r="AB2814" s="5"/>
      <c r="AC2814" s="5"/>
      <c r="AD2814" s="5"/>
      <c r="AE2814" s="5"/>
      <c r="AF2814" s="5"/>
    </row>
    <row r="2815" spans="1:32" hidden="1">
      <c r="A2815" s="5" t="s">
        <v>23966</v>
      </c>
      <c r="B2815" s="5" t="str">
        <f>IF(COUNTIF('Leads Priorizados INT'!M:M,A2815)&gt;0,"Sí","No")</f>
        <v>No</v>
      </c>
      <c r="C2815">
        <v>0</v>
      </c>
      <c r="D2815" s="6" t="s">
        <v>414</v>
      </c>
      <c r="E2815" s="5" t="s">
        <v>23967</v>
      </c>
      <c r="F2815" s="5" t="s">
        <v>431</v>
      </c>
      <c r="G2815" s="5" t="s">
        <v>2961</v>
      </c>
      <c r="H2815" s="7">
        <v>301043</v>
      </c>
      <c r="I2815" s="5">
        <v>6</v>
      </c>
      <c r="J2815" s="5">
        <v>1</v>
      </c>
      <c r="K2815" s="5" t="s">
        <v>23968</v>
      </c>
      <c r="L2815" s="5">
        <v>5.8799999999999998E-2</v>
      </c>
      <c r="M2815" s="8">
        <v>933282314</v>
      </c>
      <c r="N2815" s="8"/>
      <c r="O2815" s="8"/>
      <c r="P2815" s="8"/>
      <c r="Q2815" s="8"/>
      <c r="R2815" s="5" t="s">
        <v>23969</v>
      </c>
      <c r="S2815" s="5" t="s">
        <v>23970</v>
      </c>
      <c r="T2815" s="5" t="s">
        <v>417</v>
      </c>
      <c r="U2815" s="5" t="s">
        <v>417</v>
      </c>
      <c r="V2815" s="5" t="s">
        <v>417</v>
      </c>
      <c r="W2815" s="5" t="s">
        <v>93</v>
      </c>
      <c r="X2815" s="5" t="s">
        <v>418</v>
      </c>
      <c r="Y2815" s="5" t="s">
        <v>419</v>
      </c>
      <c r="Z2815" s="5" t="s">
        <v>420</v>
      </c>
      <c r="AA2815" s="5" t="s">
        <v>421</v>
      </c>
      <c r="AB2815" s="5"/>
      <c r="AC2815" s="5"/>
      <c r="AD2815" s="5"/>
      <c r="AE2815" s="5"/>
      <c r="AF2815" s="5"/>
    </row>
    <row r="2816" spans="1:32">
      <c r="A2816" s="5" t="s">
        <v>23971</v>
      </c>
      <c r="B2816" s="5" t="str">
        <f>IF(COUNTIF('Leads Priorizados INT'!M:M,A2816)&gt;0,"Sí","No")</f>
        <v>No</v>
      </c>
      <c r="C2816">
        <v>1</v>
      </c>
      <c r="D2816" s="6" t="s">
        <v>414</v>
      </c>
      <c r="E2816" s="5" t="s">
        <v>23972</v>
      </c>
      <c r="F2816" s="5" t="s">
        <v>152</v>
      </c>
      <c r="G2816" s="5" t="s">
        <v>1641</v>
      </c>
      <c r="H2816" s="7">
        <v>1098917</v>
      </c>
      <c r="I2816" s="5">
        <v>8</v>
      </c>
      <c r="J2816" s="5">
        <v>1</v>
      </c>
      <c r="K2816" s="5" t="s">
        <v>23973</v>
      </c>
      <c r="L2816" s="5">
        <v>5.8799999999999998E-2</v>
      </c>
      <c r="M2816" s="8"/>
      <c r="N2816" s="8"/>
      <c r="O2816" s="8"/>
      <c r="P2816" s="8"/>
      <c r="Q2816" s="8"/>
      <c r="R2816" s="5" t="s">
        <v>23974</v>
      </c>
      <c r="S2816" s="5" t="s">
        <v>417</v>
      </c>
      <c r="T2816" s="5" t="s">
        <v>417</v>
      </c>
      <c r="U2816" s="5" t="s">
        <v>417</v>
      </c>
      <c r="V2816" s="5" t="s">
        <v>417</v>
      </c>
      <c r="W2816" s="5" t="s">
        <v>93</v>
      </c>
      <c r="X2816" s="5" t="s">
        <v>418</v>
      </c>
      <c r="Y2816" s="5" t="s">
        <v>419</v>
      </c>
      <c r="Z2816" s="5" t="s">
        <v>420</v>
      </c>
      <c r="AA2816" s="5" t="s">
        <v>421</v>
      </c>
      <c r="AB2816" s="5"/>
      <c r="AC2816" s="5"/>
      <c r="AD2816" s="5"/>
      <c r="AE2816" s="5"/>
      <c r="AF2816" s="5"/>
    </row>
    <row r="2817" spans="1:32" hidden="1">
      <c r="A2817" s="5" t="s">
        <v>23975</v>
      </c>
      <c r="B2817" s="5" t="str">
        <f>IF(COUNTIF('Leads Priorizados INT'!M:M,A2817)&gt;0,"Sí","No")</f>
        <v>No</v>
      </c>
      <c r="C2817">
        <v>0</v>
      </c>
      <c r="D2817" s="6" t="s">
        <v>414</v>
      </c>
      <c r="E2817" s="5" t="s">
        <v>23976</v>
      </c>
      <c r="F2817" s="5" t="s">
        <v>152</v>
      </c>
      <c r="G2817" s="5" t="s">
        <v>2708</v>
      </c>
      <c r="H2817" s="7">
        <v>324365</v>
      </c>
      <c r="I2817" s="5">
        <v>1</v>
      </c>
      <c r="J2817" s="5">
        <v>1</v>
      </c>
      <c r="K2817" s="5" t="s">
        <v>23977</v>
      </c>
      <c r="L2817" s="5">
        <v>5.8700000000000002E-2</v>
      </c>
      <c r="M2817" s="8"/>
      <c r="N2817" s="8"/>
      <c r="O2817" s="8"/>
      <c r="P2817" s="8"/>
      <c r="Q2817" s="8"/>
      <c r="R2817" s="5" t="s">
        <v>23978</v>
      </c>
      <c r="S2817" s="5" t="s">
        <v>417</v>
      </c>
      <c r="T2817" s="5" t="s">
        <v>417</v>
      </c>
      <c r="U2817" s="5" t="s">
        <v>417</v>
      </c>
      <c r="V2817" s="5" t="s">
        <v>417</v>
      </c>
      <c r="W2817" s="5" t="s">
        <v>93</v>
      </c>
      <c r="X2817" s="5" t="s">
        <v>418</v>
      </c>
      <c r="Y2817" s="5" t="s">
        <v>419</v>
      </c>
      <c r="Z2817" s="5" t="s">
        <v>420</v>
      </c>
      <c r="AA2817" s="5" t="s">
        <v>421</v>
      </c>
      <c r="AB2817" s="5"/>
      <c r="AC2817" s="5"/>
      <c r="AD2817" s="5"/>
      <c r="AE2817" s="5"/>
      <c r="AF2817" s="5"/>
    </row>
    <row r="2818" spans="1:32" hidden="1">
      <c r="A2818" s="5" t="s">
        <v>23979</v>
      </c>
      <c r="B2818" s="5" t="str">
        <f>IF(COUNTIF('Leads Priorizados INT'!M:M,A2818)&gt;0,"Sí","No")</f>
        <v>No</v>
      </c>
      <c r="C2818">
        <v>0</v>
      </c>
      <c r="D2818" s="6" t="s">
        <v>414</v>
      </c>
      <c r="E2818" s="5" t="s">
        <v>23980</v>
      </c>
      <c r="F2818" s="5" t="s">
        <v>3780</v>
      </c>
      <c r="G2818" s="5" t="s">
        <v>12392</v>
      </c>
      <c r="H2818" s="7">
        <v>848037</v>
      </c>
      <c r="I2818" s="5">
        <v>1</v>
      </c>
      <c r="J2818" s="5">
        <v>1</v>
      </c>
      <c r="K2818" s="5" t="s">
        <v>23981</v>
      </c>
      <c r="L2818" s="5">
        <v>5.8700000000000002E-2</v>
      </c>
      <c r="M2818" s="8">
        <v>615688597</v>
      </c>
      <c r="N2818" s="8"/>
      <c r="O2818" s="8"/>
      <c r="P2818" s="8"/>
      <c r="Q2818" s="8"/>
      <c r="R2818" s="5" t="s">
        <v>23982</v>
      </c>
      <c r="S2818" s="5" t="s">
        <v>23983</v>
      </c>
      <c r="T2818" s="5" t="s">
        <v>417</v>
      </c>
      <c r="U2818" s="5" t="s">
        <v>417</v>
      </c>
      <c r="V2818" s="5" t="s">
        <v>417</v>
      </c>
      <c r="W2818" s="5" t="s">
        <v>93</v>
      </c>
      <c r="X2818" s="5" t="s">
        <v>418</v>
      </c>
      <c r="Y2818" s="5" t="s">
        <v>419</v>
      </c>
      <c r="Z2818" s="5" t="s">
        <v>420</v>
      </c>
      <c r="AA2818" s="5" t="s">
        <v>421</v>
      </c>
      <c r="AB2818" s="5"/>
      <c r="AC2818" s="5"/>
      <c r="AD2818" s="5"/>
      <c r="AE2818" s="5"/>
      <c r="AF2818" s="5"/>
    </row>
    <row r="2819" spans="1:32" hidden="1">
      <c r="A2819" s="5" t="s">
        <v>23984</v>
      </c>
      <c r="B2819" s="5" t="str">
        <f>IF(COUNTIF('Leads Priorizados INT'!M:M,A2819)&gt;0,"Sí","No")</f>
        <v>No</v>
      </c>
      <c r="C2819">
        <v>0</v>
      </c>
      <c r="D2819" s="6" t="s">
        <v>414</v>
      </c>
      <c r="E2819" s="5" t="s">
        <v>23985</v>
      </c>
      <c r="F2819" s="5" t="s">
        <v>581</v>
      </c>
      <c r="G2819" s="5" t="s">
        <v>12016</v>
      </c>
      <c r="H2819" s="7">
        <v>2787749</v>
      </c>
      <c r="I2819" s="5">
        <v>1</v>
      </c>
      <c r="J2819" s="5">
        <v>1</v>
      </c>
      <c r="K2819" s="5" t="s">
        <v>23986</v>
      </c>
      <c r="L2819" s="5">
        <v>5.8700000000000002E-2</v>
      </c>
      <c r="M2819" s="8"/>
      <c r="N2819" s="8"/>
      <c r="O2819" s="8"/>
      <c r="P2819" s="8"/>
      <c r="Q2819" s="8"/>
      <c r="R2819" s="5" t="s">
        <v>23987</v>
      </c>
      <c r="S2819" s="5" t="s">
        <v>417</v>
      </c>
      <c r="T2819" s="5" t="s">
        <v>417</v>
      </c>
      <c r="U2819" s="5" t="s">
        <v>417</v>
      </c>
      <c r="V2819" s="5" t="s">
        <v>417</v>
      </c>
      <c r="W2819" s="5" t="s">
        <v>93</v>
      </c>
      <c r="X2819" s="5" t="s">
        <v>418</v>
      </c>
      <c r="Y2819" s="5" t="s">
        <v>419</v>
      </c>
      <c r="Z2819" s="5" t="s">
        <v>420</v>
      </c>
      <c r="AA2819" s="5" t="s">
        <v>421</v>
      </c>
      <c r="AB2819" s="5"/>
      <c r="AC2819" s="5"/>
      <c r="AD2819" s="5"/>
      <c r="AE2819" s="5"/>
      <c r="AF2819" s="5"/>
    </row>
    <row r="2820" spans="1:32">
      <c r="A2820" s="5" t="s">
        <v>23988</v>
      </c>
      <c r="B2820" s="5" t="str">
        <f>IF(COUNTIF('Leads Priorizados INT'!M:M,A2820)&gt;0,"Sí","No")</f>
        <v>No</v>
      </c>
      <c r="C2820">
        <v>1</v>
      </c>
      <c r="D2820" s="6" t="s">
        <v>414</v>
      </c>
      <c r="E2820" s="5" t="s">
        <v>23989</v>
      </c>
      <c r="F2820" s="5" t="s">
        <v>2631</v>
      </c>
      <c r="G2820" s="5" t="s">
        <v>12799</v>
      </c>
      <c r="H2820" s="7">
        <v>361594</v>
      </c>
      <c r="I2820" s="5">
        <v>11</v>
      </c>
      <c r="J2820" s="5">
        <v>1</v>
      </c>
      <c r="K2820" s="5" t="s">
        <v>23990</v>
      </c>
      <c r="L2820" s="5">
        <v>5.8700000000000002E-2</v>
      </c>
      <c r="M2820" s="8">
        <v>983849482</v>
      </c>
      <c r="N2820" s="8">
        <v>983002576</v>
      </c>
      <c r="O2820" s="8">
        <v>605386079</v>
      </c>
      <c r="P2820" s="8">
        <v>654345143</v>
      </c>
      <c r="Q2820" s="8">
        <v>654085851</v>
      </c>
      <c r="R2820" s="5" t="s">
        <v>23991</v>
      </c>
      <c r="S2820" s="5" t="s">
        <v>417</v>
      </c>
      <c r="T2820" s="5" t="s">
        <v>417</v>
      </c>
      <c r="U2820" s="5" t="s">
        <v>417</v>
      </c>
      <c r="V2820" s="5" t="s">
        <v>417</v>
      </c>
      <c r="W2820" s="5" t="s">
        <v>93</v>
      </c>
      <c r="X2820" s="5" t="s">
        <v>418</v>
      </c>
      <c r="Y2820" s="5" t="s">
        <v>419</v>
      </c>
      <c r="Z2820" s="5" t="s">
        <v>420</v>
      </c>
      <c r="AA2820" s="5" t="s">
        <v>421</v>
      </c>
      <c r="AB2820" s="5"/>
      <c r="AC2820" s="5"/>
      <c r="AD2820" s="5"/>
      <c r="AE2820" s="5"/>
      <c r="AF2820" s="5"/>
    </row>
    <row r="2821" spans="1:32" hidden="1">
      <c r="A2821" s="5" t="s">
        <v>23992</v>
      </c>
      <c r="B2821" s="5" t="str">
        <f>IF(COUNTIF('Leads Priorizados INT'!M:M,A2821)&gt;0,"Sí","No")</f>
        <v>No</v>
      </c>
      <c r="C2821">
        <v>0</v>
      </c>
      <c r="D2821" s="6" t="s">
        <v>414</v>
      </c>
      <c r="E2821" s="5" t="s">
        <v>23993</v>
      </c>
      <c r="F2821" s="5" t="s">
        <v>152</v>
      </c>
      <c r="G2821" s="5" t="s">
        <v>2624</v>
      </c>
      <c r="H2821" s="7">
        <v>1254738</v>
      </c>
      <c r="I2821" s="5">
        <v>1</v>
      </c>
      <c r="J2821" s="5">
        <v>1</v>
      </c>
      <c r="K2821" s="5" t="s">
        <v>23994</v>
      </c>
      <c r="L2821" s="5">
        <v>5.8700000000000002E-2</v>
      </c>
      <c r="M2821" s="8"/>
      <c r="N2821" s="8"/>
      <c r="O2821" s="8"/>
      <c r="P2821" s="8"/>
      <c r="Q2821" s="8"/>
      <c r="R2821" s="5" t="s">
        <v>23995</v>
      </c>
      <c r="S2821" s="5" t="s">
        <v>417</v>
      </c>
      <c r="T2821" s="5" t="s">
        <v>417</v>
      </c>
      <c r="U2821" s="5" t="s">
        <v>417</v>
      </c>
      <c r="V2821" s="5" t="s">
        <v>417</v>
      </c>
      <c r="W2821" s="5" t="s">
        <v>93</v>
      </c>
      <c r="X2821" s="5" t="s">
        <v>418</v>
      </c>
      <c r="Y2821" s="5" t="s">
        <v>419</v>
      </c>
      <c r="Z2821" s="5" t="s">
        <v>420</v>
      </c>
      <c r="AA2821" s="5" t="s">
        <v>421</v>
      </c>
      <c r="AB2821" s="5"/>
      <c r="AC2821" s="5"/>
      <c r="AD2821" s="5"/>
      <c r="AE2821" s="5"/>
      <c r="AF2821" s="5"/>
    </row>
    <row r="2822" spans="1:32" hidden="1">
      <c r="A2822" s="5" t="s">
        <v>23996</v>
      </c>
      <c r="B2822" s="5" t="str">
        <f>IF(COUNTIF('Leads Priorizados INT'!M:M,A2822)&gt;0,"Sí","No")</f>
        <v>No</v>
      </c>
      <c r="C2822">
        <v>0</v>
      </c>
      <c r="D2822" s="6" t="s">
        <v>414</v>
      </c>
      <c r="E2822" s="5" t="s">
        <v>23997</v>
      </c>
      <c r="F2822" s="5" t="s">
        <v>152</v>
      </c>
      <c r="G2822" s="5" t="s">
        <v>592</v>
      </c>
      <c r="H2822" s="7">
        <v>1003837</v>
      </c>
      <c r="I2822" s="5">
        <v>8</v>
      </c>
      <c r="J2822" s="5">
        <v>2</v>
      </c>
      <c r="K2822" s="5" t="s">
        <v>23998</v>
      </c>
      <c r="L2822" s="5">
        <v>5.8700000000000002E-2</v>
      </c>
      <c r="M2822" s="8"/>
      <c r="N2822" s="8"/>
      <c r="O2822" s="8"/>
      <c r="P2822" s="8"/>
      <c r="Q2822" s="8"/>
      <c r="R2822" s="5" t="s">
        <v>23999</v>
      </c>
      <c r="S2822" s="5" t="s">
        <v>24000</v>
      </c>
      <c r="T2822" s="5" t="s">
        <v>24001</v>
      </c>
      <c r="U2822" s="5" t="s">
        <v>24002</v>
      </c>
      <c r="V2822" s="5" t="s">
        <v>417</v>
      </c>
      <c r="W2822" s="5" t="s">
        <v>93</v>
      </c>
      <c r="X2822" s="5" t="s">
        <v>418</v>
      </c>
      <c r="Y2822" s="5" t="s">
        <v>419</v>
      </c>
      <c r="Z2822" s="5" t="s">
        <v>420</v>
      </c>
      <c r="AA2822" s="5" t="s">
        <v>421</v>
      </c>
      <c r="AB2822" s="5"/>
      <c r="AC2822" s="5"/>
      <c r="AD2822" s="5"/>
      <c r="AE2822" s="5"/>
      <c r="AF2822" s="5"/>
    </row>
    <row r="2823" spans="1:32" hidden="1">
      <c r="A2823" s="5" t="s">
        <v>24003</v>
      </c>
      <c r="B2823" s="5" t="str">
        <f>IF(COUNTIF('Leads Priorizados INT'!M:M,A2823)&gt;0,"Sí","No")</f>
        <v>No</v>
      </c>
      <c r="C2823">
        <v>0</v>
      </c>
      <c r="D2823" s="6" t="s">
        <v>414</v>
      </c>
      <c r="E2823" s="5" t="s">
        <v>24004</v>
      </c>
      <c r="F2823" s="5" t="s">
        <v>152</v>
      </c>
      <c r="G2823" s="5" t="s">
        <v>601</v>
      </c>
      <c r="H2823" s="7">
        <v>1079815</v>
      </c>
      <c r="I2823" s="5">
        <v>7</v>
      </c>
      <c r="J2823" s="5">
        <v>1</v>
      </c>
      <c r="K2823" s="5" t="s">
        <v>6208</v>
      </c>
      <c r="L2823" s="5">
        <v>5.8700000000000002E-2</v>
      </c>
      <c r="M2823" s="8"/>
      <c r="N2823" s="8"/>
      <c r="O2823" s="8"/>
      <c r="P2823" s="8"/>
      <c r="Q2823" s="8"/>
      <c r="R2823" s="5" t="s">
        <v>24005</v>
      </c>
      <c r="S2823" s="5" t="s">
        <v>417</v>
      </c>
      <c r="T2823" s="5" t="s">
        <v>417</v>
      </c>
      <c r="U2823" s="5" t="s">
        <v>417</v>
      </c>
      <c r="V2823" s="5" t="s">
        <v>417</v>
      </c>
      <c r="W2823" s="5" t="s">
        <v>93</v>
      </c>
      <c r="X2823" s="5" t="s">
        <v>418</v>
      </c>
      <c r="Y2823" s="5" t="s">
        <v>419</v>
      </c>
      <c r="Z2823" s="5" t="s">
        <v>420</v>
      </c>
      <c r="AA2823" s="5" t="s">
        <v>421</v>
      </c>
      <c r="AB2823" s="5"/>
      <c r="AC2823" s="5"/>
      <c r="AD2823" s="5"/>
      <c r="AE2823" s="5"/>
      <c r="AF2823" s="5"/>
    </row>
    <row r="2824" spans="1:32" hidden="1">
      <c r="A2824" s="5" t="s">
        <v>24006</v>
      </c>
      <c r="B2824" s="5" t="str">
        <f>IF(COUNTIF('Leads Priorizados INT'!M:M,A2824)&gt;0,"Sí","No")</f>
        <v>No</v>
      </c>
      <c r="C2824">
        <v>0</v>
      </c>
      <c r="D2824" s="6" t="s">
        <v>414</v>
      </c>
      <c r="E2824" s="5" t="s">
        <v>24007</v>
      </c>
      <c r="F2824" s="5" t="s">
        <v>152</v>
      </c>
      <c r="G2824" s="5" t="s">
        <v>1738</v>
      </c>
      <c r="H2824" s="7">
        <v>951530</v>
      </c>
      <c r="I2824" s="5">
        <v>8</v>
      </c>
      <c r="J2824" s="5">
        <v>1</v>
      </c>
      <c r="K2824" s="5" t="s">
        <v>24008</v>
      </c>
      <c r="L2824" s="5">
        <v>5.8700000000000002E-2</v>
      </c>
      <c r="M2824" s="8"/>
      <c r="N2824" s="8"/>
      <c r="O2824" s="8"/>
      <c r="P2824" s="8"/>
      <c r="Q2824" s="8"/>
      <c r="R2824" s="5" t="s">
        <v>24009</v>
      </c>
      <c r="S2824" s="5" t="s">
        <v>24010</v>
      </c>
      <c r="T2824" s="5" t="s">
        <v>417</v>
      </c>
      <c r="U2824" s="5" t="s">
        <v>417</v>
      </c>
      <c r="V2824" s="5" t="s">
        <v>417</v>
      </c>
      <c r="W2824" s="5" t="s">
        <v>93</v>
      </c>
      <c r="X2824" s="5" t="s">
        <v>418</v>
      </c>
      <c r="Y2824" s="5" t="s">
        <v>419</v>
      </c>
      <c r="Z2824" s="5" t="s">
        <v>420</v>
      </c>
      <c r="AA2824" s="5" t="s">
        <v>421</v>
      </c>
      <c r="AB2824" s="5"/>
      <c r="AC2824" s="5"/>
      <c r="AD2824" s="5"/>
      <c r="AE2824" s="5"/>
      <c r="AF2824" s="5"/>
    </row>
    <row r="2825" spans="1:32">
      <c r="A2825" s="5" t="s">
        <v>24011</v>
      </c>
      <c r="B2825" s="5" t="str">
        <f>IF(COUNTIF('Leads Priorizados INT'!M:M,A2825)&gt;0,"Sí","No")</f>
        <v>No</v>
      </c>
      <c r="C2825">
        <v>1</v>
      </c>
      <c r="D2825" s="6" t="s">
        <v>414</v>
      </c>
      <c r="E2825" s="5" t="s">
        <v>24012</v>
      </c>
      <c r="F2825" s="5" t="s">
        <v>152</v>
      </c>
      <c r="G2825" s="5" t="s">
        <v>780</v>
      </c>
      <c r="H2825" s="7">
        <v>881592</v>
      </c>
      <c r="I2825" s="5">
        <v>8</v>
      </c>
      <c r="J2825" s="5">
        <v>1</v>
      </c>
      <c r="K2825" s="5" t="s">
        <v>24013</v>
      </c>
      <c r="L2825" s="5">
        <v>5.8700000000000002E-2</v>
      </c>
      <c r="M2825" s="8"/>
      <c r="N2825" s="8"/>
      <c r="O2825" s="8"/>
      <c r="P2825" s="8"/>
      <c r="Q2825" s="8"/>
      <c r="R2825" s="5" t="s">
        <v>24014</v>
      </c>
      <c r="S2825" s="5" t="s">
        <v>24015</v>
      </c>
      <c r="T2825" s="5" t="s">
        <v>417</v>
      </c>
      <c r="U2825" s="5" t="s">
        <v>417</v>
      </c>
      <c r="V2825" s="5" t="s">
        <v>417</v>
      </c>
      <c r="W2825" s="5" t="s">
        <v>93</v>
      </c>
      <c r="X2825" s="5" t="s">
        <v>418</v>
      </c>
      <c r="Y2825" s="5" t="s">
        <v>419</v>
      </c>
      <c r="Z2825" s="5" t="s">
        <v>420</v>
      </c>
      <c r="AA2825" s="5" t="s">
        <v>421</v>
      </c>
      <c r="AB2825" s="5"/>
      <c r="AC2825" s="5"/>
      <c r="AD2825" s="5"/>
      <c r="AE2825" s="5"/>
      <c r="AF2825" s="5"/>
    </row>
    <row r="2826" spans="1:32" hidden="1">
      <c r="A2826" s="5" t="s">
        <v>24016</v>
      </c>
      <c r="B2826" s="5" t="str">
        <f>IF(COUNTIF('Leads Priorizados INT'!M:M,A2826)&gt;0,"Sí","No")</f>
        <v>No</v>
      </c>
      <c r="C2826">
        <v>0</v>
      </c>
      <c r="D2826" s="6" t="s">
        <v>414</v>
      </c>
      <c r="E2826" s="5" t="s">
        <v>24017</v>
      </c>
      <c r="F2826" s="5" t="s">
        <v>152</v>
      </c>
      <c r="G2826" s="5" t="s">
        <v>592</v>
      </c>
      <c r="H2826" s="7">
        <v>521256</v>
      </c>
      <c r="I2826" s="5">
        <v>4</v>
      </c>
      <c r="J2826" s="5">
        <v>1</v>
      </c>
      <c r="K2826" s="5" t="s">
        <v>24018</v>
      </c>
      <c r="L2826" s="5">
        <v>5.8700000000000002E-2</v>
      </c>
      <c r="M2826" s="8">
        <v>913264561</v>
      </c>
      <c r="N2826" s="8">
        <v>913675260</v>
      </c>
      <c r="O2826" s="8"/>
      <c r="P2826" s="8"/>
      <c r="Q2826" s="8"/>
      <c r="R2826" s="5" t="s">
        <v>24019</v>
      </c>
      <c r="S2826" s="5" t="s">
        <v>24020</v>
      </c>
      <c r="T2826" s="5" t="s">
        <v>417</v>
      </c>
      <c r="U2826" s="5" t="s">
        <v>417</v>
      </c>
      <c r="V2826" s="5" t="s">
        <v>417</v>
      </c>
      <c r="W2826" s="5" t="s">
        <v>93</v>
      </c>
      <c r="X2826" s="5" t="s">
        <v>418</v>
      </c>
      <c r="Y2826" s="5" t="s">
        <v>419</v>
      </c>
      <c r="Z2826" s="5" t="s">
        <v>420</v>
      </c>
      <c r="AA2826" s="5" t="s">
        <v>421</v>
      </c>
      <c r="AB2826" s="5"/>
      <c r="AC2826" s="5"/>
      <c r="AD2826" s="5"/>
      <c r="AE2826" s="5"/>
      <c r="AF2826" s="5"/>
    </row>
    <row r="2827" spans="1:32" hidden="1">
      <c r="A2827" s="5" t="s">
        <v>24021</v>
      </c>
      <c r="B2827" s="5" t="str">
        <f>IF(COUNTIF('Leads Priorizados INT'!M:M,A2827)&gt;0,"Sí","No")</f>
        <v>No</v>
      </c>
      <c r="C2827">
        <v>0</v>
      </c>
      <c r="D2827" s="6" t="s">
        <v>414</v>
      </c>
      <c r="E2827" s="5" t="s">
        <v>24022</v>
      </c>
      <c r="F2827" s="5" t="s">
        <v>1065</v>
      </c>
      <c r="G2827" s="5" t="s">
        <v>24023</v>
      </c>
      <c r="H2827" s="7">
        <v>667934</v>
      </c>
      <c r="I2827" s="5">
        <v>3</v>
      </c>
      <c r="J2827" s="5">
        <v>1</v>
      </c>
      <c r="K2827" s="5" t="s">
        <v>24024</v>
      </c>
      <c r="L2827" s="5">
        <v>5.8599999999999999E-2</v>
      </c>
      <c r="M2827" s="8">
        <v>943340826</v>
      </c>
      <c r="N2827" s="8"/>
      <c r="O2827" s="8"/>
      <c r="P2827" s="8"/>
      <c r="Q2827" s="8"/>
      <c r="R2827" s="5" t="s">
        <v>24025</v>
      </c>
      <c r="S2827" s="5" t="s">
        <v>24026</v>
      </c>
      <c r="T2827" s="5" t="s">
        <v>417</v>
      </c>
      <c r="U2827" s="5" t="s">
        <v>417</v>
      </c>
      <c r="V2827" s="5" t="s">
        <v>417</v>
      </c>
      <c r="W2827" s="5" t="s">
        <v>93</v>
      </c>
      <c r="X2827" s="5" t="s">
        <v>418</v>
      </c>
      <c r="Y2827" s="5" t="s">
        <v>419</v>
      </c>
      <c r="Z2827" s="5" t="s">
        <v>420</v>
      </c>
      <c r="AA2827" s="5" t="s">
        <v>421</v>
      </c>
      <c r="AB2827" s="5"/>
      <c r="AC2827" s="5"/>
      <c r="AD2827" s="5"/>
      <c r="AE2827" s="5"/>
      <c r="AF2827" s="5"/>
    </row>
    <row r="2828" spans="1:32" hidden="1">
      <c r="A2828" s="5" t="s">
        <v>24027</v>
      </c>
      <c r="B2828" s="5" t="str">
        <f>IF(COUNTIF('Leads Priorizados INT'!M:M,A2828)&gt;0,"Sí","No")</f>
        <v>No</v>
      </c>
      <c r="C2828">
        <v>0</v>
      </c>
      <c r="D2828" s="6" t="s">
        <v>414</v>
      </c>
      <c r="E2828" s="5" t="s">
        <v>24028</v>
      </c>
      <c r="F2828" s="5" t="s">
        <v>431</v>
      </c>
      <c r="G2828" s="5" t="s">
        <v>11820</v>
      </c>
      <c r="H2828" s="7">
        <v>340925</v>
      </c>
      <c r="I2828" s="5">
        <v>2</v>
      </c>
      <c r="J2828" s="5">
        <v>1</v>
      </c>
      <c r="K2828" s="5" t="s">
        <v>24029</v>
      </c>
      <c r="L2828" s="5">
        <v>5.8599999999999999E-2</v>
      </c>
      <c r="M2828" s="8"/>
      <c r="N2828" s="8"/>
      <c r="O2828" s="8"/>
      <c r="P2828" s="8"/>
      <c r="Q2828" s="8"/>
      <c r="R2828" s="5" t="s">
        <v>24030</v>
      </c>
      <c r="S2828" s="5" t="s">
        <v>417</v>
      </c>
      <c r="T2828" s="5" t="s">
        <v>417</v>
      </c>
      <c r="U2828" s="5" t="s">
        <v>417</v>
      </c>
      <c r="V2828" s="5" t="s">
        <v>417</v>
      </c>
      <c r="W2828" s="5" t="s">
        <v>93</v>
      </c>
      <c r="X2828" s="5" t="s">
        <v>418</v>
      </c>
      <c r="Y2828" s="5" t="s">
        <v>419</v>
      </c>
      <c r="Z2828" s="5" t="s">
        <v>420</v>
      </c>
      <c r="AA2828" s="5" t="s">
        <v>421</v>
      </c>
      <c r="AB2828" s="5"/>
      <c r="AC2828" s="5"/>
      <c r="AD2828" s="5"/>
      <c r="AE2828" s="5"/>
      <c r="AF2828" s="5"/>
    </row>
    <row r="2829" spans="1:32" hidden="1">
      <c r="A2829" s="5" t="s">
        <v>24031</v>
      </c>
      <c r="B2829" s="5" t="str">
        <f>IF(COUNTIF('Leads Priorizados INT'!M:M,A2829)&gt;0,"Sí","No")</f>
        <v>No</v>
      </c>
      <c r="C2829">
        <v>0</v>
      </c>
      <c r="D2829" s="6" t="s">
        <v>414</v>
      </c>
      <c r="E2829" s="5" t="s">
        <v>24032</v>
      </c>
      <c r="F2829" s="5" t="s">
        <v>152</v>
      </c>
      <c r="G2829" s="5" t="s">
        <v>2441</v>
      </c>
      <c r="H2829" s="7">
        <v>579723</v>
      </c>
      <c r="I2829" s="5">
        <v>4</v>
      </c>
      <c r="J2829" s="5">
        <v>1</v>
      </c>
      <c r="K2829" s="5" t="s">
        <v>24033</v>
      </c>
      <c r="L2829" s="5">
        <v>5.8599999999999999E-2</v>
      </c>
      <c r="M2829" s="8"/>
      <c r="N2829" s="8"/>
      <c r="O2829" s="8"/>
      <c r="P2829" s="8"/>
      <c r="Q2829" s="8"/>
      <c r="R2829" s="5" t="s">
        <v>24034</v>
      </c>
      <c r="S2829" s="5" t="s">
        <v>24035</v>
      </c>
      <c r="T2829" s="5" t="s">
        <v>24036</v>
      </c>
      <c r="U2829" s="5" t="s">
        <v>417</v>
      </c>
      <c r="V2829" s="5" t="s">
        <v>417</v>
      </c>
      <c r="W2829" s="5" t="s">
        <v>93</v>
      </c>
      <c r="X2829" s="5" t="s">
        <v>418</v>
      </c>
      <c r="Y2829" s="5" t="s">
        <v>419</v>
      </c>
      <c r="Z2829" s="5" t="s">
        <v>420</v>
      </c>
      <c r="AA2829" s="5" t="s">
        <v>421</v>
      </c>
      <c r="AB2829" s="5"/>
      <c r="AC2829" s="5"/>
      <c r="AD2829" s="5"/>
      <c r="AE2829" s="5"/>
      <c r="AF2829" s="5"/>
    </row>
    <row r="2830" spans="1:32" hidden="1">
      <c r="A2830" s="5" t="s">
        <v>24037</v>
      </c>
      <c r="B2830" s="5" t="str">
        <f>IF(COUNTIF('Leads Priorizados INT'!M:M,A2830)&gt;0,"Sí","No")</f>
        <v>No</v>
      </c>
      <c r="C2830">
        <v>0</v>
      </c>
      <c r="D2830" s="6" t="s">
        <v>414</v>
      </c>
      <c r="E2830" s="5" t="s">
        <v>24038</v>
      </c>
      <c r="F2830" s="5" t="s">
        <v>152</v>
      </c>
      <c r="G2830" s="5" t="s">
        <v>2624</v>
      </c>
      <c r="H2830" s="7">
        <v>537144</v>
      </c>
      <c r="I2830" s="5">
        <v>1</v>
      </c>
      <c r="J2830" s="5">
        <v>1</v>
      </c>
      <c r="K2830" s="5" t="s">
        <v>24039</v>
      </c>
      <c r="L2830" s="5">
        <v>5.8599999999999999E-2</v>
      </c>
      <c r="M2830" s="8"/>
      <c r="N2830" s="8"/>
      <c r="O2830" s="8"/>
      <c r="P2830" s="8"/>
      <c r="Q2830" s="8"/>
      <c r="R2830" s="5" t="s">
        <v>24040</v>
      </c>
      <c r="S2830" s="5" t="s">
        <v>417</v>
      </c>
      <c r="T2830" s="5" t="s">
        <v>417</v>
      </c>
      <c r="U2830" s="5" t="s">
        <v>417</v>
      </c>
      <c r="V2830" s="5" t="s">
        <v>417</v>
      </c>
      <c r="W2830" s="5" t="s">
        <v>93</v>
      </c>
      <c r="X2830" s="5" t="s">
        <v>418</v>
      </c>
      <c r="Y2830" s="5" t="s">
        <v>419</v>
      </c>
      <c r="Z2830" s="5" t="s">
        <v>420</v>
      </c>
      <c r="AA2830" s="5" t="s">
        <v>421</v>
      </c>
      <c r="AB2830" s="5"/>
      <c r="AC2830" s="5"/>
      <c r="AD2830" s="5"/>
      <c r="AE2830" s="5"/>
      <c r="AF2830" s="5"/>
    </row>
    <row r="2831" spans="1:32">
      <c r="A2831" s="5" t="s">
        <v>24041</v>
      </c>
      <c r="B2831" s="5" t="str">
        <f>IF(COUNTIF('Leads Priorizados INT'!M:M,A2831)&gt;0,"Sí","No")</f>
        <v>No</v>
      </c>
      <c r="C2831">
        <v>1</v>
      </c>
      <c r="D2831" s="6" t="s">
        <v>414</v>
      </c>
      <c r="E2831" s="5" t="s">
        <v>24042</v>
      </c>
      <c r="F2831" s="5" t="s">
        <v>152</v>
      </c>
      <c r="G2831" s="5" t="s">
        <v>2952</v>
      </c>
      <c r="H2831" s="7">
        <v>802778</v>
      </c>
      <c r="I2831" s="5">
        <v>1</v>
      </c>
      <c r="J2831" s="5">
        <v>1</v>
      </c>
      <c r="K2831" s="5" t="s">
        <v>24043</v>
      </c>
      <c r="L2831" s="5">
        <v>5.8599999999999999E-2</v>
      </c>
      <c r="M2831" s="8"/>
      <c r="N2831" s="8"/>
      <c r="O2831" s="8"/>
      <c r="P2831" s="8"/>
      <c r="Q2831" s="8"/>
      <c r="R2831" s="5" t="s">
        <v>24044</v>
      </c>
      <c r="S2831" s="5" t="s">
        <v>24045</v>
      </c>
      <c r="T2831" s="5" t="s">
        <v>417</v>
      </c>
      <c r="U2831" s="5" t="s">
        <v>417</v>
      </c>
      <c r="V2831" s="5" t="s">
        <v>417</v>
      </c>
      <c r="W2831" s="5" t="s">
        <v>93</v>
      </c>
      <c r="X2831" s="5" t="s">
        <v>418</v>
      </c>
      <c r="Y2831" s="5" t="s">
        <v>419</v>
      </c>
      <c r="Z2831" s="5" t="s">
        <v>420</v>
      </c>
      <c r="AA2831" s="5" t="s">
        <v>421</v>
      </c>
      <c r="AB2831" s="5"/>
      <c r="AC2831" s="5"/>
      <c r="AD2831" s="5"/>
      <c r="AE2831" s="5"/>
      <c r="AF2831" s="5"/>
    </row>
    <row r="2832" spans="1:32" hidden="1">
      <c r="A2832" s="5" t="s">
        <v>24046</v>
      </c>
      <c r="B2832" s="5" t="str">
        <f>IF(COUNTIF('Leads Priorizados INT'!M:M,A2832)&gt;0,"Sí","No")</f>
        <v>No</v>
      </c>
      <c r="C2832">
        <v>0</v>
      </c>
      <c r="D2832" s="6" t="s">
        <v>430</v>
      </c>
      <c r="E2832" s="5" t="s">
        <v>24047</v>
      </c>
      <c r="F2832" s="5" t="s">
        <v>431</v>
      </c>
      <c r="G2832" s="5" t="s">
        <v>24048</v>
      </c>
      <c r="H2832" s="7">
        <v>2538678</v>
      </c>
      <c r="I2832" s="5">
        <v>16</v>
      </c>
      <c r="J2832" s="5">
        <v>2</v>
      </c>
      <c r="K2832" s="5" t="s">
        <v>24049</v>
      </c>
      <c r="L2832" s="5">
        <v>5.8500000000000003E-2</v>
      </c>
      <c r="M2832" s="8">
        <v>936730025</v>
      </c>
      <c r="N2832" s="8">
        <v>936731833</v>
      </c>
      <c r="O2832" s="8">
        <v>678405651</v>
      </c>
      <c r="P2832" s="8">
        <v>626910099</v>
      </c>
      <c r="Q2832" s="8">
        <v>678405678</v>
      </c>
      <c r="R2832" s="5" t="s">
        <v>24050</v>
      </c>
      <c r="S2832" s="5" t="s">
        <v>417</v>
      </c>
      <c r="T2832" s="5" t="s">
        <v>417</v>
      </c>
      <c r="U2832" s="5" t="s">
        <v>417</v>
      </c>
      <c r="V2832" s="5" t="s">
        <v>417</v>
      </c>
      <c r="W2832" s="5" t="s">
        <v>93</v>
      </c>
      <c r="X2832" s="5" t="s">
        <v>418</v>
      </c>
      <c r="Y2832" s="5" t="s">
        <v>419</v>
      </c>
      <c r="Z2832" s="5" t="s">
        <v>420</v>
      </c>
      <c r="AA2832" s="5" t="s">
        <v>421</v>
      </c>
      <c r="AB2832" s="5" t="s">
        <v>24051</v>
      </c>
      <c r="AC2832" s="5"/>
      <c r="AD2832" s="5"/>
      <c r="AE2832" s="5"/>
      <c r="AF2832" s="5"/>
    </row>
    <row r="2833" spans="1:32" hidden="1">
      <c r="A2833" s="5" t="s">
        <v>24052</v>
      </c>
      <c r="B2833" s="5" t="str">
        <f>IF(COUNTIF('Leads Priorizados INT'!M:M,A2833)&gt;0,"Sí","No")</f>
        <v>No</v>
      </c>
      <c r="C2833">
        <v>0</v>
      </c>
      <c r="D2833" s="6" t="s">
        <v>414</v>
      </c>
      <c r="E2833" s="5" t="s">
        <v>24053</v>
      </c>
      <c r="F2833" s="5" t="s">
        <v>431</v>
      </c>
      <c r="G2833" s="5" t="s">
        <v>24054</v>
      </c>
      <c r="H2833" s="7">
        <v>307996</v>
      </c>
      <c r="I2833" s="5">
        <v>2</v>
      </c>
      <c r="J2833" s="5">
        <v>1</v>
      </c>
      <c r="K2833" s="5" t="s">
        <v>24055</v>
      </c>
      <c r="L2833" s="5">
        <v>5.8500000000000003E-2</v>
      </c>
      <c r="M2833" s="8"/>
      <c r="N2833" s="8"/>
      <c r="O2833" s="8"/>
      <c r="P2833" s="8"/>
      <c r="Q2833" s="8"/>
      <c r="R2833" s="5" t="s">
        <v>24056</v>
      </c>
      <c r="S2833" s="5" t="s">
        <v>24057</v>
      </c>
      <c r="T2833" s="5" t="s">
        <v>417</v>
      </c>
      <c r="U2833" s="5" t="s">
        <v>417</v>
      </c>
      <c r="V2833" s="5" t="s">
        <v>417</v>
      </c>
      <c r="W2833" s="5" t="s">
        <v>93</v>
      </c>
      <c r="X2833" s="5" t="s">
        <v>418</v>
      </c>
      <c r="Y2833" s="5" t="s">
        <v>419</v>
      </c>
      <c r="Z2833" s="5" t="s">
        <v>420</v>
      </c>
      <c r="AA2833" s="5" t="s">
        <v>421</v>
      </c>
      <c r="AB2833" s="5"/>
      <c r="AC2833" s="5"/>
      <c r="AD2833" s="5"/>
      <c r="AE2833" s="5"/>
      <c r="AF2833" s="5"/>
    </row>
    <row r="2834" spans="1:32" hidden="1">
      <c r="A2834" s="5" t="s">
        <v>24058</v>
      </c>
      <c r="B2834" s="5" t="str">
        <f>IF(COUNTIF('Leads Priorizados INT'!M:M,A2834)&gt;0,"Sí","No")</f>
        <v>No</v>
      </c>
      <c r="C2834">
        <v>0</v>
      </c>
      <c r="D2834" s="6" t="s">
        <v>414</v>
      </c>
      <c r="E2834" s="5" t="s">
        <v>24059</v>
      </c>
      <c r="F2834" s="5" t="s">
        <v>152</v>
      </c>
      <c r="G2834" s="5" t="s">
        <v>522</v>
      </c>
      <c r="H2834" s="7">
        <v>850283</v>
      </c>
      <c r="I2834" s="5">
        <v>2</v>
      </c>
      <c r="J2834" s="5">
        <v>1</v>
      </c>
      <c r="K2834" s="5" t="s">
        <v>24060</v>
      </c>
      <c r="L2834" s="5">
        <v>5.8500000000000003E-2</v>
      </c>
      <c r="M2834" s="8">
        <v>915230524</v>
      </c>
      <c r="N2834" s="8"/>
      <c r="O2834" s="8"/>
      <c r="P2834" s="8"/>
      <c r="Q2834" s="8"/>
      <c r="R2834" s="5" t="s">
        <v>24061</v>
      </c>
      <c r="S2834" s="5" t="s">
        <v>24062</v>
      </c>
      <c r="T2834" s="5" t="s">
        <v>417</v>
      </c>
      <c r="U2834" s="5" t="s">
        <v>417</v>
      </c>
      <c r="V2834" s="5" t="s">
        <v>417</v>
      </c>
      <c r="W2834" s="5" t="s">
        <v>93</v>
      </c>
      <c r="X2834" s="5" t="s">
        <v>418</v>
      </c>
      <c r="Y2834" s="5" t="s">
        <v>419</v>
      </c>
      <c r="Z2834" s="5" t="s">
        <v>420</v>
      </c>
      <c r="AA2834" s="5" t="s">
        <v>421</v>
      </c>
      <c r="AB2834" s="5"/>
      <c r="AC2834" s="5"/>
      <c r="AD2834" s="5"/>
      <c r="AE2834" s="5"/>
      <c r="AF2834" s="5"/>
    </row>
    <row r="2835" spans="1:32" hidden="1">
      <c r="A2835" s="5" t="s">
        <v>24063</v>
      </c>
      <c r="B2835" s="5" t="str">
        <f>IF(COUNTIF('Leads Priorizados INT'!M:M,A2835)&gt;0,"Sí","No")</f>
        <v>No</v>
      </c>
      <c r="C2835">
        <v>0</v>
      </c>
      <c r="D2835" s="6" t="s">
        <v>414</v>
      </c>
      <c r="E2835" s="5" t="s">
        <v>24064</v>
      </c>
      <c r="F2835" s="5" t="s">
        <v>152</v>
      </c>
      <c r="G2835" s="5" t="s">
        <v>13192</v>
      </c>
      <c r="H2835" s="7">
        <v>834616</v>
      </c>
      <c r="I2835" s="5">
        <v>8</v>
      </c>
      <c r="J2835" s="5">
        <v>1</v>
      </c>
      <c r="K2835" s="5" t="s">
        <v>24065</v>
      </c>
      <c r="L2835" s="5">
        <v>5.8500000000000003E-2</v>
      </c>
      <c r="M2835" s="8">
        <v>914917067</v>
      </c>
      <c r="N2835" s="8"/>
      <c r="O2835" s="8"/>
      <c r="P2835" s="8"/>
      <c r="Q2835" s="8"/>
      <c r="R2835" s="5" t="s">
        <v>24066</v>
      </c>
      <c r="S2835" s="5" t="s">
        <v>24067</v>
      </c>
      <c r="T2835" s="5" t="s">
        <v>24068</v>
      </c>
      <c r="U2835" s="5" t="s">
        <v>417</v>
      </c>
      <c r="V2835" s="5" t="s">
        <v>417</v>
      </c>
      <c r="W2835" s="5" t="s">
        <v>93</v>
      </c>
      <c r="X2835" s="5" t="s">
        <v>418</v>
      </c>
      <c r="Y2835" s="5" t="s">
        <v>419</v>
      </c>
      <c r="Z2835" s="5" t="s">
        <v>420</v>
      </c>
      <c r="AA2835" s="5" t="s">
        <v>421</v>
      </c>
      <c r="AB2835" s="5"/>
      <c r="AC2835" s="5"/>
      <c r="AD2835" s="5"/>
      <c r="AE2835" s="5"/>
      <c r="AF2835" s="5"/>
    </row>
    <row r="2836" spans="1:32" hidden="1">
      <c r="A2836" s="5" t="s">
        <v>24069</v>
      </c>
      <c r="B2836" s="5" t="str">
        <f>IF(COUNTIF('Leads Priorizados INT'!M:M,A2836)&gt;0,"Sí","No")</f>
        <v>No</v>
      </c>
      <c r="C2836">
        <v>0</v>
      </c>
      <c r="D2836" s="6" t="s">
        <v>414</v>
      </c>
      <c r="E2836" s="5" t="s">
        <v>24070</v>
      </c>
      <c r="F2836" s="5" t="s">
        <v>152</v>
      </c>
      <c r="G2836" s="5" t="s">
        <v>2952</v>
      </c>
      <c r="H2836" s="7">
        <v>598265</v>
      </c>
      <c r="I2836" s="5">
        <v>1</v>
      </c>
      <c r="J2836" s="5">
        <v>1</v>
      </c>
      <c r="K2836" s="5" t="s">
        <v>24071</v>
      </c>
      <c r="L2836" s="5">
        <v>5.8500000000000003E-2</v>
      </c>
      <c r="M2836" s="8">
        <v>916593298</v>
      </c>
      <c r="N2836" s="8">
        <v>916593211</v>
      </c>
      <c r="O2836" s="8">
        <v>917501351</v>
      </c>
      <c r="P2836" s="8"/>
      <c r="Q2836" s="8"/>
      <c r="R2836" s="5" t="s">
        <v>24072</v>
      </c>
      <c r="S2836" s="5" t="s">
        <v>417</v>
      </c>
      <c r="T2836" s="5" t="s">
        <v>417</v>
      </c>
      <c r="U2836" s="5" t="s">
        <v>417</v>
      </c>
      <c r="V2836" s="5" t="s">
        <v>417</v>
      </c>
      <c r="W2836" s="5" t="s">
        <v>93</v>
      </c>
      <c r="X2836" s="5" t="s">
        <v>418</v>
      </c>
      <c r="Y2836" s="5" t="s">
        <v>419</v>
      </c>
      <c r="Z2836" s="5" t="s">
        <v>420</v>
      </c>
      <c r="AA2836" s="5" t="s">
        <v>421</v>
      </c>
      <c r="AB2836" s="5"/>
      <c r="AC2836" s="5"/>
      <c r="AD2836" s="5"/>
      <c r="AE2836" s="5"/>
      <c r="AF2836" s="5"/>
    </row>
    <row r="2837" spans="1:32">
      <c r="A2837" s="5" t="s">
        <v>24073</v>
      </c>
      <c r="B2837" s="5" t="str">
        <f>IF(COUNTIF('Leads Priorizados INT'!M:M,A2837)&gt;0,"Sí","No")</f>
        <v>No</v>
      </c>
      <c r="C2837">
        <v>1</v>
      </c>
      <c r="D2837" s="6" t="s">
        <v>414</v>
      </c>
      <c r="E2837" s="5" t="s">
        <v>24074</v>
      </c>
      <c r="F2837" s="5" t="s">
        <v>3780</v>
      </c>
      <c r="G2837" s="5" t="s">
        <v>24075</v>
      </c>
      <c r="H2837" s="7">
        <v>655329</v>
      </c>
      <c r="I2837" s="5">
        <v>10</v>
      </c>
      <c r="J2837" s="5">
        <v>1</v>
      </c>
      <c r="K2837" s="5" t="s">
        <v>24076</v>
      </c>
      <c r="L2837" s="5">
        <v>5.8400000000000001E-2</v>
      </c>
      <c r="M2837" s="8">
        <v>958000000</v>
      </c>
      <c r="N2837" s="8">
        <v>954669395</v>
      </c>
      <c r="O2837" s="8"/>
      <c r="P2837" s="8"/>
      <c r="Q2837" s="8"/>
      <c r="R2837" s="5" t="s">
        <v>24077</v>
      </c>
      <c r="S2837" s="5" t="s">
        <v>24078</v>
      </c>
      <c r="T2837" s="5" t="s">
        <v>417</v>
      </c>
      <c r="U2837" s="5" t="s">
        <v>417</v>
      </c>
      <c r="V2837" s="5" t="s">
        <v>417</v>
      </c>
      <c r="W2837" s="5" t="s">
        <v>93</v>
      </c>
      <c r="X2837" s="5" t="s">
        <v>418</v>
      </c>
      <c r="Y2837" s="5" t="s">
        <v>419</v>
      </c>
      <c r="Z2837" s="5" t="s">
        <v>420</v>
      </c>
      <c r="AA2837" s="5" t="s">
        <v>421</v>
      </c>
      <c r="AB2837" s="5" t="s">
        <v>24079</v>
      </c>
      <c r="AC2837" s="5"/>
      <c r="AD2837" s="5"/>
      <c r="AE2837" s="5"/>
      <c r="AF2837" s="5"/>
    </row>
    <row r="2838" spans="1:32" hidden="1">
      <c r="A2838" s="5" t="s">
        <v>24080</v>
      </c>
      <c r="B2838" s="5" t="str">
        <f>IF(COUNTIF('Leads Priorizados INT'!M:M,A2838)&gt;0,"Sí","No")</f>
        <v>No</v>
      </c>
      <c r="C2838">
        <v>0</v>
      </c>
      <c r="D2838" s="6" t="s">
        <v>430</v>
      </c>
      <c r="E2838" s="5" t="s">
        <v>24081</v>
      </c>
      <c r="F2838" s="5" t="s">
        <v>1065</v>
      </c>
      <c r="G2838" s="5" t="s">
        <v>24082</v>
      </c>
      <c r="H2838" s="7">
        <v>341488</v>
      </c>
      <c r="I2838" s="5">
        <v>0</v>
      </c>
      <c r="J2838" s="5">
        <v>1</v>
      </c>
      <c r="K2838" s="5" t="s">
        <v>24083</v>
      </c>
      <c r="L2838" s="5">
        <v>5.8400000000000001E-2</v>
      </c>
      <c r="M2838" s="8">
        <v>943765221</v>
      </c>
      <c r="N2838" s="8">
        <v>943762503</v>
      </c>
      <c r="O2838" s="8">
        <v>607586669</v>
      </c>
      <c r="P2838" s="8">
        <v>670632249</v>
      </c>
      <c r="Q2838" s="8">
        <v>617213423</v>
      </c>
      <c r="R2838" s="5" t="s">
        <v>24084</v>
      </c>
      <c r="S2838" s="5" t="s">
        <v>417</v>
      </c>
      <c r="T2838" s="5" t="s">
        <v>417</v>
      </c>
      <c r="U2838" s="5" t="s">
        <v>417</v>
      </c>
      <c r="V2838" s="5" t="s">
        <v>417</v>
      </c>
      <c r="W2838" s="5" t="s">
        <v>93</v>
      </c>
      <c r="X2838" s="5" t="s">
        <v>418</v>
      </c>
      <c r="Y2838" s="5" t="s">
        <v>419</v>
      </c>
      <c r="Z2838" s="5" t="s">
        <v>420</v>
      </c>
      <c r="AA2838" s="5" t="s">
        <v>421</v>
      </c>
      <c r="AB2838" s="5" t="s">
        <v>24085</v>
      </c>
      <c r="AC2838" s="5"/>
      <c r="AD2838" s="5"/>
      <c r="AE2838" s="5"/>
      <c r="AF2838" s="5"/>
    </row>
    <row r="2839" spans="1:32" hidden="1">
      <c r="A2839" s="5" t="s">
        <v>24086</v>
      </c>
      <c r="B2839" s="5" t="str">
        <f>IF(COUNTIF('Leads Priorizados INT'!M:M,A2839)&gt;0,"Sí","No")</f>
        <v>No</v>
      </c>
      <c r="C2839">
        <v>0</v>
      </c>
      <c r="D2839" s="6" t="s">
        <v>414</v>
      </c>
      <c r="E2839" s="5" t="s">
        <v>24087</v>
      </c>
      <c r="F2839" s="5" t="s">
        <v>700</v>
      </c>
      <c r="G2839" s="5" t="s">
        <v>21948</v>
      </c>
      <c r="H2839" s="7">
        <v>1090190</v>
      </c>
      <c r="I2839" s="5">
        <v>1</v>
      </c>
      <c r="J2839" s="5">
        <v>1</v>
      </c>
      <c r="K2839" s="5" t="s">
        <v>24088</v>
      </c>
      <c r="L2839" s="5">
        <v>5.8400000000000001E-2</v>
      </c>
      <c r="M2839" s="8"/>
      <c r="N2839" s="8"/>
      <c r="O2839" s="8"/>
      <c r="P2839" s="8"/>
      <c r="Q2839" s="8"/>
      <c r="R2839" s="5" t="s">
        <v>24089</v>
      </c>
      <c r="S2839" s="5" t="s">
        <v>24090</v>
      </c>
      <c r="T2839" s="5" t="s">
        <v>24091</v>
      </c>
      <c r="U2839" s="5" t="s">
        <v>417</v>
      </c>
      <c r="V2839" s="5" t="s">
        <v>417</v>
      </c>
      <c r="W2839" s="5" t="s">
        <v>93</v>
      </c>
      <c r="X2839" s="5" t="s">
        <v>418</v>
      </c>
      <c r="Y2839" s="5" t="s">
        <v>419</v>
      </c>
      <c r="Z2839" s="5" t="s">
        <v>420</v>
      </c>
      <c r="AA2839" s="5" t="s">
        <v>421</v>
      </c>
      <c r="AB2839" s="5"/>
      <c r="AC2839" s="5"/>
      <c r="AD2839" s="5"/>
      <c r="AE2839" s="5"/>
      <c r="AF2839" s="5"/>
    </row>
    <row r="2840" spans="1:32" hidden="1">
      <c r="A2840" s="5" t="s">
        <v>24092</v>
      </c>
      <c r="B2840" s="5" t="str">
        <f>IF(COUNTIF('Leads Priorizados INT'!M:M,A2840)&gt;0,"Sí","No")</f>
        <v>No</v>
      </c>
      <c r="C2840">
        <v>0</v>
      </c>
      <c r="D2840" s="6" t="s">
        <v>414</v>
      </c>
      <c r="E2840" s="5" t="s">
        <v>24093</v>
      </c>
      <c r="F2840" s="5" t="s">
        <v>431</v>
      </c>
      <c r="G2840" s="5" t="s">
        <v>2199</v>
      </c>
      <c r="H2840" s="7">
        <v>420658</v>
      </c>
      <c r="I2840" s="5">
        <v>3</v>
      </c>
      <c r="J2840" s="5">
        <v>2</v>
      </c>
      <c r="K2840" s="5" t="s">
        <v>24094</v>
      </c>
      <c r="L2840" s="5">
        <v>5.8400000000000001E-2</v>
      </c>
      <c r="M2840" s="8"/>
      <c r="N2840" s="8"/>
      <c r="O2840" s="8"/>
      <c r="P2840" s="8"/>
      <c r="Q2840" s="8"/>
      <c r="R2840" s="5" t="s">
        <v>24095</v>
      </c>
      <c r="S2840" s="5" t="s">
        <v>417</v>
      </c>
      <c r="T2840" s="5" t="s">
        <v>417</v>
      </c>
      <c r="U2840" s="5" t="s">
        <v>417</v>
      </c>
      <c r="V2840" s="5" t="s">
        <v>417</v>
      </c>
      <c r="W2840" s="5" t="s">
        <v>93</v>
      </c>
      <c r="X2840" s="5" t="s">
        <v>418</v>
      </c>
      <c r="Y2840" s="5" t="s">
        <v>419</v>
      </c>
      <c r="Z2840" s="5" t="s">
        <v>420</v>
      </c>
      <c r="AA2840" s="5" t="s">
        <v>421</v>
      </c>
      <c r="AB2840" s="5"/>
      <c r="AC2840" s="5"/>
      <c r="AD2840" s="5"/>
      <c r="AE2840" s="5"/>
      <c r="AF2840" s="5"/>
    </row>
    <row r="2841" spans="1:32" hidden="1">
      <c r="A2841" s="5" t="s">
        <v>24096</v>
      </c>
      <c r="B2841" s="5" t="str">
        <f>IF(COUNTIF('Leads Priorizados INT'!M:M,A2841)&gt;0,"Sí","No")</f>
        <v>No</v>
      </c>
      <c r="C2841">
        <v>0</v>
      </c>
      <c r="D2841" s="6" t="s">
        <v>414</v>
      </c>
      <c r="E2841" s="5" t="s">
        <v>24097</v>
      </c>
      <c r="F2841" s="5" t="s">
        <v>431</v>
      </c>
      <c r="G2841" s="5" t="s">
        <v>2199</v>
      </c>
      <c r="H2841" s="7">
        <v>393627</v>
      </c>
      <c r="I2841" s="5">
        <v>1</v>
      </c>
      <c r="J2841" s="5">
        <v>1</v>
      </c>
      <c r="K2841" s="5" t="s">
        <v>24098</v>
      </c>
      <c r="L2841" s="5">
        <v>5.8400000000000001E-2</v>
      </c>
      <c r="M2841" s="8"/>
      <c r="N2841" s="8"/>
      <c r="O2841" s="8"/>
      <c r="P2841" s="8"/>
      <c r="Q2841" s="8"/>
      <c r="R2841" s="5" t="s">
        <v>23401</v>
      </c>
      <c r="S2841" s="5" t="s">
        <v>24099</v>
      </c>
      <c r="T2841" s="5" t="s">
        <v>417</v>
      </c>
      <c r="U2841" s="5" t="s">
        <v>417</v>
      </c>
      <c r="V2841" s="5" t="s">
        <v>417</v>
      </c>
      <c r="W2841" s="5" t="s">
        <v>93</v>
      </c>
      <c r="X2841" s="5" t="s">
        <v>418</v>
      </c>
      <c r="Y2841" s="5" t="s">
        <v>419</v>
      </c>
      <c r="Z2841" s="5" t="s">
        <v>420</v>
      </c>
      <c r="AA2841" s="5" t="s">
        <v>421</v>
      </c>
      <c r="AB2841" s="5"/>
      <c r="AC2841" s="5"/>
      <c r="AD2841" s="5"/>
      <c r="AE2841" s="5"/>
      <c r="AF2841" s="5"/>
    </row>
    <row r="2842" spans="1:32" hidden="1">
      <c r="A2842" s="5" t="s">
        <v>24100</v>
      </c>
      <c r="B2842" s="5" t="str">
        <f>IF(COUNTIF('Leads Priorizados INT'!M:M,A2842)&gt;0,"Sí","No")</f>
        <v>No</v>
      </c>
      <c r="C2842">
        <v>0</v>
      </c>
      <c r="D2842" s="6" t="s">
        <v>414</v>
      </c>
      <c r="E2842" s="5" t="s">
        <v>24101</v>
      </c>
      <c r="F2842" s="5" t="s">
        <v>152</v>
      </c>
      <c r="G2842" s="5" t="s">
        <v>1738</v>
      </c>
      <c r="H2842" s="7">
        <v>884950</v>
      </c>
      <c r="I2842" s="5">
        <v>7</v>
      </c>
      <c r="J2842" s="5">
        <v>1</v>
      </c>
      <c r="K2842" s="5" t="s">
        <v>24102</v>
      </c>
      <c r="L2842" s="5">
        <v>5.8400000000000001E-2</v>
      </c>
      <c r="M2842" s="8"/>
      <c r="N2842" s="8"/>
      <c r="O2842" s="8"/>
      <c r="P2842" s="8"/>
      <c r="Q2842" s="8"/>
      <c r="R2842" s="5" t="s">
        <v>24103</v>
      </c>
      <c r="S2842" s="5" t="s">
        <v>24104</v>
      </c>
      <c r="T2842" s="5" t="s">
        <v>24105</v>
      </c>
      <c r="U2842" s="5" t="s">
        <v>417</v>
      </c>
      <c r="V2842" s="5" t="s">
        <v>417</v>
      </c>
      <c r="W2842" s="5" t="s">
        <v>93</v>
      </c>
      <c r="X2842" s="5" t="s">
        <v>418</v>
      </c>
      <c r="Y2842" s="5" t="s">
        <v>419</v>
      </c>
      <c r="Z2842" s="5" t="s">
        <v>420</v>
      </c>
      <c r="AA2842" s="5" t="s">
        <v>421</v>
      </c>
      <c r="AB2842" s="5"/>
      <c r="AC2842" s="5"/>
      <c r="AD2842" s="5"/>
      <c r="AE2842" s="5"/>
      <c r="AF2842" s="5"/>
    </row>
    <row r="2843" spans="1:32" hidden="1">
      <c r="A2843" s="5" t="s">
        <v>24106</v>
      </c>
      <c r="B2843" s="5" t="str">
        <f>IF(COUNTIF('Leads Priorizados INT'!M:M,A2843)&gt;0,"Sí","No")</f>
        <v>No</v>
      </c>
      <c r="C2843">
        <v>0</v>
      </c>
      <c r="D2843" s="6" t="s">
        <v>414</v>
      </c>
      <c r="E2843" s="5" t="s">
        <v>24107</v>
      </c>
      <c r="F2843" s="5" t="s">
        <v>152</v>
      </c>
      <c r="G2843" s="5" t="s">
        <v>2643</v>
      </c>
      <c r="H2843" s="7">
        <v>4659695</v>
      </c>
      <c r="I2843" s="5">
        <v>33</v>
      </c>
      <c r="J2843" s="5">
        <v>1</v>
      </c>
      <c r="K2843" s="5" t="s">
        <v>24108</v>
      </c>
      <c r="L2843" s="5">
        <v>5.8400000000000001E-2</v>
      </c>
      <c r="M2843" s="8"/>
      <c r="N2843" s="8"/>
      <c r="O2843" s="8"/>
      <c r="P2843" s="8"/>
      <c r="Q2843" s="8"/>
      <c r="R2843" s="5" t="s">
        <v>24109</v>
      </c>
      <c r="S2843" s="5" t="s">
        <v>24110</v>
      </c>
      <c r="T2843" s="5" t="s">
        <v>24111</v>
      </c>
      <c r="U2843" s="5" t="s">
        <v>24112</v>
      </c>
      <c r="V2843" s="5" t="s">
        <v>417</v>
      </c>
      <c r="W2843" s="5" t="s">
        <v>93</v>
      </c>
      <c r="X2843" s="5" t="s">
        <v>418</v>
      </c>
      <c r="Y2843" s="5" t="s">
        <v>419</v>
      </c>
      <c r="Z2843" s="5" t="s">
        <v>420</v>
      </c>
      <c r="AA2843" s="5" t="s">
        <v>421</v>
      </c>
      <c r="AB2843" s="5"/>
      <c r="AC2843" s="5"/>
      <c r="AD2843" s="5"/>
      <c r="AE2843" s="5"/>
      <c r="AF2843" s="5"/>
    </row>
    <row r="2844" spans="1:32">
      <c r="A2844" s="5" t="s">
        <v>24113</v>
      </c>
      <c r="B2844" s="5" t="str">
        <f>IF(COUNTIF('Leads Priorizados INT'!M:M,A2844)&gt;0,"Sí","No")</f>
        <v>No</v>
      </c>
      <c r="C2844">
        <v>1</v>
      </c>
      <c r="D2844" s="6" t="s">
        <v>414</v>
      </c>
      <c r="E2844" s="5" t="s">
        <v>24114</v>
      </c>
      <c r="F2844" s="5" t="s">
        <v>152</v>
      </c>
      <c r="G2844" s="5" t="s">
        <v>1894</v>
      </c>
      <c r="H2844" s="7">
        <v>889939</v>
      </c>
      <c r="I2844" s="5">
        <v>7</v>
      </c>
      <c r="J2844" s="5">
        <v>1</v>
      </c>
      <c r="K2844" s="5" t="s">
        <v>24115</v>
      </c>
      <c r="L2844" s="5">
        <v>5.8400000000000001E-2</v>
      </c>
      <c r="M2844" s="8"/>
      <c r="N2844" s="8"/>
      <c r="O2844" s="8"/>
      <c r="P2844" s="8"/>
      <c r="Q2844" s="8"/>
      <c r="R2844" s="5" t="s">
        <v>24116</v>
      </c>
      <c r="S2844" s="5" t="s">
        <v>417</v>
      </c>
      <c r="T2844" s="5" t="s">
        <v>417</v>
      </c>
      <c r="U2844" s="5" t="s">
        <v>417</v>
      </c>
      <c r="V2844" s="5" t="s">
        <v>417</v>
      </c>
      <c r="W2844" s="5" t="s">
        <v>93</v>
      </c>
      <c r="X2844" s="5" t="s">
        <v>418</v>
      </c>
      <c r="Y2844" s="5" t="s">
        <v>419</v>
      </c>
      <c r="Z2844" s="5" t="s">
        <v>420</v>
      </c>
      <c r="AA2844" s="5" t="s">
        <v>421</v>
      </c>
      <c r="AB2844" s="5"/>
      <c r="AC2844" s="5"/>
      <c r="AD2844" s="5"/>
      <c r="AE2844" s="5"/>
      <c r="AF2844" s="5"/>
    </row>
    <row r="2845" spans="1:32" hidden="1">
      <c r="A2845" s="5" t="s">
        <v>24117</v>
      </c>
      <c r="B2845" s="5" t="str">
        <f>IF(COUNTIF('Leads Priorizados INT'!M:M,A2845)&gt;0,"Sí","No")</f>
        <v>No</v>
      </c>
      <c r="C2845">
        <v>0</v>
      </c>
      <c r="D2845" s="6" t="s">
        <v>414</v>
      </c>
      <c r="E2845" s="5" t="s">
        <v>24118</v>
      </c>
      <c r="F2845" s="5" t="s">
        <v>152</v>
      </c>
      <c r="G2845" s="5" t="s">
        <v>3841</v>
      </c>
      <c r="H2845" s="7">
        <v>4510462</v>
      </c>
      <c r="I2845" s="5">
        <v>11</v>
      </c>
      <c r="J2845" s="5">
        <v>1</v>
      </c>
      <c r="K2845" s="5" t="s">
        <v>24119</v>
      </c>
      <c r="L2845" s="5">
        <v>5.8400000000000001E-2</v>
      </c>
      <c r="M2845" s="8"/>
      <c r="N2845" s="8"/>
      <c r="O2845" s="8"/>
      <c r="P2845" s="8"/>
      <c r="Q2845" s="8"/>
      <c r="R2845" s="5" t="s">
        <v>24120</v>
      </c>
      <c r="S2845" s="5" t="s">
        <v>417</v>
      </c>
      <c r="T2845" s="5" t="s">
        <v>417</v>
      </c>
      <c r="U2845" s="5" t="s">
        <v>417</v>
      </c>
      <c r="V2845" s="5" t="s">
        <v>417</v>
      </c>
      <c r="W2845" s="5" t="s">
        <v>93</v>
      </c>
      <c r="X2845" s="5" t="s">
        <v>418</v>
      </c>
      <c r="Y2845" s="5" t="s">
        <v>419</v>
      </c>
      <c r="Z2845" s="5" t="s">
        <v>420</v>
      </c>
      <c r="AA2845" s="5" t="s">
        <v>421</v>
      </c>
      <c r="AB2845" s="5"/>
      <c r="AC2845" s="5"/>
      <c r="AD2845" s="5"/>
      <c r="AE2845" s="5"/>
      <c r="AF2845" s="5"/>
    </row>
    <row r="2846" spans="1:32" hidden="1">
      <c r="A2846" s="5" t="s">
        <v>24121</v>
      </c>
      <c r="B2846" s="5" t="str">
        <f>IF(COUNTIF('Leads Priorizados INT'!M:M,A2846)&gt;0,"Sí","No")</f>
        <v>No</v>
      </c>
      <c r="C2846">
        <v>0</v>
      </c>
      <c r="D2846" s="6" t="s">
        <v>414</v>
      </c>
      <c r="E2846" s="5" t="s">
        <v>24122</v>
      </c>
      <c r="F2846" s="5" t="s">
        <v>152</v>
      </c>
      <c r="G2846" s="5" t="s">
        <v>2795</v>
      </c>
      <c r="H2846" s="7">
        <v>5927385</v>
      </c>
      <c r="I2846" s="5">
        <v>1</v>
      </c>
      <c r="J2846" s="5">
        <v>2</v>
      </c>
      <c r="K2846" s="5" t="s">
        <v>24123</v>
      </c>
      <c r="L2846" s="5">
        <v>5.8400000000000001E-2</v>
      </c>
      <c r="M2846" s="8">
        <v>917661978</v>
      </c>
      <c r="N2846" s="8"/>
      <c r="O2846" s="8"/>
      <c r="P2846" s="8"/>
      <c r="Q2846" s="8"/>
      <c r="R2846" s="5" t="s">
        <v>24124</v>
      </c>
      <c r="S2846" s="5" t="s">
        <v>24125</v>
      </c>
      <c r="T2846" s="5" t="s">
        <v>417</v>
      </c>
      <c r="U2846" s="5" t="s">
        <v>417</v>
      </c>
      <c r="V2846" s="5" t="s">
        <v>417</v>
      </c>
      <c r="W2846" s="5" t="s">
        <v>93</v>
      </c>
      <c r="X2846" s="5" t="s">
        <v>418</v>
      </c>
      <c r="Y2846" s="5" t="s">
        <v>419</v>
      </c>
      <c r="Z2846" s="5" t="s">
        <v>420</v>
      </c>
      <c r="AA2846" s="5" t="s">
        <v>421</v>
      </c>
      <c r="AB2846" s="5"/>
      <c r="AC2846" s="5"/>
      <c r="AD2846" s="5"/>
      <c r="AE2846" s="5"/>
      <c r="AF2846" s="5"/>
    </row>
    <row r="2847" spans="1:32">
      <c r="A2847" s="5" t="s">
        <v>24126</v>
      </c>
      <c r="B2847" s="5" t="str">
        <f>IF(COUNTIF('Leads Priorizados INT'!M:M,A2847)&gt;0,"Sí","No")</f>
        <v>No</v>
      </c>
      <c r="C2847">
        <v>1</v>
      </c>
      <c r="D2847" s="6" t="s">
        <v>414</v>
      </c>
      <c r="E2847" s="5" t="s">
        <v>24127</v>
      </c>
      <c r="F2847" s="5" t="s">
        <v>152</v>
      </c>
      <c r="G2847" s="5" t="s">
        <v>1535</v>
      </c>
      <c r="H2847" s="7">
        <v>1220569</v>
      </c>
      <c r="I2847" s="5">
        <v>1</v>
      </c>
      <c r="J2847" s="5">
        <v>1</v>
      </c>
      <c r="K2847" s="5" t="s">
        <v>24128</v>
      </c>
      <c r="L2847" s="5">
        <v>5.8400000000000001E-2</v>
      </c>
      <c r="M2847" s="8"/>
      <c r="N2847" s="8"/>
      <c r="O2847" s="8"/>
      <c r="P2847" s="8"/>
      <c r="Q2847" s="8"/>
      <c r="R2847" s="5" t="s">
        <v>24129</v>
      </c>
      <c r="S2847" s="5" t="s">
        <v>417</v>
      </c>
      <c r="T2847" s="5" t="s">
        <v>417</v>
      </c>
      <c r="U2847" s="5" t="s">
        <v>417</v>
      </c>
      <c r="V2847" s="5" t="s">
        <v>417</v>
      </c>
      <c r="W2847" s="5" t="s">
        <v>93</v>
      </c>
      <c r="X2847" s="5" t="s">
        <v>418</v>
      </c>
      <c r="Y2847" s="5" t="s">
        <v>419</v>
      </c>
      <c r="Z2847" s="5" t="s">
        <v>420</v>
      </c>
      <c r="AA2847" s="5" t="s">
        <v>421</v>
      </c>
      <c r="AB2847" s="5"/>
      <c r="AC2847" s="5"/>
      <c r="AD2847" s="5"/>
      <c r="AE2847" s="5"/>
      <c r="AF2847" s="5"/>
    </row>
    <row r="2848" spans="1:32">
      <c r="A2848" s="5" t="s">
        <v>24130</v>
      </c>
      <c r="B2848" s="5" t="str">
        <f>IF(COUNTIF('Leads Priorizados INT'!M:M,A2848)&gt;0,"Sí","No")</f>
        <v>No</v>
      </c>
      <c r="C2848">
        <v>1</v>
      </c>
      <c r="D2848" s="6" t="s">
        <v>414</v>
      </c>
      <c r="E2848" s="5" t="s">
        <v>24131</v>
      </c>
      <c r="F2848" s="5" t="s">
        <v>152</v>
      </c>
      <c r="G2848" s="5" t="s">
        <v>1535</v>
      </c>
      <c r="H2848" s="7">
        <v>6464000</v>
      </c>
      <c r="I2848" s="5">
        <v>6</v>
      </c>
      <c r="J2848" s="5">
        <v>1</v>
      </c>
      <c r="K2848" s="5" t="s">
        <v>24132</v>
      </c>
      <c r="L2848" s="5">
        <v>5.8299999999999998E-2</v>
      </c>
      <c r="M2848" s="8">
        <v>722395000</v>
      </c>
      <c r="N2848" s="8"/>
      <c r="O2848" s="8"/>
      <c r="P2848" s="8"/>
      <c r="Q2848" s="8"/>
      <c r="R2848" s="5" t="s">
        <v>24133</v>
      </c>
      <c r="S2848" s="5" t="s">
        <v>24134</v>
      </c>
      <c r="T2848" s="5" t="s">
        <v>417</v>
      </c>
      <c r="U2848" s="5" t="s">
        <v>417</v>
      </c>
      <c r="V2848" s="5" t="s">
        <v>417</v>
      </c>
      <c r="W2848" s="5" t="s">
        <v>93</v>
      </c>
      <c r="X2848" s="5" t="s">
        <v>418</v>
      </c>
      <c r="Y2848" s="5" t="s">
        <v>419</v>
      </c>
      <c r="Z2848" s="5" t="s">
        <v>420</v>
      </c>
      <c r="AA2848" s="5" t="s">
        <v>421</v>
      </c>
      <c r="AB2848" s="5"/>
      <c r="AC2848" s="5"/>
      <c r="AD2848" s="5"/>
      <c r="AE2848" s="5"/>
      <c r="AF2848" s="5"/>
    </row>
    <row r="2849" spans="1:32" hidden="1">
      <c r="A2849" s="5" t="s">
        <v>24135</v>
      </c>
      <c r="B2849" s="5" t="str">
        <f>IF(COUNTIF('Leads Priorizados INT'!M:M,A2849)&gt;0,"Sí","No")</f>
        <v>No</v>
      </c>
      <c r="C2849">
        <v>0</v>
      </c>
      <c r="D2849" s="6" t="s">
        <v>414</v>
      </c>
      <c r="E2849" s="5" t="s">
        <v>24136</v>
      </c>
      <c r="F2849" s="5" t="s">
        <v>24137</v>
      </c>
      <c r="G2849" s="5" t="s">
        <v>24138</v>
      </c>
      <c r="H2849" s="7">
        <v>1025179</v>
      </c>
      <c r="I2849" s="5">
        <v>5</v>
      </c>
      <c r="J2849" s="5">
        <v>2</v>
      </c>
      <c r="K2849" s="5" t="s">
        <v>24139</v>
      </c>
      <c r="L2849" s="5">
        <v>5.8299999999999998E-2</v>
      </c>
      <c r="M2849" s="8">
        <v>980557605</v>
      </c>
      <c r="N2849" s="8">
        <v>692630808</v>
      </c>
      <c r="O2849" s="8">
        <v>626484548</v>
      </c>
      <c r="P2849" s="8">
        <v>692631010</v>
      </c>
      <c r="Q2849" s="8">
        <v>692630909</v>
      </c>
      <c r="R2849" s="5" t="s">
        <v>24140</v>
      </c>
      <c r="S2849" s="5" t="s">
        <v>417</v>
      </c>
      <c r="T2849" s="5" t="s">
        <v>417</v>
      </c>
      <c r="U2849" s="5" t="s">
        <v>417</v>
      </c>
      <c r="V2849" s="5" t="s">
        <v>417</v>
      </c>
      <c r="W2849" s="5" t="s">
        <v>93</v>
      </c>
      <c r="X2849" s="5" t="s">
        <v>418</v>
      </c>
      <c r="Y2849" s="5" t="s">
        <v>419</v>
      </c>
      <c r="Z2849" s="5" t="s">
        <v>420</v>
      </c>
      <c r="AA2849" s="5" t="s">
        <v>421</v>
      </c>
      <c r="AB2849" s="5" t="s">
        <v>24141</v>
      </c>
      <c r="AC2849" s="5"/>
      <c r="AD2849" s="5"/>
      <c r="AE2849" s="5"/>
      <c r="AF2849" s="5"/>
    </row>
    <row r="2850" spans="1:32" hidden="1">
      <c r="A2850" s="5" t="s">
        <v>24142</v>
      </c>
      <c r="B2850" s="5" t="str">
        <f>IF(COUNTIF('Leads Priorizados INT'!M:M,A2850)&gt;0,"Sí","No")</f>
        <v>No</v>
      </c>
      <c r="C2850">
        <v>0</v>
      </c>
      <c r="D2850" s="6" t="s">
        <v>414</v>
      </c>
      <c r="E2850" s="5" t="s">
        <v>24143</v>
      </c>
      <c r="F2850" s="5" t="s">
        <v>431</v>
      </c>
      <c r="G2850" s="5" t="s">
        <v>9310</v>
      </c>
      <c r="H2850" s="7">
        <v>355433</v>
      </c>
      <c r="I2850" s="5">
        <v>1</v>
      </c>
      <c r="J2850" s="5">
        <v>1</v>
      </c>
      <c r="K2850" s="5" t="s">
        <v>24144</v>
      </c>
      <c r="L2850" s="5">
        <v>5.8299999999999998E-2</v>
      </c>
      <c r="M2850" s="8"/>
      <c r="N2850" s="8"/>
      <c r="O2850" s="8"/>
      <c r="P2850" s="8"/>
      <c r="Q2850" s="8"/>
      <c r="R2850" s="5" t="s">
        <v>24145</v>
      </c>
      <c r="S2850" s="5" t="s">
        <v>24146</v>
      </c>
      <c r="T2850" s="5" t="s">
        <v>24147</v>
      </c>
      <c r="U2850" s="5" t="s">
        <v>417</v>
      </c>
      <c r="V2850" s="5" t="s">
        <v>417</v>
      </c>
      <c r="W2850" s="5" t="s">
        <v>93</v>
      </c>
      <c r="X2850" s="5" t="s">
        <v>418</v>
      </c>
      <c r="Y2850" s="5" t="s">
        <v>419</v>
      </c>
      <c r="Z2850" s="5" t="s">
        <v>420</v>
      </c>
      <c r="AA2850" s="5" t="s">
        <v>421</v>
      </c>
      <c r="AB2850" s="5"/>
      <c r="AC2850" s="5"/>
      <c r="AD2850" s="5"/>
      <c r="AE2850" s="5"/>
      <c r="AF2850" s="5"/>
    </row>
    <row r="2851" spans="1:32" hidden="1">
      <c r="A2851" s="5" t="s">
        <v>24148</v>
      </c>
      <c r="B2851" s="5" t="str">
        <f>IF(COUNTIF('Leads Priorizados INT'!M:M,A2851)&gt;0,"Sí","No")</f>
        <v>No</v>
      </c>
      <c r="C2851">
        <v>0</v>
      </c>
      <c r="D2851" s="6" t="s">
        <v>414</v>
      </c>
      <c r="E2851" s="5" t="s">
        <v>24149</v>
      </c>
      <c r="F2851" s="5" t="s">
        <v>1019</v>
      </c>
      <c r="G2851" s="5" t="s">
        <v>24150</v>
      </c>
      <c r="H2851" s="7">
        <v>5767381</v>
      </c>
      <c r="I2851" s="5">
        <v>25</v>
      </c>
      <c r="J2851" s="5">
        <v>4</v>
      </c>
      <c r="K2851" s="5" t="s">
        <v>24151</v>
      </c>
      <c r="L2851" s="5">
        <v>5.8299999999999998E-2</v>
      </c>
      <c r="M2851" s="8">
        <v>948570305</v>
      </c>
      <c r="N2851" s="8">
        <v>948855760</v>
      </c>
      <c r="O2851" s="8">
        <v>948334500</v>
      </c>
      <c r="P2851" s="8"/>
      <c r="Q2851" s="8"/>
      <c r="R2851" s="5" t="s">
        <v>24152</v>
      </c>
      <c r="S2851" s="5" t="s">
        <v>417</v>
      </c>
      <c r="T2851" s="5" t="s">
        <v>417</v>
      </c>
      <c r="U2851" s="5" t="s">
        <v>417</v>
      </c>
      <c r="V2851" s="5" t="s">
        <v>417</v>
      </c>
      <c r="W2851" s="5" t="s">
        <v>93</v>
      </c>
      <c r="X2851" s="5" t="s">
        <v>418</v>
      </c>
      <c r="Y2851" s="5" t="s">
        <v>419</v>
      </c>
      <c r="Z2851" s="5" t="s">
        <v>420</v>
      </c>
      <c r="AA2851" s="5" t="s">
        <v>421</v>
      </c>
      <c r="AB2851" s="5"/>
      <c r="AC2851" s="5"/>
      <c r="AD2851" s="5"/>
      <c r="AE2851" s="5"/>
      <c r="AF2851" s="5"/>
    </row>
    <row r="2852" spans="1:32" hidden="1">
      <c r="A2852" s="5" t="s">
        <v>24153</v>
      </c>
      <c r="B2852" s="5" t="str">
        <f>IF(COUNTIF('Leads Priorizados INT'!M:M,A2852)&gt;0,"Sí","No")</f>
        <v>No</v>
      </c>
      <c r="C2852">
        <v>0</v>
      </c>
      <c r="D2852" s="6" t="s">
        <v>414</v>
      </c>
      <c r="E2852" s="5" t="s">
        <v>24154</v>
      </c>
      <c r="F2852" s="5" t="s">
        <v>721</v>
      </c>
      <c r="G2852" s="5" t="s">
        <v>2504</v>
      </c>
      <c r="H2852" s="7">
        <v>832538</v>
      </c>
      <c r="I2852" s="5">
        <v>7</v>
      </c>
      <c r="J2852" s="5">
        <v>1</v>
      </c>
      <c r="K2852" s="5" t="s">
        <v>24155</v>
      </c>
      <c r="L2852" s="5">
        <v>5.8299999999999998E-2</v>
      </c>
      <c r="M2852" s="8"/>
      <c r="N2852" s="8"/>
      <c r="O2852" s="8"/>
      <c r="P2852" s="8"/>
      <c r="Q2852" s="8"/>
      <c r="R2852" s="5" t="s">
        <v>24156</v>
      </c>
      <c r="S2852" s="5" t="s">
        <v>24157</v>
      </c>
      <c r="T2852" s="5" t="s">
        <v>417</v>
      </c>
      <c r="U2852" s="5" t="s">
        <v>417</v>
      </c>
      <c r="V2852" s="5" t="s">
        <v>417</v>
      </c>
      <c r="W2852" s="5" t="s">
        <v>93</v>
      </c>
      <c r="X2852" s="5" t="s">
        <v>418</v>
      </c>
      <c r="Y2852" s="5" t="s">
        <v>419</v>
      </c>
      <c r="Z2852" s="5" t="s">
        <v>420</v>
      </c>
      <c r="AA2852" s="5" t="s">
        <v>421</v>
      </c>
      <c r="AB2852" s="5"/>
      <c r="AC2852" s="5"/>
      <c r="AD2852" s="5"/>
      <c r="AE2852" s="5"/>
      <c r="AF2852" s="5"/>
    </row>
    <row r="2853" spans="1:32" hidden="1">
      <c r="A2853" s="5" t="s">
        <v>24158</v>
      </c>
      <c r="B2853" s="5" t="str">
        <f>IF(COUNTIF('Leads Priorizados INT'!M:M,A2853)&gt;0,"Sí","No")</f>
        <v>No</v>
      </c>
      <c r="C2853">
        <v>0</v>
      </c>
      <c r="D2853" s="6" t="s">
        <v>414</v>
      </c>
      <c r="E2853" s="5" t="s">
        <v>24159</v>
      </c>
      <c r="F2853" s="5" t="s">
        <v>152</v>
      </c>
      <c r="G2853" s="5" t="s">
        <v>1856</v>
      </c>
      <c r="H2853" s="7">
        <v>910602</v>
      </c>
      <c r="I2853" s="5">
        <v>7</v>
      </c>
      <c r="J2853" s="5">
        <v>1</v>
      </c>
      <c r="K2853" s="5" t="s">
        <v>24160</v>
      </c>
      <c r="L2853" s="5">
        <v>5.8299999999999998E-2</v>
      </c>
      <c r="M2853" s="8"/>
      <c r="N2853" s="8"/>
      <c r="O2853" s="8"/>
      <c r="P2853" s="8"/>
      <c r="Q2853" s="8"/>
      <c r="R2853" s="5" t="s">
        <v>24161</v>
      </c>
      <c r="S2853" s="5" t="s">
        <v>24162</v>
      </c>
      <c r="T2853" s="5" t="s">
        <v>24163</v>
      </c>
      <c r="U2853" s="5" t="s">
        <v>24164</v>
      </c>
      <c r="V2853" s="5" t="s">
        <v>417</v>
      </c>
      <c r="W2853" s="5" t="s">
        <v>93</v>
      </c>
      <c r="X2853" s="5" t="s">
        <v>418</v>
      </c>
      <c r="Y2853" s="5" t="s">
        <v>419</v>
      </c>
      <c r="Z2853" s="5" t="s">
        <v>420</v>
      </c>
      <c r="AA2853" s="5" t="s">
        <v>421</v>
      </c>
      <c r="AB2853" s="5"/>
      <c r="AC2853" s="5"/>
      <c r="AD2853" s="5"/>
      <c r="AE2853" s="5"/>
      <c r="AF2853" s="5"/>
    </row>
    <row r="2854" spans="1:32" hidden="1">
      <c r="A2854" s="5" t="s">
        <v>24165</v>
      </c>
      <c r="B2854" s="5" t="str">
        <f>IF(COUNTIF('Leads Priorizados INT'!M:M,A2854)&gt;0,"Sí","No")</f>
        <v>No</v>
      </c>
      <c r="C2854">
        <v>0</v>
      </c>
      <c r="D2854" s="6" t="s">
        <v>414</v>
      </c>
      <c r="E2854" s="5" t="s">
        <v>24166</v>
      </c>
      <c r="F2854" s="5" t="s">
        <v>1065</v>
      </c>
      <c r="G2854" s="5" t="s">
        <v>24023</v>
      </c>
      <c r="H2854" s="7">
        <v>510652</v>
      </c>
      <c r="I2854" s="5">
        <v>4</v>
      </c>
      <c r="J2854" s="5">
        <v>2</v>
      </c>
      <c r="K2854" s="5" t="s">
        <v>24167</v>
      </c>
      <c r="L2854" s="5">
        <v>5.8200000000000002E-2</v>
      </c>
      <c r="M2854" s="8"/>
      <c r="N2854" s="8"/>
      <c r="O2854" s="8"/>
      <c r="P2854" s="8"/>
      <c r="Q2854" s="8"/>
      <c r="R2854" s="5" t="s">
        <v>24168</v>
      </c>
      <c r="S2854" s="5" t="s">
        <v>417</v>
      </c>
      <c r="T2854" s="5" t="s">
        <v>417</v>
      </c>
      <c r="U2854" s="5" t="s">
        <v>417</v>
      </c>
      <c r="V2854" s="5" t="s">
        <v>417</v>
      </c>
      <c r="W2854" s="5" t="s">
        <v>93</v>
      </c>
      <c r="X2854" s="5" t="s">
        <v>418</v>
      </c>
      <c r="Y2854" s="5" t="s">
        <v>419</v>
      </c>
      <c r="Z2854" s="5" t="s">
        <v>420</v>
      </c>
      <c r="AA2854" s="5" t="s">
        <v>421</v>
      </c>
      <c r="AB2854" s="5"/>
      <c r="AC2854" s="5"/>
      <c r="AD2854" s="5"/>
      <c r="AE2854" s="5"/>
      <c r="AF2854" s="5"/>
    </row>
    <row r="2855" spans="1:32" hidden="1">
      <c r="A2855" s="5" t="s">
        <v>24169</v>
      </c>
      <c r="B2855" s="5" t="str">
        <f>IF(COUNTIF('Leads Priorizados INT'!M:M,A2855)&gt;0,"Sí","No")</f>
        <v>No</v>
      </c>
      <c r="C2855">
        <v>0</v>
      </c>
      <c r="D2855" s="6" t="s">
        <v>430</v>
      </c>
      <c r="E2855" s="5" t="s">
        <v>24170</v>
      </c>
      <c r="F2855" s="5" t="s">
        <v>152</v>
      </c>
      <c r="G2855" s="5" t="s">
        <v>1157</v>
      </c>
      <c r="H2855" s="7">
        <v>1881878</v>
      </c>
      <c r="I2855" s="5">
        <v>22</v>
      </c>
      <c r="J2855" s="5">
        <v>1</v>
      </c>
      <c r="K2855" s="5" t="s">
        <v>24171</v>
      </c>
      <c r="L2855" s="5">
        <v>5.8200000000000002E-2</v>
      </c>
      <c r="M2855" s="8">
        <v>913077010</v>
      </c>
      <c r="N2855" s="8">
        <v>917080300</v>
      </c>
      <c r="O2855" s="8">
        <v>916226871</v>
      </c>
      <c r="P2855" s="8">
        <v>685899735</v>
      </c>
      <c r="Q2855" s="8">
        <v>656842644</v>
      </c>
      <c r="R2855" s="5" t="s">
        <v>24172</v>
      </c>
      <c r="S2855" s="5" t="s">
        <v>24173</v>
      </c>
      <c r="T2855" s="5" t="s">
        <v>24174</v>
      </c>
      <c r="U2855" s="5" t="s">
        <v>417</v>
      </c>
      <c r="V2855" s="5" t="s">
        <v>417</v>
      </c>
      <c r="W2855" s="5" t="s">
        <v>93</v>
      </c>
      <c r="X2855" s="5" t="s">
        <v>418</v>
      </c>
      <c r="Y2855" s="5" t="s">
        <v>419</v>
      </c>
      <c r="Z2855" s="5" t="s">
        <v>420</v>
      </c>
      <c r="AA2855" s="5" t="s">
        <v>421</v>
      </c>
      <c r="AB2855" s="5" t="s">
        <v>24175</v>
      </c>
      <c r="AC2855" s="5" t="s">
        <v>24176</v>
      </c>
      <c r="AD2855" s="5" t="s">
        <v>24177</v>
      </c>
      <c r="AE2855" s="5"/>
      <c r="AF2855" s="5"/>
    </row>
    <row r="2856" spans="1:32">
      <c r="A2856" s="5" t="s">
        <v>24178</v>
      </c>
      <c r="B2856" s="5" t="str">
        <f>IF(COUNTIF('Leads Priorizados INT'!M:M,A2856)&gt;0,"Sí","No")</f>
        <v>No</v>
      </c>
      <c r="C2856">
        <v>1</v>
      </c>
      <c r="D2856" s="6" t="s">
        <v>414</v>
      </c>
      <c r="E2856" s="5" t="s">
        <v>24179</v>
      </c>
      <c r="F2856" s="5" t="s">
        <v>152</v>
      </c>
      <c r="G2856" s="5" t="s">
        <v>24180</v>
      </c>
      <c r="H2856" s="7">
        <v>921678</v>
      </c>
      <c r="I2856" s="5">
        <v>8</v>
      </c>
      <c r="J2856" s="5">
        <v>2</v>
      </c>
      <c r="K2856" s="5" t="s">
        <v>24181</v>
      </c>
      <c r="L2856" s="5">
        <v>5.8200000000000002E-2</v>
      </c>
      <c r="M2856" s="8">
        <v>918560369</v>
      </c>
      <c r="N2856" s="8"/>
      <c r="O2856" s="8"/>
      <c r="P2856" s="8"/>
      <c r="Q2856" s="8"/>
      <c r="R2856" s="5" t="s">
        <v>24182</v>
      </c>
      <c r="S2856" s="5" t="s">
        <v>24183</v>
      </c>
      <c r="T2856" s="5" t="s">
        <v>417</v>
      </c>
      <c r="U2856" s="5" t="s">
        <v>417</v>
      </c>
      <c r="V2856" s="5" t="s">
        <v>417</v>
      </c>
      <c r="W2856" s="5" t="s">
        <v>93</v>
      </c>
      <c r="X2856" s="5" t="s">
        <v>418</v>
      </c>
      <c r="Y2856" s="5" t="s">
        <v>419</v>
      </c>
      <c r="Z2856" s="5" t="s">
        <v>420</v>
      </c>
      <c r="AA2856" s="5" t="s">
        <v>421</v>
      </c>
      <c r="AB2856" s="5" t="s">
        <v>24184</v>
      </c>
      <c r="AC2856" s="5"/>
      <c r="AD2856" s="5"/>
      <c r="AE2856" s="5"/>
      <c r="AF2856" s="5"/>
    </row>
    <row r="2857" spans="1:32" hidden="1">
      <c r="A2857" s="5" t="s">
        <v>24185</v>
      </c>
      <c r="B2857" s="5" t="str">
        <f>IF(COUNTIF('Leads Priorizados INT'!M:M,A2857)&gt;0,"Sí","No")</f>
        <v>No</v>
      </c>
      <c r="C2857">
        <v>0</v>
      </c>
      <c r="D2857" s="6" t="s">
        <v>414</v>
      </c>
      <c r="E2857" s="5" t="s">
        <v>24186</v>
      </c>
      <c r="F2857" s="5" t="s">
        <v>152</v>
      </c>
      <c r="G2857" s="5" t="s">
        <v>1923</v>
      </c>
      <c r="H2857" s="7">
        <v>1083601</v>
      </c>
      <c r="I2857" s="5">
        <v>8</v>
      </c>
      <c r="J2857" s="5">
        <v>1</v>
      </c>
      <c r="K2857" s="5" t="s">
        <v>24187</v>
      </c>
      <c r="L2857" s="5">
        <v>5.8200000000000002E-2</v>
      </c>
      <c r="M2857" s="8"/>
      <c r="N2857" s="8"/>
      <c r="O2857" s="8"/>
      <c r="P2857" s="8"/>
      <c r="Q2857" s="8"/>
      <c r="R2857" s="5" t="s">
        <v>24188</v>
      </c>
      <c r="S2857" s="5" t="s">
        <v>24189</v>
      </c>
      <c r="T2857" s="5" t="s">
        <v>417</v>
      </c>
      <c r="U2857" s="5" t="s">
        <v>417</v>
      </c>
      <c r="V2857" s="5" t="s">
        <v>417</v>
      </c>
      <c r="W2857" s="5" t="s">
        <v>93</v>
      </c>
      <c r="X2857" s="5" t="s">
        <v>418</v>
      </c>
      <c r="Y2857" s="5" t="s">
        <v>419</v>
      </c>
      <c r="Z2857" s="5" t="s">
        <v>420</v>
      </c>
      <c r="AA2857" s="5" t="s">
        <v>421</v>
      </c>
      <c r="AB2857" s="5"/>
      <c r="AC2857" s="5"/>
      <c r="AD2857" s="5"/>
      <c r="AE2857" s="5"/>
      <c r="AF2857" s="5"/>
    </row>
    <row r="2858" spans="1:32">
      <c r="A2858" s="5" t="s">
        <v>24190</v>
      </c>
      <c r="B2858" s="5" t="str">
        <f>IF(COUNTIF('Leads Priorizados INT'!M:M,A2858)&gt;0,"Sí","No")</f>
        <v>No</v>
      </c>
      <c r="C2858">
        <v>1</v>
      </c>
      <c r="D2858" s="6" t="s">
        <v>414</v>
      </c>
      <c r="E2858" s="5" t="s">
        <v>24191</v>
      </c>
      <c r="F2858" s="5" t="s">
        <v>152</v>
      </c>
      <c r="G2858" s="5" t="s">
        <v>9383</v>
      </c>
      <c r="H2858" s="7">
        <v>1029317</v>
      </c>
      <c r="I2858" s="5">
        <v>7</v>
      </c>
      <c r="J2858" s="5">
        <v>2</v>
      </c>
      <c r="K2858" s="5" t="s">
        <v>24192</v>
      </c>
      <c r="L2858" s="5">
        <v>5.8200000000000002E-2</v>
      </c>
      <c r="M2858" s="8"/>
      <c r="N2858" s="8"/>
      <c r="O2858" s="8"/>
      <c r="P2858" s="8"/>
      <c r="Q2858" s="8"/>
      <c r="R2858" s="5" t="s">
        <v>24193</v>
      </c>
      <c r="S2858" s="5" t="s">
        <v>417</v>
      </c>
      <c r="T2858" s="5" t="s">
        <v>417</v>
      </c>
      <c r="U2858" s="5" t="s">
        <v>417</v>
      </c>
      <c r="V2858" s="5" t="s">
        <v>417</v>
      </c>
      <c r="W2858" s="5" t="s">
        <v>93</v>
      </c>
      <c r="X2858" s="5" t="s">
        <v>418</v>
      </c>
      <c r="Y2858" s="5" t="s">
        <v>419</v>
      </c>
      <c r="Z2858" s="5" t="s">
        <v>420</v>
      </c>
      <c r="AA2858" s="5" t="s">
        <v>421</v>
      </c>
      <c r="AB2858" s="5"/>
      <c r="AC2858" s="5"/>
      <c r="AD2858" s="5"/>
      <c r="AE2858" s="5"/>
      <c r="AF2858" s="5"/>
    </row>
    <row r="2859" spans="1:32" hidden="1">
      <c r="A2859" s="5" t="s">
        <v>24194</v>
      </c>
      <c r="B2859" s="5" t="str">
        <f>IF(COUNTIF('Leads Priorizados INT'!M:M,A2859)&gt;0,"Sí","No")</f>
        <v>No</v>
      </c>
      <c r="C2859">
        <v>0</v>
      </c>
      <c r="D2859" s="6" t="s">
        <v>414</v>
      </c>
      <c r="E2859" s="5" t="s">
        <v>24195</v>
      </c>
      <c r="F2859" s="5" t="s">
        <v>152</v>
      </c>
      <c r="G2859" s="5" t="s">
        <v>2708</v>
      </c>
      <c r="H2859" s="7">
        <v>908852</v>
      </c>
      <c r="I2859" s="5">
        <v>2</v>
      </c>
      <c r="J2859" s="5">
        <v>2</v>
      </c>
      <c r="K2859" s="5" t="s">
        <v>24196</v>
      </c>
      <c r="L2859" s="5">
        <v>5.8200000000000002E-2</v>
      </c>
      <c r="M2859" s="8"/>
      <c r="N2859" s="8"/>
      <c r="O2859" s="8"/>
      <c r="P2859" s="8"/>
      <c r="Q2859" s="8"/>
      <c r="R2859" s="5" t="s">
        <v>24197</v>
      </c>
      <c r="S2859" s="5" t="s">
        <v>417</v>
      </c>
      <c r="T2859" s="5" t="s">
        <v>417</v>
      </c>
      <c r="U2859" s="5" t="s">
        <v>417</v>
      </c>
      <c r="V2859" s="5" t="s">
        <v>417</v>
      </c>
      <c r="W2859" s="5" t="s">
        <v>93</v>
      </c>
      <c r="X2859" s="5" t="s">
        <v>418</v>
      </c>
      <c r="Y2859" s="5" t="s">
        <v>419</v>
      </c>
      <c r="Z2859" s="5" t="s">
        <v>420</v>
      </c>
      <c r="AA2859" s="5" t="s">
        <v>421</v>
      </c>
      <c r="AB2859" s="5"/>
      <c r="AC2859" s="5"/>
      <c r="AD2859" s="5"/>
      <c r="AE2859" s="5"/>
      <c r="AF2859" s="5"/>
    </row>
    <row r="2860" spans="1:32" hidden="1">
      <c r="A2860" s="5" t="s">
        <v>24198</v>
      </c>
      <c r="B2860" s="5" t="str">
        <f>IF(COUNTIF('Leads Priorizados INT'!M:M,A2860)&gt;0,"Sí","No")</f>
        <v>No</v>
      </c>
      <c r="C2860">
        <v>0</v>
      </c>
      <c r="D2860" s="6" t="s">
        <v>414</v>
      </c>
      <c r="E2860" s="5" t="s">
        <v>24199</v>
      </c>
      <c r="F2860" s="5" t="s">
        <v>700</v>
      </c>
      <c r="G2860" s="5" t="s">
        <v>20871</v>
      </c>
      <c r="H2860" s="7">
        <v>1513966</v>
      </c>
      <c r="I2860" s="5">
        <v>12</v>
      </c>
      <c r="J2860" s="5">
        <v>1</v>
      </c>
      <c r="K2860" s="5" t="s">
        <v>24200</v>
      </c>
      <c r="L2860" s="5">
        <v>5.8200000000000002E-2</v>
      </c>
      <c r="M2860" s="8">
        <v>957435344</v>
      </c>
      <c r="N2860" s="8">
        <v>954105455</v>
      </c>
      <c r="O2860" s="8">
        <v>955672515</v>
      </c>
      <c r="P2860" s="8">
        <v>912865660</v>
      </c>
      <c r="Q2860" s="8">
        <v>659203561</v>
      </c>
      <c r="R2860" s="5" t="s">
        <v>24201</v>
      </c>
      <c r="S2860" s="5" t="s">
        <v>417</v>
      </c>
      <c r="T2860" s="5" t="s">
        <v>417</v>
      </c>
      <c r="U2860" s="5" t="s">
        <v>417</v>
      </c>
      <c r="V2860" s="5" t="s">
        <v>417</v>
      </c>
      <c r="W2860" s="5" t="s">
        <v>93</v>
      </c>
      <c r="X2860" s="5" t="s">
        <v>418</v>
      </c>
      <c r="Y2860" s="5" t="s">
        <v>419</v>
      </c>
      <c r="Z2860" s="5" t="s">
        <v>420</v>
      </c>
      <c r="AA2860" s="5" t="s">
        <v>421</v>
      </c>
      <c r="AB2860" s="5"/>
      <c r="AC2860" s="5"/>
      <c r="AD2860" s="5"/>
      <c r="AE2860" s="5"/>
      <c r="AF2860" s="5"/>
    </row>
    <row r="2861" spans="1:32" hidden="1">
      <c r="A2861" s="5" t="s">
        <v>24202</v>
      </c>
      <c r="B2861" s="5" t="str">
        <f>IF(COUNTIF('Leads Priorizados INT'!M:M,A2861)&gt;0,"Sí","No")</f>
        <v>No</v>
      </c>
      <c r="C2861">
        <v>0</v>
      </c>
      <c r="D2861" s="6" t="s">
        <v>414</v>
      </c>
      <c r="E2861" s="5" t="s">
        <v>24203</v>
      </c>
      <c r="F2861" s="5" t="s">
        <v>152</v>
      </c>
      <c r="G2861" s="5" t="s">
        <v>780</v>
      </c>
      <c r="H2861" s="7">
        <v>905841</v>
      </c>
      <c r="I2861" s="5">
        <v>4</v>
      </c>
      <c r="J2861" s="5">
        <v>2</v>
      </c>
      <c r="K2861" s="5" t="s">
        <v>24204</v>
      </c>
      <c r="L2861" s="5">
        <v>5.8099999999999999E-2</v>
      </c>
      <c r="M2861" s="8"/>
      <c r="N2861" s="8"/>
      <c r="O2861" s="8"/>
      <c r="P2861" s="8"/>
      <c r="Q2861" s="8"/>
      <c r="R2861" s="5" t="s">
        <v>24205</v>
      </c>
      <c r="S2861" s="5" t="s">
        <v>417</v>
      </c>
      <c r="T2861" s="5" t="s">
        <v>417</v>
      </c>
      <c r="U2861" s="5" t="s">
        <v>417</v>
      </c>
      <c r="V2861" s="5" t="s">
        <v>417</v>
      </c>
      <c r="W2861" s="5" t="s">
        <v>93</v>
      </c>
      <c r="X2861" s="5" t="s">
        <v>418</v>
      </c>
      <c r="Y2861" s="5" t="s">
        <v>419</v>
      </c>
      <c r="Z2861" s="5" t="s">
        <v>420</v>
      </c>
      <c r="AA2861" s="5" t="s">
        <v>421</v>
      </c>
      <c r="AB2861" s="5"/>
      <c r="AC2861" s="5"/>
      <c r="AD2861" s="5"/>
      <c r="AE2861" s="5"/>
      <c r="AF2861" s="5"/>
    </row>
    <row r="2862" spans="1:32" hidden="1">
      <c r="A2862" s="5" t="s">
        <v>24206</v>
      </c>
      <c r="B2862" s="5" t="str">
        <f>IF(COUNTIF('Leads Priorizados INT'!M:M,A2862)&gt;0,"Sí","No")</f>
        <v>No</v>
      </c>
      <c r="C2862">
        <v>0</v>
      </c>
      <c r="D2862" s="6" t="s">
        <v>414</v>
      </c>
      <c r="E2862" s="5" t="s">
        <v>24207</v>
      </c>
      <c r="F2862" s="5" t="s">
        <v>1245</v>
      </c>
      <c r="G2862" s="5" t="s">
        <v>24208</v>
      </c>
      <c r="H2862" s="7">
        <v>11771704</v>
      </c>
      <c r="I2862" s="5">
        <v>76</v>
      </c>
      <c r="J2862" s="5">
        <v>3</v>
      </c>
      <c r="K2862" s="5" t="s">
        <v>24209</v>
      </c>
      <c r="L2862" s="5">
        <v>5.8099999999999999E-2</v>
      </c>
      <c r="M2862" s="8">
        <v>944982028</v>
      </c>
      <c r="N2862" s="8">
        <v>944982036</v>
      </c>
      <c r="O2862" s="8">
        <v>657705432</v>
      </c>
      <c r="P2862" s="8">
        <v>605752707</v>
      </c>
      <c r="Q2862" s="8"/>
      <c r="R2862" s="5" t="s">
        <v>24210</v>
      </c>
      <c r="S2862" s="5" t="s">
        <v>24211</v>
      </c>
      <c r="T2862" s="5" t="s">
        <v>417</v>
      </c>
      <c r="U2862" s="5" t="s">
        <v>417</v>
      </c>
      <c r="V2862" s="5" t="s">
        <v>417</v>
      </c>
      <c r="W2862" s="5" t="s">
        <v>93</v>
      </c>
      <c r="X2862" s="5" t="s">
        <v>418</v>
      </c>
      <c r="Y2862" s="5" t="s">
        <v>419</v>
      </c>
      <c r="Z2862" s="5" t="s">
        <v>420</v>
      </c>
      <c r="AA2862" s="5" t="s">
        <v>421</v>
      </c>
      <c r="AB2862" s="5"/>
      <c r="AC2862" s="5"/>
      <c r="AD2862" s="5"/>
      <c r="AE2862" s="5"/>
      <c r="AF2862" s="5"/>
    </row>
    <row r="2863" spans="1:32" hidden="1">
      <c r="A2863" s="5" t="s">
        <v>24212</v>
      </c>
      <c r="B2863" s="5" t="str">
        <f>IF(COUNTIF('Leads Priorizados INT'!M:M,A2863)&gt;0,"Sí","No")</f>
        <v>No</v>
      </c>
      <c r="C2863">
        <v>0</v>
      </c>
      <c r="D2863" s="6" t="s">
        <v>414</v>
      </c>
      <c r="E2863" s="5" t="s">
        <v>24213</v>
      </c>
      <c r="F2863" s="5" t="s">
        <v>152</v>
      </c>
      <c r="G2863" s="5" t="s">
        <v>522</v>
      </c>
      <c r="H2863" s="7">
        <v>434447</v>
      </c>
      <c r="I2863" s="5">
        <v>4</v>
      </c>
      <c r="J2863" s="5">
        <v>1</v>
      </c>
      <c r="K2863" s="5" t="s">
        <v>24214</v>
      </c>
      <c r="L2863" s="5">
        <v>5.8000000000000003E-2</v>
      </c>
      <c r="M2863" s="8"/>
      <c r="N2863" s="8"/>
      <c r="O2863" s="8"/>
      <c r="P2863" s="8"/>
      <c r="Q2863" s="8"/>
      <c r="R2863" s="5" t="s">
        <v>24215</v>
      </c>
      <c r="S2863" s="5" t="s">
        <v>417</v>
      </c>
      <c r="T2863" s="5" t="s">
        <v>417</v>
      </c>
      <c r="U2863" s="5" t="s">
        <v>417</v>
      </c>
      <c r="V2863" s="5" t="s">
        <v>417</v>
      </c>
      <c r="W2863" s="5" t="s">
        <v>93</v>
      </c>
      <c r="X2863" s="5" t="s">
        <v>418</v>
      </c>
      <c r="Y2863" s="5" t="s">
        <v>419</v>
      </c>
      <c r="Z2863" s="5" t="s">
        <v>420</v>
      </c>
      <c r="AA2863" s="5" t="s">
        <v>421</v>
      </c>
      <c r="AB2863" s="5"/>
      <c r="AC2863" s="5"/>
      <c r="AD2863" s="5"/>
      <c r="AE2863" s="5"/>
      <c r="AF2863" s="5"/>
    </row>
    <row r="2864" spans="1:32">
      <c r="A2864" s="5" t="s">
        <v>24216</v>
      </c>
      <c r="B2864" s="5" t="str">
        <f>IF(COUNTIF('Leads Priorizados INT'!M:M,A2864)&gt;0,"Sí","No")</f>
        <v>No</v>
      </c>
      <c r="C2864">
        <v>1</v>
      </c>
      <c r="D2864" s="6" t="s">
        <v>414</v>
      </c>
      <c r="E2864" s="5" t="s">
        <v>24217</v>
      </c>
      <c r="F2864" s="5" t="s">
        <v>684</v>
      </c>
      <c r="G2864" s="5" t="s">
        <v>18299</v>
      </c>
      <c r="H2864" s="7">
        <v>1268340</v>
      </c>
      <c r="I2864" s="5">
        <v>1</v>
      </c>
      <c r="J2864" s="5">
        <v>2</v>
      </c>
      <c r="K2864" s="5" t="s">
        <v>24218</v>
      </c>
      <c r="L2864" s="5">
        <v>5.79E-2</v>
      </c>
      <c r="M2864" s="8"/>
      <c r="N2864" s="8"/>
      <c r="O2864" s="8"/>
      <c r="P2864" s="8"/>
      <c r="Q2864" s="8"/>
      <c r="R2864" s="5" t="s">
        <v>24219</v>
      </c>
      <c r="S2864" s="5" t="s">
        <v>24220</v>
      </c>
      <c r="T2864" s="5" t="s">
        <v>417</v>
      </c>
      <c r="U2864" s="5" t="s">
        <v>417</v>
      </c>
      <c r="V2864" s="5" t="s">
        <v>417</v>
      </c>
      <c r="W2864" s="5" t="s">
        <v>93</v>
      </c>
      <c r="X2864" s="5" t="s">
        <v>418</v>
      </c>
      <c r="Y2864" s="5" t="s">
        <v>419</v>
      </c>
      <c r="Z2864" s="5" t="s">
        <v>420</v>
      </c>
      <c r="AA2864" s="5" t="s">
        <v>421</v>
      </c>
      <c r="AB2864" s="5"/>
      <c r="AC2864" s="5"/>
      <c r="AD2864" s="5"/>
      <c r="AE2864" s="5"/>
      <c r="AF2864" s="5"/>
    </row>
    <row r="2865" spans="1:32" hidden="1">
      <c r="A2865" s="5" t="s">
        <v>24221</v>
      </c>
      <c r="B2865" s="5" t="str">
        <f>IF(COUNTIF('Leads Priorizados INT'!M:M,A2865)&gt;0,"Sí","No")</f>
        <v>No</v>
      </c>
      <c r="C2865">
        <v>0</v>
      </c>
      <c r="D2865" s="6" t="s">
        <v>414</v>
      </c>
      <c r="E2865" s="5" t="s">
        <v>24222</v>
      </c>
      <c r="F2865" s="5" t="s">
        <v>684</v>
      </c>
      <c r="G2865" s="5" t="s">
        <v>24223</v>
      </c>
      <c r="H2865" s="7">
        <v>605225</v>
      </c>
      <c r="I2865" s="5">
        <v>4</v>
      </c>
      <c r="J2865" s="5">
        <v>1</v>
      </c>
      <c r="K2865" s="5" t="s">
        <v>24224</v>
      </c>
      <c r="L2865" s="5">
        <v>5.79E-2</v>
      </c>
      <c r="M2865" s="8">
        <v>957429825</v>
      </c>
      <c r="N2865" s="8">
        <v>957429824</v>
      </c>
      <c r="O2865" s="8">
        <v>608673314</v>
      </c>
      <c r="P2865" s="8">
        <v>672158968</v>
      </c>
      <c r="Q2865" s="8">
        <v>672158244</v>
      </c>
      <c r="R2865" s="5" t="s">
        <v>24225</v>
      </c>
      <c r="S2865" s="5" t="s">
        <v>24226</v>
      </c>
      <c r="T2865" s="5" t="s">
        <v>417</v>
      </c>
      <c r="U2865" s="5" t="s">
        <v>417</v>
      </c>
      <c r="V2865" s="5" t="s">
        <v>417</v>
      </c>
      <c r="W2865" s="5" t="s">
        <v>93</v>
      </c>
      <c r="X2865" s="5" t="s">
        <v>418</v>
      </c>
      <c r="Y2865" s="5" t="s">
        <v>419</v>
      </c>
      <c r="Z2865" s="5" t="s">
        <v>420</v>
      </c>
      <c r="AA2865" s="5" t="s">
        <v>421</v>
      </c>
      <c r="AB2865" s="5"/>
      <c r="AC2865" s="5"/>
      <c r="AD2865" s="5"/>
      <c r="AE2865" s="5"/>
      <c r="AF2865" s="5"/>
    </row>
    <row r="2866" spans="1:32" hidden="1">
      <c r="A2866" s="5" t="s">
        <v>24227</v>
      </c>
      <c r="B2866" s="5" t="str">
        <f>IF(COUNTIF('Leads Priorizados INT'!M:M,A2866)&gt;0,"Sí","No")</f>
        <v>No</v>
      </c>
      <c r="C2866">
        <v>0</v>
      </c>
      <c r="D2866" s="6" t="s">
        <v>414</v>
      </c>
      <c r="E2866" s="5" t="s">
        <v>24228</v>
      </c>
      <c r="F2866" s="5" t="s">
        <v>721</v>
      </c>
      <c r="G2866" s="5" t="s">
        <v>3350</v>
      </c>
      <c r="H2866" s="7">
        <v>812287</v>
      </c>
      <c r="I2866" s="5">
        <v>15</v>
      </c>
      <c r="J2866" s="5">
        <v>2</v>
      </c>
      <c r="K2866" s="5" t="s">
        <v>24229</v>
      </c>
      <c r="L2866" s="5">
        <v>5.79E-2</v>
      </c>
      <c r="M2866" s="8">
        <v>928431274</v>
      </c>
      <c r="N2866" s="8">
        <v>928366491</v>
      </c>
      <c r="O2866" s="8">
        <v>928368480</v>
      </c>
      <c r="P2866" s="8">
        <v>928365521</v>
      </c>
      <c r="Q2866" s="8"/>
      <c r="R2866" s="5" t="s">
        <v>24230</v>
      </c>
      <c r="S2866" s="5" t="s">
        <v>417</v>
      </c>
      <c r="T2866" s="5" t="s">
        <v>417</v>
      </c>
      <c r="U2866" s="5" t="s">
        <v>417</v>
      </c>
      <c r="V2866" s="5" t="s">
        <v>417</v>
      </c>
      <c r="W2866" s="5" t="s">
        <v>93</v>
      </c>
      <c r="X2866" s="5" t="s">
        <v>418</v>
      </c>
      <c r="Y2866" s="5" t="s">
        <v>419</v>
      </c>
      <c r="Z2866" s="5" t="s">
        <v>420</v>
      </c>
      <c r="AA2866" s="5" t="s">
        <v>421</v>
      </c>
      <c r="AB2866" s="5" t="s">
        <v>24231</v>
      </c>
      <c r="AC2866" s="5"/>
      <c r="AD2866" s="5"/>
      <c r="AE2866" s="5"/>
      <c r="AF2866" s="5"/>
    </row>
    <row r="2867" spans="1:32" hidden="1">
      <c r="A2867" s="5" t="s">
        <v>24232</v>
      </c>
      <c r="B2867" s="5" t="str">
        <f>IF(COUNTIF('Leads Priorizados INT'!M:M,A2867)&gt;0,"Sí","No")</f>
        <v>No</v>
      </c>
      <c r="C2867">
        <v>0</v>
      </c>
      <c r="D2867" s="6" t="s">
        <v>414</v>
      </c>
      <c r="E2867" s="5" t="s">
        <v>24233</v>
      </c>
      <c r="F2867" s="5" t="s">
        <v>1065</v>
      </c>
      <c r="G2867" s="5" t="s">
        <v>24234</v>
      </c>
      <c r="H2867" s="7">
        <v>580769</v>
      </c>
      <c r="I2867" s="5">
        <v>4</v>
      </c>
      <c r="J2867" s="5">
        <v>1</v>
      </c>
      <c r="K2867" s="5" t="s">
        <v>24235</v>
      </c>
      <c r="L2867" s="5">
        <v>5.79E-2</v>
      </c>
      <c r="M2867" s="8">
        <v>943046527</v>
      </c>
      <c r="N2867" s="8"/>
      <c r="O2867" s="8"/>
      <c r="P2867" s="8"/>
      <c r="Q2867" s="8"/>
      <c r="R2867" s="5" t="s">
        <v>24236</v>
      </c>
      <c r="S2867" s="5" t="s">
        <v>24237</v>
      </c>
      <c r="T2867" s="5" t="s">
        <v>417</v>
      </c>
      <c r="U2867" s="5" t="s">
        <v>417</v>
      </c>
      <c r="V2867" s="5" t="s">
        <v>417</v>
      </c>
      <c r="W2867" s="5" t="s">
        <v>93</v>
      </c>
      <c r="X2867" s="5" t="s">
        <v>418</v>
      </c>
      <c r="Y2867" s="5" t="s">
        <v>419</v>
      </c>
      <c r="Z2867" s="5" t="s">
        <v>420</v>
      </c>
      <c r="AA2867" s="5" t="s">
        <v>421</v>
      </c>
      <c r="AB2867" s="5"/>
      <c r="AC2867" s="5"/>
      <c r="AD2867" s="5"/>
      <c r="AE2867" s="5"/>
      <c r="AF2867" s="5"/>
    </row>
    <row r="2868" spans="1:32" hidden="1">
      <c r="A2868" s="5" t="s">
        <v>24238</v>
      </c>
      <c r="B2868" s="5" t="str">
        <f>IF(COUNTIF('Leads Priorizados INT'!M:M,A2868)&gt;0,"Sí","No")</f>
        <v>No</v>
      </c>
      <c r="C2868">
        <v>0</v>
      </c>
      <c r="D2868" s="6" t="s">
        <v>414</v>
      </c>
      <c r="E2868" s="5" t="s">
        <v>24239</v>
      </c>
      <c r="F2868" s="5" t="s">
        <v>152</v>
      </c>
      <c r="G2868" s="5" t="s">
        <v>2868</v>
      </c>
      <c r="H2868" s="7">
        <v>890851</v>
      </c>
      <c r="I2868" s="5">
        <v>7</v>
      </c>
      <c r="J2868" s="5">
        <v>1</v>
      </c>
      <c r="K2868" s="5" t="s">
        <v>24240</v>
      </c>
      <c r="L2868" s="5">
        <v>5.79E-2</v>
      </c>
      <c r="M2868" s="8"/>
      <c r="N2868" s="8"/>
      <c r="O2868" s="8"/>
      <c r="P2868" s="8"/>
      <c r="Q2868" s="8"/>
      <c r="R2868" s="5" t="s">
        <v>24241</v>
      </c>
      <c r="S2868" s="5" t="s">
        <v>417</v>
      </c>
      <c r="T2868" s="5" t="s">
        <v>417</v>
      </c>
      <c r="U2868" s="5" t="s">
        <v>417</v>
      </c>
      <c r="V2868" s="5" t="s">
        <v>417</v>
      </c>
      <c r="W2868" s="5" t="s">
        <v>93</v>
      </c>
      <c r="X2868" s="5" t="s">
        <v>418</v>
      </c>
      <c r="Y2868" s="5" t="s">
        <v>419</v>
      </c>
      <c r="Z2868" s="5" t="s">
        <v>420</v>
      </c>
      <c r="AA2868" s="5" t="s">
        <v>421</v>
      </c>
      <c r="AB2868" s="5"/>
      <c r="AC2868" s="5"/>
      <c r="AD2868" s="5"/>
      <c r="AE2868" s="5"/>
      <c r="AF2868" s="5"/>
    </row>
    <row r="2869" spans="1:32" hidden="1">
      <c r="A2869" s="5" t="s">
        <v>24242</v>
      </c>
      <c r="B2869" s="5" t="str">
        <f>IF(COUNTIF('Leads Priorizados INT'!M:M,A2869)&gt;0,"Sí","No")</f>
        <v>No</v>
      </c>
      <c r="C2869">
        <v>0</v>
      </c>
      <c r="D2869" s="6" t="s">
        <v>414</v>
      </c>
      <c r="E2869" s="5" t="s">
        <v>24243</v>
      </c>
      <c r="F2869" s="5" t="s">
        <v>152</v>
      </c>
      <c r="G2869" s="5" t="s">
        <v>3229</v>
      </c>
      <c r="H2869" s="7">
        <v>1095852</v>
      </c>
      <c r="I2869" s="5">
        <v>7</v>
      </c>
      <c r="J2869" s="5">
        <v>1</v>
      </c>
      <c r="K2869" s="5" t="s">
        <v>24244</v>
      </c>
      <c r="L2869" s="5">
        <v>5.79E-2</v>
      </c>
      <c r="M2869" s="8"/>
      <c r="N2869" s="8"/>
      <c r="O2869" s="8"/>
      <c r="P2869" s="8"/>
      <c r="Q2869" s="8"/>
      <c r="R2869" s="5" t="s">
        <v>24245</v>
      </c>
      <c r="S2869" s="5" t="s">
        <v>417</v>
      </c>
      <c r="T2869" s="5" t="s">
        <v>417</v>
      </c>
      <c r="U2869" s="5" t="s">
        <v>417</v>
      </c>
      <c r="V2869" s="5" t="s">
        <v>417</v>
      </c>
      <c r="W2869" s="5" t="s">
        <v>93</v>
      </c>
      <c r="X2869" s="5" t="s">
        <v>418</v>
      </c>
      <c r="Y2869" s="5" t="s">
        <v>419</v>
      </c>
      <c r="Z2869" s="5" t="s">
        <v>420</v>
      </c>
      <c r="AA2869" s="5" t="s">
        <v>421</v>
      </c>
      <c r="AB2869" s="5"/>
      <c r="AC2869" s="5"/>
      <c r="AD2869" s="5"/>
      <c r="AE2869" s="5"/>
      <c r="AF2869" s="5"/>
    </row>
    <row r="2870" spans="1:32">
      <c r="A2870" s="5" t="s">
        <v>24246</v>
      </c>
      <c r="B2870" s="5" t="str">
        <f>IF(COUNTIF('Leads Priorizados INT'!M:M,A2870)&gt;0,"Sí","No")</f>
        <v>No</v>
      </c>
      <c r="C2870">
        <v>1</v>
      </c>
      <c r="D2870" s="6" t="s">
        <v>414</v>
      </c>
      <c r="E2870" s="5" t="s">
        <v>24247</v>
      </c>
      <c r="F2870" s="5" t="s">
        <v>2007</v>
      </c>
      <c r="G2870" s="5" t="s">
        <v>21725</v>
      </c>
      <c r="H2870" s="7">
        <v>1049490</v>
      </c>
      <c r="I2870" s="5">
        <v>7</v>
      </c>
      <c r="J2870" s="5">
        <v>1</v>
      </c>
      <c r="K2870" s="5" t="s">
        <v>24248</v>
      </c>
      <c r="L2870" s="5">
        <v>5.7799999999999997E-2</v>
      </c>
      <c r="M2870" s="8">
        <v>950049559</v>
      </c>
      <c r="N2870" s="8">
        <v>669081531</v>
      </c>
      <c r="O2870" s="8">
        <v>607437893</v>
      </c>
      <c r="P2870" s="8">
        <v>685865602</v>
      </c>
      <c r="Q2870" s="8"/>
      <c r="R2870" s="5" t="s">
        <v>24249</v>
      </c>
      <c r="S2870" s="5" t="s">
        <v>417</v>
      </c>
      <c r="T2870" s="5" t="s">
        <v>417</v>
      </c>
      <c r="U2870" s="5" t="s">
        <v>417</v>
      </c>
      <c r="V2870" s="5" t="s">
        <v>417</v>
      </c>
      <c r="W2870" s="5" t="s">
        <v>93</v>
      </c>
      <c r="X2870" s="5" t="s">
        <v>418</v>
      </c>
      <c r="Y2870" s="5" t="s">
        <v>419</v>
      </c>
      <c r="Z2870" s="5" t="s">
        <v>420</v>
      </c>
      <c r="AA2870" s="5" t="s">
        <v>421</v>
      </c>
      <c r="AB2870" s="5"/>
      <c r="AC2870" s="5"/>
      <c r="AD2870" s="5"/>
      <c r="AE2870" s="5"/>
      <c r="AF2870" s="5"/>
    </row>
    <row r="2871" spans="1:32" hidden="1">
      <c r="A2871" s="5" t="s">
        <v>24250</v>
      </c>
      <c r="B2871" s="5" t="str">
        <f>IF(COUNTIF('Leads Priorizados INT'!M:M,A2871)&gt;0,"Sí","No")</f>
        <v>No</v>
      </c>
      <c r="C2871">
        <v>0</v>
      </c>
      <c r="D2871" s="6" t="s">
        <v>414</v>
      </c>
      <c r="E2871" s="5" t="s">
        <v>24251</v>
      </c>
      <c r="F2871" s="5" t="s">
        <v>3374</v>
      </c>
      <c r="G2871" s="5" t="s">
        <v>12528</v>
      </c>
      <c r="H2871" s="7">
        <v>1220150</v>
      </c>
      <c r="I2871" s="5">
        <v>1</v>
      </c>
      <c r="J2871" s="5">
        <v>1</v>
      </c>
      <c r="K2871" s="5" t="s">
        <v>24252</v>
      </c>
      <c r="L2871" s="5">
        <v>5.7799999999999997E-2</v>
      </c>
      <c r="M2871" s="8">
        <v>968800057</v>
      </c>
      <c r="N2871" s="8"/>
      <c r="O2871" s="8"/>
      <c r="P2871" s="8"/>
      <c r="Q2871" s="8"/>
      <c r="R2871" s="5" t="s">
        <v>24253</v>
      </c>
      <c r="S2871" s="5" t="s">
        <v>417</v>
      </c>
      <c r="T2871" s="5" t="s">
        <v>417</v>
      </c>
      <c r="U2871" s="5" t="s">
        <v>417</v>
      </c>
      <c r="V2871" s="5" t="s">
        <v>417</v>
      </c>
      <c r="W2871" s="5" t="s">
        <v>93</v>
      </c>
      <c r="X2871" s="5" t="s">
        <v>418</v>
      </c>
      <c r="Y2871" s="5" t="s">
        <v>419</v>
      </c>
      <c r="Z2871" s="5" t="s">
        <v>420</v>
      </c>
      <c r="AA2871" s="5" t="s">
        <v>421</v>
      </c>
      <c r="AB2871" s="5"/>
      <c r="AC2871" s="5"/>
      <c r="AD2871" s="5"/>
      <c r="AE2871" s="5"/>
      <c r="AF2871" s="5"/>
    </row>
    <row r="2872" spans="1:32" hidden="1">
      <c r="A2872" s="5" t="s">
        <v>24254</v>
      </c>
      <c r="B2872" s="5" t="str">
        <f>IF(COUNTIF('Leads Priorizados INT'!M:M,A2872)&gt;0,"Sí","No")</f>
        <v>No</v>
      </c>
      <c r="C2872">
        <v>0</v>
      </c>
      <c r="D2872" s="6" t="s">
        <v>414</v>
      </c>
      <c r="E2872" s="5" t="s">
        <v>24255</v>
      </c>
      <c r="F2872" s="5" t="s">
        <v>152</v>
      </c>
      <c r="G2872" s="5" t="s">
        <v>2332</v>
      </c>
      <c r="H2872" s="7">
        <v>3415093</v>
      </c>
      <c r="I2872" s="5">
        <v>1</v>
      </c>
      <c r="J2872" s="5">
        <v>2</v>
      </c>
      <c r="K2872" s="5" t="s">
        <v>24256</v>
      </c>
      <c r="L2872" s="5">
        <v>5.7799999999999997E-2</v>
      </c>
      <c r="M2872" s="8">
        <v>677536187</v>
      </c>
      <c r="N2872" s="8">
        <v>677994532</v>
      </c>
      <c r="O2872" s="8">
        <v>607231634</v>
      </c>
      <c r="P2872" s="8"/>
      <c r="Q2872" s="8"/>
      <c r="R2872" s="5" t="s">
        <v>24257</v>
      </c>
      <c r="S2872" s="5" t="s">
        <v>417</v>
      </c>
      <c r="T2872" s="5" t="s">
        <v>417</v>
      </c>
      <c r="U2872" s="5" t="s">
        <v>417</v>
      </c>
      <c r="V2872" s="5" t="s">
        <v>417</v>
      </c>
      <c r="W2872" s="5" t="s">
        <v>93</v>
      </c>
      <c r="X2872" s="5" t="s">
        <v>418</v>
      </c>
      <c r="Y2872" s="5" t="s">
        <v>419</v>
      </c>
      <c r="Z2872" s="5" t="s">
        <v>420</v>
      </c>
      <c r="AA2872" s="5" t="s">
        <v>421</v>
      </c>
      <c r="AB2872" s="5"/>
      <c r="AC2872" s="5"/>
      <c r="AD2872" s="5"/>
      <c r="AE2872" s="5"/>
      <c r="AF2872" s="5"/>
    </row>
    <row r="2873" spans="1:32" hidden="1">
      <c r="A2873" s="5" t="s">
        <v>24258</v>
      </c>
      <c r="B2873" s="5" t="str">
        <f>IF(COUNTIF('Leads Priorizados INT'!M:M,A2873)&gt;0,"Sí","No")</f>
        <v>No</v>
      </c>
      <c r="C2873">
        <v>0</v>
      </c>
      <c r="D2873" s="6" t="s">
        <v>414</v>
      </c>
      <c r="E2873" s="5" t="s">
        <v>24259</v>
      </c>
      <c r="F2873" s="5" t="s">
        <v>431</v>
      </c>
      <c r="G2873" s="5" t="s">
        <v>17265</v>
      </c>
      <c r="H2873" s="7">
        <v>1281685</v>
      </c>
      <c r="I2873" s="5">
        <v>10</v>
      </c>
      <c r="J2873" s="5">
        <v>1</v>
      </c>
      <c r="K2873" s="5" t="s">
        <v>24260</v>
      </c>
      <c r="L2873" s="5">
        <v>5.7700000000000001E-2</v>
      </c>
      <c r="M2873" s="8"/>
      <c r="N2873" s="8"/>
      <c r="O2873" s="8"/>
      <c r="P2873" s="8"/>
      <c r="Q2873" s="8"/>
      <c r="R2873" s="5" t="s">
        <v>24261</v>
      </c>
      <c r="S2873" s="5" t="s">
        <v>417</v>
      </c>
      <c r="T2873" s="5" t="s">
        <v>417</v>
      </c>
      <c r="U2873" s="5" t="s">
        <v>417</v>
      </c>
      <c r="V2873" s="5" t="s">
        <v>417</v>
      </c>
      <c r="W2873" s="5" t="s">
        <v>93</v>
      </c>
      <c r="X2873" s="5" t="s">
        <v>418</v>
      </c>
      <c r="Y2873" s="5" t="s">
        <v>419</v>
      </c>
      <c r="Z2873" s="5" t="s">
        <v>420</v>
      </c>
      <c r="AA2873" s="5" t="s">
        <v>421</v>
      </c>
      <c r="AB2873" s="5"/>
      <c r="AC2873" s="5"/>
      <c r="AD2873" s="5"/>
      <c r="AE2873" s="5"/>
      <c r="AF2873" s="5"/>
    </row>
    <row r="2874" spans="1:32" hidden="1">
      <c r="A2874" s="5" t="s">
        <v>24262</v>
      </c>
      <c r="B2874" s="5" t="str">
        <f>IF(COUNTIF('Leads Priorizados INT'!M:M,A2874)&gt;0,"Sí","No")</f>
        <v>No</v>
      </c>
      <c r="C2874">
        <v>0</v>
      </c>
      <c r="D2874" s="6" t="s">
        <v>414</v>
      </c>
      <c r="E2874" s="5" t="s">
        <v>24263</v>
      </c>
      <c r="F2874" s="5" t="s">
        <v>431</v>
      </c>
      <c r="G2874" s="5" t="s">
        <v>1479</v>
      </c>
      <c r="H2874" s="7">
        <v>847813</v>
      </c>
      <c r="I2874" s="5">
        <v>1</v>
      </c>
      <c r="J2874" s="5">
        <v>1</v>
      </c>
      <c r="K2874" s="5" t="s">
        <v>24264</v>
      </c>
      <c r="L2874" s="5">
        <v>5.7700000000000001E-2</v>
      </c>
      <c r="M2874" s="8"/>
      <c r="N2874" s="8"/>
      <c r="O2874" s="8"/>
      <c r="P2874" s="8"/>
      <c r="Q2874" s="8"/>
      <c r="R2874" s="5" t="s">
        <v>24265</v>
      </c>
      <c r="S2874" s="5" t="s">
        <v>417</v>
      </c>
      <c r="T2874" s="5" t="s">
        <v>417</v>
      </c>
      <c r="U2874" s="5" t="s">
        <v>417</v>
      </c>
      <c r="V2874" s="5" t="s">
        <v>417</v>
      </c>
      <c r="W2874" s="5" t="s">
        <v>93</v>
      </c>
      <c r="X2874" s="5" t="s">
        <v>418</v>
      </c>
      <c r="Y2874" s="5" t="s">
        <v>419</v>
      </c>
      <c r="Z2874" s="5" t="s">
        <v>420</v>
      </c>
      <c r="AA2874" s="5" t="s">
        <v>421</v>
      </c>
      <c r="AB2874" s="5"/>
      <c r="AC2874" s="5"/>
      <c r="AD2874" s="5"/>
      <c r="AE2874" s="5"/>
      <c r="AF2874" s="5"/>
    </row>
    <row r="2875" spans="1:32" hidden="1">
      <c r="A2875" s="5" t="s">
        <v>24266</v>
      </c>
      <c r="B2875" s="5" t="str">
        <f>IF(COUNTIF('Leads Priorizados INT'!M:M,A2875)&gt;0,"Sí","No")</f>
        <v>No</v>
      </c>
      <c r="C2875">
        <v>0</v>
      </c>
      <c r="D2875" s="6" t="s">
        <v>414</v>
      </c>
      <c r="E2875" s="5" t="s">
        <v>24267</v>
      </c>
      <c r="F2875" s="5" t="s">
        <v>431</v>
      </c>
      <c r="G2875" s="5" t="s">
        <v>1186</v>
      </c>
      <c r="H2875" s="7">
        <v>542954</v>
      </c>
      <c r="I2875" s="5">
        <v>5</v>
      </c>
      <c r="J2875" s="5">
        <v>1</v>
      </c>
      <c r="K2875" s="5" t="s">
        <v>24268</v>
      </c>
      <c r="L2875" s="5">
        <v>5.7700000000000001E-2</v>
      </c>
      <c r="M2875" s="8"/>
      <c r="N2875" s="8"/>
      <c r="O2875" s="8"/>
      <c r="P2875" s="8"/>
      <c r="Q2875" s="8"/>
      <c r="R2875" s="5" t="s">
        <v>24269</v>
      </c>
      <c r="S2875" s="5" t="s">
        <v>24270</v>
      </c>
      <c r="T2875" s="5" t="s">
        <v>24271</v>
      </c>
      <c r="U2875" s="5" t="s">
        <v>24272</v>
      </c>
      <c r="V2875" s="5" t="s">
        <v>24273</v>
      </c>
      <c r="W2875" s="5" t="s">
        <v>93</v>
      </c>
      <c r="X2875" s="5" t="s">
        <v>418</v>
      </c>
      <c r="Y2875" s="5" t="s">
        <v>419</v>
      </c>
      <c r="Z2875" s="5" t="s">
        <v>420</v>
      </c>
      <c r="AA2875" s="5" t="s">
        <v>421</v>
      </c>
      <c r="AB2875" s="5"/>
      <c r="AC2875" s="5"/>
      <c r="AD2875" s="5"/>
      <c r="AE2875" s="5"/>
      <c r="AF2875" s="5"/>
    </row>
    <row r="2876" spans="1:32" hidden="1">
      <c r="A2876" s="5" t="s">
        <v>24274</v>
      </c>
      <c r="B2876" s="5" t="str">
        <f>IF(COUNTIF('Leads Priorizados INT'!M:M,A2876)&gt;0,"Sí","No")</f>
        <v>No</v>
      </c>
      <c r="C2876">
        <v>0</v>
      </c>
      <c r="D2876" s="6" t="s">
        <v>414</v>
      </c>
      <c r="E2876" s="5" t="s">
        <v>24275</v>
      </c>
      <c r="F2876" s="5" t="s">
        <v>152</v>
      </c>
      <c r="G2876" s="5" t="s">
        <v>3758</v>
      </c>
      <c r="H2876" s="7">
        <v>622923</v>
      </c>
      <c r="I2876" s="5">
        <v>2</v>
      </c>
      <c r="J2876" s="5">
        <v>1</v>
      </c>
      <c r="K2876" s="5" t="s">
        <v>24276</v>
      </c>
      <c r="L2876" s="5">
        <v>5.7700000000000001E-2</v>
      </c>
      <c r="M2876" s="8"/>
      <c r="N2876" s="8"/>
      <c r="O2876" s="8"/>
      <c r="P2876" s="8"/>
      <c r="Q2876" s="8"/>
      <c r="R2876" s="5" t="s">
        <v>24277</v>
      </c>
      <c r="S2876" s="5" t="s">
        <v>24278</v>
      </c>
      <c r="T2876" s="5" t="s">
        <v>417</v>
      </c>
      <c r="U2876" s="5" t="s">
        <v>417</v>
      </c>
      <c r="V2876" s="5" t="s">
        <v>417</v>
      </c>
      <c r="W2876" s="5" t="s">
        <v>93</v>
      </c>
      <c r="X2876" s="5" t="s">
        <v>418</v>
      </c>
      <c r="Y2876" s="5" t="s">
        <v>419</v>
      </c>
      <c r="Z2876" s="5" t="s">
        <v>420</v>
      </c>
      <c r="AA2876" s="5" t="s">
        <v>421</v>
      </c>
      <c r="AB2876" s="5"/>
      <c r="AC2876" s="5"/>
      <c r="AD2876" s="5"/>
      <c r="AE2876" s="5"/>
      <c r="AF2876" s="5"/>
    </row>
    <row r="2877" spans="1:32">
      <c r="A2877" s="5" t="s">
        <v>24279</v>
      </c>
      <c r="B2877" s="5" t="str">
        <f>IF(COUNTIF('Leads Priorizados INT'!M:M,A2877)&gt;0,"Sí","No")</f>
        <v>No</v>
      </c>
      <c r="C2877">
        <v>1</v>
      </c>
      <c r="D2877" s="6" t="s">
        <v>414</v>
      </c>
      <c r="E2877" s="5" t="s">
        <v>24280</v>
      </c>
      <c r="F2877" s="5" t="s">
        <v>152</v>
      </c>
      <c r="G2877" s="5" t="s">
        <v>3459</v>
      </c>
      <c r="H2877" s="7">
        <v>4527866</v>
      </c>
      <c r="I2877" s="5">
        <v>20</v>
      </c>
      <c r="J2877" s="5">
        <v>3</v>
      </c>
      <c r="K2877" s="5" t="s">
        <v>24281</v>
      </c>
      <c r="L2877" s="5">
        <v>5.7700000000000001E-2</v>
      </c>
      <c r="M2877" s="8">
        <v>916923333</v>
      </c>
      <c r="N2877" s="8"/>
      <c r="O2877" s="8"/>
      <c r="P2877" s="8"/>
      <c r="Q2877" s="8"/>
      <c r="R2877" s="5" t="s">
        <v>24282</v>
      </c>
      <c r="S2877" s="5" t="s">
        <v>24283</v>
      </c>
      <c r="T2877" s="5" t="s">
        <v>417</v>
      </c>
      <c r="U2877" s="5" t="s">
        <v>417</v>
      </c>
      <c r="V2877" s="5" t="s">
        <v>417</v>
      </c>
      <c r="W2877" s="5" t="s">
        <v>93</v>
      </c>
      <c r="X2877" s="5" t="s">
        <v>418</v>
      </c>
      <c r="Y2877" s="5" t="s">
        <v>419</v>
      </c>
      <c r="Z2877" s="5" t="s">
        <v>420</v>
      </c>
      <c r="AA2877" s="5" t="s">
        <v>421</v>
      </c>
      <c r="AB2877" s="5" t="s">
        <v>24284</v>
      </c>
      <c r="AC2877" s="5" t="s">
        <v>24285</v>
      </c>
      <c r="AD2877" s="5" t="s">
        <v>24286</v>
      </c>
      <c r="AE2877" s="5" t="s">
        <v>24287</v>
      </c>
      <c r="AF2877" s="5" t="s">
        <v>24288</v>
      </c>
    </row>
    <row r="2878" spans="1:32" hidden="1">
      <c r="A2878" s="5" t="s">
        <v>24289</v>
      </c>
      <c r="B2878" s="5" t="str">
        <f>IF(COUNTIF('Leads Priorizados INT'!M:M,A2878)&gt;0,"Sí","No")</f>
        <v>No</v>
      </c>
      <c r="C2878">
        <v>0</v>
      </c>
      <c r="D2878" s="6" t="s">
        <v>414</v>
      </c>
      <c r="E2878" s="5" t="s">
        <v>24290</v>
      </c>
      <c r="F2878" s="5" t="s">
        <v>152</v>
      </c>
      <c r="G2878" s="5" t="s">
        <v>2708</v>
      </c>
      <c r="H2878" s="7">
        <v>1237146</v>
      </c>
      <c r="I2878" s="5">
        <v>2</v>
      </c>
      <c r="J2878" s="5">
        <v>2</v>
      </c>
      <c r="K2878" s="5" t="s">
        <v>24291</v>
      </c>
      <c r="L2878" s="5">
        <v>5.7599999999999998E-2</v>
      </c>
      <c r="M2878" s="8"/>
      <c r="N2878" s="8"/>
      <c r="O2878" s="8"/>
      <c r="P2878" s="8"/>
      <c r="Q2878" s="8"/>
      <c r="R2878" s="5" t="s">
        <v>24292</v>
      </c>
      <c r="S2878" s="5" t="s">
        <v>417</v>
      </c>
      <c r="T2878" s="5" t="s">
        <v>417</v>
      </c>
      <c r="U2878" s="5" t="s">
        <v>417</v>
      </c>
      <c r="V2878" s="5" t="s">
        <v>417</v>
      </c>
      <c r="W2878" s="5" t="s">
        <v>93</v>
      </c>
      <c r="X2878" s="5" t="s">
        <v>418</v>
      </c>
      <c r="Y2878" s="5" t="s">
        <v>419</v>
      </c>
      <c r="Z2878" s="5" t="s">
        <v>420</v>
      </c>
      <c r="AA2878" s="5" t="s">
        <v>421</v>
      </c>
      <c r="AB2878" s="5"/>
      <c r="AC2878" s="5"/>
      <c r="AD2878" s="5"/>
      <c r="AE2878" s="5"/>
      <c r="AF2878" s="5"/>
    </row>
    <row r="2879" spans="1:32" hidden="1">
      <c r="A2879" s="5" t="s">
        <v>24293</v>
      </c>
      <c r="B2879" s="5" t="str">
        <f>IF(COUNTIF('Leads Priorizados INT'!M:M,A2879)&gt;0,"Sí","No")</f>
        <v>No</v>
      </c>
      <c r="C2879">
        <v>0</v>
      </c>
      <c r="D2879" s="6" t="s">
        <v>414</v>
      </c>
      <c r="E2879" s="5" t="s">
        <v>24294</v>
      </c>
      <c r="F2879" s="5" t="s">
        <v>415</v>
      </c>
      <c r="G2879" s="5" t="s">
        <v>11279</v>
      </c>
      <c r="H2879" s="7">
        <v>849857</v>
      </c>
      <c r="I2879" s="5">
        <v>8</v>
      </c>
      <c r="J2879" s="5">
        <v>1</v>
      </c>
      <c r="K2879" s="5" t="s">
        <v>24295</v>
      </c>
      <c r="L2879" s="5">
        <v>5.7599999999999998E-2</v>
      </c>
      <c r="M2879" s="8"/>
      <c r="N2879" s="8"/>
      <c r="O2879" s="8"/>
      <c r="P2879" s="8"/>
      <c r="Q2879" s="8"/>
      <c r="R2879" s="5" t="s">
        <v>24296</v>
      </c>
      <c r="S2879" s="5" t="s">
        <v>417</v>
      </c>
      <c r="T2879" s="5" t="s">
        <v>417</v>
      </c>
      <c r="U2879" s="5" t="s">
        <v>417</v>
      </c>
      <c r="V2879" s="5" t="s">
        <v>417</v>
      </c>
      <c r="W2879" s="5" t="s">
        <v>93</v>
      </c>
      <c r="X2879" s="5" t="s">
        <v>418</v>
      </c>
      <c r="Y2879" s="5" t="s">
        <v>419</v>
      </c>
      <c r="Z2879" s="5" t="s">
        <v>420</v>
      </c>
      <c r="AA2879" s="5" t="s">
        <v>421</v>
      </c>
      <c r="AB2879" s="5"/>
      <c r="AC2879" s="5"/>
      <c r="AD2879" s="5"/>
      <c r="AE2879" s="5"/>
      <c r="AF2879" s="5"/>
    </row>
    <row r="2880" spans="1:32" hidden="1">
      <c r="A2880" s="5" t="s">
        <v>24297</v>
      </c>
      <c r="B2880" s="5" t="str">
        <f>IF(COUNTIF('Leads Priorizados INT'!M:M,A2880)&gt;0,"Sí","No")</f>
        <v>No</v>
      </c>
      <c r="C2880">
        <v>0</v>
      </c>
      <c r="D2880" s="6" t="s">
        <v>414</v>
      </c>
      <c r="E2880" s="5" t="s">
        <v>24298</v>
      </c>
      <c r="F2880" s="5" t="s">
        <v>431</v>
      </c>
      <c r="G2880" s="5" t="s">
        <v>2253</v>
      </c>
      <c r="H2880" s="7">
        <v>1038502</v>
      </c>
      <c r="I2880" s="5">
        <v>1</v>
      </c>
      <c r="J2880" s="5">
        <v>1</v>
      </c>
      <c r="K2880" s="5" t="s">
        <v>24299</v>
      </c>
      <c r="L2880" s="5">
        <v>5.7599999999999998E-2</v>
      </c>
      <c r="M2880" s="8"/>
      <c r="N2880" s="8"/>
      <c r="O2880" s="8"/>
      <c r="P2880" s="8"/>
      <c r="Q2880" s="8"/>
      <c r="R2880" s="5" t="s">
        <v>24300</v>
      </c>
      <c r="S2880" s="5" t="s">
        <v>417</v>
      </c>
      <c r="T2880" s="5" t="s">
        <v>417</v>
      </c>
      <c r="U2880" s="5" t="s">
        <v>417</v>
      </c>
      <c r="V2880" s="5" t="s">
        <v>417</v>
      </c>
      <c r="W2880" s="5" t="s">
        <v>93</v>
      </c>
      <c r="X2880" s="5" t="s">
        <v>418</v>
      </c>
      <c r="Y2880" s="5" t="s">
        <v>419</v>
      </c>
      <c r="Z2880" s="5" t="s">
        <v>420</v>
      </c>
      <c r="AA2880" s="5" t="s">
        <v>421</v>
      </c>
      <c r="AB2880" s="5"/>
      <c r="AC2880" s="5"/>
      <c r="AD2880" s="5"/>
      <c r="AE2880" s="5"/>
      <c r="AF2880" s="5"/>
    </row>
    <row r="2881" spans="1:32" hidden="1">
      <c r="A2881" s="5" t="s">
        <v>24301</v>
      </c>
      <c r="B2881" s="5" t="str">
        <f>IF(COUNTIF('Leads Priorizados INT'!M:M,A2881)&gt;0,"Sí","No")</f>
        <v>No</v>
      </c>
      <c r="C2881">
        <v>0</v>
      </c>
      <c r="D2881" s="6" t="s">
        <v>414</v>
      </c>
      <c r="E2881" s="5" t="s">
        <v>24302</v>
      </c>
      <c r="F2881" s="5" t="s">
        <v>431</v>
      </c>
      <c r="G2881" s="5" t="s">
        <v>9962</v>
      </c>
      <c r="H2881" s="7">
        <v>6344645</v>
      </c>
      <c r="I2881" s="5">
        <v>2</v>
      </c>
      <c r="J2881" s="5">
        <v>1</v>
      </c>
      <c r="K2881" s="5" t="s">
        <v>24303</v>
      </c>
      <c r="L2881" s="5">
        <v>5.7599999999999998E-2</v>
      </c>
      <c r="M2881" s="8"/>
      <c r="N2881" s="8"/>
      <c r="O2881" s="8"/>
      <c r="P2881" s="8"/>
      <c r="Q2881" s="8"/>
      <c r="R2881" s="5" t="s">
        <v>24304</v>
      </c>
      <c r="S2881" s="5" t="s">
        <v>417</v>
      </c>
      <c r="T2881" s="5" t="s">
        <v>417</v>
      </c>
      <c r="U2881" s="5" t="s">
        <v>417</v>
      </c>
      <c r="V2881" s="5" t="s">
        <v>417</v>
      </c>
      <c r="W2881" s="5" t="s">
        <v>93</v>
      </c>
      <c r="X2881" s="5" t="s">
        <v>418</v>
      </c>
      <c r="Y2881" s="5" t="s">
        <v>419</v>
      </c>
      <c r="Z2881" s="5" t="s">
        <v>420</v>
      </c>
      <c r="AA2881" s="5" t="s">
        <v>421</v>
      </c>
      <c r="AB2881" s="5"/>
      <c r="AC2881" s="5"/>
      <c r="AD2881" s="5"/>
      <c r="AE2881" s="5"/>
      <c r="AF2881" s="5"/>
    </row>
    <row r="2882" spans="1:32" hidden="1">
      <c r="A2882" s="5" t="s">
        <v>24305</v>
      </c>
      <c r="B2882" s="5" t="str">
        <f>IF(COUNTIF('Leads Priorizados INT'!M:M,A2882)&gt;0,"Sí","No")</f>
        <v>No</v>
      </c>
      <c r="C2882">
        <v>0</v>
      </c>
      <c r="D2882" s="6" t="s">
        <v>414</v>
      </c>
      <c r="E2882" s="5" t="s">
        <v>24306</v>
      </c>
      <c r="F2882" s="5" t="s">
        <v>2926</v>
      </c>
      <c r="G2882" s="5" t="s">
        <v>24307</v>
      </c>
      <c r="H2882" s="7">
        <v>358860</v>
      </c>
      <c r="I2882" s="5">
        <v>2</v>
      </c>
      <c r="J2882" s="5">
        <v>1</v>
      </c>
      <c r="K2882" s="5" t="s">
        <v>24308</v>
      </c>
      <c r="L2882" s="5">
        <v>5.7599999999999998E-2</v>
      </c>
      <c r="M2882" s="8">
        <v>984832870</v>
      </c>
      <c r="N2882" s="8"/>
      <c r="O2882" s="8"/>
      <c r="P2882" s="8"/>
      <c r="Q2882" s="8"/>
      <c r="R2882" s="5" t="s">
        <v>24309</v>
      </c>
      <c r="S2882" s="5" t="s">
        <v>417</v>
      </c>
      <c r="T2882" s="5" t="s">
        <v>417</v>
      </c>
      <c r="U2882" s="5" t="s">
        <v>417</v>
      </c>
      <c r="V2882" s="5" t="s">
        <v>417</v>
      </c>
      <c r="W2882" s="5" t="s">
        <v>93</v>
      </c>
      <c r="X2882" s="5" t="s">
        <v>418</v>
      </c>
      <c r="Y2882" s="5" t="s">
        <v>419</v>
      </c>
      <c r="Z2882" s="5" t="s">
        <v>420</v>
      </c>
      <c r="AA2882" s="5" t="s">
        <v>421</v>
      </c>
      <c r="AB2882" s="5" t="s">
        <v>24310</v>
      </c>
      <c r="AC2882" s="5"/>
      <c r="AD2882" s="5"/>
      <c r="AE2882" s="5"/>
      <c r="AF2882" s="5"/>
    </row>
    <row r="2883" spans="1:32" hidden="1">
      <c r="A2883" s="5" t="s">
        <v>24311</v>
      </c>
      <c r="B2883" s="5" t="str">
        <f>IF(COUNTIF('Leads Priorizados INT'!M:M,A2883)&gt;0,"Sí","No")</f>
        <v>No</v>
      </c>
      <c r="C2883">
        <v>0</v>
      </c>
      <c r="D2883" s="6" t="s">
        <v>414</v>
      </c>
      <c r="E2883" s="5" t="s">
        <v>24312</v>
      </c>
      <c r="F2883" s="5" t="s">
        <v>497</v>
      </c>
      <c r="G2883" s="5" t="s">
        <v>19468</v>
      </c>
      <c r="H2883" s="7">
        <v>1273137</v>
      </c>
      <c r="I2883" s="5">
        <v>11</v>
      </c>
      <c r="J2883" s="5">
        <v>3</v>
      </c>
      <c r="K2883" s="5" t="s">
        <v>24313</v>
      </c>
      <c r="L2883" s="5">
        <v>5.7500000000000002E-2</v>
      </c>
      <c r="M2883" s="8">
        <v>971771502</v>
      </c>
      <c r="N2883" s="8">
        <v>971754977</v>
      </c>
      <c r="O2883" s="8">
        <v>971463350</v>
      </c>
      <c r="P2883" s="8">
        <v>658838931</v>
      </c>
      <c r="Q2883" s="8">
        <v>658838928</v>
      </c>
      <c r="R2883" s="5" t="s">
        <v>24314</v>
      </c>
      <c r="S2883" s="5" t="s">
        <v>417</v>
      </c>
      <c r="T2883" s="5" t="s">
        <v>417</v>
      </c>
      <c r="U2883" s="5" t="s">
        <v>417</v>
      </c>
      <c r="V2883" s="5" t="s">
        <v>417</v>
      </c>
      <c r="W2883" s="5" t="s">
        <v>93</v>
      </c>
      <c r="X2883" s="5" t="s">
        <v>418</v>
      </c>
      <c r="Y2883" s="5" t="s">
        <v>419</v>
      </c>
      <c r="Z2883" s="5" t="s">
        <v>420</v>
      </c>
      <c r="AA2883" s="5" t="s">
        <v>421</v>
      </c>
      <c r="AB2883" s="5" t="s">
        <v>24315</v>
      </c>
      <c r="AC2883" s="5"/>
      <c r="AD2883" s="5"/>
      <c r="AE2883" s="5"/>
      <c r="AF2883" s="5"/>
    </row>
    <row r="2884" spans="1:32" hidden="1">
      <c r="A2884" s="5" t="s">
        <v>24316</v>
      </c>
      <c r="B2884" s="5" t="str">
        <f>IF(COUNTIF('Leads Priorizados INT'!M:M,A2884)&gt;0,"Sí","No")</f>
        <v>No</v>
      </c>
      <c r="C2884">
        <v>0</v>
      </c>
      <c r="D2884" s="6" t="s">
        <v>414</v>
      </c>
      <c r="E2884" s="5" t="s">
        <v>24317</v>
      </c>
      <c r="F2884" s="5" t="s">
        <v>1118</v>
      </c>
      <c r="G2884" s="5" t="s">
        <v>24318</v>
      </c>
      <c r="H2884" s="7">
        <v>1019634</v>
      </c>
      <c r="I2884" s="5">
        <v>1</v>
      </c>
      <c r="J2884" s="5">
        <v>2</v>
      </c>
      <c r="K2884" s="5" t="s">
        <v>24319</v>
      </c>
      <c r="L2884" s="5">
        <v>5.7500000000000002E-2</v>
      </c>
      <c r="M2884" s="8">
        <v>972207288</v>
      </c>
      <c r="N2884" s="8"/>
      <c r="O2884" s="8"/>
      <c r="P2884" s="8"/>
      <c r="Q2884" s="8"/>
      <c r="R2884" s="5" t="s">
        <v>24320</v>
      </c>
      <c r="S2884" s="5" t="s">
        <v>417</v>
      </c>
      <c r="T2884" s="5" t="s">
        <v>417</v>
      </c>
      <c r="U2884" s="5" t="s">
        <v>417</v>
      </c>
      <c r="V2884" s="5" t="s">
        <v>417</v>
      </c>
      <c r="W2884" s="5" t="s">
        <v>93</v>
      </c>
      <c r="X2884" s="5" t="s">
        <v>418</v>
      </c>
      <c r="Y2884" s="5" t="s">
        <v>419</v>
      </c>
      <c r="Z2884" s="5" t="s">
        <v>420</v>
      </c>
      <c r="AA2884" s="5" t="s">
        <v>421</v>
      </c>
      <c r="AB2884" s="5"/>
      <c r="AC2884" s="5"/>
      <c r="AD2884" s="5"/>
      <c r="AE2884" s="5"/>
      <c r="AF2884" s="5"/>
    </row>
    <row r="2885" spans="1:32" hidden="1">
      <c r="A2885" s="5" t="s">
        <v>24321</v>
      </c>
      <c r="B2885" s="5" t="str">
        <f>IF(COUNTIF('Leads Priorizados INT'!M:M,A2885)&gt;0,"Sí","No")</f>
        <v>No</v>
      </c>
      <c r="C2885">
        <v>0</v>
      </c>
      <c r="D2885" s="6" t="s">
        <v>414</v>
      </c>
      <c r="E2885" s="5" t="s">
        <v>24322</v>
      </c>
      <c r="F2885" s="5" t="s">
        <v>2935</v>
      </c>
      <c r="G2885" s="5" t="s">
        <v>11076</v>
      </c>
      <c r="H2885" s="7">
        <v>1185046</v>
      </c>
      <c r="I2885" s="5">
        <v>5</v>
      </c>
      <c r="J2885" s="5">
        <v>1</v>
      </c>
      <c r="K2885" s="5" t="s">
        <v>24323</v>
      </c>
      <c r="L2885" s="5">
        <v>5.7500000000000002E-2</v>
      </c>
      <c r="M2885" s="8">
        <v>953081252</v>
      </c>
      <c r="N2885" s="8"/>
      <c r="O2885" s="8"/>
      <c r="P2885" s="8"/>
      <c r="Q2885" s="8"/>
      <c r="R2885" s="5" t="s">
        <v>24324</v>
      </c>
      <c r="S2885" s="5" t="s">
        <v>417</v>
      </c>
      <c r="T2885" s="5" t="s">
        <v>417</v>
      </c>
      <c r="U2885" s="5" t="s">
        <v>417</v>
      </c>
      <c r="V2885" s="5" t="s">
        <v>417</v>
      </c>
      <c r="W2885" s="5" t="s">
        <v>93</v>
      </c>
      <c r="X2885" s="5" t="s">
        <v>418</v>
      </c>
      <c r="Y2885" s="5" t="s">
        <v>419</v>
      </c>
      <c r="Z2885" s="5" t="s">
        <v>420</v>
      </c>
      <c r="AA2885" s="5" t="s">
        <v>421</v>
      </c>
      <c r="AB2885" s="5"/>
      <c r="AC2885" s="5"/>
      <c r="AD2885" s="5"/>
      <c r="AE2885" s="5"/>
      <c r="AF2885" s="5"/>
    </row>
    <row r="2886" spans="1:32" hidden="1">
      <c r="A2886" s="5" t="s">
        <v>24325</v>
      </c>
      <c r="B2886" s="5" t="str">
        <f>IF(COUNTIF('Leads Priorizados INT'!M:M,A2886)&gt;0,"Sí","No")</f>
        <v>No</v>
      </c>
      <c r="C2886">
        <v>0</v>
      </c>
      <c r="D2886" s="6" t="s">
        <v>414</v>
      </c>
      <c r="E2886" s="5" t="s">
        <v>24326</v>
      </c>
      <c r="F2886" s="5" t="s">
        <v>431</v>
      </c>
      <c r="G2886" s="5" t="s">
        <v>2253</v>
      </c>
      <c r="H2886" s="7">
        <v>540113</v>
      </c>
      <c r="I2886" s="5">
        <v>12</v>
      </c>
      <c r="J2886" s="5">
        <v>2</v>
      </c>
      <c r="K2886" s="5" t="s">
        <v>24327</v>
      </c>
      <c r="L2886" s="5">
        <v>5.7500000000000002E-2</v>
      </c>
      <c r="M2886" s="8">
        <v>935454020</v>
      </c>
      <c r="N2886" s="8">
        <v>935454010</v>
      </c>
      <c r="O2886" s="8">
        <v>914176946</v>
      </c>
      <c r="P2886" s="8">
        <v>606262783</v>
      </c>
      <c r="Q2886" s="8"/>
      <c r="R2886" s="5" t="s">
        <v>24328</v>
      </c>
      <c r="S2886" s="5" t="s">
        <v>417</v>
      </c>
      <c r="T2886" s="5" t="s">
        <v>417</v>
      </c>
      <c r="U2886" s="5" t="s">
        <v>417</v>
      </c>
      <c r="V2886" s="5" t="s">
        <v>417</v>
      </c>
      <c r="W2886" s="5" t="s">
        <v>93</v>
      </c>
      <c r="X2886" s="5" t="s">
        <v>418</v>
      </c>
      <c r="Y2886" s="5" t="s">
        <v>419</v>
      </c>
      <c r="Z2886" s="5" t="s">
        <v>420</v>
      </c>
      <c r="AA2886" s="5" t="s">
        <v>421</v>
      </c>
      <c r="AB2886" s="5" t="s">
        <v>24329</v>
      </c>
      <c r="AC2886" s="5" t="s">
        <v>24330</v>
      </c>
      <c r="AD2886" s="5"/>
      <c r="AE2886" s="5"/>
      <c r="AF2886" s="5"/>
    </row>
    <row r="2887" spans="1:32" hidden="1">
      <c r="A2887" s="5" t="s">
        <v>24331</v>
      </c>
      <c r="B2887" s="5" t="str">
        <f>IF(COUNTIF('Leads Priorizados INT'!M:M,A2887)&gt;0,"Sí","No")</f>
        <v>No</v>
      </c>
      <c r="C2887">
        <v>0</v>
      </c>
      <c r="D2887" s="6" t="s">
        <v>414</v>
      </c>
      <c r="E2887" s="5" t="s">
        <v>24332</v>
      </c>
      <c r="F2887" s="5" t="s">
        <v>152</v>
      </c>
      <c r="G2887" s="5" t="s">
        <v>1894</v>
      </c>
      <c r="H2887" s="7">
        <v>709893</v>
      </c>
      <c r="I2887" s="5">
        <v>4</v>
      </c>
      <c r="J2887" s="5">
        <v>1</v>
      </c>
      <c r="K2887" s="5" t="s">
        <v>24333</v>
      </c>
      <c r="L2887" s="5">
        <v>5.7500000000000002E-2</v>
      </c>
      <c r="M2887" s="8">
        <v>912219635</v>
      </c>
      <c r="N2887" s="8">
        <v>913645095</v>
      </c>
      <c r="O2887" s="8">
        <v>913540793</v>
      </c>
      <c r="P2887" s="8"/>
      <c r="Q2887" s="8"/>
      <c r="R2887" s="5" t="s">
        <v>24334</v>
      </c>
      <c r="S2887" s="5" t="s">
        <v>417</v>
      </c>
      <c r="T2887" s="5" t="s">
        <v>417</v>
      </c>
      <c r="U2887" s="5" t="s">
        <v>417</v>
      </c>
      <c r="V2887" s="5" t="s">
        <v>417</v>
      </c>
      <c r="W2887" s="5" t="s">
        <v>93</v>
      </c>
      <c r="X2887" s="5" t="s">
        <v>418</v>
      </c>
      <c r="Y2887" s="5" t="s">
        <v>419</v>
      </c>
      <c r="Z2887" s="5" t="s">
        <v>420</v>
      </c>
      <c r="AA2887" s="5" t="s">
        <v>421</v>
      </c>
      <c r="AB2887" s="5" t="s">
        <v>24335</v>
      </c>
      <c r="AC2887" s="5"/>
      <c r="AD2887" s="5"/>
      <c r="AE2887" s="5"/>
      <c r="AF2887" s="5"/>
    </row>
    <row r="2888" spans="1:32" hidden="1">
      <c r="A2888" s="5" t="s">
        <v>24336</v>
      </c>
      <c r="B2888" s="5" t="str">
        <f>IF(COUNTIF('Leads Priorizados INT'!M:M,A2888)&gt;0,"Sí","No")</f>
        <v>No</v>
      </c>
      <c r="C2888">
        <v>0</v>
      </c>
      <c r="D2888" s="6" t="s">
        <v>414</v>
      </c>
      <c r="E2888" s="5" t="s">
        <v>24337</v>
      </c>
      <c r="F2888" s="5" t="s">
        <v>152</v>
      </c>
      <c r="G2888" s="5" t="s">
        <v>601</v>
      </c>
      <c r="H2888" s="7">
        <v>437645</v>
      </c>
      <c r="I2888" s="5">
        <v>1</v>
      </c>
      <c r="J2888" s="5">
        <v>1</v>
      </c>
      <c r="K2888" s="5" t="s">
        <v>24338</v>
      </c>
      <c r="L2888" s="5">
        <v>5.7500000000000002E-2</v>
      </c>
      <c r="M2888" s="8"/>
      <c r="N2888" s="8"/>
      <c r="O2888" s="8"/>
      <c r="P2888" s="8"/>
      <c r="Q2888" s="8"/>
      <c r="R2888" s="5" t="s">
        <v>24339</v>
      </c>
      <c r="S2888" s="5" t="s">
        <v>417</v>
      </c>
      <c r="T2888" s="5" t="s">
        <v>417</v>
      </c>
      <c r="U2888" s="5" t="s">
        <v>417</v>
      </c>
      <c r="V2888" s="5" t="s">
        <v>417</v>
      </c>
      <c r="W2888" s="5" t="s">
        <v>93</v>
      </c>
      <c r="X2888" s="5" t="s">
        <v>418</v>
      </c>
      <c r="Y2888" s="5" t="s">
        <v>419</v>
      </c>
      <c r="Z2888" s="5" t="s">
        <v>420</v>
      </c>
      <c r="AA2888" s="5" t="s">
        <v>421</v>
      </c>
      <c r="AB2888" s="5"/>
      <c r="AC2888" s="5"/>
      <c r="AD2888" s="5"/>
      <c r="AE2888" s="5"/>
      <c r="AF2888" s="5"/>
    </row>
    <row r="2889" spans="1:32" hidden="1">
      <c r="A2889" s="5" t="s">
        <v>24340</v>
      </c>
      <c r="B2889" s="5" t="str">
        <f>IF(COUNTIF('Leads Priorizados INT'!M:M,A2889)&gt;0,"Sí","No")</f>
        <v>No</v>
      </c>
      <c r="C2889">
        <v>0</v>
      </c>
      <c r="D2889" s="6" t="s">
        <v>414</v>
      </c>
      <c r="E2889" s="5" t="s">
        <v>24341</v>
      </c>
      <c r="F2889" s="5" t="s">
        <v>431</v>
      </c>
      <c r="G2889" s="5" t="s">
        <v>9271</v>
      </c>
      <c r="H2889" s="7">
        <v>685839</v>
      </c>
      <c r="I2889" s="5">
        <v>7</v>
      </c>
      <c r="J2889" s="5">
        <v>1</v>
      </c>
      <c r="K2889" s="5" t="s">
        <v>24342</v>
      </c>
      <c r="L2889" s="5">
        <v>5.74E-2</v>
      </c>
      <c r="M2889" s="8"/>
      <c r="N2889" s="8"/>
      <c r="O2889" s="8"/>
      <c r="P2889" s="8"/>
      <c r="Q2889" s="8"/>
      <c r="R2889" s="5" t="s">
        <v>24343</v>
      </c>
      <c r="S2889" s="5" t="s">
        <v>24344</v>
      </c>
      <c r="T2889" s="5" t="s">
        <v>24345</v>
      </c>
      <c r="U2889" s="5" t="s">
        <v>24346</v>
      </c>
      <c r="V2889" s="5" t="s">
        <v>24347</v>
      </c>
      <c r="W2889" s="5" t="s">
        <v>93</v>
      </c>
      <c r="X2889" s="5" t="s">
        <v>418</v>
      </c>
      <c r="Y2889" s="5" t="s">
        <v>419</v>
      </c>
      <c r="Z2889" s="5" t="s">
        <v>420</v>
      </c>
      <c r="AA2889" s="5" t="s">
        <v>421</v>
      </c>
      <c r="AB2889" s="5"/>
      <c r="AC2889" s="5"/>
      <c r="AD2889" s="5"/>
      <c r="AE2889" s="5"/>
      <c r="AF2889" s="5"/>
    </row>
    <row r="2890" spans="1:32" hidden="1">
      <c r="A2890" s="5" t="s">
        <v>24348</v>
      </c>
      <c r="B2890" s="5" t="str">
        <f>IF(COUNTIF('Leads Priorizados INT'!M:M,A2890)&gt;0,"Sí","No")</f>
        <v>No</v>
      </c>
      <c r="C2890">
        <v>0</v>
      </c>
      <c r="D2890" s="6" t="s">
        <v>414</v>
      </c>
      <c r="E2890" s="5" t="s">
        <v>24349</v>
      </c>
      <c r="F2890" s="5" t="s">
        <v>2935</v>
      </c>
      <c r="G2890" s="5" t="s">
        <v>20898</v>
      </c>
      <c r="H2890" s="7">
        <v>787653</v>
      </c>
      <c r="I2890" s="5">
        <v>2</v>
      </c>
      <c r="J2890" s="5">
        <v>1</v>
      </c>
      <c r="K2890" s="5" t="s">
        <v>24350</v>
      </c>
      <c r="L2890" s="5">
        <v>5.74E-2</v>
      </c>
      <c r="M2890" s="8">
        <v>951337715</v>
      </c>
      <c r="N2890" s="8"/>
      <c r="O2890" s="8"/>
      <c r="P2890" s="8"/>
      <c r="Q2890" s="8"/>
      <c r="R2890" s="5" t="s">
        <v>24351</v>
      </c>
      <c r="S2890" s="5" t="s">
        <v>24352</v>
      </c>
      <c r="T2890" s="5" t="s">
        <v>417</v>
      </c>
      <c r="U2890" s="5" t="s">
        <v>417</v>
      </c>
      <c r="V2890" s="5" t="s">
        <v>417</v>
      </c>
      <c r="W2890" s="5" t="s">
        <v>93</v>
      </c>
      <c r="X2890" s="5" t="s">
        <v>418</v>
      </c>
      <c r="Y2890" s="5" t="s">
        <v>419</v>
      </c>
      <c r="Z2890" s="5" t="s">
        <v>420</v>
      </c>
      <c r="AA2890" s="5" t="s">
        <v>421</v>
      </c>
      <c r="AB2890" s="5"/>
      <c r="AC2890" s="5"/>
      <c r="AD2890" s="5"/>
      <c r="AE2890" s="5"/>
      <c r="AF2890" s="5"/>
    </row>
    <row r="2891" spans="1:32" hidden="1">
      <c r="A2891" s="5" t="s">
        <v>24353</v>
      </c>
      <c r="B2891" s="5" t="str">
        <f>IF(COUNTIF('Leads Priorizados INT'!M:M,A2891)&gt;0,"Sí","No")</f>
        <v>No</v>
      </c>
      <c r="C2891">
        <v>0</v>
      </c>
      <c r="D2891" s="6" t="s">
        <v>414</v>
      </c>
      <c r="E2891" s="5" t="s">
        <v>24354</v>
      </c>
      <c r="F2891" s="5" t="s">
        <v>2944</v>
      </c>
      <c r="G2891" s="5" t="s">
        <v>21980</v>
      </c>
      <c r="H2891" s="7">
        <v>2299310</v>
      </c>
      <c r="I2891" s="5">
        <v>97</v>
      </c>
      <c r="J2891" s="5">
        <v>6</v>
      </c>
      <c r="K2891" s="5" t="s">
        <v>24355</v>
      </c>
      <c r="L2891" s="5">
        <v>5.74E-2</v>
      </c>
      <c r="M2891" s="8">
        <v>945204878</v>
      </c>
      <c r="N2891" s="8">
        <v>691579520</v>
      </c>
      <c r="O2891" s="8">
        <v>654423523</v>
      </c>
      <c r="P2891" s="8">
        <v>655922348</v>
      </c>
      <c r="Q2891" s="8">
        <v>655807544</v>
      </c>
      <c r="R2891" s="5" t="s">
        <v>24356</v>
      </c>
      <c r="S2891" s="5" t="s">
        <v>24357</v>
      </c>
      <c r="T2891" s="5" t="s">
        <v>417</v>
      </c>
      <c r="U2891" s="5" t="s">
        <v>417</v>
      </c>
      <c r="V2891" s="5" t="s">
        <v>417</v>
      </c>
      <c r="W2891" s="5" t="s">
        <v>93</v>
      </c>
      <c r="X2891" s="5" t="s">
        <v>418</v>
      </c>
      <c r="Y2891" s="5" t="s">
        <v>419</v>
      </c>
      <c r="Z2891" s="5" t="s">
        <v>420</v>
      </c>
      <c r="AA2891" s="5" t="s">
        <v>421</v>
      </c>
      <c r="AB2891" s="5"/>
      <c r="AC2891" s="5"/>
      <c r="AD2891" s="5"/>
      <c r="AE2891" s="5"/>
      <c r="AF2891" s="5"/>
    </row>
    <row r="2892" spans="1:32">
      <c r="A2892" s="5" t="s">
        <v>24358</v>
      </c>
      <c r="B2892" s="5" t="str">
        <f>IF(COUNTIF('Leads Priorizados INT'!M:M,A2892)&gt;0,"Sí","No")</f>
        <v>No</v>
      </c>
      <c r="C2892">
        <v>1</v>
      </c>
      <c r="D2892" s="6" t="s">
        <v>414</v>
      </c>
      <c r="E2892" s="5" t="s">
        <v>24359</v>
      </c>
      <c r="F2892" s="5" t="s">
        <v>752</v>
      </c>
      <c r="G2892" s="5" t="s">
        <v>24360</v>
      </c>
      <c r="H2892" s="7">
        <v>831866</v>
      </c>
      <c r="I2892" s="5">
        <v>1</v>
      </c>
      <c r="J2892" s="5">
        <v>1</v>
      </c>
      <c r="K2892" s="5" t="s">
        <v>24361</v>
      </c>
      <c r="L2892" s="5">
        <v>5.74E-2</v>
      </c>
      <c r="M2892" s="8"/>
      <c r="N2892" s="8"/>
      <c r="O2892" s="8"/>
      <c r="P2892" s="8"/>
      <c r="Q2892" s="8"/>
      <c r="R2892" s="5" t="s">
        <v>24362</v>
      </c>
      <c r="S2892" s="5" t="s">
        <v>417</v>
      </c>
      <c r="T2892" s="5" t="s">
        <v>417</v>
      </c>
      <c r="U2892" s="5" t="s">
        <v>417</v>
      </c>
      <c r="V2892" s="5" t="s">
        <v>417</v>
      </c>
      <c r="W2892" s="5" t="s">
        <v>93</v>
      </c>
      <c r="X2892" s="5" t="s">
        <v>418</v>
      </c>
      <c r="Y2892" s="5" t="s">
        <v>419</v>
      </c>
      <c r="Z2892" s="5" t="s">
        <v>420</v>
      </c>
      <c r="AA2892" s="5" t="s">
        <v>421</v>
      </c>
      <c r="AB2892" s="5"/>
      <c r="AC2892" s="5"/>
      <c r="AD2892" s="5"/>
      <c r="AE2892" s="5"/>
      <c r="AF2892" s="5"/>
    </row>
    <row r="2893" spans="1:32">
      <c r="A2893" s="5" t="s">
        <v>24363</v>
      </c>
      <c r="B2893" s="5" t="str">
        <f>IF(COUNTIF('Leads Priorizados INT'!M:M,A2893)&gt;0,"Sí","No")</f>
        <v>No</v>
      </c>
      <c r="C2893">
        <v>1</v>
      </c>
      <c r="D2893" s="6" t="s">
        <v>414</v>
      </c>
      <c r="E2893" s="5" t="s">
        <v>24364</v>
      </c>
      <c r="F2893" s="5" t="s">
        <v>152</v>
      </c>
      <c r="G2893" s="5" t="s">
        <v>2795</v>
      </c>
      <c r="H2893" s="7">
        <v>872106</v>
      </c>
      <c r="I2893" s="5">
        <v>8</v>
      </c>
      <c r="J2893" s="5">
        <v>1</v>
      </c>
      <c r="K2893" s="5" t="s">
        <v>24365</v>
      </c>
      <c r="L2893" s="5">
        <v>5.74E-2</v>
      </c>
      <c r="M2893" s="8"/>
      <c r="N2893" s="8"/>
      <c r="O2893" s="8"/>
      <c r="P2893" s="8"/>
      <c r="Q2893" s="8"/>
      <c r="R2893" s="5" t="s">
        <v>24366</v>
      </c>
      <c r="S2893" s="5" t="s">
        <v>417</v>
      </c>
      <c r="T2893" s="5" t="s">
        <v>417</v>
      </c>
      <c r="U2893" s="5" t="s">
        <v>417</v>
      </c>
      <c r="V2893" s="5" t="s">
        <v>417</v>
      </c>
      <c r="W2893" s="5" t="s">
        <v>93</v>
      </c>
      <c r="X2893" s="5" t="s">
        <v>418</v>
      </c>
      <c r="Y2893" s="5" t="s">
        <v>419</v>
      </c>
      <c r="Z2893" s="5" t="s">
        <v>420</v>
      </c>
      <c r="AA2893" s="5" t="s">
        <v>421</v>
      </c>
      <c r="AB2893" s="5"/>
      <c r="AC2893" s="5"/>
      <c r="AD2893" s="5"/>
      <c r="AE2893" s="5"/>
      <c r="AF2893" s="5"/>
    </row>
    <row r="2894" spans="1:32" hidden="1">
      <c r="A2894" s="5" t="s">
        <v>24367</v>
      </c>
      <c r="B2894" s="5" t="str">
        <f>IF(COUNTIF('Leads Priorizados INT'!M:M,A2894)&gt;0,"Sí","No")</f>
        <v>No</v>
      </c>
      <c r="C2894">
        <v>0</v>
      </c>
      <c r="D2894" s="6" t="s">
        <v>414</v>
      </c>
      <c r="E2894" s="5" t="s">
        <v>24368</v>
      </c>
      <c r="F2894" s="5" t="s">
        <v>152</v>
      </c>
      <c r="G2894" s="5" t="s">
        <v>1738</v>
      </c>
      <c r="H2894" s="7">
        <v>701872</v>
      </c>
      <c r="I2894" s="5">
        <v>2</v>
      </c>
      <c r="J2894" s="5">
        <v>1</v>
      </c>
      <c r="K2894" s="5" t="s">
        <v>24369</v>
      </c>
      <c r="L2894" s="5">
        <v>5.7299999999999997E-2</v>
      </c>
      <c r="M2894" s="8"/>
      <c r="N2894" s="8"/>
      <c r="O2894" s="8"/>
      <c r="P2894" s="8"/>
      <c r="Q2894" s="8"/>
      <c r="R2894" s="5" t="s">
        <v>24370</v>
      </c>
      <c r="S2894" s="5" t="s">
        <v>417</v>
      </c>
      <c r="T2894" s="5" t="s">
        <v>417</v>
      </c>
      <c r="U2894" s="5" t="s">
        <v>417</v>
      </c>
      <c r="V2894" s="5" t="s">
        <v>417</v>
      </c>
      <c r="W2894" s="5" t="s">
        <v>93</v>
      </c>
      <c r="X2894" s="5" t="s">
        <v>418</v>
      </c>
      <c r="Y2894" s="5" t="s">
        <v>419</v>
      </c>
      <c r="Z2894" s="5" t="s">
        <v>420</v>
      </c>
      <c r="AA2894" s="5" t="s">
        <v>421</v>
      </c>
      <c r="AB2894" s="5"/>
      <c r="AC2894" s="5"/>
      <c r="AD2894" s="5"/>
      <c r="AE2894" s="5"/>
      <c r="AF2894" s="5"/>
    </row>
    <row r="2895" spans="1:32" hidden="1">
      <c r="A2895" s="5" t="s">
        <v>24371</v>
      </c>
      <c r="B2895" s="5" t="str">
        <f>IF(COUNTIF('Leads Priorizados INT'!M:M,A2895)&gt;0,"Sí","No")</f>
        <v>No</v>
      </c>
      <c r="C2895">
        <v>0</v>
      </c>
      <c r="D2895" s="6" t="s">
        <v>414</v>
      </c>
      <c r="E2895" s="5" t="s">
        <v>24372</v>
      </c>
      <c r="F2895" s="5" t="s">
        <v>2007</v>
      </c>
      <c r="G2895" s="5" t="s">
        <v>24373</v>
      </c>
      <c r="H2895" s="7">
        <v>410506</v>
      </c>
      <c r="I2895" s="5">
        <v>12</v>
      </c>
      <c r="J2895" s="5">
        <v>1</v>
      </c>
      <c r="K2895" s="5" t="s">
        <v>24374</v>
      </c>
      <c r="L2895" s="5">
        <v>5.7299999999999997E-2</v>
      </c>
      <c r="M2895" s="8">
        <v>950273448</v>
      </c>
      <c r="N2895" s="8">
        <v>656969331</v>
      </c>
      <c r="O2895" s="8">
        <v>627441458</v>
      </c>
      <c r="P2895" s="8">
        <v>617303709</v>
      </c>
      <c r="Q2895" s="8"/>
      <c r="R2895" s="5" t="s">
        <v>24375</v>
      </c>
      <c r="S2895" s="5" t="s">
        <v>417</v>
      </c>
      <c r="T2895" s="5" t="s">
        <v>417</v>
      </c>
      <c r="U2895" s="5" t="s">
        <v>417</v>
      </c>
      <c r="V2895" s="5" t="s">
        <v>417</v>
      </c>
      <c r="W2895" s="5" t="s">
        <v>93</v>
      </c>
      <c r="X2895" s="5" t="s">
        <v>418</v>
      </c>
      <c r="Y2895" s="5" t="s">
        <v>419</v>
      </c>
      <c r="Z2895" s="5" t="s">
        <v>420</v>
      </c>
      <c r="AA2895" s="5" t="s">
        <v>421</v>
      </c>
      <c r="AB2895" s="5" t="s">
        <v>24376</v>
      </c>
      <c r="AC2895" s="5"/>
      <c r="AD2895" s="5"/>
      <c r="AE2895" s="5"/>
      <c r="AF2895" s="5"/>
    </row>
    <row r="2896" spans="1:32">
      <c r="A2896" s="5" t="s">
        <v>24377</v>
      </c>
      <c r="B2896" s="5" t="str">
        <f>IF(COUNTIF('Leads Priorizados INT'!M:M,A2896)&gt;0,"Sí","No")</f>
        <v>No</v>
      </c>
      <c r="C2896">
        <v>1</v>
      </c>
      <c r="D2896" s="6" t="s">
        <v>414</v>
      </c>
      <c r="E2896" s="5" t="s">
        <v>24378</v>
      </c>
      <c r="F2896" s="5" t="s">
        <v>11105</v>
      </c>
      <c r="G2896" s="5" t="s">
        <v>24379</v>
      </c>
      <c r="H2896" s="7">
        <v>362000</v>
      </c>
      <c r="I2896" s="5">
        <v>5</v>
      </c>
      <c r="J2896" s="5">
        <v>2</v>
      </c>
      <c r="K2896" s="5" t="s">
        <v>24380</v>
      </c>
      <c r="L2896" s="5">
        <v>5.7299999999999997E-2</v>
      </c>
      <c r="M2896" s="8">
        <v>920352249</v>
      </c>
      <c r="N2896" s="8">
        <v>626063224</v>
      </c>
      <c r="O2896" s="8">
        <v>605981226</v>
      </c>
      <c r="P2896" s="8">
        <v>605981224</v>
      </c>
      <c r="Q2896" s="8">
        <v>626063526</v>
      </c>
      <c r="R2896" s="5" t="s">
        <v>24381</v>
      </c>
      <c r="S2896" s="5" t="s">
        <v>24382</v>
      </c>
      <c r="T2896" s="5" t="s">
        <v>24383</v>
      </c>
      <c r="U2896" s="5" t="s">
        <v>24384</v>
      </c>
      <c r="V2896" s="5" t="s">
        <v>417</v>
      </c>
      <c r="W2896" s="5" t="s">
        <v>93</v>
      </c>
      <c r="X2896" s="5" t="s">
        <v>418</v>
      </c>
      <c r="Y2896" s="5" t="s">
        <v>419</v>
      </c>
      <c r="Z2896" s="5" t="s">
        <v>420</v>
      </c>
      <c r="AA2896" s="5" t="s">
        <v>421</v>
      </c>
      <c r="AB2896" s="5" t="s">
        <v>24385</v>
      </c>
      <c r="AC2896" s="5" t="s">
        <v>24386</v>
      </c>
      <c r="AD2896" s="5" t="s">
        <v>24387</v>
      </c>
      <c r="AE2896" s="5"/>
      <c r="AF2896" s="5"/>
    </row>
    <row r="2897" spans="1:32" hidden="1">
      <c r="A2897" s="5" t="s">
        <v>24388</v>
      </c>
      <c r="B2897" s="5" t="str">
        <f>IF(COUNTIF('Leads Priorizados INT'!M:M,A2897)&gt;0,"Sí","No")</f>
        <v>No</v>
      </c>
      <c r="C2897">
        <v>0</v>
      </c>
      <c r="D2897" s="6" t="s">
        <v>430</v>
      </c>
      <c r="E2897" s="5" t="s">
        <v>24389</v>
      </c>
      <c r="F2897" s="5" t="s">
        <v>135</v>
      </c>
      <c r="G2897" s="5" t="s">
        <v>11099</v>
      </c>
      <c r="H2897" s="7">
        <v>1374089</v>
      </c>
      <c r="I2897" s="5">
        <v>5</v>
      </c>
      <c r="J2897" s="5">
        <v>2</v>
      </c>
      <c r="K2897" s="5" t="s">
        <v>24390</v>
      </c>
      <c r="L2897" s="5">
        <v>5.7299999999999997E-2</v>
      </c>
      <c r="M2897" s="8">
        <v>665640273</v>
      </c>
      <c r="N2897" s="8"/>
      <c r="O2897" s="8"/>
      <c r="P2897" s="8"/>
      <c r="Q2897" s="8"/>
      <c r="R2897" s="5" t="s">
        <v>24391</v>
      </c>
      <c r="S2897" s="5" t="s">
        <v>417</v>
      </c>
      <c r="T2897" s="5" t="s">
        <v>417</v>
      </c>
      <c r="U2897" s="5" t="s">
        <v>417</v>
      </c>
      <c r="V2897" s="5" t="s">
        <v>417</v>
      </c>
      <c r="W2897" s="5" t="s">
        <v>93</v>
      </c>
      <c r="X2897" s="5" t="s">
        <v>418</v>
      </c>
      <c r="Y2897" s="5" t="s">
        <v>419</v>
      </c>
      <c r="Z2897" s="5" t="s">
        <v>420</v>
      </c>
      <c r="AA2897" s="5" t="s">
        <v>421</v>
      </c>
      <c r="AB2897" s="5"/>
      <c r="AC2897" s="5"/>
      <c r="AD2897" s="5"/>
      <c r="AE2897" s="5"/>
      <c r="AF2897" s="5"/>
    </row>
    <row r="2898" spans="1:32" hidden="1">
      <c r="A2898" s="5" t="s">
        <v>24392</v>
      </c>
      <c r="B2898" s="5" t="str">
        <f>IF(COUNTIF('Leads Priorizados INT'!M:M,A2898)&gt;0,"Sí","No")</f>
        <v>No</v>
      </c>
      <c r="C2898">
        <v>0</v>
      </c>
      <c r="D2898" s="6" t="s">
        <v>414</v>
      </c>
      <c r="E2898" s="5" t="s">
        <v>24393</v>
      </c>
      <c r="F2898" s="5" t="s">
        <v>431</v>
      </c>
      <c r="G2898" s="5" t="s">
        <v>2425</v>
      </c>
      <c r="H2898" s="7">
        <v>1309251</v>
      </c>
      <c r="I2898" s="5">
        <v>1</v>
      </c>
      <c r="J2898" s="5">
        <v>1</v>
      </c>
      <c r="K2898" s="5" t="s">
        <v>24394</v>
      </c>
      <c r="L2898" s="5">
        <v>5.7299999999999997E-2</v>
      </c>
      <c r="M2898" s="8"/>
      <c r="N2898" s="8"/>
      <c r="O2898" s="8"/>
      <c r="P2898" s="8"/>
      <c r="Q2898" s="8"/>
      <c r="R2898" s="5" t="s">
        <v>24395</v>
      </c>
      <c r="S2898" s="5" t="s">
        <v>417</v>
      </c>
      <c r="T2898" s="5" t="s">
        <v>417</v>
      </c>
      <c r="U2898" s="5" t="s">
        <v>417</v>
      </c>
      <c r="V2898" s="5" t="s">
        <v>417</v>
      </c>
      <c r="W2898" s="5" t="s">
        <v>93</v>
      </c>
      <c r="X2898" s="5" t="s">
        <v>418</v>
      </c>
      <c r="Y2898" s="5" t="s">
        <v>419</v>
      </c>
      <c r="Z2898" s="5" t="s">
        <v>420</v>
      </c>
      <c r="AA2898" s="5" t="s">
        <v>421</v>
      </c>
      <c r="AB2898" s="5"/>
      <c r="AC2898" s="5"/>
      <c r="AD2898" s="5"/>
      <c r="AE2898" s="5"/>
      <c r="AF2898" s="5"/>
    </row>
    <row r="2899" spans="1:32">
      <c r="A2899" s="5" t="s">
        <v>24396</v>
      </c>
      <c r="B2899" s="5" t="str">
        <f>IF(COUNTIF('Leads Priorizados INT'!M:M,A2899)&gt;0,"Sí","No")</f>
        <v>No</v>
      </c>
      <c r="C2899">
        <v>1</v>
      </c>
      <c r="D2899" s="6" t="s">
        <v>414</v>
      </c>
      <c r="E2899" s="5" t="s">
        <v>24397</v>
      </c>
      <c r="F2899" s="5" t="s">
        <v>431</v>
      </c>
      <c r="G2899" s="5" t="s">
        <v>15619</v>
      </c>
      <c r="H2899" s="7">
        <v>527427</v>
      </c>
      <c r="I2899" s="5">
        <v>3</v>
      </c>
      <c r="J2899" s="5">
        <v>1</v>
      </c>
      <c r="K2899" s="5" t="s">
        <v>24398</v>
      </c>
      <c r="L2899" s="5">
        <v>5.7299999999999997E-2</v>
      </c>
      <c r="M2899" s="8"/>
      <c r="N2899" s="8"/>
      <c r="O2899" s="8"/>
      <c r="P2899" s="8"/>
      <c r="Q2899" s="8"/>
      <c r="R2899" s="5" t="s">
        <v>24399</v>
      </c>
      <c r="S2899" s="5" t="s">
        <v>417</v>
      </c>
      <c r="T2899" s="5" t="s">
        <v>417</v>
      </c>
      <c r="U2899" s="5" t="s">
        <v>417</v>
      </c>
      <c r="V2899" s="5" t="s">
        <v>417</v>
      </c>
      <c r="W2899" s="5" t="s">
        <v>93</v>
      </c>
      <c r="X2899" s="5" t="s">
        <v>418</v>
      </c>
      <c r="Y2899" s="5" t="s">
        <v>419</v>
      </c>
      <c r="Z2899" s="5" t="s">
        <v>420</v>
      </c>
      <c r="AA2899" s="5" t="s">
        <v>421</v>
      </c>
      <c r="AB2899" s="5"/>
      <c r="AC2899" s="5"/>
      <c r="AD2899" s="5"/>
      <c r="AE2899" s="5"/>
      <c r="AF2899" s="5"/>
    </row>
    <row r="2900" spans="1:32" hidden="1">
      <c r="A2900" s="5" t="s">
        <v>24400</v>
      </c>
      <c r="B2900" s="5" t="str">
        <f>IF(COUNTIF('Leads Priorizados INT'!M:M,A2900)&gt;0,"Sí","No")</f>
        <v>No</v>
      </c>
      <c r="C2900">
        <v>0</v>
      </c>
      <c r="D2900" s="6" t="s">
        <v>414</v>
      </c>
      <c r="E2900" s="5" t="s">
        <v>24401</v>
      </c>
      <c r="F2900" s="5" t="s">
        <v>152</v>
      </c>
      <c r="G2900" s="5" t="s">
        <v>2952</v>
      </c>
      <c r="H2900" s="7">
        <v>399063</v>
      </c>
      <c r="I2900" s="5">
        <v>1</v>
      </c>
      <c r="J2900" s="5">
        <v>1</v>
      </c>
      <c r="K2900" s="5" t="s">
        <v>24402</v>
      </c>
      <c r="L2900" s="5">
        <v>5.7299999999999997E-2</v>
      </c>
      <c r="M2900" s="8"/>
      <c r="N2900" s="8"/>
      <c r="O2900" s="8"/>
      <c r="P2900" s="8"/>
      <c r="Q2900" s="8"/>
      <c r="R2900" s="5" t="s">
        <v>24403</v>
      </c>
      <c r="S2900" s="5" t="s">
        <v>417</v>
      </c>
      <c r="T2900" s="5" t="s">
        <v>417</v>
      </c>
      <c r="U2900" s="5" t="s">
        <v>417</v>
      </c>
      <c r="V2900" s="5" t="s">
        <v>417</v>
      </c>
      <c r="W2900" s="5" t="s">
        <v>93</v>
      </c>
      <c r="X2900" s="5" t="s">
        <v>418</v>
      </c>
      <c r="Y2900" s="5" t="s">
        <v>419</v>
      </c>
      <c r="Z2900" s="5" t="s">
        <v>420</v>
      </c>
      <c r="AA2900" s="5" t="s">
        <v>421</v>
      </c>
      <c r="AB2900" s="5"/>
      <c r="AC2900" s="5"/>
      <c r="AD2900" s="5"/>
      <c r="AE2900" s="5"/>
      <c r="AF2900" s="5"/>
    </row>
    <row r="2901" spans="1:32" hidden="1">
      <c r="A2901" s="5" t="s">
        <v>24404</v>
      </c>
      <c r="B2901" s="5" t="str">
        <f>IF(COUNTIF('Leads Priorizados INT'!M:M,A2901)&gt;0,"Sí","No")</f>
        <v>No</v>
      </c>
      <c r="C2901">
        <v>0</v>
      </c>
      <c r="D2901" s="6" t="s">
        <v>414</v>
      </c>
      <c r="E2901" s="5" t="s">
        <v>24405</v>
      </c>
      <c r="F2901" s="5" t="s">
        <v>431</v>
      </c>
      <c r="G2901" s="5" t="s">
        <v>1479</v>
      </c>
      <c r="H2901" s="7">
        <v>3823971</v>
      </c>
      <c r="I2901" s="5">
        <v>11</v>
      </c>
      <c r="J2901" s="5">
        <v>1</v>
      </c>
      <c r="K2901" s="5" t="s">
        <v>24406</v>
      </c>
      <c r="L2901" s="5">
        <v>5.7299999999999997E-2</v>
      </c>
      <c r="M2901" s="8"/>
      <c r="N2901" s="8"/>
      <c r="O2901" s="8"/>
      <c r="P2901" s="8"/>
      <c r="Q2901" s="8"/>
      <c r="R2901" s="5" t="s">
        <v>24407</v>
      </c>
      <c r="S2901" s="5" t="s">
        <v>417</v>
      </c>
      <c r="T2901" s="5" t="s">
        <v>417</v>
      </c>
      <c r="U2901" s="5" t="s">
        <v>417</v>
      </c>
      <c r="V2901" s="5" t="s">
        <v>417</v>
      </c>
      <c r="W2901" s="5" t="s">
        <v>93</v>
      </c>
      <c r="X2901" s="5" t="s">
        <v>418</v>
      </c>
      <c r="Y2901" s="5" t="s">
        <v>419</v>
      </c>
      <c r="Z2901" s="5" t="s">
        <v>420</v>
      </c>
      <c r="AA2901" s="5" t="s">
        <v>421</v>
      </c>
      <c r="AB2901" s="5"/>
      <c r="AC2901" s="5"/>
      <c r="AD2901" s="5"/>
      <c r="AE2901" s="5"/>
      <c r="AF2901" s="5"/>
    </row>
    <row r="2902" spans="1:32" hidden="1">
      <c r="A2902" s="5" t="s">
        <v>24408</v>
      </c>
      <c r="B2902" s="5" t="str">
        <f>IF(COUNTIF('Leads Priorizados INT'!M:M,A2902)&gt;0,"Sí","No")</f>
        <v>No</v>
      </c>
      <c r="C2902">
        <v>0</v>
      </c>
      <c r="D2902" s="6" t="s">
        <v>414</v>
      </c>
      <c r="E2902" s="5" t="s">
        <v>24409</v>
      </c>
      <c r="F2902" s="5" t="s">
        <v>581</v>
      </c>
      <c r="G2902" s="5" t="s">
        <v>12093</v>
      </c>
      <c r="H2902" s="7">
        <v>496085</v>
      </c>
      <c r="I2902" s="5">
        <v>1</v>
      </c>
      <c r="J2902" s="5">
        <v>2</v>
      </c>
      <c r="K2902" s="5" t="s">
        <v>24410</v>
      </c>
      <c r="L2902" s="5">
        <v>5.7200000000000001E-2</v>
      </c>
      <c r="M2902" s="8">
        <v>986641232</v>
      </c>
      <c r="N2902" s="8">
        <v>986182195</v>
      </c>
      <c r="O2902" s="8"/>
      <c r="P2902" s="8"/>
      <c r="Q2902" s="8"/>
      <c r="R2902" s="5" t="s">
        <v>24411</v>
      </c>
      <c r="S2902" s="5" t="s">
        <v>24412</v>
      </c>
      <c r="T2902" s="5" t="s">
        <v>417</v>
      </c>
      <c r="U2902" s="5" t="s">
        <v>417</v>
      </c>
      <c r="V2902" s="5" t="s">
        <v>417</v>
      </c>
      <c r="W2902" s="5" t="s">
        <v>93</v>
      </c>
      <c r="X2902" s="5" t="s">
        <v>418</v>
      </c>
      <c r="Y2902" s="5" t="s">
        <v>419</v>
      </c>
      <c r="Z2902" s="5" t="s">
        <v>420</v>
      </c>
      <c r="AA2902" s="5" t="s">
        <v>421</v>
      </c>
      <c r="AB2902" s="5"/>
      <c r="AC2902" s="5"/>
      <c r="AD2902" s="5"/>
      <c r="AE2902" s="5"/>
      <c r="AF2902" s="5"/>
    </row>
    <row r="2903" spans="1:32">
      <c r="A2903" s="5" t="s">
        <v>24413</v>
      </c>
      <c r="B2903" s="5" t="str">
        <f>IF(COUNTIF('Leads Priorizados INT'!M:M,A2903)&gt;0,"Sí","No")</f>
        <v>No</v>
      </c>
      <c r="C2903">
        <v>1</v>
      </c>
      <c r="D2903" s="6" t="s">
        <v>414</v>
      </c>
      <c r="E2903" s="5" t="s">
        <v>24414</v>
      </c>
      <c r="F2903" s="5" t="s">
        <v>152</v>
      </c>
      <c r="G2903" s="5" t="s">
        <v>12282</v>
      </c>
      <c r="H2903" s="7">
        <v>724848</v>
      </c>
      <c r="I2903" s="5">
        <v>18</v>
      </c>
      <c r="J2903" s="5">
        <v>2</v>
      </c>
      <c r="K2903" s="5" t="s">
        <v>24415</v>
      </c>
      <c r="L2903" s="5">
        <v>5.7200000000000001E-2</v>
      </c>
      <c r="M2903" s="8">
        <v>913209541</v>
      </c>
      <c r="N2903" s="8"/>
      <c r="O2903" s="8"/>
      <c r="P2903" s="8"/>
      <c r="Q2903" s="8"/>
      <c r="R2903" s="5" t="s">
        <v>24416</v>
      </c>
      <c r="S2903" s="5" t="s">
        <v>24417</v>
      </c>
      <c r="T2903" s="5" t="s">
        <v>24418</v>
      </c>
      <c r="U2903" s="5" t="s">
        <v>417</v>
      </c>
      <c r="V2903" s="5" t="s">
        <v>417</v>
      </c>
      <c r="W2903" s="5" t="s">
        <v>93</v>
      </c>
      <c r="X2903" s="5" t="s">
        <v>418</v>
      </c>
      <c r="Y2903" s="5" t="s">
        <v>419</v>
      </c>
      <c r="Z2903" s="5" t="s">
        <v>420</v>
      </c>
      <c r="AA2903" s="5" t="s">
        <v>421</v>
      </c>
      <c r="AB2903" s="5"/>
      <c r="AC2903" s="5"/>
      <c r="AD2903" s="5"/>
      <c r="AE2903" s="5"/>
      <c r="AF2903" s="5"/>
    </row>
    <row r="2904" spans="1:32">
      <c r="A2904" s="5" t="s">
        <v>24419</v>
      </c>
      <c r="B2904" s="5" t="str">
        <f>IF(COUNTIF('Leads Priorizados INT'!M:M,A2904)&gt;0,"Sí","No")</f>
        <v>No</v>
      </c>
      <c r="C2904">
        <v>1</v>
      </c>
      <c r="D2904" s="6" t="s">
        <v>1234</v>
      </c>
      <c r="E2904" s="5" t="s">
        <v>24420</v>
      </c>
      <c r="F2904" s="5" t="s">
        <v>152</v>
      </c>
      <c r="G2904" s="5" t="s">
        <v>13192</v>
      </c>
      <c r="H2904" s="7">
        <v>879724</v>
      </c>
      <c r="I2904" s="5">
        <v>7</v>
      </c>
      <c r="J2904" s="5">
        <v>1</v>
      </c>
      <c r="K2904" s="5" t="s">
        <v>24421</v>
      </c>
      <c r="L2904" s="5">
        <v>5.7200000000000001E-2</v>
      </c>
      <c r="M2904" s="8">
        <v>917058889</v>
      </c>
      <c r="N2904" s="8">
        <v>677934541</v>
      </c>
      <c r="O2904" s="8"/>
      <c r="P2904" s="8"/>
      <c r="Q2904" s="8"/>
      <c r="R2904" s="5" t="s">
        <v>24422</v>
      </c>
      <c r="S2904" s="5" t="s">
        <v>417</v>
      </c>
      <c r="T2904" s="5" t="s">
        <v>417</v>
      </c>
      <c r="U2904" s="5" t="s">
        <v>417</v>
      </c>
      <c r="V2904" s="5" t="s">
        <v>417</v>
      </c>
      <c r="W2904" s="5" t="s">
        <v>93</v>
      </c>
      <c r="X2904" s="5" t="s">
        <v>418</v>
      </c>
      <c r="Y2904" s="5" t="s">
        <v>419</v>
      </c>
      <c r="Z2904" s="5" t="s">
        <v>420</v>
      </c>
      <c r="AA2904" s="5" t="s">
        <v>421</v>
      </c>
      <c r="AB2904" s="5"/>
      <c r="AC2904" s="5"/>
      <c r="AD2904" s="5"/>
      <c r="AE2904" s="5"/>
      <c r="AF2904" s="5"/>
    </row>
    <row r="2905" spans="1:32">
      <c r="A2905" s="5" t="s">
        <v>24423</v>
      </c>
      <c r="B2905" s="5" t="str">
        <f>IF(COUNTIF('Leads Priorizados INT'!M:M,A2905)&gt;0,"Sí","No")</f>
        <v>No</v>
      </c>
      <c r="C2905">
        <v>1</v>
      </c>
      <c r="D2905" s="6" t="s">
        <v>414</v>
      </c>
      <c r="E2905" s="5" t="s">
        <v>24424</v>
      </c>
      <c r="F2905" s="5" t="s">
        <v>152</v>
      </c>
      <c r="G2905" s="5" t="s">
        <v>3588</v>
      </c>
      <c r="H2905" s="7">
        <v>964364</v>
      </c>
      <c r="I2905" s="5">
        <v>7</v>
      </c>
      <c r="J2905" s="5">
        <v>1</v>
      </c>
      <c r="K2905" s="5" t="s">
        <v>24425</v>
      </c>
      <c r="L2905" s="5">
        <v>5.7200000000000001E-2</v>
      </c>
      <c r="M2905" s="8"/>
      <c r="N2905" s="8"/>
      <c r="O2905" s="8"/>
      <c r="P2905" s="8"/>
      <c r="Q2905" s="8"/>
      <c r="R2905" s="5" t="s">
        <v>24426</v>
      </c>
      <c r="S2905" s="5" t="s">
        <v>24427</v>
      </c>
      <c r="T2905" s="5" t="s">
        <v>417</v>
      </c>
      <c r="U2905" s="5" t="s">
        <v>417</v>
      </c>
      <c r="V2905" s="5" t="s">
        <v>417</v>
      </c>
      <c r="W2905" s="5" t="s">
        <v>93</v>
      </c>
      <c r="X2905" s="5" t="s">
        <v>418</v>
      </c>
      <c r="Y2905" s="5" t="s">
        <v>419</v>
      </c>
      <c r="Z2905" s="5" t="s">
        <v>420</v>
      </c>
      <c r="AA2905" s="5" t="s">
        <v>421</v>
      </c>
      <c r="AB2905" s="5"/>
      <c r="AC2905" s="5"/>
      <c r="AD2905" s="5"/>
      <c r="AE2905" s="5"/>
      <c r="AF2905" s="5"/>
    </row>
    <row r="2906" spans="1:32">
      <c r="A2906" s="5" t="s">
        <v>24428</v>
      </c>
      <c r="B2906" s="5" t="str">
        <f>IF(COUNTIF('Leads Priorizados INT'!M:M,A2906)&gt;0,"Sí","No")</f>
        <v>No</v>
      </c>
      <c r="C2906">
        <v>1</v>
      </c>
      <c r="D2906" s="6" t="s">
        <v>414</v>
      </c>
      <c r="E2906" s="5" t="s">
        <v>24429</v>
      </c>
      <c r="F2906" s="5" t="s">
        <v>152</v>
      </c>
      <c r="G2906" s="5" t="s">
        <v>907</v>
      </c>
      <c r="H2906" s="7">
        <v>2081172</v>
      </c>
      <c r="I2906" s="5">
        <v>44</v>
      </c>
      <c r="J2906" s="5">
        <v>1</v>
      </c>
      <c r="K2906" s="5" t="s">
        <v>24430</v>
      </c>
      <c r="L2906" s="5">
        <v>5.7200000000000001E-2</v>
      </c>
      <c r="M2906" s="8">
        <v>917010010</v>
      </c>
      <c r="N2906" s="8">
        <v>913446532</v>
      </c>
      <c r="O2906" s="8">
        <v>911705336</v>
      </c>
      <c r="P2906" s="8"/>
      <c r="Q2906" s="8"/>
      <c r="R2906" s="5" t="s">
        <v>24431</v>
      </c>
      <c r="S2906" s="5" t="s">
        <v>24432</v>
      </c>
      <c r="T2906" s="5" t="s">
        <v>24433</v>
      </c>
      <c r="U2906" s="5" t="s">
        <v>24434</v>
      </c>
      <c r="V2906" s="5" t="s">
        <v>417</v>
      </c>
      <c r="W2906" s="5" t="s">
        <v>93</v>
      </c>
      <c r="X2906" s="5" t="s">
        <v>418</v>
      </c>
      <c r="Y2906" s="5" t="s">
        <v>419</v>
      </c>
      <c r="Z2906" s="5" t="s">
        <v>420</v>
      </c>
      <c r="AA2906" s="5" t="s">
        <v>421</v>
      </c>
      <c r="AB2906" s="5"/>
      <c r="AC2906" s="5"/>
      <c r="AD2906" s="5"/>
      <c r="AE2906" s="5"/>
      <c r="AF2906" s="5"/>
    </row>
    <row r="2907" spans="1:32" hidden="1">
      <c r="A2907" s="5" t="s">
        <v>24435</v>
      </c>
      <c r="B2907" s="5" t="str">
        <f>IF(COUNTIF('Leads Priorizados INT'!M:M,A2907)&gt;0,"Sí","No")</f>
        <v>No</v>
      </c>
      <c r="C2907">
        <v>0</v>
      </c>
      <c r="D2907" s="6" t="s">
        <v>414</v>
      </c>
      <c r="E2907" s="5" t="s">
        <v>24436</v>
      </c>
      <c r="F2907" s="5" t="s">
        <v>152</v>
      </c>
      <c r="G2907" s="5" t="s">
        <v>9885</v>
      </c>
      <c r="H2907" s="7">
        <v>4876076</v>
      </c>
      <c r="I2907" s="5">
        <v>16</v>
      </c>
      <c r="J2907" s="5">
        <v>2</v>
      </c>
      <c r="K2907" s="5" t="s">
        <v>24437</v>
      </c>
      <c r="L2907" s="5">
        <v>5.7099999999999998E-2</v>
      </c>
      <c r="M2907" s="8">
        <v>913930271</v>
      </c>
      <c r="N2907" s="8">
        <v>913930396</v>
      </c>
      <c r="O2907" s="8">
        <v>914108491</v>
      </c>
      <c r="P2907" s="8">
        <v>913931037</v>
      </c>
      <c r="Q2907" s="8"/>
      <c r="R2907" s="5" t="s">
        <v>24438</v>
      </c>
      <c r="S2907" s="5" t="s">
        <v>24439</v>
      </c>
      <c r="T2907" s="5" t="s">
        <v>24440</v>
      </c>
      <c r="U2907" s="5" t="s">
        <v>417</v>
      </c>
      <c r="V2907" s="5" t="s">
        <v>417</v>
      </c>
      <c r="W2907" s="5" t="s">
        <v>93</v>
      </c>
      <c r="X2907" s="5" t="s">
        <v>418</v>
      </c>
      <c r="Y2907" s="5" t="s">
        <v>419</v>
      </c>
      <c r="Z2907" s="5" t="s">
        <v>420</v>
      </c>
      <c r="AA2907" s="5" t="s">
        <v>421</v>
      </c>
      <c r="AB2907" s="5" t="s">
        <v>24441</v>
      </c>
      <c r="AC2907" s="5"/>
      <c r="AD2907" s="5"/>
      <c r="AE2907" s="5"/>
      <c r="AF2907" s="5"/>
    </row>
    <row r="2908" spans="1:32" hidden="1">
      <c r="A2908" s="5" t="s">
        <v>24442</v>
      </c>
      <c r="B2908" s="5" t="str">
        <f>IF(COUNTIF('Leads Priorizados INT'!M:M,A2908)&gt;0,"Sí","No")</f>
        <v>No</v>
      </c>
      <c r="C2908">
        <v>0</v>
      </c>
      <c r="D2908" s="6" t="s">
        <v>414</v>
      </c>
      <c r="E2908" s="5" t="s">
        <v>24443</v>
      </c>
      <c r="F2908" s="5" t="s">
        <v>431</v>
      </c>
      <c r="G2908" s="5" t="s">
        <v>9310</v>
      </c>
      <c r="H2908" s="7">
        <v>739329</v>
      </c>
      <c r="I2908" s="5">
        <v>2</v>
      </c>
      <c r="J2908" s="5">
        <v>1</v>
      </c>
      <c r="K2908" s="5" t="s">
        <v>24444</v>
      </c>
      <c r="L2908" s="5">
        <v>5.7099999999999998E-2</v>
      </c>
      <c r="M2908" s="8">
        <v>934171601</v>
      </c>
      <c r="N2908" s="8"/>
      <c r="O2908" s="8"/>
      <c r="P2908" s="8"/>
      <c r="Q2908" s="8"/>
      <c r="R2908" s="5" t="s">
        <v>24445</v>
      </c>
      <c r="S2908" s="5" t="s">
        <v>417</v>
      </c>
      <c r="T2908" s="5" t="s">
        <v>417</v>
      </c>
      <c r="U2908" s="5" t="s">
        <v>417</v>
      </c>
      <c r="V2908" s="5" t="s">
        <v>417</v>
      </c>
      <c r="W2908" s="5" t="s">
        <v>93</v>
      </c>
      <c r="X2908" s="5" t="s">
        <v>418</v>
      </c>
      <c r="Y2908" s="5" t="s">
        <v>419</v>
      </c>
      <c r="Z2908" s="5" t="s">
        <v>420</v>
      </c>
      <c r="AA2908" s="5" t="s">
        <v>421</v>
      </c>
      <c r="AB2908" s="5"/>
      <c r="AC2908" s="5"/>
      <c r="AD2908" s="5"/>
      <c r="AE2908" s="5"/>
      <c r="AF2908" s="5"/>
    </row>
    <row r="2909" spans="1:32">
      <c r="A2909" s="5" t="s">
        <v>24446</v>
      </c>
      <c r="B2909" s="5" t="str">
        <f>IF(COUNTIF('Leads Priorizados INT'!M:M,A2909)&gt;0,"Sí","No")</f>
        <v>No</v>
      </c>
      <c r="C2909">
        <v>1</v>
      </c>
      <c r="D2909" s="6" t="s">
        <v>414</v>
      </c>
      <c r="E2909" s="5" t="s">
        <v>24447</v>
      </c>
      <c r="F2909" s="5" t="s">
        <v>152</v>
      </c>
      <c r="G2909" s="5" t="s">
        <v>1738</v>
      </c>
      <c r="H2909" s="7">
        <v>1401642</v>
      </c>
      <c r="I2909" s="5">
        <v>1</v>
      </c>
      <c r="J2909" s="5">
        <v>1</v>
      </c>
      <c r="K2909" s="5" t="s">
        <v>24448</v>
      </c>
      <c r="L2909" s="5">
        <v>5.7099999999999998E-2</v>
      </c>
      <c r="M2909" s="8"/>
      <c r="N2909" s="8"/>
      <c r="O2909" s="8"/>
      <c r="P2909" s="8"/>
      <c r="Q2909" s="8"/>
      <c r="R2909" s="5" t="s">
        <v>24449</v>
      </c>
      <c r="S2909" s="5" t="s">
        <v>417</v>
      </c>
      <c r="T2909" s="5" t="s">
        <v>417</v>
      </c>
      <c r="U2909" s="5" t="s">
        <v>417</v>
      </c>
      <c r="V2909" s="5" t="s">
        <v>417</v>
      </c>
      <c r="W2909" s="5" t="s">
        <v>93</v>
      </c>
      <c r="X2909" s="5" t="s">
        <v>418</v>
      </c>
      <c r="Y2909" s="5" t="s">
        <v>419</v>
      </c>
      <c r="Z2909" s="5" t="s">
        <v>420</v>
      </c>
      <c r="AA2909" s="5" t="s">
        <v>421</v>
      </c>
      <c r="AB2909" s="5"/>
      <c r="AC2909" s="5"/>
      <c r="AD2909" s="5"/>
      <c r="AE2909" s="5"/>
      <c r="AF2909" s="5"/>
    </row>
    <row r="2910" spans="1:32" hidden="1">
      <c r="A2910" s="5" t="s">
        <v>24450</v>
      </c>
      <c r="B2910" s="5" t="str">
        <f>IF(COUNTIF('Leads Priorizados INT'!M:M,A2910)&gt;0,"Sí","No")</f>
        <v>No</v>
      </c>
      <c r="C2910">
        <v>0</v>
      </c>
      <c r="D2910" s="6" t="s">
        <v>414</v>
      </c>
      <c r="E2910" s="5" t="s">
        <v>24451</v>
      </c>
      <c r="F2910" s="5" t="s">
        <v>152</v>
      </c>
      <c r="G2910" s="5" t="s">
        <v>2881</v>
      </c>
      <c r="H2910" s="7">
        <v>353867</v>
      </c>
      <c r="I2910" s="5">
        <v>4</v>
      </c>
      <c r="J2910" s="5">
        <v>1</v>
      </c>
      <c r="K2910" s="5" t="s">
        <v>24452</v>
      </c>
      <c r="L2910" s="5">
        <v>5.7099999999999998E-2</v>
      </c>
      <c r="M2910" s="8">
        <v>913693550</v>
      </c>
      <c r="N2910" s="8">
        <v>914290499</v>
      </c>
      <c r="O2910" s="8"/>
      <c r="P2910" s="8"/>
      <c r="Q2910" s="8"/>
      <c r="R2910" s="5" t="s">
        <v>24453</v>
      </c>
      <c r="S2910" s="5" t="s">
        <v>417</v>
      </c>
      <c r="T2910" s="5" t="s">
        <v>417</v>
      </c>
      <c r="U2910" s="5" t="s">
        <v>417</v>
      </c>
      <c r="V2910" s="5" t="s">
        <v>417</v>
      </c>
      <c r="W2910" s="5" t="s">
        <v>93</v>
      </c>
      <c r="X2910" s="5" t="s">
        <v>418</v>
      </c>
      <c r="Y2910" s="5" t="s">
        <v>419</v>
      </c>
      <c r="Z2910" s="5" t="s">
        <v>420</v>
      </c>
      <c r="AA2910" s="5" t="s">
        <v>421</v>
      </c>
      <c r="AB2910" s="5"/>
      <c r="AC2910" s="5"/>
      <c r="AD2910" s="5"/>
      <c r="AE2910" s="5"/>
      <c r="AF2910" s="5"/>
    </row>
    <row r="2911" spans="1:32" hidden="1">
      <c r="A2911" s="5" t="s">
        <v>24454</v>
      </c>
      <c r="B2911" s="5" t="str">
        <f>IF(COUNTIF('Leads Priorizados INT'!M:M,A2911)&gt;0,"Sí","No")</f>
        <v>No</v>
      </c>
      <c r="C2911">
        <v>0</v>
      </c>
      <c r="D2911" s="6" t="s">
        <v>414</v>
      </c>
      <c r="E2911" s="5" t="s">
        <v>24455</v>
      </c>
      <c r="F2911" s="5" t="s">
        <v>152</v>
      </c>
      <c r="G2911" s="5" t="s">
        <v>1738</v>
      </c>
      <c r="H2911" s="7">
        <v>709936</v>
      </c>
      <c r="I2911" s="5">
        <v>1</v>
      </c>
      <c r="J2911" s="5">
        <v>1</v>
      </c>
      <c r="K2911" s="5" t="s">
        <v>24456</v>
      </c>
      <c r="L2911" s="5">
        <v>5.7099999999999998E-2</v>
      </c>
      <c r="M2911" s="8"/>
      <c r="N2911" s="8"/>
      <c r="O2911" s="8"/>
      <c r="P2911" s="8"/>
      <c r="Q2911" s="8"/>
      <c r="R2911" s="5" t="s">
        <v>24457</v>
      </c>
      <c r="S2911" s="5" t="s">
        <v>417</v>
      </c>
      <c r="T2911" s="5" t="s">
        <v>417</v>
      </c>
      <c r="U2911" s="5" t="s">
        <v>417</v>
      </c>
      <c r="V2911" s="5" t="s">
        <v>417</v>
      </c>
      <c r="W2911" s="5" t="s">
        <v>93</v>
      </c>
      <c r="X2911" s="5" t="s">
        <v>418</v>
      </c>
      <c r="Y2911" s="5" t="s">
        <v>419</v>
      </c>
      <c r="Z2911" s="5" t="s">
        <v>420</v>
      </c>
      <c r="AA2911" s="5" t="s">
        <v>421</v>
      </c>
      <c r="AB2911" s="5"/>
      <c r="AC2911" s="5"/>
      <c r="AD2911" s="5"/>
      <c r="AE2911" s="5"/>
      <c r="AF2911" s="5"/>
    </row>
    <row r="2912" spans="1:32" hidden="1">
      <c r="A2912" s="5" t="s">
        <v>24458</v>
      </c>
      <c r="B2912" s="5" t="str">
        <f>IF(COUNTIF('Leads Priorizados INT'!M:M,A2912)&gt;0,"Sí","No")</f>
        <v>No</v>
      </c>
      <c r="C2912">
        <v>0</v>
      </c>
      <c r="D2912" s="6" t="s">
        <v>414</v>
      </c>
      <c r="E2912" s="5" t="s">
        <v>24459</v>
      </c>
      <c r="F2912" s="5" t="s">
        <v>431</v>
      </c>
      <c r="G2912" s="5" t="s">
        <v>15889</v>
      </c>
      <c r="H2912" s="7">
        <v>1349612</v>
      </c>
      <c r="I2912" s="5">
        <v>15</v>
      </c>
      <c r="J2912" s="5">
        <v>1</v>
      </c>
      <c r="K2912" s="5" t="s">
        <v>24460</v>
      </c>
      <c r="L2912" s="5">
        <v>5.7099999999999998E-2</v>
      </c>
      <c r="M2912" s="8">
        <v>932640916</v>
      </c>
      <c r="N2912" s="8"/>
      <c r="O2912" s="8"/>
      <c r="P2912" s="8"/>
      <c r="Q2912" s="8"/>
      <c r="R2912" s="5" t="s">
        <v>417</v>
      </c>
      <c r="S2912" s="5" t="s">
        <v>417</v>
      </c>
      <c r="T2912" s="5" t="s">
        <v>417</v>
      </c>
      <c r="U2912" s="5" t="s">
        <v>417</v>
      </c>
      <c r="V2912" s="5" t="s">
        <v>417</v>
      </c>
      <c r="W2912" s="5" t="s">
        <v>417</v>
      </c>
      <c r="X2912" s="5" t="s">
        <v>417</v>
      </c>
      <c r="Y2912" s="5" t="s">
        <v>417</v>
      </c>
      <c r="Z2912" s="5" t="s">
        <v>417</v>
      </c>
      <c r="AA2912" s="5" t="s">
        <v>417</v>
      </c>
      <c r="AB2912" s="5"/>
      <c r="AC2912" s="5"/>
      <c r="AD2912" s="5"/>
      <c r="AE2912" s="5"/>
      <c r="AF2912" s="5"/>
    </row>
    <row r="2913" spans="1:32">
      <c r="A2913" s="5" t="s">
        <v>24461</v>
      </c>
      <c r="B2913" s="5" t="str">
        <f>IF(COUNTIF('Leads Priorizados INT'!M:M,A2913)&gt;0,"Sí","No")</f>
        <v>No</v>
      </c>
      <c r="C2913">
        <v>1</v>
      </c>
      <c r="D2913" s="6" t="s">
        <v>414</v>
      </c>
      <c r="E2913" s="5" t="s">
        <v>24462</v>
      </c>
      <c r="F2913" s="5" t="s">
        <v>873</v>
      </c>
      <c r="G2913" s="5" t="s">
        <v>10832</v>
      </c>
      <c r="H2913" s="7">
        <v>878118</v>
      </c>
      <c r="I2913" s="5">
        <v>9</v>
      </c>
      <c r="J2913" s="5">
        <v>2</v>
      </c>
      <c r="K2913" s="5" t="s">
        <v>24463</v>
      </c>
      <c r="L2913" s="5">
        <v>5.7099999999999998E-2</v>
      </c>
      <c r="M2913" s="8">
        <v>952704269</v>
      </c>
      <c r="N2913" s="8">
        <v>952702899</v>
      </c>
      <c r="O2913" s="8">
        <v>667676525</v>
      </c>
      <c r="P2913" s="8">
        <v>675557841</v>
      </c>
      <c r="Q2913" s="8">
        <v>657446458</v>
      </c>
      <c r="R2913" s="5" t="s">
        <v>24464</v>
      </c>
      <c r="S2913" s="5" t="s">
        <v>24465</v>
      </c>
      <c r="T2913" s="5" t="s">
        <v>24466</v>
      </c>
      <c r="U2913" s="5" t="s">
        <v>417</v>
      </c>
      <c r="V2913" s="5" t="s">
        <v>417</v>
      </c>
      <c r="W2913" s="5" t="s">
        <v>93</v>
      </c>
      <c r="X2913" s="5" t="s">
        <v>418</v>
      </c>
      <c r="Y2913" s="5" t="s">
        <v>419</v>
      </c>
      <c r="Z2913" s="5" t="s">
        <v>420</v>
      </c>
      <c r="AA2913" s="5" t="s">
        <v>421</v>
      </c>
      <c r="AB2913" s="5" t="s">
        <v>24467</v>
      </c>
      <c r="AC2913" s="5" t="s">
        <v>24468</v>
      </c>
      <c r="AD2913" s="5"/>
      <c r="AE2913" s="5"/>
      <c r="AF2913" s="5"/>
    </row>
    <row r="2914" spans="1:32" hidden="1">
      <c r="A2914" s="5" t="s">
        <v>24469</v>
      </c>
      <c r="B2914" s="5" t="str">
        <f>IF(COUNTIF('Leads Priorizados INT'!M:M,A2914)&gt;0,"Sí","No")</f>
        <v>No</v>
      </c>
      <c r="C2914">
        <v>0</v>
      </c>
      <c r="D2914" s="6" t="s">
        <v>414</v>
      </c>
      <c r="E2914" s="5" t="s">
        <v>24470</v>
      </c>
      <c r="F2914" s="5" t="s">
        <v>1511</v>
      </c>
      <c r="G2914" s="5" t="s">
        <v>19772</v>
      </c>
      <c r="H2914" s="7">
        <v>1109366</v>
      </c>
      <c r="I2914" s="5">
        <v>7</v>
      </c>
      <c r="J2914" s="5">
        <v>1</v>
      </c>
      <c r="K2914" s="5" t="s">
        <v>24471</v>
      </c>
      <c r="L2914" s="5">
        <v>5.7000000000000002E-2</v>
      </c>
      <c r="M2914" s="8">
        <v>635733137</v>
      </c>
      <c r="N2914" s="8"/>
      <c r="O2914" s="8"/>
      <c r="P2914" s="8"/>
      <c r="Q2914" s="8"/>
      <c r="R2914" s="5" t="s">
        <v>24472</v>
      </c>
      <c r="S2914" s="5" t="s">
        <v>417</v>
      </c>
      <c r="T2914" s="5" t="s">
        <v>417</v>
      </c>
      <c r="U2914" s="5" t="s">
        <v>417</v>
      </c>
      <c r="V2914" s="5" t="s">
        <v>417</v>
      </c>
      <c r="W2914" s="5" t="s">
        <v>93</v>
      </c>
      <c r="X2914" s="5" t="s">
        <v>418</v>
      </c>
      <c r="Y2914" s="5" t="s">
        <v>419</v>
      </c>
      <c r="Z2914" s="5" t="s">
        <v>420</v>
      </c>
      <c r="AA2914" s="5" t="s">
        <v>421</v>
      </c>
      <c r="AB2914" s="5"/>
      <c r="AC2914" s="5"/>
      <c r="AD2914" s="5"/>
      <c r="AE2914" s="5"/>
      <c r="AF2914" s="5"/>
    </row>
    <row r="2915" spans="1:32" hidden="1">
      <c r="A2915" s="5" t="s">
        <v>24473</v>
      </c>
      <c r="B2915" s="5" t="str">
        <f>IF(COUNTIF('Leads Priorizados INT'!M:M,A2915)&gt;0,"Sí","No")</f>
        <v>No</v>
      </c>
      <c r="C2915">
        <v>0</v>
      </c>
      <c r="D2915" s="6" t="s">
        <v>414</v>
      </c>
      <c r="E2915" s="5" t="s">
        <v>24474</v>
      </c>
      <c r="F2915" s="5" t="s">
        <v>497</v>
      </c>
      <c r="G2915" s="5" t="s">
        <v>24475</v>
      </c>
      <c r="H2915" s="7">
        <v>484150</v>
      </c>
      <c r="I2915" s="5">
        <v>4</v>
      </c>
      <c r="J2915" s="5">
        <v>1</v>
      </c>
      <c r="K2915" s="5" t="s">
        <v>24476</v>
      </c>
      <c r="L2915" s="5">
        <v>5.7000000000000002E-2</v>
      </c>
      <c r="M2915" s="8"/>
      <c r="N2915" s="8"/>
      <c r="O2915" s="8"/>
      <c r="P2915" s="8"/>
      <c r="Q2915" s="8"/>
      <c r="R2915" s="5" t="s">
        <v>24477</v>
      </c>
      <c r="S2915" s="5" t="s">
        <v>417</v>
      </c>
      <c r="T2915" s="5" t="s">
        <v>417</v>
      </c>
      <c r="U2915" s="5" t="s">
        <v>417</v>
      </c>
      <c r="V2915" s="5" t="s">
        <v>417</v>
      </c>
      <c r="W2915" s="5" t="s">
        <v>93</v>
      </c>
      <c r="X2915" s="5" t="s">
        <v>418</v>
      </c>
      <c r="Y2915" s="5" t="s">
        <v>419</v>
      </c>
      <c r="Z2915" s="5" t="s">
        <v>420</v>
      </c>
      <c r="AA2915" s="5" t="s">
        <v>421</v>
      </c>
      <c r="AB2915" s="5"/>
      <c r="AC2915" s="5"/>
      <c r="AD2915" s="5"/>
      <c r="AE2915" s="5"/>
      <c r="AF2915" s="5"/>
    </row>
    <row r="2916" spans="1:32" hidden="1">
      <c r="A2916" s="5" t="s">
        <v>24478</v>
      </c>
      <c r="B2916" s="5" t="str">
        <f>IF(COUNTIF('Leads Priorizados INT'!M:M,A2916)&gt;0,"Sí","No")</f>
        <v>No</v>
      </c>
      <c r="C2916">
        <v>0</v>
      </c>
      <c r="D2916" s="6" t="s">
        <v>414</v>
      </c>
      <c r="E2916" s="5" t="s">
        <v>24479</v>
      </c>
      <c r="F2916" s="5" t="s">
        <v>152</v>
      </c>
      <c r="G2916" s="5" t="s">
        <v>1749</v>
      </c>
      <c r="H2916" s="7">
        <v>554408</v>
      </c>
      <c r="I2916" s="5">
        <v>1</v>
      </c>
      <c r="J2916" s="5">
        <v>1</v>
      </c>
      <c r="K2916" s="5" t="s">
        <v>24480</v>
      </c>
      <c r="L2916" s="5">
        <v>5.7000000000000002E-2</v>
      </c>
      <c r="M2916" s="8"/>
      <c r="N2916" s="8"/>
      <c r="O2916" s="8"/>
      <c r="P2916" s="8"/>
      <c r="Q2916" s="8"/>
      <c r="R2916" s="5" t="s">
        <v>24481</v>
      </c>
      <c r="S2916" s="5" t="s">
        <v>417</v>
      </c>
      <c r="T2916" s="5" t="s">
        <v>417</v>
      </c>
      <c r="U2916" s="5" t="s">
        <v>417</v>
      </c>
      <c r="V2916" s="5" t="s">
        <v>417</v>
      </c>
      <c r="W2916" s="5" t="s">
        <v>93</v>
      </c>
      <c r="X2916" s="5" t="s">
        <v>418</v>
      </c>
      <c r="Y2916" s="5" t="s">
        <v>419</v>
      </c>
      <c r="Z2916" s="5" t="s">
        <v>420</v>
      </c>
      <c r="AA2916" s="5" t="s">
        <v>421</v>
      </c>
      <c r="AB2916" s="5"/>
      <c r="AC2916" s="5"/>
      <c r="AD2916" s="5"/>
      <c r="AE2916" s="5"/>
      <c r="AF2916" s="5"/>
    </row>
    <row r="2917" spans="1:32" hidden="1">
      <c r="A2917" s="5" t="s">
        <v>24482</v>
      </c>
      <c r="B2917" s="5" t="str">
        <f>IF(COUNTIF('Leads Priorizados INT'!M:M,A2917)&gt;0,"Sí","No")</f>
        <v>No</v>
      </c>
      <c r="C2917">
        <v>0</v>
      </c>
      <c r="D2917" s="6" t="s">
        <v>414</v>
      </c>
      <c r="E2917" s="5" t="s">
        <v>24483</v>
      </c>
      <c r="F2917" s="5" t="s">
        <v>1245</v>
      </c>
      <c r="G2917" s="5" t="s">
        <v>10212</v>
      </c>
      <c r="H2917" s="7">
        <v>708734</v>
      </c>
      <c r="I2917" s="5">
        <v>2</v>
      </c>
      <c r="J2917" s="5">
        <v>2</v>
      </c>
      <c r="K2917" s="5" t="s">
        <v>24484</v>
      </c>
      <c r="L2917" s="5">
        <v>5.7000000000000002E-2</v>
      </c>
      <c r="M2917" s="8">
        <v>661376834</v>
      </c>
      <c r="N2917" s="8"/>
      <c r="O2917" s="8"/>
      <c r="P2917" s="8"/>
      <c r="Q2917" s="8"/>
      <c r="R2917" s="5" t="s">
        <v>24485</v>
      </c>
      <c r="S2917" s="5" t="s">
        <v>417</v>
      </c>
      <c r="T2917" s="5" t="s">
        <v>417</v>
      </c>
      <c r="U2917" s="5" t="s">
        <v>417</v>
      </c>
      <c r="V2917" s="5" t="s">
        <v>417</v>
      </c>
      <c r="W2917" s="5" t="s">
        <v>93</v>
      </c>
      <c r="X2917" s="5" t="s">
        <v>418</v>
      </c>
      <c r="Y2917" s="5" t="s">
        <v>419</v>
      </c>
      <c r="Z2917" s="5" t="s">
        <v>420</v>
      </c>
      <c r="AA2917" s="5" t="s">
        <v>421</v>
      </c>
      <c r="AB2917" s="5"/>
      <c r="AC2917" s="5"/>
      <c r="AD2917" s="5"/>
      <c r="AE2917" s="5"/>
      <c r="AF2917" s="5"/>
    </row>
    <row r="2918" spans="1:32" hidden="1">
      <c r="A2918" s="5" t="s">
        <v>24486</v>
      </c>
      <c r="B2918" s="5" t="str">
        <f>IF(COUNTIF('Leads Priorizados INT'!M:M,A2918)&gt;0,"Sí","No")</f>
        <v>No</v>
      </c>
      <c r="C2918">
        <v>0</v>
      </c>
      <c r="D2918" s="6" t="s">
        <v>414</v>
      </c>
      <c r="E2918" s="5" t="s">
        <v>24487</v>
      </c>
      <c r="F2918" s="5" t="s">
        <v>135</v>
      </c>
      <c r="G2918" s="5" t="s">
        <v>11099</v>
      </c>
      <c r="H2918" s="7">
        <v>1193690</v>
      </c>
      <c r="I2918" s="5">
        <v>3</v>
      </c>
      <c r="J2918" s="5">
        <v>1</v>
      </c>
      <c r="K2918" s="5" t="s">
        <v>24488</v>
      </c>
      <c r="L2918" s="5">
        <v>5.6899999999999999E-2</v>
      </c>
      <c r="M2918" s="8">
        <v>927241374</v>
      </c>
      <c r="N2918" s="8"/>
      <c r="O2918" s="8"/>
      <c r="P2918" s="8"/>
      <c r="Q2918" s="8"/>
      <c r="R2918" s="5" t="s">
        <v>24489</v>
      </c>
      <c r="S2918" s="5" t="s">
        <v>24490</v>
      </c>
      <c r="T2918" s="5" t="s">
        <v>417</v>
      </c>
      <c r="U2918" s="5" t="s">
        <v>417</v>
      </c>
      <c r="V2918" s="5" t="s">
        <v>417</v>
      </c>
      <c r="W2918" s="5" t="s">
        <v>93</v>
      </c>
      <c r="X2918" s="5" t="s">
        <v>418</v>
      </c>
      <c r="Y2918" s="5" t="s">
        <v>419</v>
      </c>
      <c r="Z2918" s="5" t="s">
        <v>420</v>
      </c>
      <c r="AA2918" s="5" t="s">
        <v>421</v>
      </c>
      <c r="AB2918" s="5"/>
      <c r="AC2918" s="5"/>
      <c r="AD2918" s="5"/>
      <c r="AE2918" s="5"/>
      <c r="AF2918" s="5"/>
    </row>
    <row r="2919" spans="1:32" hidden="1">
      <c r="A2919" s="5" t="s">
        <v>24491</v>
      </c>
      <c r="B2919" s="5" t="str">
        <f>IF(COUNTIF('Leads Priorizados INT'!M:M,A2919)&gt;0,"Sí","No")</f>
        <v>No</v>
      </c>
      <c r="C2919">
        <v>0</v>
      </c>
      <c r="D2919" s="6" t="s">
        <v>414</v>
      </c>
      <c r="E2919" s="5" t="s">
        <v>24492</v>
      </c>
      <c r="F2919" s="5" t="s">
        <v>769</v>
      </c>
      <c r="G2919" s="5" t="s">
        <v>10270</v>
      </c>
      <c r="H2919" s="7">
        <v>978431</v>
      </c>
      <c r="I2919" s="5">
        <v>3</v>
      </c>
      <c r="J2919" s="5">
        <v>1</v>
      </c>
      <c r="K2919" s="5" t="s">
        <v>24493</v>
      </c>
      <c r="L2919" s="5">
        <v>5.6899999999999999E-2</v>
      </c>
      <c r="M2919" s="8"/>
      <c r="N2919" s="8"/>
      <c r="O2919" s="8"/>
      <c r="P2919" s="8"/>
      <c r="Q2919" s="8"/>
      <c r="R2919" s="5" t="s">
        <v>24494</v>
      </c>
      <c r="S2919" s="5" t="s">
        <v>417</v>
      </c>
      <c r="T2919" s="5" t="s">
        <v>417</v>
      </c>
      <c r="U2919" s="5" t="s">
        <v>417</v>
      </c>
      <c r="V2919" s="5" t="s">
        <v>417</v>
      </c>
      <c r="W2919" s="5" t="s">
        <v>93</v>
      </c>
      <c r="X2919" s="5" t="s">
        <v>418</v>
      </c>
      <c r="Y2919" s="5" t="s">
        <v>419</v>
      </c>
      <c r="Z2919" s="5" t="s">
        <v>420</v>
      </c>
      <c r="AA2919" s="5" t="s">
        <v>421</v>
      </c>
      <c r="AB2919" s="5"/>
      <c r="AC2919" s="5"/>
      <c r="AD2919" s="5"/>
      <c r="AE2919" s="5"/>
      <c r="AF2919" s="5"/>
    </row>
    <row r="2920" spans="1:32" hidden="1">
      <c r="A2920" s="5" t="s">
        <v>24495</v>
      </c>
      <c r="B2920" s="5" t="str">
        <f>IF(COUNTIF('Leads Priorizados INT'!M:M,A2920)&gt;0,"Sí","No")</f>
        <v>No</v>
      </c>
      <c r="C2920">
        <v>0</v>
      </c>
      <c r="D2920" s="6" t="s">
        <v>414</v>
      </c>
      <c r="E2920" s="5" t="s">
        <v>24496</v>
      </c>
      <c r="F2920" s="5" t="s">
        <v>431</v>
      </c>
      <c r="G2920" s="5" t="s">
        <v>2961</v>
      </c>
      <c r="H2920" s="7">
        <v>620985</v>
      </c>
      <c r="I2920" s="5">
        <v>18</v>
      </c>
      <c r="J2920" s="5">
        <v>2</v>
      </c>
      <c r="K2920" s="5" t="s">
        <v>24497</v>
      </c>
      <c r="L2920" s="5">
        <v>5.6899999999999999E-2</v>
      </c>
      <c r="M2920" s="8">
        <v>934523275</v>
      </c>
      <c r="N2920" s="8">
        <v>914158179</v>
      </c>
      <c r="O2920" s="8"/>
      <c r="P2920" s="8"/>
      <c r="Q2920" s="8"/>
      <c r="R2920" s="5" t="s">
        <v>24498</v>
      </c>
      <c r="S2920" s="5" t="s">
        <v>417</v>
      </c>
      <c r="T2920" s="5" t="s">
        <v>417</v>
      </c>
      <c r="U2920" s="5" t="s">
        <v>417</v>
      </c>
      <c r="V2920" s="5" t="s">
        <v>417</v>
      </c>
      <c r="W2920" s="5" t="s">
        <v>93</v>
      </c>
      <c r="X2920" s="5" t="s">
        <v>418</v>
      </c>
      <c r="Y2920" s="5" t="s">
        <v>419</v>
      </c>
      <c r="Z2920" s="5" t="s">
        <v>420</v>
      </c>
      <c r="AA2920" s="5" t="s">
        <v>421</v>
      </c>
      <c r="AB2920" s="5"/>
      <c r="AC2920" s="5"/>
      <c r="AD2920" s="5"/>
      <c r="AE2920" s="5"/>
      <c r="AF2920" s="5"/>
    </row>
    <row r="2921" spans="1:32">
      <c r="A2921" s="5" t="s">
        <v>24499</v>
      </c>
      <c r="B2921" s="5" t="str">
        <f>IF(COUNTIF('Leads Priorizados INT'!M:M,A2921)&gt;0,"Sí","No")</f>
        <v>No</v>
      </c>
      <c r="C2921">
        <v>1</v>
      </c>
      <c r="D2921" s="6" t="s">
        <v>414</v>
      </c>
      <c r="E2921" s="5" t="s">
        <v>24500</v>
      </c>
      <c r="F2921" s="5" t="s">
        <v>152</v>
      </c>
      <c r="G2921" s="5" t="s">
        <v>1758</v>
      </c>
      <c r="H2921" s="7">
        <v>829458</v>
      </c>
      <c r="I2921" s="5">
        <v>8</v>
      </c>
      <c r="J2921" s="5">
        <v>1</v>
      </c>
      <c r="K2921" s="5" t="s">
        <v>24501</v>
      </c>
      <c r="L2921" s="5">
        <v>5.6899999999999999E-2</v>
      </c>
      <c r="M2921" s="8">
        <v>915514004</v>
      </c>
      <c r="N2921" s="8">
        <v>669172116</v>
      </c>
      <c r="O2921" s="8">
        <v>609139231</v>
      </c>
      <c r="P2921" s="8"/>
      <c r="Q2921" s="8"/>
      <c r="R2921" s="5" t="s">
        <v>24502</v>
      </c>
      <c r="S2921" s="5" t="s">
        <v>24503</v>
      </c>
      <c r="T2921" s="5" t="s">
        <v>417</v>
      </c>
      <c r="U2921" s="5" t="s">
        <v>417</v>
      </c>
      <c r="V2921" s="5" t="s">
        <v>417</v>
      </c>
      <c r="W2921" s="5" t="s">
        <v>93</v>
      </c>
      <c r="X2921" s="5" t="s">
        <v>418</v>
      </c>
      <c r="Y2921" s="5" t="s">
        <v>419</v>
      </c>
      <c r="Z2921" s="5" t="s">
        <v>420</v>
      </c>
      <c r="AA2921" s="5" t="s">
        <v>421</v>
      </c>
      <c r="AB2921" s="5"/>
      <c r="AC2921" s="5"/>
      <c r="AD2921" s="5"/>
      <c r="AE2921" s="5"/>
      <c r="AF2921" s="5"/>
    </row>
    <row r="2922" spans="1:32">
      <c r="A2922" s="5" t="s">
        <v>24504</v>
      </c>
      <c r="B2922" s="5" t="str">
        <f>IF(COUNTIF('Leads Priorizados INT'!M:M,A2922)&gt;0,"Sí","No")</f>
        <v>No</v>
      </c>
      <c r="C2922">
        <v>1</v>
      </c>
      <c r="D2922" s="6" t="s">
        <v>414</v>
      </c>
      <c r="E2922" s="5" t="s">
        <v>24505</v>
      </c>
      <c r="F2922" s="5" t="s">
        <v>1382</v>
      </c>
      <c r="G2922" s="5" t="s">
        <v>9926</v>
      </c>
      <c r="H2922" s="7">
        <v>356398</v>
      </c>
      <c r="I2922" s="5">
        <v>3</v>
      </c>
      <c r="J2922" s="5">
        <v>2</v>
      </c>
      <c r="K2922" s="5" t="s">
        <v>24506</v>
      </c>
      <c r="L2922" s="5">
        <v>5.6899999999999999E-2</v>
      </c>
      <c r="M2922" s="8">
        <v>961475260</v>
      </c>
      <c r="N2922" s="8">
        <v>960662855</v>
      </c>
      <c r="O2922" s="8"/>
      <c r="P2922" s="8"/>
      <c r="Q2922" s="8"/>
      <c r="R2922" s="5" t="s">
        <v>24507</v>
      </c>
      <c r="S2922" s="5" t="s">
        <v>417</v>
      </c>
      <c r="T2922" s="5" t="s">
        <v>417</v>
      </c>
      <c r="U2922" s="5" t="s">
        <v>417</v>
      </c>
      <c r="V2922" s="5" t="s">
        <v>417</v>
      </c>
      <c r="W2922" s="5" t="s">
        <v>93</v>
      </c>
      <c r="X2922" s="5" t="s">
        <v>418</v>
      </c>
      <c r="Y2922" s="5" t="s">
        <v>419</v>
      </c>
      <c r="Z2922" s="5" t="s">
        <v>420</v>
      </c>
      <c r="AA2922" s="5" t="s">
        <v>421</v>
      </c>
      <c r="AB2922" s="5" t="s">
        <v>24508</v>
      </c>
      <c r="AC2922" s="5"/>
      <c r="AD2922" s="5"/>
      <c r="AE2922" s="5"/>
      <c r="AF2922" s="5"/>
    </row>
    <row r="2923" spans="1:32" hidden="1">
      <c r="A2923" s="5" t="s">
        <v>24509</v>
      </c>
      <c r="B2923" s="5" t="str">
        <f>IF(COUNTIF('Leads Priorizados INT'!M:M,A2923)&gt;0,"Sí","No")</f>
        <v>No</v>
      </c>
      <c r="C2923">
        <v>0</v>
      </c>
      <c r="D2923" s="6" t="s">
        <v>414</v>
      </c>
      <c r="E2923" s="5" t="s">
        <v>24510</v>
      </c>
      <c r="F2923" s="5" t="s">
        <v>431</v>
      </c>
      <c r="G2923" s="5" t="s">
        <v>3063</v>
      </c>
      <c r="H2923" s="7">
        <v>958184</v>
      </c>
      <c r="I2923" s="5">
        <v>7</v>
      </c>
      <c r="J2923" s="5">
        <v>1</v>
      </c>
      <c r="K2923" s="5" t="s">
        <v>24511</v>
      </c>
      <c r="L2923" s="5">
        <v>5.6800000000000003E-2</v>
      </c>
      <c r="M2923" s="8"/>
      <c r="N2923" s="8"/>
      <c r="O2923" s="8"/>
      <c r="P2923" s="8"/>
      <c r="Q2923" s="8"/>
      <c r="R2923" s="5" t="s">
        <v>24512</v>
      </c>
      <c r="S2923" s="5" t="s">
        <v>24513</v>
      </c>
      <c r="T2923" s="5" t="s">
        <v>417</v>
      </c>
      <c r="U2923" s="5" t="s">
        <v>417</v>
      </c>
      <c r="V2923" s="5" t="s">
        <v>417</v>
      </c>
      <c r="W2923" s="5" t="s">
        <v>93</v>
      </c>
      <c r="X2923" s="5" t="s">
        <v>418</v>
      </c>
      <c r="Y2923" s="5" t="s">
        <v>419</v>
      </c>
      <c r="Z2923" s="5" t="s">
        <v>420</v>
      </c>
      <c r="AA2923" s="5" t="s">
        <v>421</v>
      </c>
      <c r="AB2923" s="5"/>
      <c r="AC2923" s="5"/>
      <c r="AD2923" s="5"/>
      <c r="AE2923" s="5"/>
      <c r="AF2923" s="5"/>
    </row>
    <row r="2924" spans="1:32" hidden="1">
      <c r="A2924" s="5" t="s">
        <v>24514</v>
      </c>
      <c r="B2924" s="5" t="str">
        <f>IF(COUNTIF('Leads Priorizados INT'!M:M,A2924)&gt;0,"Sí","No")</f>
        <v>No</v>
      </c>
      <c r="C2924">
        <v>0</v>
      </c>
      <c r="D2924" s="6" t="s">
        <v>414</v>
      </c>
      <c r="E2924" s="5" t="s">
        <v>24515</v>
      </c>
      <c r="F2924" s="5" t="s">
        <v>3740</v>
      </c>
      <c r="G2924" s="5" t="s">
        <v>9824</v>
      </c>
      <c r="H2924" s="7">
        <v>1078487</v>
      </c>
      <c r="I2924" s="5">
        <v>7</v>
      </c>
      <c r="J2924" s="5">
        <v>1</v>
      </c>
      <c r="K2924" s="5" t="s">
        <v>24516</v>
      </c>
      <c r="L2924" s="5">
        <v>5.6800000000000003E-2</v>
      </c>
      <c r="M2924" s="8"/>
      <c r="N2924" s="8"/>
      <c r="O2924" s="8"/>
      <c r="P2924" s="8"/>
      <c r="Q2924" s="8"/>
      <c r="R2924" s="5" t="s">
        <v>24517</v>
      </c>
      <c r="S2924" s="5" t="s">
        <v>24518</v>
      </c>
      <c r="T2924" s="5" t="s">
        <v>417</v>
      </c>
      <c r="U2924" s="5" t="s">
        <v>417</v>
      </c>
      <c r="V2924" s="5" t="s">
        <v>417</v>
      </c>
      <c r="W2924" s="5" t="s">
        <v>93</v>
      </c>
      <c r="X2924" s="5" t="s">
        <v>418</v>
      </c>
      <c r="Y2924" s="5" t="s">
        <v>419</v>
      </c>
      <c r="Z2924" s="5" t="s">
        <v>420</v>
      </c>
      <c r="AA2924" s="5" t="s">
        <v>421</v>
      </c>
      <c r="AB2924" s="5"/>
      <c r="AC2924" s="5"/>
      <c r="AD2924" s="5"/>
      <c r="AE2924" s="5"/>
      <c r="AF2924" s="5"/>
    </row>
    <row r="2925" spans="1:32" hidden="1">
      <c r="A2925" s="5" t="s">
        <v>24519</v>
      </c>
      <c r="B2925" s="5" t="str">
        <f>IF(COUNTIF('Leads Priorizados INT'!M:M,A2925)&gt;0,"Sí","No")</f>
        <v>No</v>
      </c>
      <c r="C2925">
        <v>0</v>
      </c>
      <c r="D2925" s="6" t="s">
        <v>414</v>
      </c>
      <c r="E2925" s="5" t="s">
        <v>24520</v>
      </c>
      <c r="F2925" s="5" t="s">
        <v>152</v>
      </c>
      <c r="G2925" s="5" t="s">
        <v>1738</v>
      </c>
      <c r="H2925" s="7">
        <v>797876</v>
      </c>
      <c r="I2925" s="5">
        <v>8</v>
      </c>
      <c r="J2925" s="5">
        <v>1</v>
      </c>
      <c r="K2925" s="5" t="s">
        <v>24521</v>
      </c>
      <c r="L2925" s="5">
        <v>5.6800000000000003E-2</v>
      </c>
      <c r="M2925" s="8">
        <v>915974629</v>
      </c>
      <c r="N2925" s="8">
        <v>915972067</v>
      </c>
      <c r="O2925" s="8"/>
      <c r="P2925" s="8"/>
      <c r="Q2925" s="8"/>
      <c r="R2925" s="5" t="s">
        <v>24522</v>
      </c>
      <c r="S2925" s="5" t="s">
        <v>24523</v>
      </c>
      <c r="T2925" s="5" t="s">
        <v>417</v>
      </c>
      <c r="U2925" s="5" t="s">
        <v>417</v>
      </c>
      <c r="V2925" s="5" t="s">
        <v>417</v>
      </c>
      <c r="W2925" s="5" t="s">
        <v>93</v>
      </c>
      <c r="X2925" s="5" t="s">
        <v>418</v>
      </c>
      <c r="Y2925" s="5" t="s">
        <v>419</v>
      </c>
      <c r="Z2925" s="5" t="s">
        <v>420</v>
      </c>
      <c r="AA2925" s="5" t="s">
        <v>421</v>
      </c>
      <c r="AB2925" s="5"/>
      <c r="AC2925" s="5"/>
      <c r="AD2925" s="5"/>
      <c r="AE2925" s="5"/>
      <c r="AF2925" s="5"/>
    </row>
    <row r="2926" spans="1:32" hidden="1">
      <c r="A2926" s="5" t="s">
        <v>24524</v>
      </c>
      <c r="B2926" s="5" t="str">
        <f>IF(COUNTIF('Leads Priorizados INT'!M:M,A2926)&gt;0,"Sí","No")</f>
        <v>No</v>
      </c>
      <c r="C2926">
        <v>0</v>
      </c>
      <c r="D2926" s="6" t="s">
        <v>414</v>
      </c>
      <c r="E2926" s="5" t="s">
        <v>24525</v>
      </c>
      <c r="F2926" s="5" t="s">
        <v>152</v>
      </c>
      <c r="G2926" s="5" t="s">
        <v>9602</v>
      </c>
      <c r="H2926" s="7">
        <v>944022</v>
      </c>
      <c r="I2926" s="5">
        <v>8</v>
      </c>
      <c r="J2926" s="5">
        <v>1</v>
      </c>
      <c r="K2926" s="5" t="s">
        <v>24526</v>
      </c>
      <c r="L2926" s="5">
        <v>5.6800000000000003E-2</v>
      </c>
      <c r="M2926" s="8">
        <v>917156735</v>
      </c>
      <c r="N2926" s="8"/>
      <c r="O2926" s="8"/>
      <c r="P2926" s="8"/>
      <c r="Q2926" s="8"/>
      <c r="R2926" s="5" t="s">
        <v>24527</v>
      </c>
      <c r="S2926" s="5" t="s">
        <v>24528</v>
      </c>
      <c r="T2926" s="5" t="s">
        <v>417</v>
      </c>
      <c r="U2926" s="5" t="s">
        <v>417</v>
      </c>
      <c r="V2926" s="5" t="s">
        <v>417</v>
      </c>
      <c r="W2926" s="5" t="s">
        <v>93</v>
      </c>
      <c r="X2926" s="5" t="s">
        <v>418</v>
      </c>
      <c r="Y2926" s="5" t="s">
        <v>419</v>
      </c>
      <c r="Z2926" s="5" t="s">
        <v>420</v>
      </c>
      <c r="AA2926" s="5" t="s">
        <v>421</v>
      </c>
      <c r="AB2926" s="5"/>
      <c r="AC2926" s="5"/>
      <c r="AD2926" s="5"/>
      <c r="AE2926" s="5"/>
      <c r="AF2926" s="5"/>
    </row>
    <row r="2927" spans="1:32" hidden="1">
      <c r="A2927" s="5" t="s">
        <v>24529</v>
      </c>
      <c r="B2927" s="5" t="str">
        <f>IF(COUNTIF('Leads Priorizados INT'!M:M,A2927)&gt;0,"Sí","No")</f>
        <v>No</v>
      </c>
      <c r="C2927">
        <v>0</v>
      </c>
      <c r="D2927" s="6" t="s">
        <v>414</v>
      </c>
      <c r="E2927" s="5" t="s">
        <v>24530</v>
      </c>
      <c r="F2927" s="5" t="s">
        <v>2186</v>
      </c>
      <c r="G2927" s="5" t="s">
        <v>16153</v>
      </c>
      <c r="H2927" s="7">
        <v>667211</v>
      </c>
      <c r="I2927" s="5">
        <v>1</v>
      </c>
      <c r="J2927" s="5">
        <v>1</v>
      </c>
      <c r="K2927" s="5" t="s">
        <v>24531</v>
      </c>
      <c r="L2927" s="5">
        <v>5.67E-2</v>
      </c>
      <c r="M2927" s="8"/>
      <c r="N2927" s="8"/>
      <c r="O2927" s="8"/>
      <c r="P2927" s="8"/>
      <c r="Q2927" s="8"/>
      <c r="R2927" s="5" t="s">
        <v>24532</v>
      </c>
      <c r="S2927" s="5" t="s">
        <v>417</v>
      </c>
      <c r="T2927" s="5" t="s">
        <v>417</v>
      </c>
      <c r="U2927" s="5" t="s">
        <v>417</v>
      </c>
      <c r="V2927" s="5" t="s">
        <v>417</v>
      </c>
      <c r="W2927" s="5" t="s">
        <v>93</v>
      </c>
      <c r="X2927" s="5" t="s">
        <v>418</v>
      </c>
      <c r="Y2927" s="5" t="s">
        <v>419</v>
      </c>
      <c r="Z2927" s="5" t="s">
        <v>420</v>
      </c>
      <c r="AA2927" s="5" t="s">
        <v>421</v>
      </c>
      <c r="AB2927" s="5"/>
      <c r="AC2927" s="5"/>
      <c r="AD2927" s="5"/>
      <c r="AE2927" s="5"/>
      <c r="AF2927" s="5"/>
    </row>
    <row r="2928" spans="1:32" hidden="1">
      <c r="A2928" s="5" t="s">
        <v>24533</v>
      </c>
      <c r="B2928" s="5" t="str">
        <f>IF(COUNTIF('Leads Priorizados INT'!M:M,A2928)&gt;0,"Sí","No")</f>
        <v>No</v>
      </c>
      <c r="C2928">
        <v>0</v>
      </c>
      <c r="D2928" s="6" t="s">
        <v>414</v>
      </c>
      <c r="E2928" s="5" t="s">
        <v>24534</v>
      </c>
      <c r="F2928" s="5" t="s">
        <v>431</v>
      </c>
      <c r="G2928" s="5" t="s">
        <v>11811</v>
      </c>
      <c r="H2928" s="7">
        <v>430089</v>
      </c>
      <c r="I2928" s="5">
        <v>4</v>
      </c>
      <c r="J2928" s="5">
        <v>2</v>
      </c>
      <c r="K2928" s="5" t="s">
        <v>24535</v>
      </c>
      <c r="L2928" s="5">
        <v>5.67E-2</v>
      </c>
      <c r="M2928" s="8">
        <v>937957596</v>
      </c>
      <c r="N2928" s="8">
        <v>937924477</v>
      </c>
      <c r="O2928" s="8"/>
      <c r="P2928" s="8"/>
      <c r="Q2928" s="8"/>
      <c r="R2928" s="5" t="s">
        <v>24536</v>
      </c>
      <c r="S2928" s="5" t="s">
        <v>24537</v>
      </c>
      <c r="T2928" s="5" t="s">
        <v>417</v>
      </c>
      <c r="U2928" s="5" t="s">
        <v>417</v>
      </c>
      <c r="V2928" s="5" t="s">
        <v>417</v>
      </c>
      <c r="W2928" s="5" t="s">
        <v>93</v>
      </c>
      <c r="X2928" s="5" t="s">
        <v>418</v>
      </c>
      <c r="Y2928" s="5" t="s">
        <v>419</v>
      </c>
      <c r="Z2928" s="5" t="s">
        <v>420</v>
      </c>
      <c r="AA2928" s="5" t="s">
        <v>421</v>
      </c>
      <c r="AB2928" s="5"/>
      <c r="AC2928" s="5"/>
      <c r="AD2928" s="5"/>
      <c r="AE2928" s="5"/>
      <c r="AF2928" s="5"/>
    </row>
    <row r="2929" spans="1:32" hidden="1">
      <c r="A2929" s="5" t="s">
        <v>24538</v>
      </c>
      <c r="B2929" s="5" t="str">
        <f>IF(COUNTIF('Leads Priorizados INT'!M:M,A2929)&gt;0,"Sí","No")</f>
        <v>No</v>
      </c>
      <c r="C2929">
        <v>0</v>
      </c>
      <c r="D2929" s="6" t="s">
        <v>414</v>
      </c>
      <c r="E2929" s="5" t="s">
        <v>24539</v>
      </c>
      <c r="F2929" s="5" t="s">
        <v>431</v>
      </c>
      <c r="G2929" s="5" t="s">
        <v>1479</v>
      </c>
      <c r="H2929" s="7">
        <v>2758210</v>
      </c>
      <c r="I2929" s="5">
        <v>28</v>
      </c>
      <c r="J2929" s="5">
        <v>2</v>
      </c>
      <c r="K2929" s="5" t="s">
        <v>24540</v>
      </c>
      <c r="L2929" s="5">
        <v>5.67E-2</v>
      </c>
      <c r="M2929" s="8">
        <v>936764555</v>
      </c>
      <c r="N2929" s="8">
        <v>936762769</v>
      </c>
      <c r="O2929" s="8"/>
      <c r="P2929" s="8"/>
      <c r="Q2929" s="8"/>
      <c r="R2929" s="5" t="s">
        <v>24541</v>
      </c>
      <c r="S2929" s="5" t="s">
        <v>417</v>
      </c>
      <c r="T2929" s="5" t="s">
        <v>417</v>
      </c>
      <c r="U2929" s="5" t="s">
        <v>417</v>
      </c>
      <c r="V2929" s="5" t="s">
        <v>417</v>
      </c>
      <c r="W2929" s="5" t="s">
        <v>93</v>
      </c>
      <c r="X2929" s="5" t="s">
        <v>418</v>
      </c>
      <c r="Y2929" s="5" t="s">
        <v>419</v>
      </c>
      <c r="Z2929" s="5" t="s">
        <v>420</v>
      </c>
      <c r="AA2929" s="5" t="s">
        <v>421</v>
      </c>
      <c r="AB2929" s="5"/>
      <c r="AC2929" s="5"/>
      <c r="AD2929" s="5"/>
      <c r="AE2929" s="5"/>
      <c r="AF2929" s="5"/>
    </row>
    <row r="2930" spans="1:32" hidden="1">
      <c r="A2930" s="5" t="s">
        <v>24542</v>
      </c>
      <c r="B2930" s="5" t="str">
        <f>IF(COUNTIF('Leads Priorizados INT'!M:M,A2930)&gt;0,"Sí","No")</f>
        <v>No</v>
      </c>
      <c r="C2930">
        <v>0</v>
      </c>
      <c r="D2930" s="6" t="s">
        <v>414</v>
      </c>
      <c r="E2930" s="5" t="s">
        <v>24543</v>
      </c>
      <c r="F2930" s="5" t="s">
        <v>431</v>
      </c>
      <c r="G2930" s="5" t="s">
        <v>9962</v>
      </c>
      <c r="H2930" s="7">
        <v>416529</v>
      </c>
      <c r="I2930" s="5">
        <v>6</v>
      </c>
      <c r="J2930" s="5">
        <v>2</v>
      </c>
      <c r="K2930" s="5" t="s">
        <v>24544</v>
      </c>
      <c r="L2930" s="5">
        <v>5.67E-2</v>
      </c>
      <c r="M2930" s="8">
        <v>933323556</v>
      </c>
      <c r="N2930" s="8">
        <v>615975825</v>
      </c>
      <c r="O2930" s="8">
        <v>665181278</v>
      </c>
      <c r="P2930" s="8">
        <v>654024929</v>
      </c>
      <c r="Q2930" s="8">
        <v>600391446</v>
      </c>
      <c r="R2930" s="5" t="s">
        <v>24545</v>
      </c>
      <c r="S2930" s="5" t="s">
        <v>417</v>
      </c>
      <c r="T2930" s="5" t="s">
        <v>417</v>
      </c>
      <c r="U2930" s="5" t="s">
        <v>417</v>
      </c>
      <c r="V2930" s="5" t="s">
        <v>417</v>
      </c>
      <c r="W2930" s="5" t="s">
        <v>93</v>
      </c>
      <c r="X2930" s="5" t="s">
        <v>418</v>
      </c>
      <c r="Y2930" s="5" t="s">
        <v>419</v>
      </c>
      <c r="Z2930" s="5" t="s">
        <v>420</v>
      </c>
      <c r="AA2930" s="5" t="s">
        <v>421</v>
      </c>
      <c r="AB2930" s="5"/>
      <c r="AC2930" s="5"/>
      <c r="AD2930" s="5"/>
      <c r="AE2930" s="5"/>
      <c r="AF2930" s="5"/>
    </row>
    <row r="2931" spans="1:32">
      <c r="A2931" s="5" t="s">
        <v>24546</v>
      </c>
      <c r="B2931" s="5" t="str">
        <f>IF(COUNTIF('Leads Priorizados INT'!M:M,A2931)&gt;0,"Sí","No")</f>
        <v>No</v>
      </c>
      <c r="C2931">
        <v>1</v>
      </c>
      <c r="D2931" s="6" t="s">
        <v>414</v>
      </c>
      <c r="E2931" s="5" t="s">
        <v>24547</v>
      </c>
      <c r="F2931" s="5" t="s">
        <v>1328</v>
      </c>
      <c r="G2931" s="5" t="s">
        <v>24548</v>
      </c>
      <c r="H2931" s="7">
        <v>1667340</v>
      </c>
      <c r="I2931" s="5">
        <v>15</v>
      </c>
      <c r="J2931" s="5">
        <v>2</v>
      </c>
      <c r="K2931" s="5" t="s">
        <v>24549</v>
      </c>
      <c r="L2931" s="5">
        <v>5.6599999999999998E-2</v>
      </c>
      <c r="M2931" s="8">
        <v>966099161</v>
      </c>
      <c r="N2931" s="8">
        <v>965458076</v>
      </c>
      <c r="O2931" s="8"/>
      <c r="P2931" s="8"/>
      <c r="Q2931" s="8"/>
      <c r="R2931" s="5" t="s">
        <v>24550</v>
      </c>
      <c r="S2931" s="5" t="s">
        <v>417</v>
      </c>
      <c r="T2931" s="5" t="s">
        <v>417</v>
      </c>
      <c r="U2931" s="5" t="s">
        <v>417</v>
      </c>
      <c r="V2931" s="5" t="s">
        <v>417</v>
      </c>
      <c r="W2931" s="5" t="s">
        <v>93</v>
      </c>
      <c r="X2931" s="5" t="s">
        <v>418</v>
      </c>
      <c r="Y2931" s="5" t="s">
        <v>419</v>
      </c>
      <c r="Z2931" s="5" t="s">
        <v>420</v>
      </c>
      <c r="AA2931" s="5" t="s">
        <v>421</v>
      </c>
      <c r="AB2931" s="5"/>
      <c r="AC2931" s="5"/>
      <c r="AD2931" s="5"/>
      <c r="AE2931" s="5"/>
      <c r="AF2931" s="5"/>
    </row>
    <row r="2932" spans="1:32" hidden="1">
      <c r="A2932" s="5" t="s">
        <v>24551</v>
      </c>
      <c r="B2932" s="5" t="str">
        <f>IF(COUNTIF('Leads Priorizados INT'!M:M,A2932)&gt;0,"Sí","No")</f>
        <v>No</v>
      </c>
      <c r="C2932">
        <v>0</v>
      </c>
      <c r="D2932" s="6" t="s">
        <v>414</v>
      </c>
      <c r="E2932" s="5" t="s">
        <v>24552</v>
      </c>
      <c r="F2932" s="5" t="s">
        <v>1019</v>
      </c>
      <c r="G2932" s="5" t="s">
        <v>22097</v>
      </c>
      <c r="H2932" s="7">
        <v>1009780</v>
      </c>
      <c r="I2932" s="5">
        <v>8</v>
      </c>
      <c r="J2932" s="5">
        <v>2</v>
      </c>
      <c r="K2932" s="5" t="s">
        <v>24553</v>
      </c>
      <c r="L2932" s="5">
        <v>5.6599999999999998E-2</v>
      </c>
      <c r="M2932" s="8">
        <v>948124559</v>
      </c>
      <c r="N2932" s="8"/>
      <c r="O2932" s="8"/>
      <c r="P2932" s="8"/>
      <c r="Q2932" s="8"/>
      <c r="R2932" s="5" t="s">
        <v>24554</v>
      </c>
      <c r="S2932" s="5" t="s">
        <v>417</v>
      </c>
      <c r="T2932" s="5" t="s">
        <v>417</v>
      </c>
      <c r="U2932" s="5" t="s">
        <v>417</v>
      </c>
      <c r="V2932" s="5" t="s">
        <v>417</v>
      </c>
      <c r="W2932" s="5" t="s">
        <v>93</v>
      </c>
      <c r="X2932" s="5" t="s">
        <v>418</v>
      </c>
      <c r="Y2932" s="5" t="s">
        <v>419</v>
      </c>
      <c r="Z2932" s="5" t="s">
        <v>420</v>
      </c>
      <c r="AA2932" s="5" t="s">
        <v>421</v>
      </c>
      <c r="AB2932" s="5"/>
      <c r="AC2932" s="5"/>
      <c r="AD2932" s="5"/>
      <c r="AE2932" s="5"/>
      <c r="AF2932" s="5"/>
    </row>
    <row r="2933" spans="1:32" hidden="1">
      <c r="A2933" s="5" t="s">
        <v>24555</v>
      </c>
      <c r="B2933" s="5" t="str">
        <f>IF(COUNTIF('Leads Priorizados INT'!M:M,A2933)&gt;0,"Sí","No")</f>
        <v>No</v>
      </c>
      <c r="C2933">
        <v>0</v>
      </c>
      <c r="D2933" s="6" t="s">
        <v>414</v>
      </c>
      <c r="E2933" s="5" t="s">
        <v>24556</v>
      </c>
      <c r="F2933" s="5" t="s">
        <v>2926</v>
      </c>
      <c r="G2933" s="5" t="s">
        <v>24557</v>
      </c>
      <c r="H2933" s="7">
        <v>980078</v>
      </c>
      <c r="I2933" s="5">
        <v>0</v>
      </c>
      <c r="J2933" s="5">
        <v>2</v>
      </c>
      <c r="K2933" s="5" t="s">
        <v>24558</v>
      </c>
      <c r="L2933" s="5">
        <v>5.6599999999999998E-2</v>
      </c>
      <c r="M2933" s="8">
        <v>985086971</v>
      </c>
      <c r="N2933" s="8"/>
      <c r="O2933" s="8"/>
      <c r="P2933" s="8"/>
      <c r="Q2933" s="8"/>
      <c r="R2933" s="5" t="s">
        <v>24559</v>
      </c>
      <c r="S2933" s="5" t="s">
        <v>417</v>
      </c>
      <c r="T2933" s="5" t="s">
        <v>417</v>
      </c>
      <c r="U2933" s="5" t="s">
        <v>417</v>
      </c>
      <c r="V2933" s="5" t="s">
        <v>417</v>
      </c>
      <c r="W2933" s="5" t="s">
        <v>93</v>
      </c>
      <c r="X2933" s="5" t="s">
        <v>418</v>
      </c>
      <c r="Y2933" s="5" t="s">
        <v>419</v>
      </c>
      <c r="Z2933" s="5" t="s">
        <v>420</v>
      </c>
      <c r="AA2933" s="5" t="s">
        <v>421</v>
      </c>
      <c r="AB2933" s="5"/>
      <c r="AC2933" s="5"/>
      <c r="AD2933" s="5"/>
      <c r="AE2933" s="5"/>
      <c r="AF2933" s="5"/>
    </row>
    <row r="2934" spans="1:32" hidden="1">
      <c r="A2934" s="5" t="s">
        <v>24560</v>
      </c>
      <c r="B2934" s="5" t="str">
        <f>IF(COUNTIF('Leads Priorizados INT'!M:M,A2934)&gt;0,"Sí","No")</f>
        <v>No</v>
      </c>
      <c r="C2934">
        <v>0</v>
      </c>
      <c r="D2934" s="6" t="s">
        <v>414</v>
      </c>
      <c r="E2934" s="5" t="s">
        <v>24561</v>
      </c>
      <c r="F2934" s="5" t="s">
        <v>152</v>
      </c>
      <c r="G2934" s="5" t="s">
        <v>11629</v>
      </c>
      <c r="H2934" s="7">
        <v>1344359</v>
      </c>
      <c r="I2934" s="5">
        <v>2</v>
      </c>
      <c r="J2934" s="5">
        <v>1</v>
      </c>
      <c r="K2934" s="5" t="s">
        <v>24562</v>
      </c>
      <c r="L2934" s="5">
        <v>5.6599999999999998E-2</v>
      </c>
      <c r="M2934" s="8"/>
      <c r="N2934" s="8"/>
      <c r="O2934" s="8"/>
      <c r="P2934" s="8"/>
      <c r="Q2934" s="8"/>
      <c r="R2934" s="5" t="s">
        <v>24563</v>
      </c>
      <c r="S2934" s="5" t="s">
        <v>417</v>
      </c>
      <c r="T2934" s="5" t="s">
        <v>417</v>
      </c>
      <c r="U2934" s="5" t="s">
        <v>417</v>
      </c>
      <c r="V2934" s="5" t="s">
        <v>417</v>
      </c>
      <c r="W2934" s="5" t="s">
        <v>93</v>
      </c>
      <c r="X2934" s="5" t="s">
        <v>418</v>
      </c>
      <c r="Y2934" s="5" t="s">
        <v>419</v>
      </c>
      <c r="Z2934" s="5" t="s">
        <v>420</v>
      </c>
      <c r="AA2934" s="5" t="s">
        <v>421</v>
      </c>
      <c r="AB2934" s="5"/>
      <c r="AC2934" s="5"/>
      <c r="AD2934" s="5"/>
      <c r="AE2934" s="5"/>
      <c r="AF2934" s="5"/>
    </row>
    <row r="2935" spans="1:32" hidden="1">
      <c r="A2935" s="5" t="s">
        <v>24564</v>
      </c>
      <c r="B2935" s="5" t="str">
        <f>IF(COUNTIF('Leads Priorizados INT'!M:M,A2935)&gt;0,"Sí","No")</f>
        <v>No</v>
      </c>
      <c r="C2935">
        <v>0</v>
      </c>
      <c r="D2935" s="6" t="s">
        <v>414</v>
      </c>
      <c r="E2935" s="5" t="s">
        <v>24565</v>
      </c>
      <c r="F2935" s="5" t="s">
        <v>152</v>
      </c>
      <c r="G2935" s="5" t="s">
        <v>1894</v>
      </c>
      <c r="H2935" s="7">
        <v>1100983</v>
      </c>
      <c r="I2935" s="5">
        <v>2</v>
      </c>
      <c r="J2935" s="5">
        <v>1</v>
      </c>
      <c r="K2935" s="5" t="s">
        <v>24566</v>
      </c>
      <c r="L2935" s="5">
        <v>5.6599999999999998E-2</v>
      </c>
      <c r="M2935" s="8">
        <v>913540830</v>
      </c>
      <c r="N2935" s="8"/>
      <c r="O2935" s="8"/>
      <c r="P2935" s="8"/>
      <c r="Q2935" s="8"/>
      <c r="R2935" s="5" t="s">
        <v>24567</v>
      </c>
      <c r="S2935" s="5" t="s">
        <v>417</v>
      </c>
      <c r="T2935" s="5" t="s">
        <v>417</v>
      </c>
      <c r="U2935" s="5" t="s">
        <v>417</v>
      </c>
      <c r="V2935" s="5" t="s">
        <v>417</v>
      </c>
      <c r="W2935" s="5" t="s">
        <v>93</v>
      </c>
      <c r="X2935" s="5" t="s">
        <v>418</v>
      </c>
      <c r="Y2935" s="5" t="s">
        <v>419</v>
      </c>
      <c r="Z2935" s="5" t="s">
        <v>420</v>
      </c>
      <c r="AA2935" s="5" t="s">
        <v>421</v>
      </c>
      <c r="AB2935" s="5"/>
      <c r="AC2935" s="5"/>
      <c r="AD2935" s="5"/>
      <c r="AE2935" s="5"/>
      <c r="AF2935" s="5"/>
    </row>
    <row r="2936" spans="1:32" hidden="1">
      <c r="A2936" s="5" t="s">
        <v>24568</v>
      </c>
      <c r="B2936" s="5" t="str">
        <f>IF(COUNTIF('Leads Priorizados INT'!M:M,A2936)&gt;0,"Sí","No")</f>
        <v>No</v>
      </c>
      <c r="C2936">
        <v>0</v>
      </c>
      <c r="D2936" s="6" t="s">
        <v>414</v>
      </c>
      <c r="E2936" s="5" t="s">
        <v>24569</v>
      </c>
      <c r="F2936" s="5" t="s">
        <v>152</v>
      </c>
      <c r="G2936" s="5" t="s">
        <v>1894</v>
      </c>
      <c r="H2936" s="7">
        <v>983470</v>
      </c>
      <c r="I2936" s="5">
        <v>3</v>
      </c>
      <c r="J2936" s="5">
        <v>1</v>
      </c>
      <c r="K2936" s="5" t="s">
        <v>24570</v>
      </c>
      <c r="L2936" s="5">
        <v>5.6599999999999998E-2</v>
      </c>
      <c r="M2936" s="8"/>
      <c r="N2936" s="8"/>
      <c r="O2936" s="8"/>
      <c r="P2936" s="8"/>
      <c r="Q2936" s="8"/>
      <c r="R2936" s="5" t="s">
        <v>24571</v>
      </c>
      <c r="S2936" s="5" t="s">
        <v>24572</v>
      </c>
      <c r="T2936" s="5" t="s">
        <v>24573</v>
      </c>
      <c r="U2936" s="5" t="s">
        <v>24574</v>
      </c>
      <c r="V2936" s="5" t="s">
        <v>417</v>
      </c>
      <c r="W2936" s="5" t="s">
        <v>93</v>
      </c>
      <c r="X2936" s="5" t="s">
        <v>418</v>
      </c>
      <c r="Y2936" s="5" t="s">
        <v>419</v>
      </c>
      <c r="Z2936" s="5" t="s">
        <v>420</v>
      </c>
      <c r="AA2936" s="5" t="s">
        <v>421</v>
      </c>
      <c r="AB2936" s="5"/>
      <c r="AC2936" s="5"/>
      <c r="AD2936" s="5"/>
      <c r="AE2936" s="5"/>
      <c r="AF2936" s="5"/>
    </row>
    <row r="2937" spans="1:32" hidden="1">
      <c r="A2937" s="5" t="s">
        <v>24575</v>
      </c>
      <c r="B2937" s="5" t="str">
        <f>IF(COUNTIF('Leads Priorizados INT'!M:M,A2937)&gt;0,"Sí","No")</f>
        <v>No</v>
      </c>
      <c r="C2937">
        <v>0</v>
      </c>
      <c r="D2937" s="6" t="s">
        <v>414</v>
      </c>
      <c r="E2937" s="5" t="s">
        <v>24576</v>
      </c>
      <c r="F2937" s="5" t="s">
        <v>152</v>
      </c>
      <c r="G2937" s="5" t="s">
        <v>2952</v>
      </c>
      <c r="H2937" s="7">
        <v>992867</v>
      </c>
      <c r="I2937" s="5">
        <v>7</v>
      </c>
      <c r="J2937" s="5">
        <v>1</v>
      </c>
      <c r="K2937" s="5" t="s">
        <v>24577</v>
      </c>
      <c r="L2937" s="5">
        <v>5.6599999999999998E-2</v>
      </c>
      <c r="M2937" s="8"/>
      <c r="N2937" s="8"/>
      <c r="O2937" s="8"/>
      <c r="P2937" s="8"/>
      <c r="Q2937" s="8"/>
      <c r="R2937" s="5" t="s">
        <v>24578</v>
      </c>
      <c r="S2937" s="5" t="s">
        <v>417</v>
      </c>
      <c r="T2937" s="5" t="s">
        <v>417</v>
      </c>
      <c r="U2937" s="5" t="s">
        <v>417</v>
      </c>
      <c r="V2937" s="5" t="s">
        <v>417</v>
      </c>
      <c r="W2937" s="5" t="s">
        <v>93</v>
      </c>
      <c r="X2937" s="5" t="s">
        <v>418</v>
      </c>
      <c r="Y2937" s="5" t="s">
        <v>419</v>
      </c>
      <c r="Z2937" s="5" t="s">
        <v>420</v>
      </c>
      <c r="AA2937" s="5" t="s">
        <v>421</v>
      </c>
      <c r="AB2937" s="5"/>
      <c r="AC2937" s="5"/>
      <c r="AD2937" s="5"/>
      <c r="AE2937" s="5"/>
      <c r="AF2937" s="5"/>
    </row>
    <row r="2938" spans="1:32">
      <c r="A2938" s="5" t="s">
        <v>24579</v>
      </c>
      <c r="B2938" s="5" t="str">
        <f>IF(COUNTIF('Leads Priorizados INT'!M:M,A2938)&gt;0,"Sí","No")</f>
        <v>No</v>
      </c>
      <c r="C2938">
        <v>1</v>
      </c>
      <c r="D2938" s="6" t="s">
        <v>414</v>
      </c>
      <c r="E2938" s="5" t="s">
        <v>24580</v>
      </c>
      <c r="F2938" s="5" t="s">
        <v>152</v>
      </c>
      <c r="G2938" s="5" t="s">
        <v>2486</v>
      </c>
      <c r="H2938" s="7">
        <v>875772</v>
      </c>
      <c r="I2938" s="5">
        <v>8</v>
      </c>
      <c r="J2938" s="5">
        <v>1</v>
      </c>
      <c r="K2938" s="5" t="s">
        <v>24581</v>
      </c>
      <c r="L2938" s="5">
        <v>5.6599999999999998E-2</v>
      </c>
      <c r="M2938" s="8"/>
      <c r="N2938" s="8"/>
      <c r="O2938" s="8"/>
      <c r="P2938" s="8"/>
      <c r="Q2938" s="8"/>
      <c r="R2938" s="5" t="s">
        <v>24582</v>
      </c>
      <c r="S2938" s="5" t="s">
        <v>24583</v>
      </c>
      <c r="T2938" s="5" t="s">
        <v>24584</v>
      </c>
      <c r="U2938" s="5" t="s">
        <v>417</v>
      </c>
      <c r="V2938" s="5" t="s">
        <v>417</v>
      </c>
      <c r="W2938" s="5" t="s">
        <v>93</v>
      </c>
      <c r="X2938" s="5" t="s">
        <v>418</v>
      </c>
      <c r="Y2938" s="5" t="s">
        <v>419</v>
      </c>
      <c r="Z2938" s="5" t="s">
        <v>420</v>
      </c>
      <c r="AA2938" s="5" t="s">
        <v>421</v>
      </c>
      <c r="AB2938" s="5"/>
      <c r="AC2938" s="5"/>
      <c r="AD2938" s="5"/>
      <c r="AE2938" s="5"/>
      <c r="AF2938" s="5"/>
    </row>
    <row r="2939" spans="1:32" hidden="1">
      <c r="A2939" s="5" t="s">
        <v>24585</v>
      </c>
      <c r="B2939" s="5" t="str">
        <f>IF(COUNTIF('Leads Priorizados INT'!M:M,A2939)&gt;0,"Sí","No")</f>
        <v>No</v>
      </c>
      <c r="C2939">
        <v>0</v>
      </c>
      <c r="D2939" s="6" t="s">
        <v>414</v>
      </c>
      <c r="E2939" s="5" t="s">
        <v>24586</v>
      </c>
      <c r="F2939" s="5" t="s">
        <v>721</v>
      </c>
      <c r="G2939" s="5" t="s">
        <v>2504</v>
      </c>
      <c r="H2939" s="7">
        <v>300537</v>
      </c>
      <c r="I2939" s="5">
        <v>3</v>
      </c>
      <c r="J2939" s="5">
        <v>1</v>
      </c>
      <c r="K2939" s="5" t="s">
        <v>24587</v>
      </c>
      <c r="L2939" s="5">
        <v>5.6500000000000002E-2</v>
      </c>
      <c r="M2939" s="8">
        <v>928461112</v>
      </c>
      <c r="N2939" s="8">
        <v>928224875</v>
      </c>
      <c r="O2939" s="8"/>
      <c r="P2939" s="8"/>
      <c r="Q2939" s="8"/>
      <c r="R2939" s="5" t="s">
        <v>24588</v>
      </c>
      <c r="S2939" s="5" t="s">
        <v>417</v>
      </c>
      <c r="T2939" s="5" t="s">
        <v>417</v>
      </c>
      <c r="U2939" s="5" t="s">
        <v>417</v>
      </c>
      <c r="V2939" s="5" t="s">
        <v>417</v>
      </c>
      <c r="W2939" s="5" t="s">
        <v>93</v>
      </c>
      <c r="X2939" s="5" t="s">
        <v>418</v>
      </c>
      <c r="Y2939" s="5" t="s">
        <v>419</v>
      </c>
      <c r="Z2939" s="5" t="s">
        <v>420</v>
      </c>
      <c r="AA2939" s="5" t="s">
        <v>421</v>
      </c>
      <c r="AB2939" s="5" t="s">
        <v>24589</v>
      </c>
      <c r="AC2939" s="5"/>
      <c r="AD2939" s="5"/>
      <c r="AE2939" s="5"/>
      <c r="AF2939" s="5"/>
    </row>
    <row r="2940" spans="1:32" hidden="1">
      <c r="A2940" s="5" t="s">
        <v>24590</v>
      </c>
      <c r="B2940" s="5" t="str">
        <f>IF(COUNTIF('Leads Priorizados INT'!M:M,A2940)&gt;0,"Sí","No")</f>
        <v>No</v>
      </c>
      <c r="C2940">
        <v>0</v>
      </c>
      <c r="D2940" s="6" t="s">
        <v>414</v>
      </c>
      <c r="E2940" s="5" t="s">
        <v>24591</v>
      </c>
      <c r="F2940" s="5" t="s">
        <v>752</v>
      </c>
      <c r="G2940" s="5" t="s">
        <v>19485</v>
      </c>
      <c r="H2940" s="7">
        <v>993162</v>
      </c>
      <c r="I2940" s="5">
        <v>1</v>
      </c>
      <c r="J2940" s="5">
        <v>1</v>
      </c>
      <c r="K2940" s="5" t="s">
        <v>24592</v>
      </c>
      <c r="L2940" s="5">
        <v>5.6500000000000002E-2</v>
      </c>
      <c r="M2940" s="8">
        <v>639861526</v>
      </c>
      <c r="N2940" s="8">
        <v>629564725</v>
      </c>
      <c r="O2940" s="8"/>
      <c r="P2940" s="8"/>
      <c r="Q2940" s="8"/>
      <c r="R2940" s="5" t="s">
        <v>24593</v>
      </c>
      <c r="S2940" s="5" t="s">
        <v>24594</v>
      </c>
      <c r="T2940" s="5" t="s">
        <v>417</v>
      </c>
      <c r="U2940" s="5" t="s">
        <v>417</v>
      </c>
      <c r="V2940" s="5" t="s">
        <v>417</v>
      </c>
      <c r="W2940" s="5" t="s">
        <v>93</v>
      </c>
      <c r="X2940" s="5" t="s">
        <v>418</v>
      </c>
      <c r="Y2940" s="5" t="s">
        <v>419</v>
      </c>
      <c r="Z2940" s="5" t="s">
        <v>420</v>
      </c>
      <c r="AA2940" s="5" t="s">
        <v>421</v>
      </c>
      <c r="AB2940" s="5" t="s">
        <v>24595</v>
      </c>
      <c r="AC2940" s="5"/>
      <c r="AD2940" s="5"/>
      <c r="AE2940" s="5"/>
      <c r="AF2940" s="5"/>
    </row>
    <row r="2941" spans="1:32" hidden="1">
      <c r="A2941" s="5" t="s">
        <v>24596</v>
      </c>
      <c r="B2941" s="5" t="str">
        <f>IF(COUNTIF('Leads Priorizados INT'!M:M,A2941)&gt;0,"Sí","No")</f>
        <v>No</v>
      </c>
      <c r="C2941">
        <v>0</v>
      </c>
      <c r="D2941" s="6" t="s">
        <v>414</v>
      </c>
      <c r="E2941" s="5" t="s">
        <v>24597</v>
      </c>
      <c r="F2941" s="5" t="s">
        <v>431</v>
      </c>
      <c r="G2941" s="5" t="s">
        <v>2716</v>
      </c>
      <c r="H2941" s="7">
        <v>1338216</v>
      </c>
      <c r="I2941" s="5">
        <v>8</v>
      </c>
      <c r="J2941" s="5">
        <v>1</v>
      </c>
      <c r="K2941" s="5" t="s">
        <v>24598</v>
      </c>
      <c r="L2941" s="5">
        <v>5.6500000000000002E-2</v>
      </c>
      <c r="M2941" s="8"/>
      <c r="N2941" s="8"/>
      <c r="O2941" s="8"/>
      <c r="P2941" s="8"/>
      <c r="Q2941" s="8"/>
      <c r="R2941" s="5" t="s">
        <v>24599</v>
      </c>
      <c r="S2941" s="5" t="s">
        <v>24600</v>
      </c>
      <c r="T2941" s="5" t="s">
        <v>417</v>
      </c>
      <c r="U2941" s="5" t="s">
        <v>417</v>
      </c>
      <c r="V2941" s="5" t="s">
        <v>417</v>
      </c>
      <c r="W2941" s="5" t="s">
        <v>93</v>
      </c>
      <c r="X2941" s="5" t="s">
        <v>418</v>
      </c>
      <c r="Y2941" s="5" t="s">
        <v>419</v>
      </c>
      <c r="Z2941" s="5" t="s">
        <v>420</v>
      </c>
      <c r="AA2941" s="5" t="s">
        <v>421</v>
      </c>
      <c r="AB2941" s="5"/>
      <c r="AC2941" s="5"/>
      <c r="AD2941" s="5"/>
      <c r="AE2941" s="5"/>
      <c r="AF2941" s="5"/>
    </row>
    <row r="2942" spans="1:32" hidden="1">
      <c r="A2942" s="5" t="s">
        <v>24601</v>
      </c>
      <c r="B2942" s="5" t="str">
        <f>IF(COUNTIF('Leads Priorizados INT'!M:M,A2942)&gt;0,"Sí","No")</f>
        <v>No</v>
      </c>
      <c r="C2942">
        <v>0</v>
      </c>
      <c r="D2942" s="6" t="s">
        <v>430</v>
      </c>
      <c r="E2942" s="5" t="s">
        <v>24602</v>
      </c>
      <c r="F2942" s="5" t="s">
        <v>5398</v>
      </c>
      <c r="G2942" s="5" t="s">
        <v>24603</v>
      </c>
      <c r="H2942" s="7">
        <v>301928</v>
      </c>
      <c r="I2942" s="5">
        <v>5</v>
      </c>
      <c r="J2942" s="5">
        <v>3</v>
      </c>
      <c r="K2942" s="5" t="s">
        <v>24604</v>
      </c>
      <c r="L2942" s="5">
        <v>5.6500000000000002E-2</v>
      </c>
      <c r="M2942" s="8">
        <v>934539182</v>
      </c>
      <c r="N2942" s="8">
        <v>933682180</v>
      </c>
      <c r="O2942" s="8">
        <v>933682182</v>
      </c>
      <c r="P2942" s="8">
        <v>934534138</v>
      </c>
      <c r="Q2942" s="8">
        <v>934512960</v>
      </c>
      <c r="R2942" s="5" t="s">
        <v>24605</v>
      </c>
      <c r="S2942" s="5" t="s">
        <v>24606</v>
      </c>
      <c r="T2942" s="5" t="s">
        <v>24607</v>
      </c>
      <c r="U2942" s="5" t="s">
        <v>417</v>
      </c>
      <c r="V2942" s="5" t="s">
        <v>417</v>
      </c>
      <c r="W2942" s="5" t="s">
        <v>93</v>
      </c>
      <c r="X2942" s="5" t="s">
        <v>418</v>
      </c>
      <c r="Y2942" s="5" t="s">
        <v>419</v>
      </c>
      <c r="Z2942" s="5" t="s">
        <v>420</v>
      </c>
      <c r="AA2942" s="5" t="s">
        <v>421</v>
      </c>
      <c r="AB2942" s="5" t="s">
        <v>24608</v>
      </c>
      <c r="AC2942" s="5" t="s">
        <v>24609</v>
      </c>
      <c r="AD2942" s="5"/>
      <c r="AE2942" s="5"/>
      <c r="AF2942" s="5"/>
    </row>
    <row r="2943" spans="1:32">
      <c r="A2943" s="5" t="s">
        <v>24610</v>
      </c>
      <c r="B2943" s="5" t="str">
        <f>IF(COUNTIF('Leads Priorizados INT'!M:M,A2943)&gt;0,"Sí","No")</f>
        <v>No</v>
      </c>
      <c r="C2943">
        <v>1</v>
      </c>
      <c r="D2943" s="6" t="s">
        <v>414</v>
      </c>
      <c r="E2943" s="5" t="s">
        <v>24611</v>
      </c>
      <c r="F2943" s="5" t="s">
        <v>431</v>
      </c>
      <c r="G2943" s="5" t="s">
        <v>20121</v>
      </c>
      <c r="H2943" s="7">
        <v>901622</v>
      </c>
      <c r="I2943" s="5">
        <v>1</v>
      </c>
      <c r="J2943" s="5">
        <v>1</v>
      </c>
      <c r="K2943" s="5" t="s">
        <v>24612</v>
      </c>
      <c r="L2943" s="5">
        <v>5.6500000000000002E-2</v>
      </c>
      <c r="M2943" s="8"/>
      <c r="N2943" s="8"/>
      <c r="O2943" s="8"/>
      <c r="P2943" s="8"/>
      <c r="Q2943" s="8"/>
      <c r="R2943" s="5" t="s">
        <v>24613</v>
      </c>
      <c r="S2943" s="5" t="s">
        <v>24614</v>
      </c>
      <c r="T2943" s="5" t="s">
        <v>24615</v>
      </c>
      <c r="U2943" s="5" t="s">
        <v>24616</v>
      </c>
      <c r="V2943" s="5" t="s">
        <v>417</v>
      </c>
      <c r="W2943" s="5" t="s">
        <v>93</v>
      </c>
      <c r="X2943" s="5" t="s">
        <v>418</v>
      </c>
      <c r="Y2943" s="5" t="s">
        <v>419</v>
      </c>
      <c r="Z2943" s="5" t="s">
        <v>420</v>
      </c>
      <c r="AA2943" s="5" t="s">
        <v>421</v>
      </c>
      <c r="AB2943" s="5"/>
      <c r="AC2943" s="5"/>
      <c r="AD2943" s="5"/>
      <c r="AE2943" s="5"/>
      <c r="AF2943" s="5"/>
    </row>
    <row r="2944" spans="1:32">
      <c r="A2944" s="5" t="s">
        <v>24617</v>
      </c>
      <c r="B2944" s="5" t="str">
        <f>IF(COUNTIF('Leads Priorizados INT'!M:M,A2944)&gt;0,"Sí","No")</f>
        <v>No</v>
      </c>
      <c r="C2944">
        <v>1</v>
      </c>
      <c r="D2944" s="6" t="s">
        <v>414</v>
      </c>
      <c r="E2944" s="5" t="s">
        <v>24618</v>
      </c>
      <c r="F2944" s="5" t="s">
        <v>431</v>
      </c>
      <c r="G2944" s="5" t="s">
        <v>1235</v>
      </c>
      <c r="H2944" s="7">
        <v>551226</v>
      </c>
      <c r="I2944" s="5">
        <v>4</v>
      </c>
      <c r="J2944" s="5">
        <v>1</v>
      </c>
      <c r="K2944" s="5" t="s">
        <v>24619</v>
      </c>
      <c r="L2944" s="5">
        <v>5.6500000000000002E-2</v>
      </c>
      <c r="M2944" s="8"/>
      <c r="N2944" s="8"/>
      <c r="O2944" s="8"/>
      <c r="P2944" s="8"/>
      <c r="Q2944" s="8"/>
      <c r="R2944" s="5" t="s">
        <v>24620</v>
      </c>
      <c r="S2944" s="5" t="s">
        <v>417</v>
      </c>
      <c r="T2944" s="5" t="s">
        <v>417</v>
      </c>
      <c r="U2944" s="5" t="s">
        <v>417</v>
      </c>
      <c r="V2944" s="5" t="s">
        <v>417</v>
      </c>
      <c r="W2944" s="5" t="s">
        <v>93</v>
      </c>
      <c r="X2944" s="5" t="s">
        <v>418</v>
      </c>
      <c r="Y2944" s="5" t="s">
        <v>419</v>
      </c>
      <c r="Z2944" s="5" t="s">
        <v>420</v>
      </c>
      <c r="AA2944" s="5" t="s">
        <v>421</v>
      </c>
      <c r="AB2944" s="5"/>
      <c r="AC2944" s="5"/>
      <c r="AD2944" s="5"/>
      <c r="AE2944" s="5"/>
      <c r="AF2944" s="5"/>
    </row>
    <row r="2945" spans="1:32" hidden="1">
      <c r="A2945" s="5" t="s">
        <v>24621</v>
      </c>
      <c r="B2945" s="5" t="str">
        <f>IF(COUNTIF('Leads Priorizados INT'!M:M,A2945)&gt;0,"Sí","No")</f>
        <v>No</v>
      </c>
      <c r="C2945">
        <v>0</v>
      </c>
      <c r="D2945" s="6" t="s">
        <v>430</v>
      </c>
      <c r="E2945" s="5" t="s">
        <v>24622</v>
      </c>
      <c r="F2945" s="5" t="s">
        <v>152</v>
      </c>
      <c r="G2945" s="5" t="s">
        <v>13604</v>
      </c>
      <c r="H2945" s="7">
        <v>1403181</v>
      </c>
      <c r="I2945" s="5">
        <v>25</v>
      </c>
      <c r="J2945" s="5">
        <v>1</v>
      </c>
      <c r="K2945" s="5" t="s">
        <v>24623</v>
      </c>
      <c r="L2945" s="5">
        <v>5.6500000000000002E-2</v>
      </c>
      <c r="M2945" s="8">
        <v>916391139</v>
      </c>
      <c r="N2945" s="8">
        <v>916308405</v>
      </c>
      <c r="O2945" s="8">
        <v>915236009</v>
      </c>
      <c r="P2945" s="8">
        <v>916391400</v>
      </c>
      <c r="Q2945" s="8">
        <v>916308359</v>
      </c>
      <c r="R2945" s="5" t="s">
        <v>24624</v>
      </c>
      <c r="S2945" s="5" t="s">
        <v>417</v>
      </c>
      <c r="T2945" s="5" t="s">
        <v>417</v>
      </c>
      <c r="U2945" s="5" t="s">
        <v>417</v>
      </c>
      <c r="V2945" s="5" t="s">
        <v>417</v>
      </c>
      <c r="W2945" s="5" t="s">
        <v>93</v>
      </c>
      <c r="X2945" s="5" t="s">
        <v>418</v>
      </c>
      <c r="Y2945" s="5" t="s">
        <v>419</v>
      </c>
      <c r="Z2945" s="5" t="s">
        <v>420</v>
      </c>
      <c r="AA2945" s="5" t="s">
        <v>421</v>
      </c>
      <c r="AB2945" s="5" t="s">
        <v>24625</v>
      </c>
      <c r="AC2945" s="5"/>
      <c r="AD2945" s="5"/>
      <c r="AE2945" s="5"/>
      <c r="AF2945" s="5"/>
    </row>
    <row r="2946" spans="1:32" hidden="1">
      <c r="A2946" s="5" t="s">
        <v>24626</v>
      </c>
      <c r="B2946" s="5" t="str">
        <f>IF(COUNTIF('Leads Priorizados INT'!M:M,A2946)&gt;0,"Sí","No")</f>
        <v>No</v>
      </c>
      <c r="C2946">
        <v>0</v>
      </c>
      <c r="D2946" s="6" t="s">
        <v>414</v>
      </c>
      <c r="E2946" s="5" t="s">
        <v>24627</v>
      </c>
      <c r="F2946" s="5" t="s">
        <v>700</v>
      </c>
      <c r="G2946" s="5" t="s">
        <v>15649</v>
      </c>
      <c r="H2946" s="7">
        <v>955126</v>
      </c>
      <c r="I2946" s="5">
        <v>8</v>
      </c>
      <c r="J2946" s="5">
        <v>1</v>
      </c>
      <c r="K2946" s="5" t="s">
        <v>24628</v>
      </c>
      <c r="L2946" s="5">
        <v>5.6500000000000002E-2</v>
      </c>
      <c r="M2946" s="8"/>
      <c r="N2946" s="8"/>
      <c r="O2946" s="8"/>
      <c r="P2946" s="8"/>
      <c r="Q2946" s="8"/>
      <c r="R2946" s="5" t="s">
        <v>24629</v>
      </c>
      <c r="S2946" s="5" t="s">
        <v>24630</v>
      </c>
      <c r="T2946" s="5" t="s">
        <v>417</v>
      </c>
      <c r="U2946" s="5" t="s">
        <v>417</v>
      </c>
      <c r="V2946" s="5" t="s">
        <v>417</v>
      </c>
      <c r="W2946" s="5" t="s">
        <v>93</v>
      </c>
      <c r="X2946" s="5" t="s">
        <v>418</v>
      </c>
      <c r="Y2946" s="5" t="s">
        <v>419</v>
      </c>
      <c r="Z2946" s="5" t="s">
        <v>420</v>
      </c>
      <c r="AA2946" s="5" t="s">
        <v>421</v>
      </c>
      <c r="AB2946" s="5"/>
      <c r="AC2946" s="5"/>
      <c r="AD2946" s="5"/>
      <c r="AE2946" s="5"/>
      <c r="AF2946" s="5"/>
    </row>
    <row r="2947" spans="1:32" hidden="1">
      <c r="A2947" s="5" t="s">
        <v>24631</v>
      </c>
      <c r="B2947" s="5" t="str">
        <f>IF(COUNTIF('Leads Priorizados INT'!M:M,A2947)&gt;0,"Sí","No")</f>
        <v>No</v>
      </c>
      <c r="C2947">
        <v>0</v>
      </c>
      <c r="D2947" s="6" t="s">
        <v>414</v>
      </c>
      <c r="E2947" s="5" t="s">
        <v>24632</v>
      </c>
      <c r="F2947" s="5" t="s">
        <v>152</v>
      </c>
      <c r="G2947" s="5" t="s">
        <v>1205</v>
      </c>
      <c r="H2947" s="7">
        <v>503371</v>
      </c>
      <c r="I2947" s="5">
        <v>4</v>
      </c>
      <c r="J2947" s="5">
        <v>1</v>
      </c>
      <c r="K2947" s="5" t="s">
        <v>24633</v>
      </c>
      <c r="L2947" s="5">
        <v>5.6500000000000002E-2</v>
      </c>
      <c r="M2947" s="8">
        <v>629020183</v>
      </c>
      <c r="N2947" s="8">
        <v>670972766</v>
      </c>
      <c r="O2947" s="8"/>
      <c r="P2947" s="8"/>
      <c r="Q2947" s="8"/>
      <c r="R2947" s="5" t="s">
        <v>24634</v>
      </c>
      <c r="S2947" s="5" t="s">
        <v>24635</v>
      </c>
      <c r="T2947" s="5" t="s">
        <v>24636</v>
      </c>
      <c r="U2947" s="5" t="s">
        <v>417</v>
      </c>
      <c r="V2947" s="5" t="s">
        <v>417</v>
      </c>
      <c r="W2947" s="5" t="s">
        <v>93</v>
      </c>
      <c r="X2947" s="5" t="s">
        <v>418</v>
      </c>
      <c r="Y2947" s="5" t="s">
        <v>419</v>
      </c>
      <c r="Z2947" s="5" t="s">
        <v>420</v>
      </c>
      <c r="AA2947" s="5" t="s">
        <v>421</v>
      </c>
      <c r="AB2947" s="5"/>
      <c r="AC2947" s="5"/>
      <c r="AD2947" s="5"/>
      <c r="AE2947" s="5"/>
      <c r="AF2947" s="5"/>
    </row>
    <row r="2948" spans="1:32" hidden="1">
      <c r="A2948" s="5" t="s">
        <v>24637</v>
      </c>
      <c r="B2948" s="5" t="str">
        <f>IF(COUNTIF('Leads Priorizados INT'!M:M,A2948)&gt;0,"Sí","No")</f>
        <v>No</v>
      </c>
      <c r="C2948">
        <v>0</v>
      </c>
      <c r="D2948" s="6" t="s">
        <v>414</v>
      </c>
      <c r="E2948" s="5" t="s">
        <v>24638</v>
      </c>
      <c r="F2948" s="5" t="s">
        <v>431</v>
      </c>
      <c r="G2948" s="5" t="s">
        <v>14630</v>
      </c>
      <c r="H2948" s="7">
        <v>926496</v>
      </c>
      <c r="I2948" s="5">
        <v>7</v>
      </c>
      <c r="J2948" s="5">
        <v>1</v>
      </c>
      <c r="K2948" s="5" t="s">
        <v>24639</v>
      </c>
      <c r="L2948" s="5">
        <v>5.6399999999999999E-2</v>
      </c>
      <c r="M2948" s="8"/>
      <c r="N2948" s="8"/>
      <c r="O2948" s="8"/>
      <c r="P2948" s="8"/>
      <c r="Q2948" s="8"/>
      <c r="R2948" s="5" t="s">
        <v>24640</v>
      </c>
      <c r="S2948" s="5" t="s">
        <v>24641</v>
      </c>
      <c r="T2948" s="5" t="s">
        <v>24642</v>
      </c>
      <c r="U2948" s="5" t="s">
        <v>417</v>
      </c>
      <c r="V2948" s="5" t="s">
        <v>417</v>
      </c>
      <c r="W2948" s="5" t="s">
        <v>93</v>
      </c>
      <c r="X2948" s="5" t="s">
        <v>418</v>
      </c>
      <c r="Y2948" s="5" t="s">
        <v>419</v>
      </c>
      <c r="Z2948" s="5" t="s">
        <v>420</v>
      </c>
      <c r="AA2948" s="5" t="s">
        <v>421</v>
      </c>
      <c r="AB2948" s="5"/>
      <c r="AC2948" s="5"/>
      <c r="AD2948" s="5"/>
      <c r="AE2948" s="5"/>
      <c r="AF2948" s="5"/>
    </row>
    <row r="2949" spans="1:32">
      <c r="A2949" s="5" t="s">
        <v>24643</v>
      </c>
      <c r="B2949" s="5" t="str">
        <f>IF(COUNTIF('Leads Priorizados INT'!M:M,A2949)&gt;0,"Sí","No")</f>
        <v>No</v>
      </c>
      <c r="C2949">
        <v>1</v>
      </c>
      <c r="D2949" s="6" t="s">
        <v>414</v>
      </c>
      <c r="E2949" s="5" t="s">
        <v>24644</v>
      </c>
      <c r="F2949" s="5" t="s">
        <v>431</v>
      </c>
      <c r="G2949" s="5" t="s">
        <v>10478</v>
      </c>
      <c r="H2949" s="7">
        <v>1067989</v>
      </c>
      <c r="I2949" s="5">
        <v>8</v>
      </c>
      <c r="J2949" s="5">
        <v>1</v>
      </c>
      <c r="K2949" s="5" t="s">
        <v>24645</v>
      </c>
      <c r="L2949" s="5">
        <v>5.6399999999999999E-2</v>
      </c>
      <c r="M2949" s="8"/>
      <c r="N2949" s="8"/>
      <c r="O2949" s="8"/>
      <c r="P2949" s="8"/>
      <c r="Q2949" s="8"/>
      <c r="R2949" s="5" t="s">
        <v>24646</v>
      </c>
      <c r="S2949" s="5" t="s">
        <v>417</v>
      </c>
      <c r="T2949" s="5" t="s">
        <v>417</v>
      </c>
      <c r="U2949" s="5" t="s">
        <v>417</v>
      </c>
      <c r="V2949" s="5" t="s">
        <v>417</v>
      </c>
      <c r="W2949" s="5" t="s">
        <v>93</v>
      </c>
      <c r="X2949" s="5" t="s">
        <v>418</v>
      </c>
      <c r="Y2949" s="5" t="s">
        <v>419</v>
      </c>
      <c r="Z2949" s="5" t="s">
        <v>420</v>
      </c>
      <c r="AA2949" s="5" t="s">
        <v>421</v>
      </c>
      <c r="AB2949" s="5"/>
      <c r="AC2949" s="5"/>
      <c r="AD2949" s="5"/>
      <c r="AE2949" s="5"/>
      <c r="AF2949" s="5"/>
    </row>
    <row r="2950" spans="1:32" hidden="1">
      <c r="A2950" s="5" t="s">
        <v>24647</v>
      </c>
      <c r="B2950" s="5" t="str">
        <f>IF(COUNTIF('Leads Priorizados INT'!M:M,A2950)&gt;0,"Sí","No")</f>
        <v>No</v>
      </c>
      <c r="C2950">
        <v>0</v>
      </c>
      <c r="D2950" s="6" t="s">
        <v>414</v>
      </c>
      <c r="E2950" s="5" t="s">
        <v>24648</v>
      </c>
      <c r="F2950" s="5" t="s">
        <v>431</v>
      </c>
      <c r="G2950" s="5" t="s">
        <v>2669</v>
      </c>
      <c r="H2950" s="7">
        <v>1587340</v>
      </c>
      <c r="I2950" s="5">
        <v>5</v>
      </c>
      <c r="J2950" s="5">
        <v>1</v>
      </c>
      <c r="K2950" s="5" t="s">
        <v>24649</v>
      </c>
      <c r="L2950" s="5">
        <v>5.6399999999999999E-2</v>
      </c>
      <c r="M2950" s="8">
        <v>934851051</v>
      </c>
      <c r="N2950" s="8"/>
      <c r="O2950" s="8"/>
      <c r="P2950" s="8"/>
      <c r="Q2950" s="8"/>
      <c r="R2950" s="5" t="s">
        <v>24650</v>
      </c>
      <c r="S2950" s="5" t="s">
        <v>417</v>
      </c>
      <c r="T2950" s="5" t="s">
        <v>417</v>
      </c>
      <c r="U2950" s="5" t="s">
        <v>417</v>
      </c>
      <c r="V2950" s="5" t="s">
        <v>417</v>
      </c>
      <c r="W2950" s="5" t="s">
        <v>93</v>
      </c>
      <c r="X2950" s="5" t="s">
        <v>418</v>
      </c>
      <c r="Y2950" s="5" t="s">
        <v>419</v>
      </c>
      <c r="Z2950" s="5" t="s">
        <v>420</v>
      </c>
      <c r="AA2950" s="5" t="s">
        <v>421</v>
      </c>
      <c r="AB2950" s="5"/>
      <c r="AC2950" s="5"/>
      <c r="AD2950" s="5"/>
      <c r="AE2950" s="5"/>
      <c r="AF2950" s="5"/>
    </row>
    <row r="2951" spans="1:32" hidden="1">
      <c r="A2951" s="5" t="s">
        <v>24651</v>
      </c>
      <c r="B2951" s="5" t="str">
        <f>IF(COUNTIF('Leads Priorizados INT'!M:M,A2951)&gt;0,"Sí","No")</f>
        <v>No</v>
      </c>
      <c r="C2951">
        <v>0</v>
      </c>
      <c r="D2951" s="6" t="s">
        <v>414</v>
      </c>
      <c r="E2951" s="5" t="s">
        <v>24652</v>
      </c>
      <c r="F2951" s="5" t="s">
        <v>152</v>
      </c>
      <c r="G2951" s="5" t="s">
        <v>505</v>
      </c>
      <c r="H2951" s="7">
        <v>638393</v>
      </c>
      <c r="I2951" s="5">
        <v>3</v>
      </c>
      <c r="J2951" s="5">
        <v>1</v>
      </c>
      <c r="K2951" s="5" t="s">
        <v>24653</v>
      </c>
      <c r="L2951" s="5">
        <v>5.6399999999999999E-2</v>
      </c>
      <c r="M2951" s="8">
        <v>917812885</v>
      </c>
      <c r="N2951" s="8"/>
      <c r="O2951" s="8"/>
      <c r="P2951" s="8"/>
      <c r="Q2951" s="8"/>
      <c r="R2951" s="5" t="s">
        <v>24654</v>
      </c>
      <c r="S2951" s="5" t="s">
        <v>417</v>
      </c>
      <c r="T2951" s="5" t="s">
        <v>417</v>
      </c>
      <c r="U2951" s="5" t="s">
        <v>417</v>
      </c>
      <c r="V2951" s="5" t="s">
        <v>417</v>
      </c>
      <c r="W2951" s="5" t="s">
        <v>93</v>
      </c>
      <c r="X2951" s="5" t="s">
        <v>418</v>
      </c>
      <c r="Y2951" s="5" t="s">
        <v>419</v>
      </c>
      <c r="Z2951" s="5" t="s">
        <v>420</v>
      </c>
      <c r="AA2951" s="5" t="s">
        <v>421</v>
      </c>
      <c r="AB2951" s="5"/>
      <c r="AC2951" s="5"/>
      <c r="AD2951" s="5"/>
      <c r="AE2951" s="5"/>
      <c r="AF2951" s="5"/>
    </row>
    <row r="2952" spans="1:32">
      <c r="A2952" s="5" t="s">
        <v>24655</v>
      </c>
      <c r="B2952" s="5" t="str">
        <f>IF(COUNTIF('Leads Priorizados INT'!M:M,A2952)&gt;0,"Sí","No")</f>
        <v>No</v>
      </c>
      <c r="C2952">
        <v>1</v>
      </c>
      <c r="D2952" s="6" t="s">
        <v>414</v>
      </c>
      <c r="E2952" s="5" t="s">
        <v>24656</v>
      </c>
      <c r="F2952" s="5" t="s">
        <v>581</v>
      </c>
      <c r="G2952" s="5" t="s">
        <v>10660</v>
      </c>
      <c r="H2952" s="7">
        <v>489997</v>
      </c>
      <c r="I2952" s="5">
        <v>4</v>
      </c>
      <c r="J2952" s="5">
        <v>2</v>
      </c>
      <c r="K2952" s="5" t="s">
        <v>24657</v>
      </c>
      <c r="L2952" s="5">
        <v>5.6300000000000003E-2</v>
      </c>
      <c r="M2952" s="8"/>
      <c r="N2952" s="8"/>
      <c r="O2952" s="8"/>
      <c r="P2952" s="8"/>
      <c r="Q2952" s="8"/>
      <c r="R2952" s="5" t="s">
        <v>24658</v>
      </c>
      <c r="S2952" s="5" t="s">
        <v>417</v>
      </c>
      <c r="T2952" s="5" t="s">
        <v>417</v>
      </c>
      <c r="U2952" s="5" t="s">
        <v>417</v>
      </c>
      <c r="V2952" s="5" t="s">
        <v>417</v>
      </c>
      <c r="W2952" s="5" t="s">
        <v>93</v>
      </c>
      <c r="X2952" s="5" t="s">
        <v>418</v>
      </c>
      <c r="Y2952" s="5" t="s">
        <v>419</v>
      </c>
      <c r="Z2952" s="5" t="s">
        <v>420</v>
      </c>
      <c r="AA2952" s="5" t="s">
        <v>421</v>
      </c>
      <c r="AB2952" s="5"/>
      <c r="AC2952" s="5"/>
      <c r="AD2952" s="5"/>
      <c r="AE2952" s="5"/>
      <c r="AF2952" s="5"/>
    </row>
    <row r="2953" spans="1:32">
      <c r="A2953" s="5" t="s">
        <v>24659</v>
      </c>
      <c r="B2953" s="5" t="str">
        <f>IF(COUNTIF('Leads Priorizados INT'!M:M,A2953)&gt;0,"Sí","No")</f>
        <v>No</v>
      </c>
      <c r="C2953">
        <v>1</v>
      </c>
      <c r="D2953" s="6" t="s">
        <v>414</v>
      </c>
      <c r="E2953" s="5" t="s">
        <v>24660</v>
      </c>
      <c r="F2953" s="5" t="s">
        <v>431</v>
      </c>
      <c r="G2953" s="5" t="s">
        <v>1094</v>
      </c>
      <c r="H2953" s="7">
        <v>660838</v>
      </c>
      <c r="I2953" s="5">
        <v>4</v>
      </c>
      <c r="J2953" s="5">
        <v>1</v>
      </c>
      <c r="K2953" s="5" t="s">
        <v>24661</v>
      </c>
      <c r="L2953" s="5">
        <v>5.6300000000000003E-2</v>
      </c>
      <c r="M2953" s="8"/>
      <c r="N2953" s="8"/>
      <c r="O2953" s="8"/>
      <c r="P2953" s="8"/>
      <c r="Q2953" s="8"/>
      <c r="R2953" s="5" t="s">
        <v>24662</v>
      </c>
      <c r="S2953" s="5" t="s">
        <v>24663</v>
      </c>
      <c r="T2953" s="5" t="s">
        <v>24664</v>
      </c>
      <c r="U2953" s="5" t="s">
        <v>24665</v>
      </c>
      <c r="V2953" s="5" t="s">
        <v>24666</v>
      </c>
      <c r="W2953" s="5" t="s">
        <v>93</v>
      </c>
      <c r="X2953" s="5" t="s">
        <v>418</v>
      </c>
      <c r="Y2953" s="5" t="s">
        <v>419</v>
      </c>
      <c r="Z2953" s="5" t="s">
        <v>420</v>
      </c>
      <c r="AA2953" s="5" t="s">
        <v>421</v>
      </c>
      <c r="AB2953" s="5"/>
      <c r="AC2953" s="5"/>
      <c r="AD2953" s="5"/>
      <c r="AE2953" s="5"/>
      <c r="AF2953" s="5"/>
    </row>
    <row r="2954" spans="1:32">
      <c r="A2954" s="5" t="s">
        <v>24667</v>
      </c>
      <c r="B2954" s="5" t="str">
        <f>IF(COUNTIF('Leads Priorizados INT'!M:M,A2954)&gt;0,"Sí","No")</f>
        <v>No</v>
      </c>
      <c r="C2954">
        <v>1</v>
      </c>
      <c r="D2954" s="6" t="s">
        <v>414</v>
      </c>
      <c r="E2954" s="5" t="s">
        <v>24668</v>
      </c>
      <c r="F2954" s="5" t="s">
        <v>431</v>
      </c>
      <c r="G2954" s="5" t="s">
        <v>1094</v>
      </c>
      <c r="H2954" s="7">
        <v>953811</v>
      </c>
      <c r="I2954" s="5">
        <v>7</v>
      </c>
      <c r="J2954" s="5">
        <v>1</v>
      </c>
      <c r="K2954" s="5" t="s">
        <v>24661</v>
      </c>
      <c r="L2954" s="5">
        <v>5.6300000000000003E-2</v>
      </c>
      <c r="M2954" s="8"/>
      <c r="N2954" s="8"/>
      <c r="O2954" s="8"/>
      <c r="P2954" s="8"/>
      <c r="Q2954" s="8"/>
      <c r="R2954" s="5" t="s">
        <v>24669</v>
      </c>
      <c r="S2954" s="5" t="s">
        <v>24670</v>
      </c>
      <c r="T2954" s="5" t="s">
        <v>24671</v>
      </c>
      <c r="U2954" s="5" t="s">
        <v>24672</v>
      </c>
      <c r="V2954" s="5" t="s">
        <v>417</v>
      </c>
      <c r="W2954" s="5" t="s">
        <v>93</v>
      </c>
      <c r="X2954" s="5" t="s">
        <v>418</v>
      </c>
      <c r="Y2954" s="5" t="s">
        <v>419</v>
      </c>
      <c r="Z2954" s="5" t="s">
        <v>420</v>
      </c>
      <c r="AA2954" s="5" t="s">
        <v>421</v>
      </c>
      <c r="AB2954" s="5"/>
      <c r="AC2954" s="5"/>
      <c r="AD2954" s="5"/>
      <c r="AE2954" s="5"/>
      <c r="AF2954" s="5"/>
    </row>
    <row r="2955" spans="1:32">
      <c r="A2955" s="5" t="s">
        <v>24673</v>
      </c>
      <c r="B2955" s="5" t="str">
        <f>IF(COUNTIF('Leads Priorizados INT'!M:M,A2955)&gt;0,"Sí","No")</f>
        <v>No</v>
      </c>
      <c r="C2955">
        <v>1</v>
      </c>
      <c r="D2955" s="6" t="s">
        <v>414</v>
      </c>
      <c r="E2955" s="5" t="s">
        <v>24674</v>
      </c>
      <c r="F2955" s="5" t="s">
        <v>431</v>
      </c>
      <c r="G2955" s="5" t="s">
        <v>1094</v>
      </c>
      <c r="H2955" s="7">
        <v>520768</v>
      </c>
      <c r="I2955" s="5">
        <v>5</v>
      </c>
      <c r="J2955" s="5">
        <v>1</v>
      </c>
      <c r="K2955" s="5" t="s">
        <v>24661</v>
      </c>
      <c r="L2955" s="5">
        <v>5.6300000000000003E-2</v>
      </c>
      <c r="M2955" s="8">
        <v>933157127</v>
      </c>
      <c r="N2955" s="8"/>
      <c r="O2955" s="8"/>
      <c r="P2955" s="8"/>
      <c r="Q2955" s="8"/>
      <c r="R2955" s="5" t="s">
        <v>24675</v>
      </c>
      <c r="S2955" s="5" t="s">
        <v>417</v>
      </c>
      <c r="T2955" s="5" t="s">
        <v>417</v>
      </c>
      <c r="U2955" s="5" t="s">
        <v>417</v>
      </c>
      <c r="V2955" s="5" t="s">
        <v>417</v>
      </c>
      <c r="W2955" s="5" t="s">
        <v>93</v>
      </c>
      <c r="X2955" s="5" t="s">
        <v>418</v>
      </c>
      <c r="Y2955" s="5" t="s">
        <v>419</v>
      </c>
      <c r="Z2955" s="5" t="s">
        <v>420</v>
      </c>
      <c r="AA2955" s="5" t="s">
        <v>421</v>
      </c>
      <c r="AB2955" s="5"/>
      <c r="AC2955" s="5"/>
      <c r="AD2955" s="5"/>
      <c r="AE2955" s="5"/>
      <c r="AF2955" s="5"/>
    </row>
    <row r="2956" spans="1:32" hidden="1">
      <c r="A2956" s="5" t="s">
        <v>24676</v>
      </c>
      <c r="B2956" s="5" t="str">
        <f>IF(COUNTIF('Leads Priorizados INT'!M:M,A2956)&gt;0,"Sí","No")</f>
        <v>No</v>
      </c>
      <c r="C2956">
        <v>0</v>
      </c>
      <c r="D2956" s="6" t="s">
        <v>414</v>
      </c>
      <c r="E2956" s="5" t="s">
        <v>24677</v>
      </c>
      <c r="F2956" s="5" t="s">
        <v>152</v>
      </c>
      <c r="G2956" s="5" t="s">
        <v>1602</v>
      </c>
      <c r="H2956" s="7">
        <v>903543</v>
      </c>
      <c r="I2956" s="5">
        <v>8</v>
      </c>
      <c r="J2956" s="5">
        <v>1</v>
      </c>
      <c r="K2956" s="5" t="s">
        <v>24678</v>
      </c>
      <c r="L2956" s="5">
        <v>5.6300000000000003E-2</v>
      </c>
      <c r="M2956" s="8">
        <v>915568802</v>
      </c>
      <c r="N2956" s="8"/>
      <c r="O2956" s="8"/>
      <c r="P2956" s="8"/>
      <c r="Q2956" s="8"/>
      <c r="R2956" s="5" t="s">
        <v>24679</v>
      </c>
      <c r="S2956" s="5" t="s">
        <v>24680</v>
      </c>
      <c r="T2956" s="5" t="s">
        <v>417</v>
      </c>
      <c r="U2956" s="5" t="s">
        <v>417</v>
      </c>
      <c r="V2956" s="5" t="s">
        <v>417</v>
      </c>
      <c r="W2956" s="5" t="s">
        <v>93</v>
      </c>
      <c r="X2956" s="5" t="s">
        <v>418</v>
      </c>
      <c r="Y2956" s="5" t="s">
        <v>419</v>
      </c>
      <c r="Z2956" s="5" t="s">
        <v>420</v>
      </c>
      <c r="AA2956" s="5" t="s">
        <v>421</v>
      </c>
      <c r="AB2956" s="5" t="s">
        <v>24681</v>
      </c>
      <c r="AC2956" s="5"/>
      <c r="AD2956" s="5"/>
      <c r="AE2956" s="5"/>
      <c r="AF2956" s="5"/>
    </row>
    <row r="2957" spans="1:32" hidden="1">
      <c r="A2957" s="5" t="s">
        <v>24682</v>
      </c>
      <c r="B2957" s="5" t="str">
        <f>IF(COUNTIF('Leads Priorizados INT'!M:M,A2957)&gt;0,"Sí","No")</f>
        <v>No</v>
      </c>
      <c r="C2957">
        <v>0</v>
      </c>
      <c r="D2957" s="6" t="s">
        <v>414</v>
      </c>
      <c r="E2957" s="5" t="s">
        <v>24683</v>
      </c>
      <c r="F2957" s="5" t="s">
        <v>152</v>
      </c>
      <c r="G2957" s="5" t="s">
        <v>505</v>
      </c>
      <c r="H2957" s="7">
        <v>672698</v>
      </c>
      <c r="I2957" s="5">
        <v>3</v>
      </c>
      <c r="J2957" s="5">
        <v>2</v>
      </c>
      <c r="K2957" s="5" t="s">
        <v>24684</v>
      </c>
      <c r="L2957" s="5">
        <v>5.6300000000000003E-2</v>
      </c>
      <c r="M2957" s="8"/>
      <c r="N2957" s="8"/>
      <c r="O2957" s="8"/>
      <c r="P2957" s="8"/>
      <c r="Q2957" s="8"/>
      <c r="R2957" s="5" t="s">
        <v>24685</v>
      </c>
      <c r="S2957" s="5" t="s">
        <v>24686</v>
      </c>
      <c r="T2957" s="5" t="s">
        <v>417</v>
      </c>
      <c r="U2957" s="5" t="s">
        <v>417</v>
      </c>
      <c r="V2957" s="5" t="s">
        <v>417</v>
      </c>
      <c r="W2957" s="5" t="s">
        <v>93</v>
      </c>
      <c r="X2957" s="5" t="s">
        <v>418</v>
      </c>
      <c r="Y2957" s="5" t="s">
        <v>419</v>
      </c>
      <c r="Z2957" s="5" t="s">
        <v>420</v>
      </c>
      <c r="AA2957" s="5" t="s">
        <v>421</v>
      </c>
      <c r="AB2957" s="5"/>
      <c r="AC2957" s="5"/>
      <c r="AD2957" s="5"/>
      <c r="AE2957" s="5"/>
      <c r="AF2957" s="5"/>
    </row>
    <row r="2958" spans="1:32" hidden="1">
      <c r="A2958" s="5" t="s">
        <v>24687</v>
      </c>
      <c r="B2958" s="5" t="str">
        <f>IF(COUNTIF('Leads Priorizados INT'!M:M,A2958)&gt;0,"Sí","No")</f>
        <v>No</v>
      </c>
      <c r="C2958">
        <v>0</v>
      </c>
      <c r="D2958" s="6" t="s">
        <v>414</v>
      </c>
      <c r="E2958" s="5" t="s">
        <v>24688</v>
      </c>
      <c r="F2958" s="5" t="s">
        <v>152</v>
      </c>
      <c r="G2958" s="5" t="s">
        <v>1535</v>
      </c>
      <c r="H2958" s="7">
        <v>3771103</v>
      </c>
      <c r="I2958" s="5">
        <v>10</v>
      </c>
      <c r="J2958" s="5">
        <v>1</v>
      </c>
      <c r="K2958" s="5" t="s">
        <v>24689</v>
      </c>
      <c r="L2958" s="5">
        <v>5.6300000000000003E-2</v>
      </c>
      <c r="M2958" s="8">
        <v>956093963</v>
      </c>
      <c r="N2958" s="8"/>
      <c r="O2958" s="8"/>
      <c r="P2958" s="8"/>
      <c r="Q2958" s="8"/>
      <c r="R2958" s="5" t="s">
        <v>24690</v>
      </c>
      <c r="S2958" s="5" t="s">
        <v>24691</v>
      </c>
      <c r="T2958" s="5" t="s">
        <v>24692</v>
      </c>
      <c r="U2958" s="5" t="s">
        <v>24693</v>
      </c>
      <c r="V2958" s="5" t="s">
        <v>417</v>
      </c>
      <c r="W2958" s="5" t="s">
        <v>93</v>
      </c>
      <c r="X2958" s="5" t="s">
        <v>418</v>
      </c>
      <c r="Y2958" s="5" t="s">
        <v>419</v>
      </c>
      <c r="Z2958" s="5" t="s">
        <v>420</v>
      </c>
      <c r="AA2958" s="5" t="s">
        <v>421</v>
      </c>
      <c r="AB2958" s="5" t="s">
        <v>24694</v>
      </c>
      <c r="AC2958" s="5"/>
      <c r="AD2958" s="5"/>
      <c r="AE2958" s="5"/>
      <c r="AF2958" s="5"/>
    </row>
    <row r="2959" spans="1:32">
      <c r="A2959" s="5" t="s">
        <v>24695</v>
      </c>
      <c r="B2959" s="5" t="str">
        <f>IF(COUNTIF('Leads Priorizados INT'!M:M,A2959)&gt;0,"Sí","No")</f>
        <v>No</v>
      </c>
      <c r="C2959">
        <v>1</v>
      </c>
      <c r="D2959" s="6" t="s">
        <v>414</v>
      </c>
      <c r="E2959" s="5" t="s">
        <v>24696</v>
      </c>
      <c r="F2959" s="5" t="s">
        <v>152</v>
      </c>
      <c r="G2959" s="5" t="s">
        <v>17798</v>
      </c>
      <c r="H2959" s="7">
        <v>577986</v>
      </c>
      <c r="I2959" s="5">
        <v>5</v>
      </c>
      <c r="J2959" s="5">
        <v>1</v>
      </c>
      <c r="K2959" s="5" t="s">
        <v>24697</v>
      </c>
      <c r="L2959" s="5">
        <v>5.6300000000000003E-2</v>
      </c>
      <c r="M2959" s="8"/>
      <c r="N2959" s="8"/>
      <c r="O2959" s="8"/>
      <c r="P2959" s="8"/>
      <c r="Q2959" s="8"/>
      <c r="R2959" s="5" t="s">
        <v>24698</v>
      </c>
      <c r="S2959" s="5" t="s">
        <v>24699</v>
      </c>
      <c r="T2959" s="5" t="s">
        <v>417</v>
      </c>
      <c r="U2959" s="5" t="s">
        <v>417</v>
      </c>
      <c r="V2959" s="5" t="s">
        <v>417</v>
      </c>
      <c r="W2959" s="5" t="s">
        <v>93</v>
      </c>
      <c r="X2959" s="5" t="s">
        <v>418</v>
      </c>
      <c r="Y2959" s="5" t="s">
        <v>419</v>
      </c>
      <c r="Z2959" s="5" t="s">
        <v>420</v>
      </c>
      <c r="AA2959" s="5" t="s">
        <v>421</v>
      </c>
      <c r="AB2959" s="5"/>
      <c r="AC2959" s="5"/>
      <c r="AD2959" s="5"/>
      <c r="AE2959" s="5"/>
      <c r="AF2959" s="5"/>
    </row>
    <row r="2960" spans="1:32" hidden="1">
      <c r="A2960" s="5" t="s">
        <v>24700</v>
      </c>
      <c r="B2960" s="5" t="str">
        <f>IF(COUNTIF('Leads Priorizados INT'!M:M,A2960)&gt;0,"Sí","No")</f>
        <v>No</v>
      </c>
      <c r="C2960">
        <v>0</v>
      </c>
      <c r="D2960" s="6" t="s">
        <v>414</v>
      </c>
      <c r="E2960" s="5" t="s">
        <v>24701</v>
      </c>
      <c r="F2960" s="5" t="s">
        <v>2631</v>
      </c>
      <c r="G2960" s="5" t="s">
        <v>2632</v>
      </c>
      <c r="H2960" s="7">
        <v>2788057</v>
      </c>
      <c r="I2960" s="5">
        <v>14</v>
      </c>
      <c r="J2960" s="5">
        <v>3</v>
      </c>
      <c r="K2960" s="5" t="s">
        <v>24702</v>
      </c>
      <c r="L2960" s="5">
        <v>5.62E-2</v>
      </c>
      <c r="M2960" s="8">
        <v>983337016</v>
      </c>
      <c r="N2960" s="8">
        <v>983371537</v>
      </c>
      <c r="O2960" s="8">
        <v>987209508</v>
      </c>
      <c r="P2960" s="8">
        <v>947236594</v>
      </c>
      <c r="Q2960" s="8">
        <v>947227072</v>
      </c>
      <c r="R2960" s="5" t="s">
        <v>417</v>
      </c>
      <c r="S2960" s="5" t="s">
        <v>417</v>
      </c>
      <c r="T2960" s="5" t="s">
        <v>417</v>
      </c>
      <c r="U2960" s="5" t="s">
        <v>417</v>
      </c>
      <c r="V2960" s="5" t="s">
        <v>417</v>
      </c>
      <c r="W2960" s="5" t="s">
        <v>417</v>
      </c>
      <c r="X2960" s="5" t="s">
        <v>417</v>
      </c>
      <c r="Y2960" s="5" t="s">
        <v>417</v>
      </c>
      <c r="Z2960" s="5" t="s">
        <v>417</v>
      </c>
      <c r="AA2960" s="5" t="s">
        <v>417</v>
      </c>
      <c r="AB2960" s="5" t="s">
        <v>24703</v>
      </c>
      <c r="AC2960" s="5" t="s">
        <v>24704</v>
      </c>
      <c r="AD2960" s="5" t="s">
        <v>24705</v>
      </c>
      <c r="AE2960" s="5" t="s">
        <v>24706</v>
      </c>
      <c r="AF2960" s="5"/>
    </row>
    <row r="2961" spans="1:32" hidden="1">
      <c r="A2961" s="5" t="s">
        <v>24707</v>
      </c>
      <c r="B2961" s="5" t="str">
        <f>IF(COUNTIF('Leads Priorizados INT'!M:M,A2961)&gt;0,"Sí","No")</f>
        <v>No</v>
      </c>
      <c r="C2961">
        <v>0</v>
      </c>
      <c r="D2961" s="6" t="s">
        <v>414</v>
      </c>
      <c r="E2961" s="5" t="s">
        <v>24708</v>
      </c>
      <c r="F2961" s="5" t="s">
        <v>5398</v>
      </c>
      <c r="G2961" s="5" t="s">
        <v>24709</v>
      </c>
      <c r="H2961" s="7">
        <v>19152038</v>
      </c>
      <c r="I2961" s="5">
        <v>77</v>
      </c>
      <c r="J2961" s="5">
        <v>3</v>
      </c>
      <c r="K2961" s="5" t="s">
        <v>24710</v>
      </c>
      <c r="L2961" s="5">
        <v>5.62E-2</v>
      </c>
      <c r="M2961" s="8">
        <v>967248803</v>
      </c>
      <c r="N2961" s="8">
        <v>917220100</v>
      </c>
      <c r="O2961" s="8"/>
      <c r="P2961" s="8"/>
      <c r="Q2961" s="8"/>
      <c r="R2961" s="5" t="s">
        <v>417</v>
      </c>
      <c r="S2961" s="5" t="s">
        <v>417</v>
      </c>
      <c r="T2961" s="5" t="s">
        <v>417</v>
      </c>
      <c r="U2961" s="5" t="s">
        <v>417</v>
      </c>
      <c r="V2961" s="5" t="s">
        <v>417</v>
      </c>
      <c r="W2961" s="5" t="s">
        <v>417</v>
      </c>
      <c r="X2961" s="5" t="s">
        <v>417</v>
      </c>
      <c r="Y2961" s="5" t="s">
        <v>417</v>
      </c>
      <c r="Z2961" s="5" t="s">
        <v>417</v>
      </c>
      <c r="AA2961" s="5" t="s">
        <v>417</v>
      </c>
      <c r="AB2961" s="5" t="s">
        <v>24711</v>
      </c>
      <c r="AC2961" s="5"/>
      <c r="AD2961" s="5"/>
      <c r="AE2961" s="5"/>
      <c r="AF2961" s="5"/>
    </row>
    <row r="2962" spans="1:32">
      <c r="A2962" s="5" t="s">
        <v>24712</v>
      </c>
      <c r="B2962" s="5" t="str">
        <f>IF(COUNTIF('Leads Priorizados INT'!M:M,A2962)&gt;0,"Sí","No")</f>
        <v>No</v>
      </c>
      <c r="C2962">
        <v>1</v>
      </c>
      <c r="D2962" s="6" t="s">
        <v>414</v>
      </c>
      <c r="E2962" s="5" t="s">
        <v>24713</v>
      </c>
      <c r="F2962" s="5" t="s">
        <v>2935</v>
      </c>
      <c r="G2962" s="5" t="s">
        <v>24714</v>
      </c>
      <c r="H2962" s="7">
        <v>457735</v>
      </c>
      <c r="I2962" s="5">
        <v>2</v>
      </c>
      <c r="J2962" s="5">
        <v>3</v>
      </c>
      <c r="K2962" s="5" t="s">
        <v>24715</v>
      </c>
      <c r="L2962" s="5">
        <v>5.62E-2</v>
      </c>
      <c r="M2962" s="8">
        <v>953503217</v>
      </c>
      <c r="N2962" s="8">
        <v>953502003</v>
      </c>
      <c r="O2962" s="8"/>
      <c r="P2962" s="8"/>
      <c r="Q2962" s="8"/>
      <c r="R2962" s="5" t="s">
        <v>417</v>
      </c>
      <c r="S2962" s="5" t="s">
        <v>417</v>
      </c>
      <c r="T2962" s="5" t="s">
        <v>417</v>
      </c>
      <c r="U2962" s="5" t="s">
        <v>417</v>
      </c>
      <c r="V2962" s="5" t="s">
        <v>417</v>
      </c>
      <c r="W2962" s="5" t="s">
        <v>417</v>
      </c>
      <c r="X2962" s="5" t="s">
        <v>417</v>
      </c>
      <c r="Y2962" s="5" t="s">
        <v>417</v>
      </c>
      <c r="Z2962" s="5" t="s">
        <v>417</v>
      </c>
      <c r="AA2962" s="5" t="s">
        <v>417</v>
      </c>
      <c r="AB2962" s="5" t="s">
        <v>24716</v>
      </c>
      <c r="AC2962" s="5"/>
      <c r="AD2962" s="5"/>
      <c r="AE2962" s="5"/>
      <c r="AF2962" s="5"/>
    </row>
    <row r="2963" spans="1:32" hidden="1">
      <c r="A2963" s="5" t="s">
        <v>24717</v>
      </c>
      <c r="B2963" s="5" t="str">
        <f>IF(COUNTIF('Leads Priorizados INT'!M:M,A2963)&gt;0,"Sí","No")</f>
        <v>No</v>
      </c>
      <c r="C2963">
        <v>0</v>
      </c>
      <c r="D2963" s="6" t="s">
        <v>414</v>
      </c>
      <c r="E2963" s="5" t="s">
        <v>24718</v>
      </c>
      <c r="F2963" s="5" t="s">
        <v>431</v>
      </c>
      <c r="G2963" s="5" t="s">
        <v>9571</v>
      </c>
      <c r="H2963" s="7">
        <v>411872</v>
      </c>
      <c r="I2963" s="5">
        <v>2</v>
      </c>
      <c r="J2963" s="5">
        <v>1</v>
      </c>
      <c r="K2963" s="5" t="s">
        <v>24719</v>
      </c>
      <c r="L2963" s="5">
        <v>5.62E-2</v>
      </c>
      <c r="M2963" s="8"/>
      <c r="N2963" s="8"/>
      <c r="O2963" s="8"/>
      <c r="P2963" s="8"/>
      <c r="Q2963" s="8"/>
      <c r="R2963" s="5" t="s">
        <v>417</v>
      </c>
      <c r="S2963" s="5" t="s">
        <v>417</v>
      </c>
      <c r="T2963" s="5" t="s">
        <v>417</v>
      </c>
      <c r="U2963" s="5" t="s">
        <v>417</v>
      </c>
      <c r="V2963" s="5" t="s">
        <v>417</v>
      </c>
      <c r="W2963" s="5" t="s">
        <v>417</v>
      </c>
      <c r="X2963" s="5" t="s">
        <v>417</v>
      </c>
      <c r="Y2963" s="5" t="s">
        <v>417</v>
      </c>
      <c r="Z2963" s="5" t="s">
        <v>417</v>
      </c>
      <c r="AA2963" s="5" t="s">
        <v>417</v>
      </c>
      <c r="AB2963" s="5"/>
      <c r="AC2963" s="5"/>
      <c r="AD2963" s="5"/>
      <c r="AE2963" s="5"/>
      <c r="AF2963" s="5"/>
    </row>
    <row r="2964" spans="1:32" hidden="1">
      <c r="A2964" s="5" t="s">
        <v>24720</v>
      </c>
      <c r="B2964" s="5" t="str">
        <f>IF(COUNTIF('Leads Priorizados INT'!M:M,A2964)&gt;0,"Sí","No")</f>
        <v>No</v>
      </c>
      <c r="C2964">
        <v>0</v>
      </c>
      <c r="D2964" s="6" t="s">
        <v>414</v>
      </c>
      <c r="E2964" s="5" t="s">
        <v>24721</v>
      </c>
      <c r="F2964" s="5" t="s">
        <v>431</v>
      </c>
      <c r="G2964" s="5" t="s">
        <v>1479</v>
      </c>
      <c r="H2964" s="7">
        <v>1046407</v>
      </c>
      <c r="I2964" s="5">
        <v>7</v>
      </c>
      <c r="J2964" s="5">
        <v>1</v>
      </c>
      <c r="K2964" s="5" t="s">
        <v>24722</v>
      </c>
      <c r="L2964" s="5">
        <v>5.62E-2</v>
      </c>
      <c r="M2964" s="8"/>
      <c r="N2964" s="8"/>
      <c r="O2964" s="8"/>
      <c r="P2964" s="8"/>
      <c r="Q2964" s="8"/>
      <c r="R2964" s="5" t="s">
        <v>417</v>
      </c>
      <c r="S2964" s="5" t="s">
        <v>417</v>
      </c>
      <c r="T2964" s="5" t="s">
        <v>417</v>
      </c>
      <c r="U2964" s="5" t="s">
        <v>417</v>
      </c>
      <c r="V2964" s="5" t="s">
        <v>417</v>
      </c>
      <c r="W2964" s="5" t="s">
        <v>417</v>
      </c>
      <c r="X2964" s="5" t="s">
        <v>417</v>
      </c>
      <c r="Y2964" s="5" t="s">
        <v>417</v>
      </c>
      <c r="Z2964" s="5" t="s">
        <v>417</v>
      </c>
      <c r="AA2964" s="5" t="s">
        <v>417</v>
      </c>
      <c r="AB2964" s="5"/>
      <c r="AC2964" s="5"/>
      <c r="AD2964" s="5"/>
      <c r="AE2964" s="5"/>
      <c r="AF2964" s="5"/>
    </row>
    <row r="2965" spans="1:32" hidden="1">
      <c r="A2965" s="5" t="s">
        <v>24723</v>
      </c>
      <c r="B2965" s="5" t="str">
        <f>IF(COUNTIF('Leads Priorizados INT'!M:M,A2965)&gt;0,"Sí","No")</f>
        <v>No</v>
      </c>
      <c r="C2965">
        <v>0</v>
      </c>
      <c r="D2965" s="6" t="s">
        <v>414</v>
      </c>
      <c r="E2965" s="5" t="s">
        <v>24724</v>
      </c>
      <c r="F2965" s="5" t="s">
        <v>431</v>
      </c>
      <c r="G2965" s="5" t="s">
        <v>2253</v>
      </c>
      <c r="H2965" s="7">
        <v>7622860</v>
      </c>
      <c r="I2965" s="5">
        <v>0</v>
      </c>
      <c r="J2965" s="5">
        <v>1</v>
      </c>
      <c r="K2965" s="5" t="s">
        <v>24725</v>
      </c>
      <c r="L2965" s="5">
        <v>5.62E-2</v>
      </c>
      <c r="M2965" s="8">
        <v>933688085</v>
      </c>
      <c r="N2965" s="8"/>
      <c r="O2965" s="8"/>
      <c r="P2965" s="8"/>
      <c r="Q2965" s="8"/>
      <c r="R2965" s="5" t="s">
        <v>417</v>
      </c>
      <c r="S2965" s="5" t="s">
        <v>417</v>
      </c>
      <c r="T2965" s="5" t="s">
        <v>417</v>
      </c>
      <c r="U2965" s="5" t="s">
        <v>417</v>
      </c>
      <c r="V2965" s="5" t="s">
        <v>417</v>
      </c>
      <c r="W2965" s="5" t="s">
        <v>417</v>
      </c>
      <c r="X2965" s="5" t="s">
        <v>417</v>
      </c>
      <c r="Y2965" s="5" t="s">
        <v>417</v>
      </c>
      <c r="Z2965" s="5" t="s">
        <v>417</v>
      </c>
      <c r="AA2965" s="5" t="s">
        <v>417</v>
      </c>
      <c r="AB2965" s="5" t="s">
        <v>24726</v>
      </c>
      <c r="AC2965" s="5"/>
      <c r="AD2965" s="5"/>
      <c r="AE2965" s="5"/>
      <c r="AF2965" s="5"/>
    </row>
    <row r="2966" spans="1:32">
      <c r="A2966" s="5" t="s">
        <v>24727</v>
      </c>
      <c r="B2966" s="5" t="str">
        <f>IF(COUNTIF('Leads Priorizados INT'!M:M,A2966)&gt;0,"Sí","No")</f>
        <v>No</v>
      </c>
      <c r="C2966">
        <v>1</v>
      </c>
      <c r="D2966" s="6" t="s">
        <v>414</v>
      </c>
      <c r="E2966" s="5" t="s">
        <v>24728</v>
      </c>
      <c r="F2966" s="5" t="s">
        <v>1065</v>
      </c>
      <c r="G2966" s="5" t="s">
        <v>14373</v>
      </c>
      <c r="H2966" s="7">
        <v>599769</v>
      </c>
      <c r="I2966" s="5">
        <v>1</v>
      </c>
      <c r="J2966" s="5">
        <v>1</v>
      </c>
      <c r="K2966" s="5" t="s">
        <v>24729</v>
      </c>
      <c r="L2966" s="5">
        <v>5.62E-2</v>
      </c>
      <c r="M2966" s="8"/>
      <c r="N2966" s="8"/>
      <c r="O2966" s="8"/>
      <c r="P2966" s="8"/>
      <c r="Q2966" s="8"/>
      <c r="R2966" s="5" t="s">
        <v>417</v>
      </c>
      <c r="S2966" s="5" t="s">
        <v>417</v>
      </c>
      <c r="T2966" s="5" t="s">
        <v>417</v>
      </c>
      <c r="U2966" s="5" t="s">
        <v>417</v>
      </c>
      <c r="V2966" s="5" t="s">
        <v>417</v>
      </c>
      <c r="W2966" s="5" t="s">
        <v>417</v>
      </c>
      <c r="X2966" s="5" t="s">
        <v>417</v>
      </c>
      <c r="Y2966" s="5" t="s">
        <v>417</v>
      </c>
      <c r="Z2966" s="5" t="s">
        <v>417</v>
      </c>
      <c r="AA2966" s="5" t="s">
        <v>417</v>
      </c>
      <c r="AB2966" s="5"/>
      <c r="AC2966" s="5"/>
      <c r="AD2966" s="5"/>
      <c r="AE2966" s="5"/>
      <c r="AF2966" s="5"/>
    </row>
    <row r="2967" spans="1:32" hidden="1">
      <c r="A2967" s="5" t="s">
        <v>24730</v>
      </c>
      <c r="B2967" s="5" t="str">
        <f>IF(COUNTIF('Leads Priorizados INT'!M:M,A2967)&gt;0,"Sí","No")</f>
        <v>No</v>
      </c>
      <c r="C2967">
        <v>0</v>
      </c>
      <c r="D2967" s="6" t="s">
        <v>414</v>
      </c>
      <c r="E2967" s="5" t="s">
        <v>24731</v>
      </c>
      <c r="F2967" s="5" t="s">
        <v>152</v>
      </c>
      <c r="G2967" s="5" t="s">
        <v>2624</v>
      </c>
      <c r="H2967" s="7">
        <v>652603</v>
      </c>
      <c r="I2967" s="5">
        <v>16</v>
      </c>
      <c r="J2967" s="5">
        <v>2</v>
      </c>
      <c r="K2967" s="5" t="s">
        <v>24732</v>
      </c>
      <c r="L2967" s="5">
        <v>5.62E-2</v>
      </c>
      <c r="M2967" s="8">
        <v>915237396</v>
      </c>
      <c r="N2967" s="8">
        <v>639343957</v>
      </c>
      <c r="O2967" s="8"/>
      <c r="P2967" s="8"/>
      <c r="Q2967" s="8"/>
      <c r="R2967" s="5" t="s">
        <v>417</v>
      </c>
      <c r="S2967" s="5" t="s">
        <v>417</v>
      </c>
      <c r="T2967" s="5" t="s">
        <v>417</v>
      </c>
      <c r="U2967" s="5" t="s">
        <v>417</v>
      </c>
      <c r="V2967" s="5" t="s">
        <v>417</v>
      </c>
      <c r="W2967" s="5" t="s">
        <v>417</v>
      </c>
      <c r="X2967" s="5" t="s">
        <v>417</v>
      </c>
      <c r="Y2967" s="5" t="s">
        <v>417</v>
      </c>
      <c r="Z2967" s="5" t="s">
        <v>417</v>
      </c>
      <c r="AA2967" s="5" t="s">
        <v>417</v>
      </c>
      <c r="AB2967" s="5"/>
      <c r="AC2967" s="5"/>
      <c r="AD2967" s="5"/>
      <c r="AE2967" s="5"/>
      <c r="AF2967" s="5"/>
    </row>
    <row r="2968" spans="1:32" hidden="1">
      <c r="A2968" s="5" t="s">
        <v>24733</v>
      </c>
      <c r="B2968" s="5" t="str">
        <f>IF(COUNTIF('Leads Priorizados INT'!M:M,A2968)&gt;0,"Sí","No")</f>
        <v>No</v>
      </c>
      <c r="C2968">
        <v>0</v>
      </c>
      <c r="D2968" s="6" t="s">
        <v>414</v>
      </c>
      <c r="E2968" s="5" t="s">
        <v>24734</v>
      </c>
      <c r="F2968" s="5" t="s">
        <v>152</v>
      </c>
      <c r="G2968" s="5" t="s">
        <v>1749</v>
      </c>
      <c r="H2968" s="7">
        <v>696546</v>
      </c>
      <c r="I2968" s="5">
        <v>1</v>
      </c>
      <c r="J2968" s="5">
        <v>1</v>
      </c>
      <c r="K2968" s="5" t="s">
        <v>24735</v>
      </c>
      <c r="L2968" s="5">
        <v>5.62E-2</v>
      </c>
      <c r="M2968" s="8"/>
      <c r="N2968" s="8"/>
      <c r="O2968" s="8"/>
      <c r="P2968" s="8"/>
      <c r="Q2968" s="8"/>
      <c r="R2968" s="5" t="s">
        <v>417</v>
      </c>
      <c r="S2968" s="5" t="s">
        <v>417</v>
      </c>
      <c r="T2968" s="5" t="s">
        <v>417</v>
      </c>
      <c r="U2968" s="5" t="s">
        <v>417</v>
      </c>
      <c r="V2968" s="5" t="s">
        <v>417</v>
      </c>
      <c r="W2968" s="5" t="s">
        <v>417</v>
      </c>
      <c r="X2968" s="5" t="s">
        <v>417</v>
      </c>
      <c r="Y2968" s="5" t="s">
        <v>417</v>
      </c>
      <c r="Z2968" s="5" t="s">
        <v>417</v>
      </c>
      <c r="AA2968" s="5" t="s">
        <v>417</v>
      </c>
      <c r="AB2968" s="5"/>
      <c r="AC2968" s="5"/>
      <c r="AD2968" s="5"/>
      <c r="AE2968" s="5"/>
      <c r="AF2968" s="5"/>
    </row>
    <row r="2969" spans="1:32" hidden="1">
      <c r="A2969" s="5" t="s">
        <v>24736</v>
      </c>
      <c r="B2969" s="5" t="str">
        <f>IF(COUNTIF('Leads Priorizados INT'!M:M,A2969)&gt;0,"Sí","No")</f>
        <v>No</v>
      </c>
      <c r="C2969">
        <v>0</v>
      </c>
      <c r="D2969" s="6" t="s">
        <v>414</v>
      </c>
      <c r="E2969" s="5" t="s">
        <v>24737</v>
      </c>
      <c r="F2969" s="5" t="s">
        <v>684</v>
      </c>
      <c r="G2969" s="5" t="s">
        <v>24738</v>
      </c>
      <c r="H2969" s="7">
        <v>358135</v>
      </c>
      <c r="I2969" s="5">
        <v>12</v>
      </c>
      <c r="J2969" s="5">
        <v>1</v>
      </c>
      <c r="K2969" s="5" t="s">
        <v>24739</v>
      </c>
      <c r="L2969" s="5">
        <v>5.6099999999999997E-2</v>
      </c>
      <c r="M2969" s="8"/>
      <c r="N2969" s="8"/>
      <c r="O2969" s="8"/>
      <c r="P2969" s="8"/>
      <c r="Q2969" s="8"/>
      <c r="R2969" s="5" t="s">
        <v>417</v>
      </c>
      <c r="S2969" s="5" t="s">
        <v>417</v>
      </c>
      <c r="T2969" s="5" t="s">
        <v>417</v>
      </c>
      <c r="U2969" s="5" t="s">
        <v>417</v>
      </c>
      <c r="V2969" s="5" t="s">
        <v>417</v>
      </c>
      <c r="W2969" s="5" t="s">
        <v>417</v>
      </c>
      <c r="X2969" s="5" t="s">
        <v>417</v>
      </c>
      <c r="Y2969" s="5" t="s">
        <v>417</v>
      </c>
      <c r="Z2969" s="5" t="s">
        <v>417</v>
      </c>
      <c r="AA2969" s="5" t="s">
        <v>417</v>
      </c>
      <c r="AB2969" s="5"/>
      <c r="AC2969" s="5"/>
      <c r="AD2969" s="5"/>
      <c r="AE2969" s="5"/>
      <c r="AF2969" s="5"/>
    </row>
    <row r="2970" spans="1:32" hidden="1">
      <c r="A2970" s="5" t="s">
        <v>24740</v>
      </c>
      <c r="B2970" s="5" t="str">
        <f>IF(COUNTIF('Leads Priorizados INT'!M:M,A2970)&gt;0,"Sí","No")</f>
        <v>No</v>
      </c>
      <c r="C2970">
        <v>0</v>
      </c>
      <c r="D2970" s="6" t="s">
        <v>430</v>
      </c>
      <c r="E2970" s="5" t="s">
        <v>24741</v>
      </c>
      <c r="F2970" s="5" t="s">
        <v>3269</v>
      </c>
      <c r="G2970" s="5" t="s">
        <v>17549</v>
      </c>
      <c r="H2970" s="7">
        <v>409130</v>
      </c>
      <c r="I2970" s="5">
        <v>8</v>
      </c>
      <c r="J2970" s="5">
        <v>1</v>
      </c>
      <c r="K2970" s="5" t="s">
        <v>24742</v>
      </c>
      <c r="L2970" s="5">
        <v>5.6099999999999997E-2</v>
      </c>
      <c r="M2970" s="8">
        <v>987211891</v>
      </c>
      <c r="N2970" s="8">
        <v>987100124</v>
      </c>
      <c r="O2970" s="8">
        <v>987044223</v>
      </c>
      <c r="P2970" s="8">
        <v>987178984</v>
      </c>
      <c r="Q2970" s="8">
        <v>658540326</v>
      </c>
      <c r="R2970" s="5" t="s">
        <v>417</v>
      </c>
      <c r="S2970" s="5" t="s">
        <v>417</v>
      </c>
      <c r="T2970" s="5" t="s">
        <v>417</v>
      </c>
      <c r="U2970" s="5" t="s">
        <v>417</v>
      </c>
      <c r="V2970" s="5" t="s">
        <v>417</v>
      </c>
      <c r="W2970" s="5" t="s">
        <v>417</v>
      </c>
      <c r="X2970" s="5" t="s">
        <v>417</v>
      </c>
      <c r="Y2970" s="5" t="s">
        <v>417</v>
      </c>
      <c r="Z2970" s="5" t="s">
        <v>417</v>
      </c>
      <c r="AA2970" s="5" t="s">
        <v>417</v>
      </c>
      <c r="AB2970" s="5"/>
      <c r="AC2970" s="5"/>
      <c r="AD2970" s="5"/>
      <c r="AE2970" s="5"/>
      <c r="AF2970" s="5"/>
    </row>
    <row r="2971" spans="1:32" hidden="1">
      <c r="A2971" s="5" t="s">
        <v>24743</v>
      </c>
      <c r="B2971" s="5" t="str">
        <f>IF(COUNTIF('Leads Priorizados INT'!M:M,A2971)&gt;0,"Sí","No")</f>
        <v>No</v>
      </c>
      <c r="C2971">
        <v>0</v>
      </c>
      <c r="D2971" s="6" t="s">
        <v>430</v>
      </c>
      <c r="E2971" s="5" t="s">
        <v>24744</v>
      </c>
      <c r="F2971" s="5" t="s">
        <v>431</v>
      </c>
      <c r="G2971" s="5" t="s">
        <v>9448</v>
      </c>
      <c r="H2971" s="7">
        <v>1051524</v>
      </c>
      <c r="I2971" s="5">
        <v>7</v>
      </c>
      <c r="J2971" s="5">
        <v>2</v>
      </c>
      <c r="K2971" s="5" t="s">
        <v>24745</v>
      </c>
      <c r="L2971" s="5">
        <v>5.6099999999999997E-2</v>
      </c>
      <c r="M2971" s="8">
        <v>934551836</v>
      </c>
      <c r="N2971" s="8">
        <v>653127455</v>
      </c>
      <c r="O2971" s="8">
        <v>665366017</v>
      </c>
      <c r="P2971" s="8"/>
      <c r="Q2971" s="8"/>
      <c r="R2971" s="5" t="s">
        <v>417</v>
      </c>
      <c r="S2971" s="5" t="s">
        <v>417</v>
      </c>
      <c r="T2971" s="5" t="s">
        <v>417</v>
      </c>
      <c r="U2971" s="5" t="s">
        <v>417</v>
      </c>
      <c r="V2971" s="5" t="s">
        <v>417</v>
      </c>
      <c r="W2971" s="5" t="s">
        <v>417</v>
      </c>
      <c r="X2971" s="5" t="s">
        <v>417</v>
      </c>
      <c r="Y2971" s="5" t="s">
        <v>417</v>
      </c>
      <c r="Z2971" s="5" t="s">
        <v>417</v>
      </c>
      <c r="AA2971" s="5" t="s">
        <v>417</v>
      </c>
      <c r="AB2971" s="5"/>
      <c r="AC2971" s="5"/>
      <c r="AD2971" s="5"/>
      <c r="AE2971" s="5"/>
      <c r="AF2971" s="5"/>
    </row>
    <row r="2972" spans="1:32" hidden="1">
      <c r="A2972" s="5" t="s">
        <v>24746</v>
      </c>
      <c r="B2972" s="5" t="str">
        <f>IF(COUNTIF('Leads Priorizados INT'!M:M,A2972)&gt;0,"Sí","No")</f>
        <v>No</v>
      </c>
      <c r="C2972">
        <v>0</v>
      </c>
      <c r="D2972" s="6" t="s">
        <v>414</v>
      </c>
      <c r="E2972" s="5" t="s">
        <v>24747</v>
      </c>
      <c r="F2972" s="5" t="s">
        <v>931</v>
      </c>
      <c r="G2972" s="5" t="s">
        <v>16580</v>
      </c>
      <c r="H2972" s="7">
        <v>732675</v>
      </c>
      <c r="I2972" s="5">
        <v>6</v>
      </c>
      <c r="J2972" s="5">
        <v>1</v>
      </c>
      <c r="K2972" s="5" t="s">
        <v>24748</v>
      </c>
      <c r="L2972" s="5">
        <v>5.6099999999999997E-2</v>
      </c>
      <c r="M2972" s="8"/>
      <c r="N2972" s="8"/>
      <c r="O2972" s="8"/>
      <c r="P2972" s="8"/>
      <c r="Q2972" s="8"/>
      <c r="R2972" s="5" t="s">
        <v>417</v>
      </c>
      <c r="S2972" s="5" t="s">
        <v>417</v>
      </c>
      <c r="T2972" s="5" t="s">
        <v>417</v>
      </c>
      <c r="U2972" s="5" t="s">
        <v>417</v>
      </c>
      <c r="V2972" s="5" t="s">
        <v>417</v>
      </c>
      <c r="W2972" s="5" t="s">
        <v>417</v>
      </c>
      <c r="X2972" s="5" t="s">
        <v>417</v>
      </c>
      <c r="Y2972" s="5" t="s">
        <v>417</v>
      </c>
      <c r="Z2972" s="5" t="s">
        <v>417</v>
      </c>
      <c r="AA2972" s="5" t="s">
        <v>417</v>
      </c>
      <c r="AB2972" s="5"/>
      <c r="AC2972" s="5"/>
      <c r="AD2972" s="5"/>
      <c r="AE2972" s="5"/>
      <c r="AF2972" s="5"/>
    </row>
    <row r="2973" spans="1:32" hidden="1">
      <c r="A2973" s="5" t="s">
        <v>24749</v>
      </c>
      <c r="B2973" s="5" t="str">
        <f>IF(COUNTIF('Leads Priorizados INT'!M:M,A2973)&gt;0,"Sí","No")</f>
        <v>No</v>
      </c>
      <c r="C2973">
        <v>0</v>
      </c>
      <c r="D2973" s="6" t="s">
        <v>414</v>
      </c>
      <c r="E2973" s="5" t="s">
        <v>24750</v>
      </c>
      <c r="F2973" s="5" t="s">
        <v>984</v>
      </c>
      <c r="G2973" s="5" t="s">
        <v>24751</v>
      </c>
      <c r="H2973" s="7">
        <v>912849</v>
      </c>
      <c r="I2973" s="5">
        <v>8</v>
      </c>
      <c r="J2973" s="5">
        <v>1</v>
      </c>
      <c r="K2973" s="5" t="s">
        <v>24752</v>
      </c>
      <c r="L2973" s="5">
        <v>5.6099999999999997E-2</v>
      </c>
      <c r="M2973" s="8"/>
      <c r="N2973" s="8"/>
      <c r="O2973" s="8"/>
      <c r="P2973" s="8"/>
      <c r="Q2973" s="8"/>
      <c r="R2973" s="5" t="s">
        <v>417</v>
      </c>
      <c r="S2973" s="5" t="s">
        <v>417</v>
      </c>
      <c r="T2973" s="5" t="s">
        <v>417</v>
      </c>
      <c r="U2973" s="5" t="s">
        <v>417</v>
      </c>
      <c r="V2973" s="5" t="s">
        <v>417</v>
      </c>
      <c r="W2973" s="5" t="s">
        <v>417</v>
      </c>
      <c r="X2973" s="5" t="s">
        <v>417</v>
      </c>
      <c r="Y2973" s="5" t="s">
        <v>417</v>
      </c>
      <c r="Z2973" s="5" t="s">
        <v>417</v>
      </c>
      <c r="AA2973" s="5" t="s">
        <v>417</v>
      </c>
      <c r="AB2973" s="5"/>
      <c r="AC2973" s="5"/>
      <c r="AD2973" s="5"/>
      <c r="AE2973" s="5"/>
      <c r="AF2973" s="5"/>
    </row>
    <row r="2974" spans="1:32">
      <c r="A2974" s="5" t="s">
        <v>24753</v>
      </c>
      <c r="B2974" s="5" t="str">
        <f>IF(COUNTIF('Leads Priorizados INT'!M:M,A2974)&gt;0,"Sí","No")</f>
        <v>No</v>
      </c>
      <c r="C2974">
        <v>1</v>
      </c>
      <c r="D2974" s="6" t="s">
        <v>414</v>
      </c>
      <c r="E2974" s="5" t="s">
        <v>24754</v>
      </c>
      <c r="F2974" s="5" t="s">
        <v>152</v>
      </c>
      <c r="G2974" s="5" t="s">
        <v>2708</v>
      </c>
      <c r="H2974" s="7">
        <v>994603</v>
      </c>
      <c r="I2974" s="5">
        <v>2</v>
      </c>
      <c r="J2974" s="5">
        <v>2</v>
      </c>
      <c r="K2974" s="5" t="s">
        <v>24755</v>
      </c>
      <c r="L2974" s="5">
        <v>5.6099999999999997E-2</v>
      </c>
      <c r="M2974" s="8"/>
      <c r="N2974" s="8"/>
      <c r="O2974" s="8"/>
      <c r="P2974" s="8"/>
      <c r="Q2974" s="8"/>
      <c r="R2974" s="5" t="s">
        <v>417</v>
      </c>
      <c r="S2974" s="5" t="s">
        <v>417</v>
      </c>
      <c r="T2974" s="5" t="s">
        <v>417</v>
      </c>
      <c r="U2974" s="5" t="s">
        <v>417</v>
      </c>
      <c r="V2974" s="5" t="s">
        <v>417</v>
      </c>
      <c r="W2974" s="5" t="s">
        <v>417</v>
      </c>
      <c r="X2974" s="5" t="s">
        <v>417</v>
      </c>
      <c r="Y2974" s="5" t="s">
        <v>417</v>
      </c>
      <c r="Z2974" s="5" t="s">
        <v>417</v>
      </c>
      <c r="AA2974" s="5" t="s">
        <v>417</v>
      </c>
      <c r="AB2974" s="5"/>
      <c r="AC2974" s="5"/>
      <c r="AD2974" s="5"/>
      <c r="AE2974" s="5"/>
      <c r="AF2974" s="5"/>
    </row>
    <row r="2975" spans="1:32" hidden="1">
      <c r="A2975" s="5" t="s">
        <v>24756</v>
      </c>
      <c r="B2975" s="5" t="str">
        <f>IF(COUNTIF('Leads Priorizados INT'!M:M,A2975)&gt;0,"Sí","No")</f>
        <v>No</v>
      </c>
      <c r="C2975">
        <v>0</v>
      </c>
      <c r="D2975" s="6" t="s">
        <v>414</v>
      </c>
      <c r="E2975" s="5" t="s">
        <v>24757</v>
      </c>
      <c r="F2975" s="5" t="s">
        <v>152</v>
      </c>
      <c r="G2975" s="5" t="s">
        <v>3335</v>
      </c>
      <c r="H2975" s="7">
        <v>1955068</v>
      </c>
      <c r="I2975" s="5">
        <v>1</v>
      </c>
      <c r="J2975" s="5">
        <v>2</v>
      </c>
      <c r="K2975" s="5" t="s">
        <v>24758</v>
      </c>
      <c r="L2975" s="5">
        <v>5.6099999999999997E-2</v>
      </c>
      <c r="M2975" s="8">
        <v>918765114</v>
      </c>
      <c r="N2975" s="8"/>
      <c r="O2975" s="8"/>
      <c r="P2975" s="8"/>
      <c r="Q2975" s="8"/>
      <c r="R2975" s="5" t="s">
        <v>417</v>
      </c>
      <c r="S2975" s="5" t="s">
        <v>417</v>
      </c>
      <c r="T2975" s="5" t="s">
        <v>417</v>
      </c>
      <c r="U2975" s="5" t="s">
        <v>417</v>
      </c>
      <c r="V2975" s="5" t="s">
        <v>417</v>
      </c>
      <c r="W2975" s="5" t="s">
        <v>417</v>
      </c>
      <c r="X2975" s="5" t="s">
        <v>417</v>
      </c>
      <c r="Y2975" s="5" t="s">
        <v>417</v>
      </c>
      <c r="Z2975" s="5" t="s">
        <v>417</v>
      </c>
      <c r="AA2975" s="5" t="s">
        <v>417</v>
      </c>
      <c r="AB2975" s="5" t="s">
        <v>24759</v>
      </c>
      <c r="AC2975" s="5"/>
      <c r="AD2975" s="5"/>
      <c r="AE2975" s="5"/>
      <c r="AF2975" s="5"/>
    </row>
    <row r="2976" spans="1:32">
      <c r="A2976" s="5" t="s">
        <v>24760</v>
      </c>
      <c r="B2976" s="5" t="str">
        <f>IF(COUNTIF('Leads Priorizados INT'!M:M,A2976)&gt;0,"Sí","No")</f>
        <v>No</v>
      </c>
      <c r="C2976">
        <v>1</v>
      </c>
      <c r="D2976" s="6" t="s">
        <v>414</v>
      </c>
      <c r="E2976" s="5" t="s">
        <v>24761</v>
      </c>
      <c r="F2976" s="5" t="s">
        <v>152</v>
      </c>
      <c r="G2976" s="5" t="s">
        <v>9333</v>
      </c>
      <c r="H2976" s="7">
        <v>822538</v>
      </c>
      <c r="I2976" s="5">
        <v>8</v>
      </c>
      <c r="J2976" s="5">
        <v>1</v>
      </c>
      <c r="K2976" s="5" t="s">
        <v>24762</v>
      </c>
      <c r="L2976" s="5">
        <v>5.6099999999999997E-2</v>
      </c>
      <c r="M2976" s="8"/>
      <c r="N2976" s="8"/>
      <c r="O2976" s="8"/>
      <c r="P2976" s="8"/>
      <c r="Q2976" s="8"/>
      <c r="R2976" s="5" t="s">
        <v>417</v>
      </c>
      <c r="S2976" s="5" t="s">
        <v>417</v>
      </c>
      <c r="T2976" s="5" t="s">
        <v>417</v>
      </c>
      <c r="U2976" s="5" t="s">
        <v>417</v>
      </c>
      <c r="V2976" s="5" t="s">
        <v>417</v>
      </c>
      <c r="W2976" s="5" t="s">
        <v>417</v>
      </c>
      <c r="X2976" s="5" t="s">
        <v>417</v>
      </c>
      <c r="Y2976" s="5" t="s">
        <v>417</v>
      </c>
      <c r="Z2976" s="5" t="s">
        <v>417</v>
      </c>
      <c r="AA2976" s="5" t="s">
        <v>417</v>
      </c>
      <c r="AB2976" s="5"/>
      <c r="AC2976" s="5"/>
      <c r="AD2976" s="5"/>
      <c r="AE2976" s="5"/>
      <c r="AF2976" s="5"/>
    </row>
    <row r="2977" spans="1:32" hidden="1">
      <c r="A2977" s="5" t="s">
        <v>24763</v>
      </c>
      <c r="B2977" s="5" t="str">
        <f>IF(COUNTIF('Leads Priorizados INT'!M:M,A2977)&gt;0,"Sí","No")</f>
        <v>No</v>
      </c>
      <c r="C2977">
        <v>0</v>
      </c>
      <c r="D2977" s="6" t="s">
        <v>414</v>
      </c>
      <c r="E2977" s="5" t="s">
        <v>24764</v>
      </c>
      <c r="F2977" s="5" t="s">
        <v>431</v>
      </c>
      <c r="G2977" s="5" t="s">
        <v>9310</v>
      </c>
      <c r="H2977" s="7">
        <v>5732707</v>
      </c>
      <c r="I2977" s="5">
        <v>32</v>
      </c>
      <c r="J2977" s="5">
        <v>1</v>
      </c>
      <c r="K2977" s="5" t="s">
        <v>24765</v>
      </c>
      <c r="L2977" s="5">
        <v>5.6000000000000001E-2</v>
      </c>
      <c r="M2977" s="8">
        <v>934636859</v>
      </c>
      <c r="N2977" s="8">
        <v>934636843</v>
      </c>
      <c r="O2977" s="8">
        <v>932063298</v>
      </c>
      <c r="P2977" s="8">
        <v>932060419</v>
      </c>
      <c r="Q2977" s="8"/>
      <c r="R2977" s="5" t="s">
        <v>417</v>
      </c>
      <c r="S2977" s="5" t="s">
        <v>417</v>
      </c>
      <c r="T2977" s="5" t="s">
        <v>417</v>
      </c>
      <c r="U2977" s="5" t="s">
        <v>417</v>
      </c>
      <c r="V2977" s="5" t="s">
        <v>417</v>
      </c>
      <c r="W2977" s="5" t="s">
        <v>417</v>
      </c>
      <c r="X2977" s="5" t="s">
        <v>417</v>
      </c>
      <c r="Y2977" s="5" t="s">
        <v>417</v>
      </c>
      <c r="Z2977" s="5" t="s">
        <v>417</v>
      </c>
      <c r="AA2977" s="5" t="s">
        <v>417</v>
      </c>
      <c r="AB2977" s="5" t="s">
        <v>24766</v>
      </c>
      <c r="AC2977" s="5" t="s">
        <v>24767</v>
      </c>
      <c r="AD2977" s="5" t="s">
        <v>24768</v>
      </c>
      <c r="AE2977" s="5" t="s">
        <v>24769</v>
      </c>
      <c r="AF2977" s="5" t="s">
        <v>24770</v>
      </c>
    </row>
    <row r="2978" spans="1:32" hidden="1">
      <c r="A2978" s="5" t="s">
        <v>24771</v>
      </c>
      <c r="B2978" s="5" t="str">
        <f>IF(COUNTIF('Leads Priorizados INT'!M:M,A2978)&gt;0,"Sí","No")</f>
        <v>No</v>
      </c>
      <c r="C2978">
        <v>0</v>
      </c>
      <c r="D2978" s="6" t="s">
        <v>430</v>
      </c>
      <c r="E2978" s="5" t="s">
        <v>24772</v>
      </c>
      <c r="F2978" s="5" t="s">
        <v>3780</v>
      </c>
      <c r="G2978" s="5" t="s">
        <v>24773</v>
      </c>
      <c r="H2978" s="7">
        <v>466012</v>
      </c>
      <c r="I2978" s="5">
        <v>3</v>
      </c>
      <c r="J2978" s="5">
        <v>2</v>
      </c>
      <c r="K2978" s="5" t="s">
        <v>24774</v>
      </c>
      <c r="L2978" s="5">
        <v>5.6000000000000001E-2</v>
      </c>
      <c r="M2978" s="8">
        <v>958076428</v>
      </c>
      <c r="N2978" s="8">
        <v>958891632</v>
      </c>
      <c r="O2978" s="8">
        <v>958136415</v>
      </c>
      <c r="P2978" s="8">
        <v>958183429</v>
      </c>
      <c r="Q2978" s="8">
        <v>958183410</v>
      </c>
      <c r="R2978" s="5" t="s">
        <v>417</v>
      </c>
      <c r="S2978" s="5" t="s">
        <v>417</v>
      </c>
      <c r="T2978" s="5" t="s">
        <v>417</v>
      </c>
      <c r="U2978" s="5" t="s">
        <v>417</v>
      </c>
      <c r="V2978" s="5" t="s">
        <v>417</v>
      </c>
      <c r="W2978" s="5" t="s">
        <v>417</v>
      </c>
      <c r="X2978" s="5" t="s">
        <v>417</v>
      </c>
      <c r="Y2978" s="5" t="s">
        <v>417</v>
      </c>
      <c r="Z2978" s="5" t="s">
        <v>417</v>
      </c>
      <c r="AA2978" s="5" t="s">
        <v>417</v>
      </c>
      <c r="AB2978" s="5" t="s">
        <v>24775</v>
      </c>
      <c r="AC2978" s="5"/>
      <c r="AD2978" s="5"/>
      <c r="AE2978" s="5"/>
      <c r="AF2978" s="5"/>
    </row>
    <row r="2979" spans="1:32" hidden="1">
      <c r="A2979" s="5" t="s">
        <v>24776</v>
      </c>
      <c r="B2979" s="5" t="str">
        <f>IF(COUNTIF('Leads Priorizados INT'!M:M,A2979)&gt;0,"Sí","No")</f>
        <v>No</v>
      </c>
      <c r="C2979">
        <v>0</v>
      </c>
      <c r="D2979" s="6" t="s">
        <v>414</v>
      </c>
      <c r="E2979" s="5" t="s">
        <v>24777</v>
      </c>
      <c r="F2979" s="5" t="s">
        <v>152</v>
      </c>
      <c r="G2979" s="5" t="s">
        <v>1887</v>
      </c>
      <c r="H2979" s="7">
        <v>348921</v>
      </c>
      <c r="I2979" s="5">
        <v>5</v>
      </c>
      <c r="J2979" s="5">
        <v>1</v>
      </c>
      <c r="K2979" s="5" t="s">
        <v>24778</v>
      </c>
      <c r="L2979" s="5">
        <v>5.6000000000000001E-2</v>
      </c>
      <c r="M2979" s="8">
        <v>916318180</v>
      </c>
      <c r="N2979" s="8"/>
      <c r="O2979" s="8"/>
      <c r="P2979" s="8"/>
      <c r="Q2979" s="8"/>
      <c r="R2979" s="5" t="s">
        <v>417</v>
      </c>
      <c r="S2979" s="5" t="s">
        <v>417</v>
      </c>
      <c r="T2979" s="5" t="s">
        <v>417</v>
      </c>
      <c r="U2979" s="5" t="s">
        <v>417</v>
      </c>
      <c r="V2979" s="5" t="s">
        <v>417</v>
      </c>
      <c r="W2979" s="5" t="s">
        <v>417</v>
      </c>
      <c r="X2979" s="5" t="s">
        <v>417</v>
      </c>
      <c r="Y2979" s="5" t="s">
        <v>417</v>
      </c>
      <c r="Z2979" s="5" t="s">
        <v>417</v>
      </c>
      <c r="AA2979" s="5" t="s">
        <v>417</v>
      </c>
      <c r="AB2979" s="5"/>
      <c r="AC2979" s="5"/>
      <c r="AD2979" s="5"/>
      <c r="AE2979" s="5"/>
      <c r="AF2979" s="5"/>
    </row>
    <row r="2980" spans="1:32" hidden="1">
      <c r="A2980" s="5" t="s">
        <v>24779</v>
      </c>
      <c r="B2980" s="5" t="str">
        <f>IF(COUNTIF('Leads Priorizados INT'!M:M,A2980)&gt;0,"Sí","No")</f>
        <v>No</v>
      </c>
      <c r="C2980">
        <v>0</v>
      </c>
      <c r="D2980" s="6" t="s">
        <v>414</v>
      </c>
      <c r="E2980" s="5" t="s">
        <v>24780</v>
      </c>
      <c r="F2980" s="5" t="s">
        <v>152</v>
      </c>
      <c r="G2980" s="5" t="s">
        <v>9885</v>
      </c>
      <c r="H2980" s="7">
        <v>649709</v>
      </c>
      <c r="I2980" s="5">
        <v>4</v>
      </c>
      <c r="J2980" s="5">
        <v>1</v>
      </c>
      <c r="K2980" s="5" t="s">
        <v>24781</v>
      </c>
      <c r="L2980" s="5">
        <v>5.6000000000000001E-2</v>
      </c>
      <c r="M2980" s="8"/>
      <c r="N2980" s="8"/>
      <c r="O2980" s="8"/>
      <c r="P2980" s="8"/>
      <c r="Q2980" s="8"/>
      <c r="R2980" s="5" t="s">
        <v>417</v>
      </c>
      <c r="S2980" s="5" t="s">
        <v>417</v>
      </c>
      <c r="T2980" s="5" t="s">
        <v>417</v>
      </c>
      <c r="U2980" s="5" t="s">
        <v>417</v>
      </c>
      <c r="V2980" s="5" t="s">
        <v>417</v>
      </c>
      <c r="W2980" s="5" t="s">
        <v>417</v>
      </c>
      <c r="X2980" s="5" t="s">
        <v>417</v>
      </c>
      <c r="Y2980" s="5" t="s">
        <v>417</v>
      </c>
      <c r="Z2980" s="5" t="s">
        <v>417</v>
      </c>
      <c r="AA2980" s="5" t="s">
        <v>417</v>
      </c>
      <c r="AB2980" s="5"/>
      <c r="AC2980" s="5"/>
      <c r="AD2980" s="5"/>
      <c r="AE2980" s="5"/>
      <c r="AF2980" s="5"/>
    </row>
    <row r="2981" spans="1:32" hidden="1">
      <c r="A2981" s="5" t="s">
        <v>24782</v>
      </c>
      <c r="B2981" s="5" t="str">
        <f>IF(COUNTIF('Leads Priorizados INT'!M:M,A2981)&gt;0,"Sí","No")</f>
        <v>No</v>
      </c>
      <c r="C2981">
        <v>0</v>
      </c>
      <c r="D2981" s="6" t="s">
        <v>414</v>
      </c>
      <c r="E2981" s="5" t="s">
        <v>24783</v>
      </c>
      <c r="F2981" s="5" t="s">
        <v>1245</v>
      </c>
      <c r="G2981" s="5" t="s">
        <v>24784</v>
      </c>
      <c r="H2981" s="7">
        <v>347673</v>
      </c>
      <c r="I2981" s="5">
        <v>1</v>
      </c>
      <c r="J2981" s="5">
        <v>1</v>
      </c>
      <c r="K2981" s="5" t="s">
        <v>24785</v>
      </c>
      <c r="L2981" s="5">
        <v>5.6000000000000001E-2</v>
      </c>
      <c r="M2981" s="8"/>
      <c r="N2981" s="8"/>
      <c r="O2981" s="8"/>
      <c r="P2981" s="8"/>
      <c r="Q2981" s="8"/>
      <c r="R2981" s="5" t="s">
        <v>417</v>
      </c>
      <c r="S2981" s="5" t="s">
        <v>417</v>
      </c>
      <c r="T2981" s="5" t="s">
        <v>417</v>
      </c>
      <c r="U2981" s="5" t="s">
        <v>417</v>
      </c>
      <c r="V2981" s="5" t="s">
        <v>417</v>
      </c>
      <c r="W2981" s="5" t="s">
        <v>417</v>
      </c>
      <c r="X2981" s="5" t="s">
        <v>417</v>
      </c>
      <c r="Y2981" s="5" t="s">
        <v>417</v>
      </c>
      <c r="Z2981" s="5" t="s">
        <v>417</v>
      </c>
      <c r="AA2981" s="5" t="s">
        <v>417</v>
      </c>
      <c r="AB2981" s="5"/>
      <c r="AC2981" s="5"/>
      <c r="AD2981" s="5"/>
      <c r="AE2981" s="5"/>
      <c r="AF2981" s="5"/>
    </row>
    <row r="2982" spans="1:32" hidden="1">
      <c r="A2982" s="5" t="s">
        <v>24786</v>
      </c>
      <c r="B2982" s="5" t="str">
        <f>IF(COUNTIF('Leads Priorizados INT'!M:M,A2982)&gt;0,"Sí","No")</f>
        <v>No</v>
      </c>
      <c r="C2982">
        <v>0</v>
      </c>
      <c r="D2982" s="6" t="s">
        <v>414</v>
      </c>
      <c r="E2982" s="5" t="s">
        <v>24787</v>
      </c>
      <c r="F2982" s="5" t="s">
        <v>497</v>
      </c>
      <c r="G2982" s="5" t="s">
        <v>16889</v>
      </c>
      <c r="H2982" s="7">
        <v>1074244</v>
      </c>
      <c r="I2982" s="5">
        <v>8</v>
      </c>
      <c r="J2982" s="5">
        <v>1</v>
      </c>
      <c r="K2982" s="5" t="s">
        <v>24788</v>
      </c>
      <c r="L2982" s="5">
        <v>5.5899999999999998E-2</v>
      </c>
      <c r="M2982" s="8"/>
      <c r="N2982" s="8"/>
      <c r="O2982" s="8"/>
      <c r="P2982" s="8"/>
      <c r="Q2982" s="8"/>
      <c r="R2982" s="5" t="s">
        <v>417</v>
      </c>
      <c r="S2982" s="5" t="s">
        <v>417</v>
      </c>
      <c r="T2982" s="5" t="s">
        <v>417</v>
      </c>
      <c r="U2982" s="5" t="s">
        <v>417</v>
      </c>
      <c r="V2982" s="5" t="s">
        <v>417</v>
      </c>
      <c r="W2982" s="5" t="s">
        <v>417</v>
      </c>
      <c r="X2982" s="5" t="s">
        <v>417</v>
      </c>
      <c r="Y2982" s="5" t="s">
        <v>417</v>
      </c>
      <c r="Z2982" s="5" t="s">
        <v>417</v>
      </c>
      <c r="AA2982" s="5" t="s">
        <v>417</v>
      </c>
      <c r="AB2982" s="5"/>
      <c r="AC2982" s="5"/>
      <c r="AD2982" s="5"/>
      <c r="AE2982" s="5"/>
      <c r="AF2982" s="5"/>
    </row>
    <row r="2983" spans="1:32">
      <c r="A2983" s="5" t="s">
        <v>24789</v>
      </c>
      <c r="B2983" s="5" t="str">
        <f>IF(COUNTIF('Leads Priorizados INT'!M:M,A2983)&gt;0,"Sí","No")</f>
        <v>No</v>
      </c>
      <c r="C2983">
        <v>1</v>
      </c>
      <c r="D2983" s="6" t="s">
        <v>414</v>
      </c>
      <c r="E2983" s="5" t="s">
        <v>24790</v>
      </c>
      <c r="F2983" s="5" t="s">
        <v>431</v>
      </c>
      <c r="G2983" s="5" t="s">
        <v>2425</v>
      </c>
      <c r="H2983" s="7">
        <v>934824</v>
      </c>
      <c r="I2983" s="5">
        <v>1</v>
      </c>
      <c r="J2983" s="5">
        <v>2</v>
      </c>
      <c r="K2983" s="5" t="s">
        <v>24791</v>
      </c>
      <c r="L2983" s="5">
        <v>5.5899999999999998E-2</v>
      </c>
      <c r="M2983" s="8">
        <v>933327045</v>
      </c>
      <c r="N2983" s="8"/>
      <c r="O2983" s="8"/>
      <c r="P2983" s="8"/>
      <c r="Q2983" s="8"/>
      <c r="R2983" s="5" t="s">
        <v>417</v>
      </c>
      <c r="S2983" s="5" t="s">
        <v>417</v>
      </c>
      <c r="T2983" s="5" t="s">
        <v>417</v>
      </c>
      <c r="U2983" s="5" t="s">
        <v>417</v>
      </c>
      <c r="V2983" s="5" t="s">
        <v>417</v>
      </c>
      <c r="W2983" s="5" t="s">
        <v>417</v>
      </c>
      <c r="X2983" s="5" t="s">
        <v>417</v>
      </c>
      <c r="Y2983" s="5" t="s">
        <v>417</v>
      </c>
      <c r="Z2983" s="5" t="s">
        <v>417</v>
      </c>
      <c r="AA2983" s="5" t="s">
        <v>417</v>
      </c>
      <c r="AB2983" s="5"/>
      <c r="AC2983" s="5"/>
      <c r="AD2983" s="5"/>
      <c r="AE2983" s="5"/>
      <c r="AF2983" s="5"/>
    </row>
    <row r="2984" spans="1:32" hidden="1">
      <c r="A2984" s="5" t="s">
        <v>24792</v>
      </c>
      <c r="B2984" s="5" t="str">
        <f>IF(COUNTIF('Leads Priorizados INT'!M:M,A2984)&gt;0,"Sí","No")</f>
        <v>No</v>
      </c>
      <c r="C2984">
        <v>0</v>
      </c>
      <c r="D2984" s="6" t="s">
        <v>414</v>
      </c>
      <c r="E2984" s="5" t="s">
        <v>24793</v>
      </c>
      <c r="F2984" s="5" t="s">
        <v>152</v>
      </c>
      <c r="G2984" s="5" t="s">
        <v>1580</v>
      </c>
      <c r="H2984" s="7">
        <v>1454784</v>
      </c>
      <c r="I2984" s="5">
        <v>7</v>
      </c>
      <c r="J2984" s="5">
        <v>1</v>
      </c>
      <c r="K2984" s="5" t="s">
        <v>24794</v>
      </c>
      <c r="L2984" s="5">
        <v>5.5899999999999998E-2</v>
      </c>
      <c r="M2984" s="8"/>
      <c r="N2984" s="8"/>
      <c r="O2984" s="8"/>
      <c r="P2984" s="8"/>
      <c r="Q2984" s="8"/>
      <c r="R2984" s="5" t="s">
        <v>417</v>
      </c>
      <c r="S2984" s="5" t="s">
        <v>417</v>
      </c>
      <c r="T2984" s="5" t="s">
        <v>417</v>
      </c>
      <c r="U2984" s="5" t="s">
        <v>417</v>
      </c>
      <c r="V2984" s="5" t="s">
        <v>417</v>
      </c>
      <c r="W2984" s="5" t="s">
        <v>417</v>
      </c>
      <c r="X2984" s="5" t="s">
        <v>417</v>
      </c>
      <c r="Y2984" s="5" t="s">
        <v>417</v>
      </c>
      <c r="Z2984" s="5" t="s">
        <v>417</v>
      </c>
      <c r="AA2984" s="5" t="s">
        <v>417</v>
      </c>
      <c r="AB2984" s="5"/>
      <c r="AC2984" s="5"/>
      <c r="AD2984" s="5"/>
      <c r="AE2984" s="5"/>
      <c r="AF2984" s="5"/>
    </row>
    <row r="2985" spans="1:32" hidden="1">
      <c r="A2985" s="5" t="s">
        <v>24795</v>
      </c>
      <c r="B2985" s="5" t="str">
        <f>IF(COUNTIF('Leads Priorizados INT'!M:M,A2985)&gt;0,"Sí","No")</f>
        <v>No</v>
      </c>
      <c r="C2985">
        <v>0</v>
      </c>
      <c r="D2985" s="6" t="s">
        <v>414</v>
      </c>
      <c r="E2985" s="5" t="s">
        <v>24796</v>
      </c>
      <c r="F2985" s="5" t="s">
        <v>152</v>
      </c>
      <c r="G2985" s="5" t="s">
        <v>1602</v>
      </c>
      <c r="H2985" s="7">
        <v>1269215</v>
      </c>
      <c r="I2985" s="5">
        <v>18</v>
      </c>
      <c r="J2985" s="5">
        <v>6</v>
      </c>
      <c r="K2985" s="5" t="s">
        <v>24797</v>
      </c>
      <c r="L2985" s="5">
        <v>5.5899999999999998E-2</v>
      </c>
      <c r="M2985" s="8">
        <v>916626853</v>
      </c>
      <c r="N2985" s="8">
        <v>914110999</v>
      </c>
      <c r="O2985" s="8">
        <v>914110971</v>
      </c>
      <c r="P2985" s="8">
        <v>971800678</v>
      </c>
      <c r="Q2985" s="8">
        <v>650827904</v>
      </c>
      <c r="R2985" s="5" t="s">
        <v>417</v>
      </c>
      <c r="S2985" s="5" t="s">
        <v>417</v>
      </c>
      <c r="T2985" s="5" t="s">
        <v>417</v>
      </c>
      <c r="U2985" s="5" t="s">
        <v>417</v>
      </c>
      <c r="V2985" s="5" t="s">
        <v>417</v>
      </c>
      <c r="W2985" s="5" t="s">
        <v>417</v>
      </c>
      <c r="X2985" s="5" t="s">
        <v>417</v>
      </c>
      <c r="Y2985" s="5" t="s">
        <v>417</v>
      </c>
      <c r="Z2985" s="5" t="s">
        <v>417</v>
      </c>
      <c r="AA2985" s="5" t="s">
        <v>417</v>
      </c>
      <c r="AB2985" s="5" t="s">
        <v>24798</v>
      </c>
      <c r="AC2985" s="5"/>
      <c r="AD2985" s="5"/>
      <c r="AE2985" s="5"/>
      <c r="AF2985" s="5"/>
    </row>
    <row r="2986" spans="1:32" hidden="1">
      <c r="A2986" s="5" t="s">
        <v>24799</v>
      </c>
      <c r="B2986" s="5" t="str">
        <f>IF(COUNTIF('Leads Priorizados INT'!M:M,A2986)&gt;0,"Sí","No")</f>
        <v>No</v>
      </c>
      <c r="C2986">
        <v>0</v>
      </c>
      <c r="D2986" s="6" t="s">
        <v>1534</v>
      </c>
      <c r="E2986" s="5" t="s">
        <v>24800</v>
      </c>
      <c r="F2986" s="5" t="s">
        <v>431</v>
      </c>
      <c r="G2986" s="5" t="s">
        <v>2199</v>
      </c>
      <c r="H2986" s="7">
        <v>12294326</v>
      </c>
      <c r="I2986" s="5">
        <v>30</v>
      </c>
      <c r="J2986" s="5">
        <v>2</v>
      </c>
      <c r="K2986" s="5" t="s">
        <v>24801</v>
      </c>
      <c r="L2986" s="5">
        <v>5.5899999999999998E-2</v>
      </c>
      <c r="M2986" s="8">
        <v>936763075</v>
      </c>
      <c r="N2986" s="8">
        <v>934193245</v>
      </c>
      <c r="O2986" s="8">
        <v>936896400</v>
      </c>
      <c r="P2986" s="8">
        <v>936674941</v>
      </c>
      <c r="Q2986" s="8">
        <v>936672050</v>
      </c>
      <c r="R2986" s="5" t="s">
        <v>417</v>
      </c>
      <c r="S2986" s="5" t="s">
        <v>417</v>
      </c>
      <c r="T2986" s="5" t="s">
        <v>417</v>
      </c>
      <c r="U2986" s="5" t="s">
        <v>417</v>
      </c>
      <c r="V2986" s="5" t="s">
        <v>417</v>
      </c>
      <c r="W2986" s="5" t="s">
        <v>417</v>
      </c>
      <c r="X2986" s="5" t="s">
        <v>417</v>
      </c>
      <c r="Y2986" s="5" t="s">
        <v>417</v>
      </c>
      <c r="Z2986" s="5" t="s">
        <v>417</v>
      </c>
      <c r="AA2986" s="5" t="s">
        <v>417</v>
      </c>
      <c r="AB2986" s="5"/>
      <c r="AC2986" s="5"/>
      <c r="AD2986" s="5"/>
      <c r="AE2986" s="5"/>
      <c r="AF2986" s="5"/>
    </row>
    <row r="2987" spans="1:32" hidden="1">
      <c r="A2987" s="5" t="s">
        <v>24802</v>
      </c>
      <c r="B2987" s="5" t="str">
        <f>IF(COUNTIF('Leads Priorizados INT'!M:M,A2987)&gt;0,"Sí","No")</f>
        <v>No</v>
      </c>
      <c r="C2987">
        <v>0</v>
      </c>
      <c r="D2987" s="6" t="s">
        <v>414</v>
      </c>
      <c r="E2987" s="5" t="s">
        <v>24803</v>
      </c>
      <c r="F2987" s="5" t="s">
        <v>431</v>
      </c>
      <c r="G2987" s="5" t="s">
        <v>639</v>
      </c>
      <c r="H2987" s="7">
        <v>3262497</v>
      </c>
      <c r="I2987" s="5">
        <v>10</v>
      </c>
      <c r="J2987" s="5">
        <v>2</v>
      </c>
      <c r="K2987" s="5" t="s">
        <v>24804</v>
      </c>
      <c r="L2987" s="5">
        <v>5.5800000000000002E-2</v>
      </c>
      <c r="M2987" s="8">
        <v>934656514</v>
      </c>
      <c r="N2987" s="8">
        <v>933951698</v>
      </c>
      <c r="O2987" s="8">
        <v>932529719</v>
      </c>
      <c r="P2987" s="8"/>
      <c r="Q2987" s="8"/>
      <c r="R2987" s="5" t="s">
        <v>417</v>
      </c>
      <c r="S2987" s="5" t="s">
        <v>417</v>
      </c>
      <c r="T2987" s="5" t="s">
        <v>417</v>
      </c>
      <c r="U2987" s="5" t="s">
        <v>417</v>
      </c>
      <c r="V2987" s="5" t="s">
        <v>417</v>
      </c>
      <c r="W2987" s="5" t="s">
        <v>417</v>
      </c>
      <c r="X2987" s="5" t="s">
        <v>417</v>
      </c>
      <c r="Y2987" s="5" t="s">
        <v>417</v>
      </c>
      <c r="Z2987" s="5" t="s">
        <v>417</v>
      </c>
      <c r="AA2987" s="5" t="s">
        <v>417</v>
      </c>
      <c r="AB2987" s="5" t="s">
        <v>24805</v>
      </c>
      <c r="AC2987" s="5"/>
      <c r="AD2987" s="5"/>
      <c r="AE2987" s="5"/>
      <c r="AF2987" s="5"/>
    </row>
    <row r="2988" spans="1:32" hidden="1">
      <c r="A2988" s="5" t="s">
        <v>24807</v>
      </c>
      <c r="B2988" s="5" t="str">
        <f>IF(COUNTIF('Leads Priorizados INT'!M:M,A2988)&gt;0,"Sí","No")</f>
        <v>No</v>
      </c>
      <c r="C2988">
        <v>0</v>
      </c>
      <c r="D2988" s="6" t="s">
        <v>414</v>
      </c>
      <c r="E2988" s="5" t="s">
        <v>24808</v>
      </c>
      <c r="F2988" s="5" t="s">
        <v>1328</v>
      </c>
      <c r="G2988" s="5" t="s">
        <v>24809</v>
      </c>
      <c r="H2988" s="7">
        <v>3585055</v>
      </c>
      <c r="I2988" s="5">
        <v>1</v>
      </c>
      <c r="J2988" s="5">
        <v>1</v>
      </c>
      <c r="K2988" s="5" t="s">
        <v>24810</v>
      </c>
      <c r="L2988" s="5">
        <v>5.5800000000000002E-2</v>
      </c>
      <c r="M2988" s="8">
        <v>966093886</v>
      </c>
      <c r="N2988" s="8"/>
      <c r="O2988" s="8"/>
      <c r="P2988" s="8"/>
      <c r="Q2988" s="8"/>
      <c r="R2988" s="5" t="s">
        <v>417</v>
      </c>
      <c r="S2988" s="5" t="s">
        <v>417</v>
      </c>
      <c r="T2988" s="5" t="s">
        <v>417</v>
      </c>
      <c r="U2988" s="5" t="s">
        <v>417</v>
      </c>
      <c r="V2988" s="5" t="s">
        <v>417</v>
      </c>
      <c r="W2988" s="5" t="s">
        <v>417</v>
      </c>
      <c r="X2988" s="5" t="s">
        <v>417</v>
      </c>
      <c r="Y2988" s="5" t="s">
        <v>417</v>
      </c>
      <c r="Z2988" s="5" t="s">
        <v>417</v>
      </c>
      <c r="AA2988" s="5" t="s">
        <v>417</v>
      </c>
      <c r="AB2988" s="5" t="s">
        <v>24811</v>
      </c>
      <c r="AC2988" s="5"/>
      <c r="AD2988" s="5"/>
      <c r="AE2988" s="5"/>
      <c r="AF2988" s="5"/>
    </row>
    <row r="2989" spans="1:32">
      <c r="A2989" s="5" t="s">
        <v>24812</v>
      </c>
      <c r="B2989" s="5" t="str">
        <f>IF(COUNTIF('Leads Priorizados INT'!M:M,A2989)&gt;0,"Sí","No")</f>
        <v>No</v>
      </c>
      <c r="C2989">
        <v>1</v>
      </c>
      <c r="D2989" s="6" t="s">
        <v>414</v>
      </c>
      <c r="E2989" s="5" t="s">
        <v>24813</v>
      </c>
      <c r="F2989" s="5" t="s">
        <v>497</v>
      </c>
      <c r="G2989" s="5" t="s">
        <v>24814</v>
      </c>
      <c r="H2989" s="7">
        <v>455793</v>
      </c>
      <c r="I2989" s="5">
        <v>2</v>
      </c>
      <c r="J2989" s="5">
        <v>1</v>
      </c>
      <c r="K2989" s="5" t="s">
        <v>24815</v>
      </c>
      <c r="L2989" s="5">
        <v>5.5800000000000002E-2</v>
      </c>
      <c r="M2989" s="8"/>
      <c r="N2989" s="8"/>
      <c r="O2989" s="8"/>
      <c r="P2989" s="8"/>
      <c r="Q2989" s="8"/>
      <c r="R2989" s="5" t="s">
        <v>417</v>
      </c>
      <c r="S2989" s="5" t="s">
        <v>417</v>
      </c>
      <c r="T2989" s="5" t="s">
        <v>417</v>
      </c>
      <c r="U2989" s="5" t="s">
        <v>417</v>
      </c>
      <c r="V2989" s="5" t="s">
        <v>417</v>
      </c>
      <c r="W2989" s="5" t="s">
        <v>417</v>
      </c>
      <c r="X2989" s="5" t="s">
        <v>417</v>
      </c>
      <c r="Y2989" s="5" t="s">
        <v>417</v>
      </c>
      <c r="Z2989" s="5" t="s">
        <v>417</v>
      </c>
      <c r="AA2989" s="5" t="s">
        <v>417</v>
      </c>
      <c r="AB2989" s="5"/>
      <c r="AC2989" s="5"/>
      <c r="AD2989" s="5"/>
      <c r="AE2989" s="5"/>
      <c r="AF2989" s="5"/>
    </row>
    <row r="2990" spans="1:32" hidden="1">
      <c r="A2990" s="5" t="s">
        <v>24816</v>
      </c>
      <c r="B2990" s="5" t="str">
        <f>IF(COUNTIF('Leads Priorizados INT'!M:M,A2990)&gt;0,"Sí","No")</f>
        <v>No</v>
      </c>
      <c r="C2990">
        <v>0</v>
      </c>
      <c r="D2990" s="6" t="s">
        <v>414</v>
      </c>
      <c r="E2990" s="5" t="s">
        <v>24817</v>
      </c>
      <c r="F2990" s="5" t="s">
        <v>1065</v>
      </c>
      <c r="G2990" s="5" t="s">
        <v>24818</v>
      </c>
      <c r="H2990" s="7">
        <v>678412</v>
      </c>
      <c r="I2990" s="5">
        <v>3</v>
      </c>
      <c r="J2990" s="5">
        <v>1</v>
      </c>
      <c r="K2990" s="5" t="s">
        <v>24819</v>
      </c>
      <c r="L2990" s="5">
        <v>5.57E-2</v>
      </c>
      <c r="M2990" s="8">
        <v>943729147</v>
      </c>
      <c r="N2990" s="8">
        <v>943729006</v>
      </c>
      <c r="O2990" s="8"/>
      <c r="P2990" s="8"/>
      <c r="Q2990" s="8"/>
      <c r="R2990" s="5" t="s">
        <v>417</v>
      </c>
      <c r="S2990" s="5" t="s">
        <v>417</v>
      </c>
      <c r="T2990" s="5" t="s">
        <v>417</v>
      </c>
      <c r="U2990" s="5" t="s">
        <v>417</v>
      </c>
      <c r="V2990" s="5" t="s">
        <v>417</v>
      </c>
      <c r="W2990" s="5" t="s">
        <v>417</v>
      </c>
      <c r="X2990" s="5" t="s">
        <v>417</v>
      </c>
      <c r="Y2990" s="5" t="s">
        <v>417</v>
      </c>
      <c r="Z2990" s="5" t="s">
        <v>417</v>
      </c>
      <c r="AA2990" s="5" t="s">
        <v>417</v>
      </c>
      <c r="AB2990" s="5"/>
      <c r="AC2990" s="5"/>
      <c r="AD2990" s="5"/>
      <c r="AE2990" s="5"/>
      <c r="AF2990" s="5"/>
    </row>
    <row r="2991" spans="1:32">
      <c r="A2991" s="5" t="s">
        <v>24820</v>
      </c>
      <c r="B2991" s="5" t="str">
        <f>IF(COUNTIF('Leads Priorizados INT'!M:M,A2991)&gt;0,"Sí","No")</f>
        <v>No</v>
      </c>
      <c r="C2991">
        <v>1</v>
      </c>
      <c r="D2991" s="6" t="s">
        <v>414</v>
      </c>
      <c r="E2991" s="5" t="s">
        <v>24821</v>
      </c>
      <c r="F2991" s="5" t="s">
        <v>431</v>
      </c>
      <c r="G2991" s="5" t="s">
        <v>9310</v>
      </c>
      <c r="H2991" s="7">
        <v>523431</v>
      </c>
      <c r="I2991" s="5">
        <v>4</v>
      </c>
      <c r="J2991" s="5">
        <v>1</v>
      </c>
      <c r="K2991" s="5" t="s">
        <v>24822</v>
      </c>
      <c r="L2991" s="5">
        <v>5.57E-2</v>
      </c>
      <c r="M2991" s="8">
        <v>932505829</v>
      </c>
      <c r="N2991" s="8">
        <v>932050526</v>
      </c>
      <c r="O2991" s="8"/>
      <c r="P2991" s="8"/>
      <c r="Q2991" s="8"/>
      <c r="R2991" s="5" t="s">
        <v>417</v>
      </c>
      <c r="S2991" s="5" t="s">
        <v>417</v>
      </c>
      <c r="T2991" s="5" t="s">
        <v>417</v>
      </c>
      <c r="U2991" s="5" t="s">
        <v>417</v>
      </c>
      <c r="V2991" s="5" t="s">
        <v>417</v>
      </c>
      <c r="W2991" s="5" t="s">
        <v>417</v>
      </c>
      <c r="X2991" s="5" t="s">
        <v>417</v>
      </c>
      <c r="Y2991" s="5" t="s">
        <v>417</v>
      </c>
      <c r="Z2991" s="5" t="s">
        <v>417</v>
      </c>
      <c r="AA2991" s="5" t="s">
        <v>417</v>
      </c>
      <c r="AB2991" s="5" t="s">
        <v>24823</v>
      </c>
      <c r="AC2991" s="5"/>
      <c r="AD2991" s="5"/>
      <c r="AE2991" s="5"/>
      <c r="AF2991" s="5"/>
    </row>
    <row r="2992" spans="1:32" hidden="1">
      <c r="A2992" s="5" t="s">
        <v>24824</v>
      </c>
      <c r="B2992" s="5" t="str">
        <f>IF(COUNTIF('Leads Priorizados INT'!M:M,A2992)&gt;0,"Sí","No")</f>
        <v>No</v>
      </c>
      <c r="C2992">
        <v>0</v>
      </c>
      <c r="D2992" s="6" t="s">
        <v>414</v>
      </c>
      <c r="E2992" s="5" t="s">
        <v>24825</v>
      </c>
      <c r="F2992" s="5" t="s">
        <v>152</v>
      </c>
      <c r="G2992" s="5" t="s">
        <v>9402</v>
      </c>
      <c r="H2992" s="7">
        <v>1347974</v>
      </c>
      <c r="I2992" s="5">
        <v>5</v>
      </c>
      <c r="J2992" s="5">
        <v>1</v>
      </c>
      <c r="K2992" s="5" t="s">
        <v>24826</v>
      </c>
      <c r="L2992" s="5">
        <v>5.57E-2</v>
      </c>
      <c r="M2992" s="8"/>
      <c r="N2992" s="8"/>
      <c r="O2992" s="8"/>
      <c r="P2992" s="8"/>
      <c r="Q2992" s="8"/>
      <c r="R2992" s="5" t="s">
        <v>417</v>
      </c>
      <c r="S2992" s="5" t="s">
        <v>417</v>
      </c>
      <c r="T2992" s="5" t="s">
        <v>417</v>
      </c>
      <c r="U2992" s="5" t="s">
        <v>417</v>
      </c>
      <c r="V2992" s="5" t="s">
        <v>417</v>
      </c>
      <c r="W2992" s="5" t="s">
        <v>417</v>
      </c>
      <c r="X2992" s="5" t="s">
        <v>417</v>
      </c>
      <c r="Y2992" s="5" t="s">
        <v>417</v>
      </c>
      <c r="Z2992" s="5" t="s">
        <v>417</v>
      </c>
      <c r="AA2992" s="5" t="s">
        <v>417</v>
      </c>
      <c r="AB2992" s="5"/>
      <c r="AC2992" s="5"/>
      <c r="AD2992" s="5"/>
      <c r="AE2992" s="5"/>
      <c r="AF2992" s="5"/>
    </row>
    <row r="2993" spans="1:32" hidden="1">
      <c r="A2993" s="5" t="s">
        <v>24827</v>
      </c>
      <c r="B2993" s="5" t="str">
        <f>IF(COUNTIF('Leads Priorizados INT'!M:M,A2993)&gt;0,"Sí","No")</f>
        <v>No</v>
      </c>
      <c r="C2993">
        <v>0</v>
      </c>
      <c r="D2993" s="6" t="s">
        <v>414</v>
      </c>
      <c r="E2993" s="5" t="s">
        <v>24828</v>
      </c>
      <c r="F2993" s="5" t="s">
        <v>152</v>
      </c>
      <c r="G2993" s="5" t="s">
        <v>1915</v>
      </c>
      <c r="H2993" s="7">
        <v>1516257</v>
      </c>
      <c r="I2993" s="5">
        <v>62</v>
      </c>
      <c r="J2993" s="5">
        <v>1</v>
      </c>
      <c r="K2993" s="5" t="s">
        <v>24829</v>
      </c>
      <c r="L2993" s="5">
        <v>5.57E-2</v>
      </c>
      <c r="M2993" s="8">
        <v>913508181</v>
      </c>
      <c r="N2993" s="8">
        <v>914669008</v>
      </c>
      <c r="O2993" s="8">
        <v>911730207</v>
      </c>
      <c r="P2993" s="8">
        <v>914409200</v>
      </c>
      <c r="Q2993" s="8">
        <v>926233118</v>
      </c>
      <c r="R2993" s="5" t="s">
        <v>417</v>
      </c>
      <c r="S2993" s="5" t="s">
        <v>417</v>
      </c>
      <c r="T2993" s="5" t="s">
        <v>417</v>
      </c>
      <c r="U2993" s="5" t="s">
        <v>417</v>
      </c>
      <c r="V2993" s="5" t="s">
        <v>417</v>
      </c>
      <c r="W2993" s="5" t="s">
        <v>417</v>
      </c>
      <c r="X2993" s="5" t="s">
        <v>417</v>
      </c>
      <c r="Y2993" s="5" t="s">
        <v>417</v>
      </c>
      <c r="Z2993" s="5" t="s">
        <v>417</v>
      </c>
      <c r="AA2993" s="5" t="s">
        <v>417</v>
      </c>
      <c r="AB2993" s="5"/>
      <c r="AC2993" s="5"/>
      <c r="AD2993" s="5"/>
      <c r="AE2993" s="5"/>
      <c r="AF2993" s="5"/>
    </row>
    <row r="2994" spans="1:32" hidden="1">
      <c r="A2994" s="5" t="s">
        <v>24830</v>
      </c>
      <c r="B2994" s="5" t="str">
        <f>IF(COUNTIF('Leads Priorizados INT'!M:M,A2994)&gt;0,"Sí","No")</f>
        <v>No</v>
      </c>
      <c r="C2994">
        <v>0</v>
      </c>
      <c r="D2994" s="6" t="s">
        <v>414</v>
      </c>
      <c r="E2994" s="5" t="s">
        <v>24831</v>
      </c>
      <c r="F2994" s="5" t="s">
        <v>152</v>
      </c>
      <c r="G2994" s="5" t="s">
        <v>1923</v>
      </c>
      <c r="H2994" s="7">
        <v>21058558</v>
      </c>
      <c r="I2994" s="5">
        <v>13</v>
      </c>
      <c r="J2994" s="5">
        <v>1</v>
      </c>
      <c r="K2994" s="5" t="s">
        <v>24832</v>
      </c>
      <c r="L2994" s="5">
        <v>5.57E-2</v>
      </c>
      <c r="M2994" s="8">
        <v>630038145</v>
      </c>
      <c r="N2994" s="8">
        <v>629389986</v>
      </c>
      <c r="O2994" s="8">
        <v>618779209</v>
      </c>
      <c r="P2994" s="8">
        <v>619522196</v>
      </c>
      <c r="Q2994" s="8">
        <v>690664778</v>
      </c>
      <c r="R2994" s="5" t="s">
        <v>417</v>
      </c>
      <c r="S2994" s="5" t="s">
        <v>417</v>
      </c>
      <c r="T2994" s="5" t="s">
        <v>417</v>
      </c>
      <c r="U2994" s="5" t="s">
        <v>417</v>
      </c>
      <c r="V2994" s="5" t="s">
        <v>417</v>
      </c>
      <c r="W2994" s="5" t="s">
        <v>417</v>
      </c>
      <c r="X2994" s="5" t="s">
        <v>417</v>
      </c>
      <c r="Y2994" s="5" t="s">
        <v>417</v>
      </c>
      <c r="Z2994" s="5" t="s">
        <v>417</v>
      </c>
      <c r="AA2994" s="5" t="s">
        <v>417</v>
      </c>
      <c r="AB2994" s="5"/>
      <c r="AC2994" s="5"/>
      <c r="AD2994" s="5"/>
      <c r="AE2994" s="5"/>
      <c r="AF2994" s="5"/>
    </row>
    <row r="2995" spans="1:32" hidden="1">
      <c r="A2995" s="5" t="s">
        <v>24833</v>
      </c>
      <c r="B2995" s="5" t="str">
        <f>IF(COUNTIF('Leads Priorizados INT'!M:M,A2995)&gt;0,"Sí","No")</f>
        <v>No</v>
      </c>
      <c r="C2995">
        <v>0</v>
      </c>
      <c r="D2995" s="6" t="s">
        <v>414</v>
      </c>
      <c r="E2995" s="5" t="s">
        <v>24834</v>
      </c>
      <c r="F2995" s="5" t="s">
        <v>152</v>
      </c>
      <c r="G2995" s="5" t="s">
        <v>24835</v>
      </c>
      <c r="H2995" s="7">
        <v>540118</v>
      </c>
      <c r="I2995" s="5">
        <v>5</v>
      </c>
      <c r="J2995" s="5">
        <v>1</v>
      </c>
      <c r="K2995" s="5" t="s">
        <v>24836</v>
      </c>
      <c r="L2995" s="5">
        <v>5.57E-2</v>
      </c>
      <c r="M2995" s="8">
        <v>914250120</v>
      </c>
      <c r="N2995" s="8">
        <v>918419612</v>
      </c>
      <c r="O2995" s="8"/>
      <c r="P2995" s="8"/>
      <c r="Q2995" s="8"/>
      <c r="R2995" s="5" t="s">
        <v>417</v>
      </c>
      <c r="S2995" s="5" t="s">
        <v>417</v>
      </c>
      <c r="T2995" s="5" t="s">
        <v>417</v>
      </c>
      <c r="U2995" s="5" t="s">
        <v>417</v>
      </c>
      <c r="V2995" s="5" t="s">
        <v>417</v>
      </c>
      <c r="W2995" s="5" t="s">
        <v>417</v>
      </c>
      <c r="X2995" s="5" t="s">
        <v>417</v>
      </c>
      <c r="Y2995" s="5" t="s">
        <v>417</v>
      </c>
      <c r="Z2995" s="5" t="s">
        <v>417</v>
      </c>
      <c r="AA2995" s="5" t="s">
        <v>417</v>
      </c>
      <c r="AB2995" s="5"/>
      <c r="AC2995" s="5"/>
      <c r="AD2995" s="5"/>
      <c r="AE2995" s="5"/>
      <c r="AF2995" s="5"/>
    </row>
    <row r="2996" spans="1:32" hidden="1">
      <c r="A2996" s="5" t="s">
        <v>24837</v>
      </c>
      <c r="B2996" s="5" t="str">
        <f>IF(COUNTIF('Leads Priorizados INT'!M:M,A2996)&gt;0,"Sí","No")</f>
        <v>No</v>
      </c>
      <c r="C2996">
        <v>0</v>
      </c>
      <c r="D2996" s="6" t="s">
        <v>414</v>
      </c>
      <c r="E2996" s="5" t="s">
        <v>24838</v>
      </c>
      <c r="F2996" s="5" t="s">
        <v>152</v>
      </c>
      <c r="G2996" s="5" t="s">
        <v>12282</v>
      </c>
      <c r="H2996" s="7">
        <v>1003563</v>
      </c>
      <c r="I2996" s="5">
        <v>18</v>
      </c>
      <c r="J2996" s="5">
        <v>1</v>
      </c>
      <c r="K2996" s="5" t="s">
        <v>24839</v>
      </c>
      <c r="L2996" s="5">
        <v>5.5599999999999997E-2</v>
      </c>
      <c r="M2996" s="8">
        <v>917553530</v>
      </c>
      <c r="N2996" s="8">
        <v>916702113</v>
      </c>
      <c r="O2996" s="8">
        <v>916669669</v>
      </c>
      <c r="P2996" s="8">
        <v>651653931</v>
      </c>
      <c r="Q2996" s="8">
        <v>651653720</v>
      </c>
      <c r="R2996" s="5" t="s">
        <v>417</v>
      </c>
      <c r="S2996" s="5" t="s">
        <v>417</v>
      </c>
      <c r="T2996" s="5" t="s">
        <v>417</v>
      </c>
      <c r="U2996" s="5" t="s">
        <v>417</v>
      </c>
      <c r="V2996" s="5" t="s">
        <v>417</v>
      </c>
      <c r="W2996" s="5" t="s">
        <v>417</v>
      </c>
      <c r="X2996" s="5" t="s">
        <v>417</v>
      </c>
      <c r="Y2996" s="5" t="s">
        <v>417</v>
      </c>
      <c r="Z2996" s="5" t="s">
        <v>417</v>
      </c>
      <c r="AA2996" s="5" t="s">
        <v>417</v>
      </c>
      <c r="AB2996" s="5" t="s">
        <v>24840</v>
      </c>
      <c r="AC2996" s="5" t="s">
        <v>24841</v>
      </c>
      <c r="AD2996" s="5" t="s">
        <v>24842</v>
      </c>
      <c r="AE2996" s="5" t="s">
        <v>24843</v>
      </c>
      <c r="AF2996" s="5" t="s">
        <v>24844</v>
      </c>
    </row>
    <row r="2997" spans="1:32" hidden="1">
      <c r="A2997" s="5" t="s">
        <v>24845</v>
      </c>
      <c r="B2997" s="5" t="str">
        <f>IF(COUNTIF('Leads Priorizados INT'!M:M,A2997)&gt;0,"Sí","No")</f>
        <v>No</v>
      </c>
      <c r="C2997">
        <v>0</v>
      </c>
      <c r="D2997" s="6" t="s">
        <v>414</v>
      </c>
      <c r="E2997" s="5" t="s">
        <v>24846</v>
      </c>
      <c r="F2997" s="5" t="s">
        <v>24137</v>
      </c>
      <c r="G2997" s="5" t="s">
        <v>24847</v>
      </c>
      <c r="H2997" s="7">
        <v>582292</v>
      </c>
      <c r="I2997" s="5">
        <v>2</v>
      </c>
      <c r="J2997" s="5">
        <v>1</v>
      </c>
      <c r="K2997" s="5" t="s">
        <v>24848</v>
      </c>
      <c r="L2997" s="5">
        <v>5.5599999999999997E-2</v>
      </c>
      <c r="M2997" s="8"/>
      <c r="N2997" s="8"/>
      <c r="O2997" s="8"/>
      <c r="P2997" s="8"/>
      <c r="Q2997" s="8"/>
      <c r="R2997" s="5" t="s">
        <v>417</v>
      </c>
      <c r="S2997" s="5" t="s">
        <v>417</v>
      </c>
      <c r="T2997" s="5" t="s">
        <v>417</v>
      </c>
      <c r="U2997" s="5" t="s">
        <v>417</v>
      </c>
      <c r="V2997" s="5" t="s">
        <v>417</v>
      </c>
      <c r="W2997" s="5" t="s">
        <v>417</v>
      </c>
      <c r="X2997" s="5" t="s">
        <v>417</v>
      </c>
      <c r="Y2997" s="5" t="s">
        <v>417</v>
      </c>
      <c r="Z2997" s="5" t="s">
        <v>417</v>
      </c>
      <c r="AA2997" s="5" t="s">
        <v>417</v>
      </c>
      <c r="AB2997" s="5"/>
      <c r="AC2997" s="5"/>
      <c r="AD2997" s="5"/>
      <c r="AE2997" s="5"/>
      <c r="AF2997" s="5"/>
    </row>
    <row r="2998" spans="1:32" hidden="1">
      <c r="A2998" s="5" t="s">
        <v>24849</v>
      </c>
      <c r="B2998" s="5" t="str">
        <f>IF(COUNTIF('Leads Priorizados INT'!M:M,A2998)&gt;0,"Sí","No")</f>
        <v>No</v>
      </c>
      <c r="C2998">
        <v>0</v>
      </c>
      <c r="D2998" s="6" t="s">
        <v>414</v>
      </c>
      <c r="E2998" s="5" t="s">
        <v>24850</v>
      </c>
      <c r="F2998" s="5" t="s">
        <v>497</v>
      </c>
      <c r="G2998" s="5" t="s">
        <v>16287</v>
      </c>
      <c r="H2998" s="7">
        <v>897452</v>
      </c>
      <c r="I2998" s="5">
        <v>7</v>
      </c>
      <c r="J2998" s="5">
        <v>1</v>
      </c>
      <c r="K2998" s="5" t="s">
        <v>24851</v>
      </c>
      <c r="L2998" s="5">
        <v>5.5599999999999997E-2</v>
      </c>
      <c r="M2998" s="8"/>
      <c r="N2998" s="8"/>
      <c r="O2998" s="8"/>
      <c r="P2998" s="8"/>
      <c r="Q2998" s="8"/>
      <c r="R2998" s="5" t="s">
        <v>417</v>
      </c>
      <c r="S2998" s="5" t="s">
        <v>417</v>
      </c>
      <c r="T2998" s="5" t="s">
        <v>417</v>
      </c>
      <c r="U2998" s="5" t="s">
        <v>417</v>
      </c>
      <c r="V2998" s="5" t="s">
        <v>417</v>
      </c>
      <c r="W2998" s="5" t="s">
        <v>417</v>
      </c>
      <c r="X2998" s="5" t="s">
        <v>417</v>
      </c>
      <c r="Y2998" s="5" t="s">
        <v>417</v>
      </c>
      <c r="Z2998" s="5" t="s">
        <v>417</v>
      </c>
      <c r="AA2998" s="5" t="s">
        <v>417</v>
      </c>
      <c r="AB2998" s="5"/>
      <c r="AC2998" s="5"/>
      <c r="AD2998" s="5"/>
      <c r="AE2998" s="5"/>
      <c r="AF2998" s="5"/>
    </row>
    <row r="2999" spans="1:32" hidden="1">
      <c r="A2999" s="5" t="s">
        <v>24852</v>
      </c>
      <c r="B2999" s="5" t="str">
        <f>IF(COUNTIF('Leads Priorizados INT'!M:M,A2999)&gt;0,"Sí","No")</f>
        <v>No</v>
      </c>
      <c r="C2999">
        <v>0</v>
      </c>
      <c r="D2999" s="6" t="s">
        <v>414</v>
      </c>
      <c r="E2999" s="5" t="s">
        <v>24853</v>
      </c>
      <c r="F2999" s="5" t="s">
        <v>3740</v>
      </c>
      <c r="G2999" s="5" t="s">
        <v>9824</v>
      </c>
      <c r="H2999" s="7">
        <v>331439</v>
      </c>
      <c r="I2999" s="5">
        <v>1</v>
      </c>
      <c r="J2999" s="5">
        <v>1</v>
      </c>
      <c r="K2999" s="5" t="s">
        <v>24854</v>
      </c>
      <c r="L2999" s="5">
        <v>5.5599999999999997E-2</v>
      </c>
      <c r="M2999" s="8"/>
      <c r="N2999" s="8"/>
      <c r="O2999" s="8"/>
      <c r="P2999" s="8"/>
      <c r="Q2999" s="8"/>
      <c r="R2999" s="5" t="s">
        <v>417</v>
      </c>
      <c r="S2999" s="5" t="s">
        <v>417</v>
      </c>
      <c r="T2999" s="5" t="s">
        <v>417</v>
      </c>
      <c r="U2999" s="5" t="s">
        <v>417</v>
      </c>
      <c r="V2999" s="5" t="s">
        <v>417</v>
      </c>
      <c r="W2999" s="5" t="s">
        <v>417</v>
      </c>
      <c r="X2999" s="5" t="s">
        <v>417</v>
      </c>
      <c r="Y2999" s="5" t="s">
        <v>417</v>
      </c>
      <c r="Z2999" s="5" t="s">
        <v>417</v>
      </c>
      <c r="AA2999" s="5" t="s">
        <v>417</v>
      </c>
      <c r="AB2999" s="5"/>
      <c r="AC2999" s="5"/>
      <c r="AD2999" s="5"/>
      <c r="AE2999" s="5"/>
      <c r="AF2999" s="5"/>
    </row>
    <row r="3000" spans="1:32">
      <c r="A3000" s="5" t="s">
        <v>24855</v>
      </c>
      <c r="B3000" s="5" t="str">
        <f>IF(COUNTIF('Leads Priorizados INT'!M:M,A3000)&gt;0,"Sí","No")</f>
        <v>No</v>
      </c>
      <c r="C3000">
        <v>1</v>
      </c>
      <c r="D3000" s="6" t="s">
        <v>414</v>
      </c>
      <c r="E3000" s="5" t="s">
        <v>24856</v>
      </c>
      <c r="F3000" s="5" t="s">
        <v>1065</v>
      </c>
      <c r="G3000" s="5" t="s">
        <v>10013</v>
      </c>
      <c r="H3000" s="7">
        <v>804067</v>
      </c>
      <c r="I3000" s="5">
        <v>1</v>
      </c>
      <c r="J3000" s="5">
        <v>1</v>
      </c>
      <c r="K3000" s="5" t="s">
        <v>24857</v>
      </c>
      <c r="L3000" s="5">
        <v>5.5599999999999997E-2</v>
      </c>
      <c r="M3000" s="8">
        <v>943316963</v>
      </c>
      <c r="N3000" s="8">
        <v>943535691</v>
      </c>
      <c r="O3000" s="8"/>
      <c r="P3000" s="8"/>
      <c r="Q3000" s="8"/>
      <c r="R3000" s="5" t="s">
        <v>417</v>
      </c>
      <c r="S3000" s="5" t="s">
        <v>417</v>
      </c>
      <c r="T3000" s="5" t="s">
        <v>417</v>
      </c>
      <c r="U3000" s="5" t="s">
        <v>417</v>
      </c>
      <c r="V3000" s="5" t="s">
        <v>417</v>
      </c>
      <c r="W3000" s="5" t="s">
        <v>417</v>
      </c>
      <c r="X3000" s="5" t="s">
        <v>417</v>
      </c>
      <c r="Y3000" s="5" t="s">
        <v>417</v>
      </c>
      <c r="Z3000" s="5" t="s">
        <v>417</v>
      </c>
      <c r="AA3000" s="5" t="s">
        <v>417</v>
      </c>
      <c r="AB3000" s="5"/>
      <c r="AC3000" s="5"/>
      <c r="AD3000" s="5"/>
      <c r="AE3000" s="5"/>
      <c r="AF3000" s="5"/>
    </row>
    <row r="3001" spans="1:32" hidden="1">
      <c r="A3001" s="5" t="s">
        <v>24858</v>
      </c>
      <c r="B3001" s="5" t="str">
        <f>IF(COUNTIF('Leads Priorizados INT'!M:M,A3001)&gt;0,"Sí","No")</f>
        <v>No</v>
      </c>
      <c r="C3001">
        <v>0</v>
      </c>
      <c r="D3001" s="6" t="s">
        <v>414</v>
      </c>
      <c r="E3001" s="5" t="s">
        <v>24859</v>
      </c>
      <c r="F3001" s="5" t="s">
        <v>152</v>
      </c>
      <c r="G3001" s="5" t="s">
        <v>12176</v>
      </c>
      <c r="H3001" s="7">
        <v>451283</v>
      </c>
      <c r="I3001" s="5">
        <v>4</v>
      </c>
      <c r="J3001" s="5">
        <v>1</v>
      </c>
      <c r="K3001" s="5" t="s">
        <v>24860</v>
      </c>
      <c r="L3001" s="5">
        <v>5.5599999999999997E-2</v>
      </c>
      <c r="M3001" s="8"/>
      <c r="N3001" s="8"/>
      <c r="O3001" s="8"/>
      <c r="P3001" s="8"/>
      <c r="Q3001" s="8"/>
      <c r="R3001" s="5" t="s">
        <v>417</v>
      </c>
      <c r="S3001" s="5" t="s">
        <v>417</v>
      </c>
      <c r="T3001" s="5" t="s">
        <v>417</v>
      </c>
      <c r="U3001" s="5" t="s">
        <v>417</v>
      </c>
      <c r="V3001" s="5" t="s">
        <v>417</v>
      </c>
      <c r="W3001" s="5" t="s">
        <v>417</v>
      </c>
      <c r="X3001" s="5" t="s">
        <v>417</v>
      </c>
      <c r="Y3001" s="5" t="s">
        <v>417</v>
      </c>
      <c r="Z3001" s="5" t="s">
        <v>417</v>
      </c>
      <c r="AA3001" s="5" t="s">
        <v>417</v>
      </c>
      <c r="AB3001" s="5"/>
      <c r="AC3001" s="5"/>
      <c r="AD3001" s="5"/>
      <c r="AE3001" s="5"/>
      <c r="AF3001" s="5"/>
    </row>
    <row r="3002" spans="1:32" hidden="1">
      <c r="A3002" s="5" t="s">
        <v>24861</v>
      </c>
      <c r="B3002" s="5" t="str">
        <f>IF(COUNTIF('Leads Priorizados INT'!M:M,A3002)&gt;0,"Sí","No")</f>
        <v>No</v>
      </c>
      <c r="C3002">
        <v>0</v>
      </c>
      <c r="D3002" s="6" t="s">
        <v>414</v>
      </c>
      <c r="E3002" s="5" t="s">
        <v>24862</v>
      </c>
      <c r="F3002" s="5" t="s">
        <v>873</v>
      </c>
      <c r="G3002" s="5" t="s">
        <v>23823</v>
      </c>
      <c r="H3002" s="7">
        <v>1138871</v>
      </c>
      <c r="I3002" s="5">
        <v>5</v>
      </c>
      <c r="J3002" s="5">
        <v>1</v>
      </c>
      <c r="K3002" s="5" t="s">
        <v>24863</v>
      </c>
      <c r="L3002" s="5">
        <v>5.5599999999999997E-2</v>
      </c>
      <c r="M3002" s="8">
        <v>952608129</v>
      </c>
      <c r="N3002" s="8">
        <v>952806750</v>
      </c>
      <c r="O3002" s="8">
        <v>952896484</v>
      </c>
      <c r="P3002" s="8">
        <v>952542913</v>
      </c>
      <c r="Q3002" s="8"/>
      <c r="R3002" s="5" t="s">
        <v>417</v>
      </c>
      <c r="S3002" s="5" t="s">
        <v>417</v>
      </c>
      <c r="T3002" s="5" t="s">
        <v>417</v>
      </c>
      <c r="U3002" s="5" t="s">
        <v>417</v>
      </c>
      <c r="V3002" s="5" t="s">
        <v>417</v>
      </c>
      <c r="W3002" s="5" t="s">
        <v>417</v>
      </c>
      <c r="X3002" s="5" t="s">
        <v>417</v>
      </c>
      <c r="Y3002" s="5" t="s">
        <v>417</v>
      </c>
      <c r="Z3002" s="5" t="s">
        <v>417</v>
      </c>
      <c r="AA3002" s="5" t="s">
        <v>417</v>
      </c>
      <c r="AB3002" s="5" t="s">
        <v>24864</v>
      </c>
      <c r="AC3002" s="5"/>
      <c r="AD3002" s="5"/>
      <c r="AE3002" s="5"/>
      <c r="AF3002" s="5"/>
    </row>
    <row r="3003" spans="1:32" hidden="1">
      <c r="A3003" s="5" t="s">
        <v>24865</v>
      </c>
      <c r="B3003" s="5" t="str">
        <f>IF(COUNTIF('Leads Priorizados INT'!M:M,A3003)&gt;0,"Sí","No")</f>
        <v>No</v>
      </c>
      <c r="C3003">
        <v>0</v>
      </c>
      <c r="D3003" s="6" t="s">
        <v>414</v>
      </c>
      <c r="E3003" s="5" t="s">
        <v>24866</v>
      </c>
      <c r="F3003" s="5" t="s">
        <v>873</v>
      </c>
      <c r="G3003" s="5" t="s">
        <v>1786</v>
      </c>
      <c r="H3003" s="7">
        <v>4043936</v>
      </c>
      <c r="I3003" s="5">
        <v>3</v>
      </c>
      <c r="J3003" s="5">
        <v>1</v>
      </c>
      <c r="K3003" s="5" t="s">
        <v>24867</v>
      </c>
      <c r="L3003" s="5">
        <v>5.5599999999999997E-2</v>
      </c>
      <c r="M3003" s="8">
        <v>952461697</v>
      </c>
      <c r="N3003" s="8"/>
      <c r="O3003" s="8"/>
      <c r="P3003" s="8"/>
      <c r="Q3003" s="8"/>
      <c r="R3003" s="5" t="s">
        <v>417</v>
      </c>
      <c r="S3003" s="5" t="s">
        <v>417</v>
      </c>
      <c r="T3003" s="5" t="s">
        <v>417</v>
      </c>
      <c r="U3003" s="5" t="s">
        <v>417</v>
      </c>
      <c r="V3003" s="5" t="s">
        <v>417</v>
      </c>
      <c r="W3003" s="5" t="s">
        <v>417</v>
      </c>
      <c r="X3003" s="5" t="s">
        <v>417</v>
      </c>
      <c r="Y3003" s="5" t="s">
        <v>417</v>
      </c>
      <c r="Z3003" s="5" t="s">
        <v>417</v>
      </c>
      <c r="AA3003" s="5" t="s">
        <v>417</v>
      </c>
      <c r="AB3003" s="5"/>
      <c r="AC3003" s="5"/>
      <c r="AD3003" s="5"/>
      <c r="AE3003" s="5"/>
      <c r="AF3003" s="5"/>
    </row>
    <row r="3004" spans="1:32" hidden="1">
      <c r="A3004" s="5" t="s">
        <v>24868</v>
      </c>
      <c r="B3004" s="5" t="str">
        <f>IF(COUNTIF('Leads Priorizados INT'!M:M,A3004)&gt;0,"Sí","No")</f>
        <v>No</v>
      </c>
      <c r="C3004">
        <v>0</v>
      </c>
      <c r="D3004" s="6" t="s">
        <v>414</v>
      </c>
      <c r="E3004" s="5" t="s">
        <v>24869</v>
      </c>
      <c r="F3004" s="5" t="s">
        <v>152</v>
      </c>
      <c r="G3004" s="5" t="s">
        <v>3056</v>
      </c>
      <c r="H3004" s="7">
        <v>1106186</v>
      </c>
      <c r="I3004" s="5">
        <v>2</v>
      </c>
      <c r="J3004" s="5">
        <v>1</v>
      </c>
      <c r="K3004" s="5" t="s">
        <v>24870</v>
      </c>
      <c r="L3004" s="5">
        <v>5.5500000000000001E-2</v>
      </c>
      <c r="M3004" s="8">
        <v>913720976</v>
      </c>
      <c r="N3004" s="8">
        <v>917349289</v>
      </c>
      <c r="O3004" s="8">
        <v>917351596</v>
      </c>
      <c r="P3004" s="8"/>
      <c r="Q3004" s="8"/>
      <c r="R3004" s="5" t="s">
        <v>417</v>
      </c>
      <c r="S3004" s="5" t="s">
        <v>417</v>
      </c>
      <c r="T3004" s="5" t="s">
        <v>417</v>
      </c>
      <c r="U3004" s="5" t="s">
        <v>417</v>
      </c>
      <c r="V3004" s="5" t="s">
        <v>417</v>
      </c>
      <c r="W3004" s="5" t="s">
        <v>417</v>
      </c>
      <c r="X3004" s="5" t="s">
        <v>417</v>
      </c>
      <c r="Y3004" s="5" t="s">
        <v>417</v>
      </c>
      <c r="Z3004" s="5" t="s">
        <v>417</v>
      </c>
      <c r="AA3004" s="5" t="s">
        <v>417</v>
      </c>
      <c r="AB3004" s="5" t="s">
        <v>24871</v>
      </c>
      <c r="AC3004" s="5" t="s">
        <v>24872</v>
      </c>
      <c r="AD3004" s="5"/>
      <c r="AE3004" s="5"/>
      <c r="AF3004" s="5"/>
    </row>
    <row r="3005" spans="1:32" hidden="1">
      <c r="A3005" s="5" t="s">
        <v>24873</v>
      </c>
      <c r="B3005" s="5" t="str">
        <f>IF(COUNTIF('Leads Priorizados INT'!M:M,A3005)&gt;0,"Sí","No")</f>
        <v>No</v>
      </c>
      <c r="C3005">
        <v>0</v>
      </c>
      <c r="D3005" s="6" t="s">
        <v>414</v>
      </c>
      <c r="E3005" s="5" t="s">
        <v>24874</v>
      </c>
      <c r="F3005" s="5" t="s">
        <v>152</v>
      </c>
      <c r="G3005" s="5" t="s">
        <v>1535</v>
      </c>
      <c r="H3005" s="7">
        <v>399311</v>
      </c>
      <c r="I3005" s="5">
        <v>6</v>
      </c>
      <c r="J3005" s="5">
        <v>1</v>
      </c>
      <c r="K3005" s="5" t="s">
        <v>24875</v>
      </c>
      <c r="L3005" s="5">
        <v>5.5500000000000001E-2</v>
      </c>
      <c r="M3005" s="8">
        <v>916295771</v>
      </c>
      <c r="N3005" s="8"/>
      <c r="O3005" s="8"/>
      <c r="P3005" s="8"/>
      <c r="Q3005" s="8"/>
      <c r="R3005" s="5" t="s">
        <v>417</v>
      </c>
      <c r="S3005" s="5" t="s">
        <v>417</v>
      </c>
      <c r="T3005" s="5" t="s">
        <v>417</v>
      </c>
      <c r="U3005" s="5" t="s">
        <v>417</v>
      </c>
      <c r="V3005" s="5" t="s">
        <v>417</v>
      </c>
      <c r="W3005" s="5" t="s">
        <v>417</v>
      </c>
      <c r="X3005" s="5" t="s">
        <v>417</v>
      </c>
      <c r="Y3005" s="5" t="s">
        <v>417</v>
      </c>
      <c r="Z3005" s="5" t="s">
        <v>417</v>
      </c>
      <c r="AA3005" s="5" t="s">
        <v>417</v>
      </c>
      <c r="AB3005" s="5"/>
      <c r="AC3005" s="5"/>
      <c r="AD3005" s="5"/>
      <c r="AE3005" s="5"/>
      <c r="AF3005" s="5"/>
    </row>
    <row r="3006" spans="1:32" hidden="1">
      <c r="A3006" s="5" t="s">
        <v>24876</v>
      </c>
      <c r="B3006" s="5" t="str">
        <f>IF(COUNTIF('Leads Priorizados INT'!M:M,A3006)&gt;0,"Sí","No")</f>
        <v>No</v>
      </c>
      <c r="C3006">
        <v>0</v>
      </c>
      <c r="D3006" s="6" t="s">
        <v>414</v>
      </c>
      <c r="E3006" s="5" t="s">
        <v>24877</v>
      </c>
      <c r="F3006" s="5" t="s">
        <v>497</v>
      </c>
      <c r="G3006" s="5" t="s">
        <v>11888</v>
      </c>
      <c r="H3006" s="7">
        <v>2553342</v>
      </c>
      <c r="I3006" s="5">
        <v>44</v>
      </c>
      <c r="J3006" s="5">
        <v>4</v>
      </c>
      <c r="K3006" s="5" t="s">
        <v>24878</v>
      </c>
      <c r="L3006" s="5">
        <v>5.5500000000000001E-2</v>
      </c>
      <c r="M3006" s="8">
        <v>971439999</v>
      </c>
      <c r="N3006" s="8">
        <v>971439530</v>
      </c>
      <c r="O3006" s="8">
        <v>615822901</v>
      </c>
      <c r="P3006" s="8">
        <v>658826781</v>
      </c>
      <c r="Q3006" s="8">
        <v>653898431</v>
      </c>
      <c r="R3006" s="5" t="s">
        <v>417</v>
      </c>
      <c r="S3006" s="5" t="s">
        <v>417</v>
      </c>
      <c r="T3006" s="5" t="s">
        <v>417</v>
      </c>
      <c r="U3006" s="5" t="s">
        <v>417</v>
      </c>
      <c r="V3006" s="5" t="s">
        <v>417</v>
      </c>
      <c r="W3006" s="5" t="s">
        <v>417</v>
      </c>
      <c r="X3006" s="5" t="s">
        <v>417</v>
      </c>
      <c r="Y3006" s="5" t="s">
        <v>417</v>
      </c>
      <c r="Z3006" s="5" t="s">
        <v>417</v>
      </c>
      <c r="AA3006" s="5" t="s">
        <v>417</v>
      </c>
      <c r="AB3006" s="5" t="s">
        <v>24879</v>
      </c>
      <c r="AC3006" s="5"/>
      <c r="AD3006" s="5"/>
      <c r="AE3006" s="5"/>
      <c r="AF3006" s="5"/>
    </row>
    <row r="3007" spans="1:32" hidden="1">
      <c r="A3007" s="5" t="s">
        <v>24880</v>
      </c>
      <c r="B3007" s="5" t="str">
        <f>IF(COUNTIF('Leads Priorizados INT'!M:M,A3007)&gt;0,"Sí","No")</f>
        <v>No</v>
      </c>
      <c r="C3007">
        <v>0</v>
      </c>
      <c r="D3007" s="6" t="s">
        <v>414</v>
      </c>
      <c r="E3007" s="5" t="s">
        <v>24881</v>
      </c>
      <c r="F3007" s="5" t="s">
        <v>873</v>
      </c>
      <c r="G3007" s="5" t="s">
        <v>1786</v>
      </c>
      <c r="H3007" s="7">
        <v>2718748</v>
      </c>
      <c r="I3007" s="5">
        <v>1</v>
      </c>
      <c r="J3007" s="5">
        <v>1</v>
      </c>
      <c r="K3007" s="5" t="s">
        <v>24882</v>
      </c>
      <c r="L3007" s="5">
        <v>5.5500000000000001E-2</v>
      </c>
      <c r="M3007" s="8"/>
      <c r="N3007" s="8"/>
      <c r="O3007" s="8"/>
      <c r="P3007" s="8"/>
      <c r="Q3007" s="8"/>
      <c r="R3007" s="5" t="s">
        <v>417</v>
      </c>
      <c r="S3007" s="5" t="s">
        <v>417</v>
      </c>
      <c r="T3007" s="5" t="s">
        <v>417</v>
      </c>
      <c r="U3007" s="5" t="s">
        <v>417</v>
      </c>
      <c r="V3007" s="5" t="s">
        <v>417</v>
      </c>
      <c r="W3007" s="5" t="s">
        <v>417</v>
      </c>
      <c r="X3007" s="5" t="s">
        <v>417</v>
      </c>
      <c r="Y3007" s="5" t="s">
        <v>417</v>
      </c>
      <c r="Z3007" s="5" t="s">
        <v>417</v>
      </c>
      <c r="AA3007" s="5" t="s">
        <v>417</v>
      </c>
      <c r="AB3007" s="5"/>
      <c r="AC3007" s="5"/>
      <c r="AD3007" s="5"/>
      <c r="AE3007" s="5"/>
      <c r="AF3007" s="5"/>
    </row>
    <row r="3008" spans="1:32" hidden="1">
      <c r="A3008" s="5" t="s">
        <v>24883</v>
      </c>
      <c r="B3008" s="5" t="str">
        <f>IF(COUNTIF('Leads Priorizados INT'!M:M,A3008)&gt;0,"Sí","No")</f>
        <v>No</v>
      </c>
      <c r="C3008">
        <v>0</v>
      </c>
      <c r="D3008" s="6" t="s">
        <v>414</v>
      </c>
      <c r="E3008" s="5" t="s">
        <v>24884</v>
      </c>
      <c r="F3008" s="5" t="s">
        <v>984</v>
      </c>
      <c r="G3008" s="5" t="s">
        <v>21954</v>
      </c>
      <c r="H3008" s="7">
        <v>1394524</v>
      </c>
      <c r="I3008" s="5">
        <v>4</v>
      </c>
      <c r="J3008" s="5">
        <v>1</v>
      </c>
      <c r="K3008" s="5" t="s">
        <v>24885</v>
      </c>
      <c r="L3008" s="5">
        <v>5.5399999999999998E-2</v>
      </c>
      <c r="M3008" s="8"/>
      <c r="N3008" s="8"/>
      <c r="O3008" s="8"/>
      <c r="P3008" s="8"/>
      <c r="Q3008" s="8"/>
      <c r="R3008" s="5" t="s">
        <v>417</v>
      </c>
      <c r="S3008" s="5" t="s">
        <v>417</v>
      </c>
      <c r="T3008" s="5" t="s">
        <v>417</v>
      </c>
      <c r="U3008" s="5" t="s">
        <v>417</v>
      </c>
      <c r="V3008" s="5" t="s">
        <v>417</v>
      </c>
      <c r="W3008" s="5" t="s">
        <v>417</v>
      </c>
      <c r="X3008" s="5" t="s">
        <v>417</v>
      </c>
      <c r="Y3008" s="5" t="s">
        <v>417</v>
      </c>
      <c r="Z3008" s="5" t="s">
        <v>417</v>
      </c>
      <c r="AA3008" s="5" t="s">
        <v>417</v>
      </c>
      <c r="AB3008" s="5"/>
      <c r="AC3008" s="5"/>
      <c r="AD3008" s="5"/>
      <c r="AE3008" s="5"/>
      <c r="AF3008" s="5"/>
    </row>
    <row r="3009" spans="1:32" hidden="1">
      <c r="A3009" s="5" t="s">
        <v>24886</v>
      </c>
      <c r="B3009" s="5" t="str">
        <f>IF(COUNTIF('Leads Priorizados INT'!M:M,A3009)&gt;0,"Sí","No")</f>
        <v>No</v>
      </c>
      <c r="C3009">
        <v>0</v>
      </c>
      <c r="D3009" s="6" t="s">
        <v>414</v>
      </c>
      <c r="E3009" s="5" t="s">
        <v>24887</v>
      </c>
      <c r="F3009" s="5" t="s">
        <v>2926</v>
      </c>
      <c r="G3009" s="5" t="s">
        <v>3467</v>
      </c>
      <c r="H3009" s="7">
        <v>393648</v>
      </c>
      <c r="I3009" s="5">
        <v>4</v>
      </c>
      <c r="J3009" s="5">
        <v>1</v>
      </c>
      <c r="K3009" s="5" t="s">
        <v>24888</v>
      </c>
      <c r="L3009" s="5">
        <v>5.5399999999999998E-2</v>
      </c>
      <c r="M3009" s="8"/>
      <c r="N3009" s="8"/>
      <c r="O3009" s="8"/>
      <c r="P3009" s="8"/>
      <c r="Q3009" s="8"/>
      <c r="R3009" s="5" t="s">
        <v>417</v>
      </c>
      <c r="S3009" s="5" t="s">
        <v>417</v>
      </c>
      <c r="T3009" s="5" t="s">
        <v>417</v>
      </c>
      <c r="U3009" s="5" t="s">
        <v>417</v>
      </c>
      <c r="V3009" s="5" t="s">
        <v>417</v>
      </c>
      <c r="W3009" s="5" t="s">
        <v>417</v>
      </c>
      <c r="X3009" s="5" t="s">
        <v>417</v>
      </c>
      <c r="Y3009" s="5" t="s">
        <v>417</v>
      </c>
      <c r="Z3009" s="5" t="s">
        <v>417</v>
      </c>
      <c r="AA3009" s="5" t="s">
        <v>417</v>
      </c>
      <c r="AB3009" s="5"/>
      <c r="AC3009" s="5"/>
      <c r="AD3009" s="5"/>
      <c r="AE3009" s="5"/>
      <c r="AF3009" s="5"/>
    </row>
    <row r="3010" spans="1:32" hidden="1">
      <c r="A3010" s="5" t="s">
        <v>24889</v>
      </c>
      <c r="B3010" s="5" t="str">
        <f>IF(COUNTIF('Leads Priorizados INT'!M:M,A3010)&gt;0,"Sí","No")</f>
        <v>No</v>
      </c>
      <c r="C3010">
        <v>0</v>
      </c>
      <c r="D3010" s="6" t="s">
        <v>414</v>
      </c>
      <c r="E3010" s="5" t="s">
        <v>24890</v>
      </c>
      <c r="F3010" s="5" t="s">
        <v>152</v>
      </c>
      <c r="G3010" s="5" t="s">
        <v>1264</v>
      </c>
      <c r="H3010" s="7">
        <v>1763128</v>
      </c>
      <c r="I3010" s="5">
        <v>27</v>
      </c>
      <c r="J3010" s="5">
        <v>2</v>
      </c>
      <c r="K3010" s="5" t="s">
        <v>24891</v>
      </c>
      <c r="L3010" s="5">
        <v>5.5399999999999998E-2</v>
      </c>
      <c r="M3010" s="8">
        <v>912010750</v>
      </c>
      <c r="N3010" s="8">
        <v>912198530</v>
      </c>
      <c r="O3010" s="8">
        <v>912010770</v>
      </c>
      <c r="P3010" s="8">
        <v>912010796</v>
      </c>
      <c r="Q3010" s="8">
        <v>680416795</v>
      </c>
      <c r="R3010" s="5" t="s">
        <v>417</v>
      </c>
      <c r="S3010" s="5" t="s">
        <v>417</v>
      </c>
      <c r="T3010" s="5" t="s">
        <v>417</v>
      </c>
      <c r="U3010" s="5" t="s">
        <v>417</v>
      </c>
      <c r="V3010" s="5" t="s">
        <v>417</v>
      </c>
      <c r="W3010" s="5" t="s">
        <v>417</v>
      </c>
      <c r="X3010" s="5" t="s">
        <v>417</v>
      </c>
      <c r="Y3010" s="5" t="s">
        <v>417</v>
      </c>
      <c r="Z3010" s="5" t="s">
        <v>417</v>
      </c>
      <c r="AA3010" s="5" t="s">
        <v>417</v>
      </c>
      <c r="AB3010" s="5" t="s">
        <v>24892</v>
      </c>
      <c r="AC3010" s="5"/>
      <c r="AD3010" s="5"/>
      <c r="AE3010" s="5"/>
      <c r="AF3010" s="5"/>
    </row>
    <row r="3011" spans="1:32">
      <c r="A3011" s="5" t="s">
        <v>24893</v>
      </c>
      <c r="B3011" s="5" t="str">
        <f>IF(COUNTIF('Leads Priorizados INT'!M:M,A3011)&gt;0,"Sí","No")</f>
        <v>No</v>
      </c>
      <c r="C3011">
        <v>1</v>
      </c>
      <c r="D3011" s="6" t="s">
        <v>414</v>
      </c>
      <c r="E3011" s="5" t="s">
        <v>24894</v>
      </c>
      <c r="F3011" s="5" t="s">
        <v>152</v>
      </c>
      <c r="G3011" s="5" t="s">
        <v>2486</v>
      </c>
      <c r="H3011" s="7">
        <v>990367</v>
      </c>
      <c r="I3011" s="5">
        <v>8</v>
      </c>
      <c r="J3011" s="5">
        <v>1</v>
      </c>
      <c r="K3011" s="5" t="s">
        <v>24895</v>
      </c>
      <c r="L3011" s="5">
        <v>5.5399999999999998E-2</v>
      </c>
      <c r="M3011" s="8"/>
      <c r="N3011" s="8"/>
      <c r="O3011" s="8"/>
      <c r="P3011" s="8"/>
      <c r="Q3011" s="8"/>
      <c r="R3011" s="5" t="s">
        <v>417</v>
      </c>
      <c r="S3011" s="5" t="s">
        <v>417</v>
      </c>
      <c r="T3011" s="5" t="s">
        <v>417</v>
      </c>
      <c r="U3011" s="5" t="s">
        <v>417</v>
      </c>
      <c r="V3011" s="5" t="s">
        <v>417</v>
      </c>
      <c r="W3011" s="5" t="s">
        <v>417</v>
      </c>
      <c r="X3011" s="5" t="s">
        <v>417</v>
      </c>
      <c r="Y3011" s="5" t="s">
        <v>417</v>
      </c>
      <c r="Z3011" s="5" t="s">
        <v>417</v>
      </c>
      <c r="AA3011" s="5" t="s">
        <v>417</v>
      </c>
      <c r="AB3011" s="5"/>
      <c r="AC3011" s="5"/>
      <c r="AD3011" s="5"/>
      <c r="AE3011" s="5"/>
      <c r="AF3011" s="5"/>
    </row>
    <row r="3012" spans="1:32" hidden="1">
      <c r="A3012" s="5" t="s">
        <v>24896</v>
      </c>
      <c r="B3012" s="5" t="str">
        <f>IF(COUNTIF('Leads Priorizados INT'!M:M,A3012)&gt;0,"Sí","No")</f>
        <v>No</v>
      </c>
      <c r="C3012">
        <v>0</v>
      </c>
      <c r="D3012" s="6" t="s">
        <v>414</v>
      </c>
      <c r="E3012" s="5" t="s">
        <v>24897</v>
      </c>
      <c r="F3012" s="5" t="s">
        <v>1382</v>
      </c>
      <c r="G3012" s="5" t="s">
        <v>24898</v>
      </c>
      <c r="H3012" s="7">
        <v>425123</v>
      </c>
      <c r="I3012" s="5">
        <v>5</v>
      </c>
      <c r="J3012" s="5">
        <v>2</v>
      </c>
      <c r="K3012" s="5" t="s">
        <v>24899</v>
      </c>
      <c r="L3012" s="5">
        <v>5.5399999999999998E-2</v>
      </c>
      <c r="M3012" s="8">
        <v>963524124</v>
      </c>
      <c r="N3012" s="8">
        <v>963344002</v>
      </c>
      <c r="O3012" s="8">
        <v>963517198</v>
      </c>
      <c r="P3012" s="8"/>
      <c r="Q3012" s="8"/>
      <c r="R3012" s="5" t="s">
        <v>417</v>
      </c>
      <c r="S3012" s="5" t="s">
        <v>417</v>
      </c>
      <c r="T3012" s="5" t="s">
        <v>417</v>
      </c>
      <c r="U3012" s="5" t="s">
        <v>417</v>
      </c>
      <c r="V3012" s="5" t="s">
        <v>417</v>
      </c>
      <c r="W3012" s="5" t="s">
        <v>417</v>
      </c>
      <c r="X3012" s="5" t="s">
        <v>417</v>
      </c>
      <c r="Y3012" s="5" t="s">
        <v>417</v>
      </c>
      <c r="Z3012" s="5" t="s">
        <v>417</v>
      </c>
      <c r="AA3012" s="5" t="s">
        <v>417</v>
      </c>
      <c r="AB3012" s="5"/>
      <c r="AC3012" s="5"/>
      <c r="AD3012" s="5"/>
      <c r="AE3012" s="5"/>
      <c r="AF3012" s="5"/>
    </row>
    <row r="3013" spans="1:32">
      <c r="A3013" s="5" t="s">
        <v>24900</v>
      </c>
      <c r="B3013" s="5" t="str">
        <f>IF(COUNTIF('Leads Priorizados INT'!M:M,A3013)&gt;0,"Sí","No")</f>
        <v>No</v>
      </c>
      <c r="C3013">
        <v>1</v>
      </c>
      <c r="D3013" s="6" t="s">
        <v>414</v>
      </c>
      <c r="E3013" s="5" t="s">
        <v>24901</v>
      </c>
      <c r="F3013" s="5" t="s">
        <v>1382</v>
      </c>
      <c r="G3013" s="5" t="s">
        <v>21283</v>
      </c>
      <c r="H3013" s="7">
        <v>641741</v>
      </c>
      <c r="I3013" s="5">
        <v>1</v>
      </c>
      <c r="J3013" s="5">
        <v>2</v>
      </c>
      <c r="K3013" s="5" t="s">
        <v>24902</v>
      </c>
      <c r="L3013" s="5">
        <v>5.5399999999999998E-2</v>
      </c>
      <c r="M3013" s="8">
        <v>963942578</v>
      </c>
      <c r="N3013" s="8"/>
      <c r="O3013" s="8"/>
      <c r="P3013" s="8"/>
      <c r="Q3013" s="8"/>
      <c r="R3013" s="5" t="s">
        <v>417</v>
      </c>
      <c r="S3013" s="5" t="s">
        <v>417</v>
      </c>
      <c r="T3013" s="5" t="s">
        <v>417</v>
      </c>
      <c r="U3013" s="5" t="s">
        <v>417</v>
      </c>
      <c r="V3013" s="5" t="s">
        <v>417</v>
      </c>
      <c r="W3013" s="5" t="s">
        <v>417</v>
      </c>
      <c r="X3013" s="5" t="s">
        <v>417</v>
      </c>
      <c r="Y3013" s="5" t="s">
        <v>417</v>
      </c>
      <c r="Z3013" s="5" t="s">
        <v>417</v>
      </c>
      <c r="AA3013" s="5" t="s">
        <v>417</v>
      </c>
      <c r="AB3013" s="5" t="s">
        <v>24903</v>
      </c>
      <c r="AC3013" s="5"/>
      <c r="AD3013" s="5"/>
      <c r="AE3013" s="5"/>
      <c r="AF3013" s="5"/>
    </row>
    <row r="3014" spans="1:32">
      <c r="A3014" s="5" t="s">
        <v>24904</v>
      </c>
      <c r="B3014" s="5" t="str">
        <f>IF(COUNTIF('Leads Priorizados INT'!M:M,A3014)&gt;0,"Sí","No")</f>
        <v>No</v>
      </c>
      <c r="C3014">
        <v>1</v>
      </c>
      <c r="D3014" s="6" t="s">
        <v>414</v>
      </c>
      <c r="E3014" s="5" t="s">
        <v>24905</v>
      </c>
      <c r="F3014" s="5" t="s">
        <v>1382</v>
      </c>
      <c r="G3014" s="5" t="s">
        <v>11573</v>
      </c>
      <c r="H3014" s="7">
        <v>554075</v>
      </c>
      <c r="I3014" s="5">
        <v>1</v>
      </c>
      <c r="J3014" s="5">
        <v>1</v>
      </c>
      <c r="K3014" s="5" t="s">
        <v>24906</v>
      </c>
      <c r="L3014" s="5">
        <v>5.5399999999999998E-2</v>
      </c>
      <c r="M3014" s="8">
        <v>962058759</v>
      </c>
      <c r="N3014" s="8"/>
      <c r="O3014" s="8"/>
      <c r="P3014" s="8"/>
      <c r="Q3014" s="8"/>
      <c r="R3014" s="5" t="s">
        <v>417</v>
      </c>
      <c r="S3014" s="5" t="s">
        <v>417</v>
      </c>
      <c r="T3014" s="5" t="s">
        <v>417</v>
      </c>
      <c r="U3014" s="5" t="s">
        <v>417</v>
      </c>
      <c r="V3014" s="5" t="s">
        <v>417</v>
      </c>
      <c r="W3014" s="5" t="s">
        <v>417</v>
      </c>
      <c r="X3014" s="5" t="s">
        <v>417</v>
      </c>
      <c r="Y3014" s="5" t="s">
        <v>417</v>
      </c>
      <c r="Z3014" s="5" t="s">
        <v>417</v>
      </c>
      <c r="AA3014" s="5" t="s">
        <v>417</v>
      </c>
      <c r="AB3014" s="5"/>
      <c r="AC3014" s="5"/>
      <c r="AD3014" s="5"/>
      <c r="AE3014" s="5"/>
      <c r="AF3014" s="5"/>
    </row>
    <row r="3015" spans="1:32" hidden="1">
      <c r="A3015" s="5" t="s">
        <v>24907</v>
      </c>
      <c r="B3015" s="5" t="str">
        <f>IF(COUNTIF('Leads Priorizados INT'!M:M,A3015)&gt;0,"Sí","No")</f>
        <v>No</v>
      </c>
      <c r="C3015">
        <v>0</v>
      </c>
      <c r="D3015" s="6" t="s">
        <v>414</v>
      </c>
      <c r="E3015" s="5" t="s">
        <v>24908</v>
      </c>
      <c r="F3015" s="5" t="s">
        <v>431</v>
      </c>
      <c r="G3015" s="5" t="s">
        <v>1463</v>
      </c>
      <c r="H3015" s="7">
        <v>868068</v>
      </c>
      <c r="I3015" s="5">
        <v>2</v>
      </c>
      <c r="J3015" s="5">
        <v>1</v>
      </c>
      <c r="K3015" s="5" t="s">
        <v>24909</v>
      </c>
      <c r="L3015" s="5">
        <v>5.5300000000000002E-2</v>
      </c>
      <c r="M3015" s="8">
        <v>934231823</v>
      </c>
      <c r="N3015" s="8"/>
      <c r="O3015" s="8"/>
      <c r="P3015" s="8"/>
      <c r="Q3015" s="8"/>
      <c r="R3015" s="5" t="s">
        <v>417</v>
      </c>
      <c r="S3015" s="5" t="s">
        <v>417</v>
      </c>
      <c r="T3015" s="5" t="s">
        <v>417</v>
      </c>
      <c r="U3015" s="5" t="s">
        <v>417</v>
      </c>
      <c r="V3015" s="5" t="s">
        <v>417</v>
      </c>
      <c r="W3015" s="5" t="s">
        <v>417</v>
      </c>
      <c r="X3015" s="5" t="s">
        <v>417</v>
      </c>
      <c r="Y3015" s="5" t="s">
        <v>417</v>
      </c>
      <c r="Z3015" s="5" t="s">
        <v>417</v>
      </c>
      <c r="AA3015" s="5" t="s">
        <v>417</v>
      </c>
      <c r="AB3015" s="5"/>
      <c r="AC3015" s="5"/>
      <c r="AD3015" s="5"/>
      <c r="AE3015" s="5"/>
      <c r="AF3015" s="5"/>
    </row>
    <row r="3016" spans="1:32" hidden="1">
      <c r="A3016" s="5" t="s">
        <v>24910</v>
      </c>
      <c r="B3016" s="5" t="str">
        <f>IF(COUNTIF('Leads Priorizados INT'!M:M,A3016)&gt;0,"Sí","No")</f>
        <v>No</v>
      </c>
      <c r="C3016">
        <v>0</v>
      </c>
      <c r="D3016" s="6" t="s">
        <v>414</v>
      </c>
      <c r="E3016" s="5" t="s">
        <v>24911</v>
      </c>
      <c r="F3016" s="5" t="s">
        <v>431</v>
      </c>
      <c r="G3016" s="5" t="s">
        <v>1186</v>
      </c>
      <c r="H3016" s="7">
        <v>954925</v>
      </c>
      <c r="I3016" s="5">
        <v>7</v>
      </c>
      <c r="J3016" s="5">
        <v>1</v>
      </c>
      <c r="K3016" s="5" t="s">
        <v>24912</v>
      </c>
      <c r="L3016" s="5">
        <v>5.5199999999999999E-2</v>
      </c>
      <c r="M3016" s="8"/>
      <c r="N3016" s="8"/>
      <c r="O3016" s="8"/>
      <c r="P3016" s="8"/>
      <c r="Q3016" s="8"/>
      <c r="R3016" s="5" t="s">
        <v>417</v>
      </c>
      <c r="S3016" s="5" t="s">
        <v>417</v>
      </c>
      <c r="T3016" s="5" t="s">
        <v>417</v>
      </c>
      <c r="U3016" s="5" t="s">
        <v>417</v>
      </c>
      <c r="V3016" s="5" t="s">
        <v>417</v>
      </c>
      <c r="W3016" s="5" t="s">
        <v>417</v>
      </c>
      <c r="X3016" s="5" t="s">
        <v>417</v>
      </c>
      <c r="Y3016" s="5" t="s">
        <v>417</v>
      </c>
      <c r="Z3016" s="5" t="s">
        <v>417</v>
      </c>
      <c r="AA3016" s="5" t="s">
        <v>417</v>
      </c>
      <c r="AB3016" s="5"/>
      <c r="AC3016" s="5"/>
      <c r="AD3016" s="5"/>
      <c r="AE3016" s="5"/>
      <c r="AF3016" s="5"/>
    </row>
    <row r="3017" spans="1:32" hidden="1">
      <c r="A3017" s="5" t="s">
        <v>24913</v>
      </c>
      <c r="B3017" s="5" t="str">
        <f>IF(COUNTIF('Leads Priorizados INT'!M:M,A3017)&gt;0,"Sí","No")</f>
        <v>No</v>
      </c>
      <c r="C3017">
        <v>0</v>
      </c>
      <c r="D3017" s="6" t="s">
        <v>430</v>
      </c>
      <c r="E3017" s="5" t="s">
        <v>24914</v>
      </c>
      <c r="F3017" s="5" t="s">
        <v>1328</v>
      </c>
      <c r="G3017" s="5" t="s">
        <v>24915</v>
      </c>
      <c r="H3017" s="7">
        <v>863245</v>
      </c>
      <c r="I3017" s="5">
        <v>6</v>
      </c>
      <c r="J3017" s="5">
        <v>1</v>
      </c>
      <c r="K3017" s="5" t="s">
        <v>24916</v>
      </c>
      <c r="L3017" s="5">
        <v>5.5199999999999999E-2</v>
      </c>
      <c r="M3017" s="8">
        <v>966673149</v>
      </c>
      <c r="N3017" s="8">
        <v>966611590</v>
      </c>
      <c r="O3017" s="8">
        <v>692217893</v>
      </c>
      <c r="P3017" s="8">
        <v>605430250</v>
      </c>
      <c r="Q3017" s="8"/>
      <c r="R3017" s="5" t="s">
        <v>417</v>
      </c>
      <c r="S3017" s="5" t="s">
        <v>417</v>
      </c>
      <c r="T3017" s="5" t="s">
        <v>417</v>
      </c>
      <c r="U3017" s="5" t="s">
        <v>417</v>
      </c>
      <c r="V3017" s="5" t="s">
        <v>417</v>
      </c>
      <c r="W3017" s="5" t="s">
        <v>417</v>
      </c>
      <c r="X3017" s="5" t="s">
        <v>417</v>
      </c>
      <c r="Y3017" s="5" t="s">
        <v>417</v>
      </c>
      <c r="Z3017" s="5" t="s">
        <v>417</v>
      </c>
      <c r="AA3017" s="5" t="s">
        <v>417</v>
      </c>
      <c r="AB3017" s="5" t="s">
        <v>24917</v>
      </c>
      <c r="AC3017" s="5"/>
      <c r="AD3017" s="5"/>
      <c r="AE3017" s="5"/>
      <c r="AF3017" s="5"/>
    </row>
    <row r="3018" spans="1:32" hidden="1">
      <c r="A3018" s="5" t="s">
        <v>24918</v>
      </c>
      <c r="B3018" s="5" t="str">
        <f>IF(COUNTIF('Leads Priorizados INT'!M:M,A3018)&gt;0,"Sí","No")</f>
        <v>No</v>
      </c>
      <c r="C3018">
        <v>0</v>
      </c>
      <c r="D3018" s="6" t="s">
        <v>414</v>
      </c>
      <c r="E3018" s="5" t="s">
        <v>24919</v>
      </c>
      <c r="F3018" s="5" t="s">
        <v>431</v>
      </c>
      <c r="G3018" s="5" t="s">
        <v>9571</v>
      </c>
      <c r="H3018" s="7">
        <v>495385</v>
      </c>
      <c r="I3018" s="5">
        <v>5</v>
      </c>
      <c r="J3018" s="5">
        <v>1</v>
      </c>
      <c r="K3018" s="5" t="s">
        <v>24920</v>
      </c>
      <c r="L3018" s="5">
        <v>5.5199999999999999E-2</v>
      </c>
      <c r="M3018" s="8">
        <v>934357576</v>
      </c>
      <c r="N3018" s="8"/>
      <c r="O3018" s="8"/>
      <c r="P3018" s="8"/>
      <c r="Q3018" s="8"/>
      <c r="R3018" s="5" t="s">
        <v>417</v>
      </c>
      <c r="S3018" s="5" t="s">
        <v>417</v>
      </c>
      <c r="T3018" s="5" t="s">
        <v>417</v>
      </c>
      <c r="U3018" s="5" t="s">
        <v>417</v>
      </c>
      <c r="V3018" s="5" t="s">
        <v>417</v>
      </c>
      <c r="W3018" s="5" t="s">
        <v>417</v>
      </c>
      <c r="X3018" s="5" t="s">
        <v>417</v>
      </c>
      <c r="Y3018" s="5" t="s">
        <v>417</v>
      </c>
      <c r="Z3018" s="5" t="s">
        <v>417</v>
      </c>
      <c r="AA3018" s="5" t="s">
        <v>417</v>
      </c>
      <c r="AB3018" s="5" t="s">
        <v>24921</v>
      </c>
      <c r="AC3018" s="5"/>
      <c r="AD3018" s="5"/>
      <c r="AE3018" s="5"/>
      <c r="AF3018" s="5"/>
    </row>
    <row r="3019" spans="1:32" hidden="1">
      <c r="A3019" s="5" t="s">
        <v>24922</v>
      </c>
      <c r="B3019" s="5" t="str">
        <f>IF(COUNTIF('Leads Priorizados INT'!M:M,A3019)&gt;0,"Sí","No")</f>
        <v>No</v>
      </c>
      <c r="C3019">
        <v>0</v>
      </c>
      <c r="D3019" s="6" t="s">
        <v>414</v>
      </c>
      <c r="E3019" s="5" t="s">
        <v>24923</v>
      </c>
      <c r="F3019" s="5" t="s">
        <v>152</v>
      </c>
      <c r="G3019" s="5" t="s">
        <v>505</v>
      </c>
      <c r="H3019" s="7">
        <v>787333</v>
      </c>
      <c r="I3019" s="5">
        <v>1</v>
      </c>
      <c r="J3019" s="5">
        <v>2</v>
      </c>
      <c r="K3019" s="5" t="s">
        <v>24924</v>
      </c>
      <c r="L3019" s="5">
        <v>5.5199999999999999E-2</v>
      </c>
      <c r="M3019" s="8">
        <v>914384060</v>
      </c>
      <c r="N3019" s="8"/>
      <c r="O3019" s="8"/>
      <c r="P3019" s="8"/>
      <c r="Q3019" s="8"/>
      <c r="R3019" s="5" t="s">
        <v>417</v>
      </c>
      <c r="S3019" s="5" t="s">
        <v>417</v>
      </c>
      <c r="T3019" s="5" t="s">
        <v>417</v>
      </c>
      <c r="U3019" s="5" t="s">
        <v>417</v>
      </c>
      <c r="V3019" s="5" t="s">
        <v>417</v>
      </c>
      <c r="W3019" s="5" t="s">
        <v>417</v>
      </c>
      <c r="X3019" s="5" t="s">
        <v>417</v>
      </c>
      <c r="Y3019" s="5" t="s">
        <v>417</v>
      </c>
      <c r="Z3019" s="5" t="s">
        <v>417</v>
      </c>
      <c r="AA3019" s="5" t="s">
        <v>417</v>
      </c>
      <c r="AB3019" s="5"/>
      <c r="AC3019" s="5"/>
      <c r="AD3019" s="5"/>
      <c r="AE3019" s="5"/>
      <c r="AF3019" s="5"/>
    </row>
    <row r="3020" spans="1:32">
      <c r="A3020" s="5" t="s">
        <v>24925</v>
      </c>
      <c r="B3020" s="5" t="str">
        <f>IF(COUNTIF('Leads Priorizados INT'!M:M,A3020)&gt;0,"Sí","No")</f>
        <v>No</v>
      </c>
      <c r="C3020">
        <v>1</v>
      </c>
      <c r="D3020" s="6" t="s">
        <v>414</v>
      </c>
      <c r="E3020" s="5" t="s">
        <v>24926</v>
      </c>
      <c r="F3020" s="5" t="s">
        <v>700</v>
      </c>
      <c r="G3020" s="5" t="s">
        <v>12496</v>
      </c>
      <c r="H3020" s="7">
        <v>1032636</v>
      </c>
      <c r="I3020" s="5">
        <v>8</v>
      </c>
      <c r="J3020" s="5">
        <v>1</v>
      </c>
      <c r="K3020" s="5" t="s">
        <v>24927</v>
      </c>
      <c r="L3020" s="5">
        <v>5.5199999999999999E-2</v>
      </c>
      <c r="M3020" s="8"/>
      <c r="N3020" s="8"/>
      <c r="O3020" s="8"/>
      <c r="P3020" s="8"/>
      <c r="Q3020" s="8"/>
      <c r="R3020" s="5" t="s">
        <v>417</v>
      </c>
      <c r="S3020" s="5" t="s">
        <v>417</v>
      </c>
      <c r="T3020" s="5" t="s">
        <v>417</v>
      </c>
      <c r="U3020" s="5" t="s">
        <v>417</v>
      </c>
      <c r="V3020" s="5" t="s">
        <v>417</v>
      </c>
      <c r="W3020" s="5" t="s">
        <v>417</v>
      </c>
      <c r="X3020" s="5" t="s">
        <v>417</v>
      </c>
      <c r="Y3020" s="5" t="s">
        <v>417</v>
      </c>
      <c r="Z3020" s="5" t="s">
        <v>417</v>
      </c>
      <c r="AA3020" s="5" t="s">
        <v>417</v>
      </c>
      <c r="AB3020" s="5"/>
      <c r="AC3020" s="5"/>
      <c r="AD3020" s="5"/>
      <c r="AE3020" s="5"/>
      <c r="AF3020" s="5"/>
    </row>
    <row r="3021" spans="1:32" hidden="1">
      <c r="A3021" s="5" t="s">
        <v>24928</v>
      </c>
      <c r="B3021" s="5" t="str">
        <f>IF(COUNTIF('Leads Priorizados INT'!M:M,A3021)&gt;0,"Sí","No")</f>
        <v>No</v>
      </c>
      <c r="C3021">
        <v>0</v>
      </c>
      <c r="D3021" s="6" t="s">
        <v>414</v>
      </c>
      <c r="E3021" s="5" t="s">
        <v>24929</v>
      </c>
      <c r="F3021" s="5" t="s">
        <v>729</v>
      </c>
      <c r="G3021" s="5" t="s">
        <v>10162</v>
      </c>
      <c r="H3021" s="7">
        <v>407960</v>
      </c>
      <c r="I3021" s="5">
        <v>10</v>
      </c>
      <c r="J3021" s="5">
        <v>2</v>
      </c>
      <c r="K3021" s="5" t="s">
        <v>24930</v>
      </c>
      <c r="L3021" s="5">
        <v>5.5199999999999999E-2</v>
      </c>
      <c r="M3021" s="8"/>
      <c r="N3021" s="8"/>
      <c r="O3021" s="8"/>
      <c r="P3021" s="8"/>
      <c r="Q3021" s="8"/>
      <c r="R3021" s="5" t="s">
        <v>417</v>
      </c>
      <c r="S3021" s="5" t="s">
        <v>417</v>
      </c>
      <c r="T3021" s="5" t="s">
        <v>417</v>
      </c>
      <c r="U3021" s="5" t="s">
        <v>417</v>
      </c>
      <c r="V3021" s="5" t="s">
        <v>417</v>
      </c>
      <c r="W3021" s="5" t="s">
        <v>417</v>
      </c>
      <c r="X3021" s="5" t="s">
        <v>417</v>
      </c>
      <c r="Y3021" s="5" t="s">
        <v>417</v>
      </c>
      <c r="Z3021" s="5" t="s">
        <v>417</v>
      </c>
      <c r="AA3021" s="5" t="s">
        <v>417</v>
      </c>
      <c r="AB3021" s="5"/>
      <c r="AC3021" s="5"/>
      <c r="AD3021" s="5"/>
      <c r="AE3021" s="5"/>
      <c r="AF3021" s="5"/>
    </row>
    <row r="3022" spans="1:32" hidden="1">
      <c r="A3022" s="5" t="s">
        <v>24931</v>
      </c>
      <c r="B3022" s="5" t="str">
        <f>IF(COUNTIF('Leads Priorizados INT'!M:M,A3022)&gt;0,"Sí","No")</f>
        <v>No</v>
      </c>
      <c r="C3022">
        <v>0</v>
      </c>
      <c r="D3022" s="6" t="s">
        <v>430</v>
      </c>
      <c r="E3022" s="5" t="s">
        <v>24932</v>
      </c>
      <c r="F3022" s="5" t="s">
        <v>431</v>
      </c>
      <c r="G3022" s="5" t="s">
        <v>18237</v>
      </c>
      <c r="H3022" s="7">
        <v>514977</v>
      </c>
      <c r="I3022" s="5">
        <v>5</v>
      </c>
      <c r="J3022" s="5">
        <v>1</v>
      </c>
      <c r="K3022" s="5" t="s">
        <v>24933</v>
      </c>
      <c r="L3022" s="5">
        <v>5.5100000000000003E-2</v>
      </c>
      <c r="M3022" s="8">
        <v>933584289</v>
      </c>
      <c r="N3022" s="8">
        <v>626422459</v>
      </c>
      <c r="O3022" s="8"/>
      <c r="P3022" s="8"/>
      <c r="Q3022" s="8"/>
      <c r="R3022" s="5" t="s">
        <v>417</v>
      </c>
      <c r="S3022" s="5" t="s">
        <v>417</v>
      </c>
      <c r="T3022" s="5" t="s">
        <v>417</v>
      </c>
      <c r="U3022" s="5" t="s">
        <v>417</v>
      </c>
      <c r="V3022" s="5" t="s">
        <v>417</v>
      </c>
      <c r="W3022" s="5" t="s">
        <v>417</v>
      </c>
      <c r="X3022" s="5" t="s">
        <v>417</v>
      </c>
      <c r="Y3022" s="5" t="s">
        <v>417</v>
      </c>
      <c r="Z3022" s="5" t="s">
        <v>417</v>
      </c>
      <c r="AA3022" s="5" t="s">
        <v>417</v>
      </c>
      <c r="AB3022" s="5" t="s">
        <v>24934</v>
      </c>
      <c r="AC3022" s="5"/>
      <c r="AD3022" s="5"/>
      <c r="AE3022" s="5"/>
      <c r="AF3022" s="5"/>
    </row>
    <row r="3023" spans="1:32" hidden="1">
      <c r="A3023" s="5" t="s">
        <v>24935</v>
      </c>
      <c r="B3023" s="5" t="str">
        <f>IF(COUNTIF('Leads Priorizados INT'!M:M,A3023)&gt;0,"Sí","No")</f>
        <v>No</v>
      </c>
      <c r="C3023">
        <v>0</v>
      </c>
      <c r="D3023" s="6" t="s">
        <v>414</v>
      </c>
      <c r="E3023" s="5" t="s">
        <v>24936</v>
      </c>
      <c r="F3023" s="5" t="s">
        <v>1019</v>
      </c>
      <c r="G3023" s="5" t="s">
        <v>18759</v>
      </c>
      <c r="H3023" s="7">
        <v>463503</v>
      </c>
      <c r="I3023" s="5">
        <v>1</v>
      </c>
      <c r="J3023" s="5">
        <v>2</v>
      </c>
      <c r="K3023" s="5" t="s">
        <v>24937</v>
      </c>
      <c r="L3023" s="5">
        <v>5.5100000000000003E-2</v>
      </c>
      <c r="M3023" s="8"/>
      <c r="N3023" s="8"/>
      <c r="O3023" s="8"/>
      <c r="P3023" s="8"/>
      <c r="Q3023" s="8"/>
      <c r="R3023" s="5" t="s">
        <v>417</v>
      </c>
      <c r="S3023" s="5" t="s">
        <v>417</v>
      </c>
      <c r="T3023" s="5" t="s">
        <v>417</v>
      </c>
      <c r="U3023" s="5" t="s">
        <v>417</v>
      </c>
      <c r="V3023" s="5" t="s">
        <v>417</v>
      </c>
      <c r="W3023" s="5" t="s">
        <v>417</v>
      </c>
      <c r="X3023" s="5" t="s">
        <v>417</v>
      </c>
      <c r="Y3023" s="5" t="s">
        <v>417</v>
      </c>
      <c r="Z3023" s="5" t="s">
        <v>417</v>
      </c>
      <c r="AA3023" s="5" t="s">
        <v>417</v>
      </c>
      <c r="AB3023" s="5"/>
      <c r="AC3023" s="5"/>
      <c r="AD3023" s="5"/>
      <c r="AE3023" s="5"/>
      <c r="AF3023" s="5"/>
    </row>
    <row r="3024" spans="1:32" hidden="1">
      <c r="A3024" s="5" t="s">
        <v>24938</v>
      </c>
      <c r="B3024" s="5" t="str">
        <f>IF(COUNTIF('Leads Priorizados INT'!M:M,A3024)&gt;0,"Sí","No")</f>
        <v>No</v>
      </c>
      <c r="C3024">
        <v>0</v>
      </c>
      <c r="D3024" s="6" t="s">
        <v>414</v>
      </c>
      <c r="E3024" s="5" t="s">
        <v>24939</v>
      </c>
      <c r="F3024" s="5" t="s">
        <v>873</v>
      </c>
      <c r="G3024" s="5" t="s">
        <v>2418</v>
      </c>
      <c r="H3024" s="7">
        <v>506566</v>
      </c>
      <c r="I3024" s="5">
        <v>4</v>
      </c>
      <c r="J3024" s="5">
        <v>1</v>
      </c>
      <c r="K3024" s="5" t="s">
        <v>24940</v>
      </c>
      <c r="L3024" s="5">
        <v>5.5100000000000003E-2</v>
      </c>
      <c r="M3024" s="8"/>
      <c r="N3024" s="8"/>
      <c r="O3024" s="8"/>
      <c r="P3024" s="8"/>
      <c r="Q3024" s="8"/>
      <c r="R3024" s="5" t="s">
        <v>417</v>
      </c>
      <c r="S3024" s="5" t="s">
        <v>417</v>
      </c>
      <c r="T3024" s="5" t="s">
        <v>417</v>
      </c>
      <c r="U3024" s="5" t="s">
        <v>417</v>
      </c>
      <c r="V3024" s="5" t="s">
        <v>417</v>
      </c>
      <c r="W3024" s="5" t="s">
        <v>417</v>
      </c>
      <c r="X3024" s="5" t="s">
        <v>417</v>
      </c>
      <c r="Y3024" s="5" t="s">
        <v>417</v>
      </c>
      <c r="Z3024" s="5" t="s">
        <v>417</v>
      </c>
      <c r="AA3024" s="5" t="s">
        <v>417</v>
      </c>
      <c r="AB3024" s="5"/>
      <c r="AC3024" s="5"/>
      <c r="AD3024" s="5"/>
      <c r="AE3024" s="5"/>
      <c r="AF3024" s="5"/>
    </row>
    <row r="3025" spans="1:32" hidden="1">
      <c r="A3025" s="5" t="s">
        <v>24941</v>
      </c>
      <c r="B3025" s="5" t="str">
        <f>IF(COUNTIF('Leads Priorizados INT'!M:M,A3025)&gt;0,"Sí","No")</f>
        <v>No</v>
      </c>
      <c r="C3025">
        <v>0</v>
      </c>
      <c r="D3025" s="6" t="s">
        <v>414</v>
      </c>
      <c r="E3025" s="5" t="s">
        <v>24942</v>
      </c>
      <c r="F3025" s="5" t="s">
        <v>152</v>
      </c>
      <c r="G3025" s="5" t="s">
        <v>780</v>
      </c>
      <c r="H3025" s="7">
        <v>1009861</v>
      </c>
      <c r="I3025" s="5">
        <v>1</v>
      </c>
      <c r="J3025" s="5">
        <v>1</v>
      </c>
      <c r="K3025" s="5" t="s">
        <v>24943</v>
      </c>
      <c r="L3025" s="5">
        <v>5.5E-2</v>
      </c>
      <c r="M3025" s="8"/>
      <c r="N3025" s="8"/>
      <c r="O3025" s="8"/>
      <c r="P3025" s="8"/>
      <c r="Q3025" s="8"/>
      <c r="R3025" s="5" t="s">
        <v>417</v>
      </c>
      <c r="S3025" s="5" t="s">
        <v>417</v>
      </c>
      <c r="T3025" s="5" t="s">
        <v>417</v>
      </c>
      <c r="U3025" s="5" t="s">
        <v>417</v>
      </c>
      <c r="V3025" s="5" t="s">
        <v>417</v>
      </c>
      <c r="W3025" s="5" t="s">
        <v>417</v>
      </c>
      <c r="X3025" s="5" t="s">
        <v>417</v>
      </c>
      <c r="Y3025" s="5" t="s">
        <v>417</v>
      </c>
      <c r="Z3025" s="5" t="s">
        <v>417</v>
      </c>
      <c r="AA3025" s="5" t="s">
        <v>417</v>
      </c>
      <c r="AB3025" s="5"/>
      <c r="AC3025" s="5"/>
      <c r="AD3025" s="5"/>
      <c r="AE3025" s="5"/>
      <c r="AF3025" s="5"/>
    </row>
    <row r="3026" spans="1:32">
      <c r="A3026" s="5" t="s">
        <v>24944</v>
      </c>
      <c r="B3026" s="5" t="str">
        <f>IF(COUNTIF('Leads Priorizados INT'!M:M,A3026)&gt;0,"Sí","No")</f>
        <v>No</v>
      </c>
      <c r="C3026">
        <v>1</v>
      </c>
      <c r="D3026" s="6" t="s">
        <v>414</v>
      </c>
      <c r="E3026" s="5" t="s">
        <v>24945</v>
      </c>
      <c r="F3026" s="5" t="s">
        <v>2186</v>
      </c>
      <c r="G3026" s="5" t="s">
        <v>15437</v>
      </c>
      <c r="H3026" s="7">
        <v>357224</v>
      </c>
      <c r="I3026" s="5">
        <v>5</v>
      </c>
      <c r="J3026" s="5">
        <v>1</v>
      </c>
      <c r="K3026" s="5" t="s">
        <v>24946</v>
      </c>
      <c r="L3026" s="5">
        <v>5.5E-2</v>
      </c>
      <c r="M3026" s="8"/>
      <c r="N3026" s="8"/>
      <c r="O3026" s="8"/>
      <c r="P3026" s="8"/>
      <c r="Q3026" s="8"/>
      <c r="R3026" s="5" t="s">
        <v>417</v>
      </c>
      <c r="S3026" s="5" t="s">
        <v>417</v>
      </c>
      <c r="T3026" s="5" t="s">
        <v>417</v>
      </c>
      <c r="U3026" s="5" t="s">
        <v>417</v>
      </c>
      <c r="V3026" s="5" t="s">
        <v>417</v>
      </c>
      <c r="W3026" s="5" t="s">
        <v>417</v>
      </c>
      <c r="X3026" s="5" t="s">
        <v>417</v>
      </c>
      <c r="Y3026" s="5" t="s">
        <v>417</v>
      </c>
      <c r="Z3026" s="5" t="s">
        <v>417</v>
      </c>
      <c r="AA3026" s="5" t="s">
        <v>417</v>
      </c>
      <c r="AB3026" s="5"/>
      <c r="AC3026" s="5"/>
      <c r="AD3026" s="5"/>
      <c r="AE3026" s="5"/>
      <c r="AF3026" s="5"/>
    </row>
    <row r="3027" spans="1:32" hidden="1">
      <c r="A3027" s="5" t="s">
        <v>24947</v>
      </c>
      <c r="B3027" s="5" t="str">
        <f>IF(COUNTIF('Leads Priorizados INT'!M:M,A3027)&gt;0,"Sí","No")</f>
        <v>No</v>
      </c>
      <c r="C3027">
        <v>0</v>
      </c>
      <c r="D3027" s="6" t="s">
        <v>414</v>
      </c>
      <c r="E3027" s="5" t="s">
        <v>24948</v>
      </c>
      <c r="F3027" s="5" t="s">
        <v>1065</v>
      </c>
      <c r="G3027" s="5" t="s">
        <v>24949</v>
      </c>
      <c r="H3027" s="7">
        <v>1457924</v>
      </c>
      <c r="I3027" s="5">
        <v>20</v>
      </c>
      <c r="J3027" s="5">
        <v>2</v>
      </c>
      <c r="K3027" s="5" t="s">
        <v>24950</v>
      </c>
      <c r="L3027" s="5">
        <v>5.5E-2</v>
      </c>
      <c r="M3027" s="8">
        <v>943150101</v>
      </c>
      <c r="N3027" s="8">
        <v>943659432</v>
      </c>
      <c r="O3027" s="8">
        <v>943813662</v>
      </c>
      <c r="P3027" s="8">
        <v>606454607</v>
      </c>
      <c r="Q3027" s="8">
        <v>653488244</v>
      </c>
      <c r="R3027" s="5" t="s">
        <v>417</v>
      </c>
      <c r="S3027" s="5" t="s">
        <v>417</v>
      </c>
      <c r="T3027" s="5" t="s">
        <v>417</v>
      </c>
      <c r="U3027" s="5" t="s">
        <v>417</v>
      </c>
      <c r="V3027" s="5" t="s">
        <v>417</v>
      </c>
      <c r="W3027" s="5" t="s">
        <v>417</v>
      </c>
      <c r="X3027" s="5" t="s">
        <v>417</v>
      </c>
      <c r="Y3027" s="5" t="s">
        <v>417</v>
      </c>
      <c r="Z3027" s="5" t="s">
        <v>417</v>
      </c>
      <c r="AA3027" s="5" t="s">
        <v>417</v>
      </c>
      <c r="AB3027" s="5" t="s">
        <v>24951</v>
      </c>
      <c r="AC3027" s="5" t="s">
        <v>24952</v>
      </c>
      <c r="AD3027" s="5" t="s">
        <v>24953</v>
      </c>
      <c r="AE3027" s="5"/>
      <c r="AF3027" s="5"/>
    </row>
    <row r="3028" spans="1:32" hidden="1">
      <c r="A3028" s="5" t="s">
        <v>24954</v>
      </c>
      <c r="B3028" s="5" t="str">
        <f>IF(COUNTIF('Leads Priorizados INT'!M:M,A3028)&gt;0,"Sí","No")</f>
        <v>No</v>
      </c>
      <c r="C3028">
        <v>0</v>
      </c>
      <c r="D3028" s="6" t="s">
        <v>414</v>
      </c>
      <c r="E3028" s="5" t="s">
        <v>24955</v>
      </c>
      <c r="F3028" s="5" t="s">
        <v>2944</v>
      </c>
      <c r="G3028" s="5" t="s">
        <v>16056</v>
      </c>
      <c r="H3028" s="7">
        <v>2669259</v>
      </c>
      <c r="I3028" s="5">
        <v>1</v>
      </c>
      <c r="J3028" s="5">
        <v>1</v>
      </c>
      <c r="K3028" s="5" t="s">
        <v>24956</v>
      </c>
      <c r="L3028" s="5">
        <v>5.5E-2</v>
      </c>
      <c r="M3028" s="8">
        <v>941620101</v>
      </c>
      <c r="N3028" s="8">
        <v>941202696</v>
      </c>
      <c r="O3028" s="8"/>
      <c r="P3028" s="8"/>
      <c r="Q3028" s="8"/>
      <c r="R3028" s="5" t="s">
        <v>417</v>
      </c>
      <c r="S3028" s="5" t="s">
        <v>417</v>
      </c>
      <c r="T3028" s="5" t="s">
        <v>417</v>
      </c>
      <c r="U3028" s="5" t="s">
        <v>417</v>
      </c>
      <c r="V3028" s="5" t="s">
        <v>417</v>
      </c>
      <c r="W3028" s="5" t="s">
        <v>417</v>
      </c>
      <c r="X3028" s="5" t="s">
        <v>417</v>
      </c>
      <c r="Y3028" s="5" t="s">
        <v>417</v>
      </c>
      <c r="Z3028" s="5" t="s">
        <v>417</v>
      </c>
      <c r="AA3028" s="5" t="s">
        <v>417</v>
      </c>
      <c r="AB3028" s="5"/>
      <c r="AC3028" s="5"/>
      <c r="AD3028" s="5"/>
      <c r="AE3028" s="5"/>
      <c r="AF3028" s="5"/>
    </row>
    <row r="3029" spans="1:32" hidden="1">
      <c r="A3029" s="5" t="s">
        <v>24957</v>
      </c>
      <c r="B3029" s="5" t="str">
        <f>IF(COUNTIF('Leads Priorizados INT'!M:M,A3029)&gt;0,"Sí","No")</f>
        <v>No</v>
      </c>
      <c r="C3029">
        <v>0</v>
      </c>
      <c r="D3029" s="6" t="s">
        <v>414</v>
      </c>
      <c r="E3029" s="5" t="s">
        <v>24958</v>
      </c>
      <c r="F3029" s="5" t="s">
        <v>2944</v>
      </c>
      <c r="G3029" s="5" t="s">
        <v>13264</v>
      </c>
      <c r="H3029" s="7">
        <v>426876</v>
      </c>
      <c r="I3029" s="5">
        <v>1</v>
      </c>
      <c r="J3029" s="5">
        <v>2</v>
      </c>
      <c r="K3029" s="5" t="s">
        <v>24959</v>
      </c>
      <c r="L3029" s="5">
        <v>5.5E-2</v>
      </c>
      <c r="M3029" s="8">
        <v>941620101</v>
      </c>
      <c r="N3029" s="8"/>
      <c r="O3029" s="8"/>
      <c r="P3029" s="8"/>
      <c r="Q3029" s="8"/>
      <c r="R3029" s="5" t="s">
        <v>417</v>
      </c>
      <c r="S3029" s="5" t="s">
        <v>417</v>
      </c>
      <c r="T3029" s="5" t="s">
        <v>417</v>
      </c>
      <c r="U3029" s="5" t="s">
        <v>417</v>
      </c>
      <c r="V3029" s="5" t="s">
        <v>417</v>
      </c>
      <c r="W3029" s="5" t="s">
        <v>417</v>
      </c>
      <c r="X3029" s="5" t="s">
        <v>417</v>
      </c>
      <c r="Y3029" s="5" t="s">
        <v>417</v>
      </c>
      <c r="Z3029" s="5" t="s">
        <v>417</v>
      </c>
      <c r="AA3029" s="5" t="s">
        <v>417</v>
      </c>
      <c r="AB3029" s="5"/>
      <c r="AC3029" s="5"/>
      <c r="AD3029" s="5"/>
      <c r="AE3029" s="5"/>
      <c r="AF3029" s="5"/>
    </row>
    <row r="3030" spans="1:32" hidden="1">
      <c r="A3030" s="5" t="s">
        <v>24960</v>
      </c>
      <c r="B3030" s="5" t="str">
        <f>IF(COUNTIF('Leads Priorizados INT'!M:M,A3030)&gt;0,"Sí","No")</f>
        <v>No</v>
      </c>
      <c r="C3030">
        <v>0</v>
      </c>
      <c r="D3030" s="6" t="s">
        <v>414</v>
      </c>
      <c r="E3030" s="5" t="s">
        <v>24961</v>
      </c>
      <c r="F3030" s="5" t="s">
        <v>721</v>
      </c>
      <c r="G3030" s="5" t="s">
        <v>13517</v>
      </c>
      <c r="H3030" s="7">
        <v>4247793</v>
      </c>
      <c r="I3030" s="5">
        <v>38</v>
      </c>
      <c r="J3030" s="5">
        <v>2</v>
      </c>
      <c r="K3030" s="5" t="s">
        <v>24962</v>
      </c>
      <c r="L3030" s="5">
        <v>5.5E-2</v>
      </c>
      <c r="M3030" s="8">
        <v>928915435</v>
      </c>
      <c r="N3030" s="8">
        <v>928472915</v>
      </c>
      <c r="O3030" s="8">
        <v>915191520</v>
      </c>
      <c r="P3030" s="8"/>
      <c r="Q3030" s="8"/>
      <c r="R3030" s="5" t="s">
        <v>417</v>
      </c>
      <c r="S3030" s="5" t="s">
        <v>417</v>
      </c>
      <c r="T3030" s="5" t="s">
        <v>417</v>
      </c>
      <c r="U3030" s="5" t="s">
        <v>417</v>
      </c>
      <c r="V3030" s="5" t="s">
        <v>417</v>
      </c>
      <c r="W3030" s="5" t="s">
        <v>417</v>
      </c>
      <c r="X3030" s="5" t="s">
        <v>417</v>
      </c>
      <c r="Y3030" s="5" t="s">
        <v>417</v>
      </c>
      <c r="Z3030" s="5" t="s">
        <v>417</v>
      </c>
      <c r="AA3030" s="5" t="s">
        <v>417</v>
      </c>
      <c r="AB3030" s="5" t="s">
        <v>24963</v>
      </c>
      <c r="AC3030" s="5"/>
      <c r="AD3030" s="5"/>
      <c r="AE3030" s="5"/>
      <c r="AF3030" s="5"/>
    </row>
    <row r="3031" spans="1:32">
      <c r="A3031" s="5" t="s">
        <v>24964</v>
      </c>
      <c r="B3031" s="5" t="str">
        <f>IF(COUNTIF('Leads Priorizados INT'!M:M,A3031)&gt;0,"Sí","No")</f>
        <v>No</v>
      </c>
      <c r="C3031">
        <v>1</v>
      </c>
      <c r="D3031" s="6" t="s">
        <v>414</v>
      </c>
      <c r="E3031" s="5" t="s">
        <v>24965</v>
      </c>
      <c r="F3031" s="5" t="s">
        <v>431</v>
      </c>
      <c r="G3031" s="5" t="s">
        <v>2374</v>
      </c>
      <c r="H3031" s="7">
        <v>521233</v>
      </c>
      <c r="I3031" s="5">
        <v>1</v>
      </c>
      <c r="J3031" s="5">
        <v>1</v>
      </c>
      <c r="K3031" s="5" t="s">
        <v>24966</v>
      </c>
      <c r="L3031" s="5">
        <v>5.5E-2</v>
      </c>
      <c r="M3031" s="8"/>
      <c r="N3031" s="8"/>
      <c r="O3031" s="8"/>
      <c r="P3031" s="8"/>
      <c r="Q3031" s="8"/>
      <c r="R3031" s="5" t="s">
        <v>417</v>
      </c>
      <c r="S3031" s="5" t="s">
        <v>417</v>
      </c>
      <c r="T3031" s="5" t="s">
        <v>417</v>
      </c>
      <c r="U3031" s="5" t="s">
        <v>417</v>
      </c>
      <c r="V3031" s="5" t="s">
        <v>417</v>
      </c>
      <c r="W3031" s="5" t="s">
        <v>417</v>
      </c>
      <c r="X3031" s="5" t="s">
        <v>417</v>
      </c>
      <c r="Y3031" s="5" t="s">
        <v>417</v>
      </c>
      <c r="Z3031" s="5" t="s">
        <v>417</v>
      </c>
      <c r="AA3031" s="5" t="s">
        <v>417</v>
      </c>
      <c r="AB3031" s="5"/>
      <c r="AC3031" s="5"/>
      <c r="AD3031" s="5"/>
      <c r="AE3031" s="5"/>
      <c r="AF3031" s="5"/>
    </row>
    <row r="3032" spans="1:32" hidden="1">
      <c r="A3032" s="5" t="s">
        <v>24967</v>
      </c>
      <c r="B3032" s="5" t="str">
        <f>IF(COUNTIF('Leads Priorizados INT'!M:M,A3032)&gt;0,"Sí","No")</f>
        <v>No</v>
      </c>
      <c r="C3032">
        <v>0</v>
      </c>
      <c r="D3032" s="6" t="s">
        <v>414</v>
      </c>
      <c r="E3032" s="5" t="s">
        <v>24968</v>
      </c>
      <c r="F3032" s="5" t="s">
        <v>152</v>
      </c>
      <c r="G3032" s="5" t="s">
        <v>3108</v>
      </c>
      <c r="H3032" s="7">
        <v>1190899</v>
      </c>
      <c r="I3032" s="5">
        <v>5</v>
      </c>
      <c r="J3032" s="5">
        <v>1</v>
      </c>
      <c r="K3032" s="5" t="s">
        <v>24969</v>
      </c>
      <c r="L3032" s="5">
        <v>5.5E-2</v>
      </c>
      <c r="M3032" s="8"/>
      <c r="N3032" s="8"/>
      <c r="O3032" s="8"/>
      <c r="P3032" s="8"/>
      <c r="Q3032" s="8"/>
      <c r="R3032" s="5" t="s">
        <v>417</v>
      </c>
      <c r="S3032" s="5" t="s">
        <v>417</v>
      </c>
      <c r="T3032" s="5" t="s">
        <v>417</v>
      </c>
      <c r="U3032" s="5" t="s">
        <v>417</v>
      </c>
      <c r="V3032" s="5" t="s">
        <v>417</v>
      </c>
      <c r="W3032" s="5" t="s">
        <v>417</v>
      </c>
      <c r="X3032" s="5" t="s">
        <v>417</v>
      </c>
      <c r="Y3032" s="5" t="s">
        <v>417</v>
      </c>
      <c r="Z3032" s="5" t="s">
        <v>417</v>
      </c>
      <c r="AA3032" s="5" t="s">
        <v>417</v>
      </c>
      <c r="AB3032" s="5"/>
      <c r="AC3032" s="5"/>
      <c r="AD3032" s="5"/>
      <c r="AE3032" s="5"/>
      <c r="AF3032" s="5"/>
    </row>
    <row r="3033" spans="1:32" hidden="1">
      <c r="A3033" s="5" t="s">
        <v>24970</v>
      </c>
      <c r="B3033" s="5" t="str">
        <f>IF(COUNTIF('Leads Priorizados INT'!M:M,A3033)&gt;0,"Sí","No")</f>
        <v>No</v>
      </c>
      <c r="C3033">
        <v>0</v>
      </c>
      <c r="D3033" s="6" t="s">
        <v>1234</v>
      </c>
      <c r="E3033" s="5" t="s">
        <v>24971</v>
      </c>
      <c r="F3033" s="5" t="s">
        <v>700</v>
      </c>
      <c r="G3033" s="5" t="s">
        <v>24972</v>
      </c>
      <c r="H3033" s="7">
        <v>387379</v>
      </c>
      <c r="I3033" s="5">
        <v>1</v>
      </c>
      <c r="J3033" s="5">
        <v>2</v>
      </c>
      <c r="K3033" s="5" t="s">
        <v>24973</v>
      </c>
      <c r="L3033" s="5">
        <v>5.5E-2</v>
      </c>
      <c r="M3033" s="8">
        <v>955744978</v>
      </c>
      <c r="N3033" s="8">
        <v>670493962</v>
      </c>
      <c r="O3033" s="8">
        <v>659008587</v>
      </c>
      <c r="P3033" s="8"/>
      <c r="Q3033" s="8"/>
      <c r="R3033" s="5" t="s">
        <v>417</v>
      </c>
      <c r="S3033" s="5" t="s">
        <v>417</v>
      </c>
      <c r="T3033" s="5" t="s">
        <v>417</v>
      </c>
      <c r="U3033" s="5" t="s">
        <v>417</v>
      </c>
      <c r="V3033" s="5" t="s">
        <v>417</v>
      </c>
      <c r="W3033" s="5" t="s">
        <v>417</v>
      </c>
      <c r="X3033" s="5" t="s">
        <v>417</v>
      </c>
      <c r="Y3033" s="5" t="s">
        <v>417</v>
      </c>
      <c r="Z3033" s="5" t="s">
        <v>417</v>
      </c>
      <c r="AA3033" s="5" t="s">
        <v>417</v>
      </c>
      <c r="AB3033" s="5" t="s">
        <v>24974</v>
      </c>
      <c r="AC3033" s="5" t="s">
        <v>24975</v>
      </c>
      <c r="AD3033" s="5"/>
      <c r="AE3033" s="5"/>
      <c r="AF3033" s="5"/>
    </row>
    <row r="3034" spans="1:32">
      <c r="A3034" s="5" t="s">
        <v>24976</v>
      </c>
      <c r="B3034" s="5" t="str">
        <f>IF(COUNTIF('Leads Priorizados INT'!M:M,A3034)&gt;0,"Sí","No")</f>
        <v>No</v>
      </c>
      <c r="C3034">
        <v>1</v>
      </c>
      <c r="D3034" s="6" t="s">
        <v>414</v>
      </c>
      <c r="E3034" s="5" t="s">
        <v>24977</v>
      </c>
      <c r="F3034" s="5" t="s">
        <v>700</v>
      </c>
      <c r="G3034" s="5" t="s">
        <v>12496</v>
      </c>
      <c r="H3034" s="7">
        <v>333540</v>
      </c>
      <c r="I3034" s="5">
        <v>1</v>
      </c>
      <c r="J3034" s="5">
        <v>1</v>
      </c>
      <c r="K3034" s="5" t="s">
        <v>24978</v>
      </c>
      <c r="L3034" s="5">
        <v>5.5E-2</v>
      </c>
      <c r="M3034" s="8"/>
      <c r="N3034" s="8"/>
      <c r="O3034" s="8"/>
      <c r="P3034" s="8"/>
      <c r="Q3034" s="8"/>
      <c r="R3034" s="5" t="s">
        <v>417</v>
      </c>
      <c r="S3034" s="5" t="s">
        <v>417</v>
      </c>
      <c r="T3034" s="5" t="s">
        <v>417</v>
      </c>
      <c r="U3034" s="5" t="s">
        <v>417</v>
      </c>
      <c r="V3034" s="5" t="s">
        <v>417</v>
      </c>
      <c r="W3034" s="5" t="s">
        <v>417</v>
      </c>
      <c r="X3034" s="5" t="s">
        <v>417</v>
      </c>
      <c r="Y3034" s="5" t="s">
        <v>417</v>
      </c>
      <c r="Z3034" s="5" t="s">
        <v>417</v>
      </c>
      <c r="AA3034" s="5" t="s">
        <v>417</v>
      </c>
      <c r="AB3034" s="5"/>
      <c r="AC3034" s="5"/>
      <c r="AD3034" s="5"/>
      <c r="AE3034" s="5"/>
      <c r="AF3034" s="5"/>
    </row>
    <row r="3035" spans="1:32" hidden="1">
      <c r="A3035" s="5" t="s">
        <v>24979</v>
      </c>
      <c r="B3035" s="5" t="str">
        <f>IF(COUNTIF('Leads Priorizados INT'!M:M,A3035)&gt;0,"Sí","No")</f>
        <v>No</v>
      </c>
      <c r="C3035">
        <v>0</v>
      </c>
      <c r="D3035" s="6" t="s">
        <v>414</v>
      </c>
      <c r="E3035" s="5" t="s">
        <v>24980</v>
      </c>
      <c r="F3035" s="5" t="s">
        <v>873</v>
      </c>
      <c r="G3035" s="5" t="s">
        <v>13874</v>
      </c>
      <c r="H3035" s="7">
        <v>1031257</v>
      </c>
      <c r="I3035" s="5">
        <v>7</v>
      </c>
      <c r="J3035" s="5">
        <v>1</v>
      </c>
      <c r="K3035" s="5" t="s">
        <v>24981</v>
      </c>
      <c r="L3035" s="5">
        <v>5.5E-2</v>
      </c>
      <c r="M3035" s="8"/>
      <c r="N3035" s="8"/>
      <c r="O3035" s="8"/>
      <c r="P3035" s="8"/>
      <c r="Q3035" s="8"/>
      <c r="R3035" s="5" t="s">
        <v>417</v>
      </c>
      <c r="S3035" s="5" t="s">
        <v>417</v>
      </c>
      <c r="T3035" s="5" t="s">
        <v>417</v>
      </c>
      <c r="U3035" s="5" t="s">
        <v>417</v>
      </c>
      <c r="V3035" s="5" t="s">
        <v>417</v>
      </c>
      <c r="W3035" s="5" t="s">
        <v>417</v>
      </c>
      <c r="X3035" s="5" t="s">
        <v>417</v>
      </c>
      <c r="Y3035" s="5" t="s">
        <v>417</v>
      </c>
      <c r="Z3035" s="5" t="s">
        <v>417</v>
      </c>
      <c r="AA3035" s="5" t="s">
        <v>417</v>
      </c>
      <c r="AB3035" s="5"/>
      <c r="AC3035" s="5"/>
      <c r="AD3035" s="5"/>
      <c r="AE3035" s="5"/>
      <c r="AF3035" s="5"/>
    </row>
    <row r="3036" spans="1:32" hidden="1">
      <c r="A3036" s="5" t="s">
        <v>24982</v>
      </c>
      <c r="B3036" s="5" t="str">
        <f>IF(COUNTIF('Leads Priorizados INT'!M:M,A3036)&gt;0,"Sí","No")</f>
        <v>No</v>
      </c>
      <c r="C3036">
        <v>0</v>
      </c>
      <c r="D3036" s="6" t="s">
        <v>414</v>
      </c>
      <c r="E3036" s="5" t="s">
        <v>24983</v>
      </c>
      <c r="F3036" s="5" t="s">
        <v>431</v>
      </c>
      <c r="G3036" s="5" t="s">
        <v>2913</v>
      </c>
      <c r="H3036" s="7">
        <v>1012411</v>
      </c>
      <c r="I3036" s="5">
        <v>8</v>
      </c>
      <c r="J3036" s="5">
        <v>1</v>
      </c>
      <c r="K3036" s="5" t="s">
        <v>24984</v>
      </c>
      <c r="L3036" s="5">
        <v>5.4899999999999997E-2</v>
      </c>
      <c r="M3036" s="8"/>
      <c r="N3036" s="8"/>
      <c r="O3036" s="8"/>
      <c r="P3036" s="8"/>
      <c r="Q3036" s="8"/>
      <c r="R3036" s="5" t="s">
        <v>417</v>
      </c>
      <c r="S3036" s="5" t="s">
        <v>417</v>
      </c>
      <c r="T3036" s="5" t="s">
        <v>417</v>
      </c>
      <c r="U3036" s="5" t="s">
        <v>417</v>
      </c>
      <c r="V3036" s="5" t="s">
        <v>417</v>
      </c>
      <c r="W3036" s="5" t="s">
        <v>417</v>
      </c>
      <c r="X3036" s="5" t="s">
        <v>417</v>
      </c>
      <c r="Y3036" s="5" t="s">
        <v>417</v>
      </c>
      <c r="Z3036" s="5" t="s">
        <v>417</v>
      </c>
      <c r="AA3036" s="5" t="s">
        <v>417</v>
      </c>
      <c r="AB3036" s="5"/>
      <c r="AC3036" s="5"/>
      <c r="AD3036" s="5"/>
      <c r="AE3036" s="5"/>
      <c r="AF3036" s="5"/>
    </row>
    <row r="3037" spans="1:32" hidden="1">
      <c r="A3037" s="5" t="s">
        <v>24985</v>
      </c>
      <c r="B3037" s="5" t="str">
        <f>IF(COUNTIF('Leads Priorizados INT'!M:M,A3037)&gt;0,"Sí","No")</f>
        <v>No</v>
      </c>
      <c r="C3037">
        <v>0</v>
      </c>
      <c r="D3037" s="6" t="s">
        <v>414</v>
      </c>
      <c r="E3037" s="5" t="s">
        <v>24986</v>
      </c>
      <c r="F3037" s="5" t="s">
        <v>152</v>
      </c>
      <c r="G3037" s="5" t="s">
        <v>553</v>
      </c>
      <c r="H3037" s="7">
        <v>5738806</v>
      </c>
      <c r="I3037" s="5">
        <v>1</v>
      </c>
      <c r="J3037" s="5">
        <v>4</v>
      </c>
      <c r="K3037" s="5" t="s">
        <v>24987</v>
      </c>
      <c r="L3037" s="5">
        <v>5.4899999999999997E-2</v>
      </c>
      <c r="M3037" s="8">
        <v>916669770</v>
      </c>
      <c r="N3037" s="8">
        <v>658846249</v>
      </c>
      <c r="O3037" s="8">
        <v>687410347</v>
      </c>
      <c r="P3037" s="8">
        <v>676748851</v>
      </c>
      <c r="Q3037" s="8">
        <v>646246410</v>
      </c>
      <c r="R3037" s="5" t="s">
        <v>417</v>
      </c>
      <c r="S3037" s="5" t="s">
        <v>417</v>
      </c>
      <c r="T3037" s="5" t="s">
        <v>417</v>
      </c>
      <c r="U3037" s="5" t="s">
        <v>417</v>
      </c>
      <c r="V3037" s="5" t="s">
        <v>417</v>
      </c>
      <c r="W3037" s="5" t="s">
        <v>417</v>
      </c>
      <c r="X3037" s="5" t="s">
        <v>417</v>
      </c>
      <c r="Y3037" s="5" t="s">
        <v>417</v>
      </c>
      <c r="Z3037" s="5" t="s">
        <v>417</v>
      </c>
      <c r="AA3037" s="5" t="s">
        <v>417</v>
      </c>
      <c r="AB3037" s="5"/>
      <c r="AC3037" s="5"/>
      <c r="AD3037" s="5"/>
      <c r="AE3037" s="5"/>
      <c r="AF3037" s="5"/>
    </row>
    <row r="3038" spans="1:32" hidden="1">
      <c r="A3038" s="5" t="s">
        <v>24988</v>
      </c>
      <c r="B3038" s="5" t="str">
        <f>IF(COUNTIF('Leads Priorizados INT'!M:M,A3038)&gt;0,"Sí","No")</f>
        <v>No</v>
      </c>
      <c r="C3038">
        <v>0</v>
      </c>
      <c r="D3038" s="6" t="s">
        <v>414</v>
      </c>
      <c r="E3038" s="5" t="s">
        <v>24989</v>
      </c>
      <c r="F3038" s="5" t="s">
        <v>152</v>
      </c>
      <c r="G3038" s="5" t="s">
        <v>592</v>
      </c>
      <c r="H3038" s="7">
        <v>1380541</v>
      </c>
      <c r="I3038" s="5">
        <v>9</v>
      </c>
      <c r="J3038" s="5">
        <v>2</v>
      </c>
      <c r="K3038" s="5" t="s">
        <v>24990</v>
      </c>
      <c r="L3038" s="5">
        <v>5.4899999999999997E-2</v>
      </c>
      <c r="M3038" s="8">
        <v>914058944</v>
      </c>
      <c r="N3038" s="8"/>
      <c r="O3038" s="8"/>
      <c r="P3038" s="8"/>
      <c r="Q3038" s="8"/>
      <c r="R3038" s="5" t="s">
        <v>417</v>
      </c>
      <c r="S3038" s="5" t="s">
        <v>417</v>
      </c>
      <c r="T3038" s="5" t="s">
        <v>417</v>
      </c>
      <c r="U3038" s="5" t="s">
        <v>417</v>
      </c>
      <c r="V3038" s="5" t="s">
        <v>417</v>
      </c>
      <c r="W3038" s="5" t="s">
        <v>417</v>
      </c>
      <c r="X3038" s="5" t="s">
        <v>417</v>
      </c>
      <c r="Y3038" s="5" t="s">
        <v>417</v>
      </c>
      <c r="Z3038" s="5" t="s">
        <v>417</v>
      </c>
      <c r="AA3038" s="5" t="s">
        <v>417</v>
      </c>
      <c r="AB3038" s="5"/>
      <c r="AC3038" s="5"/>
      <c r="AD3038" s="5"/>
      <c r="AE3038" s="5"/>
      <c r="AF3038" s="5"/>
    </row>
    <row r="3039" spans="1:32">
      <c r="A3039" s="5" t="s">
        <v>24991</v>
      </c>
      <c r="B3039" s="5" t="str">
        <f>IF(COUNTIF('Leads Priorizados INT'!M:M,A3039)&gt;0,"Sí","No")</f>
        <v>No</v>
      </c>
      <c r="C3039">
        <v>1</v>
      </c>
      <c r="D3039" s="6" t="s">
        <v>414</v>
      </c>
      <c r="E3039" s="5" t="s">
        <v>24992</v>
      </c>
      <c r="F3039" s="5" t="s">
        <v>152</v>
      </c>
      <c r="G3039" s="5" t="s">
        <v>2795</v>
      </c>
      <c r="H3039" s="7">
        <v>425166</v>
      </c>
      <c r="I3039" s="5">
        <v>5</v>
      </c>
      <c r="J3039" s="5">
        <v>1</v>
      </c>
      <c r="K3039" s="5" t="s">
        <v>24993</v>
      </c>
      <c r="L3039" s="5">
        <v>5.4899999999999997E-2</v>
      </c>
      <c r="M3039" s="8"/>
      <c r="N3039" s="8"/>
      <c r="O3039" s="8"/>
      <c r="P3039" s="8"/>
      <c r="Q3039" s="8"/>
      <c r="R3039" s="5" t="s">
        <v>417</v>
      </c>
      <c r="S3039" s="5" t="s">
        <v>417</v>
      </c>
      <c r="T3039" s="5" t="s">
        <v>417</v>
      </c>
      <c r="U3039" s="5" t="s">
        <v>417</v>
      </c>
      <c r="V3039" s="5" t="s">
        <v>417</v>
      </c>
      <c r="W3039" s="5" t="s">
        <v>417</v>
      </c>
      <c r="X3039" s="5" t="s">
        <v>417</v>
      </c>
      <c r="Y3039" s="5" t="s">
        <v>417</v>
      </c>
      <c r="Z3039" s="5" t="s">
        <v>417</v>
      </c>
      <c r="AA3039" s="5" t="s">
        <v>417</v>
      </c>
      <c r="AB3039" s="5"/>
      <c r="AC3039" s="5"/>
      <c r="AD3039" s="5"/>
      <c r="AE3039" s="5"/>
      <c r="AF3039" s="5"/>
    </row>
    <row r="3040" spans="1:32" hidden="1">
      <c r="A3040" s="5" t="s">
        <v>24994</v>
      </c>
      <c r="B3040" s="5" t="str">
        <f>IF(COUNTIF('Leads Priorizados INT'!M:M,A3040)&gt;0,"Sí","No")</f>
        <v>No</v>
      </c>
      <c r="C3040">
        <v>0</v>
      </c>
      <c r="D3040" s="6" t="s">
        <v>430</v>
      </c>
      <c r="E3040" s="5" t="s">
        <v>24995</v>
      </c>
      <c r="F3040" s="5" t="s">
        <v>873</v>
      </c>
      <c r="G3040" s="5" t="s">
        <v>24996</v>
      </c>
      <c r="H3040" s="7">
        <v>591803</v>
      </c>
      <c r="I3040" s="5">
        <v>3</v>
      </c>
      <c r="J3040" s="5">
        <v>1</v>
      </c>
      <c r="K3040" s="5" t="s">
        <v>24997</v>
      </c>
      <c r="L3040" s="5">
        <v>5.4899999999999997E-2</v>
      </c>
      <c r="M3040" s="8">
        <v>952218991</v>
      </c>
      <c r="N3040" s="8">
        <v>683170487</v>
      </c>
      <c r="O3040" s="8">
        <v>682551574</v>
      </c>
      <c r="P3040" s="8">
        <v>667950759</v>
      </c>
      <c r="Q3040" s="8">
        <v>617482590</v>
      </c>
      <c r="R3040" s="5" t="s">
        <v>417</v>
      </c>
      <c r="S3040" s="5" t="s">
        <v>417</v>
      </c>
      <c r="T3040" s="5" t="s">
        <v>417</v>
      </c>
      <c r="U3040" s="5" t="s">
        <v>417</v>
      </c>
      <c r="V3040" s="5" t="s">
        <v>417</v>
      </c>
      <c r="W3040" s="5" t="s">
        <v>417</v>
      </c>
      <c r="X3040" s="5" t="s">
        <v>417</v>
      </c>
      <c r="Y3040" s="5" t="s">
        <v>417</v>
      </c>
      <c r="Z3040" s="5" t="s">
        <v>417</v>
      </c>
      <c r="AA3040" s="5" t="s">
        <v>417</v>
      </c>
      <c r="AB3040" s="5"/>
      <c r="AC3040" s="5"/>
      <c r="AD3040" s="5"/>
      <c r="AE3040" s="5"/>
      <c r="AF3040" s="5"/>
    </row>
    <row r="3041" spans="1:32">
      <c r="A3041" s="5" t="s">
        <v>24998</v>
      </c>
      <c r="B3041" s="5" t="str">
        <f>IF(COUNTIF('Leads Priorizados INT'!M:M,A3041)&gt;0,"Sí","No")</f>
        <v>No</v>
      </c>
      <c r="C3041">
        <v>1</v>
      </c>
      <c r="D3041" s="6" t="s">
        <v>414</v>
      </c>
      <c r="E3041" s="5" t="s">
        <v>24999</v>
      </c>
      <c r="F3041" s="5" t="s">
        <v>873</v>
      </c>
      <c r="G3041" s="5" t="s">
        <v>20378</v>
      </c>
      <c r="H3041" s="7">
        <v>1273199</v>
      </c>
      <c r="I3041" s="5">
        <v>7</v>
      </c>
      <c r="J3041" s="5">
        <v>3</v>
      </c>
      <c r="K3041" s="5" t="s">
        <v>25000</v>
      </c>
      <c r="L3041" s="5">
        <v>5.4899999999999997E-2</v>
      </c>
      <c r="M3041" s="8">
        <v>917702912</v>
      </c>
      <c r="N3041" s="8">
        <v>916228968</v>
      </c>
      <c r="O3041" s="8"/>
      <c r="P3041" s="8"/>
      <c r="Q3041" s="8"/>
      <c r="R3041" s="5" t="s">
        <v>417</v>
      </c>
      <c r="S3041" s="5" t="s">
        <v>417</v>
      </c>
      <c r="T3041" s="5" t="s">
        <v>417</v>
      </c>
      <c r="U3041" s="5" t="s">
        <v>417</v>
      </c>
      <c r="V3041" s="5" t="s">
        <v>417</v>
      </c>
      <c r="W3041" s="5" t="s">
        <v>417</v>
      </c>
      <c r="X3041" s="5" t="s">
        <v>417</v>
      </c>
      <c r="Y3041" s="5" t="s">
        <v>417</v>
      </c>
      <c r="Z3041" s="5" t="s">
        <v>417</v>
      </c>
      <c r="AA3041" s="5" t="s">
        <v>417</v>
      </c>
      <c r="AB3041" s="5" t="s">
        <v>25001</v>
      </c>
      <c r="AC3041" s="5"/>
      <c r="AD3041" s="5"/>
      <c r="AE3041" s="5"/>
      <c r="AF3041" s="5"/>
    </row>
    <row r="3042" spans="1:32" hidden="1">
      <c r="A3042" s="5" t="s">
        <v>25002</v>
      </c>
      <c r="B3042" s="5" t="str">
        <f>IF(COUNTIF('Leads Priorizados INT'!M:M,A3042)&gt;0,"Sí","No")</f>
        <v>No</v>
      </c>
      <c r="C3042">
        <v>0</v>
      </c>
      <c r="D3042" s="6" t="s">
        <v>414</v>
      </c>
      <c r="E3042" s="5" t="s">
        <v>25003</v>
      </c>
      <c r="F3042" s="5" t="s">
        <v>431</v>
      </c>
      <c r="G3042" s="5" t="s">
        <v>2206</v>
      </c>
      <c r="H3042" s="7">
        <v>5460630</v>
      </c>
      <c r="I3042" s="5">
        <v>27</v>
      </c>
      <c r="J3042" s="5">
        <v>1</v>
      </c>
      <c r="K3042" s="5" t="s">
        <v>25004</v>
      </c>
      <c r="L3042" s="5">
        <v>5.4800000000000001E-2</v>
      </c>
      <c r="M3042" s="8">
        <v>933040495</v>
      </c>
      <c r="N3042" s="8"/>
      <c r="O3042" s="8"/>
      <c r="P3042" s="8"/>
      <c r="Q3042" s="8"/>
      <c r="R3042" s="5" t="s">
        <v>417</v>
      </c>
      <c r="S3042" s="5" t="s">
        <v>417</v>
      </c>
      <c r="T3042" s="5" t="s">
        <v>417</v>
      </c>
      <c r="U3042" s="5" t="s">
        <v>417</v>
      </c>
      <c r="V3042" s="5" t="s">
        <v>417</v>
      </c>
      <c r="W3042" s="5" t="s">
        <v>417</v>
      </c>
      <c r="X3042" s="5" t="s">
        <v>417</v>
      </c>
      <c r="Y3042" s="5" t="s">
        <v>417</v>
      </c>
      <c r="Z3042" s="5" t="s">
        <v>417</v>
      </c>
      <c r="AA3042" s="5" t="s">
        <v>417</v>
      </c>
      <c r="AB3042" s="5"/>
      <c r="AC3042" s="5"/>
      <c r="AD3042" s="5"/>
      <c r="AE3042" s="5"/>
      <c r="AF3042" s="5"/>
    </row>
    <row r="3043" spans="1:32" hidden="1">
      <c r="A3043" s="5" t="s">
        <v>25005</v>
      </c>
      <c r="B3043" s="5" t="str">
        <f>IF(COUNTIF('Leads Priorizados INT'!M:M,A3043)&gt;0,"Sí","No")</f>
        <v>No</v>
      </c>
      <c r="C3043">
        <v>0</v>
      </c>
      <c r="D3043" s="6" t="s">
        <v>414</v>
      </c>
      <c r="E3043" s="5" t="s">
        <v>25006</v>
      </c>
      <c r="F3043" s="5" t="s">
        <v>431</v>
      </c>
      <c r="G3043" s="5" t="s">
        <v>2159</v>
      </c>
      <c r="H3043" s="7">
        <v>1240271</v>
      </c>
      <c r="I3043" s="5">
        <v>5</v>
      </c>
      <c r="J3043" s="5">
        <v>2</v>
      </c>
      <c r="K3043" s="5" t="s">
        <v>25007</v>
      </c>
      <c r="L3043" s="5">
        <v>5.4800000000000001E-2</v>
      </c>
      <c r="M3043" s="8">
        <v>932098912</v>
      </c>
      <c r="N3043" s="8">
        <v>685696231</v>
      </c>
      <c r="O3043" s="8"/>
      <c r="P3043" s="8"/>
      <c r="Q3043" s="8"/>
      <c r="R3043" s="5" t="s">
        <v>417</v>
      </c>
      <c r="S3043" s="5" t="s">
        <v>417</v>
      </c>
      <c r="T3043" s="5" t="s">
        <v>417</v>
      </c>
      <c r="U3043" s="5" t="s">
        <v>417</v>
      </c>
      <c r="V3043" s="5" t="s">
        <v>417</v>
      </c>
      <c r="W3043" s="5" t="s">
        <v>417</v>
      </c>
      <c r="X3043" s="5" t="s">
        <v>417</v>
      </c>
      <c r="Y3043" s="5" t="s">
        <v>417</v>
      </c>
      <c r="Z3043" s="5" t="s">
        <v>417</v>
      </c>
      <c r="AA3043" s="5" t="s">
        <v>417</v>
      </c>
      <c r="AB3043" s="5"/>
      <c r="AC3043" s="5"/>
      <c r="AD3043" s="5"/>
      <c r="AE3043" s="5"/>
      <c r="AF3043" s="5"/>
    </row>
    <row r="3044" spans="1:32" hidden="1">
      <c r="A3044" s="5" t="s">
        <v>25008</v>
      </c>
      <c r="B3044" s="5" t="str">
        <f>IF(COUNTIF('Leads Priorizados INT'!M:M,A3044)&gt;0,"Sí","No")</f>
        <v>No</v>
      </c>
      <c r="C3044">
        <v>0</v>
      </c>
      <c r="D3044" s="6" t="s">
        <v>414</v>
      </c>
      <c r="E3044" s="5" t="s">
        <v>25009</v>
      </c>
      <c r="F3044" s="5" t="s">
        <v>431</v>
      </c>
      <c r="G3044" s="5" t="s">
        <v>23963</v>
      </c>
      <c r="H3044" s="7">
        <v>927841</v>
      </c>
      <c r="I3044" s="5">
        <v>8</v>
      </c>
      <c r="J3044" s="5">
        <v>1</v>
      </c>
      <c r="K3044" s="5" t="s">
        <v>25010</v>
      </c>
      <c r="L3044" s="5">
        <v>5.4800000000000001E-2</v>
      </c>
      <c r="M3044" s="8"/>
      <c r="N3044" s="8"/>
      <c r="O3044" s="8"/>
      <c r="P3044" s="8"/>
      <c r="Q3044" s="8"/>
      <c r="R3044" s="5" t="s">
        <v>417</v>
      </c>
      <c r="S3044" s="5" t="s">
        <v>417</v>
      </c>
      <c r="T3044" s="5" t="s">
        <v>417</v>
      </c>
      <c r="U3044" s="5" t="s">
        <v>417</v>
      </c>
      <c r="V3044" s="5" t="s">
        <v>417</v>
      </c>
      <c r="W3044" s="5" t="s">
        <v>417</v>
      </c>
      <c r="X3044" s="5" t="s">
        <v>417</v>
      </c>
      <c r="Y3044" s="5" t="s">
        <v>417</v>
      </c>
      <c r="Z3044" s="5" t="s">
        <v>417</v>
      </c>
      <c r="AA3044" s="5" t="s">
        <v>417</v>
      </c>
      <c r="AB3044" s="5"/>
      <c r="AC3044" s="5"/>
      <c r="AD3044" s="5"/>
      <c r="AE3044" s="5"/>
      <c r="AF3044" s="5"/>
    </row>
    <row r="3045" spans="1:32" hidden="1">
      <c r="A3045" s="5" t="s">
        <v>25011</v>
      </c>
      <c r="B3045" s="5" t="str">
        <f>IF(COUNTIF('Leads Priorizados INT'!M:M,A3045)&gt;0,"Sí","No")</f>
        <v>No</v>
      </c>
      <c r="C3045">
        <v>0</v>
      </c>
      <c r="D3045" s="6" t="s">
        <v>414</v>
      </c>
      <c r="E3045" s="5" t="s">
        <v>25012</v>
      </c>
      <c r="F3045" s="5" t="s">
        <v>431</v>
      </c>
      <c r="G3045" s="5" t="s">
        <v>1094</v>
      </c>
      <c r="H3045" s="7">
        <v>1198376</v>
      </c>
      <c r="I3045" s="5">
        <v>7</v>
      </c>
      <c r="J3045" s="5">
        <v>1</v>
      </c>
      <c r="K3045" s="5" t="s">
        <v>25013</v>
      </c>
      <c r="L3045" s="5">
        <v>5.4800000000000001E-2</v>
      </c>
      <c r="M3045" s="8">
        <v>933158076</v>
      </c>
      <c r="N3045" s="8">
        <v>630670978</v>
      </c>
      <c r="O3045" s="8"/>
      <c r="P3045" s="8"/>
      <c r="Q3045" s="8"/>
      <c r="R3045" s="5" t="s">
        <v>417</v>
      </c>
      <c r="S3045" s="5" t="s">
        <v>417</v>
      </c>
      <c r="T3045" s="5" t="s">
        <v>417</v>
      </c>
      <c r="U3045" s="5" t="s">
        <v>417</v>
      </c>
      <c r="V3045" s="5" t="s">
        <v>417</v>
      </c>
      <c r="W3045" s="5" t="s">
        <v>417</v>
      </c>
      <c r="X3045" s="5" t="s">
        <v>417</v>
      </c>
      <c r="Y3045" s="5" t="s">
        <v>417</v>
      </c>
      <c r="Z3045" s="5" t="s">
        <v>417</v>
      </c>
      <c r="AA3045" s="5" t="s">
        <v>417</v>
      </c>
      <c r="AB3045" s="5"/>
      <c r="AC3045" s="5"/>
      <c r="AD3045" s="5"/>
      <c r="AE3045" s="5"/>
      <c r="AF3045" s="5"/>
    </row>
    <row r="3046" spans="1:32">
      <c r="A3046" s="5" t="s">
        <v>25014</v>
      </c>
      <c r="B3046" s="5" t="str">
        <f>IF(COUNTIF('Leads Priorizados INT'!M:M,A3046)&gt;0,"Sí","No")</f>
        <v>No</v>
      </c>
      <c r="C3046">
        <v>1</v>
      </c>
      <c r="D3046" s="6" t="s">
        <v>414</v>
      </c>
      <c r="E3046" s="5" t="s">
        <v>25015</v>
      </c>
      <c r="F3046" s="5" t="s">
        <v>3740</v>
      </c>
      <c r="G3046" s="5" t="s">
        <v>25016</v>
      </c>
      <c r="H3046" s="7">
        <v>345249</v>
      </c>
      <c r="I3046" s="5">
        <v>3</v>
      </c>
      <c r="J3046" s="5">
        <v>2</v>
      </c>
      <c r="K3046" s="5" t="s">
        <v>25017</v>
      </c>
      <c r="L3046" s="5">
        <v>5.4800000000000001E-2</v>
      </c>
      <c r="M3046" s="8">
        <v>691482902</v>
      </c>
      <c r="N3046" s="8">
        <v>664619703</v>
      </c>
      <c r="O3046" s="8">
        <v>685148406</v>
      </c>
      <c r="P3046" s="8">
        <v>673976176</v>
      </c>
      <c r="Q3046" s="8">
        <v>600715513</v>
      </c>
      <c r="R3046" s="5" t="s">
        <v>417</v>
      </c>
      <c r="S3046" s="5" t="s">
        <v>417</v>
      </c>
      <c r="T3046" s="5" t="s">
        <v>417</v>
      </c>
      <c r="U3046" s="5" t="s">
        <v>417</v>
      </c>
      <c r="V3046" s="5" t="s">
        <v>417</v>
      </c>
      <c r="W3046" s="5" t="s">
        <v>417</v>
      </c>
      <c r="X3046" s="5" t="s">
        <v>417</v>
      </c>
      <c r="Y3046" s="5" t="s">
        <v>417</v>
      </c>
      <c r="Z3046" s="5" t="s">
        <v>417</v>
      </c>
      <c r="AA3046" s="5" t="s">
        <v>417</v>
      </c>
      <c r="AB3046" s="5"/>
      <c r="AC3046" s="5"/>
      <c r="AD3046" s="5"/>
      <c r="AE3046" s="5"/>
      <c r="AF3046" s="5"/>
    </row>
    <row r="3047" spans="1:32" hidden="1">
      <c r="A3047" s="5" t="s">
        <v>25018</v>
      </c>
      <c r="B3047" s="5" t="str">
        <f>IF(COUNTIF('Leads Priorizados INT'!M:M,A3047)&gt;0,"Sí","No")</f>
        <v>No</v>
      </c>
      <c r="C3047">
        <v>0</v>
      </c>
      <c r="D3047" s="6" t="s">
        <v>430</v>
      </c>
      <c r="E3047" s="5" t="s">
        <v>25019</v>
      </c>
      <c r="F3047" s="5" t="s">
        <v>152</v>
      </c>
      <c r="G3047" s="5" t="s">
        <v>2868</v>
      </c>
      <c r="H3047" s="7">
        <v>315869</v>
      </c>
      <c r="I3047" s="5">
        <v>3</v>
      </c>
      <c r="J3047" s="5">
        <v>1</v>
      </c>
      <c r="K3047" s="5" t="s">
        <v>25020</v>
      </c>
      <c r="L3047" s="5">
        <v>5.4800000000000001E-2</v>
      </c>
      <c r="M3047" s="8">
        <v>916622141</v>
      </c>
      <c r="N3047" s="8">
        <v>916626591</v>
      </c>
      <c r="O3047" s="8">
        <v>653680378</v>
      </c>
      <c r="P3047" s="8">
        <v>687966858</v>
      </c>
      <c r="Q3047" s="8">
        <v>677552060</v>
      </c>
      <c r="R3047" s="5" t="s">
        <v>417</v>
      </c>
      <c r="S3047" s="5" t="s">
        <v>417</v>
      </c>
      <c r="T3047" s="5" t="s">
        <v>417</v>
      </c>
      <c r="U3047" s="5" t="s">
        <v>417</v>
      </c>
      <c r="V3047" s="5" t="s">
        <v>417</v>
      </c>
      <c r="W3047" s="5" t="s">
        <v>417</v>
      </c>
      <c r="X3047" s="5" t="s">
        <v>417</v>
      </c>
      <c r="Y3047" s="5" t="s">
        <v>417</v>
      </c>
      <c r="Z3047" s="5" t="s">
        <v>417</v>
      </c>
      <c r="AA3047" s="5" t="s">
        <v>417</v>
      </c>
      <c r="AB3047" s="5"/>
      <c r="AC3047" s="5"/>
      <c r="AD3047" s="5"/>
      <c r="AE3047" s="5"/>
      <c r="AF3047" s="5"/>
    </row>
    <row r="3048" spans="1:32" hidden="1">
      <c r="A3048" s="5" t="s">
        <v>25021</v>
      </c>
      <c r="B3048" s="5" t="str">
        <f>IF(COUNTIF('Leads Priorizados INT'!M:M,A3048)&gt;0,"Sí","No")</f>
        <v>No</v>
      </c>
      <c r="C3048">
        <v>0</v>
      </c>
      <c r="D3048" s="6" t="s">
        <v>414</v>
      </c>
      <c r="E3048" s="5" t="s">
        <v>25022</v>
      </c>
      <c r="F3048" s="5" t="s">
        <v>931</v>
      </c>
      <c r="G3048" s="5" t="s">
        <v>2768</v>
      </c>
      <c r="H3048" s="7">
        <v>398699</v>
      </c>
      <c r="I3048" s="5">
        <v>6</v>
      </c>
      <c r="J3048" s="5">
        <v>1</v>
      </c>
      <c r="K3048" s="5" t="s">
        <v>25023</v>
      </c>
      <c r="L3048" s="5">
        <v>5.4800000000000001E-2</v>
      </c>
      <c r="M3048" s="8">
        <v>913410110</v>
      </c>
      <c r="N3048" s="8"/>
      <c r="O3048" s="8"/>
      <c r="P3048" s="8"/>
      <c r="Q3048" s="8"/>
      <c r="R3048" s="5" t="s">
        <v>417</v>
      </c>
      <c r="S3048" s="5" t="s">
        <v>417</v>
      </c>
      <c r="T3048" s="5" t="s">
        <v>417</v>
      </c>
      <c r="U3048" s="5" t="s">
        <v>417</v>
      </c>
      <c r="V3048" s="5" t="s">
        <v>417</v>
      </c>
      <c r="W3048" s="5" t="s">
        <v>417</v>
      </c>
      <c r="X3048" s="5" t="s">
        <v>417</v>
      </c>
      <c r="Y3048" s="5" t="s">
        <v>417</v>
      </c>
      <c r="Z3048" s="5" t="s">
        <v>417</v>
      </c>
      <c r="AA3048" s="5" t="s">
        <v>417</v>
      </c>
      <c r="AB3048" s="5"/>
      <c r="AC3048" s="5"/>
      <c r="AD3048" s="5"/>
      <c r="AE3048" s="5"/>
      <c r="AF3048" s="5"/>
    </row>
    <row r="3049" spans="1:32" hidden="1">
      <c r="A3049" s="5" t="s">
        <v>25024</v>
      </c>
      <c r="B3049" s="5" t="str">
        <f>IF(COUNTIF('Leads Priorizados INT'!M:M,A3049)&gt;0,"Sí","No")</f>
        <v>No</v>
      </c>
      <c r="C3049">
        <v>0</v>
      </c>
      <c r="D3049" s="6" t="s">
        <v>414</v>
      </c>
      <c r="E3049" s="5" t="s">
        <v>25025</v>
      </c>
      <c r="F3049" s="5" t="s">
        <v>152</v>
      </c>
      <c r="G3049" s="5" t="s">
        <v>11365</v>
      </c>
      <c r="H3049" s="7">
        <v>478062</v>
      </c>
      <c r="I3049" s="5">
        <v>1</v>
      </c>
      <c r="J3049" s="5">
        <v>1</v>
      </c>
      <c r="K3049" s="5" t="s">
        <v>25026</v>
      </c>
      <c r="L3049" s="5">
        <v>5.4800000000000001E-2</v>
      </c>
      <c r="M3049" s="8"/>
      <c r="N3049" s="8"/>
      <c r="O3049" s="8"/>
      <c r="P3049" s="8"/>
      <c r="Q3049" s="8"/>
      <c r="R3049" s="5" t="s">
        <v>417</v>
      </c>
      <c r="S3049" s="5" t="s">
        <v>417</v>
      </c>
      <c r="T3049" s="5" t="s">
        <v>417</v>
      </c>
      <c r="U3049" s="5" t="s">
        <v>417</v>
      </c>
      <c r="V3049" s="5" t="s">
        <v>417</v>
      </c>
      <c r="W3049" s="5" t="s">
        <v>417</v>
      </c>
      <c r="X3049" s="5" t="s">
        <v>417</v>
      </c>
      <c r="Y3049" s="5" t="s">
        <v>417</v>
      </c>
      <c r="Z3049" s="5" t="s">
        <v>417</v>
      </c>
      <c r="AA3049" s="5" t="s">
        <v>417</v>
      </c>
      <c r="AB3049" s="5"/>
      <c r="AC3049" s="5"/>
      <c r="AD3049" s="5"/>
      <c r="AE3049" s="5"/>
      <c r="AF3049" s="5"/>
    </row>
    <row r="3050" spans="1:32" hidden="1">
      <c r="A3050" s="5" t="s">
        <v>25028</v>
      </c>
      <c r="B3050" s="5" t="str">
        <f>IF(COUNTIF('Leads Priorizados INT'!M:M,A3050)&gt;0,"Sí","No")</f>
        <v>No</v>
      </c>
      <c r="C3050">
        <v>0</v>
      </c>
      <c r="D3050" s="6" t="s">
        <v>414</v>
      </c>
      <c r="E3050" s="5" t="s">
        <v>25029</v>
      </c>
      <c r="F3050" s="5" t="s">
        <v>431</v>
      </c>
      <c r="G3050" s="5" t="s">
        <v>1370</v>
      </c>
      <c r="H3050" s="7">
        <v>654457</v>
      </c>
      <c r="I3050" s="5">
        <v>1</v>
      </c>
      <c r="J3050" s="5">
        <v>2</v>
      </c>
      <c r="K3050" s="5" t="s">
        <v>25030</v>
      </c>
      <c r="L3050" s="5">
        <v>5.4699999999999999E-2</v>
      </c>
      <c r="M3050" s="8">
        <v>934353538</v>
      </c>
      <c r="N3050" s="8"/>
      <c r="O3050" s="8"/>
      <c r="P3050" s="8"/>
      <c r="Q3050" s="8"/>
      <c r="R3050" s="5" t="s">
        <v>417</v>
      </c>
      <c r="S3050" s="5" t="s">
        <v>417</v>
      </c>
      <c r="T3050" s="5" t="s">
        <v>417</v>
      </c>
      <c r="U3050" s="5" t="s">
        <v>417</v>
      </c>
      <c r="V3050" s="5" t="s">
        <v>417</v>
      </c>
      <c r="W3050" s="5" t="s">
        <v>417</v>
      </c>
      <c r="X3050" s="5" t="s">
        <v>417</v>
      </c>
      <c r="Y3050" s="5" t="s">
        <v>417</v>
      </c>
      <c r="Z3050" s="5" t="s">
        <v>417</v>
      </c>
      <c r="AA3050" s="5" t="s">
        <v>417</v>
      </c>
      <c r="AB3050" s="5"/>
      <c r="AC3050" s="5"/>
      <c r="AD3050" s="5"/>
      <c r="AE3050" s="5"/>
      <c r="AF3050" s="5"/>
    </row>
    <row r="3051" spans="1:32" hidden="1">
      <c r="A3051" s="5" t="s">
        <v>25031</v>
      </c>
      <c r="B3051" s="5" t="str">
        <f>IF(COUNTIF('Leads Priorizados INT'!M:M,A3051)&gt;0,"Sí","No")</f>
        <v>No</v>
      </c>
      <c r="C3051">
        <v>0</v>
      </c>
      <c r="D3051" s="6" t="s">
        <v>430</v>
      </c>
      <c r="E3051" s="5" t="s">
        <v>25032</v>
      </c>
      <c r="F3051" s="5" t="s">
        <v>431</v>
      </c>
      <c r="G3051" s="5" t="s">
        <v>14951</v>
      </c>
      <c r="H3051" s="7">
        <v>385873</v>
      </c>
      <c r="I3051" s="5">
        <v>5</v>
      </c>
      <c r="J3051" s="5">
        <v>2</v>
      </c>
      <c r="K3051" s="5" t="s">
        <v>25033</v>
      </c>
      <c r="L3051" s="5">
        <v>5.4699999999999999E-2</v>
      </c>
      <c r="M3051" s="8">
        <v>933097997</v>
      </c>
      <c r="N3051" s="8">
        <v>932246029</v>
      </c>
      <c r="O3051" s="8">
        <v>932246023</v>
      </c>
      <c r="P3051" s="8">
        <v>625590590</v>
      </c>
      <c r="Q3051" s="8"/>
      <c r="R3051" s="5" t="s">
        <v>417</v>
      </c>
      <c r="S3051" s="5" t="s">
        <v>417</v>
      </c>
      <c r="T3051" s="5" t="s">
        <v>417</v>
      </c>
      <c r="U3051" s="5" t="s">
        <v>417</v>
      </c>
      <c r="V3051" s="5" t="s">
        <v>417</v>
      </c>
      <c r="W3051" s="5" t="s">
        <v>417</v>
      </c>
      <c r="X3051" s="5" t="s">
        <v>417</v>
      </c>
      <c r="Y3051" s="5" t="s">
        <v>417</v>
      </c>
      <c r="Z3051" s="5" t="s">
        <v>417</v>
      </c>
      <c r="AA3051" s="5" t="s">
        <v>417</v>
      </c>
      <c r="AB3051" s="5"/>
      <c r="AC3051" s="5"/>
      <c r="AD3051" s="5"/>
      <c r="AE3051" s="5"/>
      <c r="AF3051" s="5"/>
    </row>
    <row r="3052" spans="1:32" hidden="1">
      <c r="A3052" s="5" t="s">
        <v>25034</v>
      </c>
      <c r="B3052" s="5" t="str">
        <f>IF(COUNTIF('Leads Priorizados INT'!M:M,A3052)&gt;0,"Sí","No")</f>
        <v>No</v>
      </c>
      <c r="C3052">
        <v>0</v>
      </c>
      <c r="D3052" s="6" t="s">
        <v>430</v>
      </c>
      <c r="E3052" s="5" t="s">
        <v>25035</v>
      </c>
      <c r="F3052" s="5" t="s">
        <v>152</v>
      </c>
      <c r="G3052" s="5" t="s">
        <v>25036</v>
      </c>
      <c r="H3052" s="7">
        <v>320690</v>
      </c>
      <c r="I3052" s="5">
        <v>4</v>
      </c>
      <c r="J3052" s="5">
        <v>1</v>
      </c>
      <c r="K3052" s="5" t="s">
        <v>25037</v>
      </c>
      <c r="L3052" s="5">
        <v>5.4699999999999999E-2</v>
      </c>
      <c r="M3052" s="8">
        <v>916582223</v>
      </c>
      <c r="N3052" s="8">
        <v>608700590</v>
      </c>
      <c r="O3052" s="8">
        <v>626803253</v>
      </c>
      <c r="P3052" s="8">
        <v>608985962</v>
      </c>
      <c r="Q3052" s="8">
        <v>606241626</v>
      </c>
      <c r="R3052" s="5" t="s">
        <v>417</v>
      </c>
      <c r="S3052" s="5" t="s">
        <v>417</v>
      </c>
      <c r="T3052" s="5" t="s">
        <v>417</v>
      </c>
      <c r="U3052" s="5" t="s">
        <v>417</v>
      </c>
      <c r="V3052" s="5" t="s">
        <v>417</v>
      </c>
      <c r="W3052" s="5" t="s">
        <v>417</v>
      </c>
      <c r="X3052" s="5" t="s">
        <v>417</v>
      </c>
      <c r="Y3052" s="5" t="s">
        <v>417</v>
      </c>
      <c r="Z3052" s="5" t="s">
        <v>417</v>
      </c>
      <c r="AA3052" s="5" t="s">
        <v>417</v>
      </c>
      <c r="AB3052" s="5"/>
      <c r="AC3052" s="5"/>
      <c r="AD3052" s="5"/>
      <c r="AE3052" s="5"/>
      <c r="AF3052" s="5"/>
    </row>
    <row r="3053" spans="1:32" hidden="1">
      <c r="A3053" s="5" t="s">
        <v>25038</v>
      </c>
      <c r="B3053" s="5" t="str">
        <f>IF(COUNTIF('Leads Priorizados INT'!M:M,A3053)&gt;0,"Sí","No")</f>
        <v>No</v>
      </c>
      <c r="C3053">
        <v>0</v>
      </c>
      <c r="D3053" s="6" t="s">
        <v>414</v>
      </c>
      <c r="E3053" s="5" t="s">
        <v>25039</v>
      </c>
      <c r="F3053" s="5" t="s">
        <v>152</v>
      </c>
      <c r="G3053" s="5" t="s">
        <v>16292</v>
      </c>
      <c r="H3053" s="7">
        <v>704318</v>
      </c>
      <c r="I3053" s="5">
        <v>3</v>
      </c>
      <c r="J3053" s="5">
        <v>1</v>
      </c>
      <c r="K3053" s="5" t="s">
        <v>25037</v>
      </c>
      <c r="L3053" s="5">
        <v>5.4699999999999999E-2</v>
      </c>
      <c r="M3053" s="8">
        <v>916582164</v>
      </c>
      <c r="N3053" s="8">
        <v>916582535</v>
      </c>
      <c r="O3053" s="8">
        <v>608700590</v>
      </c>
      <c r="P3053" s="8">
        <v>608985962</v>
      </c>
      <c r="Q3053" s="8">
        <v>606241626</v>
      </c>
      <c r="R3053" s="5" t="s">
        <v>417</v>
      </c>
      <c r="S3053" s="5" t="s">
        <v>417</v>
      </c>
      <c r="T3053" s="5" t="s">
        <v>417</v>
      </c>
      <c r="U3053" s="5" t="s">
        <v>417</v>
      </c>
      <c r="V3053" s="5" t="s">
        <v>417</v>
      </c>
      <c r="W3053" s="5" t="s">
        <v>417</v>
      </c>
      <c r="X3053" s="5" t="s">
        <v>417</v>
      </c>
      <c r="Y3053" s="5" t="s">
        <v>417</v>
      </c>
      <c r="Z3053" s="5" t="s">
        <v>417</v>
      </c>
      <c r="AA3053" s="5" t="s">
        <v>417</v>
      </c>
      <c r="AB3053" s="5"/>
      <c r="AC3053" s="5"/>
      <c r="AD3053" s="5"/>
      <c r="AE3053" s="5"/>
      <c r="AF3053" s="5"/>
    </row>
    <row r="3054" spans="1:32" hidden="1">
      <c r="A3054" s="5" t="s">
        <v>25040</v>
      </c>
      <c r="B3054" s="5" t="str">
        <f>IF(COUNTIF('Leads Priorizados INT'!M:M,A3054)&gt;0,"Sí","No")</f>
        <v>No</v>
      </c>
      <c r="C3054">
        <v>0</v>
      </c>
      <c r="D3054" s="6" t="s">
        <v>414</v>
      </c>
      <c r="E3054" s="5" t="s">
        <v>25041</v>
      </c>
      <c r="F3054" s="5" t="s">
        <v>873</v>
      </c>
      <c r="G3054" s="5" t="s">
        <v>1840</v>
      </c>
      <c r="H3054" s="7">
        <v>1021777</v>
      </c>
      <c r="I3054" s="5">
        <v>5</v>
      </c>
      <c r="J3054" s="5">
        <v>1</v>
      </c>
      <c r="K3054" s="5" t="s">
        <v>25042</v>
      </c>
      <c r="L3054" s="5">
        <v>5.4699999999999999E-2</v>
      </c>
      <c r="M3054" s="8"/>
      <c r="N3054" s="8"/>
      <c r="O3054" s="8"/>
      <c r="P3054" s="8"/>
      <c r="Q3054" s="8"/>
      <c r="R3054" s="5" t="s">
        <v>417</v>
      </c>
      <c r="S3054" s="5" t="s">
        <v>417</v>
      </c>
      <c r="T3054" s="5" t="s">
        <v>417</v>
      </c>
      <c r="U3054" s="5" t="s">
        <v>417</v>
      </c>
      <c r="V3054" s="5" t="s">
        <v>417</v>
      </c>
      <c r="W3054" s="5" t="s">
        <v>417</v>
      </c>
      <c r="X3054" s="5" t="s">
        <v>417</v>
      </c>
      <c r="Y3054" s="5" t="s">
        <v>417</v>
      </c>
      <c r="Z3054" s="5" t="s">
        <v>417</v>
      </c>
      <c r="AA3054" s="5" t="s">
        <v>417</v>
      </c>
      <c r="AB3054" s="5"/>
      <c r="AC3054" s="5"/>
      <c r="AD3054" s="5"/>
      <c r="AE3054" s="5"/>
      <c r="AF3054" s="5"/>
    </row>
    <row r="3055" spans="1:32" hidden="1">
      <c r="A3055" s="5" t="s">
        <v>25043</v>
      </c>
      <c r="B3055" s="5" t="str">
        <f>IF(COUNTIF('Leads Priorizados INT'!M:M,A3055)&gt;0,"Sí","No")</f>
        <v>No</v>
      </c>
      <c r="C3055">
        <v>0</v>
      </c>
      <c r="D3055" s="6" t="s">
        <v>414</v>
      </c>
      <c r="E3055" s="5" t="s">
        <v>25044</v>
      </c>
      <c r="F3055" s="5" t="s">
        <v>1382</v>
      </c>
      <c r="G3055" s="5" t="s">
        <v>2861</v>
      </c>
      <c r="H3055" s="7">
        <v>902367</v>
      </c>
      <c r="I3055" s="5">
        <v>8</v>
      </c>
      <c r="J3055" s="5">
        <v>1</v>
      </c>
      <c r="K3055" s="5" t="s">
        <v>25045</v>
      </c>
      <c r="L3055" s="5">
        <v>5.4699999999999999E-2</v>
      </c>
      <c r="M3055" s="8"/>
      <c r="N3055" s="8"/>
      <c r="O3055" s="8"/>
      <c r="P3055" s="8"/>
      <c r="Q3055" s="8"/>
      <c r="R3055" s="5" t="s">
        <v>417</v>
      </c>
      <c r="S3055" s="5" t="s">
        <v>417</v>
      </c>
      <c r="T3055" s="5" t="s">
        <v>417</v>
      </c>
      <c r="U3055" s="5" t="s">
        <v>417</v>
      </c>
      <c r="V3055" s="5" t="s">
        <v>417</v>
      </c>
      <c r="W3055" s="5" t="s">
        <v>417</v>
      </c>
      <c r="X3055" s="5" t="s">
        <v>417</v>
      </c>
      <c r="Y3055" s="5" t="s">
        <v>417</v>
      </c>
      <c r="Z3055" s="5" t="s">
        <v>417</v>
      </c>
      <c r="AA3055" s="5" t="s">
        <v>417</v>
      </c>
      <c r="AB3055" s="5"/>
      <c r="AC3055" s="5"/>
      <c r="AD3055" s="5"/>
      <c r="AE3055" s="5"/>
      <c r="AF3055" s="5"/>
    </row>
    <row r="3056" spans="1:32" hidden="1">
      <c r="A3056" s="5" t="s">
        <v>25046</v>
      </c>
      <c r="B3056" s="5" t="str">
        <f>IF(COUNTIF('Leads Priorizados INT'!M:M,A3056)&gt;0,"Sí","No")</f>
        <v>No</v>
      </c>
      <c r="C3056">
        <v>0</v>
      </c>
      <c r="D3056" s="6" t="s">
        <v>414</v>
      </c>
      <c r="E3056" s="5" t="s">
        <v>25047</v>
      </c>
      <c r="F3056" s="5" t="s">
        <v>431</v>
      </c>
      <c r="G3056" s="5" t="s">
        <v>2465</v>
      </c>
      <c r="H3056" s="7">
        <v>520295</v>
      </c>
      <c r="I3056" s="5">
        <v>3</v>
      </c>
      <c r="J3056" s="5">
        <v>1</v>
      </c>
      <c r="K3056" s="5" t="s">
        <v>25048</v>
      </c>
      <c r="L3056" s="5">
        <v>5.4600000000000003E-2</v>
      </c>
      <c r="M3056" s="8">
        <v>938913559</v>
      </c>
      <c r="N3056" s="8"/>
      <c r="O3056" s="8"/>
      <c r="P3056" s="8"/>
      <c r="Q3056" s="8"/>
      <c r="R3056" s="5" t="s">
        <v>417</v>
      </c>
      <c r="S3056" s="5" t="s">
        <v>417</v>
      </c>
      <c r="T3056" s="5" t="s">
        <v>417</v>
      </c>
      <c r="U3056" s="5" t="s">
        <v>417</v>
      </c>
      <c r="V3056" s="5" t="s">
        <v>417</v>
      </c>
      <c r="W3056" s="5" t="s">
        <v>417</v>
      </c>
      <c r="X3056" s="5" t="s">
        <v>417</v>
      </c>
      <c r="Y3056" s="5" t="s">
        <v>417</v>
      </c>
      <c r="Z3056" s="5" t="s">
        <v>417</v>
      </c>
      <c r="AA3056" s="5" t="s">
        <v>417</v>
      </c>
      <c r="AB3056" s="5"/>
      <c r="AC3056" s="5"/>
      <c r="AD3056" s="5"/>
      <c r="AE3056" s="5"/>
      <c r="AF3056" s="5"/>
    </row>
    <row r="3057" spans="1:32" hidden="1">
      <c r="A3057" s="5" t="s">
        <v>25049</v>
      </c>
      <c r="B3057" s="5" t="str">
        <f>IF(COUNTIF('Leads Priorizados INT'!M:M,A3057)&gt;0,"Sí","No")</f>
        <v>No</v>
      </c>
      <c r="C3057">
        <v>0</v>
      </c>
      <c r="D3057" s="6" t="s">
        <v>414</v>
      </c>
      <c r="E3057" s="5" t="s">
        <v>25050</v>
      </c>
      <c r="F3057" s="5" t="s">
        <v>931</v>
      </c>
      <c r="G3057" s="5" t="s">
        <v>9793</v>
      </c>
      <c r="H3057" s="7">
        <v>593424</v>
      </c>
      <c r="I3057" s="5">
        <v>1</v>
      </c>
      <c r="J3057" s="5">
        <v>2</v>
      </c>
      <c r="K3057" s="5" t="s">
        <v>25051</v>
      </c>
      <c r="L3057" s="5">
        <v>5.4600000000000003E-2</v>
      </c>
      <c r="M3057" s="8">
        <v>981259177</v>
      </c>
      <c r="N3057" s="8">
        <v>605575107</v>
      </c>
      <c r="O3057" s="8"/>
      <c r="P3057" s="8"/>
      <c r="Q3057" s="8"/>
      <c r="R3057" s="5" t="s">
        <v>417</v>
      </c>
      <c r="S3057" s="5" t="s">
        <v>417</v>
      </c>
      <c r="T3057" s="5" t="s">
        <v>417</v>
      </c>
      <c r="U3057" s="5" t="s">
        <v>417</v>
      </c>
      <c r="V3057" s="5" t="s">
        <v>417</v>
      </c>
      <c r="W3057" s="5" t="s">
        <v>417</v>
      </c>
      <c r="X3057" s="5" t="s">
        <v>417</v>
      </c>
      <c r="Y3057" s="5" t="s">
        <v>417</v>
      </c>
      <c r="Z3057" s="5" t="s">
        <v>417</v>
      </c>
      <c r="AA3057" s="5" t="s">
        <v>417</v>
      </c>
      <c r="AB3057" s="5"/>
      <c r="AC3057" s="5"/>
      <c r="AD3057" s="5"/>
      <c r="AE3057" s="5"/>
      <c r="AF3057" s="5"/>
    </row>
    <row r="3058" spans="1:32" hidden="1">
      <c r="A3058" s="5" t="s">
        <v>25052</v>
      </c>
      <c r="B3058" s="5" t="str">
        <f>IF(COUNTIF('Leads Priorizados INT'!M:M,A3058)&gt;0,"Sí","No")</f>
        <v>No</v>
      </c>
      <c r="C3058">
        <v>0</v>
      </c>
      <c r="D3058" s="6" t="s">
        <v>414</v>
      </c>
      <c r="E3058" s="5" t="s">
        <v>25053</v>
      </c>
      <c r="F3058" s="5" t="s">
        <v>152</v>
      </c>
      <c r="G3058" s="5" t="s">
        <v>2708</v>
      </c>
      <c r="H3058" s="7">
        <v>1020733</v>
      </c>
      <c r="I3058" s="5">
        <v>8</v>
      </c>
      <c r="J3058" s="5">
        <v>1</v>
      </c>
      <c r="K3058" s="5" t="s">
        <v>25054</v>
      </c>
      <c r="L3058" s="5">
        <v>5.4600000000000003E-2</v>
      </c>
      <c r="M3058" s="8">
        <v>915470766</v>
      </c>
      <c r="N3058" s="8"/>
      <c r="O3058" s="8"/>
      <c r="P3058" s="8"/>
      <c r="Q3058" s="8"/>
      <c r="R3058" s="5" t="s">
        <v>417</v>
      </c>
      <c r="S3058" s="5" t="s">
        <v>417</v>
      </c>
      <c r="T3058" s="5" t="s">
        <v>417</v>
      </c>
      <c r="U3058" s="5" t="s">
        <v>417</v>
      </c>
      <c r="V3058" s="5" t="s">
        <v>417</v>
      </c>
      <c r="W3058" s="5" t="s">
        <v>417</v>
      </c>
      <c r="X3058" s="5" t="s">
        <v>417</v>
      </c>
      <c r="Y3058" s="5" t="s">
        <v>417</v>
      </c>
      <c r="Z3058" s="5" t="s">
        <v>417</v>
      </c>
      <c r="AA3058" s="5" t="s">
        <v>417</v>
      </c>
      <c r="AB3058" s="5"/>
      <c r="AC3058" s="5"/>
      <c r="AD3058" s="5"/>
      <c r="AE3058" s="5"/>
      <c r="AF3058" s="5"/>
    </row>
    <row r="3059" spans="1:32" hidden="1">
      <c r="A3059" s="5" t="s">
        <v>25055</v>
      </c>
      <c r="B3059" s="5" t="str">
        <f>IF(COUNTIF('Leads Priorizados INT'!M:M,A3059)&gt;0,"Sí","No")</f>
        <v>No</v>
      </c>
      <c r="C3059">
        <v>0</v>
      </c>
      <c r="D3059" s="6" t="s">
        <v>414</v>
      </c>
      <c r="E3059" s="5" t="s">
        <v>25056</v>
      </c>
      <c r="F3059" s="5" t="s">
        <v>152</v>
      </c>
      <c r="G3059" s="5" t="s">
        <v>1915</v>
      </c>
      <c r="H3059" s="7">
        <v>1101260</v>
      </c>
      <c r="I3059" s="5">
        <v>7</v>
      </c>
      <c r="J3059" s="5">
        <v>1</v>
      </c>
      <c r="K3059" s="5" t="s">
        <v>25057</v>
      </c>
      <c r="L3059" s="5">
        <v>5.4600000000000003E-2</v>
      </c>
      <c r="M3059" s="8"/>
      <c r="N3059" s="8"/>
      <c r="O3059" s="8"/>
      <c r="P3059" s="8"/>
      <c r="Q3059" s="8"/>
      <c r="R3059" s="5" t="s">
        <v>417</v>
      </c>
      <c r="S3059" s="5" t="s">
        <v>417</v>
      </c>
      <c r="T3059" s="5" t="s">
        <v>417</v>
      </c>
      <c r="U3059" s="5" t="s">
        <v>417</v>
      </c>
      <c r="V3059" s="5" t="s">
        <v>417</v>
      </c>
      <c r="W3059" s="5" t="s">
        <v>417</v>
      </c>
      <c r="X3059" s="5" t="s">
        <v>417</v>
      </c>
      <c r="Y3059" s="5" t="s">
        <v>417</v>
      </c>
      <c r="Z3059" s="5" t="s">
        <v>417</v>
      </c>
      <c r="AA3059" s="5" t="s">
        <v>417</v>
      </c>
      <c r="AB3059" s="5"/>
      <c r="AC3059" s="5"/>
      <c r="AD3059" s="5"/>
      <c r="AE3059" s="5"/>
      <c r="AF3059" s="5"/>
    </row>
    <row r="3060" spans="1:32" hidden="1">
      <c r="A3060" s="5" t="s">
        <v>25058</v>
      </c>
      <c r="B3060" s="5" t="str">
        <f>IF(COUNTIF('Leads Priorizados INT'!M:M,A3060)&gt;0,"Sí","No")</f>
        <v>No</v>
      </c>
      <c r="C3060">
        <v>0</v>
      </c>
      <c r="D3060" s="6" t="s">
        <v>414</v>
      </c>
      <c r="E3060" s="5" t="s">
        <v>25059</v>
      </c>
      <c r="F3060" s="5" t="s">
        <v>152</v>
      </c>
      <c r="G3060" s="5" t="s">
        <v>11365</v>
      </c>
      <c r="H3060" s="7">
        <v>650880</v>
      </c>
      <c r="I3060" s="5">
        <v>5</v>
      </c>
      <c r="J3060" s="5">
        <v>1</v>
      </c>
      <c r="K3060" s="5" t="s">
        <v>25060</v>
      </c>
      <c r="L3060" s="5">
        <v>5.4600000000000003E-2</v>
      </c>
      <c r="M3060" s="8"/>
      <c r="N3060" s="8"/>
      <c r="O3060" s="8"/>
      <c r="P3060" s="8"/>
      <c r="Q3060" s="8"/>
      <c r="R3060" s="5" t="s">
        <v>417</v>
      </c>
      <c r="S3060" s="5" t="s">
        <v>417</v>
      </c>
      <c r="T3060" s="5" t="s">
        <v>417</v>
      </c>
      <c r="U3060" s="5" t="s">
        <v>417</v>
      </c>
      <c r="V3060" s="5" t="s">
        <v>417</v>
      </c>
      <c r="W3060" s="5" t="s">
        <v>417</v>
      </c>
      <c r="X3060" s="5" t="s">
        <v>417</v>
      </c>
      <c r="Y3060" s="5" t="s">
        <v>417</v>
      </c>
      <c r="Z3060" s="5" t="s">
        <v>417</v>
      </c>
      <c r="AA3060" s="5" t="s">
        <v>417</v>
      </c>
      <c r="AB3060" s="5"/>
      <c r="AC3060" s="5"/>
      <c r="AD3060" s="5"/>
      <c r="AE3060" s="5"/>
      <c r="AF3060" s="5"/>
    </row>
    <row r="3061" spans="1:32" hidden="1">
      <c r="A3061" s="5" t="s">
        <v>25061</v>
      </c>
      <c r="B3061" s="5" t="str">
        <f>IF(COUNTIF('Leads Priorizados INT'!M:M,A3061)&gt;0,"Sí","No")</f>
        <v>No</v>
      </c>
      <c r="C3061">
        <v>0</v>
      </c>
      <c r="D3061" s="6" t="s">
        <v>414</v>
      </c>
      <c r="E3061" s="5" t="s">
        <v>25062</v>
      </c>
      <c r="F3061" s="5" t="s">
        <v>1019</v>
      </c>
      <c r="G3061" s="5" t="s">
        <v>2696</v>
      </c>
      <c r="H3061" s="7">
        <v>1078730</v>
      </c>
      <c r="I3061" s="5">
        <v>10</v>
      </c>
      <c r="J3061" s="5">
        <v>2</v>
      </c>
      <c r="K3061" s="5" t="s">
        <v>25063</v>
      </c>
      <c r="L3061" s="5">
        <v>5.45E-2</v>
      </c>
      <c r="M3061" s="8"/>
      <c r="N3061" s="8"/>
      <c r="O3061" s="8"/>
      <c r="P3061" s="8"/>
      <c r="Q3061" s="8"/>
      <c r="R3061" s="5" t="s">
        <v>417</v>
      </c>
      <c r="S3061" s="5" t="s">
        <v>417</v>
      </c>
      <c r="T3061" s="5" t="s">
        <v>417</v>
      </c>
      <c r="U3061" s="5" t="s">
        <v>417</v>
      </c>
      <c r="V3061" s="5" t="s">
        <v>417</v>
      </c>
      <c r="W3061" s="5" t="s">
        <v>417</v>
      </c>
      <c r="X3061" s="5" t="s">
        <v>417</v>
      </c>
      <c r="Y3061" s="5" t="s">
        <v>417</v>
      </c>
      <c r="Z3061" s="5" t="s">
        <v>417</v>
      </c>
      <c r="AA3061" s="5" t="s">
        <v>417</v>
      </c>
      <c r="AB3061" s="5"/>
      <c r="AC3061" s="5"/>
      <c r="AD3061" s="5"/>
      <c r="AE3061" s="5"/>
      <c r="AF3061" s="5"/>
    </row>
    <row r="3062" spans="1:32" hidden="1">
      <c r="A3062" s="5" t="s">
        <v>25064</v>
      </c>
      <c r="B3062" s="5" t="str">
        <f>IF(COUNTIF('Leads Priorizados INT'!M:M,A3062)&gt;0,"Sí","No")</f>
        <v>No</v>
      </c>
      <c r="C3062">
        <v>0</v>
      </c>
      <c r="D3062" s="6" t="s">
        <v>414</v>
      </c>
      <c r="E3062" s="5" t="s">
        <v>25065</v>
      </c>
      <c r="F3062" s="5" t="s">
        <v>769</v>
      </c>
      <c r="G3062" s="5" t="s">
        <v>23305</v>
      </c>
      <c r="H3062" s="7">
        <v>950609</v>
      </c>
      <c r="I3062" s="5">
        <v>8</v>
      </c>
      <c r="J3062" s="5">
        <v>2</v>
      </c>
      <c r="K3062" s="5" t="s">
        <v>25066</v>
      </c>
      <c r="L3062" s="5">
        <v>5.45E-2</v>
      </c>
      <c r="M3062" s="8"/>
      <c r="N3062" s="8"/>
      <c r="O3062" s="8"/>
      <c r="P3062" s="8"/>
      <c r="Q3062" s="8"/>
      <c r="R3062" s="5" t="s">
        <v>417</v>
      </c>
      <c r="S3062" s="5" t="s">
        <v>417</v>
      </c>
      <c r="T3062" s="5" t="s">
        <v>417</v>
      </c>
      <c r="U3062" s="5" t="s">
        <v>417</v>
      </c>
      <c r="V3062" s="5" t="s">
        <v>417</v>
      </c>
      <c r="W3062" s="5" t="s">
        <v>417</v>
      </c>
      <c r="X3062" s="5" t="s">
        <v>417</v>
      </c>
      <c r="Y3062" s="5" t="s">
        <v>417</v>
      </c>
      <c r="Z3062" s="5" t="s">
        <v>417</v>
      </c>
      <c r="AA3062" s="5" t="s">
        <v>417</v>
      </c>
      <c r="AB3062" s="5"/>
      <c r="AC3062" s="5"/>
      <c r="AD3062" s="5"/>
      <c r="AE3062" s="5"/>
      <c r="AF3062" s="5"/>
    </row>
    <row r="3063" spans="1:32" hidden="1">
      <c r="A3063" s="5" t="s">
        <v>25067</v>
      </c>
      <c r="B3063" s="5" t="str">
        <f>IF(COUNTIF('Leads Priorizados INT'!M:M,A3063)&gt;0,"Sí","No")</f>
        <v>No</v>
      </c>
      <c r="C3063">
        <v>0</v>
      </c>
      <c r="D3063" s="6" t="s">
        <v>414</v>
      </c>
      <c r="E3063" s="5" t="s">
        <v>25068</v>
      </c>
      <c r="F3063" s="5" t="s">
        <v>431</v>
      </c>
      <c r="G3063" s="5" t="s">
        <v>1370</v>
      </c>
      <c r="H3063" s="7">
        <v>373656</v>
      </c>
      <c r="I3063" s="5">
        <v>5</v>
      </c>
      <c r="J3063" s="5">
        <v>1</v>
      </c>
      <c r="K3063" s="5" t="s">
        <v>25069</v>
      </c>
      <c r="L3063" s="5">
        <v>5.45E-2</v>
      </c>
      <c r="M3063" s="8"/>
      <c r="N3063" s="8"/>
      <c r="O3063" s="8"/>
      <c r="P3063" s="8"/>
      <c r="Q3063" s="8"/>
      <c r="R3063" s="5" t="s">
        <v>417</v>
      </c>
      <c r="S3063" s="5" t="s">
        <v>417</v>
      </c>
      <c r="T3063" s="5" t="s">
        <v>417</v>
      </c>
      <c r="U3063" s="5" t="s">
        <v>417</v>
      </c>
      <c r="V3063" s="5" t="s">
        <v>417</v>
      </c>
      <c r="W3063" s="5" t="s">
        <v>417</v>
      </c>
      <c r="X3063" s="5" t="s">
        <v>417</v>
      </c>
      <c r="Y3063" s="5" t="s">
        <v>417</v>
      </c>
      <c r="Z3063" s="5" t="s">
        <v>417</v>
      </c>
      <c r="AA3063" s="5" t="s">
        <v>417</v>
      </c>
      <c r="AB3063" s="5"/>
      <c r="AC3063" s="5"/>
      <c r="AD3063" s="5"/>
      <c r="AE3063" s="5"/>
      <c r="AF3063" s="5"/>
    </row>
    <row r="3064" spans="1:32">
      <c r="A3064" s="5" t="s">
        <v>25070</v>
      </c>
      <c r="B3064" s="5" t="str">
        <f>IF(COUNTIF('Leads Priorizados INT'!M:M,A3064)&gt;0,"Sí","No")</f>
        <v>No</v>
      </c>
      <c r="C3064">
        <v>1</v>
      </c>
      <c r="D3064" s="6" t="s">
        <v>414</v>
      </c>
      <c r="E3064" s="5" t="s">
        <v>25071</v>
      </c>
      <c r="F3064" s="5" t="s">
        <v>1065</v>
      </c>
      <c r="G3064" s="5" t="s">
        <v>10013</v>
      </c>
      <c r="H3064" s="7">
        <v>798184</v>
      </c>
      <c r="I3064" s="5">
        <v>3</v>
      </c>
      <c r="J3064" s="5">
        <v>1</v>
      </c>
      <c r="K3064" s="5" t="s">
        <v>25072</v>
      </c>
      <c r="L3064" s="5">
        <v>5.45E-2</v>
      </c>
      <c r="M3064" s="8">
        <v>943311455</v>
      </c>
      <c r="N3064" s="8"/>
      <c r="O3064" s="8"/>
      <c r="P3064" s="8"/>
      <c r="Q3064" s="8"/>
      <c r="R3064" s="5" t="s">
        <v>417</v>
      </c>
      <c r="S3064" s="5" t="s">
        <v>417</v>
      </c>
      <c r="T3064" s="5" t="s">
        <v>417</v>
      </c>
      <c r="U3064" s="5" t="s">
        <v>417</v>
      </c>
      <c r="V3064" s="5" t="s">
        <v>417</v>
      </c>
      <c r="W3064" s="5" t="s">
        <v>417</v>
      </c>
      <c r="X3064" s="5" t="s">
        <v>417</v>
      </c>
      <c r="Y3064" s="5" t="s">
        <v>417</v>
      </c>
      <c r="Z3064" s="5" t="s">
        <v>417</v>
      </c>
      <c r="AA3064" s="5" t="s">
        <v>417</v>
      </c>
      <c r="AB3064" s="5" t="s">
        <v>12971</v>
      </c>
      <c r="AC3064" s="5"/>
      <c r="AD3064" s="5"/>
      <c r="AE3064" s="5"/>
      <c r="AF3064" s="5"/>
    </row>
    <row r="3065" spans="1:32" hidden="1">
      <c r="A3065" s="5" t="s">
        <v>25073</v>
      </c>
      <c r="B3065" s="5" t="str">
        <f>IF(COUNTIF('Leads Priorizados INT'!M:M,A3065)&gt;0,"Sí","No")</f>
        <v>No</v>
      </c>
      <c r="C3065">
        <v>0</v>
      </c>
      <c r="D3065" s="6" t="s">
        <v>414</v>
      </c>
      <c r="E3065" s="5" t="s">
        <v>25074</v>
      </c>
      <c r="F3065" s="5" t="s">
        <v>152</v>
      </c>
      <c r="G3065" s="5" t="s">
        <v>505</v>
      </c>
      <c r="H3065" s="7">
        <v>551601</v>
      </c>
      <c r="I3065" s="5">
        <v>2</v>
      </c>
      <c r="J3065" s="5">
        <v>1</v>
      </c>
      <c r="K3065" s="5" t="s">
        <v>25075</v>
      </c>
      <c r="L3065" s="5">
        <v>5.45E-2</v>
      </c>
      <c r="M3065" s="8">
        <v>915044308</v>
      </c>
      <c r="N3065" s="8"/>
      <c r="O3065" s="8"/>
      <c r="P3065" s="8"/>
      <c r="Q3065" s="8"/>
      <c r="R3065" s="5" t="s">
        <v>417</v>
      </c>
      <c r="S3065" s="5" t="s">
        <v>417</v>
      </c>
      <c r="T3065" s="5" t="s">
        <v>417</v>
      </c>
      <c r="U3065" s="5" t="s">
        <v>417</v>
      </c>
      <c r="V3065" s="5" t="s">
        <v>417</v>
      </c>
      <c r="W3065" s="5" t="s">
        <v>417</v>
      </c>
      <c r="X3065" s="5" t="s">
        <v>417</v>
      </c>
      <c r="Y3065" s="5" t="s">
        <v>417</v>
      </c>
      <c r="Z3065" s="5" t="s">
        <v>417</v>
      </c>
      <c r="AA3065" s="5" t="s">
        <v>417</v>
      </c>
      <c r="AB3065" s="5"/>
      <c r="AC3065" s="5"/>
      <c r="AD3065" s="5"/>
      <c r="AE3065" s="5"/>
      <c r="AF3065" s="5"/>
    </row>
    <row r="3066" spans="1:32" hidden="1">
      <c r="A3066" s="5" t="s">
        <v>25076</v>
      </c>
      <c r="B3066" s="5" t="str">
        <f>IF(COUNTIF('Leads Priorizados INT'!M:M,A3066)&gt;0,"Sí","No")</f>
        <v>No</v>
      </c>
      <c r="C3066">
        <v>0</v>
      </c>
      <c r="D3066" s="6" t="s">
        <v>414</v>
      </c>
      <c r="E3066" s="5" t="s">
        <v>25077</v>
      </c>
      <c r="F3066" s="5" t="s">
        <v>984</v>
      </c>
      <c r="G3066" s="5" t="s">
        <v>985</v>
      </c>
      <c r="H3066" s="7">
        <v>3875379</v>
      </c>
      <c r="I3066" s="5">
        <v>1</v>
      </c>
      <c r="J3066" s="5">
        <v>2</v>
      </c>
      <c r="K3066" s="5" t="s">
        <v>25078</v>
      </c>
      <c r="L3066" s="5">
        <v>5.4399999999999997E-2</v>
      </c>
      <c r="M3066" s="8"/>
      <c r="N3066" s="8"/>
      <c r="O3066" s="8"/>
      <c r="P3066" s="8"/>
      <c r="Q3066" s="8"/>
      <c r="R3066" s="5" t="s">
        <v>417</v>
      </c>
      <c r="S3066" s="5" t="s">
        <v>417</v>
      </c>
      <c r="T3066" s="5" t="s">
        <v>417</v>
      </c>
      <c r="U3066" s="5" t="s">
        <v>417</v>
      </c>
      <c r="V3066" s="5" t="s">
        <v>417</v>
      </c>
      <c r="W3066" s="5" t="s">
        <v>417</v>
      </c>
      <c r="X3066" s="5" t="s">
        <v>417</v>
      </c>
      <c r="Y3066" s="5" t="s">
        <v>417</v>
      </c>
      <c r="Z3066" s="5" t="s">
        <v>417</v>
      </c>
      <c r="AA3066" s="5" t="s">
        <v>417</v>
      </c>
      <c r="AB3066" s="5"/>
      <c r="AC3066" s="5"/>
      <c r="AD3066" s="5"/>
      <c r="AE3066" s="5"/>
      <c r="AF3066" s="5"/>
    </row>
    <row r="3067" spans="1:32" hidden="1">
      <c r="A3067" s="5" t="s">
        <v>25079</v>
      </c>
      <c r="B3067" s="5" t="str">
        <f>IF(COUNTIF('Leads Priorizados INT'!M:M,A3067)&gt;0,"Sí","No")</f>
        <v>No</v>
      </c>
      <c r="C3067">
        <v>0</v>
      </c>
      <c r="D3067" s="6" t="s">
        <v>414</v>
      </c>
      <c r="E3067" s="5" t="s">
        <v>25080</v>
      </c>
      <c r="F3067" s="5" t="s">
        <v>431</v>
      </c>
      <c r="G3067" s="5" t="s">
        <v>2743</v>
      </c>
      <c r="H3067" s="7">
        <v>3279382</v>
      </c>
      <c r="I3067" s="5">
        <v>8</v>
      </c>
      <c r="J3067" s="5">
        <v>1</v>
      </c>
      <c r="K3067" s="5" t="s">
        <v>25081</v>
      </c>
      <c r="L3067" s="5">
        <v>5.4399999999999997E-2</v>
      </c>
      <c r="M3067" s="8"/>
      <c r="N3067" s="8"/>
      <c r="O3067" s="8"/>
      <c r="P3067" s="8"/>
      <c r="Q3067" s="8"/>
      <c r="R3067" s="5" t="s">
        <v>417</v>
      </c>
      <c r="S3067" s="5" t="s">
        <v>417</v>
      </c>
      <c r="T3067" s="5" t="s">
        <v>417</v>
      </c>
      <c r="U3067" s="5" t="s">
        <v>417</v>
      </c>
      <c r="V3067" s="5" t="s">
        <v>417</v>
      </c>
      <c r="W3067" s="5" t="s">
        <v>417</v>
      </c>
      <c r="X3067" s="5" t="s">
        <v>417</v>
      </c>
      <c r="Y3067" s="5" t="s">
        <v>417</v>
      </c>
      <c r="Z3067" s="5" t="s">
        <v>417</v>
      </c>
      <c r="AA3067" s="5" t="s">
        <v>417</v>
      </c>
      <c r="AB3067" s="5" t="s">
        <v>25082</v>
      </c>
      <c r="AC3067" s="5"/>
      <c r="AD3067" s="5"/>
      <c r="AE3067" s="5"/>
      <c r="AF3067" s="5"/>
    </row>
    <row r="3068" spans="1:32" hidden="1">
      <c r="A3068" s="5" t="s">
        <v>25083</v>
      </c>
      <c r="B3068" s="5" t="str">
        <f>IF(COUNTIF('Leads Priorizados INT'!M:M,A3068)&gt;0,"Sí","No")</f>
        <v>No</v>
      </c>
      <c r="C3068">
        <v>0</v>
      </c>
      <c r="D3068" s="6" t="s">
        <v>414</v>
      </c>
      <c r="E3068" s="5" t="s">
        <v>25084</v>
      </c>
      <c r="F3068" s="5" t="s">
        <v>431</v>
      </c>
      <c r="G3068" s="5" t="s">
        <v>1186</v>
      </c>
      <c r="H3068" s="7">
        <v>1239913</v>
      </c>
      <c r="I3068" s="5">
        <v>4</v>
      </c>
      <c r="J3068" s="5">
        <v>1</v>
      </c>
      <c r="K3068" s="5" t="s">
        <v>25085</v>
      </c>
      <c r="L3068" s="5">
        <v>5.4399999999999997E-2</v>
      </c>
      <c r="M3068" s="8"/>
      <c r="N3068" s="8"/>
      <c r="O3068" s="8"/>
      <c r="P3068" s="8"/>
      <c r="Q3068" s="8"/>
      <c r="R3068" s="5" t="s">
        <v>417</v>
      </c>
      <c r="S3068" s="5" t="s">
        <v>417</v>
      </c>
      <c r="T3068" s="5" t="s">
        <v>417</v>
      </c>
      <c r="U3068" s="5" t="s">
        <v>417</v>
      </c>
      <c r="V3068" s="5" t="s">
        <v>417</v>
      </c>
      <c r="W3068" s="5" t="s">
        <v>417</v>
      </c>
      <c r="X3068" s="5" t="s">
        <v>417</v>
      </c>
      <c r="Y3068" s="5" t="s">
        <v>417</v>
      </c>
      <c r="Z3068" s="5" t="s">
        <v>417</v>
      </c>
      <c r="AA3068" s="5" t="s">
        <v>417</v>
      </c>
      <c r="AB3068" s="5"/>
      <c r="AC3068" s="5"/>
      <c r="AD3068" s="5"/>
      <c r="AE3068" s="5"/>
      <c r="AF3068" s="5"/>
    </row>
    <row r="3069" spans="1:32" hidden="1">
      <c r="A3069" s="5" t="s">
        <v>25086</v>
      </c>
      <c r="B3069" s="5" t="str">
        <f>IF(COUNTIF('Leads Priorizados INT'!M:M,A3069)&gt;0,"Sí","No")</f>
        <v>No</v>
      </c>
      <c r="C3069">
        <v>0</v>
      </c>
      <c r="D3069" s="6" t="s">
        <v>414</v>
      </c>
      <c r="E3069" s="5" t="s">
        <v>25087</v>
      </c>
      <c r="F3069" s="5" t="s">
        <v>431</v>
      </c>
      <c r="G3069" s="5" t="s">
        <v>1186</v>
      </c>
      <c r="H3069" s="7">
        <v>1572773</v>
      </c>
      <c r="I3069" s="5">
        <v>9</v>
      </c>
      <c r="J3069" s="5">
        <v>1</v>
      </c>
      <c r="K3069" s="5" t="s">
        <v>25088</v>
      </c>
      <c r="L3069" s="5">
        <v>5.4399999999999997E-2</v>
      </c>
      <c r="M3069" s="8"/>
      <c r="N3069" s="8"/>
      <c r="O3069" s="8"/>
      <c r="P3069" s="8"/>
      <c r="Q3069" s="8"/>
      <c r="R3069" s="5" t="s">
        <v>417</v>
      </c>
      <c r="S3069" s="5" t="s">
        <v>417</v>
      </c>
      <c r="T3069" s="5" t="s">
        <v>417</v>
      </c>
      <c r="U3069" s="5" t="s">
        <v>417</v>
      </c>
      <c r="V3069" s="5" t="s">
        <v>417</v>
      </c>
      <c r="W3069" s="5" t="s">
        <v>417</v>
      </c>
      <c r="X3069" s="5" t="s">
        <v>417</v>
      </c>
      <c r="Y3069" s="5" t="s">
        <v>417</v>
      </c>
      <c r="Z3069" s="5" t="s">
        <v>417</v>
      </c>
      <c r="AA3069" s="5" t="s">
        <v>417</v>
      </c>
      <c r="AB3069" s="5"/>
      <c r="AC3069" s="5"/>
      <c r="AD3069" s="5"/>
      <c r="AE3069" s="5"/>
      <c r="AF3069" s="5"/>
    </row>
    <row r="3070" spans="1:32" hidden="1">
      <c r="A3070" s="5" t="s">
        <v>25089</v>
      </c>
      <c r="B3070" s="5" t="str">
        <f>IF(COUNTIF('Leads Priorizados INT'!M:M,A3070)&gt;0,"Sí","No")</f>
        <v>No</v>
      </c>
      <c r="C3070">
        <v>0</v>
      </c>
      <c r="D3070" s="6" t="s">
        <v>414</v>
      </c>
      <c r="E3070" s="5" t="s">
        <v>25090</v>
      </c>
      <c r="F3070" s="5" t="s">
        <v>431</v>
      </c>
      <c r="G3070" s="5" t="s">
        <v>610</v>
      </c>
      <c r="H3070" s="7">
        <v>855579</v>
      </c>
      <c r="I3070" s="5">
        <v>1</v>
      </c>
      <c r="J3070" s="5">
        <v>2</v>
      </c>
      <c r="K3070" s="5" t="s">
        <v>25091</v>
      </c>
      <c r="L3070" s="5">
        <v>5.4399999999999997E-2</v>
      </c>
      <c r="M3070" s="8"/>
      <c r="N3070" s="8"/>
      <c r="O3070" s="8"/>
      <c r="P3070" s="8"/>
      <c r="Q3070" s="8"/>
      <c r="R3070" s="5" t="s">
        <v>417</v>
      </c>
      <c r="S3070" s="5" t="s">
        <v>417</v>
      </c>
      <c r="T3070" s="5" t="s">
        <v>417</v>
      </c>
      <c r="U3070" s="5" t="s">
        <v>417</v>
      </c>
      <c r="V3070" s="5" t="s">
        <v>417</v>
      </c>
      <c r="W3070" s="5" t="s">
        <v>417</v>
      </c>
      <c r="X3070" s="5" t="s">
        <v>417</v>
      </c>
      <c r="Y3070" s="5" t="s">
        <v>417</v>
      </c>
      <c r="Z3070" s="5" t="s">
        <v>417</v>
      </c>
      <c r="AA3070" s="5" t="s">
        <v>417</v>
      </c>
      <c r="AB3070" s="5"/>
      <c r="AC3070" s="5"/>
      <c r="AD3070" s="5"/>
      <c r="AE3070" s="5"/>
      <c r="AF3070" s="5"/>
    </row>
    <row r="3071" spans="1:32" hidden="1">
      <c r="A3071" s="5" t="s">
        <v>25092</v>
      </c>
      <c r="B3071" s="5" t="str">
        <f>IF(COUNTIF('Leads Priorizados INT'!M:M,A3071)&gt;0,"Sí","No")</f>
        <v>No</v>
      </c>
      <c r="C3071">
        <v>0</v>
      </c>
      <c r="D3071" s="6" t="s">
        <v>414</v>
      </c>
      <c r="E3071" s="5" t="s">
        <v>25093</v>
      </c>
      <c r="F3071" s="5" t="s">
        <v>152</v>
      </c>
      <c r="G3071" s="5" t="s">
        <v>9402</v>
      </c>
      <c r="H3071" s="7">
        <v>478612</v>
      </c>
      <c r="I3071" s="5">
        <v>4</v>
      </c>
      <c r="J3071" s="5">
        <v>1</v>
      </c>
      <c r="K3071" s="5" t="s">
        <v>25094</v>
      </c>
      <c r="L3071" s="5">
        <v>5.4399999999999997E-2</v>
      </c>
      <c r="M3071" s="8"/>
      <c r="N3071" s="8"/>
      <c r="O3071" s="8"/>
      <c r="P3071" s="8"/>
      <c r="Q3071" s="8"/>
      <c r="R3071" s="5" t="s">
        <v>417</v>
      </c>
      <c r="S3071" s="5" t="s">
        <v>417</v>
      </c>
      <c r="T3071" s="5" t="s">
        <v>417</v>
      </c>
      <c r="U3071" s="5" t="s">
        <v>417</v>
      </c>
      <c r="V3071" s="5" t="s">
        <v>417</v>
      </c>
      <c r="W3071" s="5" t="s">
        <v>417</v>
      </c>
      <c r="X3071" s="5" t="s">
        <v>417</v>
      </c>
      <c r="Y3071" s="5" t="s">
        <v>417</v>
      </c>
      <c r="Z3071" s="5" t="s">
        <v>417</v>
      </c>
      <c r="AA3071" s="5" t="s">
        <v>417</v>
      </c>
      <c r="AB3071" s="5"/>
      <c r="AC3071" s="5"/>
      <c r="AD3071" s="5"/>
      <c r="AE3071" s="5"/>
      <c r="AF3071" s="5"/>
    </row>
    <row r="3072" spans="1:32" hidden="1">
      <c r="A3072" s="5" t="s">
        <v>25095</v>
      </c>
      <c r="B3072" s="5" t="str">
        <f>IF(COUNTIF('Leads Priorizados INT'!M:M,A3072)&gt;0,"Sí","No")</f>
        <v>No</v>
      </c>
      <c r="C3072">
        <v>0</v>
      </c>
      <c r="D3072" s="6" t="s">
        <v>414</v>
      </c>
      <c r="E3072" s="5" t="s">
        <v>25096</v>
      </c>
      <c r="F3072" s="5" t="s">
        <v>152</v>
      </c>
      <c r="G3072" s="5" t="s">
        <v>9885</v>
      </c>
      <c r="H3072" s="7">
        <v>832004</v>
      </c>
      <c r="I3072" s="5">
        <v>7</v>
      </c>
      <c r="J3072" s="5">
        <v>2</v>
      </c>
      <c r="K3072" s="5" t="s">
        <v>25097</v>
      </c>
      <c r="L3072" s="5">
        <v>5.4399999999999997E-2</v>
      </c>
      <c r="M3072" s="8"/>
      <c r="N3072" s="8"/>
      <c r="O3072" s="8"/>
      <c r="P3072" s="8"/>
      <c r="Q3072" s="8"/>
      <c r="R3072" s="5" t="s">
        <v>417</v>
      </c>
      <c r="S3072" s="5" t="s">
        <v>417</v>
      </c>
      <c r="T3072" s="5" t="s">
        <v>417</v>
      </c>
      <c r="U3072" s="5" t="s">
        <v>417</v>
      </c>
      <c r="V3072" s="5" t="s">
        <v>417</v>
      </c>
      <c r="W3072" s="5" t="s">
        <v>417</v>
      </c>
      <c r="X3072" s="5" t="s">
        <v>417</v>
      </c>
      <c r="Y3072" s="5" t="s">
        <v>417</v>
      </c>
      <c r="Z3072" s="5" t="s">
        <v>417</v>
      </c>
      <c r="AA3072" s="5" t="s">
        <v>417</v>
      </c>
      <c r="AB3072" s="5"/>
      <c r="AC3072" s="5"/>
      <c r="AD3072" s="5"/>
      <c r="AE3072" s="5"/>
      <c r="AF3072" s="5"/>
    </row>
    <row r="3073" spans="1:32" hidden="1">
      <c r="A3073" s="5" t="s">
        <v>25098</v>
      </c>
      <c r="B3073" s="5" t="str">
        <f>IF(COUNTIF('Leads Priorizados INT'!M:M,A3073)&gt;0,"Sí","No")</f>
        <v>No</v>
      </c>
      <c r="C3073">
        <v>0</v>
      </c>
      <c r="D3073" s="6" t="s">
        <v>414</v>
      </c>
      <c r="E3073" s="5" t="s">
        <v>25099</v>
      </c>
      <c r="F3073" s="5" t="s">
        <v>152</v>
      </c>
      <c r="G3073" s="5" t="s">
        <v>2486</v>
      </c>
      <c r="H3073" s="7">
        <v>1212829</v>
      </c>
      <c r="I3073" s="5">
        <v>14</v>
      </c>
      <c r="J3073" s="5">
        <v>1</v>
      </c>
      <c r="K3073" s="5" t="s">
        <v>25100</v>
      </c>
      <c r="L3073" s="5">
        <v>5.4399999999999997E-2</v>
      </c>
      <c r="M3073" s="8">
        <v>917025961</v>
      </c>
      <c r="N3073" s="8">
        <v>914313472</v>
      </c>
      <c r="O3073" s="8">
        <v>914313514</v>
      </c>
      <c r="P3073" s="8">
        <v>911547133</v>
      </c>
      <c r="Q3073" s="8"/>
      <c r="R3073" s="5" t="s">
        <v>417</v>
      </c>
      <c r="S3073" s="5" t="s">
        <v>417</v>
      </c>
      <c r="T3073" s="5" t="s">
        <v>417</v>
      </c>
      <c r="U3073" s="5" t="s">
        <v>417</v>
      </c>
      <c r="V3073" s="5" t="s">
        <v>417</v>
      </c>
      <c r="W3073" s="5" t="s">
        <v>417</v>
      </c>
      <c r="X3073" s="5" t="s">
        <v>417</v>
      </c>
      <c r="Y3073" s="5" t="s">
        <v>417</v>
      </c>
      <c r="Z3073" s="5" t="s">
        <v>417</v>
      </c>
      <c r="AA3073" s="5" t="s">
        <v>417</v>
      </c>
      <c r="AB3073" s="5"/>
      <c r="AC3073" s="5"/>
      <c r="AD3073" s="5"/>
      <c r="AE3073" s="5"/>
      <c r="AF3073" s="5"/>
    </row>
    <row r="3074" spans="1:32" hidden="1">
      <c r="A3074" s="5" t="s">
        <v>25101</v>
      </c>
      <c r="B3074" s="5" t="str">
        <f>IF(COUNTIF('Leads Priorizados INT'!M:M,A3074)&gt;0,"Sí","No")</f>
        <v>No</v>
      </c>
      <c r="C3074">
        <v>0</v>
      </c>
      <c r="D3074" s="6" t="s">
        <v>414</v>
      </c>
      <c r="E3074" s="5" t="s">
        <v>25102</v>
      </c>
      <c r="F3074" s="5" t="s">
        <v>431</v>
      </c>
      <c r="G3074" s="5" t="s">
        <v>11767</v>
      </c>
      <c r="H3074" s="7">
        <v>899754</v>
      </c>
      <c r="I3074" s="5">
        <v>7</v>
      </c>
      <c r="J3074" s="5">
        <v>1</v>
      </c>
      <c r="K3074" s="5" t="s">
        <v>25103</v>
      </c>
      <c r="L3074" s="5">
        <v>5.4300000000000001E-2</v>
      </c>
      <c r="M3074" s="8"/>
      <c r="N3074" s="8"/>
      <c r="O3074" s="8"/>
      <c r="P3074" s="8"/>
      <c r="Q3074" s="8"/>
      <c r="R3074" s="5" t="s">
        <v>417</v>
      </c>
      <c r="S3074" s="5" t="s">
        <v>417</v>
      </c>
      <c r="T3074" s="5" t="s">
        <v>417</v>
      </c>
      <c r="U3074" s="5" t="s">
        <v>417</v>
      </c>
      <c r="V3074" s="5" t="s">
        <v>417</v>
      </c>
      <c r="W3074" s="5" t="s">
        <v>417</v>
      </c>
      <c r="X3074" s="5" t="s">
        <v>417</v>
      </c>
      <c r="Y3074" s="5" t="s">
        <v>417</v>
      </c>
      <c r="Z3074" s="5" t="s">
        <v>417</v>
      </c>
      <c r="AA3074" s="5" t="s">
        <v>417</v>
      </c>
      <c r="AB3074" s="5"/>
      <c r="AC3074" s="5"/>
      <c r="AD3074" s="5"/>
      <c r="AE3074" s="5"/>
      <c r="AF3074" s="5"/>
    </row>
    <row r="3075" spans="1:32" hidden="1">
      <c r="A3075" s="5" t="s">
        <v>25104</v>
      </c>
      <c r="B3075" s="5" t="str">
        <f>IF(COUNTIF('Leads Priorizados INT'!M:M,A3075)&gt;0,"Sí","No")</f>
        <v>No</v>
      </c>
      <c r="C3075">
        <v>0</v>
      </c>
      <c r="D3075" s="6" t="s">
        <v>414</v>
      </c>
      <c r="E3075" s="5" t="s">
        <v>25105</v>
      </c>
      <c r="F3075" s="5" t="s">
        <v>1245</v>
      </c>
      <c r="G3075" s="5" t="s">
        <v>20948</v>
      </c>
      <c r="H3075" s="7">
        <v>877460</v>
      </c>
      <c r="I3075" s="5">
        <v>3</v>
      </c>
      <c r="J3075" s="5">
        <v>2</v>
      </c>
      <c r="K3075" s="5" t="s">
        <v>25106</v>
      </c>
      <c r="L3075" s="5">
        <v>5.4300000000000001E-2</v>
      </c>
      <c r="M3075" s="8"/>
      <c r="N3075" s="8"/>
      <c r="O3075" s="8"/>
      <c r="P3075" s="8"/>
      <c r="Q3075" s="8"/>
      <c r="R3075" s="5" t="s">
        <v>417</v>
      </c>
      <c r="S3075" s="5" t="s">
        <v>417</v>
      </c>
      <c r="T3075" s="5" t="s">
        <v>417</v>
      </c>
      <c r="U3075" s="5" t="s">
        <v>417</v>
      </c>
      <c r="V3075" s="5" t="s">
        <v>417</v>
      </c>
      <c r="W3075" s="5" t="s">
        <v>417</v>
      </c>
      <c r="X3075" s="5" t="s">
        <v>417</v>
      </c>
      <c r="Y3075" s="5" t="s">
        <v>417</v>
      </c>
      <c r="Z3075" s="5" t="s">
        <v>417</v>
      </c>
      <c r="AA3075" s="5" t="s">
        <v>417</v>
      </c>
      <c r="AB3075" s="5"/>
      <c r="AC3075" s="5"/>
      <c r="AD3075" s="5"/>
      <c r="AE3075" s="5"/>
      <c r="AF3075" s="5"/>
    </row>
    <row r="3076" spans="1:32">
      <c r="A3076" s="5" t="s">
        <v>25107</v>
      </c>
      <c r="B3076" s="5" t="str">
        <f>IF(COUNTIF('Leads Priorizados INT'!M:M,A3076)&gt;0,"Sí","No")</f>
        <v>No</v>
      </c>
      <c r="C3076">
        <v>1</v>
      </c>
      <c r="D3076" s="6" t="s">
        <v>414</v>
      </c>
      <c r="E3076" s="5" t="s">
        <v>25108</v>
      </c>
      <c r="F3076" s="5" t="s">
        <v>152</v>
      </c>
      <c r="G3076" s="5" t="s">
        <v>1264</v>
      </c>
      <c r="H3076" s="7">
        <v>9722566</v>
      </c>
      <c r="I3076" s="5">
        <v>13</v>
      </c>
      <c r="J3076" s="5">
        <v>2</v>
      </c>
      <c r="K3076" s="5" t="s">
        <v>25109</v>
      </c>
      <c r="L3076" s="5">
        <v>5.4199999999999998E-2</v>
      </c>
      <c r="M3076" s="8">
        <v>910018908</v>
      </c>
      <c r="N3076" s="8">
        <v>662669980</v>
      </c>
      <c r="O3076" s="8"/>
      <c r="P3076" s="8"/>
      <c r="Q3076" s="8"/>
      <c r="R3076" s="5" t="s">
        <v>417</v>
      </c>
      <c r="S3076" s="5" t="s">
        <v>417</v>
      </c>
      <c r="T3076" s="5" t="s">
        <v>417</v>
      </c>
      <c r="U3076" s="5" t="s">
        <v>417</v>
      </c>
      <c r="V3076" s="5" t="s">
        <v>417</v>
      </c>
      <c r="W3076" s="5" t="s">
        <v>417</v>
      </c>
      <c r="X3076" s="5" t="s">
        <v>417</v>
      </c>
      <c r="Y3076" s="5" t="s">
        <v>417</v>
      </c>
      <c r="Z3076" s="5" t="s">
        <v>417</v>
      </c>
      <c r="AA3076" s="5" t="s">
        <v>417</v>
      </c>
      <c r="AB3076" s="5"/>
      <c r="AC3076" s="5"/>
      <c r="AD3076" s="5"/>
      <c r="AE3076" s="5"/>
      <c r="AF3076" s="5"/>
    </row>
    <row r="3077" spans="1:32" hidden="1">
      <c r="A3077" s="5" t="s">
        <v>25110</v>
      </c>
      <c r="B3077" s="5" t="str">
        <f>IF(COUNTIF('Leads Priorizados INT'!M:M,A3077)&gt;0,"Sí","No")</f>
        <v>No</v>
      </c>
      <c r="C3077">
        <v>0</v>
      </c>
      <c r="D3077" s="6" t="s">
        <v>414</v>
      </c>
      <c r="E3077" s="5" t="s">
        <v>25111</v>
      </c>
      <c r="F3077" s="5" t="s">
        <v>740</v>
      </c>
      <c r="G3077" s="5" t="s">
        <v>16460</v>
      </c>
      <c r="H3077" s="7">
        <v>1816151</v>
      </c>
      <c r="I3077" s="5">
        <v>3</v>
      </c>
      <c r="J3077" s="5">
        <v>1</v>
      </c>
      <c r="K3077" s="5" t="s">
        <v>25112</v>
      </c>
      <c r="L3077" s="5">
        <v>5.4199999999999998E-2</v>
      </c>
      <c r="M3077" s="8"/>
      <c r="N3077" s="8"/>
      <c r="O3077" s="8"/>
      <c r="P3077" s="8"/>
      <c r="Q3077" s="8"/>
      <c r="R3077" s="5" t="s">
        <v>417</v>
      </c>
      <c r="S3077" s="5" t="s">
        <v>417</v>
      </c>
      <c r="T3077" s="5" t="s">
        <v>417</v>
      </c>
      <c r="U3077" s="5" t="s">
        <v>417</v>
      </c>
      <c r="V3077" s="5" t="s">
        <v>417</v>
      </c>
      <c r="W3077" s="5" t="s">
        <v>417</v>
      </c>
      <c r="X3077" s="5" t="s">
        <v>417</v>
      </c>
      <c r="Y3077" s="5" t="s">
        <v>417</v>
      </c>
      <c r="Z3077" s="5" t="s">
        <v>417</v>
      </c>
      <c r="AA3077" s="5" t="s">
        <v>417</v>
      </c>
      <c r="AB3077" s="5"/>
      <c r="AC3077" s="5"/>
      <c r="AD3077" s="5"/>
      <c r="AE3077" s="5"/>
      <c r="AF3077" s="5"/>
    </row>
    <row r="3078" spans="1:32">
      <c r="A3078" s="5" t="s">
        <v>25113</v>
      </c>
      <c r="B3078" s="5" t="str">
        <f>IF(COUNTIF('Leads Priorizados INT'!M:M,A3078)&gt;0,"Sí","No")</f>
        <v>No</v>
      </c>
      <c r="C3078">
        <v>1</v>
      </c>
      <c r="D3078" s="6" t="s">
        <v>414</v>
      </c>
      <c r="E3078" s="5" t="s">
        <v>25114</v>
      </c>
      <c r="F3078" s="5" t="s">
        <v>769</v>
      </c>
      <c r="G3078" s="5" t="s">
        <v>1164</v>
      </c>
      <c r="H3078" s="7">
        <v>1057721</v>
      </c>
      <c r="I3078" s="5">
        <v>8</v>
      </c>
      <c r="J3078" s="5">
        <v>2</v>
      </c>
      <c r="K3078" s="5" t="s">
        <v>25115</v>
      </c>
      <c r="L3078" s="5">
        <v>5.4199999999999998E-2</v>
      </c>
      <c r="M3078" s="8">
        <v>922394409</v>
      </c>
      <c r="N3078" s="8"/>
      <c r="O3078" s="8"/>
      <c r="P3078" s="8"/>
      <c r="Q3078" s="8"/>
      <c r="R3078" s="5" t="s">
        <v>417</v>
      </c>
      <c r="S3078" s="5" t="s">
        <v>417</v>
      </c>
      <c r="T3078" s="5" t="s">
        <v>417</v>
      </c>
      <c r="U3078" s="5" t="s">
        <v>417</v>
      </c>
      <c r="V3078" s="5" t="s">
        <v>417</v>
      </c>
      <c r="W3078" s="5" t="s">
        <v>417</v>
      </c>
      <c r="X3078" s="5" t="s">
        <v>417</v>
      </c>
      <c r="Y3078" s="5" t="s">
        <v>417</v>
      </c>
      <c r="Z3078" s="5" t="s">
        <v>417</v>
      </c>
      <c r="AA3078" s="5" t="s">
        <v>417</v>
      </c>
      <c r="AB3078" s="5"/>
      <c r="AC3078" s="5"/>
      <c r="AD3078" s="5"/>
      <c r="AE3078" s="5"/>
      <c r="AF3078" s="5"/>
    </row>
    <row r="3079" spans="1:32" hidden="1">
      <c r="A3079" s="5" t="s">
        <v>25116</v>
      </c>
      <c r="B3079" s="5" t="str">
        <f>IF(COUNTIF('Leads Priorizados INT'!M:M,A3079)&gt;0,"Sí","No")</f>
        <v>No</v>
      </c>
      <c r="C3079">
        <v>0</v>
      </c>
      <c r="D3079" s="6" t="s">
        <v>414</v>
      </c>
      <c r="E3079" s="5" t="s">
        <v>25117</v>
      </c>
      <c r="F3079" s="5" t="s">
        <v>1328</v>
      </c>
      <c r="G3079" s="5" t="s">
        <v>25118</v>
      </c>
      <c r="H3079" s="7">
        <v>1084892</v>
      </c>
      <c r="I3079" s="5">
        <v>7</v>
      </c>
      <c r="J3079" s="5">
        <v>2</v>
      </c>
      <c r="K3079" s="5" t="s">
        <v>25119</v>
      </c>
      <c r="L3079" s="5">
        <v>5.4199999999999998E-2</v>
      </c>
      <c r="M3079" s="8"/>
      <c r="N3079" s="8"/>
      <c r="O3079" s="8"/>
      <c r="P3079" s="8"/>
      <c r="Q3079" s="8"/>
      <c r="R3079" s="5" t="s">
        <v>417</v>
      </c>
      <c r="S3079" s="5" t="s">
        <v>417</v>
      </c>
      <c r="T3079" s="5" t="s">
        <v>417</v>
      </c>
      <c r="U3079" s="5" t="s">
        <v>417</v>
      </c>
      <c r="V3079" s="5" t="s">
        <v>417</v>
      </c>
      <c r="W3079" s="5" t="s">
        <v>417</v>
      </c>
      <c r="X3079" s="5" t="s">
        <v>417</v>
      </c>
      <c r="Y3079" s="5" t="s">
        <v>417</v>
      </c>
      <c r="Z3079" s="5" t="s">
        <v>417</v>
      </c>
      <c r="AA3079" s="5" t="s">
        <v>417</v>
      </c>
      <c r="AB3079" s="5"/>
      <c r="AC3079" s="5"/>
      <c r="AD3079" s="5"/>
      <c r="AE3079" s="5"/>
      <c r="AF3079" s="5"/>
    </row>
    <row r="3080" spans="1:32" hidden="1">
      <c r="A3080" s="5" t="s">
        <v>25120</v>
      </c>
      <c r="B3080" s="5" t="str">
        <f>IF(COUNTIF('Leads Priorizados INT'!M:M,A3080)&gt;0,"Sí","No")</f>
        <v>No</v>
      </c>
      <c r="C3080">
        <v>0</v>
      </c>
      <c r="D3080" s="6" t="s">
        <v>414</v>
      </c>
      <c r="E3080" s="5" t="s">
        <v>25121</v>
      </c>
      <c r="F3080" s="5" t="s">
        <v>152</v>
      </c>
      <c r="G3080" s="5" t="s">
        <v>1690</v>
      </c>
      <c r="H3080" s="7">
        <v>1005568</v>
      </c>
      <c r="I3080" s="5">
        <v>7</v>
      </c>
      <c r="J3080" s="5">
        <v>3</v>
      </c>
      <c r="K3080" s="5" t="s">
        <v>25122</v>
      </c>
      <c r="L3080" s="5">
        <v>5.4199999999999998E-2</v>
      </c>
      <c r="M3080" s="8"/>
      <c r="N3080" s="8"/>
      <c r="O3080" s="8"/>
      <c r="P3080" s="8"/>
      <c r="Q3080" s="8"/>
      <c r="R3080" s="5" t="s">
        <v>417</v>
      </c>
      <c r="S3080" s="5" t="s">
        <v>417</v>
      </c>
      <c r="T3080" s="5" t="s">
        <v>417</v>
      </c>
      <c r="U3080" s="5" t="s">
        <v>417</v>
      </c>
      <c r="V3080" s="5" t="s">
        <v>417</v>
      </c>
      <c r="W3080" s="5" t="s">
        <v>417</v>
      </c>
      <c r="X3080" s="5" t="s">
        <v>417</v>
      </c>
      <c r="Y3080" s="5" t="s">
        <v>417</v>
      </c>
      <c r="Z3080" s="5" t="s">
        <v>417</v>
      </c>
      <c r="AA3080" s="5" t="s">
        <v>417</v>
      </c>
      <c r="AB3080" s="5"/>
      <c r="AC3080" s="5"/>
      <c r="AD3080" s="5"/>
      <c r="AE3080" s="5"/>
      <c r="AF3080" s="5"/>
    </row>
    <row r="3081" spans="1:32" hidden="1">
      <c r="A3081" s="5" t="s">
        <v>25123</v>
      </c>
      <c r="B3081" s="5" t="str">
        <f>IF(COUNTIF('Leads Priorizados INT'!M:M,A3081)&gt;0,"Sí","No")</f>
        <v>No</v>
      </c>
      <c r="C3081">
        <v>0</v>
      </c>
      <c r="D3081" s="6" t="s">
        <v>414</v>
      </c>
      <c r="E3081" s="5" t="s">
        <v>25124</v>
      </c>
      <c r="F3081" s="5" t="s">
        <v>152</v>
      </c>
      <c r="G3081" s="5" t="s">
        <v>3787</v>
      </c>
      <c r="H3081" s="7">
        <v>863747</v>
      </c>
      <c r="I3081" s="5">
        <v>1</v>
      </c>
      <c r="J3081" s="5">
        <v>1</v>
      </c>
      <c r="K3081" s="5" t="s">
        <v>25125</v>
      </c>
      <c r="L3081" s="5">
        <v>5.4199999999999998E-2</v>
      </c>
      <c r="M3081" s="8"/>
      <c r="N3081" s="8"/>
      <c r="O3081" s="8"/>
      <c r="P3081" s="8"/>
      <c r="Q3081" s="8"/>
      <c r="R3081" s="5" t="s">
        <v>417</v>
      </c>
      <c r="S3081" s="5" t="s">
        <v>417</v>
      </c>
      <c r="T3081" s="5" t="s">
        <v>417</v>
      </c>
      <c r="U3081" s="5" t="s">
        <v>417</v>
      </c>
      <c r="V3081" s="5" t="s">
        <v>417</v>
      </c>
      <c r="W3081" s="5" t="s">
        <v>417</v>
      </c>
      <c r="X3081" s="5" t="s">
        <v>417</v>
      </c>
      <c r="Y3081" s="5" t="s">
        <v>417</v>
      </c>
      <c r="Z3081" s="5" t="s">
        <v>417</v>
      </c>
      <c r="AA3081" s="5" t="s">
        <v>417</v>
      </c>
      <c r="AB3081" s="5"/>
      <c r="AC3081" s="5"/>
      <c r="AD3081" s="5"/>
      <c r="AE3081" s="5"/>
      <c r="AF3081" s="5"/>
    </row>
    <row r="3082" spans="1:32" hidden="1">
      <c r="A3082" s="5" t="s">
        <v>25126</v>
      </c>
      <c r="B3082" s="5" t="str">
        <f>IF(COUNTIF('Leads Priorizados INT'!M:M,A3082)&gt;0,"Sí","No")</f>
        <v>No</v>
      </c>
      <c r="C3082">
        <v>0</v>
      </c>
      <c r="D3082" s="6" t="s">
        <v>414</v>
      </c>
      <c r="E3082" s="5" t="s">
        <v>25127</v>
      </c>
      <c r="F3082" s="5" t="s">
        <v>152</v>
      </c>
      <c r="G3082" s="5" t="s">
        <v>9326</v>
      </c>
      <c r="H3082" s="7">
        <v>4255194</v>
      </c>
      <c r="I3082" s="5">
        <v>11</v>
      </c>
      <c r="J3082" s="5">
        <v>1</v>
      </c>
      <c r="K3082" s="5" t="s">
        <v>25128</v>
      </c>
      <c r="L3082" s="5">
        <v>5.4199999999999998E-2</v>
      </c>
      <c r="M3082" s="8"/>
      <c r="N3082" s="8"/>
      <c r="O3082" s="8"/>
      <c r="P3082" s="8"/>
      <c r="Q3082" s="8"/>
      <c r="R3082" s="5" t="s">
        <v>417</v>
      </c>
      <c r="S3082" s="5" t="s">
        <v>417</v>
      </c>
      <c r="T3082" s="5" t="s">
        <v>417</v>
      </c>
      <c r="U3082" s="5" t="s">
        <v>417</v>
      </c>
      <c r="V3082" s="5" t="s">
        <v>417</v>
      </c>
      <c r="W3082" s="5" t="s">
        <v>417</v>
      </c>
      <c r="X3082" s="5" t="s">
        <v>417</v>
      </c>
      <c r="Y3082" s="5" t="s">
        <v>417</v>
      </c>
      <c r="Z3082" s="5" t="s">
        <v>417</v>
      </c>
      <c r="AA3082" s="5" t="s">
        <v>417</v>
      </c>
      <c r="AB3082" s="5"/>
      <c r="AC3082" s="5"/>
      <c r="AD3082" s="5"/>
      <c r="AE3082" s="5"/>
      <c r="AF3082" s="5"/>
    </row>
    <row r="3083" spans="1:32">
      <c r="A3083" s="5" t="s">
        <v>25129</v>
      </c>
      <c r="B3083" s="5" t="str">
        <f>IF(COUNTIF('Leads Priorizados INT'!M:M,A3083)&gt;0,"Sí","No")</f>
        <v>No</v>
      </c>
      <c r="C3083">
        <v>1</v>
      </c>
      <c r="D3083" s="6" t="s">
        <v>414</v>
      </c>
      <c r="E3083" s="5" t="s">
        <v>25130</v>
      </c>
      <c r="F3083" s="5" t="s">
        <v>152</v>
      </c>
      <c r="G3083" s="5" t="s">
        <v>1264</v>
      </c>
      <c r="H3083" s="7">
        <v>772342</v>
      </c>
      <c r="I3083" s="5">
        <v>6</v>
      </c>
      <c r="J3083" s="5">
        <v>1</v>
      </c>
      <c r="K3083" s="5" t="s">
        <v>25131</v>
      </c>
      <c r="L3083" s="5">
        <v>5.4199999999999998E-2</v>
      </c>
      <c r="M3083" s="8">
        <v>658980655</v>
      </c>
      <c r="N3083" s="8">
        <v>673006503</v>
      </c>
      <c r="O3083" s="8">
        <v>673006089</v>
      </c>
      <c r="P3083" s="8">
        <v>673006235</v>
      </c>
      <c r="Q3083" s="8">
        <v>673006211</v>
      </c>
      <c r="R3083" s="5" t="s">
        <v>417</v>
      </c>
      <c r="S3083" s="5" t="s">
        <v>417</v>
      </c>
      <c r="T3083" s="5" t="s">
        <v>417</v>
      </c>
      <c r="U3083" s="5" t="s">
        <v>417</v>
      </c>
      <c r="V3083" s="5" t="s">
        <v>417</v>
      </c>
      <c r="W3083" s="5" t="s">
        <v>417</v>
      </c>
      <c r="X3083" s="5" t="s">
        <v>417</v>
      </c>
      <c r="Y3083" s="5" t="s">
        <v>417</v>
      </c>
      <c r="Z3083" s="5" t="s">
        <v>417</v>
      </c>
      <c r="AA3083" s="5" t="s">
        <v>417</v>
      </c>
      <c r="AB3083" s="5"/>
      <c r="AC3083" s="5"/>
      <c r="AD3083" s="5"/>
      <c r="AE3083" s="5"/>
      <c r="AF3083" s="5"/>
    </row>
    <row r="3084" spans="1:32">
      <c r="A3084" s="5" t="s">
        <v>25132</v>
      </c>
      <c r="B3084" s="5" t="str">
        <f>IF(COUNTIF('Leads Priorizados INT'!M:M,A3084)&gt;0,"Sí","No")</f>
        <v>No</v>
      </c>
      <c r="C3084">
        <v>1</v>
      </c>
      <c r="D3084" s="6" t="s">
        <v>414</v>
      </c>
      <c r="E3084" s="5" t="s">
        <v>25133</v>
      </c>
      <c r="F3084" s="5" t="s">
        <v>152</v>
      </c>
      <c r="G3084" s="5" t="s">
        <v>1535</v>
      </c>
      <c r="H3084" s="7">
        <v>3392310</v>
      </c>
      <c r="I3084" s="5">
        <v>68</v>
      </c>
      <c r="J3084" s="5">
        <v>1</v>
      </c>
      <c r="K3084" s="5" t="s">
        <v>25134</v>
      </c>
      <c r="L3084" s="5">
        <v>5.4199999999999998E-2</v>
      </c>
      <c r="M3084" s="8"/>
      <c r="N3084" s="8"/>
      <c r="O3084" s="8"/>
      <c r="P3084" s="8"/>
      <c r="Q3084" s="8"/>
      <c r="R3084" s="5" t="s">
        <v>417</v>
      </c>
      <c r="S3084" s="5" t="s">
        <v>417</v>
      </c>
      <c r="T3084" s="5" t="s">
        <v>417</v>
      </c>
      <c r="U3084" s="5" t="s">
        <v>417</v>
      </c>
      <c r="V3084" s="5" t="s">
        <v>417</v>
      </c>
      <c r="W3084" s="5" t="s">
        <v>417</v>
      </c>
      <c r="X3084" s="5" t="s">
        <v>417</v>
      </c>
      <c r="Y3084" s="5" t="s">
        <v>417</v>
      </c>
      <c r="Z3084" s="5" t="s">
        <v>417</v>
      </c>
      <c r="AA3084" s="5" t="s">
        <v>417</v>
      </c>
      <c r="AB3084" s="5"/>
      <c r="AC3084" s="5"/>
      <c r="AD3084" s="5"/>
      <c r="AE3084" s="5"/>
      <c r="AF3084" s="5"/>
    </row>
    <row r="3085" spans="1:32" hidden="1">
      <c r="A3085" s="5" t="s">
        <v>25135</v>
      </c>
      <c r="B3085" s="5" t="str">
        <f>IF(COUNTIF('Leads Priorizados INT'!M:M,A3085)&gt;0,"Sí","No")</f>
        <v>No</v>
      </c>
      <c r="C3085">
        <v>0</v>
      </c>
      <c r="D3085" s="6" t="s">
        <v>414</v>
      </c>
      <c r="E3085" s="5" t="s">
        <v>25136</v>
      </c>
      <c r="F3085" s="5" t="s">
        <v>700</v>
      </c>
      <c r="G3085" s="5" t="s">
        <v>11485</v>
      </c>
      <c r="H3085" s="7">
        <v>659777</v>
      </c>
      <c r="I3085" s="5">
        <v>1</v>
      </c>
      <c r="J3085" s="5">
        <v>1</v>
      </c>
      <c r="K3085" s="5" t="s">
        <v>25137</v>
      </c>
      <c r="L3085" s="5">
        <v>5.4199999999999998E-2</v>
      </c>
      <c r="M3085" s="8">
        <v>954211283</v>
      </c>
      <c r="N3085" s="8"/>
      <c r="O3085" s="8"/>
      <c r="P3085" s="8"/>
      <c r="Q3085" s="8"/>
      <c r="R3085" s="5" t="s">
        <v>417</v>
      </c>
      <c r="S3085" s="5" t="s">
        <v>417</v>
      </c>
      <c r="T3085" s="5" t="s">
        <v>417</v>
      </c>
      <c r="U3085" s="5" t="s">
        <v>417</v>
      </c>
      <c r="V3085" s="5" t="s">
        <v>417</v>
      </c>
      <c r="W3085" s="5" t="s">
        <v>417</v>
      </c>
      <c r="X3085" s="5" t="s">
        <v>417</v>
      </c>
      <c r="Y3085" s="5" t="s">
        <v>417</v>
      </c>
      <c r="Z3085" s="5" t="s">
        <v>417</v>
      </c>
      <c r="AA3085" s="5" t="s">
        <v>417</v>
      </c>
      <c r="AB3085" s="5"/>
      <c r="AC3085" s="5"/>
      <c r="AD3085" s="5"/>
      <c r="AE3085" s="5"/>
      <c r="AF3085" s="5"/>
    </row>
    <row r="3086" spans="1:32">
      <c r="A3086" s="5" t="s">
        <v>25138</v>
      </c>
      <c r="B3086" s="5" t="str">
        <f>IF(COUNTIF('Leads Priorizados INT'!M:M,A3086)&gt;0,"Sí","No")</f>
        <v>No</v>
      </c>
      <c r="C3086">
        <v>1</v>
      </c>
      <c r="D3086" s="6" t="s">
        <v>414</v>
      </c>
      <c r="E3086" s="5" t="s">
        <v>25139</v>
      </c>
      <c r="F3086" s="5" t="s">
        <v>873</v>
      </c>
      <c r="G3086" s="5" t="s">
        <v>15415</v>
      </c>
      <c r="H3086" s="7">
        <v>326511</v>
      </c>
      <c r="I3086" s="5">
        <v>15</v>
      </c>
      <c r="J3086" s="5">
        <v>1</v>
      </c>
      <c r="K3086" s="5" t="s">
        <v>25140</v>
      </c>
      <c r="L3086" s="5">
        <v>5.4199999999999998E-2</v>
      </c>
      <c r="M3086" s="8">
        <v>629086395</v>
      </c>
      <c r="N3086" s="8"/>
      <c r="O3086" s="8"/>
      <c r="P3086" s="8"/>
      <c r="Q3086" s="8"/>
      <c r="R3086" s="5" t="s">
        <v>417</v>
      </c>
      <c r="S3086" s="5" t="s">
        <v>417</v>
      </c>
      <c r="T3086" s="5" t="s">
        <v>417</v>
      </c>
      <c r="U3086" s="5" t="s">
        <v>417</v>
      </c>
      <c r="V3086" s="5" t="s">
        <v>417</v>
      </c>
      <c r="W3086" s="5" t="s">
        <v>417</v>
      </c>
      <c r="X3086" s="5" t="s">
        <v>417</v>
      </c>
      <c r="Y3086" s="5" t="s">
        <v>417</v>
      </c>
      <c r="Z3086" s="5" t="s">
        <v>417</v>
      </c>
      <c r="AA3086" s="5" t="s">
        <v>417</v>
      </c>
      <c r="AB3086" s="5"/>
      <c r="AC3086" s="5"/>
      <c r="AD3086" s="5"/>
      <c r="AE3086" s="5"/>
      <c r="AF3086" s="5"/>
    </row>
    <row r="3087" spans="1:32" hidden="1">
      <c r="A3087" s="5" t="s">
        <v>25141</v>
      </c>
      <c r="B3087" s="5" t="str">
        <f>IF(COUNTIF('Leads Priorizados INT'!M:M,A3087)&gt;0,"Sí","No")</f>
        <v>No</v>
      </c>
      <c r="C3087">
        <v>0</v>
      </c>
      <c r="D3087" s="6" t="s">
        <v>414</v>
      </c>
      <c r="E3087" s="5" t="s">
        <v>25142</v>
      </c>
      <c r="F3087" s="5" t="s">
        <v>2631</v>
      </c>
      <c r="G3087" s="5" t="s">
        <v>11902</v>
      </c>
      <c r="H3087" s="7">
        <v>566946</v>
      </c>
      <c r="I3087" s="5">
        <v>3</v>
      </c>
      <c r="J3087" s="5">
        <v>2</v>
      </c>
      <c r="K3087" s="5" t="s">
        <v>25143</v>
      </c>
      <c r="L3087" s="5">
        <v>5.4100000000000002E-2</v>
      </c>
      <c r="M3087" s="8">
        <v>983362761</v>
      </c>
      <c r="N3087" s="8">
        <v>980167306</v>
      </c>
      <c r="O3087" s="8"/>
      <c r="P3087" s="8"/>
      <c r="Q3087" s="8"/>
      <c r="R3087" s="5" t="s">
        <v>417</v>
      </c>
      <c r="S3087" s="5" t="s">
        <v>417</v>
      </c>
      <c r="T3087" s="5" t="s">
        <v>417</v>
      </c>
      <c r="U3087" s="5" t="s">
        <v>417</v>
      </c>
      <c r="V3087" s="5" t="s">
        <v>417</v>
      </c>
      <c r="W3087" s="5" t="s">
        <v>417</v>
      </c>
      <c r="X3087" s="5" t="s">
        <v>417</v>
      </c>
      <c r="Y3087" s="5" t="s">
        <v>417</v>
      </c>
      <c r="Z3087" s="5" t="s">
        <v>417</v>
      </c>
      <c r="AA3087" s="5" t="s">
        <v>417</v>
      </c>
      <c r="AB3087" s="5"/>
      <c r="AC3087" s="5"/>
      <c r="AD3087" s="5"/>
      <c r="AE3087" s="5"/>
      <c r="AF3087" s="5"/>
    </row>
    <row r="3088" spans="1:32" hidden="1">
      <c r="A3088" s="5" t="s">
        <v>25144</v>
      </c>
      <c r="B3088" s="5" t="str">
        <f>IF(COUNTIF('Leads Priorizados INT'!M:M,A3088)&gt;0,"Sí","No")</f>
        <v>No</v>
      </c>
      <c r="C3088">
        <v>0</v>
      </c>
      <c r="D3088" s="6" t="s">
        <v>414</v>
      </c>
      <c r="E3088" s="5" t="s">
        <v>25145</v>
      </c>
      <c r="F3088" s="5" t="s">
        <v>431</v>
      </c>
      <c r="G3088" s="5" t="s">
        <v>2961</v>
      </c>
      <c r="H3088" s="7">
        <v>745024</v>
      </c>
      <c r="I3088" s="5">
        <v>5</v>
      </c>
      <c r="J3088" s="5">
        <v>3</v>
      </c>
      <c r="K3088" s="5" t="s">
        <v>25146</v>
      </c>
      <c r="L3088" s="5">
        <v>5.4100000000000002E-2</v>
      </c>
      <c r="M3088" s="8">
        <v>932917676</v>
      </c>
      <c r="N3088" s="8">
        <v>933682606</v>
      </c>
      <c r="O3088" s="8">
        <v>932694656</v>
      </c>
      <c r="P3088" s="8">
        <v>932386043</v>
      </c>
      <c r="Q3088" s="8"/>
      <c r="R3088" s="5" t="s">
        <v>417</v>
      </c>
      <c r="S3088" s="5" t="s">
        <v>417</v>
      </c>
      <c r="T3088" s="5" t="s">
        <v>417</v>
      </c>
      <c r="U3088" s="5" t="s">
        <v>417</v>
      </c>
      <c r="V3088" s="5" t="s">
        <v>417</v>
      </c>
      <c r="W3088" s="5" t="s">
        <v>417</v>
      </c>
      <c r="X3088" s="5" t="s">
        <v>417</v>
      </c>
      <c r="Y3088" s="5" t="s">
        <v>417</v>
      </c>
      <c r="Z3088" s="5" t="s">
        <v>417</v>
      </c>
      <c r="AA3088" s="5" t="s">
        <v>417</v>
      </c>
      <c r="AB3088" s="5" t="s">
        <v>25147</v>
      </c>
      <c r="AC3088" s="5"/>
      <c r="AD3088" s="5"/>
      <c r="AE3088" s="5"/>
      <c r="AF3088" s="5"/>
    </row>
    <row r="3089" spans="1:32">
      <c r="A3089" s="5" t="s">
        <v>25148</v>
      </c>
      <c r="B3089" s="5" t="str">
        <f>IF(COUNTIF('Leads Priorizados INT'!M:M,A3089)&gt;0,"Sí","No")</f>
        <v>No</v>
      </c>
      <c r="C3089">
        <v>1</v>
      </c>
      <c r="D3089" s="6" t="s">
        <v>414</v>
      </c>
      <c r="E3089" s="5" t="s">
        <v>25149</v>
      </c>
      <c r="F3089" s="5" t="s">
        <v>152</v>
      </c>
      <c r="G3089" s="5" t="s">
        <v>2795</v>
      </c>
      <c r="H3089" s="7">
        <v>911888</v>
      </c>
      <c r="I3089" s="5">
        <v>1</v>
      </c>
      <c r="J3089" s="5">
        <v>1</v>
      </c>
      <c r="K3089" s="5" t="s">
        <v>25150</v>
      </c>
      <c r="L3089" s="5">
        <v>5.4100000000000002E-2</v>
      </c>
      <c r="M3089" s="8"/>
      <c r="N3089" s="8"/>
      <c r="O3089" s="8"/>
      <c r="P3089" s="8"/>
      <c r="Q3089" s="8"/>
      <c r="R3089" s="5" t="s">
        <v>417</v>
      </c>
      <c r="S3089" s="5" t="s">
        <v>417</v>
      </c>
      <c r="T3089" s="5" t="s">
        <v>417</v>
      </c>
      <c r="U3089" s="5" t="s">
        <v>417</v>
      </c>
      <c r="V3089" s="5" t="s">
        <v>417</v>
      </c>
      <c r="W3089" s="5" t="s">
        <v>417</v>
      </c>
      <c r="X3089" s="5" t="s">
        <v>417</v>
      </c>
      <c r="Y3089" s="5" t="s">
        <v>417</v>
      </c>
      <c r="Z3089" s="5" t="s">
        <v>417</v>
      </c>
      <c r="AA3089" s="5" t="s">
        <v>417</v>
      </c>
      <c r="AB3089" s="5"/>
      <c r="AC3089" s="5"/>
      <c r="AD3089" s="5"/>
      <c r="AE3089" s="5"/>
      <c r="AF3089" s="5"/>
    </row>
    <row r="3090" spans="1:32" hidden="1">
      <c r="A3090" s="5" t="s">
        <v>25151</v>
      </c>
      <c r="B3090" s="5" t="str">
        <f>IF(COUNTIF('Leads Priorizados INT'!M:M,A3090)&gt;0,"Sí","No")</f>
        <v>No</v>
      </c>
      <c r="C3090">
        <v>0</v>
      </c>
      <c r="D3090" s="6" t="s">
        <v>414</v>
      </c>
      <c r="E3090" s="5" t="s">
        <v>25152</v>
      </c>
      <c r="F3090" s="5" t="s">
        <v>700</v>
      </c>
      <c r="G3090" s="5" t="s">
        <v>2993</v>
      </c>
      <c r="H3090" s="7">
        <v>558560</v>
      </c>
      <c r="I3090" s="5">
        <v>2</v>
      </c>
      <c r="J3090" s="5">
        <v>1</v>
      </c>
      <c r="K3090" s="5" t="s">
        <v>25153</v>
      </c>
      <c r="L3090" s="5">
        <v>5.4100000000000002E-2</v>
      </c>
      <c r="M3090" s="8">
        <v>639391109</v>
      </c>
      <c r="N3090" s="8"/>
      <c r="O3090" s="8"/>
      <c r="P3090" s="8"/>
      <c r="Q3090" s="8"/>
      <c r="R3090" s="5" t="s">
        <v>417</v>
      </c>
      <c r="S3090" s="5" t="s">
        <v>417</v>
      </c>
      <c r="T3090" s="5" t="s">
        <v>417</v>
      </c>
      <c r="U3090" s="5" t="s">
        <v>417</v>
      </c>
      <c r="V3090" s="5" t="s">
        <v>417</v>
      </c>
      <c r="W3090" s="5" t="s">
        <v>417</v>
      </c>
      <c r="X3090" s="5" t="s">
        <v>417</v>
      </c>
      <c r="Y3090" s="5" t="s">
        <v>417</v>
      </c>
      <c r="Z3090" s="5" t="s">
        <v>417</v>
      </c>
      <c r="AA3090" s="5" t="s">
        <v>417</v>
      </c>
      <c r="AB3090" s="5"/>
      <c r="AC3090" s="5"/>
      <c r="AD3090" s="5"/>
      <c r="AE3090" s="5"/>
      <c r="AF3090" s="5"/>
    </row>
    <row r="3091" spans="1:32" hidden="1">
      <c r="A3091" s="5" t="s">
        <v>25154</v>
      </c>
      <c r="B3091" s="5" t="str">
        <f>IF(COUNTIF('Leads Priorizados INT'!M:M,A3091)&gt;0,"Sí","No")</f>
        <v>No</v>
      </c>
      <c r="C3091">
        <v>0</v>
      </c>
      <c r="D3091" s="6" t="s">
        <v>414</v>
      </c>
      <c r="E3091" s="5" t="s">
        <v>25155</v>
      </c>
      <c r="F3091" s="5" t="s">
        <v>1065</v>
      </c>
      <c r="G3091" s="5" t="s">
        <v>10013</v>
      </c>
      <c r="H3091" s="7">
        <v>10130081</v>
      </c>
      <c r="I3091" s="5">
        <v>6</v>
      </c>
      <c r="J3091" s="5">
        <v>1</v>
      </c>
      <c r="K3091" s="5" t="s">
        <v>25156</v>
      </c>
      <c r="L3091" s="5">
        <v>5.3999999999999999E-2</v>
      </c>
      <c r="M3091" s="8">
        <v>943461082</v>
      </c>
      <c r="N3091" s="8">
        <v>943265457</v>
      </c>
      <c r="O3091" s="8"/>
      <c r="P3091" s="8"/>
      <c r="Q3091" s="8"/>
      <c r="R3091" s="5" t="s">
        <v>417</v>
      </c>
      <c r="S3091" s="5" t="s">
        <v>417</v>
      </c>
      <c r="T3091" s="5" t="s">
        <v>417</v>
      </c>
      <c r="U3091" s="5" t="s">
        <v>417</v>
      </c>
      <c r="V3091" s="5" t="s">
        <v>417</v>
      </c>
      <c r="W3091" s="5" t="s">
        <v>417</v>
      </c>
      <c r="X3091" s="5" t="s">
        <v>417</v>
      </c>
      <c r="Y3091" s="5" t="s">
        <v>417</v>
      </c>
      <c r="Z3091" s="5" t="s">
        <v>417</v>
      </c>
      <c r="AA3091" s="5" t="s">
        <v>417</v>
      </c>
      <c r="AB3091" s="5" t="s">
        <v>25157</v>
      </c>
      <c r="AC3091" s="5"/>
      <c r="AD3091" s="5"/>
      <c r="AE3091" s="5"/>
      <c r="AF3091" s="5"/>
    </row>
    <row r="3092" spans="1:32" hidden="1">
      <c r="A3092" s="5" t="s">
        <v>25158</v>
      </c>
      <c r="B3092" s="5" t="str">
        <f>IF(COUNTIF('Leads Priorizados INT'!M:M,A3092)&gt;0,"Sí","No")</f>
        <v>No</v>
      </c>
      <c r="C3092">
        <v>0</v>
      </c>
      <c r="D3092" s="6" t="s">
        <v>414</v>
      </c>
      <c r="E3092" s="5" t="s">
        <v>25159</v>
      </c>
      <c r="F3092" s="5" t="s">
        <v>152</v>
      </c>
      <c r="G3092" s="5" t="s">
        <v>12282</v>
      </c>
      <c r="H3092" s="7">
        <v>520087</v>
      </c>
      <c r="I3092" s="5">
        <v>4</v>
      </c>
      <c r="J3092" s="5">
        <v>1</v>
      </c>
      <c r="K3092" s="5" t="s">
        <v>25160</v>
      </c>
      <c r="L3092" s="5">
        <v>5.3999999999999999E-2</v>
      </c>
      <c r="M3092" s="8"/>
      <c r="N3092" s="8"/>
      <c r="O3092" s="8"/>
      <c r="P3092" s="8"/>
      <c r="Q3092" s="8"/>
      <c r="R3092" s="5" t="s">
        <v>417</v>
      </c>
      <c r="S3092" s="5" t="s">
        <v>417</v>
      </c>
      <c r="T3092" s="5" t="s">
        <v>417</v>
      </c>
      <c r="U3092" s="5" t="s">
        <v>417</v>
      </c>
      <c r="V3092" s="5" t="s">
        <v>417</v>
      </c>
      <c r="W3092" s="5" t="s">
        <v>417</v>
      </c>
      <c r="X3092" s="5" t="s">
        <v>417</v>
      </c>
      <c r="Y3092" s="5" t="s">
        <v>417</v>
      </c>
      <c r="Z3092" s="5" t="s">
        <v>417</v>
      </c>
      <c r="AA3092" s="5" t="s">
        <v>417</v>
      </c>
      <c r="AB3092" s="5"/>
      <c r="AC3092" s="5"/>
      <c r="AD3092" s="5"/>
      <c r="AE3092" s="5"/>
      <c r="AF3092" s="5"/>
    </row>
    <row r="3093" spans="1:32" hidden="1">
      <c r="A3093" s="5" t="s">
        <v>25161</v>
      </c>
      <c r="B3093" s="5" t="str">
        <f>IF(COUNTIF('Leads Priorizados INT'!M:M,A3093)&gt;0,"Sí","No")</f>
        <v>No</v>
      </c>
      <c r="C3093">
        <v>0</v>
      </c>
      <c r="D3093" s="6" t="s">
        <v>414</v>
      </c>
      <c r="E3093" s="5" t="s">
        <v>25162</v>
      </c>
      <c r="F3093" s="5" t="s">
        <v>431</v>
      </c>
      <c r="G3093" s="5" t="s">
        <v>2465</v>
      </c>
      <c r="H3093" s="7">
        <v>1345368</v>
      </c>
      <c r="I3093" s="5">
        <v>1</v>
      </c>
      <c r="J3093" s="5">
        <v>1</v>
      </c>
      <c r="K3093" s="5" t="s">
        <v>25163</v>
      </c>
      <c r="L3093" s="5">
        <v>5.3900000000000003E-2</v>
      </c>
      <c r="M3093" s="8"/>
      <c r="N3093" s="8"/>
      <c r="O3093" s="8"/>
      <c r="P3093" s="8"/>
      <c r="Q3093" s="8"/>
      <c r="R3093" s="5" t="s">
        <v>417</v>
      </c>
      <c r="S3093" s="5" t="s">
        <v>417</v>
      </c>
      <c r="T3093" s="5" t="s">
        <v>417</v>
      </c>
      <c r="U3093" s="5" t="s">
        <v>417</v>
      </c>
      <c r="V3093" s="5" t="s">
        <v>417</v>
      </c>
      <c r="W3093" s="5" t="s">
        <v>417</v>
      </c>
      <c r="X3093" s="5" t="s">
        <v>417</v>
      </c>
      <c r="Y3093" s="5" t="s">
        <v>417</v>
      </c>
      <c r="Z3093" s="5" t="s">
        <v>417</v>
      </c>
      <c r="AA3093" s="5" t="s">
        <v>417</v>
      </c>
      <c r="AB3093" s="5"/>
      <c r="AC3093" s="5"/>
      <c r="AD3093" s="5"/>
      <c r="AE3093" s="5"/>
      <c r="AF3093" s="5"/>
    </row>
    <row r="3094" spans="1:32" hidden="1">
      <c r="A3094" s="5" t="s">
        <v>25164</v>
      </c>
      <c r="B3094" s="5" t="str">
        <f>IF(COUNTIF('Leads Priorizados INT'!M:M,A3094)&gt;0,"Sí","No")</f>
        <v>No</v>
      </c>
      <c r="C3094">
        <v>0</v>
      </c>
      <c r="D3094" s="6" t="s">
        <v>414</v>
      </c>
      <c r="E3094" s="5" t="s">
        <v>25165</v>
      </c>
      <c r="F3094" s="5" t="s">
        <v>152</v>
      </c>
      <c r="G3094" s="5" t="s">
        <v>10921</v>
      </c>
      <c r="H3094" s="7">
        <v>300208</v>
      </c>
      <c r="I3094" s="5">
        <v>0</v>
      </c>
      <c r="J3094" s="5">
        <v>1</v>
      </c>
      <c r="K3094" s="5" t="s">
        <v>25166</v>
      </c>
      <c r="L3094" s="5">
        <v>5.3900000000000003E-2</v>
      </c>
      <c r="M3094" s="8">
        <v>691157752</v>
      </c>
      <c r="N3094" s="8">
        <v>625694592</v>
      </c>
      <c r="O3094" s="8">
        <v>675707430</v>
      </c>
      <c r="P3094" s="8"/>
      <c r="Q3094" s="8"/>
      <c r="R3094" s="5" t="s">
        <v>417</v>
      </c>
      <c r="S3094" s="5" t="s">
        <v>417</v>
      </c>
      <c r="T3094" s="5" t="s">
        <v>417</v>
      </c>
      <c r="U3094" s="5" t="s">
        <v>417</v>
      </c>
      <c r="V3094" s="5" t="s">
        <v>417</v>
      </c>
      <c r="W3094" s="5" t="s">
        <v>417</v>
      </c>
      <c r="X3094" s="5" t="s">
        <v>417</v>
      </c>
      <c r="Y3094" s="5" t="s">
        <v>417</v>
      </c>
      <c r="Z3094" s="5" t="s">
        <v>417</v>
      </c>
      <c r="AA3094" s="5" t="s">
        <v>417</v>
      </c>
      <c r="AB3094" s="5"/>
      <c r="AC3094" s="5"/>
      <c r="AD3094" s="5"/>
      <c r="AE3094" s="5"/>
      <c r="AF3094" s="5"/>
    </row>
    <row r="3095" spans="1:32" hidden="1">
      <c r="A3095" s="5" t="s">
        <v>25167</v>
      </c>
      <c r="B3095" s="5" t="str">
        <f>IF(COUNTIF('Leads Priorizados INT'!M:M,A3095)&gt;0,"Sí","No")</f>
        <v>No</v>
      </c>
      <c r="C3095">
        <v>0</v>
      </c>
      <c r="D3095" s="6" t="s">
        <v>414</v>
      </c>
      <c r="E3095" s="5" t="s">
        <v>25168</v>
      </c>
      <c r="F3095" s="5" t="s">
        <v>1245</v>
      </c>
      <c r="G3095" s="5" t="s">
        <v>3311</v>
      </c>
      <c r="H3095" s="7">
        <v>554045</v>
      </c>
      <c r="I3095" s="5">
        <v>3</v>
      </c>
      <c r="J3095" s="5">
        <v>1</v>
      </c>
      <c r="K3095" s="5" t="s">
        <v>25169</v>
      </c>
      <c r="L3095" s="5">
        <v>5.3900000000000003E-2</v>
      </c>
      <c r="M3095" s="8"/>
      <c r="N3095" s="8"/>
      <c r="O3095" s="8"/>
      <c r="P3095" s="8"/>
      <c r="Q3095" s="8"/>
      <c r="R3095" s="5" t="s">
        <v>417</v>
      </c>
      <c r="S3095" s="5" t="s">
        <v>417</v>
      </c>
      <c r="T3095" s="5" t="s">
        <v>417</v>
      </c>
      <c r="U3095" s="5" t="s">
        <v>417</v>
      </c>
      <c r="V3095" s="5" t="s">
        <v>417</v>
      </c>
      <c r="W3095" s="5" t="s">
        <v>417</v>
      </c>
      <c r="X3095" s="5" t="s">
        <v>417</v>
      </c>
      <c r="Y3095" s="5" t="s">
        <v>417</v>
      </c>
      <c r="Z3095" s="5" t="s">
        <v>417</v>
      </c>
      <c r="AA3095" s="5" t="s">
        <v>417</v>
      </c>
      <c r="AB3095" s="5"/>
      <c r="AC3095" s="5"/>
      <c r="AD3095" s="5"/>
      <c r="AE3095" s="5"/>
      <c r="AF3095" s="5"/>
    </row>
    <row r="3096" spans="1:32" hidden="1">
      <c r="A3096" s="5" t="s">
        <v>25170</v>
      </c>
      <c r="B3096" s="5" t="str">
        <f>IF(COUNTIF('Leads Priorizados INT'!M:M,A3096)&gt;0,"Sí","No")</f>
        <v>No</v>
      </c>
      <c r="C3096">
        <v>0</v>
      </c>
      <c r="D3096" s="6" t="s">
        <v>430</v>
      </c>
      <c r="E3096" s="5" t="s">
        <v>25171</v>
      </c>
      <c r="F3096" s="5" t="s">
        <v>5398</v>
      </c>
      <c r="G3096" s="5" t="s">
        <v>13650</v>
      </c>
      <c r="H3096" s="7">
        <v>905211</v>
      </c>
      <c r="I3096" s="5">
        <v>9</v>
      </c>
      <c r="J3096" s="5">
        <v>1</v>
      </c>
      <c r="K3096" s="5" t="s">
        <v>25172</v>
      </c>
      <c r="L3096" s="5">
        <v>5.3800000000000001E-2</v>
      </c>
      <c r="M3096" s="8">
        <v>967675711</v>
      </c>
      <c r="N3096" s="8">
        <v>967675712</v>
      </c>
      <c r="O3096" s="8">
        <v>967040601</v>
      </c>
      <c r="P3096" s="8">
        <v>967675716</v>
      </c>
      <c r="Q3096" s="8">
        <v>967190064</v>
      </c>
      <c r="R3096" s="5" t="s">
        <v>417</v>
      </c>
      <c r="S3096" s="5" t="s">
        <v>417</v>
      </c>
      <c r="T3096" s="5" t="s">
        <v>417</v>
      </c>
      <c r="U3096" s="5" t="s">
        <v>417</v>
      </c>
      <c r="V3096" s="5" t="s">
        <v>417</v>
      </c>
      <c r="W3096" s="5" t="s">
        <v>417</v>
      </c>
      <c r="X3096" s="5" t="s">
        <v>417</v>
      </c>
      <c r="Y3096" s="5" t="s">
        <v>417</v>
      </c>
      <c r="Z3096" s="5" t="s">
        <v>417</v>
      </c>
      <c r="AA3096" s="5" t="s">
        <v>417</v>
      </c>
      <c r="AB3096" s="5" t="s">
        <v>25173</v>
      </c>
      <c r="AC3096" s="5" t="s">
        <v>25174</v>
      </c>
      <c r="AD3096" s="5"/>
      <c r="AE3096" s="5"/>
      <c r="AF3096" s="5"/>
    </row>
    <row r="3097" spans="1:32" hidden="1">
      <c r="A3097" s="5" t="s">
        <v>25175</v>
      </c>
      <c r="B3097" s="5" t="str">
        <f>IF(COUNTIF('Leads Priorizados INT'!M:M,A3097)&gt;0,"Sí","No")</f>
        <v>No</v>
      </c>
      <c r="C3097">
        <v>0</v>
      </c>
      <c r="D3097" s="6" t="s">
        <v>414</v>
      </c>
      <c r="E3097" s="5" t="s">
        <v>25176</v>
      </c>
      <c r="F3097" s="5" t="s">
        <v>497</v>
      </c>
      <c r="G3097" s="5" t="s">
        <v>18473</v>
      </c>
      <c r="H3097" s="7">
        <v>1003017</v>
      </c>
      <c r="I3097" s="5">
        <v>8</v>
      </c>
      <c r="J3097" s="5">
        <v>1</v>
      </c>
      <c r="K3097" s="5" t="s">
        <v>25177</v>
      </c>
      <c r="L3097" s="5">
        <v>5.3800000000000001E-2</v>
      </c>
      <c r="M3097" s="8">
        <v>971759453</v>
      </c>
      <c r="N3097" s="8"/>
      <c r="O3097" s="8"/>
      <c r="P3097" s="8"/>
      <c r="Q3097" s="8"/>
      <c r="R3097" s="5" t="s">
        <v>417</v>
      </c>
      <c r="S3097" s="5" t="s">
        <v>417</v>
      </c>
      <c r="T3097" s="5" t="s">
        <v>417</v>
      </c>
      <c r="U3097" s="5" t="s">
        <v>417</v>
      </c>
      <c r="V3097" s="5" t="s">
        <v>417</v>
      </c>
      <c r="W3097" s="5" t="s">
        <v>417</v>
      </c>
      <c r="X3097" s="5" t="s">
        <v>417</v>
      </c>
      <c r="Y3097" s="5" t="s">
        <v>417</v>
      </c>
      <c r="Z3097" s="5" t="s">
        <v>417</v>
      </c>
      <c r="AA3097" s="5" t="s">
        <v>417</v>
      </c>
      <c r="AB3097" s="5"/>
      <c r="AC3097" s="5"/>
      <c r="AD3097" s="5"/>
      <c r="AE3097" s="5"/>
      <c r="AF3097" s="5"/>
    </row>
    <row r="3098" spans="1:32">
      <c r="A3098" s="5" t="s">
        <v>25178</v>
      </c>
      <c r="B3098" s="5" t="str">
        <f>IF(COUNTIF('Leads Priorizados INT'!M:M,A3098)&gt;0,"Sí","No")</f>
        <v>No</v>
      </c>
      <c r="C3098">
        <v>1</v>
      </c>
      <c r="D3098" s="6" t="s">
        <v>414</v>
      </c>
      <c r="E3098" s="5" t="s">
        <v>25179</v>
      </c>
      <c r="F3098" s="5" t="s">
        <v>497</v>
      </c>
      <c r="G3098" s="5" t="s">
        <v>25180</v>
      </c>
      <c r="H3098" s="7">
        <v>850410</v>
      </c>
      <c r="I3098" s="5">
        <v>8</v>
      </c>
      <c r="J3098" s="5">
        <v>1</v>
      </c>
      <c r="K3098" s="5" t="s">
        <v>25181</v>
      </c>
      <c r="L3098" s="5">
        <v>5.3800000000000001E-2</v>
      </c>
      <c r="M3098" s="8"/>
      <c r="N3098" s="8"/>
      <c r="O3098" s="8"/>
      <c r="P3098" s="8"/>
      <c r="Q3098" s="8"/>
      <c r="R3098" s="5" t="s">
        <v>417</v>
      </c>
      <c r="S3098" s="5" t="s">
        <v>417</v>
      </c>
      <c r="T3098" s="5" t="s">
        <v>417</v>
      </c>
      <c r="U3098" s="5" t="s">
        <v>417</v>
      </c>
      <c r="V3098" s="5" t="s">
        <v>417</v>
      </c>
      <c r="W3098" s="5" t="s">
        <v>417</v>
      </c>
      <c r="X3098" s="5" t="s">
        <v>417</v>
      </c>
      <c r="Y3098" s="5" t="s">
        <v>417</v>
      </c>
      <c r="Z3098" s="5" t="s">
        <v>417</v>
      </c>
      <c r="AA3098" s="5" t="s">
        <v>417</v>
      </c>
      <c r="AB3098" s="5"/>
      <c r="AC3098" s="5"/>
      <c r="AD3098" s="5"/>
      <c r="AE3098" s="5"/>
      <c r="AF3098" s="5"/>
    </row>
    <row r="3099" spans="1:32" hidden="1">
      <c r="A3099" s="5" t="s">
        <v>25182</v>
      </c>
      <c r="B3099" s="5" t="str">
        <f>IF(COUNTIF('Leads Priorizados INT'!M:M,A3099)&gt;0,"Sí","No")</f>
        <v>No</v>
      </c>
      <c r="C3099">
        <v>0</v>
      </c>
      <c r="D3099" s="6" t="s">
        <v>414</v>
      </c>
      <c r="E3099" s="5" t="s">
        <v>25183</v>
      </c>
      <c r="F3099" s="5" t="s">
        <v>431</v>
      </c>
      <c r="G3099" s="5" t="s">
        <v>9310</v>
      </c>
      <c r="H3099" s="7">
        <v>1462210</v>
      </c>
      <c r="I3099" s="5">
        <v>7</v>
      </c>
      <c r="J3099" s="5">
        <v>2</v>
      </c>
      <c r="K3099" s="5" t="s">
        <v>25184</v>
      </c>
      <c r="L3099" s="5">
        <v>5.3800000000000001E-2</v>
      </c>
      <c r="M3099" s="8"/>
      <c r="N3099" s="8"/>
      <c r="O3099" s="8"/>
      <c r="P3099" s="8"/>
      <c r="Q3099" s="8"/>
      <c r="R3099" s="5" t="s">
        <v>417</v>
      </c>
      <c r="S3099" s="5" t="s">
        <v>417</v>
      </c>
      <c r="T3099" s="5" t="s">
        <v>417</v>
      </c>
      <c r="U3099" s="5" t="s">
        <v>417</v>
      </c>
      <c r="V3099" s="5" t="s">
        <v>417</v>
      </c>
      <c r="W3099" s="5" t="s">
        <v>417</v>
      </c>
      <c r="X3099" s="5" t="s">
        <v>417</v>
      </c>
      <c r="Y3099" s="5" t="s">
        <v>417</v>
      </c>
      <c r="Z3099" s="5" t="s">
        <v>417</v>
      </c>
      <c r="AA3099" s="5" t="s">
        <v>417</v>
      </c>
      <c r="AB3099" s="5"/>
      <c r="AC3099" s="5"/>
      <c r="AD3099" s="5"/>
      <c r="AE3099" s="5"/>
      <c r="AF3099" s="5"/>
    </row>
    <row r="3100" spans="1:32" hidden="1">
      <c r="A3100" s="5" t="s">
        <v>25185</v>
      </c>
      <c r="B3100" s="5" t="str">
        <f>IF(COUNTIF('Leads Priorizados INT'!M:M,A3100)&gt;0,"Sí","No")</f>
        <v>No</v>
      </c>
      <c r="C3100">
        <v>0</v>
      </c>
      <c r="D3100" s="6" t="s">
        <v>414</v>
      </c>
      <c r="E3100" s="5" t="s">
        <v>25186</v>
      </c>
      <c r="F3100" s="5" t="s">
        <v>431</v>
      </c>
      <c r="G3100" s="5" t="s">
        <v>2961</v>
      </c>
      <c r="H3100" s="7">
        <v>684067</v>
      </c>
      <c r="I3100" s="5">
        <v>3</v>
      </c>
      <c r="J3100" s="5">
        <v>1</v>
      </c>
      <c r="K3100" s="5" t="s">
        <v>25187</v>
      </c>
      <c r="L3100" s="5">
        <v>5.3800000000000001E-2</v>
      </c>
      <c r="M3100" s="8"/>
      <c r="N3100" s="8"/>
      <c r="O3100" s="8"/>
      <c r="P3100" s="8"/>
      <c r="Q3100" s="8"/>
      <c r="R3100" s="5" t="s">
        <v>417</v>
      </c>
      <c r="S3100" s="5" t="s">
        <v>417</v>
      </c>
      <c r="T3100" s="5" t="s">
        <v>417</v>
      </c>
      <c r="U3100" s="5" t="s">
        <v>417</v>
      </c>
      <c r="V3100" s="5" t="s">
        <v>417</v>
      </c>
      <c r="W3100" s="5" t="s">
        <v>417</v>
      </c>
      <c r="X3100" s="5" t="s">
        <v>417</v>
      </c>
      <c r="Y3100" s="5" t="s">
        <v>417</v>
      </c>
      <c r="Z3100" s="5" t="s">
        <v>417</v>
      </c>
      <c r="AA3100" s="5" t="s">
        <v>417</v>
      </c>
      <c r="AB3100" s="5"/>
      <c r="AC3100" s="5"/>
      <c r="AD3100" s="5"/>
      <c r="AE3100" s="5"/>
      <c r="AF3100" s="5"/>
    </row>
    <row r="3101" spans="1:32" hidden="1">
      <c r="A3101" s="5" t="s">
        <v>25188</v>
      </c>
      <c r="B3101" s="5" t="str">
        <f>IF(COUNTIF('Leads Priorizados INT'!M:M,A3101)&gt;0,"Sí","No")</f>
        <v>No</v>
      </c>
      <c r="C3101">
        <v>0</v>
      </c>
      <c r="D3101" s="6" t="s">
        <v>414</v>
      </c>
      <c r="E3101" s="5" t="s">
        <v>25189</v>
      </c>
      <c r="F3101" s="5" t="s">
        <v>152</v>
      </c>
      <c r="G3101" s="5" t="s">
        <v>15474</v>
      </c>
      <c r="H3101" s="7">
        <v>966375</v>
      </c>
      <c r="I3101" s="5">
        <v>7</v>
      </c>
      <c r="J3101" s="5">
        <v>1</v>
      </c>
      <c r="K3101" s="5" t="s">
        <v>25190</v>
      </c>
      <c r="L3101" s="5">
        <v>5.3800000000000001E-2</v>
      </c>
      <c r="M3101" s="8"/>
      <c r="N3101" s="8"/>
      <c r="O3101" s="8"/>
      <c r="P3101" s="8"/>
      <c r="Q3101" s="8"/>
      <c r="R3101" s="5" t="s">
        <v>417</v>
      </c>
      <c r="S3101" s="5" t="s">
        <v>417</v>
      </c>
      <c r="T3101" s="5" t="s">
        <v>417</v>
      </c>
      <c r="U3101" s="5" t="s">
        <v>417</v>
      </c>
      <c r="V3101" s="5" t="s">
        <v>417</v>
      </c>
      <c r="W3101" s="5" t="s">
        <v>417</v>
      </c>
      <c r="X3101" s="5" t="s">
        <v>417</v>
      </c>
      <c r="Y3101" s="5" t="s">
        <v>417</v>
      </c>
      <c r="Z3101" s="5" t="s">
        <v>417</v>
      </c>
      <c r="AA3101" s="5" t="s">
        <v>417</v>
      </c>
      <c r="AB3101" s="5"/>
      <c r="AC3101" s="5"/>
      <c r="AD3101" s="5"/>
      <c r="AE3101" s="5"/>
      <c r="AF3101" s="5"/>
    </row>
    <row r="3102" spans="1:32" hidden="1">
      <c r="A3102" s="5" t="s">
        <v>25191</v>
      </c>
      <c r="B3102" s="5" t="str">
        <f>IF(COUNTIF('Leads Priorizados INT'!M:M,A3102)&gt;0,"Sí","No")</f>
        <v>No</v>
      </c>
      <c r="C3102">
        <v>0</v>
      </c>
      <c r="D3102" s="6" t="s">
        <v>414</v>
      </c>
      <c r="E3102" s="5" t="s">
        <v>25192</v>
      </c>
      <c r="F3102" s="5" t="s">
        <v>740</v>
      </c>
      <c r="G3102" s="5" t="s">
        <v>9497</v>
      </c>
      <c r="H3102" s="7">
        <v>839905</v>
      </c>
      <c r="I3102" s="5">
        <v>1</v>
      </c>
      <c r="J3102" s="5">
        <v>1</v>
      </c>
      <c r="K3102" s="5" t="s">
        <v>25193</v>
      </c>
      <c r="L3102" s="5">
        <v>5.3699999999999998E-2</v>
      </c>
      <c r="M3102" s="8">
        <v>924330993</v>
      </c>
      <c r="N3102" s="8"/>
      <c r="O3102" s="8"/>
      <c r="P3102" s="8"/>
      <c r="Q3102" s="8"/>
      <c r="R3102" s="5" t="s">
        <v>417</v>
      </c>
      <c r="S3102" s="5" t="s">
        <v>417</v>
      </c>
      <c r="T3102" s="5" t="s">
        <v>417</v>
      </c>
      <c r="U3102" s="5" t="s">
        <v>417</v>
      </c>
      <c r="V3102" s="5" t="s">
        <v>417</v>
      </c>
      <c r="W3102" s="5" t="s">
        <v>417</v>
      </c>
      <c r="X3102" s="5" t="s">
        <v>417</v>
      </c>
      <c r="Y3102" s="5" t="s">
        <v>417</v>
      </c>
      <c r="Z3102" s="5" t="s">
        <v>417</v>
      </c>
      <c r="AA3102" s="5" t="s">
        <v>417</v>
      </c>
      <c r="AB3102" s="5" t="s">
        <v>25194</v>
      </c>
      <c r="AC3102" s="5"/>
      <c r="AD3102" s="5"/>
      <c r="AE3102" s="5"/>
      <c r="AF3102" s="5"/>
    </row>
    <row r="3103" spans="1:32">
      <c r="A3103" s="5" t="s">
        <v>25195</v>
      </c>
      <c r="B3103" s="5" t="str">
        <f>IF(COUNTIF('Leads Priorizados INT'!M:M,A3103)&gt;0,"Sí","No")</f>
        <v>No</v>
      </c>
      <c r="C3103">
        <v>1</v>
      </c>
      <c r="D3103" s="6" t="s">
        <v>414</v>
      </c>
      <c r="E3103" s="5" t="s">
        <v>25196</v>
      </c>
      <c r="F3103" s="5" t="s">
        <v>721</v>
      </c>
      <c r="G3103" s="5" t="s">
        <v>13113</v>
      </c>
      <c r="H3103" s="7">
        <v>851410</v>
      </c>
      <c r="I3103" s="5">
        <v>7</v>
      </c>
      <c r="J3103" s="5">
        <v>2</v>
      </c>
      <c r="K3103" s="5" t="s">
        <v>25197</v>
      </c>
      <c r="L3103" s="5">
        <v>5.3699999999999998E-2</v>
      </c>
      <c r="M3103" s="8"/>
      <c r="N3103" s="8"/>
      <c r="O3103" s="8"/>
      <c r="P3103" s="8"/>
      <c r="Q3103" s="8"/>
      <c r="R3103" s="5" t="s">
        <v>417</v>
      </c>
      <c r="S3103" s="5" t="s">
        <v>417</v>
      </c>
      <c r="T3103" s="5" t="s">
        <v>417</v>
      </c>
      <c r="U3103" s="5" t="s">
        <v>417</v>
      </c>
      <c r="V3103" s="5" t="s">
        <v>417</v>
      </c>
      <c r="W3103" s="5" t="s">
        <v>417</v>
      </c>
      <c r="X3103" s="5" t="s">
        <v>417</v>
      </c>
      <c r="Y3103" s="5" t="s">
        <v>417</v>
      </c>
      <c r="Z3103" s="5" t="s">
        <v>417</v>
      </c>
      <c r="AA3103" s="5" t="s">
        <v>417</v>
      </c>
      <c r="AB3103" s="5"/>
      <c r="AC3103" s="5"/>
      <c r="AD3103" s="5"/>
      <c r="AE3103" s="5"/>
      <c r="AF3103" s="5"/>
    </row>
    <row r="3104" spans="1:32" hidden="1">
      <c r="A3104" s="5" t="s">
        <v>25198</v>
      </c>
      <c r="B3104" s="5" t="str">
        <f>IF(COUNTIF('Leads Priorizados INT'!M:M,A3104)&gt;0,"Sí","No")</f>
        <v>No</v>
      </c>
      <c r="C3104">
        <v>0</v>
      </c>
      <c r="D3104" s="6" t="s">
        <v>414</v>
      </c>
      <c r="E3104" s="5" t="s">
        <v>25199</v>
      </c>
      <c r="F3104" s="5" t="s">
        <v>152</v>
      </c>
      <c r="G3104" s="5" t="s">
        <v>2881</v>
      </c>
      <c r="H3104" s="7">
        <v>955782</v>
      </c>
      <c r="I3104" s="5">
        <v>1</v>
      </c>
      <c r="J3104" s="5">
        <v>1</v>
      </c>
      <c r="K3104" s="5" t="s">
        <v>25200</v>
      </c>
      <c r="L3104" s="5">
        <v>5.3699999999999998E-2</v>
      </c>
      <c r="M3104" s="8">
        <v>913694480</v>
      </c>
      <c r="N3104" s="8"/>
      <c r="O3104" s="8"/>
      <c r="P3104" s="8"/>
      <c r="Q3104" s="8"/>
      <c r="R3104" s="5" t="s">
        <v>417</v>
      </c>
      <c r="S3104" s="5" t="s">
        <v>417</v>
      </c>
      <c r="T3104" s="5" t="s">
        <v>417</v>
      </c>
      <c r="U3104" s="5" t="s">
        <v>417</v>
      </c>
      <c r="V3104" s="5" t="s">
        <v>417</v>
      </c>
      <c r="W3104" s="5" t="s">
        <v>417</v>
      </c>
      <c r="X3104" s="5" t="s">
        <v>417</v>
      </c>
      <c r="Y3104" s="5" t="s">
        <v>417</v>
      </c>
      <c r="Z3104" s="5" t="s">
        <v>417</v>
      </c>
      <c r="AA3104" s="5" t="s">
        <v>417</v>
      </c>
      <c r="AB3104" s="5"/>
      <c r="AC3104" s="5"/>
      <c r="AD3104" s="5"/>
      <c r="AE3104" s="5"/>
      <c r="AF3104" s="5"/>
    </row>
    <row r="3105" spans="1:32" hidden="1">
      <c r="A3105" s="5" t="s">
        <v>25201</v>
      </c>
      <c r="B3105" s="5" t="str">
        <f>IF(COUNTIF('Leads Priorizados INT'!M:M,A3105)&gt;0,"Sí","No")</f>
        <v>No</v>
      </c>
      <c r="C3105">
        <v>0</v>
      </c>
      <c r="D3105" s="6" t="s">
        <v>414</v>
      </c>
      <c r="E3105" s="5" t="s">
        <v>25202</v>
      </c>
      <c r="F3105" s="5" t="s">
        <v>152</v>
      </c>
      <c r="G3105" s="5" t="s">
        <v>1758</v>
      </c>
      <c r="H3105" s="7">
        <v>925800</v>
      </c>
      <c r="I3105" s="5">
        <v>12</v>
      </c>
      <c r="J3105" s="5">
        <v>1</v>
      </c>
      <c r="K3105" s="5" t="s">
        <v>25203</v>
      </c>
      <c r="L3105" s="5">
        <v>5.3699999999999998E-2</v>
      </c>
      <c r="M3105" s="8"/>
      <c r="N3105" s="8"/>
      <c r="O3105" s="8"/>
      <c r="P3105" s="8"/>
      <c r="Q3105" s="8"/>
      <c r="R3105" s="5" t="s">
        <v>417</v>
      </c>
      <c r="S3105" s="5" t="s">
        <v>417</v>
      </c>
      <c r="T3105" s="5" t="s">
        <v>417</v>
      </c>
      <c r="U3105" s="5" t="s">
        <v>417</v>
      </c>
      <c r="V3105" s="5" t="s">
        <v>417</v>
      </c>
      <c r="W3105" s="5" t="s">
        <v>417</v>
      </c>
      <c r="X3105" s="5" t="s">
        <v>417</v>
      </c>
      <c r="Y3105" s="5" t="s">
        <v>417</v>
      </c>
      <c r="Z3105" s="5" t="s">
        <v>417</v>
      </c>
      <c r="AA3105" s="5" t="s">
        <v>417</v>
      </c>
      <c r="AB3105" s="5"/>
      <c r="AC3105" s="5"/>
      <c r="AD3105" s="5"/>
      <c r="AE3105" s="5"/>
      <c r="AF3105" s="5"/>
    </row>
    <row r="3106" spans="1:32">
      <c r="A3106" s="5" t="s">
        <v>25204</v>
      </c>
      <c r="B3106" s="5" t="str">
        <f>IF(COUNTIF('Leads Priorizados INT'!M:M,A3106)&gt;0,"Sí","No")</f>
        <v>No</v>
      </c>
      <c r="C3106">
        <v>1</v>
      </c>
      <c r="D3106" s="6" t="s">
        <v>414</v>
      </c>
      <c r="E3106" s="5" t="s">
        <v>25205</v>
      </c>
      <c r="F3106" s="5" t="s">
        <v>1245</v>
      </c>
      <c r="G3106" s="5" t="s">
        <v>13326</v>
      </c>
      <c r="H3106" s="7">
        <v>1027089</v>
      </c>
      <c r="I3106" s="5">
        <v>1</v>
      </c>
      <c r="J3106" s="5">
        <v>1</v>
      </c>
      <c r="K3106" s="5" t="s">
        <v>25206</v>
      </c>
      <c r="L3106" s="5">
        <v>5.3699999999999998E-2</v>
      </c>
      <c r="M3106" s="8"/>
      <c r="N3106" s="8"/>
      <c r="O3106" s="8"/>
      <c r="P3106" s="8"/>
      <c r="Q3106" s="8"/>
      <c r="R3106" s="5" t="s">
        <v>417</v>
      </c>
      <c r="S3106" s="5" t="s">
        <v>417</v>
      </c>
      <c r="T3106" s="5" t="s">
        <v>417</v>
      </c>
      <c r="U3106" s="5" t="s">
        <v>417</v>
      </c>
      <c r="V3106" s="5" t="s">
        <v>417</v>
      </c>
      <c r="W3106" s="5" t="s">
        <v>417</v>
      </c>
      <c r="X3106" s="5" t="s">
        <v>417</v>
      </c>
      <c r="Y3106" s="5" t="s">
        <v>417</v>
      </c>
      <c r="Z3106" s="5" t="s">
        <v>417</v>
      </c>
      <c r="AA3106" s="5" t="s">
        <v>417</v>
      </c>
      <c r="AB3106" s="5"/>
      <c r="AC3106" s="5"/>
      <c r="AD3106" s="5"/>
      <c r="AE3106" s="5"/>
      <c r="AF3106" s="5"/>
    </row>
    <row r="3107" spans="1:32" hidden="1">
      <c r="A3107" s="5" t="s">
        <v>25207</v>
      </c>
      <c r="B3107" s="5" t="str">
        <f>IF(COUNTIF('Leads Priorizados INT'!M:M,A3107)&gt;0,"Sí","No")</f>
        <v>No</v>
      </c>
      <c r="C3107">
        <v>0</v>
      </c>
      <c r="D3107" s="6" t="s">
        <v>414</v>
      </c>
      <c r="E3107" s="5" t="s">
        <v>25208</v>
      </c>
      <c r="F3107" s="5" t="s">
        <v>581</v>
      </c>
      <c r="G3107" s="5" t="s">
        <v>9469</v>
      </c>
      <c r="H3107" s="7">
        <v>2015122</v>
      </c>
      <c r="I3107" s="5">
        <v>25</v>
      </c>
      <c r="J3107" s="5">
        <v>6</v>
      </c>
      <c r="K3107" s="5" t="s">
        <v>25209</v>
      </c>
      <c r="L3107" s="5">
        <v>5.3600000000000002E-2</v>
      </c>
      <c r="M3107" s="8">
        <v>986213237</v>
      </c>
      <c r="N3107" s="8">
        <v>986955225</v>
      </c>
      <c r="O3107" s="8">
        <v>986201266</v>
      </c>
      <c r="P3107" s="8">
        <v>986374561</v>
      </c>
      <c r="Q3107" s="8">
        <v>986245191</v>
      </c>
      <c r="R3107" s="5" t="s">
        <v>417</v>
      </c>
      <c r="S3107" s="5" t="s">
        <v>417</v>
      </c>
      <c r="T3107" s="5" t="s">
        <v>417</v>
      </c>
      <c r="U3107" s="5" t="s">
        <v>417</v>
      </c>
      <c r="V3107" s="5" t="s">
        <v>417</v>
      </c>
      <c r="W3107" s="5" t="s">
        <v>417</v>
      </c>
      <c r="X3107" s="5" t="s">
        <v>417</v>
      </c>
      <c r="Y3107" s="5" t="s">
        <v>417</v>
      </c>
      <c r="Z3107" s="5" t="s">
        <v>417</v>
      </c>
      <c r="AA3107" s="5" t="s">
        <v>417</v>
      </c>
      <c r="AB3107" s="5" t="s">
        <v>25210</v>
      </c>
      <c r="AC3107" s="5" t="s">
        <v>25211</v>
      </c>
      <c r="AD3107" s="5"/>
      <c r="AE3107" s="5"/>
      <c r="AF3107" s="5"/>
    </row>
    <row r="3108" spans="1:32">
      <c r="A3108" s="5" t="s">
        <v>25212</v>
      </c>
      <c r="B3108" s="5" t="str">
        <f>IF(COUNTIF('Leads Priorizados INT'!M:M,A3108)&gt;0,"Sí","No")</f>
        <v>No</v>
      </c>
      <c r="C3108">
        <v>1</v>
      </c>
      <c r="D3108" s="6" t="s">
        <v>414</v>
      </c>
      <c r="E3108" s="5" t="s">
        <v>25213</v>
      </c>
      <c r="F3108" s="5" t="s">
        <v>3269</v>
      </c>
      <c r="G3108" s="5" t="s">
        <v>15977</v>
      </c>
      <c r="H3108" s="7">
        <v>1105155</v>
      </c>
      <c r="I3108" s="5">
        <v>8</v>
      </c>
      <c r="J3108" s="5">
        <v>1</v>
      </c>
      <c r="K3108" s="5" t="s">
        <v>25214</v>
      </c>
      <c r="L3108" s="5">
        <v>5.3600000000000002E-2</v>
      </c>
      <c r="M3108" s="8"/>
      <c r="N3108" s="8"/>
      <c r="O3108" s="8"/>
      <c r="P3108" s="8"/>
      <c r="Q3108" s="8"/>
      <c r="R3108" s="5" t="s">
        <v>417</v>
      </c>
      <c r="S3108" s="5" t="s">
        <v>417</v>
      </c>
      <c r="T3108" s="5" t="s">
        <v>417</v>
      </c>
      <c r="U3108" s="5" t="s">
        <v>417</v>
      </c>
      <c r="V3108" s="5" t="s">
        <v>417</v>
      </c>
      <c r="W3108" s="5" t="s">
        <v>417</v>
      </c>
      <c r="X3108" s="5" t="s">
        <v>417</v>
      </c>
      <c r="Y3108" s="5" t="s">
        <v>417</v>
      </c>
      <c r="Z3108" s="5" t="s">
        <v>417</v>
      </c>
      <c r="AA3108" s="5" t="s">
        <v>417</v>
      </c>
      <c r="AB3108" s="5"/>
      <c r="AC3108" s="5"/>
      <c r="AD3108" s="5"/>
      <c r="AE3108" s="5"/>
      <c r="AF3108" s="5"/>
    </row>
    <row r="3109" spans="1:32" hidden="1">
      <c r="A3109" s="5" t="s">
        <v>25215</v>
      </c>
      <c r="B3109" s="5" t="str">
        <f>IF(COUNTIF('Leads Priorizados INT'!M:M,A3109)&gt;0,"Sí","No")</f>
        <v>No</v>
      </c>
      <c r="C3109">
        <v>0</v>
      </c>
      <c r="D3109" s="6" t="s">
        <v>414</v>
      </c>
      <c r="E3109" s="5" t="s">
        <v>25216</v>
      </c>
      <c r="F3109" s="5" t="s">
        <v>152</v>
      </c>
      <c r="G3109" s="5" t="s">
        <v>2550</v>
      </c>
      <c r="H3109" s="7">
        <v>3621617</v>
      </c>
      <c r="I3109" s="5">
        <v>11</v>
      </c>
      <c r="J3109" s="5">
        <v>1</v>
      </c>
      <c r="K3109" s="5" t="s">
        <v>25217</v>
      </c>
      <c r="L3109" s="5">
        <v>5.3600000000000002E-2</v>
      </c>
      <c r="M3109" s="8"/>
      <c r="N3109" s="8"/>
      <c r="O3109" s="8"/>
      <c r="P3109" s="8"/>
      <c r="Q3109" s="8"/>
      <c r="R3109" s="5" t="s">
        <v>417</v>
      </c>
      <c r="S3109" s="5" t="s">
        <v>417</v>
      </c>
      <c r="T3109" s="5" t="s">
        <v>417</v>
      </c>
      <c r="U3109" s="5" t="s">
        <v>417</v>
      </c>
      <c r="V3109" s="5" t="s">
        <v>417</v>
      </c>
      <c r="W3109" s="5" t="s">
        <v>417</v>
      </c>
      <c r="X3109" s="5" t="s">
        <v>417</v>
      </c>
      <c r="Y3109" s="5" t="s">
        <v>417</v>
      </c>
      <c r="Z3109" s="5" t="s">
        <v>417</v>
      </c>
      <c r="AA3109" s="5" t="s">
        <v>417</v>
      </c>
      <c r="AB3109" s="5"/>
      <c r="AC3109" s="5"/>
      <c r="AD3109" s="5"/>
      <c r="AE3109" s="5"/>
      <c r="AF3109" s="5"/>
    </row>
    <row r="3110" spans="1:32">
      <c r="A3110" s="5" t="s">
        <v>25218</v>
      </c>
      <c r="B3110" s="5" t="str">
        <f>IF(COUNTIF('Leads Priorizados INT'!M:M,A3110)&gt;0,"Sí","No")</f>
        <v>No</v>
      </c>
      <c r="C3110">
        <v>1</v>
      </c>
      <c r="D3110" s="6" t="s">
        <v>414</v>
      </c>
      <c r="E3110" s="5" t="s">
        <v>25219</v>
      </c>
      <c r="F3110" s="5" t="s">
        <v>152</v>
      </c>
      <c r="G3110" s="5" t="s">
        <v>1715</v>
      </c>
      <c r="H3110" s="7">
        <v>910767</v>
      </c>
      <c r="I3110" s="5">
        <v>7</v>
      </c>
      <c r="J3110" s="5">
        <v>1</v>
      </c>
      <c r="K3110" s="5" t="s">
        <v>25220</v>
      </c>
      <c r="L3110" s="5">
        <v>5.3600000000000002E-2</v>
      </c>
      <c r="M3110" s="8">
        <v>915224710</v>
      </c>
      <c r="N3110" s="8"/>
      <c r="O3110" s="8"/>
      <c r="P3110" s="8"/>
      <c r="Q3110" s="8"/>
      <c r="R3110" s="5" t="s">
        <v>417</v>
      </c>
      <c r="S3110" s="5" t="s">
        <v>417</v>
      </c>
      <c r="T3110" s="5" t="s">
        <v>417</v>
      </c>
      <c r="U3110" s="5" t="s">
        <v>417</v>
      </c>
      <c r="V3110" s="5" t="s">
        <v>417</v>
      </c>
      <c r="W3110" s="5" t="s">
        <v>417</v>
      </c>
      <c r="X3110" s="5" t="s">
        <v>417</v>
      </c>
      <c r="Y3110" s="5" t="s">
        <v>417</v>
      </c>
      <c r="Z3110" s="5" t="s">
        <v>417</v>
      </c>
      <c r="AA3110" s="5" t="s">
        <v>417</v>
      </c>
      <c r="AB3110" s="5"/>
      <c r="AC3110" s="5"/>
      <c r="AD3110" s="5"/>
      <c r="AE3110" s="5"/>
      <c r="AF3110" s="5"/>
    </row>
    <row r="3111" spans="1:32" hidden="1">
      <c r="A3111" s="5" t="s">
        <v>25221</v>
      </c>
      <c r="B3111" s="5" t="str">
        <f>IF(COUNTIF('Leads Priorizados INT'!M:M,A3111)&gt;0,"Sí","No")</f>
        <v>No</v>
      </c>
      <c r="C3111">
        <v>0</v>
      </c>
      <c r="D3111" s="6" t="s">
        <v>414</v>
      </c>
      <c r="E3111" s="5" t="s">
        <v>25222</v>
      </c>
      <c r="F3111" s="5" t="s">
        <v>431</v>
      </c>
      <c r="G3111" s="5" t="s">
        <v>10813</v>
      </c>
      <c r="H3111" s="7">
        <v>595220</v>
      </c>
      <c r="I3111" s="5">
        <v>1</v>
      </c>
      <c r="J3111" s="5">
        <v>1</v>
      </c>
      <c r="K3111" s="5" t="s">
        <v>25223</v>
      </c>
      <c r="L3111" s="5">
        <v>5.3499999999999999E-2</v>
      </c>
      <c r="M3111" s="8">
        <v>936627390</v>
      </c>
      <c r="N3111" s="8">
        <v>936384622</v>
      </c>
      <c r="O3111" s="8">
        <v>936384674</v>
      </c>
      <c r="P3111" s="8">
        <v>677480520</v>
      </c>
      <c r="Q3111" s="8">
        <v>610440574</v>
      </c>
      <c r="R3111" s="5" t="s">
        <v>417</v>
      </c>
      <c r="S3111" s="5" t="s">
        <v>417</v>
      </c>
      <c r="T3111" s="5" t="s">
        <v>417</v>
      </c>
      <c r="U3111" s="5" t="s">
        <v>417</v>
      </c>
      <c r="V3111" s="5" t="s">
        <v>417</v>
      </c>
      <c r="W3111" s="5" t="s">
        <v>417</v>
      </c>
      <c r="X3111" s="5" t="s">
        <v>417</v>
      </c>
      <c r="Y3111" s="5" t="s">
        <v>417</v>
      </c>
      <c r="Z3111" s="5" t="s">
        <v>417</v>
      </c>
      <c r="AA3111" s="5" t="s">
        <v>417</v>
      </c>
      <c r="AB3111" s="5"/>
      <c r="AC3111" s="5"/>
      <c r="AD3111" s="5"/>
      <c r="AE3111" s="5"/>
      <c r="AF3111" s="5"/>
    </row>
    <row r="3112" spans="1:32" hidden="1">
      <c r="A3112" s="5" t="s">
        <v>25224</v>
      </c>
      <c r="B3112" s="5" t="str">
        <f>IF(COUNTIF('Leads Priorizados INT'!M:M,A3112)&gt;0,"Sí","No")</f>
        <v>No</v>
      </c>
      <c r="C3112">
        <v>0</v>
      </c>
      <c r="D3112" s="6" t="s">
        <v>414</v>
      </c>
      <c r="E3112" s="5" t="s">
        <v>25225</v>
      </c>
      <c r="F3112" s="5" t="s">
        <v>152</v>
      </c>
      <c r="G3112" s="5" t="s">
        <v>9393</v>
      </c>
      <c r="H3112" s="7">
        <v>574759</v>
      </c>
      <c r="I3112" s="5">
        <v>4</v>
      </c>
      <c r="J3112" s="5">
        <v>1</v>
      </c>
      <c r="K3112" s="5" t="s">
        <v>25226</v>
      </c>
      <c r="L3112" s="5">
        <v>5.3499999999999999E-2</v>
      </c>
      <c r="M3112" s="8"/>
      <c r="N3112" s="8"/>
      <c r="O3112" s="8"/>
      <c r="P3112" s="8"/>
      <c r="Q3112" s="8"/>
      <c r="R3112" s="5" t="s">
        <v>417</v>
      </c>
      <c r="S3112" s="5" t="s">
        <v>417</v>
      </c>
      <c r="T3112" s="5" t="s">
        <v>417</v>
      </c>
      <c r="U3112" s="5" t="s">
        <v>417</v>
      </c>
      <c r="V3112" s="5" t="s">
        <v>417</v>
      </c>
      <c r="W3112" s="5" t="s">
        <v>417</v>
      </c>
      <c r="X3112" s="5" t="s">
        <v>417</v>
      </c>
      <c r="Y3112" s="5" t="s">
        <v>417</v>
      </c>
      <c r="Z3112" s="5" t="s">
        <v>417</v>
      </c>
      <c r="AA3112" s="5" t="s">
        <v>417</v>
      </c>
      <c r="AB3112" s="5"/>
      <c r="AC3112" s="5"/>
      <c r="AD3112" s="5"/>
      <c r="AE3112" s="5"/>
      <c r="AF3112" s="5"/>
    </row>
    <row r="3113" spans="1:32" hidden="1">
      <c r="A3113" s="5" t="s">
        <v>25227</v>
      </c>
      <c r="B3113" s="5" t="str">
        <f>IF(COUNTIF('Leads Priorizados INT'!M:M,A3113)&gt;0,"Sí","No")</f>
        <v>No</v>
      </c>
      <c r="C3113">
        <v>0</v>
      </c>
      <c r="D3113" s="6" t="s">
        <v>414</v>
      </c>
      <c r="E3113" s="5" t="s">
        <v>25228</v>
      </c>
      <c r="F3113" s="5" t="s">
        <v>3740</v>
      </c>
      <c r="G3113" s="5" t="s">
        <v>25229</v>
      </c>
      <c r="H3113" s="7">
        <v>505288</v>
      </c>
      <c r="I3113" s="5">
        <v>4</v>
      </c>
      <c r="J3113" s="5">
        <v>1</v>
      </c>
      <c r="K3113" s="5" t="s">
        <v>25230</v>
      </c>
      <c r="L3113" s="5">
        <v>5.3400000000000003E-2</v>
      </c>
      <c r="M3113" s="8"/>
      <c r="N3113" s="8"/>
      <c r="O3113" s="8"/>
      <c r="P3113" s="8"/>
      <c r="Q3113" s="8"/>
      <c r="R3113" s="5" t="s">
        <v>417</v>
      </c>
      <c r="S3113" s="5" t="s">
        <v>417</v>
      </c>
      <c r="T3113" s="5" t="s">
        <v>417</v>
      </c>
      <c r="U3113" s="5" t="s">
        <v>417</v>
      </c>
      <c r="V3113" s="5" t="s">
        <v>417</v>
      </c>
      <c r="W3113" s="5" t="s">
        <v>417</v>
      </c>
      <c r="X3113" s="5" t="s">
        <v>417</v>
      </c>
      <c r="Y3113" s="5" t="s">
        <v>417</v>
      </c>
      <c r="Z3113" s="5" t="s">
        <v>417</v>
      </c>
      <c r="AA3113" s="5" t="s">
        <v>417</v>
      </c>
      <c r="AB3113" s="5"/>
      <c r="AC3113" s="5"/>
      <c r="AD3113" s="5"/>
      <c r="AE3113" s="5"/>
      <c r="AF3113" s="5"/>
    </row>
    <row r="3114" spans="1:32" hidden="1">
      <c r="A3114" s="5" t="s">
        <v>25231</v>
      </c>
      <c r="B3114" s="5" t="str">
        <f>IF(COUNTIF('Leads Priorizados INT'!M:M,A3114)&gt;0,"Sí","No")</f>
        <v>No</v>
      </c>
      <c r="C3114">
        <v>0</v>
      </c>
      <c r="D3114" s="6" t="s">
        <v>414</v>
      </c>
      <c r="E3114" s="5" t="s">
        <v>25232</v>
      </c>
      <c r="F3114" s="5" t="s">
        <v>152</v>
      </c>
      <c r="G3114" s="5" t="s">
        <v>1641</v>
      </c>
      <c r="H3114" s="7">
        <v>357053</v>
      </c>
      <c r="I3114" s="5">
        <v>3</v>
      </c>
      <c r="J3114" s="5">
        <v>1</v>
      </c>
      <c r="K3114" s="5" t="s">
        <v>25233</v>
      </c>
      <c r="L3114" s="5">
        <v>5.3400000000000003E-2</v>
      </c>
      <c r="M3114" s="8">
        <v>915735932</v>
      </c>
      <c r="N3114" s="8"/>
      <c r="O3114" s="8"/>
      <c r="P3114" s="8"/>
      <c r="Q3114" s="8"/>
      <c r="R3114" s="5" t="s">
        <v>417</v>
      </c>
      <c r="S3114" s="5" t="s">
        <v>417</v>
      </c>
      <c r="T3114" s="5" t="s">
        <v>417</v>
      </c>
      <c r="U3114" s="5" t="s">
        <v>417</v>
      </c>
      <c r="V3114" s="5" t="s">
        <v>417</v>
      </c>
      <c r="W3114" s="5" t="s">
        <v>417</v>
      </c>
      <c r="X3114" s="5" t="s">
        <v>417</v>
      </c>
      <c r="Y3114" s="5" t="s">
        <v>417</v>
      </c>
      <c r="Z3114" s="5" t="s">
        <v>417</v>
      </c>
      <c r="AA3114" s="5" t="s">
        <v>417</v>
      </c>
      <c r="AB3114" s="5" t="s">
        <v>25234</v>
      </c>
      <c r="AC3114" s="5"/>
      <c r="AD3114" s="5"/>
      <c r="AE3114" s="5"/>
      <c r="AF3114" s="5"/>
    </row>
    <row r="3115" spans="1:32" hidden="1">
      <c r="A3115" s="5" t="s">
        <v>25235</v>
      </c>
      <c r="B3115" s="5" t="str">
        <f>IF(COUNTIF('Leads Priorizados INT'!M:M,A3115)&gt;0,"Sí","No")</f>
        <v>No</v>
      </c>
      <c r="C3115">
        <v>0</v>
      </c>
      <c r="D3115" s="6" t="s">
        <v>414</v>
      </c>
      <c r="E3115" s="5" t="s">
        <v>25236</v>
      </c>
      <c r="F3115" s="5" t="s">
        <v>152</v>
      </c>
      <c r="G3115" s="5" t="s">
        <v>9885</v>
      </c>
      <c r="H3115" s="7">
        <v>1225028</v>
      </c>
      <c r="I3115" s="5">
        <v>7</v>
      </c>
      <c r="J3115" s="5">
        <v>1</v>
      </c>
      <c r="K3115" s="5" t="s">
        <v>25237</v>
      </c>
      <c r="L3115" s="5">
        <v>5.3400000000000003E-2</v>
      </c>
      <c r="M3115" s="8">
        <v>697285262</v>
      </c>
      <c r="N3115" s="8"/>
      <c r="O3115" s="8"/>
      <c r="P3115" s="8"/>
      <c r="Q3115" s="8"/>
      <c r="R3115" s="5" t="s">
        <v>417</v>
      </c>
      <c r="S3115" s="5" t="s">
        <v>417</v>
      </c>
      <c r="T3115" s="5" t="s">
        <v>417</v>
      </c>
      <c r="U3115" s="5" t="s">
        <v>417</v>
      </c>
      <c r="V3115" s="5" t="s">
        <v>417</v>
      </c>
      <c r="W3115" s="5" t="s">
        <v>417</v>
      </c>
      <c r="X3115" s="5" t="s">
        <v>417</v>
      </c>
      <c r="Y3115" s="5" t="s">
        <v>417</v>
      </c>
      <c r="Z3115" s="5" t="s">
        <v>417</v>
      </c>
      <c r="AA3115" s="5" t="s">
        <v>417</v>
      </c>
      <c r="AB3115" s="5"/>
      <c r="AC3115" s="5"/>
      <c r="AD3115" s="5"/>
      <c r="AE3115" s="5"/>
      <c r="AF3115" s="5"/>
    </row>
    <row r="3116" spans="1:32" hidden="1">
      <c r="A3116" s="5" t="s">
        <v>25238</v>
      </c>
      <c r="B3116" s="5" t="str">
        <f>IF(COUNTIF('Leads Priorizados INT'!M:M,A3116)&gt;0,"Sí","No")</f>
        <v>No</v>
      </c>
      <c r="C3116">
        <v>0</v>
      </c>
      <c r="D3116" s="6" t="s">
        <v>414</v>
      </c>
      <c r="E3116" s="5" t="s">
        <v>25239</v>
      </c>
      <c r="F3116" s="5" t="s">
        <v>152</v>
      </c>
      <c r="G3116" s="5" t="s">
        <v>1915</v>
      </c>
      <c r="H3116" s="7">
        <v>917674</v>
      </c>
      <c r="I3116" s="5">
        <v>7</v>
      </c>
      <c r="J3116" s="5">
        <v>2</v>
      </c>
      <c r="K3116" s="5" t="s">
        <v>25240</v>
      </c>
      <c r="L3116" s="5">
        <v>5.3400000000000003E-2</v>
      </c>
      <c r="M3116" s="8"/>
      <c r="N3116" s="8"/>
      <c r="O3116" s="8"/>
      <c r="P3116" s="8"/>
      <c r="Q3116" s="8"/>
      <c r="R3116" s="5" t="s">
        <v>417</v>
      </c>
      <c r="S3116" s="5" t="s">
        <v>417</v>
      </c>
      <c r="T3116" s="5" t="s">
        <v>417</v>
      </c>
      <c r="U3116" s="5" t="s">
        <v>417</v>
      </c>
      <c r="V3116" s="5" t="s">
        <v>417</v>
      </c>
      <c r="W3116" s="5" t="s">
        <v>417</v>
      </c>
      <c r="X3116" s="5" t="s">
        <v>417</v>
      </c>
      <c r="Y3116" s="5" t="s">
        <v>417</v>
      </c>
      <c r="Z3116" s="5" t="s">
        <v>417</v>
      </c>
      <c r="AA3116" s="5" t="s">
        <v>417</v>
      </c>
      <c r="AB3116" s="5"/>
      <c r="AC3116" s="5"/>
      <c r="AD3116" s="5"/>
      <c r="AE3116" s="5"/>
      <c r="AF3116" s="5"/>
    </row>
    <row r="3117" spans="1:32" hidden="1">
      <c r="A3117" s="5" t="s">
        <v>25241</v>
      </c>
      <c r="B3117" s="5" t="str">
        <f>IF(COUNTIF('Leads Priorizados INT'!M:M,A3117)&gt;0,"Sí","No")</f>
        <v>No</v>
      </c>
      <c r="C3117">
        <v>0</v>
      </c>
      <c r="D3117" s="6" t="s">
        <v>414</v>
      </c>
      <c r="E3117" s="5" t="s">
        <v>25242</v>
      </c>
      <c r="F3117" s="5" t="s">
        <v>2007</v>
      </c>
      <c r="G3117" s="5" t="s">
        <v>21694</v>
      </c>
      <c r="H3117" s="7">
        <v>320600</v>
      </c>
      <c r="I3117" s="5">
        <v>2</v>
      </c>
      <c r="J3117" s="5">
        <v>1</v>
      </c>
      <c r="K3117" s="5" t="s">
        <v>25243</v>
      </c>
      <c r="L3117" s="5">
        <v>5.33E-2</v>
      </c>
      <c r="M3117" s="8"/>
      <c r="N3117" s="8"/>
      <c r="O3117" s="8"/>
      <c r="P3117" s="8"/>
      <c r="Q3117" s="8"/>
      <c r="R3117" s="5" t="s">
        <v>417</v>
      </c>
      <c r="S3117" s="5" t="s">
        <v>417</v>
      </c>
      <c r="T3117" s="5" t="s">
        <v>417</v>
      </c>
      <c r="U3117" s="5" t="s">
        <v>417</v>
      </c>
      <c r="V3117" s="5" t="s">
        <v>417</v>
      </c>
      <c r="W3117" s="5" t="s">
        <v>417</v>
      </c>
      <c r="X3117" s="5" t="s">
        <v>417</v>
      </c>
      <c r="Y3117" s="5" t="s">
        <v>417</v>
      </c>
      <c r="Z3117" s="5" t="s">
        <v>417</v>
      </c>
      <c r="AA3117" s="5" t="s">
        <v>417</v>
      </c>
      <c r="AB3117" s="5"/>
      <c r="AC3117" s="5"/>
      <c r="AD3117" s="5"/>
      <c r="AE3117" s="5"/>
      <c r="AF3117" s="5"/>
    </row>
    <row r="3118" spans="1:32">
      <c r="A3118" s="5" t="s">
        <v>25244</v>
      </c>
      <c r="B3118" s="5" t="str">
        <f>IF(COUNTIF('Leads Priorizados INT'!M:M,A3118)&gt;0,"Sí","No")</f>
        <v>No</v>
      </c>
      <c r="C3118">
        <v>1</v>
      </c>
      <c r="D3118" s="6" t="s">
        <v>414</v>
      </c>
      <c r="E3118" s="5" t="s">
        <v>25245</v>
      </c>
      <c r="F3118" s="5" t="s">
        <v>2944</v>
      </c>
      <c r="G3118" s="5" t="s">
        <v>16056</v>
      </c>
      <c r="H3118" s="7">
        <v>875517</v>
      </c>
      <c r="I3118" s="5">
        <v>1</v>
      </c>
      <c r="J3118" s="5">
        <v>1</v>
      </c>
      <c r="K3118" s="5" t="s">
        <v>25246</v>
      </c>
      <c r="L3118" s="5">
        <v>5.33E-2</v>
      </c>
      <c r="M3118" s="8"/>
      <c r="N3118" s="8"/>
      <c r="O3118" s="8"/>
      <c r="P3118" s="8"/>
      <c r="Q3118" s="8"/>
      <c r="R3118" s="5" t="s">
        <v>417</v>
      </c>
      <c r="S3118" s="5" t="s">
        <v>417</v>
      </c>
      <c r="T3118" s="5" t="s">
        <v>417</v>
      </c>
      <c r="U3118" s="5" t="s">
        <v>417</v>
      </c>
      <c r="V3118" s="5" t="s">
        <v>417</v>
      </c>
      <c r="W3118" s="5" t="s">
        <v>417</v>
      </c>
      <c r="X3118" s="5" t="s">
        <v>417</v>
      </c>
      <c r="Y3118" s="5" t="s">
        <v>417</v>
      </c>
      <c r="Z3118" s="5" t="s">
        <v>417</v>
      </c>
      <c r="AA3118" s="5" t="s">
        <v>417</v>
      </c>
      <c r="AB3118" s="5"/>
      <c r="AC3118" s="5"/>
      <c r="AD3118" s="5"/>
      <c r="AE3118" s="5"/>
      <c r="AF3118" s="5"/>
    </row>
    <row r="3119" spans="1:32">
      <c r="A3119" s="5" t="s">
        <v>25247</v>
      </c>
      <c r="B3119" s="5" t="str">
        <f>IF(COUNTIF('Leads Priorizados INT'!M:M,A3119)&gt;0,"Sí","No")</f>
        <v>No</v>
      </c>
      <c r="C3119">
        <v>1</v>
      </c>
      <c r="D3119" s="6" t="s">
        <v>414</v>
      </c>
      <c r="E3119" s="5" t="s">
        <v>25248</v>
      </c>
      <c r="F3119" s="5" t="s">
        <v>1328</v>
      </c>
      <c r="G3119" s="5" t="s">
        <v>3568</v>
      </c>
      <c r="H3119" s="7">
        <v>596596</v>
      </c>
      <c r="I3119" s="5">
        <v>2</v>
      </c>
      <c r="J3119" s="5">
        <v>1</v>
      </c>
      <c r="K3119" s="5" t="s">
        <v>25249</v>
      </c>
      <c r="L3119" s="5">
        <v>5.33E-2</v>
      </c>
      <c r="M3119" s="8">
        <v>647835289</v>
      </c>
      <c r="N3119" s="8">
        <v>635188089</v>
      </c>
      <c r="O3119" s="8"/>
      <c r="P3119" s="8"/>
      <c r="Q3119" s="8"/>
      <c r="R3119" s="5" t="s">
        <v>417</v>
      </c>
      <c r="S3119" s="5" t="s">
        <v>417</v>
      </c>
      <c r="T3119" s="5" t="s">
        <v>417</v>
      </c>
      <c r="U3119" s="5" t="s">
        <v>417</v>
      </c>
      <c r="V3119" s="5" t="s">
        <v>417</v>
      </c>
      <c r="W3119" s="5" t="s">
        <v>417</v>
      </c>
      <c r="X3119" s="5" t="s">
        <v>417</v>
      </c>
      <c r="Y3119" s="5" t="s">
        <v>417</v>
      </c>
      <c r="Z3119" s="5" t="s">
        <v>417</v>
      </c>
      <c r="AA3119" s="5" t="s">
        <v>417</v>
      </c>
      <c r="AB3119" s="5"/>
      <c r="AC3119" s="5"/>
      <c r="AD3119" s="5"/>
      <c r="AE3119" s="5"/>
      <c r="AF3119" s="5"/>
    </row>
    <row r="3120" spans="1:32" hidden="1">
      <c r="A3120" s="5" t="s">
        <v>25250</v>
      </c>
      <c r="B3120" s="5" t="str">
        <f>IF(COUNTIF('Leads Priorizados INT'!M:M,A3120)&gt;0,"Sí","No")</f>
        <v>No</v>
      </c>
      <c r="C3120">
        <v>0</v>
      </c>
      <c r="D3120" s="6" t="s">
        <v>414</v>
      </c>
      <c r="E3120" s="5" t="s">
        <v>25251</v>
      </c>
      <c r="F3120" s="5" t="s">
        <v>152</v>
      </c>
      <c r="G3120" s="5" t="s">
        <v>1915</v>
      </c>
      <c r="H3120" s="7">
        <v>309591</v>
      </c>
      <c r="I3120" s="5">
        <v>11</v>
      </c>
      <c r="J3120" s="5">
        <v>2</v>
      </c>
      <c r="K3120" s="5" t="s">
        <v>25252</v>
      </c>
      <c r="L3120" s="5">
        <v>5.33E-2</v>
      </c>
      <c r="M3120" s="8"/>
      <c r="N3120" s="8"/>
      <c r="O3120" s="8"/>
      <c r="P3120" s="8"/>
      <c r="Q3120" s="8"/>
      <c r="R3120" s="5" t="s">
        <v>417</v>
      </c>
      <c r="S3120" s="5" t="s">
        <v>417</v>
      </c>
      <c r="T3120" s="5" t="s">
        <v>417</v>
      </c>
      <c r="U3120" s="5" t="s">
        <v>417</v>
      </c>
      <c r="V3120" s="5" t="s">
        <v>417</v>
      </c>
      <c r="W3120" s="5" t="s">
        <v>417</v>
      </c>
      <c r="X3120" s="5" t="s">
        <v>417</v>
      </c>
      <c r="Y3120" s="5" t="s">
        <v>417</v>
      </c>
      <c r="Z3120" s="5" t="s">
        <v>417</v>
      </c>
      <c r="AA3120" s="5" t="s">
        <v>417</v>
      </c>
      <c r="AB3120" s="5"/>
      <c r="AC3120" s="5"/>
      <c r="AD3120" s="5"/>
      <c r="AE3120" s="5"/>
      <c r="AF3120" s="5"/>
    </row>
    <row r="3121" spans="1:32" hidden="1">
      <c r="A3121" s="5" t="s">
        <v>25253</v>
      </c>
      <c r="B3121" s="5" t="str">
        <f>IF(COUNTIF('Leads Priorizados INT'!M:M,A3121)&gt;0,"Sí","No")</f>
        <v>No</v>
      </c>
      <c r="C3121">
        <v>0</v>
      </c>
      <c r="D3121" s="6" t="s">
        <v>414</v>
      </c>
      <c r="E3121" s="5" t="s">
        <v>25254</v>
      </c>
      <c r="F3121" s="5" t="s">
        <v>1245</v>
      </c>
      <c r="G3121" s="5" t="s">
        <v>25255</v>
      </c>
      <c r="H3121" s="7">
        <v>843371</v>
      </c>
      <c r="I3121" s="5">
        <v>1</v>
      </c>
      <c r="J3121" s="5">
        <v>1</v>
      </c>
      <c r="K3121" s="5" t="s">
        <v>25256</v>
      </c>
      <c r="L3121" s="5">
        <v>5.33E-2</v>
      </c>
      <c r="M3121" s="8">
        <v>946450034</v>
      </c>
      <c r="N3121" s="8">
        <v>647009132</v>
      </c>
      <c r="O3121" s="8">
        <v>620048952</v>
      </c>
      <c r="P3121" s="8"/>
      <c r="Q3121" s="8"/>
      <c r="R3121" s="5" t="s">
        <v>417</v>
      </c>
      <c r="S3121" s="5" t="s">
        <v>417</v>
      </c>
      <c r="T3121" s="5" t="s">
        <v>417</v>
      </c>
      <c r="U3121" s="5" t="s">
        <v>417</v>
      </c>
      <c r="V3121" s="5" t="s">
        <v>417</v>
      </c>
      <c r="W3121" s="5" t="s">
        <v>417</v>
      </c>
      <c r="X3121" s="5" t="s">
        <v>417</v>
      </c>
      <c r="Y3121" s="5" t="s">
        <v>417</v>
      </c>
      <c r="Z3121" s="5" t="s">
        <v>417</v>
      </c>
      <c r="AA3121" s="5" t="s">
        <v>417</v>
      </c>
      <c r="AB3121" s="5" t="s">
        <v>25257</v>
      </c>
      <c r="AC3121" s="5"/>
      <c r="AD3121" s="5"/>
      <c r="AE3121" s="5"/>
      <c r="AF3121" s="5"/>
    </row>
    <row r="3122" spans="1:32">
      <c r="A3122" s="5" t="s">
        <v>25258</v>
      </c>
      <c r="B3122" s="5" t="str">
        <f>IF(COUNTIF('Leads Priorizados INT'!M:M,A3122)&gt;0,"Sí","No")</f>
        <v>No</v>
      </c>
      <c r="C3122">
        <v>1</v>
      </c>
      <c r="D3122" s="6" t="s">
        <v>414</v>
      </c>
      <c r="E3122" s="5" t="s">
        <v>25259</v>
      </c>
      <c r="F3122" s="5" t="s">
        <v>729</v>
      </c>
      <c r="G3122" s="5" t="s">
        <v>10039</v>
      </c>
      <c r="H3122" s="7">
        <v>577307</v>
      </c>
      <c r="I3122" s="5">
        <v>4</v>
      </c>
      <c r="J3122" s="5">
        <v>1</v>
      </c>
      <c r="K3122" s="5" t="s">
        <v>25260</v>
      </c>
      <c r="L3122" s="5">
        <v>5.33E-2</v>
      </c>
      <c r="M3122" s="8"/>
      <c r="N3122" s="8"/>
      <c r="O3122" s="8"/>
      <c r="P3122" s="8"/>
      <c r="Q3122" s="8"/>
      <c r="R3122" s="5" t="s">
        <v>417</v>
      </c>
      <c r="S3122" s="5" t="s">
        <v>417</v>
      </c>
      <c r="T3122" s="5" t="s">
        <v>417</v>
      </c>
      <c r="U3122" s="5" t="s">
        <v>417</v>
      </c>
      <c r="V3122" s="5" t="s">
        <v>417</v>
      </c>
      <c r="W3122" s="5" t="s">
        <v>417</v>
      </c>
      <c r="X3122" s="5" t="s">
        <v>417</v>
      </c>
      <c r="Y3122" s="5" t="s">
        <v>417</v>
      </c>
      <c r="Z3122" s="5" t="s">
        <v>417</v>
      </c>
      <c r="AA3122" s="5" t="s">
        <v>417</v>
      </c>
      <c r="AB3122" s="5"/>
      <c r="AC3122" s="5"/>
      <c r="AD3122" s="5"/>
      <c r="AE3122" s="5"/>
      <c r="AF3122" s="5"/>
    </row>
    <row r="3123" spans="1:32">
      <c r="A3123" s="5" t="s">
        <v>25261</v>
      </c>
      <c r="B3123" s="5" t="str">
        <f>IF(COUNTIF('Leads Priorizados INT'!M:M,A3123)&gt;0,"Sí","No")</f>
        <v>No</v>
      </c>
      <c r="C3123">
        <v>1</v>
      </c>
      <c r="D3123" s="6" t="s">
        <v>414</v>
      </c>
      <c r="E3123" s="5" t="s">
        <v>25262</v>
      </c>
      <c r="F3123" s="5" t="s">
        <v>1019</v>
      </c>
      <c r="G3123" s="5" t="s">
        <v>1629</v>
      </c>
      <c r="H3123" s="7">
        <v>456152</v>
      </c>
      <c r="I3123" s="5">
        <v>3</v>
      </c>
      <c r="J3123" s="5">
        <v>2</v>
      </c>
      <c r="K3123" s="5" t="s">
        <v>25263</v>
      </c>
      <c r="L3123" s="5">
        <v>5.3199999999999997E-2</v>
      </c>
      <c r="M3123" s="8"/>
      <c r="N3123" s="8"/>
      <c r="O3123" s="8"/>
      <c r="P3123" s="8"/>
      <c r="Q3123" s="8"/>
      <c r="R3123" s="5" t="s">
        <v>417</v>
      </c>
      <c r="S3123" s="5" t="s">
        <v>417</v>
      </c>
      <c r="T3123" s="5" t="s">
        <v>417</v>
      </c>
      <c r="U3123" s="5" t="s">
        <v>417</v>
      </c>
      <c r="V3123" s="5" t="s">
        <v>417</v>
      </c>
      <c r="W3123" s="5" t="s">
        <v>417</v>
      </c>
      <c r="X3123" s="5" t="s">
        <v>417</v>
      </c>
      <c r="Y3123" s="5" t="s">
        <v>417</v>
      </c>
      <c r="Z3123" s="5" t="s">
        <v>417</v>
      </c>
      <c r="AA3123" s="5" t="s">
        <v>417</v>
      </c>
      <c r="AB3123" s="5"/>
      <c r="AC3123" s="5"/>
      <c r="AD3123" s="5"/>
      <c r="AE3123" s="5"/>
      <c r="AF3123" s="5"/>
    </row>
    <row r="3124" spans="1:32" hidden="1">
      <c r="A3124" s="5" t="s">
        <v>25264</v>
      </c>
      <c r="B3124" s="5" t="str">
        <f>IF(COUNTIF('Leads Priorizados INT'!M:M,A3124)&gt;0,"Sí","No")</f>
        <v>No</v>
      </c>
      <c r="C3124">
        <v>0</v>
      </c>
      <c r="D3124" s="6" t="s">
        <v>430</v>
      </c>
      <c r="E3124" s="5" t="s">
        <v>25265</v>
      </c>
      <c r="F3124" s="5" t="s">
        <v>431</v>
      </c>
      <c r="G3124" s="5" t="s">
        <v>9725</v>
      </c>
      <c r="H3124" s="7">
        <v>762500</v>
      </c>
      <c r="I3124" s="5">
        <v>7</v>
      </c>
      <c r="J3124" s="5">
        <v>1</v>
      </c>
      <c r="K3124" s="5" t="s">
        <v>25266</v>
      </c>
      <c r="L3124" s="5">
        <v>5.3199999999999997E-2</v>
      </c>
      <c r="M3124" s="8"/>
      <c r="N3124" s="8"/>
      <c r="O3124" s="8"/>
      <c r="P3124" s="8"/>
      <c r="Q3124" s="8"/>
      <c r="R3124" s="5" t="s">
        <v>417</v>
      </c>
      <c r="S3124" s="5" t="s">
        <v>417</v>
      </c>
      <c r="T3124" s="5" t="s">
        <v>417</v>
      </c>
      <c r="U3124" s="5" t="s">
        <v>417</v>
      </c>
      <c r="V3124" s="5" t="s">
        <v>417</v>
      </c>
      <c r="W3124" s="5" t="s">
        <v>417</v>
      </c>
      <c r="X3124" s="5" t="s">
        <v>417</v>
      </c>
      <c r="Y3124" s="5" t="s">
        <v>417</v>
      </c>
      <c r="Z3124" s="5" t="s">
        <v>417</v>
      </c>
      <c r="AA3124" s="5" t="s">
        <v>417</v>
      </c>
      <c r="AB3124" s="5"/>
      <c r="AC3124" s="5"/>
      <c r="AD3124" s="5"/>
      <c r="AE3124" s="5"/>
      <c r="AF3124" s="5"/>
    </row>
    <row r="3125" spans="1:32" hidden="1">
      <c r="A3125" s="5" t="s">
        <v>25267</v>
      </c>
      <c r="B3125" s="5" t="str">
        <f>IF(COUNTIF('Leads Priorizados INT'!M:M,A3125)&gt;0,"Sí","No")</f>
        <v>No</v>
      </c>
      <c r="C3125">
        <v>0</v>
      </c>
      <c r="D3125" s="6" t="s">
        <v>414</v>
      </c>
      <c r="E3125" s="5" t="s">
        <v>25268</v>
      </c>
      <c r="F3125" s="5" t="s">
        <v>3374</v>
      </c>
      <c r="G3125" s="5" t="s">
        <v>25269</v>
      </c>
      <c r="H3125" s="7">
        <v>387364</v>
      </c>
      <c r="I3125" s="5">
        <v>5</v>
      </c>
      <c r="J3125" s="5">
        <v>3</v>
      </c>
      <c r="K3125" s="5" t="s">
        <v>25270</v>
      </c>
      <c r="L3125" s="5">
        <v>5.3199999999999997E-2</v>
      </c>
      <c r="M3125" s="8">
        <v>968686443</v>
      </c>
      <c r="N3125" s="8"/>
      <c r="O3125" s="8"/>
      <c r="P3125" s="8"/>
      <c r="Q3125" s="8"/>
      <c r="R3125" s="5" t="s">
        <v>417</v>
      </c>
      <c r="S3125" s="5" t="s">
        <v>417</v>
      </c>
      <c r="T3125" s="5" t="s">
        <v>417</v>
      </c>
      <c r="U3125" s="5" t="s">
        <v>417</v>
      </c>
      <c r="V3125" s="5" t="s">
        <v>417</v>
      </c>
      <c r="W3125" s="5" t="s">
        <v>417</v>
      </c>
      <c r="X3125" s="5" t="s">
        <v>417</v>
      </c>
      <c r="Y3125" s="5" t="s">
        <v>417</v>
      </c>
      <c r="Z3125" s="5" t="s">
        <v>417</v>
      </c>
      <c r="AA3125" s="5" t="s">
        <v>417</v>
      </c>
      <c r="AB3125" s="5"/>
      <c r="AC3125" s="5"/>
      <c r="AD3125" s="5"/>
      <c r="AE3125" s="5"/>
      <c r="AF3125" s="5"/>
    </row>
    <row r="3126" spans="1:32" hidden="1">
      <c r="A3126" s="5" t="s">
        <v>25271</v>
      </c>
      <c r="B3126" s="5" t="str">
        <f>IF(COUNTIF('Leads Priorizados INT'!M:M,A3126)&gt;0,"Sí","No")</f>
        <v>No</v>
      </c>
      <c r="C3126">
        <v>0</v>
      </c>
      <c r="D3126" s="6" t="s">
        <v>414</v>
      </c>
      <c r="E3126" s="5" t="s">
        <v>25272</v>
      </c>
      <c r="F3126" s="5" t="s">
        <v>152</v>
      </c>
      <c r="G3126" s="5" t="s">
        <v>25273</v>
      </c>
      <c r="H3126" s="7">
        <v>843044</v>
      </c>
      <c r="I3126" s="5">
        <v>12</v>
      </c>
      <c r="J3126" s="5">
        <v>2</v>
      </c>
      <c r="K3126" s="5" t="s">
        <v>25274</v>
      </c>
      <c r="L3126" s="5">
        <v>5.3199999999999997E-2</v>
      </c>
      <c r="M3126" s="8">
        <v>916220344</v>
      </c>
      <c r="N3126" s="8">
        <v>699980128</v>
      </c>
      <c r="O3126" s="8">
        <v>651315202</v>
      </c>
      <c r="P3126" s="8">
        <v>606186780</v>
      </c>
      <c r="Q3126" s="8">
        <v>608847180</v>
      </c>
      <c r="R3126" s="5" t="s">
        <v>417</v>
      </c>
      <c r="S3126" s="5" t="s">
        <v>417</v>
      </c>
      <c r="T3126" s="5" t="s">
        <v>417</v>
      </c>
      <c r="U3126" s="5" t="s">
        <v>417</v>
      </c>
      <c r="V3126" s="5" t="s">
        <v>417</v>
      </c>
      <c r="W3126" s="5" t="s">
        <v>417</v>
      </c>
      <c r="X3126" s="5" t="s">
        <v>417</v>
      </c>
      <c r="Y3126" s="5" t="s">
        <v>417</v>
      </c>
      <c r="Z3126" s="5" t="s">
        <v>417</v>
      </c>
      <c r="AA3126" s="5" t="s">
        <v>417</v>
      </c>
      <c r="AB3126" s="5" t="s">
        <v>25275</v>
      </c>
      <c r="AC3126" s="5" t="s">
        <v>25276</v>
      </c>
      <c r="AD3126" s="5"/>
      <c r="AE3126" s="5"/>
      <c r="AF3126" s="5"/>
    </row>
    <row r="3127" spans="1:32" hidden="1">
      <c r="A3127" s="5" t="s">
        <v>25277</v>
      </c>
      <c r="B3127" s="5" t="str">
        <f>IF(COUNTIF('Leads Priorizados INT'!M:M,A3127)&gt;0,"Sí","No")</f>
        <v>No</v>
      </c>
      <c r="C3127">
        <v>0</v>
      </c>
      <c r="D3127" s="6" t="s">
        <v>414</v>
      </c>
      <c r="E3127" s="5" t="s">
        <v>25278</v>
      </c>
      <c r="F3127" s="5" t="s">
        <v>152</v>
      </c>
      <c r="G3127" s="5" t="s">
        <v>1602</v>
      </c>
      <c r="H3127" s="7">
        <v>344049</v>
      </c>
      <c r="I3127" s="5">
        <v>11</v>
      </c>
      <c r="J3127" s="5">
        <v>1</v>
      </c>
      <c r="K3127" s="5" t="s">
        <v>25279</v>
      </c>
      <c r="L3127" s="5">
        <v>5.3199999999999997E-2</v>
      </c>
      <c r="M3127" s="8"/>
      <c r="N3127" s="8"/>
      <c r="O3127" s="8"/>
      <c r="P3127" s="8"/>
      <c r="Q3127" s="8"/>
      <c r="R3127" s="5" t="s">
        <v>417</v>
      </c>
      <c r="S3127" s="5" t="s">
        <v>417</v>
      </c>
      <c r="T3127" s="5" t="s">
        <v>417</v>
      </c>
      <c r="U3127" s="5" t="s">
        <v>417</v>
      </c>
      <c r="V3127" s="5" t="s">
        <v>417</v>
      </c>
      <c r="W3127" s="5" t="s">
        <v>417</v>
      </c>
      <c r="X3127" s="5" t="s">
        <v>417</v>
      </c>
      <c r="Y3127" s="5" t="s">
        <v>417</v>
      </c>
      <c r="Z3127" s="5" t="s">
        <v>417</v>
      </c>
      <c r="AA3127" s="5" t="s">
        <v>417</v>
      </c>
      <c r="AB3127" s="5"/>
      <c r="AC3127" s="5"/>
      <c r="AD3127" s="5"/>
      <c r="AE3127" s="5"/>
      <c r="AF3127" s="5"/>
    </row>
    <row r="3128" spans="1:32" hidden="1">
      <c r="A3128" s="5" t="s">
        <v>25280</v>
      </c>
      <c r="B3128" s="5" t="str">
        <f>IF(COUNTIF('Leads Priorizados INT'!M:M,A3128)&gt;0,"Sí","No")</f>
        <v>No</v>
      </c>
      <c r="C3128">
        <v>0</v>
      </c>
      <c r="D3128" s="6" t="s">
        <v>414</v>
      </c>
      <c r="E3128" s="5" t="s">
        <v>25281</v>
      </c>
      <c r="F3128" s="5" t="s">
        <v>729</v>
      </c>
      <c r="G3128" s="5" t="s">
        <v>16363</v>
      </c>
      <c r="H3128" s="7">
        <v>13154425</v>
      </c>
      <c r="I3128" s="5">
        <v>41</v>
      </c>
      <c r="J3128" s="5">
        <v>2</v>
      </c>
      <c r="K3128" s="5" t="s">
        <v>25282</v>
      </c>
      <c r="L3128" s="5">
        <v>5.3100000000000001E-2</v>
      </c>
      <c r="M3128" s="8">
        <v>976310143</v>
      </c>
      <c r="N3128" s="8">
        <v>976783372</v>
      </c>
      <c r="O3128" s="8">
        <v>976323911</v>
      </c>
      <c r="P3128" s="8">
        <v>976323100</v>
      </c>
      <c r="Q3128" s="8">
        <v>671529012</v>
      </c>
      <c r="R3128" s="5" t="s">
        <v>417</v>
      </c>
      <c r="S3128" s="5" t="s">
        <v>417</v>
      </c>
      <c r="T3128" s="5" t="s">
        <v>417</v>
      </c>
      <c r="U3128" s="5" t="s">
        <v>417</v>
      </c>
      <c r="V3128" s="5" t="s">
        <v>417</v>
      </c>
      <c r="W3128" s="5" t="s">
        <v>417</v>
      </c>
      <c r="X3128" s="5" t="s">
        <v>417</v>
      </c>
      <c r="Y3128" s="5" t="s">
        <v>417</v>
      </c>
      <c r="Z3128" s="5" t="s">
        <v>417</v>
      </c>
      <c r="AA3128" s="5" t="s">
        <v>417</v>
      </c>
      <c r="AB3128" s="5" t="s">
        <v>25283</v>
      </c>
      <c r="AC3128" s="5"/>
      <c r="AD3128" s="5"/>
      <c r="AE3128" s="5"/>
      <c r="AF3128" s="5"/>
    </row>
    <row r="3129" spans="1:32" hidden="1">
      <c r="A3129" s="5" t="s">
        <v>25284</v>
      </c>
      <c r="B3129" s="5" t="str">
        <f>IF(COUNTIF('Leads Priorizados INT'!M:M,A3129)&gt;0,"Sí","No")</f>
        <v>No</v>
      </c>
      <c r="C3129">
        <v>0</v>
      </c>
      <c r="D3129" s="6" t="s">
        <v>414</v>
      </c>
      <c r="E3129" s="5" t="s">
        <v>25285</v>
      </c>
      <c r="F3129" s="5" t="s">
        <v>431</v>
      </c>
      <c r="G3129" s="5" t="s">
        <v>2253</v>
      </c>
      <c r="H3129" s="7">
        <v>1140371</v>
      </c>
      <c r="I3129" s="5">
        <v>2</v>
      </c>
      <c r="J3129" s="5">
        <v>2</v>
      </c>
      <c r="K3129" s="5" t="s">
        <v>25286</v>
      </c>
      <c r="L3129" s="5">
        <v>5.3100000000000001E-2</v>
      </c>
      <c r="M3129" s="8"/>
      <c r="N3129" s="8"/>
      <c r="O3129" s="8"/>
      <c r="P3129" s="8"/>
      <c r="Q3129" s="8"/>
      <c r="R3129" s="5" t="s">
        <v>417</v>
      </c>
      <c r="S3129" s="5" t="s">
        <v>417</v>
      </c>
      <c r="T3129" s="5" t="s">
        <v>417</v>
      </c>
      <c r="U3129" s="5" t="s">
        <v>417</v>
      </c>
      <c r="V3129" s="5" t="s">
        <v>417</v>
      </c>
      <c r="W3129" s="5" t="s">
        <v>417</v>
      </c>
      <c r="X3129" s="5" t="s">
        <v>417</v>
      </c>
      <c r="Y3129" s="5" t="s">
        <v>417</v>
      </c>
      <c r="Z3129" s="5" t="s">
        <v>417</v>
      </c>
      <c r="AA3129" s="5" t="s">
        <v>417</v>
      </c>
      <c r="AB3129" s="5"/>
      <c r="AC3129" s="5"/>
      <c r="AD3129" s="5"/>
      <c r="AE3129" s="5"/>
      <c r="AF3129" s="5"/>
    </row>
    <row r="3130" spans="1:32" hidden="1">
      <c r="A3130" s="5" t="s">
        <v>25287</v>
      </c>
      <c r="B3130" s="5" t="str">
        <f>IF(COUNTIF('Leads Priorizados INT'!M:M,A3130)&gt;0,"Sí","No")</f>
        <v>No</v>
      </c>
      <c r="C3130">
        <v>0</v>
      </c>
      <c r="D3130" s="6" t="s">
        <v>414</v>
      </c>
      <c r="E3130" s="5" t="s">
        <v>25288</v>
      </c>
      <c r="F3130" s="5" t="s">
        <v>431</v>
      </c>
      <c r="G3130" s="5" t="s">
        <v>10437</v>
      </c>
      <c r="H3130" s="7">
        <v>965404</v>
      </c>
      <c r="I3130" s="5">
        <v>6</v>
      </c>
      <c r="J3130" s="5">
        <v>1</v>
      </c>
      <c r="K3130" s="5" t="s">
        <v>25286</v>
      </c>
      <c r="L3130" s="5">
        <v>5.3100000000000001E-2</v>
      </c>
      <c r="M3130" s="8"/>
      <c r="N3130" s="8"/>
      <c r="O3130" s="8"/>
      <c r="P3130" s="8"/>
      <c r="Q3130" s="8"/>
      <c r="R3130" s="5" t="s">
        <v>417</v>
      </c>
      <c r="S3130" s="5" t="s">
        <v>417</v>
      </c>
      <c r="T3130" s="5" t="s">
        <v>417</v>
      </c>
      <c r="U3130" s="5" t="s">
        <v>417</v>
      </c>
      <c r="V3130" s="5" t="s">
        <v>417</v>
      </c>
      <c r="W3130" s="5" t="s">
        <v>417</v>
      </c>
      <c r="X3130" s="5" t="s">
        <v>417</v>
      </c>
      <c r="Y3130" s="5" t="s">
        <v>417</v>
      </c>
      <c r="Z3130" s="5" t="s">
        <v>417</v>
      </c>
      <c r="AA3130" s="5" t="s">
        <v>417</v>
      </c>
      <c r="AB3130" s="5"/>
      <c r="AC3130" s="5"/>
      <c r="AD3130" s="5"/>
      <c r="AE3130" s="5"/>
      <c r="AF3130" s="5"/>
    </row>
    <row r="3131" spans="1:32" hidden="1">
      <c r="A3131" s="5" t="s">
        <v>25289</v>
      </c>
      <c r="B3131" s="5" t="str">
        <f>IF(COUNTIF('Leads Priorizados INT'!M:M,A3131)&gt;0,"Sí","No")</f>
        <v>No</v>
      </c>
      <c r="C3131">
        <v>0</v>
      </c>
      <c r="D3131" s="6" t="s">
        <v>414</v>
      </c>
      <c r="E3131" s="5" t="s">
        <v>25290</v>
      </c>
      <c r="F3131" s="5" t="s">
        <v>431</v>
      </c>
      <c r="G3131" s="5" t="s">
        <v>10813</v>
      </c>
      <c r="H3131" s="7">
        <v>377192</v>
      </c>
      <c r="I3131" s="5">
        <v>3</v>
      </c>
      <c r="J3131" s="5">
        <v>1</v>
      </c>
      <c r="K3131" s="5" t="s">
        <v>25291</v>
      </c>
      <c r="L3131" s="5">
        <v>5.3100000000000001E-2</v>
      </c>
      <c r="M3131" s="8">
        <v>936372015</v>
      </c>
      <c r="N3131" s="8"/>
      <c r="O3131" s="8"/>
      <c r="P3131" s="8"/>
      <c r="Q3131" s="8"/>
      <c r="R3131" s="5" t="s">
        <v>417</v>
      </c>
      <c r="S3131" s="5" t="s">
        <v>417</v>
      </c>
      <c r="T3131" s="5" t="s">
        <v>417</v>
      </c>
      <c r="U3131" s="5" t="s">
        <v>417</v>
      </c>
      <c r="V3131" s="5" t="s">
        <v>417</v>
      </c>
      <c r="W3131" s="5" t="s">
        <v>417</v>
      </c>
      <c r="X3131" s="5" t="s">
        <v>417</v>
      </c>
      <c r="Y3131" s="5" t="s">
        <v>417</v>
      </c>
      <c r="Z3131" s="5" t="s">
        <v>417</v>
      </c>
      <c r="AA3131" s="5" t="s">
        <v>417</v>
      </c>
      <c r="AB3131" s="5"/>
      <c r="AC3131" s="5"/>
      <c r="AD3131" s="5"/>
      <c r="AE3131" s="5"/>
      <c r="AF3131" s="5"/>
    </row>
    <row r="3132" spans="1:32" hidden="1">
      <c r="A3132" s="5" t="s">
        <v>25292</v>
      </c>
      <c r="B3132" s="5" t="str">
        <f>IF(COUNTIF('Leads Priorizados INT'!M:M,A3132)&gt;0,"Sí","No")</f>
        <v>No</v>
      </c>
      <c r="C3132">
        <v>0</v>
      </c>
      <c r="D3132" s="6" t="s">
        <v>414</v>
      </c>
      <c r="E3132" s="5" t="s">
        <v>25293</v>
      </c>
      <c r="F3132" s="5" t="s">
        <v>152</v>
      </c>
      <c r="G3132" s="5" t="s">
        <v>25294</v>
      </c>
      <c r="H3132" s="7">
        <v>473545</v>
      </c>
      <c r="I3132" s="5">
        <v>3</v>
      </c>
      <c r="J3132" s="5">
        <v>3</v>
      </c>
      <c r="K3132" s="5" t="s">
        <v>25295</v>
      </c>
      <c r="L3132" s="5">
        <v>5.3100000000000001E-2</v>
      </c>
      <c r="M3132" s="8">
        <v>916860763</v>
      </c>
      <c r="N3132" s="8">
        <v>916806927</v>
      </c>
      <c r="O3132" s="8">
        <v>967170486</v>
      </c>
      <c r="P3132" s="8"/>
      <c r="Q3132" s="8"/>
      <c r="R3132" s="5" t="s">
        <v>417</v>
      </c>
      <c r="S3132" s="5" t="s">
        <v>417</v>
      </c>
      <c r="T3132" s="5" t="s">
        <v>417</v>
      </c>
      <c r="U3132" s="5" t="s">
        <v>417</v>
      </c>
      <c r="V3132" s="5" t="s">
        <v>417</v>
      </c>
      <c r="W3132" s="5" t="s">
        <v>417</v>
      </c>
      <c r="X3132" s="5" t="s">
        <v>417</v>
      </c>
      <c r="Y3132" s="5" t="s">
        <v>417</v>
      </c>
      <c r="Z3132" s="5" t="s">
        <v>417</v>
      </c>
      <c r="AA3132" s="5" t="s">
        <v>417</v>
      </c>
      <c r="AB3132" s="5"/>
      <c r="AC3132" s="5"/>
      <c r="AD3132" s="5"/>
      <c r="AE3132" s="5"/>
      <c r="AF3132" s="5"/>
    </row>
    <row r="3133" spans="1:32" hidden="1">
      <c r="A3133" s="5" t="s">
        <v>25296</v>
      </c>
      <c r="B3133" s="5" t="str">
        <f>IF(COUNTIF('Leads Priorizados INT'!M:M,A3133)&gt;0,"Sí","No")</f>
        <v>No</v>
      </c>
      <c r="C3133">
        <v>0</v>
      </c>
      <c r="D3133" s="6" t="s">
        <v>414</v>
      </c>
      <c r="E3133" s="5" t="s">
        <v>25297</v>
      </c>
      <c r="F3133" s="5" t="s">
        <v>152</v>
      </c>
      <c r="G3133" s="5" t="s">
        <v>24835</v>
      </c>
      <c r="H3133" s="7">
        <v>729103</v>
      </c>
      <c r="I3133" s="5">
        <v>3</v>
      </c>
      <c r="J3133" s="5">
        <v>1</v>
      </c>
      <c r="K3133" s="5" t="s">
        <v>25298</v>
      </c>
      <c r="L3133" s="5">
        <v>5.3100000000000001E-2</v>
      </c>
      <c r="M3133" s="8">
        <v>918436166</v>
      </c>
      <c r="N3133" s="8"/>
      <c r="O3133" s="8"/>
      <c r="P3133" s="8"/>
      <c r="Q3133" s="8"/>
      <c r="R3133" s="5" t="s">
        <v>417</v>
      </c>
      <c r="S3133" s="5" t="s">
        <v>417</v>
      </c>
      <c r="T3133" s="5" t="s">
        <v>417</v>
      </c>
      <c r="U3133" s="5" t="s">
        <v>417</v>
      </c>
      <c r="V3133" s="5" t="s">
        <v>417</v>
      </c>
      <c r="W3133" s="5" t="s">
        <v>417</v>
      </c>
      <c r="X3133" s="5" t="s">
        <v>417</v>
      </c>
      <c r="Y3133" s="5" t="s">
        <v>417</v>
      </c>
      <c r="Z3133" s="5" t="s">
        <v>417</v>
      </c>
      <c r="AA3133" s="5" t="s">
        <v>417</v>
      </c>
      <c r="AB3133" s="5"/>
      <c r="AC3133" s="5"/>
      <c r="AD3133" s="5"/>
      <c r="AE3133" s="5"/>
      <c r="AF3133" s="5"/>
    </row>
    <row r="3134" spans="1:32" hidden="1">
      <c r="A3134" s="5" t="s">
        <v>25299</v>
      </c>
      <c r="B3134" s="5" t="str">
        <f>IF(COUNTIF('Leads Priorizados INT'!M:M,A3134)&gt;0,"Sí","No")</f>
        <v>No</v>
      </c>
      <c r="C3134">
        <v>0</v>
      </c>
      <c r="D3134" s="6" t="s">
        <v>414</v>
      </c>
      <c r="E3134" s="5" t="s">
        <v>25300</v>
      </c>
      <c r="F3134" s="5" t="s">
        <v>152</v>
      </c>
      <c r="G3134" s="5" t="s">
        <v>592</v>
      </c>
      <c r="H3134" s="7">
        <v>322923</v>
      </c>
      <c r="I3134" s="5">
        <v>1</v>
      </c>
      <c r="J3134" s="5">
        <v>1</v>
      </c>
      <c r="K3134" s="5" t="s">
        <v>25301</v>
      </c>
      <c r="L3134" s="5">
        <v>5.3100000000000001E-2</v>
      </c>
      <c r="M3134" s="8">
        <v>910226894</v>
      </c>
      <c r="N3134" s="8"/>
      <c r="O3134" s="8"/>
      <c r="P3134" s="8"/>
      <c r="Q3134" s="8"/>
      <c r="R3134" s="5" t="s">
        <v>417</v>
      </c>
      <c r="S3134" s="5" t="s">
        <v>417</v>
      </c>
      <c r="T3134" s="5" t="s">
        <v>417</v>
      </c>
      <c r="U3134" s="5" t="s">
        <v>417</v>
      </c>
      <c r="V3134" s="5" t="s">
        <v>417</v>
      </c>
      <c r="W3134" s="5" t="s">
        <v>417</v>
      </c>
      <c r="X3134" s="5" t="s">
        <v>417</v>
      </c>
      <c r="Y3134" s="5" t="s">
        <v>417</v>
      </c>
      <c r="Z3134" s="5" t="s">
        <v>417</v>
      </c>
      <c r="AA3134" s="5" t="s">
        <v>417</v>
      </c>
      <c r="AB3134" s="5" t="s">
        <v>25302</v>
      </c>
      <c r="AC3134" s="5"/>
      <c r="AD3134" s="5"/>
      <c r="AE3134" s="5"/>
      <c r="AF3134" s="5"/>
    </row>
    <row r="3135" spans="1:32" hidden="1">
      <c r="A3135" s="5" t="s">
        <v>25303</v>
      </c>
      <c r="B3135" s="5" t="str">
        <f>IF(COUNTIF('Leads Priorizados INT'!M:M,A3135)&gt;0,"Sí","No")</f>
        <v>No</v>
      </c>
      <c r="C3135">
        <v>0</v>
      </c>
      <c r="D3135" s="6" t="s">
        <v>414</v>
      </c>
      <c r="E3135" s="5" t="s">
        <v>25304</v>
      </c>
      <c r="F3135" s="5" t="s">
        <v>1511</v>
      </c>
      <c r="G3135" s="5" t="s">
        <v>21798</v>
      </c>
      <c r="H3135" s="7">
        <v>6863960</v>
      </c>
      <c r="I3135" s="5">
        <v>28</v>
      </c>
      <c r="J3135" s="5">
        <v>1</v>
      </c>
      <c r="K3135" s="5" t="s">
        <v>25305</v>
      </c>
      <c r="L3135" s="5">
        <v>5.2999999999999999E-2</v>
      </c>
      <c r="M3135" s="8"/>
      <c r="N3135" s="8"/>
      <c r="O3135" s="8"/>
      <c r="P3135" s="8"/>
      <c r="Q3135" s="8"/>
      <c r="R3135" s="5" t="s">
        <v>417</v>
      </c>
      <c r="S3135" s="5" t="s">
        <v>417</v>
      </c>
      <c r="T3135" s="5" t="s">
        <v>417</v>
      </c>
      <c r="U3135" s="5" t="s">
        <v>417</v>
      </c>
      <c r="V3135" s="5" t="s">
        <v>417</v>
      </c>
      <c r="W3135" s="5" t="s">
        <v>417</v>
      </c>
      <c r="X3135" s="5" t="s">
        <v>417</v>
      </c>
      <c r="Y3135" s="5" t="s">
        <v>417</v>
      </c>
      <c r="Z3135" s="5" t="s">
        <v>417</v>
      </c>
      <c r="AA3135" s="5" t="s">
        <v>417</v>
      </c>
      <c r="AB3135" s="5"/>
      <c r="AC3135" s="5"/>
      <c r="AD3135" s="5"/>
      <c r="AE3135" s="5"/>
      <c r="AF3135" s="5"/>
    </row>
    <row r="3136" spans="1:32" hidden="1">
      <c r="A3136" s="5" t="s">
        <v>25306</v>
      </c>
      <c r="B3136" s="5" t="str">
        <f>IF(COUNTIF('Leads Priorizados INT'!M:M,A3136)&gt;0,"Sí","No")</f>
        <v>No</v>
      </c>
      <c r="C3136">
        <v>0</v>
      </c>
      <c r="D3136" s="6" t="s">
        <v>414</v>
      </c>
      <c r="E3136" s="5" t="s">
        <v>25307</v>
      </c>
      <c r="F3136" s="5" t="s">
        <v>431</v>
      </c>
      <c r="G3136" s="5" t="s">
        <v>18040</v>
      </c>
      <c r="H3136" s="7">
        <v>426756</v>
      </c>
      <c r="I3136" s="5">
        <v>19</v>
      </c>
      <c r="J3136" s="5">
        <v>1</v>
      </c>
      <c r="K3136" s="5" t="s">
        <v>25308</v>
      </c>
      <c r="L3136" s="5">
        <v>5.2999999999999999E-2</v>
      </c>
      <c r="M3136" s="8"/>
      <c r="N3136" s="8"/>
      <c r="O3136" s="8"/>
      <c r="P3136" s="8"/>
      <c r="Q3136" s="8"/>
      <c r="R3136" s="5" t="s">
        <v>417</v>
      </c>
      <c r="S3136" s="5" t="s">
        <v>417</v>
      </c>
      <c r="T3136" s="5" t="s">
        <v>417</v>
      </c>
      <c r="U3136" s="5" t="s">
        <v>417</v>
      </c>
      <c r="V3136" s="5" t="s">
        <v>417</v>
      </c>
      <c r="W3136" s="5" t="s">
        <v>417</v>
      </c>
      <c r="X3136" s="5" t="s">
        <v>417</v>
      </c>
      <c r="Y3136" s="5" t="s">
        <v>417</v>
      </c>
      <c r="Z3136" s="5" t="s">
        <v>417</v>
      </c>
      <c r="AA3136" s="5" t="s">
        <v>417</v>
      </c>
      <c r="AB3136" s="5"/>
      <c r="AC3136" s="5"/>
      <c r="AD3136" s="5"/>
      <c r="AE3136" s="5"/>
      <c r="AF3136" s="5"/>
    </row>
    <row r="3137" spans="1:32" hidden="1">
      <c r="A3137" s="5" t="s">
        <v>25309</v>
      </c>
      <c r="B3137" s="5" t="str">
        <f>IF(COUNTIF('Leads Priorizados INT'!M:M,A3137)&gt;0,"Sí","No")</f>
        <v>No</v>
      </c>
      <c r="C3137">
        <v>0</v>
      </c>
      <c r="D3137" s="6" t="s">
        <v>414</v>
      </c>
      <c r="E3137" s="5" t="s">
        <v>25310</v>
      </c>
      <c r="F3137" s="5" t="s">
        <v>431</v>
      </c>
      <c r="G3137" s="5" t="s">
        <v>9962</v>
      </c>
      <c r="H3137" s="7">
        <v>622702</v>
      </c>
      <c r="I3137" s="5">
        <v>1</v>
      </c>
      <c r="J3137" s="5">
        <v>1</v>
      </c>
      <c r="K3137" s="5" t="s">
        <v>25311</v>
      </c>
      <c r="L3137" s="5">
        <v>5.2999999999999999E-2</v>
      </c>
      <c r="M3137" s="8"/>
      <c r="N3137" s="8"/>
      <c r="O3137" s="8"/>
      <c r="P3137" s="8"/>
      <c r="Q3137" s="8"/>
      <c r="R3137" s="5" t="s">
        <v>417</v>
      </c>
      <c r="S3137" s="5" t="s">
        <v>417</v>
      </c>
      <c r="T3137" s="5" t="s">
        <v>417</v>
      </c>
      <c r="U3137" s="5" t="s">
        <v>417</v>
      </c>
      <c r="V3137" s="5" t="s">
        <v>417</v>
      </c>
      <c r="W3137" s="5" t="s">
        <v>417</v>
      </c>
      <c r="X3137" s="5" t="s">
        <v>417</v>
      </c>
      <c r="Y3137" s="5" t="s">
        <v>417</v>
      </c>
      <c r="Z3137" s="5" t="s">
        <v>417</v>
      </c>
      <c r="AA3137" s="5" t="s">
        <v>417</v>
      </c>
      <c r="AB3137" s="5"/>
      <c r="AC3137" s="5"/>
      <c r="AD3137" s="5"/>
      <c r="AE3137" s="5"/>
      <c r="AF3137" s="5"/>
    </row>
    <row r="3138" spans="1:32" hidden="1">
      <c r="A3138" s="5" t="s">
        <v>25312</v>
      </c>
      <c r="B3138" s="5" t="str">
        <f>IF(COUNTIF('Leads Priorizados INT'!M:M,A3138)&gt;0,"Sí","No")</f>
        <v>No</v>
      </c>
      <c r="C3138">
        <v>0</v>
      </c>
      <c r="D3138" s="6" t="s">
        <v>414</v>
      </c>
      <c r="E3138" s="5" t="s">
        <v>25313</v>
      </c>
      <c r="F3138" s="5" t="s">
        <v>152</v>
      </c>
      <c r="G3138" s="5" t="s">
        <v>1758</v>
      </c>
      <c r="H3138" s="7">
        <v>656678</v>
      </c>
      <c r="I3138" s="5">
        <v>4</v>
      </c>
      <c r="J3138" s="5">
        <v>1</v>
      </c>
      <c r="K3138" s="5" t="s">
        <v>25314</v>
      </c>
      <c r="L3138" s="5">
        <v>5.2999999999999999E-2</v>
      </c>
      <c r="M3138" s="8"/>
      <c r="N3138" s="8"/>
      <c r="O3138" s="8"/>
      <c r="P3138" s="8"/>
      <c r="Q3138" s="8"/>
      <c r="R3138" s="5" t="s">
        <v>417</v>
      </c>
      <c r="S3138" s="5" t="s">
        <v>417</v>
      </c>
      <c r="T3138" s="5" t="s">
        <v>417</v>
      </c>
      <c r="U3138" s="5" t="s">
        <v>417</v>
      </c>
      <c r="V3138" s="5" t="s">
        <v>417</v>
      </c>
      <c r="W3138" s="5" t="s">
        <v>417</v>
      </c>
      <c r="X3138" s="5" t="s">
        <v>417</v>
      </c>
      <c r="Y3138" s="5" t="s">
        <v>417</v>
      </c>
      <c r="Z3138" s="5" t="s">
        <v>417</v>
      </c>
      <c r="AA3138" s="5" t="s">
        <v>417</v>
      </c>
      <c r="AB3138" s="5"/>
      <c r="AC3138" s="5"/>
      <c r="AD3138" s="5"/>
      <c r="AE3138" s="5"/>
      <c r="AF3138" s="5"/>
    </row>
    <row r="3139" spans="1:32" hidden="1">
      <c r="A3139" s="5" t="s">
        <v>25315</v>
      </c>
      <c r="B3139" s="5" t="str">
        <f>IF(COUNTIF('Leads Priorizados INT'!M:M,A3139)&gt;0,"Sí","No")</f>
        <v>No</v>
      </c>
      <c r="C3139">
        <v>0</v>
      </c>
      <c r="D3139" s="6" t="s">
        <v>414</v>
      </c>
      <c r="E3139" s="5" t="s">
        <v>25316</v>
      </c>
      <c r="F3139" s="5" t="s">
        <v>1382</v>
      </c>
      <c r="G3139" s="5" t="s">
        <v>15002</v>
      </c>
      <c r="H3139" s="7">
        <v>318457</v>
      </c>
      <c r="I3139" s="5">
        <v>1</v>
      </c>
      <c r="J3139" s="5">
        <v>1</v>
      </c>
      <c r="K3139" s="5" t="s">
        <v>25317</v>
      </c>
      <c r="L3139" s="5">
        <v>5.2999999999999999E-2</v>
      </c>
      <c r="M3139" s="8"/>
      <c r="N3139" s="8"/>
      <c r="O3139" s="8"/>
      <c r="P3139" s="8"/>
      <c r="Q3139" s="8"/>
      <c r="R3139" s="5" t="s">
        <v>417</v>
      </c>
      <c r="S3139" s="5" t="s">
        <v>417</v>
      </c>
      <c r="T3139" s="5" t="s">
        <v>417</v>
      </c>
      <c r="U3139" s="5" t="s">
        <v>417</v>
      </c>
      <c r="V3139" s="5" t="s">
        <v>417</v>
      </c>
      <c r="W3139" s="5" t="s">
        <v>417</v>
      </c>
      <c r="X3139" s="5" t="s">
        <v>417</v>
      </c>
      <c r="Y3139" s="5" t="s">
        <v>417</v>
      </c>
      <c r="Z3139" s="5" t="s">
        <v>417</v>
      </c>
      <c r="AA3139" s="5" t="s">
        <v>417</v>
      </c>
      <c r="AB3139" s="5"/>
      <c r="AC3139" s="5"/>
      <c r="AD3139" s="5"/>
      <c r="AE3139" s="5"/>
      <c r="AF3139" s="5"/>
    </row>
    <row r="3140" spans="1:32" hidden="1">
      <c r="A3140" s="5" t="s">
        <v>25318</v>
      </c>
      <c r="B3140" s="5" t="str">
        <f>IF(COUNTIF('Leads Priorizados INT'!M:M,A3140)&gt;0,"Sí","No")</f>
        <v>No</v>
      </c>
      <c r="C3140">
        <v>0</v>
      </c>
      <c r="D3140" s="6" t="s">
        <v>521</v>
      </c>
      <c r="E3140" s="5" t="s">
        <v>25319</v>
      </c>
      <c r="F3140" s="5" t="s">
        <v>1019</v>
      </c>
      <c r="G3140" s="5" t="s">
        <v>1020</v>
      </c>
      <c r="H3140" s="7">
        <v>14130610</v>
      </c>
      <c r="I3140" s="5">
        <v>242</v>
      </c>
      <c r="J3140" s="5">
        <v>4</v>
      </c>
      <c r="K3140" s="5" t="s">
        <v>25320</v>
      </c>
      <c r="L3140" s="5">
        <v>5.2900000000000003E-2</v>
      </c>
      <c r="M3140" s="8">
        <v>948120644</v>
      </c>
      <c r="N3140" s="8">
        <v>948130453</v>
      </c>
      <c r="O3140" s="8">
        <v>948130997</v>
      </c>
      <c r="P3140" s="8">
        <v>948254099</v>
      </c>
      <c r="Q3140" s="8">
        <v>912410690</v>
      </c>
      <c r="R3140" s="5" t="s">
        <v>417</v>
      </c>
      <c r="S3140" s="5" t="s">
        <v>417</v>
      </c>
      <c r="T3140" s="5" t="s">
        <v>417</v>
      </c>
      <c r="U3140" s="5" t="s">
        <v>417</v>
      </c>
      <c r="V3140" s="5" t="s">
        <v>417</v>
      </c>
      <c r="W3140" s="5" t="s">
        <v>417</v>
      </c>
      <c r="X3140" s="5" t="s">
        <v>417</v>
      </c>
      <c r="Y3140" s="5" t="s">
        <v>417</v>
      </c>
      <c r="Z3140" s="5" t="s">
        <v>417</v>
      </c>
      <c r="AA3140" s="5" t="s">
        <v>417</v>
      </c>
      <c r="AB3140" s="5" t="s">
        <v>25321</v>
      </c>
      <c r="AC3140" s="5" t="s">
        <v>25322</v>
      </c>
      <c r="AD3140" s="5" t="s">
        <v>25323</v>
      </c>
      <c r="AE3140" s="5" t="s">
        <v>25324</v>
      </c>
      <c r="AF3140" s="5"/>
    </row>
    <row r="3141" spans="1:32" hidden="1">
      <c r="A3141" s="5" t="s">
        <v>25325</v>
      </c>
      <c r="B3141" s="5" t="str">
        <f>IF(COUNTIF('Leads Priorizados INT'!M:M,A3141)&gt;0,"Sí","No")</f>
        <v>No</v>
      </c>
      <c r="C3141">
        <v>0</v>
      </c>
      <c r="D3141" s="6" t="s">
        <v>414</v>
      </c>
      <c r="E3141" s="5" t="s">
        <v>25326</v>
      </c>
      <c r="F3141" s="5" t="s">
        <v>431</v>
      </c>
      <c r="G3141" s="5" t="s">
        <v>3341</v>
      </c>
      <c r="H3141" s="7">
        <v>346484</v>
      </c>
      <c r="I3141" s="5">
        <v>1</v>
      </c>
      <c r="J3141" s="5">
        <v>1</v>
      </c>
      <c r="K3141" s="5" t="s">
        <v>25327</v>
      </c>
      <c r="L3141" s="5">
        <v>5.2900000000000003E-2</v>
      </c>
      <c r="M3141" s="8"/>
      <c r="N3141" s="8"/>
      <c r="O3141" s="8"/>
      <c r="P3141" s="8"/>
      <c r="Q3141" s="8"/>
      <c r="R3141" s="5" t="s">
        <v>417</v>
      </c>
      <c r="S3141" s="5" t="s">
        <v>417</v>
      </c>
      <c r="T3141" s="5" t="s">
        <v>417</v>
      </c>
      <c r="U3141" s="5" t="s">
        <v>417</v>
      </c>
      <c r="V3141" s="5" t="s">
        <v>417</v>
      </c>
      <c r="W3141" s="5" t="s">
        <v>417</v>
      </c>
      <c r="X3141" s="5" t="s">
        <v>417</v>
      </c>
      <c r="Y3141" s="5" t="s">
        <v>417</v>
      </c>
      <c r="Z3141" s="5" t="s">
        <v>417</v>
      </c>
      <c r="AA3141" s="5" t="s">
        <v>417</v>
      </c>
      <c r="AB3141" s="5"/>
      <c r="AC3141" s="5"/>
      <c r="AD3141" s="5"/>
      <c r="AE3141" s="5"/>
      <c r="AF3141" s="5"/>
    </row>
    <row r="3142" spans="1:32" hidden="1">
      <c r="A3142" s="5" t="s">
        <v>25328</v>
      </c>
      <c r="B3142" s="5" t="str">
        <f>IF(COUNTIF('Leads Priorizados INT'!M:M,A3142)&gt;0,"Sí","No")</f>
        <v>No</v>
      </c>
      <c r="C3142">
        <v>0</v>
      </c>
      <c r="D3142" s="6" t="s">
        <v>414</v>
      </c>
      <c r="E3142" s="5" t="s">
        <v>25329</v>
      </c>
      <c r="F3142" s="5" t="s">
        <v>152</v>
      </c>
      <c r="G3142" s="5" t="s">
        <v>2708</v>
      </c>
      <c r="H3142" s="7">
        <v>3632799</v>
      </c>
      <c r="I3142" s="5">
        <v>17</v>
      </c>
      <c r="J3142" s="5">
        <v>1</v>
      </c>
      <c r="K3142" s="5" t="s">
        <v>25330</v>
      </c>
      <c r="L3142" s="5">
        <v>5.2900000000000003E-2</v>
      </c>
      <c r="M3142" s="8"/>
      <c r="N3142" s="8"/>
      <c r="O3142" s="8"/>
      <c r="P3142" s="8"/>
      <c r="Q3142" s="8"/>
      <c r="R3142" s="5" t="s">
        <v>417</v>
      </c>
      <c r="S3142" s="5" t="s">
        <v>417</v>
      </c>
      <c r="T3142" s="5" t="s">
        <v>417</v>
      </c>
      <c r="U3142" s="5" t="s">
        <v>417</v>
      </c>
      <c r="V3142" s="5" t="s">
        <v>417</v>
      </c>
      <c r="W3142" s="5" t="s">
        <v>417</v>
      </c>
      <c r="X3142" s="5" t="s">
        <v>417</v>
      </c>
      <c r="Y3142" s="5" t="s">
        <v>417</v>
      </c>
      <c r="Z3142" s="5" t="s">
        <v>417</v>
      </c>
      <c r="AA3142" s="5" t="s">
        <v>417</v>
      </c>
      <c r="AB3142" s="5"/>
      <c r="AC3142" s="5"/>
      <c r="AD3142" s="5"/>
      <c r="AE3142" s="5"/>
      <c r="AF3142" s="5"/>
    </row>
    <row r="3143" spans="1:32" hidden="1">
      <c r="A3143" s="5" t="s">
        <v>25331</v>
      </c>
      <c r="B3143" s="5" t="str">
        <f>IF(COUNTIF('Leads Priorizados INT'!M:M,A3143)&gt;0,"Sí","No")</f>
        <v>No</v>
      </c>
      <c r="C3143">
        <v>0</v>
      </c>
      <c r="D3143" s="6" t="s">
        <v>414</v>
      </c>
      <c r="E3143" s="5" t="s">
        <v>25332</v>
      </c>
      <c r="F3143" s="5" t="s">
        <v>152</v>
      </c>
      <c r="G3143" s="5" t="s">
        <v>1749</v>
      </c>
      <c r="H3143" s="7">
        <v>847029</v>
      </c>
      <c r="I3143" s="5">
        <v>1</v>
      </c>
      <c r="J3143" s="5">
        <v>2</v>
      </c>
      <c r="K3143" s="5" t="s">
        <v>25333</v>
      </c>
      <c r="L3143" s="5">
        <v>5.2900000000000003E-2</v>
      </c>
      <c r="M3143" s="8">
        <v>915754370</v>
      </c>
      <c r="N3143" s="8"/>
      <c r="O3143" s="8"/>
      <c r="P3143" s="8"/>
      <c r="Q3143" s="8"/>
      <c r="R3143" s="5" t="s">
        <v>417</v>
      </c>
      <c r="S3143" s="5" t="s">
        <v>417</v>
      </c>
      <c r="T3143" s="5" t="s">
        <v>417</v>
      </c>
      <c r="U3143" s="5" t="s">
        <v>417</v>
      </c>
      <c r="V3143" s="5" t="s">
        <v>417</v>
      </c>
      <c r="W3143" s="5" t="s">
        <v>417</v>
      </c>
      <c r="X3143" s="5" t="s">
        <v>417</v>
      </c>
      <c r="Y3143" s="5" t="s">
        <v>417</v>
      </c>
      <c r="Z3143" s="5" t="s">
        <v>417</v>
      </c>
      <c r="AA3143" s="5" t="s">
        <v>417</v>
      </c>
      <c r="AB3143" s="5"/>
      <c r="AC3143" s="5"/>
      <c r="AD3143" s="5"/>
      <c r="AE3143" s="5"/>
      <c r="AF3143" s="5"/>
    </row>
    <row r="3144" spans="1:32" hidden="1">
      <c r="A3144" s="5" t="s">
        <v>25334</v>
      </c>
      <c r="B3144" s="5" t="str">
        <f>IF(COUNTIF('Leads Priorizados INT'!M:M,A3144)&gt;0,"Sí","No")</f>
        <v>No</v>
      </c>
      <c r="C3144">
        <v>0</v>
      </c>
      <c r="D3144" s="6" t="s">
        <v>414</v>
      </c>
      <c r="E3144" s="5" t="s">
        <v>25335</v>
      </c>
      <c r="F3144" s="5" t="s">
        <v>564</v>
      </c>
      <c r="G3144" s="5" t="s">
        <v>22526</v>
      </c>
      <c r="H3144" s="7">
        <v>723201</v>
      </c>
      <c r="I3144" s="5">
        <v>6</v>
      </c>
      <c r="J3144" s="5">
        <v>1</v>
      </c>
      <c r="K3144" s="5" t="s">
        <v>25336</v>
      </c>
      <c r="L3144" s="5">
        <v>5.28E-2</v>
      </c>
      <c r="M3144" s="8"/>
      <c r="N3144" s="8"/>
      <c r="O3144" s="8"/>
      <c r="P3144" s="8"/>
      <c r="Q3144" s="8"/>
      <c r="R3144" s="5" t="s">
        <v>417</v>
      </c>
      <c r="S3144" s="5" t="s">
        <v>417</v>
      </c>
      <c r="T3144" s="5" t="s">
        <v>417</v>
      </c>
      <c r="U3144" s="5" t="s">
        <v>417</v>
      </c>
      <c r="V3144" s="5" t="s">
        <v>417</v>
      </c>
      <c r="W3144" s="5" t="s">
        <v>417</v>
      </c>
      <c r="X3144" s="5" t="s">
        <v>417</v>
      </c>
      <c r="Y3144" s="5" t="s">
        <v>417</v>
      </c>
      <c r="Z3144" s="5" t="s">
        <v>417</v>
      </c>
      <c r="AA3144" s="5" t="s">
        <v>417</v>
      </c>
      <c r="AB3144" s="5"/>
      <c r="AC3144" s="5"/>
      <c r="AD3144" s="5"/>
      <c r="AE3144" s="5"/>
      <c r="AF3144" s="5"/>
    </row>
    <row r="3145" spans="1:32">
      <c r="A3145" s="5" t="s">
        <v>25337</v>
      </c>
      <c r="B3145" s="5" t="str">
        <f>IF(COUNTIF('Leads Priorizados INT'!M:M,A3145)&gt;0,"Sí","No")</f>
        <v>No</v>
      </c>
      <c r="C3145">
        <v>1</v>
      </c>
      <c r="D3145" s="6" t="s">
        <v>414</v>
      </c>
      <c r="E3145" s="5" t="s">
        <v>25338</v>
      </c>
      <c r="F3145" s="5" t="s">
        <v>1118</v>
      </c>
      <c r="G3145" s="5" t="s">
        <v>25339</v>
      </c>
      <c r="H3145" s="7">
        <v>941443</v>
      </c>
      <c r="I3145" s="5">
        <v>7</v>
      </c>
      <c r="J3145" s="5">
        <v>2</v>
      </c>
      <c r="K3145" s="5" t="s">
        <v>25340</v>
      </c>
      <c r="L3145" s="5">
        <v>5.28E-2</v>
      </c>
      <c r="M3145" s="8"/>
      <c r="N3145" s="8"/>
      <c r="O3145" s="8"/>
      <c r="P3145" s="8"/>
      <c r="Q3145" s="8"/>
      <c r="R3145" s="5" t="s">
        <v>417</v>
      </c>
      <c r="S3145" s="5" t="s">
        <v>417</v>
      </c>
      <c r="T3145" s="5" t="s">
        <v>417</v>
      </c>
      <c r="U3145" s="5" t="s">
        <v>417</v>
      </c>
      <c r="V3145" s="5" t="s">
        <v>417</v>
      </c>
      <c r="W3145" s="5" t="s">
        <v>417</v>
      </c>
      <c r="X3145" s="5" t="s">
        <v>417</v>
      </c>
      <c r="Y3145" s="5" t="s">
        <v>417</v>
      </c>
      <c r="Z3145" s="5" t="s">
        <v>417</v>
      </c>
      <c r="AA3145" s="5" t="s">
        <v>417</v>
      </c>
      <c r="AB3145" s="5"/>
      <c r="AC3145" s="5"/>
      <c r="AD3145" s="5"/>
      <c r="AE3145" s="5"/>
      <c r="AF3145" s="5"/>
    </row>
    <row r="3146" spans="1:32" hidden="1">
      <c r="A3146" s="5" t="s">
        <v>25341</v>
      </c>
      <c r="B3146" s="5" t="str">
        <f>IF(COUNTIF('Leads Priorizados INT'!M:M,A3146)&gt;0,"Sí","No")</f>
        <v>No</v>
      </c>
      <c r="C3146">
        <v>0</v>
      </c>
      <c r="D3146" s="6" t="s">
        <v>414</v>
      </c>
      <c r="E3146" s="5" t="s">
        <v>25342</v>
      </c>
      <c r="F3146" s="5" t="s">
        <v>431</v>
      </c>
      <c r="G3146" s="5" t="s">
        <v>432</v>
      </c>
      <c r="H3146" s="7">
        <v>604604</v>
      </c>
      <c r="I3146" s="5">
        <v>3</v>
      </c>
      <c r="J3146" s="5">
        <v>2</v>
      </c>
      <c r="K3146" s="5" t="s">
        <v>25343</v>
      </c>
      <c r="L3146" s="5">
        <v>5.28E-2</v>
      </c>
      <c r="M3146" s="8"/>
      <c r="N3146" s="8"/>
      <c r="O3146" s="8"/>
      <c r="P3146" s="8"/>
      <c r="Q3146" s="8"/>
      <c r="R3146" s="5" t="s">
        <v>417</v>
      </c>
      <c r="S3146" s="5" t="s">
        <v>417</v>
      </c>
      <c r="T3146" s="5" t="s">
        <v>417</v>
      </c>
      <c r="U3146" s="5" t="s">
        <v>417</v>
      </c>
      <c r="V3146" s="5" t="s">
        <v>417</v>
      </c>
      <c r="W3146" s="5" t="s">
        <v>417</v>
      </c>
      <c r="X3146" s="5" t="s">
        <v>417</v>
      </c>
      <c r="Y3146" s="5" t="s">
        <v>417</v>
      </c>
      <c r="Z3146" s="5" t="s">
        <v>417</v>
      </c>
      <c r="AA3146" s="5" t="s">
        <v>417</v>
      </c>
      <c r="AB3146" s="5"/>
      <c r="AC3146" s="5"/>
      <c r="AD3146" s="5"/>
      <c r="AE3146" s="5"/>
      <c r="AF3146" s="5"/>
    </row>
    <row r="3147" spans="1:32" hidden="1">
      <c r="A3147" s="5" t="s">
        <v>25344</v>
      </c>
      <c r="B3147" s="5" t="str">
        <f>IF(COUNTIF('Leads Priorizados INT'!M:M,A3147)&gt;0,"Sí","No")</f>
        <v>No</v>
      </c>
      <c r="C3147">
        <v>0</v>
      </c>
      <c r="D3147" s="6" t="s">
        <v>414</v>
      </c>
      <c r="E3147" s="5" t="s">
        <v>25345</v>
      </c>
      <c r="F3147" s="5" t="s">
        <v>431</v>
      </c>
      <c r="G3147" s="5" t="s">
        <v>10930</v>
      </c>
      <c r="H3147" s="7">
        <v>408916</v>
      </c>
      <c r="I3147" s="5">
        <v>2</v>
      </c>
      <c r="J3147" s="5">
        <v>1</v>
      </c>
      <c r="K3147" s="5" t="s">
        <v>25346</v>
      </c>
      <c r="L3147" s="5">
        <v>5.28E-2</v>
      </c>
      <c r="M3147" s="8"/>
      <c r="N3147" s="8"/>
      <c r="O3147" s="8"/>
      <c r="P3147" s="8"/>
      <c r="Q3147" s="8"/>
      <c r="R3147" s="5" t="s">
        <v>417</v>
      </c>
      <c r="S3147" s="5" t="s">
        <v>417</v>
      </c>
      <c r="T3147" s="5" t="s">
        <v>417</v>
      </c>
      <c r="U3147" s="5" t="s">
        <v>417</v>
      </c>
      <c r="V3147" s="5" t="s">
        <v>417</v>
      </c>
      <c r="W3147" s="5" t="s">
        <v>417</v>
      </c>
      <c r="X3147" s="5" t="s">
        <v>417</v>
      </c>
      <c r="Y3147" s="5" t="s">
        <v>417</v>
      </c>
      <c r="Z3147" s="5" t="s">
        <v>417</v>
      </c>
      <c r="AA3147" s="5" t="s">
        <v>417</v>
      </c>
      <c r="AB3147" s="5"/>
      <c r="AC3147" s="5"/>
      <c r="AD3147" s="5"/>
      <c r="AE3147" s="5"/>
      <c r="AF3147" s="5"/>
    </row>
    <row r="3148" spans="1:32" hidden="1">
      <c r="A3148" s="5" t="s">
        <v>25347</v>
      </c>
      <c r="B3148" s="5" t="str">
        <f>IF(COUNTIF('Leads Priorizados INT'!M:M,A3148)&gt;0,"Sí","No")</f>
        <v>No</v>
      </c>
      <c r="C3148">
        <v>0</v>
      </c>
      <c r="D3148" s="6" t="s">
        <v>414</v>
      </c>
      <c r="E3148" s="5" t="s">
        <v>25348</v>
      </c>
      <c r="F3148" s="5" t="s">
        <v>152</v>
      </c>
      <c r="G3148" s="5" t="s">
        <v>25349</v>
      </c>
      <c r="H3148" s="7">
        <v>721894</v>
      </c>
      <c r="I3148" s="5">
        <v>1</v>
      </c>
      <c r="J3148" s="5">
        <v>1</v>
      </c>
      <c r="K3148" s="5" t="s">
        <v>25350</v>
      </c>
      <c r="L3148" s="5">
        <v>5.28E-2</v>
      </c>
      <c r="M3148" s="8">
        <v>916010139</v>
      </c>
      <c r="N3148" s="8"/>
      <c r="O3148" s="8"/>
      <c r="P3148" s="8"/>
      <c r="Q3148" s="8"/>
      <c r="R3148" s="5" t="s">
        <v>417</v>
      </c>
      <c r="S3148" s="5" t="s">
        <v>417</v>
      </c>
      <c r="T3148" s="5" t="s">
        <v>417</v>
      </c>
      <c r="U3148" s="5" t="s">
        <v>417</v>
      </c>
      <c r="V3148" s="5" t="s">
        <v>417</v>
      </c>
      <c r="W3148" s="5" t="s">
        <v>417</v>
      </c>
      <c r="X3148" s="5" t="s">
        <v>417</v>
      </c>
      <c r="Y3148" s="5" t="s">
        <v>417</v>
      </c>
      <c r="Z3148" s="5" t="s">
        <v>417</v>
      </c>
      <c r="AA3148" s="5" t="s">
        <v>417</v>
      </c>
      <c r="AB3148" s="5" t="s">
        <v>25351</v>
      </c>
      <c r="AC3148" s="5"/>
      <c r="AD3148" s="5"/>
      <c r="AE3148" s="5"/>
      <c r="AF3148" s="5"/>
    </row>
    <row r="3149" spans="1:32" hidden="1">
      <c r="A3149" s="5" t="s">
        <v>25352</v>
      </c>
      <c r="B3149" s="5" t="str">
        <f>IF(COUNTIF('Leads Priorizados INT'!M:M,A3149)&gt;0,"Sí","No")</f>
        <v>No</v>
      </c>
      <c r="C3149">
        <v>0</v>
      </c>
      <c r="D3149" s="6" t="s">
        <v>414</v>
      </c>
      <c r="E3149" s="5" t="s">
        <v>25353</v>
      </c>
      <c r="F3149" s="5" t="s">
        <v>431</v>
      </c>
      <c r="G3149" s="5" t="s">
        <v>9769</v>
      </c>
      <c r="H3149" s="7">
        <v>1105186</v>
      </c>
      <c r="I3149" s="5">
        <v>8</v>
      </c>
      <c r="J3149" s="5">
        <v>1</v>
      </c>
      <c r="K3149" s="5" t="s">
        <v>25354</v>
      </c>
      <c r="L3149" s="5">
        <v>5.2699999999999997E-2</v>
      </c>
      <c r="M3149" s="8"/>
      <c r="N3149" s="8"/>
      <c r="O3149" s="8"/>
      <c r="P3149" s="8"/>
      <c r="Q3149" s="8"/>
      <c r="R3149" s="5" t="s">
        <v>417</v>
      </c>
      <c r="S3149" s="5" t="s">
        <v>417</v>
      </c>
      <c r="T3149" s="5" t="s">
        <v>417</v>
      </c>
      <c r="U3149" s="5" t="s">
        <v>417</v>
      </c>
      <c r="V3149" s="5" t="s">
        <v>417</v>
      </c>
      <c r="W3149" s="5" t="s">
        <v>417</v>
      </c>
      <c r="X3149" s="5" t="s">
        <v>417</v>
      </c>
      <c r="Y3149" s="5" t="s">
        <v>417</v>
      </c>
      <c r="Z3149" s="5" t="s">
        <v>417</v>
      </c>
      <c r="AA3149" s="5" t="s">
        <v>417</v>
      </c>
      <c r="AB3149" s="5"/>
      <c r="AC3149" s="5"/>
      <c r="AD3149" s="5"/>
      <c r="AE3149" s="5"/>
      <c r="AF3149" s="5"/>
    </row>
    <row r="3150" spans="1:32" hidden="1">
      <c r="A3150" s="5" t="s">
        <v>25355</v>
      </c>
      <c r="B3150" s="5" t="str">
        <f>IF(COUNTIF('Leads Priorizados INT'!M:M,A3150)&gt;0,"Sí","No")</f>
        <v>No</v>
      </c>
      <c r="C3150">
        <v>0</v>
      </c>
      <c r="D3150" s="6" t="s">
        <v>414</v>
      </c>
      <c r="E3150" s="5" t="s">
        <v>25356</v>
      </c>
      <c r="F3150" s="5" t="s">
        <v>1382</v>
      </c>
      <c r="G3150" s="5" t="s">
        <v>2861</v>
      </c>
      <c r="H3150" s="7">
        <v>654715</v>
      </c>
      <c r="I3150" s="5">
        <v>5</v>
      </c>
      <c r="J3150" s="5">
        <v>1</v>
      </c>
      <c r="K3150" s="5" t="s">
        <v>25357</v>
      </c>
      <c r="L3150" s="5">
        <v>5.2699999999999997E-2</v>
      </c>
      <c r="M3150" s="8">
        <v>670601087</v>
      </c>
      <c r="N3150" s="8"/>
      <c r="O3150" s="8"/>
      <c r="P3150" s="8"/>
      <c r="Q3150" s="8"/>
      <c r="R3150" s="5" t="s">
        <v>417</v>
      </c>
      <c r="S3150" s="5" t="s">
        <v>417</v>
      </c>
      <c r="T3150" s="5" t="s">
        <v>417</v>
      </c>
      <c r="U3150" s="5" t="s">
        <v>417</v>
      </c>
      <c r="V3150" s="5" t="s">
        <v>417</v>
      </c>
      <c r="W3150" s="5" t="s">
        <v>417</v>
      </c>
      <c r="X3150" s="5" t="s">
        <v>417</v>
      </c>
      <c r="Y3150" s="5" t="s">
        <v>417</v>
      </c>
      <c r="Z3150" s="5" t="s">
        <v>417</v>
      </c>
      <c r="AA3150" s="5" t="s">
        <v>417</v>
      </c>
      <c r="AB3150" s="5"/>
      <c r="AC3150" s="5"/>
      <c r="AD3150" s="5"/>
      <c r="AE3150" s="5"/>
      <c r="AF3150" s="5"/>
    </row>
    <row r="3151" spans="1:32">
      <c r="A3151" s="5" t="s">
        <v>25358</v>
      </c>
      <c r="B3151" s="5" t="str">
        <f>IF(COUNTIF('Leads Priorizados INT'!M:M,A3151)&gt;0,"Sí","No")</f>
        <v>No</v>
      </c>
      <c r="C3151">
        <v>1</v>
      </c>
      <c r="D3151" s="6" t="s">
        <v>1534</v>
      </c>
      <c r="E3151" s="5" t="s">
        <v>25359</v>
      </c>
      <c r="F3151" s="5" t="s">
        <v>1511</v>
      </c>
      <c r="G3151" s="5" t="s">
        <v>18850</v>
      </c>
      <c r="H3151" s="7">
        <v>834601</v>
      </c>
      <c r="I3151" s="5">
        <v>8</v>
      </c>
      <c r="J3151" s="5">
        <v>1</v>
      </c>
      <c r="K3151" s="5" t="s">
        <v>25360</v>
      </c>
      <c r="L3151" s="5">
        <v>5.2600000000000001E-2</v>
      </c>
      <c r="M3151" s="8"/>
      <c r="N3151" s="8"/>
      <c r="O3151" s="8"/>
      <c r="P3151" s="8"/>
      <c r="Q3151" s="8"/>
      <c r="R3151" s="5" t="s">
        <v>417</v>
      </c>
      <c r="S3151" s="5" t="s">
        <v>417</v>
      </c>
      <c r="T3151" s="5" t="s">
        <v>417</v>
      </c>
      <c r="U3151" s="5" t="s">
        <v>417</v>
      </c>
      <c r="V3151" s="5" t="s">
        <v>417</v>
      </c>
      <c r="W3151" s="5" t="s">
        <v>417</v>
      </c>
      <c r="X3151" s="5" t="s">
        <v>417</v>
      </c>
      <c r="Y3151" s="5" t="s">
        <v>417</v>
      </c>
      <c r="Z3151" s="5" t="s">
        <v>417</v>
      </c>
      <c r="AA3151" s="5" t="s">
        <v>417</v>
      </c>
      <c r="AB3151" s="5"/>
      <c r="AC3151" s="5"/>
      <c r="AD3151" s="5"/>
      <c r="AE3151" s="5"/>
      <c r="AF3151" s="5"/>
    </row>
    <row r="3152" spans="1:32" hidden="1">
      <c r="A3152" s="5" t="s">
        <v>25361</v>
      </c>
      <c r="B3152" s="5" t="str">
        <f>IF(COUNTIF('Leads Priorizados INT'!M:M,A3152)&gt;0,"Sí","No")</f>
        <v>No</v>
      </c>
      <c r="C3152">
        <v>0</v>
      </c>
      <c r="D3152" s="6" t="s">
        <v>414</v>
      </c>
      <c r="E3152" s="5" t="s">
        <v>25362</v>
      </c>
      <c r="F3152" s="5" t="s">
        <v>2926</v>
      </c>
      <c r="G3152" s="5" t="s">
        <v>25363</v>
      </c>
      <c r="H3152" s="7">
        <v>5941249</v>
      </c>
      <c r="I3152" s="5">
        <v>18</v>
      </c>
      <c r="J3152" s="5">
        <v>5</v>
      </c>
      <c r="K3152" s="5" t="s">
        <v>25364</v>
      </c>
      <c r="L3152" s="5">
        <v>5.2600000000000001E-2</v>
      </c>
      <c r="M3152" s="8">
        <v>985464611</v>
      </c>
      <c r="N3152" s="8">
        <v>985681200</v>
      </c>
      <c r="O3152" s="8">
        <v>985452388</v>
      </c>
      <c r="P3152" s="8">
        <v>985678704</v>
      </c>
      <c r="Q3152" s="8">
        <v>985464349</v>
      </c>
      <c r="R3152" s="5" t="s">
        <v>417</v>
      </c>
      <c r="S3152" s="5" t="s">
        <v>417</v>
      </c>
      <c r="T3152" s="5" t="s">
        <v>417</v>
      </c>
      <c r="U3152" s="5" t="s">
        <v>417</v>
      </c>
      <c r="V3152" s="5" t="s">
        <v>417</v>
      </c>
      <c r="W3152" s="5" t="s">
        <v>417</v>
      </c>
      <c r="X3152" s="5" t="s">
        <v>417</v>
      </c>
      <c r="Y3152" s="5" t="s">
        <v>417</v>
      </c>
      <c r="Z3152" s="5" t="s">
        <v>417</v>
      </c>
      <c r="AA3152" s="5" t="s">
        <v>417</v>
      </c>
      <c r="AB3152" s="5"/>
      <c r="AC3152" s="5"/>
      <c r="AD3152" s="5"/>
      <c r="AE3152" s="5"/>
      <c r="AF3152" s="5"/>
    </row>
    <row r="3153" spans="1:32" hidden="1">
      <c r="A3153" s="5" t="s">
        <v>25365</v>
      </c>
      <c r="B3153" s="5" t="str">
        <f>IF(COUNTIF('Leads Priorizados INT'!M:M,A3153)&gt;0,"Sí","No")</f>
        <v>No</v>
      </c>
      <c r="C3153">
        <v>0</v>
      </c>
      <c r="D3153" s="6" t="s">
        <v>414</v>
      </c>
      <c r="E3153" s="5" t="s">
        <v>25366</v>
      </c>
      <c r="F3153" s="5" t="s">
        <v>152</v>
      </c>
      <c r="G3153" s="5" t="s">
        <v>601</v>
      </c>
      <c r="H3153" s="7">
        <v>1295906</v>
      </c>
      <c r="I3153" s="5">
        <v>6</v>
      </c>
      <c r="J3153" s="5">
        <v>1</v>
      </c>
      <c r="K3153" s="5" t="s">
        <v>25367</v>
      </c>
      <c r="L3153" s="5">
        <v>5.2600000000000001E-2</v>
      </c>
      <c r="M3153" s="8"/>
      <c r="N3153" s="8"/>
      <c r="O3153" s="8"/>
      <c r="P3153" s="8"/>
      <c r="Q3153" s="8"/>
      <c r="R3153" s="5" t="s">
        <v>417</v>
      </c>
      <c r="S3153" s="5" t="s">
        <v>417</v>
      </c>
      <c r="T3153" s="5" t="s">
        <v>417</v>
      </c>
      <c r="U3153" s="5" t="s">
        <v>417</v>
      </c>
      <c r="V3153" s="5" t="s">
        <v>417</v>
      </c>
      <c r="W3153" s="5" t="s">
        <v>417</v>
      </c>
      <c r="X3153" s="5" t="s">
        <v>417</v>
      </c>
      <c r="Y3153" s="5" t="s">
        <v>417</v>
      </c>
      <c r="Z3153" s="5" t="s">
        <v>417</v>
      </c>
      <c r="AA3153" s="5" t="s">
        <v>417</v>
      </c>
      <c r="AB3153" s="5"/>
      <c r="AC3153" s="5"/>
      <c r="AD3153" s="5"/>
      <c r="AE3153" s="5"/>
      <c r="AF3153" s="5"/>
    </row>
    <row r="3154" spans="1:32" hidden="1">
      <c r="A3154" s="5" t="s">
        <v>25368</v>
      </c>
      <c r="B3154" s="5" t="str">
        <f>IF(COUNTIF('Leads Priorizados INT'!M:M,A3154)&gt;0,"Sí","No")</f>
        <v>No</v>
      </c>
      <c r="C3154">
        <v>0</v>
      </c>
      <c r="D3154" s="6" t="s">
        <v>414</v>
      </c>
      <c r="E3154" s="5" t="s">
        <v>25369</v>
      </c>
      <c r="F3154" s="5" t="s">
        <v>431</v>
      </c>
      <c r="G3154" s="5" t="s">
        <v>25370</v>
      </c>
      <c r="H3154" s="7">
        <v>500264</v>
      </c>
      <c r="I3154" s="5">
        <v>5</v>
      </c>
      <c r="J3154" s="5">
        <v>1</v>
      </c>
      <c r="K3154" s="5" t="s">
        <v>25371</v>
      </c>
      <c r="L3154" s="5">
        <v>5.2600000000000001E-2</v>
      </c>
      <c r="M3154" s="8"/>
      <c r="N3154" s="8"/>
      <c r="O3154" s="8"/>
      <c r="P3154" s="8"/>
      <c r="Q3154" s="8"/>
      <c r="R3154" s="5" t="s">
        <v>417</v>
      </c>
      <c r="S3154" s="5" t="s">
        <v>417</v>
      </c>
      <c r="T3154" s="5" t="s">
        <v>417</v>
      </c>
      <c r="U3154" s="5" t="s">
        <v>417</v>
      </c>
      <c r="V3154" s="5" t="s">
        <v>417</v>
      </c>
      <c r="W3154" s="5" t="s">
        <v>417</v>
      </c>
      <c r="X3154" s="5" t="s">
        <v>417</v>
      </c>
      <c r="Y3154" s="5" t="s">
        <v>417</v>
      </c>
      <c r="Z3154" s="5" t="s">
        <v>417</v>
      </c>
      <c r="AA3154" s="5" t="s">
        <v>417</v>
      </c>
      <c r="AB3154" s="5"/>
      <c r="AC3154" s="5"/>
      <c r="AD3154" s="5"/>
      <c r="AE3154" s="5"/>
      <c r="AF3154" s="5"/>
    </row>
    <row r="3155" spans="1:32" hidden="1">
      <c r="A3155" s="5" t="s">
        <v>25372</v>
      </c>
      <c r="B3155" s="5" t="str">
        <f>IF(COUNTIF('Leads Priorizados INT'!M:M,A3155)&gt;0,"Sí","No")</f>
        <v>No</v>
      </c>
      <c r="C3155">
        <v>0</v>
      </c>
      <c r="D3155" s="6" t="s">
        <v>414</v>
      </c>
      <c r="E3155" s="5" t="s">
        <v>25373</v>
      </c>
      <c r="F3155" s="5" t="s">
        <v>431</v>
      </c>
      <c r="G3155" s="5" t="s">
        <v>16308</v>
      </c>
      <c r="H3155" s="7">
        <v>371277</v>
      </c>
      <c r="I3155" s="5">
        <v>1</v>
      </c>
      <c r="J3155" s="5">
        <v>1</v>
      </c>
      <c r="K3155" s="5" t="s">
        <v>25374</v>
      </c>
      <c r="L3155" s="5">
        <v>5.2600000000000001E-2</v>
      </c>
      <c r="M3155" s="8"/>
      <c r="N3155" s="8"/>
      <c r="O3155" s="8"/>
      <c r="P3155" s="8"/>
      <c r="Q3155" s="8"/>
      <c r="R3155" s="5" t="s">
        <v>417</v>
      </c>
      <c r="S3155" s="5" t="s">
        <v>417</v>
      </c>
      <c r="T3155" s="5" t="s">
        <v>417</v>
      </c>
      <c r="U3155" s="5" t="s">
        <v>417</v>
      </c>
      <c r="V3155" s="5" t="s">
        <v>417</v>
      </c>
      <c r="W3155" s="5" t="s">
        <v>417</v>
      </c>
      <c r="X3155" s="5" t="s">
        <v>417</v>
      </c>
      <c r="Y3155" s="5" t="s">
        <v>417</v>
      </c>
      <c r="Z3155" s="5" t="s">
        <v>417</v>
      </c>
      <c r="AA3155" s="5" t="s">
        <v>417</v>
      </c>
      <c r="AB3155" s="5"/>
      <c r="AC3155" s="5"/>
      <c r="AD3155" s="5"/>
      <c r="AE3155" s="5"/>
      <c r="AF3155" s="5"/>
    </row>
    <row r="3156" spans="1:32" hidden="1">
      <c r="A3156" s="5" t="s">
        <v>25375</v>
      </c>
      <c r="B3156" s="5" t="str">
        <f>IF(COUNTIF('Leads Priorizados INT'!M:M,A3156)&gt;0,"Sí","No")</f>
        <v>No</v>
      </c>
      <c r="C3156">
        <v>0</v>
      </c>
      <c r="D3156" s="6" t="s">
        <v>414</v>
      </c>
      <c r="E3156" s="5" t="s">
        <v>25376</v>
      </c>
      <c r="F3156" s="5" t="s">
        <v>431</v>
      </c>
      <c r="G3156" s="5" t="s">
        <v>2322</v>
      </c>
      <c r="H3156" s="7">
        <v>328734</v>
      </c>
      <c r="I3156" s="5">
        <v>1</v>
      </c>
      <c r="J3156" s="5">
        <v>1</v>
      </c>
      <c r="K3156" s="5" t="s">
        <v>25377</v>
      </c>
      <c r="L3156" s="5">
        <v>5.2600000000000001E-2</v>
      </c>
      <c r="M3156" s="8">
        <v>937250298</v>
      </c>
      <c r="N3156" s="8"/>
      <c r="O3156" s="8"/>
      <c r="P3156" s="8"/>
      <c r="Q3156" s="8"/>
      <c r="R3156" s="5" t="s">
        <v>417</v>
      </c>
      <c r="S3156" s="5" t="s">
        <v>417</v>
      </c>
      <c r="T3156" s="5" t="s">
        <v>417</v>
      </c>
      <c r="U3156" s="5" t="s">
        <v>417</v>
      </c>
      <c r="V3156" s="5" t="s">
        <v>417</v>
      </c>
      <c r="W3156" s="5" t="s">
        <v>417</v>
      </c>
      <c r="X3156" s="5" t="s">
        <v>417</v>
      </c>
      <c r="Y3156" s="5" t="s">
        <v>417</v>
      </c>
      <c r="Z3156" s="5" t="s">
        <v>417</v>
      </c>
      <c r="AA3156" s="5" t="s">
        <v>417</v>
      </c>
      <c r="AB3156" s="5"/>
      <c r="AC3156" s="5"/>
      <c r="AD3156" s="5"/>
      <c r="AE3156" s="5"/>
      <c r="AF3156" s="5"/>
    </row>
    <row r="3157" spans="1:32" hidden="1">
      <c r="A3157" s="5" t="s">
        <v>25378</v>
      </c>
      <c r="B3157" s="5" t="str">
        <f>IF(COUNTIF('Leads Priorizados INT'!M:M,A3157)&gt;0,"Sí","No")</f>
        <v>No</v>
      </c>
      <c r="C3157">
        <v>0</v>
      </c>
      <c r="D3157" s="6" t="s">
        <v>414</v>
      </c>
      <c r="E3157" s="5" t="s">
        <v>25379</v>
      </c>
      <c r="F3157" s="5" t="s">
        <v>721</v>
      </c>
      <c r="G3157" s="5" t="s">
        <v>2609</v>
      </c>
      <c r="H3157" s="7">
        <v>908609</v>
      </c>
      <c r="I3157" s="5">
        <v>3</v>
      </c>
      <c r="J3157" s="5">
        <v>3</v>
      </c>
      <c r="K3157" s="5" t="s">
        <v>25380</v>
      </c>
      <c r="L3157" s="5">
        <v>5.2600000000000001E-2</v>
      </c>
      <c r="M3157" s="8">
        <v>928931807</v>
      </c>
      <c r="N3157" s="8">
        <v>928684036</v>
      </c>
      <c r="O3157" s="8"/>
      <c r="P3157" s="8"/>
      <c r="Q3157" s="8"/>
      <c r="R3157" s="5" t="s">
        <v>417</v>
      </c>
      <c r="S3157" s="5" t="s">
        <v>417</v>
      </c>
      <c r="T3157" s="5" t="s">
        <v>417</v>
      </c>
      <c r="U3157" s="5" t="s">
        <v>417</v>
      </c>
      <c r="V3157" s="5" t="s">
        <v>417</v>
      </c>
      <c r="W3157" s="5" t="s">
        <v>417</v>
      </c>
      <c r="X3157" s="5" t="s">
        <v>417</v>
      </c>
      <c r="Y3157" s="5" t="s">
        <v>417</v>
      </c>
      <c r="Z3157" s="5" t="s">
        <v>417</v>
      </c>
      <c r="AA3157" s="5" t="s">
        <v>417</v>
      </c>
      <c r="AB3157" s="5" t="s">
        <v>25381</v>
      </c>
      <c r="AC3157" s="5"/>
      <c r="AD3157" s="5"/>
      <c r="AE3157" s="5"/>
      <c r="AF3157" s="5"/>
    </row>
    <row r="3158" spans="1:32" hidden="1">
      <c r="A3158" s="5" t="s">
        <v>25382</v>
      </c>
      <c r="B3158" s="5" t="str">
        <f>IF(COUNTIF('Leads Priorizados INT'!M:M,A3158)&gt;0,"Sí","No")</f>
        <v>No</v>
      </c>
      <c r="C3158">
        <v>0</v>
      </c>
      <c r="D3158" s="6" t="s">
        <v>414</v>
      </c>
      <c r="E3158" s="5" t="s">
        <v>25383</v>
      </c>
      <c r="F3158" s="5" t="s">
        <v>152</v>
      </c>
      <c r="G3158" s="5" t="s">
        <v>2441</v>
      </c>
      <c r="H3158" s="7">
        <v>1107911</v>
      </c>
      <c r="I3158" s="5">
        <v>8</v>
      </c>
      <c r="J3158" s="5">
        <v>1</v>
      </c>
      <c r="K3158" s="5" t="s">
        <v>25384</v>
      </c>
      <c r="L3158" s="5">
        <v>5.2600000000000001E-2</v>
      </c>
      <c r="M3158" s="8"/>
      <c r="N3158" s="8"/>
      <c r="O3158" s="8"/>
      <c r="P3158" s="8"/>
      <c r="Q3158" s="8"/>
      <c r="R3158" s="5" t="s">
        <v>417</v>
      </c>
      <c r="S3158" s="5" t="s">
        <v>417</v>
      </c>
      <c r="T3158" s="5" t="s">
        <v>417</v>
      </c>
      <c r="U3158" s="5" t="s">
        <v>417</v>
      </c>
      <c r="V3158" s="5" t="s">
        <v>417</v>
      </c>
      <c r="W3158" s="5" t="s">
        <v>417</v>
      </c>
      <c r="X3158" s="5" t="s">
        <v>417</v>
      </c>
      <c r="Y3158" s="5" t="s">
        <v>417</v>
      </c>
      <c r="Z3158" s="5" t="s">
        <v>417</v>
      </c>
      <c r="AA3158" s="5" t="s">
        <v>417</v>
      </c>
      <c r="AB3158" s="5"/>
      <c r="AC3158" s="5"/>
      <c r="AD3158" s="5"/>
      <c r="AE3158" s="5"/>
      <c r="AF3158" s="5"/>
    </row>
    <row r="3159" spans="1:32" hidden="1">
      <c r="A3159" s="5" t="s">
        <v>25385</v>
      </c>
      <c r="B3159" s="5" t="str">
        <f>IF(COUNTIF('Leads Priorizados INT'!M:M,A3159)&gt;0,"Sí","No")</f>
        <v>No</v>
      </c>
      <c r="C3159">
        <v>0</v>
      </c>
      <c r="D3159" s="6" t="s">
        <v>414</v>
      </c>
      <c r="E3159" s="5" t="s">
        <v>25386</v>
      </c>
      <c r="F3159" s="5" t="s">
        <v>152</v>
      </c>
      <c r="G3159" s="5" t="s">
        <v>1690</v>
      </c>
      <c r="H3159" s="7">
        <v>661038</v>
      </c>
      <c r="I3159" s="5">
        <v>5</v>
      </c>
      <c r="J3159" s="5">
        <v>1</v>
      </c>
      <c r="K3159" s="5" t="s">
        <v>25387</v>
      </c>
      <c r="L3159" s="5">
        <v>5.2600000000000001E-2</v>
      </c>
      <c r="M3159" s="8">
        <v>913516244</v>
      </c>
      <c r="N3159" s="8"/>
      <c r="O3159" s="8"/>
      <c r="P3159" s="8"/>
      <c r="Q3159" s="8"/>
      <c r="R3159" s="5" t="s">
        <v>417</v>
      </c>
      <c r="S3159" s="5" t="s">
        <v>417</v>
      </c>
      <c r="T3159" s="5" t="s">
        <v>417</v>
      </c>
      <c r="U3159" s="5" t="s">
        <v>417</v>
      </c>
      <c r="V3159" s="5" t="s">
        <v>417</v>
      </c>
      <c r="W3159" s="5" t="s">
        <v>417</v>
      </c>
      <c r="X3159" s="5" t="s">
        <v>417</v>
      </c>
      <c r="Y3159" s="5" t="s">
        <v>417</v>
      </c>
      <c r="Z3159" s="5" t="s">
        <v>417</v>
      </c>
      <c r="AA3159" s="5" t="s">
        <v>417</v>
      </c>
      <c r="AB3159" s="5"/>
      <c r="AC3159" s="5"/>
      <c r="AD3159" s="5"/>
      <c r="AE3159" s="5"/>
      <c r="AF3159" s="5"/>
    </row>
    <row r="3160" spans="1:32" hidden="1">
      <c r="A3160" s="5" t="s">
        <v>25388</v>
      </c>
      <c r="B3160" s="5" t="str">
        <f>IF(COUNTIF('Leads Priorizados INT'!M:M,A3160)&gt;0,"Sí","No")</f>
        <v>No</v>
      </c>
      <c r="C3160">
        <v>0</v>
      </c>
      <c r="D3160" s="6" t="s">
        <v>414</v>
      </c>
      <c r="E3160" s="5" t="s">
        <v>25389</v>
      </c>
      <c r="F3160" s="5" t="s">
        <v>873</v>
      </c>
      <c r="G3160" s="5" t="s">
        <v>10741</v>
      </c>
      <c r="H3160" s="7">
        <v>4304226</v>
      </c>
      <c r="I3160" s="5">
        <v>7</v>
      </c>
      <c r="J3160" s="5">
        <v>1</v>
      </c>
      <c r="K3160" s="5" t="s">
        <v>25390</v>
      </c>
      <c r="L3160" s="5">
        <v>5.2600000000000001E-2</v>
      </c>
      <c r="M3160" s="8"/>
      <c r="N3160" s="8"/>
      <c r="O3160" s="8"/>
      <c r="P3160" s="8"/>
      <c r="Q3160" s="8"/>
      <c r="R3160" s="5" t="s">
        <v>417</v>
      </c>
      <c r="S3160" s="5" t="s">
        <v>417</v>
      </c>
      <c r="T3160" s="5" t="s">
        <v>417</v>
      </c>
      <c r="U3160" s="5" t="s">
        <v>417</v>
      </c>
      <c r="V3160" s="5" t="s">
        <v>417</v>
      </c>
      <c r="W3160" s="5" t="s">
        <v>417</v>
      </c>
      <c r="X3160" s="5" t="s">
        <v>417</v>
      </c>
      <c r="Y3160" s="5" t="s">
        <v>417</v>
      </c>
      <c r="Z3160" s="5" t="s">
        <v>417</v>
      </c>
      <c r="AA3160" s="5" t="s">
        <v>417</v>
      </c>
      <c r="AB3160" s="5"/>
      <c r="AC3160" s="5"/>
      <c r="AD3160" s="5"/>
      <c r="AE3160" s="5"/>
      <c r="AF3160" s="5"/>
    </row>
    <row r="3161" spans="1:32" hidden="1">
      <c r="A3161" s="5" t="s">
        <v>25391</v>
      </c>
      <c r="B3161" s="5" t="str">
        <f>IF(COUNTIF('Leads Priorizados INT'!M:M,A3161)&gt;0,"Sí","No")</f>
        <v>No</v>
      </c>
      <c r="C3161">
        <v>0</v>
      </c>
      <c r="D3161" s="6" t="s">
        <v>414</v>
      </c>
      <c r="E3161" s="5" t="s">
        <v>25392</v>
      </c>
      <c r="F3161" s="5" t="s">
        <v>581</v>
      </c>
      <c r="G3161" s="5" t="s">
        <v>25393</v>
      </c>
      <c r="H3161" s="7">
        <v>4384882</v>
      </c>
      <c r="I3161" s="5">
        <v>1</v>
      </c>
      <c r="J3161" s="5">
        <v>2</v>
      </c>
      <c r="K3161" s="5" t="s">
        <v>25394</v>
      </c>
      <c r="L3161" s="5">
        <v>5.2600000000000001E-2</v>
      </c>
      <c r="M3161" s="8"/>
      <c r="N3161" s="8"/>
      <c r="O3161" s="8"/>
      <c r="P3161" s="8"/>
      <c r="Q3161" s="8"/>
      <c r="R3161" s="5" t="s">
        <v>417</v>
      </c>
      <c r="S3161" s="5" t="s">
        <v>417</v>
      </c>
      <c r="T3161" s="5" t="s">
        <v>417</v>
      </c>
      <c r="U3161" s="5" t="s">
        <v>417</v>
      </c>
      <c r="V3161" s="5" t="s">
        <v>417</v>
      </c>
      <c r="W3161" s="5" t="s">
        <v>417</v>
      </c>
      <c r="X3161" s="5" t="s">
        <v>417</v>
      </c>
      <c r="Y3161" s="5" t="s">
        <v>417</v>
      </c>
      <c r="Z3161" s="5" t="s">
        <v>417</v>
      </c>
      <c r="AA3161" s="5" t="s">
        <v>417</v>
      </c>
      <c r="AB3161" s="5"/>
      <c r="AC3161" s="5"/>
      <c r="AD3161" s="5"/>
      <c r="AE3161" s="5"/>
      <c r="AF3161" s="5"/>
    </row>
    <row r="3162" spans="1:32" hidden="1">
      <c r="A3162" s="5" t="s">
        <v>25395</v>
      </c>
      <c r="B3162" s="5" t="str">
        <f>IF(COUNTIF('Leads Priorizados INT'!M:M,A3162)&gt;0,"Sí","No")</f>
        <v>No</v>
      </c>
      <c r="C3162">
        <v>0</v>
      </c>
      <c r="D3162" s="6" t="s">
        <v>414</v>
      </c>
      <c r="E3162" s="5" t="s">
        <v>25396</v>
      </c>
      <c r="F3162" s="5" t="s">
        <v>431</v>
      </c>
      <c r="G3162" s="5" t="s">
        <v>1255</v>
      </c>
      <c r="H3162" s="7">
        <v>1044551</v>
      </c>
      <c r="I3162" s="5">
        <v>7</v>
      </c>
      <c r="J3162" s="5">
        <v>1</v>
      </c>
      <c r="K3162" s="5" t="s">
        <v>25397</v>
      </c>
      <c r="L3162" s="5">
        <v>5.2499999999999998E-2</v>
      </c>
      <c r="M3162" s="8">
        <v>937572536</v>
      </c>
      <c r="N3162" s="8"/>
      <c r="O3162" s="8"/>
      <c r="P3162" s="8"/>
      <c r="Q3162" s="8"/>
      <c r="R3162" s="5" t="s">
        <v>417</v>
      </c>
      <c r="S3162" s="5" t="s">
        <v>417</v>
      </c>
      <c r="T3162" s="5" t="s">
        <v>417</v>
      </c>
      <c r="U3162" s="5" t="s">
        <v>417</v>
      </c>
      <c r="V3162" s="5" t="s">
        <v>417</v>
      </c>
      <c r="W3162" s="5" t="s">
        <v>417</v>
      </c>
      <c r="X3162" s="5" t="s">
        <v>417</v>
      </c>
      <c r="Y3162" s="5" t="s">
        <v>417</v>
      </c>
      <c r="Z3162" s="5" t="s">
        <v>417</v>
      </c>
      <c r="AA3162" s="5" t="s">
        <v>417</v>
      </c>
      <c r="AB3162" s="5"/>
      <c r="AC3162" s="5"/>
      <c r="AD3162" s="5"/>
      <c r="AE3162" s="5"/>
      <c r="AF3162" s="5"/>
    </row>
    <row r="3163" spans="1:32" hidden="1">
      <c r="A3163" s="5" t="s">
        <v>25398</v>
      </c>
      <c r="B3163" s="5" t="str">
        <f>IF(COUNTIF('Leads Priorizados INT'!M:M,A3163)&gt;0,"Sí","No")</f>
        <v>No</v>
      </c>
      <c r="C3163">
        <v>0</v>
      </c>
      <c r="D3163" s="6" t="s">
        <v>414</v>
      </c>
      <c r="E3163" s="5" t="s">
        <v>25399</v>
      </c>
      <c r="F3163" s="5" t="s">
        <v>152</v>
      </c>
      <c r="G3163" s="5" t="s">
        <v>2624</v>
      </c>
      <c r="H3163" s="7">
        <v>722206</v>
      </c>
      <c r="I3163" s="5">
        <v>6</v>
      </c>
      <c r="J3163" s="5">
        <v>1</v>
      </c>
      <c r="K3163" s="5" t="s">
        <v>25400</v>
      </c>
      <c r="L3163" s="5">
        <v>5.2499999999999998E-2</v>
      </c>
      <c r="M3163" s="8">
        <v>690141017</v>
      </c>
      <c r="N3163" s="8">
        <v>690123648</v>
      </c>
      <c r="O3163" s="8">
        <v>699700026</v>
      </c>
      <c r="P3163" s="8">
        <v>690141276</v>
      </c>
      <c r="Q3163" s="8">
        <v>690124190</v>
      </c>
      <c r="R3163" s="5" t="s">
        <v>417</v>
      </c>
      <c r="S3163" s="5" t="s">
        <v>417</v>
      </c>
      <c r="T3163" s="5" t="s">
        <v>417</v>
      </c>
      <c r="U3163" s="5" t="s">
        <v>417</v>
      </c>
      <c r="V3163" s="5" t="s">
        <v>417</v>
      </c>
      <c r="W3163" s="5" t="s">
        <v>417</v>
      </c>
      <c r="X3163" s="5" t="s">
        <v>417</v>
      </c>
      <c r="Y3163" s="5" t="s">
        <v>417</v>
      </c>
      <c r="Z3163" s="5" t="s">
        <v>417</v>
      </c>
      <c r="AA3163" s="5" t="s">
        <v>417</v>
      </c>
      <c r="AB3163" s="5" t="s">
        <v>25401</v>
      </c>
      <c r="AC3163" s="5"/>
      <c r="AD3163" s="5"/>
      <c r="AE3163" s="5"/>
      <c r="AF3163" s="5"/>
    </row>
    <row r="3164" spans="1:32">
      <c r="A3164" s="5" t="s">
        <v>25402</v>
      </c>
      <c r="B3164" s="5" t="str">
        <f>IF(COUNTIF('Leads Priorizados INT'!M:M,A3164)&gt;0,"Sí","No")</f>
        <v>No</v>
      </c>
      <c r="C3164">
        <v>1</v>
      </c>
      <c r="D3164" s="6" t="s">
        <v>414</v>
      </c>
      <c r="E3164" s="5" t="s">
        <v>25403</v>
      </c>
      <c r="F3164" s="5" t="s">
        <v>152</v>
      </c>
      <c r="G3164" s="5" t="s">
        <v>13604</v>
      </c>
      <c r="H3164" s="7">
        <v>1257693</v>
      </c>
      <c r="I3164" s="5">
        <v>15</v>
      </c>
      <c r="J3164" s="5">
        <v>1</v>
      </c>
      <c r="K3164" s="5" t="s">
        <v>25404</v>
      </c>
      <c r="L3164" s="5">
        <v>5.2499999999999998E-2</v>
      </c>
      <c r="M3164" s="8">
        <v>916308237</v>
      </c>
      <c r="N3164" s="8">
        <v>914415739</v>
      </c>
      <c r="O3164" s="8">
        <v>918476348</v>
      </c>
      <c r="P3164" s="8"/>
      <c r="Q3164" s="8"/>
      <c r="R3164" s="5" t="s">
        <v>417</v>
      </c>
      <c r="S3164" s="5" t="s">
        <v>417</v>
      </c>
      <c r="T3164" s="5" t="s">
        <v>417</v>
      </c>
      <c r="U3164" s="5" t="s">
        <v>417</v>
      </c>
      <c r="V3164" s="5" t="s">
        <v>417</v>
      </c>
      <c r="W3164" s="5" t="s">
        <v>417</v>
      </c>
      <c r="X3164" s="5" t="s">
        <v>417</v>
      </c>
      <c r="Y3164" s="5" t="s">
        <v>417</v>
      </c>
      <c r="Z3164" s="5" t="s">
        <v>417</v>
      </c>
      <c r="AA3164" s="5" t="s">
        <v>417</v>
      </c>
      <c r="AB3164" s="5"/>
      <c r="AC3164" s="5"/>
      <c r="AD3164" s="5"/>
      <c r="AE3164" s="5"/>
      <c r="AF3164" s="5"/>
    </row>
    <row r="3165" spans="1:32">
      <c r="A3165" s="5" t="s">
        <v>25405</v>
      </c>
      <c r="B3165" s="5" t="str">
        <f>IF(COUNTIF('Leads Priorizados INT'!M:M,A3165)&gt;0,"Sí","No")</f>
        <v>No</v>
      </c>
      <c r="C3165">
        <v>1</v>
      </c>
      <c r="D3165" s="6" t="s">
        <v>414</v>
      </c>
      <c r="E3165" s="5" t="s">
        <v>25406</v>
      </c>
      <c r="F3165" s="5" t="s">
        <v>152</v>
      </c>
      <c r="G3165" s="5" t="s">
        <v>9326</v>
      </c>
      <c r="H3165" s="7">
        <v>552904</v>
      </c>
      <c r="I3165" s="5">
        <v>2</v>
      </c>
      <c r="J3165" s="5">
        <v>1</v>
      </c>
      <c r="K3165" s="5" t="s">
        <v>25407</v>
      </c>
      <c r="L3165" s="5">
        <v>5.2499999999999998E-2</v>
      </c>
      <c r="M3165" s="8">
        <v>676617008</v>
      </c>
      <c r="N3165" s="8"/>
      <c r="O3165" s="8"/>
      <c r="P3165" s="8"/>
      <c r="Q3165" s="8"/>
      <c r="R3165" s="5" t="s">
        <v>417</v>
      </c>
      <c r="S3165" s="5" t="s">
        <v>417</v>
      </c>
      <c r="T3165" s="5" t="s">
        <v>417</v>
      </c>
      <c r="U3165" s="5" t="s">
        <v>417</v>
      </c>
      <c r="V3165" s="5" t="s">
        <v>417</v>
      </c>
      <c r="W3165" s="5" t="s">
        <v>417</v>
      </c>
      <c r="X3165" s="5" t="s">
        <v>417</v>
      </c>
      <c r="Y3165" s="5" t="s">
        <v>417</v>
      </c>
      <c r="Z3165" s="5" t="s">
        <v>417</v>
      </c>
      <c r="AA3165" s="5" t="s">
        <v>417</v>
      </c>
      <c r="AB3165" s="5"/>
      <c r="AC3165" s="5"/>
      <c r="AD3165" s="5"/>
      <c r="AE3165" s="5"/>
      <c r="AF3165" s="5"/>
    </row>
    <row r="3166" spans="1:32" hidden="1">
      <c r="A3166" s="5" t="s">
        <v>25408</v>
      </c>
      <c r="B3166" s="5" t="str">
        <f>IF(COUNTIF('Leads Priorizados INT'!M:M,A3166)&gt;0,"Sí","No")</f>
        <v>No</v>
      </c>
      <c r="C3166">
        <v>0</v>
      </c>
      <c r="D3166" s="6" t="s">
        <v>414</v>
      </c>
      <c r="E3166" s="5" t="s">
        <v>25409</v>
      </c>
      <c r="F3166" s="5" t="s">
        <v>152</v>
      </c>
      <c r="G3166" s="5" t="s">
        <v>1690</v>
      </c>
      <c r="H3166" s="7">
        <v>1066854</v>
      </c>
      <c r="I3166" s="5">
        <v>4</v>
      </c>
      <c r="J3166" s="5">
        <v>1</v>
      </c>
      <c r="K3166" s="5" t="s">
        <v>25410</v>
      </c>
      <c r="L3166" s="5">
        <v>5.2499999999999998E-2</v>
      </c>
      <c r="M3166" s="8"/>
      <c r="N3166" s="8"/>
      <c r="O3166" s="8"/>
      <c r="P3166" s="8"/>
      <c r="Q3166" s="8"/>
      <c r="R3166" s="5" t="s">
        <v>417</v>
      </c>
      <c r="S3166" s="5" t="s">
        <v>417</v>
      </c>
      <c r="T3166" s="5" t="s">
        <v>417</v>
      </c>
      <c r="U3166" s="5" t="s">
        <v>417</v>
      </c>
      <c r="V3166" s="5" t="s">
        <v>417</v>
      </c>
      <c r="W3166" s="5" t="s">
        <v>417</v>
      </c>
      <c r="X3166" s="5" t="s">
        <v>417</v>
      </c>
      <c r="Y3166" s="5" t="s">
        <v>417</v>
      </c>
      <c r="Z3166" s="5" t="s">
        <v>417</v>
      </c>
      <c r="AA3166" s="5" t="s">
        <v>417</v>
      </c>
      <c r="AB3166" s="5"/>
      <c r="AC3166" s="5"/>
      <c r="AD3166" s="5"/>
      <c r="AE3166" s="5"/>
      <c r="AF3166" s="5"/>
    </row>
    <row r="3167" spans="1:32" hidden="1">
      <c r="A3167" s="5" t="s">
        <v>25411</v>
      </c>
      <c r="B3167" s="5" t="str">
        <f>IF(COUNTIF('Leads Priorizados INT'!M:M,A3167)&gt;0,"Sí","No")</f>
        <v>No</v>
      </c>
      <c r="C3167">
        <v>0</v>
      </c>
      <c r="D3167" s="6" t="s">
        <v>414</v>
      </c>
      <c r="E3167" s="5" t="s">
        <v>25412</v>
      </c>
      <c r="F3167" s="5" t="s">
        <v>873</v>
      </c>
      <c r="G3167" s="5" t="s">
        <v>19239</v>
      </c>
      <c r="H3167" s="7">
        <v>4570283</v>
      </c>
      <c r="I3167" s="5">
        <v>12</v>
      </c>
      <c r="J3167" s="5">
        <v>1</v>
      </c>
      <c r="K3167" s="5" t="s">
        <v>25413</v>
      </c>
      <c r="L3167" s="5">
        <v>5.2499999999999998E-2</v>
      </c>
      <c r="M3167" s="8">
        <v>675753050</v>
      </c>
      <c r="N3167" s="8"/>
      <c r="O3167" s="8"/>
      <c r="P3167" s="8"/>
      <c r="Q3167" s="8"/>
      <c r="R3167" s="5" t="s">
        <v>417</v>
      </c>
      <c r="S3167" s="5" t="s">
        <v>417</v>
      </c>
      <c r="T3167" s="5" t="s">
        <v>417</v>
      </c>
      <c r="U3167" s="5" t="s">
        <v>417</v>
      </c>
      <c r="V3167" s="5" t="s">
        <v>417</v>
      </c>
      <c r="W3167" s="5" t="s">
        <v>417</v>
      </c>
      <c r="X3167" s="5" t="s">
        <v>417</v>
      </c>
      <c r="Y3167" s="5" t="s">
        <v>417</v>
      </c>
      <c r="Z3167" s="5" t="s">
        <v>417</v>
      </c>
      <c r="AA3167" s="5" t="s">
        <v>417</v>
      </c>
      <c r="AB3167" s="5"/>
      <c r="AC3167" s="5"/>
      <c r="AD3167" s="5"/>
      <c r="AE3167" s="5"/>
      <c r="AF3167" s="5"/>
    </row>
    <row r="3168" spans="1:32" hidden="1">
      <c r="A3168" s="5" t="s">
        <v>25414</v>
      </c>
      <c r="B3168" s="5" t="str">
        <f>IF(COUNTIF('Leads Priorizados INT'!M:M,A3168)&gt;0,"Sí","No")</f>
        <v>No</v>
      </c>
      <c r="C3168">
        <v>0</v>
      </c>
      <c r="D3168" s="6" t="s">
        <v>414</v>
      </c>
      <c r="E3168" s="5" t="s">
        <v>25415</v>
      </c>
      <c r="F3168" s="5" t="s">
        <v>1382</v>
      </c>
      <c r="G3168" s="5" t="s">
        <v>13153</v>
      </c>
      <c r="H3168" s="7">
        <v>3500494</v>
      </c>
      <c r="I3168" s="5">
        <v>13</v>
      </c>
      <c r="J3168" s="5">
        <v>1</v>
      </c>
      <c r="K3168" s="5" t="s">
        <v>25416</v>
      </c>
      <c r="L3168" s="5">
        <v>5.2499999999999998E-2</v>
      </c>
      <c r="M3168" s="8"/>
      <c r="N3168" s="8"/>
      <c r="O3168" s="8"/>
      <c r="P3168" s="8"/>
      <c r="Q3168" s="8"/>
      <c r="R3168" s="5" t="s">
        <v>417</v>
      </c>
      <c r="S3168" s="5" t="s">
        <v>417</v>
      </c>
      <c r="T3168" s="5" t="s">
        <v>417</v>
      </c>
      <c r="U3168" s="5" t="s">
        <v>417</v>
      </c>
      <c r="V3168" s="5" t="s">
        <v>417</v>
      </c>
      <c r="W3168" s="5" t="s">
        <v>417</v>
      </c>
      <c r="X3168" s="5" t="s">
        <v>417</v>
      </c>
      <c r="Y3168" s="5" t="s">
        <v>417</v>
      </c>
      <c r="Z3168" s="5" t="s">
        <v>417</v>
      </c>
      <c r="AA3168" s="5" t="s">
        <v>417</v>
      </c>
      <c r="AB3168" s="5"/>
      <c r="AC3168" s="5"/>
      <c r="AD3168" s="5"/>
      <c r="AE3168" s="5"/>
      <c r="AF3168" s="5"/>
    </row>
    <row r="3169" spans="1:32" hidden="1">
      <c r="A3169" s="5" t="s">
        <v>25417</v>
      </c>
      <c r="B3169" s="5" t="str">
        <f>IF(COUNTIF('Leads Priorizados INT'!M:M,A3169)&gt;0,"Sí","No")</f>
        <v>No</v>
      </c>
      <c r="C3169">
        <v>0</v>
      </c>
      <c r="D3169" s="6" t="s">
        <v>430</v>
      </c>
      <c r="E3169" s="5" t="s">
        <v>25418</v>
      </c>
      <c r="F3169" s="5" t="s">
        <v>1680</v>
      </c>
      <c r="G3169" s="5" t="s">
        <v>25419</v>
      </c>
      <c r="H3169" s="7">
        <v>866921</v>
      </c>
      <c r="I3169" s="5">
        <v>19</v>
      </c>
      <c r="J3169" s="5">
        <v>2</v>
      </c>
      <c r="K3169" s="5" t="s">
        <v>25420</v>
      </c>
      <c r="L3169" s="5">
        <v>5.2400000000000002E-2</v>
      </c>
      <c r="M3169" s="8">
        <v>959102938</v>
      </c>
      <c r="N3169" s="8">
        <v>959327860</v>
      </c>
      <c r="O3169" s="8">
        <v>959641015</v>
      </c>
      <c r="P3169" s="8">
        <v>959327876</v>
      </c>
      <c r="Q3169" s="8">
        <v>959471391</v>
      </c>
      <c r="R3169" s="5" t="s">
        <v>417</v>
      </c>
      <c r="S3169" s="5" t="s">
        <v>417</v>
      </c>
      <c r="T3169" s="5" t="s">
        <v>417</v>
      </c>
      <c r="U3169" s="5" t="s">
        <v>417</v>
      </c>
      <c r="V3169" s="5" t="s">
        <v>417</v>
      </c>
      <c r="W3169" s="5" t="s">
        <v>417</v>
      </c>
      <c r="X3169" s="5" t="s">
        <v>417</v>
      </c>
      <c r="Y3169" s="5" t="s">
        <v>417</v>
      </c>
      <c r="Z3169" s="5" t="s">
        <v>417</v>
      </c>
      <c r="AA3169" s="5" t="s">
        <v>417</v>
      </c>
      <c r="AB3169" s="5" t="s">
        <v>25421</v>
      </c>
      <c r="AC3169" s="5" t="s">
        <v>25422</v>
      </c>
      <c r="AD3169" s="5" t="s">
        <v>25423</v>
      </c>
      <c r="AE3169" s="5"/>
      <c r="AF3169" s="5"/>
    </row>
    <row r="3170" spans="1:32">
      <c r="A3170" s="5" t="s">
        <v>25424</v>
      </c>
      <c r="B3170" s="5" t="str">
        <f>IF(COUNTIF('Leads Priorizados INT'!M:M,A3170)&gt;0,"Sí","No")</f>
        <v>No</v>
      </c>
      <c r="C3170">
        <v>1</v>
      </c>
      <c r="D3170" s="6" t="s">
        <v>414</v>
      </c>
      <c r="E3170" s="5" t="s">
        <v>25425</v>
      </c>
      <c r="F3170" s="5" t="s">
        <v>769</v>
      </c>
      <c r="G3170" s="5" t="s">
        <v>22321</v>
      </c>
      <c r="H3170" s="7">
        <v>4144421</v>
      </c>
      <c r="I3170" s="5">
        <v>1</v>
      </c>
      <c r="J3170" s="5">
        <v>2</v>
      </c>
      <c r="K3170" s="5" t="s">
        <v>25426</v>
      </c>
      <c r="L3170" s="5">
        <v>5.2400000000000002E-2</v>
      </c>
      <c r="M3170" s="8"/>
      <c r="N3170" s="8"/>
      <c r="O3170" s="8"/>
      <c r="P3170" s="8"/>
      <c r="Q3170" s="8"/>
      <c r="R3170" s="5" t="s">
        <v>417</v>
      </c>
      <c r="S3170" s="5" t="s">
        <v>417</v>
      </c>
      <c r="T3170" s="5" t="s">
        <v>417</v>
      </c>
      <c r="U3170" s="5" t="s">
        <v>417</v>
      </c>
      <c r="V3170" s="5" t="s">
        <v>417</v>
      </c>
      <c r="W3170" s="5" t="s">
        <v>417</v>
      </c>
      <c r="X3170" s="5" t="s">
        <v>417</v>
      </c>
      <c r="Y3170" s="5" t="s">
        <v>417</v>
      </c>
      <c r="Z3170" s="5" t="s">
        <v>417</v>
      </c>
      <c r="AA3170" s="5" t="s">
        <v>417</v>
      </c>
      <c r="AB3170" s="5"/>
      <c r="AC3170" s="5"/>
      <c r="AD3170" s="5"/>
      <c r="AE3170" s="5"/>
      <c r="AF3170" s="5"/>
    </row>
    <row r="3171" spans="1:32" hidden="1">
      <c r="A3171" s="5" t="s">
        <v>25427</v>
      </c>
      <c r="B3171" s="5" t="str">
        <f>IF(COUNTIF('Leads Priorizados INT'!M:M,A3171)&gt;0,"Sí","No")</f>
        <v>No</v>
      </c>
      <c r="C3171">
        <v>0</v>
      </c>
      <c r="D3171" s="6" t="s">
        <v>414</v>
      </c>
      <c r="E3171" s="5" t="s">
        <v>25428</v>
      </c>
      <c r="F3171" s="5" t="s">
        <v>152</v>
      </c>
      <c r="G3171" s="5" t="s">
        <v>592</v>
      </c>
      <c r="H3171" s="7">
        <v>990253</v>
      </c>
      <c r="I3171" s="5">
        <v>7</v>
      </c>
      <c r="J3171" s="5">
        <v>1</v>
      </c>
      <c r="K3171" s="5" t="s">
        <v>25429</v>
      </c>
      <c r="L3171" s="5">
        <v>5.2400000000000002E-2</v>
      </c>
      <c r="M3171" s="8"/>
      <c r="N3171" s="8"/>
      <c r="O3171" s="8"/>
      <c r="P3171" s="8"/>
      <c r="Q3171" s="8"/>
      <c r="R3171" s="5" t="s">
        <v>417</v>
      </c>
      <c r="S3171" s="5" t="s">
        <v>417</v>
      </c>
      <c r="T3171" s="5" t="s">
        <v>417</v>
      </c>
      <c r="U3171" s="5" t="s">
        <v>417</v>
      </c>
      <c r="V3171" s="5" t="s">
        <v>417</v>
      </c>
      <c r="W3171" s="5" t="s">
        <v>417</v>
      </c>
      <c r="X3171" s="5" t="s">
        <v>417</v>
      </c>
      <c r="Y3171" s="5" t="s">
        <v>417</v>
      </c>
      <c r="Z3171" s="5" t="s">
        <v>417</v>
      </c>
      <c r="AA3171" s="5" t="s">
        <v>417</v>
      </c>
      <c r="AB3171" s="5"/>
      <c r="AC3171" s="5"/>
      <c r="AD3171" s="5"/>
      <c r="AE3171" s="5"/>
      <c r="AF3171" s="5"/>
    </row>
    <row r="3172" spans="1:32">
      <c r="A3172" s="5" t="s">
        <v>25430</v>
      </c>
      <c r="B3172" s="5" t="str">
        <f>IF(COUNTIF('Leads Priorizados INT'!M:M,A3172)&gt;0,"Sí","No")</f>
        <v>No</v>
      </c>
      <c r="C3172">
        <v>1</v>
      </c>
      <c r="D3172" s="6" t="s">
        <v>414</v>
      </c>
      <c r="E3172" s="5" t="s">
        <v>25431</v>
      </c>
      <c r="F3172" s="5" t="s">
        <v>152</v>
      </c>
      <c r="G3172" s="5" t="s">
        <v>2486</v>
      </c>
      <c r="H3172" s="7">
        <v>990929</v>
      </c>
      <c r="I3172" s="5">
        <v>7</v>
      </c>
      <c r="J3172" s="5">
        <v>1</v>
      </c>
      <c r="K3172" s="5" t="s">
        <v>25432</v>
      </c>
      <c r="L3172" s="5">
        <v>5.2400000000000002E-2</v>
      </c>
      <c r="M3172" s="8">
        <v>670662969</v>
      </c>
      <c r="N3172" s="8"/>
      <c r="O3172" s="8"/>
      <c r="P3172" s="8"/>
      <c r="Q3172" s="8"/>
      <c r="R3172" s="5" t="s">
        <v>417</v>
      </c>
      <c r="S3172" s="5" t="s">
        <v>417</v>
      </c>
      <c r="T3172" s="5" t="s">
        <v>417</v>
      </c>
      <c r="U3172" s="5" t="s">
        <v>417</v>
      </c>
      <c r="V3172" s="5" t="s">
        <v>417</v>
      </c>
      <c r="W3172" s="5" t="s">
        <v>417</v>
      </c>
      <c r="X3172" s="5" t="s">
        <v>417</v>
      </c>
      <c r="Y3172" s="5" t="s">
        <v>417</v>
      </c>
      <c r="Z3172" s="5" t="s">
        <v>417</v>
      </c>
      <c r="AA3172" s="5" t="s">
        <v>417</v>
      </c>
      <c r="AB3172" s="5"/>
      <c r="AC3172" s="5"/>
      <c r="AD3172" s="5"/>
      <c r="AE3172" s="5"/>
      <c r="AF3172" s="5"/>
    </row>
    <row r="3173" spans="1:32" hidden="1">
      <c r="A3173" s="5" t="s">
        <v>25433</v>
      </c>
      <c r="B3173" s="5" t="str">
        <f>IF(COUNTIF('Leads Priorizados INT'!M:M,A3173)&gt;0,"Sí","No")</f>
        <v>No</v>
      </c>
      <c r="C3173">
        <v>0</v>
      </c>
      <c r="D3173" s="6" t="s">
        <v>414</v>
      </c>
      <c r="E3173" s="5" t="s">
        <v>25434</v>
      </c>
      <c r="F3173" s="5" t="s">
        <v>152</v>
      </c>
      <c r="G3173" s="5" t="s">
        <v>907</v>
      </c>
      <c r="H3173" s="7">
        <v>882117</v>
      </c>
      <c r="I3173" s="5">
        <v>8</v>
      </c>
      <c r="J3173" s="5">
        <v>1</v>
      </c>
      <c r="K3173" s="5" t="s">
        <v>25435</v>
      </c>
      <c r="L3173" s="5">
        <v>5.2400000000000002E-2</v>
      </c>
      <c r="M3173" s="8"/>
      <c r="N3173" s="8"/>
      <c r="O3173" s="8"/>
      <c r="P3173" s="8"/>
      <c r="Q3173" s="8"/>
      <c r="R3173" s="5" t="s">
        <v>417</v>
      </c>
      <c r="S3173" s="5" t="s">
        <v>417</v>
      </c>
      <c r="T3173" s="5" t="s">
        <v>417</v>
      </c>
      <c r="U3173" s="5" t="s">
        <v>417</v>
      </c>
      <c r="V3173" s="5" t="s">
        <v>417</v>
      </c>
      <c r="W3173" s="5" t="s">
        <v>417</v>
      </c>
      <c r="X3173" s="5" t="s">
        <v>417</v>
      </c>
      <c r="Y3173" s="5" t="s">
        <v>417</v>
      </c>
      <c r="Z3173" s="5" t="s">
        <v>417</v>
      </c>
      <c r="AA3173" s="5" t="s">
        <v>417</v>
      </c>
      <c r="AB3173" s="5"/>
      <c r="AC3173" s="5"/>
      <c r="AD3173" s="5"/>
      <c r="AE3173" s="5"/>
      <c r="AF3173" s="5"/>
    </row>
    <row r="3174" spans="1:32">
      <c r="A3174" s="5" t="s">
        <v>25436</v>
      </c>
      <c r="B3174" s="5" t="str">
        <f>IF(COUNTIF('Leads Priorizados INT'!M:M,A3174)&gt;0,"Sí","No")</f>
        <v>No</v>
      </c>
      <c r="C3174">
        <v>1</v>
      </c>
      <c r="D3174" s="6" t="s">
        <v>414</v>
      </c>
      <c r="E3174" s="5" t="s">
        <v>25437</v>
      </c>
      <c r="F3174" s="5" t="s">
        <v>700</v>
      </c>
      <c r="G3174" s="5" t="s">
        <v>11070</v>
      </c>
      <c r="H3174" s="7">
        <v>369240</v>
      </c>
      <c r="I3174" s="5">
        <v>5</v>
      </c>
      <c r="J3174" s="5">
        <v>2</v>
      </c>
      <c r="K3174" s="5" t="s">
        <v>25438</v>
      </c>
      <c r="L3174" s="5">
        <v>5.2400000000000002E-2</v>
      </c>
      <c r="M3174" s="8">
        <v>954313132</v>
      </c>
      <c r="N3174" s="8"/>
      <c r="O3174" s="8"/>
      <c r="P3174" s="8"/>
      <c r="Q3174" s="8"/>
      <c r="R3174" s="5" t="s">
        <v>417</v>
      </c>
      <c r="S3174" s="5" t="s">
        <v>417</v>
      </c>
      <c r="T3174" s="5" t="s">
        <v>417</v>
      </c>
      <c r="U3174" s="5" t="s">
        <v>417</v>
      </c>
      <c r="V3174" s="5" t="s">
        <v>417</v>
      </c>
      <c r="W3174" s="5" t="s">
        <v>417</v>
      </c>
      <c r="X3174" s="5" t="s">
        <v>417</v>
      </c>
      <c r="Y3174" s="5" t="s">
        <v>417</v>
      </c>
      <c r="Z3174" s="5" t="s">
        <v>417</v>
      </c>
      <c r="AA3174" s="5" t="s">
        <v>417</v>
      </c>
      <c r="AB3174" s="5"/>
      <c r="AC3174" s="5"/>
      <c r="AD3174" s="5"/>
      <c r="AE3174" s="5"/>
      <c r="AF3174" s="5"/>
    </row>
    <row r="3175" spans="1:32" hidden="1">
      <c r="A3175" s="5" t="s">
        <v>25440</v>
      </c>
      <c r="B3175" s="5" t="str">
        <f>IF(COUNTIF('Leads Priorizados INT'!M:M,A3175)&gt;0,"Sí","No")</f>
        <v>No</v>
      </c>
      <c r="C3175">
        <v>0</v>
      </c>
      <c r="D3175" s="6" t="s">
        <v>414</v>
      </c>
      <c r="E3175" s="5" t="s">
        <v>25441</v>
      </c>
      <c r="F3175" s="5" t="s">
        <v>12657</v>
      </c>
      <c r="G3175" s="5" t="s">
        <v>25442</v>
      </c>
      <c r="H3175" s="7">
        <v>638288</v>
      </c>
      <c r="I3175" s="5">
        <v>10</v>
      </c>
      <c r="J3175" s="5">
        <v>3</v>
      </c>
      <c r="K3175" s="5" t="s">
        <v>25443</v>
      </c>
      <c r="L3175" s="5">
        <v>5.2299999999999999E-2</v>
      </c>
      <c r="M3175" s="8">
        <v>974244645</v>
      </c>
      <c r="N3175" s="8">
        <v>974284584</v>
      </c>
      <c r="O3175" s="8">
        <v>974212816</v>
      </c>
      <c r="P3175" s="8">
        <v>625679396</v>
      </c>
      <c r="Q3175" s="8">
        <v>692534844</v>
      </c>
      <c r="R3175" s="5" t="s">
        <v>417</v>
      </c>
      <c r="S3175" s="5" t="s">
        <v>417</v>
      </c>
      <c r="T3175" s="5" t="s">
        <v>417</v>
      </c>
      <c r="U3175" s="5" t="s">
        <v>417</v>
      </c>
      <c r="V3175" s="5" t="s">
        <v>417</v>
      </c>
      <c r="W3175" s="5" t="s">
        <v>417</v>
      </c>
      <c r="X3175" s="5" t="s">
        <v>417</v>
      </c>
      <c r="Y3175" s="5" t="s">
        <v>417</v>
      </c>
      <c r="Z3175" s="5" t="s">
        <v>417</v>
      </c>
      <c r="AA3175" s="5" t="s">
        <v>417</v>
      </c>
      <c r="AB3175" s="5"/>
      <c r="AC3175" s="5"/>
      <c r="AD3175" s="5"/>
      <c r="AE3175" s="5"/>
      <c r="AF3175" s="5"/>
    </row>
    <row r="3176" spans="1:32" hidden="1">
      <c r="A3176" s="5" t="s">
        <v>25444</v>
      </c>
      <c r="B3176" s="5" t="str">
        <f>IF(COUNTIF('Leads Priorizados INT'!M:M,A3176)&gt;0,"Sí","No")</f>
        <v>No</v>
      </c>
      <c r="C3176">
        <v>0</v>
      </c>
      <c r="D3176" s="6" t="s">
        <v>414</v>
      </c>
      <c r="E3176" s="5" t="s">
        <v>25445</v>
      </c>
      <c r="F3176" s="5" t="s">
        <v>1328</v>
      </c>
      <c r="G3176" s="5" t="s">
        <v>19351</v>
      </c>
      <c r="H3176" s="7">
        <v>1077835</v>
      </c>
      <c r="I3176" s="5">
        <v>1</v>
      </c>
      <c r="J3176" s="5">
        <v>1</v>
      </c>
      <c r="K3176" s="5" t="s">
        <v>25446</v>
      </c>
      <c r="L3176" s="5">
        <v>5.2299999999999999E-2</v>
      </c>
      <c r="M3176" s="8">
        <v>965131105</v>
      </c>
      <c r="N3176" s="8">
        <v>965143669</v>
      </c>
      <c r="O3176" s="8"/>
      <c r="P3176" s="8"/>
      <c r="Q3176" s="8"/>
      <c r="R3176" s="5" t="s">
        <v>417</v>
      </c>
      <c r="S3176" s="5" t="s">
        <v>417</v>
      </c>
      <c r="T3176" s="5" t="s">
        <v>417</v>
      </c>
      <c r="U3176" s="5" t="s">
        <v>417</v>
      </c>
      <c r="V3176" s="5" t="s">
        <v>417</v>
      </c>
      <c r="W3176" s="5" t="s">
        <v>417</v>
      </c>
      <c r="X3176" s="5" t="s">
        <v>417</v>
      </c>
      <c r="Y3176" s="5" t="s">
        <v>417</v>
      </c>
      <c r="Z3176" s="5" t="s">
        <v>417</v>
      </c>
      <c r="AA3176" s="5" t="s">
        <v>417</v>
      </c>
      <c r="AB3176" s="5"/>
      <c r="AC3176" s="5"/>
      <c r="AD3176" s="5"/>
      <c r="AE3176" s="5"/>
      <c r="AF3176" s="5"/>
    </row>
    <row r="3177" spans="1:32" hidden="1">
      <c r="A3177" s="5" t="s">
        <v>25447</v>
      </c>
      <c r="B3177" s="5" t="str">
        <f>IF(COUNTIF('Leads Priorizados INT'!M:M,A3177)&gt;0,"Sí","No")</f>
        <v>No</v>
      </c>
      <c r="C3177">
        <v>0</v>
      </c>
      <c r="D3177" s="6" t="s">
        <v>414</v>
      </c>
      <c r="E3177" s="5" t="s">
        <v>25448</v>
      </c>
      <c r="F3177" s="5" t="s">
        <v>431</v>
      </c>
      <c r="G3177" s="5" t="s">
        <v>2465</v>
      </c>
      <c r="H3177" s="7">
        <v>1009845</v>
      </c>
      <c r="I3177" s="5">
        <v>1</v>
      </c>
      <c r="J3177" s="5">
        <v>1</v>
      </c>
      <c r="K3177" s="5" t="s">
        <v>25449</v>
      </c>
      <c r="L3177" s="5">
        <v>5.2299999999999999E-2</v>
      </c>
      <c r="M3177" s="8">
        <v>934108807</v>
      </c>
      <c r="N3177" s="8">
        <v>679818648</v>
      </c>
      <c r="O3177" s="8"/>
      <c r="P3177" s="8"/>
      <c r="Q3177" s="8"/>
      <c r="R3177" s="5" t="s">
        <v>417</v>
      </c>
      <c r="S3177" s="5" t="s">
        <v>417</v>
      </c>
      <c r="T3177" s="5" t="s">
        <v>417</v>
      </c>
      <c r="U3177" s="5" t="s">
        <v>417</v>
      </c>
      <c r="V3177" s="5" t="s">
        <v>417</v>
      </c>
      <c r="W3177" s="5" t="s">
        <v>417</v>
      </c>
      <c r="X3177" s="5" t="s">
        <v>417</v>
      </c>
      <c r="Y3177" s="5" t="s">
        <v>417</v>
      </c>
      <c r="Z3177" s="5" t="s">
        <v>417</v>
      </c>
      <c r="AA3177" s="5" t="s">
        <v>417</v>
      </c>
      <c r="AB3177" s="5"/>
      <c r="AC3177" s="5"/>
      <c r="AD3177" s="5"/>
      <c r="AE3177" s="5"/>
      <c r="AF3177" s="5"/>
    </row>
    <row r="3178" spans="1:32" hidden="1">
      <c r="A3178" s="5" t="s">
        <v>25450</v>
      </c>
      <c r="B3178" s="5" t="str">
        <f>IF(COUNTIF('Leads Priorizados INT'!M:M,A3178)&gt;0,"Sí","No")</f>
        <v>No</v>
      </c>
      <c r="C3178">
        <v>0</v>
      </c>
      <c r="D3178" s="6" t="s">
        <v>414</v>
      </c>
      <c r="E3178" s="5" t="s">
        <v>25451</v>
      </c>
      <c r="F3178" s="5" t="s">
        <v>152</v>
      </c>
      <c r="G3178" s="5" t="s">
        <v>2643</v>
      </c>
      <c r="H3178" s="7">
        <v>358745</v>
      </c>
      <c r="I3178" s="5">
        <v>3</v>
      </c>
      <c r="J3178" s="5">
        <v>2</v>
      </c>
      <c r="K3178" s="5" t="s">
        <v>25452</v>
      </c>
      <c r="L3178" s="5">
        <v>5.2299999999999999E-2</v>
      </c>
      <c r="M3178" s="8">
        <v>916266138</v>
      </c>
      <c r="N3178" s="8">
        <v>916266091</v>
      </c>
      <c r="O3178" s="8">
        <v>657195051</v>
      </c>
      <c r="P3178" s="8">
        <v>657193466</v>
      </c>
      <c r="Q3178" s="8"/>
      <c r="R3178" s="5" t="s">
        <v>417</v>
      </c>
      <c r="S3178" s="5" t="s">
        <v>417</v>
      </c>
      <c r="T3178" s="5" t="s">
        <v>417</v>
      </c>
      <c r="U3178" s="5" t="s">
        <v>417</v>
      </c>
      <c r="V3178" s="5" t="s">
        <v>417</v>
      </c>
      <c r="W3178" s="5" t="s">
        <v>417</v>
      </c>
      <c r="X3178" s="5" t="s">
        <v>417</v>
      </c>
      <c r="Y3178" s="5" t="s">
        <v>417</v>
      </c>
      <c r="Z3178" s="5" t="s">
        <v>417</v>
      </c>
      <c r="AA3178" s="5" t="s">
        <v>417</v>
      </c>
      <c r="AB3178" s="5" t="s">
        <v>25453</v>
      </c>
      <c r="AC3178" s="5"/>
      <c r="AD3178" s="5"/>
      <c r="AE3178" s="5"/>
      <c r="AF3178" s="5"/>
    </row>
    <row r="3179" spans="1:32" hidden="1">
      <c r="A3179" s="5" t="s">
        <v>25454</v>
      </c>
      <c r="B3179" s="5" t="str">
        <f>IF(COUNTIF('Leads Priorizados INT'!M:M,A3179)&gt;0,"Sí","No")</f>
        <v>No</v>
      </c>
      <c r="C3179">
        <v>0</v>
      </c>
      <c r="D3179" s="6" t="s">
        <v>414</v>
      </c>
      <c r="E3179" s="5" t="s">
        <v>25455</v>
      </c>
      <c r="F3179" s="5" t="s">
        <v>152</v>
      </c>
      <c r="G3179" s="5" t="s">
        <v>1715</v>
      </c>
      <c r="H3179" s="7">
        <v>912840</v>
      </c>
      <c r="I3179" s="5">
        <v>8</v>
      </c>
      <c r="J3179" s="5">
        <v>1</v>
      </c>
      <c r="K3179" s="5" t="s">
        <v>25456</v>
      </c>
      <c r="L3179" s="5">
        <v>5.2299999999999999E-2</v>
      </c>
      <c r="M3179" s="8"/>
      <c r="N3179" s="8"/>
      <c r="O3179" s="8"/>
      <c r="P3179" s="8"/>
      <c r="Q3179" s="8"/>
      <c r="R3179" s="5" t="s">
        <v>417</v>
      </c>
      <c r="S3179" s="5" t="s">
        <v>417</v>
      </c>
      <c r="T3179" s="5" t="s">
        <v>417</v>
      </c>
      <c r="U3179" s="5" t="s">
        <v>417</v>
      </c>
      <c r="V3179" s="5" t="s">
        <v>417</v>
      </c>
      <c r="W3179" s="5" t="s">
        <v>417</v>
      </c>
      <c r="X3179" s="5" t="s">
        <v>417</v>
      </c>
      <c r="Y3179" s="5" t="s">
        <v>417</v>
      </c>
      <c r="Z3179" s="5" t="s">
        <v>417</v>
      </c>
      <c r="AA3179" s="5" t="s">
        <v>417</v>
      </c>
      <c r="AB3179" s="5"/>
      <c r="AC3179" s="5"/>
      <c r="AD3179" s="5"/>
      <c r="AE3179" s="5"/>
      <c r="AF3179" s="5"/>
    </row>
    <row r="3180" spans="1:32" hidden="1">
      <c r="A3180" s="5" t="s">
        <v>25457</v>
      </c>
      <c r="B3180" s="5" t="str">
        <f>IF(COUNTIF('Leads Priorizados INT'!M:M,A3180)&gt;0,"Sí","No")</f>
        <v>No</v>
      </c>
      <c r="C3180">
        <v>0</v>
      </c>
      <c r="D3180" s="6" t="s">
        <v>414</v>
      </c>
      <c r="E3180" s="5" t="s">
        <v>25458</v>
      </c>
      <c r="F3180" s="5" t="s">
        <v>152</v>
      </c>
      <c r="G3180" s="5" t="s">
        <v>907</v>
      </c>
      <c r="H3180" s="7">
        <v>433523</v>
      </c>
      <c r="I3180" s="5">
        <v>4</v>
      </c>
      <c r="J3180" s="5">
        <v>1</v>
      </c>
      <c r="K3180" s="5" t="s">
        <v>25459</v>
      </c>
      <c r="L3180" s="5">
        <v>5.2299999999999999E-2</v>
      </c>
      <c r="M3180" s="8"/>
      <c r="N3180" s="8"/>
      <c r="O3180" s="8"/>
      <c r="P3180" s="8"/>
      <c r="Q3180" s="8"/>
      <c r="R3180" s="5" t="s">
        <v>417</v>
      </c>
      <c r="S3180" s="5" t="s">
        <v>417</v>
      </c>
      <c r="T3180" s="5" t="s">
        <v>417</v>
      </c>
      <c r="U3180" s="5" t="s">
        <v>417</v>
      </c>
      <c r="V3180" s="5" t="s">
        <v>417</v>
      </c>
      <c r="W3180" s="5" t="s">
        <v>417</v>
      </c>
      <c r="X3180" s="5" t="s">
        <v>417</v>
      </c>
      <c r="Y3180" s="5" t="s">
        <v>417</v>
      </c>
      <c r="Z3180" s="5" t="s">
        <v>417</v>
      </c>
      <c r="AA3180" s="5" t="s">
        <v>417</v>
      </c>
      <c r="AB3180" s="5"/>
      <c r="AC3180" s="5"/>
      <c r="AD3180" s="5"/>
      <c r="AE3180" s="5"/>
      <c r="AF3180" s="5"/>
    </row>
    <row r="3181" spans="1:32" hidden="1">
      <c r="A3181" s="5" t="s">
        <v>25460</v>
      </c>
      <c r="B3181" s="5" t="str">
        <f>IF(COUNTIF('Leads Priorizados INT'!M:M,A3181)&gt;0,"Sí","No")</f>
        <v>No</v>
      </c>
      <c r="C3181">
        <v>0</v>
      </c>
      <c r="D3181" s="6" t="s">
        <v>414</v>
      </c>
      <c r="E3181" s="5" t="s">
        <v>25461</v>
      </c>
      <c r="F3181" s="5" t="s">
        <v>581</v>
      </c>
      <c r="G3181" s="5" t="s">
        <v>20561</v>
      </c>
      <c r="H3181" s="7">
        <v>2093993</v>
      </c>
      <c r="I3181" s="5">
        <v>3</v>
      </c>
      <c r="J3181" s="5">
        <v>2</v>
      </c>
      <c r="K3181" s="5" t="s">
        <v>25462</v>
      </c>
      <c r="L3181" s="5">
        <v>5.2200000000000003E-2</v>
      </c>
      <c r="M3181" s="8">
        <v>986132310</v>
      </c>
      <c r="N3181" s="8">
        <v>685988488</v>
      </c>
      <c r="O3181" s="8">
        <v>652178071</v>
      </c>
      <c r="P3181" s="8">
        <v>685988487</v>
      </c>
      <c r="Q3181" s="8">
        <v>652274057</v>
      </c>
      <c r="R3181" s="5" t="s">
        <v>417</v>
      </c>
      <c r="S3181" s="5" t="s">
        <v>417</v>
      </c>
      <c r="T3181" s="5" t="s">
        <v>417</v>
      </c>
      <c r="U3181" s="5" t="s">
        <v>417</v>
      </c>
      <c r="V3181" s="5" t="s">
        <v>417</v>
      </c>
      <c r="W3181" s="5" t="s">
        <v>417</v>
      </c>
      <c r="X3181" s="5" t="s">
        <v>417</v>
      </c>
      <c r="Y3181" s="5" t="s">
        <v>417</v>
      </c>
      <c r="Z3181" s="5" t="s">
        <v>417</v>
      </c>
      <c r="AA3181" s="5" t="s">
        <v>417</v>
      </c>
      <c r="AB3181" s="5"/>
      <c r="AC3181" s="5"/>
      <c r="AD3181" s="5"/>
      <c r="AE3181" s="5"/>
      <c r="AF3181" s="5"/>
    </row>
    <row r="3182" spans="1:32" hidden="1">
      <c r="A3182" s="5" t="s">
        <v>25463</v>
      </c>
      <c r="B3182" s="5" t="str">
        <f>IF(COUNTIF('Leads Priorizados INT'!M:M,A3182)&gt;0,"Sí","No")</f>
        <v>No</v>
      </c>
      <c r="C3182">
        <v>0</v>
      </c>
      <c r="D3182" s="6" t="s">
        <v>414</v>
      </c>
      <c r="E3182" s="5" t="s">
        <v>25464</v>
      </c>
      <c r="F3182" s="5" t="s">
        <v>431</v>
      </c>
      <c r="G3182" s="5" t="s">
        <v>2199</v>
      </c>
      <c r="H3182" s="7">
        <v>844871</v>
      </c>
      <c r="I3182" s="5">
        <v>8</v>
      </c>
      <c r="J3182" s="5">
        <v>2</v>
      </c>
      <c r="K3182" s="5" t="s">
        <v>25465</v>
      </c>
      <c r="L3182" s="5">
        <v>5.2200000000000003E-2</v>
      </c>
      <c r="M3182" s="8">
        <v>659457403</v>
      </c>
      <c r="N3182" s="8">
        <v>659457404</v>
      </c>
      <c r="O3182" s="8"/>
      <c r="P3182" s="8"/>
      <c r="Q3182" s="8"/>
      <c r="R3182" s="5" t="s">
        <v>417</v>
      </c>
      <c r="S3182" s="5" t="s">
        <v>417</v>
      </c>
      <c r="T3182" s="5" t="s">
        <v>417</v>
      </c>
      <c r="U3182" s="5" t="s">
        <v>417</v>
      </c>
      <c r="V3182" s="5" t="s">
        <v>417</v>
      </c>
      <c r="W3182" s="5" t="s">
        <v>417</v>
      </c>
      <c r="X3182" s="5" t="s">
        <v>417</v>
      </c>
      <c r="Y3182" s="5" t="s">
        <v>417</v>
      </c>
      <c r="Z3182" s="5" t="s">
        <v>417</v>
      </c>
      <c r="AA3182" s="5" t="s">
        <v>417</v>
      </c>
      <c r="AB3182" s="5"/>
      <c r="AC3182" s="5"/>
      <c r="AD3182" s="5"/>
      <c r="AE3182" s="5"/>
      <c r="AF3182" s="5"/>
    </row>
    <row r="3183" spans="1:32" hidden="1">
      <c r="A3183" s="5" t="s">
        <v>25466</v>
      </c>
      <c r="B3183" s="5" t="str">
        <f>IF(COUNTIF('Leads Priorizados INT'!M:M,A3183)&gt;0,"Sí","No")</f>
        <v>No</v>
      </c>
      <c r="C3183">
        <v>0</v>
      </c>
      <c r="D3183" s="6" t="s">
        <v>414</v>
      </c>
      <c r="E3183" s="5" t="s">
        <v>25467</v>
      </c>
      <c r="F3183" s="5" t="s">
        <v>700</v>
      </c>
      <c r="G3183" s="5" t="s">
        <v>3497</v>
      </c>
      <c r="H3183" s="7">
        <v>447693</v>
      </c>
      <c r="I3183" s="5">
        <v>13</v>
      </c>
      <c r="J3183" s="5">
        <v>3</v>
      </c>
      <c r="K3183" s="5" t="s">
        <v>25468</v>
      </c>
      <c r="L3183" s="5">
        <v>5.2200000000000003E-2</v>
      </c>
      <c r="M3183" s="8">
        <v>954349550</v>
      </c>
      <c r="N3183" s="8">
        <v>954257924</v>
      </c>
      <c r="O3183" s="8"/>
      <c r="P3183" s="8"/>
      <c r="Q3183" s="8"/>
      <c r="R3183" s="5" t="s">
        <v>417</v>
      </c>
      <c r="S3183" s="5" t="s">
        <v>417</v>
      </c>
      <c r="T3183" s="5" t="s">
        <v>417</v>
      </c>
      <c r="U3183" s="5" t="s">
        <v>417</v>
      </c>
      <c r="V3183" s="5" t="s">
        <v>417</v>
      </c>
      <c r="W3183" s="5" t="s">
        <v>417</v>
      </c>
      <c r="X3183" s="5" t="s">
        <v>417</v>
      </c>
      <c r="Y3183" s="5" t="s">
        <v>417</v>
      </c>
      <c r="Z3183" s="5" t="s">
        <v>417</v>
      </c>
      <c r="AA3183" s="5" t="s">
        <v>417</v>
      </c>
      <c r="AB3183" s="5" t="s">
        <v>25469</v>
      </c>
      <c r="AC3183" s="5" t="s">
        <v>25470</v>
      </c>
      <c r="AD3183" s="5" t="s">
        <v>25471</v>
      </c>
      <c r="AE3183" s="5" t="s">
        <v>25472</v>
      </c>
      <c r="AF3183" s="5" t="s">
        <v>25473</v>
      </c>
    </row>
    <row r="3184" spans="1:32" hidden="1">
      <c r="A3184" s="5" t="s">
        <v>25474</v>
      </c>
      <c r="B3184" s="5" t="str">
        <f>IF(COUNTIF('Leads Priorizados INT'!M:M,A3184)&gt;0,"Sí","No")</f>
        <v>No</v>
      </c>
      <c r="C3184">
        <v>0</v>
      </c>
      <c r="D3184" s="6" t="s">
        <v>414</v>
      </c>
      <c r="E3184" s="5" t="s">
        <v>25475</v>
      </c>
      <c r="F3184" s="5" t="s">
        <v>152</v>
      </c>
      <c r="G3184" s="5" t="s">
        <v>601</v>
      </c>
      <c r="H3184" s="7">
        <v>865372</v>
      </c>
      <c r="I3184" s="5">
        <v>8</v>
      </c>
      <c r="J3184" s="5">
        <v>1</v>
      </c>
      <c r="K3184" s="5" t="s">
        <v>25476</v>
      </c>
      <c r="L3184" s="5">
        <v>5.2200000000000003E-2</v>
      </c>
      <c r="M3184" s="8"/>
      <c r="N3184" s="8"/>
      <c r="O3184" s="8"/>
      <c r="P3184" s="8"/>
      <c r="Q3184" s="8"/>
      <c r="R3184" s="5" t="s">
        <v>417</v>
      </c>
      <c r="S3184" s="5" t="s">
        <v>417</v>
      </c>
      <c r="T3184" s="5" t="s">
        <v>417</v>
      </c>
      <c r="U3184" s="5" t="s">
        <v>417</v>
      </c>
      <c r="V3184" s="5" t="s">
        <v>417</v>
      </c>
      <c r="W3184" s="5" t="s">
        <v>417</v>
      </c>
      <c r="X3184" s="5" t="s">
        <v>417</v>
      </c>
      <c r="Y3184" s="5" t="s">
        <v>417</v>
      </c>
      <c r="Z3184" s="5" t="s">
        <v>417</v>
      </c>
      <c r="AA3184" s="5" t="s">
        <v>417</v>
      </c>
      <c r="AB3184" s="5"/>
      <c r="AC3184" s="5"/>
      <c r="AD3184" s="5"/>
      <c r="AE3184" s="5"/>
      <c r="AF3184" s="5"/>
    </row>
    <row r="3185" spans="1:32" hidden="1">
      <c r="A3185" s="5" t="s">
        <v>25477</v>
      </c>
      <c r="B3185" s="5" t="str">
        <f>IF(COUNTIF('Leads Priorizados INT'!M:M,A3185)&gt;0,"Sí","No")</f>
        <v>No</v>
      </c>
      <c r="C3185">
        <v>0</v>
      </c>
      <c r="D3185" s="6" t="s">
        <v>414</v>
      </c>
      <c r="E3185" s="5" t="s">
        <v>25478</v>
      </c>
      <c r="F3185" s="5" t="s">
        <v>152</v>
      </c>
      <c r="G3185" s="5" t="s">
        <v>12853</v>
      </c>
      <c r="H3185" s="7">
        <v>4058609</v>
      </c>
      <c r="I3185" s="5">
        <v>11</v>
      </c>
      <c r="J3185" s="5">
        <v>1</v>
      </c>
      <c r="K3185" s="5" t="s">
        <v>25479</v>
      </c>
      <c r="L3185" s="5">
        <v>5.2200000000000003E-2</v>
      </c>
      <c r="M3185" s="8"/>
      <c r="N3185" s="8"/>
      <c r="O3185" s="8"/>
      <c r="P3185" s="8"/>
      <c r="Q3185" s="8"/>
      <c r="R3185" s="5" t="s">
        <v>417</v>
      </c>
      <c r="S3185" s="5" t="s">
        <v>417</v>
      </c>
      <c r="T3185" s="5" t="s">
        <v>417</v>
      </c>
      <c r="U3185" s="5" t="s">
        <v>417</v>
      </c>
      <c r="V3185" s="5" t="s">
        <v>417</v>
      </c>
      <c r="W3185" s="5" t="s">
        <v>417</v>
      </c>
      <c r="X3185" s="5" t="s">
        <v>417</v>
      </c>
      <c r="Y3185" s="5" t="s">
        <v>417</v>
      </c>
      <c r="Z3185" s="5" t="s">
        <v>417</v>
      </c>
      <c r="AA3185" s="5" t="s">
        <v>417</v>
      </c>
      <c r="AB3185" s="5"/>
      <c r="AC3185" s="5"/>
      <c r="AD3185" s="5"/>
      <c r="AE3185" s="5"/>
      <c r="AF3185" s="5"/>
    </row>
    <row r="3186" spans="1:32" hidden="1">
      <c r="A3186" s="5" t="s">
        <v>25480</v>
      </c>
      <c r="B3186" s="5" t="str">
        <f>IF(COUNTIF('Leads Priorizados INT'!M:M,A3186)&gt;0,"Sí","No")</f>
        <v>No</v>
      </c>
      <c r="C3186">
        <v>0</v>
      </c>
      <c r="D3186" s="6" t="s">
        <v>414</v>
      </c>
      <c r="E3186" s="5" t="s">
        <v>25481</v>
      </c>
      <c r="F3186" s="5" t="s">
        <v>152</v>
      </c>
      <c r="G3186" s="5" t="s">
        <v>1749</v>
      </c>
      <c r="H3186" s="7">
        <v>980205</v>
      </c>
      <c r="I3186" s="5">
        <v>8</v>
      </c>
      <c r="J3186" s="5">
        <v>1</v>
      </c>
      <c r="K3186" s="5" t="s">
        <v>25482</v>
      </c>
      <c r="L3186" s="5">
        <v>5.2200000000000003E-2</v>
      </c>
      <c r="M3186" s="8"/>
      <c r="N3186" s="8"/>
      <c r="O3186" s="8"/>
      <c r="P3186" s="8"/>
      <c r="Q3186" s="8"/>
      <c r="R3186" s="5" t="s">
        <v>417</v>
      </c>
      <c r="S3186" s="5" t="s">
        <v>417</v>
      </c>
      <c r="T3186" s="5" t="s">
        <v>417</v>
      </c>
      <c r="U3186" s="5" t="s">
        <v>417</v>
      </c>
      <c r="V3186" s="5" t="s">
        <v>417</v>
      </c>
      <c r="W3186" s="5" t="s">
        <v>417</v>
      </c>
      <c r="X3186" s="5" t="s">
        <v>417</v>
      </c>
      <c r="Y3186" s="5" t="s">
        <v>417</v>
      </c>
      <c r="Z3186" s="5" t="s">
        <v>417</v>
      </c>
      <c r="AA3186" s="5" t="s">
        <v>417</v>
      </c>
      <c r="AB3186" s="5"/>
      <c r="AC3186" s="5"/>
      <c r="AD3186" s="5"/>
      <c r="AE3186" s="5"/>
      <c r="AF3186" s="5"/>
    </row>
    <row r="3187" spans="1:32" hidden="1">
      <c r="A3187" s="5" t="s">
        <v>25483</v>
      </c>
      <c r="B3187" s="5" t="str">
        <f>IF(COUNTIF('Leads Priorizados INT'!M:M,A3187)&gt;0,"Sí","No")</f>
        <v>No</v>
      </c>
      <c r="C3187">
        <v>0</v>
      </c>
      <c r="D3187" s="6" t="s">
        <v>430</v>
      </c>
      <c r="E3187" s="5" t="s">
        <v>25484</v>
      </c>
      <c r="F3187" s="5" t="s">
        <v>12657</v>
      </c>
      <c r="G3187" s="5" t="s">
        <v>25485</v>
      </c>
      <c r="H3187" s="7">
        <v>502190</v>
      </c>
      <c r="I3187" s="5">
        <v>7</v>
      </c>
      <c r="J3187" s="5">
        <v>2</v>
      </c>
      <c r="K3187" s="5" t="s">
        <v>25486</v>
      </c>
      <c r="L3187" s="5">
        <v>5.21E-2</v>
      </c>
      <c r="M3187" s="8">
        <v>974474185</v>
      </c>
      <c r="N3187" s="8">
        <v>974471994</v>
      </c>
      <c r="O3187" s="8">
        <v>652670619</v>
      </c>
      <c r="P3187" s="8">
        <v>615405303</v>
      </c>
      <c r="Q3187" s="8">
        <v>695489138</v>
      </c>
      <c r="R3187" s="5" t="s">
        <v>417</v>
      </c>
      <c r="S3187" s="5" t="s">
        <v>417</v>
      </c>
      <c r="T3187" s="5" t="s">
        <v>417</v>
      </c>
      <c r="U3187" s="5" t="s">
        <v>417</v>
      </c>
      <c r="V3187" s="5" t="s">
        <v>417</v>
      </c>
      <c r="W3187" s="5" t="s">
        <v>417</v>
      </c>
      <c r="X3187" s="5" t="s">
        <v>417</v>
      </c>
      <c r="Y3187" s="5" t="s">
        <v>417</v>
      </c>
      <c r="Z3187" s="5" t="s">
        <v>417</v>
      </c>
      <c r="AA3187" s="5" t="s">
        <v>417</v>
      </c>
      <c r="AB3187" s="5"/>
      <c r="AC3187" s="5"/>
      <c r="AD3187" s="5"/>
      <c r="AE3187" s="5"/>
      <c r="AF3187" s="5"/>
    </row>
    <row r="3188" spans="1:32" hidden="1">
      <c r="A3188" s="5" t="s">
        <v>25487</v>
      </c>
      <c r="B3188" s="5" t="str">
        <f>IF(COUNTIF('Leads Priorizados INT'!M:M,A3188)&gt;0,"Sí","No")</f>
        <v>No</v>
      </c>
      <c r="C3188">
        <v>0</v>
      </c>
      <c r="D3188" s="6" t="s">
        <v>414</v>
      </c>
      <c r="E3188" s="5" t="s">
        <v>25488</v>
      </c>
      <c r="F3188" s="5" t="s">
        <v>3269</v>
      </c>
      <c r="G3188" s="5" t="s">
        <v>10531</v>
      </c>
      <c r="H3188" s="7">
        <v>730974</v>
      </c>
      <c r="I3188" s="5">
        <v>2</v>
      </c>
      <c r="J3188" s="5">
        <v>2</v>
      </c>
      <c r="K3188" s="5" t="s">
        <v>25489</v>
      </c>
      <c r="L3188" s="5">
        <v>5.21E-2</v>
      </c>
      <c r="M3188" s="8">
        <v>980636363</v>
      </c>
      <c r="N3188" s="8"/>
      <c r="O3188" s="8"/>
      <c r="P3188" s="8"/>
      <c r="Q3188" s="8"/>
      <c r="R3188" s="5" t="s">
        <v>417</v>
      </c>
      <c r="S3188" s="5" t="s">
        <v>417</v>
      </c>
      <c r="T3188" s="5" t="s">
        <v>417</v>
      </c>
      <c r="U3188" s="5" t="s">
        <v>417</v>
      </c>
      <c r="V3188" s="5" t="s">
        <v>417</v>
      </c>
      <c r="W3188" s="5" t="s">
        <v>417</v>
      </c>
      <c r="X3188" s="5" t="s">
        <v>417</v>
      </c>
      <c r="Y3188" s="5" t="s">
        <v>417</v>
      </c>
      <c r="Z3188" s="5" t="s">
        <v>417</v>
      </c>
      <c r="AA3188" s="5" t="s">
        <v>417</v>
      </c>
      <c r="AB3188" s="5"/>
      <c r="AC3188" s="5"/>
      <c r="AD3188" s="5"/>
      <c r="AE3188" s="5"/>
      <c r="AF3188" s="5"/>
    </row>
    <row r="3189" spans="1:32" hidden="1">
      <c r="A3189" s="5" t="s">
        <v>25490</v>
      </c>
      <c r="B3189" s="5" t="str">
        <f>IF(COUNTIF('Leads Priorizados INT'!M:M,A3189)&gt;0,"Sí","No")</f>
        <v>No</v>
      </c>
      <c r="C3189">
        <v>0</v>
      </c>
      <c r="D3189" s="6" t="s">
        <v>430</v>
      </c>
      <c r="E3189" s="5" t="s">
        <v>25491</v>
      </c>
      <c r="F3189" s="5" t="s">
        <v>700</v>
      </c>
      <c r="G3189" s="5" t="s">
        <v>17976</v>
      </c>
      <c r="H3189" s="7">
        <v>3772128</v>
      </c>
      <c r="I3189" s="5">
        <v>8</v>
      </c>
      <c r="J3189" s="5">
        <v>1</v>
      </c>
      <c r="K3189" s="5" t="s">
        <v>25492</v>
      </c>
      <c r="L3189" s="5">
        <v>5.21E-2</v>
      </c>
      <c r="M3189" s="8">
        <v>955688322</v>
      </c>
      <c r="N3189" s="8">
        <v>910125897</v>
      </c>
      <c r="O3189" s="8">
        <v>660810414</v>
      </c>
      <c r="P3189" s="8">
        <v>655914347</v>
      </c>
      <c r="Q3189" s="8">
        <v>690883265</v>
      </c>
      <c r="R3189" s="5" t="s">
        <v>417</v>
      </c>
      <c r="S3189" s="5" t="s">
        <v>417</v>
      </c>
      <c r="T3189" s="5" t="s">
        <v>417</v>
      </c>
      <c r="U3189" s="5" t="s">
        <v>417</v>
      </c>
      <c r="V3189" s="5" t="s">
        <v>417</v>
      </c>
      <c r="W3189" s="5" t="s">
        <v>417</v>
      </c>
      <c r="X3189" s="5" t="s">
        <v>417</v>
      </c>
      <c r="Y3189" s="5" t="s">
        <v>417</v>
      </c>
      <c r="Z3189" s="5" t="s">
        <v>417</v>
      </c>
      <c r="AA3189" s="5" t="s">
        <v>417</v>
      </c>
      <c r="AB3189" s="5" t="s">
        <v>25493</v>
      </c>
      <c r="AC3189" s="5"/>
      <c r="AD3189" s="5"/>
      <c r="AE3189" s="5"/>
      <c r="AF3189" s="5"/>
    </row>
    <row r="3190" spans="1:32" hidden="1">
      <c r="A3190" s="5" t="s">
        <v>25494</v>
      </c>
      <c r="B3190" s="5" t="str">
        <f>IF(COUNTIF('Leads Priorizados INT'!M:M,A3190)&gt;0,"Sí","No")</f>
        <v>No</v>
      </c>
      <c r="C3190">
        <v>0</v>
      </c>
      <c r="D3190" s="6" t="s">
        <v>414</v>
      </c>
      <c r="E3190" s="5" t="s">
        <v>25495</v>
      </c>
      <c r="F3190" s="5" t="s">
        <v>431</v>
      </c>
      <c r="G3190" s="5" t="s">
        <v>25496</v>
      </c>
      <c r="H3190" s="7">
        <v>813159</v>
      </c>
      <c r="I3190" s="5">
        <v>1</v>
      </c>
      <c r="J3190" s="5">
        <v>1</v>
      </c>
      <c r="K3190" s="5" t="s">
        <v>25497</v>
      </c>
      <c r="L3190" s="5">
        <v>5.1999999999999998E-2</v>
      </c>
      <c r="M3190" s="8">
        <v>937714910</v>
      </c>
      <c r="N3190" s="8"/>
      <c r="O3190" s="8"/>
      <c r="P3190" s="8"/>
      <c r="Q3190" s="8"/>
      <c r="R3190" s="5" t="s">
        <v>417</v>
      </c>
      <c r="S3190" s="5" t="s">
        <v>417</v>
      </c>
      <c r="T3190" s="5" t="s">
        <v>417</v>
      </c>
      <c r="U3190" s="5" t="s">
        <v>417</v>
      </c>
      <c r="V3190" s="5" t="s">
        <v>417</v>
      </c>
      <c r="W3190" s="5" t="s">
        <v>417</v>
      </c>
      <c r="X3190" s="5" t="s">
        <v>417</v>
      </c>
      <c r="Y3190" s="5" t="s">
        <v>417</v>
      </c>
      <c r="Z3190" s="5" t="s">
        <v>417</v>
      </c>
      <c r="AA3190" s="5" t="s">
        <v>417</v>
      </c>
      <c r="AB3190" s="5" t="s">
        <v>25498</v>
      </c>
      <c r="AC3190" s="5"/>
      <c r="AD3190" s="5"/>
      <c r="AE3190" s="5"/>
      <c r="AF3190" s="5"/>
    </row>
    <row r="3191" spans="1:32" hidden="1">
      <c r="A3191" s="5" t="s">
        <v>25499</v>
      </c>
      <c r="B3191" s="5" t="str">
        <f>IF(COUNTIF('Leads Priorizados INT'!M:M,A3191)&gt;0,"Sí","No")</f>
        <v>No</v>
      </c>
      <c r="C3191">
        <v>0</v>
      </c>
      <c r="D3191" s="6" t="s">
        <v>414</v>
      </c>
      <c r="E3191" s="5" t="s">
        <v>25500</v>
      </c>
      <c r="F3191" s="5" t="s">
        <v>152</v>
      </c>
      <c r="G3191" s="5" t="s">
        <v>1602</v>
      </c>
      <c r="H3191" s="7">
        <v>2818823</v>
      </c>
      <c r="I3191" s="5">
        <v>5</v>
      </c>
      <c r="J3191" s="5">
        <v>1</v>
      </c>
      <c r="K3191" s="5" t="s">
        <v>25501</v>
      </c>
      <c r="L3191" s="5">
        <v>5.1999999999999998E-2</v>
      </c>
      <c r="M3191" s="8">
        <v>915982796</v>
      </c>
      <c r="N3191" s="8">
        <v>917701781</v>
      </c>
      <c r="O3191" s="8">
        <v>663041434</v>
      </c>
      <c r="P3191" s="8">
        <v>663041448</v>
      </c>
      <c r="Q3191" s="8"/>
      <c r="R3191" s="5" t="s">
        <v>417</v>
      </c>
      <c r="S3191" s="5" t="s">
        <v>417</v>
      </c>
      <c r="T3191" s="5" t="s">
        <v>417</v>
      </c>
      <c r="U3191" s="5" t="s">
        <v>417</v>
      </c>
      <c r="V3191" s="5" t="s">
        <v>417</v>
      </c>
      <c r="W3191" s="5" t="s">
        <v>417</v>
      </c>
      <c r="X3191" s="5" t="s">
        <v>417</v>
      </c>
      <c r="Y3191" s="5" t="s">
        <v>417</v>
      </c>
      <c r="Z3191" s="5" t="s">
        <v>417</v>
      </c>
      <c r="AA3191" s="5" t="s">
        <v>417</v>
      </c>
      <c r="AB3191" s="5"/>
      <c r="AC3191" s="5"/>
      <c r="AD3191" s="5"/>
      <c r="AE3191" s="5"/>
      <c r="AF3191" s="5"/>
    </row>
    <row r="3192" spans="1:32" hidden="1">
      <c r="A3192" s="5" t="s">
        <v>25502</v>
      </c>
      <c r="B3192" s="5" t="str">
        <f>IF(COUNTIF('Leads Priorizados INT'!M:M,A3192)&gt;0,"Sí","No")</f>
        <v>No</v>
      </c>
      <c r="C3192">
        <v>0</v>
      </c>
      <c r="D3192" s="6" t="s">
        <v>414</v>
      </c>
      <c r="E3192" s="5" t="s">
        <v>25503</v>
      </c>
      <c r="F3192" s="5" t="s">
        <v>152</v>
      </c>
      <c r="G3192" s="5" t="s">
        <v>12442</v>
      </c>
      <c r="H3192" s="7">
        <v>817892</v>
      </c>
      <c r="I3192" s="5">
        <v>8</v>
      </c>
      <c r="J3192" s="5">
        <v>1</v>
      </c>
      <c r="K3192" s="5" t="s">
        <v>25504</v>
      </c>
      <c r="L3192" s="5">
        <v>5.1999999999999998E-2</v>
      </c>
      <c r="M3192" s="8"/>
      <c r="N3192" s="8"/>
      <c r="O3192" s="8"/>
      <c r="P3192" s="8"/>
      <c r="Q3192" s="8"/>
      <c r="R3192" s="5" t="s">
        <v>417</v>
      </c>
      <c r="S3192" s="5" t="s">
        <v>417</v>
      </c>
      <c r="T3192" s="5" t="s">
        <v>417</v>
      </c>
      <c r="U3192" s="5" t="s">
        <v>417</v>
      </c>
      <c r="V3192" s="5" t="s">
        <v>417</v>
      </c>
      <c r="W3192" s="5" t="s">
        <v>417</v>
      </c>
      <c r="X3192" s="5" t="s">
        <v>417</v>
      </c>
      <c r="Y3192" s="5" t="s">
        <v>417</v>
      </c>
      <c r="Z3192" s="5" t="s">
        <v>417</v>
      </c>
      <c r="AA3192" s="5" t="s">
        <v>417</v>
      </c>
      <c r="AB3192" s="5"/>
      <c r="AC3192" s="5"/>
      <c r="AD3192" s="5"/>
      <c r="AE3192" s="5"/>
      <c r="AF3192" s="5"/>
    </row>
    <row r="3193" spans="1:32" hidden="1">
      <c r="A3193" s="5" t="s">
        <v>25505</v>
      </c>
      <c r="B3193" s="5" t="str">
        <f>IF(COUNTIF('Leads Priorizados INT'!M:M,A3193)&gt;0,"Sí","No")</f>
        <v>No</v>
      </c>
      <c r="C3193">
        <v>0</v>
      </c>
      <c r="D3193" s="6" t="s">
        <v>414</v>
      </c>
      <c r="E3193" s="5" t="s">
        <v>25506</v>
      </c>
      <c r="F3193" s="5" t="s">
        <v>873</v>
      </c>
      <c r="G3193" s="5" t="s">
        <v>13874</v>
      </c>
      <c r="H3193" s="7">
        <v>1209546</v>
      </c>
      <c r="I3193" s="5">
        <v>6</v>
      </c>
      <c r="J3193" s="5">
        <v>1</v>
      </c>
      <c r="K3193" s="5" t="s">
        <v>25507</v>
      </c>
      <c r="L3193" s="5">
        <v>5.1999999999999998E-2</v>
      </c>
      <c r="M3193" s="8">
        <v>952230671</v>
      </c>
      <c r="N3193" s="8">
        <v>952349668</v>
      </c>
      <c r="O3193" s="8">
        <v>656684420</v>
      </c>
      <c r="P3193" s="8">
        <v>626096100</v>
      </c>
      <c r="Q3193" s="8"/>
      <c r="R3193" s="5" t="s">
        <v>417</v>
      </c>
      <c r="S3193" s="5" t="s">
        <v>417</v>
      </c>
      <c r="T3193" s="5" t="s">
        <v>417</v>
      </c>
      <c r="U3193" s="5" t="s">
        <v>417</v>
      </c>
      <c r="V3193" s="5" t="s">
        <v>417</v>
      </c>
      <c r="W3193" s="5" t="s">
        <v>417</v>
      </c>
      <c r="X3193" s="5" t="s">
        <v>417</v>
      </c>
      <c r="Y3193" s="5" t="s">
        <v>417</v>
      </c>
      <c r="Z3193" s="5" t="s">
        <v>417</v>
      </c>
      <c r="AA3193" s="5" t="s">
        <v>417</v>
      </c>
      <c r="AB3193" s="5"/>
      <c r="AC3193" s="5"/>
      <c r="AD3193" s="5"/>
      <c r="AE3193" s="5"/>
      <c r="AF3193" s="5"/>
    </row>
    <row r="3194" spans="1:32" hidden="1">
      <c r="A3194" s="5" t="s">
        <v>25508</v>
      </c>
      <c r="B3194" s="5" t="str">
        <f>IF(COUNTIF('Leads Priorizados INT'!M:M,A3194)&gt;0,"Sí","No")</f>
        <v>No</v>
      </c>
      <c r="C3194">
        <v>0</v>
      </c>
      <c r="D3194" s="6" t="s">
        <v>414</v>
      </c>
      <c r="E3194" s="5" t="s">
        <v>25509</v>
      </c>
      <c r="F3194" s="5" t="s">
        <v>581</v>
      </c>
      <c r="G3194" s="5" t="s">
        <v>9469</v>
      </c>
      <c r="H3194" s="7">
        <v>765108</v>
      </c>
      <c r="I3194" s="5">
        <v>2</v>
      </c>
      <c r="J3194" s="5">
        <v>1</v>
      </c>
      <c r="K3194" s="5" t="s">
        <v>25510</v>
      </c>
      <c r="L3194" s="5">
        <v>5.1900000000000002E-2</v>
      </c>
      <c r="M3194" s="8"/>
      <c r="N3194" s="8"/>
      <c r="O3194" s="8"/>
      <c r="P3194" s="8"/>
      <c r="Q3194" s="8"/>
      <c r="R3194" s="5" t="s">
        <v>417</v>
      </c>
      <c r="S3194" s="5" t="s">
        <v>417</v>
      </c>
      <c r="T3194" s="5" t="s">
        <v>417</v>
      </c>
      <c r="U3194" s="5" t="s">
        <v>417</v>
      </c>
      <c r="V3194" s="5" t="s">
        <v>417</v>
      </c>
      <c r="W3194" s="5" t="s">
        <v>417</v>
      </c>
      <c r="X3194" s="5" t="s">
        <v>417</v>
      </c>
      <c r="Y3194" s="5" t="s">
        <v>417</v>
      </c>
      <c r="Z3194" s="5" t="s">
        <v>417</v>
      </c>
      <c r="AA3194" s="5" t="s">
        <v>417</v>
      </c>
      <c r="AB3194" s="5"/>
      <c r="AC3194" s="5"/>
      <c r="AD3194" s="5"/>
      <c r="AE3194" s="5"/>
      <c r="AF3194" s="5"/>
    </row>
    <row r="3195" spans="1:32" hidden="1">
      <c r="A3195" s="5" t="s">
        <v>25511</v>
      </c>
      <c r="B3195" s="5" t="str">
        <f>IF(COUNTIF('Leads Priorizados INT'!M:M,A3195)&gt;0,"Sí","No")</f>
        <v>No</v>
      </c>
      <c r="C3195">
        <v>0</v>
      </c>
      <c r="D3195" s="6" t="s">
        <v>414</v>
      </c>
      <c r="E3195" s="5" t="s">
        <v>25512</v>
      </c>
      <c r="F3195" s="5" t="s">
        <v>152</v>
      </c>
      <c r="G3195" s="5" t="s">
        <v>9348</v>
      </c>
      <c r="H3195" s="7">
        <v>1330856</v>
      </c>
      <c r="I3195" s="5">
        <v>8</v>
      </c>
      <c r="J3195" s="5">
        <v>1</v>
      </c>
      <c r="K3195" s="5" t="s">
        <v>25513</v>
      </c>
      <c r="L3195" s="5">
        <v>5.1900000000000002E-2</v>
      </c>
      <c r="M3195" s="8"/>
      <c r="N3195" s="8"/>
      <c r="O3195" s="8"/>
      <c r="P3195" s="8"/>
      <c r="Q3195" s="8"/>
      <c r="R3195" s="5" t="s">
        <v>417</v>
      </c>
      <c r="S3195" s="5" t="s">
        <v>417</v>
      </c>
      <c r="T3195" s="5" t="s">
        <v>417</v>
      </c>
      <c r="U3195" s="5" t="s">
        <v>417</v>
      </c>
      <c r="V3195" s="5" t="s">
        <v>417</v>
      </c>
      <c r="W3195" s="5" t="s">
        <v>417</v>
      </c>
      <c r="X3195" s="5" t="s">
        <v>417</v>
      </c>
      <c r="Y3195" s="5" t="s">
        <v>417</v>
      </c>
      <c r="Z3195" s="5" t="s">
        <v>417</v>
      </c>
      <c r="AA3195" s="5" t="s">
        <v>417</v>
      </c>
      <c r="AB3195" s="5"/>
      <c r="AC3195" s="5"/>
      <c r="AD3195" s="5"/>
      <c r="AE3195" s="5"/>
      <c r="AF3195" s="5"/>
    </row>
    <row r="3196" spans="1:32" hidden="1">
      <c r="A3196" s="5" t="s">
        <v>25514</v>
      </c>
      <c r="B3196" s="5" t="str">
        <f>IF(COUNTIF('Leads Priorizados INT'!M:M,A3196)&gt;0,"Sí","No")</f>
        <v>No</v>
      </c>
      <c r="C3196">
        <v>0</v>
      </c>
      <c r="D3196" s="6" t="s">
        <v>414</v>
      </c>
      <c r="E3196" s="5" t="s">
        <v>25515</v>
      </c>
      <c r="F3196" s="5" t="s">
        <v>769</v>
      </c>
      <c r="G3196" s="5" t="s">
        <v>23305</v>
      </c>
      <c r="H3196" s="7">
        <v>655904</v>
      </c>
      <c r="I3196" s="5">
        <v>15</v>
      </c>
      <c r="J3196" s="5">
        <v>4</v>
      </c>
      <c r="K3196" s="5" t="s">
        <v>25516</v>
      </c>
      <c r="L3196" s="5">
        <v>5.1799999999999999E-2</v>
      </c>
      <c r="M3196" s="8">
        <v>922263001</v>
      </c>
      <c r="N3196" s="8">
        <v>922260630</v>
      </c>
      <c r="O3196" s="8"/>
      <c r="P3196" s="8"/>
      <c r="Q3196" s="8"/>
      <c r="R3196" s="5" t="s">
        <v>417</v>
      </c>
      <c r="S3196" s="5" t="s">
        <v>417</v>
      </c>
      <c r="T3196" s="5" t="s">
        <v>417</v>
      </c>
      <c r="U3196" s="5" t="s">
        <v>417</v>
      </c>
      <c r="V3196" s="5" t="s">
        <v>417</v>
      </c>
      <c r="W3196" s="5" t="s">
        <v>417</v>
      </c>
      <c r="X3196" s="5" t="s">
        <v>417</v>
      </c>
      <c r="Y3196" s="5" t="s">
        <v>417</v>
      </c>
      <c r="Z3196" s="5" t="s">
        <v>417</v>
      </c>
      <c r="AA3196" s="5" t="s">
        <v>417</v>
      </c>
      <c r="AB3196" s="5" t="s">
        <v>25517</v>
      </c>
      <c r="AC3196" s="5" t="s">
        <v>25518</v>
      </c>
      <c r="AD3196" s="5" t="s">
        <v>25519</v>
      </c>
      <c r="AE3196" s="5" t="s">
        <v>25520</v>
      </c>
      <c r="AF3196" s="5" t="s">
        <v>25521</v>
      </c>
    </row>
    <row r="3197" spans="1:32" hidden="1">
      <c r="A3197" s="5" t="s">
        <v>25522</v>
      </c>
      <c r="B3197" s="5" t="str">
        <f>IF(COUNTIF('Leads Priorizados INT'!M:M,A3197)&gt;0,"Sí","No")</f>
        <v>No</v>
      </c>
      <c r="C3197">
        <v>0</v>
      </c>
      <c r="D3197" s="6" t="s">
        <v>414</v>
      </c>
      <c r="E3197" s="5" t="s">
        <v>25523</v>
      </c>
      <c r="F3197" s="5" t="s">
        <v>431</v>
      </c>
      <c r="G3197" s="5" t="s">
        <v>1612</v>
      </c>
      <c r="H3197" s="7">
        <v>918795</v>
      </c>
      <c r="I3197" s="5">
        <v>1</v>
      </c>
      <c r="J3197" s="5">
        <v>1</v>
      </c>
      <c r="K3197" s="5" t="s">
        <v>25524</v>
      </c>
      <c r="L3197" s="5">
        <v>5.1799999999999999E-2</v>
      </c>
      <c r="M3197" s="8"/>
      <c r="N3197" s="8"/>
      <c r="O3197" s="8"/>
      <c r="P3197" s="8"/>
      <c r="Q3197" s="8"/>
      <c r="R3197" s="5" t="s">
        <v>417</v>
      </c>
      <c r="S3197" s="5" t="s">
        <v>417</v>
      </c>
      <c r="T3197" s="5" t="s">
        <v>417</v>
      </c>
      <c r="U3197" s="5" t="s">
        <v>417</v>
      </c>
      <c r="V3197" s="5" t="s">
        <v>417</v>
      </c>
      <c r="W3197" s="5" t="s">
        <v>417</v>
      </c>
      <c r="X3197" s="5" t="s">
        <v>417</v>
      </c>
      <c r="Y3197" s="5" t="s">
        <v>417</v>
      </c>
      <c r="Z3197" s="5" t="s">
        <v>417</v>
      </c>
      <c r="AA3197" s="5" t="s">
        <v>417</v>
      </c>
      <c r="AB3197" s="5"/>
      <c r="AC3197" s="5"/>
      <c r="AD3197" s="5"/>
      <c r="AE3197" s="5"/>
      <c r="AF3197" s="5"/>
    </row>
    <row r="3198" spans="1:32" hidden="1">
      <c r="A3198" s="5" t="s">
        <v>25525</v>
      </c>
      <c r="B3198" s="5" t="str">
        <f>IF(COUNTIF('Leads Priorizados INT'!M:M,A3198)&gt;0,"Sí","No")</f>
        <v>No</v>
      </c>
      <c r="C3198">
        <v>0</v>
      </c>
      <c r="D3198" s="6" t="s">
        <v>430</v>
      </c>
      <c r="E3198" s="5" t="s">
        <v>25526</v>
      </c>
      <c r="F3198" s="5" t="s">
        <v>152</v>
      </c>
      <c r="G3198" s="5" t="s">
        <v>2868</v>
      </c>
      <c r="H3198" s="7">
        <v>1591220</v>
      </c>
      <c r="I3198" s="5">
        <v>1</v>
      </c>
      <c r="J3198" s="5">
        <v>2</v>
      </c>
      <c r="K3198" s="5" t="s">
        <v>25527</v>
      </c>
      <c r="L3198" s="5">
        <v>5.1799999999999999E-2</v>
      </c>
      <c r="M3198" s="8">
        <v>696559602</v>
      </c>
      <c r="N3198" s="8"/>
      <c r="O3198" s="8"/>
      <c r="P3198" s="8"/>
      <c r="Q3198" s="8"/>
      <c r="R3198" s="5" t="s">
        <v>417</v>
      </c>
      <c r="S3198" s="5" t="s">
        <v>417</v>
      </c>
      <c r="T3198" s="5" t="s">
        <v>417</v>
      </c>
      <c r="U3198" s="5" t="s">
        <v>417</v>
      </c>
      <c r="V3198" s="5" t="s">
        <v>417</v>
      </c>
      <c r="W3198" s="5" t="s">
        <v>417</v>
      </c>
      <c r="X3198" s="5" t="s">
        <v>417</v>
      </c>
      <c r="Y3198" s="5" t="s">
        <v>417</v>
      </c>
      <c r="Z3198" s="5" t="s">
        <v>417</v>
      </c>
      <c r="AA3198" s="5" t="s">
        <v>417</v>
      </c>
      <c r="AB3198" s="5"/>
      <c r="AC3198" s="5"/>
      <c r="AD3198" s="5"/>
      <c r="AE3198" s="5"/>
      <c r="AF3198" s="5"/>
    </row>
    <row r="3199" spans="1:32" hidden="1">
      <c r="A3199" s="5" t="s">
        <v>25528</v>
      </c>
      <c r="B3199" s="5" t="str">
        <f>IF(COUNTIF('Leads Priorizados INT'!M:M,A3199)&gt;0,"Sí","No")</f>
        <v>No</v>
      </c>
      <c r="C3199">
        <v>0</v>
      </c>
      <c r="D3199" s="6" t="s">
        <v>414</v>
      </c>
      <c r="E3199" s="5" t="s">
        <v>25529</v>
      </c>
      <c r="F3199" s="5" t="s">
        <v>152</v>
      </c>
      <c r="G3199" s="5" t="s">
        <v>1580</v>
      </c>
      <c r="H3199" s="7">
        <v>494608</v>
      </c>
      <c r="I3199" s="5">
        <v>5</v>
      </c>
      <c r="J3199" s="5">
        <v>2</v>
      </c>
      <c r="K3199" s="5" t="s">
        <v>25530</v>
      </c>
      <c r="L3199" s="5">
        <v>5.1799999999999999E-2</v>
      </c>
      <c r="M3199" s="8">
        <v>914351957</v>
      </c>
      <c r="N3199" s="8"/>
      <c r="O3199" s="8"/>
      <c r="P3199" s="8"/>
      <c r="Q3199" s="8"/>
      <c r="R3199" s="5" t="s">
        <v>417</v>
      </c>
      <c r="S3199" s="5" t="s">
        <v>417</v>
      </c>
      <c r="T3199" s="5" t="s">
        <v>417</v>
      </c>
      <c r="U3199" s="5" t="s">
        <v>417</v>
      </c>
      <c r="V3199" s="5" t="s">
        <v>417</v>
      </c>
      <c r="W3199" s="5" t="s">
        <v>417</v>
      </c>
      <c r="X3199" s="5" t="s">
        <v>417</v>
      </c>
      <c r="Y3199" s="5" t="s">
        <v>417</v>
      </c>
      <c r="Z3199" s="5" t="s">
        <v>417</v>
      </c>
      <c r="AA3199" s="5" t="s">
        <v>417</v>
      </c>
      <c r="AB3199" s="5"/>
      <c r="AC3199" s="5"/>
      <c r="AD3199" s="5"/>
      <c r="AE3199" s="5"/>
      <c r="AF3199" s="5"/>
    </row>
    <row r="3200" spans="1:32" hidden="1">
      <c r="A3200" s="5" t="s">
        <v>25531</v>
      </c>
      <c r="B3200" s="5" t="str">
        <f>IF(COUNTIF('Leads Priorizados INT'!M:M,A3200)&gt;0,"Sí","No")</f>
        <v>No</v>
      </c>
      <c r="C3200">
        <v>0</v>
      </c>
      <c r="D3200" s="6" t="s">
        <v>414</v>
      </c>
      <c r="E3200" s="5" t="s">
        <v>25532</v>
      </c>
      <c r="F3200" s="5" t="s">
        <v>152</v>
      </c>
      <c r="G3200" s="5" t="s">
        <v>10965</v>
      </c>
      <c r="H3200" s="7">
        <v>331574</v>
      </c>
      <c r="I3200" s="5">
        <v>2</v>
      </c>
      <c r="J3200" s="5">
        <v>1</v>
      </c>
      <c r="K3200" s="5" t="s">
        <v>25533</v>
      </c>
      <c r="L3200" s="5">
        <v>5.1799999999999999E-2</v>
      </c>
      <c r="M3200" s="8"/>
      <c r="N3200" s="8"/>
      <c r="O3200" s="8"/>
      <c r="P3200" s="8"/>
      <c r="Q3200" s="8"/>
      <c r="R3200" s="5" t="s">
        <v>417</v>
      </c>
      <c r="S3200" s="5" t="s">
        <v>417</v>
      </c>
      <c r="T3200" s="5" t="s">
        <v>417</v>
      </c>
      <c r="U3200" s="5" t="s">
        <v>417</v>
      </c>
      <c r="V3200" s="5" t="s">
        <v>417</v>
      </c>
      <c r="W3200" s="5" t="s">
        <v>417</v>
      </c>
      <c r="X3200" s="5" t="s">
        <v>417</v>
      </c>
      <c r="Y3200" s="5" t="s">
        <v>417</v>
      </c>
      <c r="Z3200" s="5" t="s">
        <v>417</v>
      </c>
      <c r="AA3200" s="5" t="s">
        <v>417</v>
      </c>
      <c r="AB3200" s="5"/>
      <c r="AC3200" s="5"/>
      <c r="AD3200" s="5"/>
      <c r="AE3200" s="5"/>
      <c r="AF3200" s="5"/>
    </row>
    <row r="3201" spans="1:32">
      <c r="A3201" s="5" t="s">
        <v>25534</v>
      </c>
      <c r="B3201" s="5" t="str">
        <f>IF(COUNTIF('Leads Priorizados INT'!M:M,A3201)&gt;0,"Sí","No")</f>
        <v>No</v>
      </c>
      <c r="C3201">
        <v>1</v>
      </c>
      <c r="D3201" s="6" t="s">
        <v>414</v>
      </c>
      <c r="E3201" s="5" t="s">
        <v>25535</v>
      </c>
      <c r="F3201" s="5" t="s">
        <v>700</v>
      </c>
      <c r="G3201" s="5" t="s">
        <v>25536</v>
      </c>
      <c r="H3201" s="7">
        <v>538942</v>
      </c>
      <c r="I3201" s="5">
        <v>1</v>
      </c>
      <c r="J3201" s="5">
        <v>1</v>
      </c>
      <c r="K3201" s="5" t="s">
        <v>25537</v>
      </c>
      <c r="L3201" s="5">
        <v>5.1799999999999999E-2</v>
      </c>
      <c r="M3201" s="8">
        <v>955725116</v>
      </c>
      <c r="N3201" s="8"/>
      <c r="O3201" s="8"/>
      <c r="P3201" s="8"/>
      <c r="Q3201" s="8"/>
      <c r="R3201" s="5" t="s">
        <v>417</v>
      </c>
      <c r="S3201" s="5" t="s">
        <v>417</v>
      </c>
      <c r="T3201" s="5" t="s">
        <v>417</v>
      </c>
      <c r="U3201" s="5" t="s">
        <v>417</v>
      </c>
      <c r="V3201" s="5" t="s">
        <v>417</v>
      </c>
      <c r="W3201" s="5" t="s">
        <v>417</v>
      </c>
      <c r="X3201" s="5" t="s">
        <v>417</v>
      </c>
      <c r="Y3201" s="5" t="s">
        <v>417</v>
      </c>
      <c r="Z3201" s="5" t="s">
        <v>417</v>
      </c>
      <c r="AA3201" s="5" t="s">
        <v>417</v>
      </c>
      <c r="AB3201" s="5" t="s">
        <v>25538</v>
      </c>
      <c r="AC3201" s="5"/>
      <c r="AD3201" s="5"/>
      <c r="AE3201" s="5"/>
      <c r="AF3201" s="5"/>
    </row>
    <row r="3202" spans="1:32" hidden="1">
      <c r="A3202" s="5" t="s">
        <v>25539</v>
      </c>
      <c r="B3202" s="5" t="str">
        <f>IF(COUNTIF('Leads Priorizados INT'!M:M,A3202)&gt;0,"Sí","No")</f>
        <v>No</v>
      </c>
      <c r="C3202">
        <v>0</v>
      </c>
      <c r="D3202" s="6" t="s">
        <v>414</v>
      </c>
      <c r="E3202" s="5" t="s">
        <v>25540</v>
      </c>
      <c r="F3202" s="5" t="s">
        <v>873</v>
      </c>
      <c r="G3202" s="5" t="s">
        <v>23823</v>
      </c>
      <c r="H3202" s="7">
        <v>955034</v>
      </c>
      <c r="I3202" s="5">
        <v>7</v>
      </c>
      <c r="J3202" s="5">
        <v>2</v>
      </c>
      <c r="K3202" s="5" t="s">
        <v>25541</v>
      </c>
      <c r="L3202" s="5">
        <v>5.1799999999999999E-2</v>
      </c>
      <c r="M3202" s="8"/>
      <c r="N3202" s="8"/>
      <c r="O3202" s="8"/>
      <c r="P3202" s="8"/>
      <c r="Q3202" s="8"/>
      <c r="R3202" s="5" t="s">
        <v>417</v>
      </c>
      <c r="S3202" s="5" t="s">
        <v>417</v>
      </c>
      <c r="T3202" s="5" t="s">
        <v>417</v>
      </c>
      <c r="U3202" s="5" t="s">
        <v>417</v>
      </c>
      <c r="V3202" s="5" t="s">
        <v>417</v>
      </c>
      <c r="W3202" s="5" t="s">
        <v>417</v>
      </c>
      <c r="X3202" s="5" t="s">
        <v>417</v>
      </c>
      <c r="Y3202" s="5" t="s">
        <v>417</v>
      </c>
      <c r="Z3202" s="5" t="s">
        <v>417</v>
      </c>
      <c r="AA3202" s="5" t="s">
        <v>417</v>
      </c>
      <c r="AB3202" s="5"/>
      <c r="AC3202" s="5"/>
      <c r="AD3202" s="5"/>
      <c r="AE3202" s="5"/>
      <c r="AF3202" s="5"/>
    </row>
    <row r="3203" spans="1:32">
      <c r="A3203" s="5" t="s">
        <v>25542</v>
      </c>
      <c r="B3203" s="5" t="str">
        <f>IF(COUNTIF('Leads Priorizados INT'!M:M,A3203)&gt;0,"Sí","No")</f>
        <v>No</v>
      </c>
      <c r="C3203">
        <v>1</v>
      </c>
      <c r="D3203" s="6" t="s">
        <v>1234</v>
      </c>
      <c r="E3203" s="5" t="s">
        <v>25543</v>
      </c>
      <c r="F3203" s="5" t="s">
        <v>152</v>
      </c>
      <c r="G3203" s="5" t="s">
        <v>907</v>
      </c>
      <c r="H3203" s="7">
        <v>485929</v>
      </c>
      <c r="I3203" s="5">
        <v>8</v>
      </c>
      <c r="J3203" s="5">
        <v>1</v>
      </c>
      <c r="K3203" s="5" t="s">
        <v>25544</v>
      </c>
      <c r="L3203" s="5">
        <v>5.1700000000000003E-2</v>
      </c>
      <c r="M3203" s="8">
        <v>678295427</v>
      </c>
      <c r="N3203" s="8">
        <v>635866792</v>
      </c>
      <c r="O3203" s="8"/>
      <c r="P3203" s="8"/>
      <c r="Q3203" s="8"/>
      <c r="R3203" s="5" t="s">
        <v>417</v>
      </c>
      <c r="S3203" s="5" t="s">
        <v>417</v>
      </c>
      <c r="T3203" s="5" t="s">
        <v>417</v>
      </c>
      <c r="U3203" s="5" t="s">
        <v>417</v>
      </c>
      <c r="V3203" s="5" t="s">
        <v>417</v>
      </c>
      <c r="W3203" s="5" t="s">
        <v>417</v>
      </c>
      <c r="X3203" s="5" t="s">
        <v>417</v>
      </c>
      <c r="Y3203" s="5" t="s">
        <v>417</v>
      </c>
      <c r="Z3203" s="5" t="s">
        <v>417</v>
      </c>
      <c r="AA3203" s="5" t="s">
        <v>417</v>
      </c>
      <c r="AB3203" s="5"/>
      <c r="AC3203" s="5"/>
      <c r="AD3203" s="5"/>
      <c r="AE3203" s="5"/>
      <c r="AF3203" s="5"/>
    </row>
    <row r="3204" spans="1:32" hidden="1">
      <c r="A3204" s="5" t="s">
        <v>25545</v>
      </c>
      <c r="B3204" s="5" t="str">
        <f>IF(COUNTIF('Leads Priorizados INT'!M:M,A3204)&gt;0,"Sí","No")</f>
        <v>No</v>
      </c>
      <c r="C3204">
        <v>0</v>
      </c>
      <c r="D3204" s="6" t="s">
        <v>414</v>
      </c>
      <c r="E3204" s="5" t="s">
        <v>25546</v>
      </c>
      <c r="F3204" s="5" t="s">
        <v>152</v>
      </c>
      <c r="G3204" s="5" t="s">
        <v>15152</v>
      </c>
      <c r="H3204" s="7">
        <v>4727624</v>
      </c>
      <c r="I3204" s="5">
        <v>19</v>
      </c>
      <c r="J3204" s="5">
        <v>1</v>
      </c>
      <c r="K3204" s="5" t="s">
        <v>25547</v>
      </c>
      <c r="L3204" s="5">
        <v>5.1700000000000003E-2</v>
      </c>
      <c r="M3204" s="8">
        <v>916695268</v>
      </c>
      <c r="N3204" s="8">
        <v>916734886</v>
      </c>
      <c r="O3204" s="8">
        <v>916695100</v>
      </c>
      <c r="P3204" s="8">
        <v>916299269</v>
      </c>
      <c r="Q3204" s="8"/>
      <c r="R3204" s="5" t="s">
        <v>417</v>
      </c>
      <c r="S3204" s="5" t="s">
        <v>417</v>
      </c>
      <c r="T3204" s="5" t="s">
        <v>417</v>
      </c>
      <c r="U3204" s="5" t="s">
        <v>417</v>
      </c>
      <c r="V3204" s="5" t="s">
        <v>417</v>
      </c>
      <c r="W3204" s="5" t="s">
        <v>417</v>
      </c>
      <c r="X3204" s="5" t="s">
        <v>417</v>
      </c>
      <c r="Y3204" s="5" t="s">
        <v>417</v>
      </c>
      <c r="Z3204" s="5" t="s">
        <v>417</v>
      </c>
      <c r="AA3204" s="5" t="s">
        <v>417</v>
      </c>
      <c r="AB3204" s="5" t="s">
        <v>25548</v>
      </c>
      <c r="AC3204" s="5"/>
      <c r="AD3204" s="5"/>
      <c r="AE3204" s="5"/>
      <c r="AF3204" s="5"/>
    </row>
    <row r="3205" spans="1:32" hidden="1">
      <c r="A3205" s="5" t="s">
        <v>25549</v>
      </c>
      <c r="B3205" s="5" t="str">
        <f>IF(COUNTIF('Leads Priorizados INT'!M:M,A3205)&gt;0,"Sí","No")</f>
        <v>No</v>
      </c>
      <c r="C3205">
        <v>0</v>
      </c>
      <c r="D3205" s="6" t="s">
        <v>414</v>
      </c>
      <c r="E3205" s="5" t="s">
        <v>25550</v>
      </c>
      <c r="F3205" s="5" t="s">
        <v>152</v>
      </c>
      <c r="G3205" s="5" t="s">
        <v>2952</v>
      </c>
      <c r="H3205" s="7">
        <v>4532484</v>
      </c>
      <c r="I3205" s="5">
        <v>11</v>
      </c>
      <c r="J3205" s="5">
        <v>1</v>
      </c>
      <c r="K3205" s="5" t="s">
        <v>25551</v>
      </c>
      <c r="L3205" s="5">
        <v>5.1700000000000003E-2</v>
      </c>
      <c r="M3205" s="8"/>
      <c r="N3205" s="8"/>
      <c r="O3205" s="8"/>
      <c r="P3205" s="8"/>
      <c r="Q3205" s="8"/>
      <c r="R3205" s="5" t="s">
        <v>417</v>
      </c>
      <c r="S3205" s="5" t="s">
        <v>417</v>
      </c>
      <c r="T3205" s="5" t="s">
        <v>417</v>
      </c>
      <c r="U3205" s="5" t="s">
        <v>417</v>
      </c>
      <c r="V3205" s="5" t="s">
        <v>417</v>
      </c>
      <c r="W3205" s="5" t="s">
        <v>417</v>
      </c>
      <c r="X3205" s="5" t="s">
        <v>417</v>
      </c>
      <c r="Y3205" s="5" t="s">
        <v>417</v>
      </c>
      <c r="Z3205" s="5" t="s">
        <v>417</v>
      </c>
      <c r="AA3205" s="5" t="s">
        <v>417</v>
      </c>
      <c r="AB3205" s="5"/>
      <c r="AC3205" s="5"/>
      <c r="AD3205" s="5"/>
      <c r="AE3205" s="5"/>
      <c r="AF3205" s="5"/>
    </row>
    <row r="3206" spans="1:32" hidden="1">
      <c r="A3206" s="5" t="s">
        <v>25552</v>
      </c>
      <c r="B3206" s="5" t="str">
        <f>IF(COUNTIF('Leads Priorizados INT'!M:M,A3206)&gt;0,"Sí","No")</f>
        <v>No</v>
      </c>
      <c r="C3206">
        <v>0</v>
      </c>
      <c r="D3206" s="6" t="s">
        <v>414</v>
      </c>
      <c r="E3206" s="5" t="s">
        <v>25553</v>
      </c>
      <c r="F3206" s="5" t="s">
        <v>152</v>
      </c>
      <c r="G3206" s="5" t="s">
        <v>14641</v>
      </c>
      <c r="H3206" s="7">
        <v>762847</v>
      </c>
      <c r="I3206" s="5">
        <v>1</v>
      </c>
      <c r="J3206" s="5">
        <v>1</v>
      </c>
      <c r="K3206" s="5" t="s">
        <v>25554</v>
      </c>
      <c r="L3206" s="5">
        <v>5.1700000000000003E-2</v>
      </c>
      <c r="M3206" s="8">
        <v>639192056</v>
      </c>
      <c r="N3206" s="8"/>
      <c r="O3206" s="8"/>
      <c r="P3206" s="8"/>
      <c r="Q3206" s="8"/>
      <c r="R3206" s="5" t="s">
        <v>417</v>
      </c>
      <c r="S3206" s="5" t="s">
        <v>417</v>
      </c>
      <c r="T3206" s="5" t="s">
        <v>417</v>
      </c>
      <c r="U3206" s="5" t="s">
        <v>417</v>
      </c>
      <c r="V3206" s="5" t="s">
        <v>417</v>
      </c>
      <c r="W3206" s="5" t="s">
        <v>417</v>
      </c>
      <c r="X3206" s="5" t="s">
        <v>417</v>
      </c>
      <c r="Y3206" s="5" t="s">
        <v>417</v>
      </c>
      <c r="Z3206" s="5" t="s">
        <v>417</v>
      </c>
      <c r="AA3206" s="5" t="s">
        <v>417</v>
      </c>
      <c r="AB3206" s="5"/>
      <c r="AC3206" s="5"/>
      <c r="AD3206" s="5"/>
      <c r="AE3206" s="5"/>
      <c r="AF3206" s="5"/>
    </row>
    <row r="3207" spans="1:32">
      <c r="A3207" s="5" t="s">
        <v>25555</v>
      </c>
      <c r="B3207" s="5" t="str">
        <f>IF(COUNTIF('Leads Priorizados INT'!M:M,A3207)&gt;0,"Sí","No")</f>
        <v>No</v>
      </c>
      <c r="C3207">
        <v>1</v>
      </c>
      <c r="D3207" s="6" t="s">
        <v>414</v>
      </c>
      <c r="E3207" s="5" t="s">
        <v>25556</v>
      </c>
      <c r="F3207" s="5" t="s">
        <v>1382</v>
      </c>
      <c r="G3207" s="5" t="s">
        <v>25557</v>
      </c>
      <c r="H3207" s="7">
        <v>1623372</v>
      </c>
      <c r="I3207" s="5">
        <v>16</v>
      </c>
      <c r="J3207" s="5">
        <v>2</v>
      </c>
      <c r="K3207" s="5" t="s">
        <v>25558</v>
      </c>
      <c r="L3207" s="5">
        <v>5.1700000000000003E-2</v>
      </c>
      <c r="M3207" s="8">
        <v>961221505</v>
      </c>
      <c r="N3207" s="8">
        <v>961235192</v>
      </c>
      <c r="O3207" s="8">
        <v>961221010</v>
      </c>
      <c r="P3207" s="8"/>
      <c r="Q3207" s="8"/>
      <c r="R3207" s="5" t="s">
        <v>417</v>
      </c>
      <c r="S3207" s="5" t="s">
        <v>417</v>
      </c>
      <c r="T3207" s="5" t="s">
        <v>417</v>
      </c>
      <c r="U3207" s="5" t="s">
        <v>417</v>
      </c>
      <c r="V3207" s="5" t="s">
        <v>417</v>
      </c>
      <c r="W3207" s="5" t="s">
        <v>417</v>
      </c>
      <c r="X3207" s="5" t="s">
        <v>417</v>
      </c>
      <c r="Y3207" s="5" t="s">
        <v>417</v>
      </c>
      <c r="Z3207" s="5" t="s">
        <v>417</v>
      </c>
      <c r="AA3207" s="5" t="s">
        <v>417</v>
      </c>
      <c r="AB3207" s="5" t="s">
        <v>25559</v>
      </c>
      <c r="AC3207" s="5"/>
      <c r="AD3207" s="5"/>
      <c r="AE3207" s="5"/>
      <c r="AF3207" s="5"/>
    </row>
    <row r="3208" spans="1:32" hidden="1">
      <c r="A3208" s="5" t="s">
        <v>25560</v>
      </c>
      <c r="B3208" s="5" t="str">
        <f>IF(COUNTIF('Leads Priorizados INT'!M:M,A3208)&gt;0,"Sí","No")</f>
        <v>No</v>
      </c>
      <c r="C3208">
        <v>0</v>
      </c>
      <c r="D3208" s="6" t="s">
        <v>414</v>
      </c>
      <c r="E3208" s="5" t="s">
        <v>25561</v>
      </c>
      <c r="F3208" s="5" t="s">
        <v>431</v>
      </c>
      <c r="G3208" s="5" t="s">
        <v>14951</v>
      </c>
      <c r="H3208" s="7">
        <v>908491</v>
      </c>
      <c r="I3208" s="5">
        <v>8</v>
      </c>
      <c r="J3208" s="5">
        <v>5</v>
      </c>
      <c r="K3208" s="5" t="s">
        <v>25562</v>
      </c>
      <c r="L3208" s="5">
        <v>5.16E-2</v>
      </c>
      <c r="M3208" s="8">
        <v>937418523</v>
      </c>
      <c r="N3208" s="8">
        <v>937418500</v>
      </c>
      <c r="O3208" s="8">
        <v>937598584</v>
      </c>
      <c r="P3208" s="8">
        <v>937594560</v>
      </c>
      <c r="Q3208" s="8">
        <v>937566289</v>
      </c>
      <c r="R3208" s="5" t="s">
        <v>417</v>
      </c>
      <c r="S3208" s="5" t="s">
        <v>417</v>
      </c>
      <c r="T3208" s="5" t="s">
        <v>417</v>
      </c>
      <c r="U3208" s="5" t="s">
        <v>417</v>
      </c>
      <c r="V3208" s="5" t="s">
        <v>417</v>
      </c>
      <c r="W3208" s="5" t="s">
        <v>417</v>
      </c>
      <c r="X3208" s="5" t="s">
        <v>417</v>
      </c>
      <c r="Y3208" s="5" t="s">
        <v>417</v>
      </c>
      <c r="Z3208" s="5" t="s">
        <v>417</v>
      </c>
      <c r="AA3208" s="5" t="s">
        <v>417</v>
      </c>
      <c r="AB3208" s="5" t="s">
        <v>25563</v>
      </c>
      <c r="AC3208" s="5"/>
      <c r="AD3208" s="5"/>
      <c r="AE3208" s="5"/>
      <c r="AF3208" s="5"/>
    </row>
    <row r="3209" spans="1:32" hidden="1">
      <c r="A3209" s="5" t="s">
        <v>25564</v>
      </c>
      <c r="B3209" s="5" t="str">
        <f>IF(COUNTIF('Leads Priorizados INT'!M:M,A3209)&gt;0,"Sí","No")</f>
        <v>No</v>
      </c>
      <c r="C3209">
        <v>0</v>
      </c>
      <c r="D3209" s="6" t="s">
        <v>414</v>
      </c>
      <c r="E3209" s="5" t="s">
        <v>25565</v>
      </c>
      <c r="F3209" s="5" t="s">
        <v>721</v>
      </c>
      <c r="G3209" s="5" t="s">
        <v>3100</v>
      </c>
      <c r="H3209" s="7">
        <v>719708</v>
      </c>
      <c r="I3209" s="5">
        <v>6</v>
      </c>
      <c r="J3209" s="5">
        <v>2</v>
      </c>
      <c r="K3209" s="5" t="s">
        <v>25566</v>
      </c>
      <c r="L3209" s="5">
        <v>5.16E-2</v>
      </c>
      <c r="M3209" s="8">
        <v>928263055</v>
      </c>
      <c r="N3209" s="8">
        <v>661907099</v>
      </c>
      <c r="O3209" s="8"/>
      <c r="P3209" s="8"/>
      <c r="Q3209" s="8"/>
      <c r="R3209" s="5" t="s">
        <v>417</v>
      </c>
      <c r="S3209" s="5" t="s">
        <v>417</v>
      </c>
      <c r="T3209" s="5" t="s">
        <v>417</v>
      </c>
      <c r="U3209" s="5" t="s">
        <v>417</v>
      </c>
      <c r="V3209" s="5" t="s">
        <v>417</v>
      </c>
      <c r="W3209" s="5" t="s">
        <v>417</v>
      </c>
      <c r="X3209" s="5" t="s">
        <v>417</v>
      </c>
      <c r="Y3209" s="5" t="s">
        <v>417</v>
      </c>
      <c r="Z3209" s="5" t="s">
        <v>417</v>
      </c>
      <c r="AA3209" s="5" t="s">
        <v>417</v>
      </c>
      <c r="AB3209" s="5" t="s">
        <v>25567</v>
      </c>
      <c r="AC3209" s="5"/>
      <c r="AD3209" s="5"/>
      <c r="AE3209" s="5"/>
      <c r="AF3209" s="5"/>
    </row>
    <row r="3210" spans="1:32">
      <c r="A3210" s="5" t="s">
        <v>25568</v>
      </c>
      <c r="B3210" s="5" t="str">
        <f>IF(COUNTIF('Leads Priorizados INT'!M:M,A3210)&gt;0,"Sí","No")</f>
        <v>No</v>
      </c>
      <c r="C3210">
        <v>1</v>
      </c>
      <c r="D3210" s="6" t="s">
        <v>414</v>
      </c>
      <c r="E3210" s="5" t="s">
        <v>25569</v>
      </c>
      <c r="F3210" s="5" t="s">
        <v>497</v>
      </c>
      <c r="G3210" s="5" t="s">
        <v>19468</v>
      </c>
      <c r="H3210" s="7">
        <v>546175</v>
      </c>
      <c r="I3210" s="5">
        <v>1</v>
      </c>
      <c r="J3210" s="5">
        <v>1</v>
      </c>
      <c r="K3210" s="5" t="s">
        <v>25570</v>
      </c>
      <c r="L3210" s="5">
        <v>5.16E-2</v>
      </c>
      <c r="M3210" s="8"/>
      <c r="N3210" s="8"/>
      <c r="O3210" s="8"/>
      <c r="P3210" s="8"/>
      <c r="Q3210" s="8"/>
      <c r="R3210" s="5" t="s">
        <v>417</v>
      </c>
      <c r="S3210" s="5" t="s">
        <v>417</v>
      </c>
      <c r="T3210" s="5" t="s">
        <v>417</v>
      </c>
      <c r="U3210" s="5" t="s">
        <v>417</v>
      </c>
      <c r="V3210" s="5" t="s">
        <v>417</v>
      </c>
      <c r="W3210" s="5" t="s">
        <v>417</v>
      </c>
      <c r="X3210" s="5" t="s">
        <v>417</v>
      </c>
      <c r="Y3210" s="5" t="s">
        <v>417</v>
      </c>
      <c r="Z3210" s="5" t="s">
        <v>417</v>
      </c>
      <c r="AA3210" s="5" t="s">
        <v>417</v>
      </c>
      <c r="AB3210" s="5"/>
      <c r="AC3210" s="5"/>
      <c r="AD3210" s="5"/>
      <c r="AE3210" s="5"/>
      <c r="AF3210" s="5"/>
    </row>
    <row r="3211" spans="1:32" hidden="1">
      <c r="A3211" s="5" t="s">
        <v>25571</v>
      </c>
      <c r="B3211" s="5" t="str">
        <f>IF(COUNTIF('Leads Priorizados INT'!M:M,A3211)&gt;0,"Sí","No")</f>
        <v>No</v>
      </c>
      <c r="C3211">
        <v>0</v>
      </c>
      <c r="D3211" s="6" t="s">
        <v>430</v>
      </c>
      <c r="E3211" s="5" t="s">
        <v>25572</v>
      </c>
      <c r="F3211" s="5" t="s">
        <v>740</v>
      </c>
      <c r="G3211" s="5" t="s">
        <v>9497</v>
      </c>
      <c r="H3211" s="7">
        <v>314409</v>
      </c>
      <c r="I3211" s="5">
        <v>3</v>
      </c>
      <c r="J3211" s="5">
        <v>1</v>
      </c>
      <c r="K3211" s="5" t="s">
        <v>25573</v>
      </c>
      <c r="L3211" s="5">
        <v>5.16E-2</v>
      </c>
      <c r="M3211" s="8">
        <v>924452636</v>
      </c>
      <c r="N3211" s="8">
        <v>924310930</v>
      </c>
      <c r="O3211" s="8">
        <v>924340116</v>
      </c>
      <c r="P3211" s="8">
        <v>687729801</v>
      </c>
      <c r="Q3211" s="8">
        <v>640158563</v>
      </c>
      <c r="R3211" s="5" t="s">
        <v>417</v>
      </c>
      <c r="S3211" s="5" t="s">
        <v>417</v>
      </c>
      <c r="T3211" s="5" t="s">
        <v>417</v>
      </c>
      <c r="U3211" s="5" t="s">
        <v>417</v>
      </c>
      <c r="V3211" s="5" t="s">
        <v>417</v>
      </c>
      <c r="W3211" s="5" t="s">
        <v>417</v>
      </c>
      <c r="X3211" s="5" t="s">
        <v>417</v>
      </c>
      <c r="Y3211" s="5" t="s">
        <v>417</v>
      </c>
      <c r="Z3211" s="5" t="s">
        <v>417</v>
      </c>
      <c r="AA3211" s="5" t="s">
        <v>417</v>
      </c>
      <c r="AB3211" s="5"/>
      <c r="AC3211" s="5"/>
      <c r="AD3211" s="5"/>
      <c r="AE3211" s="5"/>
      <c r="AF3211" s="5"/>
    </row>
    <row r="3212" spans="1:32" hidden="1">
      <c r="A3212" s="5" t="s">
        <v>25574</v>
      </c>
      <c r="B3212" s="5" t="str">
        <f>IF(COUNTIF('Leads Priorizados INT'!M:M,A3212)&gt;0,"Sí","No")</f>
        <v>No</v>
      </c>
      <c r="C3212">
        <v>0</v>
      </c>
      <c r="D3212" s="6" t="s">
        <v>414</v>
      </c>
      <c r="E3212" s="5" t="s">
        <v>25575</v>
      </c>
      <c r="F3212" s="5" t="s">
        <v>431</v>
      </c>
      <c r="G3212" s="5" t="s">
        <v>1479</v>
      </c>
      <c r="H3212" s="7">
        <v>355900</v>
      </c>
      <c r="I3212" s="5">
        <v>9</v>
      </c>
      <c r="J3212" s="5">
        <v>1</v>
      </c>
      <c r="K3212" s="5" t="s">
        <v>25576</v>
      </c>
      <c r="L3212" s="5">
        <v>5.16E-2</v>
      </c>
      <c r="M3212" s="8"/>
      <c r="N3212" s="8"/>
      <c r="O3212" s="8"/>
      <c r="P3212" s="8"/>
      <c r="Q3212" s="8"/>
      <c r="R3212" s="5" t="s">
        <v>417</v>
      </c>
      <c r="S3212" s="5" t="s">
        <v>417</v>
      </c>
      <c r="T3212" s="5" t="s">
        <v>417</v>
      </c>
      <c r="U3212" s="5" t="s">
        <v>417</v>
      </c>
      <c r="V3212" s="5" t="s">
        <v>417</v>
      </c>
      <c r="W3212" s="5" t="s">
        <v>417</v>
      </c>
      <c r="X3212" s="5" t="s">
        <v>417</v>
      </c>
      <c r="Y3212" s="5" t="s">
        <v>417</v>
      </c>
      <c r="Z3212" s="5" t="s">
        <v>417</v>
      </c>
      <c r="AA3212" s="5" t="s">
        <v>417</v>
      </c>
      <c r="AB3212" s="5"/>
      <c r="AC3212" s="5"/>
      <c r="AD3212" s="5"/>
      <c r="AE3212" s="5"/>
      <c r="AF3212" s="5"/>
    </row>
    <row r="3213" spans="1:32" hidden="1">
      <c r="A3213" s="5" t="s">
        <v>25577</v>
      </c>
      <c r="B3213" s="5" t="str">
        <f>IF(COUNTIF('Leads Priorizados INT'!M:M,A3213)&gt;0,"Sí","No")</f>
        <v>No</v>
      </c>
      <c r="C3213">
        <v>0</v>
      </c>
      <c r="D3213" s="6" t="s">
        <v>414</v>
      </c>
      <c r="E3213" s="5" t="s">
        <v>25578</v>
      </c>
      <c r="F3213" s="5" t="s">
        <v>721</v>
      </c>
      <c r="G3213" s="5" t="s">
        <v>13113</v>
      </c>
      <c r="H3213" s="7">
        <v>360029</v>
      </c>
      <c r="I3213" s="5">
        <v>6</v>
      </c>
      <c r="J3213" s="5">
        <v>3</v>
      </c>
      <c r="K3213" s="5" t="s">
        <v>25579</v>
      </c>
      <c r="L3213" s="5">
        <v>5.16E-2</v>
      </c>
      <c r="M3213" s="8">
        <v>928768159</v>
      </c>
      <c r="N3213" s="8">
        <v>928764242</v>
      </c>
      <c r="O3213" s="8">
        <v>928760497</v>
      </c>
      <c r="P3213" s="8">
        <v>928772045</v>
      </c>
      <c r="Q3213" s="8">
        <v>928765254</v>
      </c>
      <c r="R3213" s="5" t="s">
        <v>417</v>
      </c>
      <c r="S3213" s="5" t="s">
        <v>417</v>
      </c>
      <c r="T3213" s="5" t="s">
        <v>417</v>
      </c>
      <c r="U3213" s="5" t="s">
        <v>417</v>
      </c>
      <c r="V3213" s="5" t="s">
        <v>417</v>
      </c>
      <c r="W3213" s="5" t="s">
        <v>417</v>
      </c>
      <c r="X3213" s="5" t="s">
        <v>417</v>
      </c>
      <c r="Y3213" s="5" t="s">
        <v>417</v>
      </c>
      <c r="Z3213" s="5" t="s">
        <v>417</v>
      </c>
      <c r="AA3213" s="5" t="s">
        <v>417</v>
      </c>
      <c r="AB3213" s="5"/>
      <c r="AC3213" s="5"/>
      <c r="AD3213" s="5"/>
      <c r="AE3213" s="5"/>
      <c r="AF3213" s="5"/>
    </row>
    <row r="3214" spans="1:32">
      <c r="A3214" s="5" t="s">
        <v>25580</v>
      </c>
      <c r="B3214" s="5" t="str">
        <f>IF(COUNTIF('Leads Priorizados INT'!M:M,A3214)&gt;0,"Sí","No")</f>
        <v>No</v>
      </c>
      <c r="C3214">
        <v>1</v>
      </c>
      <c r="D3214" s="6" t="s">
        <v>414</v>
      </c>
      <c r="E3214" s="5" t="s">
        <v>25581</v>
      </c>
      <c r="F3214" s="5" t="s">
        <v>152</v>
      </c>
      <c r="G3214" s="5" t="s">
        <v>1535</v>
      </c>
      <c r="H3214" s="7">
        <v>3828108</v>
      </c>
      <c r="I3214" s="5">
        <v>12</v>
      </c>
      <c r="J3214" s="5">
        <v>1</v>
      </c>
      <c r="K3214" s="5" t="s">
        <v>25582</v>
      </c>
      <c r="L3214" s="5">
        <v>5.16E-2</v>
      </c>
      <c r="M3214" s="8">
        <v>916613805</v>
      </c>
      <c r="N3214" s="8">
        <v>916588001</v>
      </c>
      <c r="O3214" s="8"/>
      <c r="P3214" s="8"/>
      <c r="Q3214" s="8"/>
      <c r="R3214" s="5" t="s">
        <v>417</v>
      </c>
      <c r="S3214" s="5" t="s">
        <v>417</v>
      </c>
      <c r="T3214" s="5" t="s">
        <v>417</v>
      </c>
      <c r="U3214" s="5" t="s">
        <v>417</v>
      </c>
      <c r="V3214" s="5" t="s">
        <v>417</v>
      </c>
      <c r="W3214" s="5" t="s">
        <v>417</v>
      </c>
      <c r="X3214" s="5" t="s">
        <v>417</v>
      </c>
      <c r="Y3214" s="5" t="s">
        <v>417</v>
      </c>
      <c r="Z3214" s="5" t="s">
        <v>417</v>
      </c>
      <c r="AA3214" s="5" t="s">
        <v>417</v>
      </c>
      <c r="AB3214" s="5"/>
      <c r="AC3214" s="5"/>
      <c r="AD3214" s="5"/>
      <c r="AE3214" s="5"/>
      <c r="AF3214" s="5"/>
    </row>
    <row r="3215" spans="1:32">
      <c r="A3215" s="5" t="s">
        <v>9121</v>
      </c>
      <c r="B3215" s="5" t="str">
        <f>IF(COUNTIF('Leads Priorizados INT'!M:M,A3215)&gt;0,"Sí","No")</f>
        <v>No</v>
      </c>
      <c r="C3215">
        <v>1</v>
      </c>
      <c r="D3215" s="6" t="s">
        <v>414</v>
      </c>
      <c r="E3215" s="5" t="s">
        <v>25583</v>
      </c>
      <c r="F3215" s="5" t="s">
        <v>152</v>
      </c>
      <c r="G3215" s="5" t="s">
        <v>1264</v>
      </c>
      <c r="H3215" s="7">
        <v>847015</v>
      </c>
      <c r="I3215" s="5">
        <v>7</v>
      </c>
      <c r="J3215" s="5">
        <v>1</v>
      </c>
      <c r="K3215" s="5" t="s">
        <v>25584</v>
      </c>
      <c r="L3215" s="5">
        <v>5.16E-2</v>
      </c>
      <c r="M3215" s="8"/>
      <c r="N3215" s="8"/>
      <c r="O3215" s="8"/>
      <c r="P3215" s="8"/>
      <c r="Q3215" s="8"/>
      <c r="R3215" s="5" t="s">
        <v>417</v>
      </c>
      <c r="S3215" s="5" t="s">
        <v>417</v>
      </c>
      <c r="T3215" s="5" t="s">
        <v>417</v>
      </c>
      <c r="U3215" s="5" t="s">
        <v>417</v>
      </c>
      <c r="V3215" s="5" t="s">
        <v>417</v>
      </c>
      <c r="W3215" s="5" t="s">
        <v>417</v>
      </c>
      <c r="X3215" s="5" t="s">
        <v>417</v>
      </c>
      <c r="Y3215" s="5" t="s">
        <v>417</v>
      </c>
      <c r="Z3215" s="5" t="s">
        <v>417</v>
      </c>
      <c r="AA3215" s="5" t="s">
        <v>417</v>
      </c>
      <c r="AB3215" s="5"/>
      <c r="AC3215" s="5"/>
      <c r="AD3215" s="5"/>
      <c r="AE3215" s="5"/>
      <c r="AF3215" s="5"/>
    </row>
    <row r="3216" spans="1:32" hidden="1">
      <c r="A3216" s="5" t="s">
        <v>25585</v>
      </c>
      <c r="B3216" s="5" t="str">
        <f>IF(COUNTIF('Leads Priorizados INT'!M:M,A3216)&gt;0,"Sí","No")</f>
        <v>No</v>
      </c>
      <c r="C3216">
        <v>0</v>
      </c>
      <c r="D3216" s="6" t="s">
        <v>414</v>
      </c>
      <c r="E3216" s="5" t="s">
        <v>25586</v>
      </c>
      <c r="F3216" s="5" t="s">
        <v>721</v>
      </c>
      <c r="G3216" s="5" t="s">
        <v>3350</v>
      </c>
      <c r="H3216" s="7">
        <v>833302</v>
      </c>
      <c r="I3216" s="5">
        <v>8</v>
      </c>
      <c r="J3216" s="5">
        <v>1</v>
      </c>
      <c r="K3216" s="5" t="s">
        <v>25587</v>
      </c>
      <c r="L3216" s="5">
        <v>5.1499999999999997E-2</v>
      </c>
      <c r="M3216" s="8"/>
      <c r="N3216" s="8"/>
      <c r="O3216" s="8"/>
      <c r="P3216" s="8"/>
      <c r="Q3216" s="8"/>
      <c r="R3216" s="5" t="s">
        <v>417</v>
      </c>
      <c r="S3216" s="5" t="s">
        <v>417</v>
      </c>
      <c r="T3216" s="5" t="s">
        <v>417</v>
      </c>
      <c r="U3216" s="5" t="s">
        <v>417</v>
      </c>
      <c r="V3216" s="5" t="s">
        <v>417</v>
      </c>
      <c r="W3216" s="5" t="s">
        <v>417</v>
      </c>
      <c r="X3216" s="5" t="s">
        <v>417</v>
      </c>
      <c r="Y3216" s="5" t="s">
        <v>417</v>
      </c>
      <c r="Z3216" s="5" t="s">
        <v>417</v>
      </c>
      <c r="AA3216" s="5" t="s">
        <v>417</v>
      </c>
      <c r="AB3216" s="5"/>
      <c r="AC3216" s="5"/>
      <c r="AD3216" s="5"/>
      <c r="AE3216" s="5"/>
      <c r="AF3216" s="5"/>
    </row>
    <row r="3217" spans="1:32">
      <c r="A3217" s="5" t="s">
        <v>25588</v>
      </c>
      <c r="B3217" s="5" t="str">
        <f>IF(COUNTIF('Leads Priorizados INT'!M:M,A3217)&gt;0,"Sí","No")</f>
        <v>No</v>
      </c>
      <c r="C3217">
        <v>1</v>
      </c>
      <c r="D3217" s="6" t="s">
        <v>414</v>
      </c>
      <c r="E3217" s="5" t="s">
        <v>25589</v>
      </c>
      <c r="F3217" s="5" t="s">
        <v>1118</v>
      </c>
      <c r="G3217" s="5" t="s">
        <v>25590</v>
      </c>
      <c r="H3217" s="7">
        <v>530347</v>
      </c>
      <c r="I3217" s="5">
        <v>4</v>
      </c>
      <c r="J3217" s="5">
        <v>1</v>
      </c>
      <c r="K3217" s="5" t="s">
        <v>25591</v>
      </c>
      <c r="L3217" s="5">
        <v>5.1499999999999997E-2</v>
      </c>
      <c r="M3217" s="8"/>
      <c r="N3217" s="8"/>
      <c r="O3217" s="8"/>
      <c r="P3217" s="8"/>
      <c r="Q3217" s="8"/>
      <c r="R3217" s="5" t="s">
        <v>417</v>
      </c>
      <c r="S3217" s="5" t="s">
        <v>417</v>
      </c>
      <c r="T3217" s="5" t="s">
        <v>417</v>
      </c>
      <c r="U3217" s="5" t="s">
        <v>417</v>
      </c>
      <c r="V3217" s="5" t="s">
        <v>417</v>
      </c>
      <c r="W3217" s="5" t="s">
        <v>417</v>
      </c>
      <c r="X3217" s="5" t="s">
        <v>417</v>
      </c>
      <c r="Y3217" s="5" t="s">
        <v>417</v>
      </c>
      <c r="Z3217" s="5" t="s">
        <v>417</v>
      </c>
      <c r="AA3217" s="5" t="s">
        <v>417</v>
      </c>
      <c r="AB3217" s="5"/>
      <c r="AC3217" s="5"/>
      <c r="AD3217" s="5"/>
      <c r="AE3217" s="5"/>
      <c r="AF3217" s="5"/>
    </row>
    <row r="3218" spans="1:32" hidden="1">
      <c r="A3218" s="5" t="s">
        <v>25592</v>
      </c>
      <c r="B3218" s="5" t="str">
        <f>IF(COUNTIF('Leads Priorizados INT'!M:M,A3218)&gt;0,"Sí","No")</f>
        <v>No</v>
      </c>
      <c r="C3218">
        <v>0</v>
      </c>
      <c r="D3218" s="6" t="s">
        <v>414</v>
      </c>
      <c r="E3218" s="5" t="s">
        <v>25593</v>
      </c>
      <c r="F3218" s="5" t="s">
        <v>431</v>
      </c>
      <c r="G3218" s="5" t="s">
        <v>1479</v>
      </c>
      <c r="H3218" s="7">
        <v>822854</v>
      </c>
      <c r="I3218" s="5">
        <v>1</v>
      </c>
      <c r="J3218" s="5">
        <v>1</v>
      </c>
      <c r="K3218" s="5" t="s">
        <v>25594</v>
      </c>
      <c r="L3218" s="5">
        <v>5.1499999999999997E-2</v>
      </c>
      <c r="M3218" s="8"/>
      <c r="N3218" s="8"/>
      <c r="O3218" s="8"/>
      <c r="P3218" s="8"/>
      <c r="Q3218" s="8"/>
      <c r="R3218" s="5" t="s">
        <v>417</v>
      </c>
      <c r="S3218" s="5" t="s">
        <v>417</v>
      </c>
      <c r="T3218" s="5" t="s">
        <v>417</v>
      </c>
      <c r="U3218" s="5" t="s">
        <v>417</v>
      </c>
      <c r="V3218" s="5" t="s">
        <v>417</v>
      </c>
      <c r="W3218" s="5" t="s">
        <v>417</v>
      </c>
      <c r="X3218" s="5" t="s">
        <v>417</v>
      </c>
      <c r="Y3218" s="5" t="s">
        <v>417</v>
      </c>
      <c r="Z3218" s="5" t="s">
        <v>417</v>
      </c>
      <c r="AA3218" s="5" t="s">
        <v>417</v>
      </c>
      <c r="AB3218" s="5"/>
      <c r="AC3218" s="5"/>
      <c r="AD3218" s="5"/>
      <c r="AE3218" s="5"/>
      <c r="AF3218" s="5"/>
    </row>
    <row r="3219" spans="1:32" hidden="1">
      <c r="A3219" s="5" t="s">
        <v>25595</v>
      </c>
      <c r="B3219" s="5" t="str">
        <f>IF(COUNTIF('Leads Priorizados INT'!M:M,A3219)&gt;0,"Sí","No")</f>
        <v>No</v>
      </c>
      <c r="C3219">
        <v>0</v>
      </c>
      <c r="D3219" s="6" t="s">
        <v>414</v>
      </c>
      <c r="E3219" s="5" t="s">
        <v>25596</v>
      </c>
      <c r="F3219" s="5" t="s">
        <v>431</v>
      </c>
      <c r="G3219" s="5" t="s">
        <v>971</v>
      </c>
      <c r="H3219" s="7">
        <v>551314</v>
      </c>
      <c r="I3219" s="5">
        <v>1</v>
      </c>
      <c r="J3219" s="5">
        <v>2</v>
      </c>
      <c r="K3219" s="5" t="s">
        <v>25597</v>
      </c>
      <c r="L3219" s="5">
        <v>5.1499999999999997E-2</v>
      </c>
      <c r="M3219" s="8"/>
      <c r="N3219" s="8"/>
      <c r="O3219" s="8"/>
      <c r="P3219" s="8"/>
      <c r="Q3219" s="8"/>
      <c r="R3219" s="5" t="s">
        <v>417</v>
      </c>
      <c r="S3219" s="5" t="s">
        <v>417</v>
      </c>
      <c r="T3219" s="5" t="s">
        <v>417</v>
      </c>
      <c r="U3219" s="5" t="s">
        <v>417</v>
      </c>
      <c r="V3219" s="5" t="s">
        <v>417</v>
      </c>
      <c r="W3219" s="5" t="s">
        <v>417</v>
      </c>
      <c r="X3219" s="5" t="s">
        <v>417</v>
      </c>
      <c r="Y3219" s="5" t="s">
        <v>417</v>
      </c>
      <c r="Z3219" s="5" t="s">
        <v>417</v>
      </c>
      <c r="AA3219" s="5" t="s">
        <v>417</v>
      </c>
      <c r="AB3219" s="5"/>
      <c r="AC3219" s="5"/>
      <c r="AD3219" s="5"/>
      <c r="AE3219" s="5"/>
      <c r="AF3219" s="5"/>
    </row>
    <row r="3220" spans="1:32" hidden="1">
      <c r="A3220" s="5" t="s">
        <v>25598</v>
      </c>
      <c r="B3220" s="5" t="str">
        <f>IF(COUNTIF('Leads Priorizados INT'!M:M,A3220)&gt;0,"Sí","No")</f>
        <v>No</v>
      </c>
      <c r="C3220">
        <v>0</v>
      </c>
      <c r="D3220" s="6" t="s">
        <v>414</v>
      </c>
      <c r="E3220" s="5" t="s">
        <v>25599</v>
      </c>
      <c r="F3220" s="5" t="s">
        <v>152</v>
      </c>
      <c r="G3220" s="5" t="s">
        <v>2821</v>
      </c>
      <c r="H3220" s="7">
        <v>955822</v>
      </c>
      <c r="I3220" s="5">
        <v>7</v>
      </c>
      <c r="J3220" s="5">
        <v>2</v>
      </c>
      <c r="K3220" s="5" t="s">
        <v>25600</v>
      </c>
      <c r="L3220" s="5">
        <v>5.1499999999999997E-2</v>
      </c>
      <c r="M3220" s="8"/>
      <c r="N3220" s="8"/>
      <c r="O3220" s="8"/>
      <c r="P3220" s="8"/>
      <c r="Q3220" s="8"/>
      <c r="R3220" s="5" t="s">
        <v>417</v>
      </c>
      <c r="S3220" s="5" t="s">
        <v>417</v>
      </c>
      <c r="T3220" s="5" t="s">
        <v>417</v>
      </c>
      <c r="U3220" s="5" t="s">
        <v>417</v>
      </c>
      <c r="V3220" s="5" t="s">
        <v>417</v>
      </c>
      <c r="W3220" s="5" t="s">
        <v>417</v>
      </c>
      <c r="X3220" s="5" t="s">
        <v>417</v>
      </c>
      <c r="Y3220" s="5" t="s">
        <v>417</v>
      </c>
      <c r="Z3220" s="5" t="s">
        <v>417</v>
      </c>
      <c r="AA3220" s="5" t="s">
        <v>417</v>
      </c>
      <c r="AB3220" s="5"/>
      <c r="AC3220" s="5"/>
      <c r="AD3220" s="5"/>
      <c r="AE3220" s="5"/>
      <c r="AF3220" s="5"/>
    </row>
    <row r="3221" spans="1:32" hidden="1">
      <c r="A3221" s="5" t="s">
        <v>25601</v>
      </c>
      <c r="B3221" s="5" t="str">
        <f>IF(COUNTIF('Leads Priorizados INT'!M:M,A3221)&gt;0,"Sí","No")</f>
        <v>No</v>
      </c>
      <c r="C3221">
        <v>0</v>
      </c>
      <c r="D3221" s="6" t="s">
        <v>414</v>
      </c>
      <c r="E3221" s="5" t="s">
        <v>25602</v>
      </c>
      <c r="F3221" s="5" t="s">
        <v>152</v>
      </c>
      <c r="G3221" s="5" t="s">
        <v>1602</v>
      </c>
      <c r="H3221" s="7">
        <v>2490721</v>
      </c>
      <c r="I3221" s="5">
        <v>7</v>
      </c>
      <c r="J3221" s="5">
        <v>1</v>
      </c>
      <c r="K3221" s="5" t="s">
        <v>25603</v>
      </c>
      <c r="L3221" s="5">
        <v>5.1499999999999997E-2</v>
      </c>
      <c r="M3221" s="8">
        <v>915180760</v>
      </c>
      <c r="N3221" s="8">
        <v>914250114</v>
      </c>
      <c r="O3221" s="8">
        <v>917116212</v>
      </c>
      <c r="P3221" s="8">
        <v>915558703</v>
      </c>
      <c r="Q3221" s="8"/>
      <c r="R3221" s="5" t="s">
        <v>417</v>
      </c>
      <c r="S3221" s="5" t="s">
        <v>417</v>
      </c>
      <c r="T3221" s="5" t="s">
        <v>417</v>
      </c>
      <c r="U3221" s="5" t="s">
        <v>417</v>
      </c>
      <c r="V3221" s="5" t="s">
        <v>417</v>
      </c>
      <c r="W3221" s="5" t="s">
        <v>417</v>
      </c>
      <c r="X3221" s="5" t="s">
        <v>417</v>
      </c>
      <c r="Y3221" s="5" t="s">
        <v>417</v>
      </c>
      <c r="Z3221" s="5" t="s">
        <v>417</v>
      </c>
      <c r="AA3221" s="5" t="s">
        <v>417</v>
      </c>
      <c r="AB3221" s="5"/>
      <c r="AC3221" s="5"/>
      <c r="AD3221" s="5"/>
      <c r="AE3221" s="5"/>
      <c r="AF3221" s="5"/>
    </row>
    <row r="3222" spans="1:32" hidden="1">
      <c r="A3222" s="5" t="s">
        <v>25604</v>
      </c>
      <c r="B3222" s="5" t="str">
        <f>IF(COUNTIF('Leads Priorizados INT'!M:M,A3222)&gt;0,"Sí","No")</f>
        <v>No</v>
      </c>
      <c r="C3222">
        <v>0</v>
      </c>
      <c r="D3222" s="6" t="s">
        <v>414</v>
      </c>
      <c r="E3222" s="5" t="s">
        <v>25605</v>
      </c>
      <c r="F3222" s="5" t="s">
        <v>1328</v>
      </c>
      <c r="G3222" s="5" t="s">
        <v>24809</v>
      </c>
      <c r="H3222" s="7">
        <v>2759618</v>
      </c>
      <c r="I3222" s="5">
        <v>43</v>
      </c>
      <c r="J3222" s="5">
        <v>2</v>
      </c>
      <c r="K3222" s="5" t="s">
        <v>25606</v>
      </c>
      <c r="L3222" s="5">
        <v>5.1400000000000001E-2</v>
      </c>
      <c r="M3222" s="8">
        <v>965683042</v>
      </c>
      <c r="N3222" s="8">
        <v>965683500</v>
      </c>
      <c r="O3222" s="8"/>
      <c r="P3222" s="8"/>
      <c r="Q3222" s="8"/>
      <c r="R3222" s="5" t="s">
        <v>417</v>
      </c>
      <c r="S3222" s="5" t="s">
        <v>417</v>
      </c>
      <c r="T3222" s="5" t="s">
        <v>417</v>
      </c>
      <c r="U3222" s="5" t="s">
        <v>417</v>
      </c>
      <c r="V3222" s="5" t="s">
        <v>417</v>
      </c>
      <c r="W3222" s="5" t="s">
        <v>417</v>
      </c>
      <c r="X3222" s="5" t="s">
        <v>417</v>
      </c>
      <c r="Y3222" s="5" t="s">
        <v>417</v>
      </c>
      <c r="Z3222" s="5" t="s">
        <v>417</v>
      </c>
      <c r="AA3222" s="5" t="s">
        <v>417</v>
      </c>
      <c r="AB3222" s="5" t="s">
        <v>25607</v>
      </c>
      <c r="AC3222" s="5" t="s">
        <v>25608</v>
      </c>
      <c r="AD3222" s="5" t="s">
        <v>25609</v>
      </c>
      <c r="AE3222" s="5" t="s">
        <v>25610</v>
      </c>
      <c r="AF3222" s="5" t="s">
        <v>25611</v>
      </c>
    </row>
    <row r="3223" spans="1:32">
      <c r="A3223" s="5" t="s">
        <v>25612</v>
      </c>
      <c r="B3223" s="5" t="str">
        <f>IF(COUNTIF('Leads Priorizados INT'!M:M,A3223)&gt;0,"Sí","No")</f>
        <v>No</v>
      </c>
      <c r="C3223">
        <v>1</v>
      </c>
      <c r="D3223" s="6" t="s">
        <v>430</v>
      </c>
      <c r="E3223" s="5" t="s">
        <v>25613</v>
      </c>
      <c r="F3223" s="5" t="s">
        <v>684</v>
      </c>
      <c r="G3223" s="5" t="s">
        <v>12767</v>
      </c>
      <c r="H3223" s="7">
        <v>363278</v>
      </c>
      <c r="I3223" s="5">
        <v>5</v>
      </c>
      <c r="J3223" s="5">
        <v>2</v>
      </c>
      <c r="K3223" s="5" t="s">
        <v>25614</v>
      </c>
      <c r="L3223" s="5">
        <v>5.1400000000000001E-2</v>
      </c>
      <c r="M3223" s="8">
        <v>957963635</v>
      </c>
      <c r="N3223" s="8">
        <v>957609141</v>
      </c>
      <c r="O3223" s="8">
        <v>957609006</v>
      </c>
      <c r="P3223" s="8">
        <v>957609019</v>
      </c>
      <c r="Q3223" s="8">
        <v>957609012</v>
      </c>
      <c r="R3223" s="5" t="s">
        <v>417</v>
      </c>
      <c r="S3223" s="5" t="s">
        <v>417</v>
      </c>
      <c r="T3223" s="5" t="s">
        <v>417</v>
      </c>
      <c r="U3223" s="5" t="s">
        <v>417</v>
      </c>
      <c r="V3223" s="5" t="s">
        <v>417</v>
      </c>
      <c r="W3223" s="5" t="s">
        <v>417</v>
      </c>
      <c r="X3223" s="5" t="s">
        <v>417</v>
      </c>
      <c r="Y3223" s="5" t="s">
        <v>417</v>
      </c>
      <c r="Z3223" s="5" t="s">
        <v>417</v>
      </c>
      <c r="AA3223" s="5" t="s">
        <v>417</v>
      </c>
      <c r="AB3223" s="5" t="s">
        <v>25615</v>
      </c>
      <c r="AC3223" s="5"/>
      <c r="AD3223" s="5"/>
      <c r="AE3223" s="5"/>
      <c r="AF3223" s="5"/>
    </row>
    <row r="3224" spans="1:32" hidden="1">
      <c r="A3224" s="5" t="s">
        <v>25616</v>
      </c>
      <c r="B3224" s="5" t="str">
        <f>IF(COUNTIF('Leads Priorizados INT'!M:M,A3224)&gt;0,"Sí","No")</f>
        <v>No</v>
      </c>
      <c r="C3224">
        <v>0</v>
      </c>
      <c r="D3224" s="6" t="s">
        <v>414</v>
      </c>
      <c r="E3224" s="5" t="s">
        <v>25617</v>
      </c>
      <c r="F3224" s="5" t="s">
        <v>581</v>
      </c>
      <c r="G3224" s="5" t="s">
        <v>20561</v>
      </c>
      <c r="H3224" s="7">
        <v>1029160</v>
      </c>
      <c r="I3224" s="5">
        <v>1</v>
      </c>
      <c r="J3224" s="5">
        <v>1</v>
      </c>
      <c r="K3224" s="5" t="s">
        <v>25618</v>
      </c>
      <c r="L3224" s="5">
        <v>5.1400000000000001E-2</v>
      </c>
      <c r="M3224" s="8"/>
      <c r="N3224" s="8"/>
      <c r="O3224" s="8"/>
      <c r="P3224" s="8"/>
      <c r="Q3224" s="8"/>
      <c r="R3224" s="5" t="s">
        <v>417</v>
      </c>
      <c r="S3224" s="5" t="s">
        <v>417</v>
      </c>
      <c r="T3224" s="5" t="s">
        <v>417</v>
      </c>
      <c r="U3224" s="5" t="s">
        <v>417</v>
      </c>
      <c r="V3224" s="5" t="s">
        <v>417</v>
      </c>
      <c r="W3224" s="5" t="s">
        <v>417</v>
      </c>
      <c r="X3224" s="5" t="s">
        <v>417</v>
      </c>
      <c r="Y3224" s="5" t="s">
        <v>417</v>
      </c>
      <c r="Z3224" s="5" t="s">
        <v>417</v>
      </c>
      <c r="AA3224" s="5" t="s">
        <v>417</v>
      </c>
      <c r="AB3224" s="5"/>
      <c r="AC3224" s="5"/>
      <c r="AD3224" s="5"/>
      <c r="AE3224" s="5"/>
      <c r="AF3224" s="5"/>
    </row>
    <row r="3225" spans="1:32" hidden="1">
      <c r="A3225" s="5" t="s">
        <v>25619</v>
      </c>
      <c r="B3225" s="5" t="str">
        <f>IF(COUNTIF('Leads Priorizados INT'!M:M,A3225)&gt;0,"Sí","No")</f>
        <v>No</v>
      </c>
      <c r="C3225">
        <v>0</v>
      </c>
      <c r="D3225" s="6" t="s">
        <v>414</v>
      </c>
      <c r="E3225" s="5" t="s">
        <v>25620</v>
      </c>
      <c r="F3225" s="5" t="s">
        <v>152</v>
      </c>
      <c r="G3225" s="5" t="s">
        <v>25621</v>
      </c>
      <c r="H3225" s="7">
        <v>311432</v>
      </c>
      <c r="I3225" s="5">
        <v>2</v>
      </c>
      <c r="J3225" s="5">
        <v>1</v>
      </c>
      <c r="K3225" s="5" t="s">
        <v>25622</v>
      </c>
      <c r="L3225" s="5">
        <v>5.1400000000000001E-2</v>
      </c>
      <c r="M3225" s="8">
        <v>913176903</v>
      </c>
      <c r="N3225" s="8"/>
      <c r="O3225" s="8"/>
      <c r="P3225" s="8"/>
      <c r="Q3225" s="8"/>
      <c r="R3225" s="5" t="s">
        <v>417</v>
      </c>
      <c r="S3225" s="5" t="s">
        <v>417</v>
      </c>
      <c r="T3225" s="5" t="s">
        <v>417</v>
      </c>
      <c r="U3225" s="5" t="s">
        <v>417</v>
      </c>
      <c r="V3225" s="5" t="s">
        <v>417</v>
      </c>
      <c r="W3225" s="5" t="s">
        <v>417</v>
      </c>
      <c r="X3225" s="5" t="s">
        <v>417</v>
      </c>
      <c r="Y3225" s="5" t="s">
        <v>417</v>
      </c>
      <c r="Z3225" s="5" t="s">
        <v>417</v>
      </c>
      <c r="AA3225" s="5" t="s">
        <v>417</v>
      </c>
      <c r="AB3225" s="5" t="s">
        <v>25623</v>
      </c>
      <c r="AC3225" s="5"/>
      <c r="AD3225" s="5"/>
      <c r="AE3225" s="5"/>
      <c r="AF3225" s="5"/>
    </row>
    <row r="3226" spans="1:32" hidden="1">
      <c r="A3226" s="5" t="s">
        <v>25624</v>
      </c>
      <c r="B3226" s="5" t="str">
        <f>IF(COUNTIF('Leads Priorizados INT'!M:M,A3226)&gt;0,"Sí","No")</f>
        <v>No</v>
      </c>
      <c r="C3226">
        <v>0</v>
      </c>
      <c r="D3226" s="6" t="s">
        <v>414</v>
      </c>
      <c r="E3226" s="5" t="s">
        <v>25625</v>
      </c>
      <c r="F3226" s="5" t="s">
        <v>152</v>
      </c>
      <c r="G3226" s="5" t="s">
        <v>3056</v>
      </c>
      <c r="H3226" s="7">
        <v>4106090</v>
      </c>
      <c r="I3226" s="5">
        <v>7</v>
      </c>
      <c r="J3226" s="5">
        <v>1</v>
      </c>
      <c r="K3226" s="5" t="s">
        <v>25626</v>
      </c>
      <c r="L3226" s="5">
        <v>5.1400000000000001E-2</v>
      </c>
      <c r="M3226" s="8"/>
      <c r="N3226" s="8"/>
      <c r="O3226" s="8"/>
      <c r="P3226" s="8"/>
      <c r="Q3226" s="8"/>
      <c r="R3226" s="5" t="s">
        <v>417</v>
      </c>
      <c r="S3226" s="5" t="s">
        <v>417</v>
      </c>
      <c r="T3226" s="5" t="s">
        <v>417</v>
      </c>
      <c r="U3226" s="5" t="s">
        <v>417</v>
      </c>
      <c r="V3226" s="5" t="s">
        <v>417</v>
      </c>
      <c r="W3226" s="5" t="s">
        <v>417</v>
      </c>
      <c r="X3226" s="5" t="s">
        <v>417</v>
      </c>
      <c r="Y3226" s="5" t="s">
        <v>417</v>
      </c>
      <c r="Z3226" s="5" t="s">
        <v>417</v>
      </c>
      <c r="AA3226" s="5" t="s">
        <v>417</v>
      </c>
      <c r="AB3226" s="5"/>
      <c r="AC3226" s="5"/>
      <c r="AD3226" s="5"/>
      <c r="AE3226" s="5"/>
      <c r="AF3226" s="5"/>
    </row>
    <row r="3227" spans="1:32">
      <c r="A3227" s="5" t="s">
        <v>25627</v>
      </c>
      <c r="B3227" s="5" t="str">
        <f>IF(COUNTIF('Leads Priorizados INT'!M:M,A3227)&gt;0,"Sí","No")</f>
        <v>No</v>
      </c>
      <c r="C3227">
        <v>1</v>
      </c>
      <c r="D3227" s="6" t="s">
        <v>414</v>
      </c>
      <c r="E3227" s="5" t="s">
        <v>25628</v>
      </c>
      <c r="F3227" s="5" t="s">
        <v>152</v>
      </c>
      <c r="G3227" s="5" t="s">
        <v>780</v>
      </c>
      <c r="H3227" s="7">
        <v>570650</v>
      </c>
      <c r="I3227" s="5">
        <v>1</v>
      </c>
      <c r="J3227" s="5">
        <v>1</v>
      </c>
      <c r="K3227" s="5" t="s">
        <v>25629</v>
      </c>
      <c r="L3227" s="5">
        <v>5.1400000000000001E-2</v>
      </c>
      <c r="M3227" s="8"/>
      <c r="N3227" s="8"/>
      <c r="O3227" s="8"/>
      <c r="P3227" s="8"/>
      <c r="Q3227" s="8"/>
      <c r="R3227" s="5" t="s">
        <v>417</v>
      </c>
      <c r="S3227" s="5" t="s">
        <v>417</v>
      </c>
      <c r="T3227" s="5" t="s">
        <v>417</v>
      </c>
      <c r="U3227" s="5" t="s">
        <v>417</v>
      </c>
      <c r="V3227" s="5" t="s">
        <v>417</v>
      </c>
      <c r="W3227" s="5" t="s">
        <v>417</v>
      </c>
      <c r="X3227" s="5" t="s">
        <v>417</v>
      </c>
      <c r="Y3227" s="5" t="s">
        <v>417</v>
      </c>
      <c r="Z3227" s="5" t="s">
        <v>417</v>
      </c>
      <c r="AA3227" s="5" t="s">
        <v>417</v>
      </c>
      <c r="AB3227" s="5"/>
      <c r="AC3227" s="5"/>
      <c r="AD3227" s="5"/>
      <c r="AE3227" s="5"/>
      <c r="AF3227" s="5"/>
    </row>
    <row r="3228" spans="1:32">
      <c r="A3228" s="5" t="s">
        <v>25630</v>
      </c>
      <c r="B3228" s="5" t="str">
        <f>IF(COUNTIF('Leads Priorizados INT'!M:M,A3228)&gt;0,"Sí","No")</f>
        <v>No</v>
      </c>
      <c r="C3228">
        <v>1</v>
      </c>
      <c r="D3228" s="6" t="s">
        <v>414</v>
      </c>
      <c r="E3228" s="5" t="s">
        <v>25631</v>
      </c>
      <c r="F3228" s="5" t="s">
        <v>152</v>
      </c>
      <c r="G3228" s="5" t="s">
        <v>1580</v>
      </c>
      <c r="H3228" s="7">
        <v>6295410</v>
      </c>
      <c r="I3228" s="5">
        <v>1</v>
      </c>
      <c r="J3228" s="5">
        <v>1</v>
      </c>
      <c r="K3228" s="5" t="s">
        <v>25632</v>
      </c>
      <c r="L3228" s="5">
        <v>5.1400000000000001E-2</v>
      </c>
      <c r="M3228" s="8"/>
      <c r="N3228" s="8"/>
      <c r="O3228" s="8"/>
      <c r="P3228" s="8"/>
      <c r="Q3228" s="8"/>
      <c r="R3228" s="5" t="s">
        <v>417</v>
      </c>
      <c r="S3228" s="5" t="s">
        <v>417</v>
      </c>
      <c r="T3228" s="5" t="s">
        <v>417</v>
      </c>
      <c r="U3228" s="5" t="s">
        <v>417</v>
      </c>
      <c r="V3228" s="5" t="s">
        <v>417</v>
      </c>
      <c r="W3228" s="5" t="s">
        <v>417</v>
      </c>
      <c r="X3228" s="5" t="s">
        <v>417</v>
      </c>
      <c r="Y3228" s="5" t="s">
        <v>417</v>
      </c>
      <c r="Z3228" s="5" t="s">
        <v>417</v>
      </c>
      <c r="AA3228" s="5" t="s">
        <v>417</v>
      </c>
      <c r="AB3228" s="5"/>
      <c r="AC3228" s="5"/>
      <c r="AD3228" s="5"/>
      <c r="AE3228" s="5"/>
      <c r="AF3228" s="5"/>
    </row>
    <row r="3229" spans="1:32" hidden="1">
      <c r="A3229" s="5" t="s">
        <v>25633</v>
      </c>
      <c r="B3229" s="5" t="str">
        <f>IF(COUNTIF('Leads Priorizados INT'!M:M,A3229)&gt;0,"Sí","No")</f>
        <v>No</v>
      </c>
      <c r="C3229">
        <v>0</v>
      </c>
      <c r="D3229" s="6" t="s">
        <v>414</v>
      </c>
      <c r="E3229" s="5" t="s">
        <v>25634</v>
      </c>
      <c r="F3229" s="5" t="s">
        <v>3374</v>
      </c>
      <c r="G3229" s="5" t="s">
        <v>17525</v>
      </c>
      <c r="H3229" s="7">
        <v>675372</v>
      </c>
      <c r="I3229" s="5">
        <v>15</v>
      </c>
      <c r="J3229" s="5">
        <v>1</v>
      </c>
      <c r="K3229" s="5" t="s">
        <v>25635</v>
      </c>
      <c r="L3229" s="5">
        <v>5.1299999999999998E-2</v>
      </c>
      <c r="M3229" s="8">
        <v>968219950</v>
      </c>
      <c r="N3229" s="8">
        <v>629258466</v>
      </c>
      <c r="O3229" s="8">
        <v>687253784</v>
      </c>
      <c r="P3229" s="8">
        <v>620815428</v>
      </c>
      <c r="Q3229" s="8"/>
      <c r="R3229" s="5" t="s">
        <v>417</v>
      </c>
      <c r="S3229" s="5" t="s">
        <v>417</v>
      </c>
      <c r="T3229" s="5" t="s">
        <v>417</v>
      </c>
      <c r="U3229" s="5" t="s">
        <v>417</v>
      </c>
      <c r="V3229" s="5" t="s">
        <v>417</v>
      </c>
      <c r="W3229" s="5" t="s">
        <v>417</v>
      </c>
      <c r="X3229" s="5" t="s">
        <v>417</v>
      </c>
      <c r="Y3229" s="5" t="s">
        <v>417</v>
      </c>
      <c r="Z3229" s="5" t="s">
        <v>417</v>
      </c>
      <c r="AA3229" s="5" t="s">
        <v>417</v>
      </c>
      <c r="AB3229" s="5" t="s">
        <v>25636</v>
      </c>
      <c r="AC3229" s="5" t="s">
        <v>25637</v>
      </c>
      <c r="AD3229" s="5" t="s">
        <v>25638</v>
      </c>
      <c r="AE3229" s="5" t="s">
        <v>25639</v>
      </c>
      <c r="AF3229" s="5" t="s">
        <v>25640</v>
      </c>
    </row>
    <row r="3230" spans="1:32" hidden="1">
      <c r="A3230" s="5" t="s">
        <v>25641</v>
      </c>
      <c r="B3230" s="5" t="str">
        <f>IF(COUNTIF('Leads Priorizados INT'!M:M,A3230)&gt;0,"Sí","No")</f>
        <v>No</v>
      </c>
      <c r="C3230">
        <v>0</v>
      </c>
      <c r="D3230" s="6" t="s">
        <v>414</v>
      </c>
      <c r="E3230" s="5" t="s">
        <v>25642</v>
      </c>
      <c r="F3230" s="5" t="s">
        <v>152</v>
      </c>
      <c r="G3230" s="5" t="s">
        <v>1602</v>
      </c>
      <c r="H3230" s="7">
        <v>630598</v>
      </c>
      <c r="I3230" s="5">
        <v>10</v>
      </c>
      <c r="J3230" s="5">
        <v>1</v>
      </c>
      <c r="K3230" s="5" t="s">
        <v>25643</v>
      </c>
      <c r="L3230" s="5">
        <v>5.1299999999999998E-2</v>
      </c>
      <c r="M3230" s="8"/>
      <c r="N3230" s="8"/>
      <c r="O3230" s="8"/>
      <c r="P3230" s="8"/>
      <c r="Q3230" s="8"/>
      <c r="R3230" s="5" t="s">
        <v>417</v>
      </c>
      <c r="S3230" s="5" t="s">
        <v>417</v>
      </c>
      <c r="T3230" s="5" t="s">
        <v>417</v>
      </c>
      <c r="U3230" s="5" t="s">
        <v>417</v>
      </c>
      <c r="V3230" s="5" t="s">
        <v>417</v>
      </c>
      <c r="W3230" s="5" t="s">
        <v>417</v>
      </c>
      <c r="X3230" s="5" t="s">
        <v>417</v>
      </c>
      <c r="Y3230" s="5" t="s">
        <v>417</v>
      </c>
      <c r="Z3230" s="5" t="s">
        <v>417</v>
      </c>
      <c r="AA3230" s="5" t="s">
        <v>417</v>
      </c>
      <c r="AB3230" s="5"/>
      <c r="AC3230" s="5"/>
      <c r="AD3230" s="5"/>
      <c r="AE3230" s="5"/>
      <c r="AF3230" s="5"/>
    </row>
    <row r="3231" spans="1:32" hidden="1">
      <c r="A3231" s="5" t="s">
        <v>25644</v>
      </c>
      <c r="B3231" s="5" t="str">
        <f>IF(COUNTIF('Leads Priorizados INT'!M:M,A3231)&gt;0,"Sí","No")</f>
        <v>No</v>
      </c>
      <c r="C3231">
        <v>0</v>
      </c>
      <c r="D3231" s="6" t="s">
        <v>414</v>
      </c>
      <c r="E3231" s="5" t="s">
        <v>25645</v>
      </c>
      <c r="F3231" s="5" t="s">
        <v>1382</v>
      </c>
      <c r="G3231" s="5" t="s">
        <v>1392</v>
      </c>
      <c r="H3231" s="7">
        <v>1495496</v>
      </c>
      <c r="I3231" s="5">
        <v>1</v>
      </c>
      <c r="J3231" s="5">
        <v>1</v>
      </c>
      <c r="K3231" s="5" t="s">
        <v>25646</v>
      </c>
      <c r="L3231" s="5">
        <v>5.1299999999999998E-2</v>
      </c>
      <c r="M3231" s="8"/>
      <c r="N3231" s="8"/>
      <c r="O3231" s="8"/>
      <c r="P3231" s="8"/>
      <c r="Q3231" s="8"/>
      <c r="R3231" s="5" t="s">
        <v>417</v>
      </c>
      <c r="S3231" s="5" t="s">
        <v>417</v>
      </c>
      <c r="T3231" s="5" t="s">
        <v>417</v>
      </c>
      <c r="U3231" s="5" t="s">
        <v>417</v>
      </c>
      <c r="V3231" s="5" t="s">
        <v>417</v>
      </c>
      <c r="W3231" s="5" t="s">
        <v>417</v>
      </c>
      <c r="X3231" s="5" t="s">
        <v>417</v>
      </c>
      <c r="Y3231" s="5" t="s">
        <v>417</v>
      </c>
      <c r="Z3231" s="5" t="s">
        <v>417</v>
      </c>
      <c r="AA3231" s="5" t="s">
        <v>417</v>
      </c>
      <c r="AB3231" s="5"/>
      <c r="AC3231" s="5"/>
      <c r="AD3231" s="5"/>
      <c r="AE3231" s="5"/>
      <c r="AF3231" s="5"/>
    </row>
    <row r="3232" spans="1:32">
      <c r="A3232" s="5" t="s">
        <v>25647</v>
      </c>
      <c r="B3232" s="5" t="str">
        <f>IF(COUNTIF('Leads Priorizados INT'!M:M,A3232)&gt;0,"Sí","No")</f>
        <v>No</v>
      </c>
      <c r="C3232">
        <v>1</v>
      </c>
      <c r="D3232" s="6" t="s">
        <v>414</v>
      </c>
      <c r="E3232" s="5" t="s">
        <v>25648</v>
      </c>
      <c r="F3232" s="5" t="s">
        <v>2007</v>
      </c>
      <c r="G3232" s="5" t="s">
        <v>11532</v>
      </c>
      <c r="H3232" s="7">
        <v>340371</v>
      </c>
      <c r="I3232" s="5">
        <v>2</v>
      </c>
      <c r="J3232" s="5">
        <v>2</v>
      </c>
      <c r="K3232" s="5" t="s">
        <v>25649</v>
      </c>
      <c r="L3232" s="5">
        <v>5.1200000000000002E-2</v>
      </c>
      <c r="M3232" s="8"/>
      <c r="N3232" s="8"/>
      <c r="O3232" s="8"/>
      <c r="P3232" s="8"/>
      <c r="Q3232" s="8"/>
      <c r="R3232" s="5" t="s">
        <v>417</v>
      </c>
      <c r="S3232" s="5" t="s">
        <v>417</v>
      </c>
      <c r="T3232" s="5" t="s">
        <v>417</v>
      </c>
      <c r="U3232" s="5" t="s">
        <v>417</v>
      </c>
      <c r="V3232" s="5" t="s">
        <v>417</v>
      </c>
      <c r="W3232" s="5" t="s">
        <v>417</v>
      </c>
      <c r="X3232" s="5" t="s">
        <v>417</v>
      </c>
      <c r="Y3232" s="5" t="s">
        <v>417</v>
      </c>
      <c r="Z3232" s="5" t="s">
        <v>417</v>
      </c>
      <c r="AA3232" s="5" t="s">
        <v>417</v>
      </c>
      <c r="AB3232" s="5"/>
      <c r="AC3232" s="5"/>
      <c r="AD3232" s="5"/>
      <c r="AE3232" s="5"/>
      <c r="AF3232" s="5"/>
    </row>
    <row r="3233" spans="1:32" hidden="1">
      <c r="A3233" s="5" t="s">
        <v>25650</v>
      </c>
      <c r="B3233" s="5" t="str">
        <f>IF(COUNTIF('Leads Priorizados INT'!M:M,A3233)&gt;0,"Sí","No")</f>
        <v>No</v>
      </c>
      <c r="C3233">
        <v>0</v>
      </c>
      <c r="D3233" s="6" t="s">
        <v>414</v>
      </c>
      <c r="E3233" s="5" t="s">
        <v>25651</v>
      </c>
      <c r="F3233" s="5" t="s">
        <v>2944</v>
      </c>
      <c r="G3233" s="5" t="s">
        <v>25652</v>
      </c>
      <c r="H3233" s="7">
        <v>339689</v>
      </c>
      <c r="I3233" s="5">
        <v>2</v>
      </c>
      <c r="J3233" s="5">
        <v>1</v>
      </c>
      <c r="K3233" s="5" t="s">
        <v>25653</v>
      </c>
      <c r="L3233" s="5">
        <v>5.1200000000000002E-2</v>
      </c>
      <c r="M3233" s="8">
        <v>941312054</v>
      </c>
      <c r="N3233" s="8">
        <v>941305510</v>
      </c>
      <c r="O3233" s="8"/>
      <c r="P3233" s="8"/>
      <c r="Q3233" s="8"/>
      <c r="R3233" s="5" t="s">
        <v>417</v>
      </c>
      <c r="S3233" s="5" t="s">
        <v>417</v>
      </c>
      <c r="T3233" s="5" t="s">
        <v>417</v>
      </c>
      <c r="U3233" s="5" t="s">
        <v>417</v>
      </c>
      <c r="V3233" s="5" t="s">
        <v>417</v>
      </c>
      <c r="W3233" s="5" t="s">
        <v>417</v>
      </c>
      <c r="X3233" s="5" t="s">
        <v>417</v>
      </c>
      <c r="Y3233" s="5" t="s">
        <v>417</v>
      </c>
      <c r="Z3233" s="5" t="s">
        <v>417</v>
      </c>
      <c r="AA3233" s="5" t="s">
        <v>417</v>
      </c>
      <c r="AB3233" s="5"/>
      <c r="AC3233" s="5"/>
      <c r="AD3233" s="5"/>
      <c r="AE3233" s="5"/>
      <c r="AF3233" s="5"/>
    </row>
    <row r="3234" spans="1:32" hidden="1">
      <c r="A3234" s="5" t="s">
        <v>25654</v>
      </c>
      <c r="B3234" s="5" t="str">
        <f>IF(COUNTIF('Leads Priorizados INT'!M:M,A3234)&gt;0,"Sí","No")</f>
        <v>No</v>
      </c>
      <c r="C3234">
        <v>0</v>
      </c>
      <c r="D3234" s="6" t="s">
        <v>414</v>
      </c>
      <c r="E3234" s="5" t="s">
        <v>25655</v>
      </c>
      <c r="F3234" s="5" t="s">
        <v>431</v>
      </c>
      <c r="G3234" s="5" t="s">
        <v>11328</v>
      </c>
      <c r="H3234" s="7">
        <v>628080</v>
      </c>
      <c r="I3234" s="5">
        <v>3</v>
      </c>
      <c r="J3234" s="5">
        <v>1</v>
      </c>
      <c r="K3234" s="5" t="s">
        <v>25656</v>
      </c>
      <c r="L3234" s="5">
        <v>5.1200000000000002E-2</v>
      </c>
      <c r="M3234" s="8">
        <v>937219318</v>
      </c>
      <c r="N3234" s="8"/>
      <c r="O3234" s="8"/>
      <c r="P3234" s="8"/>
      <c r="Q3234" s="8"/>
      <c r="R3234" s="5" t="s">
        <v>417</v>
      </c>
      <c r="S3234" s="5" t="s">
        <v>417</v>
      </c>
      <c r="T3234" s="5" t="s">
        <v>417</v>
      </c>
      <c r="U3234" s="5" t="s">
        <v>417</v>
      </c>
      <c r="V3234" s="5" t="s">
        <v>417</v>
      </c>
      <c r="W3234" s="5" t="s">
        <v>417</v>
      </c>
      <c r="X3234" s="5" t="s">
        <v>417</v>
      </c>
      <c r="Y3234" s="5" t="s">
        <v>417</v>
      </c>
      <c r="Z3234" s="5" t="s">
        <v>417</v>
      </c>
      <c r="AA3234" s="5" t="s">
        <v>417</v>
      </c>
      <c r="AB3234" s="5"/>
      <c r="AC3234" s="5"/>
      <c r="AD3234" s="5"/>
      <c r="AE3234" s="5"/>
      <c r="AF3234" s="5"/>
    </row>
    <row r="3235" spans="1:32" hidden="1">
      <c r="A3235" s="5" t="s">
        <v>25657</v>
      </c>
      <c r="B3235" s="5" t="str">
        <f>IF(COUNTIF('Leads Priorizados INT'!M:M,A3235)&gt;0,"Sí","No")</f>
        <v>No</v>
      </c>
      <c r="C3235">
        <v>0</v>
      </c>
      <c r="D3235" s="6" t="s">
        <v>414</v>
      </c>
      <c r="E3235" s="5" t="s">
        <v>25658</v>
      </c>
      <c r="F3235" s="5" t="s">
        <v>431</v>
      </c>
      <c r="G3235" s="5" t="s">
        <v>2593</v>
      </c>
      <c r="H3235" s="7">
        <v>948394</v>
      </c>
      <c r="I3235" s="5">
        <v>1</v>
      </c>
      <c r="J3235" s="5">
        <v>1</v>
      </c>
      <c r="K3235" s="5" t="s">
        <v>25659</v>
      </c>
      <c r="L3235" s="5">
        <v>5.1200000000000002E-2</v>
      </c>
      <c r="M3235" s="8"/>
      <c r="N3235" s="8"/>
      <c r="O3235" s="8"/>
      <c r="P3235" s="8"/>
      <c r="Q3235" s="8"/>
      <c r="R3235" s="5" t="s">
        <v>417</v>
      </c>
      <c r="S3235" s="5" t="s">
        <v>417</v>
      </c>
      <c r="T3235" s="5" t="s">
        <v>417</v>
      </c>
      <c r="U3235" s="5" t="s">
        <v>417</v>
      </c>
      <c r="V3235" s="5" t="s">
        <v>417</v>
      </c>
      <c r="W3235" s="5" t="s">
        <v>417</v>
      </c>
      <c r="X3235" s="5" t="s">
        <v>417</v>
      </c>
      <c r="Y3235" s="5" t="s">
        <v>417</v>
      </c>
      <c r="Z3235" s="5" t="s">
        <v>417</v>
      </c>
      <c r="AA3235" s="5" t="s">
        <v>417</v>
      </c>
      <c r="AB3235" s="5"/>
      <c r="AC3235" s="5"/>
      <c r="AD3235" s="5"/>
      <c r="AE3235" s="5"/>
      <c r="AF3235" s="5"/>
    </row>
    <row r="3236" spans="1:32" hidden="1">
      <c r="A3236" s="5" t="s">
        <v>25660</v>
      </c>
      <c r="B3236" s="5" t="str">
        <f>IF(COUNTIF('Leads Priorizados INT'!M:M,A3236)&gt;0,"Sí","No")</f>
        <v>No</v>
      </c>
      <c r="C3236">
        <v>0</v>
      </c>
      <c r="D3236" s="6" t="s">
        <v>414</v>
      </c>
      <c r="E3236" s="5" t="s">
        <v>25661</v>
      </c>
      <c r="F3236" s="5" t="s">
        <v>152</v>
      </c>
      <c r="G3236" s="5" t="s">
        <v>2550</v>
      </c>
      <c r="H3236" s="7">
        <v>887618</v>
      </c>
      <c r="I3236" s="5">
        <v>1</v>
      </c>
      <c r="J3236" s="5">
        <v>2</v>
      </c>
      <c r="K3236" s="5" t="s">
        <v>25662</v>
      </c>
      <c r="L3236" s="5">
        <v>5.1200000000000002E-2</v>
      </c>
      <c r="M3236" s="8">
        <v>916399901</v>
      </c>
      <c r="N3236" s="8"/>
      <c r="O3236" s="8"/>
      <c r="P3236" s="8"/>
      <c r="Q3236" s="8"/>
      <c r="R3236" s="5" t="s">
        <v>417</v>
      </c>
      <c r="S3236" s="5" t="s">
        <v>417</v>
      </c>
      <c r="T3236" s="5" t="s">
        <v>417</v>
      </c>
      <c r="U3236" s="5" t="s">
        <v>417</v>
      </c>
      <c r="V3236" s="5" t="s">
        <v>417</v>
      </c>
      <c r="W3236" s="5" t="s">
        <v>417</v>
      </c>
      <c r="X3236" s="5" t="s">
        <v>417</v>
      </c>
      <c r="Y3236" s="5" t="s">
        <v>417</v>
      </c>
      <c r="Z3236" s="5" t="s">
        <v>417</v>
      </c>
      <c r="AA3236" s="5" t="s">
        <v>417</v>
      </c>
      <c r="AB3236" s="5"/>
      <c r="AC3236" s="5"/>
      <c r="AD3236" s="5"/>
      <c r="AE3236" s="5"/>
      <c r="AF3236" s="5"/>
    </row>
    <row r="3237" spans="1:32" hidden="1">
      <c r="A3237" s="5" t="s">
        <v>25663</v>
      </c>
      <c r="B3237" s="5" t="str">
        <f>IF(COUNTIF('Leads Priorizados INT'!M:M,A3237)&gt;0,"Sí","No")</f>
        <v>No</v>
      </c>
      <c r="C3237">
        <v>0</v>
      </c>
      <c r="D3237" s="6" t="s">
        <v>414</v>
      </c>
      <c r="E3237" s="5" t="s">
        <v>25664</v>
      </c>
      <c r="F3237" s="5" t="s">
        <v>152</v>
      </c>
      <c r="G3237" s="5" t="s">
        <v>25665</v>
      </c>
      <c r="H3237" s="7">
        <v>582662</v>
      </c>
      <c r="I3237" s="5">
        <v>4</v>
      </c>
      <c r="J3237" s="5">
        <v>1</v>
      </c>
      <c r="K3237" s="5" t="s">
        <v>25666</v>
      </c>
      <c r="L3237" s="5">
        <v>5.1200000000000002E-2</v>
      </c>
      <c r="M3237" s="8">
        <v>697112579</v>
      </c>
      <c r="N3237" s="8">
        <v>620413136</v>
      </c>
      <c r="O3237" s="8">
        <v>618791686</v>
      </c>
      <c r="P3237" s="8">
        <v>616898703</v>
      </c>
      <c r="Q3237" s="8">
        <v>608531205</v>
      </c>
      <c r="R3237" s="5" t="s">
        <v>417</v>
      </c>
      <c r="S3237" s="5" t="s">
        <v>417</v>
      </c>
      <c r="T3237" s="5" t="s">
        <v>417</v>
      </c>
      <c r="U3237" s="5" t="s">
        <v>417</v>
      </c>
      <c r="V3237" s="5" t="s">
        <v>417</v>
      </c>
      <c r="W3237" s="5" t="s">
        <v>417</v>
      </c>
      <c r="X3237" s="5" t="s">
        <v>417</v>
      </c>
      <c r="Y3237" s="5" t="s">
        <v>417</v>
      </c>
      <c r="Z3237" s="5" t="s">
        <v>417</v>
      </c>
      <c r="AA3237" s="5" t="s">
        <v>417</v>
      </c>
      <c r="AB3237" s="5"/>
      <c r="AC3237" s="5"/>
      <c r="AD3237" s="5"/>
      <c r="AE3237" s="5"/>
      <c r="AF3237" s="5"/>
    </row>
    <row r="3238" spans="1:32">
      <c r="A3238" s="5" t="s">
        <v>25667</v>
      </c>
      <c r="B3238" s="5" t="str">
        <f>IF(COUNTIF('Leads Priorizados INT'!M:M,A3238)&gt;0,"Sí","No")</f>
        <v>No</v>
      </c>
      <c r="C3238">
        <v>1</v>
      </c>
      <c r="D3238" s="6" t="s">
        <v>430</v>
      </c>
      <c r="E3238" s="5" t="s">
        <v>25668</v>
      </c>
      <c r="F3238" s="5" t="s">
        <v>1382</v>
      </c>
      <c r="G3238" s="5" t="s">
        <v>25669</v>
      </c>
      <c r="H3238" s="7">
        <v>2393031</v>
      </c>
      <c r="I3238" s="5">
        <v>3</v>
      </c>
      <c r="J3238" s="5">
        <v>1</v>
      </c>
      <c r="K3238" s="5" t="s">
        <v>25670</v>
      </c>
      <c r="L3238" s="5">
        <v>5.1200000000000002E-2</v>
      </c>
      <c r="M3238" s="8">
        <v>963775576</v>
      </c>
      <c r="N3238" s="8">
        <v>655741518</v>
      </c>
      <c r="O3238" s="8">
        <v>644439149</v>
      </c>
      <c r="P3238" s="8">
        <v>657859723</v>
      </c>
      <c r="Q3238" s="8">
        <v>657300321</v>
      </c>
      <c r="R3238" s="5" t="s">
        <v>417</v>
      </c>
      <c r="S3238" s="5" t="s">
        <v>417</v>
      </c>
      <c r="T3238" s="5" t="s">
        <v>417</v>
      </c>
      <c r="U3238" s="5" t="s">
        <v>417</v>
      </c>
      <c r="V3238" s="5" t="s">
        <v>417</v>
      </c>
      <c r="W3238" s="5" t="s">
        <v>417</v>
      </c>
      <c r="X3238" s="5" t="s">
        <v>417</v>
      </c>
      <c r="Y3238" s="5" t="s">
        <v>417</v>
      </c>
      <c r="Z3238" s="5" t="s">
        <v>417</v>
      </c>
      <c r="AA3238" s="5" t="s">
        <v>417</v>
      </c>
      <c r="AB3238" s="5"/>
      <c r="AC3238" s="5"/>
      <c r="AD3238" s="5"/>
      <c r="AE3238" s="5"/>
      <c r="AF3238" s="5"/>
    </row>
    <row r="3239" spans="1:32" hidden="1">
      <c r="A3239" s="5" t="s">
        <v>25671</v>
      </c>
      <c r="B3239" s="5" t="str">
        <f>IF(COUNTIF('Leads Priorizados INT'!M:M,A3239)&gt;0,"Sí","No")</f>
        <v>No</v>
      </c>
      <c r="C3239">
        <v>0</v>
      </c>
      <c r="D3239" s="6" t="s">
        <v>414</v>
      </c>
      <c r="E3239" s="5" t="s">
        <v>25672</v>
      </c>
      <c r="F3239" s="5" t="s">
        <v>729</v>
      </c>
      <c r="G3239" s="5" t="s">
        <v>11578</v>
      </c>
      <c r="H3239" s="7">
        <v>911363</v>
      </c>
      <c r="I3239" s="5">
        <v>7</v>
      </c>
      <c r="J3239" s="5">
        <v>1</v>
      </c>
      <c r="K3239" s="5" t="s">
        <v>25673</v>
      </c>
      <c r="L3239" s="5">
        <v>5.1200000000000002E-2</v>
      </c>
      <c r="M3239" s="8"/>
      <c r="N3239" s="8"/>
      <c r="O3239" s="8"/>
      <c r="P3239" s="8"/>
      <c r="Q3239" s="8"/>
      <c r="R3239" s="5" t="s">
        <v>417</v>
      </c>
      <c r="S3239" s="5" t="s">
        <v>417</v>
      </c>
      <c r="T3239" s="5" t="s">
        <v>417</v>
      </c>
      <c r="U3239" s="5" t="s">
        <v>417</v>
      </c>
      <c r="V3239" s="5" t="s">
        <v>417</v>
      </c>
      <c r="W3239" s="5" t="s">
        <v>417</v>
      </c>
      <c r="X3239" s="5" t="s">
        <v>417</v>
      </c>
      <c r="Y3239" s="5" t="s">
        <v>417</v>
      </c>
      <c r="Z3239" s="5" t="s">
        <v>417</v>
      </c>
      <c r="AA3239" s="5" t="s">
        <v>417</v>
      </c>
      <c r="AB3239" s="5"/>
      <c r="AC3239" s="5"/>
      <c r="AD3239" s="5"/>
      <c r="AE3239" s="5"/>
      <c r="AF3239" s="5"/>
    </row>
    <row r="3240" spans="1:32">
      <c r="A3240" s="5" t="s">
        <v>25674</v>
      </c>
      <c r="B3240" s="5" t="str">
        <f>IF(COUNTIF('Leads Priorizados INT'!M:M,A3240)&gt;0,"Sí","No")</f>
        <v>No</v>
      </c>
      <c r="C3240">
        <v>1</v>
      </c>
      <c r="D3240" s="6" t="s">
        <v>414</v>
      </c>
      <c r="E3240" s="5" t="s">
        <v>25675</v>
      </c>
      <c r="F3240" s="5" t="s">
        <v>581</v>
      </c>
      <c r="G3240" s="5" t="s">
        <v>582</v>
      </c>
      <c r="H3240" s="7">
        <v>564099</v>
      </c>
      <c r="I3240" s="5">
        <v>3</v>
      </c>
      <c r="J3240" s="5">
        <v>1</v>
      </c>
      <c r="K3240" s="5" t="s">
        <v>25676</v>
      </c>
      <c r="L3240" s="5">
        <v>5.11E-2</v>
      </c>
      <c r="M3240" s="8"/>
      <c r="N3240" s="8"/>
      <c r="O3240" s="8"/>
      <c r="P3240" s="8"/>
      <c r="Q3240" s="8"/>
      <c r="R3240" s="5" t="s">
        <v>417</v>
      </c>
      <c r="S3240" s="5" t="s">
        <v>417</v>
      </c>
      <c r="T3240" s="5" t="s">
        <v>417</v>
      </c>
      <c r="U3240" s="5" t="s">
        <v>417</v>
      </c>
      <c r="V3240" s="5" t="s">
        <v>417</v>
      </c>
      <c r="W3240" s="5" t="s">
        <v>417</v>
      </c>
      <c r="X3240" s="5" t="s">
        <v>417</v>
      </c>
      <c r="Y3240" s="5" t="s">
        <v>417</v>
      </c>
      <c r="Z3240" s="5" t="s">
        <v>417</v>
      </c>
      <c r="AA3240" s="5" t="s">
        <v>417</v>
      </c>
      <c r="AB3240" s="5"/>
      <c r="AC3240" s="5"/>
      <c r="AD3240" s="5"/>
      <c r="AE3240" s="5"/>
      <c r="AF3240" s="5"/>
    </row>
    <row r="3241" spans="1:32" hidden="1">
      <c r="A3241" s="5" t="s">
        <v>25677</v>
      </c>
      <c r="B3241" s="5" t="str">
        <f>IF(COUNTIF('Leads Priorizados INT'!M:M,A3241)&gt;0,"Sí","No")</f>
        <v>No</v>
      </c>
      <c r="C3241">
        <v>0</v>
      </c>
      <c r="D3241" s="6" t="s">
        <v>430</v>
      </c>
      <c r="E3241" s="5" t="s">
        <v>25678</v>
      </c>
      <c r="F3241" s="5" t="s">
        <v>700</v>
      </c>
      <c r="G3241" s="5" t="s">
        <v>12496</v>
      </c>
      <c r="H3241" s="7">
        <v>571214</v>
      </c>
      <c r="I3241" s="5">
        <v>16</v>
      </c>
      <c r="J3241" s="5">
        <v>1</v>
      </c>
      <c r="K3241" s="5" t="s">
        <v>25679</v>
      </c>
      <c r="L3241" s="5">
        <v>5.11E-2</v>
      </c>
      <c r="M3241" s="8">
        <v>954279123</v>
      </c>
      <c r="N3241" s="8">
        <v>954282788</v>
      </c>
      <c r="O3241" s="8">
        <v>691523180</v>
      </c>
      <c r="P3241" s="8"/>
      <c r="Q3241" s="8"/>
      <c r="R3241" s="5" t="s">
        <v>417</v>
      </c>
      <c r="S3241" s="5" t="s">
        <v>417</v>
      </c>
      <c r="T3241" s="5" t="s">
        <v>417</v>
      </c>
      <c r="U3241" s="5" t="s">
        <v>417</v>
      </c>
      <c r="V3241" s="5" t="s">
        <v>417</v>
      </c>
      <c r="W3241" s="5" t="s">
        <v>417</v>
      </c>
      <c r="X3241" s="5" t="s">
        <v>417</v>
      </c>
      <c r="Y3241" s="5" t="s">
        <v>417</v>
      </c>
      <c r="Z3241" s="5" t="s">
        <v>417</v>
      </c>
      <c r="AA3241" s="5" t="s">
        <v>417</v>
      </c>
      <c r="AB3241" s="5" t="s">
        <v>25680</v>
      </c>
      <c r="AC3241" s="5"/>
      <c r="AD3241" s="5"/>
      <c r="AE3241" s="5"/>
      <c r="AF3241" s="5"/>
    </row>
    <row r="3242" spans="1:32" hidden="1">
      <c r="A3242" s="5" t="s">
        <v>25681</v>
      </c>
      <c r="B3242" s="5" t="str">
        <f>IF(COUNTIF('Leads Priorizados INT'!M:M,A3242)&gt;0,"Sí","No")</f>
        <v>No</v>
      </c>
      <c r="C3242">
        <v>0</v>
      </c>
      <c r="D3242" s="6" t="s">
        <v>414</v>
      </c>
      <c r="E3242" s="5" t="s">
        <v>25682</v>
      </c>
      <c r="F3242" s="5" t="s">
        <v>497</v>
      </c>
      <c r="G3242" s="5" t="s">
        <v>13939</v>
      </c>
      <c r="H3242" s="7">
        <v>1066854</v>
      </c>
      <c r="I3242" s="5">
        <v>9</v>
      </c>
      <c r="J3242" s="5">
        <v>1</v>
      </c>
      <c r="K3242" s="5" t="s">
        <v>25683</v>
      </c>
      <c r="L3242" s="5">
        <v>5.11E-2</v>
      </c>
      <c r="M3242" s="8">
        <v>971717854</v>
      </c>
      <c r="N3242" s="8">
        <v>971728883</v>
      </c>
      <c r="O3242" s="8">
        <v>971714129</v>
      </c>
      <c r="P3242" s="8"/>
      <c r="Q3242" s="8"/>
      <c r="R3242" s="5" t="s">
        <v>417</v>
      </c>
      <c r="S3242" s="5" t="s">
        <v>417</v>
      </c>
      <c r="T3242" s="5" t="s">
        <v>417</v>
      </c>
      <c r="U3242" s="5" t="s">
        <v>417</v>
      </c>
      <c r="V3242" s="5" t="s">
        <v>417</v>
      </c>
      <c r="W3242" s="5" t="s">
        <v>417</v>
      </c>
      <c r="X3242" s="5" t="s">
        <v>417</v>
      </c>
      <c r="Y3242" s="5" t="s">
        <v>417</v>
      </c>
      <c r="Z3242" s="5" t="s">
        <v>417</v>
      </c>
      <c r="AA3242" s="5" t="s">
        <v>417</v>
      </c>
      <c r="AB3242" s="5"/>
      <c r="AC3242" s="5"/>
      <c r="AD3242" s="5"/>
      <c r="AE3242" s="5"/>
      <c r="AF3242" s="5"/>
    </row>
    <row r="3243" spans="1:32" hidden="1">
      <c r="A3243" s="5" t="s">
        <v>25684</v>
      </c>
      <c r="B3243" s="5" t="str">
        <f>IF(COUNTIF('Leads Priorizados INT'!M:M,A3243)&gt;0,"Sí","No")</f>
        <v>No</v>
      </c>
      <c r="C3243">
        <v>0</v>
      </c>
      <c r="D3243" s="6" t="s">
        <v>414</v>
      </c>
      <c r="E3243" s="5" t="s">
        <v>25685</v>
      </c>
      <c r="F3243" s="5" t="s">
        <v>721</v>
      </c>
      <c r="G3243" s="5" t="s">
        <v>25686</v>
      </c>
      <c r="H3243" s="7">
        <v>654819</v>
      </c>
      <c r="I3243" s="5">
        <v>4</v>
      </c>
      <c r="J3243" s="5">
        <v>1</v>
      </c>
      <c r="K3243" s="5" t="s">
        <v>25687</v>
      </c>
      <c r="L3243" s="5">
        <v>5.11E-2</v>
      </c>
      <c r="M3243" s="8"/>
      <c r="N3243" s="8"/>
      <c r="O3243" s="8"/>
      <c r="P3243" s="8"/>
      <c r="Q3243" s="8"/>
      <c r="R3243" s="5" t="s">
        <v>417</v>
      </c>
      <c r="S3243" s="5" t="s">
        <v>417</v>
      </c>
      <c r="T3243" s="5" t="s">
        <v>417</v>
      </c>
      <c r="U3243" s="5" t="s">
        <v>417</v>
      </c>
      <c r="V3243" s="5" t="s">
        <v>417</v>
      </c>
      <c r="W3243" s="5" t="s">
        <v>417</v>
      </c>
      <c r="X3243" s="5" t="s">
        <v>417</v>
      </c>
      <c r="Y3243" s="5" t="s">
        <v>417</v>
      </c>
      <c r="Z3243" s="5" t="s">
        <v>417</v>
      </c>
      <c r="AA3243" s="5" t="s">
        <v>417</v>
      </c>
      <c r="AB3243" s="5"/>
      <c r="AC3243" s="5"/>
      <c r="AD3243" s="5"/>
      <c r="AE3243" s="5"/>
      <c r="AF3243" s="5"/>
    </row>
    <row r="3244" spans="1:32" hidden="1">
      <c r="A3244" s="5" t="s">
        <v>25688</v>
      </c>
      <c r="B3244" s="5" t="str">
        <f>IF(COUNTIF('Leads Priorizados INT'!M:M,A3244)&gt;0,"Sí","No")</f>
        <v>No</v>
      </c>
      <c r="C3244">
        <v>0</v>
      </c>
      <c r="D3244" s="6" t="s">
        <v>414</v>
      </c>
      <c r="E3244" s="5" t="s">
        <v>25689</v>
      </c>
      <c r="F3244" s="5" t="s">
        <v>152</v>
      </c>
      <c r="G3244" s="5" t="s">
        <v>907</v>
      </c>
      <c r="H3244" s="7">
        <v>542730</v>
      </c>
      <c r="I3244" s="5">
        <v>4</v>
      </c>
      <c r="J3244" s="5">
        <v>1</v>
      </c>
      <c r="K3244" s="5" t="s">
        <v>25690</v>
      </c>
      <c r="L3244" s="5">
        <v>5.11E-2</v>
      </c>
      <c r="M3244" s="8"/>
      <c r="N3244" s="8"/>
      <c r="O3244" s="8"/>
      <c r="P3244" s="8"/>
      <c r="Q3244" s="8"/>
      <c r="R3244" s="5" t="s">
        <v>417</v>
      </c>
      <c r="S3244" s="5" t="s">
        <v>417</v>
      </c>
      <c r="T3244" s="5" t="s">
        <v>417</v>
      </c>
      <c r="U3244" s="5" t="s">
        <v>417</v>
      </c>
      <c r="V3244" s="5" t="s">
        <v>417</v>
      </c>
      <c r="W3244" s="5" t="s">
        <v>417</v>
      </c>
      <c r="X3244" s="5" t="s">
        <v>417</v>
      </c>
      <c r="Y3244" s="5" t="s">
        <v>417</v>
      </c>
      <c r="Z3244" s="5" t="s">
        <v>417</v>
      </c>
      <c r="AA3244" s="5" t="s">
        <v>417</v>
      </c>
      <c r="AB3244" s="5"/>
      <c r="AC3244" s="5"/>
      <c r="AD3244" s="5"/>
      <c r="AE3244" s="5"/>
      <c r="AF3244" s="5"/>
    </row>
    <row r="3245" spans="1:32">
      <c r="A3245" s="5" t="s">
        <v>25691</v>
      </c>
      <c r="B3245" s="5" t="str">
        <f>IF(COUNTIF('Leads Priorizados INT'!M:M,A3245)&gt;0,"Sí","No")</f>
        <v>No</v>
      </c>
      <c r="C3245">
        <v>1</v>
      </c>
      <c r="D3245" s="6" t="s">
        <v>414</v>
      </c>
      <c r="E3245" s="5" t="s">
        <v>25692</v>
      </c>
      <c r="F3245" s="5" t="s">
        <v>152</v>
      </c>
      <c r="G3245" s="5" t="s">
        <v>2624</v>
      </c>
      <c r="H3245" s="7">
        <v>1108021</v>
      </c>
      <c r="I3245" s="5">
        <v>7</v>
      </c>
      <c r="J3245" s="5">
        <v>1</v>
      </c>
      <c r="K3245" s="5" t="s">
        <v>25693</v>
      </c>
      <c r="L3245" s="5">
        <v>5.11E-2</v>
      </c>
      <c r="M3245" s="8"/>
      <c r="N3245" s="8"/>
      <c r="O3245" s="8"/>
      <c r="P3245" s="8"/>
      <c r="Q3245" s="8"/>
      <c r="R3245" s="5" t="s">
        <v>417</v>
      </c>
      <c r="S3245" s="5" t="s">
        <v>417</v>
      </c>
      <c r="T3245" s="5" t="s">
        <v>417</v>
      </c>
      <c r="U3245" s="5" t="s">
        <v>417</v>
      </c>
      <c r="V3245" s="5" t="s">
        <v>417</v>
      </c>
      <c r="W3245" s="5" t="s">
        <v>417</v>
      </c>
      <c r="X3245" s="5" t="s">
        <v>417</v>
      </c>
      <c r="Y3245" s="5" t="s">
        <v>417</v>
      </c>
      <c r="Z3245" s="5" t="s">
        <v>417</v>
      </c>
      <c r="AA3245" s="5" t="s">
        <v>417</v>
      </c>
      <c r="AB3245" s="5"/>
      <c r="AC3245" s="5"/>
      <c r="AD3245" s="5"/>
      <c r="AE3245" s="5"/>
      <c r="AF3245" s="5"/>
    </row>
    <row r="3246" spans="1:32">
      <c r="A3246" s="5" t="s">
        <v>25694</v>
      </c>
      <c r="B3246" s="5" t="str">
        <f>IF(COUNTIF('Leads Priorizados INT'!M:M,A3246)&gt;0,"Sí","No")</f>
        <v>No</v>
      </c>
      <c r="C3246">
        <v>1</v>
      </c>
      <c r="D3246" s="6" t="s">
        <v>414</v>
      </c>
      <c r="E3246" s="5" t="s">
        <v>25695</v>
      </c>
      <c r="F3246" s="5" t="s">
        <v>152</v>
      </c>
      <c r="G3246" s="5" t="s">
        <v>1894</v>
      </c>
      <c r="H3246" s="7">
        <v>6600035</v>
      </c>
      <c r="I3246" s="5">
        <v>1</v>
      </c>
      <c r="J3246" s="5">
        <v>1</v>
      </c>
      <c r="K3246" s="5" t="s">
        <v>25696</v>
      </c>
      <c r="L3246" s="5">
        <v>5.11E-2</v>
      </c>
      <c r="M3246" s="8"/>
      <c r="N3246" s="8"/>
      <c r="O3246" s="8"/>
      <c r="P3246" s="8"/>
      <c r="Q3246" s="8"/>
      <c r="R3246" s="5" t="s">
        <v>417</v>
      </c>
      <c r="S3246" s="5" t="s">
        <v>417</v>
      </c>
      <c r="T3246" s="5" t="s">
        <v>417</v>
      </c>
      <c r="U3246" s="5" t="s">
        <v>417</v>
      </c>
      <c r="V3246" s="5" t="s">
        <v>417</v>
      </c>
      <c r="W3246" s="5" t="s">
        <v>417</v>
      </c>
      <c r="X3246" s="5" t="s">
        <v>417</v>
      </c>
      <c r="Y3246" s="5" t="s">
        <v>417</v>
      </c>
      <c r="Z3246" s="5" t="s">
        <v>417</v>
      </c>
      <c r="AA3246" s="5" t="s">
        <v>417</v>
      </c>
      <c r="AB3246" s="5"/>
      <c r="AC3246" s="5"/>
      <c r="AD3246" s="5"/>
      <c r="AE3246" s="5"/>
      <c r="AF3246" s="5"/>
    </row>
    <row r="3247" spans="1:32" hidden="1">
      <c r="A3247" s="5" t="s">
        <v>25697</v>
      </c>
      <c r="B3247" s="5" t="str">
        <f>IF(COUNTIF('Leads Priorizados INT'!M:M,A3247)&gt;0,"Sí","No")</f>
        <v>No</v>
      </c>
      <c r="C3247">
        <v>0</v>
      </c>
      <c r="D3247" s="6" t="s">
        <v>414</v>
      </c>
      <c r="E3247" s="5" t="s">
        <v>25698</v>
      </c>
      <c r="F3247" s="5" t="s">
        <v>152</v>
      </c>
      <c r="G3247" s="5" t="s">
        <v>1749</v>
      </c>
      <c r="H3247" s="7">
        <v>489743</v>
      </c>
      <c r="I3247" s="5">
        <v>4</v>
      </c>
      <c r="J3247" s="5">
        <v>1</v>
      </c>
      <c r="K3247" s="5" t="s">
        <v>25699</v>
      </c>
      <c r="L3247" s="5">
        <v>5.0999999999999997E-2</v>
      </c>
      <c r="M3247" s="8"/>
      <c r="N3247" s="8"/>
      <c r="O3247" s="8"/>
      <c r="P3247" s="8"/>
      <c r="Q3247" s="8"/>
      <c r="R3247" s="5" t="s">
        <v>417</v>
      </c>
      <c r="S3247" s="5" t="s">
        <v>417</v>
      </c>
      <c r="T3247" s="5" t="s">
        <v>417</v>
      </c>
      <c r="U3247" s="5" t="s">
        <v>417</v>
      </c>
      <c r="V3247" s="5" t="s">
        <v>417</v>
      </c>
      <c r="W3247" s="5" t="s">
        <v>417</v>
      </c>
      <c r="X3247" s="5" t="s">
        <v>417</v>
      </c>
      <c r="Y3247" s="5" t="s">
        <v>417</v>
      </c>
      <c r="Z3247" s="5" t="s">
        <v>417</v>
      </c>
      <c r="AA3247" s="5" t="s">
        <v>417</v>
      </c>
      <c r="AB3247" s="5"/>
      <c r="AC3247" s="5"/>
      <c r="AD3247" s="5"/>
      <c r="AE3247" s="5"/>
      <c r="AF3247" s="5"/>
    </row>
    <row r="3248" spans="1:32" hidden="1">
      <c r="A3248" s="5" t="s">
        <v>25700</v>
      </c>
      <c r="B3248" s="5" t="str">
        <f>IF(COUNTIF('Leads Priorizados INT'!M:M,A3248)&gt;0,"Sí","No")</f>
        <v>No</v>
      </c>
      <c r="C3248">
        <v>0</v>
      </c>
      <c r="D3248" s="6" t="s">
        <v>414</v>
      </c>
      <c r="E3248" s="5" t="s">
        <v>25701</v>
      </c>
      <c r="F3248" s="5" t="s">
        <v>152</v>
      </c>
      <c r="G3248" s="5" t="s">
        <v>1758</v>
      </c>
      <c r="H3248" s="7">
        <v>451344</v>
      </c>
      <c r="I3248" s="5">
        <v>4</v>
      </c>
      <c r="J3248" s="5">
        <v>1</v>
      </c>
      <c r="K3248" s="5" t="s">
        <v>25702</v>
      </c>
      <c r="L3248" s="5">
        <v>5.0999999999999997E-2</v>
      </c>
      <c r="M3248" s="8"/>
      <c r="N3248" s="8"/>
      <c r="O3248" s="8"/>
      <c r="P3248" s="8"/>
      <c r="Q3248" s="8"/>
      <c r="R3248" s="5" t="s">
        <v>417</v>
      </c>
      <c r="S3248" s="5" t="s">
        <v>417</v>
      </c>
      <c r="T3248" s="5" t="s">
        <v>417</v>
      </c>
      <c r="U3248" s="5" t="s">
        <v>417</v>
      </c>
      <c r="V3248" s="5" t="s">
        <v>417</v>
      </c>
      <c r="W3248" s="5" t="s">
        <v>417</v>
      </c>
      <c r="X3248" s="5" t="s">
        <v>417</v>
      </c>
      <c r="Y3248" s="5" t="s">
        <v>417</v>
      </c>
      <c r="Z3248" s="5" t="s">
        <v>417</v>
      </c>
      <c r="AA3248" s="5" t="s">
        <v>417</v>
      </c>
      <c r="AB3248" s="5"/>
      <c r="AC3248" s="5"/>
      <c r="AD3248" s="5"/>
      <c r="AE3248" s="5"/>
      <c r="AF3248" s="5"/>
    </row>
    <row r="3249" spans="1:32" hidden="1">
      <c r="A3249" s="5" t="s">
        <v>25703</v>
      </c>
      <c r="B3249" s="5" t="str">
        <f>IF(COUNTIF('Leads Priorizados INT'!M:M,A3249)&gt;0,"Sí","No")</f>
        <v>No</v>
      </c>
      <c r="C3249">
        <v>0</v>
      </c>
      <c r="D3249" s="6" t="s">
        <v>414</v>
      </c>
      <c r="E3249" s="5" t="s">
        <v>25704</v>
      </c>
      <c r="F3249" s="5" t="s">
        <v>152</v>
      </c>
      <c r="G3249" s="5" t="s">
        <v>3787</v>
      </c>
      <c r="H3249" s="7">
        <v>402110</v>
      </c>
      <c r="I3249" s="5">
        <v>1</v>
      </c>
      <c r="J3249" s="5">
        <v>1</v>
      </c>
      <c r="K3249" s="5" t="s">
        <v>25705</v>
      </c>
      <c r="L3249" s="5">
        <v>5.0999999999999997E-2</v>
      </c>
      <c r="M3249" s="8"/>
      <c r="N3249" s="8"/>
      <c r="O3249" s="8"/>
      <c r="P3249" s="8"/>
      <c r="Q3249" s="8"/>
      <c r="R3249" s="5" t="s">
        <v>417</v>
      </c>
      <c r="S3249" s="5" t="s">
        <v>417</v>
      </c>
      <c r="T3249" s="5" t="s">
        <v>417</v>
      </c>
      <c r="U3249" s="5" t="s">
        <v>417</v>
      </c>
      <c r="V3249" s="5" t="s">
        <v>417</v>
      </c>
      <c r="W3249" s="5" t="s">
        <v>417</v>
      </c>
      <c r="X3249" s="5" t="s">
        <v>417</v>
      </c>
      <c r="Y3249" s="5" t="s">
        <v>417</v>
      </c>
      <c r="Z3249" s="5" t="s">
        <v>417</v>
      </c>
      <c r="AA3249" s="5" t="s">
        <v>417</v>
      </c>
      <c r="AB3249" s="5"/>
      <c r="AC3249" s="5"/>
      <c r="AD3249" s="5"/>
      <c r="AE3249" s="5"/>
      <c r="AF3249" s="5"/>
    </row>
    <row r="3250" spans="1:32" hidden="1">
      <c r="A3250" s="5" t="s">
        <v>25706</v>
      </c>
      <c r="B3250" s="5" t="str">
        <f>IF(COUNTIF('Leads Priorizados INT'!M:M,A3250)&gt;0,"Sí","No")</f>
        <v>No</v>
      </c>
      <c r="C3250">
        <v>0</v>
      </c>
      <c r="D3250" s="6" t="s">
        <v>1534</v>
      </c>
      <c r="E3250" s="5" t="s">
        <v>25707</v>
      </c>
      <c r="F3250" s="5" t="s">
        <v>152</v>
      </c>
      <c r="G3250" s="5" t="s">
        <v>9796</v>
      </c>
      <c r="H3250" s="7">
        <v>19408484</v>
      </c>
      <c r="I3250" s="5">
        <v>67</v>
      </c>
      <c r="J3250" s="5">
        <v>4</v>
      </c>
      <c r="K3250" s="5" t="s">
        <v>25708</v>
      </c>
      <c r="L3250" s="5">
        <v>5.0900000000000001E-2</v>
      </c>
      <c r="M3250" s="8">
        <v>915148001</v>
      </c>
      <c r="N3250" s="8">
        <v>915148211</v>
      </c>
      <c r="O3250" s="8">
        <v>915148000</v>
      </c>
      <c r="P3250" s="8"/>
      <c r="Q3250" s="8"/>
      <c r="R3250" s="5" t="s">
        <v>417</v>
      </c>
      <c r="S3250" s="5" t="s">
        <v>417</v>
      </c>
      <c r="T3250" s="5" t="s">
        <v>417</v>
      </c>
      <c r="U3250" s="5" t="s">
        <v>417</v>
      </c>
      <c r="V3250" s="5" t="s">
        <v>417</v>
      </c>
      <c r="W3250" s="5" t="s">
        <v>417</v>
      </c>
      <c r="X3250" s="5" t="s">
        <v>417</v>
      </c>
      <c r="Y3250" s="5" t="s">
        <v>417</v>
      </c>
      <c r="Z3250" s="5" t="s">
        <v>417</v>
      </c>
      <c r="AA3250" s="5" t="s">
        <v>417</v>
      </c>
      <c r="AB3250" s="5" t="s">
        <v>25709</v>
      </c>
      <c r="AC3250" s="5"/>
      <c r="AD3250" s="5"/>
      <c r="AE3250" s="5"/>
      <c r="AF3250" s="5"/>
    </row>
    <row r="3251" spans="1:32" hidden="1">
      <c r="A3251" s="5" t="s">
        <v>25710</v>
      </c>
      <c r="B3251" s="5" t="str">
        <f>IF(COUNTIF('Leads Priorizados INT'!M:M,A3251)&gt;0,"Sí","No")</f>
        <v>No</v>
      </c>
      <c r="C3251">
        <v>0</v>
      </c>
      <c r="D3251" s="6" t="s">
        <v>414</v>
      </c>
      <c r="E3251" s="5" t="s">
        <v>25711</v>
      </c>
      <c r="F3251" s="5" t="s">
        <v>1065</v>
      </c>
      <c r="G3251" s="5" t="s">
        <v>18030</v>
      </c>
      <c r="H3251" s="7">
        <v>550037</v>
      </c>
      <c r="I3251" s="5">
        <v>3</v>
      </c>
      <c r="J3251" s="5">
        <v>1</v>
      </c>
      <c r="K3251" s="5" t="s">
        <v>25712</v>
      </c>
      <c r="L3251" s="5">
        <v>5.0900000000000001E-2</v>
      </c>
      <c r="M3251" s="8"/>
      <c r="N3251" s="8"/>
      <c r="O3251" s="8"/>
      <c r="P3251" s="8"/>
      <c r="Q3251" s="8"/>
      <c r="R3251" s="5" t="s">
        <v>417</v>
      </c>
      <c r="S3251" s="5" t="s">
        <v>417</v>
      </c>
      <c r="T3251" s="5" t="s">
        <v>417</v>
      </c>
      <c r="U3251" s="5" t="s">
        <v>417</v>
      </c>
      <c r="V3251" s="5" t="s">
        <v>417</v>
      </c>
      <c r="W3251" s="5" t="s">
        <v>417</v>
      </c>
      <c r="X3251" s="5" t="s">
        <v>417</v>
      </c>
      <c r="Y3251" s="5" t="s">
        <v>417</v>
      </c>
      <c r="Z3251" s="5" t="s">
        <v>417</v>
      </c>
      <c r="AA3251" s="5" t="s">
        <v>417</v>
      </c>
      <c r="AB3251" s="5"/>
      <c r="AC3251" s="5"/>
      <c r="AD3251" s="5"/>
      <c r="AE3251" s="5"/>
      <c r="AF3251" s="5"/>
    </row>
    <row r="3252" spans="1:32">
      <c r="A3252" s="5" t="s">
        <v>25713</v>
      </c>
      <c r="B3252" s="5" t="str">
        <f>IF(COUNTIF('Leads Priorizados INT'!M:M,A3252)&gt;0,"Sí","No")</f>
        <v>No</v>
      </c>
      <c r="C3252">
        <v>1</v>
      </c>
      <c r="D3252" s="6" t="s">
        <v>1234</v>
      </c>
      <c r="E3252" s="5" t="s">
        <v>25714</v>
      </c>
      <c r="F3252" s="5" t="s">
        <v>431</v>
      </c>
      <c r="G3252" s="5" t="s">
        <v>25715</v>
      </c>
      <c r="H3252" s="7">
        <v>2505943</v>
      </c>
      <c r="I3252" s="5">
        <v>1</v>
      </c>
      <c r="J3252" s="5">
        <v>1</v>
      </c>
      <c r="K3252" s="5" t="s">
        <v>25716</v>
      </c>
      <c r="L3252" s="5">
        <v>5.0900000000000001E-2</v>
      </c>
      <c r="M3252" s="8">
        <v>936857777</v>
      </c>
      <c r="N3252" s="8">
        <v>661457868</v>
      </c>
      <c r="O3252" s="8">
        <v>655887698</v>
      </c>
      <c r="P3252" s="8"/>
      <c r="Q3252" s="8"/>
      <c r="R3252" s="5" t="s">
        <v>417</v>
      </c>
      <c r="S3252" s="5" t="s">
        <v>417</v>
      </c>
      <c r="T3252" s="5" t="s">
        <v>417</v>
      </c>
      <c r="U3252" s="5" t="s">
        <v>417</v>
      </c>
      <c r="V3252" s="5" t="s">
        <v>417</v>
      </c>
      <c r="W3252" s="5" t="s">
        <v>417</v>
      </c>
      <c r="X3252" s="5" t="s">
        <v>417</v>
      </c>
      <c r="Y3252" s="5" t="s">
        <v>417</v>
      </c>
      <c r="Z3252" s="5" t="s">
        <v>417</v>
      </c>
      <c r="AA3252" s="5" t="s">
        <v>417</v>
      </c>
      <c r="AB3252" s="5"/>
      <c r="AC3252" s="5"/>
      <c r="AD3252" s="5"/>
      <c r="AE3252" s="5"/>
      <c r="AF3252" s="5"/>
    </row>
    <row r="3253" spans="1:32" hidden="1">
      <c r="A3253" s="5" t="s">
        <v>25717</v>
      </c>
      <c r="B3253" s="5" t="str">
        <f>IF(COUNTIF('Leads Priorizados INT'!M:M,A3253)&gt;0,"Sí","No")</f>
        <v>No</v>
      </c>
      <c r="C3253">
        <v>0</v>
      </c>
      <c r="D3253" s="6" t="s">
        <v>414</v>
      </c>
      <c r="E3253" s="5" t="s">
        <v>25718</v>
      </c>
      <c r="F3253" s="5" t="s">
        <v>152</v>
      </c>
      <c r="G3253" s="5" t="s">
        <v>12442</v>
      </c>
      <c r="H3253" s="7">
        <v>839990</v>
      </c>
      <c r="I3253" s="5">
        <v>1</v>
      </c>
      <c r="J3253" s="5">
        <v>1</v>
      </c>
      <c r="K3253" s="5" t="s">
        <v>25719</v>
      </c>
      <c r="L3253" s="5">
        <v>5.0900000000000001E-2</v>
      </c>
      <c r="M3253" s="8">
        <v>916152609</v>
      </c>
      <c r="N3253" s="8"/>
      <c r="O3253" s="8"/>
      <c r="P3253" s="8"/>
      <c r="Q3253" s="8"/>
      <c r="R3253" s="5" t="s">
        <v>417</v>
      </c>
      <c r="S3253" s="5" t="s">
        <v>417</v>
      </c>
      <c r="T3253" s="5" t="s">
        <v>417</v>
      </c>
      <c r="U3253" s="5" t="s">
        <v>417</v>
      </c>
      <c r="V3253" s="5" t="s">
        <v>417</v>
      </c>
      <c r="W3253" s="5" t="s">
        <v>417</v>
      </c>
      <c r="X3253" s="5" t="s">
        <v>417</v>
      </c>
      <c r="Y3253" s="5" t="s">
        <v>417</v>
      </c>
      <c r="Z3253" s="5" t="s">
        <v>417</v>
      </c>
      <c r="AA3253" s="5" t="s">
        <v>417</v>
      </c>
      <c r="AB3253" s="5" t="s">
        <v>25720</v>
      </c>
      <c r="AC3253" s="5"/>
      <c r="AD3253" s="5"/>
      <c r="AE3253" s="5"/>
      <c r="AF3253" s="5"/>
    </row>
    <row r="3254" spans="1:32" hidden="1">
      <c r="A3254" s="5" t="s">
        <v>25721</v>
      </c>
      <c r="B3254" s="5" t="str">
        <f>IF(COUNTIF('Leads Priorizados INT'!M:M,A3254)&gt;0,"Sí","No")</f>
        <v>No</v>
      </c>
      <c r="C3254">
        <v>0</v>
      </c>
      <c r="D3254" s="6" t="s">
        <v>414</v>
      </c>
      <c r="E3254" s="5" t="s">
        <v>25722</v>
      </c>
      <c r="F3254" s="5" t="s">
        <v>1245</v>
      </c>
      <c r="G3254" s="5" t="s">
        <v>2477</v>
      </c>
      <c r="H3254" s="7">
        <v>558968</v>
      </c>
      <c r="I3254" s="5">
        <v>2</v>
      </c>
      <c r="J3254" s="5">
        <v>3</v>
      </c>
      <c r="K3254" s="5" t="s">
        <v>25723</v>
      </c>
      <c r="L3254" s="5">
        <v>5.0900000000000001E-2</v>
      </c>
      <c r="M3254" s="8">
        <v>653742861</v>
      </c>
      <c r="N3254" s="8"/>
      <c r="O3254" s="8"/>
      <c r="P3254" s="8"/>
      <c r="Q3254" s="8"/>
      <c r="R3254" s="5" t="s">
        <v>417</v>
      </c>
      <c r="S3254" s="5" t="s">
        <v>417</v>
      </c>
      <c r="T3254" s="5" t="s">
        <v>417</v>
      </c>
      <c r="U3254" s="5" t="s">
        <v>417</v>
      </c>
      <c r="V3254" s="5" t="s">
        <v>417</v>
      </c>
      <c r="W3254" s="5" t="s">
        <v>417</v>
      </c>
      <c r="X3254" s="5" t="s">
        <v>417</v>
      </c>
      <c r="Y3254" s="5" t="s">
        <v>417</v>
      </c>
      <c r="Z3254" s="5" t="s">
        <v>417</v>
      </c>
      <c r="AA3254" s="5" t="s">
        <v>417</v>
      </c>
      <c r="AB3254" s="5"/>
      <c r="AC3254" s="5"/>
      <c r="AD3254" s="5"/>
      <c r="AE3254" s="5"/>
      <c r="AF3254" s="5"/>
    </row>
    <row r="3255" spans="1:32" hidden="1">
      <c r="A3255" s="5" t="s">
        <v>25724</v>
      </c>
      <c r="B3255" s="5" t="str">
        <f>IF(COUNTIF('Leads Priorizados INT'!M:M,A3255)&gt;0,"Sí","No")</f>
        <v>No</v>
      </c>
      <c r="C3255">
        <v>0</v>
      </c>
      <c r="D3255" s="6" t="s">
        <v>414</v>
      </c>
      <c r="E3255" s="5" t="s">
        <v>25725</v>
      </c>
      <c r="F3255" s="5" t="s">
        <v>873</v>
      </c>
      <c r="G3255" s="5" t="s">
        <v>2418</v>
      </c>
      <c r="H3255" s="7">
        <v>1083262</v>
      </c>
      <c r="I3255" s="5">
        <v>2</v>
      </c>
      <c r="J3255" s="5">
        <v>1</v>
      </c>
      <c r="K3255" s="5" t="s">
        <v>25726</v>
      </c>
      <c r="L3255" s="5">
        <v>5.0900000000000001E-2</v>
      </c>
      <c r="M3255" s="8">
        <v>680943198</v>
      </c>
      <c r="N3255" s="8"/>
      <c r="O3255" s="8"/>
      <c r="P3255" s="8"/>
      <c r="Q3255" s="8"/>
      <c r="R3255" s="5" t="s">
        <v>417</v>
      </c>
      <c r="S3255" s="5" t="s">
        <v>417</v>
      </c>
      <c r="T3255" s="5" t="s">
        <v>417</v>
      </c>
      <c r="U3255" s="5" t="s">
        <v>417</v>
      </c>
      <c r="V3255" s="5" t="s">
        <v>417</v>
      </c>
      <c r="W3255" s="5" t="s">
        <v>417</v>
      </c>
      <c r="X3255" s="5" t="s">
        <v>417</v>
      </c>
      <c r="Y3255" s="5" t="s">
        <v>417</v>
      </c>
      <c r="Z3255" s="5" t="s">
        <v>417</v>
      </c>
      <c r="AA3255" s="5" t="s">
        <v>417</v>
      </c>
      <c r="AB3255" s="5"/>
      <c r="AC3255" s="5"/>
      <c r="AD3255" s="5"/>
      <c r="AE3255" s="5"/>
      <c r="AF3255" s="5"/>
    </row>
    <row r="3256" spans="1:32" hidden="1">
      <c r="A3256" s="5" t="s">
        <v>25727</v>
      </c>
      <c r="B3256" s="5" t="str">
        <f>IF(COUNTIF('Leads Priorizados INT'!M:M,A3256)&gt;0,"Sí","No")</f>
        <v>No</v>
      </c>
      <c r="C3256">
        <v>0</v>
      </c>
      <c r="D3256" s="6" t="s">
        <v>430</v>
      </c>
      <c r="E3256" s="5" t="s">
        <v>25728</v>
      </c>
      <c r="F3256" s="5" t="s">
        <v>2926</v>
      </c>
      <c r="G3256" s="5" t="s">
        <v>12193</v>
      </c>
      <c r="H3256" s="7">
        <v>5682842</v>
      </c>
      <c r="I3256" s="5">
        <v>39</v>
      </c>
      <c r="J3256" s="5">
        <v>1</v>
      </c>
      <c r="K3256" s="5" t="s">
        <v>25729</v>
      </c>
      <c r="L3256" s="5">
        <v>5.0799999999999998E-2</v>
      </c>
      <c r="M3256" s="8">
        <v>985303874</v>
      </c>
      <c r="N3256" s="8">
        <v>984992878</v>
      </c>
      <c r="O3256" s="8">
        <v>697639442</v>
      </c>
      <c r="P3256" s="8">
        <v>684690443</v>
      </c>
      <c r="Q3256" s="8">
        <v>684682349</v>
      </c>
      <c r="R3256" s="5" t="s">
        <v>417</v>
      </c>
      <c r="S3256" s="5" t="s">
        <v>417</v>
      </c>
      <c r="T3256" s="5" t="s">
        <v>417</v>
      </c>
      <c r="U3256" s="5" t="s">
        <v>417</v>
      </c>
      <c r="V3256" s="5" t="s">
        <v>417</v>
      </c>
      <c r="W3256" s="5" t="s">
        <v>417</v>
      </c>
      <c r="X3256" s="5" t="s">
        <v>417</v>
      </c>
      <c r="Y3256" s="5" t="s">
        <v>417</v>
      </c>
      <c r="Z3256" s="5" t="s">
        <v>417</v>
      </c>
      <c r="AA3256" s="5" t="s">
        <v>417</v>
      </c>
      <c r="AB3256" s="5" t="s">
        <v>25730</v>
      </c>
      <c r="AC3256" s="5"/>
      <c r="AD3256" s="5"/>
      <c r="AE3256" s="5"/>
      <c r="AF3256" s="5"/>
    </row>
    <row r="3257" spans="1:32" hidden="1">
      <c r="A3257" s="5" t="s">
        <v>25731</v>
      </c>
      <c r="B3257" s="5" t="str">
        <f>IF(COUNTIF('Leads Priorizados INT'!M:M,A3257)&gt;0,"Sí","No")</f>
        <v>No</v>
      </c>
      <c r="C3257">
        <v>0</v>
      </c>
      <c r="D3257" s="6" t="s">
        <v>414</v>
      </c>
      <c r="E3257" s="5" t="s">
        <v>25732</v>
      </c>
      <c r="F3257" s="5" t="s">
        <v>431</v>
      </c>
      <c r="G3257" s="5" t="s">
        <v>12357</v>
      </c>
      <c r="H3257" s="7">
        <v>505536</v>
      </c>
      <c r="I3257" s="5">
        <v>4</v>
      </c>
      <c r="J3257" s="5">
        <v>1</v>
      </c>
      <c r="K3257" s="5" t="s">
        <v>25733</v>
      </c>
      <c r="L3257" s="5">
        <v>5.0799999999999998E-2</v>
      </c>
      <c r="M3257" s="8"/>
      <c r="N3257" s="8"/>
      <c r="O3257" s="8"/>
      <c r="P3257" s="8"/>
      <c r="Q3257" s="8"/>
      <c r="R3257" s="5" t="s">
        <v>417</v>
      </c>
      <c r="S3257" s="5" t="s">
        <v>417</v>
      </c>
      <c r="T3257" s="5" t="s">
        <v>417</v>
      </c>
      <c r="U3257" s="5" t="s">
        <v>417</v>
      </c>
      <c r="V3257" s="5" t="s">
        <v>417</v>
      </c>
      <c r="W3257" s="5" t="s">
        <v>417</v>
      </c>
      <c r="X3257" s="5" t="s">
        <v>417</v>
      </c>
      <c r="Y3257" s="5" t="s">
        <v>417</v>
      </c>
      <c r="Z3257" s="5" t="s">
        <v>417</v>
      </c>
      <c r="AA3257" s="5" t="s">
        <v>417</v>
      </c>
      <c r="AB3257" s="5"/>
      <c r="AC3257" s="5"/>
      <c r="AD3257" s="5"/>
      <c r="AE3257" s="5"/>
      <c r="AF3257" s="5"/>
    </row>
    <row r="3258" spans="1:32" hidden="1">
      <c r="A3258" s="5" t="s">
        <v>25734</v>
      </c>
      <c r="B3258" s="5" t="str">
        <f>IF(COUNTIF('Leads Priorizados INT'!M:M,A3258)&gt;0,"Sí","No")</f>
        <v>No</v>
      </c>
      <c r="C3258">
        <v>0</v>
      </c>
      <c r="D3258" s="6" t="s">
        <v>414</v>
      </c>
      <c r="E3258" s="5" t="s">
        <v>25735</v>
      </c>
      <c r="F3258" s="5" t="s">
        <v>152</v>
      </c>
      <c r="G3258" s="5" t="s">
        <v>1856</v>
      </c>
      <c r="H3258" s="7">
        <v>703959</v>
      </c>
      <c r="I3258" s="5">
        <v>3</v>
      </c>
      <c r="J3258" s="5">
        <v>1</v>
      </c>
      <c r="K3258" s="5" t="s">
        <v>25736</v>
      </c>
      <c r="L3258" s="5">
        <v>5.0799999999999998E-2</v>
      </c>
      <c r="M3258" s="8"/>
      <c r="N3258" s="8"/>
      <c r="O3258" s="8"/>
      <c r="P3258" s="8"/>
      <c r="Q3258" s="8"/>
      <c r="R3258" s="5" t="s">
        <v>417</v>
      </c>
      <c r="S3258" s="5" t="s">
        <v>417</v>
      </c>
      <c r="T3258" s="5" t="s">
        <v>417</v>
      </c>
      <c r="U3258" s="5" t="s">
        <v>417</v>
      </c>
      <c r="V3258" s="5" t="s">
        <v>417</v>
      </c>
      <c r="W3258" s="5" t="s">
        <v>417</v>
      </c>
      <c r="X3258" s="5" t="s">
        <v>417</v>
      </c>
      <c r="Y3258" s="5" t="s">
        <v>417</v>
      </c>
      <c r="Z3258" s="5" t="s">
        <v>417</v>
      </c>
      <c r="AA3258" s="5" t="s">
        <v>417</v>
      </c>
      <c r="AB3258" s="5"/>
      <c r="AC3258" s="5"/>
      <c r="AD3258" s="5"/>
      <c r="AE3258" s="5"/>
      <c r="AF3258" s="5"/>
    </row>
    <row r="3259" spans="1:32" hidden="1">
      <c r="A3259" s="5" t="s">
        <v>25737</v>
      </c>
      <c r="B3259" s="5" t="str">
        <f>IF(COUNTIF('Leads Priorizados INT'!M:M,A3259)&gt;0,"Sí","No")</f>
        <v>No</v>
      </c>
      <c r="C3259">
        <v>0</v>
      </c>
      <c r="D3259" s="6" t="s">
        <v>414</v>
      </c>
      <c r="E3259" s="5" t="s">
        <v>25738</v>
      </c>
      <c r="F3259" s="5" t="s">
        <v>152</v>
      </c>
      <c r="G3259" s="5" t="s">
        <v>2624</v>
      </c>
      <c r="H3259" s="7">
        <v>763604</v>
      </c>
      <c r="I3259" s="5">
        <v>3</v>
      </c>
      <c r="J3259" s="5">
        <v>1</v>
      </c>
      <c r="K3259" s="5" t="s">
        <v>25739</v>
      </c>
      <c r="L3259" s="5">
        <v>5.0799999999999998E-2</v>
      </c>
      <c r="M3259" s="8">
        <v>915456953</v>
      </c>
      <c r="N3259" s="8">
        <v>649246500</v>
      </c>
      <c r="O3259" s="8"/>
      <c r="P3259" s="8"/>
      <c r="Q3259" s="8"/>
      <c r="R3259" s="5" t="s">
        <v>417</v>
      </c>
      <c r="S3259" s="5" t="s">
        <v>417</v>
      </c>
      <c r="T3259" s="5" t="s">
        <v>417</v>
      </c>
      <c r="U3259" s="5" t="s">
        <v>417</v>
      </c>
      <c r="V3259" s="5" t="s">
        <v>417</v>
      </c>
      <c r="W3259" s="5" t="s">
        <v>417</v>
      </c>
      <c r="X3259" s="5" t="s">
        <v>417</v>
      </c>
      <c r="Y3259" s="5" t="s">
        <v>417</v>
      </c>
      <c r="Z3259" s="5" t="s">
        <v>417</v>
      </c>
      <c r="AA3259" s="5" t="s">
        <v>417</v>
      </c>
      <c r="AB3259" s="5"/>
      <c r="AC3259" s="5"/>
      <c r="AD3259" s="5"/>
      <c r="AE3259" s="5"/>
      <c r="AF3259" s="5"/>
    </row>
    <row r="3260" spans="1:32" hidden="1">
      <c r="A3260" s="5" t="s">
        <v>25740</v>
      </c>
      <c r="B3260" s="5" t="str">
        <f>IF(COUNTIF('Leads Priorizados INT'!M:M,A3260)&gt;0,"Sí","No")</f>
        <v>No</v>
      </c>
      <c r="C3260">
        <v>0</v>
      </c>
      <c r="D3260" s="6" t="s">
        <v>414</v>
      </c>
      <c r="E3260" s="5" t="s">
        <v>25741</v>
      </c>
      <c r="F3260" s="5" t="s">
        <v>497</v>
      </c>
      <c r="G3260" s="5" t="s">
        <v>21769</v>
      </c>
      <c r="H3260" s="7">
        <v>320204</v>
      </c>
      <c r="I3260" s="5">
        <v>4</v>
      </c>
      <c r="J3260" s="5">
        <v>1</v>
      </c>
      <c r="K3260" s="5" t="s">
        <v>25742</v>
      </c>
      <c r="L3260" s="5">
        <v>5.0700000000000002E-2</v>
      </c>
      <c r="M3260" s="8">
        <v>971226806</v>
      </c>
      <c r="N3260" s="8"/>
      <c r="O3260" s="8"/>
      <c r="P3260" s="8"/>
      <c r="Q3260" s="8"/>
      <c r="R3260" s="5" t="s">
        <v>417</v>
      </c>
      <c r="S3260" s="5" t="s">
        <v>417</v>
      </c>
      <c r="T3260" s="5" t="s">
        <v>417</v>
      </c>
      <c r="U3260" s="5" t="s">
        <v>417</v>
      </c>
      <c r="V3260" s="5" t="s">
        <v>417</v>
      </c>
      <c r="W3260" s="5" t="s">
        <v>417</v>
      </c>
      <c r="X3260" s="5" t="s">
        <v>417</v>
      </c>
      <c r="Y3260" s="5" t="s">
        <v>417</v>
      </c>
      <c r="Z3260" s="5" t="s">
        <v>417</v>
      </c>
      <c r="AA3260" s="5" t="s">
        <v>417</v>
      </c>
      <c r="AB3260" s="5"/>
      <c r="AC3260" s="5"/>
      <c r="AD3260" s="5"/>
      <c r="AE3260" s="5"/>
      <c r="AF3260" s="5"/>
    </row>
    <row r="3261" spans="1:32" hidden="1">
      <c r="A3261" s="5" t="s">
        <v>25743</v>
      </c>
      <c r="B3261" s="5" t="str">
        <f>IF(COUNTIF('Leads Priorizados INT'!M:M,A3261)&gt;0,"Sí","No")</f>
        <v>No</v>
      </c>
      <c r="C3261">
        <v>0</v>
      </c>
      <c r="D3261" s="6" t="s">
        <v>414</v>
      </c>
      <c r="E3261" s="5" t="s">
        <v>25744</v>
      </c>
      <c r="F3261" s="5" t="s">
        <v>431</v>
      </c>
      <c r="G3261" s="5" t="s">
        <v>432</v>
      </c>
      <c r="H3261" s="7">
        <v>555438</v>
      </c>
      <c r="I3261" s="5">
        <v>3</v>
      </c>
      <c r="J3261" s="5">
        <v>1</v>
      </c>
      <c r="K3261" s="5" t="s">
        <v>25745</v>
      </c>
      <c r="L3261" s="5">
        <v>5.0700000000000002E-2</v>
      </c>
      <c r="M3261" s="8">
        <v>936677713</v>
      </c>
      <c r="N3261" s="8">
        <v>936677136</v>
      </c>
      <c r="O3261" s="8"/>
      <c r="P3261" s="8"/>
      <c r="Q3261" s="8"/>
      <c r="R3261" s="5" t="s">
        <v>417</v>
      </c>
      <c r="S3261" s="5" t="s">
        <v>417</v>
      </c>
      <c r="T3261" s="5" t="s">
        <v>417</v>
      </c>
      <c r="U3261" s="5" t="s">
        <v>417</v>
      </c>
      <c r="V3261" s="5" t="s">
        <v>417</v>
      </c>
      <c r="W3261" s="5" t="s">
        <v>417</v>
      </c>
      <c r="X3261" s="5" t="s">
        <v>417</v>
      </c>
      <c r="Y3261" s="5" t="s">
        <v>417</v>
      </c>
      <c r="Z3261" s="5" t="s">
        <v>417</v>
      </c>
      <c r="AA3261" s="5" t="s">
        <v>417</v>
      </c>
      <c r="AB3261" s="5" t="s">
        <v>25746</v>
      </c>
      <c r="AC3261" s="5"/>
      <c r="AD3261" s="5"/>
      <c r="AE3261" s="5"/>
      <c r="AF3261" s="5"/>
    </row>
    <row r="3262" spans="1:32" hidden="1">
      <c r="A3262" s="5" t="s">
        <v>25747</v>
      </c>
      <c r="B3262" s="5" t="str">
        <f>IF(COUNTIF('Leads Priorizados INT'!M:M,A3262)&gt;0,"Sí","No")</f>
        <v>No</v>
      </c>
      <c r="C3262">
        <v>0</v>
      </c>
      <c r="D3262" s="6" t="s">
        <v>414</v>
      </c>
      <c r="E3262" s="5" t="s">
        <v>25748</v>
      </c>
      <c r="F3262" s="5" t="s">
        <v>152</v>
      </c>
      <c r="G3262" s="5" t="s">
        <v>11365</v>
      </c>
      <c r="H3262" s="7">
        <v>364255</v>
      </c>
      <c r="I3262" s="5">
        <v>1</v>
      </c>
      <c r="J3262" s="5">
        <v>1</v>
      </c>
      <c r="K3262" s="5" t="s">
        <v>25749</v>
      </c>
      <c r="L3262" s="5">
        <v>5.0700000000000002E-2</v>
      </c>
      <c r="M3262" s="8"/>
      <c r="N3262" s="8"/>
      <c r="O3262" s="8"/>
      <c r="P3262" s="8"/>
      <c r="Q3262" s="8"/>
      <c r="R3262" s="5" t="s">
        <v>417</v>
      </c>
      <c r="S3262" s="5" t="s">
        <v>417</v>
      </c>
      <c r="T3262" s="5" t="s">
        <v>417</v>
      </c>
      <c r="U3262" s="5" t="s">
        <v>417</v>
      </c>
      <c r="V3262" s="5" t="s">
        <v>417</v>
      </c>
      <c r="W3262" s="5" t="s">
        <v>417</v>
      </c>
      <c r="X3262" s="5" t="s">
        <v>417</v>
      </c>
      <c r="Y3262" s="5" t="s">
        <v>417</v>
      </c>
      <c r="Z3262" s="5" t="s">
        <v>417</v>
      </c>
      <c r="AA3262" s="5" t="s">
        <v>417</v>
      </c>
      <c r="AB3262" s="5"/>
      <c r="AC3262" s="5"/>
      <c r="AD3262" s="5"/>
      <c r="AE3262" s="5"/>
      <c r="AF3262" s="5"/>
    </row>
    <row r="3263" spans="1:32" hidden="1">
      <c r="A3263" s="5" t="s">
        <v>25750</v>
      </c>
      <c r="B3263" s="5" t="str">
        <f>IF(COUNTIF('Leads Priorizados INT'!M:M,A3263)&gt;0,"Sí","No")</f>
        <v>No</v>
      </c>
      <c r="C3263">
        <v>0</v>
      </c>
      <c r="D3263" s="6" t="s">
        <v>414</v>
      </c>
      <c r="E3263" s="5" t="s">
        <v>25751</v>
      </c>
      <c r="F3263" s="5" t="s">
        <v>152</v>
      </c>
      <c r="G3263" s="5" t="s">
        <v>25665</v>
      </c>
      <c r="H3263" s="7">
        <v>495201</v>
      </c>
      <c r="I3263" s="5">
        <v>5</v>
      </c>
      <c r="J3263" s="5">
        <v>1</v>
      </c>
      <c r="K3263" s="5" t="s">
        <v>25752</v>
      </c>
      <c r="L3263" s="5">
        <v>5.0700000000000002E-2</v>
      </c>
      <c r="M3263" s="8"/>
      <c r="N3263" s="8"/>
      <c r="O3263" s="8"/>
      <c r="P3263" s="8"/>
      <c r="Q3263" s="8"/>
      <c r="R3263" s="5" t="s">
        <v>417</v>
      </c>
      <c r="S3263" s="5" t="s">
        <v>417</v>
      </c>
      <c r="T3263" s="5" t="s">
        <v>417</v>
      </c>
      <c r="U3263" s="5" t="s">
        <v>417</v>
      </c>
      <c r="V3263" s="5" t="s">
        <v>417</v>
      </c>
      <c r="W3263" s="5" t="s">
        <v>417</v>
      </c>
      <c r="X3263" s="5" t="s">
        <v>417</v>
      </c>
      <c r="Y3263" s="5" t="s">
        <v>417</v>
      </c>
      <c r="Z3263" s="5" t="s">
        <v>417</v>
      </c>
      <c r="AA3263" s="5" t="s">
        <v>417</v>
      </c>
      <c r="AB3263" s="5"/>
      <c r="AC3263" s="5"/>
      <c r="AD3263" s="5"/>
      <c r="AE3263" s="5"/>
      <c r="AF3263" s="5"/>
    </row>
    <row r="3264" spans="1:32" hidden="1">
      <c r="A3264" s="5" t="s">
        <v>25753</v>
      </c>
      <c r="B3264" s="5" t="str">
        <f>IF(COUNTIF('Leads Priorizados INT'!M:M,A3264)&gt;0,"Sí","No")</f>
        <v>No</v>
      </c>
      <c r="C3264">
        <v>0</v>
      </c>
      <c r="D3264" s="6" t="s">
        <v>430</v>
      </c>
      <c r="E3264" s="5" t="s">
        <v>25754</v>
      </c>
      <c r="F3264" s="5" t="s">
        <v>1118</v>
      </c>
      <c r="G3264" s="5" t="s">
        <v>25755</v>
      </c>
      <c r="H3264" s="7">
        <v>880605</v>
      </c>
      <c r="I3264" s="5">
        <v>5</v>
      </c>
      <c r="J3264" s="5">
        <v>4</v>
      </c>
      <c r="K3264" s="5" t="s">
        <v>25756</v>
      </c>
      <c r="L3264" s="5">
        <v>5.0599999999999999E-2</v>
      </c>
      <c r="M3264" s="8">
        <v>972426793</v>
      </c>
      <c r="N3264" s="8">
        <v>972400188</v>
      </c>
      <c r="O3264" s="8">
        <v>972230927</v>
      </c>
      <c r="P3264" s="8">
        <v>972461167</v>
      </c>
      <c r="Q3264" s="8">
        <v>972401515</v>
      </c>
      <c r="R3264" s="5" t="s">
        <v>417</v>
      </c>
      <c r="S3264" s="5" t="s">
        <v>417</v>
      </c>
      <c r="T3264" s="5" t="s">
        <v>417</v>
      </c>
      <c r="U3264" s="5" t="s">
        <v>417</v>
      </c>
      <c r="V3264" s="5" t="s">
        <v>417</v>
      </c>
      <c r="W3264" s="5" t="s">
        <v>417</v>
      </c>
      <c r="X3264" s="5" t="s">
        <v>417</v>
      </c>
      <c r="Y3264" s="5" t="s">
        <v>417</v>
      </c>
      <c r="Z3264" s="5" t="s">
        <v>417</v>
      </c>
      <c r="AA3264" s="5" t="s">
        <v>417</v>
      </c>
      <c r="AB3264" s="5" t="s">
        <v>25757</v>
      </c>
      <c r="AC3264" s="5" t="s">
        <v>25758</v>
      </c>
      <c r="AD3264" s="5" t="s">
        <v>25759</v>
      </c>
      <c r="AE3264" s="5"/>
      <c r="AF3264" s="5"/>
    </row>
    <row r="3265" spans="1:32" hidden="1">
      <c r="A3265" s="5" t="s">
        <v>25760</v>
      </c>
      <c r="B3265" s="5" t="str">
        <f>IF(COUNTIF('Leads Priorizados INT'!M:M,A3265)&gt;0,"Sí","No")</f>
        <v>No</v>
      </c>
      <c r="C3265">
        <v>0</v>
      </c>
      <c r="D3265" s="6" t="s">
        <v>414</v>
      </c>
      <c r="E3265" s="5" t="s">
        <v>25761</v>
      </c>
      <c r="F3265" s="5" t="s">
        <v>2631</v>
      </c>
      <c r="G3265" s="5" t="s">
        <v>9522</v>
      </c>
      <c r="H3265" s="7">
        <v>3077979</v>
      </c>
      <c r="I3265" s="5">
        <v>1</v>
      </c>
      <c r="J3265" s="5">
        <v>1</v>
      </c>
      <c r="K3265" s="5" t="s">
        <v>25762</v>
      </c>
      <c r="L3265" s="5">
        <v>5.0599999999999999E-2</v>
      </c>
      <c r="M3265" s="8">
        <v>983363194</v>
      </c>
      <c r="N3265" s="8"/>
      <c r="O3265" s="8"/>
      <c r="P3265" s="8"/>
      <c r="Q3265" s="8"/>
      <c r="R3265" s="5" t="s">
        <v>417</v>
      </c>
      <c r="S3265" s="5" t="s">
        <v>417</v>
      </c>
      <c r="T3265" s="5" t="s">
        <v>417</v>
      </c>
      <c r="U3265" s="5" t="s">
        <v>417</v>
      </c>
      <c r="V3265" s="5" t="s">
        <v>417</v>
      </c>
      <c r="W3265" s="5" t="s">
        <v>417</v>
      </c>
      <c r="X3265" s="5" t="s">
        <v>417</v>
      </c>
      <c r="Y3265" s="5" t="s">
        <v>417</v>
      </c>
      <c r="Z3265" s="5" t="s">
        <v>417</v>
      </c>
      <c r="AA3265" s="5" t="s">
        <v>417</v>
      </c>
      <c r="AB3265" s="5"/>
      <c r="AC3265" s="5"/>
      <c r="AD3265" s="5"/>
      <c r="AE3265" s="5"/>
      <c r="AF3265" s="5"/>
    </row>
    <row r="3266" spans="1:32">
      <c r="A3266" s="5" t="s">
        <v>25763</v>
      </c>
      <c r="B3266" s="5" t="str">
        <f>IF(COUNTIF('Leads Priorizados INT'!M:M,A3266)&gt;0,"Sí","No")</f>
        <v>No</v>
      </c>
      <c r="C3266">
        <v>1</v>
      </c>
      <c r="D3266" s="6" t="s">
        <v>414</v>
      </c>
      <c r="E3266" s="5" t="s">
        <v>25764</v>
      </c>
      <c r="F3266" s="5" t="s">
        <v>1328</v>
      </c>
      <c r="G3266" s="5" t="s">
        <v>25765</v>
      </c>
      <c r="H3266" s="7">
        <v>320836</v>
      </c>
      <c r="I3266" s="5">
        <v>4</v>
      </c>
      <c r="J3266" s="5">
        <v>2</v>
      </c>
      <c r="K3266" s="5" t="s">
        <v>25766</v>
      </c>
      <c r="L3266" s="5">
        <v>5.0599999999999999E-2</v>
      </c>
      <c r="M3266" s="8">
        <v>965658249</v>
      </c>
      <c r="N3266" s="8"/>
      <c r="O3266" s="8"/>
      <c r="P3266" s="8"/>
      <c r="Q3266" s="8"/>
      <c r="R3266" s="5" t="s">
        <v>417</v>
      </c>
      <c r="S3266" s="5" t="s">
        <v>417</v>
      </c>
      <c r="T3266" s="5" t="s">
        <v>417</v>
      </c>
      <c r="U3266" s="5" t="s">
        <v>417</v>
      </c>
      <c r="V3266" s="5" t="s">
        <v>417</v>
      </c>
      <c r="W3266" s="5" t="s">
        <v>417</v>
      </c>
      <c r="X3266" s="5" t="s">
        <v>417</v>
      </c>
      <c r="Y3266" s="5" t="s">
        <v>417</v>
      </c>
      <c r="Z3266" s="5" t="s">
        <v>417</v>
      </c>
      <c r="AA3266" s="5" t="s">
        <v>417</v>
      </c>
      <c r="AB3266" s="5"/>
      <c r="AC3266" s="5"/>
      <c r="AD3266" s="5"/>
      <c r="AE3266" s="5"/>
      <c r="AF3266" s="5"/>
    </row>
    <row r="3267" spans="1:32" hidden="1">
      <c r="A3267" s="5" t="s">
        <v>25767</v>
      </c>
      <c r="B3267" s="5" t="str">
        <f>IF(COUNTIF('Leads Priorizados INT'!M:M,A3267)&gt;0,"Sí","No")</f>
        <v>No</v>
      </c>
      <c r="C3267">
        <v>0</v>
      </c>
      <c r="D3267" s="6" t="s">
        <v>414</v>
      </c>
      <c r="E3267" s="5" t="s">
        <v>25768</v>
      </c>
      <c r="F3267" s="5" t="s">
        <v>431</v>
      </c>
      <c r="G3267" s="5" t="s">
        <v>9906</v>
      </c>
      <c r="H3267" s="7">
        <v>1107240</v>
      </c>
      <c r="I3267" s="5">
        <v>1</v>
      </c>
      <c r="J3267" s="5">
        <v>1</v>
      </c>
      <c r="K3267" s="5" t="s">
        <v>25769</v>
      </c>
      <c r="L3267" s="5">
        <v>5.0599999999999999E-2</v>
      </c>
      <c r="M3267" s="8"/>
      <c r="N3267" s="8"/>
      <c r="O3267" s="8"/>
      <c r="P3267" s="8"/>
      <c r="Q3267" s="8"/>
      <c r="R3267" s="5" t="s">
        <v>417</v>
      </c>
      <c r="S3267" s="5" t="s">
        <v>417</v>
      </c>
      <c r="T3267" s="5" t="s">
        <v>417</v>
      </c>
      <c r="U3267" s="5" t="s">
        <v>417</v>
      </c>
      <c r="V3267" s="5" t="s">
        <v>417</v>
      </c>
      <c r="W3267" s="5" t="s">
        <v>417</v>
      </c>
      <c r="X3267" s="5" t="s">
        <v>417</v>
      </c>
      <c r="Y3267" s="5" t="s">
        <v>417</v>
      </c>
      <c r="Z3267" s="5" t="s">
        <v>417</v>
      </c>
      <c r="AA3267" s="5" t="s">
        <v>417</v>
      </c>
      <c r="AB3267" s="5"/>
      <c r="AC3267" s="5"/>
      <c r="AD3267" s="5"/>
      <c r="AE3267" s="5"/>
      <c r="AF3267" s="5"/>
    </row>
    <row r="3268" spans="1:32" hidden="1">
      <c r="A3268" s="5" t="s">
        <v>25770</v>
      </c>
      <c r="B3268" s="5" t="str">
        <f>IF(COUNTIF('Leads Priorizados INT'!M:M,A3268)&gt;0,"Sí","No")</f>
        <v>No</v>
      </c>
      <c r="C3268">
        <v>0</v>
      </c>
      <c r="D3268" s="6" t="s">
        <v>414</v>
      </c>
      <c r="E3268" s="5" t="s">
        <v>25771</v>
      </c>
      <c r="F3268" s="5" t="s">
        <v>152</v>
      </c>
      <c r="G3268" s="5" t="s">
        <v>916</v>
      </c>
      <c r="H3268" s="7">
        <v>994970</v>
      </c>
      <c r="I3268" s="5">
        <v>1</v>
      </c>
      <c r="J3268" s="5">
        <v>2</v>
      </c>
      <c r="K3268" s="5" t="s">
        <v>25772</v>
      </c>
      <c r="L3268" s="5">
        <v>5.0599999999999999E-2</v>
      </c>
      <c r="M3268" s="8">
        <v>914133771</v>
      </c>
      <c r="N3268" s="8"/>
      <c r="O3268" s="8"/>
      <c r="P3268" s="8"/>
      <c r="Q3268" s="8"/>
      <c r="R3268" s="5" t="s">
        <v>417</v>
      </c>
      <c r="S3268" s="5" t="s">
        <v>417</v>
      </c>
      <c r="T3268" s="5" t="s">
        <v>417</v>
      </c>
      <c r="U3268" s="5" t="s">
        <v>417</v>
      </c>
      <c r="V3268" s="5" t="s">
        <v>417</v>
      </c>
      <c r="W3268" s="5" t="s">
        <v>417</v>
      </c>
      <c r="X3268" s="5" t="s">
        <v>417</v>
      </c>
      <c r="Y3268" s="5" t="s">
        <v>417</v>
      </c>
      <c r="Z3268" s="5" t="s">
        <v>417</v>
      </c>
      <c r="AA3268" s="5" t="s">
        <v>417</v>
      </c>
      <c r="AB3268" s="5" t="s">
        <v>25773</v>
      </c>
      <c r="AC3268" s="5"/>
      <c r="AD3268" s="5"/>
      <c r="AE3268" s="5"/>
      <c r="AF3268" s="5"/>
    </row>
    <row r="3269" spans="1:32" hidden="1">
      <c r="A3269" s="5" t="s">
        <v>25774</v>
      </c>
      <c r="B3269" s="5" t="str">
        <f>IF(COUNTIF('Leads Priorizados INT'!M:M,A3269)&gt;0,"Sí","No")</f>
        <v>No</v>
      </c>
      <c r="C3269">
        <v>0</v>
      </c>
      <c r="D3269" s="6" t="s">
        <v>414</v>
      </c>
      <c r="E3269" s="5" t="s">
        <v>25775</v>
      </c>
      <c r="F3269" s="5" t="s">
        <v>152</v>
      </c>
      <c r="G3269" s="5" t="s">
        <v>25621</v>
      </c>
      <c r="H3269" s="7">
        <v>474724</v>
      </c>
      <c r="I3269" s="5">
        <v>2</v>
      </c>
      <c r="J3269" s="5">
        <v>1</v>
      </c>
      <c r="K3269" s="5" t="s">
        <v>25776</v>
      </c>
      <c r="L3269" s="5">
        <v>5.0599999999999999E-2</v>
      </c>
      <c r="M3269" s="8">
        <v>918133620</v>
      </c>
      <c r="N3269" s="8">
        <v>918166315</v>
      </c>
      <c r="O3269" s="8"/>
      <c r="P3269" s="8"/>
      <c r="Q3269" s="8"/>
      <c r="R3269" s="5" t="s">
        <v>417</v>
      </c>
      <c r="S3269" s="5" t="s">
        <v>417</v>
      </c>
      <c r="T3269" s="5" t="s">
        <v>417</v>
      </c>
      <c r="U3269" s="5" t="s">
        <v>417</v>
      </c>
      <c r="V3269" s="5" t="s">
        <v>417</v>
      </c>
      <c r="W3269" s="5" t="s">
        <v>417</v>
      </c>
      <c r="X3269" s="5" t="s">
        <v>417</v>
      </c>
      <c r="Y3269" s="5" t="s">
        <v>417</v>
      </c>
      <c r="Z3269" s="5" t="s">
        <v>417</v>
      </c>
      <c r="AA3269" s="5" t="s">
        <v>417</v>
      </c>
      <c r="AB3269" s="5"/>
      <c r="AC3269" s="5"/>
      <c r="AD3269" s="5"/>
      <c r="AE3269" s="5"/>
      <c r="AF3269" s="5"/>
    </row>
    <row r="3270" spans="1:32" hidden="1">
      <c r="A3270" s="5" t="s">
        <v>25777</v>
      </c>
      <c r="B3270" s="5" t="str">
        <f>IF(COUNTIF('Leads Priorizados INT'!M:M,A3270)&gt;0,"Sí","No")</f>
        <v>No</v>
      </c>
      <c r="C3270">
        <v>0</v>
      </c>
      <c r="D3270" s="6" t="s">
        <v>414</v>
      </c>
      <c r="E3270" s="5" t="s">
        <v>25778</v>
      </c>
      <c r="F3270" s="5" t="s">
        <v>1245</v>
      </c>
      <c r="G3270" s="5" t="s">
        <v>11726</v>
      </c>
      <c r="H3270" s="7">
        <v>310580</v>
      </c>
      <c r="I3270" s="5">
        <v>5</v>
      </c>
      <c r="J3270" s="5">
        <v>1</v>
      </c>
      <c r="K3270" s="5" t="s">
        <v>25779</v>
      </c>
      <c r="L3270" s="5">
        <v>5.0599999999999999E-2</v>
      </c>
      <c r="M3270" s="8">
        <v>944800500</v>
      </c>
      <c r="N3270" s="8"/>
      <c r="O3270" s="8"/>
      <c r="P3270" s="8"/>
      <c r="Q3270" s="8"/>
      <c r="R3270" s="5" t="s">
        <v>417</v>
      </c>
      <c r="S3270" s="5" t="s">
        <v>417</v>
      </c>
      <c r="T3270" s="5" t="s">
        <v>417</v>
      </c>
      <c r="U3270" s="5" t="s">
        <v>417</v>
      </c>
      <c r="V3270" s="5" t="s">
        <v>417</v>
      </c>
      <c r="W3270" s="5" t="s">
        <v>417</v>
      </c>
      <c r="X3270" s="5" t="s">
        <v>417</v>
      </c>
      <c r="Y3270" s="5" t="s">
        <v>417</v>
      </c>
      <c r="Z3270" s="5" t="s">
        <v>417</v>
      </c>
      <c r="AA3270" s="5" t="s">
        <v>417</v>
      </c>
      <c r="AB3270" s="5" t="s">
        <v>25780</v>
      </c>
      <c r="AC3270" s="5"/>
      <c r="AD3270" s="5"/>
      <c r="AE3270" s="5"/>
      <c r="AF3270" s="5"/>
    </row>
    <row r="3271" spans="1:32" hidden="1">
      <c r="A3271" s="5" t="s">
        <v>25781</v>
      </c>
      <c r="B3271" s="5" t="str">
        <f>IF(COUNTIF('Leads Priorizados INT'!M:M,A3271)&gt;0,"Sí","No")</f>
        <v>No</v>
      </c>
      <c r="C3271">
        <v>0</v>
      </c>
      <c r="D3271" s="6" t="s">
        <v>414</v>
      </c>
      <c r="E3271" s="5" t="s">
        <v>25782</v>
      </c>
      <c r="F3271" s="5" t="s">
        <v>152</v>
      </c>
      <c r="G3271" s="5" t="s">
        <v>2624</v>
      </c>
      <c r="H3271" s="7">
        <v>2512259</v>
      </c>
      <c r="I3271" s="5">
        <v>5</v>
      </c>
      <c r="J3271" s="5">
        <v>1</v>
      </c>
      <c r="K3271" s="5" t="s">
        <v>25783</v>
      </c>
      <c r="L3271" s="5">
        <v>5.0500000000000003E-2</v>
      </c>
      <c r="M3271" s="8">
        <v>918908496</v>
      </c>
      <c r="N3271" s="8"/>
      <c r="O3271" s="8"/>
      <c r="P3271" s="8"/>
      <c r="Q3271" s="8"/>
      <c r="R3271" s="5" t="s">
        <v>417</v>
      </c>
      <c r="S3271" s="5" t="s">
        <v>417</v>
      </c>
      <c r="T3271" s="5" t="s">
        <v>417</v>
      </c>
      <c r="U3271" s="5" t="s">
        <v>417</v>
      </c>
      <c r="V3271" s="5" t="s">
        <v>417</v>
      </c>
      <c r="W3271" s="5" t="s">
        <v>417</v>
      </c>
      <c r="X3271" s="5" t="s">
        <v>417</v>
      </c>
      <c r="Y3271" s="5" t="s">
        <v>417</v>
      </c>
      <c r="Z3271" s="5" t="s">
        <v>417</v>
      </c>
      <c r="AA3271" s="5" t="s">
        <v>417</v>
      </c>
      <c r="AB3271" s="5"/>
      <c r="AC3271" s="5"/>
      <c r="AD3271" s="5"/>
      <c r="AE3271" s="5"/>
      <c r="AF3271" s="5"/>
    </row>
    <row r="3272" spans="1:32" hidden="1">
      <c r="A3272" s="5" t="s">
        <v>25784</v>
      </c>
      <c r="B3272" s="5" t="str">
        <f>IF(COUNTIF('Leads Priorizados INT'!M:M,A3272)&gt;0,"Sí","No")</f>
        <v>No</v>
      </c>
      <c r="C3272">
        <v>0</v>
      </c>
      <c r="D3272" s="6" t="s">
        <v>414</v>
      </c>
      <c r="E3272" s="5" t="s">
        <v>25785</v>
      </c>
      <c r="F3272" s="5" t="s">
        <v>431</v>
      </c>
      <c r="G3272" s="5" t="s">
        <v>9529</v>
      </c>
      <c r="H3272" s="7">
        <v>869588</v>
      </c>
      <c r="I3272" s="5">
        <v>7</v>
      </c>
      <c r="J3272" s="5">
        <v>1</v>
      </c>
      <c r="K3272" s="5" t="s">
        <v>25786</v>
      </c>
      <c r="L3272" s="5">
        <v>5.0500000000000003E-2</v>
      </c>
      <c r="M3272" s="8"/>
      <c r="N3272" s="8"/>
      <c r="O3272" s="8"/>
      <c r="P3272" s="8"/>
      <c r="Q3272" s="8"/>
      <c r="R3272" s="5" t="s">
        <v>417</v>
      </c>
      <c r="S3272" s="5" t="s">
        <v>417</v>
      </c>
      <c r="T3272" s="5" t="s">
        <v>417</v>
      </c>
      <c r="U3272" s="5" t="s">
        <v>417</v>
      </c>
      <c r="V3272" s="5" t="s">
        <v>417</v>
      </c>
      <c r="W3272" s="5" t="s">
        <v>417</v>
      </c>
      <c r="X3272" s="5" t="s">
        <v>417</v>
      </c>
      <c r="Y3272" s="5" t="s">
        <v>417</v>
      </c>
      <c r="Z3272" s="5" t="s">
        <v>417</v>
      </c>
      <c r="AA3272" s="5" t="s">
        <v>417</v>
      </c>
      <c r="AB3272" s="5"/>
      <c r="AC3272" s="5"/>
      <c r="AD3272" s="5"/>
      <c r="AE3272" s="5"/>
      <c r="AF3272" s="5"/>
    </row>
    <row r="3273" spans="1:32" hidden="1">
      <c r="A3273" s="5" t="s">
        <v>25787</v>
      </c>
      <c r="B3273" s="5" t="str">
        <f>IF(COUNTIF('Leads Priorizados INT'!M:M,A3273)&gt;0,"Sí","No")</f>
        <v>No</v>
      </c>
      <c r="C3273">
        <v>0</v>
      </c>
      <c r="D3273" s="6" t="s">
        <v>414</v>
      </c>
      <c r="E3273" s="5" t="s">
        <v>25788</v>
      </c>
      <c r="F3273" s="5" t="s">
        <v>431</v>
      </c>
      <c r="G3273" s="5" t="s">
        <v>10391</v>
      </c>
      <c r="H3273" s="7">
        <v>1013604</v>
      </c>
      <c r="I3273" s="5">
        <v>10</v>
      </c>
      <c r="J3273" s="5">
        <v>1</v>
      </c>
      <c r="K3273" s="5" t="s">
        <v>25789</v>
      </c>
      <c r="L3273" s="5">
        <v>5.0500000000000003E-2</v>
      </c>
      <c r="M3273" s="8">
        <v>935839549</v>
      </c>
      <c r="N3273" s="8">
        <v>935442402</v>
      </c>
      <c r="O3273" s="8"/>
      <c r="P3273" s="8"/>
      <c r="Q3273" s="8"/>
      <c r="R3273" s="5" t="s">
        <v>417</v>
      </c>
      <c r="S3273" s="5" t="s">
        <v>417</v>
      </c>
      <c r="T3273" s="5" t="s">
        <v>417</v>
      </c>
      <c r="U3273" s="5" t="s">
        <v>417</v>
      </c>
      <c r="V3273" s="5" t="s">
        <v>417</v>
      </c>
      <c r="W3273" s="5" t="s">
        <v>417</v>
      </c>
      <c r="X3273" s="5" t="s">
        <v>417</v>
      </c>
      <c r="Y3273" s="5" t="s">
        <v>417</v>
      </c>
      <c r="Z3273" s="5" t="s">
        <v>417</v>
      </c>
      <c r="AA3273" s="5" t="s">
        <v>417</v>
      </c>
      <c r="AB3273" s="5"/>
      <c r="AC3273" s="5"/>
      <c r="AD3273" s="5"/>
      <c r="AE3273" s="5"/>
      <c r="AF3273" s="5"/>
    </row>
    <row r="3274" spans="1:32" hidden="1">
      <c r="A3274" s="5" t="s">
        <v>25790</v>
      </c>
      <c r="B3274" s="5" t="str">
        <f>IF(COUNTIF('Leads Priorizados INT'!M:M,A3274)&gt;0,"Sí","No")</f>
        <v>No</v>
      </c>
      <c r="C3274">
        <v>0</v>
      </c>
      <c r="D3274" s="6" t="s">
        <v>414</v>
      </c>
      <c r="E3274" s="5" t="s">
        <v>25791</v>
      </c>
      <c r="F3274" s="5" t="s">
        <v>431</v>
      </c>
      <c r="G3274" s="5" t="s">
        <v>1463</v>
      </c>
      <c r="H3274" s="7">
        <v>316748</v>
      </c>
      <c r="I3274" s="5">
        <v>1</v>
      </c>
      <c r="J3274" s="5">
        <v>1</v>
      </c>
      <c r="K3274" s="5" t="s">
        <v>25792</v>
      </c>
      <c r="L3274" s="5">
        <v>5.0500000000000003E-2</v>
      </c>
      <c r="M3274" s="8"/>
      <c r="N3274" s="8"/>
      <c r="O3274" s="8"/>
      <c r="P3274" s="8"/>
      <c r="Q3274" s="8"/>
      <c r="R3274" s="5" t="s">
        <v>417</v>
      </c>
      <c r="S3274" s="5" t="s">
        <v>417</v>
      </c>
      <c r="T3274" s="5" t="s">
        <v>417</v>
      </c>
      <c r="U3274" s="5" t="s">
        <v>417</v>
      </c>
      <c r="V3274" s="5" t="s">
        <v>417</v>
      </c>
      <c r="W3274" s="5" t="s">
        <v>417</v>
      </c>
      <c r="X3274" s="5" t="s">
        <v>417</v>
      </c>
      <c r="Y3274" s="5" t="s">
        <v>417</v>
      </c>
      <c r="Z3274" s="5" t="s">
        <v>417</v>
      </c>
      <c r="AA3274" s="5" t="s">
        <v>417</v>
      </c>
      <c r="AB3274" s="5"/>
      <c r="AC3274" s="5"/>
      <c r="AD3274" s="5"/>
      <c r="AE3274" s="5"/>
      <c r="AF3274" s="5"/>
    </row>
    <row r="3275" spans="1:32" hidden="1">
      <c r="A3275" s="5" t="s">
        <v>25793</v>
      </c>
      <c r="B3275" s="5" t="str">
        <f>IF(COUNTIF('Leads Priorizados INT'!M:M,A3275)&gt;0,"Sí","No")</f>
        <v>No</v>
      </c>
      <c r="C3275">
        <v>0</v>
      </c>
      <c r="D3275" s="6" t="s">
        <v>414</v>
      </c>
      <c r="E3275" s="5" t="s">
        <v>25794</v>
      </c>
      <c r="F3275" s="5" t="s">
        <v>152</v>
      </c>
      <c r="G3275" s="5" t="s">
        <v>19731</v>
      </c>
      <c r="H3275" s="7">
        <v>315484</v>
      </c>
      <c r="I3275" s="5">
        <v>2</v>
      </c>
      <c r="J3275" s="5">
        <v>2</v>
      </c>
      <c r="K3275" s="5" t="s">
        <v>25795</v>
      </c>
      <c r="L3275" s="5">
        <v>5.0500000000000003E-2</v>
      </c>
      <c r="M3275" s="8">
        <v>692241920</v>
      </c>
      <c r="N3275" s="8">
        <v>695642253</v>
      </c>
      <c r="O3275" s="8">
        <v>692700598</v>
      </c>
      <c r="P3275" s="8">
        <v>663261786</v>
      </c>
      <c r="Q3275" s="8"/>
      <c r="R3275" s="5" t="s">
        <v>417</v>
      </c>
      <c r="S3275" s="5" t="s">
        <v>417</v>
      </c>
      <c r="T3275" s="5" t="s">
        <v>417</v>
      </c>
      <c r="U3275" s="5" t="s">
        <v>417</v>
      </c>
      <c r="V3275" s="5" t="s">
        <v>417</v>
      </c>
      <c r="W3275" s="5" t="s">
        <v>417</v>
      </c>
      <c r="X3275" s="5" t="s">
        <v>417</v>
      </c>
      <c r="Y3275" s="5" t="s">
        <v>417</v>
      </c>
      <c r="Z3275" s="5" t="s">
        <v>417</v>
      </c>
      <c r="AA3275" s="5" t="s">
        <v>417</v>
      </c>
      <c r="AB3275" s="5"/>
      <c r="AC3275" s="5"/>
      <c r="AD3275" s="5"/>
      <c r="AE3275" s="5"/>
      <c r="AF3275" s="5"/>
    </row>
    <row r="3276" spans="1:32" hidden="1">
      <c r="A3276" s="5" t="s">
        <v>25796</v>
      </c>
      <c r="B3276" s="5" t="str">
        <f>IF(COUNTIF('Leads Priorizados INT'!M:M,A3276)&gt;0,"Sí","No")</f>
        <v>No</v>
      </c>
      <c r="C3276">
        <v>0</v>
      </c>
      <c r="D3276" s="6" t="s">
        <v>414</v>
      </c>
      <c r="E3276" s="5" t="s">
        <v>25797</v>
      </c>
      <c r="F3276" s="5" t="s">
        <v>152</v>
      </c>
      <c r="G3276" s="5" t="s">
        <v>15860</v>
      </c>
      <c r="H3276" s="7">
        <v>1090071</v>
      </c>
      <c r="I3276" s="5">
        <v>8</v>
      </c>
      <c r="J3276" s="5">
        <v>1</v>
      </c>
      <c r="K3276" s="5" t="s">
        <v>25798</v>
      </c>
      <c r="L3276" s="5">
        <v>5.0500000000000003E-2</v>
      </c>
      <c r="M3276" s="8"/>
      <c r="N3276" s="8"/>
      <c r="O3276" s="8"/>
      <c r="P3276" s="8"/>
      <c r="Q3276" s="8"/>
      <c r="R3276" s="5" t="s">
        <v>417</v>
      </c>
      <c r="S3276" s="5" t="s">
        <v>417</v>
      </c>
      <c r="T3276" s="5" t="s">
        <v>417</v>
      </c>
      <c r="U3276" s="5" t="s">
        <v>417</v>
      </c>
      <c r="V3276" s="5" t="s">
        <v>417</v>
      </c>
      <c r="W3276" s="5" t="s">
        <v>417</v>
      </c>
      <c r="X3276" s="5" t="s">
        <v>417</v>
      </c>
      <c r="Y3276" s="5" t="s">
        <v>417</v>
      </c>
      <c r="Z3276" s="5" t="s">
        <v>417</v>
      </c>
      <c r="AA3276" s="5" t="s">
        <v>417</v>
      </c>
      <c r="AB3276" s="5"/>
      <c r="AC3276" s="5"/>
      <c r="AD3276" s="5"/>
      <c r="AE3276" s="5"/>
      <c r="AF3276" s="5"/>
    </row>
    <row r="3277" spans="1:32" hidden="1">
      <c r="A3277" s="5" t="s">
        <v>25799</v>
      </c>
      <c r="B3277" s="5" t="str">
        <f>IF(COUNTIF('Leads Priorizados INT'!M:M,A3277)&gt;0,"Sí","No")</f>
        <v>No</v>
      </c>
      <c r="C3277">
        <v>0</v>
      </c>
      <c r="D3277" s="6" t="s">
        <v>414</v>
      </c>
      <c r="E3277" s="5" t="s">
        <v>25800</v>
      </c>
      <c r="F3277" s="5" t="s">
        <v>152</v>
      </c>
      <c r="G3277" s="5" t="s">
        <v>13604</v>
      </c>
      <c r="H3277" s="7">
        <v>1057702</v>
      </c>
      <c r="I3277" s="5">
        <v>7</v>
      </c>
      <c r="J3277" s="5">
        <v>1</v>
      </c>
      <c r="K3277" s="5" t="s">
        <v>25801</v>
      </c>
      <c r="L3277" s="5">
        <v>5.0500000000000003E-2</v>
      </c>
      <c r="M3277" s="8"/>
      <c r="N3277" s="8"/>
      <c r="O3277" s="8"/>
      <c r="P3277" s="8"/>
      <c r="Q3277" s="8"/>
      <c r="R3277" s="5" t="s">
        <v>417</v>
      </c>
      <c r="S3277" s="5" t="s">
        <v>417</v>
      </c>
      <c r="T3277" s="5" t="s">
        <v>417</v>
      </c>
      <c r="U3277" s="5" t="s">
        <v>417</v>
      </c>
      <c r="V3277" s="5" t="s">
        <v>417</v>
      </c>
      <c r="W3277" s="5" t="s">
        <v>417</v>
      </c>
      <c r="X3277" s="5" t="s">
        <v>417</v>
      </c>
      <c r="Y3277" s="5" t="s">
        <v>417</v>
      </c>
      <c r="Z3277" s="5" t="s">
        <v>417</v>
      </c>
      <c r="AA3277" s="5" t="s">
        <v>417</v>
      </c>
      <c r="AB3277" s="5"/>
      <c r="AC3277" s="5"/>
      <c r="AD3277" s="5"/>
      <c r="AE3277" s="5"/>
      <c r="AF3277" s="5"/>
    </row>
    <row r="3278" spans="1:32">
      <c r="A3278" s="5" t="s">
        <v>25802</v>
      </c>
      <c r="B3278" s="5" t="str">
        <f>IF(COUNTIF('Leads Priorizados INT'!M:M,A3278)&gt;0,"Sí","No")</f>
        <v>No</v>
      </c>
      <c r="C3278">
        <v>1</v>
      </c>
      <c r="D3278" s="6" t="s">
        <v>414</v>
      </c>
      <c r="E3278" s="5" t="s">
        <v>25803</v>
      </c>
      <c r="F3278" s="5" t="s">
        <v>729</v>
      </c>
      <c r="G3278" s="5" t="s">
        <v>1764</v>
      </c>
      <c r="H3278" s="7">
        <v>1070013</v>
      </c>
      <c r="I3278" s="5">
        <v>8</v>
      </c>
      <c r="J3278" s="5">
        <v>1</v>
      </c>
      <c r="K3278" s="5" t="s">
        <v>25804</v>
      </c>
      <c r="L3278" s="5">
        <v>5.0500000000000003E-2</v>
      </c>
      <c r="M3278" s="8"/>
      <c r="N3278" s="8"/>
      <c r="O3278" s="8"/>
      <c r="P3278" s="8"/>
      <c r="Q3278" s="8"/>
      <c r="R3278" s="5" t="s">
        <v>417</v>
      </c>
      <c r="S3278" s="5" t="s">
        <v>417</v>
      </c>
      <c r="T3278" s="5" t="s">
        <v>417</v>
      </c>
      <c r="U3278" s="5" t="s">
        <v>417</v>
      </c>
      <c r="V3278" s="5" t="s">
        <v>417</v>
      </c>
      <c r="W3278" s="5" t="s">
        <v>417</v>
      </c>
      <c r="X3278" s="5" t="s">
        <v>417</v>
      </c>
      <c r="Y3278" s="5" t="s">
        <v>417</v>
      </c>
      <c r="Z3278" s="5" t="s">
        <v>417</v>
      </c>
      <c r="AA3278" s="5" t="s">
        <v>417</v>
      </c>
      <c r="AB3278" s="5"/>
      <c r="AC3278" s="5"/>
      <c r="AD3278" s="5"/>
      <c r="AE3278" s="5"/>
      <c r="AF3278" s="5"/>
    </row>
    <row r="3279" spans="1:32" hidden="1">
      <c r="A3279" s="5" t="s">
        <v>25805</v>
      </c>
      <c r="B3279" s="5" t="str">
        <f>IF(COUNTIF('Leads Priorizados INT'!M:M,A3279)&gt;0,"Sí","No")</f>
        <v>No</v>
      </c>
      <c r="C3279">
        <v>0</v>
      </c>
      <c r="D3279" s="6" t="s">
        <v>430</v>
      </c>
      <c r="E3279" s="5" t="s">
        <v>25806</v>
      </c>
      <c r="F3279" s="5" t="s">
        <v>684</v>
      </c>
      <c r="G3279" s="5" t="s">
        <v>1298</v>
      </c>
      <c r="H3279" s="7">
        <v>314817</v>
      </c>
      <c r="I3279" s="5">
        <v>7</v>
      </c>
      <c r="J3279" s="5">
        <v>2</v>
      </c>
      <c r="K3279" s="5" t="s">
        <v>25807</v>
      </c>
      <c r="L3279" s="5">
        <v>5.04E-2</v>
      </c>
      <c r="M3279" s="8">
        <v>957453461</v>
      </c>
      <c r="N3279" s="8">
        <v>957963649</v>
      </c>
      <c r="O3279" s="8">
        <v>957453912</v>
      </c>
      <c r="P3279" s="8">
        <v>957453443</v>
      </c>
      <c r="Q3279" s="8">
        <v>957403547</v>
      </c>
      <c r="R3279" s="5" t="s">
        <v>417</v>
      </c>
      <c r="S3279" s="5" t="s">
        <v>417</v>
      </c>
      <c r="T3279" s="5" t="s">
        <v>417</v>
      </c>
      <c r="U3279" s="5" t="s">
        <v>417</v>
      </c>
      <c r="V3279" s="5" t="s">
        <v>417</v>
      </c>
      <c r="W3279" s="5" t="s">
        <v>417</v>
      </c>
      <c r="X3279" s="5" t="s">
        <v>417</v>
      </c>
      <c r="Y3279" s="5" t="s">
        <v>417</v>
      </c>
      <c r="Z3279" s="5" t="s">
        <v>417</v>
      </c>
      <c r="AA3279" s="5" t="s">
        <v>417</v>
      </c>
      <c r="AB3279" s="5" t="s">
        <v>25808</v>
      </c>
      <c r="AC3279" s="5" t="s">
        <v>25809</v>
      </c>
      <c r="AD3279" s="5"/>
      <c r="AE3279" s="5"/>
      <c r="AF3279" s="5"/>
    </row>
    <row r="3280" spans="1:32" hidden="1">
      <c r="A3280" s="5" t="s">
        <v>25810</v>
      </c>
      <c r="B3280" s="5" t="str">
        <f>IF(COUNTIF('Leads Priorizados INT'!M:M,A3280)&gt;0,"Sí","No")</f>
        <v>No</v>
      </c>
      <c r="C3280">
        <v>0</v>
      </c>
      <c r="D3280" s="6" t="s">
        <v>414</v>
      </c>
      <c r="E3280" s="5" t="s">
        <v>25811</v>
      </c>
      <c r="F3280" s="5" t="s">
        <v>431</v>
      </c>
      <c r="G3280" s="5" t="s">
        <v>1479</v>
      </c>
      <c r="H3280" s="7">
        <v>1043184</v>
      </c>
      <c r="I3280" s="5">
        <v>7</v>
      </c>
      <c r="J3280" s="5">
        <v>2</v>
      </c>
      <c r="K3280" s="5" t="s">
        <v>25812</v>
      </c>
      <c r="L3280" s="5">
        <v>5.04E-2</v>
      </c>
      <c r="M3280" s="8"/>
      <c r="N3280" s="8"/>
      <c r="O3280" s="8"/>
      <c r="P3280" s="8"/>
      <c r="Q3280" s="8"/>
      <c r="R3280" s="5" t="s">
        <v>417</v>
      </c>
      <c r="S3280" s="5" t="s">
        <v>417</v>
      </c>
      <c r="T3280" s="5" t="s">
        <v>417</v>
      </c>
      <c r="U3280" s="5" t="s">
        <v>417</v>
      </c>
      <c r="V3280" s="5" t="s">
        <v>417</v>
      </c>
      <c r="W3280" s="5" t="s">
        <v>417</v>
      </c>
      <c r="X3280" s="5" t="s">
        <v>417</v>
      </c>
      <c r="Y3280" s="5" t="s">
        <v>417</v>
      </c>
      <c r="Z3280" s="5" t="s">
        <v>417</v>
      </c>
      <c r="AA3280" s="5" t="s">
        <v>417</v>
      </c>
      <c r="AB3280" s="5"/>
      <c r="AC3280" s="5"/>
      <c r="AD3280" s="5"/>
      <c r="AE3280" s="5"/>
      <c r="AF3280" s="5"/>
    </row>
    <row r="3281" spans="1:32">
      <c r="A3281" s="5" t="s">
        <v>25813</v>
      </c>
      <c r="B3281" s="5" t="str">
        <f>IF(COUNTIF('Leads Priorizados INT'!M:M,A3281)&gt;0,"Sí","No")</f>
        <v>No</v>
      </c>
      <c r="C3281">
        <v>1</v>
      </c>
      <c r="D3281" s="6" t="s">
        <v>414</v>
      </c>
      <c r="E3281" s="5" t="s">
        <v>25814</v>
      </c>
      <c r="F3281" s="5" t="s">
        <v>1065</v>
      </c>
      <c r="G3281" s="5" t="s">
        <v>18030</v>
      </c>
      <c r="H3281" s="7">
        <v>922990</v>
      </c>
      <c r="I3281" s="5">
        <v>7</v>
      </c>
      <c r="J3281" s="5">
        <v>1</v>
      </c>
      <c r="K3281" s="5" t="s">
        <v>25815</v>
      </c>
      <c r="L3281" s="5">
        <v>5.04E-2</v>
      </c>
      <c r="M3281" s="8"/>
      <c r="N3281" s="8"/>
      <c r="O3281" s="8"/>
      <c r="P3281" s="8"/>
      <c r="Q3281" s="8"/>
      <c r="R3281" s="5" t="s">
        <v>417</v>
      </c>
      <c r="S3281" s="5" t="s">
        <v>417</v>
      </c>
      <c r="T3281" s="5" t="s">
        <v>417</v>
      </c>
      <c r="U3281" s="5" t="s">
        <v>417</v>
      </c>
      <c r="V3281" s="5" t="s">
        <v>417</v>
      </c>
      <c r="W3281" s="5" t="s">
        <v>417</v>
      </c>
      <c r="X3281" s="5" t="s">
        <v>417</v>
      </c>
      <c r="Y3281" s="5" t="s">
        <v>417</v>
      </c>
      <c r="Z3281" s="5" t="s">
        <v>417</v>
      </c>
      <c r="AA3281" s="5" t="s">
        <v>417</v>
      </c>
      <c r="AB3281" s="5"/>
      <c r="AC3281" s="5"/>
      <c r="AD3281" s="5"/>
      <c r="AE3281" s="5"/>
      <c r="AF3281" s="5"/>
    </row>
    <row r="3282" spans="1:32" hidden="1">
      <c r="A3282" s="5" t="s">
        <v>25816</v>
      </c>
      <c r="B3282" s="5" t="str">
        <f>IF(COUNTIF('Leads Priorizados INT'!M:M,A3282)&gt;0,"Sí","No")</f>
        <v>No</v>
      </c>
      <c r="C3282">
        <v>0</v>
      </c>
      <c r="D3282" s="6" t="s">
        <v>414</v>
      </c>
      <c r="E3282" s="5" t="s">
        <v>25817</v>
      </c>
      <c r="F3282" s="5" t="s">
        <v>1065</v>
      </c>
      <c r="G3282" s="5" t="s">
        <v>21315</v>
      </c>
      <c r="H3282" s="7">
        <v>3752547</v>
      </c>
      <c r="I3282" s="5">
        <v>12</v>
      </c>
      <c r="J3282" s="5">
        <v>2</v>
      </c>
      <c r="K3282" s="5" t="s">
        <v>25818</v>
      </c>
      <c r="L3282" s="5">
        <v>5.04E-2</v>
      </c>
      <c r="M3282" s="8">
        <v>943376050</v>
      </c>
      <c r="N3282" s="8"/>
      <c r="O3282" s="8"/>
      <c r="P3282" s="8"/>
      <c r="Q3282" s="8"/>
      <c r="R3282" s="5" t="s">
        <v>417</v>
      </c>
      <c r="S3282" s="5" t="s">
        <v>417</v>
      </c>
      <c r="T3282" s="5" t="s">
        <v>417</v>
      </c>
      <c r="U3282" s="5" t="s">
        <v>417</v>
      </c>
      <c r="V3282" s="5" t="s">
        <v>417</v>
      </c>
      <c r="W3282" s="5" t="s">
        <v>417</v>
      </c>
      <c r="X3282" s="5" t="s">
        <v>417</v>
      </c>
      <c r="Y3282" s="5" t="s">
        <v>417</v>
      </c>
      <c r="Z3282" s="5" t="s">
        <v>417</v>
      </c>
      <c r="AA3282" s="5" t="s">
        <v>417</v>
      </c>
      <c r="AB3282" s="5"/>
      <c r="AC3282" s="5"/>
      <c r="AD3282" s="5"/>
      <c r="AE3282" s="5"/>
      <c r="AF3282" s="5"/>
    </row>
    <row r="3283" spans="1:32" hidden="1">
      <c r="A3283" s="5" t="s">
        <v>25819</v>
      </c>
      <c r="B3283" s="5" t="str">
        <f>IF(COUNTIF('Leads Priorizados INT'!M:M,A3283)&gt;0,"Sí","No")</f>
        <v>No</v>
      </c>
      <c r="C3283">
        <v>0</v>
      </c>
      <c r="D3283" s="6" t="s">
        <v>414</v>
      </c>
      <c r="E3283" s="5" t="s">
        <v>25820</v>
      </c>
      <c r="F3283" s="5" t="s">
        <v>152</v>
      </c>
      <c r="G3283" s="5" t="s">
        <v>18329</v>
      </c>
      <c r="H3283" s="7">
        <v>858140</v>
      </c>
      <c r="I3283" s="5">
        <v>1</v>
      </c>
      <c r="J3283" s="5">
        <v>2</v>
      </c>
      <c r="K3283" s="5" t="s">
        <v>25821</v>
      </c>
      <c r="L3283" s="5">
        <v>5.04E-2</v>
      </c>
      <c r="M3283" s="8">
        <v>915936416</v>
      </c>
      <c r="N3283" s="8">
        <v>914725660</v>
      </c>
      <c r="O3283" s="8"/>
      <c r="P3283" s="8"/>
      <c r="Q3283" s="8"/>
      <c r="R3283" s="5" t="s">
        <v>417</v>
      </c>
      <c r="S3283" s="5" t="s">
        <v>417</v>
      </c>
      <c r="T3283" s="5" t="s">
        <v>417</v>
      </c>
      <c r="U3283" s="5" t="s">
        <v>417</v>
      </c>
      <c r="V3283" s="5" t="s">
        <v>417</v>
      </c>
      <c r="W3283" s="5" t="s">
        <v>417</v>
      </c>
      <c r="X3283" s="5" t="s">
        <v>417</v>
      </c>
      <c r="Y3283" s="5" t="s">
        <v>417</v>
      </c>
      <c r="Z3283" s="5" t="s">
        <v>417</v>
      </c>
      <c r="AA3283" s="5" t="s">
        <v>417</v>
      </c>
      <c r="AB3283" s="5"/>
      <c r="AC3283" s="5"/>
      <c r="AD3283" s="5"/>
      <c r="AE3283" s="5"/>
      <c r="AF3283" s="5"/>
    </row>
    <row r="3284" spans="1:32">
      <c r="A3284" s="5" t="s">
        <v>25822</v>
      </c>
      <c r="B3284" s="5" t="str">
        <f>IF(COUNTIF('Leads Priorizados INT'!M:M,A3284)&gt;0,"Sí","No")</f>
        <v>No</v>
      </c>
      <c r="C3284">
        <v>1</v>
      </c>
      <c r="D3284" s="6" t="s">
        <v>414</v>
      </c>
      <c r="E3284" s="5" t="s">
        <v>25823</v>
      </c>
      <c r="F3284" s="5" t="s">
        <v>152</v>
      </c>
      <c r="G3284" s="5" t="s">
        <v>25824</v>
      </c>
      <c r="H3284" s="7">
        <v>549221</v>
      </c>
      <c r="I3284" s="5">
        <v>1</v>
      </c>
      <c r="J3284" s="5">
        <v>1</v>
      </c>
      <c r="K3284" s="5" t="s">
        <v>25825</v>
      </c>
      <c r="L3284" s="5">
        <v>5.04E-2</v>
      </c>
      <c r="M3284" s="8">
        <v>916650540</v>
      </c>
      <c r="N3284" s="8">
        <v>610711625</v>
      </c>
      <c r="O3284" s="8">
        <v>691206808</v>
      </c>
      <c r="P3284" s="8"/>
      <c r="Q3284" s="8"/>
      <c r="R3284" s="5" t="s">
        <v>417</v>
      </c>
      <c r="S3284" s="5" t="s">
        <v>417</v>
      </c>
      <c r="T3284" s="5" t="s">
        <v>417</v>
      </c>
      <c r="U3284" s="5" t="s">
        <v>417</v>
      </c>
      <c r="V3284" s="5" t="s">
        <v>417</v>
      </c>
      <c r="W3284" s="5" t="s">
        <v>417</v>
      </c>
      <c r="X3284" s="5" t="s">
        <v>417</v>
      </c>
      <c r="Y3284" s="5" t="s">
        <v>417</v>
      </c>
      <c r="Z3284" s="5" t="s">
        <v>417</v>
      </c>
      <c r="AA3284" s="5" t="s">
        <v>417</v>
      </c>
      <c r="AB3284" s="5" t="s">
        <v>25826</v>
      </c>
      <c r="AC3284" s="5"/>
      <c r="AD3284" s="5"/>
      <c r="AE3284" s="5"/>
      <c r="AF3284" s="5"/>
    </row>
    <row r="3285" spans="1:32" hidden="1">
      <c r="A3285" s="5" t="s">
        <v>25827</v>
      </c>
      <c r="B3285" s="5" t="str">
        <f>IF(COUNTIF('Leads Priorizados INT'!M:M,A3285)&gt;0,"Sí","No")</f>
        <v>No</v>
      </c>
      <c r="C3285">
        <v>0</v>
      </c>
      <c r="D3285" s="6" t="s">
        <v>414</v>
      </c>
      <c r="E3285" s="5" t="s">
        <v>25828</v>
      </c>
      <c r="F3285" s="5" t="s">
        <v>152</v>
      </c>
      <c r="G3285" s="5" t="s">
        <v>12442</v>
      </c>
      <c r="H3285" s="7">
        <v>506906</v>
      </c>
      <c r="I3285" s="5">
        <v>5</v>
      </c>
      <c r="J3285" s="5">
        <v>1</v>
      </c>
      <c r="K3285" s="5" t="s">
        <v>25829</v>
      </c>
      <c r="L3285" s="5">
        <v>5.04E-2</v>
      </c>
      <c r="M3285" s="8"/>
      <c r="N3285" s="8"/>
      <c r="O3285" s="8"/>
      <c r="P3285" s="8"/>
      <c r="Q3285" s="8"/>
      <c r="R3285" s="5" t="s">
        <v>417</v>
      </c>
      <c r="S3285" s="5" t="s">
        <v>417</v>
      </c>
      <c r="T3285" s="5" t="s">
        <v>417</v>
      </c>
      <c r="U3285" s="5" t="s">
        <v>417</v>
      </c>
      <c r="V3285" s="5" t="s">
        <v>417</v>
      </c>
      <c r="W3285" s="5" t="s">
        <v>417</v>
      </c>
      <c r="X3285" s="5" t="s">
        <v>417</v>
      </c>
      <c r="Y3285" s="5" t="s">
        <v>417</v>
      </c>
      <c r="Z3285" s="5" t="s">
        <v>417</v>
      </c>
      <c r="AA3285" s="5" t="s">
        <v>417</v>
      </c>
      <c r="AB3285" s="5"/>
      <c r="AC3285" s="5"/>
      <c r="AD3285" s="5"/>
      <c r="AE3285" s="5"/>
      <c r="AF3285" s="5"/>
    </row>
    <row r="3286" spans="1:32" hidden="1">
      <c r="A3286" s="5" t="s">
        <v>25830</v>
      </c>
      <c r="B3286" s="5" t="str">
        <f>IF(COUNTIF('Leads Priorizados INT'!M:M,A3286)&gt;0,"Sí","No")</f>
        <v>No</v>
      </c>
      <c r="C3286">
        <v>0</v>
      </c>
      <c r="D3286" s="6" t="s">
        <v>414</v>
      </c>
      <c r="E3286" s="5" t="s">
        <v>25831</v>
      </c>
      <c r="F3286" s="5" t="s">
        <v>1328</v>
      </c>
      <c r="G3286" s="5" t="s">
        <v>10057</v>
      </c>
      <c r="H3286" s="7">
        <v>575344</v>
      </c>
      <c r="I3286" s="5">
        <v>4</v>
      </c>
      <c r="J3286" s="5">
        <v>1</v>
      </c>
      <c r="K3286" s="5" t="s">
        <v>25832</v>
      </c>
      <c r="L3286" s="5">
        <v>5.0299999999999997E-2</v>
      </c>
      <c r="M3286" s="8"/>
      <c r="N3286" s="8"/>
      <c r="O3286" s="8"/>
      <c r="P3286" s="8"/>
      <c r="Q3286" s="8"/>
      <c r="R3286" s="5" t="s">
        <v>417</v>
      </c>
      <c r="S3286" s="5" t="s">
        <v>417</v>
      </c>
      <c r="T3286" s="5" t="s">
        <v>417</v>
      </c>
      <c r="U3286" s="5" t="s">
        <v>417</v>
      </c>
      <c r="V3286" s="5" t="s">
        <v>417</v>
      </c>
      <c r="W3286" s="5" t="s">
        <v>417</v>
      </c>
      <c r="X3286" s="5" t="s">
        <v>417</v>
      </c>
      <c r="Y3286" s="5" t="s">
        <v>417</v>
      </c>
      <c r="Z3286" s="5" t="s">
        <v>417</v>
      </c>
      <c r="AA3286" s="5" t="s">
        <v>417</v>
      </c>
      <c r="AB3286" s="5"/>
      <c r="AC3286" s="5"/>
      <c r="AD3286" s="5"/>
      <c r="AE3286" s="5"/>
      <c r="AF3286" s="5"/>
    </row>
    <row r="3287" spans="1:32" hidden="1">
      <c r="A3287" s="5" t="s">
        <v>25833</v>
      </c>
      <c r="B3287" s="5" t="str">
        <f>IF(COUNTIF('Leads Priorizados INT'!M:M,A3287)&gt;0,"Sí","No")</f>
        <v>No</v>
      </c>
      <c r="C3287">
        <v>0</v>
      </c>
      <c r="D3287" s="6" t="s">
        <v>414</v>
      </c>
      <c r="E3287" s="5" t="s">
        <v>25834</v>
      </c>
      <c r="F3287" s="5" t="s">
        <v>152</v>
      </c>
      <c r="G3287" s="5" t="s">
        <v>1894</v>
      </c>
      <c r="H3287" s="7">
        <v>477641</v>
      </c>
      <c r="I3287" s="5">
        <v>4</v>
      </c>
      <c r="J3287" s="5">
        <v>1</v>
      </c>
      <c r="K3287" s="5" t="s">
        <v>25835</v>
      </c>
      <c r="L3287" s="5">
        <v>5.0299999999999997E-2</v>
      </c>
      <c r="M3287" s="8"/>
      <c r="N3287" s="8"/>
      <c r="O3287" s="8"/>
      <c r="P3287" s="8"/>
      <c r="Q3287" s="8"/>
      <c r="R3287" s="5" t="s">
        <v>417</v>
      </c>
      <c r="S3287" s="5" t="s">
        <v>417</v>
      </c>
      <c r="T3287" s="5" t="s">
        <v>417</v>
      </c>
      <c r="U3287" s="5" t="s">
        <v>417</v>
      </c>
      <c r="V3287" s="5" t="s">
        <v>417</v>
      </c>
      <c r="W3287" s="5" t="s">
        <v>417</v>
      </c>
      <c r="X3287" s="5" t="s">
        <v>417</v>
      </c>
      <c r="Y3287" s="5" t="s">
        <v>417</v>
      </c>
      <c r="Z3287" s="5" t="s">
        <v>417</v>
      </c>
      <c r="AA3287" s="5" t="s">
        <v>417</v>
      </c>
      <c r="AB3287" s="5"/>
      <c r="AC3287" s="5"/>
      <c r="AD3287" s="5"/>
      <c r="AE3287" s="5"/>
      <c r="AF3287" s="5"/>
    </row>
    <row r="3288" spans="1:32" hidden="1">
      <c r="A3288" s="5" t="s">
        <v>25836</v>
      </c>
      <c r="B3288" s="5" t="str">
        <f>IF(COUNTIF('Leads Priorizados INT'!M:M,A3288)&gt;0,"Sí","No")</f>
        <v>No</v>
      </c>
      <c r="C3288">
        <v>0</v>
      </c>
      <c r="D3288" s="6" t="s">
        <v>414</v>
      </c>
      <c r="E3288" s="5" t="s">
        <v>25837</v>
      </c>
      <c r="F3288" s="5" t="s">
        <v>1245</v>
      </c>
      <c r="G3288" s="5" t="s">
        <v>25838</v>
      </c>
      <c r="H3288" s="7">
        <v>597154</v>
      </c>
      <c r="I3288" s="5">
        <v>0</v>
      </c>
      <c r="J3288" s="5">
        <v>1</v>
      </c>
      <c r="K3288" s="5" t="s">
        <v>25839</v>
      </c>
      <c r="L3288" s="5">
        <v>5.0299999999999997E-2</v>
      </c>
      <c r="M3288" s="8">
        <v>657733834</v>
      </c>
      <c r="N3288" s="8"/>
      <c r="O3288" s="8"/>
      <c r="P3288" s="8"/>
      <c r="Q3288" s="8"/>
      <c r="R3288" s="5" t="s">
        <v>417</v>
      </c>
      <c r="S3288" s="5" t="s">
        <v>417</v>
      </c>
      <c r="T3288" s="5" t="s">
        <v>417</v>
      </c>
      <c r="U3288" s="5" t="s">
        <v>417</v>
      </c>
      <c r="V3288" s="5" t="s">
        <v>417</v>
      </c>
      <c r="W3288" s="5" t="s">
        <v>417</v>
      </c>
      <c r="X3288" s="5" t="s">
        <v>417</v>
      </c>
      <c r="Y3288" s="5" t="s">
        <v>417</v>
      </c>
      <c r="Z3288" s="5" t="s">
        <v>417</v>
      </c>
      <c r="AA3288" s="5" t="s">
        <v>417</v>
      </c>
      <c r="AB3288" s="5"/>
      <c r="AC3288" s="5"/>
      <c r="AD3288" s="5"/>
      <c r="AE3288" s="5"/>
      <c r="AF3288" s="5"/>
    </row>
    <row r="3289" spans="1:32">
      <c r="A3289" s="5" t="s">
        <v>25840</v>
      </c>
      <c r="B3289" s="5" t="str">
        <f>IF(COUNTIF('Leads Priorizados INT'!M:M,A3289)&gt;0,"Sí","No")</f>
        <v>No</v>
      </c>
      <c r="C3289">
        <v>1</v>
      </c>
      <c r="D3289" s="6" t="s">
        <v>430</v>
      </c>
      <c r="E3289" s="5" t="s">
        <v>25841</v>
      </c>
      <c r="F3289" s="5" t="s">
        <v>923</v>
      </c>
      <c r="G3289" s="5" t="s">
        <v>25842</v>
      </c>
      <c r="H3289" s="7">
        <v>2840693</v>
      </c>
      <c r="I3289" s="5">
        <v>1</v>
      </c>
      <c r="J3289" s="5">
        <v>1</v>
      </c>
      <c r="K3289" s="5" t="s">
        <v>25843</v>
      </c>
      <c r="L3289" s="5">
        <v>5.0200000000000002E-2</v>
      </c>
      <c r="M3289" s="8">
        <v>923018970</v>
      </c>
      <c r="N3289" s="8">
        <v>980167306</v>
      </c>
      <c r="O3289" s="8">
        <v>682490060</v>
      </c>
      <c r="P3289" s="8">
        <v>656784015</v>
      </c>
      <c r="Q3289" s="8">
        <v>637567102</v>
      </c>
      <c r="R3289" s="5" t="s">
        <v>417</v>
      </c>
      <c r="S3289" s="5" t="s">
        <v>417</v>
      </c>
      <c r="T3289" s="5" t="s">
        <v>417</v>
      </c>
      <c r="U3289" s="5" t="s">
        <v>417</v>
      </c>
      <c r="V3289" s="5" t="s">
        <v>417</v>
      </c>
      <c r="W3289" s="5" t="s">
        <v>417</v>
      </c>
      <c r="X3289" s="5" t="s">
        <v>417</v>
      </c>
      <c r="Y3289" s="5" t="s">
        <v>417</v>
      </c>
      <c r="Z3289" s="5" t="s">
        <v>417</v>
      </c>
      <c r="AA3289" s="5" t="s">
        <v>417</v>
      </c>
      <c r="AB3289" s="5"/>
      <c r="AC3289" s="5"/>
      <c r="AD3289" s="5"/>
      <c r="AE3289" s="5"/>
      <c r="AF3289" s="5"/>
    </row>
    <row r="3290" spans="1:32" hidden="1">
      <c r="A3290" s="5" t="s">
        <v>25844</v>
      </c>
      <c r="B3290" s="5" t="str">
        <f>IF(COUNTIF('Leads Priorizados INT'!M:M,A3290)&gt;0,"Sí","No")</f>
        <v>No</v>
      </c>
      <c r="C3290">
        <v>0</v>
      </c>
      <c r="D3290" s="6" t="s">
        <v>430</v>
      </c>
      <c r="E3290" s="5" t="s">
        <v>25845</v>
      </c>
      <c r="F3290" s="5" t="s">
        <v>431</v>
      </c>
      <c r="G3290" s="5" t="s">
        <v>1186</v>
      </c>
      <c r="H3290" s="7">
        <v>341408</v>
      </c>
      <c r="I3290" s="5">
        <v>1</v>
      </c>
      <c r="J3290" s="5">
        <v>1</v>
      </c>
      <c r="K3290" s="5" t="s">
        <v>25846</v>
      </c>
      <c r="L3290" s="5">
        <v>5.0200000000000002E-2</v>
      </c>
      <c r="M3290" s="8">
        <v>934118860</v>
      </c>
      <c r="N3290" s="8">
        <v>667547051</v>
      </c>
      <c r="O3290" s="8"/>
      <c r="P3290" s="8"/>
      <c r="Q3290" s="8"/>
      <c r="R3290" s="5" t="s">
        <v>417</v>
      </c>
      <c r="S3290" s="5" t="s">
        <v>417</v>
      </c>
      <c r="T3290" s="5" t="s">
        <v>417</v>
      </c>
      <c r="U3290" s="5" t="s">
        <v>417</v>
      </c>
      <c r="V3290" s="5" t="s">
        <v>417</v>
      </c>
      <c r="W3290" s="5" t="s">
        <v>417</v>
      </c>
      <c r="X3290" s="5" t="s">
        <v>417</v>
      </c>
      <c r="Y3290" s="5" t="s">
        <v>417</v>
      </c>
      <c r="Z3290" s="5" t="s">
        <v>417</v>
      </c>
      <c r="AA3290" s="5" t="s">
        <v>417</v>
      </c>
      <c r="AB3290" s="5" t="s">
        <v>25847</v>
      </c>
      <c r="AC3290" s="5"/>
      <c r="AD3290" s="5"/>
      <c r="AE3290" s="5"/>
      <c r="AF3290" s="5"/>
    </row>
    <row r="3291" spans="1:32" hidden="1">
      <c r="A3291" s="5" t="s">
        <v>25848</v>
      </c>
      <c r="B3291" s="5" t="str">
        <f>IF(COUNTIF('Leads Priorizados INT'!M:M,A3291)&gt;0,"Sí","No")</f>
        <v>No</v>
      </c>
      <c r="C3291">
        <v>0</v>
      </c>
      <c r="D3291" s="6" t="s">
        <v>414</v>
      </c>
      <c r="E3291" s="5" t="s">
        <v>25849</v>
      </c>
      <c r="F3291" s="5" t="s">
        <v>431</v>
      </c>
      <c r="G3291" s="5" t="s">
        <v>20730</v>
      </c>
      <c r="H3291" s="7">
        <v>917124</v>
      </c>
      <c r="I3291" s="5">
        <v>8</v>
      </c>
      <c r="J3291" s="5">
        <v>2</v>
      </c>
      <c r="K3291" s="5" t="s">
        <v>25850</v>
      </c>
      <c r="L3291" s="5">
        <v>5.0200000000000002E-2</v>
      </c>
      <c r="M3291" s="8">
        <v>607535535</v>
      </c>
      <c r="N3291" s="8"/>
      <c r="O3291" s="8"/>
      <c r="P3291" s="8"/>
      <c r="Q3291" s="8"/>
      <c r="R3291" s="5" t="s">
        <v>417</v>
      </c>
      <c r="S3291" s="5" t="s">
        <v>417</v>
      </c>
      <c r="T3291" s="5" t="s">
        <v>417</v>
      </c>
      <c r="U3291" s="5" t="s">
        <v>417</v>
      </c>
      <c r="V3291" s="5" t="s">
        <v>417</v>
      </c>
      <c r="W3291" s="5" t="s">
        <v>417</v>
      </c>
      <c r="X3291" s="5" t="s">
        <v>417</v>
      </c>
      <c r="Y3291" s="5" t="s">
        <v>417</v>
      </c>
      <c r="Z3291" s="5" t="s">
        <v>417</v>
      </c>
      <c r="AA3291" s="5" t="s">
        <v>417</v>
      </c>
      <c r="AB3291" s="5"/>
      <c r="AC3291" s="5"/>
      <c r="AD3291" s="5"/>
      <c r="AE3291" s="5"/>
      <c r="AF3291" s="5"/>
    </row>
    <row r="3292" spans="1:32" hidden="1">
      <c r="A3292" s="5" t="s">
        <v>25851</v>
      </c>
      <c r="B3292" s="5" t="str">
        <f>IF(COUNTIF('Leads Priorizados INT'!M:M,A3292)&gt;0,"Sí","No")</f>
        <v>No</v>
      </c>
      <c r="C3292">
        <v>0</v>
      </c>
      <c r="D3292" s="6" t="s">
        <v>414</v>
      </c>
      <c r="E3292" s="5" t="s">
        <v>25852</v>
      </c>
      <c r="F3292" s="5" t="s">
        <v>152</v>
      </c>
      <c r="G3292" s="5" t="s">
        <v>916</v>
      </c>
      <c r="H3292" s="7">
        <v>3125644</v>
      </c>
      <c r="I3292" s="5">
        <v>96</v>
      </c>
      <c r="J3292" s="5">
        <v>1</v>
      </c>
      <c r="K3292" s="5" t="s">
        <v>25853</v>
      </c>
      <c r="L3292" s="5">
        <v>5.0200000000000002E-2</v>
      </c>
      <c r="M3292" s="8"/>
      <c r="N3292" s="8"/>
      <c r="O3292" s="8"/>
      <c r="P3292" s="8"/>
      <c r="Q3292" s="8"/>
      <c r="R3292" s="5" t="s">
        <v>417</v>
      </c>
      <c r="S3292" s="5" t="s">
        <v>417</v>
      </c>
      <c r="T3292" s="5" t="s">
        <v>417</v>
      </c>
      <c r="U3292" s="5" t="s">
        <v>417</v>
      </c>
      <c r="V3292" s="5" t="s">
        <v>417</v>
      </c>
      <c r="W3292" s="5" t="s">
        <v>417</v>
      </c>
      <c r="X3292" s="5" t="s">
        <v>417</v>
      </c>
      <c r="Y3292" s="5" t="s">
        <v>417</v>
      </c>
      <c r="Z3292" s="5" t="s">
        <v>417</v>
      </c>
      <c r="AA3292" s="5" t="s">
        <v>417</v>
      </c>
      <c r="AB3292" s="5"/>
      <c r="AC3292" s="5"/>
      <c r="AD3292" s="5"/>
      <c r="AE3292" s="5"/>
      <c r="AF3292" s="5"/>
    </row>
    <row r="3293" spans="1:32" hidden="1">
      <c r="A3293" s="5" t="s">
        <v>25854</v>
      </c>
      <c r="B3293" s="5" t="str">
        <f>IF(COUNTIF('Leads Priorizados INT'!M:M,A3293)&gt;0,"Sí","No")</f>
        <v>No</v>
      </c>
      <c r="C3293">
        <v>0</v>
      </c>
      <c r="D3293" s="6" t="s">
        <v>414</v>
      </c>
      <c r="E3293" s="5" t="s">
        <v>25855</v>
      </c>
      <c r="F3293" s="5" t="s">
        <v>700</v>
      </c>
      <c r="G3293" s="5" t="s">
        <v>12496</v>
      </c>
      <c r="H3293" s="7">
        <v>1015824</v>
      </c>
      <c r="I3293" s="5">
        <v>5</v>
      </c>
      <c r="J3293" s="5">
        <v>1</v>
      </c>
      <c r="K3293" s="5" t="s">
        <v>25856</v>
      </c>
      <c r="L3293" s="5">
        <v>5.0200000000000002E-2</v>
      </c>
      <c r="M3293" s="8"/>
      <c r="N3293" s="8"/>
      <c r="O3293" s="8"/>
      <c r="P3293" s="8"/>
      <c r="Q3293" s="8"/>
      <c r="R3293" s="5" t="s">
        <v>417</v>
      </c>
      <c r="S3293" s="5" t="s">
        <v>417</v>
      </c>
      <c r="T3293" s="5" t="s">
        <v>417</v>
      </c>
      <c r="U3293" s="5" t="s">
        <v>417</v>
      </c>
      <c r="V3293" s="5" t="s">
        <v>417</v>
      </c>
      <c r="W3293" s="5" t="s">
        <v>417</v>
      </c>
      <c r="X3293" s="5" t="s">
        <v>417</v>
      </c>
      <c r="Y3293" s="5" t="s">
        <v>417</v>
      </c>
      <c r="Z3293" s="5" t="s">
        <v>417</v>
      </c>
      <c r="AA3293" s="5" t="s">
        <v>417</v>
      </c>
      <c r="AB3293" s="5"/>
      <c r="AC3293" s="5"/>
      <c r="AD3293" s="5"/>
      <c r="AE3293" s="5"/>
      <c r="AF3293" s="5"/>
    </row>
    <row r="3294" spans="1:32">
      <c r="A3294" s="5" t="s">
        <v>25857</v>
      </c>
      <c r="B3294" s="5" t="str">
        <f>IF(COUNTIF('Leads Priorizados INT'!M:M,A3294)&gt;0,"Sí","No")</f>
        <v>No</v>
      </c>
      <c r="C3294">
        <v>1</v>
      </c>
      <c r="D3294" s="6" t="s">
        <v>414</v>
      </c>
      <c r="E3294" s="5" t="s">
        <v>25858</v>
      </c>
      <c r="F3294" s="5" t="s">
        <v>873</v>
      </c>
      <c r="G3294" s="5" t="s">
        <v>16633</v>
      </c>
      <c r="H3294" s="7">
        <v>564583</v>
      </c>
      <c r="I3294" s="5">
        <v>1</v>
      </c>
      <c r="J3294" s="5">
        <v>1</v>
      </c>
      <c r="K3294" s="5" t="s">
        <v>25859</v>
      </c>
      <c r="L3294" s="5">
        <v>5.0200000000000002E-2</v>
      </c>
      <c r="M3294" s="8"/>
      <c r="N3294" s="8"/>
      <c r="O3294" s="8"/>
      <c r="P3294" s="8"/>
      <c r="Q3294" s="8"/>
      <c r="R3294" s="5" t="s">
        <v>417</v>
      </c>
      <c r="S3294" s="5" t="s">
        <v>417</v>
      </c>
      <c r="T3294" s="5" t="s">
        <v>417</v>
      </c>
      <c r="U3294" s="5" t="s">
        <v>417</v>
      </c>
      <c r="V3294" s="5" t="s">
        <v>417</v>
      </c>
      <c r="W3294" s="5" t="s">
        <v>417</v>
      </c>
      <c r="X3294" s="5" t="s">
        <v>417</v>
      </c>
      <c r="Y3294" s="5" t="s">
        <v>417</v>
      </c>
      <c r="Z3294" s="5" t="s">
        <v>417</v>
      </c>
      <c r="AA3294" s="5" t="s">
        <v>417</v>
      </c>
      <c r="AB3294" s="5"/>
      <c r="AC3294" s="5"/>
      <c r="AD3294" s="5"/>
      <c r="AE3294" s="5"/>
      <c r="AF3294" s="5"/>
    </row>
    <row r="3295" spans="1:32" hidden="1">
      <c r="A3295" s="5" t="s">
        <v>25860</v>
      </c>
      <c r="B3295" s="5" t="str">
        <f>IF(COUNTIF('Leads Priorizados INT'!M:M,A3295)&gt;0,"Sí","No")</f>
        <v>No</v>
      </c>
      <c r="C3295">
        <v>0</v>
      </c>
      <c r="D3295" s="6" t="s">
        <v>1534</v>
      </c>
      <c r="E3295" s="5" t="s">
        <v>25861</v>
      </c>
      <c r="F3295" s="5" t="s">
        <v>1382</v>
      </c>
      <c r="G3295" s="5" t="s">
        <v>1392</v>
      </c>
      <c r="H3295" s="7">
        <v>9647787</v>
      </c>
      <c r="I3295" s="5">
        <v>9</v>
      </c>
      <c r="J3295" s="5">
        <v>3</v>
      </c>
      <c r="K3295" s="5" t="s">
        <v>25862</v>
      </c>
      <c r="L3295" s="5">
        <v>5.0200000000000002E-2</v>
      </c>
      <c r="M3295" s="8">
        <v>961340797</v>
      </c>
      <c r="N3295" s="8"/>
      <c r="O3295" s="8"/>
      <c r="P3295" s="8"/>
      <c r="Q3295" s="8"/>
      <c r="R3295" s="5" t="s">
        <v>417</v>
      </c>
      <c r="S3295" s="5" t="s">
        <v>417</v>
      </c>
      <c r="T3295" s="5" t="s">
        <v>417</v>
      </c>
      <c r="U3295" s="5" t="s">
        <v>417</v>
      </c>
      <c r="V3295" s="5" t="s">
        <v>417</v>
      </c>
      <c r="W3295" s="5" t="s">
        <v>417</v>
      </c>
      <c r="X3295" s="5" t="s">
        <v>417</v>
      </c>
      <c r="Y3295" s="5" t="s">
        <v>417</v>
      </c>
      <c r="Z3295" s="5" t="s">
        <v>417</v>
      </c>
      <c r="AA3295" s="5" t="s">
        <v>417</v>
      </c>
      <c r="AB3295" s="5" t="s">
        <v>25863</v>
      </c>
      <c r="AC3295" s="5"/>
      <c r="AD3295" s="5"/>
      <c r="AE3295" s="5"/>
      <c r="AF3295" s="5"/>
    </row>
    <row r="3296" spans="1:32" hidden="1">
      <c r="A3296" s="5" t="s">
        <v>25864</v>
      </c>
      <c r="B3296" s="5" t="str">
        <f>IF(COUNTIF('Leads Priorizados INT'!M:M,A3296)&gt;0,"Sí","No")</f>
        <v>No</v>
      </c>
      <c r="C3296">
        <v>0</v>
      </c>
      <c r="D3296" s="6" t="s">
        <v>414</v>
      </c>
      <c r="E3296" s="5" t="s">
        <v>25865</v>
      </c>
      <c r="F3296" s="5" t="s">
        <v>152</v>
      </c>
      <c r="G3296" s="5" t="s">
        <v>1738</v>
      </c>
      <c r="H3296" s="7">
        <v>899282</v>
      </c>
      <c r="I3296" s="5">
        <v>10</v>
      </c>
      <c r="J3296" s="5">
        <v>1</v>
      </c>
      <c r="K3296" s="5" t="s">
        <v>25866</v>
      </c>
      <c r="L3296" s="5">
        <v>5.0099999999999999E-2</v>
      </c>
      <c r="M3296" s="8">
        <v>934108148</v>
      </c>
      <c r="N3296" s="8">
        <v>932289310</v>
      </c>
      <c r="O3296" s="8">
        <v>932289320</v>
      </c>
      <c r="P3296" s="8"/>
      <c r="Q3296" s="8"/>
      <c r="R3296" s="5" t="s">
        <v>417</v>
      </c>
      <c r="S3296" s="5" t="s">
        <v>417</v>
      </c>
      <c r="T3296" s="5" t="s">
        <v>417</v>
      </c>
      <c r="U3296" s="5" t="s">
        <v>417</v>
      </c>
      <c r="V3296" s="5" t="s">
        <v>417</v>
      </c>
      <c r="W3296" s="5" t="s">
        <v>417</v>
      </c>
      <c r="X3296" s="5" t="s">
        <v>417</v>
      </c>
      <c r="Y3296" s="5" t="s">
        <v>417</v>
      </c>
      <c r="Z3296" s="5" t="s">
        <v>417</v>
      </c>
      <c r="AA3296" s="5" t="s">
        <v>417</v>
      </c>
      <c r="AB3296" s="5"/>
      <c r="AC3296" s="5"/>
      <c r="AD3296" s="5"/>
      <c r="AE3296" s="5"/>
      <c r="AF3296" s="5"/>
    </row>
    <row r="3297" spans="1:32" hidden="1">
      <c r="A3297" s="5" t="s">
        <v>25867</v>
      </c>
      <c r="B3297" s="5" t="str">
        <f>IF(COUNTIF('Leads Priorizados INT'!M:M,A3297)&gt;0,"Sí","No")</f>
        <v>No</v>
      </c>
      <c r="C3297">
        <v>0</v>
      </c>
      <c r="D3297" s="6" t="s">
        <v>414</v>
      </c>
      <c r="E3297" s="5" t="s">
        <v>25868</v>
      </c>
      <c r="F3297" s="5" t="s">
        <v>431</v>
      </c>
      <c r="G3297" s="5" t="s">
        <v>9860</v>
      </c>
      <c r="H3297" s="7">
        <v>3663824</v>
      </c>
      <c r="I3297" s="5">
        <v>2</v>
      </c>
      <c r="J3297" s="5">
        <v>1</v>
      </c>
      <c r="K3297" s="5" t="s">
        <v>25869</v>
      </c>
      <c r="L3297" s="5">
        <v>5.0099999999999999E-2</v>
      </c>
      <c r="M3297" s="8">
        <v>932895087</v>
      </c>
      <c r="N3297" s="8">
        <v>932262069</v>
      </c>
      <c r="O3297" s="8">
        <v>934161399</v>
      </c>
      <c r="P3297" s="8">
        <v>932239574</v>
      </c>
      <c r="Q3297" s="8">
        <v>687998790</v>
      </c>
      <c r="R3297" s="5" t="s">
        <v>417</v>
      </c>
      <c r="S3297" s="5" t="s">
        <v>417</v>
      </c>
      <c r="T3297" s="5" t="s">
        <v>417</v>
      </c>
      <c r="U3297" s="5" t="s">
        <v>417</v>
      </c>
      <c r="V3297" s="5" t="s">
        <v>417</v>
      </c>
      <c r="W3297" s="5" t="s">
        <v>417</v>
      </c>
      <c r="X3297" s="5" t="s">
        <v>417</v>
      </c>
      <c r="Y3297" s="5" t="s">
        <v>417</v>
      </c>
      <c r="Z3297" s="5" t="s">
        <v>417</v>
      </c>
      <c r="AA3297" s="5" t="s">
        <v>417</v>
      </c>
      <c r="AB3297" s="5"/>
      <c r="AC3297" s="5"/>
      <c r="AD3297" s="5"/>
      <c r="AE3297" s="5"/>
      <c r="AF3297" s="5"/>
    </row>
    <row r="3298" spans="1:32" hidden="1">
      <c r="A3298" s="5" t="s">
        <v>25870</v>
      </c>
      <c r="B3298" s="5" t="str">
        <f>IF(COUNTIF('Leads Priorizados INT'!M:M,A3298)&gt;0,"Sí","No")</f>
        <v>No</v>
      </c>
      <c r="C3298">
        <v>0</v>
      </c>
      <c r="D3298" s="6" t="s">
        <v>414</v>
      </c>
      <c r="E3298" s="5" t="s">
        <v>25871</v>
      </c>
      <c r="F3298" s="5" t="s">
        <v>431</v>
      </c>
      <c r="G3298" s="5" t="s">
        <v>1612</v>
      </c>
      <c r="H3298" s="7">
        <v>454934</v>
      </c>
      <c r="I3298" s="5">
        <v>2</v>
      </c>
      <c r="J3298" s="5">
        <v>1</v>
      </c>
      <c r="K3298" s="5" t="s">
        <v>25872</v>
      </c>
      <c r="L3298" s="5">
        <v>5.0099999999999999E-2</v>
      </c>
      <c r="M3298" s="8"/>
      <c r="N3298" s="8"/>
      <c r="O3298" s="8"/>
      <c r="P3298" s="8"/>
      <c r="Q3298" s="8"/>
      <c r="R3298" s="5" t="s">
        <v>417</v>
      </c>
      <c r="S3298" s="5" t="s">
        <v>417</v>
      </c>
      <c r="T3298" s="5" t="s">
        <v>417</v>
      </c>
      <c r="U3298" s="5" t="s">
        <v>417</v>
      </c>
      <c r="V3298" s="5" t="s">
        <v>417</v>
      </c>
      <c r="W3298" s="5" t="s">
        <v>417</v>
      </c>
      <c r="X3298" s="5" t="s">
        <v>417</v>
      </c>
      <c r="Y3298" s="5" t="s">
        <v>417</v>
      </c>
      <c r="Z3298" s="5" t="s">
        <v>417</v>
      </c>
      <c r="AA3298" s="5" t="s">
        <v>417</v>
      </c>
      <c r="AB3298" s="5"/>
      <c r="AC3298" s="5"/>
      <c r="AD3298" s="5"/>
      <c r="AE3298" s="5"/>
      <c r="AF3298" s="5"/>
    </row>
    <row r="3299" spans="1:32" hidden="1">
      <c r="A3299" s="5" t="s">
        <v>25873</v>
      </c>
      <c r="B3299" s="5" t="str">
        <f>IF(COUNTIF('Leads Priorizados INT'!M:M,A3299)&gt;0,"Sí","No")</f>
        <v>No</v>
      </c>
      <c r="C3299">
        <v>0</v>
      </c>
      <c r="D3299" s="6" t="s">
        <v>414</v>
      </c>
      <c r="E3299" s="5" t="s">
        <v>25874</v>
      </c>
      <c r="F3299" s="5" t="s">
        <v>431</v>
      </c>
      <c r="G3299" s="5" t="s">
        <v>1612</v>
      </c>
      <c r="H3299" s="7">
        <v>1425690</v>
      </c>
      <c r="I3299" s="5">
        <v>4</v>
      </c>
      <c r="J3299" s="5">
        <v>2</v>
      </c>
      <c r="K3299" s="5" t="s">
        <v>25875</v>
      </c>
      <c r="L3299" s="5">
        <v>5.0099999999999999E-2</v>
      </c>
      <c r="M3299" s="8">
        <v>697656899</v>
      </c>
      <c r="N3299" s="8">
        <v>695392353</v>
      </c>
      <c r="O3299" s="8">
        <v>617438713</v>
      </c>
      <c r="P3299" s="8">
        <v>691698412</v>
      </c>
      <c r="Q3299" s="8"/>
      <c r="R3299" s="5" t="s">
        <v>417</v>
      </c>
      <c r="S3299" s="5" t="s">
        <v>417</v>
      </c>
      <c r="T3299" s="5" t="s">
        <v>417</v>
      </c>
      <c r="U3299" s="5" t="s">
        <v>417</v>
      </c>
      <c r="V3299" s="5" t="s">
        <v>417</v>
      </c>
      <c r="W3299" s="5" t="s">
        <v>417</v>
      </c>
      <c r="X3299" s="5" t="s">
        <v>417</v>
      </c>
      <c r="Y3299" s="5" t="s">
        <v>417</v>
      </c>
      <c r="Z3299" s="5" t="s">
        <v>417</v>
      </c>
      <c r="AA3299" s="5" t="s">
        <v>417</v>
      </c>
      <c r="AB3299" s="5"/>
      <c r="AC3299" s="5"/>
      <c r="AD3299" s="5"/>
      <c r="AE3299" s="5"/>
      <c r="AF3299" s="5"/>
    </row>
    <row r="3300" spans="1:32" hidden="1">
      <c r="A3300" s="5" t="s">
        <v>25876</v>
      </c>
      <c r="B3300" s="5" t="str">
        <f>IF(COUNTIF('Leads Priorizados INT'!M:M,A3300)&gt;0,"Sí","No")</f>
        <v>No</v>
      </c>
      <c r="C3300">
        <v>0</v>
      </c>
      <c r="D3300" s="6" t="s">
        <v>414</v>
      </c>
      <c r="E3300" s="5" t="s">
        <v>25877</v>
      </c>
      <c r="F3300" s="5" t="s">
        <v>152</v>
      </c>
      <c r="G3300" s="5" t="s">
        <v>1758</v>
      </c>
      <c r="H3300" s="7">
        <v>1058433</v>
      </c>
      <c r="I3300" s="5">
        <v>8</v>
      </c>
      <c r="J3300" s="5">
        <v>1</v>
      </c>
      <c r="K3300" s="5" t="s">
        <v>25878</v>
      </c>
      <c r="L3300" s="5">
        <v>5.0099999999999999E-2</v>
      </c>
      <c r="M3300" s="8"/>
      <c r="N3300" s="8"/>
      <c r="O3300" s="8"/>
      <c r="P3300" s="8"/>
      <c r="Q3300" s="8"/>
      <c r="R3300" s="5" t="s">
        <v>417</v>
      </c>
      <c r="S3300" s="5" t="s">
        <v>417</v>
      </c>
      <c r="T3300" s="5" t="s">
        <v>417</v>
      </c>
      <c r="U3300" s="5" t="s">
        <v>417</v>
      </c>
      <c r="V3300" s="5" t="s">
        <v>417</v>
      </c>
      <c r="W3300" s="5" t="s">
        <v>417</v>
      </c>
      <c r="X3300" s="5" t="s">
        <v>417</v>
      </c>
      <c r="Y3300" s="5" t="s">
        <v>417</v>
      </c>
      <c r="Z3300" s="5" t="s">
        <v>417</v>
      </c>
      <c r="AA3300" s="5" t="s">
        <v>417</v>
      </c>
      <c r="AB3300" s="5"/>
      <c r="AC3300" s="5"/>
      <c r="AD3300" s="5"/>
      <c r="AE3300" s="5"/>
      <c r="AF3300" s="5"/>
    </row>
    <row r="3301" spans="1:32" hidden="1">
      <c r="A3301" s="5" t="s">
        <v>25879</v>
      </c>
      <c r="B3301" s="5" t="str">
        <f>IF(COUNTIF('Leads Priorizados INT'!M:M,A3301)&gt;0,"Sí","No")</f>
        <v>No</v>
      </c>
      <c r="C3301">
        <v>0</v>
      </c>
      <c r="D3301" s="6" t="s">
        <v>414</v>
      </c>
      <c r="E3301" s="5" t="s">
        <v>25880</v>
      </c>
      <c r="F3301" s="5" t="s">
        <v>152</v>
      </c>
      <c r="G3301" s="5" t="s">
        <v>780</v>
      </c>
      <c r="H3301" s="7">
        <v>315094</v>
      </c>
      <c r="I3301" s="5">
        <v>1</v>
      </c>
      <c r="J3301" s="5">
        <v>1</v>
      </c>
      <c r="K3301" s="5" t="s">
        <v>25881</v>
      </c>
      <c r="L3301" s="5">
        <v>5.0099999999999999E-2</v>
      </c>
      <c r="M3301" s="8">
        <v>911237263</v>
      </c>
      <c r="N3301" s="8"/>
      <c r="O3301" s="8"/>
      <c r="P3301" s="8"/>
      <c r="Q3301" s="8"/>
      <c r="R3301" s="5" t="s">
        <v>417</v>
      </c>
      <c r="S3301" s="5" t="s">
        <v>417</v>
      </c>
      <c r="T3301" s="5" t="s">
        <v>417</v>
      </c>
      <c r="U3301" s="5" t="s">
        <v>417</v>
      </c>
      <c r="V3301" s="5" t="s">
        <v>417</v>
      </c>
      <c r="W3301" s="5" t="s">
        <v>417</v>
      </c>
      <c r="X3301" s="5" t="s">
        <v>417</v>
      </c>
      <c r="Y3301" s="5" t="s">
        <v>417</v>
      </c>
      <c r="Z3301" s="5" t="s">
        <v>417</v>
      </c>
      <c r="AA3301" s="5" t="s">
        <v>417</v>
      </c>
      <c r="AB3301" s="5"/>
      <c r="AC3301" s="5"/>
      <c r="AD3301" s="5"/>
      <c r="AE3301" s="5"/>
      <c r="AF3301" s="5"/>
    </row>
    <row r="3302" spans="1:32">
      <c r="A3302" s="5" t="s">
        <v>25882</v>
      </c>
      <c r="B3302" s="5" t="str">
        <f>IF(COUNTIF('Leads Priorizados INT'!M:M,A3302)&gt;0,"Sí","No")</f>
        <v>No</v>
      </c>
      <c r="C3302">
        <v>1</v>
      </c>
      <c r="D3302" s="6" t="s">
        <v>414</v>
      </c>
      <c r="E3302" s="5" t="s">
        <v>25883</v>
      </c>
      <c r="F3302" s="5" t="s">
        <v>700</v>
      </c>
      <c r="G3302" s="5" t="s">
        <v>11485</v>
      </c>
      <c r="H3302" s="7">
        <v>2342886</v>
      </c>
      <c r="I3302" s="5">
        <v>90</v>
      </c>
      <c r="J3302" s="5">
        <v>1</v>
      </c>
      <c r="K3302" s="5" t="s">
        <v>25884</v>
      </c>
      <c r="L3302" s="5">
        <v>5.0099999999999999E-2</v>
      </c>
      <c r="M3302" s="8">
        <v>954237071</v>
      </c>
      <c r="N3302" s="8"/>
      <c r="O3302" s="8"/>
      <c r="P3302" s="8"/>
      <c r="Q3302" s="8"/>
      <c r="R3302" s="5" t="s">
        <v>417</v>
      </c>
      <c r="S3302" s="5" t="s">
        <v>417</v>
      </c>
      <c r="T3302" s="5" t="s">
        <v>417</v>
      </c>
      <c r="U3302" s="5" t="s">
        <v>417</v>
      </c>
      <c r="V3302" s="5" t="s">
        <v>417</v>
      </c>
      <c r="W3302" s="5" t="s">
        <v>417</v>
      </c>
      <c r="X3302" s="5" t="s">
        <v>417</v>
      </c>
      <c r="Y3302" s="5" t="s">
        <v>417</v>
      </c>
      <c r="Z3302" s="5" t="s">
        <v>417</v>
      </c>
      <c r="AA3302" s="5" t="s">
        <v>417</v>
      </c>
      <c r="AB3302" s="5"/>
      <c r="AC3302" s="5"/>
      <c r="AD3302" s="5"/>
      <c r="AE3302" s="5"/>
      <c r="AF3302" s="5"/>
    </row>
    <row r="3303" spans="1:32" hidden="1">
      <c r="A3303" s="5" t="s">
        <v>25885</v>
      </c>
      <c r="B3303" s="5" t="str">
        <f>IF(COUNTIF('Leads Priorizados INT'!M:M,A3303)&gt;0,"Sí","No")</f>
        <v>No</v>
      </c>
      <c r="C3303">
        <v>0</v>
      </c>
      <c r="D3303" s="6" t="s">
        <v>414</v>
      </c>
      <c r="E3303" s="5" t="s">
        <v>25886</v>
      </c>
      <c r="F3303" s="5" t="s">
        <v>1144</v>
      </c>
      <c r="G3303" s="5" t="s">
        <v>25887</v>
      </c>
      <c r="H3303" s="7">
        <v>606193</v>
      </c>
      <c r="I3303" s="5">
        <v>6</v>
      </c>
      <c r="J3303" s="5">
        <v>2</v>
      </c>
      <c r="K3303" s="5" t="s">
        <v>25888</v>
      </c>
      <c r="L3303" s="5">
        <v>0.05</v>
      </c>
      <c r="M3303" s="8">
        <v>945296901</v>
      </c>
      <c r="N3303" s="8"/>
      <c r="O3303" s="8"/>
      <c r="P3303" s="8"/>
      <c r="Q3303" s="8"/>
      <c r="R3303" s="5" t="s">
        <v>417</v>
      </c>
      <c r="S3303" s="5" t="s">
        <v>417</v>
      </c>
      <c r="T3303" s="5" t="s">
        <v>417</v>
      </c>
      <c r="U3303" s="5" t="s">
        <v>417</v>
      </c>
      <c r="V3303" s="5" t="s">
        <v>417</v>
      </c>
      <c r="W3303" s="5" t="s">
        <v>417</v>
      </c>
      <c r="X3303" s="5" t="s">
        <v>417</v>
      </c>
      <c r="Y3303" s="5" t="s">
        <v>417</v>
      </c>
      <c r="Z3303" s="5" t="s">
        <v>417</v>
      </c>
      <c r="AA3303" s="5" t="s">
        <v>417</v>
      </c>
      <c r="AB3303" s="5" t="s">
        <v>25889</v>
      </c>
      <c r="AC3303" s="5"/>
      <c r="AD3303" s="5"/>
      <c r="AE3303" s="5"/>
      <c r="AF3303" s="5"/>
    </row>
    <row r="3304" spans="1:32">
      <c r="A3304" s="5" t="s">
        <v>25890</v>
      </c>
      <c r="B3304" s="5" t="str">
        <f>IF(COUNTIF('Leads Priorizados INT'!M:M,A3304)&gt;0,"Sí","No")</f>
        <v>No</v>
      </c>
      <c r="C3304">
        <v>1</v>
      </c>
      <c r="D3304" s="6" t="s">
        <v>1234</v>
      </c>
      <c r="E3304" s="5" t="s">
        <v>25891</v>
      </c>
      <c r="F3304" s="5" t="s">
        <v>12657</v>
      </c>
      <c r="G3304" s="5" t="s">
        <v>25892</v>
      </c>
      <c r="H3304" s="7">
        <v>852717</v>
      </c>
      <c r="I3304" s="5">
        <v>2</v>
      </c>
      <c r="J3304" s="5">
        <v>1</v>
      </c>
      <c r="K3304" s="5" t="s">
        <v>25893</v>
      </c>
      <c r="L3304" s="5">
        <v>0.05</v>
      </c>
      <c r="M3304" s="8">
        <v>974315648</v>
      </c>
      <c r="N3304" s="8">
        <v>974314933</v>
      </c>
      <c r="O3304" s="8">
        <v>974430381</v>
      </c>
      <c r="P3304" s="8">
        <v>617443596</v>
      </c>
      <c r="Q3304" s="8">
        <v>617443597</v>
      </c>
      <c r="R3304" s="5" t="s">
        <v>417</v>
      </c>
      <c r="S3304" s="5" t="s">
        <v>417</v>
      </c>
      <c r="T3304" s="5" t="s">
        <v>417</v>
      </c>
      <c r="U3304" s="5" t="s">
        <v>417</v>
      </c>
      <c r="V3304" s="5" t="s">
        <v>417</v>
      </c>
      <c r="W3304" s="5" t="s">
        <v>417</v>
      </c>
      <c r="X3304" s="5" t="s">
        <v>417</v>
      </c>
      <c r="Y3304" s="5" t="s">
        <v>417</v>
      </c>
      <c r="Z3304" s="5" t="s">
        <v>417</v>
      </c>
      <c r="AA3304" s="5" t="s">
        <v>417</v>
      </c>
      <c r="AB3304" s="5" t="s">
        <v>25894</v>
      </c>
      <c r="AC3304" s="5"/>
      <c r="AD3304" s="5"/>
      <c r="AE3304" s="5"/>
      <c r="AF3304" s="5"/>
    </row>
    <row r="3305" spans="1:32" hidden="1">
      <c r="A3305" s="5" t="s">
        <v>25895</v>
      </c>
      <c r="B3305" s="5" t="str">
        <f>IF(COUNTIF('Leads Priorizados INT'!M:M,A3305)&gt;0,"Sí","No")</f>
        <v>No</v>
      </c>
      <c r="C3305">
        <v>0</v>
      </c>
      <c r="D3305" s="6" t="s">
        <v>414</v>
      </c>
      <c r="E3305" s="5" t="s">
        <v>25896</v>
      </c>
      <c r="F3305" s="5" t="s">
        <v>431</v>
      </c>
      <c r="G3305" s="5" t="s">
        <v>2786</v>
      </c>
      <c r="H3305" s="7">
        <v>432312</v>
      </c>
      <c r="I3305" s="5">
        <v>3</v>
      </c>
      <c r="J3305" s="5">
        <v>2</v>
      </c>
      <c r="K3305" s="5" t="s">
        <v>25897</v>
      </c>
      <c r="L3305" s="5">
        <v>0.05</v>
      </c>
      <c r="M3305" s="8">
        <v>934908860</v>
      </c>
      <c r="N3305" s="8">
        <v>934800635</v>
      </c>
      <c r="O3305" s="8">
        <v>687440638</v>
      </c>
      <c r="P3305" s="8">
        <v>635263719</v>
      </c>
      <c r="Q3305" s="8">
        <v>600455236</v>
      </c>
      <c r="R3305" s="5" t="s">
        <v>417</v>
      </c>
      <c r="S3305" s="5" t="s">
        <v>417</v>
      </c>
      <c r="T3305" s="5" t="s">
        <v>417</v>
      </c>
      <c r="U3305" s="5" t="s">
        <v>417</v>
      </c>
      <c r="V3305" s="5" t="s">
        <v>417</v>
      </c>
      <c r="W3305" s="5" t="s">
        <v>417</v>
      </c>
      <c r="X3305" s="5" t="s">
        <v>417</v>
      </c>
      <c r="Y3305" s="5" t="s">
        <v>417</v>
      </c>
      <c r="Z3305" s="5" t="s">
        <v>417</v>
      </c>
      <c r="AA3305" s="5" t="s">
        <v>417</v>
      </c>
      <c r="AB3305" s="5" t="s">
        <v>25898</v>
      </c>
      <c r="AC3305" s="5"/>
      <c r="AD3305" s="5"/>
      <c r="AE3305" s="5"/>
      <c r="AF3305" s="5"/>
    </row>
    <row r="3306" spans="1:32" hidden="1">
      <c r="A3306" s="5" t="s">
        <v>25899</v>
      </c>
      <c r="B3306" s="5" t="str">
        <f>IF(COUNTIF('Leads Priorizados INT'!M:M,A3306)&gt;0,"Sí","No")</f>
        <v>No</v>
      </c>
      <c r="C3306">
        <v>0</v>
      </c>
      <c r="D3306" s="6" t="s">
        <v>414</v>
      </c>
      <c r="E3306" s="5" t="s">
        <v>25900</v>
      </c>
      <c r="F3306" s="5" t="s">
        <v>431</v>
      </c>
      <c r="G3306" s="5" t="s">
        <v>1479</v>
      </c>
      <c r="H3306" s="7">
        <v>414192</v>
      </c>
      <c r="I3306" s="5">
        <v>1</v>
      </c>
      <c r="J3306" s="5">
        <v>1</v>
      </c>
      <c r="K3306" s="5" t="s">
        <v>25901</v>
      </c>
      <c r="L3306" s="5">
        <v>0.05</v>
      </c>
      <c r="M3306" s="8">
        <v>934089216</v>
      </c>
      <c r="N3306" s="8">
        <v>932413020</v>
      </c>
      <c r="O3306" s="8"/>
      <c r="P3306" s="8"/>
      <c r="Q3306" s="8"/>
      <c r="R3306" s="5" t="s">
        <v>417</v>
      </c>
      <c r="S3306" s="5" t="s">
        <v>417</v>
      </c>
      <c r="T3306" s="5" t="s">
        <v>417</v>
      </c>
      <c r="U3306" s="5" t="s">
        <v>417</v>
      </c>
      <c r="V3306" s="5" t="s">
        <v>417</v>
      </c>
      <c r="W3306" s="5" t="s">
        <v>417</v>
      </c>
      <c r="X3306" s="5" t="s">
        <v>417</v>
      </c>
      <c r="Y3306" s="5" t="s">
        <v>417</v>
      </c>
      <c r="Z3306" s="5" t="s">
        <v>417</v>
      </c>
      <c r="AA3306" s="5" t="s">
        <v>417</v>
      </c>
      <c r="AB3306" s="5" t="s">
        <v>25902</v>
      </c>
      <c r="AC3306" s="5"/>
      <c r="AD3306" s="5"/>
      <c r="AE3306" s="5"/>
      <c r="AF3306" s="5"/>
    </row>
    <row r="3307" spans="1:32" hidden="1">
      <c r="A3307" s="5" t="s">
        <v>25903</v>
      </c>
      <c r="B3307" s="5" t="str">
        <f>IF(COUNTIF('Leads Priorizados INT'!M:M,A3307)&gt;0,"Sí","No")</f>
        <v>No</v>
      </c>
      <c r="C3307">
        <v>0</v>
      </c>
      <c r="D3307" s="6" t="s">
        <v>414</v>
      </c>
      <c r="E3307" s="5" t="s">
        <v>25904</v>
      </c>
      <c r="F3307" s="5" t="s">
        <v>152</v>
      </c>
      <c r="G3307" s="5" t="s">
        <v>9393</v>
      </c>
      <c r="H3307" s="7">
        <v>1031610</v>
      </c>
      <c r="I3307" s="5">
        <v>8</v>
      </c>
      <c r="J3307" s="5">
        <v>1</v>
      </c>
      <c r="K3307" s="5" t="s">
        <v>25905</v>
      </c>
      <c r="L3307" s="5">
        <v>0.05</v>
      </c>
      <c r="M3307" s="8">
        <v>916162218</v>
      </c>
      <c r="N3307" s="8"/>
      <c r="O3307" s="8"/>
      <c r="P3307" s="8"/>
      <c r="Q3307" s="8"/>
      <c r="R3307" s="5" t="s">
        <v>417</v>
      </c>
      <c r="S3307" s="5" t="s">
        <v>417</v>
      </c>
      <c r="T3307" s="5" t="s">
        <v>417</v>
      </c>
      <c r="U3307" s="5" t="s">
        <v>417</v>
      </c>
      <c r="V3307" s="5" t="s">
        <v>417</v>
      </c>
      <c r="W3307" s="5" t="s">
        <v>417</v>
      </c>
      <c r="X3307" s="5" t="s">
        <v>417</v>
      </c>
      <c r="Y3307" s="5" t="s">
        <v>417</v>
      </c>
      <c r="Z3307" s="5" t="s">
        <v>417</v>
      </c>
      <c r="AA3307" s="5" t="s">
        <v>417</v>
      </c>
      <c r="AB3307" s="5" t="s">
        <v>25906</v>
      </c>
      <c r="AC3307" s="5" t="s">
        <v>25907</v>
      </c>
      <c r="AD3307" s="5" t="s">
        <v>25908</v>
      </c>
      <c r="AE3307" s="5"/>
      <c r="AF3307" s="5"/>
    </row>
    <row r="3308" spans="1:32" hidden="1">
      <c r="A3308" s="5" t="s">
        <v>25909</v>
      </c>
      <c r="B3308" s="5" t="str">
        <f>IF(COUNTIF('Leads Priorizados INT'!M:M,A3308)&gt;0,"Sí","No")</f>
        <v>No</v>
      </c>
      <c r="C3308">
        <v>0</v>
      </c>
      <c r="D3308" s="6" t="s">
        <v>414</v>
      </c>
      <c r="E3308" s="5" t="s">
        <v>25910</v>
      </c>
      <c r="F3308" s="5" t="s">
        <v>152</v>
      </c>
      <c r="G3308" s="5" t="s">
        <v>780</v>
      </c>
      <c r="H3308" s="7">
        <v>637927</v>
      </c>
      <c r="I3308" s="5">
        <v>4</v>
      </c>
      <c r="J3308" s="5">
        <v>1</v>
      </c>
      <c r="K3308" s="5" t="s">
        <v>25911</v>
      </c>
      <c r="L3308" s="5">
        <v>0.05</v>
      </c>
      <c r="M3308" s="8"/>
      <c r="N3308" s="8"/>
      <c r="O3308" s="8"/>
      <c r="P3308" s="8"/>
      <c r="Q3308" s="8"/>
      <c r="R3308" s="5" t="s">
        <v>417</v>
      </c>
      <c r="S3308" s="5" t="s">
        <v>417</v>
      </c>
      <c r="T3308" s="5" t="s">
        <v>417</v>
      </c>
      <c r="U3308" s="5" t="s">
        <v>417</v>
      </c>
      <c r="V3308" s="5" t="s">
        <v>417</v>
      </c>
      <c r="W3308" s="5" t="s">
        <v>417</v>
      </c>
      <c r="X3308" s="5" t="s">
        <v>417</v>
      </c>
      <c r="Y3308" s="5" t="s">
        <v>417</v>
      </c>
      <c r="Z3308" s="5" t="s">
        <v>417</v>
      </c>
      <c r="AA3308" s="5" t="s">
        <v>417</v>
      </c>
      <c r="AB3308" s="5"/>
      <c r="AC3308" s="5"/>
      <c r="AD3308" s="5"/>
      <c r="AE3308" s="5"/>
      <c r="AF3308" s="5"/>
    </row>
    <row r="3309" spans="1:32" hidden="1">
      <c r="A3309" s="5" t="s">
        <v>25912</v>
      </c>
      <c r="B3309" s="5" t="str">
        <f>IF(COUNTIF('Leads Priorizados INT'!M:M,A3309)&gt;0,"Sí","No")</f>
        <v>No</v>
      </c>
      <c r="C3309">
        <v>0</v>
      </c>
      <c r="D3309" s="6" t="s">
        <v>414</v>
      </c>
      <c r="E3309" s="5" t="s">
        <v>25913</v>
      </c>
      <c r="F3309" s="5" t="s">
        <v>152</v>
      </c>
      <c r="G3309" s="5" t="s">
        <v>15860</v>
      </c>
      <c r="H3309" s="7">
        <v>404693</v>
      </c>
      <c r="I3309" s="5">
        <v>5</v>
      </c>
      <c r="J3309" s="5">
        <v>1</v>
      </c>
      <c r="K3309" s="5" t="s">
        <v>25914</v>
      </c>
      <c r="L3309" s="5">
        <v>0.05</v>
      </c>
      <c r="M3309" s="8"/>
      <c r="N3309" s="8"/>
      <c r="O3309" s="8"/>
      <c r="P3309" s="8"/>
      <c r="Q3309" s="8"/>
      <c r="R3309" s="5" t="s">
        <v>417</v>
      </c>
      <c r="S3309" s="5" t="s">
        <v>417</v>
      </c>
      <c r="T3309" s="5" t="s">
        <v>417</v>
      </c>
      <c r="U3309" s="5" t="s">
        <v>417</v>
      </c>
      <c r="V3309" s="5" t="s">
        <v>417</v>
      </c>
      <c r="W3309" s="5" t="s">
        <v>417</v>
      </c>
      <c r="X3309" s="5" t="s">
        <v>417</v>
      </c>
      <c r="Y3309" s="5" t="s">
        <v>417</v>
      </c>
      <c r="Z3309" s="5" t="s">
        <v>417</v>
      </c>
      <c r="AA3309" s="5" t="s">
        <v>417</v>
      </c>
      <c r="AB3309" s="5"/>
      <c r="AC3309" s="5"/>
      <c r="AD3309" s="5"/>
      <c r="AE3309" s="5"/>
      <c r="AF3309" s="5"/>
    </row>
    <row r="3310" spans="1:32" hidden="1">
      <c r="A3310" s="5" t="s">
        <v>25915</v>
      </c>
      <c r="B3310" s="5" t="str">
        <f>IF(COUNTIF('Leads Priorizados INT'!M:M,A3310)&gt;0,"Sí","No")</f>
        <v>No</v>
      </c>
      <c r="C3310">
        <v>0</v>
      </c>
      <c r="D3310" s="6" t="s">
        <v>414</v>
      </c>
      <c r="E3310" s="5" t="s">
        <v>25916</v>
      </c>
      <c r="F3310" s="5" t="s">
        <v>1382</v>
      </c>
      <c r="G3310" s="5" t="s">
        <v>14287</v>
      </c>
      <c r="H3310" s="7">
        <v>327919</v>
      </c>
      <c r="I3310" s="5">
        <v>1</v>
      </c>
      <c r="J3310" s="5">
        <v>2</v>
      </c>
      <c r="K3310" s="5" t="s">
        <v>25917</v>
      </c>
      <c r="L3310" s="5">
        <v>0.05</v>
      </c>
      <c r="M3310" s="8"/>
      <c r="N3310" s="8"/>
      <c r="O3310" s="8"/>
      <c r="P3310" s="8"/>
      <c r="Q3310" s="8"/>
      <c r="R3310" s="5" t="s">
        <v>417</v>
      </c>
      <c r="S3310" s="5" t="s">
        <v>417</v>
      </c>
      <c r="T3310" s="5" t="s">
        <v>417</v>
      </c>
      <c r="U3310" s="5" t="s">
        <v>417</v>
      </c>
      <c r="V3310" s="5" t="s">
        <v>417</v>
      </c>
      <c r="W3310" s="5" t="s">
        <v>417</v>
      </c>
      <c r="X3310" s="5" t="s">
        <v>417</v>
      </c>
      <c r="Y3310" s="5" t="s">
        <v>417</v>
      </c>
      <c r="Z3310" s="5" t="s">
        <v>417</v>
      </c>
      <c r="AA3310" s="5" t="s">
        <v>417</v>
      </c>
      <c r="AB3310" s="5"/>
      <c r="AC3310" s="5"/>
      <c r="AD3310" s="5"/>
      <c r="AE3310" s="5"/>
      <c r="AF3310" s="5"/>
    </row>
    <row r="3311" spans="1:32" hidden="1">
      <c r="A3311" s="5" t="s">
        <v>25918</v>
      </c>
      <c r="B3311" s="5" t="str">
        <f>IF(COUNTIF('Leads Priorizados INT'!M:M,A3311)&gt;0,"Sí","No")</f>
        <v>No</v>
      </c>
      <c r="C3311">
        <v>0</v>
      </c>
      <c r="D3311" s="6" t="s">
        <v>414</v>
      </c>
      <c r="E3311" s="5" t="s">
        <v>25919</v>
      </c>
      <c r="F3311" s="5" t="s">
        <v>581</v>
      </c>
      <c r="G3311" s="5" t="s">
        <v>2056</v>
      </c>
      <c r="H3311" s="7">
        <v>802364</v>
      </c>
      <c r="I3311" s="5">
        <v>2</v>
      </c>
      <c r="J3311" s="5">
        <v>1</v>
      </c>
      <c r="K3311" s="5" t="s">
        <v>25920</v>
      </c>
      <c r="L3311" s="5">
        <v>4.99E-2</v>
      </c>
      <c r="M3311" s="8">
        <v>986447247</v>
      </c>
      <c r="N3311" s="8"/>
      <c r="O3311" s="8"/>
      <c r="P3311" s="8"/>
      <c r="Q3311" s="8"/>
      <c r="R3311" s="5" t="s">
        <v>417</v>
      </c>
      <c r="S3311" s="5" t="s">
        <v>417</v>
      </c>
      <c r="T3311" s="5" t="s">
        <v>417</v>
      </c>
      <c r="U3311" s="5" t="s">
        <v>417</v>
      </c>
      <c r="V3311" s="5" t="s">
        <v>417</v>
      </c>
      <c r="W3311" s="5" t="s">
        <v>417</v>
      </c>
      <c r="X3311" s="5" t="s">
        <v>417</v>
      </c>
      <c r="Y3311" s="5" t="s">
        <v>417</v>
      </c>
      <c r="Z3311" s="5" t="s">
        <v>417</v>
      </c>
      <c r="AA3311" s="5" t="s">
        <v>417</v>
      </c>
      <c r="AB3311" s="5" t="s">
        <v>2051</v>
      </c>
      <c r="AC3311" s="5"/>
      <c r="AD3311" s="5"/>
      <c r="AE3311" s="5"/>
      <c r="AF3311" s="5"/>
    </row>
    <row r="3312" spans="1:32" hidden="1">
      <c r="A3312" s="5" t="s">
        <v>25921</v>
      </c>
      <c r="B3312" s="5" t="str">
        <f>IF(COUNTIF('Leads Priorizados INT'!M:M,A3312)&gt;0,"Sí","No")</f>
        <v>No</v>
      </c>
      <c r="C3312">
        <v>0</v>
      </c>
      <c r="D3312" s="6" t="s">
        <v>1534</v>
      </c>
      <c r="E3312" s="5" t="s">
        <v>25922</v>
      </c>
      <c r="F3312" s="5" t="s">
        <v>431</v>
      </c>
      <c r="G3312" s="5" t="s">
        <v>11482</v>
      </c>
      <c r="H3312" s="7">
        <v>5010052</v>
      </c>
      <c r="I3312" s="5">
        <v>48</v>
      </c>
      <c r="J3312" s="5">
        <v>4</v>
      </c>
      <c r="K3312" s="5" t="s">
        <v>25923</v>
      </c>
      <c r="L3312" s="5">
        <v>4.99E-2</v>
      </c>
      <c r="M3312" s="8">
        <v>937349970</v>
      </c>
      <c r="N3312" s="8">
        <v>937349971</v>
      </c>
      <c r="O3312" s="8">
        <v>937870284</v>
      </c>
      <c r="P3312" s="8">
        <v>937351729</v>
      </c>
      <c r="Q3312" s="8">
        <v>695160498</v>
      </c>
      <c r="R3312" s="5" t="s">
        <v>417</v>
      </c>
      <c r="S3312" s="5" t="s">
        <v>417</v>
      </c>
      <c r="T3312" s="5" t="s">
        <v>417</v>
      </c>
      <c r="U3312" s="5" t="s">
        <v>417</v>
      </c>
      <c r="V3312" s="5" t="s">
        <v>417</v>
      </c>
      <c r="W3312" s="5" t="s">
        <v>417</v>
      </c>
      <c r="X3312" s="5" t="s">
        <v>417</v>
      </c>
      <c r="Y3312" s="5" t="s">
        <v>417</v>
      </c>
      <c r="Z3312" s="5" t="s">
        <v>417</v>
      </c>
      <c r="AA3312" s="5" t="s">
        <v>417</v>
      </c>
      <c r="AB3312" s="5"/>
      <c r="AC3312" s="5"/>
      <c r="AD3312" s="5"/>
      <c r="AE3312" s="5"/>
      <c r="AF3312" s="5"/>
    </row>
    <row r="3313" spans="1:32">
      <c r="A3313" s="5" t="s">
        <v>25924</v>
      </c>
      <c r="B3313" s="5" t="str">
        <f>IF(COUNTIF('Leads Priorizados INT'!M:M,A3313)&gt;0,"Sí","No")</f>
        <v>No</v>
      </c>
      <c r="C3313">
        <v>1</v>
      </c>
      <c r="D3313" s="6" t="s">
        <v>414</v>
      </c>
      <c r="E3313" s="5" t="s">
        <v>25925</v>
      </c>
      <c r="F3313" s="5" t="s">
        <v>1680</v>
      </c>
      <c r="G3313" s="5" t="s">
        <v>25926</v>
      </c>
      <c r="H3313" s="7">
        <v>344690</v>
      </c>
      <c r="I3313" s="5">
        <v>1</v>
      </c>
      <c r="J3313" s="5">
        <v>3</v>
      </c>
      <c r="K3313" s="5" t="s">
        <v>25927</v>
      </c>
      <c r="L3313" s="5">
        <v>4.9799999999999997E-2</v>
      </c>
      <c r="M3313" s="8"/>
      <c r="N3313" s="8"/>
      <c r="O3313" s="8"/>
      <c r="P3313" s="8"/>
      <c r="Q3313" s="8"/>
      <c r="R3313" s="5" t="s">
        <v>417</v>
      </c>
      <c r="S3313" s="5" t="s">
        <v>417</v>
      </c>
      <c r="T3313" s="5" t="s">
        <v>417</v>
      </c>
      <c r="U3313" s="5" t="s">
        <v>417</v>
      </c>
      <c r="V3313" s="5" t="s">
        <v>417</v>
      </c>
      <c r="W3313" s="5" t="s">
        <v>417</v>
      </c>
      <c r="X3313" s="5" t="s">
        <v>417</v>
      </c>
      <c r="Y3313" s="5" t="s">
        <v>417</v>
      </c>
      <c r="Z3313" s="5" t="s">
        <v>417</v>
      </c>
      <c r="AA3313" s="5" t="s">
        <v>417</v>
      </c>
      <c r="AB3313" s="5"/>
      <c r="AC3313" s="5"/>
      <c r="AD3313" s="5"/>
      <c r="AE3313" s="5"/>
      <c r="AF3313" s="5"/>
    </row>
    <row r="3314" spans="1:32" hidden="1">
      <c r="A3314" s="5" t="s">
        <v>25928</v>
      </c>
      <c r="B3314" s="5" t="str">
        <f>IF(COUNTIF('Leads Priorizados INT'!M:M,A3314)&gt;0,"Sí","No")</f>
        <v>No</v>
      </c>
      <c r="C3314">
        <v>0</v>
      </c>
      <c r="D3314" s="6" t="s">
        <v>430</v>
      </c>
      <c r="E3314" s="5" t="s">
        <v>25929</v>
      </c>
      <c r="F3314" s="5" t="s">
        <v>1019</v>
      </c>
      <c r="G3314" s="5" t="s">
        <v>25930</v>
      </c>
      <c r="H3314" s="7">
        <v>1036077</v>
      </c>
      <c r="I3314" s="5">
        <v>1</v>
      </c>
      <c r="J3314" s="5">
        <v>2</v>
      </c>
      <c r="K3314" s="5" t="s">
        <v>25931</v>
      </c>
      <c r="L3314" s="5">
        <v>4.9799999999999997E-2</v>
      </c>
      <c r="M3314" s="8">
        <v>948103203</v>
      </c>
      <c r="N3314" s="8">
        <v>658324058</v>
      </c>
      <c r="O3314" s="8">
        <v>682640982</v>
      </c>
      <c r="P3314" s="8">
        <v>653989462</v>
      </c>
      <c r="Q3314" s="8">
        <v>656281020</v>
      </c>
      <c r="R3314" s="5" t="s">
        <v>417</v>
      </c>
      <c r="S3314" s="5" t="s">
        <v>417</v>
      </c>
      <c r="T3314" s="5" t="s">
        <v>417</v>
      </c>
      <c r="U3314" s="5" t="s">
        <v>417</v>
      </c>
      <c r="V3314" s="5" t="s">
        <v>417</v>
      </c>
      <c r="W3314" s="5" t="s">
        <v>417</v>
      </c>
      <c r="X3314" s="5" t="s">
        <v>417</v>
      </c>
      <c r="Y3314" s="5" t="s">
        <v>417</v>
      </c>
      <c r="Z3314" s="5" t="s">
        <v>417</v>
      </c>
      <c r="AA3314" s="5" t="s">
        <v>417</v>
      </c>
      <c r="AB3314" s="5" t="s">
        <v>25932</v>
      </c>
      <c r="AC3314" s="5"/>
      <c r="AD3314" s="5"/>
      <c r="AE3314" s="5"/>
      <c r="AF3314" s="5"/>
    </row>
    <row r="3315" spans="1:32">
      <c r="A3315" s="5" t="s">
        <v>25933</v>
      </c>
      <c r="B3315" s="5" t="str">
        <f>IF(COUNTIF('Leads Priorizados INT'!M:M,A3315)&gt;0,"Sí","No")</f>
        <v>No</v>
      </c>
      <c r="C3315">
        <v>1</v>
      </c>
      <c r="D3315" s="6" t="s">
        <v>414</v>
      </c>
      <c r="E3315" s="5" t="s">
        <v>25934</v>
      </c>
      <c r="F3315" s="5" t="s">
        <v>3740</v>
      </c>
      <c r="G3315" s="5" t="s">
        <v>9824</v>
      </c>
      <c r="H3315" s="7">
        <v>6406069</v>
      </c>
      <c r="I3315" s="5">
        <v>12</v>
      </c>
      <c r="J3315" s="5">
        <v>1</v>
      </c>
      <c r="K3315" s="5" t="s">
        <v>25935</v>
      </c>
      <c r="L3315" s="5">
        <v>4.9799999999999997E-2</v>
      </c>
      <c r="M3315" s="8"/>
      <c r="N3315" s="8"/>
      <c r="O3315" s="8"/>
      <c r="P3315" s="8"/>
      <c r="Q3315" s="8"/>
      <c r="R3315" s="5" t="s">
        <v>417</v>
      </c>
      <c r="S3315" s="5" t="s">
        <v>417</v>
      </c>
      <c r="T3315" s="5" t="s">
        <v>417</v>
      </c>
      <c r="U3315" s="5" t="s">
        <v>417</v>
      </c>
      <c r="V3315" s="5" t="s">
        <v>417</v>
      </c>
      <c r="W3315" s="5" t="s">
        <v>417</v>
      </c>
      <c r="X3315" s="5" t="s">
        <v>417</v>
      </c>
      <c r="Y3315" s="5" t="s">
        <v>417</v>
      </c>
      <c r="Z3315" s="5" t="s">
        <v>417</v>
      </c>
      <c r="AA3315" s="5" t="s">
        <v>417</v>
      </c>
      <c r="AB3315" s="5"/>
      <c r="AC3315" s="5"/>
      <c r="AD3315" s="5"/>
      <c r="AE3315" s="5"/>
      <c r="AF3315" s="5"/>
    </row>
    <row r="3316" spans="1:32" hidden="1">
      <c r="A3316" s="5" t="s">
        <v>25936</v>
      </c>
      <c r="B3316" s="5" t="str">
        <f>IF(COUNTIF('Leads Priorizados INT'!M:M,A3316)&gt;0,"Sí","No")</f>
        <v>No</v>
      </c>
      <c r="C3316">
        <v>0</v>
      </c>
      <c r="D3316" s="6" t="s">
        <v>414</v>
      </c>
      <c r="E3316" s="5" t="s">
        <v>25937</v>
      </c>
      <c r="F3316" s="5" t="s">
        <v>152</v>
      </c>
      <c r="G3316" s="5" t="s">
        <v>916</v>
      </c>
      <c r="H3316" s="7">
        <v>2007950</v>
      </c>
      <c r="I3316" s="5">
        <v>13</v>
      </c>
      <c r="J3316" s="5">
        <v>6</v>
      </c>
      <c r="K3316" s="5" t="s">
        <v>25938</v>
      </c>
      <c r="L3316" s="5">
        <v>4.9799999999999997E-2</v>
      </c>
      <c r="M3316" s="8">
        <v>914174469</v>
      </c>
      <c r="N3316" s="8">
        <v>914174468</v>
      </c>
      <c r="O3316" s="8">
        <v>954369356</v>
      </c>
      <c r="P3316" s="8"/>
      <c r="Q3316" s="8"/>
      <c r="R3316" s="5" t="s">
        <v>417</v>
      </c>
      <c r="S3316" s="5" t="s">
        <v>417</v>
      </c>
      <c r="T3316" s="5" t="s">
        <v>417</v>
      </c>
      <c r="U3316" s="5" t="s">
        <v>417</v>
      </c>
      <c r="V3316" s="5" t="s">
        <v>417</v>
      </c>
      <c r="W3316" s="5" t="s">
        <v>417</v>
      </c>
      <c r="X3316" s="5" t="s">
        <v>417</v>
      </c>
      <c r="Y3316" s="5" t="s">
        <v>417</v>
      </c>
      <c r="Z3316" s="5" t="s">
        <v>417</v>
      </c>
      <c r="AA3316" s="5" t="s">
        <v>417</v>
      </c>
      <c r="AB3316" s="5" t="s">
        <v>25939</v>
      </c>
      <c r="AC3316" s="5" t="s">
        <v>25940</v>
      </c>
      <c r="AD3316" s="5" t="s">
        <v>25941</v>
      </c>
      <c r="AE3316" s="5" t="s">
        <v>25942</v>
      </c>
      <c r="AF3316" s="5" t="s">
        <v>25943</v>
      </c>
    </row>
    <row r="3317" spans="1:32" hidden="1">
      <c r="A3317" s="5" t="s">
        <v>25944</v>
      </c>
      <c r="B3317" s="5" t="str">
        <f>IF(COUNTIF('Leads Priorizados INT'!M:M,A3317)&gt;0,"Sí","No")</f>
        <v>No</v>
      </c>
      <c r="C3317">
        <v>0</v>
      </c>
      <c r="D3317" s="6" t="s">
        <v>414</v>
      </c>
      <c r="E3317" s="5" t="s">
        <v>25945</v>
      </c>
      <c r="F3317" s="5" t="s">
        <v>152</v>
      </c>
      <c r="G3317" s="5" t="s">
        <v>3758</v>
      </c>
      <c r="H3317" s="7">
        <v>624446</v>
      </c>
      <c r="I3317" s="5">
        <v>1</v>
      </c>
      <c r="J3317" s="5">
        <v>1</v>
      </c>
      <c r="K3317" s="5" t="s">
        <v>25946</v>
      </c>
      <c r="L3317" s="5">
        <v>4.9799999999999997E-2</v>
      </c>
      <c r="M3317" s="8"/>
      <c r="N3317" s="8"/>
      <c r="O3317" s="8"/>
      <c r="P3317" s="8"/>
      <c r="Q3317" s="8"/>
      <c r="R3317" s="5" t="s">
        <v>417</v>
      </c>
      <c r="S3317" s="5" t="s">
        <v>417</v>
      </c>
      <c r="T3317" s="5" t="s">
        <v>417</v>
      </c>
      <c r="U3317" s="5" t="s">
        <v>417</v>
      </c>
      <c r="V3317" s="5" t="s">
        <v>417</v>
      </c>
      <c r="W3317" s="5" t="s">
        <v>417</v>
      </c>
      <c r="X3317" s="5" t="s">
        <v>417</v>
      </c>
      <c r="Y3317" s="5" t="s">
        <v>417</v>
      </c>
      <c r="Z3317" s="5" t="s">
        <v>417</v>
      </c>
      <c r="AA3317" s="5" t="s">
        <v>417</v>
      </c>
      <c r="AB3317" s="5"/>
      <c r="AC3317" s="5"/>
      <c r="AD3317" s="5"/>
      <c r="AE3317" s="5"/>
      <c r="AF3317" s="5"/>
    </row>
    <row r="3318" spans="1:32" hidden="1">
      <c r="A3318" s="5" t="s">
        <v>25947</v>
      </c>
      <c r="B3318" s="5" t="str">
        <f>IF(COUNTIF('Leads Priorizados INT'!M:M,A3318)&gt;0,"Sí","No")</f>
        <v>No</v>
      </c>
      <c r="C3318">
        <v>0</v>
      </c>
      <c r="D3318" s="6" t="s">
        <v>414</v>
      </c>
      <c r="E3318" s="5" t="s">
        <v>25948</v>
      </c>
      <c r="F3318" s="5" t="s">
        <v>721</v>
      </c>
      <c r="G3318" s="5" t="s">
        <v>13517</v>
      </c>
      <c r="H3318" s="7">
        <v>1088294</v>
      </c>
      <c r="I3318" s="5">
        <v>7</v>
      </c>
      <c r="J3318" s="5">
        <v>1</v>
      </c>
      <c r="K3318" s="5" t="s">
        <v>25949</v>
      </c>
      <c r="L3318" s="5">
        <v>4.9700000000000001E-2</v>
      </c>
      <c r="M3318" s="8"/>
      <c r="N3318" s="8"/>
      <c r="O3318" s="8"/>
      <c r="P3318" s="8"/>
      <c r="Q3318" s="8"/>
      <c r="R3318" s="5" t="s">
        <v>417</v>
      </c>
      <c r="S3318" s="5" t="s">
        <v>417</v>
      </c>
      <c r="T3318" s="5" t="s">
        <v>417</v>
      </c>
      <c r="U3318" s="5" t="s">
        <v>417</v>
      </c>
      <c r="V3318" s="5" t="s">
        <v>417</v>
      </c>
      <c r="W3318" s="5" t="s">
        <v>417</v>
      </c>
      <c r="X3318" s="5" t="s">
        <v>417</v>
      </c>
      <c r="Y3318" s="5" t="s">
        <v>417</v>
      </c>
      <c r="Z3318" s="5" t="s">
        <v>417</v>
      </c>
      <c r="AA3318" s="5" t="s">
        <v>417</v>
      </c>
      <c r="AB3318" s="5"/>
      <c r="AC3318" s="5"/>
      <c r="AD3318" s="5"/>
      <c r="AE3318" s="5"/>
      <c r="AF3318" s="5"/>
    </row>
    <row r="3319" spans="1:32" hidden="1">
      <c r="A3319" s="5" t="s">
        <v>25950</v>
      </c>
      <c r="B3319" s="5" t="str">
        <f>IF(COUNTIF('Leads Priorizados INT'!M:M,A3319)&gt;0,"Sí","No")</f>
        <v>No</v>
      </c>
      <c r="C3319">
        <v>0</v>
      </c>
      <c r="D3319" s="6" t="s">
        <v>414</v>
      </c>
      <c r="E3319" s="5" t="s">
        <v>25951</v>
      </c>
      <c r="F3319" s="5" t="s">
        <v>431</v>
      </c>
      <c r="G3319" s="5" t="s">
        <v>1463</v>
      </c>
      <c r="H3319" s="7">
        <v>1065786</v>
      </c>
      <c r="I3319" s="5">
        <v>7</v>
      </c>
      <c r="J3319" s="5">
        <v>1</v>
      </c>
      <c r="K3319" s="5" t="s">
        <v>25952</v>
      </c>
      <c r="L3319" s="5">
        <v>4.9700000000000001E-2</v>
      </c>
      <c r="M3319" s="8"/>
      <c r="N3319" s="8"/>
      <c r="O3319" s="8"/>
      <c r="P3319" s="8"/>
      <c r="Q3319" s="8"/>
      <c r="R3319" s="5" t="s">
        <v>417</v>
      </c>
      <c r="S3319" s="5" t="s">
        <v>417</v>
      </c>
      <c r="T3319" s="5" t="s">
        <v>417</v>
      </c>
      <c r="U3319" s="5" t="s">
        <v>417</v>
      </c>
      <c r="V3319" s="5" t="s">
        <v>417</v>
      </c>
      <c r="W3319" s="5" t="s">
        <v>417</v>
      </c>
      <c r="X3319" s="5" t="s">
        <v>417</v>
      </c>
      <c r="Y3319" s="5" t="s">
        <v>417</v>
      </c>
      <c r="Z3319" s="5" t="s">
        <v>417</v>
      </c>
      <c r="AA3319" s="5" t="s">
        <v>417</v>
      </c>
      <c r="AB3319" s="5"/>
      <c r="AC3319" s="5"/>
      <c r="AD3319" s="5"/>
      <c r="AE3319" s="5"/>
      <c r="AF3319" s="5"/>
    </row>
    <row r="3320" spans="1:32" hidden="1">
      <c r="A3320" s="5" t="s">
        <v>25953</v>
      </c>
      <c r="B3320" s="5" t="str">
        <f>IF(COUNTIF('Leads Priorizados INT'!M:M,A3320)&gt;0,"Sí","No")</f>
        <v>No</v>
      </c>
      <c r="C3320">
        <v>0</v>
      </c>
      <c r="D3320" s="6" t="s">
        <v>414</v>
      </c>
      <c r="E3320" s="5" t="s">
        <v>25954</v>
      </c>
      <c r="F3320" s="5" t="s">
        <v>152</v>
      </c>
      <c r="G3320" s="5" t="s">
        <v>2868</v>
      </c>
      <c r="H3320" s="7">
        <v>926463</v>
      </c>
      <c r="I3320" s="5">
        <v>7</v>
      </c>
      <c r="J3320" s="5">
        <v>1</v>
      </c>
      <c r="K3320" s="5" t="s">
        <v>25955</v>
      </c>
      <c r="L3320" s="5">
        <v>4.9700000000000001E-2</v>
      </c>
      <c r="M3320" s="8">
        <v>916592401</v>
      </c>
      <c r="N3320" s="8">
        <v>646047180</v>
      </c>
      <c r="O3320" s="8"/>
      <c r="P3320" s="8"/>
      <c r="Q3320" s="8"/>
      <c r="R3320" s="5" t="s">
        <v>417</v>
      </c>
      <c r="S3320" s="5" t="s">
        <v>417</v>
      </c>
      <c r="T3320" s="5" t="s">
        <v>417</v>
      </c>
      <c r="U3320" s="5" t="s">
        <v>417</v>
      </c>
      <c r="V3320" s="5" t="s">
        <v>417</v>
      </c>
      <c r="W3320" s="5" t="s">
        <v>417</v>
      </c>
      <c r="X3320" s="5" t="s">
        <v>417</v>
      </c>
      <c r="Y3320" s="5" t="s">
        <v>417</v>
      </c>
      <c r="Z3320" s="5" t="s">
        <v>417</v>
      </c>
      <c r="AA3320" s="5" t="s">
        <v>417</v>
      </c>
      <c r="AB3320" s="5"/>
      <c r="AC3320" s="5"/>
      <c r="AD3320" s="5"/>
      <c r="AE3320" s="5"/>
      <c r="AF3320" s="5"/>
    </row>
    <row r="3321" spans="1:32">
      <c r="A3321" s="5" t="s">
        <v>25956</v>
      </c>
      <c r="B3321" s="5" t="str">
        <f>IF(COUNTIF('Leads Priorizados INT'!M:M,A3321)&gt;0,"Sí","No")</f>
        <v>No</v>
      </c>
      <c r="C3321">
        <v>1</v>
      </c>
      <c r="D3321" s="6" t="s">
        <v>414</v>
      </c>
      <c r="E3321" s="5" t="s">
        <v>25957</v>
      </c>
      <c r="F3321" s="5" t="s">
        <v>152</v>
      </c>
      <c r="G3321" s="5" t="s">
        <v>2084</v>
      </c>
      <c r="H3321" s="7">
        <v>521839</v>
      </c>
      <c r="I3321" s="5">
        <v>1</v>
      </c>
      <c r="J3321" s="5">
        <v>1</v>
      </c>
      <c r="K3321" s="5" t="s">
        <v>25958</v>
      </c>
      <c r="L3321" s="5">
        <v>4.9700000000000001E-2</v>
      </c>
      <c r="M3321" s="8"/>
      <c r="N3321" s="8"/>
      <c r="O3321" s="8"/>
      <c r="P3321" s="8"/>
      <c r="Q3321" s="8"/>
      <c r="R3321" s="5" t="s">
        <v>417</v>
      </c>
      <c r="S3321" s="5" t="s">
        <v>417</v>
      </c>
      <c r="T3321" s="5" t="s">
        <v>417</v>
      </c>
      <c r="U3321" s="5" t="s">
        <v>417</v>
      </c>
      <c r="V3321" s="5" t="s">
        <v>417</v>
      </c>
      <c r="W3321" s="5" t="s">
        <v>417</v>
      </c>
      <c r="X3321" s="5" t="s">
        <v>417</v>
      </c>
      <c r="Y3321" s="5" t="s">
        <v>417</v>
      </c>
      <c r="Z3321" s="5" t="s">
        <v>417</v>
      </c>
      <c r="AA3321" s="5" t="s">
        <v>417</v>
      </c>
      <c r="AB3321" s="5"/>
      <c r="AC3321" s="5"/>
      <c r="AD3321" s="5"/>
      <c r="AE3321" s="5"/>
      <c r="AF3321" s="5"/>
    </row>
    <row r="3322" spans="1:32" hidden="1">
      <c r="A3322" s="5" t="s">
        <v>25959</v>
      </c>
      <c r="B3322" s="5" t="str">
        <f>IF(COUNTIF('Leads Priorizados INT'!M:M,A3322)&gt;0,"Sí","No")</f>
        <v>No</v>
      </c>
      <c r="C3322">
        <v>0</v>
      </c>
      <c r="D3322" s="6" t="s">
        <v>414</v>
      </c>
      <c r="E3322" s="5" t="s">
        <v>25960</v>
      </c>
      <c r="F3322" s="5" t="s">
        <v>3740</v>
      </c>
      <c r="G3322" s="5" t="s">
        <v>9824</v>
      </c>
      <c r="H3322" s="7">
        <v>750000</v>
      </c>
      <c r="I3322" s="5">
        <v>5</v>
      </c>
      <c r="J3322" s="5">
        <v>1</v>
      </c>
      <c r="K3322" s="5" t="s">
        <v>25961</v>
      </c>
      <c r="L3322" s="5">
        <v>4.9599999999999998E-2</v>
      </c>
      <c r="M3322" s="8">
        <v>956542182</v>
      </c>
      <c r="N3322" s="8">
        <v>661507289</v>
      </c>
      <c r="O3322" s="8"/>
      <c r="P3322" s="8"/>
      <c r="Q3322" s="8"/>
      <c r="R3322" s="5" t="s">
        <v>417</v>
      </c>
      <c r="S3322" s="5" t="s">
        <v>417</v>
      </c>
      <c r="T3322" s="5" t="s">
        <v>417</v>
      </c>
      <c r="U3322" s="5" t="s">
        <v>417</v>
      </c>
      <c r="V3322" s="5" t="s">
        <v>417</v>
      </c>
      <c r="W3322" s="5" t="s">
        <v>417</v>
      </c>
      <c r="X3322" s="5" t="s">
        <v>417</v>
      </c>
      <c r="Y3322" s="5" t="s">
        <v>417</v>
      </c>
      <c r="Z3322" s="5" t="s">
        <v>417</v>
      </c>
      <c r="AA3322" s="5" t="s">
        <v>417</v>
      </c>
      <c r="AB3322" s="5"/>
      <c r="AC3322" s="5"/>
      <c r="AD3322" s="5"/>
      <c r="AE3322" s="5"/>
      <c r="AF3322" s="5"/>
    </row>
    <row r="3323" spans="1:32">
      <c r="A3323" s="5" t="s">
        <v>25962</v>
      </c>
      <c r="B3323" s="5" t="str">
        <f>IF(COUNTIF('Leads Priorizados INT'!M:M,A3323)&gt;0,"Sí","No")</f>
        <v>No</v>
      </c>
      <c r="C3323">
        <v>1</v>
      </c>
      <c r="D3323" s="6" t="s">
        <v>414</v>
      </c>
      <c r="E3323" s="5" t="s">
        <v>25963</v>
      </c>
      <c r="F3323" s="5" t="s">
        <v>415</v>
      </c>
      <c r="G3323" s="5" t="s">
        <v>10248</v>
      </c>
      <c r="H3323" s="7">
        <v>510788</v>
      </c>
      <c r="I3323" s="5">
        <v>1</v>
      </c>
      <c r="J3323" s="5">
        <v>1</v>
      </c>
      <c r="K3323" s="5" t="s">
        <v>25964</v>
      </c>
      <c r="L3323" s="5">
        <v>4.9599999999999998E-2</v>
      </c>
      <c r="M3323" s="8">
        <v>627400777</v>
      </c>
      <c r="N3323" s="8">
        <v>654324229</v>
      </c>
      <c r="O3323" s="8"/>
      <c r="P3323" s="8"/>
      <c r="Q3323" s="8"/>
      <c r="R3323" s="5" t="s">
        <v>417</v>
      </c>
      <c r="S3323" s="5" t="s">
        <v>417</v>
      </c>
      <c r="T3323" s="5" t="s">
        <v>417</v>
      </c>
      <c r="U3323" s="5" t="s">
        <v>417</v>
      </c>
      <c r="V3323" s="5" t="s">
        <v>417</v>
      </c>
      <c r="W3323" s="5" t="s">
        <v>417</v>
      </c>
      <c r="X3323" s="5" t="s">
        <v>417</v>
      </c>
      <c r="Y3323" s="5" t="s">
        <v>417</v>
      </c>
      <c r="Z3323" s="5" t="s">
        <v>417</v>
      </c>
      <c r="AA3323" s="5" t="s">
        <v>417</v>
      </c>
      <c r="AB3323" s="5"/>
      <c r="AC3323" s="5"/>
      <c r="AD3323" s="5"/>
      <c r="AE3323" s="5"/>
      <c r="AF3323" s="5"/>
    </row>
    <row r="3324" spans="1:32" hidden="1">
      <c r="A3324" s="5" t="s">
        <v>25965</v>
      </c>
      <c r="B3324" s="5" t="str">
        <f>IF(COUNTIF('Leads Priorizados INT'!M:M,A3324)&gt;0,"Sí","No")</f>
        <v>No</v>
      </c>
      <c r="C3324">
        <v>0</v>
      </c>
      <c r="D3324" s="6" t="s">
        <v>414</v>
      </c>
      <c r="E3324" s="5" t="s">
        <v>25966</v>
      </c>
      <c r="F3324" s="5" t="s">
        <v>752</v>
      </c>
      <c r="G3324" s="5" t="s">
        <v>18877</v>
      </c>
      <c r="H3324" s="7">
        <v>910175</v>
      </c>
      <c r="I3324" s="5">
        <v>13</v>
      </c>
      <c r="J3324" s="5">
        <v>4</v>
      </c>
      <c r="K3324" s="5" t="s">
        <v>25967</v>
      </c>
      <c r="L3324" s="5">
        <v>4.9599999999999998E-2</v>
      </c>
      <c r="M3324" s="8">
        <v>977449332</v>
      </c>
      <c r="N3324" s="8">
        <v>977441527</v>
      </c>
      <c r="O3324" s="8">
        <v>977500996</v>
      </c>
      <c r="P3324" s="8"/>
      <c r="Q3324" s="8"/>
      <c r="R3324" s="5" t="s">
        <v>417</v>
      </c>
      <c r="S3324" s="5" t="s">
        <v>417</v>
      </c>
      <c r="T3324" s="5" t="s">
        <v>417</v>
      </c>
      <c r="U3324" s="5" t="s">
        <v>417</v>
      </c>
      <c r="V3324" s="5" t="s">
        <v>417</v>
      </c>
      <c r="W3324" s="5" t="s">
        <v>417</v>
      </c>
      <c r="X3324" s="5" t="s">
        <v>417</v>
      </c>
      <c r="Y3324" s="5" t="s">
        <v>417</v>
      </c>
      <c r="Z3324" s="5" t="s">
        <v>417</v>
      </c>
      <c r="AA3324" s="5" t="s">
        <v>417</v>
      </c>
      <c r="AB3324" s="5" t="s">
        <v>25968</v>
      </c>
      <c r="AC3324" s="5" t="s">
        <v>25969</v>
      </c>
      <c r="AD3324" s="5"/>
      <c r="AE3324" s="5"/>
      <c r="AF3324" s="5"/>
    </row>
    <row r="3325" spans="1:32" hidden="1">
      <c r="A3325" s="5" t="s">
        <v>25970</v>
      </c>
      <c r="B3325" s="5" t="str">
        <f>IF(COUNTIF('Leads Priorizados INT'!M:M,A3325)&gt;0,"Sí","No")</f>
        <v>No</v>
      </c>
      <c r="C3325">
        <v>0</v>
      </c>
      <c r="D3325" s="6" t="s">
        <v>414</v>
      </c>
      <c r="E3325" s="5" t="s">
        <v>25971</v>
      </c>
      <c r="F3325" s="5" t="s">
        <v>152</v>
      </c>
      <c r="G3325" s="5" t="s">
        <v>25972</v>
      </c>
      <c r="H3325" s="7">
        <v>1007630</v>
      </c>
      <c r="I3325" s="5">
        <v>7</v>
      </c>
      <c r="J3325" s="5">
        <v>1</v>
      </c>
      <c r="K3325" s="5" t="s">
        <v>25973</v>
      </c>
      <c r="L3325" s="5">
        <v>4.9599999999999998E-2</v>
      </c>
      <c r="M3325" s="8">
        <v>918523417</v>
      </c>
      <c r="N3325" s="8"/>
      <c r="O3325" s="8"/>
      <c r="P3325" s="8"/>
      <c r="Q3325" s="8"/>
      <c r="R3325" s="5" t="s">
        <v>417</v>
      </c>
      <c r="S3325" s="5" t="s">
        <v>417</v>
      </c>
      <c r="T3325" s="5" t="s">
        <v>417</v>
      </c>
      <c r="U3325" s="5" t="s">
        <v>417</v>
      </c>
      <c r="V3325" s="5" t="s">
        <v>417</v>
      </c>
      <c r="W3325" s="5" t="s">
        <v>417</v>
      </c>
      <c r="X3325" s="5" t="s">
        <v>417</v>
      </c>
      <c r="Y3325" s="5" t="s">
        <v>417</v>
      </c>
      <c r="Z3325" s="5" t="s">
        <v>417</v>
      </c>
      <c r="AA3325" s="5" t="s">
        <v>417</v>
      </c>
      <c r="AB3325" s="5"/>
      <c r="AC3325" s="5"/>
      <c r="AD3325" s="5"/>
      <c r="AE3325" s="5"/>
      <c r="AF3325" s="5"/>
    </row>
    <row r="3326" spans="1:32">
      <c r="A3326" s="5" t="s">
        <v>25974</v>
      </c>
      <c r="B3326" s="5" t="str">
        <f>IF(COUNTIF('Leads Priorizados INT'!M:M,A3326)&gt;0,"Sí","No")</f>
        <v>No</v>
      </c>
      <c r="C3326">
        <v>1</v>
      </c>
      <c r="D3326" s="6" t="s">
        <v>414</v>
      </c>
      <c r="E3326" s="5" t="s">
        <v>25975</v>
      </c>
      <c r="F3326" s="5" t="s">
        <v>152</v>
      </c>
      <c r="G3326" s="5" t="s">
        <v>12176</v>
      </c>
      <c r="H3326" s="7">
        <v>7380392</v>
      </c>
      <c r="I3326" s="5">
        <v>1</v>
      </c>
      <c r="J3326" s="5">
        <v>1</v>
      </c>
      <c r="K3326" s="5" t="s">
        <v>25976</v>
      </c>
      <c r="L3326" s="5">
        <v>4.9599999999999998E-2</v>
      </c>
      <c r="M3326" s="8"/>
      <c r="N3326" s="8"/>
      <c r="O3326" s="8"/>
      <c r="P3326" s="8"/>
      <c r="Q3326" s="8"/>
      <c r="R3326" s="5" t="s">
        <v>417</v>
      </c>
      <c r="S3326" s="5" t="s">
        <v>417</v>
      </c>
      <c r="T3326" s="5" t="s">
        <v>417</v>
      </c>
      <c r="U3326" s="5" t="s">
        <v>417</v>
      </c>
      <c r="V3326" s="5" t="s">
        <v>417</v>
      </c>
      <c r="W3326" s="5" t="s">
        <v>417</v>
      </c>
      <c r="X3326" s="5" t="s">
        <v>417</v>
      </c>
      <c r="Y3326" s="5" t="s">
        <v>417</v>
      </c>
      <c r="Z3326" s="5" t="s">
        <v>417</v>
      </c>
      <c r="AA3326" s="5" t="s">
        <v>417</v>
      </c>
      <c r="AB3326" s="5"/>
      <c r="AC3326" s="5"/>
      <c r="AD3326" s="5"/>
      <c r="AE3326" s="5"/>
      <c r="AF3326" s="5"/>
    </row>
    <row r="3327" spans="1:32" hidden="1">
      <c r="A3327" s="5" t="s">
        <v>25977</v>
      </c>
      <c r="B3327" s="5" t="str">
        <f>IF(COUNTIF('Leads Priorizados INT'!M:M,A3327)&gt;0,"Sí","No")</f>
        <v>No</v>
      </c>
      <c r="C3327">
        <v>0</v>
      </c>
      <c r="D3327" s="6" t="s">
        <v>414</v>
      </c>
      <c r="E3327" s="5" t="s">
        <v>25978</v>
      </c>
      <c r="F3327" s="5" t="s">
        <v>152</v>
      </c>
      <c r="G3327" s="5" t="s">
        <v>1749</v>
      </c>
      <c r="H3327" s="7">
        <v>599650</v>
      </c>
      <c r="I3327" s="5">
        <v>3</v>
      </c>
      <c r="J3327" s="5">
        <v>1</v>
      </c>
      <c r="K3327" s="5" t="s">
        <v>25979</v>
      </c>
      <c r="L3327" s="5">
        <v>4.9500000000000002E-2</v>
      </c>
      <c r="M3327" s="8"/>
      <c r="N3327" s="8"/>
      <c r="O3327" s="8"/>
      <c r="P3327" s="8"/>
      <c r="Q3327" s="8"/>
      <c r="R3327" s="5" t="s">
        <v>417</v>
      </c>
      <c r="S3327" s="5" t="s">
        <v>417</v>
      </c>
      <c r="T3327" s="5" t="s">
        <v>417</v>
      </c>
      <c r="U3327" s="5" t="s">
        <v>417</v>
      </c>
      <c r="V3327" s="5" t="s">
        <v>417</v>
      </c>
      <c r="W3327" s="5" t="s">
        <v>417</v>
      </c>
      <c r="X3327" s="5" t="s">
        <v>417</v>
      </c>
      <c r="Y3327" s="5" t="s">
        <v>417</v>
      </c>
      <c r="Z3327" s="5" t="s">
        <v>417</v>
      </c>
      <c r="AA3327" s="5" t="s">
        <v>417</v>
      </c>
      <c r="AB3327" s="5"/>
      <c r="AC3327" s="5"/>
      <c r="AD3327" s="5"/>
      <c r="AE3327" s="5"/>
      <c r="AF3327" s="5"/>
    </row>
    <row r="3328" spans="1:32">
      <c r="A3328" s="5" t="s">
        <v>25980</v>
      </c>
      <c r="B3328" s="5" t="str">
        <f>IF(COUNTIF('Leads Priorizados INT'!M:M,A3328)&gt;0,"Sí","No")</f>
        <v>No</v>
      </c>
      <c r="C3328">
        <v>1</v>
      </c>
      <c r="D3328" s="6" t="s">
        <v>414</v>
      </c>
      <c r="E3328" s="5" t="s">
        <v>25981</v>
      </c>
      <c r="F3328" s="5" t="s">
        <v>3269</v>
      </c>
      <c r="G3328" s="5" t="s">
        <v>17549</v>
      </c>
      <c r="H3328" s="7">
        <v>499493</v>
      </c>
      <c r="I3328" s="5">
        <v>2</v>
      </c>
      <c r="J3328" s="5">
        <v>1</v>
      </c>
      <c r="K3328" s="5" t="s">
        <v>25982</v>
      </c>
      <c r="L3328" s="5">
        <v>4.9500000000000002E-2</v>
      </c>
      <c r="M3328" s="8"/>
      <c r="N3328" s="8"/>
      <c r="O3328" s="8"/>
      <c r="P3328" s="8"/>
      <c r="Q3328" s="8"/>
      <c r="R3328" s="5" t="s">
        <v>417</v>
      </c>
      <c r="S3328" s="5" t="s">
        <v>417</v>
      </c>
      <c r="T3328" s="5" t="s">
        <v>417</v>
      </c>
      <c r="U3328" s="5" t="s">
        <v>417</v>
      </c>
      <c r="V3328" s="5" t="s">
        <v>417</v>
      </c>
      <c r="W3328" s="5" t="s">
        <v>417</v>
      </c>
      <c r="X3328" s="5" t="s">
        <v>417</v>
      </c>
      <c r="Y3328" s="5" t="s">
        <v>417</v>
      </c>
      <c r="Z3328" s="5" t="s">
        <v>417</v>
      </c>
      <c r="AA3328" s="5" t="s">
        <v>417</v>
      </c>
      <c r="AB3328" s="5"/>
      <c r="AC3328" s="5"/>
      <c r="AD3328" s="5"/>
      <c r="AE3328" s="5"/>
      <c r="AF3328" s="5"/>
    </row>
    <row r="3329" spans="1:32" hidden="1">
      <c r="A3329" s="5" t="s">
        <v>25983</v>
      </c>
      <c r="B3329" s="5" t="str">
        <f>IF(COUNTIF('Leads Priorizados INT'!M:M,A3329)&gt;0,"Sí","No")</f>
        <v>No</v>
      </c>
      <c r="C3329">
        <v>0</v>
      </c>
      <c r="D3329" s="6" t="s">
        <v>414</v>
      </c>
      <c r="E3329" s="5" t="s">
        <v>25984</v>
      </c>
      <c r="F3329" s="5" t="s">
        <v>769</v>
      </c>
      <c r="G3329" s="5" t="s">
        <v>25985</v>
      </c>
      <c r="H3329" s="7">
        <v>967106</v>
      </c>
      <c r="I3329" s="5">
        <v>2</v>
      </c>
      <c r="J3329" s="5">
        <v>2</v>
      </c>
      <c r="K3329" s="5" t="s">
        <v>25986</v>
      </c>
      <c r="L3329" s="5">
        <v>4.9500000000000002E-2</v>
      </c>
      <c r="M3329" s="8">
        <v>922670007</v>
      </c>
      <c r="N3329" s="8">
        <v>922656888</v>
      </c>
      <c r="O3329" s="8">
        <v>660089229</v>
      </c>
      <c r="P3329" s="8">
        <v>620178977</v>
      </c>
      <c r="Q3329" s="8">
        <v>660089228</v>
      </c>
      <c r="R3329" s="5" t="s">
        <v>417</v>
      </c>
      <c r="S3329" s="5" t="s">
        <v>417</v>
      </c>
      <c r="T3329" s="5" t="s">
        <v>417</v>
      </c>
      <c r="U3329" s="5" t="s">
        <v>417</v>
      </c>
      <c r="V3329" s="5" t="s">
        <v>417</v>
      </c>
      <c r="W3329" s="5" t="s">
        <v>417</v>
      </c>
      <c r="X3329" s="5" t="s">
        <v>417</v>
      </c>
      <c r="Y3329" s="5" t="s">
        <v>417</v>
      </c>
      <c r="Z3329" s="5" t="s">
        <v>417</v>
      </c>
      <c r="AA3329" s="5" t="s">
        <v>417</v>
      </c>
      <c r="AB3329" s="5" t="s">
        <v>25987</v>
      </c>
      <c r="AC3329" s="5"/>
      <c r="AD3329" s="5"/>
      <c r="AE3329" s="5"/>
      <c r="AF3329" s="5"/>
    </row>
    <row r="3330" spans="1:32" hidden="1">
      <c r="A3330" s="5" t="s">
        <v>25988</v>
      </c>
      <c r="B3330" s="5" t="str">
        <f>IF(COUNTIF('Leads Priorizados INT'!M:M,A3330)&gt;0,"Sí","No")</f>
        <v>No</v>
      </c>
      <c r="C3330">
        <v>0</v>
      </c>
      <c r="D3330" s="6" t="s">
        <v>414</v>
      </c>
      <c r="E3330" s="5" t="s">
        <v>25989</v>
      </c>
      <c r="F3330" s="5" t="s">
        <v>873</v>
      </c>
      <c r="G3330" s="5" t="s">
        <v>9321</v>
      </c>
      <c r="H3330" s="7">
        <v>1200918</v>
      </c>
      <c r="I3330" s="5">
        <v>7</v>
      </c>
      <c r="J3330" s="5">
        <v>2</v>
      </c>
      <c r="K3330" s="5" t="s">
        <v>25990</v>
      </c>
      <c r="L3330" s="5">
        <v>4.9500000000000002E-2</v>
      </c>
      <c r="M3330" s="8"/>
      <c r="N3330" s="8"/>
      <c r="O3330" s="8"/>
      <c r="P3330" s="8"/>
      <c r="Q3330" s="8"/>
      <c r="R3330" s="5" t="s">
        <v>417</v>
      </c>
      <c r="S3330" s="5" t="s">
        <v>417</v>
      </c>
      <c r="T3330" s="5" t="s">
        <v>417</v>
      </c>
      <c r="U3330" s="5" t="s">
        <v>417</v>
      </c>
      <c r="V3330" s="5" t="s">
        <v>417</v>
      </c>
      <c r="W3330" s="5" t="s">
        <v>417</v>
      </c>
      <c r="X3330" s="5" t="s">
        <v>417</v>
      </c>
      <c r="Y3330" s="5" t="s">
        <v>417</v>
      </c>
      <c r="Z3330" s="5" t="s">
        <v>417</v>
      </c>
      <c r="AA3330" s="5" t="s">
        <v>417</v>
      </c>
      <c r="AB3330" s="5"/>
      <c r="AC3330" s="5"/>
      <c r="AD3330" s="5"/>
      <c r="AE3330" s="5"/>
      <c r="AF3330" s="5"/>
    </row>
    <row r="3331" spans="1:32" hidden="1">
      <c r="A3331" s="5" t="s">
        <v>25991</v>
      </c>
      <c r="B3331" s="5" t="str">
        <f>IF(COUNTIF('Leads Priorizados INT'!M:M,A3331)&gt;0,"Sí","No")</f>
        <v>No</v>
      </c>
      <c r="C3331">
        <v>0</v>
      </c>
      <c r="D3331" s="6" t="s">
        <v>430</v>
      </c>
      <c r="E3331" s="5" t="s">
        <v>25992</v>
      </c>
      <c r="F3331" s="5" t="s">
        <v>1382</v>
      </c>
      <c r="G3331" s="5" t="s">
        <v>11141</v>
      </c>
      <c r="H3331" s="7">
        <v>1115056</v>
      </c>
      <c r="I3331" s="5">
        <v>8</v>
      </c>
      <c r="J3331" s="5">
        <v>1</v>
      </c>
      <c r="K3331" s="5" t="s">
        <v>25993</v>
      </c>
      <c r="L3331" s="5">
        <v>4.9500000000000002E-2</v>
      </c>
      <c r="M3331" s="8">
        <v>655854392</v>
      </c>
      <c r="N3331" s="8"/>
      <c r="O3331" s="8"/>
      <c r="P3331" s="8"/>
      <c r="Q3331" s="8"/>
      <c r="R3331" s="5" t="s">
        <v>417</v>
      </c>
      <c r="S3331" s="5" t="s">
        <v>417</v>
      </c>
      <c r="T3331" s="5" t="s">
        <v>417</v>
      </c>
      <c r="U3331" s="5" t="s">
        <v>417</v>
      </c>
      <c r="V3331" s="5" t="s">
        <v>417</v>
      </c>
      <c r="W3331" s="5" t="s">
        <v>417</v>
      </c>
      <c r="X3331" s="5" t="s">
        <v>417</v>
      </c>
      <c r="Y3331" s="5" t="s">
        <v>417</v>
      </c>
      <c r="Z3331" s="5" t="s">
        <v>417</v>
      </c>
      <c r="AA3331" s="5" t="s">
        <v>417</v>
      </c>
      <c r="AB3331" s="5"/>
      <c r="AC3331" s="5"/>
      <c r="AD3331" s="5"/>
      <c r="AE3331" s="5"/>
      <c r="AF3331" s="5"/>
    </row>
    <row r="3332" spans="1:32">
      <c r="A3332" s="5" t="s">
        <v>25994</v>
      </c>
      <c r="B3332" s="5" t="str">
        <f>IF(COUNTIF('Leads Priorizados INT'!M:M,A3332)&gt;0,"Sí","No")</f>
        <v>No</v>
      </c>
      <c r="C3332">
        <v>1</v>
      </c>
      <c r="D3332" s="6" t="s">
        <v>414</v>
      </c>
      <c r="E3332" s="5" t="s">
        <v>25995</v>
      </c>
      <c r="F3332" s="5" t="s">
        <v>5439</v>
      </c>
      <c r="G3332" s="5" t="s">
        <v>25996</v>
      </c>
      <c r="H3332" s="7">
        <v>363058</v>
      </c>
      <c r="I3332" s="5">
        <v>11</v>
      </c>
      <c r="J3332" s="5">
        <v>4</v>
      </c>
      <c r="K3332" s="5" t="s">
        <v>25997</v>
      </c>
      <c r="L3332" s="5">
        <v>4.9399999999999999E-2</v>
      </c>
      <c r="M3332" s="8">
        <v>926921717</v>
      </c>
      <c r="N3332" s="8">
        <v>916402031</v>
      </c>
      <c r="O3332" s="8">
        <v>622235090</v>
      </c>
      <c r="P3332" s="8"/>
      <c r="Q3332" s="8"/>
      <c r="R3332" s="5" t="s">
        <v>417</v>
      </c>
      <c r="S3332" s="5" t="s">
        <v>417</v>
      </c>
      <c r="T3332" s="5" t="s">
        <v>417</v>
      </c>
      <c r="U3332" s="5" t="s">
        <v>417</v>
      </c>
      <c r="V3332" s="5" t="s">
        <v>417</v>
      </c>
      <c r="W3332" s="5" t="s">
        <v>417</v>
      </c>
      <c r="X3332" s="5" t="s">
        <v>417</v>
      </c>
      <c r="Y3332" s="5" t="s">
        <v>417</v>
      </c>
      <c r="Z3332" s="5" t="s">
        <v>417</v>
      </c>
      <c r="AA3332" s="5" t="s">
        <v>417</v>
      </c>
      <c r="AB3332" s="5"/>
      <c r="AC3332" s="5"/>
      <c r="AD3332" s="5"/>
      <c r="AE3332" s="5"/>
      <c r="AF3332" s="5"/>
    </row>
    <row r="3333" spans="1:32" hidden="1">
      <c r="A3333" s="5" t="s">
        <v>25998</v>
      </c>
      <c r="B3333" s="5" t="str">
        <f>IF(COUNTIF('Leads Priorizados INT'!M:M,A3333)&gt;0,"Sí","No")</f>
        <v>No</v>
      </c>
      <c r="C3333">
        <v>0</v>
      </c>
      <c r="D3333" s="6" t="s">
        <v>414</v>
      </c>
      <c r="E3333" s="5" t="s">
        <v>25999</v>
      </c>
      <c r="F3333" s="5" t="s">
        <v>431</v>
      </c>
      <c r="G3333" s="5" t="s">
        <v>13599</v>
      </c>
      <c r="H3333" s="7">
        <v>321462</v>
      </c>
      <c r="I3333" s="5">
        <v>1</v>
      </c>
      <c r="J3333" s="5">
        <v>1</v>
      </c>
      <c r="K3333" s="5" t="s">
        <v>26000</v>
      </c>
      <c r="L3333" s="5">
        <v>4.9399999999999999E-2</v>
      </c>
      <c r="M3333" s="8"/>
      <c r="N3333" s="8"/>
      <c r="O3333" s="8"/>
      <c r="P3333" s="8"/>
      <c r="Q3333" s="8"/>
      <c r="R3333" s="5" t="s">
        <v>417</v>
      </c>
      <c r="S3333" s="5" t="s">
        <v>417</v>
      </c>
      <c r="T3333" s="5" t="s">
        <v>417</v>
      </c>
      <c r="U3333" s="5" t="s">
        <v>417</v>
      </c>
      <c r="V3333" s="5" t="s">
        <v>417</v>
      </c>
      <c r="W3333" s="5" t="s">
        <v>417</v>
      </c>
      <c r="X3333" s="5" t="s">
        <v>417</v>
      </c>
      <c r="Y3333" s="5" t="s">
        <v>417</v>
      </c>
      <c r="Z3333" s="5" t="s">
        <v>417</v>
      </c>
      <c r="AA3333" s="5" t="s">
        <v>417</v>
      </c>
      <c r="AB3333" s="5"/>
      <c r="AC3333" s="5"/>
      <c r="AD3333" s="5"/>
      <c r="AE3333" s="5"/>
      <c r="AF3333" s="5"/>
    </row>
    <row r="3334" spans="1:32" hidden="1">
      <c r="A3334" s="5" t="s">
        <v>26001</v>
      </c>
      <c r="B3334" s="5" t="str">
        <f>IF(COUNTIF('Leads Priorizados INT'!M:M,A3334)&gt;0,"Sí","No")</f>
        <v>No</v>
      </c>
      <c r="C3334">
        <v>0</v>
      </c>
      <c r="D3334" s="6" t="s">
        <v>414</v>
      </c>
      <c r="E3334" s="5" t="s">
        <v>26002</v>
      </c>
      <c r="F3334" s="5" t="s">
        <v>431</v>
      </c>
      <c r="G3334" s="5" t="s">
        <v>2159</v>
      </c>
      <c r="H3334" s="7">
        <v>1037150</v>
      </c>
      <c r="I3334" s="5">
        <v>8</v>
      </c>
      <c r="J3334" s="5">
        <v>1</v>
      </c>
      <c r="K3334" s="5" t="s">
        <v>26003</v>
      </c>
      <c r="L3334" s="5">
        <v>4.9399999999999999E-2</v>
      </c>
      <c r="M3334" s="8">
        <v>937963596</v>
      </c>
      <c r="N3334" s="8"/>
      <c r="O3334" s="8"/>
      <c r="P3334" s="8"/>
      <c r="Q3334" s="8"/>
      <c r="R3334" s="5" t="s">
        <v>417</v>
      </c>
      <c r="S3334" s="5" t="s">
        <v>417</v>
      </c>
      <c r="T3334" s="5" t="s">
        <v>417</v>
      </c>
      <c r="U3334" s="5" t="s">
        <v>417</v>
      </c>
      <c r="V3334" s="5" t="s">
        <v>417</v>
      </c>
      <c r="W3334" s="5" t="s">
        <v>417</v>
      </c>
      <c r="X3334" s="5" t="s">
        <v>417</v>
      </c>
      <c r="Y3334" s="5" t="s">
        <v>417</v>
      </c>
      <c r="Z3334" s="5" t="s">
        <v>417</v>
      </c>
      <c r="AA3334" s="5" t="s">
        <v>417</v>
      </c>
      <c r="AB3334" s="5"/>
      <c r="AC3334" s="5"/>
      <c r="AD3334" s="5"/>
      <c r="AE3334" s="5"/>
      <c r="AF3334" s="5"/>
    </row>
    <row r="3335" spans="1:32">
      <c r="A3335" s="5" t="s">
        <v>26004</v>
      </c>
      <c r="B3335" s="5" t="str">
        <f>IF(COUNTIF('Leads Priorizados INT'!M:M,A3335)&gt;0,"Sí","No")</f>
        <v>No</v>
      </c>
      <c r="C3335">
        <v>1</v>
      </c>
      <c r="D3335" s="6" t="s">
        <v>414</v>
      </c>
      <c r="E3335" s="5" t="s">
        <v>26005</v>
      </c>
      <c r="F3335" s="5" t="s">
        <v>431</v>
      </c>
      <c r="G3335" s="5" t="s">
        <v>9448</v>
      </c>
      <c r="H3335" s="7">
        <v>946009</v>
      </c>
      <c r="I3335" s="5">
        <v>7</v>
      </c>
      <c r="J3335" s="5">
        <v>1</v>
      </c>
      <c r="K3335" s="5" t="s">
        <v>26006</v>
      </c>
      <c r="L3335" s="5">
        <v>4.9399999999999999E-2</v>
      </c>
      <c r="M3335" s="8"/>
      <c r="N3335" s="8"/>
      <c r="O3335" s="8"/>
      <c r="P3335" s="8"/>
      <c r="Q3335" s="8"/>
      <c r="R3335" s="5" t="s">
        <v>417</v>
      </c>
      <c r="S3335" s="5" t="s">
        <v>417</v>
      </c>
      <c r="T3335" s="5" t="s">
        <v>417</v>
      </c>
      <c r="U3335" s="5" t="s">
        <v>417</v>
      </c>
      <c r="V3335" s="5" t="s">
        <v>417</v>
      </c>
      <c r="W3335" s="5" t="s">
        <v>417</v>
      </c>
      <c r="X3335" s="5" t="s">
        <v>417</v>
      </c>
      <c r="Y3335" s="5" t="s">
        <v>417</v>
      </c>
      <c r="Z3335" s="5" t="s">
        <v>417</v>
      </c>
      <c r="AA3335" s="5" t="s">
        <v>417</v>
      </c>
      <c r="AB3335" s="5"/>
      <c r="AC3335" s="5"/>
      <c r="AD3335" s="5"/>
      <c r="AE3335" s="5"/>
      <c r="AF3335" s="5"/>
    </row>
    <row r="3336" spans="1:32">
      <c r="A3336" s="5" t="s">
        <v>26007</v>
      </c>
      <c r="B3336" s="5" t="str">
        <f>IF(COUNTIF('Leads Priorizados INT'!M:M,A3336)&gt;0,"Sí","No")</f>
        <v>No</v>
      </c>
      <c r="C3336">
        <v>1</v>
      </c>
      <c r="D3336" s="6" t="s">
        <v>414</v>
      </c>
      <c r="E3336" s="5" t="s">
        <v>26008</v>
      </c>
      <c r="F3336" s="5" t="s">
        <v>431</v>
      </c>
      <c r="G3336" s="5" t="s">
        <v>10970</v>
      </c>
      <c r="H3336" s="7">
        <v>990904</v>
      </c>
      <c r="I3336" s="5">
        <v>8</v>
      </c>
      <c r="J3336" s="5">
        <v>2</v>
      </c>
      <c r="K3336" s="5" t="s">
        <v>26009</v>
      </c>
      <c r="L3336" s="5">
        <v>4.9399999999999999E-2</v>
      </c>
      <c r="M3336" s="8"/>
      <c r="N3336" s="8"/>
      <c r="O3336" s="8"/>
      <c r="P3336" s="8"/>
      <c r="Q3336" s="8"/>
      <c r="R3336" s="5" t="s">
        <v>417</v>
      </c>
      <c r="S3336" s="5" t="s">
        <v>417</v>
      </c>
      <c r="T3336" s="5" t="s">
        <v>417</v>
      </c>
      <c r="U3336" s="5" t="s">
        <v>417</v>
      </c>
      <c r="V3336" s="5" t="s">
        <v>417</v>
      </c>
      <c r="W3336" s="5" t="s">
        <v>417</v>
      </c>
      <c r="X3336" s="5" t="s">
        <v>417</v>
      </c>
      <c r="Y3336" s="5" t="s">
        <v>417</v>
      </c>
      <c r="Z3336" s="5" t="s">
        <v>417</v>
      </c>
      <c r="AA3336" s="5" t="s">
        <v>417</v>
      </c>
      <c r="AB3336" s="5"/>
      <c r="AC3336" s="5"/>
      <c r="AD3336" s="5"/>
      <c r="AE3336" s="5"/>
      <c r="AF3336" s="5"/>
    </row>
    <row r="3337" spans="1:32" hidden="1">
      <c r="A3337" s="5" t="s">
        <v>26010</v>
      </c>
      <c r="B3337" s="5" t="str">
        <f>IF(COUNTIF('Leads Priorizados INT'!M:M,A3337)&gt;0,"Sí","No")</f>
        <v>No</v>
      </c>
      <c r="C3337">
        <v>0</v>
      </c>
      <c r="D3337" s="6" t="s">
        <v>414</v>
      </c>
      <c r="E3337" s="5" t="s">
        <v>26011</v>
      </c>
      <c r="F3337" s="5" t="s">
        <v>431</v>
      </c>
      <c r="G3337" s="5" t="s">
        <v>9571</v>
      </c>
      <c r="H3337" s="7">
        <v>775279</v>
      </c>
      <c r="I3337" s="5">
        <v>1</v>
      </c>
      <c r="J3337" s="5">
        <v>1</v>
      </c>
      <c r="K3337" s="5" t="s">
        <v>26012</v>
      </c>
      <c r="L3337" s="5">
        <v>4.9399999999999999E-2</v>
      </c>
      <c r="M3337" s="8">
        <v>934248311</v>
      </c>
      <c r="N3337" s="8"/>
      <c r="O3337" s="8"/>
      <c r="P3337" s="8"/>
      <c r="Q3337" s="8"/>
      <c r="R3337" s="5" t="s">
        <v>417</v>
      </c>
      <c r="S3337" s="5" t="s">
        <v>417</v>
      </c>
      <c r="T3337" s="5" t="s">
        <v>417</v>
      </c>
      <c r="U3337" s="5" t="s">
        <v>417</v>
      </c>
      <c r="V3337" s="5" t="s">
        <v>417</v>
      </c>
      <c r="W3337" s="5" t="s">
        <v>417</v>
      </c>
      <c r="X3337" s="5" t="s">
        <v>417</v>
      </c>
      <c r="Y3337" s="5" t="s">
        <v>417</v>
      </c>
      <c r="Z3337" s="5" t="s">
        <v>417</v>
      </c>
      <c r="AA3337" s="5" t="s">
        <v>417</v>
      </c>
      <c r="AB3337" s="5"/>
      <c r="AC3337" s="5"/>
      <c r="AD3337" s="5"/>
      <c r="AE3337" s="5"/>
      <c r="AF3337" s="5"/>
    </row>
    <row r="3338" spans="1:32" hidden="1">
      <c r="A3338" s="5" t="s">
        <v>26013</v>
      </c>
      <c r="B3338" s="5" t="str">
        <f>IF(COUNTIF('Leads Priorizados INT'!M:M,A3338)&gt;0,"Sí","No")</f>
        <v>No</v>
      </c>
      <c r="C3338">
        <v>0</v>
      </c>
      <c r="D3338" s="6" t="s">
        <v>414</v>
      </c>
      <c r="E3338" s="5" t="s">
        <v>26014</v>
      </c>
      <c r="F3338" s="5" t="s">
        <v>721</v>
      </c>
      <c r="G3338" s="5" t="s">
        <v>3100</v>
      </c>
      <c r="H3338" s="7">
        <v>381922</v>
      </c>
      <c r="I3338" s="5">
        <v>6</v>
      </c>
      <c r="J3338" s="5">
        <v>1</v>
      </c>
      <c r="K3338" s="5" t="s">
        <v>26015</v>
      </c>
      <c r="L3338" s="5">
        <v>4.9399999999999999E-2</v>
      </c>
      <c r="M3338" s="8">
        <v>928394900</v>
      </c>
      <c r="N3338" s="8">
        <v>928224600</v>
      </c>
      <c r="O3338" s="8"/>
      <c r="P3338" s="8"/>
      <c r="Q3338" s="8"/>
      <c r="R3338" s="5" t="s">
        <v>417</v>
      </c>
      <c r="S3338" s="5" t="s">
        <v>417</v>
      </c>
      <c r="T3338" s="5" t="s">
        <v>417</v>
      </c>
      <c r="U3338" s="5" t="s">
        <v>417</v>
      </c>
      <c r="V3338" s="5" t="s">
        <v>417</v>
      </c>
      <c r="W3338" s="5" t="s">
        <v>417</v>
      </c>
      <c r="X3338" s="5" t="s">
        <v>417</v>
      </c>
      <c r="Y3338" s="5" t="s">
        <v>417</v>
      </c>
      <c r="Z3338" s="5" t="s">
        <v>417</v>
      </c>
      <c r="AA3338" s="5" t="s">
        <v>417</v>
      </c>
      <c r="AB3338" s="5" t="s">
        <v>26016</v>
      </c>
      <c r="AC3338" s="5"/>
      <c r="AD3338" s="5"/>
      <c r="AE3338" s="5"/>
      <c r="AF3338" s="5"/>
    </row>
    <row r="3339" spans="1:32" hidden="1">
      <c r="A3339" s="5" t="s">
        <v>26017</v>
      </c>
      <c r="B3339" s="5" t="str">
        <f>IF(COUNTIF('Leads Priorizados INT'!M:M,A3339)&gt;0,"Sí","No")</f>
        <v>No</v>
      </c>
      <c r="C3339">
        <v>0</v>
      </c>
      <c r="D3339" s="6" t="s">
        <v>414</v>
      </c>
      <c r="E3339" s="5" t="s">
        <v>26018</v>
      </c>
      <c r="F3339" s="5" t="s">
        <v>152</v>
      </c>
      <c r="G3339" s="5" t="s">
        <v>19719</v>
      </c>
      <c r="H3339" s="7">
        <v>4029316</v>
      </c>
      <c r="I3339" s="5">
        <v>82</v>
      </c>
      <c r="J3339" s="5">
        <v>2</v>
      </c>
      <c r="K3339" s="5" t="s">
        <v>26019</v>
      </c>
      <c r="L3339" s="5">
        <v>4.9399999999999999E-2</v>
      </c>
      <c r="M3339" s="8">
        <v>916654157</v>
      </c>
      <c r="N3339" s="8">
        <v>916214397</v>
      </c>
      <c r="O3339" s="8">
        <v>605061340</v>
      </c>
      <c r="P3339" s="8">
        <v>654595201</v>
      </c>
      <c r="Q3339" s="8"/>
      <c r="R3339" s="5" t="s">
        <v>417</v>
      </c>
      <c r="S3339" s="5" t="s">
        <v>417</v>
      </c>
      <c r="T3339" s="5" t="s">
        <v>417</v>
      </c>
      <c r="U3339" s="5" t="s">
        <v>417</v>
      </c>
      <c r="V3339" s="5" t="s">
        <v>417</v>
      </c>
      <c r="W3339" s="5" t="s">
        <v>417</v>
      </c>
      <c r="X3339" s="5" t="s">
        <v>417</v>
      </c>
      <c r="Y3339" s="5" t="s">
        <v>417</v>
      </c>
      <c r="Z3339" s="5" t="s">
        <v>417</v>
      </c>
      <c r="AA3339" s="5" t="s">
        <v>417</v>
      </c>
      <c r="AB3339" s="5"/>
      <c r="AC3339" s="5"/>
      <c r="AD3339" s="5"/>
      <c r="AE3339" s="5"/>
      <c r="AF3339" s="5"/>
    </row>
    <row r="3340" spans="1:32" hidden="1">
      <c r="A3340" s="5" t="s">
        <v>26020</v>
      </c>
      <c r="B3340" s="5" t="str">
        <f>IF(COUNTIF('Leads Priorizados INT'!M:M,A3340)&gt;0,"Sí","No")</f>
        <v>No</v>
      </c>
      <c r="C3340">
        <v>0</v>
      </c>
      <c r="D3340" s="6" t="s">
        <v>414</v>
      </c>
      <c r="E3340" s="5" t="s">
        <v>26021</v>
      </c>
      <c r="F3340" s="5" t="s">
        <v>152</v>
      </c>
      <c r="G3340" s="5" t="s">
        <v>2363</v>
      </c>
      <c r="H3340" s="7">
        <v>3983491</v>
      </c>
      <c r="I3340" s="5">
        <v>3</v>
      </c>
      <c r="J3340" s="5">
        <v>1</v>
      </c>
      <c r="K3340" s="5" t="s">
        <v>26022</v>
      </c>
      <c r="L3340" s="5">
        <v>4.9399999999999999E-2</v>
      </c>
      <c r="M3340" s="8">
        <v>916193207</v>
      </c>
      <c r="N3340" s="8"/>
      <c r="O3340" s="8"/>
      <c r="P3340" s="8"/>
      <c r="Q3340" s="8"/>
      <c r="R3340" s="5" t="s">
        <v>417</v>
      </c>
      <c r="S3340" s="5" t="s">
        <v>417</v>
      </c>
      <c r="T3340" s="5" t="s">
        <v>417</v>
      </c>
      <c r="U3340" s="5" t="s">
        <v>417</v>
      </c>
      <c r="V3340" s="5" t="s">
        <v>417</v>
      </c>
      <c r="W3340" s="5" t="s">
        <v>417</v>
      </c>
      <c r="X3340" s="5" t="s">
        <v>417</v>
      </c>
      <c r="Y3340" s="5" t="s">
        <v>417</v>
      </c>
      <c r="Z3340" s="5" t="s">
        <v>417</v>
      </c>
      <c r="AA3340" s="5" t="s">
        <v>417</v>
      </c>
      <c r="AB3340" s="5" t="s">
        <v>26023</v>
      </c>
      <c r="AC3340" s="5"/>
      <c r="AD3340" s="5"/>
      <c r="AE3340" s="5"/>
      <c r="AF3340" s="5"/>
    </row>
    <row r="3341" spans="1:32" hidden="1">
      <c r="A3341" s="5" t="s">
        <v>26024</v>
      </c>
      <c r="B3341" s="5" t="str">
        <f>IF(COUNTIF('Leads Priorizados INT'!M:M,A3341)&gt;0,"Sí","No")</f>
        <v>No</v>
      </c>
      <c r="C3341">
        <v>0</v>
      </c>
      <c r="D3341" s="6" t="s">
        <v>1534</v>
      </c>
      <c r="E3341" s="5" t="s">
        <v>26025</v>
      </c>
      <c r="F3341" s="5" t="s">
        <v>431</v>
      </c>
      <c r="G3341" s="5" t="s">
        <v>1370</v>
      </c>
      <c r="H3341" s="7">
        <v>16724769</v>
      </c>
      <c r="I3341" s="5">
        <v>107</v>
      </c>
      <c r="J3341" s="5">
        <v>2</v>
      </c>
      <c r="K3341" s="5" t="s">
        <v>26026</v>
      </c>
      <c r="L3341" s="5">
        <v>4.9299999999999997E-2</v>
      </c>
      <c r="M3341" s="8">
        <v>936012700</v>
      </c>
      <c r="N3341" s="8">
        <v>935920115</v>
      </c>
      <c r="O3341" s="8">
        <v>933532416</v>
      </c>
      <c r="P3341" s="8">
        <v>933538962</v>
      </c>
      <c r="Q3341" s="8">
        <v>868963203</v>
      </c>
      <c r="R3341" s="5" t="s">
        <v>417</v>
      </c>
      <c r="S3341" s="5" t="s">
        <v>417</v>
      </c>
      <c r="T3341" s="5" t="s">
        <v>417</v>
      </c>
      <c r="U3341" s="5" t="s">
        <v>417</v>
      </c>
      <c r="V3341" s="5" t="s">
        <v>417</v>
      </c>
      <c r="W3341" s="5" t="s">
        <v>417</v>
      </c>
      <c r="X3341" s="5" t="s">
        <v>417</v>
      </c>
      <c r="Y3341" s="5" t="s">
        <v>417</v>
      </c>
      <c r="Z3341" s="5" t="s">
        <v>417</v>
      </c>
      <c r="AA3341" s="5" t="s">
        <v>417</v>
      </c>
      <c r="AB3341" s="5" t="s">
        <v>26027</v>
      </c>
      <c r="AC3341" s="5" t="s">
        <v>26028</v>
      </c>
      <c r="AD3341" s="5" t="s">
        <v>26029</v>
      </c>
      <c r="AE3341" s="5" t="s">
        <v>26030</v>
      </c>
      <c r="AF3341" s="5" t="s">
        <v>26031</v>
      </c>
    </row>
    <row r="3342" spans="1:32" hidden="1">
      <c r="A3342" s="5" t="s">
        <v>26032</v>
      </c>
      <c r="B3342" s="5" t="str">
        <f>IF(COUNTIF('Leads Priorizados INT'!M:M,A3342)&gt;0,"Sí","No")</f>
        <v>No</v>
      </c>
      <c r="C3342">
        <v>0</v>
      </c>
      <c r="D3342" s="6" t="s">
        <v>414</v>
      </c>
      <c r="E3342" s="5" t="s">
        <v>26033</v>
      </c>
      <c r="F3342" s="5" t="s">
        <v>1144</v>
      </c>
      <c r="G3342" s="5" t="s">
        <v>26034</v>
      </c>
      <c r="H3342" s="7">
        <v>957088</v>
      </c>
      <c r="I3342" s="5">
        <v>7</v>
      </c>
      <c r="J3342" s="5">
        <v>1</v>
      </c>
      <c r="K3342" s="5" t="s">
        <v>26035</v>
      </c>
      <c r="L3342" s="5">
        <v>4.9299999999999997E-2</v>
      </c>
      <c r="M3342" s="8"/>
      <c r="N3342" s="8"/>
      <c r="O3342" s="8"/>
      <c r="P3342" s="8"/>
      <c r="Q3342" s="8"/>
      <c r="R3342" s="5" t="s">
        <v>417</v>
      </c>
      <c r="S3342" s="5" t="s">
        <v>417</v>
      </c>
      <c r="T3342" s="5" t="s">
        <v>417</v>
      </c>
      <c r="U3342" s="5" t="s">
        <v>417</v>
      </c>
      <c r="V3342" s="5" t="s">
        <v>417</v>
      </c>
      <c r="W3342" s="5" t="s">
        <v>417</v>
      </c>
      <c r="X3342" s="5" t="s">
        <v>417</v>
      </c>
      <c r="Y3342" s="5" t="s">
        <v>417</v>
      </c>
      <c r="Z3342" s="5" t="s">
        <v>417</v>
      </c>
      <c r="AA3342" s="5" t="s">
        <v>417</v>
      </c>
      <c r="AB3342" s="5"/>
      <c r="AC3342" s="5"/>
      <c r="AD3342" s="5"/>
      <c r="AE3342" s="5"/>
      <c r="AF3342" s="5"/>
    </row>
    <row r="3343" spans="1:32" hidden="1">
      <c r="A3343" s="5" t="s">
        <v>26036</v>
      </c>
      <c r="B3343" s="5" t="str">
        <f>IF(COUNTIF('Leads Priorizados INT'!M:M,A3343)&gt;0,"Sí","No")</f>
        <v>No</v>
      </c>
      <c r="C3343">
        <v>0</v>
      </c>
      <c r="D3343" s="6" t="s">
        <v>414</v>
      </c>
      <c r="E3343" s="5" t="s">
        <v>26037</v>
      </c>
      <c r="F3343" s="5" t="s">
        <v>684</v>
      </c>
      <c r="G3343" s="5" t="s">
        <v>26038</v>
      </c>
      <c r="H3343" s="7">
        <v>512632</v>
      </c>
      <c r="I3343" s="5">
        <v>2</v>
      </c>
      <c r="J3343" s="5">
        <v>3</v>
      </c>
      <c r="K3343" s="5" t="s">
        <v>26039</v>
      </c>
      <c r="L3343" s="5">
        <v>4.9299999999999997E-2</v>
      </c>
      <c r="M3343" s="8">
        <v>957764701</v>
      </c>
      <c r="N3343" s="8">
        <v>957419187</v>
      </c>
      <c r="O3343" s="8"/>
      <c r="P3343" s="8"/>
      <c r="Q3343" s="8"/>
      <c r="R3343" s="5" t="s">
        <v>417</v>
      </c>
      <c r="S3343" s="5" t="s">
        <v>417</v>
      </c>
      <c r="T3343" s="5" t="s">
        <v>417</v>
      </c>
      <c r="U3343" s="5" t="s">
        <v>417</v>
      </c>
      <c r="V3343" s="5" t="s">
        <v>417</v>
      </c>
      <c r="W3343" s="5" t="s">
        <v>417</v>
      </c>
      <c r="X3343" s="5" t="s">
        <v>417</v>
      </c>
      <c r="Y3343" s="5" t="s">
        <v>417</v>
      </c>
      <c r="Z3343" s="5" t="s">
        <v>417</v>
      </c>
      <c r="AA3343" s="5" t="s">
        <v>417</v>
      </c>
      <c r="AB3343" s="5"/>
      <c r="AC3343" s="5"/>
      <c r="AD3343" s="5"/>
      <c r="AE3343" s="5"/>
      <c r="AF3343" s="5"/>
    </row>
    <row r="3344" spans="1:32">
      <c r="A3344" s="5" t="s">
        <v>26040</v>
      </c>
      <c r="B3344" s="5" t="str">
        <f>IF(COUNTIF('Leads Priorizados INT'!M:M,A3344)&gt;0,"Sí","No")</f>
        <v>No</v>
      </c>
      <c r="C3344">
        <v>1</v>
      </c>
      <c r="D3344" s="6" t="s">
        <v>414</v>
      </c>
      <c r="E3344" s="5" t="s">
        <v>26041</v>
      </c>
      <c r="F3344" s="5" t="s">
        <v>2926</v>
      </c>
      <c r="G3344" s="5" t="s">
        <v>12814</v>
      </c>
      <c r="H3344" s="7">
        <v>1144802</v>
      </c>
      <c r="I3344" s="5">
        <v>15</v>
      </c>
      <c r="J3344" s="5">
        <v>4</v>
      </c>
      <c r="K3344" s="5" t="s">
        <v>26042</v>
      </c>
      <c r="L3344" s="5">
        <v>4.9299999999999997E-2</v>
      </c>
      <c r="M3344" s="8">
        <v>984050586</v>
      </c>
      <c r="N3344" s="8">
        <v>985320478</v>
      </c>
      <c r="O3344" s="8"/>
      <c r="P3344" s="8"/>
      <c r="Q3344" s="8"/>
      <c r="R3344" s="5" t="s">
        <v>417</v>
      </c>
      <c r="S3344" s="5" t="s">
        <v>417</v>
      </c>
      <c r="T3344" s="5" t="s">
        <v>417</v>
      </c>
      <c r="U3344" s="5" t="s">
        <v>417</v>
      </c>
      <c r="V3344" s="5" t="s">
        <v>417</v>
      </c>
      <c r="W3344" s="5" t="s">
        <v>417</v>
      </c>
      <c r="X3344" s="5" t="s">
        <v>417</v>
      </c>
      <c r="Y3344" s="5" t="s">
        <v>417</v>
      </c>
      <c r="Z3344" s="5" t="s">
        <v>417</v>
      </c>
      <c r="AA3344" s="5" t="s">
        <v>417</v>
      </c>
      <c r="AB3344" s="5" t="s">
        <v>26043</v>
      </c>
      <c r="AC3344" s="5"/>
      <c r="AD3344" s="5"/>
      <c r="AE3344" s="5"/>
      <c r="AF3344" s="5"/>
    </row>
    <row r="3345" spans="1:32" hidden="1">
      <c r="A3345" s="5" t="s">
        <v>26044</v>
      </c>
      <c r="B3345" s="5" t="str">
        <f>IF(COUNTIF('Leads Priorizados INT'!M:M,A3345)&gt;0,"Sí","No")</f>
        <v>No</v>
      </c>
      <c r="C3345">
        <v>0</v>
      </c>
      <c r="D3345" s="6" t="s">
        <v>414</v>
      </c>
      <c r="E3345" s="5" t="s">
        <v>26045</v>
      </c>
      <c r="F3345" s="5" t="s">
        <v>1245</v>
      </c>
      <c r="G3345" s="5" t="s">
        <v>18470</v>
      </c>
      <c r="H3345" s="7">
        <v>444009</v>
      </c>
      <c r="I3345" s="5">
        <v>6</v>
      </c>
      <c r="J3345" s="5">
        <v>2</v>
      </c>
      <c r="K3345" s="5" t="s">
        <v>26046</v>
      </c>
      <c r="L3345" s="5">
        <v>4.9299999999999997E-2</v>
      </c>
      <c r="M3345" s="8">
        <v>944541415</v>
      </c>
      <c r="N3345" s="8">
        <v>944355440</v>
      </c>
      <c r="O3345" s="8">
        <v>944471660</v>
      </c>
      <c r="P3345" s="8">
        <v>675735303</v>
      </c>
      <c r="Q3345" s="8">
        <v>654509123</v>
      </c>
      <c r="R3345" s="5" t="s">
        <v>417</v>
      </c>
      <c r="S3345" s="5" t="s">
        <v>417</v>
      </c>
      <c r="T3345" s="5" t="s">
        <v>417</v>
      </c>
      <c r="U3345" s="5" t="s">
        <v>417</v>
      </c>
      <c r="V3345" s="5" t="s">
        <v>417</v>
      </c>
      <c r="W3345" s="5" t="s">
        <v>417</v>
      </c>
      <c r="X3345" s="5" t="s">
        <v>417</v>
      </c>
      <c r="Y3345" s="5" t="s">
        <v>417</v>
      </c>
      <c r="Z3345" s="5" t="s">
        <v>417</v>
      </c>
      <c r="AA3345" s="5" t="s">
        <v>417</v>
      </c>
      <c r="AB3345" s="5" t="s">
        <v>26047</v>
      </c>
      <c r="AC3345" s="5" t="s">
        <v>26048</v>
      </c>
      <c r="AD3345" s="5"/>
      <c r="AE3345" s="5"/>
      <c r="AF3345" s="5"/>
    </row>
    <row r="3346" spans="1:32" hidden="1">
      <c r="A3346" s="5" t="s">
        <v>26049</v>
      </c>
      <c r="B3346" s="5" t="str">
        <f>IF(COUNTIF('Leads Priorizados INT'!M:M,A3346)&gt;0,"Sí","No")</f>
        <v>No</v>
      </c>
      <c r="C3346">
        <v>0</v>
      </c>
      <c r="D3346" s="6" t="s">
        <v>414</v>
      </c>
      <c r="E3346" s="5" t="s">
        <v>26050</v>
      </c>
      <c r="F3346" s="5" t="s">
        <v>431</v>
      </c>
      <c r="G3346" s="5" t="s">
        <v>2349</v>
      </c>
      <c r="H3346" s="7">
        <v>455929</v>
      </c>
      <c r="I3346" s="5">
        <v>4</v>
      </c>
      <c r="J3346" s="5">
        <v>2</v>
      </c>
      <c r="K3346" s="5" t="s">
        <v>26051</v>
      </c>
      <c r="L3346" s="5">
        <v>4.9299999999999997E-2</v>
      </c>
      <c r="M3346" s="8">
        <v>933010809</v>
      </c>
      <c r="N3346" s="8"/>
      <c r="O3346" s="8"/>
      <c r="P3346" s="8"/>
      <c r="Q3346" s="8"/>
      <c r="R3346" s="5" t="s">
        <v>417</v>
      </c>
      <c r="S3346" s="5" t="s">
        <v>417</v>
      </c>
      <c r="T3346" s="5" t="s">
        <v>417</v>
      </c>
      <c r="U3346" s="5" t="s">
        <v>417</v>
      </c>
      <c r="V3346" s="5" t="s">
        <v>417</v>
      </c>
      <c r="W3346" s="5" t="s">
        <v>417</v>
      </c>
      <c r="X3346" s="5" t="s">
        <v>417</v>
      </c>
      <c r="Y3346" s="5" t="s">
        <v>417</v>
      </c>
      <c r="Z3346" s="5" t="s">
        <v>417</v>
      </c>
      <c r="AA3346" s="5" t="s">
        <v>417</v>
      </c>
      <c r="AB3346" s="5"/>
      <c r="AC3346" s="5"/>
      <c r="AD3346" s="5"/>
      <c r="AE3346" s="5"/>
      <c r="AF3346" s="5"/>
    </row>
    <row r="3347" spans="1:32" hidden="1">
      <c r="A3347" s="5" t="s">
        <v>26052</v>
      </c>
      <c r="B3347" s="5" t="str">
        <f>IF(COUNTIF('Leads Priorizados INT'!M:M,A3347)&gt;0,"Sí","No")</f>
        <v>No</v>
      </c>
      <c r="C3347">
        <v>0</v>
      </c>
      <c r="D3347" s="6" t="s">
        <v>414</v>
      </c>
      <c r="E3347" s="5" t="s">
        <v>26053</v>
      </c>
      <c r="F3347" s="5" t="s">
        <v>431</v>
      </c>
      <c r="G3347" s="5" t="s">
        <v>3063</v>
      </c>
      <c r="H3347" s="7">
        <v>332439</v>
      </c>
      <c r="I3347" s="5">
        <v>4</v>
      </c>
      <c r="J3347" s="5">
        <v>1</v>
      </c>
      <c r="K3347" s="5" t="s">
        <v>26054</v>
      </c>
      <c r="L3347" s="5">
        <v>4.9299999999999997E-2</v>
      </c>
      <c r="M3347" s="8">
        <v>938915336</v>
      </c>
      <c r="N3347" s="8"/>
      <c r="O3347" s="8"/>
      <c r="P3347" s="8"/>
      <c r="Q3347" s="8"/>
      <c r="R3347" s="5" t="s">
        <v>417</v>
      </c>
      <c r="S3347" s="5" t="s">
        <v>417</v>
      </c>
      <c r="T3347" s="5" t="s">
        <v>417</v>
      </c>
      <c r="U3347" s="5" t="s">
        <v>417</v>
      </c>
      <c r="V3347" s="5" t="s">
        <v>417</v>
      </c>
      <c r="W3347" s="5" t="s">
        <v>417</v>
      </c>
      <c r="X3347" s="5" t="s">
        <v>417</v>
      </c>
      <c r="Y3347" s="5" t="s">
        <v>417</v>
      </c>
      <c r="Z3347" s="5" t="s">
        <v>417</v>
      </c>
      <c r="AA3347" s="5" t="s">
        <v>417</v>
      </c>
      <c r="AB3347" s="5" t="s">
        <v>26055</v>
      </c>
      <c r="AC3347" s="5"/>
      <c r="AD3347" s="5"/>
      <c r="AE3347" s="5"/>
      <c r="AF3347" s="5"/>
    </row>
    <row r="3348" spans="1:32" hidden="1">
      <c r="A3348" s="5" t="s">
        <v>26056</v>
      </c>
      <c r="B3348" s="5" t="str">
        <f>IF(COUNTIF('Leads Priorizados INT'!M:M,A3348)&gt;0,"Sí","No")</f>
        <v>No</v>
      </c>
      <c r="C3348">
        <v>0</v>
      </c>
      <c r="D3348" s="6" t="s">
        <v>414</v>
      </c>
      <c r="E3348" s="5" t="s">
        <v>26057</v>
      </c>
      <c r="F3348" s="5" t="s">
        <v>431</v>
      </c>
      <c r="G3348" s="5" t="s">
        <v>26058</v>
      </c>
      <c r="H3348" s="7">
        <v>627299</v>
      </c>
      <c r="I3348" s="5">
        <v>4</v>
      </c>
      <c r="J3348" s="5">
        <v>1</v>
      </c>
      <c r="K3348" s="5" t="s">
        <v>26059</v>
      </c>
      <c r="L3348" s="5">
        <v>4.9299999999999997E-2</v>
      </c>
      <c r="M3348" s="8"/>
      <c r="N3348" s="8"/>
      <c r="O3348" s="8"/>
      <c r="P3348" s="8"/>
      <c r="Q3348" s="8"/>
      <c r="R3348" s="5" t="s">
        <v>417</v>
      </c>
      <c r="S3348" s="5" t="s">
        <v>417</v>
      </c>
      <c r="T3348" s="5" t="s">
        <v>417</v>
      </c>
      <c r="U3348" s="5" t="s">
        <v>417</v>
      </c>
      <c r="V3348" s="5" t="s">
        <v>417</v>
      </c>
      <c r="W3348" s="5" t="s">
        <v>417</v>
      </c>
      <c r="X3348" s="5" t="s">
        <v>417</v>
      </c>
      <c r="Y3348" s="5" t="s">
        <v>417</v>
      </c>
      <c r="Z3348" s="5" t="s">
        <v>417</v>
      </c>
      <c r="AA3348" s="5" t="s">
        <v>417</v>
      </c>
      <c r="AB3348" s="5"/>
      <c r="AC3348" s="5"/>
      <c r="AD3348" s="5"/>
      <c r="AE3348" s="5"/>
      <c r="AF3348" s="5"/>
    </row>
    <row r="3349" spans="1:32" hidden="1">
      <c r="A3349" s="5" t="s">
        <v>26060</v>
      </c>
      <c r="B3349" s="5" t="str">
        <f>IF(COUNTIF('Leads Priorizados INT'!M:M,A3349)&gt;0,"Sí","No")</f>
        <v>No</v>
      </c>
      <c r="C3349">
        <v>0</v>
      </c>
      <c r="D3349" s="6" t="s">
        <v>414</v>
      </c>
      <c r="E3349" s="5" t="s">
        <v>26061</v>
      </c>
      <c r="F3349" s="5" t="s">
        <v>152</v>
      </c>
      <c r="G3349" s="5" t="s">
        <v>916</v>
      </c>
      <c r="H3349" s="7">
        <v>636768</v>
      </c>
      <c r="I3349" s="5">
        <v>1</v>
      </c>
      <c r="J3349" s="5">
        <v>1</v>
      </c>
      <c r="K3349" s="5" t="s">
        <v>26062</v>
      </c>
      <c r="L3349" s="5">
        <v>4.9299999999999997E-2</v>
      </c>
      <c r="M3349" s="8">
        <v>915192395</v>
      </c>
      <c r="N3349" s="8"/>
      <c r="O3349" s="8"/>
      <c r="P3349" s="8"/>
      <c r="Q3349" s="8"/>
      <c r="R3349" s="5" t="s">
        <v>417</v>
      </c>
      <c r="S3349" s="5" t="s">
        <v>417</v>
      </c>
      <c r="T3349" s="5" t="s">
        <v>417</v>
      </c>
      <c r="U3349" s="5" t="s">
        <v>417</v>
      </c>
      <c r="V3349" s="5" t="s">
        <v>417</v>
      </c>
      <c r="W3349" s="5" t="s">
        <v>417</v>
      </c>
      <c r="X3349" s="5" t="s">
        <v>417</v>
      </c>
      <c r="Y3349" s="5" t="s">
        <v>417</v>
      </c>
      <c r="Z3349" s="5" t="s">
        <v>417</v>
      </c>
      <c r="AA3349" s="5" t="s">
        <v>417</v>
      </c>
      <c r="AB3349" s="5"/>
      <c r="AC3349" s="5"/>
      <c r="AD3349" s="5"/>
      <c r="AE3349" s="5"/>
      <c r="AF3349" s="5"/>
    </row>
    <row r="3350" spans="1:32">
      <c r="A3350" s="5" t="s">
        <v>26063</v>
      </c>
      <c r="B3350" s="5" t="str">
        <f>IF(COUNTIF('Leads Priorizados INT'!M:M,A3350)&gt;0,"Sí","No")</f>
        <v>No</v>
      </c>
      <c r="C3350">
        <v>1</v>
      </c>
      <c r="D3350" s="6" t="s">
        <v>414</v>
      </c>
      <c r="E3350" s="5" t="s">
        <v>26064</v>
      </c>
      <c r="F3350" s="5" t="s">
        <v>152</v>
      </c>
      <c r="G3350" s="5" t="s">
        <v>1641</v>
      </c>
      <c r="H3350" s="7">
        <v>948752</v>
      </c>
      <c r="I3350" s="5">
        <v>7</v>
      </c>
      <c r="J3350" s="5">
        <v>1</v>
      </c>
      <c r="K3350" s="5" t="s">
        <v>26065</v>
      </c>
      <c r="L3350" s="5">
        <v>4.9299999999999997E-2</v>
      </c>
      <c r="M3350" s="8"/>
      <c r="N3350" s="8"/>
      <c r="O3350" s="8"/>
      <c r="P3350" s="8"/>
      <c r="Q3350" s="8"/>
      <c r="R3350" s="5" t="s">
        <v>417</v>
      </c>
      <c r="S3350" s="5" t="s">
        <v>417</v>
      </c>
      <c r="T3350" s="5" t="s">
        <v>417</v>
      </c>
      <c r="U3350" s="5" t="s">
        <v>417</v>
      </c>
      <c r="V3350" s="5" t="s">
        <v>417</v>
      </c>
      <c r="W3350" s="5" t="s">
        <v>417</v>
      </c>
      <c r="X3350" s="5" t="s">
        <v>417</v>
      </c>
      <c r="Y3350" s="5" t="s">
        <v>417</v>
      </c>
      <c r="Z3350" s="5" t="s">
        <v>417</v>
      </c>
      <c r="AA3350" s="5" t="s">
        <v>417</v>
      </c>
      <c r="AB3350" s="5"/>
      <c r="AC3350" s="5"/>
      <c r="AD3350" s="5"/>
      <c r="AE3350" s="5"/>
      <c r="AF3350" s="5"/>
    </row>
    <row r="3351" spans="1:32" hidden="1">
      <c r="A3351" s="5" t="s">
        <v>26066</v>
      </c>
      <c r="B3351" s="5" t="str">
        <f>IF(COUNTIF('Leads Priorizados INT'!M:M,A3351)&gt;0,"Sí","No")</f>
        <v>No</v>
      </c>
      <c r="C3351">
        <v>0</v>
      </c>
      <c r="D3351" s="6" t="s">
        <v>414</v>
      </c>
      <c r="E3351" s="5" t="s">
        <v>26067</v>
      </c>
      <c r="F3351" s="5" t="s">
        <v>152</v>
      </c>
      <c r="G3351" s="5" t="s">
        <v>2441</v>
      </c>
      <c r="H3351" s="7">
        <v>301655</v>
      </c>
      <c r="I3351" s="5">
        <v>2</v>
      </c>
      <c r="J3351" s="5">
        <v>2</v>
      </c>
      <c r="K3351" s="5" t="s">
        <v>26068</v>
      </c>
      <c r="L3351" s="5">
        <v>4.9299999999999997E-2</v>
      </c>
      <c r="M3351" s="8"/>
      <c r="N3351" s="8"/>
      <c r="O3351" s="8"/>
      <c r="P3351" s="8"/>
      <c r="Q3351" s="8"/>
      <c r="R3351" s="5" t="s">
        <v>417</v>
      </c>
      <c r="S3351" s="5" t="s">
        <v>417</v>
      </c>
      <c r="T3351" s="5" t="s">
        <v>417</v>
      </c>
      <c r="U3351" s="5" t="s">
        <v>417</v>
      </c>
      <c r="V3351" s="5" t="s">
        <v>417</v>
      </c>
      <c r="W3351" s="5" t="s">
        <v>417</v>
      </c>
      <c r="X3351" s="5" t="s">
        <v>417</v>
      </c>
      <c r="Y3351" s="5" t="s">
        <v>417</v>
      </c>
      <c r="Z3351" s="5" t="s">
        <v>417</v>
      </c>
      <c r="AA3351" s="5" t="s">
        <v>417</v>
      </c>
      <c r="AB3351" s="5"/>
      <c r="AC3351" s="5"/>
      <c r="AD3351" s="5"/>
      <c r="AE3351" s="5"/>
      <c r="AF3351" s="5"/>
    </row>
    <row r="3352" spans="1:32">
      <c r="A3352" s="5" t="s">
        <v>26069</v>
      </c>
      <c r="B3352" s="5" t="str">
        <f>IF(COUNTIF('Leads Priorizados INT'!M:M,A3352)&gt;0,"Sí","No")</f>
        <v>No</v>
      </c>
      <c r="C3352">
        <v>1</v>
      </c>
      <c r="D3352" s="6" t="s">
        <v>414</v>
      </c>
      <c r="E3352" s="5" t="s">
        <v>26070</v>
      </c>
      <c r="F3352" s="5" t="s">
        <v>873</v>
      </c>
      <c r="G3352" s="5" t="s">
        <v>22024</v>
      </c>
      <c r="H3352" s="7">
        <v>7158233</v>
      </c>
      <c r="I3352" s="5">
        <v>1</v>
      </c>
      <c r="J3352" s="5">
        <v>1</v>
      </c>
      <c r="K3352" s="5" t="s">
        <v>26071</v>
      </c>
      <c r="L3352" s="5">
        <v>4.9299999999999997E-2</v>
      </c>
      <c r="M3352" s="8"/>
      <c r="N3352" s="8"/>
      <c r="O3352" s="8"/>
      <c r="P3352" s="8"/>
      <c r="Q3352" s="8"/>
      <c r="R3352" s="5" t="s">
        <v>417</v>
      </c>
      <c r="S3352" s="5" t="s">
        <v>417</v>
      </c>
      <c r="T3352" s="5" t="s">
        <v>417</v>
      </c>
      <c r="U3352" s="5" t="s">
        <v>417</v>
      </c>
      <c r="V3352" s="5" t="s">
        <v>417</v>
      </c>
      <c r="W3352" s="5" t="s">
        <v>417</v>
      </c>
      <c r="X3352" s="5" t="s">
        <v>417</v>
      </c>
      <c r="Y3352" s="5" t="s">
        <v>417</v>
      </c>
      <c r="Z3352" s="5" t="s">
        <v>417</v>
      </c>
      <c r="AA3352" s="5" t="s">
        <v>417</v>
      </c>
      <c r="AB3352" s="5"/>
      <c r="AC3352" s="5"/>
      <c r="AD3352" s="5"/>
      <c r="AE3352" s="5"/>
      <c r="AF3352" s="5"/>
    </row>
    <row r="3353" spans="1:32" hidden="1">
      <c r="A3353" s="5" t="s">
        <v>26072</v>
      </c>
      <c r="B3353" s="5" t="str">
        <f>IF(COUNTIF('Leads Priorizados INT'!M:M,A3353)&gt;0,"Sí","No")</f>
        <v>No</v>
      </c>
      <c r="C3353">
        <v>0</v>
      </c>
      <c r="D3353" s="6" t="s">
        <v>1534</v>
      </c>
      <c r="E3353" s="5" t="s">
        <v>26073</v>
      </c>
      <c r="F3353" s="5" t="s">
        <v>1382</v>
      </c>
      <c r="G3353" s="5" t="s">
        <v>26074</v>
      </c>
      <c r="H3353" s="7">
        <v>11096608</v>
      </c>
      <c r="I3353" s="5">
        <v>196</v>
      </c>
      <c r="J3353" s="5">
        <v>6</v>
      </c>
      <c r="K3353" s="5" t="s">
        <v>26075</v>
      </c>
      <c r="L3353" s="5">
        <v>4.9200000000000001E-2</v>
      </c>
      <c r="M3353" s="8">
        <v>963911759</v>
      </c>
      <c r="N3353" s="8">
        <v>962951541</v>
      </c>
      <c r="O3353" s="8">
        <v>963910305</v>
      </c>
      <c r="P3353" s="8">
        <v>962860466</v>
      </c>
      <c r="Q3353" s="8">
        <v>934196146</v>
      </c>
      <c r="R3353" s="5" t="s">
        <v>417</v>
      </c>
      <c r="S3353" s="5" t="s">
        <v>417</v>
      </c>
      <c r="T3353" s="5" t="s">
        <v>417</v>
      </c>
      <c r="U3353" s="5" t="s">
        <v>417</v>
      </c>
      <c r="V3353" s="5" t="s">
        <v>417</v>
      </c>
      <c r="W3353" s="5" t="s">
        <v>417</v>
      </c>
      <c r="X3353" s="5" t="s">
        <v>417</v>
      </c>
      <c r="Y3353" s="5" t="s">
        <v>417</v>
      </c>
      <c r="Z3353" s="5" t="s">
        <v>417</v>
      </c>
      <c r="AA3353" s="5" t="s">
        <v>417</v>
      </c>
      <c r="AB3353" s="5" t="s">
        <v>26076</v>
      </c>
      <c r="AC3353" s="5" t="s">
        <v>26077</v>
      </c>
      <c r="AD3353" s="5" t="s">
        <v>26078</v>
      </c>
      <c r="AE3353" s="5" t="s">
        <v>26079</v>
      </c>
      <c r="AF3353" s="5"/>
    </row>
    <row r="3354" spans="1:32" hidden="1">
      <c r="A3354" s="5" t="s">
        <v>26080</v>
      </c>
      <c r="B3354" s="5" t="str">
        <f>IF(COUNTIF('Leads Priorizados INT'!M:M,A3354)&gt;0,"Sí","No")</f>
        <v>No</v>
      </c>
      <c r="C3354">
        <v>0</v>
      </c>
      <c r="D3354" s="6" t="s">
        <v>414</v>
      </c>
      <c r="E3354" s="5" t="s">
        <v>26081</v>
      </c>
      <c r="F3354" s="5" t="s">
        <v>2926</v>
      </c>
      <c r="G3354" s="5" t="s">
        <v>26082</v>
      </c>
      <c r="H3354" s="7">
        <v>3004472</v>
      </c>
      <c r="I3354" s="5">
        <v>44</v>
      </c>
      <c r="J3354" s="5">
        <v>4</v>
      </c>
      <c r="K3354" s="5" t="s">
        <v>26083</v>
      </c>
      <c r="L3354" s="5">
        <v>4.9200000000000001E-2</v>
      </c>
      <c r="M3354" s="8">
        <v>985099215</v>
      </c>
      <c r="N3354" s="8"/>
      <c r="O3354" s="8"/>
      <c r="P3354" s="8"/>
      <c r="Q3354" s="8"/>
      <c r="R3354" s="5" t="s">
        <v>417</v>
      </c>
      <c r="S3354" s="5" t="s">
        <v>417</v>
      </c>
      <c r="T3354" s="5" t="s">
        <v>417</v>
      </c>
      <c r="U3354" s="5" t="s">
        <v>417</v>
      </c>
      <c r="V3354" s="5" t="s">
        <v>417</v>
      </c>
      <c r="W3354" s="5" t="s">
        <v>417</v>
      </c>
      <c r="X3354" s="5" t="s">
        <v>417</v>
      </c>
      <c r="Y3354" s="5" t="s">
        <v>417</v>
      </c>
      <c r="Z3354" s="5" t="s">
        <v>417</v>
      </c>
      <c r="AA3354" s="5" t="s">
        <v>417</v>
      </c>
      <c r="AB3354" s="5" t="s">
        <v>26084</v>
      </c>
      <c r="AC3354" s="5" t="s">
        <v>26085</v>
      </c>
      <c r="AD3354" s="5" t="s">
        <v>26086</v>
      </c>
      <c r="AE3354" s="5" t="s">
        <v>26087</v>
      </c>
      <c r="AF3354" s="5"/>
    </row>
    <row r="3355" spans="1:32" hidden="1">
      <c r="A3355" s="5" t="s">
        <v>26088</v>
      </c>
      <c r="B3355" s="5" t="str">
        <f>IF(COUNTIF('Leads Priorizados INT'!M:M,A3355)&gt;0,"Sí","No")</f>
        <v>No</v>
      </c>
      <c r="C3355">
        <v>0</v>
      </c>
      <c r="D3355" s="6" t="s">
        <v>414</v>
      </c>
      <c r="E3355" s="5" t="s">
        <v>26089</v>
      </c>
      <c r="F3355" s="5" t="s">
        <v>2631</v>
      </c>
      <c r="G3355" s="5" t="s">
        <v>2632</v>
      </c>
      <c r="H3355" s="7">
        <v>941667</v>
      </c>
      <c r="I3355" s="5">
        <v>1</v>
      </c>
      <c r="J3355" s="5">
        <v>1</v>
      </c>
      <c r="K3355" s="5" t="s">
        <v>26090</v>
      </c>
      <c r="L3355" s="5">
        <v>4.9200000000000001E-2</v>
      </c>
      <c r="M3355" s="8">
        <v>983374507</v>
      </c>
      <c r="N3355" s="8"/>
      <c r="O3355" s="8"/>
      <c r="P3355" s="8"/>
      <c r="Q3355" s="8"/>
      <c r="R3355" s="5" t="s">
        <v>417</v>
      </c>
      <c r="S3355" s="5" t="s">
        <v>417</v>
      </c>
      <c r="T3355" s="5" t="s">
        <v>417</v>
      </c>
      <c r="U3355" s="5" t="s">
        <v>417</v>
      </c>
      <c r="V3355" s="5" t="s">
        <v>417</v>
      </c>
      <c r="W3355" s="5" t="s">
        <v>417</v>
      </c>
      <c r="X3355" s="5" t="s">
        <v>417</v>
      </c>
      <c r="Y3355" s="5" t="s">
        <v>417</v>
      </c>
      <c r="Z3355" s="5" t="s">
        <v>417</v>
      </c>
      <c r="AA3355" s="5" t="s">
        <v>417</v>
      </c>
      <c r="AB3355" s="5" t="s">
        <v>26091</v>
      </c>
      <c r="AC3355" s="5"/>
      <c r="AD3355" s="5"/>
      <c r="AE3355" s="5"/>
      <c r="AF3355" s="5"/>
    </row>
    <row r="3356" spans="1:32" hidden="1">
      <c r="A3356" s="5" t="s">
        <v>26092</v>
      </c>
      <c r="B3356" s="5" t="str">
        <f>IF(COUNTIF('Leads Priorizados INT'!M:M,A3356)&gt;0,"Sí","No")</f>
        <v>No</v>
      </c>
      <c r="C3356">
        <v>0</v>
      </c>
      <c r="D3356" s="6" t="s">
        <v>414</v>
      </c>
      <c r="E3356" s="5" t="s">
        <v>26093</v>
      </c>
      <c r="F3356" s="5" t="s">
        <v>431</v>
      </c>
      <c r="G3356" s="5" t="s">
        <v>13378</v>
      </c>
      <c r="H3356" s="7">
        <v>1078738</v>
      </c>
      <c r="I3356" s="5">
        <v>1</v>
      </c>
      <c r="J3356" s="5">
        <v>1</v>
      </c>
      <c r="K3356" s="5" t="s">
        <v>26094</v>
      </c>
      <c r="L3356" s="5">
        <v>4.9200000000000001E-2</v>
      </c>
      <c r="M3356" s="8">
        <v>938746993</v>
      </c>
      <c r="N3356" s="8">
        <v>618329022</v>
      </c>
      <c r="O3356" s="8"/>
      <c r="P3356" s="8"/>
      <c r="Q3356" s="8"/>
      <c r="R3356" s="5" t="s">
        <v>417</v>
      </c>
      <c r="S3356" s="5" t="s">
        <v>417</v>
      </c>
      <c r="T3356" s="5" t="s">
        <v>417</v>
      </c>
      <c r="U3356" s="5" t="s">
        <v>417</v>
      </c>
      <c r="V3356" s="5" t="s">
        <v>417</v>
      </c>
      <c r="W3356" s="5" t="s">
        <v>417</v>
      </c>
      <c r="X3356" s="5" t="s">
        <v>417</v>
      </c>
      <c r="Y3356" s="5" t="s">
        <v>417</v>
      </c>
      <c r="Z3356" s="5" t="s">
        <v>417</v>
      </c>
      <c r="AA3356" s="5" t="s">
        <v>417</v>
      </c>
      <c r="AB3356" s="5"/>
      <c r="AC3356" s="5"/>
      <c r="AD3356" s="5"/>
      <c r="AE3356" s="5"/>
      <c r="AF3356" s="5"/>
    </row>
    <row r="3357" spans="1:32" hidden="1">
      <c r="A3357" s="5" t="s">
        <v>26095</v>
      </c>
      <c r="B3357" s="5" t="str">
        <f>IF(COUNTIF('Leads Priorizados INT'!M:M,A3357)&gt;0,"Sí","No")</f>
        <v>No</v>
      </c>
      <c r="C3357">
        <v>0</v>
      </c>
      <c r="D3357" s="6" t="s">
        <v>414</v>
      </c>
      <c r="E3357" s="5" t="s">
        <v>26096</v>
      </c>
      <c r="F3357" s="5" t="s">
        <v>431</v>
      </c>
      <c r="G3357" s="5" t="s">
        <v>10030</v>
      </c>
      <c r="H3357" s="7">
        <v>718384</v>
      </c>
      <c r="I3357" s="5">
        <v>1</v>
      </c>
      <c r="J3357" s="5">
        <v>1</v>
      </c>
      <c r="K3357" s="5" t="s">
        <v>26097</v>
      </c>
      <c r="L3357" s="5">
        <v>4.9099999999999998E-2</v>
      </c>
      <c r="M3357" s="8">
        <v>933490272</v>
      </c>
      <c r="N3357" s="8"/>
      <c r="O3357" s="8"/>
      <c r="P3357" s="8"/>
      <c r="Q3357" s="8"/>
      <c r="R3357" s="5" t="s">
        <v>417</v>
      </c>
      <c r="S3357" s="5" t="s">
        <v>417</v>
      </c>
      <c r="T3357" s="5" t="s">
        <v>417</v>
      </c>
      <c r="U3357" s="5" t="s">
        <v>417</v>
      </c>
      <c r="V3357" s="5" t="s">
        <v>417</v>
      </c>
      <c r="W3357" s="5" t="s">
        <v>417</v>
      </c>
      <c r="X3357" s="5" t="s">
        <v>417</v>
      </c>
      <c r="Y3357" s="5" t="s">
        <v>417</v>
      </c>
      <c r="Z3357" s="5" t="s">
        <v>417</v>
      </c>
      <c r="AA3357" s="5" t="s">
        <v>417</v>
      </c>
      <c r="AB3357" s="5"/>
      <c r="AC3357" s="5"/>
      <c r="AD3357" s="5"/>
      <c r="AE3357" s="5"/>
      <c r="AF3357" s="5"/>
    </row>
    <row r="3358" spans="1:32" hidden="1">
      <c r="A3358" s="5" t="s">
        <v>26098</v>
      </c>
      <c r="B3358" s="5" t="str">
        <f>IF(COUNTIF('Leads Priorizados INT'!M:M,A3358)&gt;0,"Sí","No")</f>
        <v>No</v>
      </c>
      <c r="C3358">
        <v>0</v>
      </c>
      <c r="D3358" s="6" t="s">
        <v>414</v>
      </c>
      <c r="E3358" s="5" t="s">
        <v>26099</v>
      </c>
      <c r="F3358" s="5" t="s">
        <v>431</v>
      </c>
      <c r="G3358" s="5" t="s">
        <v>18081</v>
      </c>
      <c r="H3358" s="7">
        <v>660267</v>
      </c>
      <c r="I3358" s="5">
        <v>1</v>
      </c>
      <c r="J3358" s="5">
        <v>1</v>
      </c>
      <c r="K3358" s="5" t="s">
        <v>26100</v>
      </c>
      <c r="L3358" s="5">
        <v>4.9099999999999998E-2</v>
      </c>
      <c r="M3358" s="8">
        <v>934743639</v>
      </c>
      <c r="N3358" s="8"/>
      <c r="O3358" s="8"/>
      <c r="P3358" s="8"/>
      <c r="Q3358" s="8"/>
      <c r="R3358" s="5" t="s">
        <v>417</v>
      </c>
      <c r="S3358" s="5" t="s">
        <v>417</v>
      </c>
      <c r="T3358" s="5" t="s">
        <v>417</v>
      </c>
      <c r="U3358" s="5" t="s">
        <v>417</v>
      </c>
      <c r="V3358" s="5" t="s">
        <v>417</v>
      </c>
      <c r="W3358" s="5" t="s">
        <v>417</v>
      </c>
      <c r="X3358" s="5" t="s">
        <v>417</v>
      </c>
      <c r="Y3358" s="5" t="s">
        <v>417</v>
      </c>
      <c r="Z3358" s="5" t="s">
        <v>417</v>
      </c>
      <c r="AA3358" s="5" t="s">
        <v>417</v>
      </c>
      <c r="AB3358" s="5"/>
      <c r="AC3358" s="5"/>
      <c r="AD3358" s="5"/>
      <c r="AE3358" s="5"/>
      <c r="AF3358" s="5"/>
    </row>
    <row r="3359" spans="1:32" hidden="1">
      <c r="A3359" s="5" t="s">
        <v>26101</v>
      </c>
      <c r="B3359" s="5" t="str">
        <f>IF(COUNTIF('Leads Priorizados INT'!M:M,A3359)&gt;0,"Sí","No")</f>
        <v>No</v>
      </c>
      <c r="C3359">
        <v>0</v>
      </c>
      <c r="D3359" s="6" t="s">
        <v>414</v>
      </c>
      <c r="E3359" s="5" t="s">
        <v>26102</v>
      </c>
      <c r="F3359" s="5" t="s">
        <v>431</v>
      </c>
      <c r="G3359" s="5" t="s">
        <v>2159</v>
      </c>
      <c r="H3359" s="7">
        <v>332664</v>
      </c>
      <c r="I3359" s="5">
        <v>2</v>
      </c>
      <c r="J3359" s="5">
        <v>2</v>
      </c>
      <c r="K3359" s="5" t="s">
        <v>26103</v>
      </c>
      <c r="L3359" s="5">
        <v>4.9099999999999998E-2</v>
      </c>
      <c r="M3359" s="8">
        <v>932091211</v>
      </c>
      <c r="N3359" s="8"/>
      <c r="O3359" s="8"/>
      <c r="P3359" s="8"/>
      <c r="Q3359" s="8"/>
      <c r="R3359" s="5" t="s">
        <v>417</v>
      </c>
      <c r="S3359" s="5" t="s">
        <v>417</v>
      </c>
      <c r="T3359" s="5" t="s">
        <v>417</v>
      </c>
      <c r="U3359" s="5" t="s">
        <v>417</v>
      </c>
      <c r="V3359" s="5" t="s">
        <v>417</v>
      </c>
      <c r="W3359" s="5" t="s">
        <v>417</v>
      </c>
      <c r="X3359" s="5" t="s">
        <v>417</v>
      </c>
      <c r="Y3359" s="5" t="s">
        <v>417</v>
      </c>
      <c r="Z3359" s="5" t="s">
        <v>417</v>
      </c>
      <c r="AA3359" s="5" t="s">
        <v>417</v>
      </c>
      <c r="AB3359" s="5"/>
      <c r="AC3359" s="5"/>
      <c r="AD3359" s="5"/>
      <c r="AE3359" s="5"/>
      <c r="AF3359" s="5"/>
    </row>
    <row r="3360" spans="1:32">
      <c r="A3360" s="5" t="s">
        <v>26104</v>
      </c>
      <c r="B3360" s="5" t="str">
        <f>IF(COUNTIF('Leads Priorizados INT'!M:M,A3360)&gt;0,"Sí","No")</f>
        <v>No</v>
      </c>
      <c r="C3360">
        <v>1</v>
      </c>
      <c r="D3360" s="6" t="s">
        <v>414</v>
      </c>
      <c r="E3360" s="5" t="s">
        <v>26105</v>
      </c>
      <c r="F3360" s="5" t="s">
        <v>152</v>
      </c>
      <c r="G3360" s="5" t="s">
        <v>1580</v>
      </c>
      <c r="H3360" s="7">
        <v>1050583</v>
      </c>
      <c r="I3360" s="5">
        <v>7</v>
      </c>
      <c r="J3360" s="5">
        <v>1</v>
      </c>
      <c r="K3360" s="5" t="s">
        <v>26106</v>
      </c>
      <c r="L3360" s="5">
        <v>4.9099999999999998E-2</v>
      </c>
      <c r="M3360" s="8"/>
      <c r="N3360" s="8"/>
      <c r="O3360" s="8"/>
      <c r="P3360" s="8"/>
      <c r="Q3360" s="8"/>
      <c r="R3360" s="5" t="s">
        <v>417</v>
      </c>
      <c r="S3360" s="5" t="s">
        <v>417</v>
      </c>
      <c r="T3360" s="5" t="s">
        <v>417</v>
      </c>
      <c r="U3360" s="5" t="s">
        <v>417</v>
      </c>
      <c r="V3360" s="5" t="s">
        <v>417</v>
      </c>
      <c r="W3360" s="5" t="s">
        <v>417</v>
      </c>
      <c r="X3360" s="5" t="s">
        <v>417</v>
      </c>
      <c r="Y3360" s="5" t="s">
        <v>417</v>
      </c>
      <c r="Z3360" s="5" t="s">
        <v>417</v>
      </c>
      <c r="AA3360" s="5" t="s">
        <v>417</v>
      </c>
      <c r="AB3360" s="5"/>
      <c r="AC3360" s="5"/>
      <c r="AD3360" s="5"/>
      <c r="AE3360" s="5"/>
      <c r="AF3360" s="5"/>
    </row>
    <row r="3361" spans="1:32" hidden="1">
      <c r="A3361" s="5" t="s">
        <v>26107</v>
      </c>
      <c r="B3361" s="5" t="str">
        <f>IF(COUNTIF('Leads Priorizados INT'!M:M,A3361)&gt;0,"Sí","No")</f>
        <v>No</v>
      </c>
      <c r="C3361">
        <v>0</v>
      </c>
      <c r="D3361" s="6" t="s">
        <v>414</v>
      </c>
      <c r="E3361" s="5" t="s">
        <v>26108</v>
      </c>
      <c r="F3361" s="5" t="s">
        <v>3780</v>
      </c>
      <c r="G3361" s="5" t="s">
        <v>15945</v>
      </c>
      <c r="H3361" s="7">
        <v>988273</v>
      </c>
      <c r="I3361" s="5">
        <v>7</v>
      </c>
      <c r="J3361" s="5">
        <v>1</v>
      </c>
      <c r="K3361" s="5" t="s">
        <v>26109</v>
      </c>
      <c r="L3361" s="5">
        <v>4.9000000000000002E-2</v>
      </c>
      <c r="M3361" s="8">
        <v>958222857</v>
      </c>
      <c r="N3361" s="8"/>
      <c r="O3361" s="8"/>
      <c r="P3361" s="8"/>
      <c r="Q3361" s="8"/>
      <c r="R3361" s="5" t="s">
        <v>417</v>
      </c>
      <c r="S3361" s="5" t="s">
        <v>417</v>
      </c>
      <c r="T3361" s="5" t="s">
        <v>417</v>
      </c>
      <c r="U3361" s="5" t="s">
        <v>417</v>
      </c>
      <c r="V3361" s="5" t="s">
        <v>417</v>
      </c>
      <c r="W3361" s="5" t="s">
        <v>417</v>
      </c>
      <c r="X3361" s="5" t="s">
        <v>417</v>
      </c>
      <c r="Y3361" s="5" t="s">
        <v>417</v>
      </c>
      <c r="Z3361" s="5" t="s">
        <v>417</v>
      </c>
      <c r="AA3361" s="5" t="s">
        <v>417</v>
      </c>
      <c r="AB3361" s="5" t="s">
        <v>26110</v>
      </c>
      <c r="AC3361" s="5"/>
      <c r="AD3361" s="5"/>
      <c r="AE3361" s="5"/>
      <c r="AF3361" s="5"/>
    </row>
    <row r="3362" spans="1:32">
      <c r="A3362" s="5" t="s">
        <v>26111</v>
      </c>
      <c r="B3362" s="5" t="str">
        <f>IF(COUNTIF('Leads Priorizados INT'!M:M,A3362)&gt;0,"Sí","No")</f>
        <v>No</v>
      </c>
      <c r="C3362">
        <v>1</v>
      </c>
      <c r="D3362" s="6" t="s">
        <v>414</v>
      </c>
      <c r="E3362" s="5" t="s">
        <v>26112</v>
      </c>
      <c r="F3362" s="5" t="s">
        <v>3740</v>
      </c>
      <c r="G3362" s="5" t="s">
        <v>9824</v>
      </c>
      <c r="H3362" s="7">
        <v>827134</v>
      </c>
      <c r="I3362" s="5">
        <v>1</v>
      </c>
      <c r="J3362" s="5">
        <v>1</v>
      </c>
      <c r="K3362" s="5" t="s">
        <v>26113</v>
      </c>
      <c r="L3362" s="5">
        <v>4.9000000000000002E-2</v>
      </c>
      <c r="M3362" s="8">
        <v>856075815</v>
      </c>
      <c r="N3362" s="8"/>
      <c r="O3362" s="8"/>
      <c r="P3362" s="8"/>
      <c r="Q3362" s="8"/>
      <c r="R3362" s="5" t="s">
        <v>417</v>
      </c>
      <c r="S3362" s="5" t="s">
        <v>417</v>
      </c>
      <c r="T3362" s="5" t="s">
        <v>417</v>
      </c>
      <c r="U3362" s="5" t="s">
        <v>417</v>
      </c>
      <c r="V3362" s="5" t="s">
        <v>417</v>
      </c>
      <c r="W3362" s="5" t="s">
        <v>417</v>
      </c>
      <c r="X3362" s="5" t="s">
        <v>417</v>
      </c>
      <c r="Y3362" s="5" t="s">
        <v>417</v>
      </c>
      <c r="Z3362" s="5" t="s">
        <v>417</v>
      </c>
      <c r="AA3362" s="5" t="s">
        <v>417</v>
      </c>
      <c r="AB3362" s="5"/>
      <c r="AC3362" s="5"/>
      <c r="AD3362" s="5"/>
      <c r="AE3362" s="5"/>
      <c r="AF3362" s="5"/>
    </row>
    <row r="3363" spans="1:32">
      <c r="A3363" s="5" t="s">
        <v>26114</v>
      </c>
      <c r="B3363" s="5" t="str">
        <f>IF(COUNTIF('Leads Priorizados INT'!M:M,A3363)&gt;0,"Sí","No")</f>
        <v>No</v>
      </c>
      <c r="C3363">
        <v>1</v>
      </c>
      <c r="D3363" s="6" t="s">
        <v>414</v>
      </c>
      <c r="E3363" s="5" t="s">
        <v>26115</v>
      </c>
      <c r="F3363" s="5" t="s">
        <v>152</v>
      </c>
      <c r="G3363" s="5" t="s">
        <v>1700</v>
      </c>
      <c r="H3363" s="7">
        <v>579181</v>
      </c>
      <c r="I3363" s="5">
        <v>4</v>
      </c>
      <c r="J3363" s="5">
        <v>1</v>
      </c>
      <c r="K3363" s="5" t="s">
        <v>26116</v>
      </c>
      <c r="L3363" s="5">
        <v>4.9000000000000002E-2</v>
      </c>
      <c r="M3363" s="8"/>
      <c r="N3363" s="8"/>
      <c r="O3363" s="8"/>
      <c r="P3363" s="8"/>
      <c r="Q3363" s="8"/>
      <c r="R3363" s="5" t="s">
        <v>417</v>
      </c>
      <c r="S3363" s="5" t="s">
        <v>417</v>
      </c>
      <c r="T3363" s="5" t="s">
        <v>417</v>
      </c>
      <c r="U3363" s="5" t="s">
        <v>417</v>
      </c>
      <c r="V3363" s="5" t="s">
        <v>417</v>
      </c>
      <c r="W3363" s="5" t="s">
        <v>417</v>
      </c>
      <c r="X3363" s="5" t="s">
        <v>417</v>
      </c>
      <c r="Y3363" s="5" t="s">
        <v>417</v>
      </c>
      <c r="Z3363" s="5" t="s">
        <v>417</v>
      </c>
      <c r="AA3363" s="5" t="s">
        <v>417</v>
      </c>
      <c r="AB3363" s="5"/>
      <c r="AC3363" s="5"/>
      <c r="AD3363" s="5"/>
      <c r="AE3363" s="5"/>
      <c r="AF3363" s="5"/>
    </row>
    <row r="3364" spans="1:32">
      <c r="A3364" s="5" t="s">
        <v>26117</v>
      </c>
      <c r="B3364" s="5" t="str">
        <f>IF(COUNTIF('Leads Priorizados INT'!M:M,A3364)&gt;0,"Sí","No")</f>
        <v>No</v>
      </c>
      <c r="C3364">
        <v>1</v>
      </c>
      <c r="D3364" s="6" t="s">
        <v>414</v>
      </c>
      <c r="E3364" s="5" t="s">
        <v>26118</v>
      </c>
      <c r="F3364" s="5" t="s">
        <v>2631</v>
      </c>
      <c r="G3364" s="5" t="s">
        <v>11902</v>
      </c>
      <c r="H3364" s="7">
        <v>377069</v>
      </c>
      <c r="I3364" s="5">
        <v>5</v>
      </c>
      <c r="J3364" s="5">
        <v>1</v>
      </c>
      <c r="K3364" s="5" t="s">
        <v>26119</v>
      </c>
      <c r="L3364" s="5">
        <v>4.8899999999999999E-2</v>
      </c>
      <c r="M3364" s="8">
        <v>983326338</v>
      </c>
      <c r="N3364" s="8">
        <v>947257116</v>
      </c>
      <c r="O3364" s="8"/>
      <c r="P3364" s="8"/>
      <c r="Q3364" s="8"/>
      <c r="R3364" s="5" t="s">
        <v>417</v>
      </c>
      <c r="S3364" s="5" t="s">
        <v>417</v>
      </c>
      <c r="T3364" s="5" t="s">
        <v>417</v>
      </c>
      <c r="U3364" s="5" t="s">
        <v>417</v>
      </c>
      <c r="V3364" s="5" t="s">
        <v>417</v>
      </c>
      <c r="W3364" s="5" t="s">
        <v>417</v>
      </c>
      <c r="X3364" s="5" t="s">
        <v>417</v>
      </c>
      <c r="Y3364" s="5" t="s">
        <v>417</v>
      </c>
      <c r="Z3364" s="5" t="s">
        <v>417</v>
      </c>
      <c r="AA3364" s="5" t="s">
        <v>417</v>
      </c>
      <c r="AB3364" s="5"/>
      <c r="AC3364" s="5"/>
      <c r="AD3364" s="5"/>
      <c r="AE3364" s="5"/>
      <c r="AF3364" s="5"/>
    </row>
    <row r="3365" spans="1:32" hidden="1">
      <c r="A3365" s="5" t="s">
        <v>26120</v>
      </c>
      <c r="B3365" s="5" t="str">
        <f>IF(COUNTIF('Leads Priorizados INT'!M:M,A3365)&gt;0,"Sí","No")</f>
        <v>No</v>
      </c>
      <c r="C3365">
        <v>0</v>
      </c>
      <c r="D3365" s="6" t="s">
        <v>414</v>
      </c>
      <c r="E3365" s="5" t="s">
        <v>26121</v>
      </c>
      <c r="F3365" s="5" t="s">
        <v>923</v>
      </c>
      <c r="G3365" s="5" t="s">
        <v>17937</v>
      </c>
      <c r="H3365" s="7">
        <v>378649</v>
      </c>
      <c r="I3365" s="5">
        <v>3</v>
      </c>
      <c r="J3365" s="5">
        <v>1</v>
      </c>
      <c r="K3365" s="5" t="s">
        <v>26122</v>
      </c>
      <c r="L3365" s="5">
        <v>4.8899999999999999E-2</v>
      </c>
      <c r="M3365" s="8">
        <v>923233396</v>
      </c>
      <c r="N3365" s="8">
        <v>651707674</v>
      </c>
      <c r="O3365" s="8">
        <v>651707628</v>
      </c>
      <c r="P3365" s="8">
        <v>651707672</v>
      </c>
      <c r="Q3365" s="8"/>
      <c r="R3365" s="5" t="s">
        <v>417</v>
      </c>
      <c r="S3365" s="5" t="s">
        <v>417</v>
      </c>
      <c r="T3365" s="5" t="s">
        <v>417</v>
      </c>
      <c r="U3365" s="5" t="s">
        <v>417</v>
      </c>
      <c r="V3365" s="5" t="s">
        <v>417</v>
      </c>
      <c r="W3365" s="5" t="s">
        <v>417</v>
      </c>
      <c r="X3365" s="5" t="s">
        <v>417</v>
      </c>
      <c r="Y3365" s="5" t="s">
        <v>417</v>
      </c>
      <c r="Z3365" s="5" t="s">
        <v>417</v>
      </c>
      <c r="AA3365" s="5" t="s">
        <v>417</v>
      </c>
      <c r="AB3365" s="5"/>
      <c r="AC3365" s="5"/>
      <c r="AD3365" s="5"/>
      <c r="AE3365" s="5"/>
      <c r="AF3365" s="5"/>
    </row>
    <row r="3366" spans="1:32" hidden="1">
      <c r="A3366" s="5" t="s">
        <v>26123</v>
      </c>
      <c r="B3366" s="5" t="str">
        <f>IF(COUNTIF('Leads Priorizados INT'!M:M,A3366)&gt;0,"Sí","No")</f>
        <v>No</v>
      </c>
      <c r="C3366">
        <v>0</v>
      </c>
      <c r="D3366" s="6" t="s">
        <v>414</v>
      </c>
      <c r="E3366" s="5" t="s">
        <v>26124</v>
      </c>
      <c r="F3366" s="5" t="s">
        <v>1328</v>
      </c>
      <c r="G3366" s="5" t="s">
        <v>26125</v>
      </c>
      <c r="H3366" s="7">
        <v>500598</v>
      </c>
      <c r="I3366" s="5">
        <v>5</v>
      </c>
      <c r="J3366" s="5">
        <v>1</v>
      </c>
      <c r="K3366" s="5" t="s">
        <v>26126</v>
      </c>
      <c r="L3366" s="5">
        <v>4.8899999999999999E-2</v>
      </c>
      <c r="M3366" s="8"/>
      <c r="N3366" s="8"/>
      <c r="O3366" s="8"/>
      <c r="P3366" s="8"/>
      <c r="Q3366" s="8"/>
      <c r="R3366" s="5" t="s">
        <v>417</v>
      </c>
      <c r="S3366" s="5" t="s">
        <v>417</v>
      </c>
      <c r="T3366" s="5" t="s">
        <v>417</v>
      </c>
      <c r="U3366" s="5" t="s">
        <v>417</v>
      </c>
      <c r="V3366" s="5" t="s">
        <v>417</v>
      </c>
      <c r="W3366" s="5" t="s">
        <v>417</v>
      </c>
      <c r="X3366" s="5" t="s">
        <v>417</v>
      </c>
      <c r="Y3366" s="5" t="s">
        <v>417</v>
      </c>
      <c r="Z3366" s="5" t="s">
        <v>417</v>
      </c>
      <c r="AA3366" s="5" t="s">
        <v>417</v>
      </c>
      <c r="AB3366" s="5"/>
      <c r="AC3366" s="5"/>
      <c r="AD3366" s="5"/>
      <c r="AE3366" s="5"/>
      <c r="AF3366" s="5"/>
    </row>
    <row r="3367" spans="1:32" hidden="1">
      <c r="A3367" s="5" t="s">
        <v>26127</v>
      </c>
      <c r="B3367" s="5" t="str">
        <f>IF(COUNTIF('Leads Priorizados INT'!M:M,A3367)&gt;0,"Sí","No")</f>
        <v>No</v>
      </c>
      <c r="C3367">
        <v>0</v>
      </c>
      <c r="D3367" s="6" t="s">
        <v>414</v>
      </c>
      <c r="E3367" s="5" t="s">
        <v>26128</v>
      </c>
      <c r="F3367" s="5" t="s">
        <v>1328</v>
      </c>
      <c r="G3367" s="5" t="s">
        <v>16136</v>
      </c>
      <c r="H3367" s="7">
        <v>366461</v>
      </c>
      <c r="I3367" s="5">
        <v>1</v>
      </c>
      <c r="J3367" s="5">
        <v>2</v>
      </c>
      <c r="K3367" s="5" t="s">
        <v>26129</v>
      </c>
      <c r="L3367" s="5">
        <v>4.8899999999999999E-2</v>
      </c>
      <c r="M3367" s="8">
        <v>966809343</v>
      </c>
      <c r="N3367" s="8">
        <v>622326233</v>
      </c>
      <c r="O3367" s="8">
        <v>633486186</v>
      </c>
      <c r="P3367" s="8"/>
      <c r="Q3367" s="8"/>
      <c r="R3367" s="5" t="s">
        <v>417</v>
      </c>
      <c r="S3367" s="5" t="s">
        <v>417</v>
      </c>
      <c r="T3367" s="5" t="s">
        <v>417</v>
      </c>
      <c r="U3367" s="5" t="s">
        <v>417</v>
      </c>
      <c r="V3367" s="5" t="s">
        <v>417</v>
      </c>
      <c r="W3367" s="5" t="s">
        <v>417</v>
      </c>
      <c r="X3367" s="5" t="s">
        <v>417</v>
      </c>
      <c r="Y3367" s="5" t="s">
        <v>417</v>
      </c>
      <c r="Z3367" s="5" t="s">
        <v>417</v>
      </c>
      <c r="AA3367" s="5" t="s">
        <v>417</v>
      </c>
      <c r="AB3367" s="5"/>
      <c r="AC3367" s="5"/>
      <c r="AD3367" s="5"/>
      <c r="AE3367" s="5"/>
      <c r="AF3367" s="5"/>
    </row>
    <row r="3368" spans="1:32" hidden="1">
      <c r="A3368" s="5" t="s">
        <v>26130</v>
      </c>
      <c r="B3368" s="5" t="str">
        <f>IF(COUNTIF('Leads Priorizados INT'!M:M,A3368)&gt;0,"Sí","No")</f>
        <v>No</v>
      </c>
      <c r="C3368">
        <v>0</v>
      </c>
      <c r="D3368" s="6" t="s">
        <v>414</v>
      </c>
      <c r="E3368" s="5" t="s">
        <v>26131</v>
      </c>
      <c r="F3368" s="5" t="s">
        <v>1328</v>
      </c>
      <c r="G3368" s="5" t="s">
        <v>17472</v>
      </c>
      <c r="H3368" s="7">
        <v>553392</v>
      </c>
      <c r="I3368" s="5">
        <v>12</v>
      </c>
      <c r="J3368" s="5">
        <v>1</v>
      </c>
      <c r="K3368" s="5" t="s">
        <v>26132</v>
      </c>
      <c r="L3368" s="5">
        <v>4.8899999999999999E-2</v>
      </c>
      <c r="M3368" s="8"/>
      <c r="N3368" s="8"/>
      <c r="O3368" s="8"/>
      <c r="P3368" s="8"/>
      <c r="Q3368" s="8"/>
      <c r="R3368" s="5" t="s">
        <v>417</v>
      </c>
      <c r="S3368" s="5" t="s">
        <v>417</v>
      </c>
      <c r="T3368" s="5" t="s">
        <v>417</v>
      </c>
      <c r="U3368" s="5" t="s">
        <v>417</v>
      </c>
      <c r="V3368" s="5" t="s">
        <v>417</v>
      </c>
      <c r="W3368" s="5" t="s">
        <v>417</v>
      </c>
      <c r="X3368" s="5" t="s">
        <v>417</v>
      </c>
      <c r="Y3368" s="5" t="s">
        <v>417</v>
      </c>
      <c r="Z3368" s="5" t="s">
        <v>417</v>
      </c>
      <c r="AA3368" s="5" t="s">
        <v>417</v>
      </c>
      <c r="AB3368" s="5"/>
      <c r="AC3368" s="5"/>
      <c r="AD3368" s="5"/>
      <c r="AE3368" s="5"/>
      <c r="AF3368" s="5"/>
    </row>
    <row r="3369" spans="1:32" hidden="1">
      <c r="A3369" s="5" t="s">
        <v>26133</v>
      </c>
      <c r="B3369" s="5" t="str">
        <f>IF(COUNTIF('Leads Priorizados INT'!M:M,A3369)&gt;0,"Sí","No")</f>
        <v>No</v>
      </c>
      <c r="C3369">
        <v>0</v>
      </c>
      <c r="D3369" s="6" t="s">
        <v>414</v>
      </c>
      <c r="E3369" s="5" t="s">
        <v>26134</v>
      </c>
      <c r="F3369" s="5" t="s">
        <v>152</v>
      </c>
      <c r="G3369" s="5" t="s">
        <v>20147</v>
      </c>
      <c r="H3369" s="7">
        <v>363619</v>
      </c>
      <c r="I3369" s="5">
        <v>1</v>
      </c>
      <c r="J3369" s="5">
        <v>1</v>
      </c>
      <c r="K3369" s="5" t="s">
        <v>26135</v>
      </c>
      <c r="L3369" s="5">
        <v>4.8899999999999999E-2</v>
      </c>
      <c r="M3369" s="8">
        <v>916222280</v>
      </c>
      <c r="N3369" s="8"/>
      <c r="O3369" s="8"/>
      <c r="P3369" s="8"/>
      <c r="Q3369" s="8"/>
      <c r="R3369" s="5" t="s">
        <v>417</v>
      </c>
      <c r="S3369" s="5" t="s">
        <v>417</v>
      </c>
      <c r="T3369" s="5" t="s">
        <v>417</v>
      </c>
      <c r="U3369" s="5" t="s">
        <v>417</v>
      </c>
      <c r="V3369" s="5" t="s">
        <v>417</v>
      </c>
      <c r="W3369" s="5" t="s">
        <v>417</v>
      </c>
      <c r="X3369" s="5" t="s">
        <v>417</v>
      </c>
      <c r="Y3369" s="5" t="s">
        <v>417</v>
      </c>
      <c r="Z3369" s="5" t="s">
        <v>417</v>
      </c>
      <c r="AA3369" s="5" t="s">
        <v>417</v>
      </c>
      <c r="AB3369" s="5" t="s">
        <v>26136</v>
      </c>
      <c r="AC3369" s="5"/>
      <c r="AD3369" s="5"/>
      <c r="AE3369" s="5"/>
      <c r="AF3369" s="5"/>
    </row>
    <row r="3370" spans="1:32">
      <c r="A3370" s="5" t="s">
        <v>26137</v>
      </c>
      <c r="B3370" s="5" t="str">
        <f>IF(COUNTIF('Leads Priorizados INT'!M:M,A3370)&gt;0,"Sí","No")</f>
        <v>No</v>
      </c>
      <c r="C3370">
        <v>1</v>
      </c>
      <c r="D3370" s="6" t="s">
        <v>414</v>
      </c>
      <c r="E3370" s="5" t="s">
        <v>26138</v>
      </c>
      <c r="F3370" s="5" t="s">
        <v>873</v>
      </c>
      <c r="G3370" s="5" t="s">
        <v>19631</v>
      </c>
      <c r="H3370" s="7">
        <v>844196</v>
      </c>
      <c r="I3370" s="5">
        <v>7</v>
      </c>
      <c r="J3370" s="5">
        <v>2</v>
      </c>
      <c r="K3370" s="5" t="s">
        <v>26139</v>
      </c>
      <c r="L3370" s="5">
        <v>4.8899999999999999E-2</v>
      </c>
      <c r="M3370" s="8"/>
      <c r="N3370" s="8"/>
      <c r="O3370" s="8"/>
      <c r="P3370" s="8"/>
      <c r="Q3370" s="8"/>
      <c r="R3370" s="5" t="s">
        <v>417</v>
      </c>
      <c r="S3370" s="5" t="s">
        <v>417</v>
      </c>
      <c r="T3370" s="5" t="s">
        <v>417</v>
      </c>
      <c r="U3370" s="5" t="s">
        <v>417</v>
      </c>
      <c r="V3370" s="5" t="s">
        <v>417</v>
      </c>
      <c r="W3370" s="5" t="s">
        <v>417</v>
      </c>
      <c r="X3370" s="5" t="s">
        <v>417</v>
      </c>
      <c r="Y3370" s="5" t="s">
        <v>417</v>
      </c>
      <c r="Z3370" s="5" t="s">
        <v>417</v>
      </c>
      <c r="AA3370" s="5" t="s">
        <v>417</v>
      </c>
      <c r="AB3370" s="5"/>
      <c r="AC3370" s="5"/>
      <c r="AD3370" s="5"/>
      <c r="AE3370" s="5"/>
      <c r="AF3370" s="5"/>
    </row>
    <row r="3371" spans="1:32" hidden="1">
      <c r="A3371" s="5" t="s">
        <v>26140</v>
      </c>
      <c r="B3371" s="5" t="str">
        <f>IF(COUNTIF('Leads Priorizados INT'!M:M,A3371)&gt;0,"Sí","No")</f>
        <v>No</v>
      </c>
      <c r="C3371">
        <v>0</v>
      </c>
      <c r="D3371" s="6" t="s">
        <v>414</v>
      </c>
      <c r="E3371" s="5" t="s">
        <v>26141</v>
      </c>
      <c r="F3371" s="5" t="s">
        <v>923</v>
      </c>
      <c r="G3371" s="5" t="s">
        <v>17815</v>
      </c>
      <c r="H3371" s="7">
        <v>717150</v>
      </c>
      <c r="I3371" s="5">
        <v>6</v>
      </c>
      <c r="J3371" s="5">
        <v>1</v>
      </c>
      <c r="K3371" s="5" t="s">
        <v>26142</v>
      </c>
      <c r="L3371" s="5">
        <v>4.8800000000000003E-2</v>
      </c>
      <c r="M3371" s="8"/>
      <c r="N3371" s="8"/>
      <c r="O3371" s="8"/>
      <c r="P3371" s="8"/>
      <c r="Q3371" s="8"/>
      <c r="R3371" s="5" t="s">
        <v>417</v>
      </c>
      <c r="S3371" s="5" t="s">
        <v>417</v>
      </c>
      <c r="T3371" s="5" t="s">
        <v>417</v>
      </c>
      <c r="U3371" s="5" t="s">
        <v>417</v>
      </c>
      <c r="V3371" s="5" t="s">
        <v>417</v>
      </c>
      <c r="W3371" s="5" t="s">
        <v>417</v>
      </c>
      <c r="X3371" s="5" t="s">
        <v>417</v>
      </c>
      <c r="Y3371" s="5" t="s">
        <v>417</v>
      </c>
      <c r="Z3371" s="5" t="s">
        <v>417</v>
      </c>
      <c r="AA3371" s="5" t="s">
        <v>417</v>
      </c>
      <c r="AB3371" s="5"/>
      <c r="AC3371" s="5"/>
      <c r="AD3371" s="5"/>
      <c r="AE3371" s="5"/>
      <c r="AF3371" s="5"/>
    </row>
    <row r="3372" spans="1:32" hidden="1">
      <c r="A3372" s="5" t="s">
        <v>26143</v>
      </c>
      <c r="B3372" s="5" t="str">
        <f>IF(COUNTIF('Leads Priorizados INT'!M:M,A3372)&gt;0,"Sí","No")</f>
        <v>No</v>
      </c>
      <c r="C3372">
        <v>0</v>
      </c>
      <c r="D3372" s="6" t="s">
        <v>414</v>
      </c>
      <c r="E3372" s="5" t="s">
        <v>26144</v>
      </c>
      <c r="F3372" s="5" t="s">
        <v>152</v>
      </c>
      <c r="G3372" s="5" t="s">
        <v>2881</v>
      </c>
      <c r="H3372" s="7">
        <v>2853002</v>
      </c>
      <c r="I3372" s="5">
        <v>20</v>
      </c>
      <c r="J3372" s="5">
        <v>1</v>
      </c>
      <c r="K3372" s="5" t="s">
        <v>26145</v>
      </c>
      <c r="L3372" s="5">
        <v>4.8800000000000003E-2</v>
      </c>
      <c r="M3372" s="8">
        <v>917890512</v>
      </c>
      <c r="N3372" s="8"/>
      <c r="O3372" s="8"/>
      <c r="P3372" s="8"/>
      <c r="Q3372" s="8"/>
      <c r="R3372" s="5" t="s">
        <v>417</v>
      </c>
      <c r="S3372" s="5" t="s">
        <v>417</v>
      </c>
      <c r="T3372" s="5" t="s">
        <v>417</v>
      </c>
      <c r="U3372" s="5" t="s">
        <v>417</v>
      </c>
      <c r="V3372" s="5" t="s">
        <v>417</v>
      </c>
      <c r="W3372" s="5" t="s">
        <v>417</v>
      </c>
      <c r="X3372" s="5" t="s">
        <v>417</v>
      </c>
      <c r="Y3372" s="5" t="s">
        <v>417</v>
      </c>
      <c r="Z3372" s="5" t="s">
        <v>417</v>
      </c>
      <c r="AA3372" s="5" t="s">
        <v>417</v>
      </c>
      <c r="AB3372" s="5"/>
      <c r="AC3372" s="5"/>
      <c r="AD3372" s="5"/>
      <c r="AE3372" s="5"/>
      <c r="AF3372" s="5"/>
    </row>
    <row r="3373" spans="1:32" hidden="1">
      <c r="A3373" s="5" t="s">
        <v>26146</v>
      </c>
      <c r="B3373" s="5" t="str">
        <f>IF(COUNTIF('Leads Priorizados INT'!M:M,A3373)&gt;0,"Sí","No")</f>
        <v>No</v>
      </c>
      <c r="C3373">
        <v>0</v>
      </c>
      <c r="D3373" s="6" t="s">
        <v>414</v>
      </c>
      <c r="E3373" s="5" t="s">
        <v>26147</v>
      </c>
      <c r="F3373" s="5" t="s">
        <v>152</v>
      </c>
      <c r="G3373" s="5" t="s">
        <v>1602</v>
      </c>
      <c r="H3373" s="7">
        <v>567092</v>
      </c>
      <c r="I3373" s="5">
        <v>2</v>
      </c>
      <c r="J3373" s="5">
        <v>2</v>
      </c>
      <c r="K3373" s="5" t="s">
        <v>26148</v>
      </c>
      <c r="L3373" s="5">
        <v>4.8800000000000003E-2</v>
      </c>
      <c r="M3373" s="8">
        <v>625609676</v>
      </c>
      <c r="N3373" s="8"/>
      <c r="O3373" s="8"/>
      <c r="P3373" s="8"/>
      <c r="Q3373" s="8"/>
      <c r="R3373" s="5" t="s">
        <v>417</v>
      </c>
      <c r="S3373" s="5" t="s">
        <v>417</v>
      </c>
      <c r="T3373" s="5" t="s">
        <v>417</v>
      </c>
      <c r="U3373" s="5" t="s">
        <v>417</v>
      </c>
      <c r="V3373" s="5" t="s">
        <v>417</v>
      </c>
      <c r="W3373" s="5" t="s">
        <v>417</v>
      </c>
      <c r="X3373" s="5" t="s">
        <v>417</v>
      </c>
      <c r="Y3373" s="5" t="s">
        <v>417</v>
      </c>
      <c r="Z3373" s="5" t="s">
        <v>417</v>
      </c>
      <c r="AA3373" s="5" t="s">
        <v>417</v>
      </c>
      <c r="AB3373" s="5"/>
      <c r="AC3373" s="5"/>
      <c r="AD3373" s="5"/>
      <c r="AE3373" s="5"/>
      <c r="AF3373" s="5"/>
    </row>
    <row r="3374" spans="1:32" hidden="1">
      <c r="A3374" s="5" t="s">
        <v>26149</v>
      </c>
      <c r="B3374" s="5" t="str">
        <f>IF(COUNTIF('Leads Priorizados INT'!M:M,A3374)&gt;0,"Sí","No")</f>
        <v>No</v>
      </c>
      <c r="C3374">
        <v>0</v>
      </c>
      <c r="D3374" s="6" t="s">
        <v>414</v>
      </c>
      <c r="E3374" s="5" t="s">
        <v>26150</v>
      </c>
      <c r="F3374" s="5" t="s">
        <v>873</v>
      </c>
      <c r="G3374" s="5" t="s">
        <v>9321</v>
      </c>
      <c r="H3374" s="7">
        <v>413470</v>
      </c>
      <c r="I3374" s="5">
        <v>1</v>
      </c>
      <c r="J3374" s="5">
        <v>1</v>
      </c>
      <c r="K3374" s="5" t="s">
        <v>26151</v>
      </c>
      <c r="L3374" s="5">
        <v>4.8800000000000003E-2</v>
      </c>
      <c r="M3374" s="8">
        <v>691057796</v>
      </c>
      <c r="N3374" s="8"/>
      <c r="O3374" s="8"/>
      <c r="P3374" s="8"/>
      <c r="Q3374" s="8"/>
      <c r="R3374" s="5" t="s">
        <v>417</v>
      </c>
      <c r="S3374" s="5" t="s">
        <v>417</v>
      </c>
      <c r="T3374" s="5" t="s">
        <v>417</v>
      </c>
      <c r="U3374" s="5" t="s">
        <v>417</v>
      </c>
      <c r="V3374" s="5" t="s">
        <v>417</v>
      </c>
      <c r="W3374" s="5" t="s">
        <v>417</v>
      </c>
      <c r="X3374" s="5" t="s">
        <v>417</v>
      </c>
      <c r="Y3374" s="5" t="s">
        <v>417</v>
      </c>
      <c r="Z3374" s="5" t="s">
        <v>417</v>
      </c>
      <c r="AA3374" s="5" t="s">
        <v>417</v>
      </c>
      <c r="AB3374" s="5"/>
      <c r="AC3374" s="5"/>
      <c r="AD3374" s="5"/>
      <c r="AE3374" s="5"/>
      <c r="AF3374" s="5"/>
    </row>
    <row r="3375" spans="1:32" hidden="1">
      <c r="A3375" s="5" t="s">
        <v>26152</v>
      </c>
      <c r="B3375" s="5" t="str">
        <f>IF(COUNTIF('Leads Priorizados INT'!M:M,A3375)&gt;0,"Sí","No")</f>
        <v>No</v>
      </c>
      <c r="C3375">
        <v>0</v>
      </c>
      <c r="D3375" s="6" t="s">
        <v>414</v>
      </c>
      <c r="E3375" s="5" t="s">
        <v>26153</v>
      </c>
      <c r="F3375" s="5" t="s">
        <v>497</v>
      </c>
      <c r="G3375" s="5" t="s">
        <v>2180</v>
      </c>
      <c r="H3375" s="7">
        <v>905093</v>
      </c>
      <c r="I3375" s="5">
        <v>13</v>
      </c>
      <c r="J3375" s="5">
        <v>1</v>
      </c>
      <c r="K3375" s="5" t="s">
        <v>26154</v>
      </c>
      <c r="L3375" s="5">
        <v>4.87E-2</v>
      </c>
      <c r="M3375" s="8">
        <v>971498890</v>
      </c>
      <c r="N3375" s="8"/>
      <c r="O3375" s="8"/>
      <c r="P3375" s="8"/>
      <c r="Q3375" s="8"/>
      <c r="R3375" s="5" t="s">
        <v>417</v>
      </c>
      <c r="S3375" s="5" t="s">
        <v>417</v>
      </c>
      <c r="T3375" s="5" t="s">
        <v>417</v>
      </c>
      <c r="U3375" s="5" t="s">
        <v>417</v>
      </c>
      <c r="V3375" s="5" t="s">
        <v>417</v>
      </c>
      <c r="W3375" s="5" t="s">
        <v>417</v>
      </c>
      <c r="X3375" s="5" t="s">
        <v>417</v>
      </c>
      <c r="Y3375" s="5" t="s">
        <v>417</v>
      </c>
      <c r="Z3375" s="5" t="s">
        <v>417</v>
      </c>
      <c r="AA3375" s="5" t="s">
        <v>417</v>
      </c>
      <c r="AB3375" s="5" t="s">
        <v>26155</v>
      </c>
      <c r="AC3375" s="5"/>
      <c r="AD3375" s="5"/>
      <c r="AE3375" s="5"/>
      <c r="AF3375" s="5"/>
    </row>
    <row r="3376" spans="1:32" hidden="1">
      <c r="A3376" s="5" t="s">
        <v>26156</v>
      </c>
      <c r="B3376" s="5" t="str">
        <f>IF(COUNTIF('Leads Priorizados INT'!M:M,A3376)&gt;0,"Sí","No")</f>
        <v>No</v>
      </c>
      <c r="C3376">
        <v>0</v>
      </c>
      <c r="D3376" s="6" t="s">
        <v>414</v>
      </c>
      <c r="E3376" s="5" t="s">
        <v>26157</v>
      </c>
      <c r="F3376" s="5" t="s">
        <v>431</v>
      </c>
      <c r="G3376" s="5" t="s">
        <v>1186</v>
      </c>
      <c r="H3376" s="7">
        <v>2878466</v>
      </c>
      <c r="I3376" s="5">
        <v>1</v>
      </c>
      <c r="J3376" s="5">
        <v>1</v>
      </c>
      <c r="K3376" s="5" t="s">
        <v>26158</v>
      </c>
      <c r="L3376" s="5">
        <v>4.87E-2</v>
      </c>
      <c r="M3376" s="8"/>
      <c r="N3376" s="8"/>
      <c r="O3376" s="8"/>
      <c r="P3376" s="8"/>
      <c r="Q3376" s="8"/>
      <c r="R3376" s="5" t="s">
        <v>417</v>
      </c>
      <c r="S3376" s="5" t="s">
        <v>417</v>
      </c>
      <c r="T3376" s="5" t="s">
        <v>417</v>
      </c>
      <c r="U3376" s="5" t="s">
        <v>417</v>
      </c>
      <c r="V3376" s="5" t="s">
        <v>417</v>
      </c>
      <c r="W3376" s="5" t="s">
        <v>417</v>
      </c>
      <c r="X3376" s="5" t="s">
        <v>417</v>
      </c>
      <c r="Y3376" s="5" t="s">
        <v>417</v>
      </c>
      <c r="Z3376" s="5" t="s">
        <v>417</v>
      </c>
      <c r="AA3376" s="5" t="s">
        <v>417</v>
      </c>
      <c r="AB3376" s="5"/>
      <c r="AC3376" s="5"/>
      <c r="AD3376" s="5"/>
      <c r="AE3376" s="5"/>
      <c r="AF3376" s="5"/>
    </row>
    <row r="3377" spans="1:32" hidden="1">
      <c r="A3377" s="5" t="s">
        <v>26159</v>
      </c>
      <c r="B3377" s="5" t="str">
        <f>IF(COUNTIF('Leads Priorizados INT'!M:M,A3377)&gt;0,"Sí","No")</f>
        <v>No</v>
      </c>
      <c r="C3377">
        <v>0</v>
      </c>
      <c r="D3377" s="6" t="s">
        <v>414</v>
      </c>
      <c r="E3377" s="5" t="s">
        <v>26160</v>
      </c>
      <c r="F3377" s="5" t="s">
        <v>431</v>
      </c>
      <c r="G3377" s="5" t="s">
        <v>10019</v>
      </c>
      <c r="H3377" s="7">
        <v>308555</v>
      </c>
      <c r="I3377" s="5">
        <v>10</v>
      </c>
      <c r="J3377" s="5">
        <v>1</v>
      </c>
      <c r="K3377" s="5" t="s">
        <v>26161</v>
      </c>
      <c r="L3377" s="5">
        <v>4.87E-2</v>
      </c>
      <c r="M3377" s="8"/>
      <c r="N3377" s="8"/>
      <c r="O3377" s="8"/>
      <c r="P3377" s="8"/>
      <c r="Q3377" s="8"/>
      <c r="R3377" s="5" t="s">
        <v>417</v>
      </c>
      <c r="S3377" s="5" t="s">
        <v>417</v>
      </c>
      <c r="T3377" s="5" t="s">
        <v>417</v>
      </c>
      <c r="U3377" s="5" t="s">
        <v>417</v>
      </c>
      <c r="V3377" s="5" t="s">
        <v>417</v>
      </c>
      <c r="W3377" s="5" t="s">
        <v>417</v>
      </c>
      <c r="X3377" s="5" t="s">
        <v>417</v>
      </c>
      <c r="Y3377" s="5" t="s">
        <v>417</v>
      </c>
      <c r="Z3377" s="5" t="s">
        <v>417</v>
      </c>
      <c r="AA3377" s="5" t="s">
        <v>417</v>
      </c>
      <c r="AB3377" s="5"/>
      <c r="AC3377" s="5"/>
      <c r="AD3377" s="5"/>
      <c r="AE3377" s="5"/>
      <c r="AF3377" s="5"/>
    </row>
    <row r="3378" spans="1:32" hidden="1">
      <c r="A3378" s="5" t="s">
        <v>26162</v>
      </c>
      <c r="B3378" s="5" t="str">
        <f>IF(COUNTIF('Leads Priorizados INT'!M:M,A3378)&gt;0,"Sí","No")</f>
        <v>No</v>
      </c>
      <c r="C3378">
        <v>0</v>
      </c>
      <c r="D3378" s="6" t="s">
        <v>414</v>
      </c>
      <c r="E3378" s="5" t="s">
        <v>26163</v>
      </c>
      <c r="F3378" s="5" t="s">
        <v>152</v>
      </c>
      <c r="G3378" s="5" t="s">
        <v>1915</v>
      </c>
      <c r="H3378" s="7">
        <v>2030376</v>
      </c>
      <c r="I3378" s="5">
        <v>2</v>
      </c>
      <c r="J3378" s="5">
        <v>4</v>
      </c>
      <c r="K3378" s="5" t="s">
        <v>26164</v>
      </c>
      <c r="L3378" s="5">
        <v>4.87E-2</v>
      </c>
      <c r="M3378" s="8">
        <v>917479204</v>
      </c>
      <c r="N3378" s="8">
        <v>653956730</v>
      </c>
      <c r="O3378" s="8"/>
      <c r="P3378" s="8"/>
      <c r="Q3378" s="8"/>
      <c r="R3378" s="5" t="s">
        <v>417</v>
      </c>
      <c r="S3378" s="5" t="s">
        <v>417</v>
      </c>
      <c r="T3378" s="5" t="s">
        <v>417</v>
      </c>
      <c r="U3378" s="5" t="s">
        <v>417</v>
      </c>
      <c r="V3378" s="5" t="s">
        <v>417</v>
      </c>
      <c r="W3378" s="5" t="s">
        <v>417</v>
      </c>
      <c r="X3378" s="5" t="s">
        <v>417</v>
      </c>
      <c r="Y3378" s="5" t="s">
        <v>417</v>
      </c>
      <c r="Z3378" s="5" t="s">
        <v>417</v>
      </c>
      <c r="AA3378" s="5" t="s">
        <v>417</v>
      </c>
      <c r="AB3378" s="5"/>
      <c r="AC3378" s="5"/>
      <c r="AD3378" s="5"/>
      <c r="AE3378" s="5"/>
      <c r="AF3378" s="5"/>
    </row>
    <row r="3379" spans="1:32" hidden="1">
      <c r="A3379" s="5" t="s">
        <v>26165</v>
      </c>
      <c r="B3379" s="5" t="str">
        <f>IF(COUNTIF('Leads Priorizados INT'!M:M,A3379)&gt;0,"Sí","No")</f>
        <v>No</v>
      </c>
      <c r="C3379">
        <v>0</v>
      </c>
      <c r="D3379" s="6" t="s">
        <v>414</v>
      </c>
      <c r="E3379" s="5" t="s">
        <v>26166</v>
      </c>
      <c r="F3379" s="5" t="s">
        <v>152</v>
      </c>
      <c r="G3379" s="5" t="s">
        <v>3335</v>
      </c>
      <c r="H3379" s="7">
        <v>6025260</v>
      </c>
      <c r="I3379" s="5">
        <v>4</v>
      </c>
      <c r="J3379" s="5">
        <v>1</v>
      </c>
      <c r="K3379" s="5" t="s">
        <v>26167</v>
      </c>
      <c r="L3379" s="5">
        <v>4.87E-2</v>
      </c>
      <c r="M3379" s="8"/>
      <c r="N3379" s="8"/>
      <c r="O3379" s="8"/>
      <c r="P3379" s="8"/>
      <c r="Q3379" s="8"/>
      <c r="R3379" s="5" t="s">
        <v>417</v>
      </c>
      <c r="S3379" s="5" t="s">
        <v>417</v>
      </c>
      <c r="T3379" s="5" t="s">
        <v>417</v>
      </c>
      <c r="U3379" s="5" t="s">
        <v>417</v>
      </c>
      <c r="V3379" s="5" t="s">
        <v>417</v>
      </c>
      <c r="W3379" s="5" t="s">
        <v>417</v>
      </c>
      <c r="X3379" s="5" t="s">
        <v>417</v>
      </c>
      <c r="Y3379" s="5" t="s">
        <v>417</v>
      </c>
      <c r="Z3379" s="5" t="s">
        <v>417</v>
      </c>
      <c r="AA3379" s="5" t="s">
        <v>417</v>
      </c>
      <c r="AB3379" s="5"/>
      <c r="AC3379" s="5"/>
      <c r="AD3379" s="5"/>
      <c r="AE3379" s="5"/>
      <c r="AF3379" s="5"/>
    </row>
    <row r="3380" spans="1:32">
      <c r="A3380" s="5" t="s">
        <v>26168</v>
      </c>
      <c r="B3380" s="5" t="str">
        <f>IF(COUNTIF('Leads Priorizados INT'!M:M,A3380)&gt;0,"Sí","No")</f>
        <v>No</v>
      </c>
      <c r="C3380">
        <v>1</v>
      </c>
      <c r="D3380" s="6" t="s">
        <v>414</v>
      </c>
      <c r="E3380" s="5" t="s">
        <v>26169</v>
      </c>
      <c r="F3380" s="5" t="s">
        <v>152</v>
      </c>
      <c r="G3380" s="5" t="s">
        <v>1602</v>
      </c>
      <c r="H3380" s="7">
        <v>660590</v>
      </c>
      <c r="I3380" s="5">
        <v>5</v>
      </c>
      <c r="J3380" s="5">
        <v>1</v>
      </c>
      <c r="K3380" s="5" t="s">
        <v>26170</v>
      </c>
      <c r="L3380" s="5">
        <v>4.87E-2</v>
      </c>
      <c r="M3380" s="8"/>
      <c r="N3380" s="8"/>
      <c r="O3380" s="8"/>
      <c r="P3380" s="8"/>
      <c r="Q3380" s="8"/>
      <c r="R3380" s="5" t="s">
        <v>417</v>
      </c>
      <c r="S3380" s="5" t="s">
        <v>417</v>
      </c>
      <c r="T3380" s="5" t="s">
        <v>417</v>
      </c>
      <c r="U3380" s="5" t="s">
        <v>417</v>
      </c>
      <c r="V3380" s="5" t="s">
        <v>417</v>
      </c>
      <c r="W3380" s="5" t="s">
        <v>417</v>
      </c>
      <c r="X3380" s="5" t="s">
        <v>417</v>
      </c>
      <c r="Y3380" s="5" t="s">
        <v>417</v>
      </c>
      <c r="Z3380" s="5" t="s">
        <v>417</v>
      </c>
      <c r="AA3380" s="5" t="s">
        <v>417</v>
      </c>
      <c r="AB3380" s="5"/>
      <c r="AC3380" s="5"/>
      <c r="AD3380" s="5"/>
      <c r="AE3380" s="5"/>
      <c r="AF3380" s="5"/>
    </row>
    <row r="3381" spans="1:32" hidden="1">
      <c r="A3381" s="5" t="s">
        <v>26171</v>
      </c>
      <c r="B3381" s="5" t="str">
        <f>IF(COUNTIF('Leads Priorizados INT'!M:M,A3381)&gt;0,"Sí","No")</f>
        <v>No</v>
      </c>
      <c r="C3381">
        <v>0</v>
      </c>
      <c r="D3381" s="6" t="s">
        <v>414</v>
      </c>
      <c r="E3381" s="5" t="s">
        <v>26172</v>
      </c>
      <c r="F3381" s="5" t="s">
        <v>152</v>
      </c>
      <c r="G3381" s="5" t="s">
        <v>12455</v>
      </c>
      <c r="H3381" s="7">
        <v>550607</v>
      </c>
      <c r="I3381" s="5">
        <v>4</v>
      </c>
      <c r="J3381" s="5">
        <v>1</v>
      </c>
      <c r="K3381" s="5" t="s">
        <v>26173</v>
      </c>
      <c r="L3381" s="5">
        <v>4.87E-2</v>
      </c>
      <c r="M3381" s="8"/>
      <c r="N3381" s="8"/>
      <c r="O3381" s="8"/>
      <c r="P3381" s="8"/>
      <c r="Q3381" s="8"/>
      <c r="R3381" s="5" t="s">
        <v>417</v>
      </c>
      <c r="S3381" s="5" t="s">
        <v>417</v>
      </c>
      <c r="T3381" s="5" t="s">
        <v>417</v>
      </c>
      <c r="U3381" s="5" t="s">
        <v>417</v>
      </c>
      <c r="V3381" s="5" t="s">
        <v>417</v>
      </c>
      <c r="W3381" s="5" t="s">
        <v>417</v>
      </c>
      <c r="X3381" s="5" t="s">
        <v>417</v>
      </c>
      <c r="Y3381" s="5" t="s">
        <v>417</v>
      </c>
      <c r="Z3381" s="5" t="s">
        <v>417</v>
      </c>
      <c r="AA3381" s="5" t="s">
        <v>417</v>
      </c>
      <c r="AB3381" s="5"/>
      <c r="AC3381" s="5"/>
      <c r="AD3381" s="5"/>
      <c r="AE3381" s="5"/>
      <c r="AF3381" s="5"/>
    </row>
    <row r="3382" spans="1:32" hidden="1">
      <c r="A3382" s="5" t="s">
        <v>26174</v>
      </c>
      <c r="B3382" s="5" t="str">
        <f>IF(COUNTIF('Leads Priorizados INT'!M:M,A3382)&gt;0,"Sí","No")</f>
        <v>No</v>
      </c>
      <c r="C3382">
        <v>0</v>
      </c>
      <c r="D3382" s="6" t="s">
        <v>414</v>
      </c>
      <c r="E3382" s="5" t="s">
        <v>26175</v>
      </c>
      <c r="F3382" s="5" t="s">
        <v>729</v>
      </c>
      <c r="G3382" s="5" t="s">
        <v>1764</v>
      </c>
      <c r="H3382" s="7">
        <v>1262113</v>
      </c>
      <c r="I3382" s="5">
        <v>9</v>
      </c>
      <c r="J3382" s="5">
        <v>2</v>
      </c>
      <c r="K3382" s="5" t="s">
        <v>26176</v>
      </c>
      <c r="L3382" s="5">
        <v>4.8599999999999997E-2</v>
      </c>
      <c r="M3382" s="8">
        <v>976302269</v>
      </c>
      <c r="N3382" s="8">
        <v>976210833</v>
      </c>
      <c r="O3382" s="8">
        <v>679429427</v>
      </c>
      <c r="P3382" s="8">
        <v>678727194</v>
      </c>
      <c r="Q3382" s="8">
        <v>678727193</v>
      </c>
      <c r="R3382" s="5" t="s">
        <v>417</v>
      </c>
      <c r="S3382" s="5" t="s">
        <v>417</v>
      </c>
      <c r="T3382" s="5" t="s">
        <v>417</v>
      </c>
      <c r="U3382" s="5" t="s">
        <v>417</v>
      </c>
      <c r="V3382" s="5" t="s">
        <v>417</v>
      </c>
      <c r="W3382" s="5" t="s">
        <v>417</v>
      </c>
      <c r="X3382" s="5" t="s">
        <v>417</v>
      </c>
      <c r="Y3382" s="5" t="s">
        <v>417</v>
      </c>
      <c r="Z3382" s="5" t="s">
        <v>417</v>
      </c>
      <c r="AA3382" s="5" t="s">
        <v>417</v>
      </c>
      <c r="AB3382" s="5" t="s">
        <v>26177</v>
      </c>
      <c r="AC3382" s="5" t="s">
        <v>26178</v>
      </c>
      <c r="AD3382" s="5"/>
      <c r="AE3382" s="5"/>
      <c r="AF3382" s="5"/>
    </row>
    <row r="3383" spans="1:32" hidden="1">
      <c r="A3383" s="5" t="s">
        <v>26179</v>
      </c>
      <c r="B3383" s="5" t="str">
        <f>IF(COUNTIF('Leads Priorizados INT'!M:M,A3383)&gt;0,"Sí","No")</f>
        <v>No</v>
      </c>
      <c r="C3383">
        <v>0</v>
      </c>
      <c r="D3383" s="6" t="s">
        <v>430</v>
      </c>
      <c r="E3383" s="5" t="s">
        <v>26180</v>
      </c>
      <c r="F3383" s="5" t="s">
        <v>152</v>
      </c>
      <c r="G3383" s="5" t="s">
        <v>9796</v>
      </c>
      <c r="H3383" s="7">
        <v>725097</v>
      </c>
      <c r="I3383" s="5">
        <v>9</v>
      </c>
      <c r="J3383" s="5">
        <v>2</v>
      </c>
      <c r="K3383" s="5" t="s">
        <v>26181</v>
      </c>
      <c r="L3383" s="5">
        <v>4.8599999999999997E-2</v>
      </c>
      <c r="M3383" s="8">
        <v>918063172</v>
      </c>
      <c r="N3383" s="8">
        <v>918047291</v>
      </c>
      <c r="O3383" s="8">
        <v>916720008</v>
      </c>
      <c r="P3383" s="8">
        <v>914718248</v>
      </c>
      <c r="Q3383" s="8">
        <v>918597784</v>
      </c>
      <c r="R3383" s="5" t="s">
        <v>417</v>
      </c>
      <c r="S3383" s="5" t="s">
        <v>417</v>
      </c>
      <c r="T3383" s="5" t="s">
        <v>417</v>
      </c>
      <c r="U3383" s="5" t="s">
        <v>417</v>
      </c>
      <c r="V3383" s="5" t="s">
        <v>417</v>
      </c>
      <c r="W3383" s="5" t="s">
        <v>417</v>
      </c>
      <c r="X3383" s="5" t="s">
        <v>417</v>
      </c>
      <c r="Y3383" s="5" t="s">
        <v>417</v>
      </c>
      <c r="Z3383" s="5" t="s">
        <v>417</v>
      </c>
      <c r="AA3383" s="5" t="s">
        <v>417</v>
      </c>
      <c r="AB3383" s="5" t="s">
        <v>26182</v>
      </c>
      <c r="AC3383" s="5" t="s">
        <v>26183</v>
      </c>
      <c r="AD3383" s="5"/>
      <c r="AE3383" s="5"/>
      <c r="AF3383" s="5"/>
    </row>
    <row r="3384" spans="1:32" hidden="1">
      <c r="A3384" s="5" t="s">
        <v>26184</v>
      </c>
      <c r="B3384" s="5" t="str">
        <f>IF(COUNTIF('Leads Priorizados INT'!M:M,A3384)&gt;0,"Sí","No")</f>
        <v>No</v>
      </c>
      <c r="C3384">
        <v>0</v>
      </c>
      <c r="D3384" s="6" t="s">
        <v>414</v>
      </c>
      <c r="E3384" s="5" t="s">
        <v>26185</v>
      </c>
      <c r="F3384" s="5" t="s">
        <v>1382</v>
      </c>
      <c r="G3384" s="5" t="s">
        <v>15168</v>
      </c>
      <c r="H3384" s="7">
        <v>7396411</v>
      </c>
      <c r="I3384" s="5">
        <v>1</v>
      </c>
      <c r="J3384" s="5">
        <v>1</v>
      </c>
      <c r="K3384" s="5" t="s">
        <v>26186</v>
      </c>
      <c r="L3384" s="5">
        <v>4.8599999999999997E-2</v>
      </c>
      <c r="M3384" s="8"/>
      <c r="N3384" s="8"/>
      <c r="O3384" s="8"/>
      <c r="P3384" s="8"/>
      <c r="Q3384" s="8"/>
      <c r="R3384" s="5" t="s">
        <v>417</v>
      </c>
      <c r="S3384" s="5" t="s">
        <v>417</v>
      </c>
      <c r="T3384" s="5" t="s">
        <v>417</v>
      </c>
      <c r="U3384" s="5" t="s">
        <v>417</v>
      </c>
      <c r="V3384" s="5" t="s">
        <v>417</v>
      </c>
      <c r="W3384" s="5" t="s">
        <v>417</v>
      </c>
      <c r="X3384" s="5" t="s">
        <v>417</v>
      </c>
      <c r="Y3384" s="5" t="s">
        <v>417</v>
      </c>
      <c r="Z3384" s="5" t="s">
        <v>417</v>
      </c>
      <c r="AA3384" s="5" t="s">
        <v>417</v>
      </c>
      <c r="AB3384" s="5"/>
      <c r="AC3384" s="5"/>
      <c r="AD3384" s="5"/>
      <c r="AE3384" s="5"/>
      <c r="AF3384" s="5"/>
    </row>
    <row r="3385" spans="1:32" hidden="1">
      <c r="A3385" s="5" t="s">
        <v>26187</v>
      </c>
      <c r="B3385" s="5" t="str">
        <f>IF(COUNTIF('Leads Priorizados INT'!M:M,A3385)&gt;0,"Sí","No")</f>
        <v>No</v>
      </c>
      <c r="C3385">
        <v>0</v>
      </c>
      <c r="D3385" s="6" t="s">
        <v>414</v>
      </c>
      <c r="E3385" s="5" t="s">
        <v>26188</v>
      </c>
      <c r="F3385" s="5" t="s">
        <v>1382</v>
      </c>
      <c r="G3385" s="5" t="s">
        <v>15168</v>
      </c>
      <c r="H3385" s="7">
        <v>851602</v>
      </c>
      <c r="I3385" s="5">
        <v>6</v>
      </c>
      <c r="J3385" s="5">
        <v>1</v>
      </c>
      <c r="K3385" s="5" t="s">
        <v>26189</v>
      </c>
      <c r="L3385" s="5">
        <v>4.8599999999999997E-2</v>
      </c>
      <c r="M3385" s="8"/>
      <c r="N3385" s="8"/>
      <c r="O3385" s="8"/>
      <c r="P3385" s="8"/>
      <c r="Q3385" s="8"/>
      <c r="R3385" s="5" t="s">
        <v>417</v>
      </c>
      <c r="S3385" s="5" t="s">
        <v>417</v>
      </c>
      <c r="T3385" s="5" t="s">
        <v>417</v>
      </c>
      <c r="U3385" s="5" t="s">
        <v>417</v>
      </c>
      <c r="V3385" s="5" t="s">
        <v>417</v>
      </c>
      <c r="W3385" s="5" t="s">
        <v>417</v>
      </c>
      <c r="X3385" s="5" t="s">
        <v>417</v>
      </c>
      <c r="Y3385" s="5" t="s">
        <v>417</v>
      </c>
      <c r="Z3385" s="5" t="s">
        <v>417</v>
      </c>
      <c r="AA3385" s="5" t="s">
        <v>417</v>
      </c>
      <c r="AB3385" s="5"/>
      <c r="AC3385" s="5"/>
      <c r="AD3385" s="5"/>
      <c r="AE3385" s="5"/>
      <c r="AF3385" s="5"/>
    </row>
    <row r="3386" spans="1:32" hidden="1">
      <c r="A3386" s="5" t="s">
        <v>26190</v>
      </c>
      <c r="B3386" s="5" t="str">
        <f>IF(COUNTIF('Leads Priorizados INT'!M:M,A3386)&gt;0,"Sí","No")</f>
        <v>No</v>
      </c>
      <c r="C3386">
        <v>0</v>
      </c>
      <c r="D3386" s="6" t="s">
        <v>414</v>
      </c>
      <c r="E3386" s="5" t="s">
        <v>26191</v>
      </c>
      <c r="F3386" s="5" t="s">
        <v>1019</v>
      </c>
      <c r="G3386" s="5" t="s">
        <v>9705</v>
      </c>
      <c r="H3386" s="7">
        <v>325511</v>
      </c>
      <c r="I3386" s="5">
        <v>2</v>
      </c>
      <c r="J3386" s="5">
        <v>2</v>
      </c>
      <c r="K3386" s="5" t="s">
        <v>26192</v>
      </c>
      <c r="L3386" s="5">
        <v>4.8500000000000001E-2</v>
      </c>
      <c r="M3386" s="8">
        <v>948251805</v>
      </c>
      <c r="N3386" s="8"/>
      <c r="O3386" s="8"/>
      <c r="P3386" s="8"/>
      <c r="Q3386" s="8"/>
      <c r="R3386" s="5" t="s">
        <v>417</v>
      </c>
      <c r="S3386" s="5" t="s">
        <v>417</v>
      </c>
      <c r="T3386" s="5" t="s">
        <v>417</v>
      </c>
      <c r="U3386" s="5" t="s">
        <v>417</v>
      </c>
      <c r="V3386" s="5" t="s">
        <v>417</v>
      </c>
      <c r="W3386" s="5" t="s">
        <v>417</v>
      </c>
      <c r="X3386" s="5" t="s">
        <v>417</v>
      </c>
      <c r="Y3386" s="5" t="s">
        <v>417</v>
      </c>
      <c r="Z3386" s="5" t="s">
        <v>417</v>
      </c>
      <c r="AA3386" s="5" t="s">
        <v>417</v>
      </c>
      <c r="AB3386" s="5" t="s">
        <v>26193</v>
      </c>
      <c r="AC3386" s="5"/>
      <c r="AD3386" s="5"/>
      <c r="AE3386" s="5"/>
      <c r="AF3386" s="5"/>
    </row>
    <row r="3387" spans="1:32">
      <c r="A3387" s="5" t="s">
        <v>26194</v>
      </c>
      <c r="B3387" s="5" t="str">
        <f>IF(COUNTIF('Leads Priorizados INT'!M:M,A3387)&gt;0,"Sí","No")</f>
        <v>No</v>
      </c>
      <c r="C3387">
        <v>1</v>
      </c>
      <c r="D3387" s="6" t="s">
        <v>414</v>
      </c>
      <c r="E3387" s="5" t="s">
        <v>26195</v>
      </c>
      <c r="F3387" s="5" t="s">
        <v>721</v>
      </c>
      <c r="G3387" s="5" t="s">
        <v>3350</v>
      </c>
      <c r="H3387" s="7">
        <v>922473</v>
      </c>
      <c r="I3387" s="5">
        <v>1</v>
      </c>
      <c r="J3387" s="5">
        <v>1</v>
      </c>
      <c r="K3387" s="5" t="s">
        <v>26196</v>
      </c>
      <c r="L3387" s="5">
        <v>4.8500000000000001E-2</v>
      </c>
      <c r="M3387" s="8"/>
      <c r="N3387" s="8"/>
      <c r="O3387" s="8"/>
      <c r="P3387" s="8"/>
      <c r="Q3387" s="8"/>
      <c r="R3387" s="5" t="s">
        <v>417</v>
      </c>
      <c r="S3387" s="5" t="s">
        <v>417</v>
      </c>
      <c r="T3387" s="5" t="s">
        <v>417</v>
      </c>
      <c r="U3387" s="5" t="s">
        <v>417</v>
      </c>
      <c r="V3387" s="5" t="s">
        <v>417</v>
      </c>
      <c r="W3387" s="5" t="s">
        <v>417</v>
      </c>
      <c r="X3387" s="5" t="s">
        <v>417</v>
      </c>
      <c r="Y3387" s="5" t="s">
        <v>417</v>
      </c>
      <c r="Z3387" s="5" t="s">
        <v>417</v>
      </c>
      <c r="AA3387" s="5" t="s">
        <v>417</v>
      </c>
      <c r="AB3387" s="5"/>
      <c r="AC3387" s="5"/>
      <c r="AD3387" s="5"/>
      <c r="AE3387" s="5"/>
      <c r="AF3387" s="5"/>
    </row>
    <row r="3388" spans="1:32" hidden="1">
      <c r="A3388" s="5" t="s">
        <v>26197</v>
      </c>
      <c r="B3388" s="5" t="str">
        <f>IF(COUNTIF('Leads Priorizados INT'!M:M,A3388)&gt;0,"Sí","No")</f>
        <v>No</v>
      </c>
      <c r="C3388">
        <v>0</v>
      </c>
      <c r="D3388" s="6" t="s">
        <v>414</v>
      </c>
      <c r="E3388" s="5" t="s">
        <v>26198</v>
      </c>
      <c r="F3388" s="5" t="s">
        <v>431</v>
      </c>
      <c r="G3388" s="5" t="s">
        <v>1479</v>
      </c>
      <c r="H3388" s="7">
        <v>1597900</v>
      </c>
      <c r="I3388" s="5">
        <v>21</v>
      </c>
      <c r="J3388" s="5">
        <v>1</v>
      </c>
      <c r="K3388" s="5" t="s">
        <v>26199</v>
      </c>
      <c r="L3388" s="5">
        <v>4.8500000000000001E-2</v>
      </c>
      <c r="M3388" s="8">
        <v>933285596</v>
      </c>
      <c r="N3388" s="8">
        <v>934141889</v>
      </c>
      <c r="O3388" s="8">
        <v>691671013</v>
      </c>
      <c r="P3388" s="8">
        <v>655953514</v>
      </c>
      <c r="Q3388" s="8">
        <v>625543427</v>
      </c>
      <c r="R3388" s="5" t="s">
        <v>417</v>
      </c>
      <c r="S3388" s="5" t="s">
        <v>417</v>
      </c>
      <c r="T3388" s="5" t="s">
        <v>417</v>
      </c>
      <c r="U3388" s="5" t="s">
        <v>417</v>
      </c>
      <c r="V3388" s="5" t="s">
        <v>417</v>
      </c>
      <c r="W3388" s="5" t="s">
        <v>417</v>
      </c>
      <c r="X3388" s="5" t="s">
        <v>417</v>
      </c>
      <c r="Y3388" s="5" t="s">
        <v>417</v>
      </c>
      <c r="Z3388" s="5" t="s">
        <v>417</v>
      </c>
      <c r="AA3388" s="5" t="s">
        <v>417</v>
      </c>
      <c r="AB3388" s="5" t="s">
        <v>26200</v>
      </c>
      <c r="AC3388" s="5" t="s">
        <v>26201</v>
      </c>
      <c r="AD3388" s="5" t="s">
        <v>26202</v>
      </c>
      <c r="AE3388" s="5"/>
      <c r="AF3388" s="5"/>
    </row>
    <row r="3389" spans="1:32" hidden="1">
      <c r="A3389" s="5" t="s">
        <v>26203</v>
      </c>
      <c r="B3389" s="5" t="str">
        <f>IF(COUNTIF('Leads Priorizados INT'!M:M,A3389)&gt;0,"Sí","No")</f>
        <v>No</v>
      </c>
      <c r="C3389">
        <v>0</v>
      </c>
      <c r="D3389" s="6" t="s">
        <v>414</v>
      </c>
      <c r="E3389" s="5" t="s">
        <v>26204</v>
      </c>
      <c r="F3389" s="5" t="s">
        <v>3740</v>
      </c>
      <c r="G3389" s="5" t="s">
        <v>25229</v>
      </c>
      <c r="H3389" s="7">
        <v>563976</v>
      </c>
      <c r="I3389" s="5">
        <v>4</v>
      </c>
      <c r="J3389" s="5">
        <v>1</v>
      </c>
      <c r="K3389" s="5" t="s">
        <v>26205</v>
      </c>
      <c r="L3389" s="5">
        <v>4.8500000000000001E-2</v>
      </c>
      <c r="M3389" s="8"/>
      <c r="N3389" s="8"/>
      <c r="O3389" s="8"/>
      <c r="P3389" s="8"/>
      <c r="Q3389" s="8"/>
      <c r="R3389" s="5" t="s">
        <v>417</v>
      </c>
      <c r="S3389" s="5" t="s">
        <v>417</v>
      </c>
      <c r="T3389" s="5" t="s">
        <v>417</v>
      </c>
      <c r="U3389" s="5" t="s">
        <v>417</v>
      </c>
      <c r="V3389" s="5" t="s">
        <v>417</v>
      </c>
      <c r="W3389" s="5" t="s">
        <v>417</v>
      </c>
      <c r="X3389" s="5" t="s">
        <v>417</v>
      </c>
      <c r="Y3389" s="5" t="s">
        <v>417</v>
      </c>
      <c r="Z3389" s="5" t="s">
        <v>417</v>
      </c>
      <c r="AA3389" s="5" t="s">
        <v>417</v>
      </c>
      <c r="AB3389" s="5"/>
      <c r="AC3389" s="5"/>
      <c r="AD3389" s="5"/>
      <c r="AE3389" s="5"/>
      <c r="AF3389" s="5"/>
    </row>
    <row r="3390" spans="1:32" hidden="1">
      <c r="A3390" s="5" t="s">
        <v>26206</v>
      </c>
      <c r="B3390" s="5" t="str">
        <f>IF(COUNTIF('Leads Priorizados INT'!M:M,A3390)&gt;0,"Sí","No")</f>
        <v>No</v>
      </c>
      <c r="C3390">
        <v>0</v>
      </c>
      <c r="D3390" s="6" t="s">
        <v>414</v>
      </c>
      <c r="E3390" s="5" t="s">
        <v>26207</v>
      </c>
      <c r="F3390" s="5" t="s">
        <v>729</v>
      </c>
      <c r="G3390" s="5" t="s">
        <v>1764</v>
      </c>
      <c r="H3390" s="7">
        <v>1055050</v>
      </c>
      <c r="I3390" s="5">
        <v>1</v>
      </c>
      <c r="J3390" s="5">
        <v>2</v>
      </c>
      <c r="K3390" s="5" t="s">
        <v>26208</v>
      </c>
      <c r="L3390" s="5">
        <v>4.8500000000000001E-2</v>
      </c>
      <c r="M3390" s="8">
        <v>976469130</v>
      </c>
      <c r="N3390" s="8"/>
      <c r="O3390" s="8"/>
      <c r="P3390" s="8"/>
      <c r="Q3390" s="8"/>
      <c r="R3390" s="5" t="s">
        <v>417</v>
      </c>
      <c r="S3390" s="5" t="s">
        <v>417</v>
      </c>
      <c r="T3390" s="5" t="s">
        <v>417</v>
      </c>
      <c r="U3390" s="5" t="s">
        <v>417</v>
      </c>
      <c r="V3390" s="5" t="s">
        <v>417</v>
      </c>
      <c r="W3390" s="5" t="s">
        <v>417</v>
      </c>
      <c r="X3390" s="5" t="s">
        <v>417</v>
      </c>
      <c r="Y3390" s="5" t="s">
        <v>417</v>
      </c>
      <c r="Z3390" s="5" t="s">
        <v>417</v>
      </c>
      <c r="AA3390" s="5" t="s">
        <v>417</v>
      </c>
      <c r="AB3390" s="5" t="s">
        <v>26209</v>
      </c>
      <c r="AC3390" s="5"/>
      <c r="AD3390" s="5"/>
      <c r="AE3390" s="5"/>
      <c r="AF3390" s="5"/>
    </row>
    <row r="3391" spans="1:32" hidden="1">
      <c r="A3391" s="5" t="s">
        <v>26210</v>
      </c>
      <c r="B3391" s="5" t="str">
        <f>IF(COUNTIF('Leads Priorizados INT'!M:M,A3391)&gt;0,"Sí","No")</f>
        <v>No</v>
      </c>
      <c r="C3391">
        <v>0</v>
      </c>
      <c r="D3391" s="6" t="s">
        <v>430</v>
      </c>
      <c r="E3391" s="5" t="s">
        <v>26211</v>
      </c>
      <c r="F3391" s="5" t="s">
        <v>431</v>
      </c>
      <c r="G3391" s="5" t="s">
        <v>9571</v>
      </c>
      <c r="H3391" s="7">
        <v>13149899</v>
      </c>
      <c r="I3391" s="5">
        <v>154</v>
      </c>
      <c r="J3391" s="5">
        <v>6</v>
      </c>
      <c r="K3391" s="5" t="s">
        <v>26212</v>
      </c>
      <c r="L3391" s="5">
        <v>4.8399999999999999E-2</v>
      </c>
      <c r="M3391" s="8">
        <v>934764721</v>
      </c>
      <c r="N3391" s="8">
        <v>933687107</v>
      </c>
      <c r="O3391" s="8">
        <v>934637129</v>
      </c>
      <c r="P3391" s="8">
        <v>935441500</v>
      </c>
      <c r="Q3391" s="8">
        <v>933686820</v>
      </c>
      <c r="R3391" s="5" t="s">
        <v>417</v>
      </c>
      <c r="S3391" s="5" t="s">
        <v>417</v>
      </c>
      <c r="T3391" s="5" t="s">
        <v>417</v>
      </c>
      <c r="U3391" s="5" t="s">
        <v>417</v>
      </c>
      <c r="V3391" s="5" t="s">
        <v>417</v>
      </c>
      <c r="W3391" s="5" t="s">
        <v>417</v>
      </c>
      <c r="X3391" s="5" t="s">
        <v>417</v>
      </c>
      <c r="Y3391" s="5" t="s">
        <v>417</v>
      </c>
      <c r="Z3391" s="5" t="s">
        <v>417</v>
      </c>
      <c r="AA3391" s="5" t="s">
        <v>417</v>
      </c>
      <c r="AB3391" s="5" t="s">
        <v>26213</v>
      </c>
      <c r="AC3391" s="5" t="s">
        <v>26214</v>
      </c>
      <c r="AD3391" s="5" t="s">
        <v>26215</v>
      </c>
      <c r="AE3391" s="5" t="s">
        <v>26216</v>
      </c>
      <c r="AF3391" s="5" t="s">
        <v>26217</v>
      </c>
    </row>
    <row r="3392" spans="1:32" hidden="1">
      <c r="A3392" s="5" t="s">
        <v>26218</v>
      </c>
      <c r="B3392" s="5" t="str">
        <f>IF(COUNTIF('Leads Priorizados INT'!M:M,A3392)&gt;0,"Sí","No")</f>
        <v>No</v>
      </c>
      <c r="C3392">
        <v>0</v>
      </c>
      <c r="D3392" s="6" t="s">
        <v>414</v>
      </c>
      <c r="E3392" s="5" t="s">
        <v>26219</v>
      </c>
      <c r="F3392" s="5" t="s">
        <v>431</v>
      </c>
      <c r="G3392" s="5" t="s">
        <v>2253</v>
      </c>
      <c r="H3392" s="7">
        <v>415893</v>
      </c>
      <c r="I3392" s="5">
        <v>5</v>
      </c>
      <c r="J3392" s="5">
        <v>1</v>
      </c>
      <c r="K3392" s="5" t="s">
        <v>26220</v>
      </c>
      <c r="L3392" s="5">
        <v>4.8399999999999999E-2</v>
      </c>
      <c r="M3392" s="8"/>
      <c r="N3392" s="8"/>
      <c r="O3392" s="8"/>
      <c r="P3392" s="8"/>
      <c r="Q3392" s="8"/>
      <c r="R3392" s="5" t="s">
        <v>417</v>
      </c>
      <c r="S3392" s="5" t="s">
        <v>417</v>
      </c>
      <c r="T3392" s="5" t="s">
        <v>417</v>
      </c>
      <c r="U3392" s="5" t="s">
        <v>417</v>
      </c>
      <c r="V3392" s="5" t="s">
        <v>417</v>
      </c>
      <c r="W3392" s="5" t="s">
        <v>417</v>
      </c>
      <c r="X3392" s="5" t="s">
        <v>417</v>
      </c>
      <c r="Y3392" s="5" t="s">
        <v>417</v>
      </c>
      <c r="Z3392" s="5" t="s">
        <v>417</v>
      </c>
      <c r="AA3392" s="5" t="s">
        <v>417</v>
      </c>
      <c r="AB3392" s="5"/>
      <c r="AC3392" s="5"/>
      <c r="AD3392" s="5"/>
      <c r="AE3392" s="5"/>
      <c r="AF3392" s="5"/>
    </row>
    <row r="3393" spans="1:32" hidden="1">
      <c r="A3393" s="5" t="s">
        <v>26221</v>
      </c>
      <c r="B3393" s="5" t="str">
        <f>IF(COUNTIF('Leads Priorizados INT'!M:M,A3393)&gt;0,"Sí","No")</f>
        <v>No</v>
      </c>
      <c r="C3393">
        <v>0</v>
      </c>
      <c r="D3393" s="6" t="s">
        <v>414</v>
      </c>
      <c r="E3393" s="5" t="s">
        <v>26222</v>
      </c>
      <c r="F3393" s="5" t="s">
        <v>431</v>
      </c>
      <c r="G3393" s="5" t="s">
        <v>2465</v>
      </c>
      <c r="H3393" s="7">
        <v>464153</v>
      </c>
      <c r="I3393" s="5">
        <v>5</v>
      </c>
      <c r="J3393" s="5">
        <v>1</v>
      </c>
      <c r="K3393" s="5" t="s">
        <v>26223</v>
      </c>
      <c r="L3393" s="5">
        <v>4.8399999999999999E-2</v>
      </c>
      <c r="M3393" s="8"/>
      <c r="N3393" s="8"/>
      <c r="O3393" s="8"/>
      <c r="P3393" s="8"/>
      <c r="Q3393" s="8"/>
      <c r="R3393" s="5" t="s">
        <v>417</v>
      </c>
      <c r="S3393" s="5" t="s">
        <v>417</v>
      </c>
      <c r="T3393" s="5" t="s">
        <v>417</v>
      </c>
      <c r="U3393" s="5" t="s">
        <v>417</v>
      </c>
      <c r="V3393" s="5" t="s">
        <v>417</v>
      </c>
      <c r="W3393" s="5" t="s">
        <v>417</v>
      </c>
      <c r="X3393" s="5" t="s">
        <v>417</v>
      </c>
      <c r="Y3393" s="5" t="s">
        <v>417</v>
      </c>
      <c r="Z3393" s="5" t="s">
        <v>417</v>
      </c>
      <c r="AA3393" s="5" t="s">
        <v>417</v>
      </c>
      <c r="AB3393" s="5"/>
      <c r="AC3393" s="5"/>
      <c r="AD3393" s="5"/>
      <c r="AE3393" s="5"/>
      <c r="AF3393" s="5"/>
    </row>
    <row r="3394" spans="1:32" hidden="1">
      <c r="A3394" s="5" t="s">
        <v>26224</v>
      </c>
      <c r="B3394" s="5" t="str">
        <f>IF(COUNTIF('Leads Priorizados INT'!M:M,A3394)&gt;0,"Sí","No")</f>
        <v>No</v>
      </c>
      <c r="C3394">
        <v>0</v>
      </c>
      <c r="D3394" s="6" t="s">
        <v>430</v>
      </c>
      <c r="E3394" s="5" t="s">
        <v>26225</v>
      </c>
      <c r="F3394" s="5" t="s">
        <v>152</v>
      </c>
      <c r="G3394" s="5" t="s">
        <v>10947</v>
      </c>
      <c r="H3394" s="7">
        <v>770363</v>
      </c>
      <c r="I3394" s="5">
        <v>2</v>
      </c>
      <c r="J3394" s="5">
        <v>2</v>
      </c>
      <c r="K3394" s="5" t="s">
        <v>26226</v>
      </c>
      <c r="L3394" s="5">
        <v>4.8399999999999999E-2</v>
      </c>
      <c r="M3394" s="8">
        <v>916430655</v>
      </c>
      <c r="N3394" s="8">
        <v>910113520</v>
      </c>
      <c r="O3394" s="8">
        <v>675015937</v>
      </c>
      <c r="P3394" s="8">
        <v>655851455</v>
      </c>
      <c r="Q3394" s="8">
        <v>695934951</v>
      </c>
      <c r="R3394" s="5" t="s">
        <v>417</v>
      </c>
      <c r="S3394" s="5" t="s">
        <v>417</v>
      </c>
      <c r="T3394" s="5" t="s">
        <v>417</v>
      </c>
      <c r="U3394" s="5" t="s">
        <v>417</v>
      </c>
      <c r="V3394" s="5" t="s">
        <v>417</v>
      </c>
      <c r="W3394" s="5" t="s">
        <v>417</v>
      </c>
      <c r="X3394" s="5" t="s">
        <v>417</v>
      </c>
      <c r="Y3394" s="5" t="s">
        <v>417</v>
      </c>
      <c r="Z3394" s="5" t="s">
        <v>417</v>
      </c>
      <c r="AA3394" s="5" t="s">
        <v>417</v>
      </c>
      <c r="AB3394" s="5" t="s">
        <v>26227</v>
      </c>
      <c r="AC3394" s="5"/>
      <c r="AD3394" s="5"/>
      <c r="AE3394" s="5"/>
      <c r="AF3394" s="5"/>
    </row>
    <row r="3395" spans="1:32" hidden="1">
      <c r="A3395" s="5" t="s">
        <v>26228</v>
      </c>
      <c r="B3395" s="5" t="str">
        <f>IF(COUNTIF('Leads Priorizados INT'!M:M,A3395)&gt;0,"Sí","No")</f>
        <v>No</v>
      </c>
      <c r="C3395">
        <v>0</v>
      </c>
      <c r="D3395" s="6" t="s">
        <v>414</v>
      </c>
      <c r="E3395" s="5" t="s">
        <v>26229</v>
      </c>
      <c r="F3395" s="5" t="s">
        <v>700</v>
      </c>
      <c r="G3395" s="5" t="s">
        <v>17976</v>
      </c>
      <c r="H3395" s="7">
        <v>862728</v>
      </c>
      <c r="I3395" s="5">
        <v>2</v>
      </c>
      <c r="J3395" s="5">
        <v>1</v>
      </c>
      <c r="K3395" s="5" t="s">
        <v>26230</v>
      </c>
      <c r="L3395" s="5">
        <v>4.8399999999999999E-2</v>
      </c>
      <c r="M3395" s="8"/>
      <c r="N3395" s="8"/>
      <c r="O3395" s="8"/>
      <c r="P3395" s="8"/>
      <c r="Q3395" s="8"/>
      <c r="R3395" s="5" t="s">
        <v>417</v>
      </c>
      <c r="S3395" s="5" t="s">
        <v>417</v>
      </c>
      <c r="T3395" s="5" t="s">
        <v>417</v>
      </c>
      <c r="U3395" s="5" t="s">
        <v>417</v>
      </c>
      <c r="V3395" s="5" t="s">
        <v>417</v>
      </c>
      <c r="W3395" s="5" t="s">
        <v>417</v>
      </c>
      <c r="X3395" s="5" t="s">
        <v>417</v>
      </c>
      <c r="Y3395" s="5" t="s">
        <v>417</v>
      </c>
      <c r="Z3395" s="5" t="s">
        <v>417</v>
      </c>
      <c r="AA3395" s="5" t="s">
        <v>417</v>
      </c>
      <c r="AB3395" s="5"/>
      <c r="AC3395" s="5"/>
      <c r="AD3395" s="5"/>
      <c r="AE3395" s="5"/>
      <c r="AF3395" s="5"/>
    </row>
    <row r="3396" spans="1:32" hidden="1">
      <c r="A3396" s="5" t="s">
        <v>26232</v>
      </c>
      <c r="B3396" s="5" t="str">
        <f>IF(COUNTIF('Leads Priorizados INT'!M:M,A3396)&gt;0,"Sí","No")</f>
        <v>No</v>
      </c>
      <c r="C3396">
        <v>0</v>
      </c>
      <c r="D3396" s="6" t="s">
        <v>414</v>
      </c>
      <c r="E3396" s="5" t="s">
        <v>26233</v>
      </c>
      <c r="F3396" s="5" t="s">
        <v>581</v>
      </c>
      <c r="G3396" s="5" t="s">
        <v>10660</v>
      </c>
      <c r="H3396" s="7">
        <v>1030752</v>
      </c>
      <c r="I3396" s="5">
        <v>8</v>
      </c>
      <c r="J3396" s="5">
        <v>2</v>
      </c>
      <c r="K3396" s="5" t="s">
        <v>26234</v>
      </c>
      <c r="L3396" s="5">
        <v>4.8300000000000003E-2</v>
      </c>
      <c r="M3396" s="8"/>
      <c r="N3396" s="8"/>
      <c r="O3396" s="8"/>
      <c r="P3396" s="8"/>
      <c r="Q3396" s="8"/>
      <c r="R3396" s="5" t="s">
        <v>417</v>
      </c>
      <c r="S3396" s="5" t="s">
        <v>417</v>
      </c>
      <c r="T3396" s="5" t="s">
        <v>417</v>
      </c>
      <c r="U3396" s="5" t="s">
        <v>417</v>
      </c>
      <c r="V3396" s="5" t="s">
        <v>417</v>
      </c>
      <c r="W3396" s="5" t="s">
        <v>417</v>
      </c>
      <c r="X3396" s="5" t="s">
        <v>417</v>
      </c>
      <c r="Y3396" s="5" t="s">
        <v>417</v>
      </c>
      <c r="Z3396" s="5" t="s">
        <v>417</v>
      </c>
      <c r="AA3396" s="5" t="s">
        <v>417</v>
      </c>
      <c r="AB3396" s="5"/>
      <c r="AC3396" s="5"/>
      <c r="AD3396" s="5"/>
      <c r="AE3396" s="5"/>
      <c r="AF3396" s="5"/>
    </row>
    <row r="3397" spans="1:32">
      <c r="A3397" s="5" t="s">
        <v>26235</v>
      </c>
      <c r="B3397" s="5" t="str">
        <f>IF(COUNTIF('Leads Priorizados INT'!M:M,A3397)&gt;0,"Sí","No")</f>
        <v>No</v>
      </c>
      <c r="C3397">
        <v>1</v>
      </c>
      <c r="D3397" s="6" t="s">
        <v>414</v>
      </c>
      <c r="E3397" s="5" t="s">
        <v>26236</v>
      </c>
      <c r="F3397" s="5" t="s">
        <v>1328</v>
      </c>
      <c r="G3397" s="5" t="s">
        <v>3568</v>
      </c>
      <c r="H3397" s="7">
        <v>460074</v>
      </c>
      <c r="I3397" s="5">
        <v>35</v>
      </c>
      <c r="J3397" s="5">
        <v>1</v>
      </c>
      <c r="K3397" s="5" t="s">
        <v>26237</v>
      </c>
      <c r="L3397" s="5">
        <v>4.8300000000000003E-2</v>
      </c>
      <c r="M3397" s="8"/>
      <c r="N3397" s="8"/>
      <c r="O3397" s="8"/>
      <c r="P3397" s="8"/>
      <c r="Q3397" s="8"/>
      <c r="R3397" s="5" t="s">
        <v>417</v>
      </c>
      <c r="S3397" s="5" t="s">
        <v>417</v>
      </c>
      <c r="T3397" s="5" t="s">
        <v>417</v>
      </c>
      <c r="U3397" s="5" t="s">
        <v>417</v>
      </c>
      <c r="V3397" s="5" t="s">
        <v>417</v>
      </c>
      <c r="W3397" s="5" t="s">
        <v>417</v>
      </c>
      <c r="X3397" s="5" t="s">
        <v>417</v>
      </c>
      <c r="Y3397" s="5" t="s">
        <v>417</v>
      </c>
      <c r="Z3397" s="5" t="s">
        <v>417</v>
      </c>
      <c r="AA3397" s="5" t="s">
        <v>417</v>
      </c>
      <c r="AB3397" s="5"/>
      <c r="AC3397" s="5"/>
      <c r="AD3397" s="5"/>
      <c r="AE3397" s="5"/>
      <c r="AF3397" s="5"/>
    </row>
    <row r="3398" spans="1:32" hidden="1">
      <c r="A3398" s="5" t="s">
        <v>26238</v>
      </c>
      <c r="B3398" s="5" t="str">
        <f>IF(COUNTIF('Leads Priorizados INT'!M:M,A3398)&gt;0,"Sí","No")</f>
        <v>No</v>
      </c>
      <c r="C3398">
        <v>0</v>
      </c>
      <c r="D3398" s="6" t="s">
        <v>414</v>
      </c>
      <c r="E3398" s="5" t="s">
        <v>26239</v>
      </c>
      <c r="F3398" s="5" t="s">
        <v>431</v>
      </c>
      <c r="G3398" s="5" t="s">
        <v>2465</v>
      </c>
      <c r="H3398" s="7">
        <v>923210</v>
      </c>
      <c r="I3398" s="5">
        <v>8</v>
      </c>
      <c r="J3398" s="5">
        <v>1</v>
      </c>
      <c r="K3398" s="5" t="s">
        <v>26240</v>
      </c>
      <c r="L3398" s="5">
        <v>4.8300000000000003E-2</v>
      </c>
      <c r="M3398" s="8"/>
      <c r="N3398" s="8"/>
      <c r="O3398" s="8"/>
      <c r="P3398" s="8"/>
      <c r="Q3398" s="8"/>
      <c r="R3398" s="5" t="s">
        <v>417</v>
      </c>
      <c r="S3398" s="5" t="s">
        <v>417</v>
      </c>
      <c r="T3398" s="5" t="s">
        <v>417</v>
      </c>
      <c r="U3398" s="5" t="s">
        <v>417</v>
      </c>
      <c r="V3398" s="5" t="s">
        <v>417</v>
      </c>
      <c r="W3398" s="5" t="s">
        <v>417</v>
      </c>
      <c r="X3398" s="5" t="s">
        <v>417</v>
      </c>
      <c r="Y3398" s="5" t="s">
        <v>417</v>
      </c>
      <c r="Z3398" s="5" t="s">
        <v>417</v>
      </c>
      <c r="AA3398" s="5" t="s">
        <v>417</v>
      </c>
      <c r="AB3398" s="5"/>
      <c r="AC3398" s="5"/>
      <c r="AD3398" s="5"/>
      <c r="AE3398" s="5"/>
      <c r="AF3398" s="5"/>
    </row>
    <row r="3399" spans="1:32" hidden="1">
      <c r="A3399" s="5" t="s">
        <v>26241</v>
      </c>
      <c r="B3399" s="5" t="str">
        <f>IF(COUNTIF('Leads Priorizados INT'!M:M,A3399)&gt;0,"Sí","No")</f>
        <v>No</v>
      </c>
      <c r="C3399">
        <v>0</v>
      </c>
      <c r="D3399" s="6" t="s">
        <v>414</v>
      </c>
      <c r="E3399" s="5" t="s">
        <v>26242</v>
      </c>
      <c r="F3399" s="5" t="s">
        <v>152</v>
      </c>
      <c r="G3399" s="5" t="s">
        <v>1894</v>
      </c>
      <c r="H3399" s="7">
        <v>1599038</v>
      </c>
      <c r="I3399" s="5">
        <v>6</v>
      </c>
      <c r="J3399" s="5">
        <v>3</v>
      </c>
      <c r="K3399" s="5" t="s">
        <v>26243</v>
      </c>
      <c r="L3399" s="5">
        <v>4.8300000000000003E-2</v>
      </c>
      <c r="M3399" s="8">
        <v>917966543</v>
      </c>
      <c r="N3399" s="8">
        <v>915179812</v>
      </c>
      <c r="O3399" s="8">
        <v>914745409</v>
      </c>
      <c r="P3399" s="8">
        <v>678522966</v>
      </c>
      <c r="Q3399" s="8">
        <v>649501181</v>
      </c>
      <c r="R3399" s="5" t="s">
        <v>417</v>
      </c>
      <c r="S3399" s="5" t="s">
        <v>417</v>
      </c>
      <c r="T3399" s="5" t="s">
        <v>417</v>
      </c>
      <c r="U3399" s="5" t="s">
        <v>417</v>
      </c>
      <c r="V3399" s="5" t="s">
        <v>417</v>
      </c>
      <c r="W3399" s="5" t="s">
        <v>417</v>
      </c>
      <c r="X3399" s="5" t="s">
        <v>417</v>
      </c>
      <c r="Y3399" s="5" t="s">
        <v>417</v>
      </c>
      <c r="Z3399" s="5" t="s">
        <v>417</v>
      </c>
      <c r="AA3399" s="5" t="s">
        <v>417</v>
      </c>
      <c r="AB3399" s="5" t="s">
        <v>26244</v>
      </c>
      <c r="AC3399" s="5"/>
      <c r="AD3399" s="5"/>
      <c r="AE3399" s="5"/>
      <c r="AF3399" s="5"/>
    </row>
    <row r="3400" spans="1:32" hidden="1">
      <c r="A3400" s="5" t="s">
        <v>26245</v>
      </c>
      <c r="B3400" s="5" t="str">
        <f>IF(COUNTIF('Leads Priorizados INT'!M:M,A3400)&gt;0,"Sí","No")</f>
        <v>No</v>
      </c>
      <c r="C3400">
        <v>0</v>
      </c>
      <c r="D3400" s="6" t="s">
        <v>414</v>
      </c>
      <c r="E3400" s="5" t="s">
        <v>26246</v>
      </c>
      <c r="F3400" s="5" t="s">
        <v>152</v>
      </c>
      <c r="G3400" s="5" t="s">
        <v>462</v>
      </c>
      <c r="H3400" s="7">
        <v>841695</v>
      </c>
      <c r="I3400" s="5">
        <v>7</v>
      </c>
      <c r="J3400" s="5">
        <v>2</v>
      </c>
      <c r="K3400" s="5" t="s">
        <v>26247</v>
      </c>
      <c r="L3400" s="5">
        <v>4.8300000000000003E-2</v>
      </c>
      <c r="M3400" s="8">
        <v>942055503</v>
      </c>
      <c r="N3400" s="8"/>
      <c r="O3400" s="8"/>
      <c r="P3400" s="8"/>
      <c r="Q3400" s="8"/>
      <c r="R3400" s="5" t="s">
        <v>417</v>
      </c>
      <c r="S3400" s="5" t="s">
        <v>417</v>
      </c>
      <c r="T3400" s="5" t="s">
        <v>417</v>
      </c>
      <c r="U3400" s="5" t="s">
        <v>417</v>
      </c>
      <c r="V3400" s="5" t="s">
        <v>417</v>
      </c>
      <c r="W3400" s="5" t="s">
        <v>417</v>
      </c>
      <c r="X3400" s="5" t="s">
        <v>417</v>
      </c>
      <c r="Y3400" s="5" t="s">
        <v>417</v>
      </c>
      <c r="Z3400" s="5" t="s">
        <v>417</v>
      </c>
      <c r="AA3400" s="5" t="s">
        <v>417</v>
      </c>
      <c r="AB3400" s="5"/>
      <c r="AC3400" s="5"/>
      <c r="AD3400" s="5"/>
      <c r="AE3400" s="5"/>
      <c r="AF3400" s="5"/>
    </row>
    <row r="3401" spans="1:32" hidden="1">
      <c r="A3401" s="5" t="s">
        <v>26248</v>
      </c>
      <c r="B3401" s="5" t="str">
        <f>IF(COUNTIF('Leads Priorizados INT'!M:M,A3401)&gt;0,"Sí","No")</f>
        <v>No</v>
      </c>
      <c r="C3401">
        <v>0</v>
      </c>
      <c r="D3401" s="6" t="s">
        <v>414</v>
      </c>
      <c r="E3401" s="5" t="s">
        <v>26249</v>
      </c>
      <c r="F3401" s="5" t="s">
        <v>152</v>
      </c>
      <c r="G3401" s="5" t="s">
        <v>522</v>
      </c>
      <c r="H3401" s="7">
        <v>549380</v>
      </c>
      <c r="I3401" s="5">
        <v>5</v>
      </c>
      <c r="J3401" s="5">
        <v>1</v>
      </c>
      <c r="K3401" s="5" t="s">
        <v>26250</v>
      </c>
      <c r="L3401" s="5">
        <v>4.8300000000000003E-2</v>
      </c>
      <c r="M3401" s="8"/>
      <c r="N3401" s="8"/>
      <c r="O3401" s="8"/>
      <c r="P3401" s="8"/>
      <c r="Q3401" s="8"/>
      <c r="R3401" s="5" t="s">
        <v>417</v>
      </c>
      <c r="S3401" s="5" t="s">
        <v>417</v>
      </c>
      <c r="T3401" s="5" t="s">
        <v>417</v>
      </c>
      <c r="U3401" s="5" t="s">
        <v>417</v>
      </c>
      <c r="V3401" s="5" t="s">
        <v>417</v>
      </c>
      <c r="W3401" s="5" t="s">
        <v>417</v>
      </c>
      <c r="X3401" s="5" t="s">
        <v>417</v>
      </c>
      <c r="Y3401" s="5" t="s">
        <v>417</v>
      </c>
      <c r="Z3401" s="5" t="s">
        <v>417</v>
      </c>
      <c r="AA3401" s="5" t="s">
        <v>417</v>
      </c>
      <c r="AB3401" s="5"/>
      <c r="AC3401" s="5"/>
      <c r="AD3401" s="5"/>
      <c r="AE3401" s="5"/>
      <c r="AF3401" s="5"/>
    </row>
    <row r="3402" spans="1:32">
      <c r="A3402" s="5" t="s">
        <v>26251</v>
      </c>
      <c r="B3402" s="5" t="str">
        <f>IF(COUNTIF('Leads Priorizados INT'!M:M,A3402)&gt;0,"Sí","No")</f>
        <v>No</v>
      </c>
      <c r="C3402">
        <v>1</v>
      </c>
      <c r="D3402" s="6" t="s">
        <v>414</v>
      </c>
      <c r="E3402" s="5" t="s">
        <v>26252</v>
      </c>
      <c r="F3402" s="5" t="s">
        <v>700</v>
      </c>
      <c r="G3402" s="5" t="s">
        <v>16133</v>
      </c>
      <c r="H3402" s="7">
        <v>650585</v>
      </c>
      <c r="I3402" s="5">
        <v>1</v>
      </c>
      <c r="J3402" s="5">
        <v>1</v>
      </c>
      <c r="K3402" s="5" t="s">
        <v>26253</v>
      </c>
      <c r="L3402" s="5">
        <v>4.8300000000000003E-2</v>
      </c>
      <c r="M3402" s="8"/>
      <c r="N3402" s="8"/>
      <c r="O3402" s="8"/>
      <c r="P3402" s="8"/>
      <c r="Q3402" s="8"/>
      <c r="R3402" s="5" t="s">
        <v>417</v>
      </c>
      <c r="S3402" s="5" t="s">
        <v>417</v>
      </c>
      <c r="T3402" s="5" t="s">
        <v>417</v>
      </c>
      <c r="U3402" s="5" t="s">
        <v>417</v>
      </c>
      <c r="V3402" s="5" t="s">
        <v>417</v>
      </c>
      <c r="W3402" s="5" t="s">
        <v>417</v>
      </c>
      <c r="X3402" s="5" t="s">
        <v>417</v>
      </c>
      <c r="Y3402" s="5" t="s">
        <v>417</v>
      </c>
      <c r="Z3402" s="5" t="s">
        <v>417</v>
      </c>
      <c r="AA3402" s="5" t="s">
        <v>417</v>
      </c>
      <c r="AB3402" s="5"/>
      <c r="AC3402" s="5"/>
      <c r="AD3402" s="5"/>
      <c r="AE3402" s="5"/>
      <c r="AF3402" s="5"/>
    </row>
    <row r="3403" spans="1:32" hidden="1">
      <c r="A3403" s="5" t="s">
        <v>26254</v>
      </c>
      <c r="B3403" s="5" t="str">
        <f>IF(COUNTIF('Leads Priorizados INT'!M:M,A3403)&gt;0,"Sí","No")</f>
        <v>No</v>
      </c>
      <c r="C3403">
        <v>0</v>
      </c>
      <c r="D3403" s="6" t="s">
        <v>414</v>
      </c>
      <c r="E3403" s="5" t="s">
        <v>26255</v>
      </c>
      <c r="F3403" s="5" t="s">
        <v>152</v>
      </c>
      <c r="G3403" s="5" t="s">
        <v>17752</v>
      </c>
      <c r="H3403" s="7">
        <v>4844164</v>
      </c>
      <c r="I3403" s="5">
        <v>28</v>
      </c>
      <c r="J3403" s="5">
        <v>3</v>
      </c>
      <c r="K3403" s="5" t="s">
        <v>26256</v>
      </c>
      <c r="L3403" s="5">
        <v>4.8300000000000003E-2</v>
      </c>
      <c r="M3403" s="8">
        <v>913365495</v>
      </c>
      <c r="N3403" s="8">
        <v>914170770</v>
      </c>
      <c r="O3403" s="8">
        <v>913365496</v>
      </c>
      <c r="P3403" s="8"/>
      <c r="Q3403" s="8"/>
      <c r="R3403" s="5" t="s">
        <v>417</v>
      </c>
      <c r="S3403" s="5" t="s">
        <v>417</v>
      </c>
      <c r="T3403" s="5" t="s">
        <v>417</v>
      </c>
      <c r="U3403" s="5" t="s">
        <v>417</v>
      </c>
      <c r="V3403" s="5" t="s">
        <v>417</v>
      </c>
      <c r="W3403" s="5" t="s">
        <v>417</v>
      </c>
      <c r="X3403" s="5" t="s">
        <v>417</v>
      </c>
      <c r="Y3403" s="5" t="s">
        <v>417</v>
      </c>
      <c r="Z3403" s="5" t="s">
        <v>417</v>
      </c>
      <c r="AA3403" s="5" t="s">
        <v>417</v>
      </c>
      <c r="AB3403" s="5"/>
      <c r="AC3403" s="5"/>
      <c r="AD3403" s="5"/>
      <c r="AE3403" s="5"/>
      <c r="AF3403" s="5"/>
    </row>
    <row r="3404" spans="1:32">
      <c r="A3404" s="5" t="s">
        <v>26257</v>
      </c>
      <c r="B3404" s="5" t="str">
        <f>IF(COUNTIF('Leads Priorizados INT'!M:M,A3404)&gt;0,"Sí","No")</f>
        <v>No</v>
      </c>
      <c r="C3404">
        <v>1</v>
      </c>
      <c r="D3404" s="6" t="s">
        <v>430</v>
      </c>
      <c r="E3404" s="5" t="s">
        <v>26258</v>
      </c>
      <c r="F3404" s="5" t="s">
        <v>931</v>
      </c>
      <c r="G3404" s="5" t="s">
        <v>1318</v>
      </c>
      <c r="H3404" s="7">
        <v>551639</v>
      </c>
      <c r="I3404" s="5">
        <v>4</v>
      </c>
      <c r="J3404" s="5">
        <v>1</v>
      </c>
      <c r="K3404" s="5" t="s">
        <v>26259</v>
      </c>
      <c r="L3404" s="5">
        <v>4.82E-2</v>
      </c>
      <c r="M3404" s="8">
        <v>691453867</v>
      </c>
      <c r="N3404" s="8">
        <v>675992667</v>
      </c>
      <c r="O3404" s="8">
        <v>654364174</v>
      </c>
      <c r="P3404" s="8">
        <v>654361247</v>
      </c>
      <c r="Q3404" s="8">
        <v>605694421</v>
      </c>
      <c r="R3404" s="5" t="s">
        <v>417</v>
      </c>
      <c r="S3404" s="5" t="s">
        <v>417</v>
      </c>
      <c r="T3404" s="5" t="s">
        <v>417</v>
      </c>
      <c r="U3404" s="5" t="s">
        <v>417</v>
      </c>
      <c r="V3404" s="5" t="s">
        <v>417</v>
      </c>
      <c r="W3404" s="5" t="s">
        <v>417</v>
      </c>
      <c r="X3404" s="5" t="s">
        <v>417</v>
      </c>
      <c r="Y3404" s="5" t="s">
        <v>417</v>
      </c>
      <c r="Z3404" s="5" t="s">
        <v>417</v>
      </c>
      <c r="AA3404" s="5" t="s">
        <v>417</v>
      </c>
      <c r="AB3404" s="5"/>
      <c r="AC3404" s="5"/>
      <c r="AD3404" s="5"/>
      <c r="AE3404" s="5"/>
      <c r="AF3404" s="5"/>
    </row>
    <row r="3405" spans="1:32">
      <c r="A3405" s="5" t="s">
        <v>26260</v>
      </c>
      <c r="B3405" s="5" t="str">
        <f>IF(COUNTIF('Leads Priorizados INT'!M:M,A3405)&gt;0,"Sí","No")</f>
        <v>No</v>
      </c>
      <c r="C3405">
        <v>1</v>
      </c>
      <c r="D3405" s="6" t="s">
        <v>414</v>
      </c>
      <c r="E3405" s="5" t="s">
        <v>26261</v>
      </c>
      <c r="F3405" s="5" t="s">
        <v>152</v>
      </c>
      <c r="G3405" s="5" t="s">
        <v>9796</v>
      </c>
      <c r="H3405" s="7">
        <v>822455</v>
      </c>
      <c r="I3405" s="5">
        <v>7</v>
      </c>
      <c r="J3405" s="5">
        <v>1</v>
      </c>
      <c r="K3405" s="5" t="s">
        <v>26262</v>
      </c>
      <c r="L3405" s="5">
        <v>4.82E-2</v>
      </c>
      <c r="M3405" s="8"/>
      <c r="N3405" s="8"/>
      <c r="O3405" s="8"/>
      <c r="P3405" s="8"/>
      <c r="Q3405" s="8"/>
      <c r="R3405" s="5" t="s">
        <v>417</v>
      </c>
      <c r="S3405" s="5" t="s">
        <v>417</v>
      </c>
      <c r="T3405" s="5" t="s">
        <v>417</v>
      </c>
      <c r="U3405" s="5" t="s">
        <v>417</v>
      </c>
      <c r="V3405" s="5" t="s">
        <v>417</v>
      </c>
      <c r="W3405" s="5" t="s">
        <v>417</v>
      </c>
      <c r="X3405" s="5" t="s">
        <v>417</v>
      </c>
      <c r="Y3405" s="5" t="s">
        <v>417</v>
      </c>
      <c r="Z3405" s="5" t="s">
        <v>417</v>
      </c>
      <c r="AA3405" s="5" t="s">
        <v>417</v>
      </c>
      <c r="AB3405" s="5"/>
      <c r="AC3405" s="5"/>
      <c r="AD3405" s="5"/>
      <c r="AE3405" s="5"/>
      <c r="AF3405" s="5"/>
    </row>
    <row r="3406" spans="1:32" hidden="1">
      <c r="A3406" s="5" t="s">
        <v>26263</v>
      </c>
      <c r="B3406" s="5" t="str">
        <f>IF(COUNTIF('Leads Priorizados INT'!M:M,A3406)&gt;0,"Sí","No")</f>
        <v>No</v>
      </c>
      <c r="C3406">
        <v>0</v>
      </c>
      <c r="D3406" s="6" t="s">
        <v>414</v>
      </c>
      <c r="E3406" s="5" t="s">
        <v>26264</v>
      </c>
      <c r="F3406" s="5" t="s">
        <v>152</v>
      </c>
      <c r="G3406" s="5" t="s">
        <v>907</v>
      </c>
      <c r="H3406" s="7">
        <v>417716</v>
      </c>
      <c r="I3406" s="5">
        <v>1</v>
      </c>
      <c r="J3406" s="5">
        <v>1</v>
      </c>
      <c r="K3406" s="5" t="s">
        <v>26265</v>
      </c>
      <c r="L3406" s="5">
        <v>4.82E-2</v>
      </c>
      <c r="M3406" s="8">
        <v>912519939</v>
      </c>
      <c r="N3406" s="8"/>
      <c r="O3406" s="8"/>
      <c r="P3406" s="8"/>
      <c r="Q3406" s="8"/>
      <c r="R3406" s="5" t="s">
        <v>417</v>
      </c>
      <c r="S3406" s="5" t="s">
        <v>417</v>
      </c>
      <c r="T3406" s="5" t="s">
        <v>417</v>
      </c>
      <c r="U3406" s="5" t="s">
        <v>417</v>
      </c>
      <c r="V3406" s="5" t="s">
        <v>417</v>
      </c>
      <c r="W3406" s="5" t="s">
        <v>417</v>
      </c>
      <c r="X3406" s="5" t="s">
        <v>417</v>
      </c>
      <c r="Y3406" s="5" t="s">
        <v>417</v>
      </c>
      <c r="Z3406" s="5" t="s">
        <v>417</v>
      </c>
      <c r="AA3406" s="5" t="s">
        <v>417</v>
      </c>
      <c r="AB3406" s="5"/>
      <c r="AC3406" s="5"/>
      <c r="AD3406" s="5"/>
      <c r="AE3406" s="5"/>
      <c r="AF3406" s="5"/>
    </row>
    <row r="3407" spans="1:32" hidden="1">
      <c r="A3407" s="5" t="s">
        <v>26266</v>
      </c>
      <c r="B3407" s="5" t="str">
        <f>IF(COUNTIF('Leads Priorizados INT'!M:M,A3407)&gt;0,"Sí","No")</f>
        <v>No</v>
      </c>
      <c r="C3407">
        <v>0</v>
      </c>
      <c r="D3407" s="6" t="s">
        <v>414</v>
      </c>
      <c r="E3407" s="5" t="s">
        <v>26267</v>
      </c>
      <c r="F3407" s="5" t="s">
        <v>152</v>
      </c>
      <c r="G3407" s="5" t="s">
        <v>2821</v>
      </c>
      <c r="H3407" s="7">
        <v>675614</v>
      </c>
      <c r="I3407" s="5">
        <v>14</v>
      </c>
      <c r="J3407" s="5">
        <v>1</v>
      </c>
      <c r="K3407" s="5" t="s">
        <v>26268</v>
      </c>
      <c r="L3407" s="5">
        <v>4.82E-2</v>
      </c>
      <c r="M3407" s="8">
        <v>912981838</v>
      </c>
      <c r="N3407" s="8">
        <v>681607402</v>
      </c>
      <c r="O3407" s="8"/>
      <c r="P3407" s="8"/>
      <c r="Q3407" s="8"/>
      <c r="R3407" s="5" t="s">
        <v>417</v>
      </c>
      <c r="S3407" s="5" t="s">
        <v>417</v>
      </c>
      <c r="T3407" s="5" t="s">
        <v>417</v>
      </c>
      <c r="U3407" s="5" t="s">
        <v>417</v>
      </c>
      <c r="V3407" s="5" t="s">
        <v>417</v>
      </c>
      <c r="W3407" s="5" t="s">
        <v>417</v>
      </c>
      <c r="X3407" s="5" t="s">
        <v>417</v>
      </c>
      <c r="Y3407" s="5" t="s">
        <v>417</v>
      </c>
      <c r="Z3407" s="5" t="s">
        <v>417</v>
      </c>
      <c r="AA3407" s="5" t="s">
        <v>417</v>
      </c>
      <c r="AB3407" s="5"/>
      <c r="AC3407" s="5"/>
      <c r="AD3407" s="5"/>
      <c r="AE3407" s="5"/>
      <c r="AF3407" s="5"/>
    </row>
    <row r="3408" spans="1:32" hidden="1">
      <c r="A3408" s="5" t="s">
        <v>26269</v>
      </c>
      <c r="B3408" s="5" t="str">
        <f>IF(COUNTIF('Leads Priorizados INT'!M:M,A3408)&gt;0,"Sí","No")</f>
        <v>No</v>
      </c>
      <c r="C3408">
        <v>0</v>
      </c>
      <c r="D3408" s="6" t="s">
        <v>414</v>
      </c>
      <c r="E3408" s="5" t="s">
        <v>26270</v>
      </c>
      <c r="F3408" s="5" t="s">
        <v>931</v>
      </c>
      <c r="G3408" s="5" t="s">
        <v>14814</v>
      </c>
      <c r="H3408" s="7">
        <v>878623</v>
      </c>
      <c r="I3408" s="5">
        <v>6</v>
      </c>
      <c r="J3408" s="5">
        <v>3</v>
      </c>
      <c r="K3408" s="5" t="s">
        <v>26271</v>
      </c>
      <c r="L3408" s="5">
        <v>4.8099999999999997E-2</v>
      </c>
      <c r="M3408" s="8">
        <v>981577778</v>
      </c>
      <c r="N3408" s="8">
        <v>981577777</v>
      </c>
      <c r="O3408" s="8">
        <v>988364288</v>
      </c>
      <c r="P3408" s="8"/>
      <c r="Q3408" s="8"/>
      <c r="R3408" s="5" t="s">
        <v>417</v>
      </c>
      <c r="S3408" s="5" t="s">
        <v>417</v>
      </c>
      <c r="T3408" s="5" t="s">
        <v>417</v>
      </c>
      <c r="U3408" s="5" t="s">
        <v>417</v>
      </c>
      <c r="V3408" s="5" t="s">
        <v>417</v>
      </c>
      <c r="W3408" s="5" t="s">
        <v>417</v>
      </c>
      <c r="X3408" s="5" t="s">
        <v>417</v>
      </c>
      <c r="Y3408" s="5" t="s">
        <v>417</v>
      </c>
      <c r="Z3408" s="5" t="s">
        <v>417</v>
      </c>
      <c r="AA3408" s="5" t="s">
        <v>417</v>
      </c>
      <c r="AB3408" s="5"/>
      <c r="AC3408" s="5"/>
      <c r="AD3408" s="5"/>
      <c r="AE3408" s="5"/>
      <c r="AF3408" s="5"/>
    </row>
    <row r="3409" spans="1:32" hidden="1">
      <c r="A3409" s="5" t="s">
        <v>26272</v>
      </c>
      <c r="B3409" s="5" t="str">
        <f>IF(COUNTIF('Leads Priorizados INT'!M:M,A3409)&gt;0,"Sí","No")</f>
        <v>No</v>
      </c>
      <c r="C3409">
        <v>0</v>
      </c>
      <c r="D3409" s="6" t="s">
        <v>430</v>
      </c>
      <c r="E3409" s="5" t="s">
        <v>26273</v>
      </c>
      <c r="F3409" s="5" t="s">
        <v>1019</v>
      </c>
      <c r="G3409" s="5" t="s">
        <v>26274</v>
      </c>
      <c r="H3409" s="7">
        <v>4434414</v>
      </c>
      <c r="I3409" s="5">
        <v>59</v>
      </c>
      <c r="J3409" s="5">
        <v>5</v>
      </c>
      <c r="K3409" s="5" t="s">
        <v>26275</v>
      </c>
      <c r="L3409" s="5">
        <v>4.8099999999999997E-2</v>
      </c>
      <c r="M3409" s="8">
        <v>948346776</v>
      </c>
      <c r="N3409" s="8">
        <v>948150461</v>
      </c>
      <c r="O3409" s="8">
        <v>948045130</v>
      </c>
      <c r="P3409" s="8">
        <v>916763529</v>
      </c>
      <c r="Q3409" s="8">
        <v>949881539</v>
      </c>
      <c r="R3409" s="5" t="s">
        <v>417</v>
      </c>
      <c r="S3409" s="5" t="s">
        <v>417</v>
      </c>
      <c r="T3409" s="5" t="s">
        <v>417</v>
      </c>
      <c r="U3409" s="5" t="s">
        <v>417</v>
      </c>
      <c r="V3409" s="5" t="s">
        <v>417</v>
      </c>
      <c r="W3409" s="5" t="s">
        <v>417</v>
      </c>
      <c r="X3409" s="5" t="s">
        <v>417</v>
      </c>
      <c r="Y3409" s="5" t="s">
        <v>417</v>
      </c>
      <c r="Z3409" s="5" t="s">
        <v>417</v>
      </c>
      <c r="AA3409" s="5" t="s">
        <v>417</v>
      </c>
      <c r="AB3409" s="5"/>
      <c r="AC3409" s="5"/>
      <c r="AD3409" s="5"/>
      <c r="AE3409" s="5"/>
      <c r="AF3409" s="5"/>
    </row>
    <row r="3410" spans="1:32">
      <c r="A3410" s="5" t="s">
        <v>26276</v>
      </c>
      <c r="B3410" s="5" t="str">
        <f>IF(COUNTIF('Leads Priorizados INT'!M:M,A3410)&gt;0,"Sí","No")</f>
        <v>No</v>
      </c>
      <c r="C3410">
        <v>1</v>
      </c>
      <c r="D3410" s="6" t="s">
        <v>414</v>
      </c>
      <c r="E3410" s="5" t="s">
        <v>26277</v>
      </c>
      <c r="F3410" s="5" t="s">
        <v>1650</v>
      </c>
      <c r="G3410" s="5" t="s">
        <v>18093</v>
      </c>
      <c r="H3410" s="7">
        <v>533844</v>
      </c>
      <c r="I3410" s="5">
        <v>4</v>
      </c>
      <c r="J3410" s="5">
        <v>1</v>
      </c>
      <c r="K3410" s="5" t="s">
        <v>26278</v>
      </c>
      <c r="L3410" s="5">
        <v>4.8099999999999997E-2</v>
      </c>
      <c r="M3410" s="8"/>
      <c r="N3410" s="8"/>
      <c r="O3410" s="8"/>
      <c r="P3410" s="8"/>
      <c r="Q3410" s="8"/>
      <c r="R3410" s="5" t="s">
        <v>417</v>
      </c>
      <c r="S3410" s="5" t="s">
        <v>417</v>
      </c>
      <c r="T3410" s="5" t="s">
        <v>417</v>
      </c>
      <c r="U3410" s="5" t="s">
        <v>417</v>
      </c>
      <c r="V3410" s="5" t="s">
        <v>417</v>
      </c>
      <c r="W3410" s="5" t="s">
        <v>417</v>
      </c>
      <c r="X3410" s="5" t="s">
        <v>417</v>
      </c>
      <c r="Y3410" s="5" t="s">
        <v>417</v>
      </c>
      <c r="Z3410" s="5" t="s">
        <v>417</v>
      </c>
      <c r="AA3410" s="5" t="s">
        <v>417</v>
      </c>
      <c r="AB3410" s="5"/>
      <c r="AC3410" s="5"/>
      <c r="AD3410" s="5"/>
      <c r="AE3410" s="5"/>
      <c r="AF3410" s="5"/>
    </row>
    <row r="3411" spans="1:32" hidden="1">
      <c r="A3411" s="5" t="s">
        <v>26279</v>
      </c>
      <c r="B3411" s="5" t="str">
        <f>IF(COUNTIF('Leads Priorizados INT'!M:M,A3411)&gt;0,"Sí","No")</f>
        <v>No</v>
      </c>
      <c r="C3411">
        <v>0</v>
      </c>
      <c r="D3411" s="6" t="s">
        <v>414</v>
      </c>
      <c r="E3411" s="5" t="s">
        <v>26280</v>
      </c>
      <c r="F3411" s="5" t="s">
        <v>431</v>
      </c>
      <c r="G3411" s="5" t="s">
        <v>432</v>
      </c>
      <c r="H3411" s="7">
        <v>1140465</v>
      </c>
      <c r="I3411" s="5">
        <v>2</v>
      </c>
      <c r="J3411" s="5">
        <v>2</v>
      </c>
      <c r="K3411" s="5" t="s">
        <v>26281</v>
      </c>
      <c r="L3411" s="5">
        <v>4.8099999999999997E-2</v>
      </c>
      <c r="M3411" s="8">
        <v>934856670</v>
      </c>
      <c r="N3411" s="8">
        <v>934151799</v>
      </c>
      <c r="O3411" s="8">
        <v>933002288</v>
      </c>
      <c r="P3411" s="8"/>
      <c r="Q3411" s="8"/>
      <c r="R3411" s="5" t="s">
        <v>417</v>
      </c>
      <c r="S3411" s="5" t="s">
        <v>417</v>
      </c>
      <c r="T3411" s="5" t="s">
        <v>417</v>
      </c>
      <c r="U3411" s="5" t="s">
        <v>417</v>
      </c>
      <c r="V3411" s="5" t="s">
        <v>417</v>
      </c>
      <c r="W3411" s="5" t="s">
        <v>417</v>
      </c>
      <c r="X3411" s="5" t="s">
        <v>417</v>
      </c>
      <c r="Y3411" s="5" t="s">
        <v>417</v>
      </c>
      <c r="Z3411" s="5" t="s">
        <v>417</v>
      </c>
      <c r="AA3411" s="5" t="s">
        <v>417</v>
      </c>
      <c r="AB3411" s="5" t="s">
        <v>26282</v>
      </c>
      <c r="AC3411" s="5"/>
      <c r="AD3411" s="5"/>
      <c r="AE3411" s="5"/>
      <c r="AF3411" s="5"/>
    </row>
    <row r="3412" spans="1:32" hidden="1">
      <c r="A3412" s="5" t="s">
        <v>26283</v>
      </c>
      <c r="B3412" s="5" t="str">
        <f>IF(COUNTIF('Leads Priorizados INT'!M:M,A3412)&gt;0,"Sí","No")</f>
        <v>No</v>
      </c>
      <c r="C3412">
        <v>0</v>
      </c>
      <c r="D3412" s="6" t="s">
        <v>414</v>
      </c>
      <c r="E3412" s="5" t="s">
        <v>26284</v>
      </c>
      <c r="F3412" s="5" t="s">
        <v>431</v>
      </c>
      <c r="G3412" s="5" t="s">
        <v>2253</v>
      </c>
      <c r="H3412" s="7">
        <v>921669</v>
      </c>
      <c r="I3412" s="5">
        <v>1</v>
      </c>
      <c r="J3412" s="5">
        <v>1</v>
      </c>
      <c r="K3412" s="5" t="s">
        <v>26285</v>
      </c>
      <c r="L3412" s="5">
        <v>4.8099999999999997E-2</v>
      </c>
      <c r="M3412" s="8">
        <v>938231284</v>
      </c>
      <c r="N3412" s="8">
        <v>932375564</v>
      </c>
      <c r="O3412" s="8"/>
      <c r="P3412" s="8"/>
      <c r="Q3412" s="8"/>
      <c r="R3412" s="5" t="s">
        <v>417</v>
      </c>
      <c r="S3412" s="5" t="s">
        <v>417</v>
      </c>
      <c r="T3412" s="5" t="s">
        <v>417</v>
      </c>
      <c r="U3412" s="5" t="s">
        <v>417</v>
      </c>
      <c r="V3412" s="5" t="s">
        <v>417</v>
      </c>
      <c r="W3412" s="5" t="s">
        <v>417</v>
      </c>
      <c r="X3412" s="5" t="s">
        <v>417</v>
      </c>
      <c r="Y3412" s="5" t="s">
        <v>417</v>
      </c>
      <c r="Z3412" s="5" t="s">
        <v>417</v>
      </c>
      <c r="AA3412" s="5" t="s">
        <v>417</v>
      </c>
      <c r="AB3412" s="5"/>
      <c r="AC3412" s="5"/>
      <c r="AD3412" s="5"/>
      <c r="AE3412" s="5"/>
      <c r="AF3412" s="5"/>
    </row>
    <row r="3413" spans="1:32" hidden="1">
      <c r="A3413" s="5" t="s">
        <v>26286</v>
      </c>
      <c r="B3413" s="5" t="str">
        <f>IF(COUNTIF('Leads Priorizados INT'!M:M,A3413)&gt;0,"Sí","No")</f>
        <v>No</v>
      </c>
      <c r="C3413">
        <v>0</v>
      </c>
      <c r="D3413" s="6" t="s">
        <v>414</v>
      </c>
      <c r="E3413" s="5" t="s">
        <v>26287</v>
      </c>
      <c r="F3413" s="5" t="s">
        <v>431</v>
      </c>
      <c r="G3413" s="5" t="s">
        <v>1370</v>
      </c>
      <c r="H3413" s="7">
        <v>575253</v>
      </c>
      <c r="I3413" s="5">
        <v>5</v>
      </c>
      <c r="J3413" s="5">
        <v>1</v>
      </c>
      <c r="K3413" s="5" t="s">
        <v>26288</v>
      </c>
      <c r="L3413" s="5">
        <v>4.8099999999999997E-2</v>
      </c>
      <c r="M3413" s="8"/>
      <c r="N3413" s="8"/>
      <c r="O3413" s="8"/>
      <c r="P3413" s="8"/>
      <c r="Q3413" s="8"/>
      <c r="R3413" s="5" t="s">
        <v>417</v>
      </c>
      <c r="S3413" s="5" t="s">
        <v>417</v>
      </c>
      <c r="T3413" s="5" t="s">
        <v>417</v>
      </c>
      <c r="U3413" s="5" t="s">
        <v>417</v>
      </c>
      <c r="V3413" s="5" t="s">
        <v>417</v>
      </c>
      <c r="W3413" s="5" t="s">
        <v>417</v>
      </c>
      <c r="X3413" s="5" t="s">
        <v>417</v>
      </c>
      <c r="Y3413" s="5" t="s">
        <v>417</v>
      </c>
      <c r="Z3413" s="5" t="s">
        <v>417</v>
      </c>
      <c r="AA3413" s="5" t="s">
        <v>417</v>
      </c>
      <c r="AB3413" s="5"/>
      <c r="AC3413" s="5"/>
      <c r="AD3413" s="5"/>
      <c r="AE3413" s="5"/>
      <c r="AF3413" s="5"/>
    </row>
    <row r="3414" spans="1:32" hidden="1">
      <c r="A3414" s="5" t="s">
        <v>26289</v>
      </c>
      <c r="B3414" s="5" t="str">
        <f>IF(COUNTIF('Leads Priorizados INT'!M:M,A3414)&gt;0,"Sí","No")</f>
        <v>No</v>
      </c>
      <c r="C3414">
        <v>0</v>
      </c>
      <c r="D3414" s="6" t="s">
        <v>414</v>
      </c>
      <c r="E3414" s="5" t="s">
        <v>26290</v>
      </c>
      <c r="F3414" s="5" t="s">
        <v>431</v>
      </c>
      <c r="G3414" s="5" t="s">
        <v>432</v>
      </c>
      <c r="H3414" s="7">
        <v>307862</v>
      </c>
      <c r="I3414" s="5">
        <v>5</v>
      </c>
      <c r="J3414" s="5">
        <v>1</v>
      </c>
      <c r="K3414" s="5" t="s">
        <v>26291</v>
      </c>
      <c r="L3414" s="5">
        <v>4.8099999999999997E-2</v>
      </c>
      <c r="M3414" s="8">
        <v>930000718</v>
      </c>
      <c r="N3414" s="8"/>
      <c r="O3414" s="8"/>
      <c r="P3414" s="8"/>
      <c r="Q3414" s="8"/>
      <c r="R3414" s="5" t="s">
        <v>417</v>
      </c>
      <c r="S3414" s="5" t="s">
        <v>417</v>
      </c>
      <c r="T3414" s="5" t="s">
        <v>417</v>
      </c>
      <c r="U3414" s="5" t="s">
        <v>417</v>
      </c>
      <c r="V3414" s="5" t="s">
        <v>417</v>
      </c>
      <c r="W3414" s="5" t="s">
        <v>417</v>
      </c>
      <c r="X3414" s="5" t="s">
        <v>417</v>
      </c>
      <c r="Y3414" s="5" t="s">
        <v>417</v>
      </c>
      <c r="Z3414" s="5" t="s">
        <v>417</v>
      </c>
      <c r="AA3414" s="5" t="s">
        <v>417</v>
      </c>
      <c r="AB3414" s="5"/>
      <c r="AC3414" s="5"/>
      <c r="AD3414" s="5"/>
      <c r="AE3414" s="5"/>
      <c r="AF3414" s="5"/>
    </row>
    <row r="3415" spans="1:32" hidden="1">
      <c r="A3415" s="5" t="s">
        <v>26292</v>
      </c>
      <c r="B3415" s="5" t="str">
        <f>IF(COUNTIF('Leads Priorizados INT'!M:M,A3415)&gt;0,"Sí","No")</f>
        <v>No</v>
      </c>
      <c r="C3415">
        <v>0</v>
      </c>
      <c r="D3415" s="6" t="s">
        <v>430</v>
      </c>
      <c r="E3415" s="5" t="s">
        <v>26293</v>
      </c>
      <c r="F3415" s="5" t="s">
        <v>152</v>
      </c>
      <c r="G3415" s="5" t="s">
        <v>9911</v>
      </c>
      <c r="H3415" s="7">
        <v>689455</v>
      </c>
      <c r="I3415" s="5">
        <v>3</v>
      </c>
      <c r="J3415" s="5">
        <v>1</v>
      </c>
      <c r="K3415" s="5" t="s">
        <v>26294</v>
      </c>
      <c r="L3415" s="5">
        <v>4.8099999999999997E-2</v>
      </c>
      <c r="M3415" s="8">
        <v>916323933</v>
      </c>
      <c r="N3415" s="8">
        <v>916324524</v>
      </c>
      <c r="O3415" s="8">
        <v>911665364</v>
      </c>
      <c r="P3415" s="8">
        <v>673103198</v>
      </c>
      <c r="Q3415" s="8">
        <v>673102843</v>
      </c>
      <c r="R3415" s="5" t="s">
        <v>417</v>
      </c>
      <c r="S3415" s="5" t="s">
        <v>417</v>
      </c>
      <c r="T3415" s="5" t="s">
        <v>417</v>
      </c>
      <c r="U3415" s="5" t="s">
        <v>417</v>
      </c>
      <c r="V3415" s="5" t="s">
        <v>417</v>
      </c>
      <c r="W3415" s="5" t="s">
        <v>417</v>
      </c>
      <c r="X3415" s="5" t="s">
        <v>417</v>
      </c>
      <c r="Y3415" s="5" t="s">
        <v>417</v>
      </c>
      <c r="Z3415" s="5" t="s">
        <v>417</v>
      </c>
      <c r="AA3415" s="5" t="s">
        <v>417</v>
      </c>
      <c r="AB3415" s="5"/>
      <c r="AC3415" s="5"/>
      <c r="AD3415" s="5"/>
      <c r="AE3415" s="5"/>
      <c r="AF3415" s="5"/>
    </row>
    <row r="3416" spans="1:32" hidden="1">
      <c r="A3416" s="5" t="s">
        <v>26295</v>
      </c>
      <c r="B3416" s="5" t="str">
        <f>IF(COUNTIF('Leads Priorizados INT'!M:M,A3416)&gt;0,"Sí","No")</f>
        <v>No</v>
      </c>
      <c r="C3416">
        <v>0</v>
      </c>
      <c r="D3416" s="6" t="s">
        <v>414</v>
      </c>
      <c r="E3416" s="5" t="s">
        <v>26296</v>
      </c>
      <c r="F3416" s="5" t="s">
        <v>152</v>
      </c>
      <c r="G3416" s="5" t="s">
        <v>9885</v>
      </c>
      <c r="H3416" s="7">
        <v>907380</v>
      </c>
      <c r="I3416" s="5">
        <v>7</v>
      </c>
      <c r="J3416" s="5">
        <v>1</v>
      </c>
      <c r="K3416" s="5" t="s">
        <v>26297</v>
      </c>
      <c r="L3416" s="5">
        <v>4.8099999999999997E-2</v>
      </c>
      <c r="M3416" s="8"/>
      <c r="N3416" s="8"/>
      <c r="O3416" s="8"/>
      <c r="P3416" s="8"/>
      <c r="Q3416" s="8"/>
      <c r="R3416" s="5" t="s">
        <v>417</v>
      </c>
      <c r="S3416" s="5" t="s">
        <v>417</v>
      </c>
      <c r="T3416" s="5" t="s">
        <v>417</v>
      </c>
      <c r="U3416" s="5" t="s">
        <v>417</v>
      </c>
      <c r="V3416" s="5" t="s">
        <v>417</v>
      </c>
      <c r="W3416" s="5" t="s">
        <v>417</v>
      </c>
      <c r="X3416" s="5" t="s">
        <v>417</v>
      </c>
      <c r="Y3416" s="5" t="s">
        <v>417</v>
      </c>
      <c r="Z3416" s="5" t="s">
        <v>417</v>
      </c>
      <c r="AA3416" s="5" t="s">
        <v>417</v>
      </c>
      <c r="AB3416" s="5"/>
      <c r="AC3416" s="5"/>
      <c r="AD3416" s="5"/>
      <c r="AE3416" s="5"/>
      <c r="AF3416" s="5"/>
    </row>
    <row r="3417" spans="1:32" hidden="1">
      <c r="A3417" s="5" t="s">
        <v>26298</v>
      </c>
      <c r="B3417" s="5" t="str">
        <f>IF(COUNTIF('Leads Priorizados INT'!M:M,A3417)&gt;0,"Sí","No")</f>
        <v>No</v>
      </c>
      <c r="C3417">
        <v>0</v>
      </c>
      <c r="D3417" s="6" t="s">
        <v>414</v>
      </c>
      <c r="E3417" s="5" t="s">
        <v>26299</v>
      </c>
      <c r="F3417" s="5" t="s">
        <v>1382</v>
      </c>
      <c r="G3417" s="5" t="s">
        <v>13153</v>
      </c>
      <c r="H3417" s="7">
        <v>1226586</v>
      </c>
      <c r="I3417" s="5">
        <v>1</v>
      </c>
      <c r="J3417" s="5">
        <v>2</v>
      </c>
      <c r="K3417" s="5" t="s">
        <v>26300</v>
      </c>
      <c r="L3417" s="5">
        <v>4.8099999999999997E-2</v>
      </c>
      <c r="M3417" s="8">
        <v>626823446</v>
      </c>
      <c r="N3417" s="8"/>
      <c r="O3417" s="8"/>
      <c r="P3417" s="8"/>
      <c r="Q3417" s="8"/>
      <c r="R3417" s="5" t="s">
        <v>417</v>
      </c>
      <c r="S3417" s="5" t="s">
        <v>417</v>
      </c>
      <c r="T3417" s="5" t="s">
        <v>417</v>
      </c>
      <c r="U3417" s="5" t="s">
        <v>417</v>
      </c>
      <c r="V3417" s="5" t="s">
        <v>417</v>
      </c>
      <c r="W3417" s="5" t="s">
        <v>417</v>
      </c>
      <c r="X3417" s="5" t="s">
        <v>417</v>
      </c>
      <c r="Y3417" s="5" t="s">
        <v>417</v>
      </c>
      <c r="Z3417" s="5" t="s">
        <v>417</v>
      </c>
      <c r="AA3417" s="5" t="s">
        <v>417</v>
      </c>
      <c r="AB3417" s="5"/>
      <c r="AC3417" s="5"/>
      <c r="AD3417" s="5"/>
      <c r="AE3417" s="5"/>
      <c r="AF3417" s="5"/>
    </row>
    <row r="3418" spans="1:32" hidden="1">
      <c r="A3418" s="5" t="s">
        <v>26301</v>
      </c>
      <c r="B3418" s="5" t="str">
        <f>IF(COUNTIF('Leads Priorizados INT'!M:M,A3418)&gt;0,"Sí","No")</f>
        <v>No</v>
      </c>
      <c r="C3418">
        <v>0</v>
      </c>
      <c r="D3418" s="6" t="s">
        <v>414</v>
      </c>
      <c r="E3418" s="5" t="s">
        <v>26302</v>
      </c>
      <c r="F3418" s="5" t="s">
        <v>3780</v>
      </c>
      <c r="G3418" s="5" t="s">
        <v>26303</v>
      </c>
      <c r="H3418" s="7">
        <v>713570</v>
      </c>
      <c r="I3418" s="5">
        <v>13</v>
      </c>
      <c r="J3418" s="5">
        <v>3</v>
      </c>
      <c r="K3418" s="5" t="s">
        <v>26304</v>
      </c>
      <c r="L3418" s="5">
        <v>4.8000000000000001E-2</v>
      </c>
      <c r="M3418" s="8">
        <v>958750443</v>
      </c>
      <c r="N3418" s="8">
        <v>958562228</v>
      </c>
      <c r="O3418" s="8">
        <v>696927608</v>
      </c>
      <c r="P3418" s="8"/>
      <c r="Q3418" s="8"/>
      <c r="R3418" s="5" t="s">
        <v>417</v>
      </c>
      <c r="S3418" s="5" t="s">
        <v>417</v>
      </c>
      <c r="T3418" s="5" t="s">
        <v>417</v>
      </c>
      <c r="U3418" s="5" t="s">
        <v>417</v>
      </c>
      <c r="V3418" s="5" t="s">
        <v>417</v>
      </c>
      <c r="W3418" s="5" t="s">
        <v>417</v>
      </c>
      <c r="X3418" s="5" t="s">
        <v>417</v>
      </c>
      <c r="Y3418" s="5" t="s">
        <v>417</v>
      </c>
      <c r="Z3418" s="5" t="s">
        <v>417</v>
      </c>
      <c r="AA3418" s="5" t="s">
        <v>417</v>
      </c>
      <c r="AB3418" s="5" t="s">
        <v>26305</v>
      </c>
      <c r="AC3418" s="5" t="s">
        <v>26306</v>
      </c>
      <c r="AD3418" s="5"/>
      <c r="AE3418" s="5"/>
      <c r="AF3418" s="5"/>
    </row>
    <row r="3419" spans="1:32" hidden="1">
      <c r="A3419" s="5" t="s">
        <v>26307</v>
      </c>
      <c r="B3419" s="5" t="str">
        <f>IF(COUNTIF('Leads Priorizados INT'!M:M,A3419)&gt;0,"Sí","No")</f>
        <v>No</v>
      </c>
      <c r="C3419">
        <v>0</v>
      </c>
      <c r="D3419" s="6" t="s">
        <v>414</v>
      </c>
      <c r="E3419" s="5" t="s">
        <v>26308</v>
      </c>
      <c r="F3419" s="5" t="s">
        <v>152</v>
      </c>
      <c r="G3419" s="5" t="s">
        <v>9393</v>
      </c>
      <c r="H3419" s="7">
        <v>3893569</v>
      </c>
      <c r="I3419" s="5">
        <v>8</v>
      </c>
      <c r="J3419" s="5">
        <v>1</v>
      </c>
      <c r="K3419" s="5" t="s">
        <v>26309</v>
      </c>
      <c r="L3419" s="5">
        <v>4.8000000000000001E-2</v>
      </c>
      <c r="M3419" s="8"/>
      <c r="N3419" s="8"/>
      <c r="O3419" s="8"/>
      <c r="P3419" s="8"/>
      <c r="Q3419" s="8"/>
      <c r="R3419" s="5" t="s">
        <v>417</v>
      </c>
      <c r="S3419" s="5" t="s">
        <v>417</v>
      </c>
      <c r="T3419" s="5" t="s">
        <v>417</v>
      </c>
      <c r="U3419" s="5" t="s">
        <v>417</v>
      </c>
      <c r="V3419" s="5" t="s">
        <v>417</v>
      </c>
      <c r="W3419" s="5" t="s">
        <v>417</v>
      </c>
      <c r="X3419" s="5" t="s">
        <v>417</v>
      </c>
      <c r="Y3419" s="5" t="s">
        <v>417</v>
      </c>
      <c r="Z3419" s="5" t="s">
        <v>417</v>
      </c>
      <c r="AA3419" s="5" t="s">
        <v>417</v>
      </c>
      <c r="AB3419" s="5"/>
      <c r="AC3419" s="5"/>
      <c r="AD3419" s="5"/>
      <c r="AE3419" s="5"/>
      <c r="AF3419" s="5"/>
    </row>
    <row r="3420" spans="1:32" hidden="1">
      <c r="A3420" s="5" t="s">
        <v>26310</v>
      </c>
      <c r="B3420" s="5" t="str">
        <f>IF(COUNTIF('Leads Priorizados INT'!M:M,A3420)&gt;0,"Sí","No")</f>
        <v>No</v>
      </c>
      <c r="C3420">
        <v>0</v>
      </c>
      <c r="D3420" s="6" t="s">
        <v>414</v>
      </c>
      <c r="E3420" s="5" t="s">
        <v>26311</v>
      </c>
      <c r="F3420" s="5" t="s">
        <v>1144</v>
      </c>
      <c r="G3420" s="5" t="s">
        <v>26312</v>
      </c>
      <c r="H3420" s="7">
        <v>2959046</v>
      </c>
      <c r="I3420" s="5">
        <v>67</v>
      </c>
      <c r="J3420" s="5">
        <v>3</v>
      </c>
      <c r="K3420" s="5" t="s">
        <v>26313</v>
      </c>
      <c r="L3420" s="5">
        <v>4.7899999999999998E-2</v>
      </c>
      <c r="M3420" s="8">
        <v>945213159</v>
      </c>
      <c r="N3420" s="8">
        <v>945200802</v>
      </c>
      <c r="O3420" s="8">
        <v>945200450</v>
      </c>
      <c r="P3420" s="8">
        <v>945228863</v>
      </c>
      <c r="Q3420" s="8">
        <v>945222850</v>
      </c>
      <c r="R3420" s="5" t="s">
        <v>417</v>
      </c>
      <c r="S3420" s="5" t="s">
        <v>417</v>
      </c>
      <c r="T3420" s="5" t="s">
        <v>417</v>
      </c>
      <c r="U3420" s="5" t="s">
        <v>417</v>
      </c>
      <c r="V3420" s="5" t="s">
        <v>417</v>
      </c>
      <c r="W3420" s="5" t="s">
        <v>417</v>
      </c>
      <c r="X3420" s="5" t="s">
        <v>417</v>
      </c>
      <c r="Y3420" s="5" t="s">
        <v>417</v>
      </c>
      <c r="Z3420" s="5" t="s">
        <v>417</v>
      </c>
      <c r="AA3420" s="5" t="s">
        <v>417</v>
      </c>
      <c r="AB3420" s="5" t="s">
        <v>26314</v>
      </c>
      <c r="AC3420" s="5" t="s">
        <v>26315</v>
      </c>
      <c r="AD3420" s="5" t="s">
        <v>26316</v>
      </c>
      <c r="AE3420" s="5" t="s">
        <v>26317</v>
      </c>
      <c r="AF3420" s="5" t="s">
        <v>26318</v>
      </c>
    </row>
    <row r="3421" spans="1:32" hidden="1">
      <c r="A3421" s="5" t="s">
        <v>26319</v>
      </c>
      <c r="B3421" s="5" t="str">
        <f>IF(COUNTIF('Leads Priorizados INT'!M:M,A3421)&gt;0,"Sí","No")</f>
        <v>No</v>
      </c>
      <c r="C3421">
        <v>0</v>
      </c>
      <c r="D3421" s="6" t="s">
        <v>414</v>
      </c>
      <c r="E3421" s="5" t="s">
        <v>26320</v>
      </c>
      <c r="F3421" s="5" t="s">
        <v>1065</v>
      </c>
      <c r="G3421" s="5" t="s">
        <v>26321</v>
      </c>
      <c r="H3421" s="7">
        <v>300506</v>
      </c>
      <c r="I3421" s="5">
        <v>1</v>
      </c>
      <c r="J3421" s="5">
        <v>2</v>
      </c>
      <c r="K3421" s="5" t="s">
        <v>26322</v>
      </c>
      <c r="L3421" s="5">
        <v>4.7899999999999998E-2</v>
      </c>
      <c r="M3421" s="8">
        <v>943429986</v>
      </c>
      <c r="N3421" s="8"/>
      <c r="O3421" s="8"/>
      <c r="P3421" s="8"/>
      <c r="Q3421" s="8"/>
      <c r="R3421" s="5" t="s">
        <v>417</v>
      </c>
      <c r="S3421" s="5" t="s">
        <v>417</v>
      </c>
      <c r="T3421" s="5" t="s">
        <v>417</v>
      </c>
      <c r="U3421" s="5" t="s">
        <v>417</v>
      </c>
      <c r="V3421" s="5" t="s">
        <v>417</v>
      </c>
      <c r="W3421" s="5" t="s">
        <v>417</v>
      </c>
      <c r="X3421" s="5" t="s">
        <v>417</v>
      </c>
      <c r="Y3421" s="5" t="s">
        <v>417</v>
      </c>
      <c r="Z3421" s="5" t="s">
        <v>417</v>
      </c>
      <c r="AA3421" s="5" t="s">
        <v>417</v>
      </c>
      <c r="AB3421" s="5"/>
      <c r="AC3421" s="5"/>
      <c r="AD3421" s="5"/>
      <c r="AE3421" s="5"/>
      <c r="AF3421" s="5"/>
    </row>
    <row r="3422" spans="1:32" hidden="1">
      <c r="A3422" s="5" t="s">
        <v>26323</v>
      </c>
      <c r="B3422" s="5" t="str">
        <f>IF(COUNTIF('Leads Priorizados INT'!M:M,A3422)&gt;0,"Sí","No")</f>
        <v>No</v>
      </c>
      <c r="C3422">
        <v>0</v>
      </c>
      <c r="D3422" s="6" t="s">
        <v>414</v>
      </c>
      <c r="E3422" s="5" t="s">
        <v>26324</v>
      </c>
      <c r="F3422" s="5" t="s">
        <v>10062</v>
      </c>
      <c r="G3422" s="5" t="s">
        <v>26325</v>
      </c>
      <c r="H3422" s="7">
        <v>6115171</v>
      </c>
      <c r="I3422" s="5">
        <v>2</v>
      </c>
      <c r="J3422" s="5">
        <v>1</v>
      </c>
      <c r="K3422" s="5" t="s">
        <v>26326</v>
      </c>
      <c r="L3422" s="5">
        <v>4.7899999999999998E-2</v>
      </c>
      <c r="M3422" s="8">
        <v>918188004</v>
      </c>
      <c r="N3422" s="8">
        <v>918170110</v>
      </c>
      <c r="O3422" s="8"/>
      <c r="P3422" s="8"/>
      <c r="Q3422" s="8"/>
      <c r="R3422" s="5" t="s">
        <v>417</v>
      </c>
      <c r="S3422" s="5" t="s">
        <v>417</v>
      </c>
      <c r="T3422" s="5" t="s">
        <v>417</v>
      </c>
      <c r="U3422" s="5" t="s">
        <v>417</v>
      </c>
      <c r="V3422" s="5" t="s">
        <v>417</v>
      </c>
      <c r="W3422" s="5" t="s">
        <v>417</v>
      </c>
      <c r="X3422" s="5" t="s">
        <v>417</v>
      </c>
      <c r="Y3422" s="5" t="s">
        <v>417</v>
      </c>
      <c r="Z3422" s="5" t="s">
        <v>417</v>
      </c>
      <c r="AA3422" s="5" t="s">
        <v>417</v>
      </c>
      <c r="AB3422" s="5" t="s">
        <v>26327</v>
      </c>
      <c r="AC3422" s="5"/>
      <c r="AD3422" s="5"/>
      <c r="AE3422" s="5"/>
      <c r="AF3422" s="5"/>
    </row>
    <row r="3423" spans="1:32" hidden="1">
      <c r="A3423" s="5" t="s">
        <v>26328</v>
      </c>
      <c r="B3423" s="5" t="str">
        <f>IF(COUNTIF('Leads Priorizados INT'!M:M,A3423)&gt;0,"Sí","No")</f>
        <v>No</v>
      </c>
      <c r="C3423">
        <v>0</v>
      </c>
      <c r="D3423" s="6" t="s">
        <v>414</v>
      </c>
      <c r="E3423" s="5" t="s">
        <v>26329</v>
      </c>
      <c r="F3423" s="5" t="s">
        <v>431</v>
      </c>
      <c r="G3423" s="5" t="s">
        <v>1479</v>
      </c>
      <c r="H3423" s="7">
        <v>1246375</v>
      </c>
      <c r="I3423" s="5">
        <v>1</v>
      </c>
      <c r="J3423" s="5">
        <v>1</v>
      </c>
      <c r="K3423" s="5" t="s">
        <v>26330</v>
      </c>
      <c r="L3423" s="5">
        <v>4.7899999999999998E-2</v>
      </c>
      <c r="M3423" s="8"/>
      <c r="N3423" s="8"/>
      <c r="O3423" s="8"/>
      <c r="P3423" s="8"/>
      <c r="Q3423" s="8"/>
      <c r="R3423" s="5" t="s">
        <v>417</v>
      </c>
      <c r="S3423" s="5" t="s">
        <v>417</v>
      </c>
      <c r="T3423" s="5" t="s">
        <v>417</v>
      </c>
      <c r="U3423" s="5" t="s">
        <v>417</v>
      </c>
      <c r="V3423" s="5" t="s">
        <v>417</v>
      </c>
      <c r="W3423" s="5" t="s">
        <v>417</v>
      </c>
      <c r="X3423" s="5" t="s">
        <v>417</v>
      </c>
      <c r="Y3423" s="5" t="s">
        <v>417</v>
      </c>
      <c r="Z3423" s="5" t="s">
        <v>417</v>
      </c>
      <c r="AA3423" s="5" t="s">
        <v>417</v>
      </c>
      <c r="AB3423" s="5"/>
      <c r="AC3423" s="5"/>
      <c r="AD3423" s="5"/>
      <c r="AE3423" s="5"/>
      <c r="AF3423" s="5"/>
    </row>
    <row r="3424" spans="1:32" hidden="1">
      <c r="A3424" s="5" t="s">
        <v>26331</v>
      </c>
      <c r="B3424" s="5" t="str">
        <f>IF(COUNTIF('Leads Priorizados INT'!M:M,A3424)&gt;0,"Sí","No")</f>
        <v>No</v>
      </c>
      <c r="C3424">
        <v>0</v>
      </c>
      <c r="D3424" s="6" t="s">
        <v>414</v>
      </c>
      <c r="E3424" s="5" t="s">
        <v>26332</v>
      </c>
      <c r="F3424" s="5" t="s">
        <v>152</v>
      </c>
      <c r="G3424" s="5" t="s">
        <v>601</v>
      </c>
      <c r="H3424" s="7">
        <v>982902</v>
      </c>
      <c r="I3424" s="5">
        <v>7</v>
      </c>
      <c r="J3424" s="5">
        <v>1</v>
      </c>
      <c r="K3424" s="5" t="s">
        <v>26333</v>
      </c>
      <c r="L3424" s="5">
        <v>4.7899999999999998E-2</v>
      </c>
      <c r="M3424" s="8"/>
      <c r="N3424" s="8"/>
      <c r="O3424" s="8"/>
      <c r="P3424" s="8"/>
      <c r="Q3424" s="8"/>
      <c r="R3424" s="5" t="s">
        <v>417</v>
      </c>
      <c r="S3424" s="5" t="s">
        <v>417</v>
      </c>
      <c r="T3424" s="5" t="s">
        <v>417</v>
      </c>
      <c r="U3424" s="5" t="s">
        <v>417</v>
      </c>
      <c r="V3424" s="5" t="s">
        <v>417</v>
      </c>
      <c r="W3424" s="5" t="s">
        <v>417</v>
      </c>
      <c r="X3424" s="5" t="s">
        <v>417</v>
      </c>
      <c r="Y3424" s="5" t="s">
        <v>417</v>
      </c>
      <c r="Z3424" s="5" t="s">
        <v>417</v>
      </c>
      <c r="AA3424" s="5" t="s">
        <v>417</v>
      </c>
      <c r="AB3424" s="5"/>
      <c r="AC3424" s="5"/>
      <c r="AD3424" s="5"/>
      <c r="AE3424" s="5"/>
      <c r="AF3424" s="5"/>
    </row>
    <row r="3425" spans="1:32">
      <c r="A3425" s="5" t="s">
        <v>26334</v>
      </c>
      <c r="B3425" s="5" t="str">
        <f>IF(COUNTIF('Leads Priorizados INT'!M:M,A3425)&gt;0,"Sí","No")</f>
        <v>No</v>
      </c>
      <c r="C3425">
        <v>1</v>
      </c>
      <c r="D3425" s="6" t="s">
        <v>414</v>
      </c>
      <c r="E3425" s="5" t="s">
        <v>26335</v>
      </c>
      <c r="F3425" s="5" t="s">
        <v>152</v>
      </c>
      <c r="G3425" s="5" t="s">
        <v>2550</v>
      </c>
      <c r="H3425" s="7">
        <v>514121</v>
      </c>
      <c r="I3425" s="5">
        <v>5</v>
      </c>
      <c r="J3425" s="5">
        <v>1</v>
      </c>
      <c r="K3425" s="5" t="s">
        <v>26336</v>
      </c>
      <c r="L3425" s="5">
        <v>4.7899999999999998E-2</v>
      </c>
      <c r="M3425" s="8"/>
      <c r="N3425" s="8"/>
      <c r="O3425" s="8"/>
      <c r="P3425" s="8"/>
      <c r="Q3425" s="8"/>
      <c r="R3425" s="5" t="s">
        <v>417</v>
      </c>
      <c r="S3425" s="5" t="s">
        <v>417</v>
      </c>
      <c r="T3425" s="5" t="s">
        <v>417</v>
      </c>
      <c r="U3425" s="5" t="s">
        <v>417</v>
      </c>
      <c r="V3425" s="5" t="s">
        <v>417</v>
      </c>
      <c r="W3425" s="5" t="s">
        <v>417</v>
      </c>
      <c r="X3425" s="5" t="s">
        <v>417</v>
      </c>
      <c r="Y3425" s="5" t="s">
        <v>417</v>
      </c>
      <c r="Z3425" s="5" t="s">
        <v>417</v>
      </c>
      <c r="AA3425" s="5" t="s">
        <v>417</v>
      </c>
      <c r="AB3425" s="5"/>
      <c r="AC3425" s="5"/>
      <c r="AD3425" s="5"/>
      <c r="AE3425" s="5"/>
      <c r="AF3425" s="5"/>
    </row>
    <row r="3426" spans="1:32" hidden="1">
      <c r="A3426" s="5" t="s">
        <v>26337</v>
      </c>
      <c r="B3426" s="5" t="str">
        <f>IF(COUNTIF('Leads Priorizados INT'!M:M,A3426)&gt;0,"Sí","No")</f>
        <v>No</v>
      </c>
      <c r="C3426">
        <v>0</v>
      </c>
      <c r="D3426" s="6" t="s">
        <v>414</v>
      </c>
      <c r="E3426" s="5" t="s">
        <v>26338</v>
      </c>
      <c r="F3426" s="5" t="s">
        <v>873</v>
      </c>
      <c r="G3426" s="5" t="s">
        <v>16882</v>
      </c>
      <c r="H3426" s="7">
        <v>1159094</v>
      </c>
      <c r="I3426" s="5">
        <v>3</v>
      </c>
      <c r="J3426" s="5">
        <v>3</v>
      </c>
      <c r="K3426" s="5" t="s">
        <v>26339</v>
      </c>
      <c r="L3426" s="5">
        <v>4.7899999999999998E-2</v>
      </c>
      <c r="M3426" s="8"/>
      <c r="N3426" s="8"/>
      <c r="O3426" s="8"/>
      <c r="P3426" s="8"/>
      <c r="Q3426" s="8"/>
      <c r="R3426" s="5" t="s">
        <v>417</v>
      </c>
      <c r="S3426" s="5" t="s">
        <v>417</v>
      </c>
      <c r="T3426" s="5" t="s">
        <v>417</v>
      </c>
      <c r="U3426" s="5" t="s">
        <v>417</v>
      </c>
      <c r="V3426" s="5" t="s">
        <v>417</v>
      </c>
      <c r="W3426" s="5" t="s">
        <v>417</v>
      </c>
      <c r="X3426" s="5" t="s">
        <v>417</v>
      </c>
      <c r="Y3426" s="5" t="s">
        <v>417</v>
      </c>
      <c r="Z3426" s="5" t="s">
        <v>417</v>
      </c>
      <c r="AA3426" s="5" t="s">
        <v>417</v>
      </c>
      <c r="AB3426" s="5"/>
      <c r="AC3426" s="5"/>
      <c r="AD3426" s="5"/>
      <c r="AE3426" s="5"/>
      <c r="AF3426" s="5"/>
    </row>
    <row r="3427" spans="1:32" hidden="1">
      <c r="A3427" s="5" t="s">
        <v>26340</v>
      </c>
      <c r="B3427" s="5" t="str">
        <f>IF(COUNTIF('Leads Priorizados INT'!M:M,A3427)&gt;0,"Sí","No")</f>
        <v>No</v>
      </c>
      <c r="C3427">
        <v>0</v>
      </c>
      <c r="D3427" s="6" t="s">
        <v>414</v>
      </c>
      <c r="E3427" s="5" t="s">
        <v>26341</v>
      </c>
      <c r="F3427" s="5" t="s">
        <v>873</v>
      </c>
      <c r="G3427" s="5" t="s">
        <v>20378</v>
      </c>
      <c r="H3427" s="7">
        <v>418324</v>
      </c>
      <c r="I3427" s="5">
        <v>1</v>
      </c>
      <c r="J3427" s="5">
        <v>1</v>
      </c>
      <c r="K3427" s="5" t="s">
        <v>26342</v>
      </c>
      <c r="L3427" s="5">
        <v>4.7899999999999998E-2</v>
      </c>
      <c r="M3427" s="8">
        <v>952200042</v>
      </c>
      <c r="N3427" s="8"/>
      <c r="O3427" s="8"/>
      <c r="P3427" s="8"/>
      <c r="Q3427" s="8"/>
      <c r="R3427" s="5" t="s">
        <v>417</v>
      </c>
      <c r="S3427" s="5" t="s">
        <v>417</v>
      </c>
      <c r="T3427" s="5" t="s">
        <v>417</v>
      </c>
      <c r="U3427" s="5" t="s">
        <v>417</v>
      </c>
      <c r="V3427" s="5" t="s">
        <v>417</v>
      </c>
      <c r="W3427" s="5" t="s">
        <v>417</v>
      </c>
      <c r="X3427" s="5" t="s">
        <v>417</v>
      </c>
      <c r="Y3427" s="5" t="s">
        <v>417</v>
      </c>
      <c r="Z3427" s="5" t="s">
        <v>417</v>
      </c>
      <c r="AA3427" s="5" t="s">
        <v>417</v>
      </c>
      <c r="AB3427" s="5" t="s">
        <v>26343</v>
      </c>
      <c r="AC3427" s="5"/>
      <c r="AD3427" s="5"/>
      <c r="AE3427" s="5"/>
      <c r="AF3427" s="5"/>
    </row>
    <row r="3428" spans="1:32" hidden="1">
      <c r="A3428" s="5" t="s">
        <v>26344</v>
      </c>
      <c r="B3428" s="5" t="str">
        <f>IF(COUNTIF('Leads Priorizados INT'!M:M,A3428)&gt;0,"Sí","No")</f>
        <v>No</v>
      </c>
      <c r="C3428">
        <v>0</v>
      </c>
      <c r="D3428" s="6" t="s">
        <v>414</v>
      </c>
      <c r="E3428" s="5" t="s">
        <v>26345</v>
      </c>
      <c r="F3428" s="5" t="s">
        <v>1144</v>
      </c>
      <c r="G3428" s="5" t="s">
        <v>20286</v>
      </c>
      <c r="H3428" s="7">
        <v>360660</v>
      </c>
      <c r="I3428" s="5">
        <v>17</v>
      </c>
      <c r="J3428" s="5">
        <v>1</v>
      </c>
      <c r="K3428" s="5" t="s">
        <v>26346</v>
      </c>
      <c r="L3428" s="5">
        <v>4.7800000000000002E-2</v>
      </c>
      <c r="M3428" s="8"/>
      <c r="N3428" s="8"/>
      <c r="O3428" s="8"/>
      <c r="P3428" s="8"/>
      <c r="Q3428" s="8"/>
      <c r="R3428" s="5" t="s">
        <v>417</v>
      </c>
      <c r="S3428" s="5" t="s">
        <v>417</v>
      </c>
      <c r="T3428" s="5" t="s">
        <v>417</v>
      </c>
      <c r="U3428" s="5" t="s">
        <v>417</v>
      </c>
      <c r="V3428" s="5" t="s">
        <v>417</v>
      </c>
      <c r="W3428" s="5" t="s">
        <v>417</v>
      </c>
      <c r="X3428" s="5" t="s">
        <v>417</v>
      </c>
      <c r="Y3428" s="5" t="s">
        <v>417</v>
      </c>
      <c r="Z3428" s="5" t="s">
        <v>417</v>
      </c>
      <c r="AA3428" s="5" t="s">
        <v>417</v>
      </c>
      <c r="AB3428" s="5"/>
      <c r="AC3428" s="5"/>
      <c r="AD3428" s="5"/>
      <c r="AE3428" s="5"/>
      <c r="AF3428" s="5"/>
    </row>
    <row r="3429" spans="1:32" hidden="1">
      <c r="A3429" s="5" t="s">
        <v>26347</v>
      </c>
      <c r="B3429" s="5" t="str">
        <f>IF(COUNTIF('Leads Priorizados INT'!M:M,A3429)&gt;0,"Sí","No")</f>
        <v>No</v>
      </c>
      <c r="C3429">
        <v>0</v>
      </c>
      <c r="D3429" s="6" t="s">
        <v>414</v>
      </c>
      <c r="E3429" s="5" t="s">
        <v>26348</v>
      </c>
      <c r="F3429" s="5" t="s">
        <v>729</v>
      </c>
      <c r="G3429" s="5" t="s">
        <v>26349</v>
      </c>
      <c r="H3429" s="7">
        <v>498046</v>
      </c>
      <c r="I3429" s="5">
        <v>1</v>
      </c>
      <c r="J3429" s="5">
        <v>3</v>
      </c>
      <c r="K3429" s="5" t="s">
        <v>26350</v>
      </c>
      <c r="L3429" s="5">
        <v>4.7800000000000002E-2</v>
      </c>
      <c r="M3429" s="8">
        <v>976560782</v>
      </c>
      <c r="N3429" s="8">
        <v>976308218</v>
      </c>
      <c r="O3429" s="8">
        <v>976560955</v>
      </c>
      <c r="P3429" s="8">
        <v>916916518</v>
      </c>
      <c r="Q3429" s="8"/>
      <c r="R3429" s="5" t="s">
        <v>417</v>
      </c>
      <c r="S3429" s="5" t="s">
        <v>417</v>
      </c>
      <c r="T3429" s="5" t="s">
        <v>417</v>
      </c>
      <c r="U3429" s="5" t="s">
        <v>417</v>
      </c>
      <c r="V3429" s="5" t="s">
        <v>417</v>
      </c>
      <c r="W3429" s="5" t="s">
        <v>417</v>
      </c>
      <c r="X3429" s="5" t="s">
        <v>417</v>
      </c>
      <c r="Y3429" s="5" t="s">
        <v>417</v>
      </c>
      <c r="Z3429" s="5" t="s">
        <v>417</v>
      </c>
      <c r="AA3429" s="5" t="s">
        <v>417</v>
      </c>
      <c r="AB3429" s="5"/>
      <c r="AC3429" s="5"/>
      <c r="AD3429" s="5"/>
      <c r="AE3429" s="5"/>
      <c r="AF3429" s="5"/>
    </row>
    <row r="3430" spans="1:32" hidden="1">
      <c r="A3430" s="5" t="s">
        <v>26351</v>
      </c>
      <c r="B3430" s="5" t="str">
        <f>IF(COUNTIF('Leads Priorizados INT'!M:M,A3430)&gt;0,"Sí","No")</f>
        <v>No</v>
      </c>
      <c r="C3430">
        <v>0</v>
      </c>
      <c r="D3430" s="6" t="s">
        <v>414</v>
      </c>
      <c r="E3430" s="5" t="s">
        <v>26352</v>
      </c>
      <c r="F3430" s="5" t="s">
        <v>152</v>
      </c>
      <c r="G3430" s="5" t="s">
        <v>2332</v>
      </c>
      <c r="H3430" s="7">
        <v>936503</v>
      </c>
      <c r="I3430" s="5">
        <v>7</v>
      </c>
      <c r="J3430" s="5">
        <v>1</v>
      </c>
      <c r="K3430" s="5" t="s">
        <v>26353</v>
      </c>
      <c r="L3430" s="5">
        <v>4.7800000000000002E-2</v>
      </c>
      <c r="M3430" s="8">
        <v>912861820</v>
      </c>
      <c r="N3430" s="8"/>
      <c r="O3430" s="8"/>
      <c r="P3430" s="8"/>
      <c r="Q3430" s="8"/>
      <c r="R3430" s="5" t="s">
        <v>417</v>
      </c>
      <c r="S3430" s="5" t="s">
        <v>417</v>
      </c>
      <c r="T3430" s="5" t="s">
        <v>417</v>
      </c>
      <c r="U3430" s="5" t="s">
        <v>417</v>
      </c>
      <c r="V3430" s="5" t="s">
        <v>417</v>
      </c>
      <c r="W3430" s="5" t="s">
        <v>417</v>
      </c>
      <c r="X3430" s="5" t="s">
        <v>417</v>
      </c>
      <c r="Y3430" s="5" t="s">
        <v>417</v>
      </c>
      <c r="Z3430" s="5" t="s">
        <v>417</v>
      </c>
      <c r="AA3430" s="5" t="s">
        <v>417</v>
      </c>
      <c r="AB3430" s="5"/>
      <c r="AC3430" s="5"/>
      <c r="AD3430" s="5"/>
      <c r="AE3430" s="5"/>
      <c r="AF3430" s="5"/>
    </row>
    <row r="3431" spans="1:32" hidden="1">
      <c r="A3431" s="5" t="s">
        <v>26354</v>
      </c>
      <c r="B3431" s="5" t="str">
        <f>IF(COUNTIF('Leads Priorizados INT'!M:M,A3431)&gt;0,"Sí","No")</f>
        <v>No</v>
      </c>
      <c r="C3431">
        <v>0</v>
      </c>
      <c r="D3431" s="6" t="s">
        <v>414</v>
      </c>
      <c r="E3431" s="5" t="s">
        <v>26355</v>
      </c>
      <c r="F3431" s="5" t="s">
        <v>152</v>
      </c>
      <c r="G3431" s="5" t="s">
        <v>1856</v>
      </c>
      <c r="H3431" s="7">
        <v>1100880</v>
      </c>
      <c r="I3431" s="5">
        <v>1</v>
      </c>
      <c r="J3431" s="5">
        <v>1</v>
      </c>
      <c r="K3431" s="5" t="s">
        <v>26356</v>
      </c>
      <c r="L3431" s="5">
        <v>4.7800000000000002E-2</v>
      </c>
      <c r="M3431" s="8">
        <v>915233979</v>
      </c>
      <c r="N3431" s="8"/>
      <c r="O3431" s="8"/>
      <c r="P3431" s="8"/>
      <c r="Q3431" s="8"/>
      <c r="R3431" s="5" t="s">
        <v>417</v>
      </c>
      <c r="S3431" s="5" t="s">
        <v>417</v>
      </c>
      <c r="T3431" s="5" t="s">
        <v>417</v>
      </c>
      <c r="U3431" s="5" t="s">
        <v>417</v>
      </c>
      <c r="V3431" s="5" t="s">
        <v>417</v>
      </c>
      <c r="W3431" s="5" t="s">
        <v>417</v>
      </c>
      <c r="X3431" s="5" t="s">
        <v>417</v>
      </c>
      <c r="Y3431" s="5" t="s">
        <v>417</v>
      </c>
      <c r="Z3431" s="5" t="s">
        <v>417</v>
      </c>
      <c r="AA3431" s="5" t="s">
        <v>417</v>
      </c>
      <c r="AB3431" s="5"/>
      <c r="AC3431" s="5"/>
      <c r="AD3431" s="5"/>
      <c r="AE3431" s="5"/>
      <c r="AF3431" s="5"/>
    </row>
    <row r="3432" spans="1:32" hidden="1">
      <c r="A3432" s="5" t="s">
        <v>26357</v>
      </c>
      <c r="B3432" s="5" t="str">
        <f>IF(COUNTIF('Leads Priorizados INT'!M:M,A3432)&gt;0,"Sí","No")</f>
        <v>No</v>
      </c>
      <c r="C3432">
        <v>0</v>
      </c>
      <c r="D3432" s="6" t="s">
        <v>414</v>
      </c>
      <c r="E3432" s="5" t="s">
        <v>26358</v>
      </c>
      <c r="F3432" s="5" t="s">
        <v>1382</v>
      </c>
      <c r="G3432" s="5" t="s">
        <v>1392</v>
      </c>
      <c r="H3432" s="7">
        <v>379188</v>
      </c>
      <c r="I3432" s="5">
        <v>5</v>
      </c>
      <c r="J3432" s="5">
        <v>2</v>
      </c>
      <c r="K3432" s="5" t="s">
        <v>26359</v>
      </c>
      <c r="L3432" s="5">
        <v>4.7800000000000002E-2</v>
      </c>
      <c r="M3432" s="8">
        <v>961318824</v>
      </c>
      <c r="N3432" s="8">
        <v>963696334</v>
      </c>
      <c r="O3432" s="8">
        <v>961825519</v>
      </c>
      <c r="P3432" s="8">
        <v>682345250</v>
      </c>
      <c r="Q3432" s="8">
        <v>637482122</v>
      </c>
      <c r="R3432" s="5" t="s">
        <v>417</v>
      </c>
      <c r="S3432" s="5" t="s">
        <v>417</v>
      </c>
      <c r="T3432" s="5" t="s">
        <v>417</v>
      </c>
      <c r="U3432" s="5" t="s">
        <v>417</v>
      </c>
      <c r="V3432" s="5" t="s">
        <v>417</v>
      </c>
      <c r="W3432" s="5" t="s">
        <v>417</v>
      </c>
      <c r="X3432" s="5" t="s">
        <v>417</v>
      </c>
      <c r="Y3432" s="5" t="s">
        <v>417</v>
      </c>
      <c r="Z3432" s="5" t="s">
        <v>417</v>
      </c>
      <c r="AA3432" s="5" t="s">
        <v>417</v>
      </c>
      <c r="AB3432" s="5" t="s">
        <v>26360</v>
      </c>
      <c r="AC3432" s="5" t="s">
        <v>26361</v>
      </c>
      <c r="AD3432" s="5" t="s">
        <v>26362</v>
      </c>
      <c r="AE3432" s="5"/>
      <c r="AF3432" s="5"/>
    </row>
    <row r="3433" spans="1:32" hidden="1">
      <c r="A3433" s="5" t="s">
        <v>26363</v>
      </c>
      <c r="B3433" s="5" t="str">
        <f>IF(COUNTIF('Leads Priorizados INT'!M:M,A3433)&gt;0,"Sí","No")</f>
        <v>No</v>
      </c>
      <c r="C3433">
        <v>0</v>
      </c>
      <c r="D3433" s="6" t="s">
        <v>414</v>
      </c>
      <c r="E3433" s="5" t="s">
        <v>26364</v>
      </c>
      <c r="F3433" s="5" t="s">
        <v>3318</v>
      </c>
      <c r="G3433" s="5" t="s">
        <v>16746</v>
      </c>
      <c r="H3433" s="7">
        <v>604327</v>
      </c>
      <c r="I3433" s="5">
        <v>5</v>
      </c>
      <c r="J3433" s="5">
        <v>2</v>
      </c>
      <c r="K3433" s="5" t="s">
        <v>26365</v>
      </c>
      <c r="L3433" s="5">
        <v>4.7699999999999999E-2</v>
      </c>
      <c r="M3433" s="8">
        <v>979751725</v>
      </c>
      <c r="N3433" s="8">
        <v>979726860</v>
      </c>
      <c r="O3433" s="8"/>
      <c r="P3433" s="8"/>
      <c r="Q3433" s="8"/>
      <c r="R3433" s="5" t="s">
        <v>417</v>
      </c>
      <c r="S3433" s="5" t="s">
        <v>417</v>
      </c>
      <c r="T3433" s="5" t="s">
        <v>417</v>
      </c>
      <c r="U3433" s="5" t="s">
        <v>417</v>
      </c>
      <c r="V3433" s="5" t="s">
        <v>417</v>
      </c>
      <c r="W3433" s="5" t="s">
        <v>417</v>
      </c>
      <c r="X3433" s="5" t="s">
        <v>417</v>
      </c>
      <c r="Y3433" s="5" t="s">
        <v>417</v>
      </c>
      <c r="Z3433" s="5" t="s">
        <v>417</v>
      </c>
      <c r="AA3433" s="5" t="s">
        <v>417</v>
      </c>
      <c r="AB3433" s="5"/>
      <c r="AC3433" s="5"/>
      <c r="AD3433" s="5"/>
      <c r="AE3433" s="5"/>
      <c r="AF3433" s="5"/>
    </row>
    <row r="3434" spans="1:32" hidden="1">
      <c r="A3434" s="5" t="s">
        <v>26366</v>
      </c>
      <c r="B3434" s="5" t="str">
        <f>IF(COUNTIF('Leads Priorizados INT'!M:M,A3434)&gt;0,"Sí","No")</f>
        <v>No</v>
      </c>
      <c r="C3434">
        <v>0</v>
      </c>
      <c r="D3434" s="6" t="s">
        <v>414</v>
      </c>
      <c r="E3434" s="5" t="s">
        <v>26367</v>
      </c>
      <c r="F3434" s="5" t="s">
        <v>10062</v>
      </c>
      <c r="G3434" s="5" t="s">
        <v>26368</v>
      </c>
      <c r="H3434" s="7">
        <v>831475</v>
      </c>
      <c r="I3434" s="5">
        <v>1</v>
      </c>
      <c r="J3434" s="5">
        <v>3</v>
      </c>
      <c r="K3434" s="5" t="s">
        <v>26369</v>
      </c>
      <c r="L3434" s="5">
        <v>4.7699999999999999E-2</v>
      </c>
      <c r="M3434" s="8">
        <v>913118852</v>
      </c>
      <c r="N3434" s="8"/>
      <c r="O3434" s="8"/>
      <c r="P3434" s="8"/>
      <c r="Q3434" s="8"/>
      <c r="R3434" s="5" t="s">
        <v>417</v>
      </c>
      <c r="S3434" s="5" t="s">
        <v>417</v>
      </c>
      <c r="T3434" s="5" t="s">
        <v>417</v>
      </c>
      <c r="U3434" s="5" t="s">
        <v>417</v>
      </c>
      <c r="V3434" s="5" t="s">
        <v>417</v>
      </c>
      <c r="W3434" s="5" t="s">
        <v>417</v>
      </c>
      <c r="X3434" s="5" t="s">
        <v>417</v>
      </c>
      <c r="Y3434" s="5" t="s">
        <v>417</v>
      </c>
      <c r="Z3434" s="5" t="s">
        <v>417</v>
      </c>
      <c r="AA3434" s="5" t="s">
        <v>417</v>
      </c>
      <c r="AB3434" s="5"/>
      <c r="AC3434" s="5"/>
      <c r="AD3434" s="5"/>
      <c r="AE3434" s="5"/>
      <c r="AF3434" s="5"/>
    </row>
    <row r="3435" spans="1:32" hidden="1">
      <c r="A3435" s="5" t="s">
        <v>26370</v>
      </c>
      <c r="B3435" s="5" t="str">
        <f>IF(COUNTIF('Leads Priorizados INT'!M:M,A3435)&gt;0,"Sí","No")</f>
        <v>No</v>
      </c>
      <c r="C3435">
        <v>0</v>
      </c>
      <c r="D3435" s="6" t="s">
        <v>414</v>
      </c>
      <c r="E3435" s="5" t="s">
        <v>26371</v>
      </c>
      <c r="F3435" s="5" t="s">
        <v>431</v>
      </c>
      <c r="G3435" s="5" t="s">
        <v>432</v>
      </c>
      <c r="H3435" s="7">
        <v>593531</v>
      </c>
      <c r="I3435" s="5">
        <v>3</v>
      </c>
      <c r="J3435" s="5">
        <v>1</v>
      </c>
      <c r="K3435" s="5" t="s">
        <v>26372</v>
      </c>
      <c r="L3435" s="5">
        <v>4.7699999999999999E-2</v>
      </c>
      <c r="M3435" s="8"/>
      <c r="N3435" s="8"/>
      <c r="O3435" s="8"/>
      <c r="P3435" s="8"/>
      <c r="Q3435" s="8"/>
      <c r="R3435" s="5" t="s">
        <v>417</v>
      </c>
      <c r="S3435" s="5" t="s">
        <v>417</v>
      </c>
      <c r="T3435" s="5" t="s">
        <v>417</v>
      </c>
      <c r="U3435" s="5" t="s">
        <v>417</v>
      </c>
      <c r="V3435" s="5" t="s">
        <v>417</v>
      </c>
      <c r="W3435" s="5" t="s">
        <v>417</v>
      </c>
      <c r="X3435" s="5" t="s">
        <v>417</v>
      </c>
      <c r="Y3435" s="5" t="s">
        <v>417</v>
      </c>
      <c r="Z3435" s="5" t="s">
        <v>417</v>
      </c>
      <c r="AA3435" s="5" t="s">
        <v>417</v>
      </c>
      <c r="AB3435" s="5"/>
      <c r="AC3435" s="5"/>
      <c r="AD3435" s="5"/>
      <c r="AE3435" s="5"/>
      <c r="AF3435" s="5"/>
    </row>
    <row r="3436" spans="1:32" hidden="1">
      <c r="A3436" s="5" t="s">
        <v>26373</v>
      </c>
      <c r="B3436" s="5" t="str">
        <f>IF(COUNTIF('Leads Priorizados INT'!M:M,A3436)&gt;0,"Sí","No")</f>
        <v>No</v>
      </c>
      <c r="C3436">
        <v>0</v>
      </c>
      <c r="D3436" s="6" t="s">
        <v>414</v>
      </c>
      <c r="E3436" s="5" t="s">
        <v>26374</v>
      </c>
      <c r="F3436" s="5" t="s">
        <v>152</v>
      </c>
      <c r="G3436" s="5" t="s">
        <v>14919</v>
      </c>
      <c r="H3436" s="7">
        <v>957499</v>
      </c>
      <c r="I3436" s="5">
        <v>7</v>
      </c>
      <c r="J3436" s="5">
        <v>1</v>
      </c>
      <c r="K3436" s="5" t="s">
        <v>26375</v>
      </c>
      <c r="L3436" s="5">
        <v>4.7699999999999999E-2</v>
      </c>
      <c r="M3436" s="8"/>
      <c r="N3436" s="8"/>
      <c r="O3436" s="8"/>
      <c r="P3436" s="8"/>
      <c r="Q3436" s="8"/>
      <c r="R3436" s="5" t="s">
        <v>417</v>
      </c>
      <c r="S3436" s="5" t="s">
        <v>417</v>
      </c>
      <c r="T3436" s="5" t="s">
        <v>417</v>
      </c>
      <c r="U3436" s="5" t="s">
        <v>417</v>
      </c>
      <c r="V3436" s="5" t="s">
        <v>417</v>
      </c>
      <c r="W3436" s="5" t="s">
        <v>417</v>
      </c>
      <c r="X3436" s="5" t="s">
        <v>417</v>
      </c>
      <c r="Y3436" s="5" t="s">
        <v>417</v>
      </c>
      <c r="Z3436" s="5" t="s">
        <v>417</v>
      </c>
      <c r="AA3436" s="5" t="s">
        <v>417</v>
      </c>
      <c r="AB3436" s="5"/>
      <c r="AC3436" s="5"/>
      <c r="AD3436" s="5"/>
      <c r="AE3436" s="5"/>
      <c r="AF3436" s="5"/>
    </row>
    <row r="3437" spans="1:32" hidden="1">
      <c r="A3437" s="5" t="s">
        <v>26376</v>
      </c>
      <c r="B3437" s="5" t="str">
        <f>IF(COUNTIF('Leads Priorizados INT'!M:M,A3437)&gt;0,"Sí","No")</f>
        <v>No</v>
      </c>
      <c r="C3437">
        <v>0</v>
      </c>
      <c r="D3437" s="6" t="s">
        <v>414</v>
      </c>
      <c r="E3437" s="5" t="s">
        <v>26377</v>
      </c>
      <c r="F3437" s="5" t="s">
        <v>152</v>
      </c>
      <c r="G3437" s="5" t="s">
        <v>2441</v>
      </c>
      <c r="H3437" s="7">
        <v>4333645</v>
      </c>
      <c r="I3437" s="5">
        <v>0</v>
      </c>
      <c r="J3437" s="5">
        <v>1</v>
      </c>
      <c r="K3437" s="5" t="s">
        <v>26378</v>
      </c>
      <c r="L3437" s="5">
        <v>4.7699999999999999E-2</v>
      </c>
      <c r="M3437" s="8">
        <v>625884551</v>
      </c>
      <c r="N3437" s="8"/>
      <c r="O3437" s="8"/>
      <c r="P3437" s="8"/>
      <c r="Q3437" s="8"/>
      <c r="R3437" s="5" t="s">
        <v>417</v>
      </c>
      <c r="S3437" s="5" t="s">
        <v>417</v>
      </c>
      <c r="T3437" s="5" t="s">
        <v>417</v>
      </c>
      <c r="U3437" s="5" t="s">
        <v>417</v>
      </c>
      <c r="V3437" s="5" t="s">
        <v>417</v>
      </c>
      <c r="W3437" s="5" t="s">
        <v>417</v>
      </c>
      <c r="X3437" s="5" t="s">
        <v>417</v>
      </c>
      <c r="Y3437" s="5" t="s">
        <v>417</v>
      </c>
      <c r="Z3437" s="5" t="s">
        <v>417</v>
      </c>
      <c r="AA3437" s="5" t="s">
        <v>417</v>
      </c>
      <c r="AB3437" s="5"/>
      <c r="AC3437" s="5"/>
      <c r="AD3437" s="5"/>
      <c r="AE3437" s="5"/>
      <c r="AF3437" s="5"/>
    </row>
    <row r="3438" spans="1:32" hidden="1">
      <c r="A3438" s="5" t="s">
        <v>26379</v>
      </c>
      <c r="B3438" s="5" t="str">
        <f>IF(COUNTIF('Leads Priorizados INT'!M:M,A3438)&gt;0,"Sí","No")</f>
        <v>No</v>
      </c>
      <c r="C3438">
        <v>0</v>
      </c>
      <c r="D3438" s="6" t="s">
        <v>414</v>
      </c>
      <c r="E3438" s="5" t="s">
        <v>26380</v>
      </c>
      <c r="F3438" s="5" t="s">
        <v>873</v>
      </c>
      <c r="G3438" s="5" t="s">
        <v>20472</v>
      </c>
      <c r="H3438" s="7">
        <v>925361</v>
      </c>
      <c r="I3438" s="5">
        <v>9</v>
      </c>
      <c r="J3438" s="5">
        <v>4</v>
      </c>
      <c r="K3438" s="5" t="s">
        <v>26381</v>
      </c>
      <c r="L3438" s="5">
        <v>4.7699999999999999E-2</v>
      </c>
      <c r="M3438" s="8">
        <v>952781495</v>
      </c>
      <c r="N3438" s="8">
        <v>951275400</v>
      </c>
      <c r="O3438" s="8">
        <v>952811307</v>
      </c>
      <c r="P3438" s="8">
        <v>952571458</v>
      </c>
      <c r="Q3438" s="8"/>
      <c r="R3438" s="5" t="s">
        <v>417</v>
      </c>
      <c r="S3438" s="5" t="s">
        <v>417</v>
      </c>
      <c r="T3438" s="5" t="s">
        <v>417</v>
      </c>
      <c r="U3438" s="5" t="s">
        <v>417</v>
      </c>
      <c r="V3438" s="5" t="s">
        <v>417</v>
      </c>
      <c r="W3438" s="5" t="s">
        <v>417</v>
      </c>
      <c r="X3438" s="5" t="s">
        <v>417</v>
      </c>
      <c r="Y3438" s="5" t="s">
        <v>417</v>
      </c>
      <c r="Z3438" s="5" t="s">
        <v>417</v>
      </c>
      <c r="AA3438" s="5" t="s">
        <v>417</v>
      </c>
      <c r="AB3438" s="5"/>
      <c r="AC3438" s="5"/>
      <c r="AD3438" s="5"/>
      <c r="AE3438" s="5"/>
      <c r="AF3438" s="5"/>
    </row>
    <row r="3439" spans="1:32">
      <c r="A3439" s="5" t="s">
        <v>26382</v>
      </c>
      <c r="B3439" s="5" t="str">
        <f>IF(COUNTIF('Leads Priorizados INT'!M:M,A3439)&gt;0,"Sí","No")</f>
        <v>No</v>
      </c>
      <c r="C3439">
        <v>1</v>
      </c>
      <c r="D3439" s="6" t="s">
        <v>414</v>
      </c>
      <c r="E3439" s="5" t="s">
        <v>26383</v>
      </c>
      <c r="F3439" s="5" t="s">
        <v>1382</v>
      </c>
      <c r="G3439" s="5" t="s">
        <v>1392</v>
      </c>
      <c r="H3439" s="7">
        <v>398796</v>
      </c>
      <c r="I3439" s="5">
        <v>1</v>
      </c>
      <c r="J3439" s="5">
        <v>1</v>
      </c>
      <c r="K3439" s="5" t="s">
        <v>26384</v>
      </c>
      <c r="L3439" s="5">
        <v>4.7699999999999999E-2</v>
      </c>
      <c r="M3439" s="8"/>
      <c r="N3439" s="8"/>
      <c r="O3439" s="8"/>
      <c r="P3439" s="8"/>
      <c r="Q3439" s="8"/>
      <c r="R3439" s="5" t="s">
        <v>417</v>
      </c>
      <c r="S3439" s="5" t="s">
        <v>417</v>
      </c>
      <c r="T3439" s="5" t="s">
        <v>417</v>
      </c>
      <c r="U3439" s="5" t="s">
        <v>417</v>
      </c>
      <c r="V3439" s="5" t="s">
        <v>417</v>
      </c>
      <c r="W3439" s="5" t="s">
        <v>417</v>
      </c>
      <c r="X3439" s="5" t="s">
        <v>417</v>
      </c>
      <c r="Y3439" s="5" t="s">
        <v>417</v>
      </c>
      <c r="Z3439" s="5" t="s">
        <v>417</v>
      </c>
      <c r="AA3439" s="5" t="s">
        <v>417</v>
      </c>
      <c r="AB3439" s="5"/>
      <c r="AC3439" s="5"/>
      <c r="AD3439" s="5"/>
      <c r="AE3439" s="5"/>
      <c r="AF3439" s="5"/>
    </row>
    <row r="3440" spans="1:32" hidden="1">
      <c r="A3440" s="5" t="s">
        <v>26385</v>
      </c>
      <c r="B3440" s="5" t="str">
        <f>IF(COUNTIF('Leads Priorizados INT'!M:M,A3440)&gt;0,"Sí","No")</f>
        <v>No</v>
      </c>
      <c r="C3440">
        <v>0</v>
      </c>
      <c r="D3440" s="6" t="s">
        <v>414</v>
      </c>
      <c r="E3440" s="5" t="s">
        <v>26386</v>
      </c>
      <c r="F3440" s="5" t="s">
        <v>1144</v>
      </c>
      <c r="G3440" s="5" t="s">
        <v>26387</v>
      </c>
      <c r="H3440" s="7">
        <v>1483764</v>
      </c>
      <c r="I3440" s="5">
        <v>6</v>
      </c>
      <c r="J3440" s="5">
        <v>1</v>
      </c>
      <c r="K3440" s="5" t="s">
        <v>26388</v>
      </c>
      <c r="L3440" s="5">
        <v>4.7600000000000003E-2</v>
      </c>
      <c r="M3440" s="8"/>
      <c r="N3440" s="8"/>
      <c r="O3440" s="8"/>
      <c r="P3440" s="8"/>
      <c r="Q3440" s="8"/>
      <c r="R3440" s="5" t="s">
        <v>417</v>
      </c>
      <c r="S3440" s="5" t="s">
        <v>417</v>
      </c>
      <c r="T3440" s="5" t="s">
        <v>417</v>
      </c>
      <c r="U3440" s="5" t="s">
        <v>417</v>
      </c>
      <c r="V3440" s="5" t="s">
        <v>417</v>
      </c>
      <c r="W3440" s="5" t="s">
        <v>417</v>
      </c>
      <c r="X3440" s="5" t="s">
        <v>417</v>
      </c>
      <c r="Y3440" s="5" t="s">
        <v>417</v>
      </c>
      <c r="Z3440" s="5" t="s">
        <v>417</v>
      </c>
      <c r="AA3440" s="5" t="s">
        <v>417</v>
      </c>
      <c r="AB3440" s="5"/>
      <c r="AC3440" s="5"/>
      <c r="AD3440" s="5"/>
      <c r="AE3440" s="5"/>
      <c r="AF3440" s="5"/>
    </row>
    <row r="3441" spans="1:32" hidden="1">
      <c r="A3441" s="5" t="s">
        <v>26389</v>
      </c>
      <c r="B3441" s="5" t="str">
        <f>IF(COUNTIF('Leads Priorizados INT'!M:M,A3441)&gt;0,"Sí","No")</f>
        <v>No</v>
      </c>
      <c r="C3441">
        <v>0</v>
      </c>
      <c r="D3441" s="6" t="s">
        <v>414</v>
      </c>
      <c r="E3441" s="5" t="s">
        <v>26390</v>
      </c>
      <c r="F3441" s="5" t="s">
        <v>431</v>
      </c>
      <c r="G3441" s="5" t="s">
        <v>10906</v>
      </c>
      <c r="H3441" s="7">
        <v>764370</v>
      </c>
      <c r="I3441" s="5">
        <v>2</v>
      </c>
      <c r="J3441" s="5">
        <v>1</v>
      </c>
      <c r="K3441" s="5" t="s">
        <v>26391</v>
      </c>
      <c r="L3441" s="5">
        <v>4.7600000000000003E-2</v>
      </c>
      <c r="M3441" s="8"/>
      <c r="N3441" s="8"/>
      <c r="O3441" s="8"/>
      <c r="P3441" s="8"/>
      <c r="Q3441" s="8"/>
      <c r="R3441" s="5" t="s">
        <v>417</v>
      </c>
      <c r="S3441" s="5" t="s">
        <v>417</v>
      </c>
      <c r="T3441" s="5" t="s">
        <v>417</v>
      </c>
      <c r="U3441" s="5" t="s">
        <v>417</v>
      </c>
      <c r="V3441" s="5" t="s">
        <v>417</v>
      </c>
      <c r="W3441" s="5" t="s">
        <v>417</v>
      </c>
      <c r="X3441" s="5" t="s">
        <v>417</v>
      </c>
      <c r="Y3441" s="5" t="s">
        <v>417</v>
      </c>
      <c r="Z3441" s="5" t="s">
        <v>417</v>
      </c>
      <c r="AA3441" s="5" t="s">
        <v>417</v>
      </c>
      <c r="AB3441" s="5"/>
      <c r="AC3441" s="5"/>
      <c r="AD3441" s="5"/>
      <c r="AE3441" s="5"/>
      <c r="AF3441" s="5"/>
    </row>
    <row r="3442" spans="1:32" hidden="1">
      <c r="A3442" s="5" t="s">
        <v>26392</v>
      </c>
      <c r="B3442" s="5" t="str">
        <f>IF(COUNTIF('Leads Priorizados INT'!M:M,A3442)&gt;0,"Sí","No")</f>
        <v>No</v>
      </c>
      <c r="C3442">
        <v>0</v>
      </c>
      <c r="D3442" s="6" t="s">
        <v>414</v>
      </c>
      <c r="E3442" s="5" t="s">
        <v>26393</v>
      </c>
      <c r="F3442" s="5" t="s">
        <v>152</v>
      </c>
      <c r="G3442" s="5" t="s">
        <v>9796</v>
      </c>
      <c r="H3442" s="7">
        <v>957927</v>
      </c>
      <c r="I3442" s="5">
        <v>1</v>
      </c>
      <c r="J3442" s="5">
        <v>1</v>
      </c>
      <c r="K3442" s="5" t="s">
        <v>26394</v>
      </c>
      <c r="L3442" s="5">
        <v>4.7600000000000003E-2</v>
      </c>
      <c r="M3442" s="8"/>
      <c r="N3442" s="8"/>
      <c r="O3442" s="8"/>
      <c r="P3442" s="8"/>
      <c r="Q3442" s="8"/>
      <c r="R3442" s="5" t="s">
        <v>417</v>
      </c>
      <c r="S3442" s="5" t="s">
        <v>417</v>
      </c>
      <c r="T3442" s="5" t="s">
        <v>417</v>
      </c>
      <c r="U3442" s="5" t="s">
        <v>417</v>
      </c>
      <c r="V3442" s="5" t="s">
        <v>417</v>
      </c>
      <c r="W3442" s="5" t="s">
        <v>417</v>
      </c>
      <c r="X3442" s="5" t="s">
        <v>417</v>
      </c>
      <c r="Y3442" s="5" t="s">
        <v>417</v>
      </c>
      <c r="Z3442" s="5" t="s">
        <v>417</v>
      </c>
      <c r="AA3442" s="5" t="s">
        <v>417</v>
      </c>
      <c r="AB3442" s="5"/>
      <c r="AC3442" s="5"/>
      <c r="AD3442" s="5"/>
      <c r="AE3442" s="5"/>
      <c r="AF3442" s="5"/>
    </row>
    <row r="3443" spans="1:32">
      <c r="A3443" s="5" t="s">
        <v>26395</v>
      </c>
      <c r="B3443" s="5" t="str">
        <f>IF(COUNTIF('Leads Priorizados INT'!M:M,A3443)&gt;0,"Sí","No")</f>
        <v>No</v>
      </c>
      <c r="C3443">
        <v>1</v>
      </c>
      <c r="D3443" s="6" t="s">
        <v>414</v>
      </c>
      <c r="E3443" s="5" t="s">
        <v>26396</v>
      </c>
      <c r="F3443" s="5" t="s">
        <v>152</v>
      </c>
      <c r="G3443" s="5" t="s">
        <v>1738</v>
      </c>
      <c r="H3443" s="7">
        <v>929470</v>
      </c>
      <c r="I3443" s="5">
        <v>7</v>
      </c>
      <c r="J3443" s="5">
        <v>1</v>
      </c>
      <c r="K3443" s="5" t="s">
        <v>26397</v>
      </c>
      <c r="L3443" s="5">
        <v>4.7600000000000003E-2</v>
      </c>
      <c r="M3443" s="8"/>
      <c r="N3443" s="8"/>
      <c r="O3443" s="8"/>
      <c r="P3443" s="8"/>
      <c r="Q3443" s="8"/>
      <c r="R3443" s="5" t="s">
        <v>417</v>
      </c>
      <c r="S3443" s="5" t="s">
        <v>417</v>
      </c>
      <c r="T3443" s="5" t="s">
        <v>417</v>
      </c>
      <c r="U3443" s="5" t="s">
        <v>417</v>
      </c>
      <c r="V3443" s="5" t="s">
        <v>417</v>
      </c>
      <c r="W3443" s="5" t="s">
        <v>417</v>
      </c>
      <c r="X3443" s="5" t="s">
        <v>417</v>
      </c>
      <c r="Y3443" s="5" t="s">
        <v>417</v>
      </c>
      <c r="Z3443" s="5" t="s">
        <v>417</v>
      </c>
      <c r="AA3443" s="5" t="s">
        <v>417</v>
      </c>
      <c r="AB3443" s="5"/>
      <c r="AC3443" s="5"/>
      <c r="AD3443" s="5"/>
      <c r="AE3443" s="5"/>
      <c r="AF3443" s="5"/>
    </row>
    <row r="3444" spans="1:32">
      <c r="A3444" s="5" t="s">
        <v>26398</v>
      </c>
      <c r="B3444" s="5" t="str">
        <f>IF(COUNTIF('Leads Priorizados INT'!M:M,A3444)&gt;0,"Sí","No")</f>
        <v>No</v>
      </c>
      <c r="C3444">
        <v>1</v>
      </c>
      <c r="D3444" s="6" t="s">
        <v>414</v>
      </c>
      <c r="E3444" s="5" t="s">
        <v>26399</v>
      </c>
      <c r="F3444" s="5" t="s">
        <v>152</v>
      </c>
      <c r="G3444" s="5" t="s">
        <v>2708</v>
      </c>
      <c r="H3444" s="7">
        <v>339447</v>
      </c>
      <c r="I3444" s="5">
        <v>2</v>
      </c>
      <c r="J3444" s="5">
        <v>1</v>
      </c>
      <c r="K3444" s="5" t="s">
        <v>26400</v>
      </c>
      <c r="L3444" s="5">
        <v>4.7600000000000003E-2</v>
      </c>
      <c r="M3444" s="8">
        <v>917020438</v>
      </c>
      <c r="N3444" s="8"/>
      <c r="O3444" s="8"/>
      <c r="P3444" s="8"/>
      <c r="Q3444" s="8"/>
      <c r="R3444" s="5" t="s">
        <v>417</v>
      </c>
      <c r="S3444" s="5" t="s">
        <v>417</v>
      </c>
      <c r="T3444" s="5" t="s">
        <v>417</v>
      </c>
      <c r="U3444" s="5" t="s">
        <v>417</v>
      </c>
      <c r="V3444" s="5" t="s">
        <v>417</v>
      </c>
      <c r="W3444" s="5" t="s">
        <v>417</v>
      </c>
      <c r="X3444" s="5" t="s">
        <v>417</v>
      </c>
      <c r="Y3444" s="5" t="s">
        <v>417</v>
      </c>
      <c r="Z3444" s="5" t="s">
        <v>417</v>
      </c>
      <c r="AA3444" s="5" t="s">
        <v>417</v>
      </c>
      <c r="AB3444" s="5"/>
      <c r="AC3444" s="5"/>
      <c r="AD3444" s="5"/>
      <c r="AE3444" s="5"/>
      <c r="AF3444" s="5"/>
    </row>
    <row r="3445" spans="1:32" hidden="1">
      <c r="A3445" s="5" t="s">
        <v>26401</v>
      </c>
      <c r="B3445" s="5" t="str">
        <f>IF(COUNTIF('Leads Priorizados INT'!M:M,A3445)&gt;0,"Sí","No")</f>
        <v>No</v>
      </c>
      <c r="C3445">
        <v>0</v>
      </c>
      <c r="D3445" s="6" t="s">
        <v>414</v>
      </c>
      <c r="E3445" s="5" t="s">
        <v>26402</v>
      </c>
      <c r="F3445" s="5" t="s">
        <v>431</v>
      </c>
      <c r="G3445" s="5" t="s">
        <v>2465</v>
      </c>
      <c r="H3445" s="7">
        <v>350681</v>
      </c>
      <c r="I3445" s="5">
        <v>5</v>
      </c>
      <c r="J3445" s="5">
        <v>1</v>
      </c>
      <c r="K3445" s="5" t="s">
        <v>26403</v>
      </c>
      <c r="L3445" s="5">
        <v>4.7500000000000001E-2</v>
      </c>
      <c r="M3445" s="8">
        <v>933218614</v>
      </c>
      <c r="N3445" s="8"/>
      <c r="O3445" s="8"/>
      <c r="P3445" s="8"/>
      <c r="Q3445" s="8"/>
      <c r="R3445" s="5" t="s">
        <v>417</v>
      </c>
      <c r="S3445" s="5" t="s">
        <v>417</v>
      </c>
      <c r="T3445" s="5" t="s">
        <v>417</v>
      </c>
      <c r="U3445" s="5" t="s">
        <v>417</v>
      </c>
      <c r="V3445" s="5" t="s">
        <v>417</v>
      </c>
      <c r="W3445" s="5" t="s">
        <v>417</v>
      </c>
      <c r="X3445" s="5" t="s">
        <v>417</v>
      </c>
      <c r="Y3445" s="5" t="s">
        <v>417</v>
      </c>
      <c r="Z3445" s="5" t="s">
        <v>417</v>
      </c>
      <c r="AA3445" s="5" t="s">
        <v>417</v>
      </c>
      <c r="AB3445" s="5"/>
      <c r="AC3445" s="5"/>
      <c r="AD3445" s="5"/>
      <c r="AE3445" s="5"/>
      <c r="AF3445" s="5"/>
    </row>
    <row r="3446" spans="1:32" hidden="1">
      <c r="A3446" s="5" t="s">
        <v>26404</v>
      </c>
      <c r="B3446" s="5" t="str">
        <f>IF(COUNTIF('Leads Priorizados INT'!M:M,A3446)&gt;0,"Sí","No")</f>
        <v>No</v>
      </c>
      <c r="C3446">
        <v>0</v>
      </c>
      <c r="D3446" s="6" t="s">
        <v>414</v>
      </c>
      <c r="E3446" s="5" t="s">
        <v>26405</v>
      </c>
      <c r="F3446" s="5" t="s">
        <v>152</v>
      </c>
      <c r="G3446" s="5" t="s">
        <v>16814</v>
      </c>
      <c r="H3446" s="7">
        <v>4435986</v>
      </c>
      <c r="I3446" s="5">
        <v>1</v>
      </c>
      <c r="J3446" s="5">
        <v>1</v>
      </c>
      <c r="K3446" s="5" t="s">
        <v>26406</v>
      </c>
      <c r="L3446" s="5">
        <v>4.7500000000000001E-2</v>
      </c>
      <c r="M3446" s="8"/>
      <c r="N3446" s="8"/>
      <c r="O3446" s="8"/>
      <c r="P3446" s="8"/>
      <c r="Q3446" s="8"/>
      <c r="R3446" s="5" t="s">
        <v>417</v>
      </c>
      <c r="S3446" s="5" t="s">
        <v>417</v>
      </c>
      <c r="T3446" s="5" t="s">
        <v>417</v>
      </c>
      <c r="U3446" s="5" t="s">
        <v>417</v>
      </c>
      <c r="V3446" s="5" t="s">
        <v>417</v>
      </c>
      <c r="W3446" s="5" t="s">
        <v>417</v>
      </c>
      <c r="X3446" s="5" t="s">
        <v>417</v>
      </c>
      <c r="Y3446" s="5" t="s">
        <v>417</v>
      </c>
      <c r="Z3446" s="5" t="s">
        <v>417</v>
      </c>
      <c r="AA3446" s="5" t="s">
        <v>417</v>
      </c>
      <c r="AB3446" s="5"/>
      <c r="AC3446" s="5"/>
      <c r="AD3446" s="5"/>
      <c r="AE3446" s="5"/>
      <c r="AF3446" s="5"/>
    </row>
    <row r="3447" spans="1:32" hidden="1">
      <c r="A3447" s="5" t="s">
        <v>26407</v>
      </c>
      <c r="B3447" s="5" t="str">
        <f>IF(COUNTIF('Leads Priorizados INT'!M:M,A3447)&gt;0,"Sí","No")</f>
        <v>No</v>
      </c>
      <c r="C3447">
        <v>0</v>
      </c>
      <c r="D3447" s="6" t="s">
        <v>414</v>
      </c>
      <c r="E3447" s="5" t="s">
        <v>26408</v>
      </c>
      <c r="F3447" s="5" t="s">
        <v>152</v>
      </c>
      <c r="G3447" s="5" t="s">
        <v>998</v>
      </c>
      <c r="H3447" s="7">
        <v>972244</v>
      </c>
      <c r="I3447" s="5">
        <v>2</v>
      </c>
      <c r="J3447" s="5">
        <v>1</v>
      </c>
      <c r="K3447" s="5" t="s">
        <v>26409</v>
      </c>
      <c r="L3447" s="5">
        <v>4.7500000000000001E-2</v>
      </c>
      <c r="M3447" s="8"/>
      <c r="N3447" s="8"/>
      <c r="O3447" s="8"/>
      <c r="P3447" s="8"/>
      <c r="Q3447" s="8"/>
      <c r="R3447" s="5" t="s">
        <v>417</v>
      </c>
      <c r="S3447" s="5" t="s">
        <v>417</v>
      </c>
      <c r="T3447" s="5" t="s">
        <v>417</v>
      </c>
      <c r="U3447" s="5" t="s">
        <v>417</v>
      </c>
      <c r="V3447" s="5" t="s">
        <v>417</v>
      </c>
      <c r="W3447" s="5" t="s">
        <v>417</v>
      </c>
      <c r="X3447" s="5" t="s">
        <v>417</v>
      </c>
      <c r="Y3447" s="5" t="s">
        <v>417</v>
      </c>
      <c r="Z3447" s="5" t="s">
        <v>417</v>
      </c>
      <c r="AA3447" s="5" t="s">
        <v>417</v>
      </c>
      <c r="AB3447" s="5"/>
      <c r="AC3447" s="5"/>
      <c r="AD3447" s="5"/>
      <c r="AE3447" s="5"/>
      <c r="AF3447" s="5"/>
    </row>
    <row r="3448" spans="1:32" hidden="1">
      <c r="A3448" s="5" t="s">
        <v>26410</v>
      </c>
      <c r="B3448" s="5" t="str">
        <f>IF(COUNTIF('Leads Priorizados INT'!M:M,A3448)&gt;0,"Sí","No")</f>
        <v>No</v>
      </c>
      <c r="C3448">
        <v>0</v>
      </c>
      <c r="D3448" s="6" t="s">
        <v>414</v>
      </c>
      <c r="E3448" s="5" t="s">
        <v>26411</v>
      </c>
      <c r="F3448" s="5" t="s">
        <v>10062</v>
      </c>
      <c r="G3448" s="5" t="s">
        <v>26412</v>
      </c>
      <c r="H3448" s="7">
        <v>772592</v>
      </c>
      <c r="I3448" s="5">
        <v>2</v>
      </c>
      <c r="J3448" s="5">
        <v>1</v>
      </c>
      <c r="K3448" s="5" t="s">
        <v>26413</v>
      </c>
      <c r="L3448" s="5">
        <v>4.7399999999999998E-2</v>
      </c>
      <c r="M3448" s="8">
        <v>918171789</v>
      </c>
      <c r="N3448" s="8"/>
      <c r="O3448" s="8"/>
      <c r="P3448" s="8"/>
      <c r="Q3448" s="8"/>
      <c r="R3448" s="5" t="s">
        <v>417</v>
      </c>
      <c r="S3448" s="5" t="s">
        <v>417</v>
      </c>
      <c r="T3448" s="5" t="s">
        <v>417</v>
      </c>
      <c r="U3448" s="5" t="s">
        <v>417</v>
      </c>
      <c r="V3448" s="5" t="s">
        <v>417</v>
      </c>
      <c r="W3448" s="5" t="s">
        <v>417</v>
      </c>
      <c r="X3448" s="5" t="s">
        <v>417</v>
      </c>
      <c r="Y3448" s="5" t="s">
        <v>417</v>
      </c>
      <c r="Z3448" s="5" t="s">
        <v>417</v>
      </c>
      <c r="AA3448" s="5" t="s">
        <v>417</v>
      </c>
      <c r="AB3448" s="5"/>
      <c r="AC3448" s="5"/>
      <c r="AD3448" s="5"/>
      <c r="AE3448" s="5"/>
      <c r="AF3448" s="5"/>
    </row>
    <row r="3449" spans="1:32" hidden="1">
      <c r="A3449" s="5" t="s">
        <v>26414</v>
      </c>
      <c r="B3449" s="5" t="str">
        <f>IF(COUNTIF('Leads Priorizados INT'!M:M,A3449)&gt;0,"Sí","No")</f>
        <v>No</v>
      </c>
      <c r="C3449">
        <v>0</v>
      </c>
      <c r="D3449" s="6" t="s">
        <v>414</v>
      </c>
      <c r="E3449" s="5" t="s">
        <v>26415</v>
      </c>
      <c r="F3449" s="5" t="s">
        <v>431</v>
      </c>
      <c r="G3449" s="5" t="s">
        <v>2663</v>
      </c>
      <c r="H3449" s="7">
        <v>419795</v>
      </c>
      <c r="I3449" s="5">
        <v>1</v>
      </c>
      <c r="J3449" s="5">
        <v>1</v>
      </c>
      <c r="K3449" s="5" t="s">
        <v>26416</v>
      </c>
      <c r="L3449" s="5">
        <v>4.7399999999999998E-2</v>
      </c>
      <c r="M3449" s="8">
        <v>934312120</v>
      </c>
      <c r="N3449" s="8">
        <v>937887536</v>
      </c>
      <c r="O3449" s="8">
        <v>937883251</v>
      </c>
      <c r="P3449" s="8">
        <v>971213321</v>
      </c>
      <c r="Q3449" s="8"/>
      <c r="R3449" s="5" t="s">
        <v>417</v>
      </c>
      <c r="S3449" s="5" t="s">
        <v>417</v>
      </c>
      <c r="T3449" s="5" t="s">
        <v>417</v>
      </c>
      <c r="U3449" s="5" t="s">
        <v>417</v>
      </c>
      <c r="V3449" s="5" t="s">
        <v>417</v>
      </c>
      <c r="W3449" s="5" t="s">
        <v>417</v>
      </c>
      <c r="X3449" s="5" t="s">
        <v>417</v>
      </c>
      <c r="Y3449" s="5" t="s">
        <v>417</v>
      </c>
      <c r="Z3449" s="5" t="s">
        <v>417</v>
      </c>
      <c r="AA3449" s="5" t="s">
        <v>417</v>
      </c>
      <c r="AB3449" s="5" t="s">
        <v>26417</v>
      </c>
      <c r="AC3449" s="5"/>
      <c r="AD3449" s="5"/>
      <c r="AE3449" s="5"/>
      <c r="AF3449" s="5"/>
    </row>
    <row r="3450" spans="1:32">
      <c r="A3450" s="5" t="s">
        <v>26418</v>
      </c>
      <c r="B3450" s="5" t="str">
        <f>IF(COUNTIF('Leads Priorizados INT'!M:M,A3450)&gt;0,"Sí","No")</f>
        <v>No</v>
      </c>
      <c r="C3450">
        <v>1</v>
      </c>
      <c r="D3450" s="6" t="s">
        <v>414</v>
      </c>
      <c r="E3450" s="5" t="s">
        <v>26419</v>
      </c>
      <c r="F3450" s="5" t="s">
        <v>431</v>
      </c>
      <c r="G3450" s="5" t="s">
        <v>2322</v>
      </c>
      <c r="H3450" s="7">
        <v>3739274</v>
      </c>
      <c r="I3450" s="5">
        <v>1</v>
      </c>
      <c r="J3450" s="5">
        <v>1</v>
      </c>
      <c r="K3450" s="5" t="s">
        <v>26420</v>
      </c>
      <c r="L3450" s="5">
        <v>4.7399999999999998E-2</v>
      </c>
      <c r="M3450" s="8"/>
      <c r="N3450" s="8"/>
      <c r="O3450" s="8"/>
      <c r="P3450" s="8"/>
      <c r="Q3450" s="8"/>
      <c r="R3450" s="5" t="s">
        <v>417</v>
      </c>
      <c r="S3450" s="5" t="s">
        <v>417</v>
      </c>
      <c r="T3450" s="5" t="s">
        <v>417</v>
      </c>
      <c r="U3450" s="5" t="s">
        <v>417</v>
      </c>
      <c r="V3450" s="5" t="s">
        <v>417</v>
      </c>
      <c r="W3450" s="5" t="s">
        <v>417</v>
      </c>
      <c r="X3450" s="5" t="s">
        <v>417</v>
      </c>
      <c r="Y3450" s="5" t="s">
        <v>417</v>
      </c>
      <c r="Z3450" s="5" t="s">
        <v>417</v>
      </c>
      <c r="AA3450" s="5" t="s">
        <v>417</v>
      </c>
      <c r="AB3450" s="5"/>
      <c r="AC3450" s="5"/>
      <c r="AD3450" s="5"/>
      <c r="AE3450" s="5"/>
      <c r="AF3450" s="5"/>
    </row>
    <row r="3451" spans="1:32" hidden="1">
      <c r="A3451" s="5" t="s">
        <v>26421</v>
      </c>
      <c r="B3451" s="5" t="str">
        <f>IF(COUNTIF('Leads Priorizados INT'!M:M,A3451)&gt;0,"Sí","No")</f>
        <v>No</v>
      </c>
      <c r="C3451">
        <v>0</v>
      </c>
      <c r="D3451" s="6" t="s">
        <v>414</v>
      </c>
      <c r="E3451" s="5" t="s">
        <v>26422</v>
      </c>
      <c r="F3451" s="5" t="s">
        <v>931</v>
      </c>
      <c r="G3451" s="5" t="s">
        <v>14814</v>
      </c>
      <c r="H3451" s="7">
        <v>2549055</v>
      </c>
      <c r="I3451" s="5">
        <v>16</v>
      </c>
      <c r="J3451" s="5">
        <v>2</v>
      </c>
      <c r="K3451" s="5" t="s">
        <v>26423</v>
      </c>
      <c r="L3451" s="5">
        <v>4.7399999999999998E-2</v>
      </c>
      <c r="M3451" s="8"/>
      <c r="N3451" s="8"/>
      <c r="O3451" s="8"/>
      <c r="P3451" s="8"/>
      <c r="Q3451" s="8"/>
      <c r="R3451" s="5" t="s">
        <v>417</v>
      </c>
      <c r="S3451" s="5" t="s">
        <v>417</v>
      </c>
      <c r="T3451" s="5" t="s">
        <v>417</v>
      </c>
      <c r="U3451" s="5" t="s">
        <v>417</v>
      </c>
      <c r="V3451" s="5" t="s">
        <v>417</v>
      </c>
      <c r="W3451" s="5" t="s">
        <v>417</v>
      </c>
      <c r="X3451" s="5" t="s">
        <v>417</v>
      </c>
      <c r="Y3451" s="5" t="s">
        <v>417</v>
      </c>
      <c r="Z3451" s="5" t="s">
        <v>417</v>
      </c>
      <c r="AA3451" s="5" t="s">
        <v>417</v>
      </c>
      <c r="AB3451" s="5"/>
      <c r="AC3451" s="5"/>
      <c r="AD3451" s="5"/>
      <c r="AE3451" s="5"/>
      <c r="AF3451" s="5"/>
    </row>
    <row r="3452" spans="1:32" hidden="1">
      <c r="A3452" s="5" t="s">
        <v>26424</v>
      </c>
      <c r="B3452" s="5" t="str">
        <f>IF(COUNTIF('Leads Priorizados INT'!M:M,A3452)&gt;0,"Sí","No")</f>
        <v>No</v>
      </c>
      <c r="C3452">
        <v>0</v>
      </c>
      <c r="D3452" s="6" t="s">
        <v>414</v>
      </c>
      <c r="E3452" s="5" t="s">
        <v>26425</v>
      </c>
      <c r="F3452" s="5" t="s">
        <v>873</v>
      </c>
      <c r="G3452" s="5" t="s">
        <v>10473</v>
      </c>
      <c r="H3452" s="7">
        <v>919480</v>
      </c>
      <c r="I3452" s="5">
        <v>8</v>
      </c>
      <c r="J3452" s="5">
        <v>2</v>
      </c>
      <c r="K3452" s="5" t="s">
        <v>26426</v>
      </c>
      <c r="L3452" s="5">
        <v>4.7399999999999998E-2</v>
      </c>
      <c r="M3452" s="8"/>
      <c r="N3452" s="8"/>
      <c r="O3452" s="8"/>
      <c r="P3452" s="8"/>
      <c r="Q3452" s="8"/>
      <c r="R3452" s="5" t="s">
        <v>417</v>
      </c>
      <c r="S3452" s="5" t="s">
        <v>417</v>
      </c>
      <c r="T3452" s="5" t="s">
        <v>417</v>
      </c>
      <c r="U3452" s="5" t="s">
        <v>417</v>
      </c>
      <c r="V3452" s="5" t="s">
        <v>417</v>
      </c>
      <c r="W3452" s="5" t="s">
        <v>417</v>
      </c>
      <c r="X3452" s="5" t="s">
        <v>417</v>
      </c>
      <c r="Y3452" s="5" t="s">
        <v>417</v>
      </c>
      <c r="Z3452" s="5" t="s">
        <v>417</v>
      </c>
      <c r="AA3452" s="5" t="s">
        <v>417</v>
      </c>
      <c r="AB3452" s="5"/>
      <c r="AC3452" s="5"/>
      <c r="AD3452" s="5"/>
      <c r="AE3452" s="5"/>
      <c r="AF3452" s="5"/>
    </row>
    <row r="3453" spans="1:32" hidden="1">
      <c r="A3453" s="5" t="s">
        <v>26427</v>
      </c>
      <c r="B3453" s="5" t="str">
        <f>IF(COUNTIF('Leads Priorizados INT'!M:M,A3453)&gt;0,"Sí","No")</f>
        <v>No</v>
      </c>
      <c r="C3453">
        <v>0</v>
      </c>
      <c r="D3453" s="6" t="s">
        <v>414</v>
      </c>
      <c r="E3453" s="5" t="s">
        <v>26428</v>
      </c>
      <c r="F3453" s="5" t="s">
        <v>431</v>
      </c>
      <c r="G3453" s="5" t="s">
        <v>14951</v>
      </c>
      <c r="H3453" s="7">
        <v>1656933</v>
      </c>
      <c r="I3453" s="5">
        <v>6</v>
      </c>
      <c r="J3453" s="5">
        <v>2</v>
      </c>
      <c r="K3453" s="5" t="s">
        <v>26429</v>
      </c>
      <c r="L3453" s="5">
        <v>4.7300000000000002E-2</v>
      </c>
      <c r="M3453" s="8">
        <v>937540760</v>
      </c>
      <c r="N3453" s="8">
        <v>937501196</v>
      </c>
      <c r="O3453" s="8">
        <v>943317818</v>
      </c>
      <c r="P3453" s="8">
        <v>639288033</v>
      </c>
      <c r="Q3453" s="8">
        <v>626489887</v>
      </c>
      <c r="R3453" s="5" t="s">
        <v>417</v>
      </c>
      <c r="S3453" s="5" t="s">
        <v>417</v>
      </c>
      <c r="T3453" s="5" t="s">
        <v>417</v>
      </c>
      <c r="U3453" s="5" t="s">
        <v>417</v>
      </c>
      <c r="V3453" s="5" t="s">
        <v>417</v>
      </c>
      <c r="W3453" s="5" t="s">
        <v>417</v>
      </c>
      <c r="X3453" s="5" t="s">
        <v>417</v>
      </c>
      <c r="Y3453" s="5" t="s">
        <v>417</v>
      </c>
      <c r="Z3453" s="5" t="s">
        <v>417</v>
      </c>
      <c r="AA3453" s="5" t="s">
        <v>417</v>
      </c>
      <c r="AB3453" s="5" t="s">
        <v>26430</v>
      </c>
      <c r="AC3453" s="5"/>
      <c r="AD3453" s="5"/>
      <c r="AE3453" s="5"/>
      <c r="AF3453" s="5"/>
    </row>
    <row r="3454" spans="1:32" hidden="1">
      <c r="A3454" s="5" t="s">
        <v>26431</v>
      </c>
      <c r="B3454" s="5" t="str">
        <f>IF(COUNTIF('Leads Priorizados INT'!M:M,A3454)&gt;0,"Sí","No")</f>
        <v>No</v>
      </c>
      <c r="C3454">
        <v>0</v>
      </c>
      <c r="D3454" s="6" t="s">
        <v>414</v>
      </c>
      <c r="E3454" s="5" t="s">
        <v>26432</v>
      </c>
      <c r="F3454" s="5" t="s">
        <v>431</v>
      </c>
      <c r="G3454" s="5" t="s">
        <v>1612</v>
      </c>
      <c r="H3454" s="7">
        <v>353598</v>
      </c>
      <c r="I3454" s="5">
        <v>2</v>
      </c>
      <c r="J3454" s="5">
        <v>1</v>
      </c>
      <c r="K3454" s="5" t="s">
        <v>26433</v>
      </c>
      <c r="L3454" s="5">
        <v>4.7300000000000002E-2</v>
      </c>
      <c r="M3454" s="8"/>
      <c r="N3454" s="8"/>
      <c r="O3454" s="8"/>
      <c r="P3454" s="8"/>
      <c r="Q3454" s="8"/>
      <c r="R3454" s="5" t="s">
        <v>417</v>
      </c>
      <c r="S3454" s="5" t="s">
        <v>417</v>
      </c>
      <c r="T3454" s="5" t="s">
        <v>417</v>
      </c>
      <c r="U3454" s="5" t="s">
        <v>417</v>
      </c>
      <c r="V3454" s="5" t="s">
        <v>417</v>
      </c>
      <c r="W3454" s="5" t="s">
        <v>417</v>
      </c>
      <c r="X3454" s="5" t="s">
        <v>417</v>
      </c>
      <c r="Y3454" s="5" t="s">
        <v>417</v>
      </c>
      <c r="Z3454" s="5" t="s">
        <v>417</v>
      </c>
      <c r="AA3454" s="5" t="s">
        <v>417</v>
      </c>
      <c r="AB3454" s="5"/>
      <c r="AC3454" s="5"/>
      <c r="AD3454" s="5"/>
      <c r="AE3454" s="5"/>
      <c r="AF3454" s="5"/>
    </row>
    <row r="3455" spans="1:32" hidden="1">
      <c r="A3455" s="5" t="s">
        <v>26434</v>
      </c>
      <c r="B3455" s="5" t="str">
        <f>IF(COUNTIF('Leads Priorizados INT'!M:M,A3455)&gt;0,"Sí","No")</f>
        <v>No</v>
      </c>
      <c r="C3455">
        <v>0</v>
      </c>
      <c r="D3455" s="6" t="s">
        <v>414</v>
      </c>
      <c r="E3455" s="5" t="s">
        <v>26435</v>
      </c>
      <c r="F3455" s="5" t="s">
        <v>152</v>
      </c>
      <c r="G3455" s="5" t="s">
        <v>1894</v>
      </c>
      <c r="H3455" s="7">
        <v>301587</v>
      </c>
      <c r="I3455" s="5">
        <v>1</v>
      </c>
      <c r="J3455" s="5">
        <v>1</v>
      </c>
      <c r="K3455" s="5" t="s">
        <v>26436</v>
      </c>
      <c r="L3455" s="5">
        <v>4.7300000000000002E-2</v>
      </c>
      <c r="M3455" s="8"/>
      <c r="N3455" s="8"/>
      <c r="O3455" s="8"/>
      <c r="P3455" s="8"/>
      <c r="Q3455" s="8"/>
      <c r="R3455" s="5" t="s">
        <v>417</v>
      </c>
      <c r="S3455" s="5" t="s">
        <v>417</v>
      </c>
      <c r="T3455" s="5" t="s">
        <v>417</v>
      </c>
      <c r="U3455" s="5" t="s">
        <v>417</v>
      </c>
      <c r="V3455" s="5" t="s">
        <v>417</v>
      </c>
      <c r="W3455" s="5" t="s">
        <v>417</v>
      </c>
      <c r="X3455" s="5" t="s">
        <v>417</v>
      </c>
      <c r="Y3455" s="5" t="s">
        <v>417</v>
      </c>
      <c r="Z3455" s="5" t="s">
        <v>417</v>
      </c>
      <c r="AA3455" s="5" t="s">
        <v>417</v>
      </c>
      <c r="AB3455" s="5"/>
      <c r="AC3455" s="5"/>
      <c r="AD3455" s="5"/>
      <c r="AE3455" s="5"/>
      <c r="AF3455" s="5"/>
    </row>
    <row r="3456" spans="1:32" hidden="1">
      <c r="A3456" s="5" t="s">
        <v>26437</v>
      </c>
      <c r="B3456" s="5" t="str">
        <f>IF(COUNTIF('Leads Priorizados INT'!M:M,A3456)&gt;0,"Sí","No")</f>
        <v>No</v>
      </c>
      <c r="C3456">
        <v>0</v>
      </c>
      <c r="D3456" s="6" t="s">
        <v>414</v>
      </c>
      <c r="E3456" s="5" t="s">
        <v>26438</v>
      </c>
      <c r="F3456" s="5" t="s">
        <v>873</v>
      </c>
      <c r="G3456" s="5" t="s">
        <v>17931</v>
      </c>
      <c r="H3456" s="7">
        <v>864051</v>
      </c>
      <c r="I3456" s="5">
        <v>1</v>
      </c>
      <c r="J3456" s="5">
        <v>3</v>
      </c>
      <c r="K3456" s="5" t="s">
        <v>26439</v>
      </c>
      <c r="L3456" s="5">
        <v>4.7300000000000002E-2</v>
      </c>
      <c r="M3456" s="8">
        <v>952902724</v>
      </c>
      <c r="N3456" s="8">
        <v>952357837</v>
      </c>
      <c r="O3456" s="8"/>
      <c r="P3456" s="8"/>
      <c r="Q3456" s="8"/>
      <c r="R3456" s="5" t="s">
        <v>417</v>
      </c>
      <c r="S3456" s="5" t="s">
        <v>417</v>
      </c>
      <c r="T3456" s="5" t="s">
        <v>417</v>
      </c>
      <c r="U3456" s="5" t="s">
        <v>417</v>
      </c>
      <c r="V3456" s="5" t="s">
        <v>417</v>
      </c>
      <c r="W3456" s="5" t="s">
        <v>417</v>
      </c>
      <c r="X3456" s="5" t="s">
        <v>417</v>
      </c>
      <c r="Y3456" s="5" t="s">
        <v>417</v>
      </c>
      <c r="Z3456" s="5" t="s">
        <v>417</v>
      </c>
      <c r="AA3456" s="5" t="s">
        <v>417</v>
      </c>
      <c r="AB3456" s="5"/>
      <c r="AC3456" s="5"/>
      <c r="AD3456" s="5"/>
      <c r="AE3456" s="5"/>
      <c r="AF3456" s="5"/>
    </row>
    <row r="3457" spans="1:32" hidden="1">
      <c r="A3457" s="5" t="s">
        <v>26440</v>
      </c>
      <c r="B3457" s="5" t="str">
        <f>IF(COUNTIF('Leads Priorizados INT'!M:M,A3457)&gt;0,"Sí","No")</f>
        <v>No</v>
      </c>
      <c r="C3457">
        <v>0</v>
      </c>
      <c r="D3457" s="6" t="s">
        <v>414</v>
      </c>
      <c r="E3457" s="5" t="s">
        <v>26441</v>
      </c>
      <c r="F3457" s="5" t="s">
        <v>1382</v>
      </c>
      <c r="G3457" s="5" t="s">
        <v>15002</v>
      </c>
      <c r="H3457" s="7">
        <v>1000324</v>
      </c>
      <c r="I3457" s="5">
        <v>8</v>
      </c>
      <c r="J3457" s="5">
        <v>1</v>
      </c>
      <c r="K3457" s="5" t="s">
        <v>26442</v>
      </c>
      <c r="L3457" s="5">
        <v>4.7300000000000002E-2</v>
      </c>
      <c r="M3457" s="8"/>
      <c r="N3457" s="8"/>
      <c r="O3457" s="8"/>
      <c r="P3457" s="8"/>
      <c r="Q3457" s="8"/>
      <c r="R3457" s="5" t="s">
        <v>417</v>
      </c>
      <c r="S3457" s="5" t="s">
        <v>417</v>
      </c>
      <c r="T3457" s="5" t="s">
        <v>417</v>
      </c>
      <c r="U3457" s="5" t="s">
        <v>417</v>
      </c>
      <c r="V3457" s="5" t="s">
        <v>417</v>
      </c>
      <c r="W3457" s="5" t="s">
        <v>417</v>
      </c>
      <c r="X3457" s="5" t="s">
        <v>417</v>
      </c>
      <c r="Y3457" s="5" t="s">
        <v>417</v>
      </c>
      <c r="Z3457" s="5" t="s">
        <v>417</v>
      </c>
      <c r="AA3457" s="5" t="s">
        <v>417</v>
      </c>
      <c r="AB3457" s="5"/>
      <c r="AC3457" s="5"/>
      <c r="AD3457" s="5"/>
      <c r="AE3457" s="5"/>
      <c r="AF3457" s="5"/>
    </row>
    <row r="3458" spans="1:32" hidden="1">
      <c r="A3458" s="5" t="s">
        <v>26443</v>
      </c>
      <c r="B3458" s="5" t="str">
        <f>IF(COUNTIF('Leads Priorizados INT'!M:M,A3458)&gt;0,"Sí","No")</f>
        <v>No</v>
      </c>
      <c r="C3458">
        <v>0</v>
      </c>
      <c r="D3458" s="6" t="s">
        <v>414</v>
      </c>
      <c r="E3458" s="5" t="s">
        <v>26444</v>
      </c>
      <c r="F3458" s="5" t="s">
        <v>1511</v>
      </c>
      <c r="G3458" s="5" t="s">
        <v>23331</v>
      </c>
      <c r="H3458" s="7">
        <v>368164</v>
      </c>
      <c r="I3458" s="5">
        <v>5</v>
      </c>
      <c r="J3458" s="5">
        <v>1</v>
      </c>
      <c r="K3458" s="5" t="s">
        <v>26445</v>
      </c>
      <c r="L3458" s="5">
        <v>4.7199999999999999E-2</v>
      </c>
      <c r="M3458" s="8">
        <v>973711414</v>
      </c>
      <c r="N3458" s="8">
        <v>973302126</v>
      </c>
      <c r="O3458" s="8">
        <v>973604301</v>
      </c>
      <c r="P3458" s="8">
        <v>973712369</v>
      </c>
      <c r="Q3458" s="8"/>
      <c r="R3458" s="5" t="s">
        <v>417</v>
      </c>
      <c r="S3458" s="5" t="s">
        <v>417</v>
      </c>
      <c r="T3458" s="5" t="s">
        <v>417</v>
      </c>
      <c r="U3458" s="5" t="s">
        <v>417</v>
      </c>
      <c r="V3458" s="5" t="s">
        <v>417</v>
      </c>
      <c r="W3458" s="5" t="s">
        <v>417</v>
      </c>
      <c r="X3458" s="5" t="s">
        <v>417</v>
      </c>
      <c r="Y3458" s="5" t="s">
        <v>417</v>
      </c>
      <c r="Z3458" s="5" t="s">
        <v>417</v>
      </c>
      <c r="AA3458" s="5" t="s">
        <v>417</v>
      </c>
      <c r="AB3458" s="5"/>
      <c r="AC3458" s="5"/>
      <c r="AD3458" s="5"/>
      <c r="AE3458" s="5"/>
      <c r="AF3458" s="5"/>
    </row>
    <row r="3459" spans="1:32" hidden="1">
      <c r="A3459" s="5" t="s">
        <v>26446</v>
      </c>
      <c r="B3459" s="5" t="str">
        <f>IF(COUNTIF('Leads Priorizados INT'!M:M,A3459)&gt;0,"Sí","No")</f>
        <v>No</v>
      </c>
      <c r="C3459">
        <v>0</v>
      </c>
      <c r="D3459" s="6" t="s">
        <v>414</v>
      </c>
      <c r="E3459" s="5" t="s">
        <v>26447</v>
      </c>
      <c r="F3459" s="5" t="s">
        <v>431</v>
      </c>
      <c r="G3459" s="5" t="s">
        <v>610</v>
      </c>
      <c r="H3459" s="7">
        <v>3848078</v>
      </c>
      <c r="I3459" s="5">
        <v>11</v>
      </c>
      <c r="J3459" s="5">
        <v>1</v>
      </c>
      <c r="K3459" s="5" t="s">
        <v>26448</v>
      </c>
      <c r="L3459" s="5">
        <v>4.7199999999999999E-2</v>
      </c>
      <c r="M3459" s="8"/>
      <c r="N3459" s="8"/>
      <c r="O3459" s="8"/>
      <c r="P3459" s="8"/>
      <c r="Q3459" s="8"/>
      <c r="R3459" s="5" t="s">
        <v>417</v>
      </c>
      <c r="S3459" s="5" t="s">
        <v>417</v>
      </c>
      <c r="T3459" s="5" t="s">
        <v>417</v>
      </c>
      <c r="U3459" s="5" t="s">
        <v>417</v>
      </c>
      <c r="V3459" s="5" t="s">
        <v>417</v>
      </c>
      <c r="W3459" s="5" t="s">
        <v>417</v>
      </c>
      <c r="X3459" s="5" t="s">
        <v>417</v>
      </c>
      <c r="Y3459" s="5" t="s">
        <v>417</v>
      </c>
      <c r="Z3459" s="5" t="s">
        <v>417</v>
      </c>
      <c r="AA3459" s="5" t="s">
        <v>417</v>
      </c>
      <c r="AB3459" s="5"/>
      <c r="AC3459" s="5"/>
      <c r="AD3459" s="5"/>
      <c r="AE3459" s="5"/>
      <c r="AF3459" s="5"/>
    </row>
    <row r="3460" spans="1:32" hidden="1">
      <c r="A3460" s="5" t="s">
        <v>26449</v>
      </c>
      <c r="B3460" s="5" t="str">
        <f>IF(COUNTIF('Leads Priorizados INT'!M:M,A3460)&gt;0,"Sí","No")</f>
        <v>No</v>
      </c>
      <c r="C3460">
        <v>0</v>
      </c>
      <c r="D3460" s="6" t="s">
        <v>414</v>
      </c>
      <c r="E3460" s="5" t="s">
        <v>26450</v>
      </c>
      <c r="F3460" s="5" t="s">
        <v>431</v>
      </c>
      <c r="G3460" s="5" t="s">
        <v>9947</v>
      </c>
      <c r="H3460" s="7">
        <v>900273</v>
      </c>
      <c r="I3460" s="5">
        <v>19</v>
      </c>
      <c r="J3460" s="5">
        <v>2</v>
      </c>
      <c r="K3460" s="5" t="s">
        <v>26451</v>
      </c>
      <c r="L3460" s="5">
        <v>4.7199999999999999E-2</v>
      </c>
      <c r="M3460" s="8">
        <v>932314290</v>
      </c>
      <c r="N3460" s="8"/>
      <c r="O3460" s="8"/>
      <c r="P3460" s="8"/>
      <c r="Q3460" s="8"/>
      <c r="R3460" s="5" t="s">
        <v>417</v>
      </c>
      <c r="S3460" s="5" t="s">
        <v>417</v>
      </c>
      <c r="T3460" s="5" t="s">
        <v>417</v>
      </c>
      <c r="U3460" s="5" t="s">
        <v>417</v>
      </c>
      <c r="V3460" s="5" t="s">
        <v>417</v>
      </c>
      <c r="W3460" s="5" t="s">
        <v>417</v>
      </c>
      <c r="X3460" s="5" t="s">
        <v>417</v>
      </c>
      <c r="Y3460" s="5" t="s">
        <v>417</v>
      </c>
      <c r="Z3460" s="5" t="s">
        <v>417</v>
      </c>
      <c r="AA3460" s="5" t="s">
        <v>417</v>
      </c>
      <c r="AB3460" s="5" t="s">
        <v>26452</v>
      </c>
      <c r="AC3460" s="5" t="s">
        <v>26453</v>
      </c>
      <c r="AD3460" s="5"/>
      <c r="AE3460" s="5"/>
      <c r="AF3460" s="5"/>
    </row>
    <row r="3461" spans="1:32" hidden="1">
      <c r="A3461" s="5" t="s">
        <v>26454</v>
      </c>
      <c r="B3461" s="5" t="str">
        <f>IF(COUNTIF('Leads Priorizados INT'!M:M,A3461)&gt;0,"Sí","No")</f>
        <v>No</v>
      </c>
      <c r="C3461">
        <v>0</v>
      </c>
      <c r="D3461" s="6" t="s">
        <v>414</v>
      </c>
      <c r="E3461" s="5" t="s">
        <v>26455</v>
      </c>
      <c r="F3461" s="5" t="s">
        <v>769</v>
      </c>
      <c r="G3461" s="5" t="s">
        <v>18435</v>
      </c>
      <c r="H3461" s="7">
        <v>925732</v>
      </c>
      <c r="I3461" s="5">
        <v>7</v>
      </c>
      <c r="J3461" s="5">
        <v>1</v>
      </c>
      <c r="K3461" s="5" t="s">
        <v>26456</v>
      </c>
      <c r="L3461" s="5">
        <v>4.7199999999999999E-2</v>
      </c>
      <c r="M3461" s="8"/>
      <c r="N3461" s="8"/>
      <c r="O3461" s="8"/>
      <c r="P3461" s="8"/>
      <c r="Q3461" s="8"/>
      <c r="R3461" s="5" t="s">
        <v>417</v>
      </c>
      <c r="S3461" s="5" t="s">
        <v>417</v>
      </c>
      <c r="T3461" s="5" t="s">
        <v>417</v>
      </c>
      <c r="U3461" s="5" t="s">
        <v>417</v>
      </c>
      <c r="V3461" s="5" t="s">
        <v>417</v>
      </c>
      <c r="W3461" s="5" t="s">
        <v>417</v>
      </c>
      <c r="X3461" s="5" t="s">
        <v>417</v>
      </c>
      <c r="Y3461" s="5" t="s">
        <v>417</v>
      </c>
      <c r="Z3461" s="5" t="s">
        <v>417</v>
      </c>
      <c r="AA3461" s="5" t="s">
        <v>417</v>
      </c>
      <c r="AB3461" s="5"/>
      <c r="AC3461" s="5"/>
      <c r="AD3461" s="5"/>
      <c r="AE3461" s="5"/>
      <c r="AF3461" s="5"/>
    </row>
    <row r="3462" spans="1:32" hidden="1">
      <c r="A3462" s="5" t="s">
        <v>26457</v>
      </c>
      <c r="B3462" s="5" t="str">
        <f>IF(COUNTIF('Leads Priorizados INT'!M:M,A3462)&gt;0,"Sí","No")</f>
        <v>No</v>
      </c>
      <c r="C3462">
        <v>0</v>
      </c>
      <c r="D3462" s="6" t="s">
        <v>414</v>
      </c>
      <c r="E3462" s="5" t="s">
        <v>26458</v>
      </c>
      <c r="F3462" s="5" t="s">
        <v>152</v>
      </c>
      <c r="G3462" s="5" t="s">
        <v>15860</v>
      </c>
      <c r="H3462" s="7">
        <v>337881</v>
      </c>
      <c r="I3462" s="5">
        <v>1</v>
      </c>
      <c r="J3462" s="5">
        <v>2</v>
      </c>
      <c r="K3462" s="5" t="s">
        <v>26459</v>
      </c>
      <c r="L3462" s="5">
        <v>4.7199999999999999E-2</v>
      </c>
      <c r="M3462" s="8">
        <v>913697935</v>
      </c>
      <c r="N3462" s="8"/>
      <c r="O3462" s="8"/>
      <c r="P3462" s="8"/>
      <c r="Q3462" s="8"/>
      <c r="R3462" s="5" t="s">
        <v>417</v>
      </c>
      <c r="S3462" s="5" t="s">
        <v>417</v>
      </c>
      <c r="T3462" s="5" t="s">
        <v>417</v>
      </c>
      <c r="U3462" s="5" t="s">
        <v>417</v>
      </c>
      <c r="V3462" s="5" t="s">
        <v>417</v>
      </c>
      <c r="W3462" s="5" t="s">
        <v>417</v>
      </c>
      <c r="X3462" s="5" t="s">
        <v>417</v>
      </c>
      <c r="Y3462" s="5" t="s">
        <v>417</v>
      </c>
      <c r="Z3462" s="5" t="s">
        <v>417</v>
      </c>
      <c r="AA3462" s="5" t="s">
        <v>417</v>
      </c>
      <c r="AB3462" s="5" t="s">
        <v>26460</v>
      </c>
      <c r="AC3462" s="5"/>
      <c r="AD3462" s="5"/>
      <c r="AE3462" s="5"/>
      <c r="AF3462" s="5"/>
    </row>
    <row r="3463" spans="1:32" hidden="1">
      <c r="A3463" s="5" t="s">
        <v>26461</v>
      </c>
      <c r="B3463" s="5" t="str">
        <f>IF(COUNTIF('Leads Priorizados INT'!M:M,A3463)&gt;0,"Sí","No")</f>
        <v>No</v>
      </c>
      <c r="C3463">
        <v>0</v>
      </c>
      <c r="D3463" s="6" t="s">
        <v>414</v>
      </c>
      <c r="E3463" s="5" t="s">
        <v>26462</v>
      </c>
      <c r="F3463" s="5" t="s">
        <v>2186</v>
      </c>
      <c r="G3463" s="5" t="s">
        <v>9784</v>
      </c>
      <c r="H3463" s="7">
        <v>331210</v>
      </c>
      <c r="I3463" s="5">
        <v>5</v>
      </c>
      <c r="J3463" s="5">
        <v>2</v>
      </c>
      <c r="K3463" s="5" t="s">
        <v>26463</v>
      </c>
      <c r="L3463" s="5">
        <v>4.7100000000000003E-2</v>
      </c>
      <c r="M3463" s="8">
        <v>964826394</v>
      </c>
      <c r="N3463" s="8">
        <v>964407923</v>
      </c>
      <c r="O3463" s="8"/>
      <c r="P3463" s="8"/>
      <c r="Q3463" s="8"/>
      <c r="R3463" s="5" t="s">
        <v>417</v>
      </c>
      <c r="S3463" s="5" t="s">
        <v>417</v>
      </c>
      <c r="T3463" s="5" t="s">
        <v>417</v>
      </c>
      <c r="U3463" s="5" t="s">
        <v>417</v>
      </c>
      <c r="V3463" s="5" t="s">
        <v>417</v>
      </c>
      <c r="W3463" s="5" t="s">
        <v>417</v>
      </c>
      <c r="X3463" s="5" t="s">
        <v>417</v>
      </c>
      <c r="Y3463" s="5" t="s">
        <v>417</v>
      </c>
      <c r="Z3463" s="5" t="s">
        <v>417</v>
      </c>
      <c r="AA3463" s="5" t="s">
        <v>417</v>
      </c>
      <c r="AB3463" s="5" t="s">
        <v>26464</v>
      </c>
      <c r="AC3463" s="5" t="s">
        <v>26465</v>
      </c>
      <c r="AD3463" s="5" t="s">
        <v>26466</v>
      </c>
      <c r="AE3463" s="5"/>
      <c r="AF3463" s="5"/>
    </row>
    <row r="3464" spans="1:32" hidden="1">
      <c r="A3464" s="5" t="s">
        <v>26467</v>
      </c>
      <c r="B3464" s="5" t="str">
        <f>IF(COUNTIF('Leads Priorizados INT'!M:M,A3464)&gt;0,"Sí","No")</f>
        <v>No</v>
      </c>
      <c r="C3464">
        <v>0</v>
      </c>
      <c r="D3464" s="6" t="s">
        <v>414</v>
      </c>
      <c r="E3464" s="5" t="s">
        <v>26468</v>
      </c>
      <c r="F3464" s="5" t="s">
        <v>431</v>
      </c>
      <c r="G3464" s="5" t="s">
        <v>2663</v>
      </c>
      <c r="H3464" s="7">
        <v>604403</v>
      </c>
      <c r="I3464" s="5">
        <v>1</v>
      </c>
      <c r="J3464" s="5">
        <v>3</v>
      </c>
      <c r="K3464" s="5" t="s">
        <v>26469</v>
      </c>
      <c r="L3464" s="5">
        <v>4.7100000000000003E-2</v>
      </c>
      <c r="M3464" s="8">
        <v>935806887</v>
      </c>
      <c r="N3464" s="8"/>
      <c r="O3464" s="8"/>
      <c r="P3464" s="8"/>
      <c r="Q3464" s="8"/>
      <c r="R3464" s="5" t="s">
        <v>417</v>
      </c>
      <c r="S3464" s="5" t="s">
        <v>417</v>
      </c>
      <c r="T3464" s="5" t="s">
        <v>417</v>
      </c>
      <c r="U3464" s="5" t="s">
        <v>417</v>
      </c>
      <c r="V3464" s="5" t="s">
        <v>417</v>
      </c>
      <c r="W3464" s="5" t="s">
        <v>417</v>
      </c>
      <c r="X3464" s="5" t="s">
        <v>417</v>
      </c>
      <c r="Y3464" s="5" t="s">
        <v>417</v>
      </c>
      <c r="Z3464" s="5" t="s">
        <v>417</v>
      </c>
      <c r="AA3464" s="5" t="s">
        <v>417</v>
      </c>
      <c r="AB3464" s="5"/>
      <c r="AC3464" s="5"/>
      <c r="AD3464" s="5"/>
      <c r="AE3464" s="5"/>
      <c r="AF3464" s="5"/>
    </row>
    <row r="3465" spans="1:32" hidden="1">
      <c r="A3465" s="5" t="s">
        <v>26470</v>
      </c>
      <c r="B3465" s="5" t="str">
        <f>IF(COUNTIF('Leads Priorizados INT'!M:M,A3465)&gt;0,"Sí","No")</f>
        <v>No</v>
      </c>
      <c r="C3465">
        <v>0</v>
      </c>
      <c r="D3465" s="6" t="s">
        <v>414</v>
      </c>
      <c r="E3465" s="5" t="s">
        <v>26471</v>
      </c>
      <c r="F3465" s="5" t="s">
        <v>431</v>
      </c>
      <c r="G3465" s="5" t="s">
        <v>610</v>
      </c>
      <c r="H3465" s="7">
        <v>488181</v>
      </c>
      <c r="I3465" s="5">
        <v>6</v>
      </c>
      <c r="J3465" s="5">
        <v>1</v>
      </c>
      <c r="K3465" s="5" t="s">
        <v>26472</v>
      </c>
      <c r="L3465" s="5">
        <v>4.7100000000000003E-2</v>
      </c>
      <c r="M3465" s="8"/>
      <c r="N3465" s="8"/>
      <c r="O3465" s="8"/>
      <c r="P3465" s="8"/>
      <c r="Q3465" s="8"/>
      <c r="R3465" s="5" t="s">
        <v>417</v>
      </c>
      <c r="S3465" s="5" t="s">
        <v>417</v>
      </c>
      <c r="T3465" s="5" t="s">
        <v>417</v>
      </c>
      <c r="U3465" s="5" t="s">
        <v>417</v>
      </c>
      <c r="V3465" s="5" t="s">
        <v>417</v>
      </c>
      <c r="W3465" s="5" t="s">
        <v>417</v>
      </c>
      <c r="X3465" s="5" t="s">
        <v>417</v>
      </c>
      <c r="Y3465" s="5" t="s">
        <v>417</v>
      </c>
      <c r="Z3465" s="5" t="s">
        <v>417</v>
      </c>
      <c r="AA3465" s="5" t="s">
        <v>417</v>
      </c>
      <c r="AB3465" s="5"/>
      <c r="AC3465" s="5"/>
      <c r="AD3465" s="5"/>
      <c r="AE3465" s="5"/>
      <c r="AF3465" s="5"/>
    </row>
    <row r="3466" spans="1:32" hidden="1">
      <c r="A3466" s="5" t="s">
        <v>26473</v>
      </c>
      <c r="B3466" s="5" t="str">
        <f>IF(COUNTIF('Leads Priorizados INT'!M:M,A3466)&gt;0,"Sí","No")</f>
        <v>No</v>
      </c>
      <c r="C3466">
        <v>0</v>
      </c>
      <c r="D3466" s="6" t="s">
        <v>414</v>
      </c>
      <c r="E3466" s="5" t="s">
        <v>26474</v>
      </c>
      <c r="F3466" s="5" t="s">
        <v>3740</v>
      </c>
      <c r="G3466" s="5" t="s">
        <v>9824</v>
      </c>
      <c r="H3466" s="7">
        <v>1105696</v>
      </c>
      <c r="I3466" s="5">
        <v>7</v>
      </c>
      <c r="J3466" s="5">
        <v>2</v>
      </c>
      <c r="K3466" s="5" t="s">
        <v>26475</v>
      </c>
      <c r="L3466" s="5">
        <v>4.7100000000000003E-2</v>
      </c>
      <c r="M3466" s="8"/>
      <c r="N3466" s="8"/>
      <c r="O3466" s="8"/>
      <c r="P3466" s="8"/>
      <c r="Q3466" s="8"/>
      <c r="R3466" s="5" t="s">
        <v>417</v>
      </c>
      <c r="S3466" s="5" t="s">
        <v>417</v>
      </c>
      <c r="T3466" s="5" t="s">
        <v>417</v>
      </c>
      <c r="U3466" s="5" t="s">
        <v>417</v>
      </c>
      <c r="V3466" s="5" t="s">
        <v>417</v>
      </c>
      <c r="W3466" s="5" t="s">
        <v>417</v>
      </c>
      <c r="X3466" s="5" t="s">
        <v>417</v>
      </c>
      <c r="Y3466" s="5" t="s">
        <v>417</v>
      </c>
      <c r="Z3466" s="5" t="s">
        <v>417</v>
      </c>
      <c r="AA3466" s="5" t="s">
        <v>417</v>
      </c>
      <c r="AB3466" s="5"/>
      <c r="AC3466" s="5"/>
      <c r="AD3466" s="5"/>
      <c r="AE3466" s="5"/>
      <c r="AF3466" s="5"/>
    </row>
    <row r="3467" spans="1:32" hidden="1">
      <c r="A3467" s="5" t="s">
        <v>26476</v>
      </c>
      <c r="B3467" s="5" t="str">
        <f>IF(COUNTIF('Leads Priorizados INT'!M:M,A3467)&gt;0,"Sí","No")</f>
        <v>No</v>
      </c>
      <c r="C3467">
        <v>0</v>
      </c>
      <c r="D3467" s="6" t="s">
        <v>414</v>
      </c>
      <c r="E3467" s="5" t="s">
        <v>26477</v>
      </c>
      <c r="F3467" s="5" t="s">
        <v>152</v>
      </c>
      <c r="G3467" s="5" t="s">
        <v>1535</v>
      </c>
      <c r="H3467" s="7">
        <v>4794076</v>
      </c>
      <c r="I3467" s="5">
        <v>7</v>
      </c>
      <c r="J3467" s="5">
        <v>1</v>
      </c>
      <c r="K3467" s="5" t="s">
        <v>26478</v>
      </c>
      <c r="L3467" s="5">
        <v>4.7100000000000003E-2</v>
      </c>
      <c r="M3467" s="8">
        <v>917677693</v>
      </c>
      <c r="N3467" s="8"/>
      <c r="O3467" s="8"/>
      <c r="P3467" s="8"/>
      <c r="Q3467" s="8"/>
      <c r="R3467" s="5" t="s">
        <v>417</v>
      </c>
      <c r="S3467" s="5" t="s">
        <v>417</v>
      </c>
      <c r="T3467" s="5" t="s">
        <v>417</v>
      </c>
      <c r="U3467" s="5" t="s">
        <v>417</v>
      </c>
      <c r="V3467" s="5" t="s">
        <v>417</v>
      </c>
      <c r="W3467" s="5" t="s">
        <v>417</v>
      </c>
      <c r="X3467" s="5" t="s">
        <v>417</v>
      </c>
      <c r="Y3467" s="5" t="s">
        <v>417</v>
      </c>
      <c r="Z3467" s="5" t="s">
        <v>417</v>
      </c>
      <c r="AA3467" s="5" t="s">
        <v>417</v>
      </c>
      <c r="AB3467" s="5"/>
      <c r="AC3467" s="5"/>
      <c r="AD3467" s="5"/>
      <c r="AE3467" s="5"/>
      <c r="AF3467" s="5"/>
    </row>
    <row r="3468" spans="1:32" hidden="1">
      <c r="A3468" s="5" t="s">
        <v>26479</v>
      </c>
      <c r="B3468" s="5" t="str">
        <f>IF(COUNTIF('Leads Priorizados INT'!M:M,A3468)&gt;0,"Sí","No")</f>
        <v>No</v>
      </c>
      <c r="C3468">
        <v>0</v>
      </c>
      <c r="D3468" s="6" t="s">
        <v>414</v>
      </c>
      <c r="E3468" s="5" t="s">
        <v>26480</v>
      </c>
      <c r="F3468" s="5" t="s">
        <v>497</v>
      </c>
      <c r="G3468" s="5" t="s">
        <v>12056</v>
      </c>
      <c r="H3468" s="7">
        <v>358995</v>
      </c>
      <c r="I3468" s="5">
        <v>1</v>
      </c>
      <c r="J3468" s="5">
        <v>1</v>
      </c>
      <c r="K3468" s="5" t="s">
        <v>26481</v>
      </c>
      <c r="L3468" s="5">
        <v>4.7E-2</v>
      </c>
      <c r="M3468" s="8">
        <v>871948094</v>
      </c>
      <c r="N3468" s="8"/>
      <c r="O3468" s="8"/>
      <c r="P3468" s="8"/>
      <c r="Q3468" s="8"/>
      <c r="R3468" s="5" t="s">
        <v>417</v>
      </c>
      <c r="S3468" s="5" t="s">
        <v>417</v>
      </c>
      <c r="T3468" s="5" t="s">
        <v>417</v>
      </c>
      <c r="U3468" s="5" t="s">
        <v>417</v>
      </c>
      <c r="V3468" s="5" t="s">
        <v>417</v>
      </c>
      <c r="W3468" s="5" t="s">
        <v>417</v>
      </c>
      <c r="X3468" s="5" t="s">
        <v>417</v>
      </c>
      <c r="Y3468" s="5" t="s">
        <v>417</v>
      </c>
      <c r="Z3468" s="5" t="s">
        <v>417</v>
      </c>
      <c r="AA3468" s="5" t="s">
        <v>417</v>
      </c>
      <c r="AB3468" s="5"/>
      <c r="AC3468" s="5"/>
      <c r="AD3468" s="5"/>
      <c r="AE3468" s="5"/>
      <c r="AF3468" s="5"/>
    </row>
    <row r="3469" spans="1:32" hidden="1">
      <c r="A3469" s="5" t="s">
        <v>26482</v>
      </c>
      <c r="B3469" s="5" t="str">
        <f>IF(COUNTIF('Leads Priorizados INT'!M:M,A3469)&gt;0,"Sí","No")</f>
        <v>No</v>
      </c>
      <c r="C3469">
        <v>0</v>
      </c>
      <c r="D3469" s="6" t="s">
        <v>414</v>
      </c>
      <c r="E3469" s="5" t="s">
        <v>26483</v>
      </c>
      <c r="F3469" s="5" t="s">
        <v>431</v>
      </c>
      <c r="G3469" s="5" t="s">
        <v>9571</v>
      </c>
      <c r="H3469" s="7">
        <v>7253906</v>
      </c>
      <c r="I3469" s="5">
        <v>32</v>
      </c>
      <c r="J3469" s="5">
        <v>1</v>
      </c>
      <c r="K3469" s="5" t="s">
        <v>26484</v>
      </c>
      <c r="L3469" s="5">
        <v>4.7E-2</v>
      </c>
      <c r="M3469" s="8"/>
      <c r="N3469" s="8"/>
      <c r="O3469" s="8"/>
      <c r="P3469" s="8"/>
      <c r="Q3469" s="8"/>
      <c r="R3469" s="5" t="s">
        <v>417</v>
      </c>
      <c r="S3469" s="5" t="s">
        <v>417</v>
      </c>
      <c r="T3469" s="5" t="s">
        <v>417</v>
      </c>
      <c r="U3469" s="5" t="s">
        <v>417</v>
      </c>
      <c r="V3469" s="5" t="s">
        <v>417</v>
      </c>
      <c r="W3469" s="5" t="s">
        <v>417</v>
      </c>
      <c r="X3469" s="5" t="s">
        <v>417</v>
      </c>
      <c r="Y3469" s="5" t="s">
        <v>417</v>
      </c>
      <c r="Z3469" s="5" t="s">
        <v>417</v>
      </c>
      <c r="AA3469" s="5" t="s">
        <v>417</v>
      </c>
      <c r="AB3469" s="5" t="s">
        <v>26485</v>
      </c>
      <c r="AC3469" s="5"/>
      <c r="AD3469" s="5"/>
      <c r="AE3469" s="5"/>
      <c r="AF3469" s="5"/>
    </row>
    <row r="3470" spans="1:32" hidden="1">
      <c r="A3470" s="5" t="s">
        <v>26486</v>
      </c>
      <c r="B3470" s="5" t="str">
        <f>IF(COUNTIF('Leads Priorizados INT'!M:M,A3470)&gt;0,"Sí","No")</f>
        <v>No</v>
      </c>
      <c r="C3470">
        <v>0</v>
      </c>
      <c r="D3470" s="6" t="s">
        <v>414</v>
      </c>
      <c r="E3470" s="5" t="s">
        <v>26487</v>
      </c>
      <c r="F3470" s="5" t="s">
        <v>152</v>
      </c>
      <c r="G3470" s="5" t="s">
        <v>2084</v>
      </c>
      <c r="H3470" s="7">
        <v>740002</v>
      </c>
      <c r="I3470" s="5">
        <v>1</v>
      </c>
      <c r="J3470" s="5">
        <v>1</v>
      </c>
      <c r="K3470" s="5" t="s">
        <v>26488</v>
      </c>
      <c r="L3470" s="5">
        <v>4.7E-2</v>
      </c>
      <c r="M3470" s="8">
        <v>914732570</v>
      </c>
      <c r="N3470" s="8">
        <v>647736872</v>
      </c>
      <c r="O3470" s="8"/>
      <c r="P3470" s="8"/>
      <c r="Q3470" s="8"/>
      <c r="R3470" s="5" t="s">
        <v>417</v>
      </c>
      <c r="S3470" s="5" t="s">
        <v>417</v>
      </c>
      <c r="T3470" s="5" t="s">
        <v>417</v>
      </c>
      <c r="U3470" s="5" t="s">
        <v>417</v>
      </c>
      <c r="V3470" s="5" t="s">
        <v>417</v>
      </c>
      <c r="W3470" s="5" t="s">
        <v>417</v>
      </c>
      <c r="X3470" s="5" t="s">
        <v>417</v>
      </c>
      <c r="Y3470" s="5" t="s">
        <v>417</v>
      </c>
      <c r="Z3470" s="5" t="s">
        <v>417</v>
      </c>
      <c r="AA3470" s="5" t="s">
        <v>417</v>
      </c>
      <c r="AB3470" s="5"/>
      <c r="AC3470" s="5"/>
      <c r="AD3470" s="5"/>
      <c r="AE3470" s="5"/>
      <c r="AF3470" s="5"/>
    </row>
    <row r="3471" spans="1:32" hidden="1">
      <c r="A3471" s="5" t="s">
        <v>26489</v>
      </c>
      <c r="B3471" s="5" t="str">
        <f>IF(COUNTIF('Leads Priorizados INT'!M:M,A3471)&gt;0,"Sí","No")</f>
        <v>No</v>
      </c>
      <c r="C3471">
        <v>0</v>
      </c>
      <c r="D3471" s="6" t="s">
        <v>414</v>
      </c>
      <c r="E3471" s="5" t="s">
        <v>26490</v>
      </c>
      <c r="F3471" s="5" t="s">
        <v>152</v>
      </c>
      <c r="G3471" s="5" t="s">
        <v>780</v>
      </c>
      <c r="H3471" s="7">
        <v>378195</v>
      </c>
      <c r="I3471" s="5">
        <v>2</v>
      </c>
      <c r="J3471" s="5">
        <v>1</v>
      </c>
      <c r="K3471" s="5" t="s">
        <v>26491</v>
      </c>
      <c r="L3471" s="5">
        <v>4.7E-2</v>
      </c>
      <c r="M3471" s="8"/>
      <c r="N3471" s="8"/>
      <c r="O3471" s="8"/>
      <c r="P3471" s="8"/>
      <c r="Q3471" s="8"/>
      <c r="R3471" s="5" t="s">
        <v>417</v>
      </c>
      <c r="S3471" s="5" t="s">
        <v>417</v>
      </c>
      <c r="T3471" s="5" t="s">
        <v>417</v>
      </c>
      <c r="U3471" s="5" t="s">
        <v>417</v>
      </c>
      <c r="V3471" s="5" t="s">
        <v>417</v>
      </c>
      <c r="W3471" s="5" t="s">
        <v>417</v>
      </c>
      <c r="X3471" s="5" t="s">
        <v>417</v>
      </c>
      <c r="Y3471" s="5" t="s">
        <v>417</v>
      </c>
      <c r="Z3471" s="5" t="s">
        <v>417</v>
      </c>
      <c r="AA3471" s="5" t="s">
        <v>417</v>
      </c>
      <c r="AB3471" s="5"/>
      <c r="AC3471" s="5"/>
      <c r="AD3471" s="5"/>
      <c r="AE3471" s="5"/>
      <c r="AF3471" s="5"/>
    </row>
    <row r="3472" spans="1:32" hidden="1">
      <c r="A3472" s="5" t="s">
        <v>26492</v>
      </c>
      <c r="B3472" s="5" t="str">
        <f>IF(COUNTIF('Leads Priorizados INT'!M:M,A3472)&gt;0,"Sí","No")</f>
        <v>No</v>
      </c>
      <c r="C3472">
        <v>0</v>
      </c>
      <c r="D3472" s="6" t="s">
        <v>414</v>
      </c>
      <c r="E3472" s="5" t="s">
        <v>26493</v>
      </c>
      <c r="F3472" s="5" t="s">
        <v>431</v>
      </c>
      <c r="G3472" s="5" t="s">
        <v>19462</v>
      </c>
      <c r="H3472" s="7">
        <v>440111</v>
      </c>
      <c r="I3472" s="5">
        <v>2</v>
      </c>
      <c r="J3472" s="5">
        <v>2</v>
      </c>
      <c r="K3472" s="5" t="s">
        <v>26494</v>
      </c>
      <c r="L3472" s="5">
        <v>4.7E-2</v>
      </c>
      <c r="M3472" s="8">
        <v>937766336</v>
      </c>
      <c r="N3472" s="8">
        <v>937766454</v>
      </c>
      <c r="O3472" s="8">
        <v>937740971</v>
      </c>
      <c r="P3472" s="8">
        <v>937766453</v>
      </c>
      <c r="Q3472" s="8">
        <v>653949861</v>
      </c>
      <c r="R3472" s="5" t="s">
        <v>417</v>
      </c>
      <c r="S3472" s="5" t="s">
        <v>417</v>
      </c>
      <c r="T3472" s="5" t="s">
        <v>417</v>
      </c>
      <c r="U3472" s="5" t="s">
        <v>417</v>
      </c>
      <c r="V3472" s="5" t="s">
        <v>417</v>
      </c>
      <c r="W3472" s="5" t="s">
        <v>417</v>
      </c>
      <c r="X3472" s="5" t="s">
        <v>417</v>
      </c>
      <c r="Y3472" s="5" t="s">
        <v>417</v>
      </c>
      <c r="Z3472" s="5" t="s">
        <v>417</v>
      </c>
      <c r="AA3472" s="5" t="s">
        <v>417</v>
      </c>
      <c r="AB3472" s="5" t="s">
        <v>26495</v>
      </c>
      <c r="AC3472" s="5" t="s">
        <v>26496</v>
      </c>
      <c r="AD3472" s="5"/>
      <c r="AE3472" s="5"/>
      <c r="AF3472" s="5"/>
    </row>
    <row r="3473" spans="1:32" hidden="1">
      <c r="A3473" s="5" t="s">
        <v>26497</v>
      </c>
      <c r="B3473" s="5" t="str">
        <f>IF(COUNTIF('Leads Priorizados INT'!M:M,A3473)&gt;0,"Sí","No")</f>
        <v>No</v>
      </c>
      <c r="C3473">
        <v>0</v>
      </c>
      <c r="D3473" s="6" t="s">
        <v>414</v>
      </c>
      <c r="E3473" s="5" t="s">
        <v>26498</v>
      </c>
      <c r="F3473" s="5" t="s">
        <v>152</v>
      </c>
      <c r="G3473" s="5" t="s">
        <v>2450</v>
      </c>
      <c r="H3473" s="7">
        <v>1019105</v>
      </c>
      <c r="I3473" s="5">
        <v>16</v>
      </c>
      <c r="J3473" s="5">
        <v>1</v>
      </c>
      <c r="K3473" s="5" t="s">
        <v>26499</v>
      </c>
      <c r="L3473" s="5">
        <v>4.6899999999999997E-2</v>
      </c>
      <c r="M3473" s="8"/>
      <c r="N3473" s="8"/>
      <c r="O3473" s="8"/>
      <c r="P3473" s="8"/>
      <c r="Q3473" s="8"/>
      <c r="R3473" s="5" t="s">
        <v>417</v>
      </c>
      <c r="S3473" s="5" t="s">
        <v>417</v>
      </c>
      <c r="T3473" s="5" t="s">
        <v>417</v>
      </c>
      <c r="U3473" s="5" t="s">
        <v>417</v>
      </c>
      <c r="V3473" s="5" t="s">
        <v>417</v>
      </c>
      <c r="W3473" s="5" t="s">
        <v>417</v>
      </c>
      <c r="X3473" s="5" t="s">
        <v>417</v>
      </c>
      <c r="Y3473" s="5" t="s">
        <v>417</v>
      </c>
      <c r="Z3473" s="5" t="s">
        <v>417</v>
      </c>
      <c r="AA3473" s="5" t="s">
        <v>417</v>
      </c>
      <c r="AB3473" s="5"/>
      <c r="AC3473" s="5"/>
      <c r="AD3473" s="5"/>
      <c r="AE3473" s="5"/>
      <c r="AF3473" s="5"/>
    </row>
    <row r="3474" spans="1:32" hidden="1">
      <c r="A3474" s="5" t="s">
        <v>26500</v>
      </c>
      <c r="B3474" s="5" t="str">
        <f>IF(COUNTIF('Leads Priorizados INT'!M:M,A3474)&gt;0,"Sí","No")</f>
        <v>No</v>
      </c>
      <c r="C3474">
        <v>0</v>
      </c>
      <c r="D3474" s="6" t="s">
        <v>414</v>
      </c>
      <c r="E3474" s="5" t="s">
        <v>26501</v>
      </c>
      <c r="F3474" s="5" t="s">
        <v>1511</v>
      </c>
      <c r="G3474" s="5" t="s">
        <v>26502</v>
      </c>
      <c r="H3474" s="7">
        <v>1128370</v>
      </c>
      <c r="I3474" s="5">
        <v>41</v>
      </c>
      <c r="J3474" s="5">
        <v>1</v>
      </c>
      <c r="K3474" s="5" t="s">
        <v>26503</v>
      </c>
      <c r="L3474" s="5">
        <v>4.6899999999999997E-2</v>
      </c>
      <c r="M3474" s="8">
        <v>973604106</v>
      </c>
      <c r="N3474" s="8">
        <v>973673539</v>
      </c>
      <c r="O3474" s="8">
        <v>973712043</v>
      </c>
      <c r="P3474" s="8"/>
      <c r="Q3474" s="8"/>
      <c r="R3474" s="5" t="s">
        <v>417</v>
      </c>
      <c r="S3474" s="5" t="s">
        <v>417</v>
      </c>
      <c r="T3474" s="5" t="s">
        <v>417</v>
      </c>
      <c r="U3474" s="5" t="s">
        <v>417</v>
      </c>
      <c r="V3474" s="5" t="s">
        <v>417</v>
      </c>
      <c r="W3474" s="5" t="s">
        <v>417</v>
      </c>
      <c r="X3474" s="5" t="s">
        <v>417</v>
      </c>
      <c r="Y3474" s="5" t="s">
        <v>417</v>
      </c>
      <c r="Z3474" s="5" t="s">
        <v>417</v>
      </c>
      <c r="AA3474" s="5" t="s">
        <v>417</v>
      </c>
      <c r="AB3474" s="5" t="s">
        <v>26504</v>
      </c>
      <c r="AC3474" s="5"/>
      <c r="AD3474" s="5"/>
      <c r="AE3474" s="5"/>
      <c r="AF3474" s="5"/>
    </row>
    <row r="3475" spans="1:32">
      <c r="A3475" s="5" t="s">
        <v>26505</v>
      </c>
      <c r="B3475" s="5" t="str">
        <f>IF(COUNTIF('Leads Priorizados INT'!M:M,A3475)&gt;0,"Sí","No")</f>
        <v>No</v>
      </c>
      <c r="C3475">
        <v>1</v>
      </c>
      <c r="D3475" s="6" t="s">
        <v>414</v>
      </c>
      <c r="E3475" s="5" t="s">
        <v>26506</v>
      </c>
      <c r="F3475" s="5" t="s">
        <v>1650</v>
      </c>
      <c r="G3475" s="5" t="s">
        <v>11874</v>
      </c>
      <c r="H3475" s="7">
        <v>486904</v>
      </c>
      <c r="I3475" s="5">
        <v>3</v>
      </c>
      <c r="J3475" s="5">
        <v>1</v>
      </c>
      <c r="K3475" s="5" t="s">
        <v>26507</v>
      </c>
      <c r="L3475" s="5">
        <v>4.6899999999999997E-2</v>
      </c>
      <c r="M3475" s="8">
        <v>921440732</v>
      </c>
      <c r="N3475" s="8"/>
      <c r="O3475" s="8"/>
      <c r="P3475" s="8"/>
      <c r="Q3475" s="8"/>
      <c r="R3475" s="5" t="s">
        <v>417</v>
      </c>
      <c r="S3475" s="5" t="s">
        <v>417</v>
      </c>
      <c r="T3475" s="5" t="s">
        <v>417</v>
      </c>
      <c r="U3475" s="5" t="s">
        <v>417</v>
      </c>
      <c r="V3475" s="5" t="s">
        <v>417</v>
      </c>
      <c r="W3475" s="5" t="s">
        <v>417</v>
      </c>
      <c r="X3475" s="5" t="s">
        <v>417</v>
      </c>
      <c r="Y3475" s="5" t="s">
        <v>417</v>
      </c>
      <c r="Z3475" s="5" t="s">
        <v>417</v>
      </c>
      <c r="AA3475" s="5" t="s">
        <v>417</v>
      </c>
      <c r="AB3475" s="5"/>
      <c r="AC3475" s="5"/>
      <c r="AD3475" s="5"/>
      <c r="AE3475" s="5"/>
      <c r="AF3475" s="5"/>
    </row>
    <row r="3476" spans="1:32" hidden="1">
      <c r="A3476" s="5" t="s">
        <v>26508</v>
      </c>
      <c r="B3476" s="5" t="str">
        <f>IF(COUNTIF('Leads Priorizados INT'!M:M,A3476)&gt;0,"Sí","No")</f>
        <v>No</v>
      </c>
      <c r="C3476">
        <v>0</v>
      </c>
      <c r="D3476" s="6" t="s">
        <v>414</v>
      </c>
      <c r="E3476" s="5" t="s">
        <v>26509</v>
      </c>
      <c r="F3476" s="5" t="s">
        <v>752</v>
      </c>
      <c r="G3476" s="5" t="s">
        <v>19485</v>
      </c>
      <c r="H3476" s="7">
        <v>471557</v>
      </c>
      <c r="I3476" s="5">
        <v>0</v>
      </c>
      <c r="J3476" s="5">
        <v>1</v>
      </c>
      <c r="K3476" s="5" t="s">
        <v>26510</v>
      </c>
      <c r="L3476" s="5">
        <v>4.6899999999999997E-2</v>
      </c>
      <c r="M3476" s="8">
        <v>977342417</v>
      </c>
      <c r="N3476" s="8"/>
      <c r="O3476" s="8"/>
      <c r="P3476" s="8"/>
      <c r="Q3476" s="8"/>
      <c r="R3476" s="5" t="s">
        <v>417</v>
      </c>
      <c r="S3476" s="5" t="s">
        <v>417</v>
      </c>
      <c r="T3476" s="5" t="s">
        <v>417</v>
      </c>
      <c r="U3476" s="5" t="s">
        <v>417</v>
      </c>
      <c r="V3476" s="5" t="s">
        <v>417</v>
      </c>
      <c r="W3476" s="5" t="s">
        <v>417</v>
      </c>
      <c r="X3476" s="5" t="s">
        <v>417</v>
      </c>
      <c r="Y3476" s="5" t="s">
        <v>417</v>
      </c>
      <c r="Z3476" s="5" t="s">
        <v>417</v>
      </c>
      <c r="AA3476" s="5" t="s">
        <v>417</v>
      </c>
      <c r="AB3476" s="5"/>
      <c r="AC3476" s="5"/>
      <c r="AD3476" s="5"/>
      <c r="AE3476" s="5"/>
      <c r="AF3476" s="5"/>
    </row>
    <row r="3477" spans="1:32">
      <c r="A3477" s="5" t="s">
        <v>26511</v>
      </c>
      <c r="B3477" s="5" t="str">
        <f>IF(COUNTIF('Leads Priorizados INT'!M:M,A3477)&gt;0,"Sí","No")</f>
        <v>No</v>
      </c>
      <c r="C3477">
        <v>1</v>
      </c>
      <c r="D3477" s="6" t="s">
        <v>414</v>
      </c>
      <c r="E3477" s="5" t="s">
        <v>26512</v>
      </c>
      <c r="F3477" s="5" t="s">
        <v>152</v>
      </c>
      <c r="G3477" s="5" t="s">
        <v>2868</v>
      </c>
      <c r="H3477" s="7">
        <v>897222</v>
      </c>
      <c r="I3477" s="5">
        <v>7</v>
      </c>
      <c r="J3477" s="5">
        <v>1</v>
      </c>
      <c r="K3477" s="5" t="s">
        <v>26513</v>
      </c>
      <c r="L3477" s="5">
        <v>4.6899999999999997E-2</v>
      </c>
      <c r="M3477" s="8"/>
      <c r="N3477" s="8"/>
      <c r="O3477" s="8"/>
      <c r="P3477" s="8"/>
      <c r="Q3477" s="8"/>
      <c r="R3477" s="5" t="s">
        <v>417</v>
      </c>
      <c r="S3477" s="5" t="s">
        <v>417</v>
      </c>
      <c r="T3477" s="5" t="s">
        <v>417</v>
      </c>
      <c r="U3477" s="5" t="s">
        <v>417</v>
      </c>
      <c r="V3477" s="5" t="s">
        <v>417</v>
      </c>
      <c r="W3477" s="5" t="s">
        <v>417</v>
      </c>
      <c r="X3477" s="5" t="s">
        <v>417</v>
      </c>
      <c r="Y3477" s="5" t="s">
        <v>417</v>
      </c>
      <c r="Z3477" s="5" t="s">
        <v>417</v>
      </c>
      <c r="AA3477" s="5" t="s">
        <v>417</v>
      </c>
      <c r="AB3477" s="5"/>
      <c r="AC3477" s="5"/>
      <c r="AD3477" s="5"/>
      <c r="AE3477" s="5"/>
      <c r="AF3477" s="5"/>
    </row>
    <row r="3478" spans="1:32">
      <c r="A3478" s="5" t="s">
        <v>26514</v>
      </c>
      <c r="B3478" s="5" t="str">
        <f>IF(COUNTIF('Leads Priorizados INT'!M:M,A3478)&gt;0,"Sí","No")</f>
        <v>No</v>
      </c>
      <c r="C3478">
        <v>1</v>
      </c>
      <c r="D3478" s="6" t="s">
        <v>414</v>
      </c>
      <c r="E3478" s="5" t="s">
        <v>26515</v>
      </c>
      <c r="F3478" s="5" t="s">
        <v>1245</v>
      </c>
      <c r="G3478" s="5" t="s">
        <v>26516</v>
      </c>
      <c r="H3478" s="7">
        <v>630635</v>
      </c>
      <c r="I3478" s="5">
        <v>1</v>
      </c>
      <c r="J3478" s="5">
        <v>1</v>
      </c>
      <c r="K3478" s="5" t="s">
        <v>26517</v>
      </c>
      <c r="L3478" s="5">
        <v>4.6899999999999997E-2</v>
      </c>
      <c r="M3478" s="8"/>
      <c r="N3478" s="8"/>
      <c r="O3478" s="8"/>
      <c r="P3478" s="8"/>
      <c r="Q3478" s="8"/>
      <c r="R3478" s="5" t="s">
        <v>417</v>
      </c>
      <c r="S3478" s="5" t="s">
        <v>417</v>
      </c>
      <c r="T3478" s="5" t="s">
        <v>417</v>
      </c>
      <c r="U3478" s="5" t="s">
        <v>417</v>
      </c>
      <c r="V3478" s="5" t="s">
        <v>417</v>
      </c>
      <c r="W3478" s="5" t="s">
        <v>417</v>
      </c>
      <c r="X3478" s="5" t="s">
        <v>417</v>
      </c>
      <c r="Y3478" s="5" t="s">
        <v>417</v>
      </c>
      <c r="Z3478" s="5" t="s">
        <v>417</v>
      </c>
      <c r="AA3478" s="5" t="s">
        <v>417</v>
      </c>
      <c r="AB3478" s="5"/>
      <c r="AC3478" s="5"/>
      <c r="AD3478" s="5"/>
      <c r="AE3478" s="5"/>
      <c r="AF3478" s="5"/>
    </row>
    <row r="3479" spans="1:32" hidden="1">
      <c r="A3479" s="5" t="s">
        <v>26518</v>
      </c>
      <c r="B3479" s="5" t="str">
        <f>IF(COUNTIF('Leads Priorizados INT'!M:M,A3479)&gt;0,"Sí","No")</f>
        <v>No</v>
      </c>
      <c r="C3479">
        <v>0</v>
      </c>
      <c r="D3479" s="6" t="s">
        <v>414</v>
      </c>
      <c r="E3479" s="5" t="s">
        <v>26519</v>
      </c>
      <c r="F3479" s="5" t="s">
        <v>152</v>
      </c>
      <c r="G3479" s="5" t="s">
        <v>1915</v>
      </c>
      <c r="H3479" s="7">
        <v>364423</v>
      </c>
      <c r="I3479" s="5">
        <v>1</v>
      </c>
      <c r="J3479" s="5">
        <v>1</v>
      </c>
      <c r="K3479" s="5" t="s">
        <v>26520</v>
      </c>
      <c r="L3479" s="5">
        <v>4.6800000000000001E-2</v>
      </c>
      <c r="M3479" s="8">
        <v>914061915</v>
      </c>
      <c r="N3479" s="8">
        <v>914061917</v>
      </c>
      <c r="O3479" s="8">
        <v>917047480</v>
      </c>
      <c r="P3479" s="8"/>
      <c r="Q3479" s="8"/>
      <c r="R3479" s="5" t="s">
        <v>417</v>
      </c>
      <c r="S3479" s="5" t="s">
        <v>417</v>
      </c>
      <c r="T3479" s="5" t="s">
        <v>417</v>
      </c>
      <c r="U3479" s="5" t="s">
        <v>417</v>
      </c>
      <c r="V3479" s="5" t="s">
        <v>417</v>
      </c>
      <c r="W3479" s="5" t="s">
        <v>417</v>
      </c>
      <c r="X3479" s="5" t="s">
        <v>417</v>
      </c>
      <c r="Y3479" s="5" t="s">
        <v>417</v>
      </c>
      <c r="Z3479" s="5" t="s">
        <v>417</v>
      </c>
      <c r="AA3479" s="5" t="s">
        <v>417</v>
      </c>
      <c r="AB3479" s="5" t="s">
        <v>26521</v>
      </c>
      <c r="AC3479" s="5"/>
      <c r="AD3479" s="5"/>
      <c r="AE3479" s="5"/>
      <c r="AF3479" s="5"/>
    </row>
    <row r="3480" spans="1:32">
      <c r="A3480" s="5" t="s">
        <v>26522</v>
      </c>
      <c r="B3480" s="5" t="str">
        <f>IF(COUNTIF('Leads Priorizados INT'!M:M,A3480)&gt;0,"Sí","No")</f>
        <v>No</v>
      </c>
      <c r="C3480">
        <v>1</v>
      </c>
      <c r="D3480" s="6" t="s">
        <v>414</v>
      </c>
      <c r="E3480" s="5" t="s">
        <v>26523</v>
      </c>
      <c r="F3480" s="5" t="s">
        <v>415</v>
      </c>
      <c r="G3480" s="5" t="s">
        <v>10248</v>
      </c>
      <c r="H3480" s="7">
        <v>546069</v>
      </c>
      <c r="I3480" s="5">
        <v>1</v>
      </c>
      <c r="J3480" s="5">
        <v>2</v>
      </c>
      <c r="K3480" s="5" t="s">
        <v>26524</v>
      </c>
      <c r="L3480" s="5">
        <v>4.6800000000000001E-2</v>
      </c>
      <c r="M3480" s="8"/>
      <c r="N3480" s="8"/>
      <c r="O3480" s="8"/>
      <c r="P3480" s="8"/>
      <c r="Q3480" s="8"/>
      <c r="R3480" s="5" t="s">
        <v>417</v>
      </c>
      <c r="S3480" s="5" t="s">
        <v>417</v>
      </c>
      <c r="T3480" s="5" t="s">
        <v>417</v>
      </c>
      <c r="U3480" s="5" t="s">
        <v>417</v>
      </c>
      <c r="V3480" s="5" t="s">
        <v>417</v>
      </c>
      <c r="W3480" s="5" t="s">
        <v>417</v>
      </c>
      <c r="X3480" s="5" t="s">
        <v>417</v>
      </c>
      <c r="Y3480" s="5" t="s">
        <v>417</v>
      </c>
      <c r="Z3480" s="5" t="s">
        <v>417</v>
      </c>
      <c r="AA3480" s="5" t="s">
        <v>417</v>
      </c>
      <c r="AB3480" s="5"/>
      <c r="AC3480" s="5"/>
      <c r="AD3480" s="5"/>
      <c r="AE3480" s="5"/>
      <c r="AF3480" s="5"/>
    </row>
    <row r="3481" spans="1:32" hidden="1">
      <c r="A3481" s="5" t="s">
        <v>26525</v>
      </c>
      <c r="B3481" s="5" t="str">
        <f>IF(COUNTIF('Leads Priorizados INT'!M:M,A3481)&gt;0,"Sí","No")</f>
        <v>No</v>
      </c>
      <c r="C3481">
        <v>0</v>
      </c>
      <c r="D3481" s="6" t="s">
        <v>414</v>
      </c>
      <c r="E3481" s="5" t="s">
        <v>26526</v>
      </c>
      <c r="F3481" s="5" t="s">
        <v>931</v>
      </c>
      <c r="G3481" s="5" t="s">
        <v>26527</v>
      </c>
      <c r="H3481" s="7">
        <v>5922687</v>
      </c>
      <c r="I3481" s="5">
        <v>94</v>
      </c>
      <c r="J3481" s="5">
        <v>2</v>
      </c>
      <c r="K3481" s="5" t="s">
        <v>26528</v>
      </c>
      <c r="L3481" s="5">
        <v>4.6800000000000001E-2</v>
      </c>
      <c r="M3481" s="8">
        <v>981211848</v>
      </c>
      <c r="N3481" s="8">
        <v>981146300</v>
      </c>
      <c r="O3481" s="8"/>
      <c r="P3481" s="8"/>
      <c r="Q3481" s="8"/>
      <c r="R3481" s="5" t="s">
        <v>417</v>
      </c>
      <c r="S3481" s="5" t="s">
        <v>417</v>
      </c>
      <c r="T3481" s="5" t="s">
        <v>417</v>
      </c>
      <c r="U3481" s="5" t="s">
        <v>417</v>
      </c>
      <c r="V3481" s="5" t="s">
        <v>417</v>
      </c>
      <c r="W3481" s="5" t="s">
        <v>417</v>
      </c>
      <c r="X3481" s="5" t="s">
        <v>417</v>
      </c>
      <c r="Y3481" s="5" t="s">
        <v>417</v>
      </c>
      <c r="Z3481" s="5" t="s">
        <v>417</v>
      </c>
      <c r="AA3481" s="5" t="s">
        <v>417</v>
      </c>
      <c r="AB3481" s="5"/>
      <c r="AC3481" s="5"/>
      <c r="AD3481" s="5"/>
      <c r="AE3481" s="5"/>
      <c r="AF3481" s="5"/>
    </row>
    <row r="3482" spans="1:32" hidden="1">
      <c r="A3482" s="5" t="s">
        <v>26529</v>
      </c>
      <c r="B3482" s="5" t="str">
        <f>IF(COUNTIF('Leads Priorizados INT'!M:M,A3482)&gt;0,"Sí","No")</f>
        <v>No</v>
      </c>
      <c r="C3482">
        <v>0</v>
      </c>
      <c r="D3482" s="6" t="s">
        <v>414</v>
      </c>
      <c r="E3482" s="5" t="s">
        <v>26530</v>
      </c>
      <c r="F3482" s="5" t="s">
        <v>152</v>
      </c>
      <c r="G3482" s="5" t="s">
        <v>522</v>
      </c>
      <c r="H3482" s="7">
        <v>588442</v>
      </c>
      <c r="I3482" s="5">
        <v>1</v>
      </c>
      <c r="J3482" s="5">
        <v>1</v>
      </c>
      <c r="K3482" s="5" t="s">
        <v>26531</v>
      </c>
      <c r="L3482" s="5">
        <v>4.6800000000000001E-2</v>
      </c>
      <c r="M3482" s="8"/>
      <c r="N3482" s="8"/>
      <c r="O3482" s="8"/>
      <c r="P3482" s="8"/>
      <c r="Q3482" s="8"/>
      <c r="R3482" s="5" t="s">
        <v>417</v>
      </c>
      <c r="S3482" s="5" t="s">
        <v>417</v>
      </c>
      <c r="T3482" s="5" t="s">
        <v>417</v>
      </c>
      <c r="U3482" s="5" t="s">
        <v>417</v>
      </c>
      <c r="V3482" s="5" t="s">
        <v>417</v>
      </c>
      <c r="W3482" s="5" t="s">
        <v>417</v>
      </c>
      <c r="X3482" s="5" t="s">
        <v>417</v>
      </c>
      <c r="Y3482" s="5" t="s">
        <v>417</v>
      </c>
      <c r="Z3482" s="5" t="s">
        <v>417</v>
      </c>
      <c r="AA3482" s="5" t="s">
        <v>417</v>
      </c>
      <c r="AB3482" s="5"/>
      <c r="AC3482" s="5"/>
      <c r="AD3482" s="5"/>
      <c r="AE3482" s="5"/>
      <c r="AF3482" s="5"/>
    </row>
    <row r="3483" spans="1:32" hidden="1">
      <c r="A3483" s="5" t="s">
        <v>26532</v>
      </c>
      <c r="B3483" s="5" t="str">
        <f>IF(COUNTIF('Leads Priorizados INT'!M:M,A3483)&gt;0,"Sí","No")</f>
        <v>No</v>
      </c>
      <c r="C3483">
        <v>0</v>
      </c>
      <c r="D3483" s="6" t="s">
        <v>414</v>
      </c>
      <c r="E3483" s="5" t="s">
        <v>26533</v>
      </c>
      <c r="F3483" s="5" t="s">
        <v>1065</v>
      </c>
      <c r="G3483" s="5" t="s">
        <v>21190</v>
      </c>
      <c r="H3483" s="7">
        <v>1151803</v>
      </c>
      <c r="I3483" s="5">
        <v>1</v>
      </c>
      <c r="J3483" s="5">
        <v>2</v>
      </c>
      <c r="K3483" s="5" t="s">
        <v>26534</v>
      </c>
      <c r="L3483" s="5">
        <v>4.6699999999999998E-2</v>
      </c>
      <c r="M3483" s="8"/>
      <c r="N3483" s="8"/>
      <c r="O3483" s="8"/>
      <c r="P3483" s="8"/>
      <c r="Q3483" s="8"/>
      <c r="R3483" s="5" t="s">
        <v>417</v>
      </c>
      <c r="S3483" s="5" t="s">
        <v>417</v>
      </c>
      <c r="T3483" s="5" t="s">
        <v>417</v>
      </c>
      <c r="U3483" s="5" t="s">
        <v>417</v>
      </c>
      <c r="V3483" s="5" t="s">
        <v>417</v>
      </c>
      <c r="W3483" s="5" t="s">
        <v>417</v>
      </c>
      <c r="X3483" s="5" t="s">
        <v>417</v>
      </c>
      <c r="Y3483" s="5" t="s">
        <v>417</v>
      </c>
      <c r="Z3483" s="5" t="s">
        <v>417</v>
      </c>
      <c r="AA3483" s="5" t="s">
        <v>417</v>
      </c>
      <c r="AB3483" s="5"/>
      <c r="AC3483" s="5"/>
      <c r="AD3483" s="5"/>
      <c r="AE3483" s="5"/>
      <c r="AF3483" s="5"/>
    </row>
    <row r="3484" spans="1:32" hidden="1">
      <c r="A3484" s="5" t="s">
        <v>26535</v>
      </c>
      <c r="B3484" s="5" t="str">
        <f>IF(COUNTIF('Leads Priorizados INT'!M:M,A3484)&gt;0,"Sí","No")</f>
        <v>No</v>
      </c>
      <c r="C3484">
        <v>0</v>
      </c>
      <c r="D3484" s="6" t="s">
        <v>414</v>
      </c>
      <c r="E3484" s="5" t="s">
        <v>26536</v>
      </c>
      <c r="F3484" s="5" t="s">
        <v>152</v>
      </c>
      <c r="G3484" s="5" t="s">
        <v>601</v>
      </c>
      <c r="H3484" s="7">
        <v>559671</v>
      </c>
      <c r="I3484" s="5">
        <v>4</v>
      </c>
      <c r="J3484" s="5">
        <v>1</v>
      </c>
      <c r="K3484" s="5" t="s">
        <v>26537</v>
      </c>
      <c r="L3484" s="5">
        <v>4.6699999999999998E-2</v>
      </c>
      <c r="M3484" s="8"/>
      <c r="N3484" s="8"/>
      <c r="O3484" s="8"/>
      <c r="P3484" s="8"/>
      <c r="Q3484" s="8"/>
      <c r="R3484" s="5" t="s">
        <v>417</v>
      </c>
      <c r="S3484" s="5" t="s">
        <v>417</v>
      </c>
      <c r="T3484" s="5" t="s">
        <v>417</v>
      </c>
      <c r="U3484" s="5" t="s">
        <v>417</v>
      </c>
      <c r="V3484" s="5" t="s">
        <v>417</v>
      </c>
      <c r="W3484" s="5" t="s">
        <v>417</v>
      </c>
      <c r="X3484" s="5" t="s">
        <v>417</v>
      </c>
      <c r="Y3484" s="5" t="s">
        <v>417</v>
      </c>
      <c r="Z3484" s="5" t="s">
        <v>417</v>
      </c>
      <c r="AA3484" s="5" t="s">
        <v>417</v>
      </c>
      <c r="AB3484" s="5"/>
      <c r="AC3484" s="5"/>
      <c r="AD3484" s="5"/>
      <c r="AE3484" s="5"/>
      <c r="AF3484" s="5"/>
    </row>
    <row r="3485" spans="1:32" hidden="1">
      <c r="A3485" s="5" t="s">
        <v>26538</v>
      </c>
      <c r="B3485" s="5" t="str">
        <f>IF(COUNTIF('Leads Priorizados INT'!M:M,A3485)&gt;0,"Sí","No")</f>
        <v>No</v>
      </c>
      <c r="C3485">
        <v>0</v>
      </c>
      <c r="D3485" s="6" t="s">
        <v>414</v>
      </c>
      <c r="E3485" s="5" t="s">
        <v>26539</v>
      </c>
      <c r="F3485" s="5" t="s">
        <v>152</v>
      </c>
      <c r="G3485" s="5" t="s">
        <v>25349</v>
      </c>
      <c r="H3485" s="7">
        <v>355423</v>
      </c>
      <c r="I3485" s="5">
        <v>1</v>
      </c>
      <c r="J3485" s="5">
        <v>1</v>
      </c>
      <c r="K3485" s="5" t="s">
        <v>26540</v>
      </c>
      <c r="L3485" s="5">
        <v>4.6699999999999998E-2</v>
      </c>
      <c r="M3485" s="8"/>
      <c r="N3485" s="8"/>
      <c r="O3485" s="8"/>
      <c r="P3485" s="8"/>
      <c r="Q3485" s="8"/>
      <c r="R3485" s="5" t="s">
        <v>417</v>
      </c>
      <c r="S3485" s="5" t="s">
        <v>417</v>
      </c>
      <c r="T3485" s="5" t="s">
        <v>417</v>
      </c>
      <c r="U3485" s="5" t="s">
        <v>417</v>
      </c>
      <c r="V3485" s="5" t="s">
        <v>417</v>
      </c>
      <c r="W3485" s="5" t="s">
        <v>417</v>
      </c>
      <c r="X3485" s="5" t="s">
        <v>417</v>
      </c>
      <c r="Y3485" s="5" t="s">
        <v>417</v>
      </c>
      <c r="Z3485" s="5" t="s">
        <v>417</v>
      </c>
      <c r="AA3485" s="5" t="s">
        <v>417</v>
      </c>
      <c r="AB3485" s="5"/>
      <c r="AC3485" s="5"/>
      <c r="AD3485" s="5"/>
      <c r="AE3485" s="5"/>
      <c r="AF3485" s="5"/>
    </row>
    <row r="3486" spans="1:32" hidden="1">
      <c r="A3486" s="5" t="s">
        <v>26541</v>
      </c>
      <c r="B3486" s="5" t="str">
        <f>IF(COUNTIF('Leads Priorizados INT'!M:M,A3486)&gt;0,"Sí","No")</f>
        <v>No</v>
      </c>
      <c r="C3486">
        <v>0</v>
      </c>
      <c r="D3486" s="6" t="s">
        <v>414</v>
      </c>
      <c r="E3486" s="5" t="s">
        <v>26542</v>
      </c>
      <c r="F3486" s="5" t="s">
        <v>152</v>
      </c>
      <c r="G3486" s="5" t="s">
        <v>2881</v>
      </c>
      <c r="H3486" s="7">
        <v>618651</v>
      </c>
      <c r="I3486" s="5">
        <v>3</v>
      </c>
      <c r="J3486" s="5">
        <v>1</v>
      </c>
      <c r="K3486" s="5" t="s">
        <v>26543</v>
      </c>
      <c r="L3486" s="5">
        <v>4.6699999999999998E-2</v>
      </c>
      <c r="M3486" s="8"/>
      <c r="N3486" s="8"/>
      <c r="O3486" s="8"/>
      <c r="P3486" s="8"/>
      <c r="Q3486" s="8"/>
      <c r="R3486" s="5" t="s">
        <v>417</v>
      </c>
      <c r="S3486" s="5" t="s">
        <v>417</v>
      </c>
      <c r="T3486" s="5" t="s">
        <v>417</v>
      </c>
      <c r="U3486" s="5" t="s">
        <v>417</v>
      </c>
      <c r="V3486" s="5" t="s">
        <v>417</v>
      </c>
      <c r="W3486" s="5" t="s">
        <v>417</v>
      </c>
      <c r="X3486" s="5" t="s">
        <v>417</v>
      </c>
      <c r="Y3486" s="5" t="s">
        <v>417</v>
      </c>
      <c r="Z3486" s="5" t="s">
        <v>417</v>
      </c>
      <c r="AA3486" s="5" t="s">
        <v>417</v>
      </c>
      <c r="AB3486" s="5"/>
      <c r="AC3486" s="5"/>
      <c r="AD3486" s="5"/>
      <c r="AE3486" s="5"/>
      <c r="AF3486" s="5"/>
    </row>
    <row r="3487" spans="1:32" hidden="1">
      <c r="A3487" s="5" t="s">
        <v>26544</v>
      </c>
      <c r="B3487" s="5" t="str">
        <f>IF(COUNTIF('Leads Priorizados INT'!M:M,A3487)&gt;0,"Sí","No")</f>
        <v>No</v>
      </c>
      <c r="C3487">
        <v>0</v>
      </c>
      <c r="D3487" s="6" t="s">
        <v>414</v>
      </c>
      <c r="E3487" s="5" t="s">
        <v>26545</v>
      </c>
      <c r="F3487" s="5" t="s">
        <v>431</v>
      </c>
      <c r="G3487" s="5" t="s">
        <v>1669</v>
      </c>
      <c r="H3487" s="7">
        <v>308489</v>
      </c>
      <c r="I3487" s="5">
        <v>1</v>
      </c>
      <c r="J3487" s="5">
        <v>1</v>
      </c>
      <c r="K3487" s="5" t="s">
        <v>26546</v>
      </c>
      <c r="L3487" s="5">
        <v>4.6600000000000003E-2</v>
      </c>
      <c r="M3487" s="8">
        <v>934517830</v>
      </c>
      <c r="N3487" s="8">
        <v>933328147</v>
      </c>
      <c r="O3487" s="8"/>
      <c r="P3487" s="8"/>
      <c r="Q3487" s="8"/>
      <c r="R3487" s="5" t="s">
        <v>417</v>
      </c>
      <c r="S3487" s="5" t="s">
        <v>417</v>
      </c>
      <c r="T3487" s="5" t="s">
        <v>417</v>
      </c>
      <c r="U3487" s="5" t="s">
        <v>417</v>
      </c>
      <c r="V3487" s="5" t="s">
        <v>417</v>
      </c>
      <c r="W3487" s="5" t="s">
        <v>417</v>
      </c>
      <c r="X3487" s="5" t="s">
        <v>417</v>
      </c>
      <c r="Y3487" s="5" t="s">
        <v>417</v>
      </c>
      <c r="Z3487" s="5" t="s">
        <v>417</v>
      </c>
      <c r="AA3487" s="5" t="s">
        <v>417</v>
      </c>
      <c r="AB3487" s="5" t="s">
        <v>18557</v>
      </c>
      <c r="AC3487" s="5" t="s">
        <v>18558</v>
      </c>
      <c r="AD3487" s="5"/>
      <c r="AE3487" s="5"/>
      <c r="AF3487" s="5"/>
    </row>
    <row r="3488" spans="1:32" hidden="1">
      <c r="A3488" s="5" t="s">
        <v>26547</v>
      </c>
      <c r="B3488" s="5" t="str">
        <f>IF(COUNTIF('Leads Priorizados INT'!M:M,A3488)&gt;0,"Sí","No")</f>
        <v>No</v>
      </c>
      <c r="C3488">
        <v>0</v>
      </c>
      <c r="D3488" s="6" t="s">
        <v>414</v>
      </c>
      <c r="E3488" s="5" t="s">
        <v>26548</v>
      </c>
      <c r="F3488" s="5" t="s">
        <v>431</v>
      </c>
      <c r="G3488" s="5" t="s">
        <v>15811</v>
      </c>
      <c r="H3488" s="7">
        <v>658486</v>
      </c>
      <c r="I3488" s="5">
        <v>4</v>
      </c>
      <c r="J3488" s="5">
        <v>2</v>
      </c>
      <c r="K3488" s="5" t="s">
        <v>26549</v>
      </c>
      <c r="L3488" s="5">
        <v>4.6600000000000003E-2</v>
      </c>
      <c r="M3488" s="8">
        <v>938748559</v>
      </c>
      <c r="N3488" s="8">
        <v>938748577</v>
      </c>
      <c r="O3488" s="8">
        <v>671080549</v>
      </c>
      <c r="P3488" s="8">
        <v>637194124</v>
      </c>
      <c r="Q3488" s="8">
        <v>620368343</v>
      </c>
      <c r="R3488" s="5" t="s">
        <v>417</v>
      </c>
      <c r="S3488" s="5" t="s">
        <v>417</v>
      </c>
      <c r="T3488" s="5" t="s">
        <v>417</v>
      </c>
      <c r="U3488" s="5" t="s">
        <v>417</v>
      </c>
      <c r="V3488" s="5" t="s">
        <v>417</v>
      </c>
      <c r="W3488" s="5" t="s">
        <v>417</v>
      </c>
      <c r="X3488" s="5" t="s">
        <v>417</v>
      </c>
      <c r="Y3488" s="5" t="s">
        <v>417</v>
      </c>
      <c r="Z3488" s="5" t="s">
        <v>417</v>
      </c>
      <c r="AA3488" s="5" t="s">
        <v>417</v>
      </c>
      <c r="AB3488" s="5"/>
      <c r="AC3488" s="5"/>
      <c r="AD3488" s="5"/>
      <c r="AE3488" s="5"/>
      <c r="AF3488" s="5"/>
    </row>
    <row r="3489" spans="1:32" hidden="1">
      <c r="A3489" s="5" t="s">
        <v>26550</v>
      </c>
      <c r="B3489" s="5" t="str">
        <f>IF(COUNTIF('Leads Priorizados INT'!M:M,A3489)&gt;0,"Sí","No")</f>
        <v>No</v>
      </c>
      <c r="C3489">
        <v>0</v>
      </c>
      <c r="D3489" s="6" t="s">
        <v>414</v>
      </c>
      <c r="E3489" s="5" t="s">
        <v>26551</v>
      </c>
      <c r="F3489" s="5" t="s">
        <v>431</v>
      </c>
      <c r="G3489" s="5" t="s">
        <v>2716</v>
      </c>
      <c r="H3489" s="7">
        <v>1306941</v>
      </c>
      <c r="I3489" s="5">
        <v>7</v>
      </c>
      <c r="J3489" s="5">
        <v>1</v>
      </c>
      <c r="K3489" s="5" t="s">
        <v>26552</v>
      </c>
      <c r="L3489" s="5">
        <v>4.6600000000000003E-2</v>
      </c>
      <c r="M3489" s="8"/>
      <c r="N3489" s="8"/>
      <c r="O3489" s="8"/>
      <c r="P3489" s="8"/>
      <c r="Q3489" s="8"/>
      <c r="R3489" s="5" t="s">
        <v>417</v>
      </c>
      <c r="S3489" s="5" t="s">
        <v>417</v>
      </c>
      <c r="T3489" s="5" t="s">
        <v>417</v>
      </c>
      <c r="U3489" s="5" t="s">
        <v>417</v>
      </c>
      <c r="V3489" s="5" t="s">
        <v>417</v>
      </c>
      <c r="W3489" s="5" t="s">
        <v>417</v>
      </c>
      <c r="X3489" s="5" t="s">
        <v>417</v>
      </c>
      <c r="Y3489" s="5" t="s">
        <v>417</v>
      </c>
      <c r="Z3489" s="5" t="s">
        <v>417</v>
      </c>
      <c r="AA3489" s="5" t="s">
        <v>417</v>
      </c>
      <c r="AB3489" s="5"/>
      <c r="AC3489" s="5"/>
      <c r="AD3489" s="5"/>
      <c r="AE3489" s="5"/>
      <c r="AF3489" s="5"/>
    </row>
    <row r="3490" spans="1:32" hidden="1">
      <c r="A3490" s="5" t="s">
        <v>26553</v>
      </c>
      <c r="B3490" s="5" t="str">
        <f>IF(COUNTIF('Leads Priorizados INT'!M:M,A3490)&gt;0,"Sí","No")</f>
        <v>No</v>
      </c>
      <c r="C3490">
        <v>0</v>
      </c>
      <c r="D3490" s="6" t="s">
        <v>414</v>
      </c>
      <c r="E3490" s="5" t="s">
        <v>26554</v>
      </c>
      <c r="F3490" s="5" t="s">
        <v>431</v>
      </c>
      <c r="G3490" s="5" t="s">
        <v>1186</v>
      </c>
      <c r="H3490" s="7">
        <v>943205</v>
      </c>
      <c r="I3490" s="5">
        <v>4</v>
      </c>
      <c r="J3490" s="5">
        <v>2</v>
      </c>
      <c r="K3490" s="5" t="s">
        <v>26555</v>
      </c>
      <c r="L3490" s="5">
        <v>4.6600000000000003E-2</v>
      </c>
      <c r="M3490" s="8">
        <v>937836105</v>
      </c>
      <c r="N3490" s="8"/>
      <c r="O3490" s="8"/>
      <c r="P3490" s="8"/>
      <c r="Q3490" s="8"/>
      <c r="R3490" s="5" t="s">
        <v>417</v>
      </c>
      <c r="S3490" s="5" t="s">
        <v>417</v>
      </c>
      <c r="T3490" s="5" t="s">
        <v>417</v>
      </c>
      <c r="U3490" s="5" t="s">
        <v>417</v>
      </c>
      <c r="V3490" s="5" t="s">
        <v>417</v>
      </c>
      <c r="W3490" s="5" t="s">
        <v>417</v>
      </c>
      <c r="X3490" s="5" t="s">
        <v>417</v>
      </c>
      <c r="Y3490" s="5" t="s">
        <v>417</v>
      </c>
      <c r="Z3490" s="5" t="s">
        <v>417</v>
      </c>
      <c r="AA3490" s="5" t="s">
        <v>417</v>
      </c>
      <c r="AB3490" s="5"/>
      <c r="AC3490" s="5"/>
      <c r="AD3490" s="5"/>
      <c r="AE3490" s="5"/>
      <c r="AF3490" s="5"/>
    </row>
    <row r="3491" spans="1:32" hidden="1">
      <c r="A3491" s="5" t="s">
        <v>26556</v>
      </c>
      <c r="B3491" s="5" t="str">
        <f>IF(COUNTIF('Leads Priorizados INT'!M:M,A3491)&gt;0,"Sí","No")</f>
        <v>No</v>
      </c>
      <c r="C3491">
        <v>0</v>
      </c>
      <c r="D3491" s="6" t="s">
        <v>414</v>
      </c>
      <c r="E3491" s="5" t="s">
        <v>26557</v>
      </c>
      <c r="F3491" s="5" t="s">
        <v>431</v>
      </c>
      <c r="G3491" s="5" t="s">
        <v>9725</v>
      </c>
      <c r="H3491" s="7">
        <v>605887</v>
      </c>
      <c r="I3491" s="5">
        <v>3</v>
      </c>
      <c r="J3491" s="5">
        <v>1</v>
      </c>
      <c r="K3491" s="5" t="s">
        <v>26558</v>
      </c>
      <c r="L3491" s="5">
        <v>4.6600000000000003E-2</v>
      </c>
      <c r="M3491" s="8">
        <v>689586338</v>
      </c>
      <c r="N3491" s="8"/>
      <c r="O3491" s="8"/>
      <c r="P3491" s="8"/>
      <c r="Q3491" s="8"/>
      <c r="R3491" s="5" t="s">
        <v>417</v>
      </c>
      <c r="S3491" s="5" t="s">
        <v>417</v>
      </c>
      <c r="T3491" s="5" t="s">
        <v>417</v>
      </c>
      <c r="U3491" s="5" t="s">
        <v>417</v>
      </c>
      <c r="V3491" s="5" t="s">
        <v>417</v>
      </c>
      <c r="W3491" s="5" t="s">
        <v>417</v>
      </c>
      <c r="X3491" s="5" t="s">
        <v>417</v>
      </c>
      <c r="Y3491" s="5" t="s">
        <v>417</v>
      </c>
      <c r="Z3491" s="5" t="s">
        <v>417</v>
      </c>
      <c r="AA3491" s="5" t="s">
        <v>417</v>
      </c>
      <c r="AB3491" s="5"/>
      <c r="AC3491" s="5"/>
      <c r="AD3491" s="5"/>
      <c r="AE3491" s="5"/>
      <c r="AF3491" s="5"/>
    </row>
    <row r="3492" spans="1:32" hidden="1">
      <c r="A3492" s="5" t="s">
        <v>26559</v>
      </c>
      <c r="B3492" s="5" t="str">
        <f>IF(COUNTIF('Leads Priorizados INT'!M:M,A3492)&gt;0,"Sí","No")</f>
        <v>No</v>
      </c>
      <c r="C3492">
        <v>0</v>
      </c>
      <c r="D3492" s="6" t="s">
        <v>414</v>
      </c>
      <c r="E3492" s="5" t="s">
        <v>26560</v>
      </c>
      <c r="F3492" s="5" t="s">
        <v>152</v>
      </c>
      <c r="G3492" s="5" t="s">
        <v>916</v>
      </c>
      <c r="H3492" s="7">
        <v>857354</v>
      </c>
      <c r="I3492" s="5">
        <v>1</v>
      </c>
      <c r="J3492" s="5">
        <v>1</v>
      </c>
      <c r="K3492" s="5" t="s">
        <v>26561</v>
      </c>
      <c r="L3492" s="5">
        <v>4.6600000000000003E-2</v>
      </c>
      <c r="M3492" s="8"/>
      <c r="N3492" s="8"/>
      <c r="O3492" s="8"/>
      <c r="P3492" s="8"/>
      <c r="Q3492" s="8"/>
      <c r="R3492" s="5" t="s">
        <v>417</v>
      </c>
      <c r="S3492" s="5" t="s">
        <v>417</v>
      </c>
      <c r="T3492" s="5" t="s">
        <v>417</v>
      </c>
      <c r="U3492" s="5" t="s">
        <v>417</v>
      </c>
      <c r="V3492" s="5" t="s">
        <v>417</v>
      </c>
      <c r="W3492" s="5" t="s">
        <v>417</v>
      </c>
      <c r="X3492" s="5" t="s">
        <v>417</v>
      </c>
      <c r="Y3492" s="5" t="s">
        <v>417</v>
      </c>
      <c r="Z3492" s="5" t="s">
        <v>417</v>
      </c>
      <c r="AA3492" s="5" t="s">
        <v>417</v>
      </c>
      <c r="AB3492" s="5"/>
      <c r="AC3492" s="5"/>
      <c r="AD3492" s="5"/>
      <c r="AE3492" s="5"/>
      <c r="AF3492" s="5"/>
    </row>
    <row r="3493" spans="1:32" hidden="1">
      <c r="A3493" s="5" t="s">
        <v>26562</v>
      </c>
      <c r="B3493" s="5" t="str">
        <f>IF(COUNTIF('Leads Priorizados INT'!M:M,A3493)&gt;0,"Sí","No")</f>
        <v>No</v>
      </c>
      <c r="C3493">
        <v>0</v>
      </c>
      <c r="D3493" s="6" t="s">
        <v>414</v>
      </c>
      <c r="E3493" s="5" t="s">
        <v>26563</v>
      </c>
      <c r="F3493" s="5" t="s">
        <v>152</v>
      </c>
      <c r="G3493" s="5" t="s">
        <v>18329</v>
      </c>
      <c r="H3493" s="7">
        <v>361156</v>
      </c>
      <c r="I3493" s="5">
        <v>2</v>
      </c>
      <c r="J3493" s="5">
        <v>1</v>
      </c>
      <c r="K3493" s="5" t="s">
        <v>26564</v>
      </c>
      <c r="L3493" s="5">
        <v>4.65E-2</v>
      </c>
      <c r="M3493" s="8"/>
      <c r="N3493" s="8"/>
      <c r="O3493" s="8"/>
      <c r="P3493" s="8"/>
      <c r="Q3493" s="8"/>
      <c r="R3493" s="5" t="s">
        <v>417</v>
      </c>
      <c r="S3493" s="5" t="s">
        <v>417</v>
      </c>
      <c r="T3493" s="5" t="s">
        <v>417</v>
      </c>
      <c r="U3493" s="5" t="s">
        <v>417</v>
      </c>
      <c r="V3493" s="5" t="s">
        <v>417</v>
      </c>
      <c r="W3493" s="5" t="s">
        <v>417</v>
      </c>
      <c r="X3493" s="5" t="s">
        <v>417</v>
      </c>
      <c r="Y3493" s="5" t="s">
        <v>417</v>
      </c>
      <c r="Z3493" s="5" t="s">
        <v>417</v>
      </c>
      <c r="AA3493" s="5" t="s">
        <v>417</v>
      </c>
      <c r="AB3493" s="5"/>
      <c r="AC3493" s="5"/>
      <c r="AD3493" s="5"/>
      <c r="AE3493" s="5"/>
      <c r="AF3493" s="5"/>
    </row>
    <row r="3494" spans="1:32" hidden="1">
      <c r="A3494" s="5" t="s">
        <v>26565</v>
      </c>
      <c r="B3494" s="5" t="str">
        <f>IF(COUNTIF('Leads Priorizados INT'!M:M,A3494)&gt;0,"Sí","No")</f>
        <v>No</v>
      </c>
      <c r="C3494">
        <v>0</v>
      </c>
      <c r="D3494" s="6" t="s">
        <v>414</v>
      </c>
      <c r="E3494" s="5" t="s">
        <v>26566</v>
      </c>
      <c r="F3494" s="5" t="s">
        <v>152</v>
      </c>
      <c r="G3494" s="5" t="s">
        <v>1758</v>
      </c>
      <c r="H3494" s="7">
        <v>336294</v>
      </c>
      <c r="I3494" s="5">
        <v>1</v>
      </c>
      <c r="J3494" s="5">
        <v>1</v>
      </c>
      <c r="K3494" s="5" t="s">
        <v>26567</v>
      </c>
      <c r="L3494" s="5">
        <v>4.65E-2</v>
      </c>
      <c r="M3494" s="8"/>
      <c r="N3494" s="8"/>
      <c r="O3494" s="8"/>
      <c r="P3494" s="8"/>
      <c r="Q3494" s="8"/>
      <c r="R3494" s="5" t="s">
        <v>417</v>
      </c>
      <c r="S3494" s="5" t="s">
        <v>417</v>
      </c>
      <c r="T3494" s="5" t="s">
        <v>417</v>
      </c>
      <c r="U3494" s="5" t="s">
        <v>417</v>
      </c>
      <c r="V3494" s="5" t="s">
        <v>417</v>
      </c>
      <c r="W3494" s="5" t="s">
        <v>417</v>
      </c>
      <c r="X3494" s="5" t="s">
        <v>417</v>
      </c>
      <c r="Y3494" s="5" t="s">
        <v>417</v>
      </c>
      <c r="Z3494" s="5" t="s">
        <v>417</v>
      </c>
      <c r="AA3494" s="5" t="s">
        <v>417</v>
      </c>
      <c r="AB3494" s="5"/>
      <c r="AC3494" s="5"/>
      <c r="AD3494" s="5"/>
      <c r="AE3494" s="5"/>
      <c r="AF3494" s="5"/>
    </row>
    <row r="3495" spans="1:32" hidden="1">
      <c r="A3495" s="5" t="s">
        <v>26568</v>
      </c>
      <c r="B3495" s="5" t="str">
        <f>IF(COUNTIF('Leads Priorizados INT'!M:M,A3495)&gt;0,"Sí","No")</f>
        <v>No</v>
      </c>
      <c r="C3495">
        <v>0</v>
      </c>
      <c r="D3495" s="6" t="s">
        <v>414</v>
      </c>
      <c r="E3495" s="5" t="s">
        <v>26569</v>
      </c>
      <c r="F3495" s="5" t="s">
        <v>729</v>
      </c>
      <c r="G3495" s="5" t="s">
        <v>2729</v>
      </c>
      <c r="H3495" s="7">
        <v>367824</v>
      </c>
      <c r="I3495" s="5">
        <v>7</v>
      </c>
      <c r="J3495" s="5">
        <v>3</v>
      </c>
      <c r="K3495" s="5" t="s">
        <v>26570</v>
      </c>
      <c r="L3495" s="5">
        <v>4.65E-2</v>
      </c>
      <c r="M3495" s="8">
        <v>976796330</v>
      </c>
      <c r="N3495" s="8">
        <v>629444006</v>
      </c>
      <c r="O3495" s="8"/>
      <c r="P3495" s="8"/>
      <c r="Q3495" s="8"/>
      <c r="R3495" s="5" t="s">
        <v>417</v>
      </c>
      <c r="S3495" s="5" t="s">
        <v>417</v>
      </c>
      <c r="T3495" s="5" t="s">
        <v>417</v>
      </c>
      <c r="U3495" s="5" t="s">
        <v>417</v>
      </c>
      <c r="V3495" s="5" t="s">
        <v>417</v>
      </c>
      <c r="W3495" s="5" t="s">
        <v>417</v>
      </c>
      <c r="X3495" s="5" t="s">
        <v>417</v>
      </c>
      <c r="Y3495" s="5" t="s">
        <v>417</v>
      </c>
      <c r="Z3495" s="5" t="s">
        <v>417</v>
      </c>
      <c r="AA3495" s="5" t="s">
        <v>417</v>
      </c>
      <c r="AB3495" s="5"/>
      <c r="AC3495" s="5"/>
      <c r="AD3495" s="5"/>
      <c r="AE3495" s="5"/>
      <c r="AF3495" s="5"/>
    </row>
    <row r="3496" spans="1:32" hidden="1">
      <c r="A3496" s="5" t="s">
        <v>26571</v>
      </c>
      <c r="B3496" s="5" t="str">
        <f>IF(COUNTIF('Leads Priorizados INT'!M:M,A3496)&gt;0,"Sí","No")</f>
        <v>No</v>
      </c>
      <c r="C3496">
        <v>0</v>
      </c>
      <c r="D3496" s="6" t="s">
        <v>414</v>
      </c>
      <c r="E3496" s="5" t="s">
        <v>26572</v>
      </c>
      <c r="F3496" s="5" t="s">
        <v>431</v>
      </c>
      <c r="G3496" s="5" t="s">
        <v>1479</v>
      </c>
      <c r="H3496" s="7">
        <v>950445</v>
      </c>
      <c r="I3496" s="5">
        <v>8</v>
      </c>
      <c r="J3496" s="5">
        <v>1</v>
      </c>
      <c r="K3496" s="5" t="s">
        <v>26573</v>
      </c>
      <c r="L3496" s="5">
        <v>4.6399999999999997E-2</v>
      </c>
      <c r="M3496" s="8"/>
      <c r="N3496" s="8"/>
      <c r="O3496" s="8"/>
      <c r="P3496" s="8"/>
      <c r="Q3496" s="8"/>
      <c r="R3496" s="5" t="s">
        <v>417</v>
      </c>
      <c r="S3496" s="5" t="s">
        <v>417</v>
      </c>
      <c r="T3496" s="5" t="s">
        <v>417</v>
      </c>
      <c r="U3496" s="5" t="s">
        <v>417</v>
      </c>
      <c r="V3496" s="5" t="s">
        <v>417</v>
      </c>
      <c r="W3496" s="5" t="s">
        <v>417</v>
      </c>
      <c r="X3496" s="5" t="s">
        <v>417</v>
      </c>
      <c r="Y3496" s="5" t="s">
        <v>417</v>
      </c>
      <c r="Z3496" s="5" t="s">
        <v>417</v>
      </c>
      <c r="AA3496" s="5" t="s">
        <v>417</v>
      </c>
      <c r="AB3496" s="5"/>
      <c r="AC3496" s="5"/>
      <c r="AD3496" s="5"/>
      <c r="AE3496" s="5"/>
      <c r="AF3496" s="5"/>
    </row>
    <row r="3497" spans="1:32" hidden="1">
      <c r="A3497" s="5" t="s">
        <v>26574</v>
      </c>
      <c r="B3497" s="5" t="str">
        <f>IF(COUNTIF('Leads Priorizados INT'!M:M,A3497)&gt;0,"Sí","No")</f>
        <v>No</v>
      </c>
      <c r="C3497">
        <v>0</v>
      </c>
      <c r="D3497" s="6" t="s">
        <v>414</v>
      </c>
      <c r="E3497" s="5" t="s">
        <v>26575</v>
      </c>
      <c r="F3497" s="5" t="s">
        <v>931</v>
      </c>
      <c r="G3497" s="5" t="s">
        <v>26576</v>
      </c>
      <c r="H3497" s="7">
        <v>453837</v>
      </c>
      <c r="I3497" s="5">
        <v>1</v>
      </c>
      <c r="J3497" s="5">
        <v>3</v>
      </c>
      <c r="K3497" s="5" t="s">
        <v>26577</v>
      </c>
      <c r="L3497" s="5">
        <v>4.6399999999999997E-2</v>
      </c>
      <c r="M3497" s="8">
        <v>981614993</v>
      </c>
      <c r="N3497" s="8">
        <v>645356355</v>
      </c>
      <c r="O3497" s="8"/>
      <c r="P3497" s="8"/>
      <c r="Q3497" s="8"/>
      <c r="R3497" s="5" t="s">
        <v>417</v>
      </c>
      <c r="S3497" s="5" t="s">
        <v>417</v>
      </c>
      <c r="T3497" s="5" t="s">
        <v>417</v>
      </c>
      <c r="U3497" s="5" t="s">
        <v>417</v>
      </c>
      <c r="V3497" s="5" t="s">
        <v>417</v>
      </c>
      <c r="W3497" s="5" t="s">
        <v>417</v>
      </c>
      <c r="X3497" s="5" t="s">
        <v>417</v>
      </c>
      <c r="Y3497" s="5" t="s">
        <v>417</v>
      </c>
      <c r="Z3497" s="5" t="s">
        <v>417</v>
      </c>
      <c r="AA3497" s="5" t="s">
        <v>417</v>
      </c>
      <c r="AB3497" s="5"/>
      <c r="AC3497" s="5"/>
      <c r="AD3497" s="5"/>
      <c r="AE3497" s="5"/>
      <c r="AF3497" s="5"/>
    </row>
    <row r="3498" spans="1:32" hidden="1">
      <c r="A3498" s="5" t="s">
        <v>26578</v>
      </c>
      <c r="B3498" s="5" t="str">
        <f>IF(COUNTIF('Leads Priorizados INT'!M:M,A3498)&gt;0,"Sí","No")</f>
        <v>No</v>
      </c>
      <c r="C3498">
        <v>0</v>
      </c>
      <c r="D3498" s="6" t="s">
        <v>414</v>
      </c>
      <c r="E3498" s="5" t="s">
        <v>26579</v>
      </c>
      <c r="F3498" s="5" t="s">
        <v>152</v>
      </c>
      <c r="G3498" s="5" t="s">
        <v>3056</v>
      </c>
      <c r="H3498" s="7">
        <v>967013</v>
      </c>
      <c r="I3498" s="5">
        <v>8</v>
      </c>
      <c r="J3498" s="5">
        <v>2</v>
      </c>
      <c r="K3498" s="5" t="s">
        <v>26580</v>
      </c>
      <c r="L3498" s="5">
        <v>4.6399999999999997E-2</v>
      </c>
      <c r="M3498" s="8"/>
      <c r="N3498" s="8"/>
      <c r="O3498" s="8"/>
      <c r="P3498" s="8"/>
      <c r="Q3498" s="8"/>
      <c r="R3498" s="5" t="s">
        <v>417</v>
      </c>
      <c r="S3498" s="5" t="s">
        <v>417</v>
      </c>
      <c r="T3498" s="5" t="s">
        <v>417</v>
      </c>
      <c r="U3498" s="5" t="s">
        <v>417</v>
      </c>
      <c r="V3498" s="5" t="s">
        <v>417</v>
      </c>
      <c r="W3498" s="5" t="s">
        <v>417</v>
      </c>
      <c r="X3498" s="5" t="s">
        <v>417</v>
      </c>
      <c r="Y3498" s="5" t="s">
        <v>417</v>
      </c>
      <c r="Z3498" s="5" t="s">
        <v>417</v>
      </c>
      <c r="AA3498" s="5" t="s">
        <v>417</v>
      </c>
      <c r="AB3498" s="5"/>
      <c r="AC3498" s="5"/>
      <c r="AD3498" s="5"/>
      <c r="AE3498" s="5"/>
      <c r="AF3498" s="5"/>
    </row>
    <row r="3499" spans="1:32">
      <c r="A3499" s="5" t="s">
        <v>26581</v>
      </c>
      <c r="B3499" s="5" t="str">
        <f>IF(COUNTIF('Leads Priorizados INT'!M:M,A3499)&gt;0,"Sí","No")</f>
        <v>No</v>
      </c>
      <c r="C3499">
        <v>1</v>
      </c>
      <c r="D3499" s="6" t="s">
        <v>414</v>
      </c>
      <c r="E3499" s="5" t="s">
        <v>26582</v>
      </c>
      <c r="F3499" s="5" t="s">
        <v>152</v>
      </c>
      <c r="G3499" s="5" t="s">
        <v>12230</v>
      </c>
      <c r="H3499" s="7">
        <v>934352</v>
      </c>
      <c r="I3499" s="5">
        <v>7</v>
      </c>
      <c r="J3499" s="5">
        <v>1</v>
      </c>
      <c r="K3499" s="5" t="s">
        <v>26583</v>
      </c>
      <c r="L3499" s="5">
        <v>4.6399999999999997E-2</v>
      </c>
      <c r="M3499" s="8"/>
      <c r="N3499" s="8"/>
      <c r="O3499" s="8"/>
      <c r="P3499" s="8"/>
      <c r="Q3499" s="8"/>
      <c r="R3499" s="5" t="s">
        <v>417</v>
      </c>
      <c r="S3499" s="5" t="s">
        <v>417</v>
      </c>
      <c r="T3499" s="5" t="s">
        <v>417</v>
      </c>
      <c r="U3499" s="5" t="s">
        <v>417</v>
      </c>
      <c r="V3499" s="5" t="s">
        <v>417</v>
      </c>
      <c r="W3499" s="5" t="s">
        <v>417</v>
      </c>
      <c r="X3499" s="5" t="s">
        <v>417</v>
      </c>
      <c r="Y3499" s="5" t="s">
        <v>417</v>
      </c>
      <c r="Z3499" s="5" t="s">
        <v>417</v>
      </c>
      <c r="AA3499" s="5" t="s">
        <v>417</v>
      </c>
      <c r="AB3499" s="5"/>
      <c r="AC3499" s="5"/>
      <c r="AD3499" s="5"/>
      <c r="AE3499" s="5"/>
      <c r="AF3499" s="5"/>
    </row>
    <row r="3500" spans="1:32" hidden="1">
      <c r="A3500" s="5" t="s">
        <v>26584</v>
      </c>
      <c r="B3500" s="5" t="str">
        <f>IF(COUNTIF('Leads Priorizados INT'!M:M,A3500)&gt;0,"Sí","No")</f>
        <v>No</v>
      </c>
      <c r="C3500">
        <v>0</v>
      </c>
      <c r="D3500" s="6" t="s">
        <v>1534</v>
      </c>
      <c r="E3500" s="5" t="s">
        <v>26585</v>
      </c>
      <c r="F3500" s="5" t="s">
        <v>431</v>
      </c>
      <c r="G3500" s="5" t="s">
        <v>9947</v>
      </c>
      <c r="H3500" s="7">
        <v>400000</v>
      </c>
      <c r="I3500" s="5">
        <v>34</v>
      </c>
      <c r="J3500" s="5">
        <v>1</v>
      </c>
      <c r="K3500" s="5" t="s">
        <v>26586</v>
      </c>
      <c r="L3500" s="5">
        <v>4.6300000000000001E-2</v>
      </c>
      <c r="M3500" s="8">
        <v>934921185</v>
      </c>
      <c r="N3500" s="8">
        <v>934921183</v>
      </c>
      <c r="O3500" s="8">
        <v>934921180</v>
      </c>
      <c r="P3500" s="8">
        <v>934921188</v>
      </c>
      <c r="Q3500" s="8">
        <v>934451209</v>
      </c>
      <c r="R3500" s="5" t="s">
        <v>417</v>
      </c>
      <c r="S3500" s="5" t="s">
        <v>417</v>
      </c>
      <c r="T3500" s="5" t="s">
        <v>417</v>
      </c>
      <c r="U3500" s="5" t="s">
        <v>417</v>
      </c>
      <c r="V3500" s="5" t="s">
        <v>417</v>
      </c>
      <c r="W3500" s="5" t="s">
        <v>417</v>
      </c>
      <c r="X3500" s="5" t="s">
        <v>417</v>
      </c>
      <c r="Y3500" s="5" t="s">
        <v>417</v>
      </c>
      <c r="Z3500" s="5" t="s">
        <v>417</v>
      </c>
      <c r="AA3500" s="5" t="s">
        <v>417</v>
      </c>
      <c r="AB3500" s="5" t="s">
        <v>26587</v>
      </c>
      <c r="AC3500" s="5" t="s">
        <v>26588</v>
      </c>
      <c r="AD3500" s="5"/>
      <c r="AE3500" s="5"/>
      <c r="AF3500" s="5"/>
    </row>
    <row r="3501" spans="1:32" hidden="1">
      <c r="A3501" s="5" t="s">
        <v>26589</v>
      </c>
      <c r="B3501" s="5" t="str">
        <f>IF(COUNTIF('Leads Priorizados INT'!M:M,A3501)&gt;0,"Sí","No")</f>
        <v>No</v>
      </c>
      <c r="C3501">
        <v>0</v>
      </c>
      <c r="D3501" s="6" t="s">
        <v>414</v>
      </c>
      <c r="E3501" s="5" t="s">
        <v>26590</v>
      </c>
      <c r="F3501" s="5" t="s">
        <v>152</v>
      </c>
      <c r="G3501" s="5" t="s">
        <v>505</v>
      </c>
      <c r="H3501" s="7">
        <v>571483</v>
      </c>
      <c r="I3501" s="5">
        <v>4</v>
      </c>
      <c r="J3501" s="5">
        <v>1</v>
      </c>
      <c r="K3501" s="5" t="s">
        <v>26591</v>
      </c>
      <c r="L3501" s="5">
        <v>4.6300000000000001E-2</v>
      </c>
      <c r="M3501" s="8"/>
      <c r="N3501" s="8"/>
      <c r="O3501" s="8"/>
      <c r="P3501" s="8"/>
      <c r="Q3501" s="8"/>
      <c r="R3501" s="5" t="s">
        <v>417</v>
      </c>
      <c r="S3501" s="5" t="s">
        <v>417</v>
      </c>
      <c r="T3501" s="5" t="s">
        <v>417</v>
      </c>
      <c r="U3501" s="5" t="s">
        <v>417</v>
      </c>
      <c r="V3501" s="5" t="s">
        <v>417</v>
      </c>
      <c r="W3501" s="5" t="s">
        <v>417</v>
      </c>
      <c r="X3501" s="5" t="s">
        <v>417</v>
      </c>
      <c r="Y3501" s="5" t="s">
        <v>417</v>
      </c>
      <c r="Z3501" s="5" t="s">
        <v>417</v>
      </c>
      <c r="AA3501" s="5" t="s">
        <v>417</v>
      </c>
      <c r="AB3501" s="5"/>
      <c r="AC3501" s="5"/>
      <c r="AD3501" s="5"/>
      <c r="AE3501" s="5"/>
      <c r="AF3501" s="5"/>
    </row>
    <row r="3502" spans="1:32" hidden="1">
      <c r="A3502" s="5" t="s">
        <v>26592</v>
      </c>
      <c r="B3502" s="5" t="str">
        <f>IF(COUNTIF('Leads Priorizados INT'!M:M,A3502)&gt;0,"Sí","No")</f>
        <v>No</v>
      </c>
      <c r="C3502">
        <v>0</v>
      </c>
      <c r="D3502" s="6" t="s">
        <v>414</v>
      </c>
      <c r="E3502" s="5" t="s">
        <v>26593</v>
      </c>
      <c r="F3502" s="5" t="s">
        <v>152</v>
      </c>
      <c r="G3502" s="5" t="s">
        <v>2795</v>
      </c>
      <c r="H3502" s="7">
        <v>4163964</v>
      </c>
      <c r="I3502" s="5">
        <v>12</v>
      </c>
      <c r="J3502" s="5">
        <v>1</v>
      </c>
      <c r="K3502" s="5" t="s">
        <v>26594</v>
      </c>
      <c r="L3502" s="5">
        <v>4.6300000000000001E-2</v>
      </c>
      <c r="M3502" s="8">
        <v>639651408</v>
      </c>
      <c r="N3502" s="8"/>
      <c r="O3502" s="8"/>
      <c r="P3502" s="8"/>
      <c r="Q3502" s="8"/>
      <c r="R3502" s="5" t="s">
        <v>417</v>
      </c>
      <c r="S3502" s="5" t="s">
        <v>417</v>
      </c>
      <c r="T3502" s="5" t="s">
        <v>417</v>
      </c>
      <c r="U3502" s="5" t="s">
        <v>417</v>
      </c>
      <c r="V3502" s="5" t="s">
        <v>417</v>
      </c>
      <c r="W3502" s="5" t="s">
        <v>417</v>
      </c>
      <c r="X3502" s="5" t="s">
        <v>417</v>
      </c>
      <c r="Y3502" s="5" t="s">
        <v>417</v>
      </c>
      <c r="Z3502" s="5" t="s">
        <v>417</v>
      </c>
      <c r="AA3502" s="5" t="s">
        <v>417</v>
      </c>
      <c r="AB3502" s="5"/>
      <c r="AC3502" s="5"/>
      <c r="AD3502" s="5"/>
      <c r="AE3502" s="5"/>
      <c r="AF3502" s="5"/>
    </row>
    <row r="3503" spans="1:32" hidden="1">
      <c r="A3503" s="5" t="s">
        <v>26595</v>
      </c>
      <c r="B3503" s="5" t="str">
        <f>IF(COUNTIF('Leads Priorizados INT'!M:M,A3503)&gt;0,"Sí","No")</f>
        <v>No</v>
      </c>
      <c r="C3503">
        <v>0</v>
      </c>
      <c r="D3503" s="6" t="s">
        <v>414</v>
      </c>
      <c r="E3503" s="5" t="s">
        <v>26596</v>
      </c>
      <c r="F3503" s="5" t="s">
        <v>152</v>
      </c>
      <c r="G3503" s="5" t="s">
        <v>443</v>
      </c>
      <c r="H3503" s="7">
        <v>587790</v>
      </c>
      <c r="I3503" s="5">
        <v>4</v>
      </c>
      <c r="J3503" s="5">
        <v>1</v>
      </c>
      <c r="K3503" s="5" t="s">
        <v>26597</v>
      </c>
      <c r="L3503" s="5">
        <v>4.6300000000000001E-2</v>
      </c>
      <c r="M3503" s="8">
        <v>918539245</v>
      </c>
      <c r="N3503" s="8"/>
      <c r="O3503" s="8"/>
      <c r="P3503" s="8"/>
      <c r="Q3503" s="8"/>
      <c r="R3503" s="5" t="s">
        <v>417</v>
      </c>
      <c r="S3503" s="5" t="s">
        <v>417</v>
      </c>
      <c r="T3503" s="5" t="s">
        <v>417</v>
      </c>
      <c r="U3503" s="5" t="s">
        <v>417</v>
      </c>
      <c r="V3503" s="5" t="s">
        <v>417</v>
      </c>
      <c r="W3503" s="5" t="s">
        <v>417</v>
      </c>
      <c r="X3503" s="5" t="s">
        <v>417</v>
      </c>
      <c r="Y3503" s="5" t="s">
        <v>417</v>
      </c>
      <c r="Z3503" s="5" t="s">
        <v>417</v>
      </c>
      <c r="AA3503" s="5" t="s">
        <v>417</v>
      </c>
      <c r="AB3503" s="5"/>
      <c r="AC3503" s="5"/>
      <c r="AD3503" s="5"/>
      <c r="AE3503" s="5"/>
      <c r="AF3503" s="5"/>
    </row>
    <row r="3504" spans="1:32" hidden="1">
      <c r="A3504" s="5" t="s">
        <v>26598</v>
      </c>
      <c r="B3504" s="5" t="str">
        <f>IF(COUNTIF('Leads Priorizados INT'!M:M,A3504)&gt;0,"Sí","No")</f>
        <v>No</v>
      </c>
      <c r="C3504">
        <v>0</v>
      </c>
      <c r="D3504" s="6" t="s">
        <v>414</v>
      </c>
      <c r="E3504" s="5" t="s">
        <v>26599</v>
      </c>
      <c r="F3504" s="5" t="s">
        <v>700</v>
      </c>
      <c r="G3504" s="5" t="s">
        <v>15652</v>
      </c>
      <c r="H3504" s="7">
        <v>334920</v>
      </c>
      <c r="I3504" s="5">
        <v>2</v>
      </c>
      <c r="J3504" s="5">
        <v>1</v>
      </c>
      <c r="K3504" s="5" t="s">
        <v>26600</v>
      </c>
      <c r="L3504" s="5">
        <v>4.6300000000000001E-2</v>
      </c>
      <c r="M3504" s="8"/>
      <c r="N3504" s="8"/>
      <c r="O3504" s="8"/>
      <c r="P3504" s="8"/>
      <c r="Q3504" s="8"/>
      <c r="R3504" s="5" t="s">
        <v>417</v>
      </c>
      <c r="S3504" s="5" t="s">
        <v>417</v>
      </c>
      <c r="T3504" s="5" t="s">
        <v>417</v>
      </c>
      <c r="U3504" s="5" t="s">
        <v>417</v>
      </c>
      <c r="V3504" s="5" t="s">
        <v>417</v>
      </c>
      <c r="W3504" s="5" t="s">
        <v>417</v>
      </c>
      <c r="X3504" s="5" t="s">
        <v>417</v>
      </c>
      <c r="Y3504" s="5" t="s">
        <v>417</v>
      </c>
      <c r="Z3504" s="5" t="s">
        <v>417</v>
      </c>
      <c r="AA3504" s="5" t="s">
        <v>417</v>
      </c>
      <c r="AB3504" s="5"/>
      <c r="AC3504" s="5"/>
      <c r="AD3504" s="5"/>
      <c r="AE3504" s="5"/>
      <c r="AF3504" s="5"/>
    </row>
    <row r="3505" spans="1:32" hidden="1">
      <c r="A3505" s="5" t="s">
        <v>26601</v>
      </c>
      <c r="B3505" s="5" t="str">
        <f>IF(COUNTIF('Leads Priorizados INT'!M:M,A3505)&gt;0,"Sí","No")</f>
        <v>No</v>
      </c>
      <c r="C3505">
        <v>0</v>
      </c>
      <c r="D3505" s="6" t="s">
        <v>414</v>
      </c>
      <c r="E3505" s="5" t="s">
        <v>26602</v>
      </c>
      <c r="F3505" s="5" t="s">
        <v>873</v>
      </c>
      <c r="G3505" s="5" t="s">
        <v>19239</v>
      </c>
      <c r="H3505" s="7">
        <v>1108451</v>
      </c>
      <c r="I3505" s="5">
        <v>2</v>
      </c>
      <c r="J3505" s="5">
        <v>2</v>
      </c>
      <c r="K3505" s="5" t="s">
        <v>26603</v>
      </c>
      <c r="L3505" s="5">
        <v>4.6300000000000001E-2</v>
      </c>
      <c r="M3505" s="8">
        <v>952057048</v>
      </c>
      <c r="N3505" s="8">
        <v>952375303</v>
      </c>
      <c r="O3505" s="8">
        <v>619933753</v>
      </c>
      <c r="P3505" s="8"/>
      <c r="Q3505" s="8"/>
      <c r="R3505" s="5" t="s">
        <v>417</v>
      </c>
      <c r="S3505" s="5" t="s">
        <v>417</v>
      </c>
      <c r="T3505" s="5" t="s">
        <v>417</v>
      </c>
      <c r="U3505" s="5" t="s">
        <v>417</v>
      </c>
      <c r="V3505" s="5" t="s">
        <v>417</v>
      </c>
      <c r="W3505" s="5" t="s">
        <v>417</v>
      </c>
      <c r="X3505" s="5" t="s">
        <v>417</v>
      </c>
      <c r="Y3505" s="5" t="s">
        <v>417</v>
      </c>
      <c r="Z3505" s="5" t="s">
        <v>417</v>
      </c>
      <c r="AA3505" s="5" t="s">
        <v>417</v>
      </c>
      <c r="AB3505" s="5" t="s">
        <v>26604</v>
      </c>
      <c r="AC3505" s="5"/>
      <c r="AD3505" s="5"/>
      <c r="AE3505" s="5"/>
      <c r="AF3505" s="5"/>
    </row>
    <row r="3506" spans="1:32" hidden="1">
      <c r="A3506" s="5" t="s">
        <v>26605</v>
      </c>
      <c r="B3506" s="5" t="str">
        <f>IF(COUNTIF('Leads Priorizados INT'!M:M,A3506)&gt;0,"Sí","No")</f>
        <v>No</v>
      </c>
      <c r="C3506">
        <v>0</v>
      </c>
      <c r="D3506" s="6" t="s">
        <v>414</v>
      </c>
      <c r="E3506" s="5" t="s">
        <v>26606</v>
      </c>
      <c r="F3506" s="5" t="s">
        <v>873</v>
      </c>
      <c r="G3506" s="5" t="s">
        <v>26607</v>
      </c>
      <c r="H3506" s="7">
        <v>1112506</v>
      </c>
      <c r="I3506" s="5">
        <v>1</v>
      </c>
      <c r="J3506" s="5">
        <v>3</v>
      </c>
      <c r="K3506" s="5" t="s">
        <v>26608</v>
      </c>
      <c r="L3506" s="5">
        <v>4.6300000000000001E-2</v>
      </c>
      <c r="M3506" s="8">
        <v>952562297</v>
      </c>
      <c r="N3506" s="8">
        <v>607794689</v>
      </c>
      <c r="O3506" s="8"/>
      <c r="P3506" s="8"/>
      <c r="Q3506" s="8"/>
      <c r="R3506" s="5" t="s">
        <v>417</v>
      </c>
      <c r="S3506" s="5" t="s">
        <v>417</v>
      </c>
      <c r="T3506" s="5" t="s">
        <v>417</v>
      </c>
      <c r="U3506" s="5" t="s">
        <v>417</v>
      </c>
      <c r="V3506" s="5" t="s">
        <v>417</v>
      </c>
      <c r="W3506" s="5" t="s">
        <v>417</v>
      </c>
      <c r="X3506" s="5" t="s">
        <v>417</v>
      </c>
      <c r="Y3506" s="5" t="s">
        <v>417</v>
      </c>
      <c r="Z3506" s="5" t="s">
        <v>417</v>
      </c>
      <c r="AA3506" s="5" t="s">
        <v>417</v>
      </c>
      <c r="AB3506" s="5" t="s">
        <v>26609</v>
      </c>
      <c r="AC3506" s="5"/>
      <c r="AD3506" s="5"/>
      <c r="AE3506" s="5"/>
      <c r="AF3506" s="5"/>
    </row>
    <row r="3507" spans="1:32">
      <c r="A3507" s="5" t="s">
        <v>26610</v>
      </c>
      <c r="B3507" s="5" t="str">
        <f>IF(COUNTIF('Leads Priorizados INT'!M:M,A3507)&gt;0,"Sí","No")</f>
        <v>No</v>
      </c>
      <c r="C3507">
        <v>1</v>
      </c>
      <c r="D3507" s="6" t="s">
        <v>414</v>
      </c>
      <c r="E3507" s="5" t="s">
        <v>26611</v>
      </c>
      <c r="F3507" s="5" t="s">
        <v>873</v>
      </c>
      <c r="G3507" s="5" t="s">
        <v>11502</v>
      </c>
      <c r="H3507" s="7">
        <v>887373</v>
      </c>
      <c r="I3507" s="5">
        <v>8</v>
      </c>
      <c r="J3507" s="5">
        <v>1</v>
      </c>
      <c r="K3507" s="5" t="s">
        <v>26612</v>
      </c>
      <c r="L3507" s="5">
        <v>4.6300000000000001E-2</v>
      </c>
      <c r="M3507" s="8"/>
      <c r="N3507" s="8"/>
      <c r="O3507" s="8"/>
      <c r="P3507" s="8"/>
      <c r="Q3507" s="8"/>
      <c r="R3507" s="5" t="s">
        <v>417</v>
      </c>
      <c r="S3507" s="5" t="s">
        <v>417</v>
      </c>
      <c r="T3507" s="5" t="s">
        <v>417</v>
      </c>
      <c r="U3507" s="5" t="s">
        <v>417</v>
      </c>
      <c r="V3507" s="5" t="s">
        <v>417</v>
      </c>
      <c r="W3507" s="5" t="s">
        <v>417</v>
      </c>
      <c r="X3507" s="5" t="s">
        <v>417</v>
      </c>
      <c r="Y3507" s="5" t="s">
        <v>417</v>
      </c>
      <c r="Z3507" s="5" t="s">
        <v>417</v>
      </c>
      <c r="AA3507" s="5" t="s">
        <v>417</v>
      </c>
      <c r="AB3507" s="5"/>
      <c r="AC3507" s="5"/>
      <c r="AD3507" s="5"/>
      <c r="AE3507" s="5"/>
      <c r="AF3507" s="5"/>
    </row>
    <row r="3508" spans="1:32" hidden="1">
      <c r="A3508" s="5" t="s">
        <v>26613</v>
      </c>
      <c r="B3508" s="5" t="str">
        <f>IF(COUNTIF('Leads Priorizados INT'!M:M,A3508)&gt;0,"Sí","No")</f>
        <v>No</v>
      </c>
      <c r="C3508">
        <v>0</v>
      </c>
      <c r="D3508" s="6" t="s">
        <v>414</v>
      </c>
      <c r="E3508" s="5" t="s">
        <v>26614</v>
      </c>
      <c r="F3508" s="5" t="s">
        <v>431</v>
      </c>
      <c r="G3508" s="5" t="s">
        <v>432</v>
      </c>
      <c r="H3508" s="7">
        <v>369325</v>
      </c>
      <c r="I3508" s="5">
        <v>5</v>
      </c>
      <c r="J3508" s="5">
        <v>2</v>
      </c>
      <c r="K3508" s="5" t="s">
        <v>26615</v>
      </c>
      <c r="L3508" s="5">
        <v>4.6199999999999998E-2</v>
      </c>
      <c r="M3508" s="8">
        <v>932251978</v>
      </c>
      <c r="N3508" s="8"/>
      <c r="O3508" s="8"/>
      <c r="P3508" s="8"/>
      <c r="Q3508" s="8"/>
      <c r="R3508" s="5" t="s">
        <v>417</v>
      </c>
      <c r="S3508" s="5" t="s">
        <v>417</v>
      </c>
      <c r="T3508" s="5" t="s">
        <v>417</v>
      </c>
      <c r="U3508" s="5" t="s">
        <v>417</v>
      </c>
      <c r="V3508" s="5" t="s">
        <v>417</v>
      </c>
      <c r="W3508" s="5" t="s">
        <v>417</v>
      </c>
      <c r="X3508" s="5" t="s">
        <v>417</v>
      </c>
      <c r="Y3508" s="5" t="s">
        <v>417</v>
      </c>
      <c r="Z3508" s="5" t="s">
        <v>417</v>
      </c>
      <c r="AA3508" s="5" t="s">
        <v>417</v>
      </c>
      <c r="AB3508" s="5"/>
      <c r="AC3508" s="5"/>
      <c r="AD3508" s="5"/>
      <c r="AE3508" s="5"/>
      <c r="AF3508" s="5"/>
    </row>
    <row r="3509" spans="1:32" hidden="1">
      <c r="A3509" s="5" t="s">
        <v>26616</v>
      </c>
      <c r="B3509" s="5" t="str">
        <f>IF(COUNTIF('Leads Priorizados INT'!M:M,A3509)&gt;0,"Sí","No")</f>
        <v>No</v>
      </c>
      <c r="C3509">
        <v>0</v>
      </c>
      <c r="D3509" s="6" t="s">
        <v>414</v>
      </c>
      <c r="E3509" s="5" t="s">
        <v>26617</v>
      </c>
      <c r="F3509" s="5" t="s">
        <v>431</v>
      </c>
      <c r="G3509" s="5" t="s">
        <v>2465</v>
      </c>
      <c r="H3509" s="7">
        <v>635308</v>
      </c>
      <c r="I3509" s="5">
        <v>5</v>
      </c>
      <c r="J3509" s="5">
        <v>1</v>
      </c>
      <c r="K3509" s="5" t="s">
        <v>26618</v>
      </c>
      <c r="L3509" s="5">
        <v>4.6199999999999998E-2</v>
      </c>
      <c r="M3509" s="8"/>
      <c r="N3509" s="8"/>
      <c r="O3509" s="8"/>
      <c r="P3509" s="8"/>
      <c r="Q3509" s="8"/>
      <c r="R3509" s="5" t="s">
        <v>417</v>
      </c>
      <c r="S3509" s="5" t="s">
        <v>417</v>
      </c>
      <c r="T3509" s="5" t="s">
        <v>417</v>
      </c>
      <c r="U3509" s="5" t="s">
        <v>417</v>
      </c>
      <c r="V3509" s="5" t="s">
        <v>417</v>
      </c>
      <c r="W3509" s="5" t="s">
        <v>417</v>
      </c>
      <c r="X3509" s="5" t="s">
        <v>417</v>
      </c>
      <c r="Y3509" s="5" t="s">
        <v>417</v>
      </c>
      <c r="Z3509" s="5" t="s">
        <v>417</v>
      </c>
      <c r="AA3509" s="5" t="s">
        <v>417</v>
      </c>
      <c r="AB3509" s="5"/>
      <c r="AC3509" s="5"/>
      <c r="AD3509" s="5"/>
      <c r="AE3509" s="5"/>
      <c r="AF3509" s="5"/>
    </row>
    <row r="3510" spans="1:32" hidden="1">
      <c r="A3510" s="5" t="s">
        <v>26619</v>
      </c>
      <c r="B3510" s="5" t="str">
        <f>IF(COUNTIF('Leads Priorizados INT'!M:M,A3510)&gt;0,"Sí","No")</f>
        <v>No</v>
      </c>
      <c r="C3510">
        <v>0</v>
      </c>
      <c r="D3510" s="6" t="s">
        <v>414</v>
      </c>
      <c r="E3510" s="5" t="s">
        <v>26620</v>
      </c>
      <c r="F3510" s="5" t="s">
        <v>152</v>
      </c>
      <c r="G3510" s="5" t="s">
        <v>619</v>
      </c>
      <c r="H3510" s="7">
        <v>929507</v>
      </c>
      <c r="I3510" s="5">
        <v>7</v>
      </c>
      <c r="J3510" s="5">
        <v>1</v>
      </c>
      <c r="K3510" s="5" t="s">
        <v>26621</v>
      </c>
      <c r="L3510" s="5">
        <v>4.6199999999999998E-2</v>
      </c>
      <c r="M3510" s="8">
        <v>914132011</v>
      </c>
      <c r="N3510" s="8"/>
      <c r="O3510" s="8"/>
      <c r="P3510" s="8"/>
      <c r="Q3510" s="8"/>
      <c r="R3510" s="5" t="s">
        <v>417</v>
      </c>
      <c r="S3510" s="5" t="s">
        <v>417</v>
      </c>
      <c r="T3510" s="5" t="s">
        <v>417</v>
      </c>
      <c r="U3510" s="5" t="s">
        <v>417</v>
      </c>
      <c r="V3510" s="5" t="s">
        <v>417</v>
      </c>
      <c r="W3510" s="5" t="s">
        <v>417</v>
      </c>
      <c r="X3510" s="5" t="s">
        <v>417</v>
      </c>
      <c r="Y3510" s="5" t="s">
        <v>417</v>
      </c>
      <c r="Z3510" s="5" t="s">
        <v>417</v>
      </c>
      <c r="AA3510" s="5" t="s">
        <v>417</v>
      </c>
      <c r="AB3510" s="5"/>
      <c r="AC3510" s="5"/>
      <c r="AD3510" s="5"/>
      <c r="AE3510" s="5"/>
      <c r="AF3510" s="5"/>
    </row>
    <row r="3511" spans="1:32" hidden="1">
      <c r="A3511" s="5" t="s">
        <v>26622</v>
      </c>
      <c r="B3511" s="5" t="str">
        <f>IF(COUNTIF('Leads Priorizados INT'!M:M,A3511)&gt;0,"Sí","No")</f>
        <v>No</v>
      </c>
      <c r="C3511">
        <v>0</v>
      </c>
      <c r="D3511" s="6" t="s">
        <v>414</v>
      </c>
      <c r="E3511" s="5" t="s">
        <v>26623</v>
      </c>
      <c r="F3511" s="5" t="s">
        <v>152</v>
      </c>
      <c r="G3511" s="5" t="s">
        <v>10947</v>
      </c>
      <c r="H3511" s="7">
        <v>380317</v>
      </c>
      <c r="I3511" s="5">
        <v>9</v>
      </c>
      <c r="J3511" s="5">
        <v>1</v>
      </c>
      <c r="K3511" s="5" t="s">
        <v>26624</v>
      </c>
      <c r="L3511" s="5">
        <v>4.6199999999999998E-2</v>
      </c>
      <c r="M3511" s="8"/>
      <c r="N3511" s="8"/>
      <c r="O3511" s="8"/>
      <c r="P3511" s="8"/>
      <c r="Q3511" s="8"/>
      <c r="R3511" s="5" t="s">
        <v>417</v>
      </c>
      <c r="S3511" s="5" t="s">
        <v>417</v>
      </c>
      <c r="T3511" s="5" t="s">
        <v>417</v>
      </c>
      <c r="U3511" s="5" t="s">
        <v>417</v>
      </c>
      <c r="V3511" s="5" t="s">
        <v>417</v>
      </c>
      <c r="W3511" s="5" t="s">
        <v>417</v>
      </c>
      <c r="X3511" s="5" t="s">
        <v>417</v>
      </c>
      <c r="Y3511" s="5" t="s">
        <v>417</v>
      </c>
      <c r="Z3511" s="5" t="s">
        <v>417</v>
      </c>
      <c r="AA3511" s="5" t="s">
        <v>417</v>
      </c>
      <c r="AB3511" s="5"/>
      <c r="AC3511" s="5"/>
      <c r="AD3511" s="5"/>
      <c r="AE3511" s="5"/>
      <c r="AF3511" s="5"/>
    </row>
    <row r="3512" spans="1:32" hidden="1">
      <c r="A3512" s="5" t="s">
        <v>26626</v>
      </c>
      <c r="B3512" s="5" t="str">
        <f>IF(COUNTIF('Leads Priorizados INT'!M:M,A3512)&gt;0,"Sí","No")</f>
        <v>No</v>
      </c>
      <c r="C3512">
        <v>0</v>
      </c>
      <c r="D3512" s="6" t="s">
        <v>414</v>
      </c>
      <c r="E3512" s="5" t="s">
        <v>26627</v>
      </c>
      <c r="F3512" s="5" t="s">
        <v>729</v>
      </c>
      <c r="G3512" s="5" t="s">
        <v>10024</v>
      </c>
      <c r="H3512" s="7">
        <v>353892</v>
      </c>
      <c r="I3512" s="5">
        <v>4</v>
      </c>
      <c r="J3512" s="5">
        <v>3</v>
      </c>
      <c r="K3512" s="5" t="s">
        <v>26628</v>
      </c>
      <c r="L3512" s="5">
        <v>4.6100000000000002E-2</v>
      </c>
      <c r="M3512" s="8">
        <v>976473988</v>
      </c>
      <c r="N3512" s="8">
        <v>976471499</v>
      </c>
      <c r="O3512" s="8">
        <v>615448457</v>
      </c>
      <c r="P3512" s="8">
        <v>876244907</v>
      </c>
      <c r="Q3512" s="8"/>
      <c r="R3512" s="5" t="s">
        <v>417</v>
      </c>
      <c r="S3512" s="5" t="s">
        <v>417</v>
      </c>
      <c r="T3512" s="5" t="s">
        <v>417</v>
      </c>
      <c r="U3512" s="5" t="s">
        <v>417</v>
      </c>
      <c r="V3512" s="5" t="s">
        <v>417</v>
      </c>
      <c r="W3512" s="5" t="s">
        <v>417</v>
      </c>
      <c r="X3512" s="5" t="s">
        <v>417</v>
      </c>
      <c r="Y3512" s="5" t="s">
        <v>417</v>
      </c>
      <c r="Z3512" s="5" t="s">
        <v>417</v>
      </c>
      <c r="AA3512" s="5" t="s">
        <v>417</v>
      </c>
      <c r="AB3512" s="5" t="s">
        <v>26629</v>
      </c>
      <c r="AC3512" s="5"/>
      <c r="AD3512" s="5"/>
      <c r="AE3512" s="5"/>
      <c r="AF3512" s="5"/>
    </row>
    <row r="3513" spans="1:32" hidden="1">
      <c r="A3513" s="5" t="s">
        <v>26630</v>
      </c>
      <c r="B3513" s="5" t="str">
        <f>IF(COUNTIF('Leads Priorizados INT'!M:M,A3513)&gt;0,"Sí","No")</f>
        <v>No</v>
      </c>
      <c r="C3513">
        <v>0</v>
      </c>
      <c r="D3513" s="6" t="s">
        <v>414</v>
      </c>
      <c r="E3513" s="5" t="s">
        <v>26631</v>
      </c>
      <c r="F3513" s="5" t="s">
        <v>431</v>
      </c>
      <c r="G3513" s="5" t="s">
        <v>10813</v>
      </c>
      <c r="H3513" s="7">
        <v>425466</v>
      </c>
      <c r="I3513" s="5">
        <v>2</v>
      </c>
      <c r="J3513" s="5">
        <v>1</v>
      </c>
      <c r="K3513" s="5" t="s">
        <v>26632</v>
      </c>
      <c r="L3513" s="5">
        <v>4.6100000000000002E-2</v>
      </c>
      <c r="M3513" s="8"/>
      <c r="N3513" s="8"/>
      <c r="O3513" s="8"/>
      <c r="P3513" s="8"/>
      <c r="Q3513" s="8"/>
      <c r="R3513" s="5" t="s">
        <v>417</v>
      </c>
      <c r="S3513" s="5" t="s">
        <v>417</v>
      </c>
      <c r="T3513" s="5" t="s">
        <v>417</v>
      </c>
      <c r="U3513" s="5" t="s">
        <v>417</v>
      </c>
      <c r="V3513" s="5" t="s">
        <v>417</v>
      </c>
      <c r="W3513" s="5" t="s">
        <v>417</v>
      </c>
      <c r="X3513" s="5" t="s">
        <v>417</v>
      </c>
      <c r="Y3513" s="5" t="s">
        <v>417</v>
      </c>
      <c r="Z3513" s="5" t="s">
        <v>417</v>
      </c>
      <c r="AA3513" s="5" t="s">
        <v>417</v>
      </c>
      <c r="AB3513" s="5"/>
      <c r="AC3513" s="5"/>
      <c r="AD3513" s="5"/>
      <c r="AE3513" s="5"/>
      <c r="AF3513" s="5"/>
    </row>
    <row r="3514" spans="1:32" hidden="1">
      <c r="A3514" s="5" t="s">
        <v>26633</v>
      </c>
      <c r="B3514" s="5" t="str">
        <f>IF(COUNTIF('Leads Priorizados INT'!M:M,A3514)&gt;0,"Sí","No")</f>
        <v>No</v>
      </c>
      <c r="C3514">
        <v>0</v>
      </c>
      <c r="D3514" s="6" t="s">
        <v>414</v>
      </c>
      <c r="E3514" s="5" t="s">
        <v>26634</v>
      </c>
      <c r="F3514" s="5" t="s">
        <v>152</v>
      </c>
      <c r="G3514" s="5" t="s">
        <v>10921</v>
      </c>
      <c r="H3514" s="7">
        <v>6218836</v>
      </c>
      <c r="I3514" s="5">
        <v>32</v>
      </c>
      <c r="J3514" s="5">
        <v>2</v>
      </c>
      <c r="K3514" s="5" t="s">
        <v>26635</v>
      </c>
      <c r="L3514" s="5">
        <v>4.6100000000000002E-2</v>
      </c>
      <c r="M3514" s="8"/>
      <c r="N3514" s="8"/>
      <c r="O3514" s="8"/>
      <c r="P3514" s="8"/>
      <c r="Q3514" s="8"/>
      <c r="R3514" s="5" t="s">
        <v>417</v>
      </c>
      <c r="S3514" s="5" t="s">
        <v>417</v>
      </c>
      <c r="T3514" s="5" t="s">
        <v>417</v>
      </c>
      <c r="U3514" s="5" t="s">
        <v>417</v>
      </c>
      <c r="V3514" s="5" t="s">
        <v>417</v>
      </c>
      <c r="W3514" s="5" t="s">
        <v>417</v>
      </c>
      <c r="X3514" s="5" t="s">
        <v>417</v>
      </c>
      <c r="Y3514" s="5" t="s">
        <v>417</v>
      </c>
      <c r="Z3514" s="5" t="s">
        <v>417</v>
      </c>
      <c r="AA3514" s="5" t="s">
        <v>417</v>
      </c>
      <c r="AB3514" s="5"/>
      <c r="AC3514" s="5"/>
      <c r="AD3514" s="5"/>
      <c r="AE3514" s="5"/>
      <c r="AF3514" s="5"/>
    </row>
    <row r="3515" spans="1:32">
      <c r="A3515" s="5" t="s">
        <v>26636</v>
      </c>
      <c r="B3515" s="5" t="str">
        <f>IF(COUNTIF('Leads Priorizados INT'!M:M,A3515)&gt;0,"Sí","No")</f>
        <v>No</v>
      </c>
      <c r="C3515">
        <v>1</v>
      </c>
      <c r="D3515" s="6" t="s">
        <v>414</v>
      </c>
      <c r="E3515" s="5" t="s">
        <v>26637</v>
      </c>
      <c r="F3515" s="5" t="s">
        <v>152</v>
      </c>
      <c r="G3515" s="5" t="s">
        <v>2952</v>
      </c>
      <c r="H3515" s="7">
        <v>310165</v>
      </c>
      <c r="I3515" s="5">
        <v>1</v>
      </c>
      <c r="J3515" s="5">
        <v>1</v>
      </c>
      <c r="K3515" s="5" t="s">
        <v>26638</v>
      </c>
      <c r="L3515" s="5">
        <v>4.6100000000000002E-2</v>
      </c>
      <c r="M3515" s="8"/>
      <c r="N3515" s="8"/>
      <c r="O3515" s="8"/>
      <c r="P3515" s="8"/>
      <c r="Q3515" s="8"/>
      <c r="R3515" s="5" t="s">
        <v>417</v>
      </c>
      <c r="S3515" s="5" t="s">
        <v>417</v>
      </c>
      <c r="T3515" s="5" t="s">
        <v>417</v>
      </c>
      <c r="U3515" s="5" t="s">
        <v>417</v>
      </c>
      <c r="V3515" s="5" t="s">
        <v>417</v>
      </c>
      <c r="W3515" s="5" t="s">
        <v>417</v>
      </c>
      <c r="X3515" s="5" t="s">
        <v>417</v>
      </c>
      <c r="Y3515" s="5" t="s">
        <v>417</v>
      </c>
      <c r="Z3515" s="5" t="s">
        <v>417</v>
      </c>
      <c r="AA3515" s="5" t="s">
        <v>417</v>
      </c>
      <c r="AB3515" s="5"/>
      <c r="AC3515" s="5"/>
      <c r="AD3515" s="5"/>
      <c r="AE3515" s="5"/>
      <c r="AF3515" s="5"/>
    </row>
    <row r="3516" spans="1:32" hidden="1">
      <c r="A3516" s="5" t="s">
        <v>26639</v>
      </c>
      <c r="B3516" s="5" t="str">
        <f>IF(COUNTIF('Leads Priorizados INT'!M:M,A3516)&gt;0,"Sí","No")</f>
        <v>No</v>
      </c>
      <c r="C3516">
        <v>0</v>
      </c>
      <c r="D3516" s="6" t="s">
        <v>414</v>
      </c>
      <c r="E3516" s="5" t="s">
        <v>26640</v>
      </c>
      <c r="F3516" s="5" t="s">
        <v>700</v>
      </c>
      <c r="G3516" s="5" t="s">
        <v>2993</v>
      </c>
      <c r="H3516" s="7">
        <v>993975</v>
      </c>
      <c r="I3516" s="5">
        <v>7</v>
      </c>
      <c r="J3516" s="5">
        <v>1</v>
      </c>
      <c r="K3516" s="5" t="s">
        <v>26641</v>
      </c>
      <c r="L3516" s="5">
        <v>4.6100000000000002E-2</v>
      </c>
      <c r="M3516" s="8">
        <v>954657458</v>
      </c>
      <c r="N3516" s="8"/>
      <c r="O3516" s="8"/>
      <c r="P3516" s="8"/>
      <c r="Q3516" s="8"/>
      <c r="R3516" s="5" t="s">
        <v>417</v>
      </c>
      <c r="S3516" s="5" t="s">
        <v>417</v>
      </c>
      <c r="T3516" s="5" t="s">
        <v>417</v>
      </c>
      <c r="U3516" s="5" t="s">
        <v>417</v>
      </c>
      <c r="V3516" s="5" t="s">
        <v>417</v>
      </c>
      <c r="W3516" s="5" t="s">
        <v>417</v>
      </c>
      <c r="X3516" s="5" t="s">
        <v>417</v>
      </c>
      <c r="Y3516" s="5" t="s">
        <v>417</v>
      </c>
      <c r="Z3516" s="5" t="s">
        <v>417</v>
      </c>
      <c r="AA3516" s="5" t="s">
        <v>417</v>
      </c>
      <c r="AB3516" s="5"/>
      <c r="AC3516" s="5"/>
      <c r="AD3516" s="5"/>
      <c r="AE3516" s="5"/>
      <c r="AF3516" s="5"/>
    </row>
    <row r="3517" spans="1:32">
      <c r="A3517" s="5" t="s">
        <v>26642</v>
      </c>
      <c r="B3517" s="5" t="str">
        <f>IF(COUNTIF('Leads Priorizados INT'!M:M,A3517)&gt;0,"Sí","No")</f>
        <v>No</v>
      </c>
      <c r="C3517">
        <v>1</v>
      </c>
      <c r="D3517" s="6" t="s">
        <v>414</v>
      </c>
      <c r="E3517" s="5" t="s">
        <v>26643</v>
      </c>
      <c r="F3517" s="5" t="s">
        <v>564</v>
      </c>
      <c r="G3517" s="5" t="s">
        <v>565</v>
      </c>
      <c r="H3517" s="7">
        <v>301248</v>
      </c>
      <c r="I3517" s="5">
        <v>5</v>
      </c>
      <c r="J3517" s="5">
        <v>1</v>
      </c>
      <c r="K3517" s="5" t="s">
        <v>26644</v>
      </c>
      <c r="L3517" s="5">
        <v>4.5999999999999999E-2</v>
      </c>
      <c r="M3517" s="8">
        <v>947413617</v>
      </c>
      <c r="N3517" s="8">
        <v>947266767</v>
      </c>
      <c r="O3517" s="8"/>
      <c r="P3517" s="8"/>
      <c r="Q3517" s="8"/>
      <c r="R3517" s="5" t="s">
        <v>417</v>
      </c>
      <c r="S3517" s="5" t="s">
        <v>417</v>
      </c>
      <c r="T3517" s="5" t="s">
        <v>417</v>
      </c>
      <c r="U3517" s="5" t="s">
        <v>417</v>
      </c>
      <c r="V3517" s="5" t="s">
        <v>417</v>
      </c>
      <c r="W3517" s="5" t="s">
        <v>417</v>
      </c>
      <c r="X3517" s="5" t="s">
        <v>417</v>
      </c>
      <c r="Y3517" s="5" t="s">
        <v>417</v>
      </c>
      <c r="Z3517" s="5" t="s">
        <v>417</v>
      </c>
      <c r="AA3517" s="5" t="s">
        <v>417</v>
      </c>
      <c r="AB3517" s="5"/>
      <c r="AC3517" s="5"/>
      <c r="AD3517" s="5"/>
      <c r="AE3517" s="5"/>
      <c r="AF3517" s="5"/>
    </row>
    <row r="3518" spans="1:32" hidden="1">
      <c r="A3518" s="5" t="s">
        <v>26645</v>
      </c>
      <c r="B3518" s="5" t="str">
        <f>IF(COUNTIF('Leads Priorizados INT'!M:M,A3518)&gt;0,"Sí","No")</f>
        <v>No</v>
      </c>
      <c r="C3518">
        <v>0</v>
      </c>
      <c r="D3518" s="6" t="s">
        <v>414</v>
      </c>
      <c r="E3518" s="5" t="s">
        <v>26646</v>
      </c>
      <c r="F3518" s="5" t="s">
        <v>431</v>
      </c>
      <c r="G3518" s="5" t="s">
        <v>1479</v>
      </c>
      <c r="H3518" s="7">
        <v>543175</v>
      </c>
      <c r="I3518" s="5">
        <v>3</v>
      </c>
      <c r="J3518" s="5">
        <v>1</v>
      </c>
      <c r="K3518" s="5" t="s">
        <v>26647</v>
      </c>
      <c r="L3518" s="5">
        <v>4.5999999999999999E-2</v>
      </c>
      <c r="M3518" s="8"/>
      <c r="N3518" s="8"/>
      <c r="O3518" s="8"/>
      <c r="P3518" s="8"/>
      <c r="Q3518" s="8"/>
      <c r="R3518" s="5" t="s">
        <v>417</v>
      </c>
      <c r="S3518" s="5" t="s">
        <v>417</v>
      </c>
      <c r="T3518" s="5" t="s">
        <v>417</v>
      </c>
      <c r="U3518" s="5" t="s">
        <v>417</v>
      </c>
      <c r="V3518" s="5" t="s">
        <v>417</v>
      </c>
      <c r="W3518" s="5" t="s">
        <v>417</v>
      </c>
      <c r="X3518" s="5" t="s">
        <v>417</v>
      </c>
      <c r="Y3518" s="5" t="s">
        <v>417</v>
      </c>
      <c r="Z3518" s="5" t="s">
        <v>417</v>
      </c>
      <c r="AA3518" s="5" t="s">
        <v>417</v>
      </c>
      <c r="AB3518" s="5"/>
      <c r="AC3518" s="5"/>
      <c r="AD3518" s="5"/>
      <c r="AE3518" s="5"/>
      <c r="AF3518" s="5"/>
    </row>
    <row r="3519" spans="1:32" hidden="1">
      <c r="A3519" s="5" t="s">
        <v>26648</v>
      </c>
      <c r="B3519" s="5" t="str">
        <f>IF(COUNTIF('Leads Priorizados INT'!M:M,A3519)&gt;0,"Sí","No")</f>
        <v>No</v>
      </c>
      <c r="C3519">
        <v>0</v>
      </c>
      <c r="D3519" s="6" t="s">
        <v>414</v>
      </c>
      <c r="E3519" s="5" t="s">
        <v>26649</v>
      </c>
      <c r="F3519" s="5" t="s">
        <v>2926</v>
      </c>
      <c r="G3519" s="5" t="s">
        <v>17783</v>
      </c>
      <c r="H3519" s="7">
        <v>712567</v>
      </c>
      <c r="I3519" s="5">
        <v>4</v>
      </c>
      <c r="J3519" s="5">
        <v>2</v>
      </c>
      <c r="K3519" s="5" t="s">
        <v>26650</v>
      </c>
      <c r="L3519" s="5">
        <v>4.5999999999999999E-2</v>
      </c>
      <c r="M3519" s="8">
        <v>984830436</v>
      </c>
      <c r="N3519" s="8">
        <v>918387872</v>
      </c>
      <c r="O3519" s="8"/>
      <c r="P3519" s="8"/>
      <c r="Q3519" s="8"/>
      <c r="R3519" s="5" t="s">
        <v>417</v>
      </c>
      <c r="S3519" s="5" t="s">
        <v>417</v>
      </c>
      <c r="T3519" s="5" t="s">
        <v>417</v>
      </c>
      <c r="U3519" s="5" t="s">
        <v>417</v>
      </c>
      <c r="V3519" s="5" t="s">
        <v>417</v>
      </c>
      <c r="W3519" s="5" t="s">
        <v>417</v>
      </c>
      <c r="X3519" s="5" t="s">
        <v>417</v>
      </c>
      <c r="Y3519" s="5" t="s">
        <v>417</v>
      </c>
      <c r="Z3519" s="5" t="s">
        <v>417</v>
      </c>
      <c r="AA3519" s="5" t="s">
        <v>417</v>
      </c>
      <c r="AB3519" s="5" t="s">
        <v>26651</v>
      </c>
      <c r="AC3519" s="5"/>
      <c r="AD3519" s="5"/>
      <c r="AE3519" s="5"/>
      <c r="AF3519" s="5"/>
    </row>
    <row r="3520" spans="1:32" hidden="1">
      <c r="A3520" s="5" t="s">
        <v>26652</v>
      </c>
      <c r="B3520" s="5" t="str">
        <f>IF(COUNTIF('Leads Priorizados INT'!M:M,A3520)&gt;0,"Sí","No")</f>
        <v>No</v>
      </c>
      <c r="C3520">
        <v>0</v>
      </c>
      <c r="D3520" s="6" t="s">
        <v>414</v>
      </c>
      <c r="E3520" s="5" t="s">
        <v>26653</v>
      </c>
      <c r="F3520" s="5" t="s">
        <v>431</v>
      </c>
      <c r="G3520" s="5" t="s">
        <v>11210</v>
      </c>
      <c r="H3520" s="7">
        <v>1935346</v>
      </c>
      <c r="I3520" s="5">
        <v>25</v>
      </c>
      <c r="J3520" s="5">
        <v>1</v>
      </c>
      <c r="K3520" s="5" t="s">
        <v>26654</v>
      </c>
      <c r="L3520" s="5">
        <v>4.5999999999999999E-2</v>
      </c>
      <c r="M3520" s="8">
        <v>934758805</v>
      </c>
      <c r="N3520" s="8"/>
      <c r="O3520" s="8"/>
      <c r="P3520" s="8"/>
      <c r="Q3520" s="8"/>
      <c r="R3520" s="5" t="s">
        <v>417</v>
      </c>
      <c r="S3520" s="5" t="s">
        <v>417</v>
      </c>
      <c r="T3520" s="5" t="s">
        <v>417</v>
      </c>
      <c r="U3520" s="5" t="s">
        <v>417</v>
      </c>
      <c r="V3520" s="5" t="s">
        <v>417</v>
      </c>
      <c r="W3520" s="5" t="s">
        <v>417</v>
      </c>
      <c r="X3520" s="5" t="s">
        <v>417</v>
      </c>
      <c r="Y3520" s="5" t="s">
        <v>417</v>
      </c>
      <c r="Z3520" s="5" t="s">
        <v>417</v>
      </c>
      <c r="AA3520" s="5" t="s">
        <v>417</v>
      </c>
      <c r="AB3520" s="5" t="s">
        <v>26655</v>
      </c>
      <c r="AC3520" s="5" t="s">
        <v>26656</v>
      </c>
      <c r="AD3520" s="5"/>
      <c r="AE3520" s="5"/>
      <c r="AF3520" s="5"/>
    </row>
    <row r="3521" spans="1:32" hidden="1">
      <c r="A3521" s="5" t="s">
        <v>26657</v>
      </c>
      <c r="B3521" s="5" t="str">
        <f>IF(COUNTIF('Leads Priorizados INT'!M:M,A3521)&gt;0,"Sí","No")</f>
        <v>No</v>
      </c>
      <c r="C3521">
        <v>0</v>
      </c>
      <c r="D3521" s="6" t="s">
        <v>414</v>
      </c>
      <c r="E3521" s="5" t="s">
        <v>26658</v>
      </c>
      <c r="F3521" s="5" t="s">
        <v>152</v>
      </c>
      <c r="G3521" s="5" t="s">
        <v>22509</v>
      </c>
      <c r="H3521" s="7">
        <v>570155</v>
      </c>
      <c r="I3521" s="5">
        <v>5</v>
      </c>
      <c r="J3521" s="5">
        <v>1</v>
      </c>
      <c r="K3521" s="5" t="s">
        <v>26659</v>
      </c>
      <c r="L3521" s="5">
        <v>4.5999999999999999E-2</v>
      </c>
      <c r="M3521" s="8">
        <v>650181988</v>
      </c>
      <c r="N3521" s="8"/>
      <c r="O3521" s="8"/>
      <c r="P3521" s="8"/>
      <c r="Q3521" s="8"/>
      <c r="R3521" s="5" t="s">
        <v>417</v>
      </c>
      <c r="S3521" s="5" t="s">
        <v>417</v>
      </c>
      <c r="T3521" s="5" t="s">
        <v>417</v>
      </c>
      <c r="U3521" s="5" t="s">
        <v>417</v>
      </c>
      <c r="V3521" s="5" t="s">
        <v>417</v>
      </c>
      <c r="W3521" s="5" t="s">
        <v>417</v>
      </c>
      <c r="X3521" s="5" t="s">
        <v>417</v>
      </c>
      <c r="Y3521" s="5" t="s">
        <v>417</v>
      </c>
      <c r="Z3521" s="5" t="s">
        <v>417</v>
      </c>
      <c r="AA3521" s="5" t="s">
        <v>417</v>
      </c>
      <c r="AB3521" s="5" t="s">
        <v>26660</v>
      </c>
      <c r="AC3521" s="5"/>
      <c r="AD3521" s="5"/>
      <c r="AE3521" s="5"/>
      <c r="AF3521" s="5"/>
    </row>
    <row r="3522" spans="1:32" hidden="1">
      <c r="A3522" s="5" t="s">
        <v>26661</v>
      </c>
      <c r="B3522" s="5" t="str">
        <f>IF(COUNTIF('Leads Priorizados INT'!M:M,A3522)&gt;0,"Sí","No")</f>
        <v>No</v>
      </c>
      <c r="C3522">
        <v>0</v>
      </c>
      <c r="D3522" s="6" t="s">
        <v>414</v>
      </c>
      <c r="E3522" s="5" t="s">
        <v>26662</v>
      </c>
      <c r="F3522" s="5" t="s">
        <v>3740</v>
      </c>
      <c r="G3522" s="5" t="s">
        <v>20383</v>
      </c>
      <c r="H3522" s="7">
        <v>1166059</v>
      </c>
      <c r="I3522" s="5">
        <v>1</v>
      </c>
      <c r="J3522" s="5">
        <v>2</v>
      </c>
      <c r="K3522" s="5" t="s">
        <v>26663</v>
      </c>
      <c r="L3522" s="5">
        <v>4.5900000000000003E-2</v>
      </c>
      <c r="M3522" s="8">
        <v>956681492</v>
      </c>
      <c r="N3522" s="8">
        <v>956680224</v>
      </c>
      <c r="O3522" s="8">
        <v>956680366</v>
      </c>
      <c r="P3522" s="8">
        <v>635324484</v>
      </c>
      <c r="Q3522" s="8"/>
      <c r="R3522" s="5" t="s">
        <v>417</v>
      </c>
      <c r="S3522" s="5" t="s">
        <v>417</v>
      </c>
      <c r="T3522" s="5" t="s">
        <v>417</v>
      </c>
      <c r="U3522" s="5" t="s">
        <v>417</v>
      </c>
      <c r="V3522" s="5" t="s">
        <v>417</v>
      </c>
      <c r="W3522" s="5" t="s">
        <v>417</v>
      </c>
      <c r="X3522" s="5" t="s">
        <v>417</v>
      </c>
      <c r="Y3522" s="5" t="s">
        <v>417</v>
      </c>
      <c r="Z3522" s="5" t="s">
        <v>417</v>
      </c>
      <c r="AA3522" s="5" t="s">
        <v>417</v>
      </c>
      <c r="AB3522" s="5" t="s">
        <v>26664</v>
      </c>
      <c r="AC3522" s="5"/>
      <c r="AD3522" s="5"/>
      <c r="AE3522" s="5"/>
      <c r="AF3522" s="5"/>
    </row>
    <row r="3523" spans="1:32" hidden="1">
      <c r="A3523" s="5" t="s">
        <v>26665</v>
      </c>
      <c r="B3523" s="5" t="str">
        <f>IF(COUNTIF('Leads Priorizados INT'!M:M,A3523)&gt;0,"Sí","No")</f>
        <v>No</v>
      </c>
      <c r="C3523">
        <v>0</v>
      </c>
      <c r="D3523" s="6" t="s">
        <v>414</v>
      </c>
      <c r="E3523" s="5" t="s">
        <v>26666</v>
      </c>
      <c r="F3523" s="5" t="s">
        <v>3780</v>
      </c>
      <c r="G3523" s="5" t="s">
        <v>18361</v>
      </c>
      <c r="H3523" s="7">
        <v>1008880</v>
      </c>
      <c r="I3523" s="5">
        <v>7</v>
      </c>
      <c r="J3523" s="5">
        <v>1</v>
      </c>
      <c r="K3523" s="5" t="s">
        <v>26667</v>
      </c>
      <c r="L3523" s="5">
        <v>4.5900000000000003E-2</v>
      </c>
      <c r="M3523" s="8">
        <v>958819032</v>
      </c>
      <c r="N3523" s="8"/>
      <c r="O3523" s="8"/>
      <c r="P3523" s="8"/>
      <c r="Q3523" s="8"/>
      <c r="R3523" s="5" t="s">
        <v>417</v>
      </c>
      <c r="S3523" s="5" t="s">
        <v>417</v>
      </c>
      <c r="T3523" s="5" t="s">
        <v>417</v>
      </c>
      <c r="U3523" s="5" t="s">
        <v>417</v>
      </c>
      <c r="V3523" s="5" t="s">
        <v>417</v>
      </c>
      <c r="W3523" s="5" t="s">
        <v>417</v>
      </c>
      <c r="X3523" s="5" t="s">
        <v>417</v>
      </c>
      <c r="Y3523" s="5" t="s">
        <v>417</v>
      </c>
      <c r="Z3523" s="5" t="s">
        <v>417</v>
      </c>
      <c r="AA3523" s="5" t="s">
        <v>417</v>
      </c>
      <c r="AB3523" s="5"/>
      <c r="AC3523" s="5"/>
      <c r="AD3523" s="5"/>
      <c r="AE3523" s="5"/>
      <c r="AF3523" s="5"/>
    </row>
    <row r="3524" spans="1:32">
      <c r="A3524" s="5" t="s">
        <v>26668</v>
      </c>
      <c r="B3524" s="5" t="str">
        <f>IF(COUNTIF('Leads Priorizados INT'!M:M,A3524)&gt;0,"Sí","No")</f>
        <v>No</v>
      </c>
      <c r="C3524">
        <v>1</v>
      </c>
      <c r="D3524" s="6" t="s">
        <v>414</v>
      </c>
      <c r="E3524" s="5" t="s">
        <v>26669</v>
      </c>
      <c r="F3524" s="5" t="s">
        <v>2631</v>
      </c>
      <c r="G3524" s="5" t="s">
        <v>14163</v>
      </c>
      <c r="H3524" s="7">
        <v>899994</v>
      </c>
      <c r="I3524" s="5">
        <v>15</v>
      </c>
      <c r="J3524" s="5">
        <v>1</v>
      </c>
      <c r="K3524" s="5" t="s">
        <v>26670</v>
      </c>
      <c r="L3524" s="5">
        <v>4.5900000000000003E-2</v>
      </c>
      <c r="M3524" s="8">
        <v>983548252</v>
      </c>
      <c r="N3524" s="8">
        <v>651521838</v>
      </c>
      <c r="O3524" s="8"/>
      <c r="P3524" s="8"/>
      <c r="Q3524" s="8"/>
      <c r="R3524" s="5" t="s">
        <v>417</v>
      </c>
      <c r="S3524" s="5" t="s">
        <v>417</v>
      </c>
      <c r="T3524" s="5" t="s">
        <v>417</v>
      </c>
      <c r="U3524" s="5" t="s">
        <v>417</v>
      </c>
      <c r="V3524" s="5" t="s">
        <v>417</v>
      </c>
      <c r="W3524" s="5" t="s">
        <v>417</v>
      </c>
      <c r="X3524" s="5" t="s">
        <v>417</v>
      </c>
      <c r="Y3524" s="5" t="s">
        <v>417</v>
      </c>
      <c r="Z3524" s="5" t="s">
        <v>417</v>
      </c>
      <c r="AA3524" s="5" t="s">
        <v>417</v>
      </c>
      <c r="AB3524" s="5" t="s">
        <v>26671</v>
      </c>
      <c r="AC3524" s="5"/>
      <c r="AD3524" s="5"/>
      <c r="AE3524" s="5"/>
      <c r="AF3524" s="5"/>
    </row>
    <row r="3525" spans="1:32" hidden="1">
      <c r="A3525" s="5" t="s">
        <v>26672</v>
      </c>
      <c r="B3525" s="5" t="str">
        <f>IF(COUNTIF('Leads Priorizados INT'!M:M,A3525)&gt;0,"Sí","No")</f>
        <v>No</v>
      </c>
      <c r="C3525">
        <v>0</v>
      </c>
      <c r="D3525" s="6" t="s">
        <v>430</v>
      </c>
      <c r="E3525" s="5" t="s">
        <v>26673</v>
      </c>
      <c r="F3525" s="5" t="s">
        <v>431</v>
      </c>
      <c r="G3525" s="5" t="s">
        <v>9947</v>
      </c>
      <c r="H3525" s="7">
        <v>1492676</v>
      </c>
      <c r="I3525" s="5">
        <v>3</v>
      </c>
      <c r="J3525" s="5">
        <v>1</v>
      </c>
      <c r="K3525" s="5" t="s">
        <v>26674</v>
      </c>
      <c r="L3525" s="5">
        <v>4.5900000000000003E-2</v>
      </c>
      <c r="M3525" s="8">
        <v>933424791</v>
      </c>
      <c r="N3525" s="8">
        <v>936243787</v>
      </c>
      <c r="O3525" s="8">
        <v>933190293</v>
      </c>
      <c r="P3525" s="8"/>
      <c r="Q3525" s="8"/>
      <c r="R3525" s="5" t="s">
        <v>417</v>
      </c>
      <c r="S3525" s="5" t="s">
        <v>417</v>
      </c>
      <c r="T3525" s="5" t="s">
        <v>417</v>
      </c>
      <c r="U3525" s="5" t="s">
        <v>417</v>
      </c>
      <c r="V3525" s="5" t="s">
        <v>417</v>
      </c>
      <c r="W3525" s="5" t="s">
        <v>417</v>
      </c>
      <c r="X3525" s="5" t="s">
        <v>417</v>
      </c>
      <c r="Y3525" s="5" t="s">
        <v>417</v>
      </c>
      <c r="Z3525" s="5" t="s">
        <v>417</v>
      </c>
      <c r="AA3525" s="5" t="s">
        <v>417</v>
      </c>
      <c r="AB3525" s="5"/>
      <c r="AC3525" s="5"/>
      <c r="AD3525" s="5"/>
      <c r="AE3525" s="5"/>
      <c r="AF3525" s="5"/>
    </row>
    <row r="3526" spans="1:32" hidden="1">
      <c r="A3526" s="5" t="s">
        <v>26675</v>
      </c>
      <c r="B3526" s="5" t="str">
        <f>IF(COUNTIF('Leads Priorizados INT'!M:M,A3526)&gt;0,"Sí","No")</f>
        <v>No</v>
      </c>
      <c r="C3526">
        <v>0</v>
      </c>
      <c r="D3526" s="6" t="s">
        <v>414</v>
      </c>
      <c r="E3526" s="5" t="s">
        <v>26676</v>
      </c>
      <c r="F3526" s="5" t="s">
        <v>152</v>
      </c>
      <c r="G3526" s="5" t="s">
        <v>16740</v>
      </c>
      <c r="H3526" s="7">
        <v>4416287</v>
      </c>
      <c r="I3526" s="5">
        <v>38</v>
      </c>
      <c r="J3526" s="5">
        <v>9</v>
      </c>
      <c r="K3526" s="5" t="s">
        <v>26677</v>
      </c>
      <c r="L3526" s="5">
        <v>4.5900000000000003E-2</v>
      </c>
      <c r="M3526" s="8">
        <v>917430655</v>
      </c>
      <c r="N3526" s="8">
        <v>914266175</v>
      </c>
      <c r="O3526" s="8">
        <v>913245600</v>
      </c>
      <c r="P3526" s="8">
        <v>917430659</v>
      </c>
      <c r="Q3526" s="8">
        <v>914183461</v>
      </c>
      <c r="R3526" s="5" t="s">
        <v>417</v>
      </c>
      <c r="S3526" s="5" t="s">
        <v>417</v>
      </c>
      <c r="T3526" s="5" t="s">
        <v>417</v>
      </c>
      <c r="U3526" s="5" t="s">
        <v>417</v>
      </c>
      <c r="V3526" s="5" t="s">
        <v>417</v>
      </c>
      <c r="W3526" s="5" t="s">
        <v>417</v>
      </c>
      <c r="X3526" s="5" t="s">
        <v>417</v>
      </c>
      <c r="Y3526" s="5" t="s">
        <v>417</v>
      </c>
      <c r="Z3526" s="5" t="s">
        <v>417</v>
      </c>
      <c r="AA3526" s="5" t="s">
        <v>417</v>
      </c>
      <c r="AB3526" s="5" t="s">
        <v>26678</v>
      </c>
      <c r="AC3526" s="5"/>
      <c r="AD3526" s="5"/>
      <c r="AE3526" s="5"/>
      <c r="AF3526" s="5"/>
    </row>
    <row r="3527" spans="1:32" hidden="1">
      <c r="A3527" s="5" t="s">
        <v>26679</v>
      </c>
      <c r="B3527" s="5" t="str">
        <f>IF(COUNTIF('Leads Priorizados INT'!M:M,A3527)&gt;0,"Sí","No")</f>
        <v>No</v>
      </c>
      <c r="C3527">
        <v>0</v>
      </c>
      <c r="D3527" s="6" t="s">
        <v>414</v>
      </c>
      <c r="E3527" s="5" t="s">
        <v>26680</v>
      </c>
      <c r="F3527" s="5" t="s">
        <v>152</v>
      </c>
      <c r="G3527" s="5" t="s">
        <v>998</v>
      </c>
      <c r="H3527" s="7">
        <v>1313558</v>
      </c>
      <c r="I3527" s="5">
        <v>1</v>
      </c>
      <c r="J3527" s="5">
        <v>1</v>
      </c>
      <c r="K3527" s="5" t="s">
        <v>26681</v>
      </c>
      <c r="L3527" s="5">
        <v>4.5900000000000003E-2</v>
      </c>
      <c r="M3527" s="8"/>
      <c r="N3527" s="8"/>
      <c r="O3527" s="8"/>
      <c r="P3527" s="8"/>
      <c r="Q3527" s="8"/>
      <c r="R3527" s="5" t="s">
        <v>417</v>
      </c>
      <c r="S3527" s="5" t="s">
        <v>417</v>
      </c>
      <c r="T3527" s="5" t="s">
        <v>417</v>
      </c>
      <c r="U3527" s="5" t="s">
        <v>417</v>
      </c>
      <c r="V3527" s="5" t="s">
        <v>417</v>
      </c>
      <c r="W3527" s="5" t="s">
        <v>417</v>
      </c>
      <c r="X3527" s="5" t="s">
        <v>417</v>
      </c>
      <c r="Y3527" s="5" t="s">
        <v>417</v>
      </c>
      <c r="Z3527" s="5" t="s">
        <v>417</v>
      </c>
      <c r="AA3527" s="5" t="s">
        <v>417</v>
      </c>
      <c r="AB3527" s="5"/>
      <c r="AC3527" s="5"/>
      <c r="AD3527" s="5"/>
      <c r="AE3527" s="5"/>
      <c r="AF3527" s="5"/>
    </row>
    <row r="3528" spans="1:32" hidden="1">
      <c r="A3528" s="5" t="s">
        <v>26682</v>
      </c>
      <c r="B3528" s="5" t="str">
        <f>IF(COUNTIF('Leads Priorizados INT'!M:M,A3528)&gt;0,"Sí","No")</f>
        <v>No</v>
      </c>
      <c r="C3528">
        <v>0</v>
      </c>
      <c r="D3528" s="6" t="s">
        <v>430</v>
      </c>
      <c r="E3528" s="5" t="s">
        <v>26683</v>
      </c>
      <c r="F3528" s="5" t="s">
        <v>700</v>
      </c>
      <c r="G3528" s="5" t="s">
        <v>26684</v>
      </c>
      <c r="H3528" s="7">
        <v>928597</v>
      </c>
      <c r="I3528" s="5">
        <v>8</v>
      </c>
      <c r="J3528" s="5">
        <v>1</v>
      </c>
      <c r="K3528" s="5" t="s">
        <v>26685</v>
      </c>
      <c r="L3528" s="5">
        <v>4.5900000000000003E-2</v>
      </c>
      <c r="M3528" s="8">
        <v>954615126</v>
      </c>
      <c r="N3528" s="8">
        <v>955984500</v>
      </c>
      <c r="O3528" s="8"/>
      <c r="P3528" s="8"/>
      <c r="Q3528" s="8"/>
      <c r="R3528" s="5" t="s">
        <v>417</v>
      </c>
      <c r="S3528" s="5" t="s">
        <v>417</v>
      </c>
      <c r="T3528" s="5" t="s">
        <v>417</v>
      </c>
      <c r="U3528" s="5" t="s">
        <v>417</v>
      </c>
      <c r="V3528" s="5" t="s">
        <v>417</v>
      </c>
      <c r="W3528" s="5" t="s">
        <v>417</v>
      </c>
      <c r="X3528" s="5" t="s">
        <v>417</v>
      </c>
      <c r="Y3528" s="5" t="s">
        <v>417</v>
      </c>
      <c r="Z3528" s="5" t="s">
        <v>417</v>
      </c>
      <c r="AA3528" s="5" t="s">
        <v>417</v>
      </c>
      <c r="AB3528" s="5"/>
      <c r="AC3528" s="5"/>
      <c r="AD3528" s="5"/>
      <c r="AE3528" s="5"/>
      <c r="AF3528" s="5"/>
    </row>
    <row r="3529" spans="1:32" hidden="1">
      <c r="A3529" s="5" t="s">
        <v>26686</v>
      </c>
      <c r="B3529" s="5" t="str">
        <f>IF(COUNTIF('Leads Priorizados INT'!M:M,A3529)&gt;0,"Sí","No")</f>
        <v>No</v>
      </c>
      <c r="C3529">
        <v>0</v>
      </c>
      <c r="D3529" s="6" t="s">
        <v>414</v>
      </c>
      <c r="E3529" s="5" t="s">
        <v>26687</v>
      </c>
      <c r="F3529" s="5" t="s">
        <v>721</v>
      </c>
      <c r="G3529" s="5" t="s">
        <v>26688</v>
      </c>
      <c r="H3529" s="7">
        <v>721444</v>
      </c>
      <c r="I3529" s="5">
        <v>2</v>
      </c>
      <c r="J3529" s="5">
        <v>2</v>
      </c>
      <c r="K3529" s="5" t="s">
        <v>26689</v>
      </c>
      <c r="L3529" s="5">
        <v>4.58E-2</v>
      </c>
      <c r="M3529" s="8">
        <v>928188530</v>
      </c>
      <c r="N3529" s="8"/>
      <c r="O3529" s="8"/>
      <c r="P3529" s="8"/>
      <c r="Q3529" s="8"/>
      <c r="R3529" s="5" t="s">
        <v>417</v>
      </c>
      <c r="S3529" s="5" t="s">
        <v>417</v>
      </c>
      <c r="T3529" s="5" t="s">
        <v>417</v>
      </c>
      <c r="U3529" s="5" t="s">
        <v>417</v>
      </c>
      <c r="V3529" s="5" t="s">
        <v>417</v>
      </c>
      <c r="W3529" s="5" t="s">
        <v>417</v>
      </c>
      <c r="X3529" s="5" t="s">
        <v>417</v>
      </c>
      <c r="Y3529" s="5" t="s">
        <v>417</v>
      </c>
      <c r="Z3529" s="5" t="s">
        <v>417</v>
      </c>
      <c r="AA3529" s="5" t="s">
        <v>417</v>
      </c>
      <c r="AB3529" s="5"/>
      <c r="AC3529" s="5"/>
      <c r="AD3529" s="5"/>
      <c r="AE3529" s="5"/>
      <c r="AF3529" s="5"/>
    </row>
    <row r="3530" spans="1:32" hidden="1">
      <c r="A3530" s="5" t="s">
        <v>26690</v>
      </c>
      <c r="B3530" s="5" t="str">
        <f>IF(COUNTIF('Leads Priorizados INT'!M:M,A3530)&gt;0,"Sí","No")</f>
        <v>No</v>
      </c>
      <c r="C3530">
        <v>0</v>
      </c>
      <c r="D3530" s="6" t="s">
        <v>414</v>
      </c>
      <c r="E3530" s="5" t="s">
        <v>26691</v>
      </c>
      <c r="F3530" s="5" t="s">
        <v>431</v>
      </c>
      <c r="G3530" s="5" t="s">
        <v>712</v>
      </c>
      <c r="H3530" s="7">
        <v>713736</v>
      </c>
      <c r="I3530" s="5">
        <v>3</v>
      </c>
      <c r="J3530" s="5">
        <v>1</v>
      </c>
      <c r="K3530" s="5" t="s">
        <v>26692</v>
      </c>
      <c r="L3530" s="5">
        <v>4.58E-2</v>
      </c>
      <c r="M3530" s="8"/>
      <c r="N3530" s="8"/>
      <c r="O3530" s="8"/>
      <c r="P3530" s="8"/>
      <c r="Q3530" s="8"/>
      <c r="R3530" s="5" t="s">
        <v>417</v>
      </c>
      <c r="S3530" s="5" t="s">
        <v>417</v>
      </c>
      <c r="T3530" s="5" t="s">
        <v>417</v>
      </c>
      <c r="U3530" s="5" t="s">
        <v>417</v>
      </c>
      <c r="V3530" s="5" t="s">
        <v>417</v>
      </c>
      <c r="W3530" s="5" t="s">
        <v>417</v>
      </c>
      <c r="X3530" s="5" t="s">
        <v>417</v>
      </c>
      <c r="Y3530" s="5" t="s">
        <v>417</v>
      </c>
      <c r="Z3530" s="5" t="s">
        <v>417</v>
      </c>
      <c r="AA3530" s="5" t="s">
        <v>417</v>
      </c>
      <c r="AB3530" s="5" t="s">
        <v>26693</v>
      </c>
      <c r="AC3530" s="5"/>
      <c r="AD3530" s="5"/>
      <c r="AE3530" s="5"/>
      <c r="AF3530" s="5"/>
    </row>
    <row r="3531" spans="1:32" hidden="1">
      <c r="A3531" s="5" t="s">
        <v>26694</v>
      </c>
      <c r="B3531" s="5" t="str">
        <f>IF(COUNTIF('Leads Priorizados INT'!M:M,A3531)&gt;0,"Sí","No")</f>
        <v>No</v>
      </c>
      <c r="C3531">
        <v>0</v>
      </c>
      <c r="D3531" s="6" t="s">
        <v>414</v>
      </c>
      <c r="E3531" s="5" t="s">
        <v>26695</v>
      </c>
      <c r="F3531" s="5" t="s">
        <v>431</v>
      </c>
      <c r="G3531" s="5" t="s">
        <v>2961</v>
      </c>
      <c r="H3531" s="7">
        <v>1126378</v>
      </c>
      <c r="I3531" s="5">
        <v>3</v>
      </c>
      <c r="J3531" s="5">
        <v>1</v>
      </c>
      <c r="K3531" s="5" t="s">
        <v>26696</v>
      </c>
      <c r="L3531" s="5">
        <v>4.5699999999999998E-2</v>
      </c>
      <c r="M3531" s="8"/>
      <c r="N3531" s="8"/>
      <c r="O3531" s="8"/>
      <c r="P3531" s="8"/>
      <c r="Q3531" s="8"/>
      <c r="R3531" s="5" t="s">
        <v>417</v>
      </c>
      <c r="S3531" s="5" t="s">
        <v>417</v>
      </c>
      <c r="T3531" s="5" t="s">
        <v>417</v>
      </c>
      <c r="U3531" s="5" t="s">
        <v>417</v>
      </c>
      <c r="V3531" s="5" t="s">
        <v>417</v>
      </c>
      <c r="W3531" s="5" t="s">
        <v>417</v>
      </c>
      <c r="X3531" s="5" t="s">
        <v>417</v>
      </c>
      <c r="Y3531" s="5" t="s">
        <v>417</v>
      </c>
      <c r="Z3531" s="5" t="s">
        <v>417</v>
      </c>
      <c r="AA3531" s="5" t="s">
        <v>417</v>
      </c>
      <c r="AB3531" s="5"/>
      <c r="AC3531" s="5"/>
      <c r="AD3531" s="5"/>
      <c r="AE3531" s="5"/>
      <c r="AF3531" s="5"/>
    </row>
    <row r="3532" spans="1:32" hidden="1">
      <c r="A3532" s="5" t="s">
        <v>26697</v>
      </c>
      <c r="B3532" s="5" t="str">
        <f>IF(COUNTIF('Leads Priorizados INT'!M:M,A3532)&gt;0,"Sí","No")</f>
        <v>No</v>
      </c>
      <c r="C3532">
        <v>0</v>
      </c>
      <c r="D3532" s="6" t="s">
        <v>414</v>
      </c>
      <c r="E3532" s="5" t="s">
        <v>26698</v>
      </c>
      <c r="F3532" s="5" t="s">
        <v>1065</v>
      </c>
      <c r="G3532" s="5" t="s">
        <v>26699</v>
      </c>
      <c r="H3532" s="7">
        <v>745017</v>
      </c>
      <c r="I3532" s="5">
        <v>3</v>
      </c>
      <c r="J3532" s="5">
        <v>1</v>
      </c>
      <c r="K3532" s="5" t="s">
        <v>26700</v>
      </c>
      <c r="L3532" s="5">
        <v>4.5699999999999998E-2</v>
      </c>
      <c r="M3532" s="8"/>
      <c r="N3532" s="8"/>
      <c r="O3532" s="8"/>
      <c r="P3532" s="8"/>
      <c r="Q3532" s="8"/>
      <c r="R3532" s="5" t="s">
        <v>417</v>
      </c>
      <c r="S3532" s="5" t="s">
        <v>417</v>
      </c>
      <c r="T3532" s="5" t="s">
        <v>417</v>
      </c>
      <c r="U3532" s="5" t="s">
        <v>417</v>
      </c>
      <c r="V3532" s="5" t="s">
        <v>417</v>
      </c>
      <c r="W3532" s="5" t="s">
        <v>417</v>
      </c>
      <c r="X3532" s="5" t="s">
        <v>417</v>
      </c>
      <c r="Y3532" s="5" t="s">
        <v>417</v>
      </c>
      <c r="Z3532" s="5" t="s">
        <v>417</v>
      </c>
      <c r="AA3532" s="5" t="s">
        <v>417</v>
      </c>
      <c r="AB3532" s="5"/>
      <c r="AC3532" s="5"/>
      <c r="AD3532" s="5"/>
      <c r="AE3532" s="5"/>
      <c r="AF3532" s="5"/>
    </row>
    <row r="3533" spans="1:32" hidden="1">
      <c r="A3533" s="5" t="s">
        <v>26701</v>
      </c>
      <c r="B3533" s="5" t="str">
        <f>IF(COUNTIF('Leads Priorizados INT'!M:M,A3533)&gt;0,"Sí","No")</f>
        <v>No</v>
      </c>
      <c r="C3533">
        <v>0</v>
      </c>
      <c r="D3533" s="6" t="s">
        <v>414</v>
      </c>
      <c r="E3533" s="5" t="s">
        <v>26702</v>
      </c>
      <c r="F3533" s="5" t="s">
        <v>152</v>
      </c>
      <c r="G3533" s="5" t="s">
        <v>522</v>
      </c>
      <c r="H3533" s="7">
        <v>336036</v>
      </c>
      <c r="I3533" s="5">
        <v>3</v>
      </c>
      <c r="J3533" s="5">
        <v>1</v>
      </c>
      <c r="K3533" s="5" t="s">
        <v>26703</v>
      </c>
      <c r="L3533" s="5">
        <v>4.5699999999999998E-2</v>
      </c>
      <c r="M3533" s="8">
        <v>915240513</v>
      </c>
      <c r="N3533" s="8">
        <v>915240514</v>
      </c>
      <c r="O3533" s="8"/>
      <c r="P3533" s="8"/>
      <c r="Q3533" s="8"/>
      <c r="R3533" s="5" t="s">
        <v>417</v>
      </c>
      <c r="S3533" s="5" t="s">
        <v>417</v>
      </c>
      <c r="T3533" s="5" t="s">
        <v>417</v>
      </c>
      <c r="U3533" s="5" t="s">
        <v>417</v>
      </c>
      <c r="V3533" s="5" t="s">
        <v>417</v>
      </c>
      <c r="W3533" s="5" t="s">
        <v>417</v>
      </c>
      <c r="X3533" s="5" t="s">
        <v>417</v>
      </c>
      <c r="Y3533" s="5" t="s">
        <v>417</v>
      </c>
      <c r="Z3533" s="5" t="s">
        <v>417</v>
      </c>
      <c r="AA3533" s="5" t="s">
        <v>417</v>
      </c>
      <c r="AB3533" s="5"/>
      <c r="AC3533" s="5"/>
      <c r="AD3533" s="5"/>
      <c r="AE3533" s="5"/>
      <c r="AF3533" s="5"/>
    </row>
    <row r="3534" spans="1:32" hidden="1">
      <c r="A3534" s="5" t="s">
        <v>26704</v>
      </c>
      <c r="B3534" s="5" t="str">
        <f>IF(COUNTIF('Leads Priorizados INT'!M:M,A3534)&gt;0,"Sí","No")</f>
        <v>No</v>
      </c>
      <c r="C3534">
        <v>0</v>
      </c>
      <c r="D3534" s="6" t="s">
        <v>414</v>
      </c>
      <c r="E3534" s="5" t="s">
        <v>26705</v>
      </c>
      <c r="F3534" s="5" t="s">
        <v>152</v>
      </c>
      <c r="G3534" s="5" t="s">
        <v>14109</v>
      </c>
      <c r="H3534" s="7">
        <v>644971</v>
      </c>
      <c r="I3534" s="5">
        <v>6</v>
      </c>
      <c r="J3534" s="5">
        <v>1</v>
      </c>
      <c r="K3534" s="5" t="s">
        <v>26706</v>
      </c>
      <c r="L3534" s="5">
        <v>4.5699999999999998E-2</v>
      </c>
      <c r="M3534" s="8"/>
      <c r="N3534" s="8"/>
      <c r="O3534" s="8"/>
      <c r="P3534" s="8"/>
      <c r="Q3534" s="8"/>
      <c r="R3534" s="5" t="s">
        <v>417</v>
      </c>
      <c r="S3534" s="5" t="s">
        <v>417</v>
      </c>
      <c r="T3534" s="5" t="s">
        <v>417</v>
      </c>
      <c r="U3534" s="5" t="s">
        <v>417</v>
      </c>
      <c r="V3534" s="5" t="s">
        <v>417</v>
      </c>
      <c r="W3534" s="5" t="s">
        <v>417</v>
      </c>
      <c r="X3534" s="5" t="s">
        <v>417</v>
      </c>
      <c r="Y3534" s="5" t="s">
        <v>417</v>
      </c>
      <c r="Z3534" s="5" t="s">
        <v>417</v>
      </c>
      <c r="AA3534" s="5" t="s">
        <v>417</v>
      </c>
      <c r="AB3534" s="5"/>
      <c r="AC3534" s="5"/>
      <c r="AD3534" s="5"/>
      <c r="AE3534" s="5"/>
      <c r="AF3534" s="5"/>
    </row>
    <row r="3535" spans="1:32" hidden="1">
      <c r="A3535" s="5" t="s">
        <v>26707</v>
      </c>
      <c r="B3535" s="5" t="str">
        <f>IF(COUNTIF('Leads Priorizados INT'!M:M,A3535)&gt;0,"Sí","No")</f>
        <v>No</v>
      </c>
      <c r="C3535">
        <v>0</v>
      </c>
      <c r="D3535" s="6" t="s">
        <v>414</v>
      </c>
      <c r="E3535" s="5" t="s">
        <v>26708</v>
      </c>
      <c r="F3535" s="5" t="s">
        <v>152</v>
      </c>
      <c r="G3535" s="5" t="s">
        <v>1894</v>
      </c>
      <c r="H3535" s="7">
        <v>986093</v>
      </c>
      <c r="I3535" s="5">
        <v>7</v>
      </c>
      <c r="J3535" s="5">
        <v>1</v>
      </c>
      <c r="K3535" s="5" t="s">
        <v>26709</v>
      </c>
      <c r="L3535" s="5">
        <v>4.5699999999999998E-2</v>
      </c>
      <c r="M3535" s="8">
        <v>913457276</v>
      </c>
      <c r="N3535" s="8"/>
      <c r="O3535" s="8"/>
      <c r="P3535" s="8"/>
      <c r="Q3535" s="8"/>
      <c r="R3535" s="5" t="s">
        <v>417</v>
      </c>
      <c r="S3535" s="5" t="s">
        <v>417</v>
      </c>
      <c r="T3535" s="5" t="s">
        <v>417</v>
      </c>
      <c r="U3535" s="5" t="s">
        <v>417</v>
      </c>
      <c r="V3535" s="5" t="s">
        <v>417</v>
      </c>
      <c r="W3535" s="5" t="s">
        <v>417</v>
      </c>
      <c r="X3535" s="5" t="s">
        <v>417</v>
      </c>
      <c r="Y3535" s="5" t="s">
        <v>417</v>
      </c>
      <c r="Z3535" s="5" t="s">
        <v>417</v>
      </c>
      <c r="AA3535" s="5" t="s">
        <v>417</v>
      </c>
      <c r="AB3535" s="5" t="s">
        <v>26710</v>
      </c>
      <c r="AC3535" s="5"/>
      <c r="AD3535" s="5"/>
      <c r="AE3535" s="5"/>
      <c r="AF3535" s="5"/>
    </row>
    <row r="3536" spans="1:32" hidden="1">
      <c r="A3536" s="5" t="s">
        <v>26711</v>
      </c>
      <c r="B3536" s="5" t="str">
        <f>IF(COUNTIF('Leads Priorizados INT'!M:M,A3536)&gt;0,"Sí","No")</f>
        <v>No</v>
      </c>
      <c r="C3536">
        <v>0</v>
      </c>
      <c r="D3536" s="6" t="s">
        <v>430</v>
      </c>
      <c r="E3536" s="5" t="s">
        <v>26712</v>
      </c>
      <c r="F3536" s="5" t="s">
        <v>2935</v>
      </c>
      <c r="G3536" s="5" t="s">
        <v>11076</v>
      </c>
      <c r="H3536" s="7">
        <v>458497</v>
      </c>
      <c r="I3536" s="5">
        <v>20</v>
      </c>
      <c r="J3536" s="5">
        <v>2</v>
      </c>
      <c r="K3536" s="5" t="s">
        <v>26713</v>
      </c>
      <c r="L3536" s="5">
        <v>4.5600000000000002E-2</v>
      </c>
      <c r="M3536" s="8">
        <v>637438554</v>
      </c>
      <c r="N3536" s="8">
        <v>692935370</v>
      </c>
      <c r="O3536" s="8">
        <v>637722480</v>
      </c>
      <c r="P3536" s="8">
        <v>627773826</v>
      </c>
      <c r="Q3536" s="8"/>
      <c r="R3536" s="5" t="s">
        <v>417</v>
      </c>
      <c r="S3536" s="5" t="s">
        <v>417</v>
      </c>
      <c r="T3536" s="5" t="s">
        <v>417</v>
      </c>
      <c r="U3536" s="5" t="s">
        <v>417</v>
      </c>
      <c r="V3536" s="5" t="s">
        <v>417</v>
      </c>
      <c r="W3536" s="5" t="s">
        <v>417</v>
      </c>
      <c r="X3536" s="5" t="s">
        <v>417</v>
      </c>
      <c r="Y3536" s="5" t="s">
        <v>417</v>
      </c>
      <c r="Z3536" s="5" t="s">
        <v>417</v>
      </c>
      <c r="AA3536" s="5" t="s">
        <v>417</v>
      </c>
      <c r="AB3536" s="5"/>
      <c r="AC3536" s="5"/>
      <c r="AD3536" s="5"/>
      <c r="AE3536" s="5"/>
      <c r="AF3536" s="5"/>
    </row>
    <row r="3537" spans="1:32" hidden="1">
      <c r="A3537" s="5" t="s">
        <v>26714</v>
      </c>
      <c r="B3537" s="5" t="str">
        <f>IF(COUNTIF('Leads Priorizados INT'!M:M,A3537)&gt;0,"Sí","No")</f>
        <v>No</v>
      </c>
      <c r="C3537">
        <v>0</v>
      </c>
      <c r="D3537" s="6" t="s">
        <v>430</v>
      </c>
      <c r="E3537" s="5" t="s">
        <v>26715</v>
      </c>
      <c r="F3537" s="5" t="s">
        <v>2935</v>
      </c>
      <c r="G3537" s="5" t="s">
        <v>11076</v>
      </c>
      <c r="H3537" s="7">
        <v>5017035</v>
      </c>
      <c r="I3537" s="5">
        <v>3</v>
      </c>
      <c r="J3537" s="5">
        <v>1</v>
      </c>
      <c r="K3537" s="5" t="s">
        <v>26716</v>
      </c>
      <c r="L3537" s="5">
        <v>4.5600000000000002E-2</v>
      </c>
      <c r="M3537" s="8">
        <v>953236652</v>
      </c>
      <c r="N3537" s="8">
        <v>953041233</v>
      </c>
      <c r="O3537" s="8">
        <v>953870540</v>
      </c>
      <c r="P3537" s="8">
        <v>952040972</v>
      </c>
      <c r="Q3537" s="8">
        <v>687495038</v>
      </c>
      <c r="R3537" s="5" t="s">
        <v>417</v>
      </c>
      <c r="S3537" s="5" t="s">
        <v>417</v>
      </c>
      <c r="T3537" s="5" t="s">
        <v>417</v>
      </c>
      <c r="U3537" s="5" t="s">
        <v>417</v>
      </c>
      <c r="V3537" s="5" t="s">
        <v>417</v>
      </c>
      <c r="W3537" s="5" t="s">
        <v>417</v>
      </c>
      <c r="X3537" s="5" t="s">
        <v>417</v>
      </c>
      <c r="Y3537" s="5" t="s">
        <v>417</v>
      </c>
      <c r="Z3537" s="5" t="s">
        <v>417</v>
      </c>
      <c r="AA3537" s="5" t="s">
        <v>417</v>
      </c>
      <c r="AB3537" s="5"/>
      <c r="AC3537" s="5"/>
      <c r="AD3537" s="5"/>
      <c r="AE3537" s="5"/>
      <c r="AF3537" s="5"/>
    </row>
    <row r="3538" spans="1:32" hidden="1">
      <c r="A3538" s="5" t="s">
        <v>26717</v>
      </c>
      <c r="B3538" s="5" t="str">
        <f>IF(COUNTIF('Leads Priorizados INT'!M:M,A3538)&gt;0,"Sí","No")</f>
        <v>No</v>
      </c>
      <c r="C3538">
        <v>0</v>
      </c>
      <c r="D3538" s="6" t="s">
        <v>414</v>
      </c>
      <c r="E3538" s="5" t="s">
        <v>26718</v>
      </c>
      <c r="F3538" s="5" t="s">
        <v>581</v>
      </c>
      <c r="G3538" s="5" t="s">
        <v>10431</v>
      </c>
      <c r="H3538" s="7">
        <v>580468</v>
      </c>
      <c r="I3538" s="5">
        <v>4</v>
      </c>
      <c r="J3538" s="5">
        <v>1</v>
      </c>
      <c r="K3538" s="5" t="s">
        <v>26719</v>
      </c>
      <c r="L3538" s="5">
        <v>4.5600000000000002E-2</v>
      </c>
      <c r="M3538" s="8">
        <v>986485873</v>
      </c>
      <c r="N3538" s="8">
        <v>986227166</v>
      </c>
      <c r="O3538" s="8"/>
      <c r="P3538" s="8"/>
      <c r="Q3538" s="8"/>
      <c r="R3538" s="5" t="s">
        <v>417</v>
      </c>
      <c r="S3538" s="5" t="s">
        <v>417</v>
      </c>
      <c r="T3538" s="5" t="s">
        <v>417</v>
      </c>
      <c r="U3538" s="5" t="s">
        <v>417</v>
      </c>
      <c r="V3538" s="5" t="s">
        <v>417</v>
      </c>
      <c r="W3538" s="5" t="s">
        <v>417</v>
      </c>
      <c r="X3538" s="5" t="s">
        <v>417</v>
      </c>
      <c r="Y3538" s="5" t="s">
        <v>417</v>
      </c>
      <c r="Z3538" s="5" t="s">
        <v>417</v>
      </c>
      <c r="AA3538" s="5" t="s">
        <v>417</v>
      </c>
      <c r="AB3538" s="5"/>
      <c r="AC3538" s="5"/>
      <c r="AD3538" s="5"/>
      <c r="AE3538" s="5"/>
      <c r="AF3538" s="5"/>
    </row>
    <row r="3539" spans="1:32" hidden="1">
      <c r="A3539" s="5" t="s">
        <v>26720</v>
      </c>
      <c r="B3539" s="5" t="str">
        <f>IF(COUNTIF('Leads Priorizados INT'!M:M,A3539)&gt;0,"Sí","No")</f>
        <v>No</v>
      </c>
      <c r="C3539">
        <v>0</v>
      </c>
      <c r="D3539" s="6" t="s">
        <v>430</v>
      </c>
      <c r="E3539" s="5" t="s">
        <v>26721</v>
      </c>
      <c r="F3539" s="5" t="s">
        <v>2631</v>
      </c>
      <c r="G3539" s="5" t="s">
        <v>9871</v>
      </c>
      <c r="H3539" s="7">
        <v>545602</v>
      </c>
      <c r="I3539" s="5">
        <v>6</v>
      </c>
      <c r="J3539" s="5">
        <v>2</v>
      </c>
      <c r="K3539" s="5" t="s">
        <v>26722</v>
      </c>
      <c r="L3539" s="5">
        <v>4.5600000000000002E-2</v>
      </c>
      <c r="M3539" s="8">
        <v>983840856</v>
      </c>
      <c r="N3539" s="8">
        <v>983519810</v>
      </c>
      <c r="O3539" s="8">
        <v>983372867</v>
      </c>
      <c r="P3539" s="8">
        <v>656899064</v>
      </c>
      <c r="Q3539" s="8">
        <v>605819031</v>
      </c>
      <c r="R3539" s="5" t="s">
        <v>417</v>
      </c>
      <c r="S3539" s="5" t="s">
        <v>417</v>
      </c>
      <c r="T3539" s="5" t="s">
        <v>417</v>
      </c>
      <c r="U3539" s="5" t="s">
        <v>417</v>
      </c>
      <c r="V3539" s="5" t="s">
        <v>417</v>
      </c>
      <c r="W3539" s="5" t="s">
        <v>417</v>
      </c>
      <c r="X3539" s="5" t="s">
        <v>417</v>
      </c>
      <c r="Y3539" s="5" t="s">
        <v>417</v>
      </c>
      <c r="Z3539" s="5" t="s">
        <v>417</v>
      </c>
      <c r="AA3539" s="5" t="s">
        <v>417</v>
      </c>
      <c r="AB3539" s="5" t="s">
        <v>26723</v>
      </c>
      <c r="AC3539" s="5"/>
      <c r="AD3539" s="5"/>
      <c r="AE3539" s="5"/>
      <c r="AF3539" s="5"/>
    </row>
    <row r="3540" spans="1:32">
      <c r="A3540" s="5" t="s">
        <v>26724</v>
      </c>
      <c r="B3540" s="5" t="str">
        <f>IF(COUNTIF('Leads Priorizados INT'!M:M,A3540)&gt;0,"Sí","No")</f>
        <v>No</v>
      </c>
      <c r="C3540">
        <v>1</v>
      </c>
      <c r="D3540" s="6" t="s">
        <v>414</v>
      </c>
      <c r="E3540" s="5" t="s">
        <v>26725</v>
      </c>
      <c r="F3540" s="5" t="s">
        <v>431</v>
      </c>
      <c r="G3540" s="5" t="s">
        <v>2171</v>
      </c>
      <c r="H3540" s="7">
        <v>891544</v>
      </c>
      <c r="I3540" s="5">
        <v>1</v>
      </c>
      <c r="J3540" s="5">
        <v>1</v>
      </c>
      <c r="K3540" s="5" t="s">
        <v>26726</v>
      </c>
      <c r="L3540" s="5">
        <v>4.5600000000000002E-2</v>
      </c>
      <c r="M3540" s="8">
        <v>932110650</v>
      </c>
      <c r="N3540" s="8"/>
      <c r="O3540" s="8"/>
      <c r="P3540" s="8"/>
      <c r="Q3540" s="8"/>
      <c r="R3540" s="5" t="s">
        <v>417</v>
      </c>
      <c r="S3540" s="5" t="s">
        <v>417</v>
      </c>
      <c r="T3540" s="5" t="s">
        <v>417</v>
      </c>
      <c r="U3540" s="5" t="s">
        <v>417</v>
      </c>
      <c r="V3540" s="5" t="s">
        <v>417</v>
      </c>
      <c r="W3540" s="5" t="s">
        <v>417</v>
      </c>
      <c r="X3540" s="5" t="s">
        <v>417</v>
      </c>
      <c r="Y3540" s="5" t="s">
        <v>417</v>
      </c>
      <c r="Z3540" s="5" t="s">
        <v>417</v>
      </c>
      <c r="AA3540" s="5" t="s">
        <v>417</v>
      </c>
      <c r="AB3540" s="5"/>
      <c r="AC3540" s="5"/>
      <c r="AD3540" s="5"/>
      <c r="AE3540" s="5"/>
      <c r="AF3540" s="5"/>
    </row>
    <row r="3541" spans="1:32" hidden="1">
      <c r="A3541" s="5" t="s">
        <v>26727</v>
      </c>
      <c r="B3541" s="5" t="str">
        <f>IF(COUNTIF('Leads Priorizados INT'!M:M,A3541)&gt;0,"Sí","No")</f>
        <v>No</v>
      </c>
      <c r="C3541">
        <v>0</v>
      </c>
      <c r="D3541" s="6" t="s">
        <v>414</v>
      </c>
      <c r="E3541" s="5" t="s">
        <v>26728</v>
      </c>
      <c r="F3541" s="5" t="s">
        <v>431</v>
      </c>
      <c r="G3541" s="5" t="s">
        <v>639</v>
      </c>
      <c r="H3541" s="7">
        <v>833401</v>
      </c>
      <c r="I3541" s="5">
        <v>2</v>
      </c>
      <c r="J3541" s="5">
        <v>1</v>
      </c>
      <c r="K3541" s="5" t="s">
        <v>26729</v>
      </c>
      <c r="L3541" s="5">
        <v>4.5499999999999999E-2</v>
      </c>
      <c r="M3541" s="8"/>
      <c r="N3541" s="8"/>
      <c r="O3541" s="8"/>
      <c r="P3541" s="8"/>
      <c r="Q3541" s="8"/>
      <c r="R3541" s="5" t="s">
        <v>417</v>
      </c>
      <c r="S3541" s="5" t="s">
        <v>417</v>
      </c>
      <c r="T3541" s="5" t="s">
        <v>417</v>
      </c>
      <c r="U3541" s="5" t="s">
        <v>417</v>
      </c>
      <c r="V3541" s="5" t="s">
        <v>417</v>
      </c>
      <c r="W3541" s="5" t="s">
        <v>417</v>
      </c>
      <c r="X3541" s="5" t="s">
        <v>417</v>
      </c>
      <c r="Y3541" s="5" t="s">
        <v>417</v>
      </c>
      <c r="Z3541" s="5" t="s">
        <v>417</v>
      </c>
      <c r="AA3541" s="5" t="s">
        <v>417</v>
      </c>
      <c r="AB3541" s="5"/>
      <c r="AC3541" s="5"/>
      <c r="AD3541" s="5"/>
      <c r="AE3541" s="5"/>
      <c r="AF3541" s="5"/>
    </row>
    <row r="3542" spans="1:32" hidden="1">
      <c r="A3542" s="5" t="s">
        <v>26730</v>
      </c>
      <c r="B3542" s="5" t="str">
        <f>IF(COUNTIF('Leads Priorizados INT'!M:M,A3542)&gt;0,"Sí","No")</f>
        <v>No</v>
      </c>
      <c r="C3542">
        <v>0</v>
      </c>
      <c r="D3542" s="6" t="s">
        <v>430</v>
      </c>
      <c r="E3542" s="5" t="s">
        <v>26731</v>
      </c>
      <c r="F3542" s="5" t="s">
        <v>1382</v>
      </c>
      <c r="G3542" s="5" t="s">
        <v>11573</v>
      </c>
      <c r="H3542" s="7">
        <v>1064349</v>
      </c>
      <c r="I3542" s="5">
        <v>8</v>
      </c>
      <c r="J3542" s="5">
        <v>1</v>
      </c>
      <c r="K3542" s="5" t="s">
        <v>26732</v>
      </c>
      <c r="L3542" s="5">
        <v>4.5499999999999999E-2</v>
      </c>
      <c r="M3542" s="8">
        <v>675527907</v>
      </c>
      <c r="N3542" s="8"/>
      <c r="O3542" s="8"/>
      <c r="P3542" s="8"/>
      <c r="Q3542" s="8"/>
      <c r="R3542" s="5" t="s">
        <v>417</v>
      </c>
      <c r="S3542" s="5" t="s">
        <v>417</v>
      </c>
      <c r="T3542" s="5" t="s">
        <v>417</v>
      </c>
      <c r="U3542" s="5" t="s">
        <v>417</v>
      </c>
      <c r="V3542" s="5" t="s">
        <v>417</v>
      </c>
      <c r="W3542" s="5" t="s">
        <v>417</v>
      </c>
      <c r="X3542" s="5" t="s">
        <v>417</v>
      </c>
      <c r="Y3542" s="5" t="s">
        <v>417</v>
      </c>
      <c r="Z3542" s="5" t="s">
        <v>417</v>
      </c>
      <c r="AA3542" s="5" t="s">
        <v>417</v>
      </c>
      <c r="AB3542" s="5" t="s">
        <v>26733</v>
      </c>
      <c r="AC3542" s="5"/>
      <c r="AD3542" s="5"/>
      <c r="AE3542" s="5"/>
      <c r="AF3542" s="5"/>
    </row>
    <row r="3543" spans="1:32" hidden="1">
      <c r="A3543" s="5" t="s">
        <v>26734</v>
      </c>
      <c r="B3543" s="5" t="str">
        <f>IF(COUNTIF('Leads Priorizados INT'!M:M,A3543)&gt;0,"Sí","No")</f>
        <v>No</v>
      </c>
      <c r="C3543">
        <v>0</v>
      </c>
      <c r="D3543" s="6" t="s">
        <v>414</v>
      </c>
      <c r="E3543" s="5" t="s">
        <v>26735</v>
      </c>
      <c r="F3543" s="5" t="s">
        <v>431</v>
      </c>
      <c r="G3543" s="5" t="s">
        <v>1235</v>
      </c>
      <c r="H3543" s="7">
        <v>418304</v>
      </c>
      <c r="I3543" s="5">
        <v>1</v>
      </c>
      <c r="J3543" s="5">
        <v>4</v>
      </c>
      <c r="K3543" s="5" t="s">
        <v>26736</v>
      </c>
      <c r="L3543" s="5">
        <v>4.5400000000000003E-2</v>
      </c>
      <c r="M3543" s="8"/>
      <c r="N3543" s="8"/>
      <c r="O3543" s="8"/>
      <c r="P3543" s="8"/>
      <c r="Q3543" s="8"/>
      <c r="R3543" s="5" t="s">
        <v>417</v>
      </c>
      <c r="S3543" s="5" t="s">
        <v>417</v>
      </c>
      <c r="T3543" s="5" t="s">
        <v>417</v>
      </c>
      <c r="U3543" s="5" t="s">
        <v>417</v>
      </c>
      <c r="V3543" s="5" t="s">
        <v>417</v>
      </c>
      <c r="W3543" s="5" t="s">
        <v>417</v>
      </c>
      <c r="X3543" s="5" t="s">
        <v>417</v>
      </c>
      <c r="Y3543" s="5" t="s">
        <v>417</v>
      </c>
      <c r="Z3543" s="5" t="s">
        <v>417</v>
      </c>
      <c r="AA3543" s="5" t="s">
        <v>417</v>
      </c>
      <c r="AB3543" s="5"/>
      <c r="AC3543" s="5"/>
      <c r="AD3543" s="5"/>
      <c r="AE3543" s="5"/>
      <c r="AF3543" s="5"/>
    </row>
    <row r="3544" spans="1:32" hidden="1">
      <c r="A3544" s="5" t="s">
        <v>26737</v>
      </c>
      <c r="B3544" s="5" t="str">
        <f>IF(COUNTIF('Leads Priorizados INT'!M:M,A3544)&gt;0,"Sí","No")</f>
        <v>No</v>
      </c>
      <c r="C3544">
        <v>0</v>
      </c>
      <c r="D3544" s="6" t="s">
        <v>414</v>
      </c>
      <c r="E3544" s="5" t="s">
        <v>26738</v>
      </c>
      <c r="F3544" s="5" t="s">
        <v>152</v>
      </c>
      <c r="G3544" s="5" t="s">
        <v>2881</v>
      </c>
      <c r="H3544" s="7">
        <v>843194</v>
      </c>
      <c r="I3544" s="5">
        <v>8</v>
      </c>
      <c r="J3544" s="5">
        <v>1</v>
      </c>
      <c r="K3544" s="5" t="s">
        <v>26739</v>
      </c>
      <c r="L3544" s="5">
        <v>4.5400000000000003E-2</v>
      </c>
      <c r="M3544" s="8"/>
      <c r="N3544" s="8"/>
      <c r="O3544" s="8"/>
      <c r="P3544" s="8"/>
      <c r="Q3544" s="8"/>
      <c r="R3544" s="5" t="s">
        <v>417</v>
      </c>
      <c r="S3544" s="5" t="s">
        <v>417</v>
      </c>
      <c r="T3544" s="5" t="s">
        <v>417</v>
      </c>
      <c r="U3544" s="5" t="s">
        <v>417</v>
      </c>
      <c r="V3544" s="5" t="s">
        <v>417</v>
      </c>
      <c r="W3544" s="5" t="s">
        <v>417</v>
      </c>
      <c r="X3544" s="5" t="s">
        <v>417</v>
      </c>
      <c r="Y3544" s="5" t="s">
        <v>417</v>
      </c>
      <c r="Z3544" s="5" t="s">
        <v>417</v>
      </c>
      <c r="AA3544" s="5" t="s">
        <v>417</v>
      </c>
      <c r="AB3544" s="5"/>
      <c r="AC3544" s="5"/>
      <c r="AD3544" s="5"/>
      <c r="AE3544" s="5"/>
      <c r="AF3544" s="5"/>
    </row>
    <row r="3545" spans="1:32" hidden="1">
      <c r="A3545" s="5" t="s">
        <v>26740</v>
      </c>
      <c r="B3545" s="5" t="str">
        <f>IF(COUNTIF('Leads Priorizados INT'!M:M,A3545)&gt;0,"Sí","No")</f>
        <v>No</v>
      </c>
      <c r="C3545">
        <v>0</v>
      </c>
      <c r="D3545" s="6" t="s">
        <v>414</v>
      </c>
      <c r="E3545" s="5" t="s">
        <v>26741</v>
      </c>
      <c r="F3545" s="5" t="s">
        <v>152</v>
      </c>
      <c r="G3545" s="5" t="s">
        <v>2084</v>
      </c>
      <c r="H3545" s="7">
        <v>943161</v>
      </c>
      <c r="I3545" s="5">
        <v>8</v>
      </c>
      <c r="J3545" s="5">
        <v>2</v>
      </c>
      <c r="K3545" s="5" t="s">
        <v>26742</v>
      </c>
      <c r="L3545" s="5">
        <v>4.5400000000000003E-2</v>
      </c>
      <c r="M3545" s="8"/>
      <c r="N3545" s="8"/>
      <c r="O3545" s="8"/>
      <c r="P3545" s="8"/>
      <c r="Q3545" s="8"/>
      <c r="R3545" s="5" t="s">
        <v>417</v>
      </c>
      <c r="S3545" s="5" t="s">
        <v>417</v>
      </c>
      <c r="T3545" s="5" t="s">
        <v>417</v>
      </c>
      <c r="U3545" s="5" t="s">
        <v>417</v>
      </c>
      <c r="V3545" s="5" t="s">
        <v>417</v>
      </c>
      <c r="W3545" s="5" t="s">
        <v>417</v>
      </c>
      <c r="X3545" s="5" t="s">
        <v>417</v>
      </c>
      <c r="Y3545" s="5" t="s">
        <v>417</v>
      </c>
      <c r="Z3545" s="5" t="s">
        <v>417</v>
      </c>
      <c r="AA3545" s="5" t="s">
        <v>417</v>
      </c>
      <c r="AB3545" s="5"/>
      <c r="AC3545" s="5"/>
      <c r="AD3545" s="5"/>
      <c r="AE3545" s="5"/>
      <c r="AF3545" s="5"/>
    </row>
    <row r="3546" spans="1:32" hidden="1">
      <c r="A3546" s="5" t="s">
        <v>26743</v>
      </c>
      <c r="B3546" s="5" t="str">
        <f>IF(COUNTIF('Leads Priorizados INT'!M:M,A3546)&gt;0,"Sí","No")</f>
        <v>No</v>
      </c>
      <c r="C3546">
        <v>0</v>
      </c>
      <c r="D3546" s="6" t="s">
        <v>414</v>
      </c>
      <c r="E3546" s="5" t="s">
        <v>26744</v>
      </c>
      <c r="F3546" s="5" t="s">
        <v>873</v>
      </c>
      <c r="G3546" s="5" t="s">
        <v>20378</v>
      </c>
      <c r="H3546" s="7">
        <v>354924</v>
      </c>
      <c r="I3546" s="5">
        <v>1</v>
      </c>
      <c r="J3546" s="5">
        <v>1</v>
      </c>
      <c r="K3546" s="5" t="s">
        <v>26745</v>
      </c>
      <c r="L3546" s="5">
        <v>4.5400000000000003E-2</v>
      </c>
      <c r="M3546" s="8"/>
      <c r="N3546" s="8"/>
      <c r="O3546" s="8"/>
      <c r="P3546" s="8"/>
      <c r="Q3546" s="8"/>
      <c r="R3546" s="5" t="s">
        <v>417</v>
      </c>
      <c r="S3546" s="5" t="s">
        <v>417</v>
      </c>
      <c r="T3546" s="5" t="s">
        <v>417</v>
      </c>
      <c r="U3546" s="5" t="s">
        <v>417</v>
      </c>
      <c r="V3546" s="5" t="s">
        <v>417</v>
      </c>
      <c r="W3546" s="5" t="s">
        <v>417</v>
      </c>
      <c r="X3546" s="5" t="s">
        <v>417</v>
      </c>
      <c r="Y3546" s="5" t="s">
        <v>417</v>
      </c>
      <c r="Z3546" s="5" t="s">
        <v>417</v>
      </c>
      <c r="AA3546" s="5" t="s">
        <v>417</v>
      </c>
      <c r="AB3546" s="5"/>
      <c r="AC3546" s="5"/>
      <c r="AD3546" s="5"/>
      <c r="AE3546" s="5"/>
      <c r="AF3546" s="5"/>
    </row>
    <row r="3547" spans="1:32" hidden="1">
      <c r="A3547" s="5" t="s">
        <v>26746</v>
      </c>
      <c r="B3547" s="5" t="str">
        <f>IF(COUNTIF('Leads Priorizados INT'!M:M,A3547)&gt;0,"Sí","No")</f>
        <v>No</v>
      </c>
      <c r="C3547">
        <v>0</v>
      </c>
      <c r="D3547" s="6" t="s">
        <v>430</v>
      </c>
      <c r="E3547" s="5" t="s">
        <v>26747</v>
      </c>
      <c r="F3547" s="5" t="s">
        <v>729</v>
      </c>
      <c r="G3547" s="5" t="s">
        <v>26748</v>
      </c>
      <c r="H3547" s="7">
        <v>514105</v>
      </c>
      <c r="I3547" s="5">
        <v>4</v>
      </c>
      <c r="J3547" s="5">
        <v>1</v>
      </c>
      <c r="K3547" s="5" t="s">
        <v>26749</v>
      </c>
      <c r="L3547" s="5">
        <v>4.5400000000000003E-2</v>
      </c>
      <c r="M3547" s="8">
        <v>976141825</v>
      </c>
      <c r="N3547" s="8">
        <v>976599663</v>
      </c>
      <c r="O3547" s="8">
        <v>976149231</v>
      </c>
      <c r="P3547" s="8">
        <v>673738331</v>
      </c>
      <c r="Q3547" s="8">
        <v>662156450</v>
      </c>
      <c r="R3547" s="5" t="s">
        <v>417</v>
      </c>
      <c r="S3547" s="5" t="s">
        <v>417</v>
      </c>
      <c r="T3547" s="5" t="s">
        <v>417</v>
      </c>
      <c r="U3547" s="5" t="s">
        <v>417</v>
      </c>
      <c r="V3547" s="5" t="s">
        <v>417</v>
      </c>
      <c r="W3547" s="5" t="s">
        <v>417</v>
      </c>
      <c r="X3547" s="5" t="s">
        <v>417</v>
      </c>
      <c r="Y3547" s="5" t="s">
        <v>417</v>
      </c>
      <c r="Z3547" s="5" t="s">
        <v>417</v>
      </c>
      <c r="AA3547" s="5" t="s">
        <v>417</v>
      </c>
      <c r="AB3547" s="5"/>
      <c r="AC3547" s="5"/>
      <c r="AD3547" s="5"/>
      <c r="AE3547" s="5"/>
      <c r="AF3547" s="5"/>
    </row>
    <row r="3548" spans="1:32" hidden="1">
      <c r="A3548" s="5" t="s">
        <v>26750</v>
      </c>
      <c r="B3548" s="5" t="str">
        <f>IF(COUNTIF('Leads Priorizados INT'!M:M,A3548)&gt;0,"Sí","No")</f>
        <v>No</v>
      </c>
      <c r="C3548">
        <v>0</v>
      </c>
      <c r="D3548" s="6" t="s">
        <v>414</v>
      </c>
      <c r="E3548" s="5" t="s">
        <v>26751</v>
      </c>
      <c r="F3548" s="5" t="s">
        <v>431</v>
      </c>
      <c r="G3548" s="5" t="s">
        <v>971</v>
      </c>
      <c r="H3548" s="7">
        <v>388730</v>
      </c>
      <c r="I3548" s="5">
        <v>5</v>
      </c>
      <c r="J3548" s="5">
        <v>2</v>
      </c>
      <c r="K3548" s="5" t="s">
        <v>26752</v>
      </c>
      <c r="L3548" s="5">
        <v>4.53E-2</v>
      </c>
      <c r="M3548" s="8">
        <v>936242073</v>
      </c>
      <c r="N3548" s="8">
        <v>932181730</v>
      </c>
      <c r="O3548" s="8"/>
      <c r="P3548" s="8"/>
      <c r="Q3548" s="8"/>
      <c r="R3548" s="5" t="s">
        <v>417</v>
      </c>
      <c r="S3548" s="5" t="s">
        <v>417</v>
      </c>
      <c r="T3548" s="5" t="s">
        <v>417</v>
      </c>
      <c r="U3548" s="5" t="s">
        <v>417</v>
      </c>
      <c r="V3548" s="5" t="s">
        <v>417</v>
      </c>
      <c r="W3548" s="5" t="s">
        <v>417</v>
      </c>
      <c r="X3548" s="5" t="s">
        <v>417</v>
      </c>
      <c r="Y3548" s="5" t="s">
        <v>417</v>
      </c>
      <c r="Z3548" s="5" t="s">
        <v>417</v>
      </c>
      <c r="AA3548" s="5" t="s">
        <v>417</v>
      </c>
      <c r="AB3548" s="5"/>
      <c r="AC3548" s="5"/>
      <c r="AD3548" s="5"/>
      <c r="AE3548" s="5"/>
      <c r="AF3548" s="5"/>
    </row>
    <row r="3549" spans="1:32" hidden="1">
      <c r="A3549" s="5" t="s">
        <v>26753</v>
      </c>
      <c r="B3549" s="5" t="str">
        <f>IF(COUNTIF('Leads Priorizados INT'!M:M,A3549)&gt;0,"Sí","No")</f>
        <v>No</v>
      </c>
      <c r="C3549">
        <v>0</v>
      </c>
      <c r="D3549" s="6" t="s">
        <v>414</v>
      </c>
      <c r="E3549" s="5" t="s">
        <v>26754</v>
      </c>
      <c r="F3549" s="5" t="s">
        <v>431</v>
      </c>
      <c r="G3549" s="5" t="s">
        <v>10747</v>
      </c>
      <c r="H3549" s="7">
        <v>589634</v>
      </c>
      <c r="I3549" s="5">
        <v>5</v>
      </c>
      <c r="J3549" s="5">
        <v>2</v>
      </c>
      <c r="K3549" s="5" t="s">
        <v>26755</v>
      </c>
      <c r="L3549" s="5">
        <v>4.53E-2</v>
      </c>
      <c r="M3549" s="8"/>
      <c r="N3549" s="8"/>
      <c r="O3549" s="8"/>
      <c r="P3549" s="8"/>
      <c r="Q3549" s="8"/>
      <c r="R3549" s="5" t="s">
        <v>417</v>
      </c>
      <c r="S3549" s="5" t="s">
        <v>417</v>
      </c>
      <c r="T3549" s="5" t="s">
        <v>417</v>
      </c>
      <c r="U3549" s="5" t="s">
        <v>417</v>
      </c>
      <c r="V3549" s="5" t="s">
        <v>417</v>
      </c>
      <c r="W3549" s="5" t="s">
        <v>417</v>
      </c>
      <c r="X3549" s="5" t="s">
        <v>417</v>
      </c>
      <c r="Y3549" s="5" t="s">
        <v>417</v>
      </c>
      <c r="Z3549" s="5" t="s">
        <v>417</v>
      </c>
      <c r="AA3549" s="5" t="s">
        <v>417</v>
      </c>
      <c r="AB3549" s="5"/>
      <c r="AC3549" s="5"/>
      <c r="AD3549" s="5"/>
      <c r="AE3549" s="5"/>
      <c r="AF3549" s="5"/>
    </row>
    <row r="3550" spans="1:32" hidden="1">
      <c r="A3550" s="5" t="s">
        <v>26756</v>
      </c>
      <c r="B3550" s="5" t="str">
        <f>IF(COUNTIF('Leads Priorizados INT'!M:M,A3550)&gt;0,"Sí","No")</f>
        <v>No</v>
      </c>
      <c r="C3550">
        <v>0</v>
      </c>
      <c r="D3550" s="6" t="s">
        <v>414</v>
      </c>
      <c r="E3550" s="5" t="s">
        <v>26757</v>
      </c>
      <c r="F3550" s="5" t="s">
        <v>431</v>
      </c>
      <c r="G3550" s="5" t="s">
        <v>26758</v>
      </c>
      <c r="H3550" s="7">
        <v>583966</v>
      </c>
      <c r="I3550" s="5">
        <v>3</v>
      </c>
      <c r="J3550" s="5">
        <v>1</v>
      </c>
      <c r="K3550" s="5" t="s">
        <v>26755</v>
      </c>
      <c r="L3550" s="5">
        <v>4.53E-2</v>
      </c>
      <c r="M3550" s="8"/>
      <c r="N3550" s="8"/>
      <c r="O3550" s="8"/>
      <c r="P3550" s="8"/>
      <c r="Q3550" s="8"/>
      <c r="R3550" s="5" t="s">
        <v>417</v>
      </c>
      <c r="S3550" s="5" t="s">
        <v>417</v>
      </c>
      <c r="T3550" s="5" t="s">
        <v>417</v>
      </c>
      <c r="U3550" s="5" t="s">
        <v>417</v>
      </c>
      <c r="V3550" s="5" t="s">
        <v>417</v>
      </c>
      <c r="W3550" s="5" t="s">
        <v>417</v>
      </c>
      <c r="X3550" s="5" t="s">
        <v>417</v>
      </c>
      <c r="Y3550" s="5" t="s">
        <v>417</v>
      </c>
      <c r="Z3550" s="5" t="s">
        <v>417</v>
      </c>
      <c r="AA3550" s="5" t="s">
        <v>417</v>
      </c>
      <c r="AB3550" s="5"/>
      <c r="AC3550" s="5"/>
      <c r="AD3550" s="5"/>
      <c r="AE3550" s="5"/>
      <c r="AF3550" s="5"/>
    </row>
    <row r="3551" spans="1:32" hidden="1">
      <c r="A3551" s="5" t="s">
        <v>26759</v>
      </c>
      <c r="B3551" s="5" t="str">
        <f>IF(COUNTIF('Leads Priorizados INT'!M:M,A3551)&gt;0,"Sí","No")</f>
        <v>No</v>
      </c>
      <c r="C3551">
        <v>0</v>
      </c>
      <c r="D3551" s="6" t="s">
        <v>414</v>
      </c>
      <c r="E3551" s="5" t="s">
        <v>26760</v>
      </c>
      <c r="F3551" s="5" t="s">
        <v>431</v>
      </c>
      <c r="G3551" s="5" t="s">
        <v>19683</v>
      </c>
      <c r="H3551" s="7">
        <v>525470</v>
      </c>
      <c r="I3551" s="5">
        <v>1</v>
      </c>
      <c r="J3551" s="5">
        <v>1</v>
      </c>
      <c r="K3551" s="5" t="s">
        <v>26761</v>
      </c>
      <c r="L3551" s="5">
        <v>4.53E-2</v>
      </c>
      <c r="M3551" s="8"/>
      <c r="N3551" s="8"/>
      <c r="O3551" s="8"/>
      <c r="P3551" s="8"/>
      <c r="Q3551" s="8"/>
      <c r="R3551" s="5" t="s">
        <v>417</v>
      </c>
      <c r="S3551" s="5" t="s">
        <v>417</v>
      </c>
      <c r="T3551" s="5" t="s">
        <v>417</v>
      </c>
      <c r="U3551" s="5" t="s">
        <v>417</v>
      </c>
      <c r="V3551" s="5" t="s">
        <v>417</v>
      </c>
      <c r="W3551" s="5" t="s">
        <v>417</v>
      </c>
      <c r="X3551" s="5" t="s">
        <v>417</v>
      </c>
      <c r="Y3551" s="5" t="s">
        <v>417</v>
      </c>
      <c r="Z3551" s="5" t="s">
        <v>417</v>
      </c>
      <c r="AA3551" s="5" t="s">
        <v>417</v>
      </c>
      <c r="AB3551" s="5"/>
      <c r="AC3551" s="5"/>
      <c r="AD3551" s="5"/>
      <c r="AE3551" s="5"/>
      <c r="AF3551" s="5"/>
    </row>
    <row r="3552" spans="1:32" hidden="1">
      <c r="A3552" s="5" t="s">
        <v>26762</v>
      </c>
      <c r="B3552" s="5" t="str">
        <f>IF(COUNTIF('Leads Priorizados INT'!M:M,A3552)&gt;0,"Sí","No")</f>
        <v>No</v>
      </c>
      <c r="C3552">
        <v>0</v>
      </c>
      <c r="D3552" s="6" t="s">
        <v>414</v>
      </c>
      <c r="E3552" s="5" t="s">
        <v>26763</v>
      </c>
      <c r="F3552" s="5" t="s">
        <v>931</v>
      </c>
      <c r="G3552" s="5" t="s">
        <v>17727</v>
      </c>
      <c r="H3552" s="7">
        <v>510662</v>
      </c>
      <c r="I3552" s="5">
        <v>4</v>
      </c>
      <c r="J3552" s="5">
        <v>1</v>
      </c>
      <c r="K3552" s="5" t="s">
        <v>26764</v>
      </c>
      <c r="L3552" s="5">
        <v>4.53E-2</v>
      </c>
      <c r="M3552" s="8"/>
      <c r="N3552" s="8"/>
      <c r="O3552" s="8"/>
      <c r="P3552" s="8"/>
      <c r="Q3552" s="8"/>
      <c r="R3552" s="5" t="s">
        <v>417</v>
      </c>
      <c r="S3552" s="5" t="s">
        <v>417</v>
      </c>
      <c r="T3552" s="5" t="s">
        <v>417</v>
      </c>
      <c r="U3552" s="5" t="s">
        <v>417</v>
      </c>
      <c r="V3552" s="5" t="s">
        <v>417</v>
      </c>
      <c r="W3552" s="5" t="s">
        <v>417</v>
      </c>
      <c r="X3552" s="5" t="s">
        <v>417</v>
      </c>
      <c r="Y3552" s="5" t="s">
        <v>417</v>
      </c>
      <c r="Z3552" s="5" t="s">
        <v>417</v>
      </c>
      <c r="AA3552" s="5" t="s">
        <v>417</v>
      </c>
      <c r="AB3552" s="5"/>
      <c r="AC3552" s="5"/>
      <c r="AD3552" s="5"/>
      <c r="AE3552" s="5"/>
      <c r="AF3552" s="5"/>
    </row>
    <row r="3553" spans="1:32" hidden="1">
      <c r="A3553" s="5" t="s">
        <v>26765</v>
      </c>
      <c r="B3553" s="5" t="str">
        <f>IF(COUNTIF('Leads Priorizados INT'!M:M,A3553)&gt;0,"Sí","No")</f>
        <v>No</v>
      </c>
      <c r="C3553">
        <v>0</v>
      </c>
      <c r="D3553" s="6" t="s">
        <v>414</v>
      </c>
      <c r="E3553" s="5" t="s">
        <v>26766</v>
      </c>
      <c r="F3553" s="5" t="s">
        <v>931</v>
      </c>
      <c r="G3553" s="5" t="s">
        <v>9793</v>
      </c>
      <c r="H3553" s="7">
        <v>570660</v>
      </c>
      <c r="I3553" s="5">
        <v>5</v>
      </c>
      <c r="J3553" s="5">
        <v>1</v>
      </c>
      <c r="K3553" s="5" t="s">
        <v>26755</v>
      </c>
      <c r="L3553" s="5">
        <v>4.53E-2</v>
      </c>
      <c r="M3553" s="8"/>
      <c r="N3553" s="8"/>
      <c r="O3553" s="8"/>
      <c r="P3553" s="8"/>
      <c r="Q3553" s="8"/>
      <c r="R3553" s="5" t="s">
        <v>417</v>
      </c>
      <c r="S3553" s="5" t="s">
        <v>417</v>
      </c>
      <c r="T3553" s="5" t="s">
        <v>417</v>
      </c>
      <c r="U3553" s="5" t="s">
        <v>417</v>
      </c>
      <c r="V3553" s="5" t="s">
        <v>417</v>
      </c>
      <c r="W3553" s="5" t="s">
        <v>417</v>
      </c>
      <c r="X3553" s="5" t="s">
        <v>417</v>
      </c>
      <c r="Y3553" s="5" t="s">
        <v>417</v>
      </c>
      <c r="Z3553" s="5" t="s">
        <v>417</v>
      </c>
      <c r="AA3553" s="5" t="s">
        <v>417</v>
      </c>
      <c r="AB3553" s="5"/>
      <c r="AC3553" s="5"/>
      <c r="AD3553" s="5"/>
      <c r="AE3553" s="5"/>
      <c r="AF3553" s="5"/>
    </row>
    <row r="3554" spans="1:32">
      <c r="A3554" s="5" t="s">
        <v>26767</v>
      </c>
      <c r="B3554" s="5" t="str">
        <f>IF(COUNTIF('Leads Priorizados INT'!M:M,A3554)&gt;0,"Sí","No")</f>
        <v>No</v>
      </c>
      <c r="C3554">
        <v>1</v>
      </c>
      <c r="D3554" s="6" t="s">
        <v>414</v>
      </c>
      <c r="E3554" s="5" t="s">
        <v>26768</v>
      </c>
      <c r="F3554" s="5" t="s">
        <v>152</v>
      </c>
      <c r="G3554" s="5" t="s">
        <v>1602</v>
      </c>
      <c r="H3554" s="7">
        <v>860324</v>
      </c>
      <c r="I3554" s="5">
        <v>2</v>
      </c>
      <c r="J3554" s="5">
        <v>1</v>
      </c>
      <c r="K3554" s="5" t="s">
        <v>26769</v>
      </c>
      <c r="L3554" s="5">
        <v>4.53E-2</v>
      </c>
      <c r="M3554" s="8"/>
      <c r="N3554" s="8"/>
      <c r="O3554" s="8"/>
      <c r="P3554" s="8"/>
      <c r="Q3554" s="8"/>
      <c r="R3554" s="5" t="s">
        <v>417</v>
      </c>
      <c r="S3554" s="5" t="s">
        <v>417</v>
      </c>
      <c r="T3554" s="5" t="s">
        <v>417</v>
      </c>
      <c r="U3554" s="5" t="s">
        <v>417</v>
      </c>
      <c r="V3554" s="5" t="s">
        <v>417</v>
      </c>
      <c r="W3554" s="5" t="s">
        <v>417</v>
      </c>
      <c r="X3554" s="5" t="s">
        <v>417</v>
      </c>
      <c r="Y3554" s="5" t="s">
        <v>417</v>
      </c>
      <c r="Z3554" s="5" t="s">
        <v>417</v>
      </c>
      <c r="AA3554" s="5" t="s">
        <v>417</v>
      </c>
      <c r="AB3554" s="5"/>
      <c r="AC3554" s="5"/>
      <c r="AD3554" s="5"/>
      <c r="AE3554" s="5"/>
      <c r="AF3554" s="5"/>
    </row>
    <row r="3555" spans="1:32" hidden="1">
      <c r="A3555" s="5" t="s">
        <v>26770</v>
      </c>
      <c r="B3555" s="5" t="str">
        <f>IF(COUNTIF('Leads Priorizados INT'!M:M,A3555)&gt;0,"Sí","No")</f>
        <v>No</v>
      </c>
      <c r="C3555">
        <v>0</v>
      </c>
      <c r="D3555" s="6" t="s">
        <v>414</v>
      </c>
      <c r="E3555" s="5" t="s">
        <v>26771</v>
      </c>
      <c r="F3555" s="5" t="s">
        <v>152</v>
      </c>
      <c r="G3555" s="5" t="s">
        <v>1535</v>
      </c>
      <c r="H3555" s="7">
        <v>5964305</v>
      </c>
      <c r="I3555" s="5">
        <v>1</v>
      </c>
      <c r="J3555" s="5">
        <v>1</v>
      </c>
      <c r="K3555" s="5" t="s">
        <v>26772</v>
      </c>
      <c r="L3555" s="5">
        <v>4.53E-2</v>
      </c>
      <c r="M3555" s="8"/>
      <c r="N3555" s="8"/>
      <c r="O3555" s="8"/>
      <c r="P3555" s="8"/>
      <c r="Q3555" s="8"/>
      <c r="R3555" s="5" t="s">
        <v>417</v>
      </c>
      <c r="S3555" s="5" t="s">
        <v>417</v>
      </c>
      <c r="T3555" s="5" t="s">
        <v>417</v>
      </c>
      <c r="U3555" s="5" t="s">
        <v>417</v>
      </c>
      <c r="V3555" s="5" t="s">
        <v>417</v>
      </c>
      <c r="W3555" s="5" t="s">
        <v>417</v>
      </c>
      <c r="X3555" s="5" t="s">
        <v>417</v>
      </c>
      <c r="Y3555" s="5" t="s">
        <v>417</v>
      </c>
      <c r="Z3555" s="5" t="s">
        <v>417</v>
      </c>
      <c r="AA3555" s="5" t="s">
        <v>417</v>
      </c>
      <c r="AB3555" s="5"/>
      <c r="AC3555" s="5"/>
      <c r="AD3555" s="5"/>
      <c r="AE3555" s="5"/>
      <c r="AF3555" s="5"/>
    </row>
    <row r="3556" spans="1:32" hidden="1">
      <c r="A3556" s="5" t="s">
        <v>26773</v>
      </c>
      <c r="B3556" s="5" t="str">
        <f>IF(COUNTIF('Leads Priorizados INT'!M:M,A3556)&gt;0,"Sí","No")</f>
        <v>No</v>
      </c>
      <c r="C3556">
        <v>0</v>
      </c>
      <c r="D3556" s="6" t="s">
        <v>414</v>
      </c>
      <c r="E3556" s="5" t="s">
        <v>26774</v>
      </c>
      <c r="F3556" s="5" t="s">
        <v>152</v>
      </c>
      <c r="G3556" s="5" t="s">
        <v>1535</v>
      </c>
      <c r="H3556" s="7">
        <v>6520830</v>
      </c>
      <c r="I3556" s="5">
        <v>1</v>
      </c>
      <c r="J3556" s="5">
        <v>1</v>
      </c>
      <c r="K3556" s="5" t="s">
        <v>26772</v>
      </c>
      <c r="L3556" s="5">
        <v>4.53E-2</v>
      </c>
      <c r="M3556" s="8"/>
      <c r="N3556" s="8"/>
      <c r="O3556" s="8"/>
      <c r="P3556" s="8"/>
      <c r="Q3556" s="8"/>
      <c r="R3556" s="5" t="s">
        <v>417</v>
      </c>
      <c r="S3556" s="5" t="s">
        <v>417</v>
      </c>
      <c r="T3556" s="5" t="s">
        <v>417</v>
      </c>
      <c r="U3556" s="5" t="s">
        <v>417</v>
      </c>
      <c r="V3556" s="5" t="s">
        <v>417</v>
      </c>
      <c r="W3556" s="5" t="s">
        <v>417</v>
      </c>
      <c r="X3556" s="5" t="s">
        <v>417</v>
      </c>
      <c r="Y3556" s="5" t="s">
        <v>417</v>
      </c>
      <c r="Z3556" s="5" t="s">
        <v>417</v>
      </c>
      <c r="AA3556" s="5" t="s">
        <v>417</v>
      </c>
      <c r="AB3556" s="5"/>
      <c r="AC3556" s="5"/>
      <c r="AD3556" s="5"/>
      <c r="AE3556" s="5"/>
      <c r="AF3556" s="5"/>
    </row>
    <row r="3557" spans="1:32" hidden="1">
      <c r="A3557" s="5" t="s">
        <v>26775</v>
      </c>
      <c r="B3557" s="5" t="str">
        <f>IF(COUNTIF('Leads Priorizados INT'!M:M,A3557)&gt;0,"Sí","No")</f>
        <v>No</v>
      </c>
      <c r="C3557">
        <v>0</v>
      </c>
      <c r="D3557" s="6" t="s">
        <v>414</v>
      </c>
      <c r="E3557" s="5" t="s">
        <v>26776</v>
      </c>
      <c r="F3557" s="5" t="s">
        <v>152</v>
      </c>
      <c r="G3557" s="5" t="s">
        <v>11365</v>
      </c>
      <c r="H3557" s="7">
        <v>540674</v>
      </c>
      <c r="I3557" s="5">
        <v>1</v>
      </c>
      <c r="J3557" s="5">
        <v>1</v>
      </c>
      <c r="K3557" s="5" t="s">
        <v>26755</v>
      </c>
      <c r="L3557" s="5">
        <v>4.53E-2</v>
      </c>
      <c r="M3557" s="8"/>
      <c r="N3557" s="8"/>
      <c r="O3557" s="8"/>
      <c r="P3557" s="8"/>
      <c r="Q3557" s="8"/>
      <c r="R3557" s="5" t="s">
        <v>417</v>
      </c>
      <c r="S3557" s="5" t="s">
        <v>417</v>
      </c>
      <c r="T3557" s="5" t="s">
        <v>417</v>
      </c>
      <c r="U3557" s="5" t="s">
        <v>417</v>
      </c>
      <c r="V3557" s="5" t="s">
        <v>417</v>
      </c>
      <c r="W3557" s="5" t="s">
        <v>417</v>
      </c>
      <c r="X3557" s="5" t="s">
        <v>417</v>
      </c>
      <c r="Y3557" s="5" t="s">
        <v>417</v>
      </c>
      <c r="Z3557" s="5" t="s">
        <v>417</v>
      </c>
      <c r="AA3557" s="5" t="s">
        <v>417</v>
      </c>
      <c r="AB3557" s="5"/>
      <c r="AC3557" s="5"/>
      <c r="AD3557" s="5"/>
      <c r="AE3557" s="5"/>
      <c r="AF3557" s="5"/>
    </row>
    <row r="3558" spans="1:32" hidden="1">
      <c r="A3558" s="5" t="s">
        <v>26777</v>
      </c>
      <c r="B3558" s="5" t="str">
        <f>IF(COUNTIF('Leads Priorizados INT'!M:M,A3558)&gt;0,"Sí","No")</f>
        <v>No</v>
      </c>
      <c r="C3558">
        <v>0</v>
      </c>
      <c r="D3558" s="6" t="s">
        <v>414</v>
      </c>
      <c r="E3558" s="5" t="s">
        <v>26778</v>
      </c>
      <c r="F3558" s="5" t="s">
        <v>152</v>
      </c>
      <c r="G3558" s="5" t="s">
        <v>11365</v>
      </c>
      <c r="H3558" s="7">
        <v>553899</v>
      </c>
      <c r="I3558" s="5">
        <v>1</v>
      </c>
      <c r="J3558" s="5">
        <v>1</v>
      </c>
      <c r="K3558" s="5" t="s">
        <v>26779</v>
      </c>
      <c r="L3558" s="5">
        <v>4.53E-2</v>
      </c>
      <c r="M3558" s="8"/>
      <c r="N3558" s="8"/>
      <c r="O3558" s="8"/>
      <c r="P3558" s="8"/>
      <c r="Q3558" s="8"/>
      <c r="R3558" s="5" t="s">
        <v>417</v>
      </c>
      <c r="S3558" s="5" t="s">
        <v>417</v>
      </c>
      <c r="T3558" s="5" t="s">
        <v>417</v>
      </c>
      <c r="U3558" s="5" t="s">
        <v>417</v>
      </c>
      <c r="V3558" s="5" t="s">
        <v>417</v>
      </c>
      <c r="W3558" s="5" t="s">
        <v>417</v>
      </c>
      <c r="X3558" s="5" t="s">
        <v>417</v>
      </c>
      <c r="Y3558" s="5" t="s">
        <v>417</v>
      </c>
      <c r="Z3558" s="5" t="s">
        <v>417</v>
      </c>
      <c r="AA3558" s="5" t="s">
        <v>417</v>
      </c>
      <c r="AB3558" s="5"/>
      <c r="AC3558" s="5"/>
      <c r="AD3558" s="5"/>
      <c r="AE3558" s="5"/>
      <c r="AF3558" s="5"/>
    </row>
    <row r="3559" spans="1:32" hidden="1">
      <c r="A3559" s="5" t="s">
        <v>26780</v>
      </c>
      <c r="B3559" s="5" t="str">
        <f>IF(COUNTIF('Leads Priorizados INT'!M:M,A3559)&gt;0,"Sí","No")</f>
        <v>No</v>
      </c>
      <c r="C3559">
        <v>0</v>
      </c>
      <c r="D3559" s="6" t="s">
        <v>414</v>
      </c>
      <c r="E3559" s="5" t="s">
        <v>26781</v>
      </c>
      <c r="F3559" s="5" t="s">
        <v>152</v>
      </c>
      <c r="G3559" s="5" t="s">
        <v>780</v>
      </c>
      <c r="H3559" s="7">
        <v>486925</v>
      </c>
      <c r="I3559" s="5">
        <v>3</v>
      </c>
      <c r="J3559" s="5">
        <v>1</v>
      </c>
      <c r="K3559" s="5" t="s">
        <v>26782</v>
      </c>
      <c r="L3559" s="5">
        <v>4.53E-2</v>
      </c>
      <c r="M3559" s="8">
        <v>915628901</v>
      </c>
      <c r="N3559" s="8">
        <v>658548380</v>
      </c>
      <c r="O3559" s="8">
        <v>639704429</v>
      </c>
      <c r="P3559" s="8"/>
      <c r="Q3559" s="8"/>
      <c r="R3559" s="5" t="s">
        <v>417</v>
      </c>
      <c r="S3559" s="5" t="s">
        <v>417</v>
      </c>
      <c r="T3559" s="5" t="s">
        <v>417</v>
      </c>
      <c r="U3559" s="5" t="s">
        <v>417</v>
      </c>
      <c r="V3559" s="5" t="s">
        <v>417</v>
      </c>
      <c r="W3559" s="5" t="s">
        <v>417</v>
      </c>
      <c r="X3559" s="5" t="s">
        <v>417</v>
      </c>
      <c r="Y3559" s="5" t="s">
        <v>417</v>
      </c>
      <c r="Z3559" s="5" t="s">
        <v>417</v>
      </c>
      <c r="AA3559" s="5" t="s">
        <v>417</v>
      </c>
      <c r="AB3559" s="5"/>
      <c r="AC3559" s="5"/>
      <c r="AD3559" s="5"/>
      <c r="AE3559" s="5"/>
      <c r="AF3559" s="5"/>
    </row>
    <row r="3560" spans="1:32" hidden="1">
      <c r="A3560" s="5" t="s">
        <v>26783</v>
      </c>
      <c r="B3560" s="5" t="str">
        <f>IF(COUNTIF('Leads Priorizados INT'!M:M,A3560)&gt;0,"Sí","No")</f>
        <v>No</v>
      </c>
      <c r="C3560">
        <v>0</v>
      </c>
      <c r="D3560" s="6" t="s">
        <v>414</v>
      </c>
      <c r="E3560" s="5" t="s">
        <v>26784</v>
      </c>
      <c r="F3560" s="5" t="s">
        <v>873</v>
      </c>
      <c r="G3560" s="5" t="s">
        <v>15415</v>
      </c>
      <c r="H3560" s="7">
        <v>572089</v>
      </c>
      <c r="I3560" s="5">
        <v>4</v>
      </c>
      <c r="J3560" s="5">
        <v>1</v>
      </c>
      <c r="K3560" s="5" t="s">
        <v>26755</v>
      </c>
      <c r="L3560" s="5">
        <v>4.53E-2</v>
      </c>
      <c r="M3560" s="8"/>
      <c r="N3560" s="8"/>
      <c r="O3560" s="8"/>
      <c r="P3560" s="8"/>
      <c r="Q3560" s="8"/>
      <c r="R3560" s="5" t="s">
        <v>417</v>
      </c>
      <c r="S3560" s="5" t="s">
        <v>417</v>
      </c>
      <c r="T3560" s="5" t="s">
        <v>417</v>
      </c>
      <c r="U3560" s="5" t="s">
        <v>417</v>
      </c>
      <c r="V3560" s="5" t="s">
        <v>417</v>
      </c>
      <c r="W3560" s="5" t="s">
        <v>417</v>
      </c>
      <c r="X3560" s="5" t="s">
        <v>417</v>
      </c>
      <c r="Y3560" s="5" t="s">
        <v>417</v>
      </c>
      <c r="Z3560" s="5" t="s">
        <v>417</v>
      </c>
      <c r="AA3560" s="5" t="s">
        <v>417</v>
      </c>
      <c r="AB3560" s="5"/>
      <c r="AC3560" s="5"/>
      <c r="AD3560" s="5"/>
      <c r="AE3560" s="5"/>
      <c r="AF3560" s="5"/>
    </row>
    <row r="3561" spans="1:32" hidden="1">
      <c r="A3561" s="5" t="s">
        <v>26785</v>
      </c>
      <c r="B3561" s="5" t="str">
        <f>IF(COUNTIF('Leads Priorizados INT'!M:M,A3561)&gt;0,"Sí","No")</f>
        <v>No</v>
      </c>
      <c r="C3561">
        <v>0</v>
      </c>
      <c r="D3561" s="6" t="s">
        <v>414</v>
      </c>
      <c r="E3561" s="5" t="s">
        <v>26786</v>
      </c>
      <c r="F3561" s="5" t="s">
        <v>873</v>
      </c>
      <c r="G3561" s="5" t="s">
        <v>11236</v>
      </c>
      <c r="H3561" s="7">
        <v>613101</v>
      </c>
      <c r="I3561" s="5">
        <v>1</v>
      </c>
      <c r="J3561" s="5">
        <v>2</v>
      </c>
      <c r="K3561" s="5" t="s">
        <v>26752</v>
      </c>
      <c r="L3561" s="5">
        <v>4.53E-2</v>
      </c>
      <c r="M3561" s="8"/>
      <c r="N3561" s="8"/>
      <c r="O3561" s="8"/>
      <c r="P3561" s="8"/>
      <c r="Q3561" s="8"/>
      <c r="R3561" s="5" t="s">
        <v>417</v>
      </c>
      <c r="S3561" s="5" t="s">
        <v>417</v>
      </c>
      <c r="T3561" s="5" t="s">
        <v>417</v>
      </c>
      <c r="U3561" s="5" t="s">
        <v>417</v>
      </c>
      <c r="V3561" s="5" t="s">
        <v>417</v>
      </c>
      <c r="W3561" s="5" t="s">
        <v>417</v>
      </c>
      <c r="X3561" s="5" t="s">
        <v>417</v>
      </c>
      <c r="Y3561" s="5" t="s">
        <v>417</v>
      </c>
      <c r="Z3561" s="5" t="s">
        <v>417</v>
      </c>
      <c r="AA3561" s="5" t="s">
        <v>417</v>
      </c>
      <c r="AB3561" s="5"/>
      <c r="AC3561" s="5"/>
      <c r="AD3561" s="5"/>
      <c r="AE3561" s="5"/>
      <c r="AF3561" s="5"/>
    </row>
    <row r="3562" spans="1:32" hidden="1">
      <c r="A3562" s="5" t="s">
        <v>26787</v>
      </c>
      <c r="B3562" s="5" t="str">
        <f>IF(COUNTIF('Leads Priorizados INT'!M:M,A3562)&gt;0,"Sí","No")</f>
        <v>No</v>
      </c>
      <c r="C3562">
        <v>0</v>
      </c>
      <c r="D3562" s="6" t="s">
        <v>414</v>
      </c>
      <c r="E3562" s="5" t="s">
        <v>26788</v>
      </c>
      <c r="F3562" s="5" t="s">
        <v>1245</v>
      </c>
      <c r="G3562" s="5" t="s">
        <v>12599</v>
      </c>
      <c r="H3562" s="7">
        <v>401252</v>
      </c>
      <c r="I3562" s="5">
        <v>2</v>
      </c>
      <c r="J3562" s="5">
        <v>2</v>
      </c>
      <c r="K3562" s="5" t="s">
        <v>26755</v>
      </c>
      <c r="L3562" s="5">
        <v>4.53E-2</v>
      </c>
      <c r="M3562" s="8">
        <v>944012682</v>
      </c>
      <c r="N3562" s="8">
        <v>944025010</v>
      </c>
      <c r="O3562" s="8">
        <v>944005562</v>
      </c>
      <c r="P3562" s="8"/>
      <c r="Q3562" s="8"/>
      <c r="R3562" s="5" t="s">
        <v>417</v>
      </c>
      <c r="S3562" s="5" t="s">
        <v>417</v>
      </c>
      <c r="T3562" s="5" t="s">
        <v>417</v>
      </c>
      <c r="U3562" s="5" t="s">
        <v>417</v>
      </c>
      <c r="V3562" s="5" t="s">
        <v>417</v>
      </c>
      <c r="W3562" s="5" t="s">
        <v>417</v>
      </c>
      <c r="X3562" s="5" t="s">
        <v>417</v>
      </c>
      <c r="Y3562" s="5" t="s">
        <v>417</v>
      </c>
      <c r="Z3562" s="5" t="s">
        <v>417</v>
      </c>
      <c r="AA3562" s="5" t="s">
        <v>417</v>
      </c>
      <c r="AB3562" s="5" t="s">
        <v>26789</v>
      </c>
      <c r="AC3562" s="5"/>
      <c r="AD3562" s="5"/>
      <c r="AE3562" s="5"/>
      <c r="AF3562" s="5"/>
    </row>
    <row r="3563" spans="1:32" hidden="1">
      <c r="A3563" s="5" t="s">
        <v>26790</v>
      </c>
      <c r="B3563" s="5" t="str">
        <f>IF(COUNTIF('Leads Priorizados INT'!M:M,A3563)&gt;0,"Sí","No")</f>
        <v>No</v>
      </c>
      <c r="C3563">
        <v>0</v>
      </c>
      <c r="D3563" s="6" t="s">
        <v>414</v>
      </c>
      <c r="E3563" s="5" t="s">
        <v>26791</v>
      </c>
      <c r="F3563" s="5" t="s">
        <v>431</v>
      </c>
      <c r="G3563" s="5" t="s">
        <v>1479</v>
      </c>
      <c r="H3563" s="7">
        <v>422545</v>
      </c>
      <c r="I3563" s="5">
        <v>9</v>
      </c>
      <c r="J3563" s="5">
        <v>2</v>
      </c>
      <c r="K3563" s="5" t="s">
        <v>26792</v>
      </c>
      <c r="L3563" s="5">
        <v>4.5199999999999997E-2</v>
      </c>
      <c r="M3563" s="8"/>
      <c r="N3563" s="8"/>
      <c r="O3563" s="8"/>
      <c r="P3563" s="8"/>
      <c r="Q3563" s="8"/>
      <c r="R3563" s="5" t="s">
        <v>417</v>
      </c>
      <c r="S3563" s="5" t="s">
        <v>417</v>
      </c>
      <c r="T3563" s="5" t="s">
        <v>417</v>
      </c>
      <c r="U3563" s="5" t="s">
        <v>417</v>
      </c>
      <c r="V3563" s="5" t="s">
        <v>417</v>
      </c>
      <c r="W3563" s="5" t="s">
        <v>417</v>
      </c>
      <c r="X3563" s="5" t="s">
        <v>417</v>
      </c>
      <c r="Y3563" s="5" t="s">
        <v>417</v>
      </c>
      <c r="Z3563" s="5" t="s">
        <v>417</v>
      </c>
      <c r="AA3563" s="5" t="s">
        <v>417</v>
      </c>
      <c r="AB3563" s="5"/>
      <c r="AC3563" s="5"/>
      <c r="AD3563" s="5"/>
      <c r="AE3563" s="5"/>
      <c r="AF3563" s="5"/>
    </row>
    <row r="3564" spans="1:32" hidden="1">
      <c r="A3564" s="5" t="s">
        <v>26793</v>
      </c>
      <c r="B3564" s="5" t="str">
        <f>IF(COUNTIF('Leads Priorizados INT'!M:M,A3564)&gt;0,"Sí","No")</f>
        <v>No</v>
      </c>
      <c r="C3564">
        <v>0</v>
      </c>
      <c r="D3564" s="6" t="s">
        <v>414</v>
      </c>
      <c r="E3564" s="5" t="s">
        <v>26794</v>
      </c>
      <c r="F3564" s="5" t="s">
        <v>152</v>
      </c>
      <c r="G3564" s="5" t="s">
        <v>1894</v>
      </c>
      <c r="H3564" s="7">
        <v>349986</v>
      </c>
      <c r="I3564" s="5">
        <v>4</v>
      </c>
      <c r="J3564" s="5">
        <v>1</v>
      </c>
      <c r="K3564" s="5" t="s">
        <v>26795</v>
      </c>
      <c r="L3564" s="5">
        <v>4.5199999999999997E-2</v>
      </c>
      <c r="M3564" s="8"/>
      <c r="N3564" s="8"/>
      <c r="O3564" s="8"/>
      <c r="P3564" s="8"/>
      <c r="Q3564" s="8"/>
      <c r="R3564" s="5" t="s">
        <v>417</v>
      </c>
      <c r="S3564" s="5" t="s">
        <v>417</v>
      </c>
      <c r="T3564" s="5" t="s">
        <v>417</v>
      </c>
      <c r="U3564" s="5" t="s">
        <v>417</v>
      </c>
      <c r="V3564" s="5" t="s">
        <v>417</v>
      </c>
      <c r="W3564" s="5" t="s">
        <v>417</v>
      </c>
      <c r="X3564" s="5" t="s">
        <v>417</v>
      </c>
      <c r="Y3564" s="5" t="s">
        <v>417</v>
      </c>
      <c r="Z3564" s="5" t="s">
        <v>417</v>
      </c>
      <c r="AA3564" s="5" t="s">
        <v>417</v>
      </c>
      <c r="AB3564" s="5"/>
      <c r="AC3564" s="5"/>
      <c r="AD3564" s="5"/>
      <c r="AE3564" s="5"/>
      <c r="AF3564" s="5"/>
    </row>
    <row r="3565" spans="1:32" hidden="1">
      <c r="A3565" s="5" t="s">
        <v>26796</v>
      </c>
      <c r="B3565" s="5" t="str">
        <f>IF(COUNTIF('Leads Priorizados INT'!M:M,A3565)&gt;0,"Sí","No")</f>
        <v>No</v>
      </c>
      <c r="C3565">
        <v>0</v>
      </c>
      <c r="D3565" s="6" t="s">
        <v>414</v>
      </c>
      <c r="E3565" s="5" t="s">
        <v>26797</v>
      </c>
      <c r="F3565" s="5" t="s">
        <v>152</v>
      </c>
      <c r="G3565" s="5" t="s">
        <v>3056</v>
      </c>
      <c r="H3565" s="7">
        <v>628401</v>
      </c>
      <c r="I3565" s="5">
        <v>1</v>
      </c>
      <c r="J3565" s="5">
        <v>1</v>
      </c>
      <c r="K3565" s="5" t="s">
        <v>26798</v>
      </c>
      <c r="L3565" s="5">
        <v>4.5199999999999997E-2</v>
      </c>
      <c r="M3565" s="8"/>
      <c r="N3565" s="8"/>
      <c r="O3565" s="8"/>
      <c r="P3565" s="8"/>
      <c r="Q3565" s="8"/>
      <c r="R3565" s="5" t="s">
        <v>417</v>
      </c>
      <c r="S3565" s="5" t="s">
        <v>417</v>
      </c>
      <c r="T3565" s="5" t="s">
        <v>417</v>
      </c>
      <c r="U3565" s="5" t="s">
        <v>417</v>
      </c>
      <c r="V3565" s="5" t="s">
        <v>417</v>
      </c>
      <c r="W3565" s="5" t="s">
        <v>417</v>
      </c>
      <c r="X3565" s="5" t="s">
        <v>417</v>
      </c>
      <c r="Y3565" s="5" t="s">
        <v>417</v>
      </c>
      <c r="Z3565" s="5" t="s">
        <v>417</v>
      </c>
      <c r="AA3565" s="5" t="s">
        <v>417</v>
      </c>
      <c r="AB3565" s="5"/>
      <c r="AC3565" s="5"/>
      <c r="AD3565" s="5"/>
      <c r="AE3565" s="5"/>
      <c r="AF3565" s="5"/>
    </row>
    <row r="3566" spans="1:32" hidden="1">
      <c r="A3566" s="5" t="s">
        <v>26799</v>
      </c>
      <c r="B3566" s="5" t="str">
        <f>IF(COUNTIF('Leads Priorizados INT'!M:M,A3566)&gt;0,"Sí","No")</f>
        <v>No</v>
      </c>
      <c r="C3566">
        <v>0</v>
      </c>
      <c r="D3566" s="6" t="s">
        <v>414</v>
      </c>
      <c r="E3566" s="5" t="s">
        <v>26800</v>
      </c>
      <c r="F3566" s="5" t="s">
        <v>1382</v>
      </c>
      <c r="G3566" s="5" t="s">
        <v>20623</v>
      </c>
      <c r="H3566" s="7">
        <v>1023097</v>
      </c>
      <c r="I3566" s="5">
        <v>7</v>
      </c>
      <c r="J3566" s="5">
        <v>1</v>
      </c>
      <c r="K3566" s="5" t="s">
        <v>26801</v>
      </c>
      <c r="L3566" s="5">
        <v>4.5199999999999997E-2</v>
      </c>
      <c r="M3566" s="8"/>
      <c r="N3566" s="8"/>
      <c r="O3566" s="8"/>
      <c r="P3566" s="8"/>
      <c r="Q3566" s="8"/>
      <c r="R3566" s="5" t="s">
        <v>417</v>
      </c>
      <c r="S3566" s="5" t="s">
        <v>417</v>
      </c>
      <c r="T3566" s="5" t="s">
        <v>417</v>
      </c>
      <c r="U3566" s="5" t="s">
        <v>417</v>
      </c>
      <c r="V3566" s="5" t="s">
        <v>417</v>
      </c>
      <c r="W3566" s="5" t="s">
        <v>417</v>
      </c>
      <c r="X3566" s="5" t="s">
        <v>417</v>
      </c>
      <c r="Y3566" s="5" t="s">
        <v>417</v>
      </c>
      <c r="Z3566" s="5" t="s">
        <v>417</v>
      </c>
      <c r="AA3566" s="5" t="s">
        <v>417</v>
      </c>
      <c r="AB3566" s="5"/>
      <c r="AC3566" s="5"/>
      <c r="AD3566" s="5"/>
      <c r="AE3566" s="5"/>
      <c r="AF3566" s="5"/>
    </row>
    <row r="3567" spans="1:32" hidden="1">
      <c r="A3567" s="5" t="s">
        <v>26802</v>
      </c>
      <c r="B3567" s="5" t="str">
        <f>IF(COUNTIF('Leads Priorizados INT'!M:M,A3567)&gt;0,"Sí","No")</f>
        <v>No</v>
      </c>
      <c r="C3567">
        <v>0</v>
      </c>
      <c r="D3567" s="6" t="s">
        <v>414</v>
      </c>
      <c r="E3567" s="5" t="s">
        <v>26803</v>
      </c>
      <c r="F3567" s="5" t="s">
        <v>5439</v>
      </c>
      <c r="G3567" s="5" t="s">
        <v>21349</v>
      </c>
      <c r="H3567" s="7">
        <v>421807</v>
      </c>
      <c r="I3567" s="5">
        <v>2</v>
      </c>
      <c r="J3567" s="5">
        <v>2</v>
      </c>
      <c r="K3567" s="5" t="s">
        <v>26804</v>
      </c>
      <c r="L3567" s="5">
        <v>4.5100000000000001E-2</v>
      </c>
      <c r="M3567" s="8">
        <v>926950243</v>
      </c>
      <c r="N3567" s="8">
        <v>678489687</v>
      </c>
      <c r="O3567" s="8"/>
      <c r="P3567" s="8"/>
      <c r="Q3567" s="8"/>
      <c r="R3567" s="5" t="s">
        <v>417</v>
      </c>
      <c r="S3567" s="5" t="s">
        <v>417</v>
      </c>
      <c r="T3567" s="5" t="s">
        <v>417</v>
      </c>
      <c r="U3567" s="5" t="s">
        <v>417</v>
      </c>
      <c r="V3567" s="5" t="s">
        <v>417</v>
      </c>
      <c r="W3567" s="5" t="s">
        <v>417</v>
      </c>
      <c r="X3567" s="5" t="s">
        <v>417</v>
      </c>
      <c r="Y3567" s="5" t="s">
        <v>417</v>
      </c>
      <c r="Z3567" s="5" t="s">
        <v>417</v>
      </c>
      <c r="AA3567" s="5" t="s">
        <v>417</v>
      </c>
      <c r="AB3567" s="5"/>
      <c r="AC3567" s="5"/>
      <c r="AD3567" s="5"/>
      <c r="AE3567" s="5"/>
      <c r="AF3567" s="5"/>
    </row>
    <row r="3568" spans="1:32" hidden="1">
      <c r="A3568" s="5" t="s">
        <v>26805</v>
      </c>
      <c r="B3568" s="5" t="str">
        <f>IF(COUNTIF('Leads Priorizados INT'!M:M,A3568)&gt;0,"Sí","No")</f>
        <v>No</v>
      </c>
      <c r="C3568">
        <v>0</v>
      </c>
      <c r="D3568" s="6" t="s">
        <v>414</v>
      </c>
      <c r="E3568" s="5" t="s">
        <v>26806</v>
      </c>
      <c r="F3568" s="5" t="s">
        <v>431</v>
      </c>
      <c r="G3568" s="5" t="s">
        <v>1479</v>
      </c>
      <c r="H3568" s="7">
        <v>446000</v>
      </c>
      <c r="I3568" s="5">
        <v>5</v>
      </c>
      <c r="J3568" s="5">
        <v>1</v>
      </c>
      <c r="K3568" s="5" t="s">
        <v>26807</v>
      </c>
      <c r="L3568" s="5">
        <v>4.5100000000000001E-2</v>
      </c>
      <c r="M3568" s="8"/>
      <c r="N3568" s="8"/>
      <c r="O3568" s="8"/>
      <c r="P3568" s="8"/>
      <c r="Q3568" s="8"/>
      <c r="R3568" s="5" t="s">
        <v>417</v>
      </c>
      <c r="S3568" s="5" t="s">
        <v>417</v>
      </c>
      <c r="T3568" s="5" t="s">
        <v>417</v>
      </c>
      <c r="U3568" s="5" t="s">
        <v>417</v>
      </c>
      <c r="V3568" s="5" t="s">
        <v>417</v>
      </c>
      <c r="W3568" s="5" t="s">
        <v>417</v>
      </c>
      <c r="X3568" s="5" t="s">
        <v>417</v>
      </c>
      <c r="Y3568" s="5" t="s">
        <v>417</v>
      </c>
      <c r="Z3568" s="5" t="s">
        <v>417</v>
      </c>
      <c r="AA3568" s="5" t="s">
        <v>417</v>
      </c>
      <c r="AB3568" s="5"/>
      <c r="AC3568" s="5"/>
      <c r="AD3568" s="5"/>
      <c r="AE3568" s="5"/>
      <c r="AF3568" s="5"/>
    </row>
    <row r="3569" spans="1:32">
      <c r="A3569" s="5" t="s">
        <v>26808</v>
      </c>
      <c r="B3569" s="5" t="str">
        <f>IF(COUNTIF('Leads Priorizados INT'!M:M,A3569)&gt;0,"Sí","No")</f>
        <v>No</v>
      </c>
      <c r="C3569">
        <v>1</v>
      </c>
      <c r="D3569" s="6" t="s">
        <v>414</v>
      </c>
      <c r="E3569" s="5" t="s">
        <v>26809</v>
      </c>
      <c r="F3569" s="5" t="s">
        <v>721</v>
      </c>
      <c r="G3569" s="5" t="s">
        <v>3100</v>
      </c>
      <c r="H3569" s="7">
        <v>623526</v>
      </c>
      <c r="I3569" s="5">
        <v>2</v>
      </c>
      <c r="J3569" s="5">
        <v>1</v>
      </c>
      <c r="K3569" s="5" t="s">
        <v>26810</v>
      </c>
      <c r="L3569" s="5">
        <v>4.5100000000000001E-2</v>
      </c>
      <c r="M3569" s="8">
        <v>928418985</v>
      </c>
      <c r="N3569" s="8"/>
      <c r="O3569" s="8"/>
      <c r="P3569" s="8"/>
      <c r="Q3569" s="8"/>
      <c r="R3569" s="5" t="s">
        <v>417</v>
      </c>
      <c r="S3569" s="5" t="s">
        <v>417</v>
      </c>
      <c r="T3569" s="5" t="s">
        <v>417</v>
      </c>
      <c r="U3569" s="5" t="s">
        <v>417</v>
      </c>
      <c r="V3569" s="5" t="s">
        <v>417</v>
      </c>
      <c r="W3569" s="5" t="s">
        <v>417</v>
      </c>
      <c r="X3569" s="5" t="s">
        <v>417</v>
      </c>
      <c r="Y3569" s="5" t="s">
        <v>417</v>
      </c>
      <c r="Z3569" s="5" t="s">
        <v>417</v>
      </c>
      <c r="AA3569" s="5" t="s">
        <v>417</v>
      </c>
      <c r="AB3569" s="5"/>
      <c r="AC3569" s="5"/>
      <c r="AD3569" s="5"/>
      <c r="AE3569" s="5"/>
      <c r="AF3569" s="5"/>
    </row>
    <row r="3570" spans="1:32" hidden="1">
      <c r="A3570" s="5" t="s">
        <v>26811</v>
      </c>
      <c r="B3570" s="5" t="str">
        <f>IF(COUNTIF('Leads Priorizados INT'!M:M,A3570)&gt;0,"Sí","No")</f>
        <v>No</v>
      </c>
      <c r="C3570">
        <v>0</v>
      </c>
      <c r="D3570" s="6" t="s">
        <v>430</v>
      </c>
      <c r="E3570" s="5" t="s">
        <v>26812</v>
      </c>
      <c r="F3570" s="5" t="s">
        <v>152</v>
      </c>
      <c r="G3570" s="5" t="s">
        <v>9333</v>
      </c>
      <c r="H3570" s="7">
        <v>751368</v>
      </c>
      <c r="I3570" s="5">
        <v>1</v>
      </c>
      <c r="J3570" s="5">
        <v>2</v>
      </c>
      <c r="K3570" s="5" t="s">
        <v>26813</v>
      </c>
      <c r="L3570" s="5">
        <v>4.5100000000000001E-2</v>
      </c>
      <c r="M3570" s="8">
        <v>917551123</v>
      </c>
      <c r="N3570" s="8">
        <v>914645661</v>
      </c>
      <c r="O3570" s="8">
        <v>914796416</v>
      </c>
      <c r="P3570" s="8">
        <v>665917731</v>
      </c>
      <c r="Q3570" s="8"/>
      <c r="R3570" s="5" t="s">
        <v>417</v>
      </c>
      <c r="S3570" s="5" t="s">
        <v>417</v>
      </c>
      <c r="T3570" s="5" t="s">
        <v>417</v>
      </c>
      <c r="U3570" s="5" t="s">
        <v>417</v>
      </c>
      <c r="V3570" s="5" t="s">
        <v>417</v>
      </c>
      <c r="W3570" s="5" t="s">
        <v>417</v>
      </c>
      <c r="X3570" s="5" t="s">
        <v>417</v>
      </c>
      <c r="Y3570" s="5" t="s">
        <v>417</v>
      </c>
      <c r="Z3570" s="5" t="s">
        <v>417</v>
      </c>
      <c r="AA3570" s="5" t="s">
        <v>417</v>
      </c>
      <c r="AB3570" s="5" t="s">
        <v>26814</v>
      </c>
      <c r="AC3570" s="5"/>
      <c r="AD3570" s="5"/>
      <c r="AE3570" s="5"/>
      <c r="AF3570" s="5"/>
    </row>
    <row r="3571" spans="1:32" hidden="1">
      <c r="A3571" s="5" t="s">
        <v>26815</v>
      </c>
      <c r="B3571" s="5" t="str">
        <f>IF(COUNTIF('Leads Priorizados INT'!M:M,A3571)&gt;0,"Sí","No")</f>
        <v>No</v>
      </c>
      <c r="C3571">
        <v>0</v>
      </c>
      <c r="D3571" s="6" t="s">
        <v>414</v>
      </c>
      <c r="E3571" s="5" t="s">
        <v>26816</v>
      </c>
      <c r="F3571" s="5" t="s">
        <v>1382</v>
      </c>
      <c r="G3571" s="5" t="s">
        <v>10188</v>
      </c>
      <c r="H3571" s="7">
        <v>659395</v>
      </c>
      <c r="I3571" s="5">
        <v>1</v>
      </c>
      <c r="J3571" s="5">
        <v>2</v>
      </c>
      <c r="K3571" s="5" t="s">
        <v>26817</v>
      </c>
      <c r="L3571" s="5">
        <v>4.4999999999999998E-2</v>
      </c>
      <c r="M3571" s="8">
        <v>627232213</v>
      </c>
      <c r="N3571" s="8"/>
      <c r="O3571" s="8"/>
      <c r="P3571" s="8"/>
      <c r="Q3571" s="8"/>
      <c r="R3571" s="5" t="s">
        <v>417</v>
      </c>
      <c r="S3571" s="5" t="s">
        <v>417</v>
      </c>
      <c r="T3571" s="5" t="s">
        <v>417</v>
      </c>
      <c r="U3571" s="5" t="s">
        <v>417</v>
      </c>
      <c r="V3571" s="5" t="s">
        <v>417</v>
      </c>
      <c r="W3571" s="5" t="s">
        <v>417</v>
      </c>
      <c r="X3571" s="5" t="s">
        <v>417</v>
      </c>
      <c r="Y3571" s="5" t="s">
        <v>417</v>
      </c>
      <c r="Z3571" s="5" t="s">
        <v>417</v>
      </c>
      <c r="AA3571" s="5" t="s">
        <v>417</v>
      </c>
      <c r="AB3571" s="5"/>
      <c r="AC3571" s="5"/>
      <c r="AD3571" s="5"/>
      <c r="AE3571" s="5"/>
      <c r="AF3571" s="5"/>
    </row>
    <row r="3572" spans="1:32" hidden="1">
      <c r="A3572" s="5" t="s">
        <v>26818</v>
      </c>
      <c r="B3572" s="5" t="str">
        <f>IF(COUNTIF('Leads Priorizados INT'!M:M,A3572)&gt;0,"Sí","No")</f>
        <v>No</v>
      </c>
      <c r="C3572">
        <v>0</v>
      </c>
      <c r="D3572" s="6" t="s">
        <v>414</v>
      </c>
      <c r="E3572" s="5" t="s">
        <v>26819</v>
      </c>
      <c r="F3572" s="5" t="s">
        <v>1382</v>
      </c>
      <c r="G3572" s="5" t="s">
        <v>12908</v>
      </c>
      <c r="H3572" s="7">
        <v>659066</v>
      </c>
      <c r="I3572" s="5">
        <v>6</v>
      </c>
      <c r="J3572" s="5">
        <v>1</v>
      </c>
      <c r="K3572" s="5" t="s">
        <v>26820</v>
      </c>
      <c r="L3572" s="5">
        <v>4.4999999999999998E-2</v>
      </c>
      <c r="M3572" s="8">
        <v>963280498</v>
      </c>
      <c r="N3572" s="8">
        <v>963231193</v>
      </c>
      <c r="O3572" s="8"/>
      <c r="P3572" s="8"/>
      <c r="Q3572" s="8"/>
      <c r="R3572" s="5" t="s">
        <v>417</v>
      </c>
      <c r="S3572" s="5" t="s">
        <v>417</v>
      </c>
      <c r="T3572" s="5" t="s">
        <v>417</v>
      </c>
      <c r="U3572" s="5" t="s">
        <v>417</v>
      </c>
      <c r="V3572" s="5" t="s">
        <v>417</v>
      </c>
      <c r="W3572" s="5" t="s">
        <v>417</v>
      </c>
      <c r="X3572" s="5" t="s">
        <v>417</v>
      </c>
      <c r="Y3572" s="5" t="s">
        <v>417</v>
      </c>
      <c r="Z3572" s="5" t="s">
        <v>417</v>
      </c>
      <c r="AA3572" s="5" t="s">
        <v>417</v>
      </c>
      <c r="AB3572" s="5" t="s">
        <v>26821</v>
      </c>
      <c r="AC3572" s="5"/>
      <c r="AD3572" s="5"/>
      <c r="AE3572" s="5"/>
      <c r="AF3572" s="5"/>
    </row>
    <row r="3573" spans="1:32">
      <c r="A3573" s="5" t="s">
        <v>26822</v>
      </c>
      <c r="B3573" s="5" t="str">
        <f>IF(COUNTIF('Leads Priorizados INT'!M:M,A3573)&gt;0,"Sí","No")</f>
        <v>No</v>
      </c>
      <c r="C3573">
        <v>1</v>
      </c>
      <c r="D3573" s="6" t="s">
        <v>414</v>
      </c>
      <c r="E3573" s="5" t="s">
        <v>26823</v>
      </c>
      <c r="F3573" s="5" t="s">
        <v>2007</v>
      </c>
      <c r="G3573" s="5" t="s">
        <v>11532</v>
      </c>
      <c r="H3573" s="7">
        <v>1054663</v>
      </c>
      <c r="I3573" s="5">
        <v>1</v>
      </c>
      <c r="J3573" s="5">
        <v>1</v>
      </c>
      <c r="K3573" s="5" t="s">
        <v>26824</v>
      </c>
      <c r="L3573" s="5">
        <v>4.4900000000000002E-2</v>
      </c>
      <c r="M3573" s="8"/>
      <c r="N3573" s="8"/>
      <c r="O3573" s="8"/>
      <c r="P3573" s="8"/>
      <c r="Q3573" s="8"/>
      <c r="R3573" s="5" t="s">
        <v>417</v>
      </c>
      <c r="S3573" s="5" t="s">
        <v>417</v>
      </c>
      <c r="T3573" s="5" t="s">
        <v>417</v>
      </c>
      <c r="U3573" s="5" t="s">
        <v>417</v>
      </c>
      <c r="V3573" s="5" t="s">
        <v>417</v>
      </c>
      <c r="W3573" s="5" t="s">
        <v>417</v>
      </c>
      <c r="X3573" s="5" t="s">
        <v>417</v>
      </c>
      <c r="Y3573" s="5" t="s">
        <v>417</v>
      </c>
      <c r="Z3573" s="5" t="s">
        <v>417</v>
      </c>
      <c r="AA3573" s="5" t="s">
        <v>417</v>
      </c>
      <c r="AB3573" s="5" t="s">
        <v>26825</v>
      </c>
      <c r="AC3573" s="5"/>
      <c r="AD3573" s="5"/>
      <c r="AE3573" s="5"/>
      <c r="AF3573" s="5"/>
    </row>
    <row r="3574" spans="1:32" hidden="1">
      <c r="A3574" s="5" t="s">
        <v>26826</v>
      </c>
      <c r="B3574" s="5" t="str">
        <f>IF(COUNTIF('Leads Priorizados INT'!M:M,A3574)&gt;0,"Sí","No")</f>
        <v>No</v>
      </c>
      <c r="C3574">
        <v>0</v>
      </c>
      <c r="D3574" s="6" t="s">
        <v>414</v>
      </c>
      <c r="E3574" s="5" t="s">
        <v>26827</v>
      </c>
      <c r="F3574" s="5" t="s">
        <v>1680</v>
      </c>
      <c r="G3574" s="5" t="s">
        <v>26828</v>
      </c>
      <c r="H3574" s="7">
        <v>906815</v>
      </c>
      <c r="I3574" s="5">
        <v>5</v>
      </c>
      <c r="J3574" s="5">
        <v>2</v>
      </c>
      <c r="K3574" s="5" t="s">
        <v>26829</v>
      </c>
      <c r="L3574" s="5">
        <v>4.4900000000000002E-2</v>
      </c>
      <c r="M3574" s="8">
        <v>959075366</v>
      </c>
      <c r="N3574" s="8"/>
      <c r="O3574" s="8"/>
      <c r="P3574" s="8"/>
      <c r="Q3574" s="8"/>
      <c r="R3574" s="5" t="s">
        <v>417</v>
      </c>
      <c r="S3574" s="5" t="s">
        <v>417</v>
      </c>
      <c r="T3574" s="5" t="s">
        <v>417</v>
      </c>
      <c r="U3574" s="5" t="s">
        <v>417</v>
      </c>
      <c r="V3574" s="5" t="s">
        <v>417</v>
      </c>
      <c r="W3574" s="5" t="s">
        <v>417</v>
      </c>
      <c r="X3574" s="5" t="s">
        <v>417</v>
      </c>
      <c r="Y3574" s="5" t="s">
        <v>417</v>
      </c>
      <c r="Z3574" s="5" t="s">
        <v>417</v>
      </c>
      <c r="AA3574" s="5" t="s">
        <v>417</v>
      </c>
      <c r="AB3574" s="5"/>
      <c r="AC3574" s="5"/>
      <c r="AD3574" s="5"/>
      <c r="AE3574" s="5"/>
      <c r="AF3574" s="5"/>
    </row>
    <row r="3575" spans="1:32" hidden="1">
      <c r="A3575" s="5" t="s">
        <v>26830</v>
      </c>
      <c r="B3575" s="5" t="str">
        <f>IF(COUNTIF('Leads Priorizados INT'!M:M,A3575)&gt;0,"Sí","No")</f>
        <v>No</v>
      </c>
      <c r="C3575">
        <v>0</v>
      </c>
      <c r="D3575" s="6" t="s">
        <v>414</v>
      </c>
      <c r="E3575" s="5" t="s">
        <v>26831</v>
      </c>
      <c r="F3575" s="5" t="s">
        <v>581</v>
      </c>
      <c r="G3575" s="5" t="s">
        <v>13907</v>
      </c>
      <c r="H3575" s="7">
        <v>547716</v>
      </c>
      <c r="I3575" s="5">
        <v>1</v>
      </c>
      <c r="J3575" s="5">
        <v>1</v>
      </c>
      <c r="K3575" s="5" t="s">
        <v>26829</v>
      </c>
      <c r="L3575" s="5">
        <v>4.4900000000000002E-2</v>
      </c>
      <c r="M3575" s="8"/>
      <c r="N3575" s="8"/>
      <c r="O3575" s="8"/>
      <c r="P3575" s="8"/>
      <c r="Q3575" s="8"/>
      <c r="R3575" s="5" t="s">
        <v>417</v>
      </c>
      <c r="S3575" s="5" t="s">
        <v>417</v>
      </c>
      <c r="T3575" s="5" t="s">
        <v>417</v>
      </c>
      <c r="U3575" s="5" t="s">
        <v>417</v>
      </c>
      <c r="V3575" s="5" t="s">
        <v>417</v>
      </c>
      <c r="W3575" s="5" t="s">
        <v>417</v>
      </c>
      <c r="X3575" s="5" t="s">
        <v>417</v>
      </c>
      <c r="Y3575" s="5" t="s">
        <v>417</v>
      </c>
      <c r="Z3575" s="5" t="s">
        <v>417</v>
      </c>
      <c r="AA3575" s="5" t="s">
        <v>417</v>
      </c>
      <c r="AB3575" s="5"/>
      <c r="AC3575" s="5"/>
      <c r="AD3575" s="5"/>
      <c r="AE3575" s="5"/>
      <c r="AF3575" s="5"/>
    </row>
    <row r="3576" spans="1:32" hidden="1">
      <c r="A3576" s="5" t="s">
        <v>26832</v>
      </c>
      <c r="B3576" s="5" t="str">
        <f>IF(COUNTIF('Leads Priorizados INT'!M:M,A3576)&gt;0,"Sí","No")</f>
        <v>No</v>
      </c>
      <c r="C3576">
        <v>0</v>
      </c>
      <c r="D3576" s="6" t="s">
        <v>414</v>
      </c>
      <c r="E3576" s="5" t="s">
        <v>26833</v>
      </c>
      <c r="F3576" s="5" t="s">
        <v>431</v>
      </c>
      <c r="G3576" s="5" t="s">
        <v>3236</v>
      </c>
      <c r="H3576" s="7">
        <v>1036251</v>
      </c>
      <c r="I3576" s="5">
        <v>1</v>
      </c>
      <c r="J3576" s="5">
        <v>1</v>
      </c>
      <c r="K3576" s="5" t="s">
        <v>26829</v>
      </c>
      <c r="L3576" s="5">
        <v>4.4900000000000002E-2</v>
      </c>
      <c r="M3576" s="8"/>
      <c r="N3576" s="8"/>
      <c r="O3576" s="8"/>
      <c r="P3576" s="8"/>
      <c r="Q3576" s="8"/>
      <c r="R3576" s="5" t="s">
        <v>417</v>
      </c>
      <c r="S3576" s="5" t="s">
        <v>417</v>
      </c>
      <c r="T3576" s="5" t="s">
        <v>417</v>
      </c>
      <c r="U3576" s="5" t="s">
        <v>417</v>
      </c>
      <c r="V3576" s="5" t="s">
        <v>417</v>
      </c>
      <c r="W3576" s="5" t="s">
        <v>417</v>
      </c>
      <c r="X3576" s="5" t="s">
        <v>417</v>
      </c>
      <c r="Y3576" s="5" t="s">
        <v>417</v>
      </c>
      <c r="Z3576" s="5" t="s">
        <v>417</v>
      </c>
      <c r="AA3576" s="5" t="s">
        <v>417</v>
      </c>
      <c r="AB3576" s="5"/>
      <c r="AC3576" s="5"/>
      <c r="AD3576" s="5"/>
      <c r="AE3576" s="5"/>
      <c r="AF3576" s="5"/>
    </row>
    <row r="3577" spans="1:32" hidden="1">
      <c r="A3577" s="5" t="s">
        <v>26834</v>
      </c>
      <c r="B3577" s="5" t="str">
        <f>IF(COUNTIF('Leads Priorizados INT'!M:M,A3577)&gt;0,"Sí","No")</f>
        <v>No</v>
      </c>
      <c r="C3577">
        <v>0</v>
      </c>
      <c r="D3577" s="6" t="s">
        <v>414</v>
      </c>
      <c r="E3577" s="5" t="s">
        <v>26835</v>
      </c>
      <c r="F3577" s="5" t="s">
        <v>431</v>
      </c>
      <c r="G3577" s="5" t="s">
        <v>11210</v>
      </c>
      <c r="H3577" s="7">
        <v>581879</v>
      </c>
      <c r="I3577" s="5">
        <v>5</v>
      </c>
      <c r="J3577" s="5">
        <v>1</v>
      </c>
      <c r="K3577" s="5" t="s">
        <v>26829</v>
      </c>
      <c r="L3577" s="5">
        <v>4.4900000000000002E-2</v>
      </c>
      <c r="M3577" s="8"/>
      <c r="N3577" s="8"/>
      <c r="O3577" s="8"/>
      <c r="P3577" s="8"/>
      <c r="Q3577" s="8"/>
      <c r="R3577" s="5" t="s">
        <v>417</v>
      </c>
      <c r="S3577" s="5" t="s">
        <v>417</v>
      </c>
      <c r="T3577" s="5" t="s">
        <v>417</v>
      </c>
      <c r="U3577" s="5" t="s">
        <v>417</v>
      </c>
      <c r="V3577" s="5" t="s">
        <v>417</v>
      </c>
      <c r="W3577" s="5" t="s">
        <v>417</v>
      </c>
      <c r="X3577" s="5" t="s">
        <v>417</v>
      </c>
      <c r="Y3577" s="5" t="s">
        <v>417</v>
      </c>
      <c r="Z3577" s="5" t="s">
        <v>417</v>
      </c>
      <c r="AA3577" s="5" t="s">
        <v>417</v>
      </c>
      <c r="AB3577" s="5" t="s">
        <v>26836</v>
      </c>
      <c r="AC3577" s="5"/>
      <c r="AD3577" s="5"/>
      <c r="AE3577" s="5"/>
      <c r="AF3577" s="5"/>
    </row>
    <row r="3578" spans="1:32" hidden="1">
      <c r="A3578" s="5" t="s">
        <v>26837</v>
      </c>
      <c r="B3578" s="5" t="str">
        <f>IF(COUNTIF('Leads Priorizados INT'!M:M,A3578)&gt;0,"Sí","No")</f>
        <v>No</v>
      </c>
      <c r="C3578">
        <v>0</v>
      </c>
      <c r="D3578" s="6" t="s">
        <v>414</v>
      </c>
      <c r="E3578" s="5" t="s">
        <v>26838</v>
      </c>
      <c r="F3578" s="5" t="s">
        <v>431</v>
      </c>
      <c r="G3578" s="5" t="s">
        <v>626</v>
      </c>
      <c r="H3578" s="7">
        <v>7679176</v>
      </c>
      <c r="I3578" s="5">
        <v>1</v>
      </c>
      <c r="J3578" s="5">
        <v>1</v>
      </c>
      <c r="K3578" s="5" t="s">
        <v>26829</v>
      </c>
      <c r="L3578" s="5">
        <v>4.4900000000000002E-2</v>
      </c>
      <c r="M3578" s="8">
        <v>937525031</v>
      </c>
      <c r="N3578" s="8">
        <v>933872622</v>
      </c>
      <c r="O3578" s="8">
        <v>697116715</v>
      </c>
      <c r="P3578" s="8">
        <v>697115139</v>
      </c>
      <c r="Q3578" s="8"/>
      <c r="R3578" s="5" t="s">
        <v>417</v>
      </c>
      <c r="S3578" s="5" t="s">
        <v>417</v>
      </c>
      <c r="T3578" s="5" t="s">
        <v>417</v>
      </c>
      <c r="U3578" s="5" t="s">
        <v>417</v>
      </c>
      <c r="V3578" s="5" t="s">
        <v>417</v>
      </c>
      <c r="W3578" s="5" t="s">
        <v>417</v>
      </c>
      <c r="X3578" s="5" t="s">
        <v>417</v>
      </c>
      <c r="Y3578" s="5" t="s">
        <v>417</v>
      </c>
      <c r="Z3578" s="5" t="s">
        <v>417</v>
      </c>
      <c r="AA3578" s="5" t="s">
        <v>417</v>
      </c>
      <c r="AB3578" s="5"/>
      <c r="AC3578" s="5"/>
      <c r="AD3578" s="5"/>
      <c r="AE3578" s="5"/>
      <c r="AF3578" s="5"/>
    </row>
    <row r="3579" spans="1:32" hidden="1">
      <c r="A3579" s="5" t="s">
        <v>26839</v>
      </c>
      <c r="B3579" s="5" t="str">
        <f>IF(COUNTIF('Leads Priorizados INT'!M:M,A3579)&gt;0,"Sí","No")</f>
        <v>No</v>
      </c>
      <c r="C3579">
        <v>0</v>
      </c>
      <c r="D3579" s="6" t="s">
        <v>414</v>
      </c>
      <c r="E3579" s="5" t="s">
        <v>26840</v>
      </c>
      <c r="F3579" s="5" t="s">
        <v>431</v>
      </c>
      <c r="G3579" s="5" t="s">
        <v>2322</v>
      </c>
      <c r="H3579" s="7">
        <v>551243</v>
      </c>
      <c r="I3579" s="5">
        <v>1</v>
      </c>
      <c r="J3579" s="5">
        <v>1</v>
      </c>
      <c r="K3579" s="5" t="s">
        <v>26829</v>
      </c>
      <c r="L3579" s="5">
        <v>4.4900000000000002E-2</v>
      </c>
      <c r="M3579" s="8"/>
      <c r="N3579" s="8"/>
      <c r="O3579" s="8"/>
      <c r="P3579" s="8"/>
      <c r="Q3579" s="8"/>
      <c r="R3579" s="5" t="s">
        <v>417</v>
      </c>
      <c r="S3579" s="5" t="s">
        <v>417</v>
      </c>
      <c r="T3579" s="5" t="s">
        <v>417</v>
      </c>
      <c r="U3579" s="5" t="s">
        <v>417</v>
      </c>
      <c r="V3579" s="5" t="s">
        <v>417</v>
      </c>
      <c r="W3579" s="5" t="s">
        <v>417</v>
      </c>
      <c r="X3579" s="5" t="s">
        <v>417</v>
      </c>
      <c r="Y3579" s="5" t="s">
        <v>417</v>
      </c>
      <c r="Z3579" s="5" t="s">
        <v>417</v>
      </c>
      <c r="AA3579" s="5" t="s">
        <v>417</v>
      </c>
      <c r="AB3579" s="5"/>
      <c r="AC3579" s="5"/>
      <c r="AD3579" s="5"/>
      <c r="AE3579" s="5"/>
      <c r="AF3579" s="5"/>
    </row>
    <row r="3580" spans="1:32" hidden="1">
      <c r="A3580" s="5" t="s">
        <v>26841</v>
      </c>
      <c r="B3580" s="5" t="str">
        <f>IF(COUNTIF('Leads Priorizados INT'!M:M,A3580)&gt;0,"Sí","No")</f>
        <v>No</v>
      </c>
      <c r="C3580">
        <v>0</v>
      </c>
      <c r="D3580" s="6" t="s">
        <v>414</v>
      </c>
      <c r="E3580" s="5" t="s">
        <v>26842</v>
      </c>
      <c r="F3580" s="5" t="s">
        <v>431</v>
      </c>
      <c r="G3580" s="5" t="s">
        <v>26843</v>
      </c>
      <c r="H3580" s="7">
        <v>7116305</v>
      </c>
      <c r="I3580" s="5">
        <v>1</v>
      </c>
      <c r="J3580" s="5">
        <v>1</v>
      </c>
      <c r="K3580" s="5" t="s">
        <v>26829</v>
      </c>
      <c r="L3580" s="5">
        <v>4.4900000000000002E-2</v>
      </c>
      <c r="M3580" s="8"/>
      <c r="N3580" s="8"/>
      <c r="O3580" s="8"/>
      <c r="P3580" s="8"/>
      <c r="Q3580" s="8"/>
      <c r="R3580" s="5" t="s">
        <v>417</v>
      </c>
      <c r="S3580" s="5" t="s">
        <v>417</v>
      </c>
      <c r="T3580" s="5" t="s">
        <v>417</v>
      </c>
      <c r="U3580" s="5" t="s">
        <v>417</v>
      </c>
      <c r="V3580" s="5" t="s">
        <v>417</v>
      </c>
      <c r="W3580" s="5" t="s">
        <v>417</v>
      </c>
      <c r="X3580" s="5" t="s">
        <v>417</v>
      </c>
      <c r="Y3580" s="5" t="s">
        <v>417</v>
      </c>
      <c r="Z3580" s="5" t="s">
        <v>417</v>
      </c>
      <c r="AA3580" s="5" t="s">
        <v>417</v>
      </c>
      <c r="AB3580" s="5"/>
      <c r="AC3580" s="5"/>
      <c r="AD3580" s="5"/>
      <c r="AE3580" s="5"/>
      <c r="AF3580" s="5"/>
    </row>
    <row r="3581" spans="1:32" hidden="1">
      <c r="A3581" s="5" t="s">
        <v>26844</v>
      </c>
      <c r="B3581" s="5" t="str">
        <f>IF(COUNTIF('Leads Priorizados INT'!M:M,A3581)&gt;0,"Sí","No")</f>
        <v>No</v>
      </c>
      <c r="C3581">
        <v>0</v>
      </c>
      <c r="D3581" s="6" t="s">
        <v>1234</v>
      </c>
      <c r="E3581" s="5" t="s">
        <v>26845</v>
      </c>
      <c r="F3581" s="5" t="s">
        <v>431</v>
      </c>
      <c r="G3581" s="5" t="s">
        <v>3033</v>
      </c>
      <c r="H3581" s="7">
        <v>511560</v>
      </c>
      <c r="I3581" s="5">
        <v>3</v>
      </c>
      <c r="J3581" s="5">
        <v>1</v>
      </c>
      <c r="K3581" s="5" t="s">
        <v>26829</v>
      </c>
      <c r="L3581" s="5">
        <v>4.4900000000000002E-2</v>
      </c>
      <c r="M3581" s="8">
        <v>937252065</v>
      </c>
      <c r="N3581" s="8">
        <v>669867201</v>
      </c>
      <c r="O3581" s="8"/>
      <c r="P3581" s="8"/>
      <c r="Q3581" s="8"/>
      <c r="R3581" s="5" t="s">
        <v>417</v>
      </c>
      <c r="S3581" s="5" t="s">
        <v>417</v>
      </c>
      <c r="T3581" s="5" t="s">
        <v>417</v>
      </c>
      <c r="U3581" s="5" t="s">
        <v>417</v>
      </c>
      <c r="V3581" s="5" t="s">
        <v>417</v>
      </c>
      <c r="W3581" s="5" t="s">
        <v>417</v>
      </c>
      <c r="X3581" s="5" t="s">
        <v>417</v>
      </c>
      <c r="Y3581" s="5" t="s">
        <v>417</v>
      </c>
      <c r="Z3581" s="5" t="s">
        <v>417</v>
      </c>
      <c r="AA3581" s="5" t="s">
        <v>417</v>
      </c>
      <c r="AB3581" s="5"/>
      <c r="AC3581" s="5"/>
      <c r="AD3581" s="5"/>
      <c r="AE3581" s="5"/>
      <c r="AF3581" s="5"/>
    </row>
    <row r="3582" spans="1:32" hidden="1">
      <c r="A3582" s="5" t="s">
        <v>26846</v>
      </c>
      <c r="B3582" s="5" t="str">
        <f>IF(COUNTIF('Leads Priorizados INT'!M:M,A3582)&gt;0,"Sí","No")</f>
        <v>No</v>
      </c>
      <c r="C3582">
        <v>0</v>
      </c>
      <c r="D3582" s="6" t="s">
        <v>414</v>
      </c>
      <c r="E3582" s="5" t="s">
        <v>26847</v>
      </c>
      <c r="F3582" s="5" t="s">
        <v>431</v>
      </c>
      <c r="G3582" s="5" t="s">
        <v>3709</v>
      </c>
      <c r="H3582" s="7">
        <v>503792</v>
      </c>
      <c r="I3582" s="5">
        <v>1</v>
      </c>
      <c r="J3582" s="5">
        <v>1</v>
      </c>
      <c r="K3582" s="5" t="s">
        <v>26829</v>
      </c>
      <c r="L3582" s="5">
        <v>4.4900000000000002E-2</v>
      </c>
      <c r="M3582" s="8"/>
      <c r="N3582" s="8"/>
      <c r="O3582" s="8"/>
      <c r="P3582" s="8"/>
      <c r="Q3582" s="8"/>
      <c r="R3582" s="5" t="s">
        <v>417</v>
      </c>
      <c r="S3582" s="5" t="s">
        <v>417</v>
      </c>
      <c r="T3582" s="5" t="s">
        <v>417</v>
      </c>
      <c r="U3582" s="5" t="s">
        <v>417</v>
      </c>
      <c r="V3582" s="5" t="s">
        <v>417</v>
      </c>
      <c r="W3582" s="5" t="s">
        <v>417</v>
      </c>
      <c r="X3582" s="5" t="s">
        <v>417</v>
      </c>
      <c r="Y3582" s="5" t="s">
        <v>417</v>
      </c>
      <c r="Z3582" s="5" t="s">
        <v>417</v>
      </c>
      <c r="AA3582" s="5" t="s">
        <v>417</v>
      </c>
      <c r="AB3582" s="5"/>
      <c r="AC3582" s="5"/>
      <c r="AD3582" s="5"/>
      <c r="AE3582" s="5"/>
      <c r="AF3582" s="5"/>
    </row>
    <row r="3583" spans="1:32" hidden="1">
      <c r="A3583" s="5" t="s">
        <v>26848</v>
      </c>
      <c r="B3583" s="5" t="str">
        <f>IF(COUNTIF('Leads Priorizados INT'!M:M,A3583)&gt;0,"Sí","No")</f>
        <v>No</v>
      </c>
      <c r="C3583">
        <v>0</v>
      </c>
      <c r="D3583" s="6" t="s">
        <v>414</v>
      </c>
      <c r="E3583" s="5" t="s">
        <v>26849</v>
      </c>
      <c r="F3583" s="5" t="s">
        <v>431</v>
      </c>
      <c r="G3583" s="5" t="s">
        <v>1479</v>
      </c>
      <c r="H3583" s="7">
        <v>588718</v>
      </c>
      <c r="I3583" s="5">
        <v>1</v>
      </c>
      <c r="J3583" s="5">
        <v>1</v>
      </c>
      <c r="K3583" s="5" t="s">
        <v>26829</v>
      </c>
      <c r="L3583" s="5">
        <v>4.4900000000000002E-2</v>
      </c>
      <c r="M3583" s="8">
        <v>932418044</v>
      </c>
      <c r="N3583" s="8"/>
      <c r="O3583" s="8"/>
      <c r="P3583" s="8"/>
      <c r="Q3583" s="8"/>
      <c r="R3583" s="5" t="s">
        <v>417</v>
      </c>
      <c r="S3583" s="5" t="s">
        <v>417</v>
      </c>
      <c r="T3583" s="5" t="s">
        <v>417</v>
      </c>
      <c r="U3583" s="5" t="s">
        <v>417</v>
      </c>
      <c r="V3583" s="5" t="s">
        <v>417</v>
      </c>
      <c r="W3583" s="5" t="s">
        <v>417</v>
      </c>
      <c r="X3583" s="5" t="s">
        <v>417</v>
      </c>
      <c r="Y3583" s="5" t="s">
        <v>417</v>
      </c>
      <c r="Z3583" s="5" t="s">
        <v>417</v>
      </c>
      <c r="AA3583" s="5" t="s">
        <v>417</v>
      </c>
      <c r="AB3583" s="5"/>
      <c r="AC3583" s="5"/>
      <c r="AD3583" s="5"/>
      <c r="AE3583" s="5"/>
      <c r="AF3583" s="5"/>
    </row>
    <row r="3584" spans="1:32" hidden="1">
      <c r="A3584" s="5" t="s">
        <v>26850</v>
      </c>
      <c r="B3584" s="5" t="str">
        <f>IF(COUNTIF('Leads Priorizados INT'!M:M,A3584)&gt;0,"Sí","No")</f>
        <v>No</v>
      </c>
      <c r="C3584">
        <v>0</v>
      </c>
      <c r="D3584" s="6" t="s">
        <v>414</v>
      </c>
      <c r="E3584" s="5" t="s">
        <v>26851</v>
      </c>
      <c r="F3584" s="5" t="s">
        <v>431</v>
      </c>
      <c r="G3584" s="5" t="s">
        <v>20121</v>
      </c>
      <c r="H3584" s="7">
        <v>495083</v>
      </c>
      <c r="I3584" s="5">
        <v>1</v>
      </c>
      <c r="J3584" s="5">
        <v>2</v>
      </c>
      <c r="K3584" s="5" t="s">
        <v>26829</v>
      </c>
      <c r="L3584" s="5">
        <v>4.4900000000000002E-2</v>
      </c>
      <c r="M3584" s="8"/>
      <c r="N3584" s="8"/>
      <c r="O3584" s="8"/>
      <c r="P3584" s="8"/>
      <c r="Q3584" s="8"/>
      <c r="R3584" s="5" t="s">
        <v>417</v>
      </c>
      <c r="S3584" s="5" t="s">
        <v>417</v>
      </c>
      <c r="T3584" s="5" t="s">
        <v>417</v>
      </c>
      <c r="U3584" s="5" t="s">
        <v>417</v>
      </c>
      <c r="V3584" s="5" t="s">
        <v>417</v>
      </c>
      <c r="W3584" s="5" t="s">
        <v>417</v>
      </c>
      <c r="X3584" s="5" t="s">
        <v>417</v>
      </c>
      <c r="Y3584" s="5" t="s">
        <v>417</v>
      </c>
      <c r="Z3584" s="5" t="s">
        <v>417</v>
      </c>
      <c r="AA3584" s="5" t="s">
        <v>417</v>
      </c>
      <c r="AB3584" s="5"/>
      <c r="AC3584" s="5"/>
      <c r="AD3584" s="5"/>
      <c r="AE3584" s="5"/>
      <c r="AF3584" s="5"/>
    </row>
    <row r="3585" spans="1:32" hidden="1">
      <c r="A3585" s="5" t="s">
        <v>26852</v>
      </c>
      <c r="B3585" s="5" t="str">
        <f>IF(COUNTIF('Leads Priorizados INT'!M:M,A3585)&gt;0,"Sí","No")</f>
        <v>No</v>
      </c>
      <c r="C3585">
        <v>0</v>
      </c>
      <c r="D3585" s="6" t="s">
        <v>414</v>
      </c>
      <c r="E3585" s="5" t="s">
        <v>26853</v>
      </c>
      <c r="F3585" s="5" t="s">
        <v>152</v>
      </c>
      <c r="G3585" s="5" t="s">
        <v>907</v>
      </c>
      <c r="H3585" s="7">
        <v>5602729</v>
      </c>
      <c r="I3585" s="5">
        <v>26</v>
      </c>
      <c r="J3585" s="5">
        <v>1</v>
      </c>
      <c r="K3585" s="5" t="s">
        <v>26854</v>
      </c>
      <c r="L3585" s="5">
        <v>4.4900000000000002E-2</v>
      </c>
      <c r="M3585" s="8"/>
      <c r="N3585" s="8"/>
      <c r="O3585" s="8"/>
      <c r="P3585" s="8"/>
      <c r="Q3585" s="8"/>
      <c r="R3585" s="5" t="s">
        <v>417</v>
      </c>
      <c r="S3585" s="5" t="s">
        <v>417</v>
      </c>
      <c r="T3585" s="5" t="s">
        <v>417</v>
      </c>
      <c r="U3585" s="5" t="s">
        <v>417</v>
      </c>
      <c r="V3585" s="5" t="s">
        <v>417</v>
      </c>
      <c r="W3585" s="5" t="s">
        <v>417</v>
      </c>
      <c r="X3585" s="5" t="s">
        <v>417</v>
      </c>
      <c r="Y3585" s="5" t="s">
        <v>417</v>
      </c>
      <c r="Z3585" s="5" t="s">
        <v>417</v>
      </c>
      <c r="AA3585" s="5" t="s">
        <v>417</v>
      </c>
      <c r="AB3585" s="5"/>
      <c r="AC3585" s="5"/>
      <c r="AD3585" s="5"/>
      <c r="AE3585" s="5"/>
      <c r="AF3585" s="5"/>
    </row>
    <row r="3586" spans="1:32" hidden="1">
      <c r="A3586" s="5" t="s">
        <v>26855</v>
      </c>
      <c r="B3586" s="5" t="str">
        <f>IF(COUNTIF('Leads Priorizados INT'!M:M,A3586)&gt;0,"Sí","No")</f>
        <v>No</v>
      </c>
      <c r="C3586">
        <v>0</v>
      </c>
      <c r="D3586" s="6" t="s">
        <v>414</v>
      </c>
      <c r="E3586" s="5" t="s">
        <v>26856</v>
      </c>
      <c r="F3586" s="5" t="s">
        <v>152</v>
      </c>
      <c r="G3586" s="5" t="s">
        <v>2139</v>
      </c>
      <c r="H3586" s="7">
        <v>361931</v>
      </c>
      <c r="I3586" s="5">
        <v>6</v>
      </c>
      <c r="J3586" s="5">
        <v>3</v>
      </c>
      <c r="K3586" s="5" t="s">
        <v>26857</v>
      </c>
      <c r="L3586" s="5">
        <v>4.4900000000000002E-2</v>
      </c>
      <c r="M3586" s="8">
        <v>918822438</v>
      </c>
      <c r="N3586" s="8">
        <v>918779357</v>
      </c>
      <c r="O3586" s="8">
        <v>693859608</v>
      </c>
      <c r="P3586" s="8"/>
      <c r="Q3586" s="8"/>
      <c r="R3586" s="5" t="s">
        <v>417</v>
      </c>
      <c r="S3586" s="5" t="s">
        <v>417</v>
      </c>
      <c r="T3586" s="5" t="s">
        <v>417</v>
      </c>
      <c r="U3586" s="5" t="s">
        <v>417</v>
      </c>
      <c r="V3586" s="5" t="s">
        <v>417</v>
      </c>
      <c r="W3586" s="5" t="s">
        <v>417</v>
      </c>
      <c r="X3586" s="5" t="s">
        <v>417</v>
      </c>
      <c r="Y3586" s="5" t="s">
        <v>417</v>
      </c>
      <c r="Z3586" s="5" t="s">
        <v>417</v>
      </c>
      <c r="AA3586" s="5" t="s">
        <v>417</v>
      </c>
      <c r="AB3586" s="5" t="s">
        <v>26858</v>
      </c>
      <c r="AC3586" s="5"/>
      <c r="AD3586" s="5"/>
      <c r="AE3586" s="5"/>
      <c r="AF3586" s="5"/>
    </row>
    <row r="3587" spans="1:32" hidden="1">
      <c r="A3587" s="5" t="s">
        <v>26859</v>
      </c>
      <c r="B3587" s="5" t="str">
        <f>IF(COUNTIF('Leads Priorizados INT'!M:M,A3587)&gt;0,"Sí","No")</f>
        <v>No</v>
      </c>
      <c r="C3587">
        <v>0</v>
      </c>
      <c r="D3587" s="6" t="s">
        <v>414</v>
      </c>
      <c r="E3587" s="5" t="s">
        <v>26860</v>
      </c>
      <c r="F3587" s="5" t="s">
        <v>152</v>
      </c>
      <c r="G3587" s="5" t="s">
        <v>619</v>
      </c>
      <c r="H3587" s="7">
        <v>820889</v>
      </c>
      <c r="I3587" s="5">
        <v>8</v>
      </c>
      <c r="J3587" s="5">
        <v>1</v>
      </c>
      <c r="K3587" s="5" t="s">
        <v>26829</v>
      </c>
      <c r="L3587" s="5">
        <v>4.4900000000000002E-2</v>
      </c>
      <c r="M3587" s="8"/>
      <c r="N3587" s="8"/>
      <c r="O3587" s="8"/>
      <c r="P3587" s="8"/>
      <c r="Q3587" s="8"/>
      <c r="R3587" s="5" t="s">
        <v>417</v>
      </c>
      <c r="S3587" s="5" t="s">
        <v>417</v>
      </c>
      <c r="T3587" s="5" t="s">
        <v>417</v>
      </c>
      <c r="U3587" s="5" t="s">
        <v>417</v>
      </c>
      <c r="V3587" s="5" t="s">
        <v>417</v>
      </c>
      <c r="W3587" s="5" t="s">
        <v>417</v>
      </c>
      <c r="X3587" s="5" t="s">
        <v>417</v>
      </c>
      <c r="Y3587" s="5" t="s">
        <v>417</v>
      </c>
      <c r="Z3587" s="5" t="s">
        <v>417</v>
      </c>
      <c r="AA3587" s="5" t="s">
        <v>417</v>
      </c>
      <c r="AB3587" s="5"/>
      <c r="AC3587" s="5"/>
      <c r="AD3587" s="5"/>
      <c r="AE3587" s="5"/>
      <c r="AF3587" s="5"/>
    </row>
    <row r="3588" spans="1:32" hidden="1">
      <c r="A3588" s="5" t="s">
        <v>26861</v>
      </c>
      <c r="B3588" s="5" t="str">
        <f>IF(COUNTIF('Leads Priorizados INT'!M:M,A3588)&gt;0,"Sí","No")</f>
        <v>No</v>
      </c>
      <c r="C3588">
        <v>0</v>
      </c>
      <c r="D3588" s="6" t="s">
        <v>414</v>
      </c>
      <c r="E3588" s="5" t="s">
        <v>26862</v>
      </c>
      <c r="F3588" s="5" t="s">
        <v>152</v>
      </c>
      <c r="G3588" s="5" t="s">
        <v>2638</v>
      </c>
      <c r="H3588" s="7">
        <v>6873927</v>
      </c>
      <c r="I3588" s="5">
        <v>11</v>
      </c>
      <c r="J3588" s="5">
        <v>1</v>
      </c>
      <c r="K3588" s="5" t="s">
        <v>26829</v>
      </c>
      <c r="L3588" s="5">
        <v>4.4900000000000002E-2</v>
      </c>
      <c r="M3588" s="8">
        <v>609325568</v>
      </c>
      <c r="N3588" s="8">
        <v>646168167</v>
      </c>
      <c r="O3588" s="8">
        <v>646177314</v>
      </c>
      <c r="P3588" s="8">
        <v>606279269</v>
      </c>
      <c r="Q3588" s="8">
        <v>646279661</v>
      </c>
      <c r="R3588" s="5" t="s">
        <v>417</v>
      </c>
      <c r="S3588" s="5" t="s">
        <v>417</v>
      </c>
      <c r="T3588" s="5" t="s">
        <v>417</v>
      </c>
      <c r="U3588" s="5" t="s">
        <v>417</v>
      </c>
      <c r="V3588" s="5" t="s">
        <v>417</v>
      </c>
      <c r="W3588" s="5" t="s">
        <v>417</v>
      </c>
      <c r="X3588" s="5" t="s">
        <v>417</v>
      </c>
      <c r="Y3588" s="5" t="s">
        <v>417</v>
      </c>
      <c r="Z3588" s="5" t="s">
        <v>417</v>
      </c>
      <c r="AA3588" s="5" t="s">
        <v>417</v>
      </c>
      <c r="AB3588" s="5"/>
      <c r="AC3588" s="5"/>
      <c r="AD3588" s="5"/>
      <c r="AE3588" s="5"/>
      <c r="AF3588" s="5"/>
    </row>
    <row r="3589" spans="1:32" hidden="1">
      <c r="A3589" s="5" t="s">
        <v>26863</v>
      </c>
      <c r="B3589" s="5" t="str">
        <f>IF(COUNTIF('Leads Priorizados INT'!M:M,A3589)&gt;0,"Sí","No")</f>
        <v>No</v>
      </c>
      <c r="C3589">
        <v>0</v>
      </c>
      <c r="D3589" s="6" t="s">
        <v>414</v>
      </c>
      <c r="E3589" s="5" t="s">
        <v>26864</v>
      </c>
      <c r="F3589" s="5" t="s">
        <v>152</v>
      </c>
      <c r="G3589" s="5" t="s">
        <v>916</v>
      </c>
      <c r="H3589" s="7">
        <v>840665</v>
      </c>
      <c r="I3589" s="5">
        <v>7</v>
      </c>
      <c r="J3589" s="5">
        <v>1</v>
      </c>
      <c r="K3589" s="5" t="s">
        <v>26829</v>
      </c>
      <c r="L3589" s="5">
        <v>4.4900000000000002E-2</v>
      </c>
      <c r="M3589" s="8"/>
      <c r="N3589" s="8"/>
      <c r="O3589" s="8"/>
      <c r="P3589" s="8"/>
      <c r="Q3589" s="8"/>
      <c r="R3589" s="5" t="s">
        <v>417</v>
      </c>
      <c r="S3589" s="5" t="s">
        <v>417</v>
      </c>
      <c r="T3589" s="5" t="s">
        <v>417</v>
      </c>
      <c r="U3589" s="5" t="s">
        <v>417</v>
      </c>
      <c r="V3589" s="5" t="s">
        <v>417</v>
      </c>
      <c r="W3589" s="5" t="s">
        <v>417</v>
      </c>
      <c r="X3589" s="5" t="s">
        <v>417</v>
      </c>
      <c r="Y3589" s="5" t="s">
        <v>417</v>
      </c>
      <c r="Z3589" s="5" t="s">
        <v>417</v>
      </c>
      <c r="AA3589" s="5" t="s">
        <v>417</v>
      </c>
      <c r="AB3589" s="5"/>
      <c r="AC3589" s="5"/>
      <c r="AD3589" s="5"/>
      <c r="AE3589" s="5"/>
      <c r="AF3589" s="5"/>
    </row>
    <row r="3590" spans="1:32" hidden="1">
      <c r="A3590" s="5" t="s">
        <v>26865</v>
      </c>
      <c r="B3590" s="5" t="str">
        <f>IF(COUNTIF('Leads Priorizados INT'!M:M,A3590)&gt;0,"Sí","No")</f>
        <v>No</v>
      </c>
      <c r="C3590">
        <v>0</v>
      </c>
      <c r="D3590" s="6" t="s">
        <v>414</v>
      </c>
      <c r="E3590" s="5" t="s">
        <v>26866</v>
      </c>
      <c r="F3590" s="5" t="s">
        <v>152</v>
      </c>
      <c r="G3590" s="5" t="s">
        <v>25665</v>
      </c>
      <c r="H3590" s="7">
        <v>624090</v>
      </c>
      <c r="I3590" s="5">
        <v>4</v>
      </c>
      <c r="J3590" s="5">
        <v>1</v>
      </c>
      <c r="K3590" s="5" t="s">
        <v>26829</v>
      </c>
      <c r="L3590" s="5">
        <v>4.4900000000000002E-2</v>
      </c>
      <c r="M3590" s="8"/>
      <c r="N3590" s="8"/>
      <c r="O3590" s="8"/>
      <c r="P3590" s="8"/>
      <c r="Q3590" s="8"/>
      <c r="R3590" s="5" t="s">
        <v>417</v>
      </c>
      <c r="S3590" s="5" t="s">
        <v>417</v>
      </c>
      <c r="T3590" s="5" t="s">
        <v>417</v>
      </c>
      <c r="U3590" s="5" t="s">
        <v>417</v>
      </c>
      <c r="V3590" s="5" t="s">
        <v>417</v>
      </c>
      <c r="W3590" s="5" t="s">
        <v>417</v>
      </c>
      <c r="X3590" s="5" t="s">
        <v>417</v>
      </c>
      <c r="Y3590" s="5" t="s">
        <v>417</v>
      </c>
      <c r="Z3590" s="5" t="s">
        <v>417</v>
      </c>
      <c r="AA3590" s="5" t="s">
        <v>417</v>
      </c>
      <c r="AB3590" s="5"/>
      <c r="AC3590" s="5"/>
      <c r="AD3590" s="5"/>
      <c r="AE3590" s="5"/>
      <c r="AF3590" s="5"/>
    </row>
    <row r="3591" spans="1:32" hidden="1">
      <c r="A3591" s="5" t="s">
        <v>26867</v>
      </c>
      <c r="B3591" s="5" t="str">
        <f>IF(COUNTIF('Leads Priorizados INT'!M:M,A3591)&gt;0,"Sí","No")</f>
        <v>No</v>
      </c>
      <c r="C3591">
        <v>0</v>
      </c>
      <c r="D3591" s="6" t="s">
        <v>414</v>
      </c>
      <c r="E3591" s="5" t="s">
        <v>26868</v>
      </c>
      <c r="F3591" s="5" t="s">
        <v>152</v>
      </c>
      <c r="G3591" s="5" t="s">
        <v>11061</v>
      </c>
      <c r="H3591" s="7">
        <v>544443</v>
      </c>
      <c r="I3591" s="5">
        <v>5</v>
      </c>
      <c r="J3591" s="5">
        <v>1</v>
      </c>
      <c r="K3591" s="5" t="s">
        <v>26869</v>
      </c>
      <c r="L3591" s="5">
        <v>4.4900000000000002E-2</v>
      </c>
      <c r="M3591" s="8"/>
      <c r="N3591" s="8"/>
      <c r="O3591" s="8"/>
      <c r="P3591" s="8"/>
      <c r="Q3591" s="8"/>
      <c r="R3591" s="5" t="s">
        <v>417</v>
      </c>
      <c r="S3591" s="5" t="s">
        <v>417</v>
      </c>
      <c r="T3591" s="5" t="s">
        <v>417</v>
      </c>
      <c r="U3591" s="5" t="s">
        <v>417</v>
      </c>
      <c r="V3591" s="5" t="s">
        <v>417</v>
      </c>
      <c r="W3591" s="5" t="s">
        <v>417</v>
      </c>
      <c r="X3591" s="5" t="s">
        <v>417</v>
      </c>
      <c r="Y3591" s="5" t="s">
        <v>417</v>
      </c>
      <c r="Z3591" s="5" t="s">
        <v>417</v>
      </c>
      <c r="AA3591" s="5" t="s">
        <v>417</v>
      </c>
      <c r="AB3591" s="5"/>
      <c r="AC3591" s="5"/>
      <c r="AD3591" s="5"/>
      <c r="AE3591" s="5"/>
      <c r="AF3591" s="5"/>
    </row>
    <row r="3592" spans="1:32" hidden="1">
      <c r="A3592" s="5" t="s">
        <v>26870</v>
      </c>
      <c r="B3592" s="5" t="str">
        <f>IF(COUNTIF('Leads Priorizados INT'!M:M,A3592)&gt;0,"Sí","No")</f>
        <v>No</v>
      </c>
      <c r="C3592">
        <v>0</v>
      </c>
      <c r="D3592" s="6" t="s">
        <v>414</v>
      </c>
      <c r="E3592" s="5" t="s">
        <v>26871</v>
      </c>
      <c r="F3592" s="5" t="s">
        <v>152</v>
      </c>
      <c r="G3592" s="5" t="s">
        <v>19719</v>
      </c>
      <c r="H3592" s="7">
        <v>561569</v>
      </c>
      <c r="I3592" s="5">
        <v>5</v>
      </c>
      <c r="J3592" s="5">
        <v>1</v>
      </c>
      <c r="K3592" s="5" t="s">
        <v>26829</v>
      </c>
      <c r="L3592" s="5">
        <v>4.4900000000000002E-2</v>
      </c>
      <c r="M3592" s="8">
        <v>914248423</v>
      </c>
      <c r="N3592" s="8"/>
      <c r="O3592" s="8"/>
      <c r="P3592" s="8"/>
      <c r="Q3592" s="8"/>
      <c r="R3592" s="5" t="s">
        <v>417</v>
      </c>
      <c r="S3592" s="5" t="s">
        <v>417</v>
      </c>
      <c r="T3592" s="5" t="s">
        <v>417</v>
      </c>
      <c r="U3592" s="5" t="s">
        <v>417</v>
      </c>
      <c r="V3592" s="5" t="s">
        <v>417</v>
      </c>
      <c r="W3592" s="5" t="s">
        <v>417</v>
      </c>
      <c r="X3592" s="5" t="s">
        <v>417</v>
      </c>
      <c r="Y3592" s="5" t="s">
        <v>417</v>
      </c>
      <c r="Z3592" s="5" t="s">
        <v>417</v>
      </c>
      <c r="AA3592" s="5" t="s">
        <v>417</v>
      </c>
      <c r="AB3592" s="5"/>
      <c r="AC3592" s="5"/>
      <c r="AD3592" s="5"/>
      <c r="AE3592" s="5"/>
      <c r="AF3592" s="5"/>
    </row>
    <row r="3593" spans="1:32" hidden="1">
      <c r="A3593" s="5" t="s">
        <v>26872</v>
      </c>
      <c r="B3593" s="5" t="str">
        <f>IF(COUNTIF('Leads Priorizados INT'!M:M,A3593)&gt;0,"Sí","No")</f>
        <v>No</v>
      </c>
      <c r="C3593">
        <v>0</v>
      </c>
      <c r="D3593" s="6" t="s">
        <v>414</v>
      </c>
      <c r="E3593" s="5" t="s">
        <v>26873</v>
      </c>
      <c r="F3593" s="5" t="s">
        <v>152</v>
      </c>
      <c r="G3593" s="5" t="s">
        <v>1923</v>
      </c>
      <c r="H3593" s="7">
        <v>535812</v>
      </c>
      <c r="I3593" s="5">
        <v>1</v>
      </c>
      <c r="J3593" s="5">
        <v>1</v>
      </c>
      <c r="K3593" s="5" t="s">
        <v>26829</v>
      </c>
      <c r="L3593" s="5">
        <v>4.4900000000000002E-2</v>
      </c>
      <c r="M3593" s="8"/>
      <c r="N3593" s="8"/>
      <c r="O3593" s="8"/>
      <c r="P3593" s="8"/>
      <c r="Q3593" s="8"/>
      <c r="R3593" s="5" t="s">
        <v>417</v>
      </c>
      <c r="S3593" s="5" t="s">
        <v>417</v>
      </c>
      <c r="T3593" s="5" t="s">
        <v>417</v>
      </c>
      <c r="U3593" s="5" t="s">
        <v>417</v>
      </c>
      <c r="V3593" s="5" t="s">
        <v>417</v>
      </c>
      <c r="W3593" s="5" t="s">
        <v>417</v>
      </c>
      <c r="X3593" s="5" t="s">
        <v>417</v>
      </c>
      <c r="Y3593" s="5" t="s">
        <v>417</v>
      </c>
      <c r="Z3593" s="5" t="s">
        <v>417</v>
      </c>
      <c r="AA3593" s="5" t="s">
        <v>417</v>
      </c>
      <c r="AB3593" s="5"/>
      <c r="AC3593" s="5"/>
      <c r="AD3593" s="5"/>
      <c r="AE3593" s="5"/>
      <c r="AF3593" s="5"/>
    </row>
    <row r="3594" spans="1:32" hidden="1">
      <c r="A3594" s="5" t="s">
        <v>26874</v>
      </c>
      <c r="B3594" s="5" t="str">
        <f>IF(COUNTIF('Leads Priorizados INT'!M:M,A3594)&gt;0,"Sí","No")</f>
        <v>No</v>
      </c>
      <c r="C3594">
        <v>0</v>
      </c>
      <c r="D3594" s="6" t="s">
        <v>414</v>
      </c>
      <c r="E3594" s="5" t="s">
        <v>26875</v>
      </c>
      <c r="F3594" s="5" t="s">
        <v>152</v>
      </c>
      <c r="G3594" s="5" t="s">
        <v>1690</v>
      </c>
      <c r="H3594" s="7">
        <v>541504</v>
      </c>
      <c r="I3594" s="5">
        <v>1</v>
      </c>
      <c r="J3594" s="5">
        <v>1</v>
      </c>
      <c r="K3594" s="5" t="s">
        <v>26829</v>
      </c>
      <c r="L3594" s="5">
        <v>4.4900000000000002E-2</v>
      </c>
      <c r="M3594" s="8"/>
      <c r="N3594" s="8"/>
      <c r="O3594" s="8"/>
      <c r="P3594" s="8"/>
      <c r="Q3594" s="8"/>
      <c r="R3594" s="5" t="s">
        <v>417</v>
      </c>
      <c r="S3594" s="5" t="s">
        <v>417</v>
      </c>
      <c r="T3594" s="5" t="s">
        <v>417</v>
      </c>
      <c r="U3594" s="5" t="s">
        <v>417</v>
      </c>
      <c r="V3594" s="5" t="s">
        <v>417</v>
      </c>
      <c r="W3594" s="5" t="s">
        <v>417</v>
      </c>
      <c r="X3594" s="5" t="s">
        <v>417</v>
      </c>
      <c r="Y3594" s="5" t="s">
        <v>417</v>
      </c>
      <c r="Z3594" s="5" t="s">
        <v>417</v>
      </c>
      <c r="AA3594" s="5" t="s">
        <v>417</v>
      </c>
      <c r="AB3594" s="5"/>
      <c r="AC3594" s="5"/>
      <c r="AD3594" s="5"/>
      <c r="AE3594" s="5"/>
      <c r="AF3594" s="5"/>
    </row>
    <row r="3595" spans="1:32" hidden="1">
      <c r="A3595" s="5" t="s">
        <v>26876</v>
      </c>
      <c r="B3595" s="5" t="str">
        <f>IF(COUNTIF('Leads Priorizados INT'!M:M,A3595)&gt;0,"Sí","No")</f>
        <v>No</v>
      </c>
      <c r="C3595">
        <v>0</v>
      </c>
      <c r="D3595" s="6" t="s">
        <v>414</v>
      </c>
      <c r="E3595" s="5" t="s">
        <v>26877</v>
      </c>
      <c r="F3595" s="5" t="s">
        <v>152</v>
      </c>
      <c r="G3595" s="5" t="s">
        <v>10921</v>
      </c>
      <c r="H3595" s="7">
        <v>573090</v>
      </c>
      <c r="I3595" s="5">
        <v>1</v>
      </c>
      <c r="J3595" s="5">
        <v>2</v>
      </c>
      <c r="K3595" s="5" t="s">
        <v>26829</v>
      </c>
      <c r="L3595" s="5">
        <v>4.4900000000000002E-2</v>
      </c>
      <c r="M3595" s="8"/>
      <c r="N3595" s="8"/>
      <c r="O3595" s="8"/>
      <c r="P3595" s="8"/>
      <c r="Q3595" s="8"/>
      <c r="R3595" s="5" t="s">
        <v>417</v>
      </c>
      <c r="S3595" s="5" t="s">
        <v>417</v>
      </c>
      <c r="T3595" s="5" t="s">
        <v>417</v>
      </c>
      <c r="U3595" s="5" t="s">
        <v>417</v>
      </c>
      <c r="V3595" s="5" t="s">
        <v>417</v>
      </c>
      <c r="W3595" s="5" t="s">
        <v>417</v>
      </c>
      <c r="X3595" s="5" t="s">
        <v>417</v>
      </c>
      <c r="Y3595" s="5" t="s">
        <v>417</v>
      </c>
      <c r="Z3595" s="5" t="s">
        <v>417</v>
      </c>
      <c r="AA3595" s="5" t="s">
        <v>417</v>
      </c>
      <c r="AB3595" s="5"/>
      <c r="AC3595" s="5"/>
      <c r="AD3595" s="5"/>
      <c r="AE3595" s="5"/>
      <c r="AF3595" s="5"/>
    </row>
    <row r="3596" spans="1:32" hidden="1">
      <c r="A3596" s="5" t="s">
        <v>26878</v>
      </c>
      <c r="B3596" s="5" t="str">
        <f>IF(COUNTIF('Leads Priorizados INT'!M:M,A3596)&gt;0,"Sí","No")</f>
        <v>No</v>
      </c>
      <c r="C3596">
        <v>0</v>
      </c>
      <c r="D3596" s="6" t="s">
        <v>414</v>
      </c>
      <c r="E3596" s="5" t="s">
        <v>26879</v>
      </c>
      <c r="F3596" s="5" t="s">
        <v>152</v>
      </c>
      <c r="G3596" s="5" t="s">
        <v>907</v>
      </c>
      <c r="H3596" s="7">
        <v>6848652</v>
      </c>
      <c r="I3596" s="5">
        <v>1</v>
      </c>
      <c r="J3596" s="5">
        <v>1</v>
      </c>
      <c r="K3596" s="5" t="s">
        <v>26829</v>
      </c>
      <c r="L3596" s="5">
        <v>4.4900000000000002E-2</v>
      </c>
      <c r="M3596" s="8"/>
      <c r="N3596" s="8"/>
      <c r="O3596" s="8"/>
      <c r="P3596" s="8"/>
      <c r="Q3596" s="8"/>
      <c r="R3596" s="5" t="s">
        <v>417</v>
      </c>
      <c r="S3596" s="5" t="s">
        <v>417</v>
      </c>
      <c r="T3596" s="5" t="s">
        <v>417</v>
      </c>
      <c r="U3596" s="5" t="s">
        <v>417</v>
      </c>
      <c r="V3596" s="5" t="s">
        <v>417</v>
      </c>
      <c r="W3596" s="5" t="s">
        <v>417</v>
      </c>
      <c r="X3596" s="5" t="s">
        <v>417</v>
      </c>
      <c r="Y3596" s="5" t="s">
        <v>417</v>
      </c>
      <c r="Z3596" s="5" t="s">
        <v>417</v>
      </c>
      <c r="AA3596" s="5" t="s">
        <v>417</v>
      </c>
      <c r="AB3596" s="5"/>
      <c r="AC3596" s="5"/>
      <c r="AD3596" s="5"/>
      <c r="AE3596" s="5"/>
      <c r="AF3596" s="5"/>
    </row>
    <row r="3597" spans="1:32" hidden="1">
      <c r="A3597" s="5" t="s">
        <v>26880</v>
      </c>
      <c r="B3597" s="5" t="str">
        <f>IF(COUNTIF('Leads Priorizados INT'!M:M,A3597)&gt;0,"Sí","No")</f>
        <v>No</v>
      </c>
      <c r="C3597">
        <v>0</v>
      </c>
      <c r="D3597" s="6" t="s">
        <v>414</v>
      </c>
      <c r="E3597" s="5" t="s">
        <v>26881</v>
      </c>
      <c r="F3597" s="5" t="s">
        <v>152</v>
      </c>
      <c r="G3597" s="5" t="s">
        <v>9326</v>
      </c>
      <c r="H3597" s="7">
        <v>935631</v>
      </c>
      <c r="I3597" s="5">
        <v>1</v>
      </c>
      <c r="J3597" s="5">
        <v>1</v>
      </c>
      <c r="K3597" s="5" t="s">
        <v>26829</v>
      </c>
      <c r="L3597" s="5">
        <v>4.4900000000000002E-2</v>
      </c>
      <c r="M3597" s="8">
        <v>911381337</v>
      </c>
      <c r="N3597" s="8"/>
      <c r="O3597" s="8"/>
      <c r="P3597" s="8"/>
      <c r="Q3597" s="8"/>
      <c r="R3597" s="5" t="s">
        <v>417</v>
      </c>
      <c r="S3597" s="5" t="s">
        <v>417</v>
      </c>
      <c r="T3597" s="5" t="s">
        <v>417</v>
      </c>
      <c r="U3597" s="5" t="s">
        <v>417</v>
      </c>
      <c r="V3597" s="5" t="s">
        <v>417</v>
      </c>
      <c r="W3597" s="5" t="s">
        <v>417</v>
      </c>
      <c r="X3597" s="5" t="s">
        <v>417</v>
      </c>
      <c r="Y3597" s="5" t="s">
        <v>417</v>
      </c>
      <c r="Z3597" s="5" t="s">
        <v>417</v>
      </c>
      <c r="AA3597" s="5" t="s">
        <v>417</v>
      </c>
      <c r="AB3597" s="5"/>
      <c r="AC3597" s="5"/>
      <c r="AD3597" s="5"/>
      <c r="AE3597" s="5"/>
      <c r="AF3597" s="5"/>
    </row>
    <row r="3598" spans="1:32" hidden="1">
      <c r="A3598" s="5" t="s">
        <v>26882</v>
      </c>
      <c r="B3598" s="5" t="str">
        <f>IF(COUNTIF('Leads Priorizados INT'!M:M,A3598)&gt;0,"Sí","No")</f>
        <v>No</v>
      </c>
      <c r="C3598">
        <v>0</v>
      </c>
      <c r="D3598" s="6" t="s">
        <v>414</v>
      </c>
      <c r="E3598" s="5" t="s">
        <v>26883</v>
      </c>
      <c r="F3598" s="5" t="s">
        <v>152</v>
      </c>
      <c r="G3598" s="5" t="s">
        <v>9393</v>
      </c>
      <c r="H3598" s="7">
        <v>514495</v>
      </c>
      <c r="I3598" s="5">
        <v>1</v>
      </c>
      <c r="J3598" s="5">
        <v>1</v>
      </c>
      <c r="K3598" s="5" t="s">
        <v>26829</v>
      </c>
      <c r="L3598" s="5">
        <v>4.4900000000000002E-2</v>
      </c>
      <c r="M3598" s="8"/>
      <c r="N3598" s="8"/>
      <c r="O3598" s="8"/>
      <c r="P3598" s="8"/>
      <c r="Q3598" s="8"/>
      <c r="R3598" s="5" t="s">
        <v>417</v>
      </c>
      <c r="S3598" s="5" t="s">
        <v>417</v>
      </c>
      <c r="T3598" s="5" t="s">
        <v>417</v>
      </c>
      <c r="U3598" s="5" t="s">
        <v>417</v>
      </c>
      <c r="V3598" s="5" t="s">
        <v>417</v>
      </c>
      <c r="W3598" s="5" t="s">
        <v>417</v>
      </c>
      <c r="X3598" s="5" t="s">
        <v>417</v>
      </c>
      <c r="Y3598" s="5" t="s">
        <v>417</v>
      </c>
      <c r="Z3598" s="5" t="s">
        <v>417</v>
      </c>
      <c r="AA3598" s="5" t="s">
        <v>417</v>
      </c>
      <c r="AB3598" s="5"/>
      <c r="AC3598" s="5"/>
      <c r="AD3598" s="5"/>
      <c r="AE3598" s="5"/>
      <c r="AF3598" s="5"/>
    </row>
    <row r="3599" spans="1:32" hidden="1">
      <c r="A3599" s="5" t="s">
        <v>26884</v>
      </c>
      <c r="B3599" s="5" t="str">
        <f>IF(COUNTIF('Leads Priorizados INT'!M:M,A3599)&gt;0,"Sí","No")</f>
        <v>No</v>
      </c>
      <c r="C3599">
        <v>0</v>
      </c>
      <c r="D3599" s="6" t="s">
        <v>414</v>
      </c>
      <c r="E3599" s="5" t="s">
        <v>26885</v>
      </c>
      <c r="F3599" s="5" t="s">
        <v>152</v>
      </c>
      <c r="G3599" s="5" t="s">
        <v>2363</v>
      </c>
      <c r="H3599" s="7">
        <v>526617</v>
      </c>
      <c r="I3599" s="5">
        <v>8</v>
      </c>
      <c r="J3599" s="5">
        <v>1</v>
      </c>
      <c r="K3599" s="5" t="s">
        <v>26829</v>
      </c>
      <c r="L3599" s="5">
        <v>4.4900000000000002E-2</v>
      </c>
      <c r="M3599" s="8">
        <v>918088272</v>
      </c>
      <c r="N3599" s="8">
        <v>916300906</v>
      </c>
      <c r="O3599" s="8">
        <v>915654248</v>
      </c>
      <c r="P3599" s="8">
        <v>687724801</v>
      </c>
      <c r="Q3599" s="8"/>
      <c r="R3599" s="5" t="s">
        <v>417</v>
      </c>
      <c r="S3599" s="5" t="s">
        <v>417</v>
      </c>
      <c r="T3599" s="5" t="s">
        <v>417</v>
      </c>
      <c r="U3599" s="5" t="s">
        <v>417</v>
      </c>
      <c r="V3599" s="5" t="s">
        <v>417</v>
      </c>
      <c r="W3599" s="5" t="s">
        <v>417</v>
      </c>
      <c r="X3599" s="5" t="s">
        <v>417</v>
      </c>
      <c r="Y3599" s="5" t="s">
        <v>417</v>
      </c>
      <c r="Z3599" s="5" t="s">
        <v>417</v>
      </c>
      <c r="AA3599" s="5" t="s">
        <v>417</v>
      </c>
      <c r="AB3599" s="5"/>
      <c r="AC3599" s="5"/>
      <c r="AD3599" s="5"/>
      <c r="AE3599" s="5"/>
      <c r="AF3599" s="5"/>
    </row>
    <row r="3600" spans="1:32" hidden="1">
      <c r="A3600" s="5" t="s">
        <v>26886</v>
      </c>
      <c r="B3600" s="5" t="str">
        <f>IF(COUNTIF('Leads Priorizados INT'!M:M,A3600)&gt;0,"Sí","No")</f>
        <v>No</v>
      </c>
      <c r="C3600">
        <v>0</v>
      </c>
      <c r="D3600" s="6" t="s">
        <v>414</v>
      </c>
      <c r="E3600" s="5" t="s">
        <v>26887</v>
      </c>
      <c r="F3600" s="5" t="s">
        <v>152</v>
      </c>
      <c r="G3600" s="5" t="s">
        <v>1602</v>
      </c>
      <c r="H3600" s="7">
        <v>608589</v>
      </c>
      <c r="I3600" s="5">
        <v>1</v>
      </c>
      <c r="J3600" s="5">
        <v>3</v>
      </c>
      <c r="K3600" s="5" t="s">
        <v>26829</v>
      </c>
      <c r="L3600" s="5">
        <v>4.4900000000000002E-2</v>
      </c>
      <c r="M3600" s="8"/>
      <c r="N3600" s="8"/>
      <c r="O3600" s="8"/>
      <c r="P3600" s="8"/>
      <c r="Q3600" s="8"/>
      <c r="R3600" s="5" t="s">
        <v>417</v>
      </c>
      <c r="S3600" s="5" t="s">
        <v>417</v>
      </c>
      <c r="T3600" s="5" t="s">
        <v>417</v>
      </c>
      <c r="U3600" s="5" t="s">
        <v>417</v>
      </c>
      <c r="V3600" s="5" t="s">
        <v>417</v>
      </c>
      <c r="W3600" s="5" t="s">
        <v>417</v>
      </c>
      <c r="X3600" s="5" t="s">
        <v>417</v>
      </c>
      <c r="Y3600" s="5" t="s">
        <v>417</v>
      </c>
      <c r="Z3600" s="5" t="s">
        <v>417</v>
      </c>
      <c r="AA3600" s="5" t="s">
        <v>417</v>
      </c>
      <c r="AB3600" s="5"/>
      <c r="AC3600" s="5"/>
      <c r="AD3600" s="5"/>
      <c r="AE3600" s="5"/>
      <c r="AF3600" s="5"/>
    </row>
    <row r="3601" spans="1:32" hidden="1">
      <c r="A3601" s="5" t="s">
        <v>26888</v>
      </c>
      <c r="B3601" s="5" t="str">
        <f>IF(COUNTIF('Leads Priorizados INT'!M:M,A3601)&gt;0,"Sí","No")</f>
        <v>No</v>
      </c>
      <c r="C3601">
        <v>0</v>
      </c>
      <c r="D3601" s="6" t="s">
        <v>414</v>
      </c>
      <c r="E3601" s="5" t="s">
        <v>26889</v>
      </c>
      <c r="F3601" s="5" t="s">
        <v>1245</v>
      </c>
      <c r="G3601" s="5" t="s">
        <v>12214</v>
      </c>
      <c r="H3601" s="7">
        <v>563097</v>
      </c>
      <c r="I3601" s="5">
        <v>1</v>
      </c>
      <c r="J3601" s="5">
        <v>2</v>
      </c>
      <c r="K3601" s="5" t="s">
        <v>26829</v>
      </c>
      <c r="L3601" s="5">
        <v>4.4900000000000002E-2</v>
      </c>
      <c r="M3601" s="8"/>
      <c r="N3601" s="8"/>
      <c r="O3601" s="8"/>
      <c r="P3601" s="8"/>
      <c r="Q3601" s="8"/>
      <c r="R3601" s="5" t="s">
        <v>417</v>
      </c>
      <c r="S3601" s="5" t="s">
        <v>417</v>
      </c>
      <c r="T3601" s="5" t="s">
        <v>417</v>
      </c>
      <c r="U3601" s="5" t="s">
        <v>417</v>
      </c>
      <c r="V3601" s="5" t="s">
        <v>417</v>
      </c>
      <c r="W3601" s="5" t="s">
        <v>417</v>
      </c>
      <c r="X3601" s="5" t="s">
        <v>417</v>
      </c>
      <c r="Y3601" s="5" t="s">
        <v>417</v>
      </c>
      <c r="Z3601" s="5" t="s">
        <v>417</v>
      </c>
      <c r="AA3601" s="5" t="s">
        <v>417</v>
      </c>
      <c r="AB3601" s="5"/>
      <c r="AC3601" s="5"/>
      <c r="AD3601" s="5"/>
      <c r="AE3601" s="5"/>
      <c r="AF3601" s="5"/>
    </row>
    <row r="3602" spans="1:32">
      <c r="A3602" s="5" t="s">
        <v>26890</v>
      </c>
      <c r="B3602" s="5" t="str">
        <f>IF(COUNTIF('Leads Priorizados INT'!M:M,A3602)&gt;0,"Sí","No")</f>
        <v>No</v>
      </c>
      <c r="C3602">
        <v>1</v>
      </c>
      <c r="D3602" s="6" t="s">
        <v>414</v>
      </c>
      <c r="E3602" s="5" t="s">
        <v>26891</v>
      </c>
      <c r="F3602" s="5" t="s">
        <v>1245</v>
      </c>
      <c r="G3602" s="5" t="s">
        <v>3311</v>
      </c>
      <c r="H3602" s="7">
        <v>843409</v>
      </c>
      <c r="I3602" s="5">
        <v>7</v>
      </c>
      <c r="J3602" s="5">
        <v>1</v>
      </c>
      <c r="K3602" s="5" t="s">
        <v>26892</v>
      </c>
      <c r="L3602" s="5">
        <v>4.4900000000000002E-2</v>
      </c>
      <c r="M3602" s="8"/>
      <c r="N3602" s="8"/>
      <c r="O3602" s="8"/>
      <c r="P3602" s="8"/>
      <c r="Q3602" s="8"/>
      <c r="R3602" s="5" t="s">
        <v>417</v>
      </c>
      <c r="S3602" s="5" t="s">
        <v>417</v>
      </c>
      <c r="T3602" s="5" t="s">
        <v>417</v>
      </c>
      <c r="U3602" s="5" t="s">
        <v>417</v>
      </c>
      <c r="V3602" s="5" t="s">
        <v>417</v>
      </c>
      <c r="W3602" s="5" t="s">
        <v>417</v>
      </c>
      <c r="X3602" s="5" t="s">
        <v>417</v>
      </c>
      <c r="Y3602" s="5" t="s">
        <v>417</v>
      </c>
      <c r="Z3602" s="5" t="s">
        <v>417</v>
      </c>
      <c r="AA3602" s="5" t="s">
        <v>417</v>
      </c>
      <c r="AB3602" s="5"/>
      <c r="AC3602" s="5"/>
      <c r="AD3602" s="5"/>
      <c r="AE3602" s="5"/>
      <c r="AF3602" s="5"/>
    </row>
    <row r="3603" spans="1:32" hidden="1">
      <c r="A3603" s="5" t="s">
        <v>26893</v>
      </c>
      <c r="B3603" s="5" t="str">
        <f>IF(COUNTIF('Leads Priorizados INT'!M:M,A3603)&gt;0,"Sí","No")</f>
        <v>No</v>
      </c>
      <c r="C3603">
        <v>0</v>
      </c>
      <c r="D3603" s="6" t="s">
        <v>414</v>
      </c>
      <c r="E3603" s="5" t="s">
        <v>26894</v>
      </c>
      <c r="F3603" s="5" t="s">
        <v>740</v>
      </c>
      <c r="G3603" s="5" t="s">
        <v>741</v>
      </c>
      <c r="H3603" s="7">
        <v>2140628</v>
      </c>
      <c r="I3603" s="5">
        <v>9</v>
      </c>
      <c r="J3603" s="5">
        <v>2</v>
      </c>
      <c r="K3603" s="5" t="s">
        <v>26895</v>
      </c>
      <c r="L3603" s="5">
        <v>4.48E-2</v>
      </c>
      <c r="M3603" s="8"/>
      <c r="N3603" s="8"/>
      <c r="O3603" s="8"/>
      <c r="P3603" s="8"/>
      <c r="Q3603" s="8"/>
      <c r="R3603" s="5" t="s">
        <v>417</v>
      </c>
      <c r="S3603" s="5" t="s">
        <v>417</v>
      </c>
      <c r="T3603" s="5" t="s">
        <v>417</v>
      </c>
      <c r="U3603" s="5" t="s">
        <v>417</v>
      </c>
      <c r="V3603" s="5" t="s">
        <v>417</v>
      </c>
      <c r="W3603" s="5" t="s">
        <v>417</v>
      </c>
      <c r="X3603" s="5" t="s">
        <v>417</v>
      </c>
      <c r="Y3603" s="5" t="s">
        <v>417</v>
      </c>
      <c r="Z3603" s="5" t="s">
        <v>417</v>
      </c>
      <c r="AA3603" s="5" t="s">
        <v>417</v>
      </c>
      <c r="AB3603" s="5"/>
      <c r="AC3603" s="5"/>
      <c r="AD3603" s="5"/>
      <c r="AE3603" s="5"/>
      <c r="AF3603" s="5"/>
    </row>
    <row r="3604" spans="1:32" hidden="1">
      <c r="A3604" s="5" t="s">
        <v>26896</v>
      </c>
      <c r="B3604" s="5" t="str">
        <f>IF(COUNTIF('Leads Priorizados INT'!M:M,A3604)&gt;0,"Sí","No")</f>
        <v>No</v>
      </c>
      <c r="C3604">
        <v>0</v>
      </c>
      <c r="D3604" s="6" t="s">
        <v>414</v>
      </c>
      <c r="E3604" s="5" t="s">
        <v>26897</v>
      </c>
      <c r="F3604" s="5" t="s">
        <v>152</v>
      </c>
      <c r="G3604" s="5" t="s">
        <v>2139</v>
      </c>
      <c r="H3604" s="7">
        <v>4162420</v>
      </c>
      <c r="I3604" s="5">
        <v>47</v>
      </c>
      <c r="J3604" s="5">
        <v>2</v>
      </c>
      <c r="K3604" s="5" t="s">
        <v>26898</v>
      </c>
      <c r="L3604" s="5">
        <v>4.48E-2</v>
      </c>
      <c r="M3604" s="8">
        <v>918878700</v>
      </c>
      <c r="N3604" s="8">
        <v>918878733</v>
      </c>
      <c r="O3604" s="8"/>
      <c r="P3604" s="8"/>
      <c r="Q3604" s="8"/>
      <c r="R3604" s="5" t="s">
        <v>417</v>
      </c>
      <c r="S3604" s="5" t="s">
        <v>417</v>
      </c>
      <c r="T3604" s="5" t="s">
        <v>417</v>
      </c>
      <c r="U3604" s="5" t="s">
        <v>417</v>
      </c>
      <c r="V3604" s="5" t="s">
        <v>417</v>
      </c>
      <c r="W3604" s="5" t="s">
        <v>417</v>
      </c>
      <c r="X3604" s="5" t="s">
        <v>417</v>
      </c>
      <c r="Y3604" s="5" t="s">
        <v>417</v>
      </c>
      <c r="Z3604" s="5" t="s">
        <v>417</v>
      </c>
      <c r="AA3604" s="5" t="s">
        <v>417</v>
      </c>
      <c r="AB3604" s="5" t="s">
        <v>26899</v>
      </c>
      <c r="AC3604" s="5"/>
      <c r="AD3604" s="5"/>
      <c r="AE3604" s="5"/>
      <c r="AF3604" s="5"/>
    </row>
    <row r="3605" spans="1:32">
      <c r="A3605" s="5" t="s">
        <v>26900</v>
      </c>
      <c r="B3605" s="5" t="str">
        <f>IF(COUNTIF('Leads Priorizados INT'!M:M,A3605)&gt;0,"Sí","No")</f>
        <v>No</v>
      </c>
      <c r="C3605">
        <v>1</v>
      </c>
      <c r="D3605" s="6" t="s">
        <v>414</v>
      </c>
      <c r="E3605" s="5" t="s">
        <v>26901</v>
      </c>
      <c r="F3605" s="5" t="s">
        <v>431</v>
      </c>
      <c r="G3605" s="5" t="s">
        <v>2961</v>
      </c>
      <c r="H3605" s="7">
        <v>1138955</v>
      </c>
      <c r="I3605" s="5">
        <v>5</v>
      </c>
      <c r="J3605" s="5">
        <v>1</v>
      </c>
      <c r="K3605" s="5" t="s">
        <v>26902</v>
      </c>
      <c r="L3605" s="5">
        <v>4.48E-2</v>
      </c>
      <c r="M3605" s="8">
        <v>938412667</v>
      </c>
      <c r="N3605" s="8"/>
      <c r="O3605" s="8"/>
      <c r="P3605" s="8"/>
      <c r="Q3605" s="8"/>
      <c r="R3605" s="5" t="s">
        <v>417</v>
      </c>
      <c r="S3605" s="5" t="s">
        <v>417</v>
      </c>
      <c r="T3605" s="5" t="s">
        <v>417</v>
      </c>
      <c r="U3605" s="5" t="s">
        <v>417</v>
      </c>
      <c r="V3605" s="5" t="s">
        <v>417</v>
      </c>
      <c r="W3605" s="5" t="s">
        <v>417</v>
      </c>
      <c r="X3605" s="5" t="s">
        <v>417</v>
      </c>
      <c r="Y3605" s="5" t="s">
        <v>417</v>
      </c>
      <c r="Z3605" s="5" t="s">
        <v>417</v>
      </c>
      <c r="AA3605" s="5" t="s">
        <v>417</v>
      </c>
      <c r="AB3605" s="5"/>
      <c r="AC3605" s="5"/>
      <c r="AD3605" s="5"/>
      <c r="AE3605" s="5"/>
      <c r="AF3605" s="5"/>
    </row>
    <row r="3606" spans="1:32" hidden="1">
      <c r="A3606" s="5" t="s">
        <v>26903</v>
      </c>
      <c r="B3606" s="5" t="str">
        <f>IF(COUNTIF('Leads Priorizados INT'!M:M,A3606)&gt;0,"Sí","No")</f>
        <v>No</v>
      </c>
      <c r="C3606">
        <v>0</v>
      </c>
      <c r="D3606" s="6" t="s">
        <v>1234</v>
      </c>
      <c r="E3606" s="5" t="s">
        <v>26904</v>
      </c>
      <c r="F3606" s="5" t="s">
        <v>152</v>
      </c>
      <c r="G3606" s="5" t="s">
        <v>26905</v>
      </c>
      <c r="H3606" s="7">
        <v>4146408</v>
      </c>
      <c r="I3606" s="5">
        <v>25</v>
      </c>
      <c r="J3606" s="5">
        <v>3</v>
      </c>
      <c r="K3606" s="5" t="s">
        <v>26906</v>
      </c>
      <c r="L3606" s="5">
        <v>4.48E-2</v>
      </c>
      <c r="M3606" s="8">
        <v>918796276</v>
      </c>
      <c r="N3606" s="8">
        <v>918793926</v>
      </c>
      <c r="O3606" s="8">
        <v>918792207</v>
      </c>
      <c r="P3606" s="8">
        <v>918793574</v>
      </c>
      <c r="Q3606" s="8">
        <v>918792854</v>
      </c>
      <c r="R3606" s="5" t="s">
        <v>417</v>
      </c>
      <c r="S3606" s="5" t="s">
        <v>417</v>
      </c>
      <c r="T3606" s="5" t="s">
        <v>417</v>
      </c>
      <c r="U3606" s="5" t="s">
        <v>417</v>
      </c>
      <c r="V3606" s="5" t="s">
        <v>417</v>
      </c>
      <c r="W3606" s="5" t="s">
        <v>417</v>
      </c>
      <c r="X3606" s="5" t="s">
        <v>417</v>
      </c>
      <c r="Y3606" s="5" t="s">
        <v>417</v>
      </c>
      <c r="Z3606" s="5" t="s">
        <v>417</v>
      </c>
      <c r="AA3606" s="5" t="s">
        <v>417</v>
      </c>
      <c r="AB3606" s="5" t="s">
        <v>26907</v>
      </c>
      <c r="AC3606" s="5" t="s">
        <v>26908</v>
      </c>
      <c r="AD3606" s="5"/>
      <c r="AE3606" s="5"/>
      <c r="AF3606" s="5"/>
    </row>
    <row r="3607" spans="1:32" hidden="1">
      <c r="A3607" s="5" t="s">
        <v>26909</v>
      </c>
      <c r="B3607" s="5" t="str">
        <f>IF(COUNTIF('Leads Priorizados INT'!M:M,A3607)&gt;0,"Sí","No")</f>
        <v>No</v>
      </c>
      <c r="C3607">
        <v>0</v>
      </c>
      <c r="D3607" s="6" t="s">
        <v>414</v>
      </c>
      <c r="E3607" s="5" t="s">
        <v>26910</v>
      </c>
      <c r="F3607" s="5" t="s">
        <v>152</v>
      </c>
      <c r="G3607" s="5" t="s">
        <v>1264</v>
      </c>
      <c r="H3607" s="7">
        <v>1243584</v>
      </c>
      <c r="I3607" s="5">
        <v>5</v>
      </c>
      <c r="J3607" s="5">
        <v>2</v>
      </c>
      <c r="K3607" s="5" t="s">
        <v>26911</v>
      </c>
      <c r="L3607" s="5">
        <v>4.48E-2</v>
      </c>
      <c r="M3607" s="8"/>
      <c r="N3607" s="8"/>
      <c r="O3607" s="8"/>
      <c r="P3607" s="8"/>
      <c r="Q3607" s="8"/>
      <c r="R3607" s="5" t="s">
        <v>417</v>
      </c>
      <c r="S3607" s="5" t="s">
        <v>417</v>
      </c>
      <c r="T3607" s="5" t="s">
        <v>417</v>
      </c>
      <c r="U3607" s="5" t="s">
        <v>417</v>
      </c>
      <c r="V3607" s="5" t="s">
        <v>417</v>
      </c>
      <c r="W3607" s="5" t="s">
        <v>417</v>
      </c>
      <c r="X3607" s="5" t="s">
        <v>417</v>
      </c>
      <c r="Y3607" s="5" t="s">
        <v>417</v>
      </c>
      <c r="Z3607" s="5" t="s">
        <v>417</v>
      </c>
      <c r="AA3607" s="5" t="s">
        <v>417</v>
      </c>
      <c r="AB3607" s="5"/>
      <c r="AC3607" s="5"/>
      <c r="AD3607" s="5"/>
      <c r="AE3607" s="5"/>
      <c r="AF3607" s="5"/>
    </row>
    <row r="3608" spans="1:32" hidden="1">
      <c r="A3608" s="5" t="s">
        <v>26912</v>
      </c>
      <c r="B3608" s="5" t="str">
        <f>IF(COUNTIF('Leads Priorizados INT'!M:M,A3608)&gt;0,"Sí","No")</f>
        <v>No</v>
      </c>
      <c r="C3608">
        <v>0</v>
      </c>
      <c r="D3608" s="6" t="s">
        <v>1234</v>
      </c>
      <c r="E3608" s="5" t="s">
        <v>26913</v>
      </c>
      <c r="F3608" s="5" t="s">
        <v>152</v>
      </c>
      <c r="G3608" s="5" t="s">
        <v>20656</v>
      </c>
      <c r="H3608" s="7">
        <v>1008665</v>
      </c>
      <c r="I3608" s="5">
        <v>1</v>
      </c>
      <c r="J3608" s="5">
        <v>2</v>
      </c>
      <c r="K3608" s="5" t="s">
        <v>26914</v>
      </c>
      <c r="L3608" s="5">
        <v>4.48E-2</v>
      </c>
      <c r="M3608" s="8">
        <v>696735938</v>
      </c>
      <c r="N3608" s="8"/>
      <c r="O3608" s="8"/>
      <c r="P3608" s="8"/>
      <c r="Q3608" s="8"/>
      <c r="R3608" s="5" t="s">
        <v>417</v>
      </c>
      <c r="S3608" s="5" t="s">
        <v>417</v>
      </c>
      <c r="T3608" s="5" t="s">
        <v>417</v>
      </c>
      <c r="U3608" s="5" t="s">
        <v>417</v>
      </c>
      <c r="V3608" s="5" t="s">
        <v>417</v>
      </c>
      <c r="W3608" s="5" t="s">
        <v>417</v>
      </c>
      <c r="X3608" s="5" t="s">
        <v>417</v>
      </c>
      <c r="Y3608" s="5" t="s">
        <v>417</v>
      </c>
      <c r="Z3608" s="5" t="s">
        <v>417</v>
      </c>
      <c r="AA3608" s="5" t="s">
        <v>417</v>
      </c>
      <c r="AB3608" s="5"/>
      <c r="AC3608" s="5"/>
      <c r="AD3608" s="5"/>
      <c r="AE3608" s="5"/>
      <c r="AF3608" s="5"/>
    </row>
    <row r="3609" spans="1:32" hidden="1">
      <c r="A3609" s="5" t="s">
        <v>26915</v>
      </c>
      <c r="B3609" s="5" t="str">
        <f>IF(COUNTIF('Leads Priorizados INT'!M:M,A3609)&gt;0,"Sí","No")</f>
        <v>No</v>
      </c>
      <c r="C3609">
        <v>0</v>
      </c>
      <c r="D3609" s="6" t="s">
        <v>414</v>
      </c>
      <c r="E3609" s="5" t="s">
        <v>26916</v>
      </c>
      <c r="F3609" s="5" t="s">
        <v>700</v>
      </c>
      <c r="G3609" s="5" t="s">
        <v>26917</v>
      </c>
      <c r="H3609" s="7">
        <v>2408967</v>
      </c>
      <c r="I3609" s="5">
        <v>36</v>
      </c>
      <c r="J3609" s="5">
        <v>2</v>
      </c>
      <c r="K3609" s="5" t="s">
        <v>26918</v>
      </c>
      <c r="L3609" s="5">
        <v>4.48E-2</v>
      </c>
      <c r="M3609" s="8">
        <v>955432914</v>
      </c>
      <c r="N3609" s="8">
        <v>955540827</v>
      </c>
      <c r="O3609" s="8"/>
      <c r="P3609" s="8"/>
      <c r="Q3609" s="8"/>
      <c r="R3609" s="5" t="s">
        <v>417</v>
      </c>
      <c r="S3609" s="5" t="s">
        <v>417</v>
      </c>
      <c r="T3609" s="5" t="s">
        <v>417</v>
      </c>
      <c r="U3609" s="5" t="s">
        <v>417</v>
      </c>
      <c r="V3609" s="5" t="s">
        <v>417</v>
      </c>
      <c r="W3609" s="5" t="s">
        <v>417</v>
      </c>
      <c r="X3609" s="5" t="s">
        <v>417</v>
      </c>
      <c r="Y3609" s="5" t="s">
        <v>417</v>
      </c>
      <c r="Z3609" s="5" t="s">
        <v>417</v>
      </c>
      <c r="AA3609" s="5" t="s">
        <v>417</v>
      </c>
      <c r="AB3609" s="5" t="s">
        <v>26919</v>
      </c>
      <c r="AC3609" s="5" t="s">
        <v>26920</v>
      </c>
      <c r="AD3609" s="5"/>
      <c r="AE3609" s="5"/>
      <c r="AF3609" s="5"/>
    </row>
    <row r="3610" spans="1:32">
      <c r="A3610" s="5" t="s">
        <v>26921</v>
      </c>
      <c r="B3610" s="5" t="str">
        <f>IF(COUNTIF('Leads Priorizados INT'!M:M,A3610)&gt;0,"Sí","No")</f>
        <v>No</v>
      </c>
      <c r="C3610">
        <v>1</v>
      </c>
      <c r="D3610" s="6" t="s">
        <v>414</v>
      </c>
      <c r="E3610" s="5" t="s">
        <v>26922</v>
      </c>
      <c r="F3610" s="5" t="s">
        <v>2926</v>
      </c>
      <c r="G3610" s="5" t="s">
        <v>20056</v>
      </c>
      <c r="H3610" s="7">
        <v>855667</v>
      </c>
      <c r="I3610" s="5">
        <v>1</v>
      </c>
      <c r="J3610" s="5">
        <v>1</v>
      </c>
      <c r="K3610" s="5" t="s">
        <v>26923</v>
      </c>
      <c r="L3610" s="5">
        <v>4.4699999999999997E-2</v>
      </c>
      <c r="M3610" s="8"/>
      <c r="N3610" s="8"/>
      <c r="O3610" s="8"/>
      <c r="P3610" s="8"/>
      <c r="Q3610" s="8"/>
      <c r="R3610" s="5" t="s">
        <v>417</v>
      </c>
      <c r="S3610" s="5" t="s">
        <v>417</v>
      </c>
      <c r="T3610" s="5" t="s">
        <v>417</v>
      </c>
      <c r="U3610" s="5" t="s">
        <v>417</v>
      </c>
      <c r="V3610" s="5" t="s">
        <v>417</v>
      </c>
      <c r="W3610" s="5" t="s">
        <v>417</v>
      </c>
      <c r="X3610" s="5" t="s">
        <v>417</v>
      </c>
      <c r="Y3610" s="5" t="s">
        <v>417</v>
      </c>
      <c r="Z3610" s="5" t="s">
        <v>417</v>
      </c>
      <c r="AA3610" s="5" t="s">
        <v>417</v>
      </c>
      <c r="AB3610" s="5"/>
      <c r="AC3610" s="5"/>
      <c r="AD3610" s="5"/>
      <c r="AE3610" s="5"/>
      <c r="AF3610" s="5"/>
    </row>
    <row r="3611" spans="1:32">
      <c r="A3611" s="5" t="s">
        <v>26924</v>
      </c>
      <c r="B3611" s="5" t="str">
        <f>IF(COUNTIF('Leads Priorizados INT'!M:M,A3611)&gt;0,"Sí","No")</f>
        <v>No</v>
      </c>
      <c r="C3611">
        <v>1</v>
      </c>
      <c r="D3611" s="6" t="s">
        <v>414</v>
      </c>
      <c r="E3611" s="5" t="s">
        <v>26925</v>
      </c>
      <c r="F3611" s="5" t="s">
        <v>700</v>
      </c>
      <c r="G3611" s="5" t="s">
        <v>3807</v>
      </c>
      <c r="H3611" s="7">
        <v>1087715</v>
      </c>
      <c r="I3611" s="5">
        <v>7</v>
      </c>
      <c r="J3611" s="5">
        <v>1</v>
      </c>
      <c r="K3611" s="5" t="s">
        <v>26926</v>
      </c>
      <c r="L3611" s="5">
        <v>4.4699999999999997E-2</v>
      </c>
      <c r="M3611" s="8"/>
      <c r="N3611" s="8"/>
      <c r="O3611" s="8"/>
      <c r="P3611" s="8"/>
      <c r="Q3611" s="8"/>
      <c r="R3611" s="5" t="s">
        <v>417</v>
      </c>
      <c r="S3611" s="5" t="s">
        <v>417</v>
      </c>
      <c r="T3611" s="5" t="s">
        <v>417</v>
      </c>
      <c r="U3611" s="5" t="s">
        <v>417</v>
      </c>
      <c r="V3611" s="5" t="s">
        <v>417</v>
      </c>
      <c r="W3611" s="5" t="s">
        <v>417</v>
      </c>
      <c r="X3611" s="5" t="s">
        <v>417</v>
      </c>
      <c r="Y3611" s="5" t="s">
        <v>417</v>
      </c>
      <c r="Z3611" s="5" t="s">
        <v>417</v>
      </c>
      <c r="AA3611" s="5" t="s">
        <v>417</v>
      </c>
      <c r="AB3611" s="5"/>
      <c r="AC3611" s="5"/>
      <c r="AD3611" s="5"/>
      <c r="AE3611" s="5"/>
      <c r="AF3611" s="5"/>
    </row>
    <row r="3612" spans="1:32">
      <c r="A3612" s="5" t="s">
        <v>26927</v>
      </c>
      <c r="B3612" s="5" t="str">
        <f>IF(COUNTIF('Leads Priorizados INT'!M:M,A3612)&gt;0,"Sí","No")</f>
        <v>No</v>
      </c>
      <c r="C3612">
        <v>1</v>
      </c>
      <c r="D3612" s="6" t="s">
        <v>1534</v>
      </c>
      <c r="E3612" s="5" t="s">
        <v>26928</v>
      </c>
      <c r="F3612" s="5" t="s">
        <v>1382</v>
      </c>
      <c r="G3612" s="5" t="s">
        <v>15168</v>
      </c>
      <c r="H3612" s="7">
        <v>5062000</v>
      </c>
      <c r="I3612" s="5">
        <v>82</v>
      </c>
      <c r="J3612" s="5">
        <v>1</v>
      </c>
      <c r="K3612" s="5" t="s">
        <v>26929</v>
      </c>
      <c r="L3612" s="5">
        <v>4.4699999999999997E-2</v>
      </c>
      <c r="M3612" s="8"/>
      <c r="N3612" s="8"/>
      <c r="O3612" s="8"/>
      <c r="P3612" s="8"/>
      <c r="Q3612" s="8"/>
      <c r="R3612" s="5" t="s">
        <v>417</v>
      </c>
      <c r="S3612" s="5" t="s">
        <v>417</v>
      </c>
      <c r="T3612" s="5" t="s">
        <v>417</v>
      </c>
      <c r="U3612" s="5" t="s">
        <v>417</v>
      </c>
      <c r="V3612" s="5" t="s">
        <v>417</v>
      </c>
      <c r="W3612" s="5" t="s">
        <v>417</v>
      </c>
      <c r="X3612" s="5" t="s">
        <v>417</v>
      </c>
      <c r="Y3612" s="5" t="s">
        <v>417</v>
      </c>
      <c r="Z3612" s="5" t="s">
        <v>417</v>
      </c>
      <c r="AA3612" s="5" t="s">
        <v>417</v>
      </c>
      <c r="AB3612" s="5"/>
      <c r="AC3612" s="5"/>
      <c r="AD3612" s="5"/>
      <c r="AE3612" s="5"/>
      <c r="AF3612" s="5"/>
    </row>
    <row r="3613" spans="1:32" hidden="1">
      <c r="A3613" s="5" t="s">
        <v>26930</v>
      </c>
      <c r="B3613" s="5" t="str">
        <f>IF(COUNTIF('Leads Priorizados INT'!M:M,A3613)&gt;0,"Sí","No")</f>
        <v>No</v>
      </c>
      <c r="C3613">
        <v>0</v>
      </c>
      <c r="D3613" s="6" t="s">
        <v>414</v>
      </c>
      <c r="E3613" s="5" t="s">
        <v>26931</v>
      </c>
      <c r="F3613" s="5" t="s">
        <v>769</v>
      </c>
      <c r="G3613" s="5" t="s">
        <v>14737</v>
      </c>
      <c r="H3613" s="7">
        <v>1585779</v>
      </c>
      <c r="I3613" s="5">
        <v>16</v>
      </c>
      <c r="J3613" s="5">
        <v>2</v>
      </c>
      <c r="K3613" s="5" t="s">
        <v>26932</v>
      </c>
      <c r="L3613" s="5">
        <v>4.4600000000000001E-2</v>
      </c>
      <c r="M3613" s="8">
        <v>922823065</v>
      </c>
      <c r="N3613" s="8">
        <v>922824315</v>
      </c>
      <c r="O3613" s="8">
        <v>922824090</v>
      </c>
      <c r="P3613" s="8">
        <v>666522278</v>
      </c>
      <c r="Q3613" s="8">
        <v>666522276</v>
      </c>
      <c r="R3613" s="5" t="s">
        <v>417</v>
      </c>
      <c r="S3613" s="5" t="s">
        <v>417</v>
      </c>
      <c r="T3613" s="5" t="s">
        <v>417</v>
      </c>
      <c r="U3613" s="5" t="s">
        <v>417</v>
      </c>
      <c r="V3613" s="5" t="s">
        <v>417</v>
      </c>
      <c r="W3613" s="5" t="s">
        <v>417</v>
      </c>
      <c r="X3613" s="5" t="s">
        <v>417</v>
      </c>
      <c r="Y3613" s="5" t="s">
        <v>417</v>
      </c>
      <c r="Z3613" s="5" t="s">
        <v>417</v>
      </c>
      <c r="AA3613" s="5" t="s">
        <v>417</v>
      </c>
      <c r="AB3613" s="5" t="s">
        <v>26933</v>
      </c>
      <c r="AC3613" s="5"/>
      <c r="AD3613" s="5"/>
      <c r="AE3613" s="5"/>
      <c r="AF3613" s="5"/>
    </row>
    <row r="3614" spans="1:32" hidden="1">
      <c r="A3614" s="5" t="s">
        <v>26934</v>
      </c>
      <c r="B3614" s="5" t="str">
        <f>IF(COUNTIF('Leads Priorizados INT'!M:M,A3614)&gt;0,"Sí","No")</f>
        <v>No</v>
      </c>
      <c r="C3614">
        <v>0</v>
      </c>
      <c r="D3614" s="6" t="s">
        <v>414</v>
      </c>
      <c r="E3614" s="5" t="s">
        <v>26935</v>
      </c>
      <c r="F3614" s="5" t="s">
        <v>152</v>
      </c>
      <c r="G3614" s="5" t="s">
        <v>9348</v>
      </c>
      <c r="H3614" s="7">
        <v>349926</v>
      </c>
      <c r="I3614" s="5">
        <v>1</v>
      </c>
      <c r="J3614" s="5">
        <v>1</v>
      </c>
      <c r="K3614" s="5" t="s">
        <v>26936</v>
      </c>
      <c r="L3614" s="5">
        <v>4.4600000000000001E-2</v>
      </c>
      <c r="M3614" s="8"/>
      <c r="N3614" s="8"/>
      <c r="O3614" s="8"/>
      <c r="P3614" s="8"/>
      <c r="Q3614" s="8"/>
      <c r="R3614" s="5" t="s">
        <v>417</v>
      </c>
      <c r="S3614" s="5" t="s">
        <v>417</v>
      </c>
      <c r="T3614" s="5" t="s">
        <v>417</v>
      </c>
      <c r="U3614" s="5" t="s">
        <v>417</v>
      </c>
      <c r="V3614" s="5" t="s">
        <v>417</v>
      </c>
      <c r="W3614" s="5" t="s">
        <v>417</v>
      </c>
      <c r="X3614" s="5" t="s">
        <v>417</v>
      </c>
      <c r="Y3614" s="5" t="s">
        <v>417</v>
      </c>
      <c r="Z3614" s="5" t="s">
        <v>417</v>
      </c>
      <c r="AA3614" s="5" t="s">
        <v>417</v>
      </c>
      <c r="AB3614" s="5"/>
      <c r="AC3614" s="5"/>
      <c r="AD3614" s="5"/>
      <c r="AE3614" s="5"/>
      <c r="AF3614" s="5"/>
    </row>
    <row r="3615" spans="1:32">
      <c r="A3615" s="5" t="s">
        <v>26937</v>
      </c>
      <c r="B3615" s="5" t="str">
        <f>IF(COUNTIF('Leads Priorizados INT'!M:M,A3615)&gt;0,"Sí","No")</f>
        <v>No</v>
      </c>
      <c r="C3615">
        <v>1</v>
      </c>
      <c r="D3615" s="6" t="s">
        <v>414</v>
      </c>
      <c r="E3615" s="5" t="s">
        <v>26938</v>
      </c>
      <c r="F3615" s="5" t="s">
        <v>431</v>
      </c>
      <c r="G3615" s="5" t="s">
        <v>12928</v>
      </c>
      <c r="H3615" s="7">
        <v>3342630</v>
      </c>
      <c r="I3615" s="5">
        <v>23</v>
      </c>
      <c r="J3615" s="5">
        <v>3</v>
      </c>
      <c r="K3615" s="5" t="s">
        <v>26939</v>
      </c>
      <c r="L3615" s="5">
        <v>4.4600000000000001E-2</v>
      </c>
      <c r="M3615" s="8">
        <v>914961062</v>
      </c>
      <c r="N3615" s="8">
        <v>911721389</v>
      </c>
      <c r="O3615" s="8"/>
      <c r="P3615" s="8"/>
      <c r="Q3615" s="8"/>
      <c r="R3615" s="5" t="s">
        <v>417</v>
      </c>
      <c r="S3615" s="5" t="s">
        <v>417</v>
      </c>
      <c r="T3615" s="5" t="s">
        <v>417</v>
      </c>
      <c r="U3615" s="5" t="s">
        <v>417</v>
      </c>
      <c r="V3615" s="5" t="s">
        <v>417</v>
      </c>
      <c r="W3615" s="5" t="s">
        <v>417</v>
      </c>
      <c r="X3615" s="5" t="s">
        <v>417</v>
      </c>
      <c r="Y3615" s="5" t="s">
        <v>417</v>
      </c>
      <c r="Z3615" s="5" t="s">
        <v>417</v>
      </c>
      <c r="AA3615" s="5" t="s">
        <v>417</v>
      </c>
      <c r="AB3615" s="5"/>
      <c r="AC3615" s="5"/>
      <c r="AD3615" s="5"/>
      <c r="AE3615" s="5"/>
      <c r="AF3615" s="5"/>
    </row>
    <row r="3616" spans="1:32" hidden="1">
      <c r="A3616" s="5" t="s">
        <v>26940</v>
      </c>
      <c r="B3616" s="5" t="str">
        <f>IF(COUNTIF('Leads Priorizados INT'!M:M,A3616)&gt;0,"Sí","No")</f>
        <v>No</v>
      </c>
      <c r="C3616">
        <v>0</v>
      </c>
      <c r="D3616" s="6" t="s">
        <v>414</v>
      </c>
      <c r="E3616" s="5" t="s">
        <v>26941</v>
      </c>
      <c r="F3616" s="5" t="s">
        <v>152</v>
      </c>
      <c r="G3616" s="5" t="s">
        <v>3261</v>
      </c>
      <c r="H3616" s="7">
        <v>559341</v>
      </c>
      <c r="I3616" s="5">
        <v>5</v>
      </c>
      <c r="J3616" s="5">
        <v>1</v>
      </c>
      <c r="K3616" s="5" t="s">
        <v>26942</v>
      </c>
      <c r="L3616" s="5">
        <v>4.4600000000000001E-2</v>
      </c>
      <c r="M3616" s="8"/>
      <c r="N3616" s="8"/>
      <c r="O3616" s="8"/>
      <c r="P3616" s="8"/>
      <c r="Q3616" s="8"/>
      <c r="R3616" s="5" t="s">
        <v>417</v>
      </c>
      <c r="S3616" s="5" t="s">
        <v>417</v>
      </c>
      <c r="T3616" s="5" t="s">
        <v>417</v>
      </c>
      <c r="U3616" s="5" t="s">
        <v>417</v>
      </c>
      <c r="V3616" s="5" t="s">
        <v>417</v>
      </c>
      <c r="W3616" s="5" t="s">
        <v>417</v>
      </c>
      <c r="X3616" s="5" t="s">
        <v>417</v>
      </c>
      <c r="Y3616" s="5" t="s">
        <v>417</v>
      </c>
      <c r="Z3616" s="5" t="s">
        <v>417</v>
      </c>
      <c r="AA3616" s="5" t="s">
        <v>417</v>
      </c>
      <c r="AB3616" s="5"/>
      <c r="AC3616" s="5"/>
      <c r="AD3616" s="5"/>
      <c r="AE3616" s="5"/>
      <c r="AF3616" s="5"/>
    </row>
    <row r="3617" spans="1:32" hidden="1">
      <c r="A3617" s="5" t="s">
        <v>26943</v>
      </c>
      <c r="B3617" s="5" t="str">
        <f>IF(COUNTIF('Leads Priorizados INT'!M:M,A3617)&gt;0,"Sí","No")</f>
        <v>No</v>
      </c>
      <c r="C3617">
        <v>0</v>
      </c>
      <c r="D3617" s="6" t="s">
        <v>414</v>
      </c>
      <c r="E3617" s="5" t="s">
        <v>26944</v>
      </c>
      <c r="F3617" s="5" t="s">
        <v>497</v>
      </c>
      <c r="G3617" s="5" t="s">
        <v>12056</v>
      </c>
      <c r="H3617" s="7">
        <v>767709</v>
      </c>
      <c r="I3617" s="5">
        <v>3</v>
      </c>
      <c r="J3617" s="5">
        <v>1</v>
      </c>
      <c r="K3617" s="5" t="s">
        <v>26945</v>
      </c>
      <c r="L3617" s="5">
        <v>4.4499999999999998E-2</v>
      </c>
      <c r="M3617" s="8"/>
      <c r="N3617" s="8"/>
      <c r="O3617" s="8"/>
      <c r="P3617" s="8"/>
      <c r="Q3617" s="8"/>
      <c r="R3617" s="5" t="s">
        <v>417</v>
      </c>
      <c r="S3617" s="5" t="s">
        <v>417</v>
      </c>
      <c r="T3617" s="5" t="s">
        <v>417</v>
      </c>
      <c r="U3617" s="5" t="s">
        <v>417</v>
      </c>
      <c r="V3617" s="5" t="s">
        <v>417</v>
      </c>
      <c r="W3617" s="5" t="s">
        <v>417</v>
      </c>
      <c r="X3617" s="5" t="s">
        <v>417</v>
      </c>
      <c r="Y3617" s="5" t="s">
        <v>417</v>
      </c>
      <c r="Z3617" s="5" t="s">
        <v>417</v>
      </c>
      <c r="AA3617" s="5" t="s">
        <v>417</v>
      </c>
      <c r="AB3617" s="5"/>
      <c r="AC3617" s="5"/>
      <c r="AD3617" s="5"/>
      <c r="AE3617" s="5"/>
      <c r="AF3617" s="5"/>
    </row>
    <row r="3618" spans="1:32" hidden="1">
      <c r="A3618" s="5" t="s">
        <v>26946</v>
      </c>
      <c r="B3618" s="5" t="str">
        <f>IF(COUNTIF('Leads Priorizados INT'!M:M,A3618)&gt;0,"Sí","No")</f>
        <v>No</v>
      </c>
      <c r="C3618">
        <v>0</v>
      </c>
      <c r="D3618" s="6" t="s">
        <v>414</v>
      </c>
      <c r="E3618" s="5" t="s">
        <v>26947</v>
      </c>
      <c r="F3618" s="5" t="s">
        <v>431</v>
      </c>
      <c r="G3618" s="5" t="s">
        <v>1479</v>
      </c>
      <c r="H3618" s="7">
        <v>827596</v>
      </c>
      <c r="I3618" s="5">
        <v>8</v>
      </c>
      <c r="J3618" s="5">
        <v>1</v>
      </c>
      <c r="K3618" s="5" t="s">
        <v>26948</v>
      </c>
      <c r="L3618" s="5">
        <v>4.4499999999999998E-2</v>
      </c>
      <c r="M3618" s="8"/>
      <c r="N3618" s="8"/>
      <c r="O3618" s="8"/>
      <c r="P3618" s="8"/>
      <c r="Q3618" s="8"/>
      <c r="R3618" s="5" t="s">
        <v>417</v>
      </c>
      <c r="S3618" s="5" t="s">
        <v>417</v>
      </c>
      <c r="T3618" s="5" t="s">
        <v>417</v>
      </c>
      <c r="U3618" s="5" t="s">
        <v>417</v>
      </c>
      <c r="V3618" s="5" t="s">
        <v>417</v>
      </c>
      <c r="W3618" s="5" t="s">
        <v>417</v>
      </c>
      <c r="X3618" s="5" t="s">
        <v>417</v>
      </c>
      <c r="Y3618" s="5" t="s">
        <v>417</v>
      </c>
      <c r="Z3618" s="5" t="s">
        <v>417</v>
      </c>
      <c r="AA3618" s="5" t="s">
        <v>417</v>
      </c>
      <c r="AB3618" s="5"/>
      <c r="AC3618" s="5"/>
      <c r="AD3618" s="5"/>
      <c r="AE3618" s="5"/>
      <c r="AF3618" s="5"/>
    </row>
    <row r="3619" spans="1:32" hidden="1">
      <c r="A3619" s="5" t="s">
        <v>26949</v>
      </c>
      <c r="B3619" s="5" t="str">
        <f>IF(COUNTIF('Leads Priorizados INT'!M:M,A3619)&gt;0,"Sí","No")</f>
        <v>No</v>
      </c>
      <c r="C3619">
        <v>0</v>
      </c>
      <c r="D3619" s="6" t="s">
        <v>414</v>
      </c>
      <c r="E3619" s="5" t="s">
        <v>26950</v>
      </c>
      <c r="F3619" s="5" t="s">
        <v>152</v>
      </c>
      <c r="G3619" s="5" t="s">
        <v>11061</v>
      </c>
      <c r="H3619" s="7">
        <v>1096625</v>
      </c>
      <c r="I3619" s="5">
        <v>4</v>
      </c>
      <c r="J3619" s="5">
        <v>1</v>
      </c>
      <c r="K3619" s="5" t="s">
        <v>26951</v>
      </c>
      <c r="L3619" s="5">
        <v>4.4499999999999998E-2</v>
      </c>
      <c r="M3619" s="8"/>
      <c r="N3619" s="8"/>
      <c r="O3619" s="8"/>
      <c r="P3619" s="8"/>
      <c r="Q3619" s="8"/>
      <c r="R3619" s="5" t="s">
        <v>417</v>
      </c>
      <c r="S3619" s="5" t="s">
        <v>417</v>
      </c>
      <c r="T3619" s="5" t="s">
        <v>417</v>
      </c>
      <c r="U3619" s="5" t="s">
        <v>417</v>
      </c>
      <c r="V3619" s="5" t="s">
        <v>417</v>
      </c>
      <c r="W3619" s="5" t="s">
        <v>417</v>
      </c>
      <c r="X3619" s="5" t="s">
        <v>417</v>
      </c>
      <c r="Y3619" s="5" t="s">
        <v>417</v>
      </c>
      <c r="Z3619" s="5" t="s">
        <v>417</v>
      </c>
      <c r="AA3619" s="5" t="s">
        <v>417</v>
      </c>
      <c r="AB3619" s="5"/>
      <c r="AC3619" s="5"/>
      <c r="AD3619" s="5"/>
      <c r="AE3619" s="5"/>
      <c r="AF3619" s="5"/>
    </row>
    <row r="3620" spans="1:32" hidden="1">
      <c r="A3620" s="5" t="s">
        <v>26952</v>
      </c>
      <c r="B3620" s="5" t="str">
        <f>IF(COUNTIF('Leads Priorizados INT'!M:M,A3620)&gt;0,"Sí","No")</f>
        <v>No</v>
      </c>
      <c r="C3620">
        <v>0</v>
      </c>
      <c r="D3620" s="6" t="s">
        <v>414</v>
      </c>
      <c r="E3620" s="5" t="s">
        <v>26953</v>
      </c>
      <c r="F3620" s="5" t="s">
        <v>152</v>
      </c>
      <c r="G3620" s="5" t="s">
        <v>12841</v>
      </c>
      <c r="H3620" s="7">
        <v>407999</v>
      </c>
      <c r="I3620" s="5">
        <v>1</v>
      </c>
      <c r="J3620" s="5">
        <v>1</v>
      </c>
      <c r="K3620" s="5" t="s">
        <v>26954</v>
      </c>
      <c r="L3620" s="5">
        <v>4.4499999999999998E-2</v>
      </c>
      <c r="M3620" s="8"/>
      <c r="N3620" s="8"/>
      <c r="O3620" s="8"/>
      <c r="P3620" s="8"/>
      <c r="Q3620" s="8"/>
      <c r="R3620" s="5" t="s">
        <v>417</v>
      </c>
      <c r="S3620" s="5" t="s">
        <v>417</v>
      </c>
      <c r="T3620" s="5" t="s">
        <v>417</v>
      </c>
      <c r="U3620" s="5" t="s">
        <v>417</v>
      </c>
      <c r="V3620" s="5" t="s">
        <v>417</v>
      </c>
      <c r="W3620" s="5" t="s">
        <v>417</v>
      </c>
      <c r="X3620" s="5" t="s">
        <v>417</v>
      </c>
      <c r="Y3620" s="5" t="s">
        <v>417</v>
      </c>
      <c r="Z3620" s="5" t="s">
        <v>417</v>
      </c>
      <c r="AA3620" s="5" t="s">
        <v>417</v>
      </c>
      <c r="AB3620" s="5"/>
      <c r="AC3620" s="5"/>
      <c r="AD3620" s="5"/>
      <c r="AE3620" s="5"/>
      <c r="AF3620" s="5"/>
    </row>
    <row r="3621" spans="1:32" hidden="1">
      <c r="A3621" s="5" t="s">
        <v>26955</v>
      </c>
      <c r="B3621" s="5" t="str">
        <f>IF(COUNTIF('Leads Priorizados INT'!M:M,A3621)&gt;0,"Sí","No")</f>
        <v>No</v>
      </c>
      <c r="C3621">
        <v>0</v>
      </c>
      <c r="D3621" s="6" t="s">
        <v>414</v>
      </c>
      <c r="E3621" s="5" t="s">
        <v>26956</v>
      </c>
      <c r="F3621" s="5" t="s">
        <v>873</v>
      </c>
      <c r="G3621" s="5" t="s">
        <v>13874</v>
      </c>
      <c r="H3621" s="7">
        <v>5972749</v>
      </c>
      <c r="I3621" s="5">
        <v>3</v>
      </c>
      <c r="J3621" s="5">
        <v>2</v>
      </c>
      <c r="K3621" s="5" t="s">
        <v>26957</v>
      </c>
      <c r="L3621" s="5">
        <v>4.4499999999999998E-2</v>
      </c>
      <c r="M3621" s="8">
        <v>952333705</v>
      </c>
      <c r="N3621" s="8"/>
      <c r="O3621" s="8"/>
      <c r="P3621" s="8"/>
      <c r="Q3621" s="8"/>
      <c r="R3621" s="5" t="s">
        <v>417</v>
      </c>
      <c r="S3621" s="5" t="s">
        <v>417</v>
      </c>
      <c r="T3621" s="5" t="s">
        <v>417</v>
      </c>
      <c r="U3621" s="5" t="s">
        <v>417</v>
      </c>
      <c r="V3621" s="5" t="s">
        <v>417</v>
      </c>
      <c r="W3621" s="5" t="s">
        <v>417</v>
      </c>
      <c r="X3621" s="5" t="s">
        <v>417</v>
      </c>
      <c r="Y3621" s="5" t="s">
        <v>417</v>
      </c>
      <c r="Z3621" s="5" t="s">
        <v>417</v>
      </c>
      <c r="AA3621" s="5" t="s">
        <v>417</v>
      </c>
      <c r="AB3621" s="5"/>
      <c r="AC3621" s="5"/>
      <c r="AD3621" s="5"/>
      <c r="AE3621" s="5"/>
      <c r="AF3621" s="5"/>
    </row>
    <row r="3622" spans="1:32">
      <c r="A3622" s="5" t="s">
        <v>26958</v>
      </c>
      <c r="B3622" s="5" t="str">
        <f>IF(COUNTIF('Leads Priorizados INT'!M:M,A3622)&gt;0,"Sí","No")</f>
        <v>No</v>
      </c>
      <c r="C3622">
        <v>1</v>
      </c>
      <c r="D3622" s="6" t="s">
        <v>414</v>
      </c>
      <c r="E3622" s="5" t="s">
        <v>26959</v>
      </c>
      <c r="F3622" s="5" t="s">
        <v>1328</v>
      </c>
      <c r="G3622" s="5" t="s">
        <v>26960</v>
      </c>
      <c r="H3622" s="7">
        <v>500444</v>
      </c>
      <c r="I3622" s="5">
        <v>12</v>
      </c>
      <c r="J3622" s="5">
        <v>1</v>
      </c>
      <c r="K3622" s="5" t="s">
        <v>26961</v>
      </c>
      <c r="L3622" s="5">
        <v>4.4499999999999998E-2</v>
      </c>
      <c r="M3622" s="8">
        <v>966596077</v>
      </c>
      <c r="N3622" s="8">
        <v>692587663</v>
      </c>
      <c r="O3622" s="8">
        <v>672074608</v>
      </c>
      <c r="P3622" s="8">
        <v>682346342</v>
      </c>
      <c r="Q3622" s="8">
        <v>695191016</v>
      </c>
      <c r="R3622" s="5" t="s">
        <v>417</v>
      </c>
      <c r="S3622" s="5" t="s">
        <v>417</v>
      </c>
      <c r="T3622" s="5" t="s">
        <v>417</v>
      </c>
      <c r="U3622" s="5" t="s">
        <v>417</v>
      </c>
      <c r="V3622" s="5" t="s">
        <v>417</v>
      </c>
      <c r="W3622" s="5" t="s">
        <v>417</v>
      </c>
      <c r="X3622" s="5" t="s">
        <v>417</v>
      </c>
      <c r="Y3622" s="5" t="s">
        <v>417</v>
      </c>
      <c r="Z3622" s="5" t="s">
        <v>417</v>
      </c>
      <c r="AA3622" s="5" t="s">
        <v>417</v>
      </c>
      <c r="AB3622" s="5"/>
      <c r="AC3622" s="5"/>
      <c r="AD3622" s="5"/>
      <c r="AE3622" s="5"/>
      <c r="AF3622" s="5"/>
    </row>
    <row r="3623" spans="1:32" hidden="1">
      <c r="A3623" s="5" t="s">
        <v>26962</v>
      </c>
      <c r="B3623" s="5" t="str">
        <f>IF(COUNTIF('Leads Priorizados INT'!M:M,A3623)&gt;0,"Sí","No")</f>
        <v>No</v>
      </c>
      <c r="C3623">
        <v>0</v>
      </c>
      <c r="D3623" s="6" t="s">
        <v>414</v>
      </c>
      <c r="E3623" s="5" t="s">
        <v>26963</v>
      </c>
      <c r="F3623" s="5" t="s">
        <v>431</v>
      </c>
      <c r="G3623" s="5" t="s">
        <v>3341</v>
      </c>
      <c r="H3623" s="7">
        <v>7247564</v>
      </c>
      <c r="I3623" s="5">
        <v>1</v>
      </c>
      <c r="J3623" s="5">
        <v>1</v>
      </c>
      <c r="K3623" s="5" t="s">
        <v>26964</v>
      </c>
      <c r="L3623" s="5">
        <v>4.4400000000000002E-2</v>
      </c>
      <c r="M3623" s="8"/>
      <c r="N3623" s="8"/>
      <c r="O3623" s="8"/>
      <c r="P3623" s="8"/>
      <c r="Q3623" s="8"/>
      <c r="R3623" s="5" t="s">
        <v>417</v>
      </c>
      <c r="S3623" s="5" t="s">
        <v>417</v>
      </c>
      <c r="T3623" s="5" t="s">
        <v>417</v>
      </c>
      <c r="U3623" s="5" t="s">
        <v>417</v>
      </c>
      <c r="V3623" s="5" t="s">
        <v>417</v>
      </c>
      <c r="W3623" s="5" t="s">
        <v>417</v>
      </c>
      <c r="X3623" s="5" t="s">
        <v>417</v>
      </c>
      <c r="Y3623" s="5" t="s">
        <v>417</v>
      </c>
      <c r="Z3623" s="5" t="s">
        <v>417</v>
      </c>
      <c r="AA3623" s="5" t="s">
        <v>417</v>
      </c>
      <c r="AB3623" s="5"/>
      <c r="AC3623" s="5"/>
      <c r="AD3623" s="5"/>
      <c r="AE3623" s="5"/>
      <c r="AF3623" s="5"/>
    </row>
    <row r="3624" spans="1:32">
      <c r="A3624" s="5" t="s">
        <v>26965</v>
      </c>
      <c r="B3624" s="5" t="str">
        <f>IF(COUNTIF('Leads Priorizados INT'!M:M,A3624)&gt;0,"Sí","No")</f>
        <v>No</v>
      </c>
      <c r="C3624">
        <v>1</v>
      </c>
      <c r="D3624" s="6" t="s">
        <v>414</v>
      </c>
      <c r="E3624" s="5" t="s">
        <v>26966</v>
      </c>
      <c r="F3624" s="5" t="s">
        <v>152</v>
      </c>
      <c r="G3624" s="5" t="s">
        <v>11157</v>
      </c>
      <c r="H3624" s="7">
        <v>977539</v>
      </c>
      <c r="I3624" s="5">
        <v>7</v>
      </c>
      <c r="J3624" s="5">
        <v>1</v>
      </c>
      <c r="K3624" s="5" t="s">
        <v>26967</v>
      </c>
      <c r="L3624" s="5">
        <v>4.4400000000000002E-2</v>
      </c>
      <c r="M3624" s="8">
        <v>914285670</v>
      </c>
      <c r="N3624" s="8"/>
      <c r="O3624" s="8"/>
      <c r="P3624" s="8"/>
      <c r="Q3624" s="8"/>
      <c r="R3624" s="5" t="s">
        <v>417</v>
      </c>
      <c r="S3624" s="5" t="s">
        <v>417</v>
      </c>
      <c r="T3624" s="5" t="s">
        <v>417</v>
      </c>
      <c r="U3624" s="5" t="s">
        <v>417</v>
      </c>
      <c r="V3624" s="5" t="s">
        <v>417</v>
      </c>
      <c r="W3624" s="5" t="s">
        <v>417</v>
      </c>
      <c r="X3624" s="5" t="s">
        <v>417</v>
      </c>
      <c r="Y3624" s="5" t="s">
        <v>417</v>
      </c>
      <c r="Z3624" s="5" t="s">
        <v>417</v>
      </c>
      <c r="AA3624" s="5" t="s">
        <v>417</v>
      </c>
      <c r="AB3624" s="5"/>
      <c r="AC3624" s="5"/>
      <c r="AD3624" s="5"/>
      <c r="AE3624" s="5"/>
      <c r="AF3624" s="5"/>
    </row>
    <row r="3625" spans="1:32" hidden="1">
      <c r="A3625" s="5" t="s">
        <v>26968</v>
      </c>
      <c r="B3625" s="5" t="str">
        <f>IF(COUNTIF('Leads Priorizados INT'!M:M,A3625)&gt;0,"Sí","No")</f>
        <v>No</v>
      </c>
      <c r="C3625">
        <v>0</v>
      </c>
      <c r="D3625" s="6" t="s">
        <v>414</v>
      </c>
      <c r="E3625" s="5" t="s">
        <v>26969</v>
      </c>
      <c r="F3625" s="5" t="s">
        <v>152</v>
      </c>
      <c r="G3625" s="5" t="s">
        <v>1602</v>
      </c>
      <c r="H3625" s="7">
        <v>904680</v>
      </c>
      <c r="I3625" s="5">
        <v>8</v>
      </c>
      <c r="J3625" s="5">
        <v>1</v>
      </c>
      <c r="K3625" s="5" t="s">
        <v>26970</v>
      </c>
      <c r="L3625" s="5">
        <v>4.4400000000000002E-2</v>
      </c>
      <c r="M3625" s="8"/>
      <c r="N3625" s="8"/>
      <c r="O3625" s="8"/>
      <c r="P3625" s="8"/>
      <c r="Q3625" s="8"/>
      <c r="R3625" s="5" t="s">
        <v>417</v>
      </c>
      <c r="S3625" s="5" t="s">
        <v>417</v>
      </c>
      <c r="T3625" s="5" t="s">
        <v>417</v>
      </c>
      <c r="U3625" s="5" t="s">
        <v>417</v>
      </c>
      <c r="V3625" s="5" t="s">
        <v>417</v>
      </c>
      <c r="W3625" s="5" t="s">
        <v>417</v>
      </c>
      <c r="X3625" s="5" t="s">
        <v>417</v>
      </c>
      <c r="Y3625" s="5" t="s">
        <v>417</v>
      </c>
      <c r="Z3625" s="5" t="s">
        <v>417</v>
      </c>
      <c r="AA3625" s="5" t="s">
        <v>417</v>
      </c>
      <c r="AB3625" s="5"/>
      <c r="AC3625" s="5"/>
      <c r="AD3625" s="5"/>
      <c r="AE3625" s="5"/>
      <c r="AF3625" s="5"/>
    </row>
    <row r="3626" spans="1:32" hidden="1">
      <c r="A3626" s="5" t="s">
        <v>26971</v>
      </c>
      <c r="B3626" s="5" t="str">
        <f>IF(COUNTIF('Leads Priorizados INT'!M:M,A3626)&gt;0,"Sí","No")</f>
        <v>No</v>
      </c>
      <c r="C3626">
        <v>0</v>
      </c>
      <c r="D3626" s="6" t="s">
        <v>414</v>
      </c>
      <c r="E3626" s="5" t="s">
        <v>26972</v>
      </c>
      <c r="F3626" s="5" t="s">
        <v>2926</v>
      </c>
      <c r="G3626" s="5" t="s">
        <v>26973</v>
      </c>
      <c r="H3626" s="7">
        <v>563688</v>
      </c>
      <c r="I3626" s="5">
        <v>5</v>
      </c>
      <c r="J3626" s="5">
        <v>4</v>
      </c>
      <c r="K3626" s="5" t="s">
        <v>26974</v>
      </c>
      <c r="L3626" s="5">
        <v>4.4299999999999999E-2</v>
      </c>
      <c r="M3626" s="8">
        <v>985096023</v>
      </c>
      <c r="N3626" s="8"/>
      <c r="O3626" s="8"/>
      <c r="P3626" s="8"/>
      <c r="Q3626" s="8"/>
      <c r="R3626" s="5" t="s">
        <v>417</v>
      </c>
      <c r="S3626" s="5" t="s">
        <v>417</v>
      </c>
      <c r="T3626" s="5" t="s">
        <v>417</v>
      </c>
      <c r="U3626" s="5" t="s">
        <v>417</v>
      </c>
      <c r="V3626" s="5" t="s">
        <v>417</v>
      </c>
      <c r="W3626" s="5" t="s">
        <v>417</v>
      </c>
      <c r="X3626" s="5" t="s">
        <v>417</v>
      </c>
      <c r="Y3626" s="5" t="s">
        <v>417</v>
      </c>
      <c r="Z3626" s="5" t="s">
        <v>417</v>
      </c>
      <c r="AA3626" s="5" t="s">
        <v>417</v>
      </c>
      <c r="AB3626" s="5"/>
      <c r="AC3626" s="5"/>
      <c r="AD3626" s="5"/>
      <c r="AE3626" s="5"/>
      <c r="AF3626" s="5"/>
    </row>
    <row r="3627" spans="1:32" hidden="1">
      <c r="A3627" s="5" t="s">
        <v>26975</v>
      </c>
      <c r="B3627" s="5" t="str">
        <f>IF(COUNTIF('Leads Priorizados INT'!M:M,A3627)&gt;0,"Sí","No")</f>
        <v>No</v>
      </c>
      <c r="C3627">
        <v>0</v>
      </c>
      <c r="D3627" s="6" t="s">
        <v>414</v>
      </c>
      <c r="E3627" s="5" t="s">
        <v>26976</v>
      </c>
      <c r="F3627" s="5" t="s">
        <v>581</v>
      </c>
      <c r="G3627" s="5" t="s">
        <v>582</v>
      </c>
      <c r="H3627" s="7">
        <v>341819</v>
      </c>
      <c r="I3627" s="5">
        <v>2</v>
      </c>
      <c r="J3627" s="5">
        <v>1</v>
      </c>
      <c r="K3627" s="5" t="s">
        <v>26977</v>
      </c>
      <c r="L3627" s="5">
        <v>4.4299999999999999E-2</v>
      </c>
      <c r="M3627" s="8"/>
      <c r="N3627" s="8"/>
      <c r="O3627" s="8"/>
      <c r="P3627" s="8"/>
      <c r="Q3627" s="8"/>
      <c r="R3627" s="5" t="s">
        <v>417</v>
      </c>
      <c r="S3627" s="5" t="s">
        <v>417</v>
      </c>
      <c r="T3627" s="5" t="s">
        <v>417</v>
      </c>
      <c r="U3627" s="5" t="s">
        <v>417</v>
      </c>
      <c r="V3627" s="5" t="s">
        <v>417</v>
      </c>
      <c r="W3627" s="5" t="s">
        <v>417</v>
      </c>
      <c r="X3627" s="5" t="s">
        <v>417</v>
      </c>
      <c r="Y3627" s="5" t="s">
        <v>417</v>
      </c>
      <c r="Z3627" s="5" t="s">
        <v>417</v>
      </c>
      <c r="AA3627" s="5" t="s">
        <v>417</v>
      </c>
      <c r="AB3627" s="5"/>
      <c r="AC3627" s="5"/>
      <c r="AD3627" s="5"/>
      <c r="AE3627" s="5"/>
      <c r="AF3627" s="5"/>
    </row>
    <row r="3628" spans="1:32" hidden="1">
      <c r="A3628" s="5" t="s">
        <v>26978</v>
      </c>
      <c r="B3628" s="5" t="str">
        <f>IF(COUNTIF('Leads Priorizados INT'!M:M,A3628)&gt;0,"Sí","No")</f>
        <v>No</v>
      </c>
      <c r="C3628">
        <v>0</v>
      </c>
      <c r="D3628" s="6" t="s">
        <v>414</v>
      </c>
      <c r="E3628" s="5" t="s">
        <v>26979</v>
      </c>
      <c r="F3628" s="5" t="s">
        <v>769</v>
      </c>
      <c r="G3628" s="5" t="s">
        <v>26980</v>
      </c>
      <c r="H3628" s="7">
        <v>1117737</v>
      </c>
      <c r="I3628" s="5">
        <v>5</v>
      </c>
      <c r="J3628" s="5">
        <v>2</v>
      </c>
      <c r="K3628" s="5" t="s">
        <v>26981</v>
      </c>
      <c r="L3628" s="5">
        <v>4.4299999999999999E-2</v>
      </c>
      <c r="M3628" s="8">
        <v>922260615</v>
      </c>
      <c r="N3628" s="8"/>
      <c r="O3628" s="8"/>
      <c r="P3628" s="8"/>
      <c r="Q3628" s="8"/>
      <c r="R3628" s="5" t="s">
        <v>417</v>
      </c>
      <c r="S3628" s="5" t="s">
        <v>417</v>
      </c>
      <c r="T3628" s="5" t="s">
        <v>417</v>
      </c>
      <c r="U3628" s="5" t="s">
        <v>417</v>
      </c>
      <c r="V3628" s="5" t="s">
        <v>417</v>
      </c>
      <c r="W3628" s="5" t="s">
        <v>417</v>
      </c>
      <c r="X3628" s="5" t="s">
        <v>417</v>
      </c>
      <c r="Y3628" s="5" t="s">
        <v>417</v>
      </c>
      <c r="Z3628" s="5" t="s">
        <v>417</v>
      </c>
      <c r="AA3628" s="5" t="s">
        <v>417</v>
      </c>
      <c r="AB3628" s="5"/>
      <c r="AC3628" s="5"/>
      <c r="AD3628" s="5"/>
      <c r="AE3628" s="5"/>
      <c r="AF3628" s="5"/>
    </row>
    <row r="3629" spans="1:32">
      <c r="A3629" s="5" t="s">
        <v>26982</v>
      </c>
      <c r="B3629" s="5" t="str">
        <f>IF(COUNTIF('Leads Priorizados INT'!M:M,A3629)&gt;0,"Sí","No")</f>
        <v>No</v>
      </c>
      <c r="C3629">
        <v>1</v>
      </c>
      <c r="D3629" s="6" t="s">
        <v>414</v>
      </c>
      <c r="E3629" s="5" t="s">
        <v>26983</v>
      </c>
      <c r="F3629" s="5" t="s">
        <v>1019</v>
      </c>
      <c r="G3629" s="5" t="s">
        <v>10782</v>
      </c>
      <c r="H3629" s="7">
        <v>659861</v>
      </c>
      <c r="I3629" s="5">
        <v>4</v>
      </c>
      <c r="J3629" s="5">
        <v>1</v>
      </c>
      <c r="K3629" s="5" t="s">
        <v>26984</v>
      </c>
      <c r="L3629" s="5">
        <v>4.4299999999999999E-2</v>
      </c>
      <c r="M3629" s="8"/>
      <c r="N3629" s="8"/>
      <c r="O3629" s="8"/>
      <c r="P3629" s="8"/>
      <c r="Q3629" s="8"/>
      <c r="R3629" s="5" t="s">
        <v>417</v>
      </c>
      <c r="S3629" s="5" t="s">
        <v>417</v>
      </c>
      <c r="T3629" s="5" t="s">
        <v>417</v>
      </c>
      <c r="U3629" s="5" t="s">
        <v>417</v>
      </c>
      <c r="V3629" s="5" t="s">
        <v>417</v>
      </c>
      <c r="W3629" s="5" t="s">
        <v>417</v>
      </c>
      <c r="X3629" s="5" t="s">
        <v>417</v>
      </c>
      <c r="Y3629" s="5" t="s">
        <v>417</v>
      </c>
      <c r="Z3629" s="5" t="s">
        <v>417</v>
      </c>
      <c r="AA3629" s="5" t="s">
        <v>417</v>
      </c>
      <c r="AB3629" s="5"/>
      <c r="AC3629" s="5"/>
      <c r="AD3629" s="5"/>
      <c r="AE3629" s="5"/>
      <c r="AF3629" s="5"/>
    </row>
    <row r="3630" spans="1:32" hidden="1">
      <c r="A3630" s="5" t="s">
        <v>26985</v>
      </c>
      <c r="B3630" s="5" t="str">
        <f>IF(COUNTIF('Leads Priorizados INT'!M:M,A3630)&gt;0,"Sí","No")</f>
        <v>No</v>
      </c>
      <c r="C3630">
        <v>0</v>
      </c>
      <c r="D3630" s="6" t="s">
        <v>414</v>
      </c>
      <c r="E3630" s="5" t="s">
        <v>26986</v>
      </c>
      <c r="F3630" s="5" t="s">
        <v>721</v>
      </c>
      <c r="G3630" s="5" t="s">
        <v>21666</v>
      </c>
      <c r="H3630" s="7">
        <v>1003206</v>
      </c>
      <c r="I3630" s="5">
        <v>7</v>
      </c>
      <c r="J3630" s="5">
        <v>1</v>
      </c>
      <c r="K3630" s="5" t="s">
        <v>26987</v>
      </c>
      <c r="L3630" s="5">
        <v>4.4299999999999999E-2</v>
      </c>
      <c r="M3630" s="8"/>
      <c r="N3630" s="8"/>
      <c r="O3630" s="8"/>
      <c r="P3630" s="8"/>
      <c r="Q3630" s="8"/>
      <c r="R3630" s="5" t="s">
        <v>417</v>
      </c>
      <c r="S3630" s="5" t="s">
        <v>417</v>
      </c>
      <c r="T3630" s="5" t="s">
        <v>417</v>
      </c>
      <c r="U3630" s="5" t="s">
        <v>417</v>
      </c>
      <c r="V3630" s="5" t="s">
        <v>417</v>
      </c>
      <c r="W3630" s="5" t="s">
        <v>417</v>
      </c>
      <c r="X3630" s="5" t="s">
        <v>417</v>
      </c>
      <c r="Y3630" s="5" t="s">
        <v>417</v>
      </c>
      <c r="Z3630" s="5" t="s">
        <v>417</v>
      </c>
      <c r="AA3630" s="5" t="s">
        <v>417</v>
      </c>
      <c r="AB3630" s="5"/>
      <c r="AC3630" s="5"/>
      <c r="AD3630" s="5"/>
      <c r="AE3630" s="5"/>
      <c r="AF3630" s="5"/>
    </row>
    <row r="3631" spans="1:32" hidden="1">
      <c r="A3631" s="5" t="s">
        <v>26988</v>
      </c>
      <c r="B3631" s="5" t="str">
        <f>IF(COUNTIF('Leads Priorizados INT'!M:M,A3631)&gt;0,"Sí","No")</f>
        <v>No</v>
      </c>
      <c r="C3631">
        <v>0</v>
      </c>
      <c r="D3631" s="6" t="s">
        <v>414</v>
      </c>
      <c r="E3631" s="5" t="s">
        <v>26989</v>
      </c>
      <c r="F3631" s="5" t="s">
        <v>152</v>
      </c>
      <c r="G3631" s="5" t="s">
        <v>601</v>
      </c>
      <c r="H3631" s="7">
        <v>924069</v>
      </c>
      <c r="I3631" s="5">
        <v>8</v>
      </c>
      <c r="J3631" s="5">
        <v>1</v>
      </c>
      <c r="K3631" s="5" t="s">
        <v>26990</v>
      </c>
      <c r="L3631" s="5">
        <v>4.4299999999999999E-2</v>
      </c>
      <c r="M3631" s="8"/>
      <c r="N3631" s="8"/>
      <c r="O3631" s="8"/>
      <c r="P3631" s="8"/>
      <c r="Q3631" s="8"/>
      <c r="R3631" s="5" t="s">
        <v>417</v>
      </c>
      <c r="S3631" s="5" t="s">
        <v>417</v>
      </c>
      <c r="T3631" s="5" t="s">
        <v>417</v>
      </c>
      <c r="U3631" s="5" t="s">
        <v>417</v>
      </c>
      <c r="V3631" s="5" t="s">
        <v>417</v>
      </c>
      <c r="W3631" s="5" t="s">
        <v>417</v>
      </c>
      <c r="X3631" s="5" t="s">
        <v>417</v>
      </c>
      <c r="Y3631" s="5" t="s">
        <v>417</v>
      </c>
      <c r="Z3631" s="5" t="s">
        <v>417</v>
      </c>
      <c r="AA3631" s="5" t="s">
        <v>417</v>
      </c>
      <c r="AB3631" s="5"/>
      <c r="AC3631" s="5"/>
      <c r="AD3631" s="5"/>
      <c r="AE3631" s="5"/>
      <c r="AF3631" s="5"/>
    </row>
    <row r="3632" spans="1:32" hidden="1">
      <c r="A3632" s="5" t="s">
        <v>26991</v>
      </c>
      <c r="B3632" s="5" t="str">
        <f>IF(COUNTIF('Leads Priorizados INT'!M:M,A3632)&gt;0,"Sí","No")</f>
        <v>No</v>
      </c>
      <c r="C3632">
        <v>0</v>
      </c>
      <c r="D3632" s="6" t="s">
        <v>414</v>
      </c>
      <c r="E3632" s="5" t="s">
        <v>26992</v>
      </c>
      <c r="F3632" s="5" t="s">
        <v>152</v>
      </c>
      <c r="G3632" s="5" t="s">
        <v>2084</v>
      </c>
      <c r="H3632" s="7">
        <v>513863</v>
      </c>
      <c r="I3632" s="5">
        <v>1</v>
      </c>
      <c r="J3632" s="5">
        <v>1</v>
      </c>
      <c r="K3632" s="5" t="s">
        <v>26993</v>
      </c>
      <c r="L3632" s="5">
        <v>4.4299999999999999E-2</v>
      </c>
      <c r="M3632" s="8">
        <v>915391700</v>
      </c>
      <c r="N3632" s="8"/>
      <c r="O3632" s="8"/>
      <c r="P3632" s="8"/>
      <c r="Q3632" s="8"/>
      <c r="R3632" s="5" t="s">
        <v>417</v>
      </c>
      <c r="S3632" s="5" t="s">
        <v>417</v>
      </c>
      <c r="T3632" s="5" t="s">
        <v>417</v>
      </c>
      <c r="U3632" s="5" t="s">
        <v>417</v>
      </c>
      <c r="V3632" s="5" t="s">
        <v>417</v>
      </c>
      <c r="W3632" s="5" t="s">
        <v>417</v>
      </c>
      <c r="X3632" s="5" t="s">
        <v>417</v>
      </c>
      <c r="Y3632" s="5" t="s">
        <v>417</v>
      </c>
      <c r="Z3632" s="5" t="s">
        <v>417</v>
      </c>
      <c r="AA3632" s="5" t="s">
        <v>417</v>
      </c>
      <c r="AB3632" s="5"/>
      <c r="AC3632" s="5"/>
      <c r="AD3632" s="5"/>
      <c r="AE3632" s="5"/>
      <c r="AF3632" s="5"/>
    </row>
    <row r="3633" spans="1:32" hidden="1">
      <c r="A3633" s="5" t="s">
        <v>26994</v>
      </c>
      <c r="B3633" s="5" t="str">
        <f>IF(COUNTIF('Leads Priorizados INT'!M:M,A3633)&gt;0,"Sí","No")</f>
        <v>No</v>
      </c>
      <c r="C3633">
        <v>0</v>
      </c>
      <c r="D3633" s="6" t="s">
        <v>414</v>
      </c>
      <c r="E3633" s="5" t="s">
        <v>26995</v>
      </c>
      <c r="F3633" s="5" t="s">
        <v>729</v>
      </c>
      <c r="G3633" s="5" t="s">
        <v>10162</v>
      </c>
      <c r="H3633" s="7">
        <v>525355</v>
      </c>
      <c r="I3633" s="5">
        <v>3</v>
      </c>
      <c r="J3633" s="5">
        <v>1</v>
      </c>
      <c r="K3633" s="5" t="s">
        <v>26996</v>
      </c>
      <c r="L3633" s="5">
        <v>4.4299999999999999E-2</v>
      </c>
      <c r="M3633" s="8"/>
      <c r="N3633" s="8"/>
      <c r="O3633" s="8"/>
      <c r="P3633" s="8"/>
      <c r="Q3633" s="8"/>
      <c r="R3633" s="5" t="s">
        <v>417</v>
      </c>
      <c r="S3633" s="5" t="s">
        <v>417</v>
      </c>
      <c r="T3633" s="5" t="s">
        <v>417</v>
      </c>
      <c r="U3633" s="5" t="s">
        <v>417</v>
      </c>
      <c r="V3633" s="5" t="s">
        <v>417</v>
      </c>
      <c r="W3633" s="5" t="s">
        <v>417</v>
      </c>
      <c r="X3633" s="5" t="s">
        <v>417</v>
      </c>
      <c r="Y3633" s="5" t="s">
        <v>417</v>
      </c>
      <c r="Z3633" s="5" t="s">
        <v>417</v>
      </c>
      <c r="AA3633" s="5" t="s">
        <v>417</v>
      </c>
      <c r="AB3633" s="5"/>
      <c r="AC3633" s="5"/>
      <c r="AD3633" s="5"/>
      <c r="AE3633" s="5"/>
      <c r="AF3633" s="5"/>
    </row>
    <row r="3634" spans="1:32" hidden="1">
      <c r="A3634" s="5" t="s">
        <v>26997</v>
      </c>
      <c r="B3634" s="5" t="str">
        <f>IF(COUNTIF('Leads Priorizados INT'!M:M,A3634)&gt;0,"Sí","No")</f>
        <v>No</v>
      </c>
      <c r="C3634">
        <v>0</v>
      </c>
      <c r="D3634" s="6" t="s">
        <v>414</v>
      </c>
      <c r="E3634" s="5" t="s">
        <v>26998</v>
      </c>
      <c r="F3634" s="5" t="s">
        <v>431</v>
      </c>
      <c r="G3634" s="5" t="s">
        <v>3236</v>
      </c>
      <c r="H3634" s="7">
        <v>484833</v>
      </c>
      <c r="I3634" s="5">
        <v>1</v>
      </c>
      <c r="J3634" s="5">
        <v>1</v>
      </c>
      <c r="K3634" s="5" t="s">
        <v>26999</v>
      </c>
      <c r="L3634" s="5">
        <v>4.4200000000000003E-2</v>
      </c>
      <c r="M3634" s="8"/>
      <c r="N3634" s="8"/>
      <c r="O3634" s="8"/>
      <c r="P3634" s="8"/>
      <c r="Q3634" s="8"/>
      <c r="R3634" s="5" t="s">
        <v>417</v>
      </c>
      <c r="S3634" s="5" t="s">
        <v>417</v>
      </c>
      <c r="T3634" s="5" t="s">
        <v>417</v>
      </c>
      <c r="U3634" s="5" t="s">
        <v>417</v>
      </c>
      <c r="V3634" s="5" t="s">
        <v>417</v>
      </c>
      <c r="W3634" s="5" t="s">
        <v>417</v>
      </c>
      <c r="X3634" s="5" t="s">
        <v>417</v>
      </c>
      <c r="Y3634" s="5" t="s">
        <v>417</v>
      </c>
      <c r="Z3634" s="5" t="s">
        <v>417</v>
      </c>
      <c r="AA3634" s="5" t="s">
        <v>417</v>
      </c>
      <c r="AB3634" s="5"/>
      <c r="AC3634" s="5"/>
      <c r="AD3634" s="5"/>
      <c r="AE3634" s="5"/>
      <c r="AF3634" s="5"/>
    </row>
    <row r="3635" spans="1:32" hidden="1">
      <c r="A3635" s="5" t="s">
        <v>27000</v>
      </c>
      <c r="B3635" s="5" t="str">
        <f>IF(COUNTIF('Leads Priorizados INT'!M:M,A3635)&gt;0,"Sí","No")</f>
        <v>No</v>
      </c>
      <c r="C3635">
        <v>0</v>
      </c>
      <c r="D3635" s="6" t="s">
        <v>521</v>
      </c>
      <c r="E3635" s="5" t="s">
        <v>27001</v>
      </c>
      <c r="F3635" s="5" t="s">
        <v>152</v>
      </c>
      <c r="G3635" s="5" t="s">
        <v>13604</v>
      </c>
      <c r="H3635" s="7">
        <v>4464778</v>
      </c>
      <c r="I3635" s="5">
        <v>7</v>
      </c>
      <c r="J3635" s="5">
        <v>2</v>
      </c>
      <c r="K3635" s="5" t="s">
        <v>27002</v>
      </c>
      <c r="L3635" s="5">
        <v>4.4200000000000003E-2</v>
      </c>
      <c r="M3635" s="8">
        <v>916308870</v>
      </c>
      <c r="N3635" s="8">
        <v>910149058</v>
      </c>
      <c r="O3635" s="8">
        <v>911130131</v>
      </c>
      <c r="P3635" s="8">
        <v>910162062</v>
      </c>
      <c r="Q3635" s="8">
        <v>691478738</v>
      </c>
      <c r="R3635" s="5" t="s">
        <v>417</v>
      </c>
      <c r="S3635" s="5" t="s">
        <v>417</v>
      </c>
      <c r="T3635" s="5" t="s">
        <v>417</v>
      </c>
      <c r="U3635" s="5" t="s">
        <v>417</v>
      </c>
      <c r="V3635" s="5" t="s">
        <v>417</v>
      </c>
      <c r="W3635" s="5" t="s">
        <v>417</v>
      </c>
      <c r="X3635" s="5" t="s">
        <v>417</v>
      </c>
      <c r="Y3635" s="5" t="s">
        <v>417</v>
      </c>
      <c r="Z3635" s="5" t="s">
        <v>417</v>
      </c>
      <c r="AA3635" s="5" t="s">
        <v>417</v>
      </c>
      <c r="AB3635" s="5"/>
      <c r="AC3635" s="5"/>
      <c r="AD3635" s="5"/>
      <c r="AE3635" s="5"/>
      <c r="AF3635" s="5"/>
    </row>
    <row r="3636" spans="1:32" hidden="1">
      <c r="A3636" s="5" t="s">
        <v>27003</v>
      </c>
      <c r="B3636" s="5" t="str">
        <f>IF(COUNTIF('Leads Priorizados INT'!M:M,A3636)&gt;0,"Sí","No")</f>
        <v>No</v>
      </c>
      <c r="C3636">
        <v>0</v>
      </c>
      <c r="D3636" s="6" t="s">
        <v>414</v>
      </c>
      <c r="E3636" s="5" t="s">
        <v>27004</v>
      </c>
      <c r="F3636" s="5" t="s">
        <v>700</v>
      </c>
      <c r="G3636" s="5" t="s">
        <v>17976</v>
      </c>
      <c r="H3636" s="7">
        <v>1105650</v>
      </c>
      <c r="I3636" s="5">
        <v>1</v>
      </c>
      <c r="J3636" s="5">
        <v>1</v>
      </c>
      <c r="K3636" s="5" t="s">
        <v>27005</v>
      </c>
      <c r="L3636" s="5">
        <v>4.4200000000000003E-2</v>
      </c>
      <c r="M3636" s="8">
        <v>955699160</v>
      </c>
      <c r="N3636" s="8">
        <v>955686384</v>
      </c>
      <c r="O3636" s="8"/>
      <c r="P3636" s="8"/>
      <c r="Q3636" s="8"/>
      <c r="R3636" s="5" t="s">
        <v>417</v>
      </c>
      <c r="S3636" s="5" t="s">
        <v>417</v>
      </c>
      <c r="T3636" s="5" t="s">
        <v>417</v>
      </c>
      <c r="U3636" s="5" t="s">
        <v>417</v>
      </c>
      <c r="V3636" s="5" t="s">
        <v>417</v>
      </c>
      <c r="W3636" s="5" t="s">
        <v>417</v>
      </c>
      <c r="X3636" s="5" t="s">
        <v>417</v>
      </c>
      <c r="Y3636" s="5" t="s">
        <v>417</v>
      </c>
      <c r="Z3636" s="5" t="s">
        <v>417</v>
      </c>
      <c r="AA3636" s="5" t="s">
        <v>417</v>
      </c>
      <c r="AB3636" s="5"/>
      <c r="AC3636" s="5"/>
      <c r="AD3636" s="5"/>
      <c r="AE3636" s="5"/>
      <c r="AF3636" s="5"/>
    </row>
    <row r="3637" spans="1:32" hidden="1">
      <c r="A3637" s="5" t="s">
        <v>27006</v>
      </c>
      <c r="B3637" s="5" t="str">
        <f>IF(COUNTIF('Leads Priorizados INT'!M:M,A3637)&gt;0,"Sí","No")</f>
        <v>No</v>
      </c>
      <c r="C3637">
        <v>0</v>
      </c>
      <c r="D3637" s="6" t="s">
        <v>430</v>
      </c>
      <c r="E3637" s="5" t="s">
        <v>27007</v>
      </c>
      <c r="F3637" s="5" t="s">
        <v>729</v>
      </c>
      <c r="G3637" s="5" t="s">
        <v>13446</v>
      </c>
      <c r="H3637" s="7">
        <v>1064901</v>
      </c>
      <c r="I3637" s="5">
        <v>8</v>
      </c>
      <c r="J3637" s="5">
        <v>1</v>
      </c>
      <c r="K3637" s="5" t="s">
        <v>27008</v>
      </c>
      <c r="L3637" s="5">
        <v>4.4200000000000003E-2</v>
      </c>
      <c r="M3637" s="8">
        <v>976075599</v>
      </c>
      <c r="N3637" s="8">
        <v>615137989</v>
      </c>
      <c r="O3637" s="8"/>
      <c r="P3637" s="8"/>
      <c r="Q3637" s="8"/>
      <c r="R3637" s="5" t="s">
        <v>417</v>
      </c>
      <c r="S3637" s="5" t="s">
        <v>417</v>
      </c>
      <c r="T3637" s="5" t="s">
        <v>417</v>
      </c>
      <c r="U3637" s="5" t="s">
        <v>417</v>
      </c>
      <c r="V3637" s="5" t="s">
        <v>417</v>
      </c>
      <c r="W3637" s="5" t="s">
        <v>417</v>
      </c>
      <c r="X3637" s="5" t="s">
        <v>417</v>
      </c>
      <c r="Y3637" s="5" t="s">
        <v>417</v>
      </c>
      <c r="Z3637" s="5" t="s">
        <v>417</v>
      </c>
      <c r="AA3637" s="5" t="s">
        <v>417</v>
      </c>
      <c r="AB3637" s="5" t="s">
        <v>27009</v>
      </c>
      <c r="AC3637" s="5"/>
      <c r="AD3637" s="5"/>
      <c r="AE3637" s="5"/>
      <c r="AF3637" s="5"/>
    </row>
    <row r="3638" spans="1:32" hidden="1">
      <c r="A3638" s="5" t="s">
        <v>27010</v>
      </c>
      <c r="B3638" s="5" t="str">
        <f>IF(COUNTIF('Leads Priorizados INT'!M:M,A3638)&gt;0,"Sí","No")</f>
        <v>No</v>
      </c>
      <c r="C3638">
        <v>0</v>
      </c>
      <c r="D3638" s="6" t="s">
        <v>414</v>
      </c>
      <c r="E3638" s="5" t="s">
        <v>27011</v>
      </c>
      <c r="F3638" s="5" t="s">
        <v>152</v>
      </c>
      <c r="G3638" s="5" t="s">
        <v>1738</v>
      </c>
      <c r="H3638" s="7">
        <v>939455</v>
      </c>
      <c r="I3638" s="5">
        <v>2</v>
      </c>
      <c r="J3638" s="5">
        <v>1</v>
      </c>
      <c r="K3638" s="5" t="s">
        <v>27012</v>
      </c>
      <c r="L3638" s="5">
        <v>4.41E-2</v>
      </c>
      <c r="M3638" s="8"/>
      <c r="N3638" s="8"/>
      <c r="O3638" s="8"/>
      <c r="P3638" s="8"/>
      <c r="Q3638" s="8"/>
      <c r="R3638" s="5" t="s">
        <v>417</v>
      </c>
      <c r="S3638" s="5" t="s">
        <v>417</v>
      </c>
      <c r="T3638" s="5" t="s">
        <v>417</v>
      </c>
      <c r="U3638" s="5" t="s">
        <v>417</v>
      </c>
      <c r="V3638" s="5" t="s">
        <v>417</v>
      </c>
      <c r="W3638" s="5" t="s">
        <v>417</v>
      </c>
      <c r="X3638" s="5" t="s">
        <v>417</v>
      </c>
      <c r="Y3638" s="5" t="s">
        <v>417</v>
      </c>
      <c r="Z3638" s="5" t="s">
        <v>417</v>
      </c>
      <c r="AA3638" s="5" t="s">
        <v>417</v>
      </c>
      <c r="AB3638" s="5"/>
      <c r="AC3638" s="5"/>
      <c r="AD3638" s="5"/>
      <c r="AE3638" s="5"/>
      <c r="AF3638" s="5"/>
    </row>
    <row r="3639" spans="1:32">
      <c r="A3639" s="5" t="s">
        <v>27013</v>
      </c>
      <c r="B3639" s="5" t="str">
        <f>IF(COUNTIF('Leads Priorizados INT'!M:M,A3639)&gt;0,"Sí","No")</f>
        <v>No</v>
      </c>
      <c r="C3639">
        <v>1</v>
      </c>
      <c r="D3639" s="6" t="s">
        <v>414</v>
      </c>
      <c r="E3639" s="5" t="s">
        <v>27014</v>
      </c>
      <c r="F3639" s="5" t="s">
        <v>3780</v>
      </c>
      <c r="G3639" s="5" t="s">
        <v>18361</v>
      </c>
      <c r="H3639" s="7">
        <v>743140</v>
      </c>
      <c r="I3639" s="5">
        <v>5</v>
      </c>
      <c r="J3639" s="5">
        <v>1</v>
      </c>
      <c r="K3639" s="5" t="s">
        <v>27015</v>
      </c>
      <c r="L3639" s="5">
        <v>4.41E-2</v>
      </c>
      <c r="M3639" s="8">
        <v>958000000</v>
      </c>
      <c r="N3639" s="8"/>
      <c r="O3639" s="8"/>
      <c r="P3639" s="8"/>
      <c r="Q3639" s="8"/>
      <c r="R3639" s="5" t="s">
        <v>417</v>
      </c>
      <c r="S3639" s="5" t="s">
        <v>417</v>
      </c>
      <c r="T3639" s="5" t="s">
        <v>417</v>
      </c>
      <c r="U3639" s="5" t="s">
        <v>417</v>
      </c>
      <c r="V3639" s="5" t="s">
        <v>417</v>
      </c>
      <c r="W3639" s="5" t="s">
        <v>417</v>
      </c>
      <c r="X3639" s="5" t="s">
        <v>417</v>
      </c>
      <c r="Y3639" s="5" t="s">
        <v>417</v>
      </c>
      <c r="Z3639" s="5" t="s">
        <v>417</v>
      </c>
      <c r="AA3639" s="5" t="s">
        <v>417</v>
      </c>
      <c r="AB3639" s="5"/>
      <c r="AC3639" s="5"/>
      <c r="AD3639" s="5"/>
      <c r="AE3639" s="5"/>
      <c r="AF3639" s="5"/>
    </row>
    <row r="3640" spans="1:32" hidden="1">
      <c r="A3640" s="5" t="s">
        <v>27016</v>
      </c>
      <c r="B3640" s="5" t="str">
        <f>IF(COUNTIF('Leads Priorizados INT'!M:M,A3640)&gt;0,"Sí","No")</f>
        <v>No</v>
      </c>
      <c r="C3640">
        <v>0</v>
      </c>
      <c r="D3640" s="6" t="s">
        <v>414</v>
      </c>
      <c r="E3640" s="5" t="s">
        <v>27017</v>
      </c>
      <c r="F3640" s="5" t="s">
        <v>431</v>
      </c>
      <c r="G3640" s="5" t="s">
        <v>2199</v>
      </c>
      <c r="H3640" s="7">
        <v>536626</v>
      </c>
      <c r="I3640" s="5">
        <v>1</v>
      </c>
      <c r="J3640" s="5">
        <v>1</v>
      </c>
      <c r="K3640" s="5" t="s">
        <v>27018</v>
      </c>
      <c r="L3640" s="5">
        <v>4.41E-2</v>
      </c>
      <c r="M3640" s="8"/>
      <c r="N3640" s="8"/>
      <c r="O3640" s="8"/>
      <c r="P3640" s="8"/>
      <c r="Q3640" s="8"/>
      <c r="R3640" s="5" t="s">
        <v>417</v>
      </c>
      <c r="S3640" s="5" t="s">
        <v>417</v>
      </c>
      <c r="T3640" s="5" t="s">
        <v>417</v>
      </c>
      <c r="U3640" s="5" t="s">
        <v>417</v>
      </c>
      <c r="V3640" s="5" t="s">
        <v>417</v>
      </c>
      <c r="W3640" s="5" t="s">
        <v>417</v>
      </c>
      <c r="X3640" s="5" t="s">
        <v>417</v>
      </c>
      <c r="Y3640" s="5" t="s">
        <v>417</v>
      </c>
      <c r="Z3640" s="5" t="s">
        <v>417</v>
      </c>
      <c r="AA3640" s="5" t="s">
        <v>417</v>
      </c>
      <c r="AB3640" s="5"/>
      <c r="AC3640" s="5"/>
      <c r="AD3640" s="5"/>
      <c r="AE3640" s="5"/>
      <c r="AF3640" s="5"/>
    </row>
    <row r="3641" spans="1:32" hidden="1">
      <c r="A3641" s="5" t="s">
        <v>27019</v>
      </c>
      <c r="B3641" s="5" t="str">
        <f>IF(COUNTIF('Leads Priorizados INT'!M:M,A3641)&gt;0,"Sí","No")</f>
        <v>No</v>
      </c>
      <c r="C3641">
        <v>0</v>
      </c>
      <c r="D3641" s="6" t="s">
        <v>414</v>
      </c>
      <c r="E3641" s="5" t="s">
        <v>27020</v>
      </c>
      <c r="F3641" s="5" t="s">
        <v>431</v>
      </c>
      <c r="G3641" s="5" t="s">
        <v>9315</v>
      </c>
      <c r="H3641" s="7">
        <v>624426</v>
      </c>
      <c r="I3641" s="5">
        <v>1</v>
      </c>
      <c r="J3641" s="5">
        <v>1</v>
      </c>
      <c r="K3641" s="5" t="s">
        <v>27018</v>
      </c>
      <c r="L3641" s="5">
        <v>4.41E-2</v>
      </c>
      <c r="M3641" s="8"/>
      <c r="N3641" s="8"/>
      <c r="O3641" s="8"/>
      <c r="P3641" s="8"/>
      <c r="Q3641" s="8"/>
      <c r="R3641" s="5" t="s">
        <v>417</v>
      </c>
      <c r="S3641" s="5" t="s">
        <v>417</v>
      </c>
      <c r="T3641" s="5" t="s">
        <v>417</v>
      </c>
      <c r="U3641" s="5" t="s">
        <v>417</v>
      </c>
      <c r="V3641" s="5" t="s">
        <v>417</v>
      </c>
      <c r="W3641" s="5" t="s">
        <v>417</v>
      </c>
      <c r="X3641" s="5" t="s">
        <v>417</v>
      </c>
      <c r="Y3641" s="5" t="s">
        <v>417</v>
      </c>
      <c r="Z3641" s="5" t="s">
        <v>417</v>
      </c>
      <c r="AA3641" s="5" t="s">
        <v>417</v>
      </c>
      <c r="AB3641" s="5"/>
      <c r="AC3641" s="5"/>
      <c r="AD3641" s="5"/>
      <c r="AE3641" s="5"/>
      <c r="AF3641" s="5"/>
    </row>
    <row r="3642" spans="1:32" hidden="1">
      <c r="A3642" s="5" t="s">
        <v>27021</v>
      </c>
      <c r="B3642" s="5" t="str">
        <f>IF(COUNTIF('Leads Priorizados INT'!M:M,A3642)&gt;0,"Sí","No")</f>
        <v>No</v>
      </c>
      <c r="C3642">
        <v>0</v>
      </c>
      <c r="D3642" s="6" t="s">
        <v>414</v>
      </c>
      <c r="E3642" s="5" t="s">
        <v>27022</v>
      </c>
      <c r="F3642" s="5" t="s">
        <v>152</v>
      </c>
      <c r="G3642" s="5" t="s">
        <v>2638</v>
      </c>
      <c r="H3642" s="7">
        <v>1586348</v>
      </c>
      <c r="I3642" s="5">
        <v>7</v>
      </c>
      <c r="J3642" s="5">
        <v>1</v>
      </c>
      <c r="K3642" s="5" t="s">
        <v>27023</v>
      </c>
      <c r="L3642" s="5">
        <v>4.41E-2</v>
      </c>
      <c r="M3642" s="8"/>
      <c r="N3642" s="8"/>
      <c r="O3642" s="8"/>
      <c r="P3642" s="8"/>
      <c r="Q3642" s="8"/>
      <c r="R3642" s="5" t="s">
        <v>417</v>
      </c>
      <c r="S3642" s="5" t="s">
        <v>417</v>
      </c>
      <c r="T3642" s="5" t="s">
        <v>417</v>
      </c>
      <c r="U3642" s="5" t="s">
        <v>417</v>
      </c>
      <c r="V3642" s="5" t="s">
        <v>417</v>
      </c>
      <c r="W3642" s="5" t="s">
        <v>417</v>
      </c>
      <c r="X3642" s="5" t="s">
        <v>417</v>
      </c>
      <c r="Y3642" s="5" t="s">
        <v>417</v>
      </c>
      <c r="Z3642" s="5" t="s">
        <v>417</v>
      </c>
      <c r="AA3642" s="5" t="s">
        <v>417</v>
      </c>
      <c r="AB3642" s="5"/>
      <c r="AC3642" s="5"/>
      <c r="AD3642" s="5"/>
      <c r="AE3642" s="5"/>
      <c r="AF3642" s="5"/>
    </row>
    <row r="3643" spans="1:32" hidden="1">
      <c r="A3643" s="5" t="s">
        <v>27024</v>
      </c>
      <c r="B3643" s="5" t="str">
        <f>IF(COUNTIF('Leads Priorizados INT'!M:M,A3643)&gt;0,"Sí","No")</f>
        <v>No</v>
      </c>
      <c r="C3643">
        <v>0</v>
      </c>
      <c r="D3643" s="6" t="s">
        <v>414</v>
      </c>
      <c r="E3643" s="5" t="s">
        <v>27025</v>
      </c>
      <c r="F3643" s="5" t="s">
        <v>152</v>
      </c>
      <c r="G3643" s="5" t="s">
        <v>1602</v>
      </c>
      <c r="H3643" s="7">
        <v>489063</v>
      </c>
      <c r="I3643" s="5">
        <v>5</v>
      </c>
      <c r="J3643" s="5">
        <v>1</v>
      </c>
      <c r="K3643" s="5" t="s">
        <v>27018</v>
      </c>
      <c r="L3643" s="5">
        <v>4.41E-2</v>
      </c>
      <c r="M3643" s="8"/>
      <c r="N3643" s="8"/>
      <c r="O3643" s="8"/>
      <c r="P3643" s="8"/>
      <c r="Q3643" s="8"/>
      <c r="R3643" s="5" t="s">
        <v>417</v>
      </c>
      <c r="S3643" s="5" t="s">
        <v>417</v>
      </c>
      <c r="T3643" s="5" t="s">
        <v>417</v>
      </c>
      <c r="U3643" s="5" t="s">
        <v>417</v>
      </c>
      <c r="V3643" s="5" t="s">
        <v>417</v>
      </c>
      <c r="W3643" s="5" t="s">
        <v>417</v>
      </c>
      <c r="X3643" s="5" t="s">
        <v>417</v>
      </c>
      <c r="Y3643" s="5" t="s">
        <v>417</v>
      </c>
      <c r="Z3643" s="5" t="s">
        <v>417</v>
      </c>
      <c r="AA3643" s="5" t="s">
        <v>417</v>
      </c>
      <c r="AB3643" s="5"/>
      <c r="AC3643" s="5"/>
      <c r="AD3643" s="5"/>
      <c r="AE3643" s="5"/>
      <c r="AF3643" s="5"/>
    </row>
    <row r="3644" spans="1:32" hidden="1">
      <c r="A3644" s="5" t="s">
        <v>27026</v>
      </c>
      <c r="B3644" s="5" t="str">
        <f>IF(COUNTIF('Leads Priorizados INT'!M:M,A3644)&gt;0,"Sí","No")</f>
        <v>No</v>
      </c>
      <c r="C3644">
        <v>0</v>
      </c>
      <c r="D3644" s="6" t="s">
        <v>414</v>
      </c>
      <c r="E3644" s="5" t="s">
        <v>27027</v>
      </c>
      <c r="F3644" s="5" t="s">
        <v>152</v>
      </c>
      <c r="G3644" s="5" t="s">
        <v>1641</v>
      </c>
      <c r="H3644" s="7">
        <v>493237</v>
      </c>
      <c r="I3644" s="5">
        <v>4</v>
      </c>
      <c r="J3644" s="5">
        <v>1</v>
      </c>
      <c r="K3644" s="5" t="s">
        <v>27018</v>
      </c>
      <c r="L3644" s="5">
        <v>4.41E-2</v>
      </c>
      <c r="M3644" s="8">
        <v>917373863</v>
      </c>
      <c r="N3644" s="8">
        <v>646094844</v>
      </c>
      <c r="O3644" s="8"/>
      <c r="P3644" s="8"/>
      <c r="Q3644" s="8"/>
      <c r="R3644" s="5" t="s">
        <v>417</v>
      </c>
      <c r="S3644" s="5" t="s">
        <v>417</v>
      </c>
      <c r="T3644" s="5" t="s">
        <v>417</v>
      </c>
      <c r="U3644" s="5" t="s">
        <v>417</v>
      </c>
      <c r="V3644" s="5" t="s">
        <v>417</v>
      </c>
      <c r="W3644" s="5" t="s">
        <v>417</v>
      </c>
      <c r="X3644" s="5" t="s">
        <v>417</v>
      </c>
      <c r="Y3644" s="5" t="s">
        <v>417</v>
      </c>
      <c r="Z3644" s="5" t="s">
        <v>417</v>
      </c>
      <c r="AA3644" s="5" t="s">
        <v>417</v>
      </c>
      <c r="AB3644" s="5"/>
      <c r="AC3644" s="5"/>
      <c r="AD3644" s="5"/>
      <c r="AE3644" s="5"/>
      <c r="AF3644" s="5"/>
    </row>
    <row r="3645" spans="1:32" hidden="1">
      <c r="A3645" s="5" t="s">
        <v>27028</v>
      </c>
      <c r="B3645" s="5" t="str">
        <f>IF(COUNTIF('Leads Priorizados INT'!M:M,A3645)&gt;0,"Sí","No")</f>
        <v>No</v>
      </c>
      <c r="C3645">
        <v>0</v>
      </c>
      <c r="D3645" s="6" t="s">
        <v>414</v>
      </c>
      <c r="E3645" s="5" t="s">
        <v>27029</v>
      </c>
      <c r="F3645" s="5" t="s">
        <v>152</v>
      </c>
      <c r="G3645" s="5" t="s">
        <v>1157</v>
      </c>
      <c r="H3645" s="7">
        <v>1251479</v>
      </c>
      <c r="I3645" s="5">
        <v>1</v>
      </c>
      <c r="J3645" s="5">
        <v>1</v>
      </c>
      <c r="K3645" s="5" t="s">
        <v>27030</v>
      </c>
      <c r="L3645" s="5">
        <v>4.41E-2</v>
      </c>
      <c r="M3645" s="8"/>
      <c r="N3645" s="8"/>
      <c r="O3645" s="8"/>
      <c r="P3645" s="8"/>
      <c r="Q3645" s="8"/>
      <c r="R3645" s="5" t="s">
        <v>417</v>
      </c>
      <c r="S3645" s="5" t="s">
        <v>417</v>
      </c>
      <c r="T3645" s="5" t="s">
        <v>417</v>
      </c>
      <c r="U3645" s="5" t="s">
        <v>417</v>
      </c>
      <c r="V3645" s="5" t="s">
        <v>417</v>
      </c>
      <c r="W3645" s="5" t="s">
        <v>417</v>
      </c>
      <c r="X3645" s="5" t="s">
        <v>417</v>
      </c>
      <c r="Y3645" s="5" t="s">
        <v>417</v>
      </c>
      <c r="Z3645" s="5" t="s">
        <v>417</v>
      </c>
      <c r="AA3645" s="5" t="s">
        <v>417</v>
      </c>
      <c r="AB3645" s="5"/>
      <c r="AC3645" s="5"/>
      <c r="AD3645" s="5"/>
      <c r="AE3645" s="5"/>
      <c r="AF3645" s="5"/>
    </row>
    <row r="3646" spans="1:32" hidden="1">
      <c r="A3646" s="5" t="s">
        <v>27031</v>
      </c>
      <c r="B3646" s="5" t="str">
        <f>IF(COUNTIF('Leads Priorizados INT'!M:M,A3646)&gt;0,"Sí","No")</f>
        <v>No</v>
      </c>
      <c r="C3646">
        <v>0</v>
      </c>
      <c r="D3646" s="6" t="s">
        <v>414</v>
      </c>
      <c r="E3646" s="5" t="s">
        <v>27032</v>
      </c>
      <c r="F3646" s="5" t="s">
        <v>873</v>
      </c>
      <c r="G3646" s="5" t="s">
        <v>13874</v>
      </c>
      <c r="H3646" s="7">
        <v>3812610</v>
      </c>
      <c r="I3646" s="5">
        <v>4</v>
      </c>
      <c r="J3646" s="5">
        <v>1</v>
      </c>
      <c r="K3646" s="5" t="s">
        <v>27033</v>
      </c>
      <c r="L3646" s="5">
        <v>4.41E-2</v>
      </c>
      <c r="M3646" s="8"/>
      <c r="N3646" s="8"/>
      <c r="O3646" s="8"/>
      <c r="P3646" s="8"/>
      <c r="Q3646" s="8"/>
      <c r="R3646" s="5" t="s">
        <v>417</v>
      </c>
      <c r="S3646" s="5" t="s">
        <v>417</v>
      </c>
      <c r="T3646" s="5" t="s">
        <v>417</v>
      </c>
      <c r="U3646" s="5" t="s">
        <v>417</v>
      </c>
      <c r="V3646" s="5" t="s">
        <v>417</v>
      </c>
      <c r="W3646" s="5" t="s">
        <v>417</v>
      </c>
      <c r="X3646" s="5" t="s">
        <v>417</v>
      </c>
      <c r="Y3646" s="5" t="s">
        <v>417</v>
      </c>
      <c r="Z3646" s="5" t="s">
        <v>417</v>
      </c>
      <c r="AA3646" s="5" t="s">
        <v>417</v>
      </c>
      <c r="AB3646" s="5"/>
      <c r="AC3646" s="5"/>
      <c r="AD3646" s="5"/>
      <c r="AE3646" s="5"/>
      <c r="AF3646" s="5"/>
    </row>
    <row r="3647" spans="1:32" hidden="1">
      <c r="A3647" s="5" t="s">
        <v>27034</v>
      </c>
      <c r="B3647" s="5" t="str">
        <f>IF(COUNTIF('Leads Priorizados INT'!M:M,A3647)&gt;0,"Sí","No")</f>
        <v>No</v>
      </c>
      <c r="C3647">
        <v>0</v>
      </c>
      <c r="D3647" s="6" t="s">
        <v>414</v>
      </c>
      <c r="E3647" s="5" t="s">
        <v>27035</v>
      </c>
      <c r="F3647" s="5" t="s">
        <v>729</v>
      </c>
      <c r="G3647" s="5" t="s">
        <v>27036</v>
      </c>
      <c r="H3647" s="7">
        <v>1017873</v>
      </c>
      <c r="I3647" s="5">
        <v>2</v>
      </c>
      <c r="J3647" s="5">
        <v>2</v>
      </c>
      <c r="K3647" s="5" t="s">
        <v>27030</v>
      </c>
      <c r="L3647" s="5">
        <v>4.41E-2</v>
      </c>
      <c r="M3647" s="8">
        <v>876440544</v>
      </c>
      <c r="N3647" s="8"/>
      <c r="O3647" s="8"/>
      <c r="P3647" s="8"/>
      <c r="Q3647" s="8"/>
      <c r="R3647" s="5" t="s">
        <v>417</v>
      </c>
      <c r="S3647" s="5" t="s">
        <v>417</v>
      </c>
      <c r="T3647" s="5" t="s">
        <v>417</v>
      </c>
      <c r="U3647" s="5" t="s">
        <v>417</v>
      </c>
      <c r="V3647" s="5" t="s">
        <v>417</v>
      </c>
      <c r="W3647" s="5" t="s">
        <v>417</v>
      </c>
      <c r="X3647" s="5" t="s">
        <v>417</v>
      </c>
      <c r="Y3647" s="5" t="s">
        <v>417</v>
      </c>
      <c r="Z3647" s="5" t="s">
        <v>417</v>
      </c>
      <c r="AA3647" s="5" t="s">
        <v>417</v>
      </c>
      <c r="AB3647" s="5"/>
      <c r="AC3647" s="5"/>
      <c r="AD3647" s="5"/>
      <c r="AE3647" s="5"/>
      <c r="AF3647" s="5"/>
    </row>
    <row r="3648" spans="1:32" hidden="1">
      <c r="A3648" s="5" t="s">
        <v>27037</v>
      </c>
      <c r="B3648" s="5" t="str">
        <f>IF(COUNTIF('Leads Priorizados INT'!M:M,A3648)&gt;0,"Sí","No")</f>
        <v>No</v>
      </c>
      <c r="C3648">
        <v>0</v>
      </c>
      <c r="D3648" s="6" t="s">
        <v>414</v>
      </c>
      <c r="E3648" s="5" t="s">
        <v>27038</v>
      </c>
      <c r="F3648" s="5" t="s">
        <v>431</v>
      </c>
      <c r="G3648" s="5" t="s">
        <v>27039</v>
      </c>
      <c r="H3648" s="7">
        <v>584269</v>
      </c>
      <c r="I3648" s="5">
        <v>4</v>
      </c>
      <c r="J3648" s="5">
        <v>2</v>
      </c>
      <c r="K3648" s="5" t="s">
        <v>27040</v>
      </c>
      <c r="L3648" s="5">
        <v>4.3999999999999997E-2</v>
      </c>
      <c r="M3648" s="8">
        <v>938684625</v>
      </c>
      <c r="N3648" s="8">
        <v>933473423</v>
      </c>
      <c r="O3648" s="8"/>
      <c r="P3648" s="8"/>
      <c r="Q3648" s="8"/>
      <c r="R3648" s="5" t="s">
        <v>417</v>
      </c>
      <c r="S3648" s="5" t="s">
        <v>417</v>
      </c>
      <c r="T3648" s="5" t="s">
        <v>417</v>
      </c>
      <c r="U3648" s="5" t="s">
        <v>417</v>
      </c>
      <c r="V3648" s="5" t="s">
        <v>417</v>
      </c>
      <c r="W3648" s="5" t="s">
        <v>417</v>
      </c>
      <c r="X3648" s="5" t="s">
        <v>417</v>
      </c>
      <c r="Y3648" s="5" t="s">
        <v>417</v>
      </c>
      <c r="Z3648" s="5" t="s">
        <v>417</v>
      </c>
      <c r="AA3648" s="5" t="s">
        <v>417</v>
      </c>
      <c r="AB3648" s="5" t="s">
        <v>27041</v>
      </c>
      <c r="AC3648" s="5" t="s">
        <v>27042</v>
      </c>
      <c r="AD3648" s="5"/>
      <c r="AE3648" s="5"/>
      <c r="AF3648" s="5"/>
    </row>
    <row r="3649" spans="1:32">
      <c r="A3649" s="5" t="s">
        <v>27043</v>
      </c>
      <c r="B3649" s="5" t="str">
        <f>IF(COUNTIF('Leads Priorizados INT'!M:M,A3649)&gt;0,"Sí","No")</f>
        <v>No</v>
      </c>
      <c r="C3649">
        <v>1</v>
      </c>
      <c r="D3649" s="6" t="s">
        <v>414</v>
      </c>
      <c r="E3649" s="5" t="s">
        <v>27044</v>
      </c>
      <c r="F3649" s="5" t="s">
        <v>1511</v>
      </c>
      <c r="G3649" s="5" t="s">
        <v>27045</v>
      </c>
      <c r="H3649" s="7">
        <v>612093</v>
      </c>
      <c r="I3649" s="5">
        <v>1</v>
      </c>
      <c r="J3649" s="5">
        <v>1</v>
      </c>
      <c r="K3649" s="5" t="s">
        <v>27046</v>
      </c>
      <c r="L3649" s="5">
        <v>4.3999999999999997E-2</v>
      </c>
      <c r="M3649" s="8"/>
      <c r="N3649" s="8"/>
      <c r="O3649" s="8"/>
      <c r="P3649" s="8"/>
      <c r="Q3649" s="8"/>
      <c r="R3649" s="5" t="s">
        <v>417</v>
      </c>
      <c r="S3649" s="5" t="s">
        <v>417</v>
      </c>
      <c r="T3649" s="5" t="s">
        <v>417</v>
      </c>
      <c r="U3649" s="5" t="s">
        <v>417</v>
      </c>
      <c r="V3649" s="5" t="s">
        <v>417</v>
      </c>
      <c r="W3649" s="5" t="s">
        <v>417</v>
      </c>
      <c r="X3649" s="5" t="s">
        <v>417</v>
      </c>
      <c r="Y3649" s="5" t="s">
        <v>417</v>
      </c>
      <c r="Z3649" s="5" t="s">
        <v>417</v>
      </c>
      <c r="AA3649" s="5" t="s">
        <v>417</v>
      </c>
      <c r="AB3649" s="5"/>
      <c r="AC3649" s="5"/>
      <c r="AD3649" s="5"/>
      <c r="AE3649" s="5"/>
      <c r="AF3649" s="5"/>
    </row>
    <row r="3650" spans="1:32" hidden="1">
      <c r="A3650" s="5" t="s">
        <v>27047</v>
      </c>
      <c r="B3650" s="5" t="str">
        <f>IF(COUNTIF('Leads Priorizados INT'!M:M,A3650)&gt;0,"Sí","No")</f>
        <v>No</v>
      </c>
      <c r="C3650">
        <v>0</v>
      </c>
      <c r="D3650" s="6" t="s">
        <v>430</v>
      </c>
      <c r="E3650" s="5" t="s">
        <v>27048</v>
      </c>
      <c r="F3650" s="5" t="s">
        <v>431</v>
      </c>
      <c r="G3650" s="5" t="s">
        <v>610</v>
      </c>
      <c r="H3650" s="7">
        <v>2109486</v>
      </c>
      <c r="I3650" s="5">
        <v>26</v>
      </c>
      <c r="J3650" s="5">
        <v>2</v>
      </c>
      <c r="K3650" s="5" t="s">
        <v>27049</v>
      </c>
      <c r="L3650" s="5">
        <v>4.3999999999999997E-2</v>
      </c>
      <c r="M3650" s="8">
        <v>933188758</v>
      </c>
      <c r="N3650" s="8"/>
      <c r="O3650" s="8"/>
      <c r="P3650" s="8"/>
      <c r="Q3650" s="8"/>
      <c r="R3650" s="5" t="s">
        <v>417</v>
      </c>
      <c r="S3650" s="5" t="s">
        <v>417</v>
      </c>
      <c r="T3650" s="5" t="s">
        <v>417</v>
      </c>
      <c r="U3650" s="5" t="s">
        <v>417</v>
      </c>
      <c r="V3650" s="5" t="s">
        <v>417</v>
      </c>
      <c r="W3650" s="5" t="s">
        <v>417</v>
      </c>
      <c r="X3650" s="5" t="s">
        <v>417</v>
      </c>
      <c r="Y3650" s="5" t="s">
        <v>417</v>
      </c>
      <c r="Z3650" s="5" t="s">
        <v>417</v>
      </c>
      <c r="AA3650" s="5" t="s">
        <v>417</v>
      </c>
      <c r="AB3650" s="5"/>
      <c r="AC3650" s="5"/>
      <c r="AD3650" s="5"/>
      <c r="AE3650" s="5"/>
      <c r="AF3650" s="5"/>
    </row>
    <row r="3651" spans="1:32">
      <c r="A3651" s="5" t="s">
        <v>27050</v>
      </c>
      <c r="B3651" s="5" t="str">
        <f>IF(COUNTIF('Leads Priorizados INT'!M:M,A3651)&gt;0,"Sí","No")</f>
        <v>No</v>
      </c>
      <c r="C3651">
        <v>1</v>
      </c>
      <c r="D3651" s="6" t="s">
        <v>414</v>
      </c>
      <c r="E3651" s="5" t="s">
        <v>27051</v>
      </c>
      <c r="F3651" s="5" t="s">
        <v>2926</v>
      </c>
      <c r="G3651" s="5" t="s">
        <v>20056</v>
      </c>
      <c r="H3651" s="7">
        <v>503225</v>
      </c>
      <c r="I3651" s="5">
        <v>4</v>
      </c>
      <c r="J3651" s="5">
        <v>1</v>
      </c>
      <c r="K3651" s="5" t="s">
        <v>27052</v>
      </c>
      <c r="L3651" s="5">
        <v>4.3999999999999997E-2</v>
      </c>
      <c r="M3651" s="8"/>
      <c r="N3651" s="8"/>
      <c r="O3651" s="8"/>
      <c r="P3651" s="8"/>
      <c r="Q3651" s="8"/>
      <c r="R3651" s="5" t="s">
        <v>417</v>
      </c>
      <c r="S3651" s="5" t="s">
        <v>417</v>
      </c>
      <c r="T3651" s="5" t="s">
        <v>417</v>
      </c>
      <c r="U3651" s="5" t="s">
        <v>417</v>
      </c>
      <c r="V3651" s="5" t="s">
        <v>417</v>
      </c>
      <c r="W3651" s="5" t="s">
        <v>417</v>
      </c>
      <c r="X3651" s="5" t="s">
        <v>417</v>
      </c>
      <c r="Y3651" s="5" t="s">
        <v>417</v>
      </c>
      <c r="Z3651" s="5" t="s">
        <v>417</v>
      </c>
      <c r="AA3651" s="5" t="s">
        <v>417</v>
      </c>
      <c r="AB3651" s="5"/>
      <c r="AC3651" s="5"/>
      <c r="AD3651" s="5"/>
      <c r="AE3651" s="5"/>
      <c r="AF3651" s="5"/>
    </row>
    <row r="3652" spans="1:32" hidden="1">
      <c r="A3652" s="5" t="s">
        <v>27053</v>
      </c>
      <c r="B3652" s="5" t="str">
        <f>IF(COUNTIF('Leads Priorizados INT'!M:M,A3652)&gt;0,"Sí","No")</f>
        <v>No</v>
      </c>
      <c r="C3652">
        <v>0</v>
      </c>
      <c r="D3652" s="6" t="s">
        <v>414</v>
      </c>
      <c r="E3652" s="5" t="s">
        <v>27054</v>
      </c>
      <c r="F3652" s="5" t="s">
        <v>152</v>
      </c>
      <c r="G3652" s="5" t="s">
        <v>2450</v>
      </c>
      <c r="H3652" s="7">
        <v>491544</v>
      </c>
      <c r="I3652" s="5">
        <v>4</v>
      </c>
      <c r="J3652" s="5">
        <v>2</v>
      </c>
      <c r="K3652" s="5" t="s">
        <v>27055</v>
      </c>
      <c r="L3652" s="5">
        <v>4.3999999999999997E-2</v>
      </c>
      <c r="M3652" s="8"/>
      <c r="N3652" s="8"/>
      <c r="O3652" s="8"/>
      <c r="P3652" s="8"/>
      <c r="Q3652" s="8"/>
      <c r="R3652" s="5" t="s">
        <v>417</v>
      </c>
      <c r="S3652" s="5" t="s">
        <v>417</v>
      </c>
      <c r="T3652" s="5" t="s">
        <v>417</v>
      </c>
      <c r="U3652" s="5" t="s">
        <v>417</v>
      </c>
      <c r="V3652" s="5" t="s">
        <v>417</v>
      </c>
      <c r="W3652" s="5" t="s">
        <v>417</v>
      </c>
      <c r="X3652" s="5" t="s">
        <v>417</v>
      </c>
      <c r="Y3652" s="5" t="s">
        <v>417</v>
      </c>
      <c r="Z3652" s="5" t="s">
        <v>417</v>
      </c>
      <c r="AA3652" s="5" t="s">
        <v>417</v>
      </c>
      <c r="AB3652" s="5"/>
      <c r="AC3652" s="5"/>
      <c r="AD3652" s="5"/>
      <c r="AE3652" s="5"/>
      <c r="AF3652" s="5"/>
    </row>
    <row r="3653" spans="1:32" hidden="1">
      <c r="A3653" s="5" t="s">
        <v>27056</v>
      </c>
      <c r="B3653" s="5" t="str">
        <f>IF(COUNTIF('Leads Priorizados INT'!M:M,A3653)&gt;0,"Sí","No")</f>
        <v>No</v>
      </c>
      <c r="C3653">
        <v>0</v>
      </c>
      <c r="D3653" s="6" t="s">
        <v>414</v>
      </c>
      <c r="E3653" s="5" t="s">
        <v>27057</v>
      </c>
      <c r="F3653" s="5" t="s">
        <v>152</v>
      </c>
      <c r="G3653" s="5" t="s">
        <v>1749</v>
      </c>
      <c r="H3653" s="7">
        <v>1052706</v>
      </c>
      <c r="I3653" s="5">
        <v>2</v>
      </c>
      <c r="J3653" s="5">
        <v>1</v>
      </c>
      <c r="K3653" s="5" t="s">
        <v>27058</v>
      </c>
      <c r="L3653" s="5">
        <v>4.3999999999999997E-2</v>
      </c>
      <c r="M3653" s="8"/>
      <c r="N3653" s="8"/>
      <c r="O3653" s="8"/>
      <c r="P3653" s="8"/>
      <c r="Q3653" s="8"/>
      <c r="R3653" s="5" t="s">
        <v>417</v>
      </c>
      <c r="S3653" s="5" t="s">
        <v>417</v>
      </c>
      <c r="T3653" s="5" t="s">
        <v>417</v>
      </c>
      <c r="U3653" s="5" t="s">
        <v>417</v>
      </c>
      <c r="V3653" s="5" t="s">
        <v>417</v>
      </c>
      <c r="W3653" s="5" t="s">
        <v>417</v>
      </c>
      <c r="X3653" s="5" t="s">
        <v>417</v>
      </c>
      <c r="Y3653" s="5" t="s">
        <v>417</v>
      </c>
      <c r="Z3653" s="5" t="s">
        <v>417</v>
      </c>
      <c r="AA3653" s="5" t="s">
        <v>417</v>
      </c>
      <c r="AB3653" s="5"/>
      <c r="AC3653" s="5"/>
      <c r="AD3653" s="5"/>
      <c r="AE3653" s="5"/>
      <c r="AF3653" s="5"/>
    </row>
    <row r="3654" spans="1:32" hidden="1">
      <c r="A3654" s="5" t="s">
        <v>27059</v>
      </c>
      <c r="B3654" s="5" t="str">
        <f>IF(COUNTIF('Leads Priorizados INT'!M:M,A3654)&gt;0,"Sí","No")</f>
        <v>No</v>
      </c>
      <c r="C3654">
        <v>0</v>
      </c>
      <c r="D3654" s="6" t="s">
        <v>414</v>
      </c>
      <c r="E3654" s="5" t="s">
        <v>27060</v>
      </c>
      <c r="F3654" s="5" t="s">
        <v>152</v>
      </c>
      <c r="G3654" s="5" t="s">
        <v>1264</v>
      </c>
      <c r="H3654" s="7">
        <v>5831457</v>
      </c>
      <c r="I3654" s="5">
        <v>14</v>
      </c>
      <c r="J3654" s="5">
        <v>1</v>
      </c>
      <c r="K3654" s="5" t="s">
        <v>27061</v>
      </c>
      <c r="L3654" s="5">
        <v>4.3999999999999997E-2</v>
      </c>
      <c r="M3654" s="8"/>
      <c r="N3654" s="8"/>
      <c r="O3654" s="8"/>
      <c r="P3654" s="8"/>
      <c r="Q3654" s="8"/>
      <c r="R3654" s="5" t="s">
        <v>417</v>
      </c>
      <c r="S3654" s="5" t="s">
        <v>417</v>
      </c>
      <c r="T3654" s="5" t="s">
        <v>417</v>
      </c>
      <c r="U3654" s="5" t="s">
        <v>417</v>
      </c>
      <c r="V3654" s="5" t="s">
        <v>417</v>
      </c>
      <c r="W3654" s="5" t="s">
        <v>417</v>
      </c>
      <c r="X3654" s="5" t="s">
        <v>417</v>
      </c>
      <c r="Y3654" s="5" t="s">
        <v>417</v>
      </c>
      <c r="Z3654" s="5" t="s">
        <v>417</v>
      </c>
      <c r="AA3654" s="5" t="s">
        <v>417</v>
      </c>
      <c r="AB3654" s="5"/>
      <c r="AC3654" s="5"/>
      <c r="AD3654" s="5"/>
      <c r="AE3654" s="5"/>
      <c r="AF3654" s="5"/>
    </row>
    <row r="3655" spans="1:32" hidden="1">
      <c r="A3655" s="5" t="s">
        <v>27062</v>
      </c>
      <c r="B3655" s="5" t="str">
        <f>IF(COUNTIF('Leads Priorizados INT'!M:M,A3655)&gt;0,"Sí","No")</f>
        <v>No</v>
      </c>
      <c r="C3655">
        <v>0</v>
      </c>
      <c r="D3655" s="6" t="s">
        <v>414</v>
      </c>
      <c r="E3655" s="5" t="s">
        <v>27063</v>
      </c>
      <c r="F3655" s="5" t="s">
        <v>752</v>
      </c>
      <c r="G3655" s="5" t="s">
        <v>27064</v>
      </c>
      <c r="H3655" s="7">
        <v>3505492</v>
      </c>
      <c r="I3655" s="5">
        <v>15</v>
      </c>
      <c r="J3655" s="5">
        <v>2</v>
      </c>
      <c r="K3655" s="5" t="s">
        <v>27065</v>
      </c>
      <c r="L3655" s="5">
        <v>4.3999999999999997E-2</v>
      </c>
      <c r="M3655" s="8">
        <v>961667046</v>
      </c>
      <c r="N3655" s="8"/>
      <c r="O3655" s="8"/>
      <c r="P3655" s="8"/>
      <c r="Q3655" s="8"/>
      <c r="R3655" s="5" t="s">
        <v>417</v>
      </c>
      <c r="S3655" s="5" t="s">
        <v>417</v>
      </c>
      <c r="T3655" s="5" t="s">
        <v>417</v>
      </c>
      <c r="U3655" s="5" t="s">
        <v>417</v>
      </c>
      <c r="V3655" s="5" t="s">
        <v>417</v>
      </c>
      <c r="W3655" s="5" t="s">
        <v>417</v>
      </c>
      <c r="X3655" s="5" t="s">
        <v>417</v>
      </c>
      <c r="Y3655" s="5" t="s">
        <v>417</v>
      </c>
      <c r="Z3655" s="5" t="s">
        <v>417</v>
      </c>
      <c r="AA3655" s="5" t="s">
        <v>417</v>
      </c>
      <c r="AB3655" s="5"/>
      <c r="AC3655" s="5"/>
      <c r="AD3655" s="5"/>
      <c r="AE3655" s="5"/>
      <c r="AF3655" s="5"/>
    </row>
    <row r="3656" spans="1:32" hidden="1">
      <c r="A3656" s="5" t="s">
        <v>27066</v>
      </c>
      <c r="B3656" s="5" t="str">
        <f>IF(COUNTIF('Leads Priorizados INT'!M:M,A3656)&gt;0,"Sí","No")</f>
        <v>No</v>
      </c>
      <c r="C3656">
        <v>0</v>
      </c>
      <c r="D3656" s="6" t="s">
        <v>414</v>
      </c>
      <c r="E3656" s="5" t="s">
        <v>27067</v>
      </c>
      <c r="F3656" s="5" t="s">
        <v>152</v>
      </c>
      <c r="G3656" s="5" t="s">
        <v>2486</v>
      </c>
      <c r="H3656" s="7">
        <v>1292377</v>
      </c>
      <c r="I3656" s="5">
        <v>8</v>
      </c>
      <c r="J3656" s="5">
        <v>2</v>
      </c>
      <c r="K3656" s="5" t="s">
        <v>27068</v>
      </c>
      <c r="L3656" s="5">
        <v>4.3999999999999997E-2</v>
      </c>
      <c r="M3656" s="8">
        <v>649805512</v>
      </c>
      <c r="N3656" s="8">
        <v>615966992</v>
      </c>
      <c r="O3656" s="8">
        <v>652657928</v>
      </c>
      <c r="P3656" s="8"/>
      <c r="Q3656" s="8"/>
      <c r="R3656" s="5" t="s">
        <v>417</v>
      </c>
      <c r="S3656" s="5" t="s">
        <v>417</v>
      </c>
      <c r="T3656" s="5" t="s">
        <v>417</v>
      </c>
      <c r="U3656" s="5" t="s">
        <v>417</v>
      </c>
      <c r="V3656" s="5" t="s">
        <v>417</v>
      </c>
      <c r="W3656" s="5" t="s">
        <v>417</v>
      </c>
      <c r="X3656" s="5" t="s">
        <v>417</v>
      </c>
      <c r="Y3656" s="5" t="s">
        <v>417</v>
      </c>
      <c r="Z3656" s="5" t="s">
        <v>417</v>
      </c>
      <c r="AA3656" s="5" t="s">
        <v>417</v>
      </c>
      <c r="AB3656" s="5"/>
      <c r="AC3656" s="5"/>
      <c r="AD3656" s="5"/>
      <c r="AE3656" s="5"/>
      <c r="AF3656" s="5"/>
    </row>
    <row r="3657" spans="1:32" hidden="1">
      <c r="A3657" s="5" t="s">
        <v>27069</v>
      </c>
      <c r="B3657" s="5" t="str">
        <f>IF(COUNTIF('Leads Priorizados INT'!M:M,A3657)&gt;0,"Sí","No")</f>
        <v>No</v>
      </c>
      <c r="C3657">
        <v>0</v>
      </c>
      <c r="D3657" s="6" t="s">
        <v>414</v>
      </c>
      <c r="E3657" s="5" t="s">
        <v>27070</v>
      </c>
      <c r="F3657" s="5" t="s">
        <v>581</v>
      </c>
      <c r="G3657" s="5" t="s">
        <v>27071</v>
      </c>
      <c r="H3657" s="7">
        <v>2104350</v>
      </c>
      <c r="I3657" s="5">
        <v>8</v>
      </c>
      <c r="J3657" s="5">
        <v>4</v>
      </c>
      <c r="K3657" s="5" t="s">
        <v>27072</v>
      </c>
      <c r="L3657" s="5">
        <v>4.3900000000000002E-2</v>
      </c>
      <c r="M3657" s="8">
        <v>986494777</v>
      </c>
      <c r="N3657" s="8">
        <v>986493322</v>
      </c>
      <c r="O3657" s="8">
        <v>636135741</v>
      </c>
      <c r="P3657" s="8"/>
      <c r="Q3657" s="8"/>
      <c r="R3657" s="5" t="s">
        <v>417</v>
      </c>
      <c r="S3657" s="5" t="s">
        <v>417</v>
      </c>
      <c r="T3657" s="5" t="s">
        <v>417</v>
      </c>
      <c r="U3657" s="5" t="s">
        <v>417</v>
      </c>
      <c r="V3657" s="5" t="s">
        <v>417</v>
      </c>
      <c r="W3657" s="5" t="s">
        <v>417</v>
      </c>
      <c r="X3657" s="5" t="s">
        <v>417</v>
      </c>
      <c r="Y3657" s="5" t="s">
        <v>417</v>
      </c>
      <c r="Z3657" s="5" t="s">
        <v>417</v>
      </c>
      <c r="AA3657" s="5" t="s">
        <v>417</v>
      </c>
      <c r="AB3657" s="5" t="s">
        <v>27073</v>
      </c>
      <c r="AC3657" s="5"/>
      <c r="AD3657" s="5"/>
      <c r="AE3657" s="5"/>
      <c r="AF3657" s="5"/>
    </row>
    <row r="3658" spans="1:32">
      <c r="A3658" s="5" t="s">
        <v>27074</v>
      </c>
      <c r="B3658" s="5" t="str">
        <f>IF(COUNTIF('Leads Priorizados INT'!M:M,A3658)&gt;0,"Sí","No")</f>
        <v>No</v>
      </c>
      <c r="C3658">
        <v>1</v>
      </c>
      <c r="D3658" s="6" t="s">
        <v>414</v>
      </c>
      <c r="E3658" s="5" t="s">
        <v>27075</v>
      </c>
      <c r="F3658" s="5" t="s">
        <v>1328</v>
      </c>
      <c r="G3658" s="5" t="s">
        <v>10057</v>
      </c>
      <c r="H3658" s="7">
        <v>961331</v>
      </c>
      <c r="I3658" s="5">
        <v>8</v>
      </c>
      <c r="J3658" s="5">
        <v>1</v>
      </c>
      <c r="K3658" s="5" t="s">
        <v>27076</v>
      </c>
      <c r="L3658" s="5">
        <v>4.3900000000000002E-2</v>
      </c>
      <c r="M3658" s="8"/>
      <c r="N3658" s="8"/>
      <c r="O3658" s="8"/>
      <c r="P3658" s="8"/>
      <c r="Q3658" s="8"/>
      <c r="R3658" s="5" t="s">
        <v>417</v>
      </c>
      <c r="S3658" s="5" t="s">
        <v>417</v>
      </c>
      <c r="T3658" s="5" t="s">
        <v>417</v>
      </c>
      <c r="U3658" s="5" t="s">
        <v>417</v>
      </c>
      <c r="V3658" s="5" t="s">
        <v>417</v>
      </c>
      <c r="W3658" s="5" t="s">
        <v>417</v>
      </c>
      <c r="X3658" s="5" t="s">
        <v>417</v>
      </c>
      <c r="Y3658" s="5" t="s">
        <v>417</v>
      </c>
      <c r="Z3658" s="5" t="s">
        <v>417</v>
      </c>
      <c r="AA3658" s="5" t="s">
        <v>417</v>
      </c>
      <c r="AB3658" s="5"/>
      <c r="AC3658" s="5"/>
      <c r="AD3658" s="5"/>
      <c r="AE3658" s="5"/>
      <c r="AF3658" s="5"/>
    </row>
    <row r="3659" spans="1:32" hidden="1">
      <c r="A3659" s="5" t="s">
        <v>27077</v>
      </c>
      <c r="B3659" s="5" t="str">
        <f>IF(COUNTIF('Leads Priorizados INT'!M:M,A3659)&gt;0,"Sí","No")</f>
        <v>No</v>
      </c>
      <c r="C3659">
        <v>0</v>
      </c>
      <c r="D3659" s="6" t="s">
        <v>414</v>
      </c>
      <c r="E3659" s="5" t="s">
        <v>27078</v>
      </c>
      <c r="F3659" s="5" t="s">
        <v>431</v>
      </c>
      <c r="G3659" s="5" t="s">
        <v>2425</v>
      </c>
      <c r="H3659" s="7">
        <v>624525</v>
      </c>
      <c r="I3659" s="5">
        <v>19</v>
      </c>
      <c r="J3659" s="5">
        <v>1</v>
      </c>
      <c r="K3659" s="5" t="s">
        <v>27079</v>
      </c>
      <c r="L3659" s="5">
        <v>4.3900000000000002E-2</v>
      </c>
      <c r="M3659" s="8">
        <v>627313243</v>
      </c>
      <c r="N3659" s="8">
        <v>608219558</v>
      </c>
      <c r="O3659" s="8"/>
      <c r="P3659" s="8"/>
      <c r="Q3659" s="8"/>
      <c r="R3659" s="5" t="s">
        <v>417</v>
      </c>
      <c r="S3659" s="5" t="s">
        <v>417</v>
      </c>
      <c r="T3659" s="5" t="s">
        <v>417</v>
      </c>
      <c r="U3659" s="5" t="s">
        <v>417</v>
      </c>
      <c r="V3659" s="5" t="s">
        <v>417</v>
      </c>
      <c r="W3659" s="5" t="s">
        <v>417</v>
      </c>
      <c r="X3659" s="5" t="s">
        <v>417</v>
      </c>
      <c r="Y3659" s="5" t="s">
        <v>417</v>
      </c>
      <c r="Z3659" s="5" t="s">
        <v>417</v>
      </c>
      <c r="AA3659" s="5" t="s">
        <v>417</v>
      </c>
      <c r="AB3659" s="5"/>
      <c r="AC3659" s="5"/>
      <c r="AD3659" s="5"/>
      <c r="AE3659" s="5"/>
      <c r="AF3659" s="5"/>
    </row>
    <row r="3660" spans="1:32" hidden="1">
      <c r="A3660" s="5" t="s">
        <v>27080</v>
      </c>
      <c r="B3660" s="5" t="str">
        <f>IF(COUNTIF('Leads Priorizados INT'!M:M,A3660)&gt;0,"Sí","No")</f>
        <v>No</v>
      </c>
      <c r="C3660">
        <v>0</v>
      </c>
      <c r="D3660" s="6" t="s">
        <v>414</v>
      </c>
      <c r="E3660" s="5" t="s">
        <v>27081</v>
      </c>
      <c r="F3660" s="5" t="s">
        <v>152</v>
      </c>
      <c r="G3660" s="5" t="s">
        <v>12282</v>
      </c>
      <c r="H3660" s="7">
        <v>1102999</v>
      </c>
      <c r="I3660" s="5">
        <v>7</v>
      </c>
      <c r="J3660" s="5">
        <v>1</v>
      </c>
      <c r="K3660" s="5" t="s">
        <v>27082</v>
      </c>
      <c r="L3660" s="5">
        <v>4.3900000000000002E-2</v>
      </c>
      <c r="M3660" s="8"/>
      <c r="N3660" s="8"/>
      <c r="O3660" s="8"/>
      <c r="P3660" s="8"/>
      <c r="Q3660" s="8"/>
      <c r="R3660" s="5" t="s">
        <v>417</v>
      </c>
      <c r="S3660" s="5" t="s">
        <v>417</v>
      </c>
      <c r="T3660" s="5" t="s">
        <v>417</v>
      </c>
      <c r="U3660" s="5" t="s">
        <v>417</v>
      </c>
      <c r="V3660" s="5" t="s">
        <v>417</v>
      </c>
      <c r="W3660" s="5" t="s">
        <v>417</v>
      </c>
      <c r="X3660" s="5" t="s">
        <v>417</v>
      </c>
      <c r="Y3660" s="5" t="s">
        <v>417</v>
      </c>
      <c r="Z3660" s="5" t="s">
        <v>417</v>
      </c>
      <c r="AA3660" s="5" t="s">
        <v>417</v>
      </c>
      <c r="AB3660" s="5"/>
      <c r="AC3660" s="5"/>
      <c r="AD3660" s="5"/>
      <c r="AE3660" s="5"/>
      <c r="AF3660" s="5"/>
    </row>
    <row r="3661" spans="1:32" hidden="1">
      <c r="A3661" s="5" t="s">
        <v>27083</v>
      </c>
      <c r="B3661" s="5" t="str">
        <f>IF(COUNTIF('Leads Priorizados INT'!M:M,A3661)&gt;0,"Sí","No")</f>
        <v>No</v>
      </c>
      <c r="C3661">
        <v>0</v>
      </c>
      <c r="D3661" s="6" t="s">
        <v>414</v>
      </c>
      <c r="E3661" s="5" t="s">
        <v>27084</v>
      </c>
      <c r="F3661" s="5" t="s">
        <v>152</v>
      </c>
      <c r="G3661" s="5" t="s">
        <v>3588</v>
      </c>
      <c r="H3661" s="7">
        <v>355185</v>
      </c>
      <c r="I3661" s="5">
        <v>2</v>
      </c>
      <c r="J3661" s="5">
        <v>1</v>
      </c>
      <c r="K3661" s="5" t="s">
        <v>27085</v>
      </c>
      <c r="L3661" s="5">
        <v>4.3900000000000002E-2</v>
      </c>
      <c r="M3661" s="8"/>
      <c r="N3661" s="8"/>
      <c r="O3661" s="8"/>
      <c r="P3661" s="8"/>
      <c r="Q3661" s="8"/>
      <c r="R3661" s="5" t="s">
        <v>417</v>
      </c>
      <c r="S3661" s="5" t="s">
        <v>417</v>
      </c>
      <c r="T3661" s="5" t="s">
        <v>417</v>
      </c>
      <c r="U3661" s="5" t="s">
        <v>417</v>
      </c>
      <c r="V3661" s="5" t="s">
        <v>417</v>
      </c>
      <c r="W3661" s="5" t="s">
        <v>417</v>
      </c>
      <c r="X3661" s="5" t="s">
        <v>417</v>
      </c>
      <c r="Y3661" s="5" t="s">
        <v>417</v>
      </c>
      <c r="Z3661" s="5" t="s">
        <v>417</v>
      </c>
      <c r="AA3661" s="5" t="s">
        <v>417</v>
      </c>
      <c r="AB3661" s="5"/>
      <c r="AC3661" s="5"/>
      <c r="AD3661" s="5"/>
      <c r="AE3661" s="5"/>
      <c r="AF3661" s="5"/>
    </row>
    <row r="3662" spans="1:32" hidden="1">
      <c r="A3662" s="5" t="s">
        <v>27086</v>
      </c>
      <c r="B3662" s="5" t="str">
        <f>IF(COUNTIF('Leads Priorizados INT'!M:M,A3662)&gt;0,"Sí","No")</f>
        <v>No</v>
      </c>
      <c r="C3662">
        <v>0</v>
      </c>
      <c r="D3662" s="6" t="s">
        <v>414</v>
      </c>
      <c r="E3662" s="5" t="s">
        <v>27087</v>
      </c>
      <c r="F3662" s="5" t="s">
        <v>152</v>
      </c>
      <c r="G3662" s="5" t="s">
        <v>1738</v>
      </c>
      <c r="H3662" s="7">
        <v>577892</v>
      </c>
      <c r="I3662" s="5">
        <v>1</v>
      </c>
      <c r="J3662" s="5">
        <v>1</v>
      </c>
      <c r="K3662" s="5" t="s">
        <v>27088</v>
      </c>
      <c r="L3662" s="5">
        <v>4.3900000000000002E-2</v>
      </c>
      <c r="M3662" s="8"/>
      <c r="N3662" s="8"/>
      <c r="O3662" s="8"/>
      <c r="P3662" s="8"/>
      <c r="Q3662" s="8"/>
      <c r="R3662" s="5" t="s">
        <v>417</v>
      </c>
      <c r="S3662" s="5" t="s">
        <v>417</v>
      </c>
      <c r="T3662" s="5" t="s">
        <v>417</v>
      </c>
      <c r="U3662" s="5" t="s">
        <v>417</v>
      </c>
      <c r="V3662" s="5" t="s">
        <v>417</v>
      </c>
      <c r="W3662" s="5" t="s">
        <v>417</v>
      </c>
      <c r="X3662" s="5" t="s">
        <v>417</v>
      </c>
      <c r="Y3662" s="5" t="s">
        <v>417</v>
      </c>
      <c r="Z3662" s="5" t="s">
        <v>417</v>
      </c>
      <c r="AA3662" s="5" t="s">
        <v>417</v>
      </c>
      <c r="AB3662" s="5"/>
      <c r="AC3662" s="5"/>
      <c r="AD3662" s="5"/>
      <c r="AE3662" s="5"/>
      <c r="AF3662" s="5"/>
    </row>
    <row r="3663" spans="1:32">
      <c r="A3663" s="5" t="s">
        <v>27089</v>
      </c>
      <c r="B3663" s="5" t="str">
        <f>IF(COUNTIF('Leads Priorizados INT'!M:M,A3663)&gt;0,"Sí","No")</f>
        <v>No</v>
      </c>
      <c r="C3663">
        <v>1</v>
      </c>
      <c r="D3663" s="6" t="s">
        <v>414</v>
      </c>
      <c r="E3663" s="5" t="s">
        <v>27090</v>
      </c>
      <c r="F3663" s="5" t="s">
        <v>152</v>
      </c>
      <c r="G3663" s="5" t="s">
        <v>12682</v>
      </c>
      <c r="H3663" s="7">
        <v>574459</v>
      </c>
      <c r="I3663" s="5">
        <v>1</v>
      </c>
      <c r="J3663" s="5">
        <v>2</v>
      </c>
      <c r="K3663" s="5" t="s">
        <v>27091</v>
      </c>
      <c r="L3663" s="5">
        <v>4.3900000000000002E-2</v>
      </c>
      <c r="M3663" s="8">
        <v>917048287</v>
      </c>
      <c r="N3663" s="8"/>
      <c r="O3663" s="8"/>
      <c r="P3663" s="8"/>
      <c r="Q3663" s="8"/>
      <c r="R3663" s="5" t="s">
        <v>417</v>
      </c>
      <c r="S3663" s="5" t="s">
        <v>417</v>
      </c>
      <c r="T3663" s="5" t="s">
        <v>417</v>
      </c>
      <c r="U3663" s="5" t="s">
        <v>417</v>
      </c>
      <c r="V3663" s="5" t="s">
        <v>417</v>
      </c>
      <c r="W3663" s="5" t="s">
        <v>417</v>
      </c>
      <c r="X3663" s="5" t="s">
        <v>417</v>
      </c>
      <c r="Y3663" s="5" t="s">
        <v>417</v>
      </c>
      <c r="Z3663" s="5" t="s">
        <v>417</v>
      </c>
      <c r="AA3663" s="5" t="s">
        <v>417</v>
      </c>
      <c r="AB3663" s="5"/>
      <c r="AC3663" s="5"/>
      <c r="AD3663" s="5"/>
      <c r="AE3663" s="5"/>
      <c r="AF3663" s="5"/>
    </row>
    <row r="3664" spans="1:32" hidden="1">
      <c r="A3664" s="5" t="s">
        <v>27092</v>
      </c>
      <c r="B3664" s="5" t="str">
        <f>IF(COUNTIF('Leads Priorizados INT'!M:M,A3664)&gt;0,"Sí","No")</f>
        <v>No</v>
      </c>
      <c r="C3664">
        <v>0</v>
      </c>
      <c r="D3664" s="6" t="s">
        <v>414</v>
      </c>
      <c r="E3664" s="5" t="s">
        <v>27093</v>
      </c>
      <c r="F3664" s="5" t="s">
        <v>1245</v>
      </c>
      <c r="G3664" s="5" t="s">
        <v>27094</v>
      </c>
      <c r="H3664" s="7">
        <v>359577</v>
      </c>
      <c r="I3664" s="5">
        <v>1</v>
      </c>
      <c r="J3664" s="5">
        <v>1</v>
      </c>
      <c r="K3664" s="5" t="s">
        <v>27095</v>
      </c>
      <c r="L3664" s="5">
        <v>4.3900000000000002E-2</v>
      </c>
      <c r="M3664" s="8">
        <v>946072712</v>
      </c>
      <c r="N3664" s="8">
        <v>946021539</v>
      </c>
      <c r="O3664" s="8"/>
      <c r="P3664" s="8"/>
      <c r="Q3664" s="8"/>
      <c r="R3664" s="5" t="s">
        <v>417</v>
      </c>
      <c r="S3664" s="5" t="s">
        <v>417</v>
      </c>
      <c r="T3664" s="5" t="s">
        <v>417</v>
      </c>
      <c r="U3664" s="5" t="s">
        <v>417</v>
      </c>
      <c r="V3664" s="5" t="s">
        <v>417</v>
      </c>
      <c r="W3664" s="5" t="s">
        <v>417</v>
      </c>
      <c r="X3664" s="5" t="s">
        <v>417</v>
      </c>
      <c r="Y3664" s="5" t="s">
        <v>417</v>
      </c>
      <c r="Z3664" s="5" t="s">
        <v>417</v>
      </c>
      <c r="AA3664" s="5" t="s">
        <v>417</v>
      </c>
      <c r="AB3664" s="5" t="s">
        <v>27096</v>
      </c>
      <c r="AC3664" s="5"/>
      <c r="AD3664" s="5"/>
      <c r="AE3664" s="5"/>
      <c r="AF3664" s="5"/>
    </row>
    <row r="3665" spans="1:32" hidden="1">
      <c r="A3665" s="5" t="s">
        <v>27097</v>
      </c>
      <c r="B3665" s="5" t="str">
        <f>IF(COUNTIF('Leads Priorizados INT'!M:M,A3665)&gt;0,"Sí","No")</f>
        <v>No</v>
      </c>
      <c r="C3665">
        <v>0</v>
      </c>
      <c r="D3665" s="6" t="s">
        <v>414</v>
      </c>
      <c r="E3665" s="5" t="s">
        <v>27098</v>
      </c>
      <c r="F3665" s="5" t="s">
        <v>1650</v>
      </c>
      <c r="G3665" s="5" t="s">
        <v>1651</v>
      </c>
      <c r="H3665" s="7">
        <v>7085012</v>
      </c>
      <c r="I3665" s="5">
        <v>1</v>
      </c>
      <c r="J3665" s="5">
        <v>1</v>
      </c>
      <c r="K3665" s="5" t="s">
        <v>27099</v>
      </c>
      <c r="L3665" s="5">
        <v>4.3799999999999999E-2</v>
      </c>
      <c r="M3665" s="8"/>
      <c r="N3665" s="8"/>
      <c r="O3665" s="8"/>
      <c r="P3665" s="8"/>
      <c r="Q3665" s="8"/>
      <c r="R3665" s="5" t="s">
        <v>417</v>
      </c>
      <c r="S3665" s="5" t="s">
        <v>417</v>
      </c>
      <c r="T3665" s="5" t="s">
        <v>417</v>
      </c>
      <c r="U3665" s="5" t="s">
        <v>417</v>
      </c>
      <c r="V3665" s="5" t="s">
        <v>417</v>
      </c>
      <c r="W3665" s="5" t="s">
        <v>417</v>
      </c>
      <c r="X3665" s="5" t="s">
        <v>417</v>
      </c>
      <c r="Y3665" s="5" t="s">
        <v>417</v>
      </c>
      <c r="Z3665" s="5" t="s">
        <v>417</v>
      </c>
      <c r="AA3665" s="5" t="s">
        <v>417</v>
      </c>
      <c r="AB3665" s="5" t="s">
        <v>27100</v>
      </c>
      <c r="AC3665" s="5"/>
      <c r="AD3665" s="5"/>
      <c r="AE3665" s="5"/>
      <c r="AF3665" s="5"/>
    </row>
    <row r="3666" spans="1:32">
      <c r="A3666" s="5" t="s">
        <v>27101</v>
      </c>
      <c r="B3666" s="5" t="str">
        <f>IF(COUNTIF('Leads Priorizados INT'!M:M,A3666)&gt;0,"Sí","No")</f>
        <v>No</v>
      </c>
      <c r="C3666">
        <v>1</v>
      </c>
      <c r="D3666" s="6" t="s">
        <v>414</v>
      </c>
      <c r="E3666" s="5" t="s">
        <v>27102</v>
      </c>
      <c r="F3666" s="5" t="s">
        <v>497</v>
      </c>
      <c r="G3666" s="5" t="s">
        <v>19468</v>
      </c>
      <c r="H3666" s="7">
        <v>3801432</v>
      </c>
      <c r="I3666" s="5">
        <v>1</v>
      </c>
      <c r="J3666" s="5">
        <v>1</v>
      </c>
      <c r="K3666" s="5" t="s">
        <v>27103</v>
      </c>
      <c r="L3666" s="5">
        <v>4.3799999999999999E-2</v>
      </c>
      <c r="M3666" s="8"/>
      <c r="N3666" s="8"/>
      <c r="O3666" s="8"/>
      <c r="P3666" s="8"/>
      <c r="Q3666" s="8"/>
      <c r="R3666" s="5" t="s">
        <v>417</v>
      </c>
      <c r="S3666" s="5" t="s">
        <v>417</v>
      </c>
      <c r="T3666" s="5" t="s">
        <v>417</v>
      </c>
      <c r="U3666" s="5" t="s">
        <v>417</v>
      </c>
      <c r="V3666" s="5" t="s">
        <v>417</v>
      </c>
      <c r="W3666" s="5" t="s">
        <v>417</v>
      </c>
      <c r="X3666" s="5" t="s">
        <v>417</v>
      </c>
      <c r="Y3666" s="5" t="s">
        <v>417</v>
      </c>
      <c r="Z3666" s="5" t="s">
        <v>417</v>
      </c>
      <c r="AA3666" s="5" t="s">
        <v>417</v>
      </c>
      <c r="AB3666" s="5"/>
      <c r="AC3666" s="5"/>
      <c r="AD3666" s="5"/>
      <c r="AE3666" s="5"/>
      <c r="AF3666" s="5"/>
    </row>
    <row r="3667" spans="1:32" hidden="1">
      <c r="A3667" s="5" t="s">
        <v>27104</v>
      </c>
      <c r="B3667" s="5" t="str">
        <f>IF(COUNTIF('Leads Priorizados INT'!M:M,A3667)&gt;0,"Sí","No")</f>
        <v>No</v>
      </c>
      <c r="C3667">
        <v>0</v>
      </c>
      <c r="D3667" s="6" t="s">
        <v>414</v>
      </c>
      <c r="E3667" s="5" t="s">
        <v>27105</v>
      </c>
      <c r="F3667" s="5" t="s">
        <v>431</v>
      </c>
      <c r="G3667" s="5" t="s">
        <v>17265</v>
      </c>
      <c r="H3667" s="7">
        <v>602334</v>
      </c>
      <c r="I3667" s="5">
        <v>2</v>
      </c>
      <c r="J3667" s="5">
        <v>3</v>
      </c>
      <c r="K3667" s="5" t="s">
        <v>27106</v>
      </c>
      <c r="L3667" s="5">
        <v>4.3799999999999999E-2</v>
      </c>
      <c r="M3667" s="8">
        <v>934408812</v>
      </c>
      <c r="N3667" s="8">
        <v>934408630</v>
      </c>
      <c r="O3667" s="8">
        <v>652014186</v>
      </c>
      <c r="P3667" s="8">
        <v>685267750</v>
      </c>
      <c r="Q3667" s="8">
        <v>652666505</v>
      </c>
      <c r="R3667" s="5" t="s">
        <v>417</v>
      </c>
      <c r="S3667" s="5" t="s">
        <v>417</v>
      </c>
      <c r="T3667" s="5" t="s">
        <v>417</v>
      </c>
      <c r="U3667" s="5" t="s">
        <v>417</v>
      </c>
      <c r="V3667" s="5" t="s">
        <v>417</v>
      </c>
      <c r="W3667" s="5" t="s">
        <v>417</v>
      </c>
      <c r="X3667" s="5" t="s">
        <v>417</v>
      </c>
      <c r="Y3667" s="5" t="s">
        <v>417</v>
      </c>
      <c r="Z3667" s="5" t="s">
        <v>417</v>
      </c>
      <c r="AA3667" s="5" t="s">
        <v>417</v>
      </c>
      <c r="AB3667" s="5"/>
      <c r="AC3667" s="5"/>
      <c r="AD3667" s="5"/>
      <c r="AE3667" s="5"/>
      <c r="AF3667" s="5"/>
    </row>
    <row r="3668" spans="1:32" hidden="1">
      <c r="A3668" s="5" t="s">
        <v>27107</v>
      </c>
      <c r="B3668" s="5" t="str">
        <f>IF(COUNTIF('Leads Priorizados INT'!M:M,A3668)&gt;0,"Sí","No")</f>
        <v>No</v>
      </c>
      <c r="C3668">
        <v>0</v>
      </c>
      <c r="D3668" s="6" t="s">
        <v>521</v>
      </c>
      <c r="E3668" s="5" t="s">
        <v>27108</v>
      </c>
      <c r="F3668" s="5" t="s">
        <v>431</v>
      </c>
      <c r="G3668" s="5" t="s">
        <v>27109</v>
      </c>
      <c r="H3668" s="7">
        <v>317083</v>
      </c>
      <c r="I3668" s="5">
        <v>1</v>
      </c>
      <c r="J3668" s="5">
        <v>1</v>
      </c>
      <c r="K3668" s="5" t="s">
        <v>27110</v>
      </c>
      <c r="L3668" s="5">
        <v>4.3799999999999999E-2</v>
      </c>
      <c r="M3668" s="8">
        <v>937135210</v>
      </c>
      <c r="N3668" s="8">
        <v>933293250</v>
      </c>
      <c r="O3668" s="8">
        <v>652769535</v>
      </c>
      <c r="P3668" s="8">
        <v>608626364</v>
      </c>
      <c r="Q3668" s="8">
        <v>608091329</v>
      </c>
      <c r="R3668" s="5" t="s">
        <v>417</v>
      </c>
      <c r="S3668" s="5" t="s">
        <v>417</v>
      </c>
      <c r="T3668" s="5" t="s">
        <v>417</v>
      </c>
      <c r="U3668" s="5" t="s">
        <v>417</v>
      </c>
      <c r="V3668" s="5" t="s">
        <v>417</v>
      </c>
      <c r="W3668" s="5" t="s">
        <v>417</v>
      </c>
      <c r="X3668" s="5" t="s">
        <v>417</v>
      </c>
      <c r="Y3668" s="5" t="s">
        <v>417</v>
      </c>
      <c r="Z3668" s="5" t="s">
        <v>417</v>
      </c>
      <c r="AA3668" s="5" t="s">
        <v>417</v>
      </c>
      <c r="AB3668" s="5"/>
      <c r="AC3668" s="5"/>
      <c r="AD3668" s="5"/>
      <c r="AE3668" s="5"/>
      <c r="AF3668" s="5"/>
    </row>
    <row r="3669" spans="1:32" hidden="1">
      <c r="A3669" s="5" t="s">
        <v>27111</v>
      </c>
      <c r="B3669" s="5" t="str">
        <f>IF(COUNTIF('Leads Priorizados INT'!M:M,A3669)&gt;0,"Sí","No")</f>
        <v>No</v>
      </c>
      <c r="C3669">
        <v>0</v>
      </c>
      <c r="D3669" s="6" t="s">
        <v>414</v>
      </c>
      <c r="E3669" s="5" t="s">
        <v>27112</v>
      </c>
      <c r="F3669" s="5" t="s">
        <v>431</v>
      </c>
      <c r="G3669" s="5" t="s">
        <v>26758</v>
      </c>
      <c r="H3669" s="7">
        <v>880130</v>
      </c>
      <c r="I3669" s="5">
        <v>1</v>
      </c>
      <c r="J3669" s="5">
        <v>2</v>
      </c>
      <c r="K3669" s="5" t="s">
        <v>27113</v>
      </c>
      <c r="L3669" s="5">
        <v>4.3799999999999999E-2</v>
      </c>
      <c r="M3669" s="8">
        <v>935898934</v>
      </c>
      <c r="N3669" s="8"/>
      <c r="O3669" s="8"/>
      <c r="P3669" s="8"/>
      <c r="Q3669" s="8"/>
      <c r="R3669" s="5" t="s">
        <v>417</v>
      </c>
      <c r="S3669" s="5" t="s">
        <v>417</v>
      </c>
      <c r="T3669" s="5" t="s">
        <v>417</v>
      </c>
      <c r="U3669" s="5" t="s">
        <v>417</v>
      </c>
      <c r="V3669" s="5" t="s">
        <v>417</v>
      </c>
      <c r="W3669" s="5" t="s">
        <v>417</v>
      </c>
      <c r="X3669" s="5" t="s">
        <v>417</v>
      </c>
      <c r="Y3669" s="5" t="s">
        <v>417</v>
      </c>
      <c r="Z3669" s="5" t="s">
        <v>417</v>
      </c>
      <c r="AA3669" s="5" t="s">
        <v>417</v>
      </c>
      <c r="AB3669" s="5"/>
      <c r="AC3669" s="5"/>
      <c r="AD3669" s="5"/>
      <c r="AE3669" s="5"/>
      <c r="AF3669" s="5"/>
    </row>
    <row r="3670" spans="1:32" hidden="1">
      <c r="A3670" s="5" t="s">
        <v>27114</v>
      </c>
      <c r="B3670" s="5" t="str">
        <f>IF(COUNTIF('Leads Priorizados INT'!M:M,A3670)&gt;0,"Sí","No")</f>
        <v>No</v>
      </c>
      <c r="C3670">
        <v>0</v>
      </c>
      <c r="D3670" s="6" t="s">
        <v>414</v>
      </c>
      <c r="E3670" s="5" t="s">
        <v>27115</v>
      </c>
      <c r="F3670" s="5" t="s">
        <v>1019</v>
      </c>
      <c r="G3670" s="5" t="s">
        <v>27116</v>
      </c>
      <c r="H3670" s="7">
        <v>636329</v>
      </c>
      <c r="I3670" s="5">
        <v>1</v>
      </c>
      <c r="J3670" s="5">
        <v>2</v>
      </c>
      <c r="K3670" s="5" t="s">
        <v>27117</v>
      </c>
      <c r="L3670" s="5">
        <v>4.3799999999999999E-2</v>
      </c>
      <c r="M3670" s="8"/>
      <c r="N3670" s="8"/>
      <c r="O3670" s="8"/>
      <c r="P3670" s="8"/>
      <c r="Q3670" s="8"/>
      <c r="R3670" s="5" t="s">
        <v>417</v>
      </c>
      <c r="S3670" s="5" t="s">
        <v>417</v>
      </c>
      <c r="T3670" s="5" t="s">
        <v>417</v>
      </c>
      <c r="U3670" s="5" t="s">
        <v>417</v>
      </c>
      <c r="V3670" s="5" t="s">
        <v>417</v>
      </c>
      <c r="W3670" s="5" t="s">
        <v>417</v>
      </c>
      <c r="X3670" s="5" t="s">
        <v>417</v>
      </c>
      <c r="Y3670" s="5" t="s">
        <v>417</v>
      </c>
      <c r="Z3670" s="5" t="s">
        <v>417</v>
      </c>
      <c r="AA3670" s="5" t="s">
        <v>417</v>
      </c>
      <c r="AB3670" s="5"/>
      <c r="AC3670" s="5"/>
      <c r="AD3670" s="5"/>
      <c r="AE3670" s="5"/>
      <c r="AF3670" s="5"/>
    </row>
    <row r="3671" spans="1:32" hidden="1">
      <c r="A3671" s="5" t="s">
        <v>27118</v>
      </c>
      <c r="B3671" s="5" t="str">
        <f>IF(COUNTIF('Leads Priorizados INT'!M:M,A3671)&gt;0,"Sí","No")</f>
        <v>No</v>
      </c>
      <c r="C3671">
        <v>0</v>
      </c>
      <c r="D3671" s="6" t="s">
        <v>414</v>
      </c>
      <c r="E3671" s="5" t="s">
        <v>27119</v>
      </c>
      <c r="F3671" s="5" t="s">
        <v>1144</v>
      </c>
      <c r="G3671" s="5" t="s">
        <v>20286</v>
      </c>
      <c r="H3671" s="7">
        <v>330606</v>
      </c>
      <c r="I3671" s="5">
        <v>4</v>
      </c>
      <c r="J3671" s="5">
        <v>2</v>
      </c>
      <c r="K3671" s="5" t="s">
        <v>27120</v>
      </c>
      <c r="L3671" s="5">
        <v>4.3700000000000003E-2</v>
      </c>
      <c r="M3671" s="8">
        <v>945214203</v>
      </c>
      <c r="N3671" s="8">
        <v>945214200</v>
      </c>
      <c r="O3671" s="8">
        <v>945214206</v>
      </c>
      <c r="P3671" s="8">
        <v>945214205</v>
      </c>
      <c r="Q3671" s="8">
        <v>945200614</v>
      </c>
      <c r="R3671" s="5" t="s">
        <v>417</v>
      </c>
      <c r="S3671" s="5" t="s">
        <v>417</v>
      </c>
      <c r="T3671" s="5" t="s">
        <v>417</v>
      </c>
      <c r="U3671" s="5" t="s">
        <v>417</v>
      </c>
      <c r="V3671" s="5" t="s">
        <v>417</v>
      </c>
      <c r="W3671" s="5" t="s">
        <v>417</v>
      </c>
      <c r="X3671" s="5" t="s">
        <v>417</v>
      </c>
      <c r="Y3671" s="5" t="s">
        <v>417</v>
      </c>
      <c r="Z3671" s="5" t="s">
        <v>417</v>
      </c>
      <c r="AA3671" s="5" t="s">
        <v>417</v>
      </c>
      <c r="AB3671" s="5"/>
      <c r="AC3671" s="5"/>
      <c r="AD3671" s="5"/>
      <c r="AE3671" s="5"/>
      <c r="AF3671" s="5"/>
    </row>
    <row r="3672" spans="1:32" hidden="1">
      <c r="A3672" s="5" t="s">
        <v>27121</v>
      </c>
      <c r="B3672" s="5" t="str">
        <f>IF(COUNTIF('Leads Priorizados INT'!M:M,A3672)&gt;0,"Sí","No")</f>
        <v>No</v>
      </c>
      <c r="C3672">
        <v>0</v>
      </c>
      <c r="D3672" s="6" t="s">
        <v>414</v>
      </c>
      <c r="E3672" s="5" t="s">
        <v>27122</v>
      </c>
      <c r="F3672" s="5" t="s">
        <v>2935</v>
      </c>
      <c r="G3672" s="5" t="s">
        <v>11076</v>
      </c>
      <c r="H3672" s="7">
        <v>909780</v>
      </c>
      <c r="I3672" s="5">
        <v>2</v>
      </c>
      <c r="J3672" s="5">
        <v>2</v>
      </c>
      <c r="K3672" s="5" t="s">
        <v>27123</v>
      </c>
      <c r="L3672" s="5">
        <v>4.3700000000000003E-2</v>
      </c>
      <c r="M3672" s="8">
        <v>953889102</v>
      </c>
      <c r="N3672" s="8"/>
      <c r="O3672" s="8"/>
      <c r="P3672" s="8"/>
      <c r="Q3672" s="8"/>
      <c r="R3672" s="5" t="s">
        <v>417</v>
      </c>
      <c r="S3672" s="5" t="s">
        <v>417</v>
      </c>
      <c r="T3672" s="5" t="s">
        <v>417</v>
      </c>
      <c r="U3672" s="5" t="s">
        <v>417</v>
      </c>
      <c r="V3672" s="5" t="s">
        <v>417</v>
      </c>
      <c r="W3672" s="5" t="s">
        <v>417</v>
      </c>
      <c r="X3672" s="5" t="s">
        <v>417</v>
      </c>
      <c r="Y3672" s="5" t="s">
        <v>417</v>
      </c>
      <c r="Z3672" s="5" t="s">
        <v>417</v>
      </c>
      <c r="AA3672" s="5" t="s">
        <v>417</v>
      </c>
      <c r="AB3672" s="5" t="s">
        <v>27124</v>
      </c>
      <c r="AC3672" s="5"/>
      <c r="AD3672" s="5"/>
      <c r="AE3672" s="5"/>
      <c r="AF3672" s="5"/>
    </row>
    <row r="3673" spans="1:32" hidden="1">
      <c r="A3673" s="5" t="s">
        <v>27125</v>
      </c>
      <c r="B3673" s="5" t="str">
        <f>IF(COUNTIF('Leads Priorizados INT'!M:M,A3673)&gt;0,"Sí","No")</f>
        <v>No</v>
      </c>
      <c r="C3673">
        <v>0</v>
      </c>
      <c r="D3673" s="6" t="s">
        <v>414</v>
      </c>
      <c r="E3673" s="5" t="s">
        <v>27126</v>
      </c>
      <c r="F3673" s="5" t="s">
        <v>431</v>
      </c>
      <c r="G3673" s="5" t="s">
        <v>610</v>
      </c>
      <c r="H3673" s="7">
        <v>2467315</v>
      </c>
      <c r="I3673" s="5">
        <v>1</v>
      </c>
      <c r="J3673" s="5">
        <v>1</v>
      </c>
      <c r="K3673" s="5" t="s">
        <v>27127</v>
      </c>
      <c r="L3673" s="5">
        <v>4.3700000000000003E-2</v>
      </c>
      <c r="M3673" s="8">
        <v>933688996</v>
      </c>
      <c r="N3673" s="8"/>
      <c r="O3673" s="8"/>
      <c r="P3673" s="8"/>
      <c r="Q3673" s="8"/>
      <c r="R3673" s="5" t="s">
        <v>417</v>
      </c>
      <c r="S3673" s="5" t="s">
        <v>417</v>
      </c>
      <c r="T3673" s="5" t="s">
        <v>417</v>
      </c>
      <c r="U3673" s="5" t="s">
        <v>417</v>
      </c>
      <c r="V3673" s="5" t="s">
        <v>417</v>
      </c>
      <c r="W3673" s="5" t="s">
        <v>417</v>
      </c>
      <c r="X3673" s="5" t="s">
        <v>417</v>
      </c>
      <c r="Y3673" s="5" t="s">
        <v>417</v>
      </c>
      <c r="Z3673" s="5" t="s">
        <v>417</v>
      </c>
      <c r="AA3673" s="5" t="s">
        <v>417</v>
      </c>
      <c r="AB3673" s="5"/>
      <c r="AC3673" s="5"/>
      <c r="AD3673" s="5"/>
      <c r="AE3673" s="5"/>
      <c r="AF3673" s="5"/>
    </row>
    <row r="3674" spans="1:32" hidden="1">
      <c r="A3674" s="5" t="s">
        <v>27128</v>
      </c>
      <c r="B3674" s="5" t="str">
        <f>IF(COUNTIF('Leads Priorizados INT'!M:M,A3674)&gt;0,"Sí","No")</f>
        <v>No</v>
      </c>
      <c r="C3674">
        <v>0</v>
      </c>
      <c r="D3674" s="6" t="s">
        <v>414</v>
      </c>
      <c r="E3674" s="5" t="s">
        <v>27129</v>
      </c>
      <c r="F3674" s="5" t="s">
        <v>152</v>
      </c>
      <c r="G3674" s="5" t="s">
        <v>916</v>
      </c>
      <c r="H3674" s="7">
        <v>814476</v>
      </c>
      <c r="I3674" s="5">
        <v>6</v>
      </c>
      <c r="J3674" s="5">
        <v>2</v>
      </c>
      <c r="K3674" s="5" t="s">
        <v>27130</v>
      </c>
      <c r="L3674" s="5">
        <v>4.3700000000000003E-2</v>
      </c>
      <c r="M3674" s="8">
        <v>918333340</v>
      </c>
      <c r="N3674" s="8"/>
      <c r="O3674" s="8"/>
      <c r="P3674" s="8"/>
      <c r="Q3674" s="8"/>
      <c r="R3674" s="5" t="s">
        <v>417</v>
      </c>
      <c r="S3674" s="5" t="s">
        <v>417</v>
      </c>
      <c r="T3674" s="5" t="s">
        <v>417</v>
      </c>
      <c r="U3674" s="5" t="s">
        <v>417</v>
      </c>
      <c r="V3674" s="5" t="s">
        <v>417</v>
      </c>
      <c r="W3674" s="5" t="s">
        <v>417</v>
      </c>
      <c r="X3674" s="5" t="s">
        <v>417</v>
      </c>
      <c r="Y3674" s="5" t="s">
        <v>417</v>
      </c>
      <c r="Z3674" s="5" t="s">
        <v>417</v>
      </c>
      <c r="AA3674" s="5" t="s">
        <v>417</v>
      </c>
      <c r="AB3674" s="5"/>
      <c r="AC3674" s="5"/>
      <c r="AD3674" s="5"/>
      <c r="AE3674" s="5"/>
      <c r="AF3674" s="5"/>
    </row>
    <row r="3675" spans="1:32" hidden="1">
      <c r="A3675" s="5" t="s">
        <v>27131</v>
      </c>
      <c r="B3675" s="5" t="str">
        <f>IF(COUNTIF('Leads Priorizados INT'!M:M,A3675)&gt;0,"Sí","No")</f>
        <v>No</v>
      </c>
      <c r="C3675">
        <v>0</v>
      </c>
      <c r="D3675" s="6" t="s">
        <v>414</v>
      </c>
      <c r="E3675" s="5" t="s">
        <v>27132</v>
      </c>
      <c r="F3675" s="5" t="s">
        <v>152</v>
      </c>
      <c r="G3675" s="5" t="s">
        <v>27133</v>
      </c>
      <c r="H3675" s="7">
        <v>891065</v>
      </c>
      <c r="I3675" s="5">
        <v>8</v>
      </c>
      <c r="J3675" s="5">
        <v>1</v>
      </c>
      <c r="K3675" s="5" t="s">
        <v>27134</v>
      </c>
      <c r="L3675" s="5">
        <v>4.3700000000000003E-2</v>
      </c>
      <c r="M3675" s="8"/>
      <c r="N3675" s="8"/>
      <c r="O3675" s="8"/>
      <c r="P3675" s="8"/>
      <c r="Q3675" s="8"/>
      <c r="R3675" s="5" t="s">
        <v>417</v>
      </c>
      <c r="S3675" s="5" t="s">
        <v>417</v>
      </c>
      <c r="T3675" s="5" t="s">
        <v>417</v>
      </c>
      <c r="U3675" s="5" t="s">
        <v>417</v>
      </c>
      <c r="V3675" s="5" t="s">
        <v>417</v>
      </c>
      <c r="W3675" s="5" t="s">
        <v>417</v>
      </c>
      <c r="X3675" s="5" t="s">
        <v>417</v>
      </c>
      <c r="Y3675" s="5" t="s">
        <v>417</v>
      </c>
      <c r="Z3675" s="5" t="s">
        <v>417</v>
      </c>
      <c r="AA3675" s="5" t="s">
        <v>417</v>
      </c>
      <c r="AB3675" s="5"/>
      <c r="AC3675" s="5"/>
      <c r="AD3675" s="5"/>
      <c r="AE3675" s="5"/>
      <c r="AF3675" s="5"/>
    </row>
    <row r="3676" spans="1:32" hidden="1">
      <c r="A3676" s="5" t="s">
        <v>27135</v>
      </c>
      <c r="B3676" s="5" t="str">
        <f>IF(COUNTIF('Leads Priorizados INT'!M:M,A3676)&gt;0,"Sí","No")</f>
        <v>No</v>
      </c>
      <c r="C3676">
        <v>0</v>
      </c>
      <c r="D3676" s="6" t="s">
        <v>414</v>
      </c>
      <c r="E3676" s="5" t="s">
        <v>27136</v>
      </c>
      <c r="F3676" s="5" t="s">
        <v>729</v>
      </c>
      <c r="G3676" s="5" t="s">
        <v>27137</v>
      </c>
      <c r="H3676" s="7">
        <v>29919888</v>
      </c>
      <c r="I3676" s="5">
        <v>22</v>
      </c>
      <c r="J3676" s="5">
        <v>4</v>
      </c>
      <c r="K3676" s="5" t="s">
        <v>27138</v>
      </c>
      <c r="L3676" s="5">
        <v>4.3700000000000003E-2</v>
      </c>
      <c r="M3676" s="8">
        <v>976462302</v>
      </c>
      <c r="N3676" s="8">
        <v>976462200</v>
      </c>
      <c r="O3676" s="8"/>
      <c r="P3676" s="8"/>
      <c r="Q3676" s="8"/>
      <c r="R3676" s="5" t="s">
        <v>417</v>
      </c>
      <c r="S3676" s="5" t="s">
        <v>417</v>
      </c>
      <c r="T3676" s="5" t="s">
        <v>417</v>
      </c>
      <c r="U3676" s="5" t="s">
        <v>417</v>
      </c>
      <c r="V3676" s="5" t="s">
        <v>417</v>
      </c>
      <c r="W3676" s="5" t="s">
        <v>417</v>
      </c>
      <c r="X3676" s="5" t="s">
        <v>417</v>
      </c>
      <c r="Y3676" s="5" t="s">
        <v>417</v>
      </c>
      <c r="Z3676" s="5" t="s">
        <v>417</v>
      </c>
      <c r="AA3676" s="5" t="s">
        <v>417</v>
      </c>
      <c r="AB3676" s="5" t="s">
        <v>27139</v>
      </c>
      <c r="AC3676" s="5" t="s">
        <v>27140</v>
      </c>
      <c r="AD3676" s="5"/>
      <c r="AE3676" s="5"/>
      <c r="AF3676" s="5"/>
    </row>
    <row r="3677" spans="1:32" hidden="1">
      <c r="A3677" s="5" t="s">
        <v>27141</v>
      </c>
      <c r="B3677" s="5" t="str">
        <f>IF(COUNTIF('Leads Priorizados INT'!M:M,A3677)&gt;0,"Sí","No")</f>
        <v>No</v>
      </c>
      <c r="C3677">
        <v>0</v>
      </c>
      <c r="D3677" s="6" t="s">
        <v>414</v>
      </c>
      <c r="E3677" s="5" t="s">
        <v>27142</v>
      </c>
      <c r="F3677" s="5" t="s">
        <v>752</v>
      </c>
      <c r="G3677" s="5" t="s">
        <v>27143</v>
      </c>
      <c r="H3677" s="7">
        <v>903443</v>
      </c>
      <c r="I3677" s="5">
        <v>6</v>
      </c>
      <c r="J3677" s="5">
        <v>1</v>
      </c>
      <c r="K3677" s="5" t="s">
        <v>27144</v>
      </c>
      <c r="L3677" s="5">
        <v>4.36E-2</v>
      </c>
      <c r="M3677" s="8">
        <v>977292828</v>
      </c>
      <c r="N3677" s="8"/>
      <c r="O3677" s="8"/>
      <c r="P3677" s="8"/>
      <c r="Q3677" s="8"/>
      <c r="R3677" s="5" t="s">
        <v>417</v>
      </c>
      <c r="S3677" s="5" t="s">
        <v>417</v>
      </c>
      <c r="T3677" s="5" t="s">
        <v>417</v>
      </c>
      <c r="U3677" s="5" t="s">
        <v>417</v>
      </c>
      <c r="V3677" s="5" t="s">
        <v>417</v>
      </c>
      <c r="W3677" s="5" t="s">
        <v>417</v>
      </c>
      <c r="X3677" s="5" t="s">
        <v>417</v>
      </c>
      <c r="Y3677" s="5" t="s">
        <v>417</v>
      </c>
      <c r="Z3677" s="5" t="s">
        <v>417</v>
      </c>
      <c r="AA3677" s="5" t="s">
        <v>417</v>
      </c>
      <c r="AB3677" s="5"/>
      <c r="AC3677" s="5"/>
      <c r="AD3677" s="5"/>
      <c r="AE3677" s="5"/>
      <c r="AF3677" s="5"/>
    </row>
    <row r="3678" spans="1:32">
      <c r="A3678" s="5" t="s">
        <v>27145</v>
      </c>
      <c r="B3678" s="5" t="str">
        <f>IF(COUNTIF('Leads Priorizados INT'!M:M,A3678)&gt;0,"Sí","No")</f>
        <v>No</v>
      </c>
      <c r="C3678">
        <v>1</v>
      </c>
      <c r="D3678" s="6" t="s">
        <v>414</v>
      </c>
      <c r="E3678" s="5" t="s">
        <v>27146</v>
      </c>
      <c r="F3678" s="5" t="s">
        <v>152</v>
      </c>
      <c r="G3678" s="5" t="s">
        <v>2486</v>
      </c>
      <c r="H3678" s="7">
        <v>979244</v>
      </c>
      <c r="I3678" s="5">
        <v>1</v>
      </c>
      <c r="J3678" s="5">
        <v>3</v>
      </c>
      <c r="K3678" s="5" t="s">
        <v>27147</v>
      </c>
      <c r="L3678" s="5">
        <v>4.36E-2</v>
      </c>
      <c r="M3678" s="8"/>
      <c r="N3678" s="8"/>
      <c r="O3678" s="8"/>
      <c r="P3678" s="8"/>
      <c r="Q3678" s="8"/>
      <c r="R3678" s="5" t="s">
        <v>417</v>
      </c>
      <c r="S3678" s="5" t="s">
        <v>417</v>
      </c>
      <c r="T3678" s="5" t="s">
        <v>417</v>
      </c>
      <c r="U3678" s="5" t="s">
        <v>417</v>
      </c>
      <c r="V3678" s="5" t="s">
        <v>417</v>
      </c>
      <c r="W3678" s="5" t="s">
        <v>417</v>
      </c>
      <c r="X3678" s="5" t="s">
        <v>417</v>
      </c>
      <c r="Y3678" s="5" t="s">
        <v>417</v>
      </c>
      <c r="Z3678" s="5" t="s">
        <v>417</v>
      </c>
      <c r="AA3678" s="5" t="s">
        <v>417</v>
      </c>
      <c r="AB3678" s="5"/>
      <c r="AC3678" s="5"/>
      <c r="AD3678" s="5"/>
      <c r="AE3678" s="5"/>
      <c r="AF3678" s="5"/>
    </row>
    <row r="3679" spans="1:32" hidden="1">
      <c r="A3679" s="5" t="s">
        <v>27148</v>
      </c>
      <c r="B3679" s="5" t="str">
        <f>IF(COUNTIF('Leads Priorizados INT'!M:M,A3679)&gt;0,"Sí","No")</f>
        <v>No</v>
      </c>
      <c r="C3679">
        <v>0</v>
      </c>
      <c r="D3679" s="6" t="s">
        <v>414</v>
      </c>
      <c r="E3679" s="5" t="s">
        <v>27149</v>
      </c>
      <c r="F3679" s="5" t="s">
        <v>873</v>
      </c>
      <c r="G3679" s="5" t="s">
        <v>13874</v>
      </c>
      <c r="H3679" s="7">
        <v>3572185</v>
      </c>
      <c r="I3679" s="5">
        <v>7</v>
      </c>
      <c r="J3679" s="5">
        <v>2</v>
      </c>
      <c r="K3679" s="5" t="s">
        <v>27150</v>
      </c>
      <c r="L3679" s="5">
        <v>4.3499999999999997E-2</v>
      </c>
      <c r="M3679" s="8">
        <v>952038046</v>
      </c>
      <c r="N3679" s="8">
        <v>952038048</v>
      </c>
      <c r="O3679" s="8"/>
      <c r="P3679" s="8"/>
      <c r="Q3679" s="8"/>
      <c r="R3679" s="5" t="s">
        <v>417</v>
      </c>
      <c r="S3679" s="5" t="s">
        <v>417</v>
      </c>
      <c r="T3679" s="5" t="s">
        <v>417</v>
      </c>
      <c r="U3679" s="5" t="s">
        <v>417</v>
      </c>
      <c r="V3679" s="5" t="s">
        <v>417</v>
      </c>
      <c r="W3679" s="5" t="s">
        <v>417</v>
      </c>
      <c r="X3679" s="5" t="s">
        <v>417</v>
      </c>
      <c r="Y3679" s="5" t="s">
        <v>417</v>
      </c>
      <c r="Z3679" s="5" t="s">
        <v>417</v>
      </c>
      <c r="AA3679" s="5" t="s">
        <v>417</v>
      </c>
      <c r="AB3679" s="5" t="s">
        <v>27151</v>
      </c>
      <c r="AC3679" s="5"/>
      <c r="AD3679" s="5"/>
      <c r="AE3679" s="5"/>
      <c r="AF3679" s="5"/>
    </row>
    <row r="3680" spans="1:32" hidden="1">
      <c r="A3680" s="5" t="s">
        <v>27152</v>
      </c>
      <c r="B3680" s="5" t="str">
        <f>IF(COUNTIF('Leads Priorizados INT'!M:M,A3680)&gt;0,"Sí","No")</f>
        <v>No</v>
      </c>
      <c r="C3680">
        <v>0</v>
      </c>
      <c r="D3680" s="6" t="s">
        <v>414</v>
      </c>
      <c r="E3680" s="5" t="s">
        <v>27153</v>
      </c>
      <c r="F3680" s="5" t="s">
        <v>2926</v>
      </c>
      <c r="G3680" s="5" t="s">
        <v>26973</v>
      </c>
      <c r="H3680" s="7">
        <v>427355</v>
      </c>
      <c r="I3680" s="5">
        <v>7</v>
      </c>
      <c r="J3680" s="5">
        <v>2</v>
      </c>
      <c r="K3680" s="5" t="s">
        <v>27154</v>
      </c>
      <c r="L3680" s="5">
        <v>4.3499999999999997E-2</v>
      </c>
      <c r="M3680" s="8">
        <v>985320478</v>
      </c>
      <c r="N3680" s="8"/>
      <c r="O3680" s="8"/>
      <c r="P3680" s="8"/>
      <c r="Q3680" s="8"/>
      <c r="R3680" s="5" t="s">
        <v>417</v>
      </c>
      <c r="S3680" s="5" t="s">
        <v>417</v>
      </c>
      <c r="T3680" s="5" t="s">
        <v>417</v>
      </c>
      <c r="U3680" s="5" t="s">
        <v>417</v>
      </c>
      <c r="V3680" s="5" t="s">
        <v>417</v>
      </c>
      <c r="W3680" s="5" t="s">
        <v>417</v>
      </c>
      <c r="X3680" s="5" t="s">
        <v>417</v>
      </c>
      <c r="Y3680" s="5" t="s">
        <v>417</v>
      </c>
      <c r="Z3680" s="5" t="s">
        <v>417</v>
      </c>
      <c r="AA3680" s="5" t="s">
        <v>417</v>
      </c>
      <c r="AB3680" s="5"/>
      <c r="AC3680" s="5"/>
      <c r="AD3680" s="5"/>
      <c r="AE3680" s="5"/>
      <c r="AF3680" s="5"/>
    </row>
    <row r="3681" spans="1:32" hidden="1">
      <c r="A3681" s="5" t="s">
        <v>27155</v>
      </c>
      <c r="B3681" s="5" t="str">
        <f>IF(COUNTIF('Leads Priorizados INT'!M:M,A3681)&gt;0,"Sí","No")</f>
        <v>No</v>
      </c>
      <c r="C3681">
        <v>0</v>
      </c>
      <c r="D3681" s="6" t="s">
        <v>414</v>
      </c>
      <c r="E3681" s="5" t="s">
        <v>27156</v>
      </c>
      <c r="F3681" s="5" t="s">
        <v>931</v>
      </c>
      <c r="G3681" s="5" t="s">
        <v>11687</v>
      </c>
      <c r="H3681" s="7">
        <v>626245</v>
      </c>
      <c r="I3681" s="5">
        <v>4</v>
      </c>
      <c r="J3681" s="5">
        <v>3</v>
      </c>
      <c r="K3681" s="5" t="s">
        <v>27157</v>
      </c>
      <c r="L3681" s="5">
        <v>4.3499999999999997E-2</v>
      </c>
      <c r="M3681" s="8"/>
      <c r="N3681" s="8"/>
      <c r="O3681" s="8"/>
      <c r="P3681" s="8"/>
      <c r="Q3681" s="8"/>
      <c r="R3681" s="5" t="s">
        <v>417</v>
      </c>
      <c r="S3681" s="5" t="s">
        <v>417</v>
      </c>
      <c r="T3681" s="5" t="s">
        <v>417</v>
      </c>
      <c r="U3681" s="5" t="s">
        <v>417</v>
      </c>
      <c r="V3681" s="5" t="s">
        <v>417</v>
      </c>
      <c r="W3681" s="5" t="s">
        <v>417</v>
      </c>
      <c r="X3681" s="5" t="s">
        <v>417</v>
      </c>
      <c r="Y3681" s="5" t="s">
        <v>417</v>
      </c>
      <c r="Z3681" s="5" t="s">
        <v>417</v>
      </c>
      <c r="AA3681" s="5" t="s">
        <v>417</v>
      </c>
      <c r="AB3681" s="5"/>
      <c r="AC3681" s="5"/>
      <c r="AD3681" s="5"/>
      <c r="AE3681" s="5"/>
      <c r="AF3681" s="5"/>
    </row>
    <row r="3682" spans="1:32" hidden="1">
      <c r="A3682" s="5" t="s">
        <v>27158</v>
      </c>
      <c r="B3682" s="5" t="str">
        <f>IF(COUNTIF('Leads Priorizados INT'!M:M,A3682)&gt;0,"Sí","No")</f>
        <v>No</v>
      </c>
      <c r="C3682">
        <v>0</v>
      </c>
      <c r="D3682" s="6" t="s">
        <v>414</v>
      </c>
      <c r="E3682" s="5" t="s">
        <v>27159</v>
      </c>
      <c r="F3682" s="5" t="s">
        <v>700</v>
      </c>
      <c r="G3682" s="5" t="s">
        <v>12535</v>
      </c>
      <c r="H3682" s="7">
        <v>1441427</v>
      </c>
      <c r="I3682" s="5">
        <v>12</v>
      </c>
      <c r="J3682" s="5">
        <v>1</v>
      </c>
      <c r="K3682" s="5" t="s">
        <v>27160</v>
      </c>
      <c r="L3682" s="5">
        <v>4.3499999999999997E-2</v>
      </c>
      <c r="M3682" s="8">
        <v>954189006</v>
      </c>
      <c r="N3682" s="8">
        <v>676980550</v>
      </c>
      <c r="O3682" s="8">
        <v>686490466</v>
      </c>
      <c r="P3682" s="8">
        <v>618636761</v>
      </c>
      <c r="Q3682" s="8">
        <v>627210622</v>
      </c>
      <c r="R3682" s="5" t="s">
        <v>417</v>
      </c>
      <c r="S3682" s="5" t="s">
        <v>417</v>
      </c>
      <c r="T3682" s="5" t="s">
        <v>417</v>
      </c>
      <c r="U3682" s="5" t="s">
        <v>417</v>
      </c>
      <c r="V3682" s="5" t="s">
        <v>417</v>
      </c>
      <c r="W3682" s="5" t="s">
        <v>417</v>
      </c>
      <c r="X3682" s="5" t="s">
        <v>417</v>
      </c>
      <c r="Y3682" s="5" t="s">
        <v>417</v>
      </c>
      <c r="Z3682" s="5" t="s">
        <v>417</v>
      </c>
      <c r="AA3682" s="5" t="s">
        <v>417</v>
      </c>
      <c r="AB3682" s="5"/>
      <c r="AC3682" s="5"/>
      <c r="AD3682" s="5"/>
      <c r="AE3682" s="5"/>
      <c r="AF3682" s="5"/>
    </row>
    <row r="3683" spans="1:32" hidden="1">
      <c r="A3683" s="5" t="s">
        <v>27161</v>
      </c>
      <c r="B3683" s="5" t="str">
        <f>IF(COUNTIF('Leads Priorizados INT'!M:M,A3683)&gt;0,"Sí","No")</f>
        <v>No</v>
      </c>
      <c r="C3683">
        <v>0</v>
      </c>
      <c r="D3683" s="6" t="s">
        <v>414</v>
      </c>
      <c r="E3683" s="5" t="s">
        <v>27162</v>
      </c>
      <c r="F3683" s="5" t="s">
        <v>740</v>
      </c>
      <c r="G3683" s="5" t="s">
        <v>16847</v>
      </c>
      <c r="H3683" s="7">
        <v>302927</v>
      </c>
      <c r="I3683" s="5">
        <v>1</v>
      </c>
      <c r="J3683" s="5">
        <v>1</v>
      </c>
      <c r="K3683" s="5" t="s">
        <v>27163</v>
      </c>
      <c r="L3683" s="5">
        <v>4.3400000000000001E-2</v>
      </c>
      <c r="M3683" s="8">
        <v>673802577</v>
      </c>
      <c r="N3683" s="8">
        <v>673802557</v>
      </c>
      <c r="O3683" s="8">
        <v>673802434</v>
      </c>
      <c r="P3683" s="8">
        <v>672412122</v>
      </c>
      <c r="Q3683" s="8">
        <v>663279706</v>
      </c>
      <c r="R3683" s="5" t="s">
        <v>417</v>
      </c>
      <c r="S3683" s="5" t="s">
        <v>417</v>
      </c>
      <c r="T3683" s="5" t="s">
        <v>417</v>
      </c>
      <c r="U3683" s="5" t="s">
        <v>417</v>
      </c>
      <c r="V3683" s="5" t="s">
        <v>417</v>
      </c>
      <c r="W3683" s="5" t="s">
        <v>417</v>
      </c>
      <c r="X3683" s="5" t="s">
        <v>417</v>
      </c>
      <c r="Y3683" s="5" t="s">
        <v>417</v>
      </c>
      <c r="Z3683" s="5" t="s">
        <v>417</v>
      </c>
      <c r="AA3683" s="5" t="s">
        <v>417</v>
      </c>
      <c r="AB3683" s="5"/>
      <c r="AC3683" s="5"/>
      <c r="AD3683" s="5"/>
      <c r="AE3683" s="5"/>
      <c r="AF3683" s="5"/>
    </row>
    <row r="3684" spans="1:32" hidden="1">
      <c r="A3684" s="5" t="s">
        <v>27164</v>
      </c>
      <c r="B3684" s="5" t="str">
        <f>IF(COUNTIF('Leads Priorizados INT'!M:M,A3684)&gt;0,"Sí","No")</f>
        <v>No</v>
      </c>
      <c r="C3684">
        <v>0</v>
      </c>
      <c r="D3684" s="6" t="s">
        <v>414</v>
      </c>
      <c r="E3684" s="5" t="s">
        <v>27165</v>
      </c>
      <c r="F3684" s="5" t="s">
        <v>931</v>
      </c>
      <c r="G3684" s="5" t="s">
        <v>20389</v>
      </c>
      <c r="H3684" s="7">
        <v>632615</v>
      </c>
      <c r="I3684" s="5">
        <v>10</v>
      </c>
      <c r="J3684" s="5">
        <v>2</v>
      </c>
      <c r="K3684" s="5" t="s">
        <v>27166</v>
      </c>
      <c r="L3684" s="5">
        <v>4.3400000000000001E-2</v>
      </c>
      <c r="M3684" s="8"/>
      <c r="N3684" s="8"/>
      <c r="O3684" s="8"/>
      <c r="P3684" s="8"/>
      <c r="Q3684" s="8"/>
      <c r="R3684" s="5" t="s">
        <v>417</v>
      </c>
      <c r="S3684" s="5" t="s">
        <v>417</v>
      </c>
      <c r="T3684" s="5" t="s">
        <v>417</v>
      </c>
      <c r="U3684" s="5" t="s">
        <v>417</v>
      </c>
      <c r="V3684" s="5" t="s">
        <v>417</v>
      </c>
      <c r="W3684" s="5" t="s">
        <v>417</v>
      </c>
      <c r="X3684" s="5" t="s">
        <v>417</v>
      </c>
      <c r="Y3684" s="5" t="s">
        <v>417</v>
      </c>
      <c r="Z3684" s="5" t="s">
        <v>417</v>
      </c>
      <c r="AA3684" s="5" t="s">
        <v>417</v>
      </c>
      <c r="AB3684" s="5"/>
      <c r="AC3684" s="5"/>
      <c r="AD3684" s="5"/>
      <c r="AE3684" s="5"/>
      <c r="AF3684" s="5"/>
    </row>
    <row r="3685" spans="1:32" hidden="1">
      <c r="A3685" s="5" t="s">
        <v>27167</v>
      </c>
      <c r="B3685" s="5" t="str">
        <f>IF(COUNTIF('Leads Priorizados INT'!M:M,A3685)&gt;0,"Sí","No")</f>
        <v>No</v>
      </c>
      <c r="C3685">
        <v>0</v>
      </c>
      <c r="D3685" s="6" t="s">
        <v>414</v>
      </c>
      <c r="E3685" s="5" t="s">
        <v>27168</v>
      </c>
      <c r="F3685" s="5" t="s">
        <v>152</v>
      </c>
      <c r="G3685" s="5" t="s">
        <v>13604</v>
      </c>
      <c r="H3685" s="7">
        <v>565180</v>
      </c>
      <c r="I3685" s="5">
        <v>4</v>
      </c>
      <c r="J3685" s="5">
        <v>1</v>
      </c>
      <c r="K3685" s="5" t="s">
        <v>27169</v>
      </c>
      <c r="L3685" s="5">
        <v>4.3400000000000001E-2</v>
      </c>
      <c r="M3685" s="8">
        <v>916309240</v>
      </c>
      <c r="N3685" s="8"/>
      <c r="O3685" s="8"/>
      <c r="P3685" s="8"/>
      <c r="Q3685" s="8"/>
      <c r="R3685" s="5" t="s">
        <v>417</v>
      </c>
      <c r="S3685" s="5" t="s">
        <v>417</v>
      </c>
      <c r="T3685" s="5" t="s">
        <v>417</v>
      </c>
      <c r="U3685" s="5" t="s">
        <v>417</v>
      </c>
      <c r="V3685" s="5" t="s">
        <v>417</v>
      </c>
      <c r="W3685" s="5" t="s">
        <v>417</v>
      </c>
      <c r="X3685" s="5" t="s">
        <v>417</v>
      </c>
      <c r="Y3685" s="5" t="s">
        <v>417</v>
      </c>
      <c r="Z3685" s="5" t="s">
        <v>417</v>
      </c>
      <c r="AA3685" s="5" t="s">
        <v>417</v>
      </c>
      <c r="AB3685" s="5" t="s">
        <v>27170</v>
      </c>
      <c r="AC3685" s="5"/>
      <c r="AD3685" s="5"/>
      <c r="AE3685" s="5"/>
      <c r="AF3685" s="5"/>
    </row>
    <row r="3686" spans="1:32">
      <c r="A3686" s="5" t="s">
        <v>27171</v>
      </c>
      <c r="B3686" s="5" t="str">
        <f>IF(COUNTIF('Leads Priorizados INT'!M:M,A3686)&gt;0,"Sí","No")</f>
        <v>No</v>
      </c>
      <c r="C3686">
        <v>1</v>
      </c>
      <c r="D3686" s="6" t="s">
        <v>414</v>
      </c>
      <c r="E3686" s="5" t="s">
        <v>27172</v>
      </c>
      <c r="F3686" s="5" t="s">
        <v>1382</v>
      </c>
      <c r="G3686" s="5" t="s">
        <v>11188</v>
      </c>
      <c r="H3686" s="7">
        <v>877060</v>
      </c>
      <c r="I3686" s="5">
        <v>7</v>
      </c>
      <c r="J3686" s="5">
        <v>1</v>
      </c>
      <c r="K3686" s="5" t="s">
        <v>27173</v>
      </c>
      <c r="L3686" s="5">
        <v>4.3400000000000001E-2</v>
      </c>
      <c r="M3686" s="8">
        <v>963550582</v>
      </c>
      <c r="N3686" s="8"/>
      <c r="O3686" s="8"/>
      <c r="P3686" s="8"/>
      <c r="Q3686" s="8"/>
      <c r="R3686" s="5" t="s">
        <v>417</v>
      </c>
      <c r="S3686" s="5" t="s">
        <v>417</v>
      </c>
      <c r="T3686" s="5" t="s">
        <v>417</v>
      </c>
      <c r="U3686" s="5" t="s">
        <v>417</v>
      </c>
      <c r="V3686" s="5" t="s">
        <v>417</v>
      </c>
      <c r="W3686" s="5" t="s">
        <v>417</v>
      </c>
      <c r="X3686" s="5" t="s">
        <v>417</v>
      </c>
      <c r="Y3686" s="5" t="s">
        <v>417</v>
      </c>
      <c r="Z3686" s="5" t="s">
        <v>417</v>
      </c>
      <c r="AA3686" s="5" t="s">
        <v>417</v>
      </c>
      <c r="AB3686" s="5"/>
      <c r="AC3686" s="5"/>
      <c r="AD3686" s="5"/>
      <c r="AE3686" s="5"/>
      <c r="AF3686" s="5"/>
    </row>
    <row r="3687" spans="1:32" hidden="1">
      <c r="A3687" s="5" t="s">
        <v>27174</v>
      </c>
      <c r="B3687" s="5" t="str">
        <f>IF(COUNTIF('Leads Priorizados INT'!M:M,A3687)&gt;0,"Sí","No")</f>
        <v>No</v>
      </c>
      <c r="C3687">
        <v>0</v>
      </c>
      <c r="D3687" s="6" t="s">
        <v>414</v>
      </c>
      <c r="E3687" s="5" t="s">
        <v>27175</v>
      </c>
      <c r="F3687" s="5" t="s">
        <v>135</v>
      </c>
      <c r="G3687" s="5" t="s">
        <v>27176</v>
      </c>
      <c r="H3687" s="7">
        <v>559407</v>
      </c>
      <c r="I3687" s="5">
        <v>13</v>
      </c>
      <c r="J3687" s="5">
        <v>1</v>
      </c>
      <c r="K3687" s="5" t="s">
        <v>27177</v>
      </c>
      <c r="L3687" s="5">
        <v>4.3299999999999998E-2</v>
      </c>
      <c r="M3687" s="8">
        <v>927004785</v>
      </c>
      <c r="N3687" s="8"/>
      <c r="O3687" s="8"/>
      <c r="P3687" s="8"/>
      <c r="Q3687" s="8"/>
      <c r="R3687" s="5" t="s">
        <v>417</v>
      </c>
      <c r="S3687" s="5" t="s">
        <v>417</v>
      </c>
      <c r="T3687" s="5" t="s">
        <v>417</v>
      </c>
      <c r="U3687" s="5" t="s">
        <v>417</v>
      </c>
      <c r="V3687" s="5" t="s">
        <v>417</v>
      </c>
      <c r="W3687" s="5" t="s">
        <v>417</v>
      </c>
      <c r="X3687" s="5" t="s">
        <v>417</v>
      </c>
      <c r="Y3687" s="5" t="s">
        <v>417</v>
      </c>
      <c r="Z3687" s="5" t="s">
        <v>417</v>
      </c>
      <c r="AA3687" s="5" t="s">
        <v>417</v>
      </c>
      <c r="AB3687" s="5"/>
      <c r="AC3687" s="5"/>
      <c r="AD3687" s="5"/>
      <c r="AE3687" s="5"/>
      <c r="AF3687" s="5"/>
    </row>
    <row r="3688" spans="1:32" hidden="1">
      <c r="A3688" s="5" t="s">
        <v>27178</v>
      </c>
      <c r="B3688" s="5" t="str">
        <f>IF(COUNTIF('Leads Priorizados INT'!M:M,A3688)&gt;0,"Sí","No")</f>
        <v>No</v>
      </c>
      <c r="C3688">
        <v>0</v>
      </c>
      <c r="D3688" s="6" t="s">
        <v>430</v>
      </c>
      <c r="E3688" s="5" t="s">
        <v>27179</v>
      </c>
      <c r="F3688" s="5" t="s">
        <v>1019</v>
      </c>
      <c r="G3688" s="5" t="s">
        <v>11859</v>
      </c>
      <c r="H3688" s="7">
        <v>3216201</v>
      </c>
      <c r="I3688" s="5">
        <v>52</v>
      </c>
      <c r="J3688" s="5">
        <v>4</v>
      </c>
      <c r="K3688" s="5" t="s">
        <v>27180</v>
      </c>
      <c r="L3688" s="5">
        <v>4.3299999999999998E-2</v>
      </c>
      <c r="M3688" s="8">
        <v>936672393</v>
      </c>
      <c r="N3688" s="8">
        <v>934189433</v>
      </c>
      <c r="O3688" s="8">
        <v>628079898</v>
      </c>
      <c r="P3688" s="8">
        <v>695166607</v>
      </c>
      <c r="Q3688" s="8">
        <v>678434540</v>
      </c>
      <c r="R3688" s="5" t="s">
        <v>417</v>
      </c>
      <c r="S3688" s="5" t="s">
        <v>417</v>
      </c>
      <c r="T3688" s="5" t="s">
        <v>417</v>
      </c>
      <c r="U3688" s="5" t="s">
        <v>417</v>
      </c>
      <c r="V3688" s="5" t="s">
        <v>417</v>
      </c>
      <c r="W3688" s="5" t="s">
        <v>417</v>
      </c>
      <c r="X3688" s="5" t="s">
        <v>417</v>
      </c>
      <c r="Y3688" s="5" t="s">
        <v>417</v>
      </c>
      <c r="Z3688" s="5" t="s">
        <v>417</v>
      </c>
      <c r="AA3688" s="5" t="s">
        <v>417</v>
      </c>
      <c r="AB3688" s="5"/>
      <c r="AC3688" s="5"/>
      <c r="AD3688" s="5"/>
      <c r="AE3688" s="5"/>
      <c r="AF3688" s="5"/>
    </row>
    <row r="3689" spans="1:32">
      <c r="A3689" s="5" t="s">
        <v>27181</v>
      </c>
      <c r="B3689" s="5" t="str">
        <f>IF(COUNTIF('Leads Priorizados INT'!M:M,A3689)&gt;0,"Sí","No")</f>
        <v>No</v>
      </c>
      <c r="C3689">
        <v>1</v>
      </c>
      <c r="D3689" s="6" t="s">
        <v>414</v>
      </c>
      <c r="E3689" s="5" t="s">
        <v>27182</v>
      </c>
      <c r="F3689" s="5" t="s">
        <v>1245</v>
      </c>
      <c r="G3689" s="5" t="s">
        <v>3311</v>
      </c>
      <c r="H3689" s="7">
        <v>832702</v>
      </c>
      <c r="I3689" s="5">
        <v>7</v>
      </c>
      <c r="J3689" s="5">
        <v>2</v>
      </c>
      <c r="K3689" s="5" t="s">
        <v>27183</v>
      </c>
      <c r="L3689" s="5">
        <v>4.3299999999999998E-2</v>
      </c>
      <c r="M3689" s="8"/>
      <c r="N3689" s="8"/>
      <c r="O3689" s="8"/>
      <c r="P3689" s="8"/>
      <c r="Q3689" s="8"/>
      <c r="R3689" s="5" t="s">
        <v>417</v>
      </c>
      <c r="S3689" s="5" t="s">
        <v>417</v>
      </c>
      <c r="T3689" s="5" t="s">
        <v>417</v>
      </c>
      <c r="U3689" s="5" t="s">
        <v>417</v>
      </c>
      <c r="V3689" s="5" t="s">
        <v>417</v>
      </c>
      <c r="W3689" s="5" t="s">
        <v>417</v>
      </c>
      <c r="X3689" s="5" t="s">
        <v>417</v>
      </c>
      <c r="Y3689" s="5" t="s">
        <v>417</v>
      </c>
      <c r="Z3689" s="5" t="s">
        <v>417</v>
      </c>
      <c r="AA3689" s="5" t="s">
        <v>417</v>
      </c>
      <c r="AB3689" s="5"/>
      <c r="AC3689" s="5"/>
      <c r="AD3689" s="5"/>
      <c r="AE3689" s="5"/>
      <c r="AF3689" s="5"/>
    </row>
    <row r="3690" spans="1:32" hidden="1">
      <c r="A3690" s="5" t="s">
        <v>27184</v>
      </c>
      <c r="B3690" s="5" t="str">
        <f>IF(COUNTIF('Leads Priorizados INT'!M:M,A3690)&gt;0,"Sí","No")</f>
        <v>No</v>
      </c>
      <c r="C3690">
        <v>0</v>
      </c>
      <c r="D3690" s="6" t="s">
        <v>414</v>
      </c>
      <c r="E3690" s="5" t="s">
        <v>27185</v>
      </c>
      <c r="F3690" s="5" t="s">
        <v>700</v>
      </c>
      <c r="G3690" s="5" t="s">
        <v>18574</v>
      </c>
      <c r="H3690" s="7">
        <v>1189308</v>
      </c>
      <c r="I3690" s="5">
        <v>3</v>
      </c>
      <c r="J3690" s="5">
        <v>2</v>
      </c>
      <c r="K3690" s="5" t="s">
        <v>27186</v>
      </c>
      <c r="L3690" s="5">
        <v>4.3200000000000002E-2</v>
      </c>
      <c r="M3690" s="8">
        <v>950262002</v>
      </c>
      <c r="N3690" s="8">
        <v>950242002</v>
      </c>
      <c r="O3690" s="8">
        <v>954513919</v>
      </c>
      <c r="P3690" s="8">
        <v>954998567</v>
      </c>
      <c r="Q3690" s="8">
        <v>667444432</v>
      </c>
      <c r="R3690" s="5" t="s">
        <v>417</v>
      </c>
      <c r="S3690" s="5" t="s">
        <v>417</v>
      </c>
      <c r="T3690" s="5" t="s">
        <v>417</v>
      </c>
      <c r="U3690" s="5" t="s">
        <v>417</v>
      </c>
      <c r="V3690" s="5" t="s">
        <v>417</v>
      </c>
      <c r="W3690" s="5" t="s">
        <v>417</v>
      </c>
      <c r="X3690" s="5" t="s">
        <v>417</v>
      </c>
      <c r="Y3690" s="5" t="s">
        <v>417</v>
      </c>
      <c r="Z3690" s="5" t="s">
        <v>417</v>
      </c>
      <c r="AA3690" s="5" t="s">
        <v>417</v>
      </c>
      <c r="AB3690" s="5" t="s">
        <v>27187</v>
      </c>
      <c r="AC3690" s="5"/>
      <c r="AD3690" s="5"/>
      <c r="AE3690" s="5"/>
      <c r="AF3690" s="5"/>
    </row>
    <row r="3691" spans="1:32" hidden="1">
      <c r="A3691" s="5" t="s">
        <v>27188</v>
      </c>
      <c r="B3691" s="5" t="str">
        <f>IF(COUNTIF('Leads Priorizados INT'!M:M,A3691)&gt;0,"Sí","No")</f>
        <v>No</v>
      </c>
      <c r="C3691">
        <v>0</v>
      </c>
      <c r="D3691" s="6" t="s">
        <v>414</v>
      </c>
      <c r="E3691" s="5" t="s">
        <v>27189</v>
      </c>
      <c r="F3691" s="5" t="s">
        <v>497</v>
      </c>
      <c r="G3691" s="5" t="s">
        <v>11598</v>
      </c>
      <c r="H3691" s="7">
        <v>2520983</v>
      </c>
      <c r="I3691" s="5">
        <v>1</v>
      </c>
      <c r="J3691" s="5">
        <v>1</v>
      </c>
      <c r="K3691" s="5" t="s">
        <v>27190</v>
      </c>
      <c r="L3691" s="5">
        <v>4.3200000000000002E-2</v>
      </c>
      <c r="M3691" s="8">
        <v>971288513</v>
      </c>
      <c r="N3691" s="8">
        <v>971733393</v>
      </c>
      <c r="O3691" s="8"/>
      <c r="P3691" s="8"/>
      <c r="Q3691" s="8"/>
      <c r="R3691" s="5" t="s">
        <v>417</v>
      </c>
      <c r="S3691" s="5" t="s">
        <v>417</v>
      </c>
      <c r="T3691" s="5" t="s">
        <v>417</v>
      </c>
      <c r="U3691" s="5" t="s">
        <v>417</v>
      </c>
      <c r="V3691" s="5" t="s">
        <v>417</v>
      </c>
      <c r="W3691" s="5" t="s">
        <v>417</v>
      </c>
      <c r="X3691" s="5" t="s">
        <v>417</v>
      </c>
      <c r="Y3691" s="5" t="s">
        <v>417</v>
      </c>
      <c r="Z3691" s="5" t="s">
        <v>417</v>
      </c>
      <c r="AA3691" s="5" t="s">
        <v>417</v>
      </c>
      <c r="AB3691" s="5" t="s">
        <v>27191</v>
      </c>
      <c r="AC3691" s="5"/>
      <c r="AD3691" s="5"/>
      <c r="AE3691" s="5"/>
      <c r="AF3691" s="5"/>
    </row>
    <row r="3692" spans="1:32" hidden="1">
      <c r="A3692" s="5" t="s">
        <v>27192</v>
      </c>
      <c r="B3692" s="5" t="str">
        <f>IF(COUNTIF('Leads Priorizados INT'!M:M,A3692)&gt;0,"Sí","No")</f>
        <v>No</v>
      </c>
      <c r="C3692">
        <v>0</v>
      </c>
      <c r="D3692" s="6" t="s">
        <v>414</v>
      </c>
      <c r="E3692" s="5" t="s">
        <v>27193</v>
      </c>
      <c r="F3692" s="5" t="s">
        <v>152</v>
      </c>
      <c r="G3692" s="5" t="s">
        <v>2486</v>
      </c>
      <c r="H3692" s="7">
        <v>4576240</v>
      </c>
      <c r="I3692" s="5">
        <v>76</v>
      </c>
      <c r="J3692" s="5">
        <v>2</v>
      </c>
      <c r="K3692" s="5" t="s">
        <v>27194</v>
      </c>
      <c r="L3692" s="5">
        <v>4.3200000000000002E-2</v>
      </c>
      <c r="M3692" s="8">
        <v>935308049</v>
      </c>
      <c r="N3692" s="8">
        <v>936670950</v>
      </c>
      <c r="O3692" s="8">
        <v>935635899</v>
      </c>
      <c r="P3692" s="8">
        <v>652159382</v>
      </c>
      <c r="Q3692" s="8"/>
      <c r="R3692" s="5" t="s">
        <v>417</v>
      </c>
      <c r="S3692" s="5" t="s">
        <v>417</v>
      </c>
      <c r="T3692" s="5" t="s">
        <v>417</v>
      </c>
      <c r="U3692" s="5" t="s">
        <v>417</v>
      </c>
      <c r="V3692" s="5" t="s">
        <v>417</v>
      </c>
      <c r="W3692" s="5" t="s">
        <v>417</v>
      </c>
      <c r="X3692" s="5" t="s">
        <v>417</v>
      </c>
      <c r="Y3692" s="5" t="s">
        <v>417</v>
      </c>
      <c r="Z3692" s="5" t="s">
        <v>417</v>
      </c>
      <c r="AA3692" s="5" t="s">
        <v>417</v>
      </c>
      <c r="AB3692" s="5"/>
      <c r="AC3692" s="5"/>
      <c r="AD3692" s="5"/>
      <c r="AE3692" s="5"/>
      <c r="AF3692" s="5"/>
    </row>
    <row r="3693" spans="1:32" hidden="1">
      <c r="A3693" s="5" t="s">
        <v>27195</v>
      </c>
      <c r="B3693" s="5" t="str">
        <f>IF(COUNTIF('Leads Priorizados INT'!M:M,A3693)&gt;0,"Sí","No")</f>
        <v>No</v>
      </c>
      <c r="C3693">
        <v>0</v>
      </c>
      <c r="D3693" s="6" t="s">
        <v>414</v>
      </c>
      <c r="E3693" s="5" t="s">
        <v>27196</v>
      </c>
      <c r="F3693" s="5" t="s">
        <v>431</v>
      </c>
      <c r="G3693" s="5" t="s">
        <v>9571</v>
      </c>
      <c r="H3693" s="7">
        <v>1014405</v>
      </c>
      <c r="I3693" s="5">
        <v>7</v>
      </c>
      <c r="J3693" s="5">
        <v>1</v>
      </c>
      <c r="K3693" s="5" t="s">
        <v>27197</v>
      </c>
      <c r="L3693" s="5">
        <v>4.3200000000000002E-2</v>
      </c>
      <c r="M3693" s="8"/>
      <c r="N3693" s="8"/>
      <c r="O3693" s="8"/>
      <c r="P3693" s="8"/>
      <c r="Q3693" s="8"/>
      <c r="R3693" s="5" t="s">
        <v>417</v>
      </c>
      <c r="S3693" s="5" t="s">
        <v>417</v>
      </c>
      <c r="T3693" s="5" t="s">
        <v>417</v>
      </c>
      <c r="U3693" s="5" t="s">
        <v>417</v>
      </c>
      <c r="V3693" s="5" t="s">
        <v>417</v>
      </c>
      <c r="W3693" s="5" t="s">
        <v>417</v>
      </c>
      <c r="X3693" s="5" t="s">
        <v>417</v>
      </c>
      <c r="Y3693" s="5" t="s">
        <v>417</v>
      </c>
      <c r="Z3693" s="5" t="s">
        <v>417</v>
      </c>
      <c r="AA3693" s="5" t="s">
        <v>417</v>
      </c>
      <c r="AB3693" s="5"/>
      <c r="AC3693" s="5"/>
      <c r="AD3693" s="5"/>
      <c r="AE3693" s="5"/>
      <c r="AF3693" s="5"/>
    </row>
    <row r="3694" spans="1:32" hidden="1">
      <c r="A3694" s="5" t="s">
        <v>27198</v>
      </c>
      <c r="B3694" s="5" t="str">
        <f>IF(COUNTIF('Leads Priorizados INT'!M:M,A3694)&gt;0,"Sí","No")</f>
        <v>No</v>
      </c>
      <c r="C3694">
        <v>0</v>
      </c>
      <c r="D3694" s="6" t="s">
        <v>414</v>
      </c>
      <c r="E3694" s="5" t="s">
        <v>27199</v>
      </c>
      <c r="F3694" s="5" t="s">
        <v>152</v>
      </c>
      <c r="G3694" s="5" t="s">
        <v>1580</v>
      </c>
      <c r="H3694" s="7">
        <v>1102923</v>
      </c>
      <c r="I3694" s="5">
        <v>2</v>
      </c>
      <c r="J3694" s="5">
        <v>1</v>
      </c>
      <c r="K3694" s="5" t="s">
        <v>27200</v>
      </c>
      <c r="L3694" s="5">
        <v>4.3200000000000002E-2</v>
      </c>
      <c r="M3694" s="8"/>
      <c r="N3694" s="8"/>
      <c r="O3694" s="8"/>
      <c r="P3694" s="8"/>
      <c r="Q3694" s="8"/>
      <c r="R3694" s="5" t="s">
        <v>417</v>
      </c>
      <c r="S3694" s="5" t="s">
        <v>417</v>
      </c>
      <c r="T3694" s="5" t="s">
        <v>417</v>
      </c>
      <c r="U3694" s="5" t="s">
        <v>417</v>
      </c>
      <c r="V3694" s="5" t="s">
        <v>417</v>
      </c>
      <c r="W3694" s="5" t="s">
        <v>417</v>
      </c>
      <c r="X3694" s="5" t="s">
        <v>417</v>
      </c>
      <c r="Y3694" s="5" t="s">
        <v>417</v>
      </c>
      <c r="Z3694" s="5" t="s">
        <v>417</v>
      </c>
      <c r="AA3694" s="5" t="s">
        <v>417</v>
      </c>
      <c r="AB3694" s="5"/>
      <c r="AC3694" s="5"/>
      <c r="AD3694" s="5"/>
      <c r="AE3694" s="5"/>
      <c r="AF3694" s="5"/>
    </row>
    <row r="3695" spans="1:32" hidden="1">
      <c r="A3695" s="5" t="s">
        <v>27201</v>
      </c>
      <c r="B3695" s="5" t="str">
        <f>IF(COUNTIF('Leads Priorizados INT'!M:M,A3695)&gt;0,"Sí","No")</f>
        <v>No</v>
      </c>
      <c r="C3695">
        <v>0</v>
      </c>
      <c r="D3695" s="6" t="s">
        <v>414</v>
      </c>
      <c r="E3695" s="5" t="s">
        <v>27202</v>
      </c>
      <c r="F3695" s="5" t="s">
        <v>152</v>
      </c>
      <c r="G3695" s="5" t="s">
        <v>3335</v>
      </c>
      <c r="H3695" s="7">
        <v>2166090</v>
      </c>
      <c r="I3695" s="5">
        <v>4</v>
      </c>
      <c r="J3695" s="5">
        <v>1</v>
      </c>
      <c r="K3695" s="5" t="s">
        <v>27203</v>
      </c>
      <c r="L3695" s="5">
        <v>4.3200000000000002E-2</v>
      </c>
      <c r="M3695" s="8"/>
      <c r="N3695" s="8"/>
      <c r="O3695" s="8"/>
      <c r="P3695" s="8"/>
      <c r="Q3695" s="8"/>
      <c r="R3695" s="5" t="s">
        <v>417</v>
      </c>
      <c r="S3695" s="5" t="s">
        <v>417</v>
      </c>
      <c r="T3695" s="5" t="s">
        <v>417</v>
      </c>
      <c r="U3695" s="5" t="s">
        <v>417</v>
      </c>
      <c r="V3695" s="5" t="s">
        <v>417</v>
      </c>
      <c r="W3695" s="5" t="s">
        <v>417</v>
      </c>
      <c r="X3695" s="5" t="s">
        <v>417</v>
      </c>
      <c r="Y3695" s="5" t="s">
        <v>417</v>
      </c>
      <c r="Z3695" s="5" t="s">
        <v>417</v>
      </c>
      <c r="AA3695" s="5" t="s">
        <v>417</v>
      </c>
      <c r="AB3695" s="5"/>
      <c r="AC3695" s="5"/>
      <c r="AD3695" s="5"/>
      <c r="AE3695" s="5"/>
      <c r="AF3695" s="5"/>
    </row>
    <row r="3696" spans="1:32" hidden="1">
      <c r="A3696" s="5" t="s">
        <v>27204</v>
      </c>
      <c r="B3696" s="5" t="str">
        <f>IF(COUNTIF('Leads Priorizados INT'!M:M,A3696)&gt;0,"Sí","No")</f>
        <v>No</v>
      </c>
      <c r="C3696">
        <v>0</v>
      </c>
      <c r="D3696" s="6" t="s">
        <v>414</v>
      </c>
      <c r="E3696" s="5" t="s">
        <v>27205</v>
      </c>
      <c r="F3696" s="5" t="s">
        <v>729</v>
      </c>
      <c r="G3696" s="5" t="s">
        <v>13446</v>
      </c>
      <c r="H3696" s="7">
        <v>757653</v>
      </c>
      <c r="I3696" s="5">
        <v>2</v>
      </c>
      <c r="J3696" s="5">
        <v>1</v>
      </c>
      <c r="K3696" s="5" t="s">
        <v>27206</v>
      </c>
      <c r="L3696" s="5">
        <v>4.3200000000000002E-2</v>
      </c>
      <c r="M3696" s="8"/>
      <c r="N3696" s="8"/>
      <c r="O3696" s="8"/>
      <c r="P3696" s="8"/>
      <c r="Q3696" s="8"/>
      <c r="R3696" s="5" t="s">
        <v>417</v>
      </c>
      <c r="S3696" s="5" t="s">
        <v>417</v>
      </c>
      <c r="T3696" s="5" t="s">
        <v>417</v>
      </c>
      <c r="U3696" s="5" t="s">
        <v>417</v>
      </c>
      <c r="V3696" s="5" t="s">
        <v>417</v>
      </c>
      <c r="W3696" s="5" t="s">
        <v>417</v>
      </c>
      <c r="X3696" s="5" t="s">
        <v>417</v>
      </c>
      <c r="Y3696" s="5" t="s">
        <v>417</v>
      </c>
      <c r="Z3696" s="5" t="s">
        <v>417</v>
      </c>
      <c r="AA3696" s="5" t="s">
        <v>417</v>
      </c>
      <c r="AB3696" s="5"/>
      <c r="AC3696" s="5"/>
      <c r="AD3696" s="5"/>
      <c r="AE3696" s="5"/>
      <c r="AF3696" s="5"/>
    </row>
    <row r="3697" spans="1:32">
      <c r="A3697" s="5" t="s">
        <v>27207</v>
      </c>
      <c r="B3697" s="5" t="str">
        <f>IF(COUNTIF('Leads Priorizados INT'!M:M,A3697)&gt;0,"Sí","No")</f>
        <v>No</v>
      </c>
      <c r="C3697">
        <v>1</v>
      </c>
      <c r="D3697" s="6" t="s">
        <v>430</v>
      </c>
      <c r="E3697" s="5" t="s">
        <v>27208</v>
      </c>
      <c r="F3697" s="5" t="s">
        <v>581</v>
      </c>
      <c r="G3697" s="5" t="s">
        <v>15998</v>
      </c>
      <c r="H3697" s="7">
        <v>1758546</v>
      </c>
      <c r="I3697" s="5">
        <v>30</v>
      </c>
      <c r="J3697" s="5">
        <v>2</v>
      </c>
      <c r="K3697" s="5" t="s">
        <v>27209</v>
      </c>
      <c r="L3697" s="5">
        <v>4.3099999999999999E-2</v>
      </c>
      <c r="M3697" s="8">
        <v>986954058</v>
      </c>
      <c r="N3697" s="8">
        <v>986481443</v>
      </c>
      <c r="O3697" s="8">
        <v>986229462</v>
      </c>
      <c r="P3697" s="8">
        <v>986229459</v>
      </c>
      <c r="Q3697" s="8">
        <v>986229419</v>
      </c>
      <c r="R3697" s="5" t="s">
        <v>417</v>
      </c>
      <c r="S3697" s="5" t="s">
        <v>417</v>
      </c>
      <c r="T3697" s="5" t="s">
        <v>417</v>
      </c>
      <c r="U3697" s="5" t="s">
        <v>417</v>
      </c>
      <c r="V3697" s="5" t="s">
        <v>417</v>
      </c>
      <c r="W3697" s="5" t="s">
        <v>417</v>
      </c>
      <c r="X3697" s="5" t="s">
        <v>417</v>
      </c>
      <c r="Y3697" s="5" t="s">
        <v>417</v>
      </c>
      <c r="Z3697" s="5" t="s">
        <v>417</v>
      </c>
      <c r="AA3697" s="5" t="s">
        <v>417</v>
      </c>
      <c r="AB3697" s="5" t="s">
        <v>27210</v>
      </c>
      <c r="AC3697" s="5" t="s">
        <v>27211</v>
      </c>
      <c r="AD3697" s="5"/>
      <c r="AE3697" s="5"/>
      <c r="AF3697" s="5"/>
    </row>
    <row r="3698" spans="1:32" hidden="1">
      <c r="A3698" s="5" t="s">
        <v>27212</v>
      </c>
      <c r="B3698" s="5" t="str">
        <f>IF(COUNTIF('Leads Priorizados INT'!M:M,A3698)&gt;0,"Sí","No")</f>
        <v>No</v>
      </c>
      <c r="C3698">
        <v>0</v>
      </c>
      <c r="D3698" s="6" t="s">
        <v>430</v>
      </c>
      <c r="E3698" s="5" t="s">
        <v>27213</v>
      </c>
      <c r="F3698" s="5" t="s">
        <v>431</v>
      </c>
      <c r="G3698" s="5" t="s">
        <v>10747</v>
      </c>
      <c r="H3698" s="7">
        <v>490237</v>
      </c>
      <c r="I3698" s="5">
        <v>2</v>
      </c>
      <c r="J3698" s="5">
        <v>3</v>
      </c>
      <c r="K3698" s="5" t="s">
        <v>27214</v>
      </c>
      <c r="L3698" s="5">
        <v>4.3099999999999999E-2</v>
      </c>
      <c r="M3698" s="8">
        <v>932723900</v>
      </c>
      <c r="N3698" s="8">
        <v>695831299</v>
      </c>
      <c r="O3698" s="8">
        <v>658921850</v>
      </c>
      <c r="P3698" s="8">
        <v>630918052</v>
      </c>
      <c r="Q3698" s="8"/>
      <c r="R3698" s="5" t="s">
        <v>417</v>
      </c>
      <c r="S3698" s="5" t="s">
        <v>417</v>
      </c>
      <c r="T3698" s="5" t="s">
        <v>417</v>
      </c>
      <c r="U3698" s="5" t="s">
        <v>417</v>
      </c>
      <c r="V3698" s="5" t="s">
        <v>417</v>
      </c>
      <c r="W3698" s="5" t="s">
        <v>417</v>
      </c>
      <c r="X3698" s="5" t="s">
        <v>417</v>
      </c>
      <c r="Y3698" s="5" t="s">
        <v>417</v>
      </c>
      <c r="Z3698" s="5" t="s">
        <v>417</v>
      </c>
      <c r="AA3698" s="5" t="s">
        <v>417</v>
      </c>
      <c r="AB3698" s="5" t="s">
        <v>18011</v>
      </c>
      <c r="AC3698" s="5"/>
      <c r="AD3698" s="5"/>
      <c r="AE3698" s="5"/>
      <c r="AF3698" s="5"/>
    </row>
    <row r="3699" spans="1:32" hidden="1">
      <c r="A3699" s="5" t="s">
        <v>27215</v>
      </c>
      <c r="B3699" s="5" t="str">
        <f>IF(COUNTIF('Leads Priorizados INT'!M:M,A3699)&gt;0,"Sí","No")</f>
        <v>No</v>
      </c>
      <c r="C3699">
        <v>0</v>
      </c>
      <c r="D3699" s="6" t="s">
        <v>414</v>
      </c>
      <c r="E3699" s="5" t="s">
        <v>27216</v>
      </c>
      <c r="F3699" s="5" t="s">
        <v>152</v>
      </c>
      <c r="G3699" s="5" t="s">
        <v>2164</v>
      </c>
      <c r="H3699" s="7">
        <v>3911913</v>
      </c>
      <c r="I3699" s="5">
        <v>11</v>
      </c>
      <c r="J3699" s="5">
        <v>1</v>
      </c>
      <c r="K3699" s="5" t="s">
        <v>27217</v>
      </c>
      <c r="L3699" s="5">
        <v>4.3099999999999999E-2</v>
      </c>
      <c r="M3699" s="8"/>
      <c r="N3699" s="8"/>
      <c r="O3699" s="8"/>
      <c r="P3699" s="8"/>
      <c r="Q3699" s="8"/>
      <c r="R3699" s="5" t="s">
        <v>417</v>
      </c>
      <c r="S3699" s="5" t="s">
        <v>417</v>
      </c>
      <c r="T3699" s="5" t="s">
        <v>417</v>
      </c>
      <c r="U3699" s="5" t="s">
        <v>417</v>
      </c>
      <c r="V3699" s="5" t="s">
        <v>417</v>
      </c>
      <c r="W3699" s="5" t="s">
        <v>417</v>
      </c>
      <c r="X3699" s="5" t="s">
        <v>417</v>
      </c>
      <c r="Y3699" s="5" t="s">
        <v>417</v>
      </c>
      <c r="Z3699" s="5" t="s">
        <v>417</v>
      </c>
      <c r="AA3699" s="5" t="s">
        <v>417</v>
      </c>
      <c r="AB3699" s="5"/>
      <c r="AC3699" s="5"/>
      <c r="AD3699" s="5"/>
      <c r="AE3699" s="5"/>
      <c r="AF3699" s="5"/>
    </row>
    <row r="3700" spans="1:32" hidden="1">
      <c r="A3700" s="5" t="s">
        <v>27218</v>
      </c>
      <c r="B3700" s="5" t="str">
        <f>IF(COUNTIF('Leads Priorizados INT'!M:M,A3700)&gt;0,"Sí","No")</f>
        <v>No</v>
      </c>
      <c r="C3700">
        <v>0</v>
      </c>
      <c r="D3700" s="6" t="s">
        <v>1234</v>
      </c>
      <c r="E3700" s="5" t="s">
        <v>27219</v>
      </c>
      <c r="F3700" s="5" t="s">
        <v>700</v>
      </c>
      <c r="G3700" s="5" t="s">
        <v>27220</v>
      </c>
      <c r="H3700" s="7">
        <v>358966</v>
      </c>
      <c r="I3700" s="5">
        <v>3</v>
      </c>
      <c r="J3700" s="5">
        <v>2</v>
      </c>
      <c r="K3700" s="5" t="s">
        <v>27221</v>
      </c>
      <c r="L3700" s="5">
        <v>4.3099999999999999E-2</v>
      </c>
      <c r="M3700" s="8">
        <v>955692380</v>
      </c>
      <c r="N3700" s="8">
        <v>670024124</v>
      </c>
      <c r="O3700" s="8"/>
      <c r="P3700" s="8"/>
      <c r="Q3700" s="8"/>
      <c r="R3700" s="5" t="s">
        <v>417</v>
      </c>
      <c r="S3700" s="5" t="s">
        <v>417</v>
      </c>
      <c r="T3700" s="5" t="s">
        <v>417</v>
      </c>
      <c r="U3700" s="5" t="s">
        <v>417</v>
      </c>
      <c r="V3700" s="5" t="s">
        <v>417</v>
      </c>
      <c r="W3700" s="5" t="s">
        <v>417</v>
      </c>
      <c r="X3700" s="5" t="s">
        <v>417</v>
      </c>
      <c r="Y3700" s="5" t="s">
        <v>417</v>
      </c>
      <c r="Z3700" s="5" t="s">
        <v>417</v>
      </c>
      <c r="AA3700" s="5" t="s">
        <v>417</v>
      </c>
      <c r="AB3700" s="5"/>
      <c r="AC3700" s="5"/>
      <c r="AD3700" s="5"/>
      <c r="AE3700" s="5"/>
      <c r="AF3700" s="5"/>
    </row>
    <row r="3701" spans="1:32" hidden="1">
      <c r="A3701" s="5" t="s">
        <v>27222</v>
      </c>
      <c r="B3701" s="5" t="str">
        <f>IF(COUNTIF('Leads Priorizados INT'!M:M,A3701)&gt;0,"Sí","No")</f>
        <v>No</v>
      </c>
      <c r="C3701">
        <v>0</v>
      </c>
      <c r="D3701" s="6" t="s">
        <v>414</v>
      </c>
      <c r="E3701" s="5" t="s">
        <v>27223</v>
      </c>
      <c r="F3701" s="5" t="s">
        <v>873</v>
      </c>
      <c r="G3701" s="5" t="s">
        <v>3383</v>
      </c>
      <c r="H3701" s="7">
        <v>399674</v>
      </c>
      <c r="I3701" s="5">
        <v>4</v>
      </c>
      <c r="J3701" s="5">
        <v>2</v>
      </c>
      <c r="K3701" s="5" t="s">
        <v>27224</v>
      </c>
      <c r="L3701" s="5">
        <v>4.3099999999999999E-2</v>
      </c>
      <c r="M3701" s="8">
        <v>952299346</v>
      </c>
      <c r="N3701" s="8">
        <v>951937342</v>
      </c>
      <c r="O3701" s="8">
        <v>910327715</v>
      </c>
      <c r="P3701" s="8"/>
      <c r="Q3701" s="8"/>
      <c r="R3701" s="5" t="s">
        <v>417</v>
      </c>
      <c r="S3701" s="5" t="s">
        <v>417</v>
      </c>
      <c r="T3701" s="5" t="s">
        <v>417</v>
      </c>
      <c r="U3701" s="5" t="s">
        <v>417</v>
      </c>
      <c r="V3701" s="5" t="s">
        <v>417</v>
      </c>
      <c r="W3701" s="5" t="s">
        <v>417</v>
      </c>
      <c r="X3701" s="5" t="s">
        <v>417</v>
      </c>
      <c r="Y3701" s="5" t="s">
        <v>417</v>
      </c>
      <c r="Z3701" s="5" t="s">
        <v>417</v>
      </c>
      <c r="AA3701" s="5" t="s">
        <v>417</v>
      </c>
      <c r="AB3701" s="5"/>
      <c r="AC3701" s="5"/>
      <c r="AD3701" s="5"/>
      <c r="AE3701" s="5"/>
      <c r="AF3701" s="5"/>
    </row>
    <row r="3702" spans="1:32">
      <c r="A3702" s="5" t="s">
        <v>27225</v>
      </c>
      <c r="B3702" s="5" t="str">
        <f>IF(COUNTIF('Leads Priorizados INT'!M:M,A3702)&gt;0,"Sí","No")</f>
        <v>No</v>
      </c>
      <c r="C3702">
        <v>1</v>
      </c>
      <c r="D3702" s="6" t="s">
        <v>414</v>
      </c>
      <c r="E3702" s="5" t="s">
        <v>27226</v>
      </c>
      <c r="F3702" s="5" t="s">
        <v>2631</v>
      </c>
      <c r="G3702" s="5" t="s">
        <v>14710</v>
      </c>
      <c r="H3702" s="7">
        <v>601861</v>
      </c>
      <c r="I3702" s="5">
        <v>4</v>
      </c>
      <c r="J3702" s="5">
        <v>1</v>
      </c>
      <c r="K3702" s="5" t="s">
        <v>27227</v>
      </c>
      <c r="L3702" s="5">
        <v>4.2999999999999997E-2</v>
      </c>
      <c r="M3702" s="8"/>
      <c r="N3702" s="8"/>
      <c r="O3702" s="8"/>
      <c r="P3702" s="8"/>
      <c r="Q3702" s="8"/>
      <c r="R3702" s="5" t="s">
        <v>417</v>
      </c>
      <c r="S3702" s="5" t="s">
        <v>417</v>
      </c>
      <c r="T3702" s="5" t="s">
        <v>417</v>
      </c>
      <c r="U3702" s="5" t="s">
        <v>417</v>
      </c>
      <c r="V3702" s="5" t="s">
        <v>417</v>
      </c>
      <c r="W3702" s="5" t="s">
        <v>417</v>
      </c>
      <c r="X3702" s="5" t="s">
        <v>417</v>
      </c>
      <c r="Y3702" s="5" t="s">
        <v>417</v>
      </c>
      <c r="Z3702" s="5" t="s">
        <v>417</v>
      </c>
      <c r="AA3702" s="5" t="s">
        <v>417</v>
      </c>
      <c r="AB3702" s="5"/>
      <c r="AC3702" s="5"/>
      <c r="AD3702" s="5"/>
      <c r="AE3702" s="5"/>
      <c r="AF3702" s="5"/>
    </row>
    <row r="3703" spans="1:32" hidden="1">
      <c r="A3703" s="5" t="s">
        <v>27228</v>
      </c>
      <c r="B3703" s="5" t="str">
        <f>IF(COUNTIF('Leads Priorizados INT'!M:M,A3703)&gt;0,"Sí","No")</f>
        <v>No</v>
      </c>
      <c r="C3703">
        <v>0</v>
      </c>
      <c r="D3703" s="6" t="s">
        <v>414</v>
      </c>
      <c r="E3703" s="5" t="s">
        <v>27229</v>
      </c>
      <c r="F3703" s="5" t="s">
        <v>1118</v>
      </c>
      <c r="G3703" s="5" t="s">
        <v>27230</v>
      </c>
      <c r="H3703" s="7">
        <v>2137774</v>
      </c>
      <c r="I3703" s="5">
        <v>5</v>
      </c>
      <c r="J3703" s="5">
        <v>2</v>
      </c>
      <c r="K3703" s="5" t="s">
        <v>27231</v>
      </c>
      <c r="L3703" s="5">
        <v>4.2999999999999997E-2</v>
      </c>
      <c r="M3703" s="8">
        <v>972795978</v>
      </c>
      <c r="N3703" s="8">
        <v>931903206</v>
      </c>
      <c r="O3703" s="8">
        <v>938810296</v>
      </c>
      <c r="P3703" s="8"/>
      <c r="Q3703" s="8"/>
      <c r="R3703" s="5" t="s">
        <v>417</v>
      </c>
      <c r="S3703" s="5" t="s">
        <v>417</v>
      </c>
      <c r="T3703" s="5" t="s">
        <v>417</v>
      </c>
      <c r="U3703" s="5" t="s">
        <v>417</v>
      </c>
      <c r="V3703" s="5" t="s">
        <v>417</v>
      </c>
      <c r="W3703" s="5" t="s">
        <v>417</v>
      </c>
      <c r="X3703" s="5" t="s">
        <v>417</v>
      </c>
      <c r="Y3703" s="5" t="s">
        <v>417</v>
      </c>
      <c r="Z3703" s="5" t="s">
        <v>417</v>
      </c>
      <c r="AA3703" s="5" t="s">
        <v>417</v>
      </c>
      <c r="AB3703" s="5" t="s">
        <v>27232</v>
      </c>
      <c r="AC3703" s="5"/>
      <c r="AD3703" s="5"/>
      <c r="AE3703" s="5"/>
      <c r="AF3703" s="5"/>
    </row>
    <row r="3704" spans="1:32" hidden="1">
      <c r="A3704" s="5" t="s">
        <v>27233</v>
      </c>
      <c r="B3704" s="5" t="str">
        <f>IF(COUNTIF('Leads Priorizados INT'!M:M,A3704)&gt;0,"Sí","No")</f>
        <v>No</v>
      </c>
      <c r="C3704">
        <v>0</v>
      </c>
      <c r="D3704" s="6" t="s">
        <v>414</v>
      </c>
      <c r="E3704" s="5" t="s">
        <v>27234</v>
      </c>
      <c r="F3704" s="5" t="s">
        <v>431</v>
      </c>
      <c r="G3704" s="5" t="s">
        <v>15645</v>
      </c>
      <c r="H3704" s="7">
        <v>1012699</v>
      </c>
      <c r="I3704" s="5">
        <v>1</v>
      </c>
      <c r="J3704" s="5">
        <v>1</v>
      </c>
      <c r="K3704" s="5" t="s">
        <v>27235</v>
      </c>
      <c r="L3704" s="5">
        <v>4.2999999999999997E-2</v>
      </c>
      <c r="M3704" s="8">
        <v>938446726</v>
      </c>
      <c r="N3704" s="8"/>
      <c r="O3704" s="8"/>
      <c r="P3704" s="8"/>
      <c r="Q3704" s="8"/>
      <c r="R3704" s="5" t="s">
        <v>417</v>
      </c>
      <c r="S3704" s="5" t="s">
        <v>417</v>
      </c>
      <c r="T3704" s="5" t="s">
        <v>417</v>
      </c>
      <c r="U3704" s="5" t="s">
        <v>417</v>
      </c>
      <c r="V3704" s="5" t="s">
        <v>417</v>
      </c>
      <c r="W3704" s="5" t="s">
        <v>417</v>
      </c>
      <c r="X3704" s="5" t="s">
        <v>417</v>
      </c>
      <c r="Y3704" s="5" t="s">
        <v>417</v>
      </c>
      <c r="Z3704" s="5" t="s">
        <v>417</v>
      </c>
      <c r="AA3704" s="5" t="s">
        <v>417</v>
      </c>
      <c r="AB3704" s="5"/>
      <c r="AC3704" s="5"/>
      <c r="AD3704" s="5"/>
      <c r="AE3704" s="5"/>
      <c r="AF3704" s="5"/>
    </row>
    <row r="3705" spans="1:32" hidden="1">
      <c r="A3705" s="5" t="s">
        <v>27236</v>
      </c>
      <c r="B3705" s="5" t="str">
        <f>IF(COUNTIF('Leads Priorizados INT'!M:M,A3705)&gt;0,"Sí","No")</f>
        <v>No</v>
      </c>
      <c r="C3705">
        <v>0</v>
      </c>
      <c r="D3705" s="6" t="s">
        <v>414</v>
      </c>
      <c r="E3705" s="5" t="s">
        <v>27237</v>
      </c>
      <c r="F3705" s="5" t="s">
        <v>152</v>
      </c>
      <c r="G3705" s="5" t="s">
        <v>522</v>
      </c>
      <c r="H3705" s="7">
        <v>607678</v>
      </c>
      <c r="I3705" s="5">
        <v>1</v>
      </c>
      <c r="J3705" s="5">
        <v>1</v>
      </c>
      <c r="K3705" s="5" t="s">
        <v>27238</v>
      </c>
      <c r="L3705" s="5">
        <v>4.2999999999999997E-2</v>
      </c>
      <c r="M3705" s="8"/>
      <c r="N3705" s="8"/>
      <c r="O3705" s="8"/>
      <c r="P3705" s="8"/>
      <c r="Q3705" s="8"/>
      <c r="R3705" s="5" t="s">
        <v>417</v>
      </c>
      <c r="S3705" s="5" t="s">
        <v>417</v>
      </c>
      <c r="T3705" s="5" t="s">
        <v>417</v>
      </c>
      <c r="U3705" s="5" t="s">
        <v>417</v>
      </c>
      <c r="V3705" s="5" t="s">
        <v>417</v>
      </c>
      <c r="W3705" s="5" t="s">
        <v>417</v>
      </c>
      <c r="X3705" s="5" t="s">
        <v>417</v>
      </c>
      <c r="Y3705" s="5" t="s">
        <v>417</v>
      </c>
      <c r="Z3705" s="5" t="s">
        <v>417</v>
      </c>
      <c r="AA3705" s="5" t="s">
        <v>417</v>
      </c>
      <c r="AB3705" s="5"/>
      <c r="AC3705" s="5"/>
      <c r="AD3705" s="5"/>
      <c r="AE3705" s="5"/>
      <c r="AF3705" s="5"/>
    </row>
    <row r="3706" spans="1:32" hidden="1">
      <c r="A3706" s="5" t="s">
        <v>27239</v>
      </c>
      <c r="B3706" s="5" t="str">
        <f>IF(COUNTIF('Leads Priorizados INT'!M:M,A3706)&gt;0,"Sí","No")</f>
        <v>No</v>
      </c>
      <c r="C3706">
        <v>0</v>
      </c>
      <c r="D3706" s="6" t="s">
        <v>414</v>
      </c>
      <c r="E3706" s="5" t="s">
        <v>27240</v>
      </c>
      <c r="F3706" s="5" t="s">
        <v>152</v>
      </c>
      <c r="G3706" s="5" t="s">
        <v>833</v>
      </c>
      <c r="H3706" s="7">
        <v>308557</v>
      </c>
      <c r="I3706" s="5">
        <v>1</v>
      </c>
      <c r="J3706" s="5">
        <v>2</v>
      </c>
      <c r="K3706" s="5" t="s">
        <v>27241</v>
      </c>
      <c r="L3706" s="5">
        <v>4.2999999999999997E-2</v>
      </c>
      <c r="M3706" s="8"/>
      <c r="N3706" s="8"/>
      <c r="O3706" s="8"/>
      <c r="P3706" s="8"/>
      <c r="Q3706" s="8"/>
      <c r="R3706" s="5" t="s">
        <v>417</v>
      </c>
      <c r="S3706" s="5" t="s">
        <v>417</v>
      </c>
      <c r="T3706" s="5" t="s">
        <v>417</v>
      </c>
      <c r="U3706" s="5" t="s">
        <v>417</v>
      </c>
      <c r="V3706" s="5" t="s">
        <v>417</v>
      </c>
      <c r="W3706" s="5" t="s">
        <v>417</v>
      </c>
      <c r="X3706" s="5" t="s">
        <v>417</v>
      </c>
      <c r="Y3706" s="5" t="s">
        <v>417</v>
      </c>
      <c r="Z3706" s="5" t="s">
        <v>417</v>
      </c>
      <c r="AA3706" s="5" t="s">
        <v>417</v>
      </c>
      <c r="AB3706" s="5"/>
      <c r="AC3706" s="5"/>
      <c r="AD3706" s="5"/>
      <c r="AE3706" s="5"/>
      <c r="AF3706" s="5"/>
    </row>
    <row r="3707" spans="1:32" hidden="1">
      <c r="A3707" s="5" t="s">
        <v>27242</v>
      </c>
      <c r="B3707" s="5" t="str">
        <f>IF(COUNTIF('Leads Priorizados INT'!M:M,A3707)&gt;0,"Sí","No")</f>
        <v>No</v>
      </c>
      <c r="C3707">
        <v>0</v>
      </c>
      <c r="D3707" s="6" t="s">
        <v>414</v>
      </c>
      <c r="E3707" s="5" t="s">
        <v>27243</v>
      </c>
      <c r="F3707" s="5" t="s">
        <v>152</v>
      </c>
      <c r="G3707" s="5" t="s">
        <v>1535</v>
      </c>
      <c r="H3707" s="7">
        <v>6863346</v>
      </c>
      <c r="I3707" s="5">
        <v>93</v>
      </c>
      <c r="J3707" s="5">
        <v>2</v>
      </c>
      <c r="K3707" s="5" t="s">
        <v>27244</v>
      </c>
      <c r="L3707" s="5">
        <v>4.2999999999999997E-2</v>
      </c>
      <c r="M3707" s="8"/>
      <c r="N3707" s="8"/>
      <c r="O3707" s="8"/>
      <c r="P3707" s="8"/>
      <c r="Q3707" s="8"/>
      <c r="R3707" s="5" t="s">
        <v>417</v>
      </c>
      <c r="S3707" s="5" t="s">
        <v>417</v>
      </c>
      <c r="T3707" s="5" t="s">
        <v>417</v>
      </c>
      <c r="U3707" s="5" t="s">
        <v>417</v>
      </c>
      <c r="V3707" s="5" t="s">
        <v>417</v>
      </c>
      <c r="W3707" s="5" t="s">
        <v>417</v>
      </c>
      <c r="X3707" s="5" t="s">
        <v>417</v>
      </c>
      <c r="Y3707" s="5" t="s">
        <v>417</v>
      </c>
      <c r="Z3707" s="5" t="s">
        <v>417</v>
      </c>
      <c r="AA3707" s="5" t="s">
        <v>417</v>
      </c>
      <c r="AB3707" s="5"/>
      <c r="AC3707" s="5"/>
      <c r="AD3707" s="5"/>
      <c r="AE3707" s="5"/>
      <c r="AF3707" s="5"/>
    </row>
    <row r="3708" spans="1:32" hidden="1">
      <c r="A3708" s="5" t="s">
        <v>27245</v>
      </c>
      <c r="B3708" s="5" t="str">
        <f>IF(COUNTIF('Leads Priorizados INT'!M:M,A3708)&gt;0,"Sí","No")</f>
        <v>No</v>
      </c>
      <c r="C3708">
        <v>0</v>
      </c>
      <c r="D3708" s="6" t="s">
        <v>414</v>
      </c>
      <c r="E3708" s="5" t="s">
        <v>27246</v>
      </c>
      <c r="F3708" s="5" t="s">
        <v>740</v>
      </c>
      <c r="G3708" s="5" t="s">
        <v>12574</v>
      </c>
      <c r="H3708" s="7">
        <v>311923</v>
      </c>
      <c r="I3708" s="5">
        <v>10</v>
      </c>
      <c r="J3708" s="5">
        <v>5</v>
      </c>
      <c r="K3708" s="5" t="s">
        <v>27247</v>
      </c>
      <c r="L3708" s="5">
        <v>4.2900000000000001E-2</v>
      </c>
      <c r="M3708" s="8">
        <v>924273450</v>
      </c>
      <c r="N3708" s="8">
        <v>685890422</v>
      </c>
      <c r="O3708" s="8">
        <v>664827257</v>
      </c>
      <c r="P3708" s="8">
        <v>664827224</v>
      </c>
      <c r="Q3708" s="8">
        <v>650708980</v>
      </c>
      <c r="R3708" s="5" t="s">
        <v>417</v>
      </c>
      <c r="S3708" s="5" t="s">
        <v>417</v>
      </c>
      <c r="T3708" s="5" t="s">
        <v>417</v>
      </c>
      <c r="U3708" s="5" t="s">
        <v>417</v>
      </c>
      <c r="V3708" s="5" t="s">
        <v>417</v>
      </c>
      <c r="W3708" s="5" t="s">
        <v>417</v>
      </c>
      <c r="X3708" s="5" t="s">
        <v>417</v>
      </c>
      <c r="Y3708" s="5" t="s">
        <v>417</v>
      </c>
      <c r="Z3708" s="5" t="s">
        <v>417</v>
      </c>
      <c r="AA3708" s="5" t="s">
        <v>417</v>
      </c>
      <c r="AB3708" s="5" t="s">
        <v>27248</v>
      </c>
      <c r="AC3708" s="5" t="s">
        <v>27249</v>
      </c>
      <c r="AD3708" s="5"/>
      <c r="AE3708" s="5"/>
      <c r="AF3708" s="5"/>
    </row>
    <row r="3709" spans="1:32" hidden="1">
      <c r="A3709" s="5" t="s">
        <v>27250</v>
      </c>
      <c r="B3709" s="5" t="str">
        <f>IF(COUNTIF('Leads Priorizados INT'!M:M,A3709)&gt;0,"Sí","No")</f>
        <v>No</v>
      </c>
      <c r="C3709">
        <v>0</v>
      </c>
      <c r="D3709" s="6" t="s">
        <v>414</v>
      </c>
      <c r="E3709" s="5" t="s">
        <v>27251</v>
      </c>
      <c r="F3709" s="5" t="s">
        <v>27252</v>
      </c>
      <c r="G3709" s="5" t="s">
        <v>27253</v>
      </c>
      <c r="H3709" s="7">
        <v>1053540</v>
      </c>
      <c r="I3709" s="5">
        <v>7</v>
      </c>
      <c r="J3709" s="5">
        <v>1</v>
      </c>
      <c r="K3709" s="5" t="s">
        <v>27254</v>
      </c>
      <c r="L3709" s="5">
        <v>4.2900000000000001E-2</v>
      </c>
      <c r="M3709" s="8"/>
      <c r="N3709" s="8"/>
      <c r="O3709" s="8"/>
      <c r="P3709" s="8"/>
      <c r="Q3709" s="8"/>
      <c r="R3709" s="5" t="s">
        <v>417</v>
      </c>
      <c r="S3709" s="5" t="s">
        <v>417</v>
      </c>
      <c r="T3709" s="5" t="s">
        <v>417</v>
      </c>
      <c r="U3709" s="5" t="s">
        <v>417</v>
      </c>
      <c r="V3709" s="5" t="s">
        <v>417</v>
      </c>
      <c r="W3709" s="5" t="s">
        <v>417</v>
      </c>
      <c r="X3709" s="5" t="s">
        <v>417</v>
      </c>
      <c r="Y3709" s="5" t="s">
        <v>417</v>
      </c>
      <c r="Z3709" s="5" t="s">
        <v>417</v>
      </c>
      <c r="AA3709" s="5" t="s">
        <v>417</v>
      </c>
      <c r="AB3709" s="5"/>
      <c r="AC3709" s="5"/>
      <c r="AD3709" s="5"/>
      <c r="AE3709" s="5"/>
      <c r="AF3709" s="5"/>
    </row>
    <row r="3710" spans="1:32" hidden="1">
      <c r="A3710" s="5" t="s">
        <v>27255</v>
      </c>
      <c r="B3710" s="5" t="str">
        <f>IF(COUNTIF('Leads Priorizados INT'!M:M,A3710)&gt;0,"Sí","No")</f>
        <v>No</v>
      </c>
      <c r="C3710">
        <v>0</v>
      </c>
      <c r="D3710" s="6" t="s">
        <v>414</v>
      </c>
      <c r="E3710" s="5" t="s">
        <v>27256</v>
      </c>
      <c r="F3710" s="5" t="s">
        <v>752</v>
      </c>
      <c r="G3710" s="5" t="s">
        <v>18877</v>
      </c>
      <c r="H3710" s="7">
        <v>763341</v>
      </c>
      <c r="I3710" s="5">
        <v>8</v>
      </c>
      <c r="J3710" s="5">
        <v>4</v>
      </c>
      <c r="K3710" s="5" t="s">
        <v>27257</v>
      </c>
      <c r="L3710" s="5">
        <v>4.2900000000000001E-2</v>
      </c>
      <c r="M3710" s="8">
        <v>977588082</v>
      </c>
      <c r="N3710" s="8">
        <v>977919769</v>
      </c>
      <c r="O3710" s="8">
        <v>977919768</v>
      </c>
      <c r="P3710" s="8">
        <v>977440889</v>
      </c>
      <c r="Q3710" s="8">
        <v>675782070</v>
      </c>
      <c r="R3710" s="5" t="s">
        <v>417</v>
      </c>
      <c r="S3710" s="5" t="s">
        <v>417</v>
      </c>
      <c r="T3710" s="5" t="s">
        <v>417</v>
      </c>
      <c r="U3710" s="5" t="s">
        <v>417</v>
      </c>
      <c r="V3710" s="5" t="s">
        <v>417</v>
      </c>
      <c r="W3710" s="5" t="s">
        <v>417</v>
      </c>
      <c r="X3710" s="5" t="s">
        <v>417</v>
      </c>
      <c r="Y3710" s="5" t="s">
        <v>417</v>
      </c>
      <c r="Z3710" s="5" t="s">
        <v>417</v>
      </c>
      <c r="AA3710" s="5" t="s">
        <v>417</v>
      </c>
      <c r="AB3710" s="5"/>
      <c r="AC3710" s="5"/>
      <c r="AD3710" s="5"/>
      <c r="AE3710" s="5"/>
      <c r="AF3710" s="5"/>
    </row>
    <row r="3711" spans="1:32">
      <c r="A3711" s="5" t="s">
        <v>27258</v>
      </c>
      <c r="B3711" s="5" t="str">
        <f>IF(COUNTIF('Leads Priorizados INT'!M:M,A3711)&gt;0,"Sí","No")</f>
        <v>No</v>
      </c>
      <c r="C3711">
        <v>1</v>
      </c>
      <c r="D3711" s="6" t="s">
        <v>414</v>
      </c>
      <c r="E3711" s="5" t="s">
        <v>27259</v>
      </c>
      <c r="F3711" s="5" t="s">
        <v>931</v>
      </c>
      <c r="G3711" s="5" t="s">
        <v>20389</v>
      </c>
      <c r="H3711" s="7">
        <v>975915</v>
      </c>
      <c r="I3711" s="5">
        <v>1</v>
      </c>
      <c r="J3711" s="5">
        <v>2</v>
      </c>
      <c r="K3711" s="5" t="s">
        <v>27260</v>
      </c>
      <c r="L3711" s="5">
        <v>4.2900000000000001E-2</v>
      </c>
      <c r="M3711" s="8"/>
      <c r="N3711" s="8"/>
      <c r="O3711" s="8"/>
      <c r="P3711" s="8"/>
      <c r="Q3711" s="8"/>
      <c r="R3711" s="5" t="s">
        <v>417</v>
      </c>
      <c r="S3711" s="5" t="s">
        <v>417</v>
      </c>
      <c r="T3711" s="5" t="s">
        <v>417</v>
      </c>
      <c r="U3711" s="5" t="s">
        <v>417</v>
      </c>
      <c r="V3711" s="5" t="s">
        <v>417</v>
      </c>
      <c r="W3711" s="5" t="s">
        <v>417</v>
      </c>
      <c r="X3711" s="5" t="s">
        <v>417</v>
      </c>
      <c r="Y3711" s="5" t="s">
        <v>417</v>
      </c>
      <c r="Z3711" s="5" t="s">
        <v>417</v>
      </c>
      <c r="AA3711" s="5" t="s">
        <v>417</v>
      </c>
      <c r="AB3711" s="5"/>
      <c r="AC3711" s="5"/>
      <c r="AD3711" s="5"/>
      <c r="AE3711" s="5"/>
      <c r="AF3711" s="5"/>
    </row>
    <row r="3712" spans="1:32" hidden="1">
      <c r="A3712" s="5" t="s">
        <v>27261</v>
      </c>
      <c r="B3712" s="5" t="str">
        <f>IF(COUNTIF('Leads Priorizados INT'!M:M,A3712)&gt;0,"Sí","No")</f>
        <v>No</v>
      </c>
      <c r="C3712">
        <v>0</v>
      </c>
      <c r="D3712" s="6" t="s">
        <v>414</v>
      </c>
      <c r="E3712" s="5" t="s">
        <v>27262</v>
      </c>
      <c r="F3712" s="5" t="s">
        <v>873</v>
      </c>
      <c r="G3712" s="5" t="s">
        <v>2418</v>
      </c>
      <c r="H3712" s="7">
        <v>962115</v>
      </c>
      <c r="I3712" s="5">
        <v>8</v>
      </c>
      <c r="J3712" s="5">
        <v>1</v>
      </c>
      <c r="K3712" s="5" t="s">
        <v>27263</v>
      </c>
      <c r="L3712" s="5">
        <v>4.2900000000000001E-2</v>
      </c>
      <c r="M3712" s="8"/>
      <c r="N3712" s="8"/>
      <c r="O3712" s="8"/>
      <c r="P3712" s="8"/>
      <c r="Q3712" s="8"/>
      <c r="R3712" s="5" t="s">
        <v>417</v>
      </c>
      <c r="S3712" s="5" t="s">
        <v>417</v>
      </c>
      <c r="T3712" s="5" t="s">
        <v>417</v>
      </c>
      <c r="U3712" s="5" t="s">
        <v>417</v>
      </c>
      <c r="V3712" s="5" t="s">
        <v>417</v>
      </c>
      <c r="W3712" s="5" t="s">
        <v>417</v>
      </c>
      <c r="X3712" s="5" t="s">
        <v>417</v>
      </c>
      <c r="Y3712" s="5" t="s">
        <v>417</v>
      </c>
      <c r="Z3712" s="5" t="s">
        <v>417</v>
      </c>
      <c r="AA3712" s="5" t="s">
        <v>417</v>
      </c>
      <c r="AB3712" s="5"/>
      <c r="AC3712" s="5"/>
      <c r="AD3712" s="5"/>
      <c r="AE3712" s="5"/>
      <c r="AF3712" s="5"/>
    </row>
    <row r="3713" spans="1:32" hidden="1">
      <c r="A3713" s="5" t="s">
        <v>27264</v>
      </c>
      <c r="B3713" s="5" t="str">
        <f>IF(COUNTIF('Leads Priorizados INT'!M:M,A3713)&gt;0,"Sí","No")</f>
        <v>No</v>
      </c>
      <c r="C3713">
        <v>0</v>
      </c>
      <c r="D3713" s="6" t="s">
        <v>414</v>
      </c>
      <c r="E3713" s="5" t="s">
        <v>27265</v>
      </c>
      <c r="F3713" s="5" t="s">
        <v>152</v>
      </c>
      <c r="G3713" s="5" t="s">
        <v>12906</v>
      </c>
      <c r="H3713" s="7">
        <v>509334</v>
      </c>
      <c r="I3713" s="5">
        <v>1</v>
      </c>
      <c r="J3713" s="5">
        <v>1</v>
      </c>
      <c r="K3713" s="5" t="s">
        <v>27266</v>
      </c>
      <c r="L3713" s="5">
        <v>4.2900000000000001E-2</v>
      </c>
      <c r="M3713" s="8"/>
      <c r="N3713" s="8"/>
      <c r="O3713" s="8"/>
      <c r="P3713" s="8"/>
      <c r="Q3713" s="8"/>
      <c r="R3713" s="5" t="s">
        <v>417</v>
      </c>
      <c r="S3713" s="5" t="s">
        <v>417</v>
      </c>
      <c r="T3713" s="5" t="s">
        <v>417</v>
      </c>
      <c r="U3713" s="5" t="s">
        <v>417</v>
      </c>
      <c r="V3713" s="5" t="s">
        <v>417</v>
      </c>
      <c r="W3713" s="5" t="s">
        <v>417</v>
      </c>
      <c r="X3713" s="5" t="s">
        <v>417</v>
      </c>
      <c r="Y3713" s="5" t="s">
        <v>417</v>
      </c>
      <c r="Z3713" s="5" t="s">
        <v>417</v>
      </c>
      <c r="AA3713" s="5" t="s">
        <v>417</v>
      </c>
      <c r="AB3713" s="5"/>
      <c r="AC3713" s="5"/>
      <c r="AD3713" s="5"/>
      <c r="AE3713" s="5"/>
      <c r="AF3713" s="5"/>
    </row>
    <row r="3714" spans="1:32">
      <c r="A3714" s="5" t="s">
        <v>27267</v>
      </c>
      <c r="B3714" s="5" t="str">
        <f>IF(COUNTIF('Leads Priorizados INT'!M:M,A3714)&gt;0,"Sí","No")</f>
        <v>No</v>
      </c>
      <c r="C3714">
        <v>1</v>
      </c>
      <c r="D3714" s="6" t="s">
        <v>414</v>
      </c>
      <c r="E3714" s="5" t="s">
        <v>27268</v>
      </c>
      <c r="F3714" s="5" t="s">
        <v>152</v>
      </c>
      <c r="G3714" s="5" t="s">
        <v>619</v>
      </c>
      <c r="H3714" s="7">
        <v>1253946</v>
      </c>
      <c r="I3714" s="5">
        <v>5</v>
      </c>
      <c r="J3714" s="5">
        <v>1</v>
      </c>
      <c r="K3714" s="5" t="s">
        <v>27269</v>
      </c>
      <c r="L3714" s="5">
        <v>4.2900000000000001E-2</v>
      </c>
      <c r="M3714" s="8">
        <v>917160510</v>
      </c>
      <c r="N3714" s="8">
        <v>914495424</v>
      </c>
      <c r="O3714" s="8"/>
      <c r="P3714" s="8"/>
      <c r="Q3714" s="8"/>
      <c r="R3714" s="5" t="s">
        <v>417</v>
      </c>
      <c r="S3714" s="5" t="s">
        <v>417</v>
      </c>
      <c r="T3714" s="5" t="s">
        <v>417</v>
      </c>
      <c r="U3714" s="5" t="s">
        <v>417</v>
      </c>
      <c r="V3714" s="5" t="s">
        <v>417</v>
      </c>
      <c r="W3714" s="5" t="s">
        <v>417</v>
      </c>
      <c r="X3714" s="5" t="s">
        <v>417</v>
      </c>
      <c r="Y3714" s="5" t="s">
        <v>417</v>
      </c>
      <c r="Z3714" s="5" t="s">
        <v>417</v>
      </c>
      <c r="AA3714" s="5" t="s">
        <v>417</v>
      </c>
      <c r="AB3714" s="5" t="s">
        <v>27270</v>
      </c>
      <c r="AC3714" s="5"/>
      <c r="AD3714" s="5"/>
      <c r="AE3714" s="5"/>
      <c r="AF3714" s="5"/>
    </row>
    <row r="3715" spans="1:32" hidden="1">
      <c r="A3715" s="5" t="s">
        <v>27271</v>
      </c>
      <c r="B3715" s="5" t="str">
        <f>IF(COUNTIF('Leads Priorizados INT'!M:M,A3715)&gt;0,"Sí","No")</f>
        <v>No</v>
      </c>
      <c r="C3715">
        <v>0</v>
      </c>
      <c r="D3715" s="6" t="s">
        <v>430</v>
      </c>
      <c r="E3715" s="5" t="s">
        <v>27272</v>
      </c>
      <c r="F3715" s="5" t="s">
        <v>873</v>
      </c>
      <c r="G3715" s="5" t="s">
        <v>11416</v>
      </c>
      <c r="H3715" s="7">
        <v>519079</v>
      </c>
      <c r="I3715" s="5">
        <v>9</v>
      </c>
      <c r="J3715" s="5">
        <v>2</v>
      </c>
      <c r="K3715" s="5" t="s">
        <v>27273</v>
      </c>
      <c r="L3715" s="5">
        <v>4.2900000000000001E-2</v>
      </c>
      <c r="M3715" s="8">
        <v>915231038</v>
      </c>
      <c r="N3715" s="8">
        <v>665450154</v>
      </c>
      <c r="O3715" s="8">
        <v>656468278</v>
      </c>
      <c r="P3715" s="8">
        <v>645595246</v>
      </c>
      <c r="Q3715" s="8">
        <v>695551271</v>
      </c>
      <c r="R3715" s="5" t="s">
        <v>417</v>
      </c>
      <c r="S3715" s="5" t="s">
        <v>417</v>
      </c>
      <c r="T3715" s="5" t="s">
        <v>417</v>
      </c>
      <c r="U3715" s="5" t="s">
        <v>417</v>
      </c>
      <c r="V3715" s="5" t="s">
        <v>417</v>
      </c>
      <c r="W3715" s="5" t="s">
        <v>417</v>
      </c>
      <c r="X3715" s="5" t="s">
        <v>417</v>
      </c>
      <c r="Y3715" s="5" t="s">
        <v>417</v>
      </c>
      <c r="Z3715" s="5" t="s">
        <v>417</v>
      </c>
      <c r="AA3715" s="5" t="s">
        <v>417</v>
      </c>
      <c r="AB3715" s="5" t="s">
        <v>27274</v>
      </c>
      <c r="AC3715" s="5"/>
      <c r="AD3715" s="5"/>
      <c r="AE3715" s="5"/>
      <c r="AF3715" s="5"/>
    </row>
    <row r="3716" spans="1:32" hidden="1">
      <c r="A3716" s="5" t="s">
        <v>27275</v>
      </c>
      <c r="B3716" s="5" t="str">
        <f>IF(COUNTIF('Leads Priorizados INT'!M:M,A3716)&gt;0,"Sí","No")</f>
        <v>No</v>
      </c>
      <c r="C3716">
        <v>0</v>
      </c>
      <c r="D3716" s="6" t="s">
        <v>414</v>
      </c>
      <c r="E3716" s="5" t="s">
        <v>27276</v>
      </c>
      <c r="F3716" s="5" t="s">
        <v>431</v>
      </c>
      <c r="G3716" s="5" t="s">
        <v>2425</v>
      </c>
      <c r="H3716" s="7">
        <v>3435491</v>
      </c>
      <c r="I3716" s="5">
        <v>12</v>
      </c>
      <c r="J3716" s="5">
        <v>1</v>
      </c>
      <c r="K3716" s="5" t="s">
        <v>27277</v>
      </c>
      <c r="L3716" s="5">
        <v>4.2799999999999998E-2</v>
      </c>
      <c r="M3716" s="8">
        <v>645951872</v>
      </c>
      <c r="N3716" s="8"/>
      <c r="O3716" s="8"/>
      <c r="P3716" s="8"/>
      <c r="Q3716" s="8"/>
      <c r="R3716" s="5" t="s">
        <v>417</v>
      </c>
      <c r="S3716" s="5" t="s">
        <v>417</v>
      </c>
      <c r="T3716" s="5" t="s">
        <v>417</v>
      </c>
      <c r="U3716" s="5" t="s">
        <v>417</v>
      </c>
      <c r="V3716" s="5" t="s">
        <v>417</v>
      </c>
      <c r="W3716" s="5" t="s">
        <v>417</v>
      </c>
      <c r="X3716" s="5" t="s">
        <v>417</v>
      </c>
      <c r="Y3716" s="5" t="s">
        <v>417</v>
      </c>
      <c r="Z3716" s="5" t="s">
        <v>417</v>
      </c>
      <c r="AA3716" s="5" t="s">
        <v>417</v>
      </c>
      <c r="AB3716" s="5"/>
      <c r="AC3716" s="5"/>
      <c r="AD3716" s="5"/>
      <c r="AE3716" s="5"/>
      <c r="AF3716" s="5"/>
    </row>
    <row r="3717" spans="1:32" hidden="1">
      <c r="A3717" s="5" t="s">
        <v>27278</v>
      </c>
      <c r="B3717" s="5" t="str">
        <f>IF(COUNTIF('Leads Priorizados INT'!M:M,A3717)&gt;0,"Sí","No")</f>
        <v>No</v>
      </c>
      <c r="C3717">
        <v>0</v>
      </c>
      <c r="D3717" s="6" t="s">
        <v>414</v>
      </c>
      <c r="E3717" s="5" t="s">
        <v>27279</v>
      </c>
      <c r="F3717" s="5" t="s">
        <v>3374</v>
      </c>
      <c r="G3717" s="5" t="s">
        <v>13385</v>
      </c>
      <c r="H3717" s="7">
        <v>511606</v>
      </c>
      <c r="I3717" s="5">
        <v>2</v>
      </c>
      <c r="J3717" s="5">
        <v>1</v>
      </c>
      <c r="K3717" s="5" t="s">
        <v>27280</v>
      </c>
      <c r="L3717" s="5">
        <v>4.2799999999999998E-2</v>
      </c>
      <c r="M3717" s="8">
        <v>968225029</v>
      </c>
      <c r="N3717" s="8"/>
      <c r="O3717" s="8"/>
      <c r="P3717" s="8"/>
      <c r="Q3717" s="8"/>
      <c r="R3717" s="5" t="s">
        <v>417</v>
      </c>
      <c r="S3717" s="5" t="s">
        <v>417</v>
      </c>
      <c r="T3717" s="5" t="s">
        <v>417</v>
      </c>
      <c r="U3717" s="5" t="s">
        <v>417</v>
      </c>
      <c r="V3717" s="5" t="s">
        <v>417</v>
      </c>
      <c r="W3717" s="5" t="s">
        <v>417</v>
      </c>
      <c r="X3717" s="5" t="s">
        <v>417</v>
      </c>
      <c r="Y3717" s="5" t="s">
        <v>417</v>
      </c>
      <c r="Z3717" s="5" t="s">
        <v>417</v>
      </c>
      <c r="AA3717" s="5" t="s">
        <v>417</v>
      </c>
      <c r="AB3717" s="5"/>
      <c r="AC3717" s="5"/>
      <c r="AD3717" s="5"/>
      <c r="AE3717" s="5"/>
      <c r="AF3717" s="5"/>
    </row>
    <row r="3718" spans="1:32" hidden="1">
      <c r="A3718" s="5" t="s">
        <v>27281</v>
      </c>
      <c r="B3718" s="5" t="str">
        <f>IF(COUNTIF('Leads Priorizados INT'!M:M,A3718)&gt;0,"Sí","No")</f>
        <v>No</v>
      </c>
      <c r="C3718">
        <v>0</v>
      </c>
      <c r="D3718" s="6" t="s">
        <v>414</v>
      </c>
      <c r="E3718" s="5" t="s">
        <v>27282</v>
      </c>
      <c r="F3718" s="5" t="s">
        <v>152</v>
      </c>
      <c r="G3718" s="5" t="s">
        <v>907</v>
      </c>
      <c r="H3718" s="7">
        <v>796226</v>
      </c>
      <c r="I3718" s="5">
        <v>1</v>
      </c>
      <c r="J3718" s="5">
        <v>1</v>
      </c>
      <c r="K3718" s="5" t="s">
        <v>27283</v>
      </c>
      <c r="L3718" s="5">
        <v>4.2799999999999998E-2</v>
      </c>
      <c r="M3718" s="8"/>
      <c r="N3718" s="8"/>
      <c r="O3718" s="8"/>
      <c r="P3718" s="8"/>
      <c r="Q3718" s="8"/>
      <c r="R3718" s="5" t="s">
        <v>417</v>
      </c>
      <c r="S3718" s="5" t="s">
        <v>417</v>
      </c>
      <c r="T3718" s="5" t="s">
        <v>417</v>
      </c>
      <c r="U3718" s="5" t="s">
        <v>417</v>
      </c>
      <c r="V3718" s="5" t="s">
        <v>417</v>
      </c>
      <c r="W3718" s="5" t="s">
        <v>417</v>
      </c>
      <c r="X3718" s="5" t="s">
        <v>417</v>
      </c>
      <c r="Y3718" s="5" t="s">
        <v>417</v>
      </c>
      <c r="Z3718" s="5" t="s">
        <v>417</v>
      </c>
      <c r="AA3718" s="5" t="s">
        <v>417</v>
      </c>
      <c r="AB3718" s="5"/>
      <c r="AC3718" s="5"/>
      <c r="AD3718" s="5"/>
      <c r="AE3718" s="5"/>
      <c r="AF3718" s="5"/>
    </row>
    <row r="3719" spans="1:32" hidden="1">
      <c r="A3719" s="5" t="s">
        <v>27284</v>
      </c>
      <c r="B3719" s="5" t="str">
        <f>IF(COUNTIF('Leads Priorizados INT'!M:M,A3719)&gt;0,"Sí","No")</f>
        <v>No</v>
      </c>
      <c r="C3719">
        <v>0</v>
      </c>
      <c r="D3719" s="6" t="s">
        <v>430</v>
      </c>
      <c r="E3719" s="5" t="s">
        <v>27285</v>
      </c>
      <c r="F3719" s="5" t="s">
        <v>873</v>
      </c>
      <c r="G3719" s="5" t="s">
        <v>27286</v>
      </c>
      <c r="H3719" s="7">
        <v>643450</v>
      </c>
      <c r="I3719" s="5">
        <v>1</v>
      </c>
      <c r="J3719" s="5">
        <v>2</v>
      </c>
      <c r="K3719" s="5" t="s">
        <v>27287</v>
      </c>
      <c r="L3719" s="5">
        <v>4.2799999999999998E-2</v>
      </c>
      <c r="M3719" s="8">
        <v>657540442</v>
      </c>
      <c r="N3719" s="8"/>
      <c r="O3719" s="8"/>
      <c r="P3719" s="8"/>
      <c r="Q3719" s="8"/>
      <c r="R3719" s="5" t="s">
        <v>417</v>
      </c>
      <c r="S3719" s="5" t="s">
        <v>417</v>
      </c>
      <c r="T3719" s="5" t="s">
        <v>417</v>
      </c>
      <c r="U3719" s="5" t="s">
        <v>417</v>
      </c>
      <c r="V3719" s="5" t="s">
        <v>417</v>
      </c>
      <c r="W3719" s="5" t="s">
        <v>417</v>
      </c>
      <c r="X3719" s="5" t="s">
        <v>417</v>
      </c>
      <c r="Y3719" s="5" t="s">
        <v>417</v>
      </c>
      <c r="Z3719" s="5" t="s">
        <v>417</v>
      </c>
      <c r="AA3719" s="5" t="s">
        <v>417</v>
      </c>
      <c r="AB3719" s="5"/>
      <c r="AC3719" s="5"/>
      <c r="AD3719" s="5"/>
      <c r="AE3719" s="5"/>
      <c r="AF3719" s="5"/>
    </row>
    <row r="3720" spans="1:32" hidden="1">
      <c r="A3720" s="5" t="s">
        <v>27288</v>
      </c>
      <c r="B3720" s="5" t="str">
        <f>IF(COUNTIF('Leads Priorizados INT'!M:M,A3720)&gt;0,"Sí","No")</f>
        <v>No</v>
      </c>
      <c r="C3720">
        <v>0</v>
      </c>
      <c r="D3720" s="6" t="s">
        <v>414</v>
      </c>
      <c r="E3720" s="5" t="s">
        <v>27289</v>
      </c>
      <c r="F3720" s="5" t="s">
        <v>24137</v>
      </c>
      <c r="G3720" s="5" t="s">
        <v>27290</v>
      </c>
      <c r="H3720" s="7">
        <v>986035</v>
      </c>
      <c r="I3720" s="5">
        <v>5</v>
      </c>
      <c r="J3720" s="5">
        <v>1</v>
      </c>
      <c r="K3720" s="5" t="s">
        <v>27291</v>
      </c>
      <c r="L3720" s="5">
        <v>4.2700000000000002E-2</v>
      </c>
      <c r="M3720" s="8"/>
      <c r="N3720" s="8"/>
      <c r="O3720" s="8"/>
      <c r="P3720" s="8"/>
      <c r="Q3720" s="8"/>
      <c r="R3720" s="5" t="s">
        <v>417</v>
      </c>
      <c r="S3720" s="5" t="s">
        <v>417</v>
      </c>
      <c r="T3720" s="5" t="s">
        <v>417</v>
      </c>
      <c r="U3720" s="5" t="s">
        <v>417</v>
      </c>
      <c r="V3720" s="5" t="s">
        <v>417</v>
      </c>
      <c r="W3720" s="5" t="s">
        <v>417</v>
      </c>
      <c r="X3720" s="5" t="s">
        <v>417</v>
      </c>
      <c r="Y3720" s="5" t="s">
        <v>417</v>
      </c>
      <c r="Z3720" s="5" t="s">
        <v>417</v>
      </c>
      <c r="AA3720" s="5" t="s">
        <v>417</v>
      </c>
      <c r="AB3720" s="5"/>
      <c r="AC3720" s="5"/>
      <c r="AD3720" s="5"/>
      <c r="AE3720" s="5"/>
      <c r="AF3720" s="5"/>
    </row>
    <row r="3721" spans="1:32">
      <c r="A3721" s="5" t="s">
        <v>27292</v>
      </c>
      <c r="B3721" s="5" t="str">
        <f>IF(COUNTIF('Leads Priorizados INT'!M:M,A3721)&gt;0,"Sí","No")</f>
        <v>No</v>
      </c>
      <c r="C3721">
        <v>1</v>
      </c>
      <c r="D3721" s="6" t="s">
        <v>414</v>
      </c>
      <c r="E3721" s="5" t="s">
        <v>27293</v>
      </c>
      <c r="F3721" s="5" t="s">
        <v>3374</v>
      </c>
      <c r="G3721" s="5" t="s">
        <v>13385</v>
      </c>
      <c r="H3721" s="7">
        <v>561662</v>
      </c>
      <c r="I3721" s="5">
        <v>4</v>
      </c>
      <c r="J3721" s="5">
        <v>2</v>
      </c>
      <c r="K3721" s="5" t="s">
        <v>27294</v>
      </c>
      <c r="L3721" s="5">
        <v>4.2700000000000002E-2</v>
      </c>
      <c r="M3721" s="8"/>
      <c r="N3721" s="8"/>
      <c r="O3721" s="8"/>
      <c r="P3721" s="8"/>
      <c r="Q3721" s="8"/>
      <c r="R3721" s="5" t="s">
        <v>417</v>
      </c>
      <c r="S3721" s="5" t="s">
        <v>417</v>
      </c>
      <c r="T3721" s="5" t="s">
        <v>417</v>
      </c>
      <c r="U3721" s="5" t="s">
        <v>417</v>
      </c>
      <c r="V3721" s="5" t="s">
        <v>417</v>
      </c>
      <c r="W3721" s="5" t="s">
        <v>417</v>
      </c>
      <c r="X3721" s="5" t="s">
        <v>417</v>
      </c>
      <c r="Y3721" s="5" t="s">
        <v>417</v>
      </c>
      <c r="Z3721" s="5" t="s">
        <v>417</v>
      </c>
      <c r="AA3721" s="5" t="s">
        <v>417</v>
      </c>
      <c r="AB3721" s="5"/>
      <c r="AC3721" s="5"/>
      <c r="AD3721" s="5"/>
      <c r="AE3721" s="5"/>
      <c r="AF3721" s="5"/>
    </row>
    <row r="3722" spans="1:32" hidden="1">
      <c r="A3722" s="5" t="s">
        <v>27295</v>
      </c>
      <c r="B3722" s="5" t="str">
        <f>IF(COUNTIF('Leads Priorizados INT'!M:M,A3722)&gt;0,"Sí","No")</f>
        <v>No</v>
      </c>
      <c r="C3722">
        <v>0</v>
      </c>
      <c r="D3722" s="6" t="s">
        <v>414</v>
      </c>
      <c r="E3722" s="5" t="s">
        <v>27296</v>
      </c>
      <c r="F3722" s="5" t="s">
        <v>152</v>
      </c>
      <c r="G3722" s="5" t="s">
        <v>12176</v>
      </c>
      <c r="H3722" s="7">
        <v>467178</v>
      </c>
      <c r="I3722" s="5">
        <v>4</v>
      </c>
      <c r="J3722" s="5">
        <v>4</v>
      </c>
      <c r="K3722" s="5" t="s">
        <v>27297</v>
      </c>
      <c r="L3722" s="5">
        <v>4.2700000000000002E-2</v>
      </c>
      <c r="M3722" s="8">
        <v>917557208</v>
      </c>
      <c r="N3722" s="8">
        <v>916407156</v>
      </c>
      <c r="O3722" s="8">
        <v>952073998</v>
      </c>
      <c r="P3722" s="8">
        <v>932508526</v>
      </c>
      <c r="Q3722" s="8">
        <v>655425038</v>
      </c>
      <c r="R3722" s="5" t="s">
        <v>417</v>
      </c>
      <c r="S3722" s="5" t="s">
        <v>417</v>
      </c>
      <c r="T3722" s="5" t="s">
        <v>417</v>
      </c>
      <c r="U3722" s="5" t="s">
        <v>417</v>
      </c>
      <c r="V3722" s="5" t="s">
        <v>417</v>
      </c>
      <c r="W3722" s="5" t="s">
        <v>417</v>
      </c>
      <c r="X3722" s="5" t="s">
        <v>417</v>
      </c>
      <c r="Y3722" s="5" t="s">
        <v>417</v>
      </c>
      <c r="Z3722" s="5" t="s">
        <v>417</v>
      </c>
      <c r="AA3722" s="5" t="s">
        <v>417</v>
      </c>
      <c r="AB3722" s="5" t="s">
        <v>27298</v>
      </c>
      <c r="AC3722" s="5"/>
      <c r="AD3722" s="5"/>
      <c r="AE3722" s="5"/>
      <c r="AF3722" s="5"/>
    </row>
    <row r="3723" spans="1:32" hidden="1">
      <c r="A3723" s="5" t="s">
        <v>27299</v>
      </c>
      <c r="B3723" s="5" t="str">
        <f>IF(COUNTIF('Leads Priorizados INT'!M:M,A3723)&gt;0,"Sí","No")</f>
        <v>No</v>
      </c>
      <c r="C3723">
        <v>0</v>
      </c>
      <c r="D3723" s="6" t="s">
        <v>414</v>
      </c>
      <c r="E3723" s="5" t="s">
        <v>27300</v>
      </c>
      <c r="F3723" s="5" t="s">
        <v>152</v>
      </c>
      <c r="G3723" s="5" t="s">
        <v>1749</v>
      </c>
      <c r="H3723" s="7">
        <v>1101089</v>
      </c>
      <c r="I3723" s="5">
        <v>7</v>
      </c>
      <c r="J3723" s="5">
        <v>1</v>
      </c>
      <c r="K3723" s="5" t="s">
        <v>27301</v>
      </c>
      <c r="L3723" s="5">
        <v>4.2700000000000002E-2</v>
      </c>
      <c r="M3723" s="8">
        <v>914263809</v>
      </c>
      <c r="N3723" s="8"/>
      <c r="O3723" s="8"/>
      <c r="P3723" s="8"/>
      <c r="Q3723" s="8"/>
      <c r="R3723" s="5" t="s">
        <v>417</v>
      </c>
      <c r="S3723" s="5" t="s">
        <v>417</v>
      </c>
      <c r="T3723" s="5" t="s">
        <v>417</v>
      </c>
      <c r="U3723" s="5" t="s">
        <v>417</v>
      </c>
      <c r="V3723" s="5" t="s">
        <v>417</v>
      </c>
      <c r="W3723" s="5" t="s">
        <v>417</v>
      </c>
      <c r="X3723" s="5" t="s">
        <v>417</v>
      </c>
      <c r="Y3723" s="5" t="s">
        <v>417</v>
      </c>
      <c r="Z3723" s="5" t="s">
        <v>417</v>
      </c>
      <c r="AA3723" s="5" t="s">
        <v>417</v>
      </c>
      <c r="AB3723" s="5"/>
      <c r="AC3723" s="5"/>
      <c r="AD3723" s="5"/>
      <c r="AE3723" s="5"/>
      <c r="AF3723" s="5"/>
    </row>
    <row r="3724" spans="1:32" hidden="1">
      <c r="A3724" s="5" t="s">
        <v>27302</v>
      </c>
      <c r="B3724" s="5" t="str">
        <f>IF(COUNTIF('Leads Priorizados INT'!M:M,A3724)&gt;0,"Sí","No")</f>
        <v>No</v>
      </c>
      <c r="C3724">
        <v>0</v>
      </c>
      <c r="D3724" s="6" t="s">
        <v>414</v>
      </c>
      <c r="E3724" s="5" t="s">
        <v>27303</v>
      </c>
      <c r="F3724" s="5" t="s">
        <v>873</v>
      </c>
      <c r="G3724" s="5" t="s">
        <v>3623</v>
      </c>
      <c r="H3724" s="7">
        <v>3116025</v>
      </c>
      <c r="I3724" s="5">
        <v>0</v>
      </c>
      <c r="J3724" s="5">
        <v>1</v>
      </c>
      <c r="K3724" s="5" t="s">
        <v>27304</v>
      </c>
      <c r="L3724" s="5">
        <v>4.2700000000000002E-2</v>
      </c>
      <c r="M3724" s="8">
        <v>952109022</v>
      </c>
      <c r="N3724" s="8">
        <v>675503992</v>
      </c>
      <c r="O3724" s="8"/>
      <c r="P3724" s="8"/>
      <c r="Q3724" s="8"/>
      <c r="R3724" s="5" t="s">
        <v>417</v>
      </c>
      <c r="S3724" s="5" t="s">
        <v>417</v>
      </c>
      <c r="T3724" s="5" t="s">
        <v>417</v>
      </c>
      <c r="U3724" s="5" t="s">
        <v>417</v>
      </c>
      <c r="V3724" s="5" t="s">
        <v>417</v>
      </c>
      <c r="W3724" s="5" t="s">
        <v>417</v>
      </c>
      <c r="X3724" s="5" t="s">
        <v>417</v>
      </c>
      <c r="Y3724" s="5" t="s">
        <v>417</v>
      </c>
      <c r="Z3724" s="5" t="s">
        <v>417</v>
      </c>
      <c r="AA3724" s="5" t="s">
        <v>417</v>
      </c>
      <c r="AB3724" s="5"/>
      <c r="AC3724" s="5"/>
      <c r="AD3724" s="5"/>
      <c r="AE3724" s="5"/>
      <c r="AF3724" s="5"/>
    </row>
    <row r="3725" spans="1:32" hidden="1">
      <c r="A3725" s="5" t="s">
        <v>27305</v>
      </c>
      <c r="B3725" s="5" t="str">
        <f>IF(COUNTIF('Leads Priorizados INT'!M:M,A3725)&gt;0,"Sí","No")</f>
        <v>No</v>
      </c>
      <c r="C3725">
        <v>0</v>
      </c>
      <c r="D3725" s="6" t="s">
        <v>414</v>
      </c>
      <c r="E3725" s="5" t="s">
        <v>27306</v>
      </c>
      <c r="F3725" s="5" t="s">
        <v>1245</v>
      </c>
      <c r="G3725" s="5" t="s">
        <v>27307</v>
      </c>
      <c r="H3725" s="7">
        <v>1060161</v>
      </c>
      <c r="I3725" s="5">
        <v>50</v>
      </c>
      <c r="J3725" s="5">
        <v>3</v>
      </c>
      <c r="K3725" s="5" t="s">
        <v>27308</v>
      </c>
      <c r="L3725" s="5">
        <v>4.2700000000000002E-2</v>
      </c>
      <c r="M3725" s="8">
        <v>944377472</v>
      </c>
      <c r="N3725" s="8">
        <v>946404714</v>
      </c>
      <c r="O3725" s="8">
        <v>914168756</v>
      </c>
      <c r="P3725" s="8">
        <v>911269396</v>
      </c>
      <c r="Q3725" s="8">
        <v>661664856</v>
      </c>
      <c r="R3725" s="5" t="s">
        <v>417</v>
      </c>
      <c r="S3725" s="5" t="s">
        <v>417</v>
      </c>
      <c r="T3725" s="5" t="s">
        <v>417</v>
      </c>
      <c r="U3725" s="5" t="s">
        <v>417</v>
      </c>
      <c r="V3725" s="5" t="s">
        <v>417</v>
      </c>
      <c r="W3725" s="5" t="s">
        <v>417</v>
      </c>
      <c r="X3725" s="5" t="s">
        <v>417</v>
      </c>
      <c r="Y3725" s="5" t="s">
        <v>417</v>
      </c>
      <c r="Z3725" s="5" t="s">
        <v>417</v>
      </c>
      <c r="AA3725" s="5" t="s">
        <v>417</v>
      </c>
      <c r="AB3725" s="5" t="s">
        <v>27309</v>
      </c>
      <c r="AC3725" s="5" t="s">
        <v>27310</v>
      </c>
      <c r="AD3725" s="5" t="s">
        <v>27311</v>
      </c>
      <c r="AE3725" s="5"/>
      <c r="AF3725" s="5"/>
    </row>
    <row r="3726" spans="1:32" hidden="1">
      <c r="A3726" s="5" t="s">
        <v>27312</v>
      </c>
      <c r="B3726" s="5" t="str">
        <f>IF(COUNTIF('Leads Priorizados INT'!M:M,A3726)&gt;0,"Sí","No")</f>
        <v>No</v>
      </c>
      <c r="C3726">
        <v>0</v>
      </c>
      <c r="D3726" s="6" t="s">
        <v>414</v>
      </c>
      <c r="E3726" s="5" t="s">
        <v>27313</v>
      </c>
      <c r="F3726" s="5" t="s">
        <v>431</v>
      </c>
      <c r="G3726" s="5" t="s">
        <v>2593</v>
      </c>
      <c r="H3726" s="7">
        <v>904004</v>
      </c>
      <c r="I3726" s="5">
        <v>2</v>
      </c>
      <c r="J3726" s="5">
        <v>1</v>
      </c>
      <c r="K3726" s="5" t="s">
        <v>27314</v>
      </c>
      <c r="L3726" s="5">
        <v>4.2599999999999999E-2</v>
      </c>
      <c r="M3726" s="8">
        <v>938863524</v>
      </c>
      <c r="N3726" s="8"/>
      <c r="O3726" s="8"/>
      <c r="P3726" s="8"/>
      <c r="Q3726" s="8"/>
      <c r="R3726" s="5" t="s">
        <v>417</v>
      </c>
      <c r="S3726" s="5" t="s">
        <v>417</v>
      </c>
      <c r="T3726" s="5" t="s">
        <v>417</v>
      </c>
      <c r="U3726" s="5" t="s">
        <v>417</v>
      </c>
      <c r="V3726" s="5" t="s">
        <v>417</v>
      </c>
      <c r="W3726" s="5" t="s">
        <v>417</v>
      </c>
      <c r="X3726" s="5" t="s">
        <v>417</v>
      </c>
      <c r="Y3726" s="5" t="s">
        <v>417</v>
      </c>
      <c r="Z3726" s="5" t="s">
        <v>417</v>
      </c>
      <c r="AA3726" s="5" t="s">
        <v>417</v>
      </c>
      <c r="AB3726" s="5"/>
      <c r="AC3726" s="5"/>
      <c r="AD3726" s="5"/>
      <c r="AE3726" s="5"/>
      <c r="AF3726" s="5"/>
    </row>
    <row r="3727" spans="1:32" hidden="1">
      <c r="A3727" s="5" t="s">
        <v>27315</v>
      </c>
      <c r="B3727" s="5" t="str">
        <f>IF(COUNTIF('Leads Priorizados INT'!M:M,A3727)&gt;0,"Sí","No")</f>
        <v>No</v>
      </c>
      <c r="C3727">
        <v>0</v>
      </c>
      <c r="D3727" s="6" t="s">
        <v>414</v>
      </c>
      <c r="E3727" s="5" t="s">
        <v>27316</v>
      </c>
      <c r="F3727" s="5" t="s">
        <v>431</v>
      </c>
      <c r="G3727" s="5" t="s">
        <v>19683</v>
      </c>
      <c r="H3727" s="7">
        <v>309065</v>
      </c>
      <c r="I3727" s="5">
        <v>1</v>
      </c>
      <c r="J3727" s="5">
        <v>1</v>
      </c>
      <c r="K3727" s="5" t="s">
        <v>27317</v>
      </c>
      <c r="L3727" s="5">
        <v>4.2599999999999999E-2</v>
      </c>
      <c r="M3727" s="8"/>
      <c r="N3727" s="8"/>
      <c r="O3727" s="8"/>
      <c r="P3727" s="8"/>
      <c r="Q3727" s="8"/>
      <c r="R3727" s="5" t="s">
        <v>417</v>
      </c>
      <c r="S3727" s="5" t="s">
        <v>417</v>
      </c>
      <c r="T3727" s="5" t="s">
        <v>417</v>
      </c>
      <c r="U3727" s="5" t="s">
        <v>417</v>
      </c>
      <c r="V3727" s="5" t="s">
        <v>417</v>
      </c>
      <c r="W3727" s="5" t="s">
        <v>417</v>
      </c>
      <c r="X3727" s="5" t="s">
        <v>417</v>
      </c>
      <c r="Y3727" s="5" t="s">
        <v>417</v>
      </c>
      <c r="Z3727" s="5" t="s">
        <v>417</v>
      </c>
      <c r="AA3727" s="5" t="s">
        <v>417</v>
      </c>
      <c r="AB3727" s="5"/>
      <c r="AC3727" s="5"/>
      <c r="AD3727" s="5"/>
      <c r="AE3727" s="5"/>
      <c r="AF3727" s="5"/>
    </row>
    <row r="3728" spans="1:32" hidden="1">
      <c r="A3728" s="5" t="s">
        <v>27318</v>
      </c>
      <c r="B3728" s="5" t="str">
        <f>IF(COUNTIF('Leads Priorizados INT'!M:M,A3728)&gt;0,"Sí","No")</f>
        <v>No</v>
      </c>
      <c r="C3728">
        <v>0</v>
      </c>
      <c r="D3728" s="6" t="s">
        <v>414</v>
      </c>
      <c r="E3728" s="5" t="s">
        <v>27319</v>
      </c>
      <c r="F3728" s="5" t="s">
        <v>152</v>
      </c>
      <c r="G3728" s="5" t="s">
        <v>9393</v>
      </c>
      <c r="H3728" s="7">
        <v>954459</v>
      </c>
      <c r="I3728" s="5">
        <v>8</v>
      </c>
      <c r="J3728" s="5">
        <v>1</v>
      </c>
      <c r="K3728" s="5" t="s">
        <v>27320</v>
      </c>
      <c r="L3728" s="5">
        <v>4.2599999999999999E-2</v>
      </c>
      <c r="M3728" s="8"/>
      <c r="N3728" s="8"/>
      <c r="O3728" s="8"/>
      <c r="P3728" s="8"/>
      <c r="Q3728" s="8"/>
      <c r="R3728" s="5" t="s">
        <v>417</v>
      </c>
      <c r="S3728" s="5" t="s">
        <v>417</v>
      </c>
      <c r="T3728" s="5" t="s">
        <v>417</v>
      </c>
      <c r="U3728" s="5" t="s">
        <v>417</v>
      </c>
      <c r="V3728" s="5" t="s">
        <v>417</v>
      </c>
      <c r="W3728" s="5" t="s">
        <v>417</v>
      </c>
      <c r="X3728" s="5" t="s">
        <v>417</v>
      </c>
      <c r="Y3728" s="5" t="s">
        <v>417</v>
      </c>
      <c r="Z3728" s="5" t="s">
        <v>417</v>
      </c>
      <c r="AA3728" s="5" t="s">
        <v>417</v>
      </c>
      <c r="AB3728" s="5"/>
      <c r="AC3728" s="5"/>
      <c r="AD3728" s="5"/>
      <c r="AE3728" s="5"/>
      <c r="AF3728" s="5"/>
    </row>
    <row r="3729" spans="1:32" hidden="1">
      <c r="A3729" s="5" t="s">
        <v>27321</v>
      </c>
      <c r="B3729" s="5" t="str">
        <f>IF(COUNTIF('Leads Priorizados INT'!M:M,A3729)&gt;0,"Sí","No")</f>
        <v>No</v>
      </c>
      <c r="C3729">
        <v>0</v>
      </c>
      <c r="D3729" s="6" t="s">
        <v>414</v>
      </c>
      <c r="E3729" s="5" t="s">
        <v>27322</v>
      </c>
      <c r="F3729" s="5" t="s">
        <v>152</v>
      </c>
      <c r="G3729" s="5" t="s">
        <v>2164</v>
      </c>
      <c r="H3729" s="7">
        <v>1577541</v>
      </c>
      <c r="I3729" s="5">
        <v>2</v>
      </c>
      <c r="J3729" s="5">
        <v>1</v>
      </c>
      <c r="K3729" s="5" t="s">
        <v>27323</v>
      </c>
      <c r="L3729" s="5">
        <v>4.2599999999999999E-2</v>
      </c>
      <c r="M3729" s="8"/>
      <c r="N3729" s="8"/>
      <c r="O3729" s="8"/>
      <c r="P3729" s="8"/>
      <c r="Q3729" s="8"/>
      <c r="R3729" s="5" t="s">
        <v>417</v>
      </c>
      <c r="S3729" s="5" t="s">
        <v>417</v>
      </c>
      <c r="T3729" s="5" t="s">
        <v>417</v>
      </c>
      <c r="U3729" s="5" t="s">
        <v>417</v>
      </c>
      <c r="V3729" s="5" t="s">
        <v>417</v>
      </c>
      <c r="W3729" s="5" t="s">
        <v>417</v>
      </c>
      <c r="X3729" s="5" t="s">
        <v>417</v>
      </c>
      <c r="Y3729" s="5" t="s">
        <v>417</v>
      </c>
      <c r="Z3729" s="5" t="s">
        <v>417</v>
      </c>
      <c r="AA3729" s="5" t="s">
        <v>417</v>
      </c>
      <c r="AB3729" s="5"/>
      <c r="AC3729" s="5"/>
      <c r="AD3729" s="5"/>
      <c r="AE3729" s="5"/>
      <c r="AF3729" s="5"/>
    </row>
    <row r="3730" spans="1:32" hidden="1">
      <c r="A3730" s="5" t="s">
        <v>27324</v>
      </c>
      <c r="B3730" s="5" t="str">
        <f>IF(COUNTIF('Leads Priorizados INT'!M:M,A3730)&gt;0,"Sí","No")</f>
        <v>No</v>
      </c>
      <c r="C3730">
        <v>0</v>
      </c>
      <c r="D3730" s="6" t="s">
        <v>414</v>
      </c>
      <c r="E3730" s="5" t="s">
        <v>27325</v>
      </c>
      <c r="F3730" s="5" t="s">
        <v>152</v>
      </c>
      <c r="G3730" s="5" t="s">
        <v>1915</v>
      </c>
      <c r="H3730" s="7">
        <v>5680835</v>
      </c>
      <c r="I3730" s="5">
        <v>1</v>
      </c>
      <c r="J3730" s="5">
        <v>2</v>
      </c>
      <c r="K3730" s="5" t="s">
        <v>27326</v>
      </c>
      <c r="L3730" s="5">
        <v>4.2500000000000003E-2</v>
      </c>
      <c r="M3730" s="8">
        <v>913046581</v>
      </c>
      <c r="N3730" s="8"/>
      <c r="O3730" s="8"/>
      <c r="P3730" s="8"/>
      <c r="Q3730" s="8"/>
      <c r="R3730" s="5" t="s">
        <v>417</v>
      </c>
      <c r="S3730" s="5" t="s">
        <v>417</v>
      </c>
      <c r="T3730" s="5" t="s">
        <v>417</v>
      </c>
      <c r="U3730" s="5" t="s">
        <v>417</v>
      </c>
      <c r="V3730" s="5" t="s">
        <v>417</v>
      </c>
      <c r="W3730" s="5" t="s">
        <v>417</v>
      </c>
      <c r="X3730" s="5" t="s">
        <v>417</v>
      </c>
      <c r="Y3730" s="5" t="s">
        <v>417</v>
      </c>
      <c r="Z3730" s="5" t="s">
        <v>417</v>
      </c>
      <c r="AA3730" s="5" t="s">
        <v>417</v>
      </c>
      <c r="AB3730" s="5"/>
      <c r="AC3730" s="5"/>
      <c r="AD3730" s="5"/>
      <c r="AE3730" s="5"/>
      <c r="AF3730" s="5"/>
    </row>
    <row r="3731" spans="1:32" hidden="1">
      <c r="A3731" s="5" t="s">
        <v>27327</v>
      </c>
      <c r="B3731" s="5" t="str">
        <f>IF(COUNTIF('Leads Priorizados INT'!M:M,A3731)&gt;0,"Sí","No")</f>
        <v>No</v>
      </c>
      <c r="C3731">
        <v>0</v>
      </c>
      <c r="D3731" s="6" t="s">
        <v>414</v>
      </c>
      <c r="E3731" s="5" t="s">
        <v>27328</v>
      </c>
      <c r="F3731" s="5" t="s">
        <v>923</v>
      </c>
      <c r="G3731" s="5" t="s">
        <v>27329</v>
      </c>
      <c r="H3731" s="7">
        <v>319579</v>
      </c>
      <c r="I3731" s="5">
        <v>9</v>
      </c>
      <c r="J3731" s="5">
        <v>2</v>
      </c>
      <c r="K3731" s="5" t="s">
        <v>27330</v>
      </c>
      <c r="L3731" s="5">
        <v>4.2500000000000003E-2</v>
      </c>
      <c r="M3731" s="8">
        <v>923573413</v>
      </c>
      <c r="N3731" s="8">
        <v>923123346</v>
      </c>
      <c r="O3731" s="8">
        <v>923226121</v>
      </c>
      <c r="P3731" s="8">
        <v>923040490</v>
      </c>
      <c r="Q3731" s="8">
        <v>923121363</v>
      </c>
      <c r="R3731" s="5" t="s">
        <v>417</v>
      </c>
      <c r="S3731" s="5" t="s">
        <v>417</v>
      </c>
      <c r="T3731" s="5" t="s">
        <v>417</v>
      </c>
      <c r="U3731" s="5" t="s">
        <v>417</v>
      </c>
      <c r="V3731" s="5" t="s">
        <v>417</v>
      </c>
      <c r="W3731" s="5" t="s">
        <v>417</v>
      </c>
      <c r="X3731" s="5" t="s">
        <v>417</v>
      </c>
      <c r="Y3731" s="5" t="s">
        <v>417</v>
      </c>
      <c r="Z3731" s="5" t="s">
        <v>417</v>
      </c>
      <c r="AA3731" s="5" t="s">
        <v>417</v>
      </c>
      <c r="AB3731" s="5" t="s">
        <v>27331</v>
      </c>
      <c r="AC3731" s="5" t="s">
        <v>27332</v>
      </c>
      <c r="AD3731" s="5" t="s">
        <v>27333</v>
      </c>
      <c r="AE3731" s="5"/>
      <c r="AF3731" s="5"/>
    </row>
    <row r="3732" spans="1:32" hidden="1">
      <c r="A3732" s="5" t="s">
        <v>27334</v>
      </c>
      <c r="B3732" s="5" t="str">
        <f>IF(COUNTIF('Leads Priorizados INT'!M:M,A3732)&gt;0,"Sí","No")</f>
        <v>No</v>
      </c>
      <c r="C3732">
        <v>0</v>
      </c>
      <c r="D3732" s="6" t="s">
        <v>414</v>
      </c>
      <c r="E3732" s="5" t="s">
        <v>27335</v>
      </c>
      <c r="F3732" s="5" t="s">
        <v>431</v>
      </c>
      <c r="G3732" s="5" t="s">
        <v>9725</v>
      </c>
      <c r="H3732" s="7">
        <v>1315212</v>
      </c>
      <c r="I3732" s="5">
        <v>7</v>
      </c>
      <c r="J3732" s="5">
        <v>1</v>
      </c>
      <c r="K3732" s="5" t="s">
        <v>27336</v>
      </c>
      <c r="L3732" s="5">
        <v>4.2500000000000003E-2</v>
      </c>
      <c r="M3732" s="8">
        <v>932701818</v>
      </c>
      <c r="N3732" s="8"/>
      <c r="O3732" s="8"/>
      <c r="P3732" s="8"/>
      <c r="Q3732" s="8"/>
      <c r="R3732" s="5" t="s">
        <v>417</v>
      </c>
      <c r="S3732" s="5" t="s">
        <v>417</v>
      </c>
      <c r="T3732" s="5" t="s">
        <v>417</v>
      </c>
      <c r="U3732" s="5" t="s">
        <v>417</v>
      </c>
      <c r="V3732" s="5" t="s">
        <v>417</v>
      </c>
      <c r="W3732" s="5" t="s">
        <v>417</v>
      </c>
      <c r="X3732" s="5" t="s">
        <v>417</v>
      </c>
      <c r="Y3732" s="5" t="s">
        <v>417</v>
      </c>
      <c r="Z3732" s="5" t="s">
        <v>417</v>
      </c>
      <c r="AA3732" s="5" t="s">
        <v>417</v>
      </c>
      <c r="AB3732" s="5"/>
      <c r="AC3732" s="5"/>
      <c r="AD3732" s="5"/>
      <c r="AE3732" s="5"/>
      <c r="AF3732" s="5"/>
    </row>
    <row r="3733" spans="1:32" hidden="1">
      <c r="A3733" s="5" t="s">
        <v>27337</v>
      </c>
      <c r="B3733" s="5" t="str">
        <f>IF(COUNTIF('Leads Priorizados INT'!M:M,A3733)&gt;0,"Sí","No")</f>
        <v>No</v>
      </c>
      <c r="C3733">
        <v>0</v>
      </c>
      <c r="D3733" s="6" t="s">
        <v>414</v>
      </c>
      <c r="E3733" s="5" t="s">
        <v>27338</v>
      </c>
      <c r="F3733" s="5" t="s">
        <v>431</v>
      </c>
      <c r="G3733" s="5" t="s">
        <v>9725</v>
      </c>
      <c r="H3733" s="7">
        <v>1479384</v>
      </c>
      <c r="I3733" s="5">
        <v>7</v>
      </c>
      <c r="J3733" s="5">
        <v>2</v>
      </c>
      <c r="K3733" s="5" t="s">
        <v>27339</v>
      </c>
      <c r="L3733" s="5">
        <v>4.2500000000000003E-2</v>
      </c>
      <c r="M3733" s="8"/>
      <c r="N3733" s="8"/>
      <c r="O3733" s="8"/>
      <c r="P3733" s="8"/>
      <c r="Q3733" s="8"/>
      <c r="R3733" s="5" t="s">
        <v>417</v>
      </c>
      <c r="S3733" s="5" t="s">
        <v>417</v>
      </c>
      <c r="T3733" s="5" t="s">
        <v>417</v>
      </c>
      <c r="U3733" s="5" t="s">
        <v>417</v>
      </c>
      <c r="V3733" s="5" t="s">
        <v>417</v>
      </c>
      <c r="W3733" s="5" t="s">
        <v>417</v>
      </c>
      <c r="X3733" s="5" t="s">
        <v>417</v>
      </c>
      <c r="Y3733" s="5" t="s">
        <v>417</v>
      </c>
      <c r="Z3733" s="5" t="s">
        <v>417</v>
      </c>
      <c r="AA3733" s="5" t="s">
        <v>417</v>
      </c>
      <c r="AB3733" s="5"/>
      <c r="AC3733" s="5"/>
      <c r="AD3733" s="5"/>
      <c r="AE3733" s="5"/>
      <c r="AF3733" s="5"/>
    </row>
    <row r="3734" spans="1:32" hidden="1">
      <c r="A3734" s="5" t="s">
        <v>27340</v>
      </c>
      <c r="B3734" s="5" t="str">
        <f>IF(COUNTIF('Leads Priorizados INT'!M:M,A3734)&gt;0,"Sí","No")</f>
        <v>No</v>
      </c>
      <c r="C3734">
        <v>0</v>
      </c>
      <c r="D3734" s="6" t="s">
        <v>414</v>
      </c>
      <c r="E3734" s="5" t="s">
        <v>27341</v>
      </c>
      <c r="F3734" s="5" t="s">
        <v>152</v>
      </c>
      <c r="G3734" s="5" t="s">
        <v>1580</v>
      </c>
      <c r="H3734" s="7">
        <v>956823</v>
      </c>
      <c r="I3734" s="5">
        <v>8</v>
      </c>
      <c r="J3734" s="5">
        <v>1</v>
      </c>
      <c r="K3734" s="5" t="s">
        <v>27342</v>
      </c>
      <c r="L3734" s="5">
        <v>4.2500000000000003E-2</v>
      </c>
      <c r="M3734" s="8"/>
      <c r="N3734" s="8"/>
      <c r="O3734" s="8"/>
      <c r="P3734" s="8"/>
      <c r="Q3734" s="8"/>
      <c r="R3734" s="5" t="s">
        <v>417</v>
      </c>
      <c r="S3734" s="5" t="s">
        <v>417</v>
      </c>
      <c r="T3734" s="5" t="s">
        <v>417</v>
      </c>
      <c r="U3734" s="5" t="s">
        <v>417</v>
      </c>
      <c r="V3734" s="5" t="s">
        <v>417</v>
      </c>
      <c r="W3734" s="5" t="s">
        <v>417</v>
      </c>
      <c r="X3734" s="5" t="s">
        <v>417</v>
      </c>
      <c r="Y3734" s="5" t="s">
        <v>417</v>
      </c>
      <c r="Z3734" s="5" t="s">
        <v>417</v>
      </c>
      <c r="AA3734" s="5" t="s">
        <v>417</v>
      </c>
      <c r="AB3734" s="5"/>
      <c r="AC3734" s="5"/>
      <c r="AD3734" s="5"/>
      <c r="AE3734" s="5"/>
      <c r="AF3734" s="5"/>
    </row>
    <row r="3735" spans="1:32">
      <c r="A3735" s="5" t="s">
        <v>27343</v>
      </c>
      <c r="B3735" s="5" t="str">
        <f>IF(COUNTIF('Leads Priorizados INT'!M:M,A3735)&gt;0,"Sí","No")</f>
        <v>No</v>
      </c>
      <c r="C3735">
        <v>1</v>
      </c>
      <c r="D3735" s="6" t="s">
        <v>414</v>
      </c>
      <c r="E3735" s="5" t="s">
        <v>27344</v>
      </c>
      <c r="F3735" s="5" t="s">
        <v>152</v>
      </c>
      <c r="G3735" s="5" t="s">
        <v>2708</v>
      </c>
      <c r="H3735" s="7">
        <v>533267</v>
      </c>
      <c r="I3735" s="5">
        <v>1</v>
      </c>
      <c r="J3735" s="5">
        <v>1</v>
      </c>
      <c r="K3735" s="5" t="s">
        <v>27345</v>
      </c>
      <c r="L3735" s="5">
        <v>4.2500000000000003E-2</v>
      </c>
      <c r="M3735" s="8">
        <v>915102345</v>
      </c>
      <c r="N3735" s="8"/>
      <c r="O3735" s="8"/>
      <c r="P3735" s="8"/>
      <c r="Q3735" s="8"/>
      <c r="R3735" s="5" t="s">
        <v>417</v>
      </c>
      <c r="S3735" s="5" t="s">
        <v>417</v>
      </c>
      <c r="T3735" s="5" t="s">
        <v>417</v>
      </c>
      <c r="U3735" s="5" t="s">
        <v>417</v>
      </c>
      <c r="V3735" s="5" t="s">
        <v>417</v>
      </c>
      <c r="W3735" s="5" t="s">
        <v>417</v>
      </c>
      <c r="X3735" s="5" t="s">
        <v>417</v>
      </c>
      <c r="Y3735" s="5" t="s">
        <v>417</v>
      </c>
      <c r="Z3735" s="5" t="s">
        <v>417</v>
      </c>
      <c r="AA3735" s="5" t="s">
        <v>417</v>
      </c>
      <c r="AB3735" s="5" t="s">
        <v>27346</v>
      </c>
      <c r="AC3735" s="5"/>
      <c r="AD3735" s="5"/>
      <c r="AE3735" s="5"/>
      <c r="AF3735" s="5"/>
    </row>
    <row r="3736" spans="1:32" hidden="1">
      <c r="A3736" s="5" t="s">
        <v>27347</v>
      </c>
      <c r="B3736" s="5" t="str">
        <f>IF(COUNTIF('Leads Priorizados INT'!M:M,A3736)&gt;0,"Sí","No")</f>
        <v>No</v>
      </c>
      <c r="C3736">
        <v>0</v>
      </c>
      <c r="D3736" s="6" t="s">
        <v>414</v>
      </c>
      <c r="E3736" s="5" t="s">
        <v>27348</v>
      </c>
      <c r="F3736" s="5" t="s">
        <v>984</v>
      </c>
      <c r="G3736" s="5" t="s">
        <v>985</v>
      </c>
      <c r="H3736" s="7">
        <v>2290379</v>
      </c>
      <c r="I3736" s="5">
        <v>14</v>
      </c>
      <c r="J3736" s="5">
        <v>1</v>
      </c>
      <c r="K3736" s="5" t="s">
        <v>27349</v>
      </c>
      <c r="L3736" s="5">
        <v>4.24E-2</v>
      </c>
      <c r="M3736" s="8"/>
      <c r="N3736" s="8"/>
      <c r="O3736" s="8"/>
      <c r="P3736" s="8"/>
      <c r="Q3736" s="8"/>
      <c r="R3736" s="5" t="s">
        <v>417</v>
      </c>
      <c r="S3736" s="5" t="s">
        <v>417</v>
      </c>
      <c r="T3736" s="5" t="s">
        <v>417</v>
      </c>
      <c r="U3736" s="5" t="s">
        <v>417</v>
      </c>
      <c r="V3736" s="5" t="s">
        <v>417</v>
      </c>
      <c r="W3736" s="5" t="s">
        <v>417</v>
      </c>
      <c r="X3736" s="5" t="s">
        <v>417</v>
      </c>
      <c r="Y3736" s="5" t="s">
        <v>417</v>
      </c>
      <c r="Z3736" s="5" t="s">
        <v>417</v>
      </c>
      <c r="AA3736" s="5" t="s">
        <v>417</v>
      </c>
      <c r="AB3736" s="5" t="s">
        <v>27350</v>
      </c>
      <c r="AC3736" s="5"/>
      <c r="AD3736" s="5"/>
      <c r="AE3736" s="5"/>
      <c r="AF3736" s="5"/>
    </row>
    <row r="3737" spans="1:32" hidden="1">
      <c r="A3737" s="5" t="s">
        <v>27351</v>
      </c>
      <c r="B3737" s="5" t="str">
        <f>IF(COUNTIF('Leads Priorizados INT'!M:M,A3737)&gt;0,"Sí","No")</f>
        <v>No</v>
      </c>
      <c r="C3737">
        <v>0</v>
      </c>
      <c r="D3737" s="6" t="s">
        <v>414</v>
      </c>
      <c r="E3737" s="5" t="s">
        <v>27352</v>
      </c>
      <c r="F3737" s="5" t="s">
        <v>3740</v>
      </c>
      <c r="G3737" s="5" t="s">
        <v>21484</v>
      </c>
      <c r="H3737" s="7">
        <v>1050048</v>
      </c>
      <c r="I3737" s="5">
        <v>17</v>
      </c>
      <c r="J3737" s="5">
        <v>1</v>
      </c>
      <c r="K3737" s="5" t="s">
        <v>27353</v>
      </c>
      <c r="L3737" s="5">
        <v>4.24E-2</v>
      </c>
      <c r="M3737" s="8">
        <v>956304142</v>
      </c>
      <c r="N3737" s="8">
        <v>956330331</v>
      </c>
      <c r="O3737" s="8">
        <v>958059836</v>
      </c>
      <c r="P3737" s="8">
        <v>958446972</v>
      </c>
      <c r="Q3737" s="8">
        <v>951769062</v>
      </c>
      <c r="R3737" s="5" t="s">
        <v>417</v>
      </c>
      <c r="S3737" s="5" t="s">
        <v>417</v>
      </c>
      <c r="T3737" s="5" t="s">
        <v>417</v>
      </c>
      <c r="U3737" s="5" t="s">
        <v>417</v>
      </c>
      <c r="V3737" s="5" t="s">
        <v>417</v>
      </c>
      <c r="W3737" s="5" t="s">
        <v>417</v>
      </c>
      <c r="X3737" s="5" t="s">
        <v>417</v>
      </c>
      <c r="Y3737" s="5" t="s">
        <v>417</v>
      </c>
      <c r="Z3737" s="5" t="s">
        <v>417</v>
      </c>
      <c r="AA3737" s="5" t="s">
        <v>417</v>
      </c>
      <c r="AB3737" s="5" t="s">
        <v>27354</v>
      </c>
      <c r="AC3737" s="5"/>
      <c r="AD3737" s="5"/>
      <c r="AE3737" s="5"/>
      <c r="AF3737" s="5"/>
    </row>
    <row r="3738" spans="1:32" hidden="1">
      <c r="A3738" s="5" t="s">
        <v>27355</v>
      </c>
      <c r="B3738" s="5" t="str">
        <f>IF(COUNTIF('Leads Priorizados INT'!M:M,A3738)&gt;0,"Sí","No")</f>
        <v>No</v>
      </c>
      <c r="C3738">
        <v>0</v>
      </c>
      <c r="D3738" s="6" t="s">
        <v>414</v>
      </c>
      <c r="E3738" s="5" t="s">
        <v>27356</v>
      </c>
      <c r="F3738" s="5" t="s">
        <v>497</v>
      </c>
      <c r="G3738" s="5" t="s">
        <v>27357</v>
      </c>
      <c r="H3738" s="7">
        <v>740563</v>
      </c>
      <c r="I3738" s="5">
        <v>1</v>
      </c>
      <c r="J3738" s="5">
        <v>2</v>
      </c>
      <c r="K3738" s="5" t="s">
        <v>27358</v>
      </c>
      <c r="L3738" s="5">
        <v>4.24E-2</v>
      </c>
      <c r="M3738" s="8">
        <v>971620067</v>
      </c>
      <c r="N3738" s="8"/>
      <c r="O3738" s="8"/>
      <c r="P3738" s="8"/>
      <c r="Q3738" s="8"/>
      <c r="R3738" s="5" t="s">
        <v>417</v>
      </c>
      <c r="S3738" s="5" t="s">
        <v>417</v>
      </c>
      <c r="T3738" s="5" t="s">
        <v>417</v>
      </c>
      <c r="U3738" s="5" t="s">
        <v>417</v>
      </c>
      <c r="V3738" s="5" t="s">
        <v>417</v>
      </c>
      <c r="W3738" s="5" t="s">
        <v>417</v>
      </c>
      <c r="X3738" s="5" t="s">
        <v>417</v>
      </c>
      <c r="Y3738" s="5" t="s">
        <v>417</v>
      </c>
      <c r="Z3738" s="5" t="s">
        <v>417</v>
      </c>
      <c r="AA3738" s="5" t="s">
        <v>417</v>
      </c>
      <c r="AB3738" s="5"/>
      <c r="AC3738" s="5"/>
      <c r="AD3738" s="5"/>
      <c r="AE3738" s="5"/>
      <c r="AF3738" s="5"/>
    </row>
    <row r="3739" spans="1:32" hidden="1">
      <c r="A3739" s="5" t="s">
        <v>27359</v>
      </c>
      <c r="B3739" s="5" t="str">
        <f>IF(COUNTIF('Leads Priorizados INT'!M:M,A3739)&gt;0,"Sí","No")</f>
        <v>No</v>
      </c>
      <c r="C3739">
        <v>0</v>
      </c>
      <c r="D3739" s="6" t="s">
        <v>414</v>
      </c>
      <c r="E3739" s="5" t="s">
        <v>27360</v>
      </c>
      <c r="F3739" s="5" t="s">
        <v>152</v>
      </c>
      <c r="G3739" s="5" t="s">
        <v>2708</v>
      </c>
      <c r="H3739" s="7">
        <v>923719</v>
      </c>
      <c r="I3739" s="5">
        <v>7</v>
      </c>
      <c r="J3739" s="5">
        <v>1</v>
      </c>
      <c r="K3739" s="5" t="s">
        <v>27361</v>
      </c>
      <c r="L3739" s="5">
        <v>4.24E-2</v>
      </c>
      <c r="M3739" s="8"/>
      <c r="N3739" s="8"/>
      <c r="O3739" s="8"/>
      <c r="P3739" s="8"/>
      <c r="Q3739" s="8"/>
      <c r="R3739" s="5" t="s">
        <v>417</v>
      </c>
      <c r="S3739" s="5" t="s">
        <v>417</v>
      </c>
      <c r="T3739" s="5" t="s">
        <v>417</v>
      </c>
      <c r="U3739" s="5" t="s">
        <v>417</v>
      </c>
      <c r="V3739" s="5" t="s">
        <v>417</v>
      </c>
      <c r="W3739" s="5" t="s">
        <v>417</v>
      </c>
      <c r="X3739" s="5" t="s">
        <v>417</v>
      </c>
      <c r="Y3739" s="5" t="s">
        <v>417</v>
      </c>
      <c r="Z3739" s="5" t="s">
        <v>417</v>
      </c>
      <c r="AA3739" s="5" t="s">
        <v>417</v>
      </c>
      <c r="AB3739" s="5"/>
      <c r="AC3739" s="5"/>
      <c r="AD3739" s="5"/>
      <c r="AE3739" s="5"/>
      <c r="AF3739" s="5"/>
    </row>
    <row r="3740" spans="1:32" hidden="1">
      <c r="A3740" s="5" t="s">
        <v>27362</v>
      </c>
      <c r="B3740" s="5" t="str">
        <f>IF(COUNTIF('Leads Priorizados INT'!M:M,A3740)&gt;0,"Sí","No")</f>
        <v>No</v>
      </c>
      <c r="C3740">
        <v>0</v>
      </c>
      <c r="D3740" s="6" t="s">
        <v>414</v>
      </c>
      <c r="E3740" s="5" t="s">
        <v>27363</v>
      </c>
      <c r="F3740" s="5" t="s">
        <v>152</v>
      </c>
      <c r="G3740" s="5" t="s">
        <v>1602</v>
      </c>
      <c r="H3740" s="7">
        <v>7297055</v>
      </c>
      <c r="I3740" s="5">
        <v>1</v>
      </c>
      <c r="J3740" s="5">
        <v>1</v>
      </c>
      <c r="K3740" s="5" t="s">
        <v>27364</v>
      </c>
      <c r="L3740" s="5">
        <v>4.24E-2</v>
      </c>
      <c r="M3740" s="8"/>
      <c r="N3740" s="8"/>
      <c r="O3740" s="8"/>
      <c r="P3740" s="8"/>
      <c r="Q3740" s="8"/>
      <c r="R3740" s="5" t="s">
        <v>417</v>
      </c>
      <c r="S3740" s="5" t="s">
        <v>417</v>
      </c>
      <c r="T3740" s="5" t="s">
        <v>417</v>
      </c>
      <c r="U3740" s="5" t="s">
        <v>417</v>
      </c>
      <c r="V3740" s="5" t="s">
        <v>417</v>
      </c>
      <c r="W3740" s="5" t="s">
        <v>417</v>
      </c>
      <c r="X3740" s="5" t="s">
        <v>417</v>
      </c>
      <c r="Y3740" s="5" t="s">
        <v>417</v>
      </c>
      <c r="Z3740" s="5" t="s">
        <v>417</v>
      </c>
      <c r="AA3740" s="5" t="s">
        <v>417</v>
      </c>
      <c r="AB3740" s="5"/>
      <c r="AC3740" s="5"/>
      <c r="AD3740" s="5"/>
      <c r="AE3740" s="5"/>
      <c r="AF3740" s="5"/>
    </row>
    <row r="3741" spans="1:32" hidden="1">
      <c r="A3741" s="5" t="s">
        <v>27365</v>
      </c>
      <c r="B3741" s="5" t="str">
        <f>IF(COUNTIF('Leads Priorizados INT'!M:M,A3741)&gt;0,"Sí","No")</f>
        <v>No</v>
      </c>
      <c r="C3741">
        <v>0</v>
      </c>
      <c r="D3741" s="6" t="s">
        <v>414</v>
      </c>
      <c r="E3741" s="5" t="s">
        <v>27366</v>
      </c>
      <c r="F3741" s="5" t="s">
        <v>152</v>
      </c>
      <c r="G3741" s="5" t="s">
        <v>1602</v>
      </c>
      <c r="H3741" s="7">
        <v>5883144</v>
      </c>
      <c r="I3741" s="5">
        <v>1</v>
      </c>
      <c r="J3741" s="5">
        <v>1</v>
      </c>
      <c r="K3741" s="5" t="s">
        <v>27367</v>
      </c>
      <c r="L3741" s="5">
        <v>4.24E-2</v>
      </c>
      <c r="M3741" s="8"/>
      <c r="N3741" s="8"/>
      <c r="O3741" s="8"/>
      <c r="P3741" s="8"/>
      <c r="Q3741" s="8"/>
      <c r="R3741" s="5" t="s">
        <v>417</v>
      </c>
      <c r="S3741" s="5" t="s">
        <v>417</v>
      </c>
      <c r="T3741" s="5" t="s">
        <v>417</v>
      </c>
      <c r="U3741" s="5" t="s">
        <v>417</v>
      </c>
      <c r="V3741" s="5" t="s">
        <v>417</v>
      </c>
      <c r="W3741" s="5" t="s">
        <v>417</v>
      </c>
      <c r="X3741" s="5" t="s">
        <v>417</v>
      </c>
      <c r="Y3741" s="5" t="s">
        <v>417</v>
      </c>
      <c r="Z3741" s="5" t="s">
        <v>417</v>
      </c>
      <c r="AA3741" s="5" t="s">
        <v>417</v>
      </c>
      <c r="AB3741" s="5"/>
      <c r="AC3741" s="5"/>
      <c r="AD3741" s="5"/>
      <c r="AE3741" s="5"/>
      <c r="AF3741" s="5"/>
    </row>
    <row r="3742" spans="1:32" hidden="1">
      <c r="A3742" s="5" t="s">
        <v>27368</v>
      </c>
      <c r="B3742" s="5" t="str">
        <f>IF(COUNTIF('Leads Priorizados INT'!M:M,A3742)&gt;0,"Sí","No")</f>
        <v>No</v>
      </c>
      <c r="C3742">
        <v>0</v>
      </c>
      <c r="D3742" s="6" t="s">
        <v>414</v>
      </c>
      <c r="E3742" s="5" t="s">
        <v>27369</v>
      </c>
      <c r="F3742" s="5" t="s">
        <v>152</v>
      </c>
      <c r="G3742" s="5" t="s">
        <v>2795</v>
      </c>
      <c r="H3742" s="7">
        <v>1175099</v>
      </c>
      <c r="I3742" s="5">
        <v>5</v>
      </c>
      <c r="J3742" s="5">
        <v>1</v>
      </c>
      <c r="K3742" s="5" t="s">
        <v>27370</v>
      </c>
      <c r="L3742" s="5">
        <v>4.24E-2</v>
      </c>
      <c r="M3742" s="8">
        <v>917649792</v>
      </c>
      <c r="N3742" s="8">
        <v>963308593</v>
      </c>
      <c r="O3742" s="8"/>
      <c r="P3742" s="8"/>
      <c r="Q3742" s="8"/>
      <c r="R3742" s="5" t="s">
        <v>417</v>
      </c>
      <c r="S3742" s="5" t="s">
        <v>417</v>
      </c>
      <c r="T3742" s="5" t="s">
        <v>417</v>
      </c>
      <c r="U3742" s="5" t="s">
        <v>417</v>
      </c>
      <c r="V3742" s="5" t="s">
        <v>417</v>
      </c>
      <c r="W3742" s="5" t="s">
        <v>417</v>
      </c>
      <c r="X3742" s="5" t="s">
        <v>417</v>
      </c>
      <c r="Y3742" s="5" t="s">
        <v>417</v>
      </c>
      <c r="Z3742" s="5" t="s">
        <v>417</v>
      </c>
      <c r="AA3742" s="5" t="s">
        <v>417</v>
      </c>
      <c r="AB3742" s="5" t="s">
        <v>27371</v>
      </c>
      <c r="AC3742" s="5"/>
      <c r="AD3742" s="5"/>
      <c r="AE3742" s="5"/>
      <c r="AF3742" s="5"/>
    </row>
    <row r="3743" spans="1:32" hidden="1">
      <c r="A3743" s="5" t="s">
        <v>27372</v>
      </c>
      <c r="B3743" s="5" t="str">
        <f>IF(COUNTIF('Leads Priorizados INT'!M:M,A3743)&gt;0,"Sí","No")</f>
        <v>No</v>
      </c>
      <c r="C3743">
        <v>0</v>
      </c>
      <c r="D3743" s="6" t="s">
        <v>430</v>
      </c>
      <c r="E3743" s="5" t="s">
        <v>27373</v>
      </c>
      <c r="F3743" s="5" t="s">
        <v>700</v>
      </c>
      <c r="G3743" s="5" t="s">
        <v>25536</v>
      </c>
      <c r="H3743" s="7">
        <v>3812049</v>
      </c>
      <c r="I3743" s="5">
        <v>18</v>
      </c>
      <c r="J3743" s="5">
        <v>4</v>
      </c>
      <c r="K3743" s="5" t="s">
        <v>27374</v>
      </c>
      <c r="L3743" s="5">
        <v>4.24E-2</v>
      </c>
      <c r="M3743" s="8">
        <v>916450353</v>
      </c>
      <c r="N3743" s="8"/>
      <c r="O3743" s="8"/>
      <c r="P3743" s="8"/>
      <c r="Q3743" s="8"/>
      <c r="R3743" s="5" t="s">
        <v>417</v>
      </c>
      <c r="S3743" s="5" t="s">
        <v>417</v>
      </c>
      <c r="T3743" s="5" t="s">
        <v>417</v>
      </c>
      <c r="U3743" s="5" t="s">
        <v>417</v>
      </c>
      <c r="V3743" s="5" t="s">
        <v>417</v>
      </c>
      <c r="W3743" s="5" t="s">
        <v>417</v>
      </c>
      <c r="X3743" s="5" t="s">
        <v>417</v>
      </c>
      <c r="Y3743" s="5" t="s">
        <v>417</v>
      </c>
      <c r="Z3743" s="5" t="s">
        <v>417</v>
      </c>
      <c r="AA3743" s="5" t="s">
        <v>417</v>
      </c>
      <c r="AB3743" s="5"/>
      <c r="AC3743" s="5"/>
      <c r="AD3743" s="5"/>
      <c r="AE3743" s="5"/>
      <c r="AF3743" s="5"/>
    </row>
    <row r="3744" spans="1:32" hidden="1">
      <c r="A3744" s="5" t="s">
        <v>27375</v>
      </c>
      <c r="B3744" s="5" t="str">
        <f>IF(COUNTIF('Leads Priorizados INT'!M:M,A3744)&gt;0,"Sí","No")</f>
        <v>No</v>
      </c>
      <c r="C3744">
        <v>0</v>
      </c>
      <c r="D3744" s="6" t="s">
        <v>414</v>
      </c>
      <c r="E3744" s="5" t="s">
        <v>27376</v>
      </c>
      <c r="F3744" s="5" t="s">
        <v>1245</v>
      </c>
      <c r="G3744" s="5" t="s">
        <v>13032</v>
      </c>
      <c r="H3744" s="7">
        <v>1770349</v>
      </c>
      <c r="I3744" s="5">
        <v>2</v>
      </c>
      <c r="J3744" s="5">
        <v>2</v>
      </c>
      <c r="K3744" s="5" t="s">
        <v>27377</v>
      </c>
      <c r="L3744" s="5">
        <v>4.24E-2</v>
      </c>
      <c r="M3744" s="8">
        <v>609438466</v>
      </c>
      <c r="N3744" s="8"/>
      <c r="O3744" s="8"/>
      <c r="P3744" s="8"/>
      <c r="Q3744" s="8"/>
      <c r="R3744" s="5" t="s">
        <v>417</v>
      </c>
      <c r="S3744" s="5" t="s">
        <v>417</v>
      </c>
      <c r="T3744" s="5" t="s">
        <v>417</v>
      </c>
      <c r="U3744" s="5" t="s">
        <v>417</v>
      </c>
      <c r="V3744" s="5" t="s">
        <v>417</v>
      </c>
      <c r="W3744" s="5" t="s">
        <v>417</v>
      </c>
      <c r="X3744" s="5" t="s">
        <v>417</v>
      </c>
      <c r="Y3744" s="5" t="s">
        <v>417</v>
      </c>
      <c r="Z3744" s="5" t="s">
        <v>417</v>
      </c>
      <c r="AA3744" s="5" t="s">
        <v>417</v>
      </c>
      <c r="AB3744" s="5"/>
      <c r="AC3744" s="5"/>
      <c r="AD3744" s="5"/>
      <c r="AE3744" s="5"/>
      <c r="AF3744" s="5"/>
    </row>
    <row r="3745" spans="1:32" hidden="1">
      <c r="A3745" s="5" t="s">
        <v>27378</v>
      </c>
      <c r="B3745" s="5" t="str">
        <f>IF(COUNTIF('Leads Priorizados INT'!M:M,A3745)&gt;0,"Sí","No")</f>
        <v>No</v>
      </c>
      <c r="C3745">
        <v>0</v>
      </c>
      <c r="D3745" s="6" t="s">
        <v>414</v>
      </c>
      <c r="E3745" s="5" t="s">
        <v>27379</v>
      </c>
      <c r="F3745" s="5" t="s">
        <v>5592</v>
      </c>
      <c r="G3745" s="5" t="s">
        <v>18819</v>
      </c>
      <c r="H3745" s="7">
        <v>572233</v>
      </c>
      <c r="I3745" s="5">
        <v>4</v>
      </c>
      <c r="J3745" s="5">
        <v>1</v>
      </c>
      <c r="K3745" s="5" t="s">
        <v>27380</v>
      </c>
      <c r="L3745" s="5">
        <v>4.2299999999999997E-2</v>
      </c>
      <c r="M3745" s="8"/>
      <c r="N3745" s="8"/>
      <c r="O3745" s="8"/>
      <c r="P3745" s="8"/>
      <c r="Q3745" s="8"/>
      <c r="R3745" s="5" t="s">
        <v>417</v>
      </c>
      <c r="S3745" s="5" t="s">
        <v>417</v>
      </c>
      <c r="T3745" s="5" t="s">
        <v>417</v>
      </c>
      <c r="U3745" s="5" t="s">
        <v>417</v>
      </c>
      <c r="V3745" s="5" t="s">
        <v>417</v>
      </c>
      <c r="W3745" s="5" t="s">
        <v>417</v>
      </c>
      <c r="X3745" s="5" t="s">
        <v>417</v>
      </c>
      <c r="Y3745" s="5" t="s">
        <v>417</v>
      </c>
      <c r="Z3745" s="5" t="s">
        <v>417</v>
      </c>
      <c r="AA3745" s="5" t="s">
        <v>417</v>
      </c>
      <c r="AB3745" s="5"/>
      <c r="AC3745" s="5"/>
      <c r="AD3745" s="5"/>
      <c r="AE3745" s="5"/>
      <c r="AF3745" s="5"/>
    </row>
    <row r="3746" spans="1:32">
      <c r="A3746" s="5" t="s">
        <v>27381</v>
      </c>
      <c r="B3746" s="5" t="str">
        <f>IF(COUNTIF('Leads Priorizados INT'!M:M,A3746)&gt;0,"Sí","No")</f>
        <v>No</v>
      </c>
      <c r="C3746">
        <v>1</v>
      </c>
      <c r="D3746" s="6" t="s">
        <v>414</v>
      </c>
      <c r="E3746" s="5" t="s">
        <v>27382</v>
      </c>
      <c r="F3746" s="5" t="s">
        <v>1328</v>
      </c>
      <c r="G3746" s="5" t="s">
        <v>24809</v>
      </c>
      <c r="H3746" s="7">
        <v>608611</v>
      </c>
      <c r="I3746" s="5">
        <v>3</v>
      </c>
      <c r="J3746" s="5">
        <v>2</v>
      </c>
      <c r="K3746" s="5" t="s">
        <v>27383</v>
      </c>
      <c r="L3746" s="5">
        <v>4.2299999999999997E-2</v>
      </c>
      <c r="M3746" s="8">
        <v>965440856</v>
      </c>
      <c r="N3746" s="8"/>
      <c r="O3746" s="8"/>
      <c r="P3746" s="8"/>
      <c r="Q3746" s="8"/>
      <c r="R3746" s="5" t="s">
        <v>417</v>
      </c>
      <c r="S3746" s="5" t="s">
        <v>417</v>
      </c>
      <c r="T3746" s="5" t="s">
        <v>417</v>
      </c>
      <c r="U3746" s="5" t="s">
        <v>417</v>
      </c>
      <c r="V3746" s="5" t="s">
        <v>417</v>
      </c>
      <c r="W3746" s="5" t="s">
        <v>417</v>
      </c>
      <c r="X3746" s="5" t="s">
        <v>417</v>
      </c>
      <c r="Y3746" s="5" t="s">
        <v>417</v>
      </c>
      <c r="Z3746" s="5" t="s">
        <v>417</v>
      </c>
      <c r="AA3746" s="5" t="s">
        <v>417</v>
      </c>
      <c r="AB3746" s="5" t="s">
        <v>27384</v>
      </c>
      <c r="AC3746" s="5"/>
      <c r="AD3746" s="5"/>
      <c r="AE3746" s="5"/>
      <c r="AF3746" s="5"/>
    </row>
    <row r="3747" spans="1:32" hidden="1">
      <c r="A3747" s="5" t="s">
        <v>27385</v>
      </c>
      <c r="B3747" s="5" t="str">
        <f>IF(COUNTIF('Leads Priorizados INT'!M:M,A3747)&gt;0,"Sí","No")</f>
        <v>No</v>
      </c>
      <c r="C3747">
        <v>0</v>
      </c>
      <c r="D3747" s="6" t="s">
        <v>414</v>
      </c>
      <c r="E3747" s="5" t="s">
        <v>27386</v>
      </c>
      <c r="F3747" s="5" t="s">
        <v>431</v>
      </c>
      <c r="G3747" s="5" t="s">
        <v>2743</v>
      </c>
      <c r="H3747" s="7">
        <v>871561</v>
      </c>
      <c r="I3747" s="5">
        <v>1</v>
      </c>
      <c r="J3747" s="5">
        <v>1</v>
      </c>
      <c r="K3747" s="5" t="s">
        <v>27387</v>
      </c>
      <c r="L3747" s="5">
        <v>4.2299999999999997E-2</v>
      </c>
      <c r="M3747" s="8">
        <v>933795010</v>
      </c>
      <c r="N3747" s="8"/>
      <c r="O3747" s="8"/>
      <c r="P3747" s="8"/>
      <c r="Q3747" s="8"/>
      <c r="R3747" s="5" t="s">
        <v>417</v>
      </c>
      <c r="S3747" s="5" t="s">
        <v>417</v>
      </c>
      <c r="T3747" s="5" t="s">
        <v>417</v>
      </c>
      <c r="U3747" s="5" t="s">
        <v>417</v>
      </c>
      <c r="V3747" s="5" t="s">
        <v>417</v>
      </c>
      <c r="W3747" s="5" t="s">
        <v>417</v>
      </c>
      <c r="X3747" s="5" t="s">
        <v>417</v>
      </c>
      <c r="Y3747" s="5" t="s">
        <v>417</v>
      </c>
      <c r="Z3747" s="5" t="s">
        <v>417</v>
      </c>
      <c r="AA3747" s="5" t="s">
        <v>417</v>
      </c>
      <c r="AB3747" s="5"/>
      <c r="AC3747" s="5"/>
      <c r="AD3747" s="5"/>
      <c r="AE3747" s="5"/>
      <c r="AF3747" s="5"/>
    </row>
    <row r="3748" spans="1:32" hidden="1">
      <c r="A3748" s="5" t="s">
        <v>27388</v>
      </c>
      <c r="B3748" s="5" t="str">
        <f>IF(COUNTIF('Leads Priorizados INT'!M:M,A3748)&gt;0,"Sí","No")</f>
        <v>No</v>
      </c>
      <c r="C3748">
        <v>0</v>
      </c>
      <c r="D3748" s="6" t="s">
        <v>414</v>
      </c>
      <c r="E3748" s="5" t="s">
        <v>27389</v>
      </c>
      <c r="F3748" s="5" t="s">
        <v>431</v>
      </c>
      <c r="G3748" s="5" t="s">
        <v>2206</v>
      </c>
      <c r="H3748" s="7">
        <v>3835356</v>
      </c>
      <c r="I3748" s="5">
        <v>11</v>
      </c>
      <c r="J3748" s="5">
        <v>1</v>
      </c>
      <c r="K3748" s="5" t="s">
        <v>27390</v>
      </c>
      <c r="L3748" s="5">
        <v>4.2200000000000001E-2</v>
      </c>
      <c r="M3748" s="8"/>
      <c r="N3748" s="8"/>
      <c r="O3748" s="8"/>
      <c r="P3748" s="8"/>
      <c r="Q3748" s="8"/>
      <c r="R3748" s="5" t="s">
        <v>417</v>
      </c>
      <c r="S3748" s="5" t="s">
        <v>417</v>
      </c>
      <c r="T3748" s="5" t="s">
        <v>417</v>
      </c>
      <c r="U3748" s="5" t="s">
        <v>417</v>
      </c>
      <c r="V3748" s="5" t="s">
        <v>417</v>
      </c>
      <c r="W3748" s="5" t="s">
        <v>417</v>
      </c>
      <c r="X3748" s="5" t="s">
        <v>417</v>
      </c>
      <c r="Y3748" s="5" t="s">
        <v>417</v>
      </c>
      <c r="Z3748" s="5" t="s">
        <v>417</v>
      </c>
      <c r="AA3748" s="5" t="s">
        <v>417</v>
      </c>
      <c r="AB3748" s="5"/>
      <c r="AC3748" s="5"/>
      <c r="AD3748" s="5"/>
      <c r="AE3748" s="5"/>
      <c r="AF3748" s="5"/>
    </row>
    <row r="3749" spans="1:32" hidden="1">
      <c r="A3749" s="5" t="s">
        <v>27391</v>
      </c>
      <c r="B3749" s="5" t="str">
        <f>IF(COUNTIF('Leads Priorizados INT'!M:M,A3749)&gt;0,"Sí","No")</f>
        <v>No</v>
      </c>
      <c r="C3749">
        <v>0</v>
      </c>
      <c r="D3749" s="6" t="s">
        <v>414</v>
      </c>
      <c r="E3749" s="5" t="s">
        <v>27392</v>
      </c>
      <c r="F3749" s="5" t="s">
        <v>431</v>
      </c>
      <c r="G3749" s="5" t="s">
        <v>9860</v>
      </c>
      <c r="H3749" s="7">
        <v>615027</v>
      </c>
      <c r="I3749" s="5">
        <v>8</v>
      </c>
      <c r="J3749" s="5">
        <v>1</v>
      </c>
      <c r="K3749" s="5" t="s">
        <v>27393</v>
      </c>
      <c r="L3749" s="5">
        <v>4.2200000000000001E-2</v>
      </c>
      <c r="M3749" s="8"/>
      <c r="N3749" s="8"/>
      <c r="O3749" s="8"/>
      <c r="P3749" s="8"/>
      <c r="Q3749" s="8"/>
      <c r="R3749" s="5" t="s">
        <v>417</v>
      </c>
      <c r="S3749" s="5" t="s">
        <v>417</v>
      </c>
      <c r="T3749" s="5" t="s">
        <v>417</v>
      </c>
      <c r="U3749" s="5" t="s">
        <v>417</v>
      </c>
      <c r="V3749" s="5" t="s">
        <v>417</v>
      </c>
      <c r="W3749" s="5" t="s">
        <v>417</v>
      </c>
      <c r="X3749" s="5" t="s">
        <v>417</v>
      </c>
      <c r="Y3749" s="5" t="s">
        <v>417</v>
      </c>
      <c r="Z3749" s="5" t="s">
        <v>417</v>
      </c>
      <c r="AA3749" s="5" t="s">
        <v>417</v>
      </c>
      <c r="AB3749" s="5"/>
      <c r="AC3749" s="5"/>
      <c r="AD3749" s="5"/>
      <c r="AE3749" s="5"/>
      <c r="AF3749" s="5"/>
    </row>
    <row r="3750" spans="1:32">
      <c r="A3750" s="5" t="s">
        <v>27394</v>
      </c>
      <c r="B3750" s="5" t="str">
        <f>IF(COUNTIF('Leads Priorizados INT'!M:M,A3750)&gt;0,"Sí","No")</f>
        <v>No</v>
      </c>
      <c r="C3750">
        <v>1</v>
      </c>
      <c r="D3750" s="6" t="s">
        <v>414</v>
      </c>
      <c r="E3750" s="5" t="s">
        <v>27395</v>
      </c>
      <c r="F3750" s="5" t="s">
        <v>152</v>
      </c>
      <c r="G3750" s="5" t="s">
        <v>1535</v>
      </c>
      <c r="H3750" s="7">
        <v>400998</v>
      </c>
      <c r="I3750" s="5">
        <v>14</v>
      </c>
      <c r="J3750" s="5">
        <v>1</v>
      </c>
      <c r="K3750" s="5" t="s">
        <v>27396</v>
      </c>
      <c r="L3750" s="5">
        <v>4.2200000000000001E-2</v>
      </c>
      <c r="M3750" s="8">
        <v>916623042</v>
      </c>
      <c r="N3750" s="8"/>
      <c r="O3750" s="8"/>
      <c r="P3750" s="8"/>
      <c r="Q3750" s="8"/>
      <c r="R3750" s="5" t="s">
        <v>417</v>
      </c>
      <c r="S3750" s="5" t="s">
        <v>417</v>
      </c>
      <c r="T3750" s="5" t="s">
        <v>417</v>
      </c>
      <c r="U3750" s="5" t="s">
        <v>417</v>
      </c>
      <c r="V3750" s="5" t="s">
        <v>417</v>
      </c>
      <c r="W3750" s="5" t="s">
        <v>417</v>
      </c>
      <c r="X3750" s="5" t="s">
        <v>417</v>
      </c>
      <c r="Y3750" s="5" t="s">
        <v>417</v>
      </c>
      <c r="Z3750" s="5" t="s">
        <v>417</v>
      </c>
      <c r="AA3750" s="5" t="s">
        <v>417</v>
      </c>
      <c r="AB3750" s="5"/>
      <c r="AC3750" s="5"/>
      <c r="AD3750" s="5"/>
      <c r="AE3750" s="5"/>
      <c r="AF3750" s="5"/>
    </row>
    <row r="3751" spans="1:32" hidden="1">
      <c r="A3751" s="5" t="s">
        <v>27397</v>
      </c>
      <c r="B3751" s="5" t="str">
        <f>IF(COUNTIF('Leads Priorizados INT'!M:M,A3751)&gt;0,"Sí","No")</f>
        <v>No</v>
      </c>
      <c r="C3751">
        <v>0</v>
      </c>
      <c r="D3751" s="6" t="s">
        <v>414</v>
      </c>
      <c r="E3751" s="5" t="s">
        <v>27398</v>
      </c>
      <c r="F3751" s="5" t="s">
        <v>1382</v>
      </c>
      <c r="G3751" s="5" t="s">
        <v>20160</v>
      </c>
      <c r="H3751" s="7">
        <v>591021</v>
      </c>
      <c r="I3751" s="5">
        <v>5</v>
      </c>
      <c r="J3751" s="5">
        <v>2</v>
      </c>
      <c r="K3751" s="5" t="s">
        <v>27399</v>
      </c>
      <c r="L3751" s="5">
        <v>4.2200000000000001E-2</v>
      </c>
      <c r="M3751" s="8">
        <v>961340783</v>
      </c>
      <c r="N3751" s="8">
        <v>655402681</v>
      </c>
      <c r="O3751" s="8"/>
      <c r="P3751" s="8"/>
      <c r="Q3751" s="8"/>
      <c r="R3751" s="5" t="s">
        <v>417</v>
      </c>
      <c r="S3751" s="5" t="s">
        <v>417</v>
      </c>
      <c r="T3751" s="5" t="s">
        <v>417</v>
      </c>
      <c r="U3751" s="5" t="s">
        <v>417</v>
      </c>
      <c r="V3751" s="5" t="s">
        <v>417</v>
      </c>
      <c r="W3751" s="5" t="s">
        <v>417</v>
      </c>
      <c r="X3751" s="5" t="s">
        <v>417</v>
      </c>
      <c r="Y3751" s="5" t="s">
        <v>417</v>
      </c>
      <c r="Z3751" s="5" t="s">
        <v>417</v>
      </c>
      <c r="AA3751" s="5" t="s">
        <v>417</v>
      </c>
      <c r="AB3751" s="5"/>
      <c r="AC3751" s="5"/>
      <c r="AD3751" s="5"/>
      <c r="AE3751" s="5"/>
      <c r="AF3751" s="5"/>
    </row>
    <row r="3752" spans="1:32" hidden="1">
      <c r="A3752" s="5" t="s">
        <v>27400</v>
      </c>
      <c r="B3752" s="5" t="str">
        <f>IF(COUNTIF('Leads Priorizados INT'!M:M,A3752)&gt;0,"Sí","No")</f>
        <v>No</v>
      </c>
      <c r="C3752">
        <v>0</v>
      </c>
      <c r="D3752" s="6" t="s">
        <v>414</v>
      </c>
      <c r="E3752" s="5" t="s">
        <v>27401</v>
      </c>
      <c r="F3752" s="5" t="s">
        <v>11105</v>
      </c>
      <c r="G3752" s="5" t="s">
        <v>27402</v>
      </c>
      <c r="H3752" s="7">
        <v>348814</v>
      </c>
      <c r="I3752" s="5">
        <v>6</v>
      </c>
      <c r="J3752" s="5">
        <v>2</v>
      </c>
      <c r="K3752" s="5" t="s">
        <v>27403</v>
      </c>
      <c r="L3752" s="5">
        <v>4.2099999999999999E-2</v>
      </c>
      <c r="M3752" s="8">
        <v>920384920</v>
      </c>
      <c r="N3752" s="8">
        <v>920384910</v>
      </c>
      <c r="O3752" s="8">
        <v>920384623</v>
      </c>
      <c r="P3752" s="8"/>
      <c r="Q3752" s="8"/>
      <c r="R3752" s="5" t="s">
        <v>417</v>
      </c>
      <c r="S3752" s="5" t="s">
        <v>417</v>
      </c>
      <c r="T3752" s="5" t="s">
        <v>417</v>
      </c>
      <c r="U3752" s="5" t="s">
        <v>417</v>
      </c>
      <c r="V3752" s="5" t="s">
        <v>417</v>
      </c>
      <c r="W3752" s="5" t="s">
        <v>417</v>
      </c>
      <c r="X3752" s="5" t="s">
        <v>417</v>
      </c>
      <c r="Y3752" s="5" t="s">
        <v>417</v>
      </c>
      <c r="Z3752" s="5" t="s">
        <v>417</v>
      </c>
      <c r="AA3752" s="5" t="s">
        <v>417</v>
      </c>
      <c r="AB3752" s="5"/>
      <c r="AC3752" s="5"/>
      <c r="AD3752" s="5"/>
      <c r="AE3752" s="5"/>
      <c r="AF3752" s="5"/>
    </row>
    <row r="3753" spans="1:32" hidden="1">
      <c r="A3753" s="5" t="s">
        <v>27404</v>
      </c>
      <c r="B3753" s="5" t="str">
        <f>IF(COUNTIF('Leads Priorizados INT'!M:M,A3753)&gt;0,"Sí","No")</f>
        <v>No</v>
      </c>
      <c r="C3753">
        <v>0</v>
      </c>
      <c r="D3753" s="6" t="s">
        <v>414</v>
      </c>
      <c r="E3753" s="5" t="s">
        <v>27405</v>
      </c>
      <c r="F3753" s="5" t="s">
        <v>152</v>
      </c>
      <c r="G3753" s="5" t="s">
        <v>2550</v>
      </c>
      <c r="H3753" s="7">
        <v>561244</v>
      </c>
      <c r="I3753" s="5">
        <v>3</v>
      </c>
      <c r="J3753" s="5">
        <v>1</v>
      </c>
      <c r="K3753" s="5" t="s">
        <v>27406</v>
      </c>
      <c r="L3753" s="5">
        <v>4.2099999999999999E-2</v>
      </c>
      <c r="M3753" s="8"/>
      <c r="N3753" s="8"/>
      <c r="O3753" s="8"/>
      <c r="P3753" s="8"/>
      <c r="Q3753" s="8"/>
      <c r="R3753" s="5" t="s">
        <v>417</v>
      </c>
      <c r="S3753" s="5" t="s">
        <v>417</v>
      </c>
      <c r="T3753" s="5" t="s">
        <v>417</v>
      </c>
      <c r="U3753" s="5" t="s">
        <v>417</v>
      </c>
      <c r="V3753" s="5" t="s">
        <v>417</v>
      </c>
      <c r="W3753" s="5" t="s">
        <v>417</v>
      </c>
      <c r="X3753" s="5" t="s">
        <v>417</v>
      </c>
      <c r="Y3753" s="5" t="s">
        <v>417</v>
      </c>
      <c r="Z3753" s="5" t="s">
        <v>417</v>
      </c>
      <c r="AA3753" s="5" t="s">
        <v>417</v>
      </c>
      <c r="AB3753" s="5"/>
      <c r="AC3753" s="5"/>
      <c r="AD3753" s="5"/>
      <c r="AE3753" s="5"/>
      <c r="AF3753" s="5"/>
    </row>
    <row r="3754" spans="1:32" hidden="1">
      <c r="A3754" s="5" t="s">
        <v>27407</v>
      </c>
      <c r="B3754" s="5" t="str">
        <f>IF(COUNTIF('Leads Priorizados INT'!M:M,A3754)&gt;0,"Sí","No")</f>
        <v>No</v>
      </c>
      <c r="C3754">
        <v>0</v>
      </c>
      <c r="D3754" s="6" t="s">
        <v>414</v>
      </c>
      <c r="E3754" s="5" t="s">
        <v>27408</v>
      </c>
      <c r="F3754" s="5" t="s">
        <v>152</v>
      </c>
      <c r="G3754" s="5" t="s">
        <v>2795</v>
      </c>
      <c r="H3754" s="7">
        <v>1502530</v>
      </c>
      <c r="I3754" s="5">
        <v>15</v>
      </c>
      <c r="J3754" s="5">
        <v>1</v>
      </c>
      <c r="K3754" s="5" t="s">
        <v>27409</v>
      </c>
      <c r="L3754" s="5">
        <v>4.2000000000000003E-2</v>
      </c>
      <c r="M3754" s="8"/>
      <c r="N3754" s="8"/>
      <c r="O3754" s="8"/>
      <c r="P3754" s="8"/>
      <c r="Q3754" s="8"/>
      <c r="R3754" s="5" t="s">
        <v>417</v>
      </c>
      <c r="S3754" s="5" t="s">
        <v>417</v>
      </c>
      <c r="T3754" s="5" t="s">
        <v>417</v>
      </c>
      <c r="U3754" s="5" t="s">
        <v>417</v>
      </c>
      <c r="V3754" s="5" t="s">
        <v>417</v>
      </c>
      <c r="W3754" s="5" t="s">
        <v>417</v>
      </c>
      <c r="X3754" s="5" t="s">
        <v>417</v>
      </c>
      <c r="Y3754" s="5" t="s">
        <v>417</v>
      </c>
      <c r="Z3754" s="5" t="s">
        <v>417</v>
      </c>
      <c r="AA3754" s="5" t="s">
        <v>417</v>
      </c>
      <c r="AB3754" s="5"/>
      <c r="AC3754" s="5"/>
      <c r="AD3754" s="5"/>
      <c r="AE3754" s="5"/>
      <c r="AF3754" s="5"/>
    </row>
    <row r="3755" spans="1:32" hidden="1">
      <c r="A3755" s="5" t="s">
        <v>27410</v>
      </c>
      <c r="B3755" s="5" t="str">
        <f>IF(COUNTIF('Leads Priorizados INT'!M:M,A3755)&gt;0,"Sí","No")</f>
        <v>No</v>
      </c>
      <c r="C3755">
        <v>0</v>
      </c>
      <c r="D3755" s="6" t="s">
        <v>414</v>
      </c>
      <c r="E3755" s="5" t="s">
        <v>27411</v>
      </c>
      <c r="F3755" s="5" t="s">
        <v>431</v>
      </c>
      <c r="G3755" s="5" t="s">
        <v>3709</v>
      </c>
      <c r="H3755" s="7">
        <v>410127</v>
      </c>
      <c r="I3755" s="5">
        <v>10</v>
      </c>
      <c r="J3755" s="5">
        <v>1</v>
      </c>
      <c r="K3755" s="5" t="s">
        <v>27412</v>
      </c>
      <c r="L3755" s="5">
        <v>4.2000000000000003E-2</v>
      </c>
      <c r="M3755" s="8">
        <v>935353264</v>
      </c>
      <c r="N3755" s="8"/>
      <c r="O3755" s="8"/>
      <c r="P3755" s="8"/>
      <c r="Q3755" s="8"/>
      <c r="R3755" s="5" t="s">
        <v>417</v>
      </c>
      <c r="S3755" s="5" t="s">
        <v>417</v>
      </c>
      <c r="T3755" s="5" t="s">
        <v>417</v>
      </c>
      <c r="U3755" s="5" t="s">
        <v>417</v>
      </c>
      <c r="V3755" s="5" t="s">
        <v>417</v>
      </c>
      <c r="W3755" s="5" t="s">
        <v>417</v>
      </c>
      <c r="X3755" s="5" t="s">
        <v>417</v>
      </c>
      <c r="Y3755" s="5" t="s">
        <v>417</v>
      </c>
      <c r="Z3755" s="5" t="s">
        <v>417</v>
      </c>
      <c r="AA3755" s="5" t="s">
        <v>417</v>
      </c>
      <c r="AB3755" s="5" t="s">
        <v>27413</v>
      </c>
      <c r="AC3755" s="5" t="s">
        <v>27414</v>
      </c>
      <c r="AD3755" s="5" t="s">
        <v>27415</v>
      </c>
      <c r="AE3755" s="5"/>
      <c r="AF3755" s="5"/>
    </row>
    <row r="3756" spans="1:32" hidden="1">
      <c r="A3756" s="5" t="s">
        <v>27416</v>
      </c>
      <c r="B3756" s="5" t="str">
        <f>IF(COUNTIF('Leads Priorizados INT'!M:M,A3756)&gt;0,"Sí","No")</f>
        <v>No</v>
      </c>
      <c r="C3756">
        <v>0</v>
      </c>
      <c r="D3756" s="6" t="s">
        <v>414</v>
      </c>
      <c r="E3756" s="5" t="s">
        <v>27417</v>
      </c>
      <c r="F3756" s="5" t="s">
        <v>1065</v>
      </c>
      <c r="G3756" s="5" t="s">
        <v>27418</v>
      </c>
      <c r="H3756" s="7">
        <v>653130</v>
      </c>
      <c r="I3756" s="5">
        <v>5</v>
      </c>
      <c r="J3756" s="5">
        <v>2</v>
      </c>
      <c r="K3756" s="5" t="s">
        <v>27419</v>
      </c>
      <c r="L3756" s="5">
        <v>4.2000000000000003E-2</v>
      </c>
      <c r="M3756" s="8"/>
      <c r="N3756" s="8"/>
      <c r="O3756" s="8"/>
      <c r="P3756" s="8"/>
      <c r="Q3756" s="8"/>
      <c r="R3756" s="5" t="s">
        <v>417</v>
      </c>
      <c r="S3756" s="5" t="s">
        <v>417</v>
      </c>
      <c r="T3756" s="5" t="s">
        <v>417</v>
      </c>
      <c r="U3756" s="5" t="s">
        <v>417</v>
      </c>
      <c r="V3756" s="5" t="s">
        <v>417</v>
      </c>
      <c r="W3756" s="5" t="s">
        <v>417</v>
      </c>
      <c r="X3756" s="5" t="s">
        <v>417</v>
      </c>
      <c r="Y3756" s="5" t="s">
        <v>417</v>
      </c>
      <c r="Z3756" s="5" t="s">
        <v>417</v>
      </c>
      <c r="AA3756" s="5" t="s">
        <v>417</v>
      </c>
      <c r="AB3756" s="5"/>
      <c r="AC3756" s="5"/>
      <c r="AD3756" s="5"/>
      <c r="AE3756" s="5"/>
      <c r="AF3756" s="5"/>
    </row>
    <row r="3757" spans="1:32" hidden="1">
      <c r="A3757" s="5" t="s">
        <v>27420</v>
      </c>
      <c r="B3757" s="5" t="str">
        <f>IF(COUNTIF('Leads Priorizados INT'!M:M,A3757)&gt;0,"Sí","No")</f>
        <v>No</v>
      </c>
      <c r="C3757">
        <v>0</v>
      </c>
      <c r="D3757" s="6" t="s">
        <v>414</v>
      </c>
      <c r="E3757" s="5" t="s">
        <v>27421</v>
      </c>
      <c r="F3757" s="5" t="s">
        <v>873</v>
      </c>
      <c r="G3757" s="5" t="s">
        <v>10832</v>
      </c>
      <c r="H3757" s="7">
        <v>2642785</v>
      </c>
      <c r="I3757" s="5">
        <v>1</v>
      </c>
      <c r="J3757" s="5">
        <v>1</v>
      </c>
      <c r="K3757" s="5" t="s">
        <v>27422</v>
      </c>
      <c r="L3757" s="5">
        <v>4.2000000000000003E-2</v>
      </c>
      <c r="M3757" s="8"/>
      <c r="N3757" s="8"/>
      <c r="O3757" s="8"/>
      <c r="P3757" s="8"/>
      <c r="Q3757" s="8"/>
      <c r="R3757" s="5" t="s">
        <v>417</v>
      </c>
      <c r="S3757" s="5" t="s">
        <v>417</v>
      </c>
      <c r="T3757" s="5" t="s">
        <v>417</v>
      </c>
      <c r="U3757" s="5" t="s">
        <v>417</v>
      </c>
      <c r="V3757" s="5" t="s">
        <v>417</v>
      </c>
      <c r="W3757" s="5" t="s">
        <v>417</v>
      </c>
      <c r="X3757" s="5" t="s">
        <v>417</v>
      </c>
      <c r="Y3757" s="5" t="s">
        <v>417</v>
      </c>
      <c r="Z3757" s="5" t="s">
        <v>417</v>
      </c>
      <c r="AA3757" s="5" t="s">
        <v>417</v>
      </c>
      <c r="AB3757" s="5"/>
      <c r="AC3757" s="5"/>
      <c r="AD3757" s="5"/>
      <c r="AE3757" s="5"/>
      <c r="AF3757" s="5"/>
    </row>
    <row r="3758" spans="1:32">
      <c r="A3758" s="5" t="s">
        <v>27423</v>
      </c>
      <c r="B3758" s="5" t="str">
        <f>IF(COUNTIF('Leads Priorizados INT'!M:M,A3758)&gt;0,"Sí","No")</f>
        <v>No</v>
      </c>
      <c r="C3758">
        <v>1</v>
      </c>
      <c r="D3758" s="6" t="s">
        <v>414</v>
      </c>
      <c r="E3758" s="5" t="s">
        <v>27424</v>
      </c>
      <c r="F3758" s="5" t="s">
        <v>5439</v>
      </c>
      <c r="G3758" s="5" t="s">
        <v>27425</v>
      </c>
      <c r="H3758" s="7">
        <v>1021508</v>
      </c>
      <c r="I3758" s="5">
        <v>1</v>
      </c>
      <c r="J3758" s="5">
        <v>2</v>
      </c>
      <c r="K3758" s="5" t="s">
        <v>27426</v>
      </c>
      <c r="L3758" s="5">
        <v>4.19E-2</v>
      </c>
      <c r="M3758" s="8"/>
      <c r="N3758" s="8"/>
      <c r="O3758" s="8"/>
      <c r="P3758" s="8"/>
      <c r="Q3758" s="8"/>
      <c r="R3758" s="5" t="s">
        <v>417</v>
      </c>
      <c r="S3758" s="5" t="s">
        <v>417</v>
      </c>
      <c r="T3758" s="5" t="s">
        <v>417</v>
      </c>
      <c r="U3758" s="5" t="s">
        <v>417</v>
      </c>
      <c r="V3758" s="5" t="s">
        <v>417</v>
      </c>
      <c r="W3758" s="5" t="s">
        <v>417</v>
      </c>
      <c r="X3758" s="5" t="s">
        <v>417</v>
      </c>
      <c r="Y3758" s="5" t="s">
        <v>417</v>
      </c>
      <c r="Z3758" s="5" t="s">
        <v>417</v>
      </c>
      <c r="AA3758" s="5" t="s">
        <v>417</v>
      </c>
      <c r="AB3758" s="5"/>
      <c r="AC3758" s="5"/>
      <c r="AD3758" s="5"/>
      <c r="AE3758" s="5"/>
      <c r="AF3758" s="5"/>
    </row>
    <row r="3759" spans="1:32">
      <c r="A3759" s="5" t="s">
        <v>27427</v>
      </c>
      <c r="B3759" s="5" t="str">
        <f>IF(COUNTIF('Leads Priorizados INT'!M:M,A3759)&gt;0,"Sí","No")</f>
        <v>No</v>
      </c>
      <c r="C3759">
        <v>1</v>
      </c>
      <c r="D3759" s="6" t="s">
        <v>414</v>
      </c>
      <c r="E3759" s="5" t="s">
        <v>27428</v>
      </c>
      <c r="F3759" s="5" t="s">
        <v>3318</v>
      </c>
      <c r="G3759" s="5" t="s">
        <v>13172</v>
      </c>
      <c r="H3759" s="7">
        <v>601861</v>
      </c>
      <c r="I3759" s="5">
        <v>3</v>
      </c>
      <c r="J3759" s="5">
        <v>3</v>
      </c>
      <c r="K3759" s="5" t="s">
        <v>27429</v>
      </c>
      <c r="L3759" s="5">
        <v>4.19E-2</v>
      </c>
      <c r="M3759" s="8">
        <v>979748696</v>
      </c>
      <c r="N3759" s="8"/>
      <c r="O3759" s="8"/>
      <c r="P3759" s="8"/>
      <c r="Q3759" s="8"/>
      <c r="R3759" s="5" t="s">
        <v>417</v>
      </c>
      <c r="S3759" s="5" t="s">
        <v>417</v>
      </c>
      <c r="T3759" s="5" t="s">
        <v>417</v>
      </c>
      <c r="U3759" s="5" t="s">
        <v>417</v>
      </c>
      <c r="V3759" s="5" t="s">
        <v>417</v>
      </c>
      <c r="W3759" s="5" t="s">
        <v>417</v>
      </c>
      <c r="X3759" s="5" t="s">
        <v>417</v>
      </c>
      <c r="Y3759" s="5" t="s">
        <v>417</v>
      </c>
      <c r="Z3759" s="5" t="s">
        <v>417</v>
      </c>
      <c r="AA3759" s="5" t="s">
        <v>417</v>
      </c>
      <c r="AB3759" s="5"/>
      <c r="AC3759" s="5"/>
      <c r="AD3759" s="5"/>
      <c r="AE3759" s="5"/>
      <c r="AF3759" s="5"/>
    </row>
    <row r="3760" spans="1:32" hidden="1">
      <c r="A3760" s="5" t="s">
        <v>27430</v>
      </c>
      <c r="B3760" s="5" t="str">
        <f>IF(COUNTIF('Leads Priorizados INT'!M:M,A3760)&gt;0,"Sí","No")</f>
        <v>No</v>
      </c>
      <c r="C3760">
        <v>0</v>
      </c>
      <c r="D3760" s="6" t="s">
        <v>414</v>
      </c>
      <c r="E3760" s="5" t="s">
        <v>27431</v>
      </c>
      <c r="F3760" s="5" t="s">
        <v>431</v>
      </c>
      <c r="G3760" s="5" t="s">
        <v>2064</v>
      </c>
      <c r="H3760" s="7">
        <v>879780</v>
      </c>
      <c r="I3760" s="5">
        <v>1</v>
      </c>
      <c r="J3760" s="5">
        <v>1</v>
      </c>
      <c r="K3760" s="5" t="s">
        <v>27432</v>
      </c>
      <c r="L3760" s="5">
        <v>4.19E-2</v>
      </c>
      <c r="M3760" s="8"/>
      <c r="N3760" s="8"/>
      <c r="O3760" s="8"/>
      <c r="P3760" s="8"/>
      <c r="Q3760" s="8"/>
      <c r="R3760" s="5" t="s">
        <v>417</v>
      </c>
      <c r="S3760" s="5" t="s">
        <v>417</v>
      </c>
      <c r="T3760" s="5" t="s">
        <v>417</v>
      </c>
      <c r="U3760" s="5" t="s">
        <v>417</v>
      </c>
      <c r="V3760" s="5" t="s">
        <v>417</v>
      </c>
      <c r="W3760" s="5" t="s">
        <v>417</v>
      </c>
      <c r="X3760" s="5" t="s">
        <v>417</v>
      </c>
      <c r="Y3760" s="5" t="s">
        <v>417</v>
      </c>
      <c r="Z3760" s="5" t="s">
        <v>417</v>
      </c>
      <c r="AA3760" s="5" t="s">
        <v>417</v>
      </c>
      <c r="AB3760" s="5"/>
      <c r="AC3760" s="5"/>
      <c r="AD3760" s="5"/>
      <c r="AE3760" s="5"/>
      <c r="AF3760" s="5"/>
    </row>
    <row r="3761" spans="1:32" hidden="1">
      <c r="A3761" s="5" t="s">
        <v>27433</v>
      </c>
      <c r="B3761" s="5" t="str">
        <f>IF(COUNTIF('Leads Priorizados INT'!M:M,A3761)&gt;0,"Sí","No")</f>
        <v>No</v>
      </c>
      <c r="C3761">
        <v>0</v>
      </c>
      <c r="D3761" s="6" t="s">
        <v>414</v>
      </c>
      <c r="E3761" s="5" t="s">
        <v>27434</v>
      </c>
      <c r="F3761" s="5" t="s">
        <v>769</v>
      </c>
      <c r="G3761" s="5" t="s">
        <v>27435</v>
      </c>
      <c r="H3761" s="7">
        <v>909385</v>
      </c>
      <c r="I3761" s="5">
        <v>2</v>
      </c>
      <c r="J3761" s="5">
        <v>3</v>
      </c>
      <c r="K3761" s="5" t="s">
        <v>27436</v>
      </c>
      <c r="L3761" s="5">
        <v>4.19E-2</v>
      </c>
      <c r="M3761" s="8">
        <v>922681862</v>
      </c>
      <c r="N3761" s="8">
        <v>822179259</v>
      </c>
      <c r="O3761" s="8"/>
      <c r="P3761" s="8"/>
      <c r="Q3761" s="8"/>
      <c r="R3761" s="5" t="s">
        <v>417</v>
      </c>
      <c r="S3761" s="5" t="s">
        <v>417</v>
      </c>
      <c r="T3761" s="5" t="s">
        <v>417</v>
      </c>
      <c r="U3761" s="5" t="s">
        <v>417</v>
      </c>
      <c r="V3761" s="5" t="s">
        <v>417</v>
      </c>
      <c r="W3761" s="5" t="s">
        <v>417</v>
      </c>
      <c r="X3761" s="5" t="s">
        <v>417</v>
      </c>
      <c r="Y3761" s="5" t="s">
        <v>417</v>
      </c>
      <c r="Z3761" s="5" t="s">
        <v>417</v>
      </c>
      <c r="AA3761" s="5" t="s">
        <v>417</v>
      </c>
      <c r="AB3761" s="5"/>
      <c r="AC3761" s="5"/>
      <c r="AD3761" s="5"/>
      <c r="AE3761" s="5"/>
      <c r="AF3761" s="5"/>
    </row>
    <row r="3762" spans="1:32" hidden="1">
      <c r="A3762" s="5" t="s">
        <v>27437</v>
      </c>
      <c r="B3762" s="5" t="str">
        <f>IF(COUNTIF('Leads Priorizados INT'!M:M,A3762)&gt;0,"Sí","No")</f>
        <v>No</v>
      </c>
      <c r="C3762">
        <v>0</v>
      </c>
      <c r="D3762" s="6" t="s">
        <v>414</v>
      </c>
      <c r="E3762" s="5" t="s">
        <v>27438</v>
      </c>
      <c r="F3762" s="5" t="s">
        <v>1118</v>
      </c>
      <c r="G3762" s="5" t="s">
        <v>14087</v>
      </c>
      <c r="H3762" s="7">
        <v>629341</v>
      </c>
      <c r="I3762" s="5">
        <v>13</v>
      </c>
      <c r="J3762" s="5">
        <v>1</v>
      </c>
      <c r="K3762" s="5" t="s">
        <v>27439</v>
      </c>
      <c r="L3762" s="5">
        <v>4.1799999999999997E-2</v>
      </c>
      <c r="M3762" s="8"/>
      <c r="N3762" s="8"/>
      <c r="O3762" s="8"/>
      <c r="P3762" s="8"/>
      <c r="Q3762" s="8"/>
      <c r="R3762" s="5" t="s">
        <v>417</v>
      </c>
      <c r="S3762" s="5" t="s">
        <v>417</v>
      </c>
      <c r="T3762" s="5" t="s">
        <v>417</v>
      </c>
      <c r="U3762" s="5" t="s">
        <v>417</v>
      </c>
      <c r="V3762" s="5" t="s">
        <v>417</v>
      </c>
      <c r="W3762" s="5" t="s">
        <v>417</v>
      </c>
      <c r="X3762" s="5" t="s">
        <v>417</v>
      </c>
      <c r="Y3762" s="5" t="s">
        <v>417</v>
      </c>
      <c r="Z3762" s="5" t="s">
        <v>417</v>
      </c>
      <c r="AA3762" s="5" t="s">
        <v>417</v>
      </c>
      <c r="AB3762" s="5"/>
      <c r="AC3762" s="5"/>
      <c r="AD3762" s="5"/>
      <c r="AE3762" s="5"/>
      <c r="AF3762" s="5"/>
    </row>
    <row r="3763" spans="1:32" hidden="1">
      <c r="A3763" s="5" t="s">
        <v>27440</v>
      </c>
      <c r="B3763" s="5" t="str">
        <f>IF(COUNTIF('Leads Priorizados INT'!M:M,A3763)&gt;0,"Sí","No")</f>
        <v>No</v>
      </c>
      <c r="C3763">
        <v>0</v>
      </c>
      <c r="D3763" s="6" t="s">
        <v>414</v>
      </c>
      <c r="E3763" s="5" t="s">
        <v>27441</v>
      </c>
      <c r="F3763" s="5" t="s">
        <v>431</v>
      </c>
      <c r="G3763" s="5" t="s">
        <v>2663</v>
      </c>
      <c r="H3763" s="7">
        <v>854364</v>
      </c>
      <c r="I3763" s="5">
        <v>8</v>
      </c>
      <c r="J3763" s="5">
        <v>1</v>
      </c>
      <c r="K3763" s="5" t="s">
        <v>27442</v>
      </c>
      <c r="L3763" s="5">
        <v>4.1799999999999997E-2</v>
      </c>
      <c r="M3763" s="8"/>
      <c r="N3763" s="8"/>
      <c r="O3763" s="8"/>
      <c r="P3763" s="8"/>
      <c r="Q3763" s="8"/>
      <c r="R3763" s="5" t="s">
        <v>417</v>
      </c>
      <c r="S3763" s="5" t="s">
        <v>417</v>
      </c>
      <c r="T3763" s="5" t="s">
        <v>417</v>
      </c>
      <c r="U3763" s="5" t="s">
        <v>417</v>
      </c>
      <c r="V3763" s="5" t="s">
        <v>417</v>
      </c>
      <c r="W3763" s="5" t="s">
        <v>417</v>
      </c>
      <c r="X3763" s="5" t="s">
        <v>417</v>
      </c>
      <c r="Y3763" s="5" t="s">
        <v>417</v>
      </c>
      <c r="Z3763" s="5" t="s">
        <v>417</v>
      </c>
      <c r="AA3763" s="5" t="s">
        <v>417</v>
      </c>
      <c r="AB3763" s="5"/>
      <c r="AC3763" s="5"/>
      <c r="AD3763" s="5"/>
      <c r="AE3763" s="5"/>
      <c r="AF3763" s="5"/>
    </row>
    <row r="3764" spans="1:32" hidden="1">
      <c r="A3764" s="5" t="s">
        <v>27443</v>
      </c>
      <c r="B3764" s="5" t="str">
        <f>IF(COUNTIF('Leads Priorizados INT'!M:M,A3764)&gt;0,"Sí","No")</f>
        <v>No</v>
      </c>
      <c r="C3764">
        <v>0</v>
      </c>
      <c r="D3764" s="6" t="s">
        <v>414</v>
      </c>
      <c r="E3764" s="5" t="s">
        <v>27444</v>
      </c>
      <c r="F3764" s="5" t="s">
        <v>431</v>
      </c>
      <c r="G3764" s="5" t="s">
        <v>2159</v>
      </c>
      <c r="H3764" s="7">
        <v>588090</v>
      </c>
      <c r="I3764" s="5">
        <v>1</v>
      </c>
      <c r="J3764" s="5">
        <v>1</v>
      </c>
      <c r="K3764" s="5" t="s">
        <v>27445</v>
      </c>
      <c r="L3764" s="5">
        <v>4.1799999999999997E-2</v>
      </c>
      <c r="M3764" s="8"/>
      <c r="N3764" s="8"/>
      <c r="O3764" s="8"/>
      <c r="P3764" s="8"/>
      <c r="Q3764" s="8"/>
      <c r="R3764" s="5" t="s">
        <v>417</v>
      </c>
      <c r="S3764" s="5" t="s">
        <v>417</v>
      </c>
      <c r="T3764" s="5" t="s">
        <v>417</v>
      </c>
      <c r="U3764" s="5" t="s">
        <v>417</v>
      </c>
      <c r="V3764" s="5" t="s">
        <v>417</v>
      </c>
      <c r="W3764" s="5" t="s">
        <v>417</v>
      </c>
      <c r="X3764" s="5" t="s">
        <v>417</v>
      </c>
      <c r="Y3764" s="5" t="s">
        <v>417</v>
      </c>
      <c r="Z3764" s="5" t="s">
        <v>417</v>
      </c>
      <c r="AA3764" s="5" t="s">
        <v>417</v>
      </c>
      <c r="AB3764" s="5"/>
      <c r="AC3764" s="5"/>
      <c r="AD3764" s="5"/>
      <c r="AE3764" s="5"/>
      <c r="AF3764" s="5"/>
    </row>
    <row r="3765" spans="1:32" hidden="1">
      <c r="A3765" s="5" t="s">
        <v>27446</v>
      </c>
      <c r="B3765" s="5" t="str">
        <f>IF(COUNTIF('Leads Priorizados INT'!M:M,A3765)&gt;0,"Sí","No")</f>
        <v>No</v>
      </c>
      <c r="C3765">
        <v>0</v>
      </c>
      <c r="D3765" s="6" t="s">
        <v>414</v>
      </c>
      <c r="E3765" s="5" t="s">
        <v>27447</v>
      </c>
      <c r="F3765" s="5" t="s">
        <v>431</v>
      </c>
      <c r="G3765" s="5" t="s">
        <v>3236</v>
      </c>
      <c r="H3765" s="7">
        <v>1059394</v>
      </c>
      <c r="I3765" s="5">
        <v>5</v>
      </c>
      <c r="J3765" s="5">
        <v>1</v>
      </c>
      <c r="K3765" s="5" t="s">
        <v>27448</v>
      </c>
      <c r="L3765" s="5">
        <v>4.1799999999999997E-2</v>
      </c>
      <c r="M3765" s="8"/>
      <c r="N3765" s="8"/>
      <c r="O3765" s="8"/>
      <c r="P3765" s="8"/>
      <c r="Q3765" s="8"/>
      <c r="R3765" s="5" t="s">
        <v>417</v>
      </c>
      <c r="S3765" s="5" t="s">
        <v>417</v>
      </c>
      <c r="T3765" s="5" t="s">
        <v>417</v>
      </c>
      <c r="U3765" s="5" t="s">
        <v>417</v>
      </c>
      <c r="V3765" s="5" t="s">
        <v>417</v>
      </c>
      <c r="W3765" s="5" t="s">
        <v>417</v>
      </c>
      <c r="X3765" s="5" t="s">
        <v>417</v>
      </c>
      <c r="Y3765" s="5" t="s">
        <v>417</v>
      </c>
      <c r="Z3765" s="5" t="s">
        <v>417</v>
      </c>
      <c r="AA3765" s="5" t="s">
        <v>417</v>
      </c>
      <c r="AB3765" s="5"/>
      <c r="AC3765" s="5"/>
      <c r="AD3765" s="5"/>
      <c r="AE3765" s="5"/>
      <c r="AF3765" s="5"/>
    </row>
    <row r="3766" spans="1:32" hidden="1">
      <c r="A3766" s="5" t="s">
        <v>27449</v>
      </c>
      <c r="B3766" s="5" t="str">
        <f>IF(COUNTIF('Leads Priorizados INT'!M:M,A3766)&gt;0,"Sí","No")</f>
        <v>No</v>
      </c>
      <c r="C3766">
        <v>0</v>
      </c>
      <c r="D3766" s="6" t="s">
        <v>414</v>
      </c>
      <c r="E3766" s="5" t="s">
        <v>27450</v>
      </c>
      <c r="F3766" s="5" t="s">
        <v>152</v>
      </c>
      <c r="G3766" s="5" t="s">
        <v>1157</v>
      </c>
      <c r="H3766" s="7">
        <v>937547</v>
      </c>
      <c r="I3766" s="5">
        <v>7</v>
      </c>
      <c r="J3766" s="5">
        <v>2</v>
      </c>
      <c r="K3766" s="5" t="s">
        <v>27451</v>
      </c>
      <c r="L3766" s="5">
        <v>4.1799999999999997E-2</v>
      </c>
      <c r="M3766" s="8"/>
      <c r="N3766" s="8"/>
      <c r="O3766" s="8"/>
      <c r="P3766" s="8"/>
      <c r="Q3766" s="8"/>
      <c r="R3766" s="5" t="s">
        <v>417</v>
      </c>
      <c r="S3766" s="5" t="s">
        <v>417</v>
      </c>
      <c r="T3766" s="5" t="s">
        <v>417</v>
      </c>
      <c r="U3766" s="5" t="s">
        <v>417</v>
      </c>
      <c r="V3766" s="5" t="s">
        <v>417</v>
      </c>
      <c r="W3766" s="5" t="s">
        <v>417</v>
      </c>
      <c r="X3766" s="5" t="s">
        <v>417</v>
      </c>
      <c r="Y3766" s="5" t="s">
        <v>417</v>
      </c>
      <c r="Z3766" s="5" t="s">
        <v>417</v>
      </c>
      <c r="AA3766" s="5" t="s">
        <v>417</v>
      </c>
      <c r="AB3766" s="5"/>
      <c r="AC3766" s="5"/>
      <c r="AD3766" s="5"/>
      <c r="AE3766" s="5"/>
      <c r="AF3766" s="5"/>
    </row>
    <row r="3767" spans="1:32" hidden="1">
      <c r="A3767" s="5" t="s">
        <v>27452</v>
      </c>
      <c r="B3767" s="5" t="str">
        <f>IF(COUNTIF('Leads Priorizados INT'!M:M,A3767)&gt;0,"Sí","No")</f>
        <v>No</v>
      </c>
      <c r="C3767">
        <v>0</v>
      </c>
      <c r="D3767" s="6" t="s">
        <v>414</v>
      </c>
      <c r="E3767" s="5" t="s">
        <v>27453</v>
      </c>
      <c r="F3767" s="5" t="s">
        <v>152</v>
      </c>
      <c r="G3767" s="5" t="s">
        <v>2795</v>
      </c>
      <c r="H3767" s="7">
        <v>540077</v>
      </c>
      <c r="I3767" s="5">
        <v>5</v>
      </c>
      <c r="J3767" s="5">
        <v>1</v>
      </c>
      <c r="K3767" s="5" t="s">
        <v>27454</v>
      </c>
      <c r="L3767" s="5">
        <v>4.1799999999999997E-2</v>
      </c>
      <c r="M3767" s="8">
        <v>913818499</v>
      </c>
      <c r="N3767" s="8"/>
      <c r="O3767" s="8"/>
      <c r="P3767" s="8"/>
      <c r="Q3767" s="8"/>
      <c r="R3767" s="5" t="s">
        <v>417</v>
      </c>
      <c r="S3767" s="5" t="s">
        <v>417</v>
      </c>
      <c r="T3767" s="5" t="s">
        <v>417</v>
      </c>
      <c r="U3767" s="5" t="s">
        <v>417</v>
      </c>
      <c r="V3767" s="5" t="s">
        <v>417</v>
      </c>
      <c r="W3767" s="5" t="s">
        <v>417</v>
      </c>
      <c r="X3767" s="5" t="s">
        <v>417</v>
      </c>
      <c r="Y3767" s="5" t="s">
        <v>417</v>
      </c>
      <c r="Z3767" s="5" t="s">
        <v>417</v>
      </c>
      <c r="AA3767" s="5" t="s">
        <v>417</v>
      </c>
      <c r="AB3767" s="5"/>
      <c r="AC3767" s="5"/>
      <c r="AD3767" s="5"/>
      <c r="AE3767" s="5"/>
      <c r="AF3767" s="5"/>
    </row>
    <row r="3768" spans="1:32" hidden="1">
      <c r="A3768" s="5" t="s">
        <v>27455</v>
      </c>
      <c r="B3768" s="5" t="str">
        <f>IF(COUNTIF('Leads Priorizados INT'!M:M,A3768)&gt;0,"Sí","No")</f>
        <v>No</v>
      </c>
      <c r="C3768">
        <v>0</v>
      </c>
      <c r="D3768" s="6" t="s">
        <v>414</v>
      </c>
      <c r="E3768" s="5" t="s">
        <v>27456</v>
      </c>
      <c r="F3768" s="5" t="s">
        <v>1382</v>
      </c>
      <c r="G3768" s="5" t="s">
        <v>27457</v>
      </c>
      <c r="H3768" s="7">
        <v>1744456</v>
      </c>
      <c r="I3768" s="5">
        <v>32</v>
      </c>
      <c r="J3768" s="5">
        <v>1</v>
      </c>
      <c r="K3768" s="5" t="s">
        <v>27458</v>
      </c>
      <c r="L3768" s="5">
        <v>4.1799999999999997E-2</v>
      </c>
      <c r="M3768" s="8">
        <v>962381637</v>
      </c>
      <c r="N3768" s="8">
        <v>962388138</v>
      </c>
      <c r="O3768" s="8">
        <v>962388331</v>
      </c>
      <c r="P3768" s="8">
        <v>652795070</v>
      </c>
      <c r="Q3768" s="8">
        <v>672029532</v>
      </c>
      <c r="R3768" s="5" t="s">
        <v>417</v>
      </c>
      <c r="S3768" s="5" t="s">
        <v>417</v>
      </c>
      <c r="T3768" s="5" t="s">
        <v>417</v>
      </c>
      <c r="U3768" s="5" t="s">
        <v>417</v>
      </c>
      <c r="V3768" s="5" t="s">
        <v>417</v>
      </c>
      <c r="W3768" s="5" t="s">
        <v>417</v>
      </c>
      <c r="X3768" s="5" t="s">
        <v>417</v>
      </c>
      <c r="Y3768" s="5" t="s">
        <v>417</v>
      </c>
      <c r="Z3768" s="5" t="s">
        <v>417</v>
      </c>
      <c r="AA3768" s="5" t="s">
        <v>417</v>
      </c>
      <c r="AB3768" s="5" t="s">
        <v>27459</v>
      </c>
      <c r="AC3768" s="5" t="s">
        <v>27460</v>
      </c>
      <c r="AD3768" s="5"/>
      <c r="AE3768" s="5"/>
      <c r="AF3768" s="5"/>
    </row>
    <row r="3769" spans="1:32" hidden="1">
      <c r="A3769" s="5" t="s">
        <v>27461</v>
      </c>
      <c r="B3769" s="5" t="str">
        <f>IF(COUNTIF('Leads Priorizados INT'!M:M,A3769)&gt;0,"Sí","No")</f>
        <v>No</v>
      </c>
      <c r="C3769">
        <v>0</v>
      </c>
      <c r="D3769" s="6" t="s">
        <v>414</v>
      </c>
      <c r="E3769" s="5" t="s">
        <v>27462</v>
      </c>
      <c r="F3769" s="5" t="s">
        <v>1382</v>
      </c>
      <c r="G3769" s="5" t="s">
        <v>10521</v>
      </c>
      <c r="H3769" s="7">
        <v>351432</v>
      </c>
      <c r="I3769" s="5">
        <v>2</v>
      </c>
      <c r="J3769" s="5">
        <v>1</v>
      </c>
      <c r="K3769" s="5" t="s">
        <v>27463</v>
      </c>
      <c r="L3769" s="5">
        <v>4.1799999999999997E-2</v>
      </c>
      <c r="M3769" s="8"/>
      <c r="N3769" s="8"/>
      <c r="O3769" s="8"/>
      <c r="P3769" s="8"/>
      <c r="Q3769" s="8"/>
      <c r="R3769" s="5" t="s">
        <v>417</v>
      </c>
      <c r="S3769" s="5" t="s">
        <v>417</v>
      </c>
      <c r="T3769" s="5" t="s">
        <v>417</v>
      </c>
      <c r="U3769" s="5" t="s">
        <v>417</v>
      </c>
      <c r="V3769" s="5" t="s">
        <v>417</v>
      </c>
      <c r="W3769" s="5" t="s">
        <v>417</v>
      </c>
      <c r="X3769" s="5" t="s">
        <v>417</v>
      </c>
      <c r="Y3769" s="5" t="s">
        <v>417</v>
      </c>
      <c r="Z3769" s="5" t="s">
        <v>417</v>
      </c>
      <c r="AA3769" s="5" t="s">
        <v>417</v>
      </c>
      <c r="AB3769" s="5"/>
      <c r="AC3769" s="5"/>
      <c r="AD3769" s="5"/>
      <c r="AE3769" s="5"/>
      <c r="AF3769" s="5"/>
    </row>
    <row r="3770" spans="1:32" hidden="1">
      <c r="A3770" s="5" t="s">
        <v>27464</v>
      </c>
      <c r="B3770" s="5" t="str">
        <f>IF(COUNTIF('Leads Priorizados INT'!M:M,A3770)&gt;0,"Sí","No")</f>
        <v>No</v>
      </c>
      <c r="C3770">
        <v>0</v>
      </c>
      <c r="D3770" s="6" t="s">
        <v>414</v>
      </c>
      <c r="E3770" s="5" t="s">
        <v>27465</v>
      </c>
      <c r="F3770" s="5" t="s">
        <v>581</v>
      </c>
      <c r="G3770" s="5" t="s">
        <v>2056</v>
      </c>
      <c r="H3770" s="7">
        <v>817981</v>
      </c>
      <c r="I3770" s="5">
        <v>6</v>
      </c>
      <c r="J3770" s="5">
        <v>1</v>
      </c>
      <c r="K3770" s="5" t="s">
        <v>27466</v>
      </c>
      <c r="L3770" s="5">
        <v>4.1700000000000001E-2</v>
      </c>
      <c r="M3770" s="8">
        <v>986264100</v>
      </c>
      <c r="N3770" s="8">
        <v>986267976</v>
      </c>
      <c r="O3770" s="8">
        <v>986253422</v>
      </c>
      <c r="P3770" s="8">
        <v>986267975</v>
      </c>
      <c r="Q3770" s="8">
        <v>687467671</v>
      </c>
      <c r="R3770" s="5" t="s">
        <v>417</v>
      </c>
      <c r="S3770" s="5" t="s">
        <v>417</v>
      </c>
      <c r="T3770" s="5" t="s">
        <v>417</v>
      </c>
      <c r="U3770" s="5" t="s">
        <v>417</v>
      </c>
      <c r="V3770" s="5" t="s">
        <v>417</v>
      </c>
      <c r="W3770" s="5" t="s">
        <v>417</v>
      </c>
      <c r="X3770" s="5" t="s">
        <v>417</v>
      </c>
      <c r="Y3770" s="5" t="s">
        <v>417</v>
      </c>
      <c r="Z3770" s="5" t="s">
        <v>417</v>
      </c>
      <c r="AA3770" s="5" t="s">
        <v>417</v>
      </c>
      <c r="AB3770" s="5"/>
      <c r="AC3770" s="5"/>
      <c r="AD3770" s="5"/>
      <c r="AE3770" s="5"/>
      <c r="AF3770" s="5"/>
    </row>
    <row r="3771" spans="1:32" hidden="1">
      <c r="A3771" s="5" t="s">
        <v>27467</v>
      </c>
      <c r="B3771" s="5" t="str">
        <f>IF(COUNTIF('Leads Priorizados INT'!M:M,A3771)&gt;0,"Sí","No")</f>
        <v>No</v>
      </c>
      <c r="C3771">
        <v>0</v>
      </c>
      <c r="D3771" s="6" t="s">
        <v>414</v>
      </c>
      <c r="E3771" s="5" t="s">
        <v>27468</v>
      </c>
      <c r="F3771" s="5" t="s">
        <v>431</v>
      </c>
      <c r="G3771" s="5" t="s">
        <v>610</v>
      </c>
      <c r="H3771" s="7">
        <v>357190</v>
      </c>
      <c r="I3771" s="5">
        <v>3</v>
      </c>
      <c r="J3771" s="5">
        <v>1</v>
      </c>
      <c r="K3771" s="5" t="s">
        <v>27469</v>
      </c>
      <c r="L3771" s="5">
        <v>4.1700000000000001E-2</v>
      </c>
      <c r="M3771" s="8">
        <v>933357506</v>
      </c>
      <c r="N3771" s="8"/>
      <c r="O3771" s="8"/>
      <c r="P3771" s="8"/>
      <c r="Q3771" s="8"/>
      <c r="R3771" s="5" t="s">
        <v>417</v>
      </c>
      <c r="S3771" s="5" t="s">
        <v>417</v>
      </c>
      <c r="T3771" s="5" t="s">
        <v>417</v>
      </c>
      <c r="U3771" s="5" t="s">
        <v>417</v>
      </c>
      <c r="V3771" s="5" t="s">
        <v>417</v>
      </c>
      <c r="W3771" s="5" t="s">
        <v>417</v>
      </c>
      <c r="X3771" s="5" t="s">
        <v>417</v>
      </c>
      <c r="Y3771" s="5" t="s">
        <v>417</v>
      </c>
      <c r="Z3771" s="5" t="s">
        <v>417</v>
      </c>
      <c r="AA3771" s="5" t="s">
        <v>417</v>
      </c>
      <c r="AB3771" s="5" t="s">
        <v>27470</v>
      </c>
      <c r="AC3771" s="5" t="s">
        <v>27471</v>
      </c>
      <c r="AD3771" s="5"/>
      <c r="AE3771" s="5"/>
      <c r="AF3771" s="5"/>
    </row>
    <row r="3772" spans="1:32" hidden="1">
      <c r="A3772" s="5" t="s">
        <v>27472</v>
      </c>
      <c r="B3772" s="5" t="str">
        <f>IF(COUNTIF('Leads Priorizados INT'!M:M,A3772)&gt;0,"Sí","No")</f>
        <v>No</v>
      </c>
      <c r="C3772">
        <v>0</v>
      </c>
      <c r="D3772" s="6" t="s">
        <v>414</v>
      </c>
      <c r="E3772" s="5" t="s">
        <v>27473</v>
      </c>
      <c r="F3772" s="5" t="s">
        <v>431</v>
      </c>
      <c r="G3772" s="5" t="s">
        <v>2465</v>
      </c>
      <c r="H3772" s="7">
        <v>1294425</v>
      </c>
      <c r="I3772" s="5">
        <v>1</v>
      </c>
      <c r="J3772" s="5">
        <v>1</v>
      </c>
      <c r="K3772" s="5" t="s">
        <v>27474</v>
      </c>
      <c r="L3772" s="5">
        <v>4.1700000000000001E-2</v>
      </c>
      <c r="M3772" s="8"/>
      <c r="N3772" s="8"/>
      <c r="O3772" s="8"/>
      <c r="P3772" s="8"/>
      <c r="Q3772" s="8"/>
      <c r="R3772" s="5" t="s">
        <v>417</v>
      </c>
      <c r="S3772" s="5" t="s">
        <v>417</v>
      </c>
      <c r="T3772" s="5" t="s">
        <v>417</v>
      </c>
      <c r="U3772" s="5" t="s">
        <v>417</v>
      </c>
      <c r="V3772" s="5" t="s">
        <v>417</v>
      </c>
      <c r="W3772" s="5" t="s">
        <v>417</v>
      </c>
      <c r="X3772" s="5" t="s">
        <v>417</v>
      </c>
      <c r="Y3772" s="5" t="s">
        <v>417</v>
      </c>
      <c r="Z3772" s="5" t="s">
        <v>417</v>
      </c>
      <c r="AA3772" s="5" t="s">
        <v>417</v>
      </c>
      <c r="AB3772" s="5"/>
      <c r="AC3772" s="5"/>
      <c r="AD3772" s="5"/>
      <c r="AE3772" s="5"/>
      <c r="AF3772" s="5"/>
    </row>
    <row r="3773" spans="1:32" hidden="1">
      <c r="A3773" s="5" t="s">
        <v>27475</v>
      </c>
      <c r="B3773" s="5" t="str">
        <f>IF(COUNTIF('Leads Priorizados INT'!M:M,A3773)&gt;0,"Sí","No")</f>
        <v>No</v>
      </c>
      <c r="C3773">
        <v>0</v>
      </c>
      <c r="D3773" s="6" t="s">
        <v>414</v>
      </c>
      <c r="E3773" s="5" t="s">
        <v>27476</v>
      </c>
      <c r="F3773" s="5" t="s">
        <v>152</v>
      </c>
      <c r="G3773" s="5" t="s">
        <v>2084</v>
      </c>
      <c r="H3773" s="7">
        <v>1556512</v>
      </c>
      <c r="I3773" s="5">
        <v>8</v>
      </c>
      <c r="J3773" s="5">
        <v>1</v>
      </c>
      <c r="K3773" s="5" t="s">
        <v>27477</v>
      </c>
      <c r="L3773" s="5">
        <v>4.1700000000000001E-2</v>
      </c>
      <c r="M3773" s="8">
        <v>915398370</v>
      </c>
      <c r="N3773" s="8"/>
      <c r="O3773" s="8"/>
      <c r="P3773" s="8"/>
      <c r="Q3773" s="8"/>
      <c r="R3773" s="5" t="s">
        <v>417</v>
      </c>
      <c r="S3773" s="5" t="s">
        <v>417</v>
      </c>
      <c r="T3773" s="5" t="s">
        <v>417</v>
      </c>
      <c r="U3773" s="5" t="s">
        <v>417</v>
      </c>
      <c r="V3773" s="5" t="s">
        <v>417</v>
      </c>
      <c r="W3773" s="5" t="s">
        <v>417</v>
      </c>
      <c r="X3773" s="5" t="s">
        <v>417</v>
      </c>
      <c r="Y3773" s="5" t="s">
        <v>417</v>
      </c>
      <c r="Z3773" s="5" t="s">
        <v>417</v>
      </c>
      <c r="AA3773" s="5" t="s">
        <v>417</v>
      </c>
      <c r="AB3773" s="5"/>
      <c r="AC3773" s="5"/>
      <c r="AD3773" s="5"/>
      <c r="AE3773" s="5"/>
      <c r="AF3773" s="5"/>
    </row>
    <row r="3774" spans="1:32" hidden="1">
      <c r="A3774" s="5" t="s">
        <v>27478</v>
      </c>
      <c r="B3774" s="5" t="str">
        <f>IF(COUNTIF('Leads Priorizados INT'!M:M,A3774)&gt;0,"Sí","No")</f>
        <v>No</v>
      </c>
      <c r="C3774">
        <v>0</v>
      </c>
      <c r="D3774" s="6" t="s">
        <v>414</v>
      </c>
      <c r="E3774" s="5" t="s">
        <v>27479</v>
      </c>
      <c r="F3774" s="5" t="s">
        <v>152</v>
      </c>
      <c r="G3774" s="5" t="s">
        <v>12176</v>
      </c>
      <c r="H3774" s="7">
        <v>585242</v>
      </c>
      <c r="I3774" s="5">
        <v>1</v>
      </c>
      <c r="J3774" s="5">
        <v>1</v>
      </c>
      <c r="K3774" s="5" t="s">
        <v>27480</v>
      </c>
      <c r="L3774" s="5">
        <v>4.1700000000000001E-2</v>
      </c>
      <c r="M3774" s="8"/>
      <c r="N3774" s="8"/>
      <c r="O3774" s="8"/>
      <c r="P3774" s="8"/>
      <c r="Q3774" s="8"/>
      <c r="R3774" s="5" t="s">
        <v>417</v>
      </c>
      <c r="S3774" s="5" t="s">
        <v>417</v>
      </c>
      <c r="T3774" s="5" t="s">
        <v>417</v>
      </c>
      <c r="U3774" s="5" t="s">
        <v>417</v>
      </c>
      <c r="V3774" s="5" t="s">
        <v>417</v>
      </c>
      <c r="W3774" s="5" t="s">
        <v>417</v>
      </c>
      <c r="X3774" s="5" t="s">
        <v>417</v>
      </c>
      <c r="Y3774" s="5" t="s">
        <v>417</v>
      </c>
      <c r="Z3774" s="5" t="s">
        <v>417</v>
      </c>
      <c r="AA3774" s="5" t="s">
        <v>417</v>
      </c>
      <c r="AB3774" s="5"/>
      <c r="AC3774" s="5"/>
      <c r="AD3774" s="5"/>
      <c r="AE3774" s="5"/>
      <c r="AF3774" s="5"/>
    </row>
    <row r="3775" spans="1:32" hidden="1">
      <c r="A3775" s="5" t="s">
        <v>27481</v>
      </c>
      <c r="B3775" s="5" t="str">
        <f>IF(COUNTIF('Leads Priorizados INT'!M:M,A3775)&gt;0,"Sí","No")</f>
        <v>No</v>
      </c>
      <c r="C3775">
        <v>0</v>
      </c>
      <c r="D3775" s="6" t="s">
        <v>414</v>
      </c>
      <c r="E3775" s="5" t="s">
        <v>27482</v>
      </c>
      <c r="F3775" s="5" t="s">
        <v>152</v>
      </c>
      <c r="G3775" s="5" t="s">
        <v>9326</v>
      </c>
      <c r="H3775" s="7">
        <v>4443898</v>
      </c>
      <c r="I3775" s="5">
        <v>31</v>
      </c>
      <c r="J3775" s="5">
        <v>1</v>
      </c>
      <c r="K3775" s="5" t="s">
        <v>27483</v>
      </c>
      <c r="L3775" s="5">
        <v>4.1700000000000001E-2</v>
      </c>
      <c r="M3775" s="8"/>
      <c r="N3775" s="8"/>
      <c r="O3775" s="8"/>
      <c r="P3775" s="8"/>
      <c r="Q3775" s="8"/>
      <c r="R3775" s="5" t="s">
        <v>417</v>
      </c>
      <c r="S3775" s="5" t="s">
        <v>417</v>
      </c>
      <c r="T3775" s="5" t="s">
        <v>417</v>
      </c>
      <c r="U3775" s="5" t="s">
        <v>417</v>
      </c>
      <c r="V3775" s="5" t="s">
        <v>417</v>
      </c>
      <c r="W3775" s="5" t="s">
        <v>417</v>
      </c>
      <c r="X3775" s="5" t="s">
        <v>417</v>
      </c>
      <c r="Y3775" s="5" t="s">
        <v>417</v>
      </c>
      <c r="Z3775" s="5" t="s">
        <v>417</v>
      </c>
      <c r="AA3775" s="5" t="s">
        <v>417</v>
      </c>
      <c r="AB3775" s="5"/>
      <c r="AC3775" s="5"/>
      <c r="AD3775" s="5"/>
      <c r="AE3775" s="5"/>
      <c r="AF3775" s="5"/>
    </row>
    <row r="3776" spans="1:32" hidden="1">
      <c r="A3776" s="5" t="s">
        <v>27484</v>
      </c>
      <c r="B3776" s="5" t="str">
        <f>IF(COUNTIF('Leads Priorizados INT'!M:M,A3776)&gt;0,"Sí","No")</f>
        <v>No</v>
      </c>
      <c r="C3776">
        <v>0</v>
      </c>
      <c r="D3776" s="6" t="s">
        <v>414</v>
      </c>
      <c r="E3776" s="5" t="s">
        <v>27485</v>
      </c>
      <c r="F3776" s="5" t="s">
        <v>873</v>
      </c>
      <c r="G3776" s="5" t="s">
        <v>10832</v>
      </c>
      <c r="H3776" s="7">
        <v>539826</v>
      </c>
      <c r="I3776" s="5">
        <v>20</v>
      </c>
      <c r="J3776" s="5">
        <v>1</v>
      </c>
      <c r="K3776" s="5" t="s">
        <v>27486</v>
      </c>
      <c r="L3776" s="5">
        <v>4.1700000000000001E-2</v>
      </c>
      <c r="M3776" s="8">
        <v>952706842</v>
      </c>
      <c r="N3776" s="8">
        <v>952282416</v>
      </c>
      <c r="O3776" s="8">
        <v>952912973</v>
      </c>
      <c r="P3776" s="8">
        <v>952701894</v>
      </c>
      <c r="Q3776" s="8"/>
      <c r="R3776" s="5" t="s">
        <v>417</v>
      </c>
      <c r="S3776" s="5" t="s">
        <v>417</v>
      </c>
      <c r="T3776" s="5" t="s">
        <v>417</v>
      </c>
      <c r="U3776" s="5" t="s">
        <v>417</v>
      </c>
      <c r="V3776" s="5" t="s">
        <v>417</v>
      </c>
      <c r="W3776" s="5" t="s">
        <v>417</v>
      </c>
      <c r="X3776" s="5" t="s">
        <v>417</v>
      </c>
      <c r="Y3776" s="5" t="s">
        <v>417</v>
      </c>
      <c r="Z3776" s="5" t="s">
        <v>417</v>
      </c>
      <c r="AA3776" s="5" t="s">
        <v>417</v>
      </c>
      <c r="AB3776" s="5" t="s">
        <v>27487</v>
      </c>
      <c r="AC3776" s="5" t="s">
        <v>27488</v>
      </c>
      <c r="AD3776" s="5" t="s">
        <v>27489</v>
      </c>
      <c r="AE3776" s="5"/>
      <c r="AF3776" s="5"/>
    </row>
    <row r="3777" spans="1:32" hidden="1">
      <c r="A3777" s="5" t="s">
        <v>27490</v>
      </c>
      <c r="B3777" s="5" t="str">
        <f>IF(COUNTIF('Leads Priorizados INT'!M:M,A3777)&gt;0,"Sí","No")</f>
        <v>No</v>
      </c>
      <c r="C3777">
        <v>0</v>
      </c>
      <c r="D3777" s="6" t="s">
        <v>414</v>
      </c>
      <c r="E3777" s="5" t="s">
        <v>27491</v>
      </c>
      <c r="F3777" s="5" t="s">
        <v>1019</v>
      </c>
      <c r="G3777" s="5" t="s">
        <v>11859</v>
      </c>
      <c r="H3777" s="7">
        <v>874839</v>
      </c>
      <c r="I3777" s="5">
        <v>1</v>
      </c>
      <c r="J3777" s="5">
        <v>1</v>
      </c>
      <c r="K3777" s="5" t="s">
        <v>27492</v>
      </c>
      <c r="L3777" s="5">
        <v>4.1599999999999998E-2</v>
      </c>
      <c r="M3777" s="8"/>
      <c r="N3777" s="8"/>
      <c r="O3777" s="8"/>
      <c r="P3777" s="8"/>
      <c r="Q3777" s="8"/>
      <c r="R3777" s="5" t="s">
        <v>417</v>
      </c>
      <c r="S3777" s="5" t="s">
        <v>417</v>
      </c>
      <c r="T3777" s="5" t="s">
        <v>417</v>
      </c>
      <c r="U3777" s="5" t="s">
        <v>417</v>
      </c>
      <c r="V3777" s="5" t="s">
        <v>417</v>
      </c>
      <c r="W3777" s="5" t="s">
        <v>417</v>
      </c>
      <c r="X3777" s="5" t="s">
        <v>417</v>
      </c>
      <c r="Y3777" s="5" t="s">
        <v>417</v>
      </c>
      <c r="Z3777" s="5" t="s">
        <v>417</v>
      </c>
      <c r="AA3777" s="5" t="s">
        <v>417</v>
      </c>
      <c r="AB3777" s="5"/>
      <c r="AC3777" s="5"/>
      <c r="AD3777" s="5"/>
      <c r="AE3777" s="5"/>
      <c r="AF3777" s="5"/>
    </row>
    <row r="3778" spans="1:32" hidden="1">
      <c r="A3778" s="5" t="s">
        <v>27493</v>
      </c>
      <c r="B3778" s="5" t="str">
        <f>IF(COUNTIF('Leads Priorizados INT'!M:M,A3778)&gt;0,"Sí","No")</f>
        <v>No</v>
      </c>
      <c r="C3778">
        <v>0</v>
      </c>
      <c r="D3778" s="6" t="s">
        <v>414</v>
      </c>
      <c r="E3778" s="5" t="s">
        <v>27494</v>
      </c>
      <c r="F3778" s="5" t="s">
        <v>1878</v>
      </c>
      <c r="G3778" s="5" t="s">
        <v>27495</v>
      </c>
      <c r="H3778" s="7">
        <v>482910</v>
      </c>
      <c r="I3778" s="5">
        <v>2</v>
      </c>
      <c r="J3778" s="5">
        <v>1</v>
      </c>
      <c r="K3778" s="5" t="s">
        <v>27496</v>
      </c>
      <c r="L3778" s="5">
        <v>4.1599999999999998E-2</v>
      </c>
      <c r="M3778" s="8">
        <v>978653909</v>
      </c>
      <c r="N3778" s="8"/>
      <c r="O3778" s="8"/>
      <c r="P3778" s="8"/>
      <c r="Q3778" s="8"/>
      <c r="R3778" s="5" t="s">
        <v>417</v>
      </c>
      <c r="S3778" s="5" t="s">
        <v>417</v>
      </c>
      <c r="T3778" s="5" t="s">
        <v>417</v>
      </c>
      <c r="U3778" s="5" t="s">
        <v>417</v>
      </c>
      <c r="V3778" s="5" t="s">
        <v>417</v>
      </c>
      <c r="W3778" s="5" t="s">
        <v>417</v>
      </c>
      <c r="X3778" s="5" t="s">
        <v>417</v>
      </c>
      <c r="Y3778" s="5" t="s">
        <v>417</v>
      </c>
      <c r="Z3778" s="5" t="s">
        <v>417</v>
      </c>
      <c r="AA3778" s="5" t="s">
        <v>417</v>
      </c>
      <c r="AB3778" s="5" t="s">
        <v>27497</v>
      </c>
      <c r="AC3778" s="5"/>
      <c r="AD3778" s="5"/>
      <c r="AE3778" s="5"/>
      <c r="AF3778" s="5"/>
    </row>
    <row r="3779" spans="1:32" hidden="1">
      <c r="A3779" s="5" t="s">
        <v>27498</v>
      </c>
      <c r="B3779" s="5" t="str">
        <f>IF(COUNTIF('Leads Priorizados INT'!M:M,A3779)&gt;0,"Sí","No")</f>
        <v>No</v>
      </c>
      <c r="C3779">
        <v>0</v>
      </c>
      <c r="D3779" s="6" t="s">
        <v>414</v>
      </c>
      <c r="E3779" s="5" t="s">
        <v>27499</v>
      </c>
      <c r="F3779" s="5" t="s">
        <v>431</v>
      </c>
      <c r="G3779" s="5" t="s">
        <v>11112</v>
      </c>
      <c r="H3779" s="7">
        <v>1156794</v>
      </c>
      <c r="I3779" s="5">
        <v>1</v>
      </c>
      <c r="J3779" s="5">
        <v>3</v>
      </c>
      <c r="K3779" s="5" t="s">
        <v>27500</v>
      </c>
      <c r="L3779" s="5">
        <v>4.1599999999999998E-2</v>
      </c>
      <c r="M3779" s="8">
        <v>935901243</v>
      </c>
      <c r="N3779" s="8"/>
      <c r="O3779" s="8"/>
      <c r="P3779" s="8"/>
      <c r="Q3779" s="8"/>
      <c r="R3779" s="5" t="s">
        <v>417</v>
      </c>
      <c r="S3779" s="5" t="s">
        <v>417</v>
      </c>
      <c r="T3779" s="5" t="s">
        <v>417</v>
      </c>
      <c r="U3779" s="5" t="s">
        <v>417</v>
      </c>
      <c r="V3779" s="5" t="s">
        <v>417</v>
      </c>
      <c r="W3779" s="5" t="s">
        <v>417</v>
      </c>
      <c r="X3779" s="5" t="s">
        <v>417</v>
      </c>
      <c r="Y3779" s="5" t="s">
        <v>417</v>
      </c>
      <c r="Z3779" s="5" t="s">
        <v>417</v>
      </c>
      <c r="AA3779" s="5" t="s">
        <v>417</v>
      </c>
      <c r="AB3779" s="5" t="s">
        <v>27501</v>
      </c>
      <c r="AC3779" s="5"/>
      <c r="AD3779" s="5"/>
      <c r="AE3779" s="5"/>
      <c r="AF3779" s="5"/>
    </row>
    <row r="3780" spans="1:32" hidden="1">
      <c r="A3780" s="5" t="s">
        <v>27502</v>
      </c>
      <c r="B3780" s="5" t="str">
        <f>IF(COUNTIF('Leads Priorizados INT'!M:M,A3780)&gt;0,"Sí","No")</f>
        <v>No</v>
      </c>
      <c r="C3780">
        <v>0</v>
      </c>
      <c r="D3780" s="6" t="s">
        <v>414</v>
      </c>
      <c r="E3780" s="5" t="s">
        <v>27503</v>
      </c>
      <c r="F3780" s="5" t="s">
        <v>431</v>
      </c>
      <c r="G3780" s="5" t="s">
        <v>15889</v>
      </c>
      <c r="H3780" s="7">
        <v>672441</v>
      </c>
      <c r="I3780" s="5">
        <v>1</v>
      </c>
      <c r="J3780" s="5">
        <v>1</v>
      </c>
      <c r="K3780" s="5" t="s">
        <v>27504</v>
      </c>
      <c r="L3780" s="5">
        <v>4.1599999999999998E-2</v>
      </c>
      <c r="M3780" s="8"/>
      <c r="N3780" s="8"/>
      <c r="O3780" s="8"/>
      <c r="P3780" s="8"/>
      <c r="Q3780" s="8"/>
      <c r="R3780" s="5" t="s">
        <v>417</v>
      </c>
      <c r="S3780" s="5" t="s">
        <v>417</v>
      </c>
      <c r="T3780" s="5" t="s">
        <v>417</v>
      </c>
      <c r="U3780" s="5" t="s">
        <v>417</v>
      </c>
      <c r="V3780" s="5" t="s">
        <v>417</v>
      </c>
      <c r="W3780" s="5" t="s">
        <v>417</v>
      </c>
      <c r="X3780" s="5" t="s">
        <v>417</v>
      </c>
      <c r="Y3780" s="5" t="s">
        <v>417</v>
      </c>
      <c r="Z3780" s="5" t="s">
        <v>417</v>
      </c>
      <c r="AA3780" s="5" t="s">
        <v>417</v>
      </c>
      <c r="AB3780" s="5"/>
      <c r="AC3780" s="5"/>
      <c r="AD3780" s="5"/>
      <c r="AE3780" s="5"/>
      <c r="AF3780" s="5"/>
    </row>
    <row r="3781" spans="1:32" hidden="1">
      <c r="A3781" s="5" t="s">
        <v>27505</v>
      </c>
      <c r="B3781" s="5" t="str">
        <f>IF(COUNTIF('Leads Priorizados INT'!M:M,A3781)&gt;0,"Sí","No")</f>
        <v>No</v>
      </c>
      <c r="C3781">
        <v>0</v>
      </c>
      <c r="D3781" s="6" t="s">
        <v>414</v>
      </c>
      <c r="E3781" s="5" t="s">
        <v>27506</v>
      </c>
      <c r="F3781" s="5" t="s">
        <v>152</v>
      </c>
      <c r="G3781" s="5" t="s">
        <v>1738</v>
      </c>
      <c r="H3781" s="7">
        <v>510849</v>
      </c>
      <c r="I3781" s="5">
        <v>1</v>
      </c>
      <c r="J3781" s="5">
        <v>1</v>
      </c>
      <c r="K3781" s="5" t="s">
        <v>27507</v>
      </c>
      <c r="L3781" s="5">
        <v>4.1599999999999998E-2</v>
      </c>
      <c r="M3781" s="8"/>
      <c r="N3781" s="8"/>
      <c r="O3781" s="8"/>
      <c r="P3781" s="8"/>
      <c r="Q3781" s="8"/>
      <c r="R3781" s="5" t="s">
        <v>417</v>
      </c>
      <c r="S3781" s="5" t="s">
        <v>417</v>
      </c>
      <c r="T3781" s="5" t="s">
        <v>417</v>
      </c>
      <c r="U3781" s="5" t="s">
        <v>417</v>
      </c>
      <c r="V3781" s="5" t="s">
        <v>417</v>
      </c>
      <c r="W3781" s="5" t="s">
        <v>417</v>
      </c>
      <c r="X3781" s="5" t="s">
        <v>417</v>
      </c>
      <c r="Y3781" s="5" t="s">
        <v>417</v>
      </c>
      <c r="Z3781" s="5" t="s">
        <v>417</v>
      </c>
      <c r="AA3781" s="5" t="s">
        <v>417</v>
      </c>
      <c r="AB3781" s="5"/>
      <c r="AC3781" s="5"/>
      <c r="AD3781" s="5"/>
      <c r="AE3781" s="5"/>
      <c r="AF3781" s="5"/>
    </row>
    <row r="3782" spans="1:32" hidden="1">
      <c r="A3782" s="5" t="s">
        <v>27508</v>
      </c>
      <c r="B3782" s="5" t="str">
        <f>IF(COUNTIF('Leads Priorizados INT'!M:M,A3782)&gt;0,"Sí","No")</f>
        <v>No</v>
      </c>
      <c r="C3782">
        <v>0</v>
      </c>
      <c r="D3782" s="6" t="s">
        <v>414</v>
      </c>
      <c r="E3782" s="5" t="s">
        <v>27509</v>
      </c>
      <c r="F3782" s="5" t="s">
        <v>152</v>
      </c>
      <c r="G3782" s="5" t="s">
        <v>1758</v>
      </c>
      <c r="H3782" s="7">
        <v>770396</v>
      </c>
      <c r="I3782" s="5">
        <v>4</v>
      </c>
      <c r="J3782" s="5">
        <v>1</v>
      </c>
      <c r="K3782" s="5" t="s">
        <v>27510</v>
      </c>
      <c r="L3782" s="5">
        <v>4.1599999999999998E-2</v>
      </c>
      <c r="M3782" s="8">
        <v>913076607</v>
      </c>
      <c r="N3782" s="8">
        <v>913077675</v>
      </c>
      <c r="O3782" s="8"/>
      <c r="P3782" s="8"/>
      <c r="Q3782" s="8"/>
      <c r="R3782" s="5" t="s">
        <v>417</v>
      </c>
      <c r="S3782" s="5" t="s">
        <v>417</v>
      </c>
      <c r="T3782" s="5" t="s">
        <v>417</v>
      </c>
      <c r="U3782" s="5" t="s">
        <v>417</v>
      </c>
      <c r="V3782" s="5" t="s">
        <v>417</v>
      </c>
      <c r="W3782" s="5" t="s">
        <v>417</v>
      </c>
      <c r="X3782" s="5" t="s">
        <v>417</v>
      </c>
      <c r="Y3782" s="5" t="s">
        <v>417</v>
      </c>
      <c r="Z3782" s="5" t="s">
        <v>417</v>
      </c>
      <c r="AA3782" s="5" t="s">
        <v>417</v>
      </c>
      <c r="AB3782" s="5" t="s">
        <v>27511</v>
      </c>
      <c r="AC3782" s="5" t="s">
        <v>27512</v>
      </c>
      <c r="AD3782" s="5"/>
      <c r="AE3782" s="5"/>
      <c r="AF3782" s="5"/>
    </row>
    <row r="3783" spans="1:32">
      <c r="A3783" s="5" t="s">
        <v>27513</v>
      </c>
      <c r="B3783" s="5" t="str">
        <f>IF(COUNTIF('Leads Priorizados INT'!M:M,A3783)&gt;0,"Sí","No")</f>
        <v>No</v>
      </c>
      <c r="C3783">
        <v>1</v>
      </c>
      <c r="D3783" s="6" t="s">
        <v>430</v>
      </c>
      <c r="E3783" s="5" t="s">
        <v>27514</v>
      </c>
      <c r="F3783" s="5" t="s">
        <v>152</v>
      </c>
      <c r="G3783" s="5" t="s">
        <v>18321</v>
      </c>
      <c r="H3783" s="7">
        <v>569143</v>
      </c>
      <c r="I3783" s="5">
        <v>1</v>
      </c>
      <c r="J3783" s="5">
        <v>1</v>
      </c>
      <c r="K3783" s="5" t="s">
        <v>27515</v>
      </c>
      <c r="L3783" s="5">
        <v>4.1599999999999998E-2</v>
      </c>
      <c r="M3783" s="8">
        <v>667486920</v>
      </c>
      <c r="N3783" s="8">
        <v>628128538</v>
      </c>
      <c r="O3783" s="8">
        <v>610524571</v>
      </c>
      <c r="P3783" s="8">
        <v>677489857</v>
      </c>
      <c r="Q3783" s="8">
        <v>674411205</v>
      </c>
      <c r="R3783" s="5" t="s">
        <v>417</v>
      </c>
      <c r="S3783" s="5" t="s">
        <v>417</v>
      </c>
      <c r="T3783" s="5" t="s">
        <v>417</v>
      </c>
      <c r="U3783" s="5" t="s">
        <v>417</v>
      </c>
      <c r="V3783" s="5" t="s">
        <v>417</v>
      </c>
      <c r="W3783" s="5" t="s">
        <v>417</v>
      </c>
      <c r="X3783" s="5" t="s">
        <v>417</v>
      </c>
      <c r="Y3783" s="5" t="s">
        <v>417</v>
      </c>
      <c r="Z3783" s="5" t="s">
        <v>417</v>
      </c>
      <c r="AA3783" s="5" t="s">
        <v>417</v>
      </c>
      <c r="AB3783" s="5"/>
      <c r="AC3783" s="5"/>
      <c r="AD3783" s="5"/>
      <c r="AE3783" s="5"/>
      <c r="AF3783" s="5"/>
    </row>
    <row r="3784" spans="1:32" hidden="1">
      <c r="A3784" s="5" t="s">
        <v>27516</v>
      </c>
      <c r="B3784" s="5" t="str">
        <f>IF(COUNTIF('Leads Priorizados INT'!M:M,A3784)&gt;0,"Sí","No")</f>
        <v>No</v>
      </c>
      <c r="C3784">
        <v>0</v>
      </c>
      <c r="D3784" s="6" t="s">
        <v>414</v>
      </c>
      <c r="E3784" s="5" t="s">
        <v>27517</v>
      </c>
      <c r="F3784" s="5" t="s">
        <v>152</v>
      </c>
      <c r="G3784" s="5" t="s">
        <v>2486</v>
      </c>
      <c r="H3784" s="7">
        <v>3973698</v>
      </c>
      <c r="I3784" s="5">
        <v>15</v>
      </c>
      <c r="J3784" s="5">
        <v>1</v>
      </c>
      <c r="K3784" s="5" t="s">
        <v>27518</v>
      </c>
      <c r="L3784" s="5">
        <v>4.1500000000000002E-2</v>
      </c>
      <c r="M3784" s="8">
        <v>932505472</v>
      </c>
      <c r="N3784" s="8">
        <v>655882101</v>
      </c>
      <c r="O3784" s="8">
        <v>654662780</v>
      </c>
      <c r="P3784" s="8">
        <v>629126764</v>
      </c>
      <c r="Q3784" s="8">
        <v>620035531</v>
      </c>
      <c r="R3784" s="5" t="s">
        <v>417</v>
      </c>
      <c r="S3784" s="5" t="s">
        <v>417</v>
      </c>
      <c r="T3784" s="5" t="s">
        <v>417</v>
      </c>
      <c r="U3784" s="5" t="s">
        <v>417</v>
      </c>
      <c r="V3784" s="5" t="s">
        <v>417</v>
      </c>
      <c r="W3784" s="5" t="s">
        <v>417</v>
      </c>
      <c r="X3784" s="5" t="s">
        <v>417</v>
      </c>
      <c r="Y3784" s="5" t="s">
        <v>417</v>
      </c>
      <c r="Z3784" s="5" t="s">
        <v>417</v>
      </c>
      <c r="AA3784" s="5" t="s">
        <v>417</v>
      </c>
      <c r="AB3784" s="5"/>
      <c r="AC3784" s="5"/>
      <c r="AD3784" s="5"/>
      <c r="AE3784" s="5"/>
      <c r="AF3784" s="5"/>
    </row>
    <row r="3785" spans="1:32" hidden="1">
      <c r="A3785" s="5" t="s">
        <v>27519</v>
      </c>
      <c r="B3785" s="5" t="str">
        <f>IF(COUNTIF('Leads Priorizados INT'!M:M,A3785)&gt;0,"Sí","No")</f>
        <v>No</v>
      </c>
      <c r="C3785">
        <v>0</v>
      </c>
      <c r="D3785" s="6" t="s">
        <v>414</v>
      </c>
      <c r="E3785" s="5" t="s">
        <v>27520</v>
      </c>
      <c r="F3785" s="5" t="s">
        <v>431</v>
      </c>
      <c r="G3785" s="5" t="s">
        <v>2349</v>
      </c>
      <c r="H3785" s="7">
        <v>1063212</v>
      </c>
      <c r="I3785" s="5">
        <v>2</v>
      </c>
      <c r="J3785" s="5">
        <v>2</v>
      </c>
      <c r="K3785" s="5" t="s">
        <v>27521</v>
      </c>
      <c r="L3785" s="5">
        <v>4.1500000000000002E-2</v>
      </c>
      <c r="M3785" s="8"/>
      <c r="N3785" s="8"/>
      <c r="O3785" s="8"/>
      <c r="P3785" s="8"/>
      <c r="Q3785" s="8"/>
      <c r="R3785" s="5" t="s">
        <v>417</v>
      </c>
      <c r="S3785" s="5" t="s">
        <v>417</v>
      </c>
      <c r="T3785" s="5" t="s">
        <v>417</v>
      </c>
      <c r="U3785" s="5" t="s">
        <v>417</v>
      </c>
      <c r="V3785" s="5" t="s">
        <v>417</v>
      </c>
      <c r="W3785" s="5" t="s">
        <v>417</v>
      </c>
      <c r="X3785" s="5" t="s">
        <v>417</v>
      </c>
      <c r="Y3785" s="5" t="s">
        <v>417</v>
      </c>
      <c r="Z3785" s="5" t="s">
        <v>417</v>
      </c>
      <c r="AA3785" s="5" t="s">
        <v>417</v>
      </c>
      <c r="AB3785" s="5"/>
      <c r="AC3785" s="5"/>
      <c r="AD3785" s="5"/>
      <c r="AE3785" s="5"/>
      <c r="AF3785" s="5"/>
    </row>
    <row r="3786" spans="1:32">
      <c r="A3786" s="5" t="s">
        <v>27522</v>
      </c>
      <c r="B3786" s="5" t="str">
        <f>IF(COUNTIF('Leads Priorizados INT'!M:M,A3786)&gt;0,"Sí","No")</f>
        <v>No</v>
      </c>
      <c r="C3786">
        <v>1</v>
      </c>
      <c r="D3786" s="6" t="s">
        <v>430</v>
      </c>
      <c r="E3786" s="5" t="s">
        <v>27523</v>
      </c>
      <c r="F3786" s="5" t="s">
        <v>431</v>
      </c>
      <c r="G3786" s="5" t="s">
        <v>18081</v>
      </c>
      <c r="H3786" s="7">
        <v>960906</v>
      </c>
      <c r="I3786" s="5">
        <v>7</v>
      </c>
      <c r="J3786" s="5">
        <v>1</v>
      </c>
      <c r="K3786" s="5" t="s">
        <v>27524</v>
      </c>
      <c r="L3786" s="5">
        <v>4.1500000000000002E-2</v>
      </c>
      <c r="M3786" s="8">
        <v>747851075</v>
      </c>
      <c r="N3786" s="8">
        <v>670322970</v>
      </c>
      <c r="O3786" s="8">
        <v>608855824</v>
      </c>
      <c r="P3786" s="8">
        <v>606358183</v>
      </c>
      <c r="Q3786" s="8">
        <v>658661207</v>
      </c>
      <c r="R3786" s="5" t="s">
        <v>417</v>
      </c>
      <c r="S3786" s="5" t="s">
        <v>417</v>
      </c>
      <c r="T3786" s="5" t="s">
        <v>417</v>
      </c>
      <c r="U3786" s="5" t="s">
        <v>417</v>
      </c>
      <c r="V3786" s="5" t="s">
        <v>417</v>
      </c>
      <c r="W3786" s="5" t="s">
        <v>417</v>
      </c>
      <c r="X3786" s="5" t="s">
        <v>417</v>
      </c>
      <c r="Y3786" s="5" t="s">
        <v>417</v>
      </c>
      <c r="Z3786" s="5" t="s">
        <v>417</v>
      </c>
      <c r="AA3786" s="5" t="s">
        <v>417</v>
      </c>
      <c r="AB3786" s="5"/>
      <c r="AC3786" s="5"/>
      <c r="AD3786" s="5"/>
      <c r="AE3786" s="5"/>
      <c r="AF3786" s="5"/>
    </row>
    <row r="3787" spans="1:32" hidden="1">
      <c r="A3787" s="5" t="s">
        <v>27525</v>
      </c>
      <c r="B3787" s="5" t="str">
        <f>IF(COUNTIF('Leads Priorizados INT'!M:M,A3787)&gt;0,"Sí","No")</f>
        <v>No</v>
      </c>
      <c r="C3787">
        <v>0</v>
      </c>
      <c r="D3787" s="6" t="s">
        <v>414</v>
      </c>
      <c r="E3787" s="5" t="s">
        <v>27526</v>
      </c>
      <c r="F3787" s="5" t="s">
        <v>152</v>
      </c>
      <c r="G3787" s="5" t="s">
        <v>12569</v>
      </c>
      <c r="H3787" s="7">
        <v>882113</v>
      </c>
      <c r="I3787" s="5">
        <v>1</v>
      </c>
      <c r="J3787" s="5">
        <v>1</v>
      </c>
      <c r="K3787" s="5" t="s">
        <v>27527</v>
      </c>
      <c r="L3787" s="5">
        <v>4.1500000000000002E-2</v>
      </c>
      <c r="M3787" s="8">
        <v>914448202</v>
      </c>
      <c r="N3787" s="8"/>
      <c r="O3787" s="8"/>
      <c r="P3787" s="8"/>
      <c r="Q3787" s="8"/>
      <c r="R3787" s="5" t="s">
        <v>417</v>
      </c>
      <c r="S3787" s="5" t="s">
        <v>417</v>
      </c>
      <c r="T3787" s="5" t="s">
        <v>417</v>
      </c>
      <c r="U3787" s="5" t="s">
        <v>417</v>
      </c>
      <c r="V3787" s="5" t="s">
        <v>417</v>
      </c>
      <c r="W3787" s="5" t="s">
        <v>417</v>
      </c>
      <c r="X3787" s="5" t="s">
        <v>417</v>
      </c>
      <c r="Y3787" s="5" t="s">
        <v>417</v>
      </c>
      <c r="Z3787" s="5" t="s">
        <v>417</v>
      </c>
      <c r="AA3787" s="5" t="s">
        <v>417</v>
      </c>
      <c r="AB3787" s="5"/>
      <c r="AC3787" s="5"/>
      <c r="AD3787" s="5"/>
      <c r="AE3787" s="5"/>
      <c r="AF3787" s="5"/>
    </row>
    <row r="3788" spans="1:32">
      <c r="A3788" s="5" t="s">
        <v>27528</v>
      </c>
      <c r="B3788" s="5" t="str">
        <f>IF(COUNTIF('Leads Priorizados INT'!M:M,A3788)&gt;0,"Sí","No")</f>
        <v>No</v>
      </c>
      <c r="C3788">
        <v>1</v>
      </c>
      <c r="D3788" s="6" t="s">
        <v>414</v>
      </c>
      <c r="E3788" s="5" t="s">
        <v>27529</v>
      </c>
      <c r="F3788" s="5" t="s">
        <v>152</v>
      </c>
      <c r="G3788" s="5" t="s">
        <v>1535</v>
      </c>
      <c r="H3788" s="7">
        <v>6815193</v>
      </c>
      <c r="I3788" s="5">
        <v>27</v>
      </c>
      <c r="J3788" s="5">
        <v>1</v>
      </c>
      <c r="K3788" s="5" t="s">
        <v>27530</v>
      </c>
      <c r="L3788" s="5">
        <v>4.1500000000000002E-2</v>
      </c>
      <c r="M3788" s="8"/>
      <c r="N3788" s="8"/>
      <c r="O3788" s="8"/>
      <c r="P3788" s="8"/>
      <c r="Q3788" s="8"/>
      <c r="R3788" s="5" t="s">
        <v>417</v>
      </c>
      <c r="S3788" s="5" t="s">
        <v>417</v>
      </c>
      <c r="T3788" s="5" t="s">
        <v>417</v>
      </c>
      <c r="U3788" s="5" t="s">
        <v>417</v>
      </c>
      <c r="V3788" s="5" t="s">
        <v>417</v>
      </c>
      <c r="W3788" s="5" t="s">
        <v>417</v>
      </c>
      <c r="X3788" s="5" t="s">
        <v>417</v>
      </c>
      <c r="Y3788" s="5" t="s">
        <v>417</v>
      </c>
      <c r="Z3788" s="5" t="s">
        <v>417</v>
      </c>
      <c r="AA3788" s="5" t="s">
        <v>417</v>
      </c>
      <c r="AB3788" s="5"/>
      <c r="AC3788" s="5"/>
      <c r="AD3788" s="5"/>
      <c r="AE3788" s="5"/>
      <c r="AF3788" s="5"/>
    </row>
    <row r="3789" spans="1:32" hidden="1">
      <c r="A3789" s="5" t="s">
        <v>27531</v>
      </c>
      <c r="B3789" s="5" t="str">
        <f>IF(COUNTIF('Leads Priorizados INT'!M:M,A3789)&gt;0,"Sí","No")</f>
        <v>No</v>
      </c>
      <c r="C3789">
        <v>0</v>
      </c>
      <c r="D3789" s="6" t="s">
        <v>414</v>
      </c>
      <c r="E3789" s="5" t="s">
        <v>27532</v>
      </c>
      <c r="F3789" s="5" t="s">
        <v>873</v>
      </c>
      <c r="G3789" s="5" t="s">
        <v>19442</v>
      </c>
      <c r="H3789" s="7">
        <v>1240346</v>
      </c>
      <c r="I3789" s="5">
        <v>4</v>
      </c>
      <c r="J3789" s="5">
        <v>2</v>
      </c>
      <c r="K3789" s="5" t="s">
        <v>27533</v>
      </c>
      <c r="L3789" s="5">
        <v>4.1500000000000002E-2</v>
      </c>
      <c r="M3789" s="8"/>
      <c r="N3789" s="8"/>
      <c r="O3789" s="8"/>
      <c r="P3789" s="8"/>
      <c r="Q3789" s="8"/>
      <c r="R3789" s="5" t="s">
        <v>417</v>
      </c>
      <c r="S3789" s="5" t="s">
        <v>417</v>
      </c>
      <c r="T3789" s="5" t="s">
        <v>417</v>
      </c>
      <c r="U3789" s="5" t="s">
        <v>417</v>
      </c>
      <c r="V3789" s="5" t="s">
        <v>417</v>
      </c>
      <c r="W3789" s="5" t="s">
        <v>417</v>
      </c>
      <c r="X3789" s="5" t="s">
        <v>417</v>
      </c>
      <c r="Y3789" s="5" t="s">
        <v>417</v>
      </c>
      <c r="Z3789" s="5" t="s">
        <v>417</v>
      </c>
      <c r="AA3789" s="5" t="s">
        <v>417</v>
      </c>
      <c r="AB3789" s="5"/>
      <c r="AC3789" s="5"/>
      <c r="AD3789" s="5"/>
      <c r="AE3789" s="5"/>
      <c r="AF3789" s="5"/>
    </row>
    <row r="3790" spans="1:32" hidden="1">
      <c r="A3790" s="5" t="s">
        <v>27534</v>
      </c>
      <c r="B3790" s="5" t="str">
        <f>IF(COUNTIF('Leads Priorizados INT'!M:M,A3790)&gt;0,"Sí","No")</f>
        <v>No</v>
      </c>
      <c r="C3790">
        <v>0</v>
      </c>
      <c r="D3790" s="6" t="s">
        <v>414</v>
      </c>
      <c r="E3790" s="5" t="s">
        <v>27535</v>
      </c>
      <c r="F3790" s="5" t="s">
        <v>1382</v>
      </c>
      <c r="G3790" s="5" t="s">
        <v>11188</v>
      </c>
      <c r="H3790" s="7">
        <v>744472</v>
      </c>
      <c r="I3790" s="5">
        <v>4</v>
      </c>
      <c r="J3790" s="5">
        <v>1</v>
      </c>
      <c r="K3790" s="5" t="s">
        <v>27536</v>
      </c>
      <c r="L3790" s="5">
        <v>4.1500000000000002E-2</v>
      </c>
      <c r="M3790" s="8"/>
      <c r="N3790" s="8"/>
      <c r="O3790" s="8"/>
      <c r="P3790" s="8"/>
      <c r="Q3790" s="8"/>
      <c r="R3790" s="5" t="s">
        <v>417</v>
      </c>
      <c r="S3790" s="5" t="s">
        <v>417</v>
      </c>
      <c r="T3790" s="5" t="s">
        <v>417</v>
      </c>
      <c r="U3790" s="5" t="s">
        <v>417</v>
      </c>
      <c r="V3790" s="5" t="s">
        <v>417</v>
      </c>
      <c r="W3790" s="5" t="s">
        <v>417</v>
      </c>
      <c r="X3790" s="5" t="s">
        <v>417</v>
      </c>
      <c r="Y3790" s="5" t="s">
        <v>417</v>
      </c>
      <c r="Z3790" s="5" t="s">
        <v>417</v>
      </c>
      <c r="AA3790" s="5" t="s">
        <v>417</v>
      </c>
      <c r="AB3790" s="5"/>
      <c r="AC3790" s="5"/>
      <c r="AD3790" s="5"/>
      <c r="AE3790" s="5"/>
      <c r="AF3790" s="5"/>
    </row>
    <row r="3791" spans="1:32" hidden="1">
      <c r="A3791" s="5" t="s">
        <v>27537</v>
      </c>
      <c r="B3791" s="5" t="str">
        <f>IF(COUNTIF('Leads Priorizados INT'!M:M,A3791)&gt;0,"Sí","No")</f>
        <v>No</v>
      </c>
      <c r="C3791">
        <v>0</v>
      </c>
      <c r="D3791" s="6" t="s">
        <v>1534</v>
      </c>
      <c r="E3791" s="5" t="s">
        <v>27538</v>
      </c>
      <c r="F3791" s="5" t="s">
        <v>152</v>
      </c>
      <c r="G3791" s="5" t="s">
        <v>522</v>
      </c>
      <c r="H3791" s="7">
        <v>11118724</v>
      </c>
      <c r="I3791" s="5">
        <v>200</v>
      </c>
      <c r="J3791" s="5">
        <v>1</v>
      </c>
      <c r="K3791" s="5" t="s">
        <v>27539</v>
      </c>
      <c r="L3791" s="5">
        <v>4.1399999999999999E-2</v>
      </c>
      <c r="M3791" s="8"/>
      <c r="N3791" s="8"/>
      <c r="O3791" s="8"/>
      <c r="P3791" s="8"/>
      <c r="Q3791" s="8"/>
      <c r="R3791" s="5" t="s">
        <v>417</v>
      </c>
      <c r="S3791" s="5" t="s">
        <v>417</v>
      </c>
      <c r="T3791" s="5" t="s">
        <v>417</v>
      </c>
      <c r="U3791" s="5" t="s">
        <v>417</v>
      </c>
      <c r="V3791" s="5" t="s">
        <v>417</v>
      </c>
      <c r="W3791" s="5" t="s">
        <v>417</v>
      </c>
      <c r="X3791" s="5" t="s">
        <v>417</v>
      </c>
      <c r="Y3791" s="5" t="s">
        <v>417</v>
      </c>
      <c r="Z3791" s="5" t="s">
        <v>417</v>
      </c>
      <c r="AA3791" s="5" t="s">
        <v>417</v>
      </c>
      <c r="AB3791" s="5" t="s">
        <v>27540</v>
      </c>
      <c r="AC3791" s="5"/>
      <c r="AD3791" s="5"/>
      <c r="AE3791" s="5"/>
      <c r="AF3791" s="5"/>
    </row>
    <row r="3792" spans="1:32" hidden="1">
      <c r="A3792" s="5" t="s">
        <v>27541</v>
      </c>
      <c r="B3792" s="5" t="str">
        <f>IF(COUNTIF('Leads Priorizados INT'!M:M,A3792)&gt;0,"Sí","No")</f>
        <v>No</v>
      </c>
      <c r="C3792">
        <v>0</v>
      </c>
      <c r="D3792" s="6" t="s">
        <v>414</v>
      </c>
      <c r="E3792" s="5" t="s">
        <v>27542</v>
      </c>
      <c r="F3792" s="5" t="s">
        <v>564</v>
      </c>
      <c r="G3792" s="5" t="s">
        <v>27543</v>
      </c>
      <c r="H3792" s="7">
        <v>1272039</v>
      </c>
      <c r="I3792" s="5">
        <v>5</v>
      </c>
      <c r="J3792" s="5">
        <v>1</v>
      </c>
      <c r="K3792" s="5" t="s">
        <v>27544</v>
      </c>
      <c r="L3792" s="5">
        <v>4.1399999999999999E-2</v>
      </c>
      <c r="M3792" s="8"/>
      <c r="N3792" s="8"/>
      <c r="O3792" s="8"/>
      <c r="P3792" s="8"/>
      <c r="Q3792" s="8"/>
      <c r="R3792" s="5" t="s">
        <v>417</v>
      </c>
      <c r="S3792" s="5" t="s">
        <v>417</v>
      </c>
      <c r="T3792" s="5" t="s">
        <v>417</v>
      </c>
      <c r="U3792" s="5" t="s">
        <v>417</v>
      </c>
      <c r="V3792" s="5" t="s">
        <v>417</v>
      </c>
      <c r="W3792" s="5" t="s">
        <v>417</v>
      </c>
      <c r="X3792" s="5" t="s">
        <v>417</v>
      </c>
      <c r="Y3792" s="5" t="s">
        <v>417</v>
      </c>
      <c r="Z3792" s="5" t="s">
        <v>417</v>
      </c>
      <c r="AA3792" s="5" t="s">
        <v>417</v>
      </c>
      <c r="AB3792" s="5"/>
      <c r="AC3792" s="5"/>
      <c r="AD3792" s="5"/>
      <c r="AE3792" s="5"/>
      <c r="AF3792" s="5"/>
    </row>
    <row r="3793" spans="1:32" hidden="1">
      <c r="A3793" s="5" t="s">
        <v>27545</v>
      </c>
      <c r="B3793" s="5" t="str">
        <f>IF(COUNTIF('Leads Priorizados INT'!M:M,A3793)&gt;0,"Sí","No")</f>
        <v>No</v>
      </c>
      <c r="C3793">
        <v>0</v>
      </c>
      <c r="D3793" s="6" t="s">
        <v>414</v>
      </c>
      <c r="E3793" s="5" t="s">
        <v>27546</v>
      </c>
      <c r="F3793" s="5" t="s">
        <v>431</v>
      </c>
      <c r="G3793" s="5" t="s">
        <v>1556</v>
      </c>
      <c r="H3793" s="7">
        <v>508477</v>
      </c>
      <c r="I3793" s="5">
        <v>2</v>
      </c>
      <c r="J3793" s="5">
        <v>2</v>
      </c>
      <c r="K3793" s="5" t="s">
        <v>27547</v>
      </c>
      <c r="L3793" s="5">
        <v>4.1399999999999999E-2</v>
      </c>
      <c r="M3793" s="8">
        <v>937735590</v>
      </c>
      <c r="N3793" s="8">
        <v>937735586</v>
      </c>
      <c r="O3793" s="8">
        <v>932981847</v>
      </c>
      <c r="P3793" s="8"/>
      <c r="Q3793" s="8"/>
      <c r="R3793" s="5" t="s">
        <v>417</v>
      </c>
      <c r="S3793" s="5" t="s">
        <v>417</v>
      </c>
      <c r="T3793" s="5" t="s">
        <v>417</v>
      </c>
      <c r="U3793" s="5" t="s">
        <v>417</v>
      </c>
      <c r="V3793" s="5" t="s">
        <v>417</v>
      </c>
      <c r="W3793" s="5" t="s">
        <v>417</v>
      </c>
      <c r="X3793" s="5" t="s">
        <v>417</v>
      </c>
      <c r="Y3793" s="5" t="s">
        <v>417</v>
      </c>
      <c r="Z3793" s="5" t="s">
        <v>417</v>
      </c>
      <c r="AA3793" s="5" t="s">
        <v>417</v>
      </c>
      <c r="AB3793" s="5"/>
      <c r="AC3793" s="5"/>
      <c r="AD3793" s="5"/>
      <c r="AE3793" s="5"/>
      <c r="AF3793" s="5"/>
    </row>
    <row r="3794" spans="1:32" hidden="1">
      <c r="A3794" s="5" t="s">
        <v>27548</v>
      </c>
      <c r="B3794" s="5" t="str">
        <f>IF(COUNTIF('Leads Priorizados INT'!M:M,A3794)&gt;0,"Sí","No")</f>
        <v>No</v>
      </c>
      <c r="C3794">
        <v>0</v>
      </c>
      <c r="D3794" s="6" t="s">
        <v>414</v>
      </c>
      <c r="E3794" s="5" t="s">
        <v>27549</v>
      </c>
      <c r="F3794" s="5" t="s">
        <v>431</v>
      </c>
      <c r="G3794" s="5" t="s">
        <v>2374</v>
      </c>
      <c r="H3794" s="7">
        <v>1086815</v>
      </c>
      <c r="I3794" s="5">
        <v>3</v>
      </c>
      <c r="J3794" s="5">
        <v>1</v>
      </c>
      <c r="K3794" s="5" t="s">
        <v>27550</v>
      </c>
      <c r="L3794" s="5">
        <v>4.1399999999999999E-2</v>
      </c>
      <c r="M3794" s="8">
        <v>936542243</v>
      </c>
      <c r="N3794" s="8">
        <v>936543666</v>
      </c>
      <c r="O3794" s="8"/>
      <c r="P3794" s="8"/>
      <c r="Q3794" s="8"/>
      <c r="R3794" s="5" t="s">
        <v>417</v>
      </c>
      <c r="S3794" s="5" t="s">
        <v>417</v>
      </c>
      <c r="T3794" s="5" t="s">
        <v>417</v>
      </c>
      <c r="U3794" s="5" t="s">
        <v>417</v>
      </c>
      <c r="V3794" s="5" t="s">
        <v>417</v>
      </c>
      <c r="W3794" s="5" t="s">
        <v>417</v>
      </c>
      <c r="X3794" s="5" t="s">
        <v>417</v>
      </c>
      <c r="Y3794" s="5" t="s">
        <v>417</v>
      </c>
      <c r="Z3794" s="5" t="s">
        <v>417</v>
      </c>
      <c r="AA3794" s="5" t="s">
        <v>417</v>
      </c>
      <c r="AB3794" s="5"/>
      <c r="AC3794" s="5"/>
      <c r="AD3794" s="5"/>
      <c r="AE3794" s="5"/>
      <c r="AF3794" s="5"/>
    </row>
    <row r="3795" spans="1:32" hidden="1">
      <c r="A3795" s="5" t="s">
        <v>27551</v>
      </c>
      <c r="B3795" s="5" t="str">
        <f>IF(COUNTIF('Leads Priorizados INT'!M:M,A3795)&gt;0,"Sí","No")</f>
        <v>No</v>
      </c>
      <c r="C3795">
        <v>0</v>
      </c>
      <c r="D3795" s="6" t="s">
        <v>430</v>
      </c>
      <c r="E3795" s="5" t="s">
        <v>27552</v>
      </c>
      <c r="F3795" s="5" t="s">
        <v>431</v>
      </c>
      <c r="G3795" s="5" t="s">
        <v>13378</v>
      </c>
      <c r="H3795" s="7">
        <v>938888</v>
      </c>
      <c r="I3795" s="5">
        <v>5</v>
      </c>
      <c r="J3795" s="5">
        <v>2</v>
      </c>
      <c r="K3795" s="5" t="s">
        <v>27553</v>
      </c>
      <c r="L3795" s="5">
        <v>4.1399999999999999E-2</v>
      </c>
      <c r="M3795" s="8">
        <v>938731440</v>
      </c>
      <c r="N3795" s="8">
        <v>938748787</v>
      </c>
      <c r="O3795" s="8">
        <v>747859790</v>
      </c>
      <c r="P3795" s="8">
        <v>669560184</v>
      </c>
      <c r="Q3795" s="8">
        <v>608894433</v>
      </c>
      <c r="R3795" s="5" t="s">
        <v>417</v>
      </c>
      <c r="S3795" s="5" t="s">
        <v>417</v>
      </c>
      <c r="T3795" s="5" t="s">
        <v>417</v>
      </c>
      <c r="U3795" s="5" t="s">
        <v>417</v>
      </c>
      <c r="V3795" s="5" t="s">
        <v>417</v>
      </c>
      <c r="W3795" s="5" t="s">
        <v>417</v>
      </c>
      <c r="X3795" s="5" t="s">
        <v>417</v>
      </c>
      <c r="Y3795" s="5" t="s">
        <v>417</v>
      </c>
      <c r="Z3795" s="5" t="s">
        <v>417</v>
      </c>
      <c r="AA3795" s="5" t="s">
        <v>417</v>
      </c>
      <c r="AB3795" s="5" t="s">
        <v>27554</v>
      </c>
      <c r="AC3795" s="5"/>
      <c r="AD3795" s="5"/>
      <c r="AE3795" s="5"/>
      <c r="AF3795" s="5"/>
    </row>
    <row r="3796" spans="1:32" hidden="1">
      <c r="A3796" s="5" t="s">
        <v>27555</v>
      </c>
      <c r="B3796" s="5" t="str">
        <f>IF(COUNTIF('Leads Priorizados INT'!M:M,A3796)&gt;0,"Sí","No")</f>
        <v>No</v>
      </c>
      <c r="C3796">
        <v>0</v>
      </c>
      <c r="D3796" s="6" t="s">
        <v>414</v>
      </c>
      <c r="E3796" s="5" t="s">
        <v>27556</v>
      </c>
      <c r="F3796" s="5" t="s">
        <v>152</v>
      </c>
      <c r="G3796" s="5" t="s">
        <v>3108</v>
      </c>
      <c r="H3796" s="7">
        <v>1432304</v>
      </c>
      <c r="I3796" s="5">
        <v>7</v>
      </c>
      <c r="J3796" s="5">
        <v>1</v>
      </c>
      <c r="K3796" s="5" t="s">
        <v>27557</v>
      </c>
      <c r="L3796" s="5">
        <v>4.1399999999999999E-2</v>
      </c>
      <c r="M3796" s="8"/>
      <c r="N3796" s="8"/>
      <c r="O3796" s="8"/>
      <c r="P3796" s="8"/>
      <c r="Q3796" s="8"/>
      <c r="R3796" s="5" t="s">
        <v>417</v>
      </c>
      <c r="S3796" s="5" t="s">
        <v>417</v>
      </c>
      <c r="T3796" s="5" t="s">
        <v>417</v>
      </c>
      <c r="U3796" s="5" t="s">
        <v>417</v>
      </c>
      <c r="V3796" s="5" t="s">
        <v>417</v>
      </c>
      <c r="W3796" s="5" t="s">
        <v>417</v>
      </c>
      <c r="X3796" s="5" t="s">
        <v>417</v>
      </c>
      <c r="Y3796" s="5" t="s">
        <v>417</v>
      </c>
      <c r="Z3796" s="5" t="s">
        <v>417</v>
      </c>
      <c r="AA3796" s="5" t="s">
        <v>417</v>
      </c>
      <c r="AB3796" s="5"/>
      <c r="AC3796" s="5"/>
      <c r="AD3796" s="5"/>
      <c r="AE3796" s="5"/>
      <c r="AF3796" s="5"/>
    </row>
    <row r="3797" spans="1:32" hidden="1">
      <c r="A3797" s="5" t="s">
        <v>27558</v>
      </c>
      <c r="B3797" s="5" t="str">
        <f>IF(COUNTIF('Leads Priorizados INT'!M:M,A3797)&gt;0,"Sí","No")</f>
        <v>No</v>
      </c>
      <c r="C3797">
        <v>0</v>
      </c>
      <c r="D3797" s="6" t="s">
        <v>414</v>
      </c>
      <c r="E3797" s="5" t="s">
        <v>27559</v>
      </c>
      <c r="F3797" s="5" t="s">
        <v>152</v>
      </c>
      <c r="G3797" s="5" t="s">
        <v>780</v>
      </c>
      <c r="H3797" s="7">
        <v>418862</v>
      </c>
      <c r="I3797" s="5">
        <v>1</v>
      </c>
      <c r="J3797" s="5">
        <v>1</v>
      </c>
      <c r="K3797" s="5" t="s">
        <v>27560</v>
      </c>
      <c r="L3797" s="5">
        <v>4.1399999999999999E-2</v>
      </c>
      <c r="M3797" s="8"/>
      <c r="N3797" s="8"/>
      <c r="O3797" s="8"/>
      <c r="P3797" s="8"/>
      <c r="Q3797" s="8"/>
      <c r="R3797" s="5" t="s">
        <v>417</v>
      </c>
      <c r="S3797" s="5" t="s">
        <v>417</v>
      </c>
      <c r="T3797" s="5" t="s">
        <v>417</v>
      </c>
      <c r="U3797" s="5" t="s">
        <v>417</v>
      </c>
      <c r="V3797" s="5" t="s">
        <v>417</v>
      </c>
      <c r="W3797" s="5" t="s">
        <v>417</v>
      </c>
      <c r="X3797" s="5" t="s">
        <v>417</v>
      </c>
      <c r="Y3797" s="5" t="s">
        <v>417</v>
      </c>
      <c r="Z3797" s="5" t="s">
        <v>417</v>
      </c>
      <c r="AA3797" s="5" t="s">
        <v>417</v>
      </c>
      <c r="AB3797" s="5"/>
      <c r="AC3797" s="5"/>
      <c r="AD3797" s="5"/>
      <c r="AE3797" s="5"/>
      <c r="AF3797" s="5"/>
    </row>
    <row r="3798" spans="1:32" hidden="1">
      <c r="A3798" s="5" t="s">
        <v>27561</v>
      </c>
      <c r="B3798" s="5" t="str">
        <f>IF(COUNTIF('Leads Priorizados INT'!M:M,A3798)&gt;0,"Sí","No")</f>
        <v>No</v>
      </c>
      <c r="C3798">
        <v>0</v>
      </c>
      <c r="D3798" s="6" t="s">
        <v>414</v>
      </c>
      <c r="E3798" s="5" t="s">
        <v>27562</v>
      </c>
      <c r="F3798" s="5" t="s">
        <v>152</v>
      </c>
      <c r="G3798" s="5" t="s">
        <v>780</v>
      </c>
      <c r="H3798" s="7">
        <v>3601475</v>
      </c>
      <c r="I3798" s="5">
        <v>11</v>
      </c>
      <c r="J3798" s="5">
        <v>1</v>
      </c>
      <c r="K3798" s="5" t="s">
        <v>27563</v>
      </c>
      <c r="L3798" s="5">
        <v>4.1399999999999999E-2</v>
      </c>
      <c r="M3798" s="8"/>
      <c r="N3798" s="8"/>
      <c r="O3798" s="8"/>
      <c r="P3798" s="8"/>
      <c r="Q3798" s="8"/>
      <c r="R3798" s="5" t="s">
        <v>417</v>
      </c>
      <c r="S3798" s="5" t="s">
        <v>417</v>
      </c>
      <c r="T3798" s="5" t="s">
        <v>417</v>
      </c>
      <c r="U3798" s="5" t="s">
        <v>417</v>
      </c>
      <c r="V3798" s="5" t="s">
        <v>417</v>
      </c>
      <c r="W3798" s="5" t="s">
        <v>417</v>
      </c>
      <c r="X3798" s="5" t="s">
        <v>417</v>
      </c>
      <c r="Y3798" s="5" t="s">
        <v>417</v>
      </c>
      <c r="Z3798" s="5" t="s">
        <v>417</v>
      </c>
      <c r="AA3798" s="5" t="s">
        <v>417</v>
      </c>
      <c r="AB3798" s="5"/>
      <c r="AC3798" s="5"/>
      <c r="AD3798" s="5"/>
      <c r="AE3798" s="5"/>
      <c r="AF3798" s="5"/>
    </row>
    <row r="3799" spans="1:32" hidden="1">
      <c r="A3799" s="5" t="s">
        <v>27564</v>
      </c>
      <c r="B3799" s="5" t="str">
        <f>IF(COUNTIF('Leads Priorizados INT'!M:M,A3799)&gt;0,"Sí","No")</f>
        <v>No</v>
      </c>
      <c r="C3799">
        <v>0</v>
      </c>
      <c r="D3799" s="6" t="s">
        <v>414</v>
      </c>
      <c r="E3799" s="5" t="s">
        <v>27565</v>
      </c>
      <c r="F3799" s="5" t="s">
        <v>431</v>
      </c>
      <c r="G3799" s="5" t="s">
        <v>9271</v>
      </c>
      <c r="H3799" s="7">
        <v>580960</v>
      </c>
      <c r="I3799" s="5">
        <v>3</v>
      </c>
      <c r="J3799" s="5">
        <v>1</v>
      </c>
      <c r="K3799" s="5" t="s">
        <v>27566</v>
      </c>
      <c r="L3799" s="5">
        <v>4.1300000000000003E-2</v>
      </c>
      <c r="M3799" s="8"/>
      <c r="N3799" s="8"/>
      <c r="O3799" s="8"/>
      <c r="P3799" s="8"/>
      <c r="Q3799" s="8"/>
      <c r="R3799" s="5" t="s">
        <v>417</v>
      </c>
      <c r="S3799" s="5" t="s">
        <v>417</v>
      </c>
      <c r="T3799" s="5" t="s">
        <v>417</v>
      </c>
      <c r="U3799" s="5" t="s">
        <v>417</v>
      </c>
      <c r="V3799" s="5" t="s">
        <v>417</v>
      </c>
      <c r="W3799" s="5" t="s">
        <v>417</v>
      </c>
      <c r="X3799" s="5" t="s">
        <v>417</v>
      </c>
      <c r="Y3799" s="5" t="s">
        <v>417</v>
      </c>
      <c r="Z3799" s="5" t="s">
        <v>417</v>
      </c>
      <c r="AA3799" s="5" t="s">
        <v>417</v>
      </c>
      <c r="AB3799" s="5"/>
      <c r="AC3799" s="5"/>
      <c r="AD3799" s="5"/>
      <c r="AE3799" s="5"/>
      <c r="AF3799" s="5"/>
    </row>
    <row r="3800" spans="1:32" hidden="1">
      <c r="A3800" s="5" t="s">
        <v>27567</v>
      </c>
      <c r="B3800" s="5" t="str">
        <f>IF(COUNTIF('Leads Priorizados INT'!M:M,A3800)&gt;0,"Sí","No")</f>
        <v>No</v>
      </c>
      <c r="C3800">
        <v>0</v>
      </c>
      <c r="D3800" s="6" t="s">
        <v>414</v>
      </c>
      <c r="E3800" s="5" t="s">
        <v>27568</v>
      </c>
      <c r="F3800" s="5" t="s">
        <v>431</v>
      </c>
      <c r="G3800" s="5" t="s">
        <v>3140</v>
      </c>
      <c r="H3800" s="7">
        <v>613420</v>
      </c>
      <c r="I3800" s="5">
        <v>4</v>
      </c>
      <c r="J3800" s="5">
        <v>1</v>
      </c>
      <c r="K3800" s="5" t="s">
        <v>27569</v>
      </c>
      <c r="L3800" s="5">
        <v>4.1300000000000003E-2</v>
      </c>
      <c r="M3800" s="8"/>
      <c r="N3800" s="8"/>
      <c r="O3800" s="8"/>
      <c r="P3800" s="8"/>
      <c r="Q3800" s="8"/>
      <c r="R3800" s="5" t="s">
        <v>417</v>
      </c>
      <c r="S3800" s="5" t="s">
        <v>417</v>
      </c>
      <c r="T3800" s="5" t="s">
        <v>417</v>
      </c>
      <c r="U3800" s="5" t="s">
        <v>417</v>
      </c>
      <c r="V3800" s="5" t="s">
        <v>417</v>
      </c>
      <c r="W3800" s="5" t="s">
        <v>417</v>
      </c>
      <c r="X3800" s="5" t="s">
        <v>417</v>
      </c>
      <c r="Y3800" s="5" t="s">
        <v>417</v>
      </c>
      <c r="Z3800" s="5" t="s">
        <v>417</v>
      </c>
      <c r="AA3800" s="5" t="s">
        <v>417</v>
      </c>
      <c r="AB3800" s="5"/>
      <c r="AC3800" s="5"/>
      <c r="AD3800" s="5"/>
      <c r="AE3800" s="5"/>
      <c r="AF3800" s="5"/>
    </row>
    <row r="3801" spans="1:32" hidden="1">
      <c r="A3801" s="5" t="s">
        <v>27570</v>
      </c>
      <c r="B3801" s="5" t="str">
        <f>IF(COUNTIF('Leads Priorizados INT'!M:M,A3801)&gt;0,"Sí","No")</f>
        <v>No</v>
      </c>
      <c r="C3801">
        <v>0</v>
      </c>
      <c r="D3801" s="6" t="s">
        <v>430</v>
      </c>
      <c r="E3801" s="5" t="s">
        <v>27571</v>
      </c>
      <c r="F3801" s="5" t="s">
        <v>873</v>
      </c>
      <c r="G3801" s="5" t="s">
        <v>24996</v>
      </c>
      <c r="H3801" s="7">
        <v>1849246</v>
      </c>
      <c r="I3801" s="5">
        <v>5</v>
      </c>
      <c r="J3801" s="5">
        <v>2</v>
      </c>
      <c r="K3801" s="5" t="s">
        <v>27572</v>
      </c>
      <c r="L3801" s="5">
        <v>4.1300000000000003E-2</v>
      </c>
      <c r="M3801" s="8">
        <v>952006475</v>
      </c>
      <c r="N3801" s="8">
        <v>658995210</v>
      </c>
      <c r="O3801" s="8">
        <v>627759995</v>
      </c>
      <c r="P3801" s="8">
        <v>638864196</v>
      </c>
      <c r="Q3801" s="8">
        <v>672712281</v>
      </c>
      <c r="R3801" s="5" t="s">
        <v>417</v>
      </c>
      <c r="S3801" s="5" t="s">
        <v>417</v>
      </c>
      <c r="T3801" s="5" t="s">
        <v>417</v>
      </c>
      <c r="U3801" s="5" t="s">
        <v>417</v>
      </c>
      <c r="V3801" s="5" t="s">
        <v>417</v>
      </c>
      <c r="W3801" s="5" t="s">
        <v>417</v>
      </c>
      <c r="X3801" s="5" t="s">
        <v>417</v>
      </c>
      <c r="Y3801" s="5" t="s">
        <v>417</v>
      </c>
      <c r="Z3801" s="5" t="s">
        <v>417</v>
      </c>
      <c r="AA3801" s="5" t="s">
        <v>417</v>
      </c>
      <c r="AB3801" s="5"/>
      <c r="AC3801" s="5"/>
      <c r="AD3801" s="5"/>
      <c r="AE3801" s="5"/>
      <c r="AF3801" s="5"/>
    </row>
    <row r="3802" spans="1:32">
      <c r="A3802" s="5" t="s">
        <v>27573</v>
      </c>
      <c r="B3802" s="5" t="str">
        <f>IF(COUNTIF('Leads Priorizados INT'!M:M,A3802)&gt;0,"Sí","No")</f>
        <v>No</v>
      </c>
      <c r="C3802">
        <v>1</v>
      </c>
      <c r="D3802" s="6" t="s">
        <v>414</v>
      </c>
      <c r="E3802" s="5" t="s">
        <v>27574</v>
      </c>
      <c r="F3802" s="5" t="s">
        <v>873</v>
      </c>
      <c r="G3802" s="5" t="s">
        <v>3623</v>
      </c>
      <c r="H3802" s="7">
        <v>743761</v>
      </c>
      <c r="I3802" s="5">
        <v>2</v>
      </c>
      <c r="J3802" s="5">
        <v>1</v>
      </c>
      <c r="K3802" s="5" t="s">
        <v>27575</v>
      </c>
      <c r="L3802" s="5">
        <v>4.1300000000000003E-2</v>
      </c>
      <c r="M3802" s="8"/>
      <c r="N3802" s="8"/>
      <c r="O3802" s="8"/>
      <c r="P3802" s="8"/>
      <c r="Q3802" s="8"/>
      <c r="R3802" s="5" t="s">
        <v>417</v>
      </c>
      <c r="S3802" s="5" t="s">
        <v>417</v>
      </c>
      <c r="T3802" s="5" t="s">
        <v>417</v>
      </c>
      <c r="U3802" s="5" t="s">
        <v>417</v>
      </c>
      <c r="V3802" s="5" t="s">
        <v>417</v>
      </c>
      <c r="W3802" s="5" t="s">
        <v>417</v>
      </c>
      <c r="X3802" s="5" t="s">
        <v>417</v>
      </c>
      <c r="Y3802" s="5" t="s">
        <v>417</v>
      </c>
      <c r="Z3802" s="5" t="s">
        <v>417</v>
      </c>
      <c r="AA3802" s="5" t="s">
        <v>417</v>
      </c>
      <c r="AB3802" s="5"/>
      <c r="AC3802" s="5"/>
      <c r="AD3802" s="5"/>
      <c r="AE3802" s="5"/>
      <c r="AF3802" s="5"/>
    </row>
    <row r="3803" spans="1:32">
      <c r="A3803" s="5" t="s">
        <v>27576</v>
      </c>
      <c r="B3803" s="5" t="str">
        <f>IF(COUNTIF('Leads Priorizados INT'!M:M,A3803)&gt;0,"Sí","No")</f>
        <v>No</v>
      </c>
      <c r="C3803">
        <v>1</v>
      </c>
      <c r="D3803" s="6" t="s">
        <v>414</v>
      </c>
      <c r="E3803" s="5" t="s">
        <v>27577</v>
      </c>
      <c r="F3803" s="5" t="s">
        <v>1245</v>
      </c>
      <c r="G3803" s="5" t="s">
        <v>25838</v>
      </c>
      <c r="H3803" s="7">
        <v>596988</v>
      </c>
      <c r="I3803" s="5">
        <v>5</v>
      </c>
      <c r="J3803" s="5">
        <v>1</v>
      </c>
      <c r="K3803" s="5" t="s">
        <v>27578</v>
      </c>
      <c r="L3803" s="5">
        <v>4.1300000000000003E-2</v>
      </c>
      <c r="M3803" s="8"/>
      <c r="N3803" s="8"/>
      <c r="O3803" s="8"/>
      <c r="P3803" s="8"/>
      <c r="Q3803" s="8"/>
      <c r="R3803" s="5" t="s">
        <v>417</v>
      </c>
      <c r="S3803" s="5" t="s">
        <v>417</v>
      </c>
      <c r="T3803" s="5" t="s">
        <v>417</v>
      </c>
      <c r="U3803" s="5" t="s">
        <v>417</v>
      </c>
      <c r="V3803" s="5" t="s">
        <v>417</v>
      </c>
      <c r="W3803" s="5" t="s">
        <v>417</v>
      </c>
      <c r="X3803" s="5" t="s">
        <v>417</v>
      </c>
      <c r="Y3803" s="5" t="s">
        <v>417</v>
      </c>
      <c r="Z3803" s="5" t="s">
        <v>417</v>
      </c>
      <c r="AA3803" s="5" t="s">
        <v>417</v>
      </c>
      <c r="AB3803" s="5"/>
      <c r="AC3803" s="5"/>
      <c r="AD3803" s="5"/>
      <c r="AE3803" s="5"/>
      <c r="AF3803" s="5"/>
    </row>
    <row r="3804" spans="1:32" hidden="1">
      <c r="A3804" s="5" t="s">
        <v>27579</v>
      </c>
      <c r="B3804" s="5" t="str">
        <f>IF(COUNTIF('Leads Priorizados INT'!M:M,A3804)&gt;0,"Sí","No")</f>
        <v>No</v>
      </c>
      <c r="C3804">
        <v>0</v>
      </c>
      <c r="D3804" s="6" t="s">
        <v>414</v>
      </c>
      <c r="E3804" s="5" t="s">
        <v>27580</v>
      </c>
      <c r="F3804" s="5" t="s">
        <v>1382</v>
      </c>
      <c r="G3804" s="5" t="s">
        <v>17542</v>
      </c>
      <c r="H3804" s="7">
        <v>757027</v>
      </c>
      <c r="I3804" s="5">
        <v>2</v>
      </c>
      <c r="J3804" s="5">
        <v>1</v>
      </c>
      <c r="K3804" s="5" t="s">
        <v>27581</v>
      </c>
      <c r="L3804" s="5">
        <v>4.1300000000000003E-2</v>
      </c>
      <c r="M3804" s="8">
        <v>961411484</v>
      </c>
      <c r="N3804" s="8"/>
      <c r="O3804" s="8"/>
      <c r="P3804" s="8"/>
      <c r="Q3804" s="8"/>
      <c r="R3804" s="5" t="s">
        <v>417</v>
      </c>
      <c r="S3804" s="5" t="s">
        <v>417</v>
      </c>
      <c r="T3804" s="5" t="s">
        <v>417</v>
      </c>
      <c r="U3804" s="5" t="s">
        <v>417</v>
      </c>
      <c r="V3804" s="5" t="s">
        <v>417</v>
      </c>
      <c r="W3804" s="5" t="s">
        <v>417</v>
      </c>
      <c r="X3804" s="5" t="s">
        <v>417</v>
      </c>
      <c r="Y3804" s="5" t="s">
        <v>417</v>
      </c>
      <c r="Z3804" s="5" t="s">
        <v>417</v>
      </c>
      <c r="AA3804" s="5" t="s">
        <v>417</v>
      </c>
      <c r="AB3804" s="5" t="s">
        <v>27582</v>
      </c>
      <c r="AC3804" s="5"/>
      <c r="AD3804" s="5"/>
      <c r="AE3804" s="5"/>
      <c r="AF3804" s="5"/>
    </row>
    <row r="3805" spans="1:32">
      <c r="A3805" s="5" t="s">
        <v>27583</v>
      </c>
      <c r="B3805" s="5" t="str">
        <f>IF(COUNTIF('Leads Priorizados INT'!M:M,A3805)&gt;0,"Sí","No")</f>
        <v>No</v>
      </c>
      <c r="C3805">
        <v>1</v>
      </c>
      <c r="D3805" s="6" t="s">
        <v>414</v>
      </c>
      <c r="E3805" s="5" t="s">
        <v>27584</v>
      </c>
      <c r="F3805" s="5" t="s">
        <v>1382</v>
      </c>
      <c r="G3805" s="5" t="s">
        <v>2861</v>
      </c>
      <c r="H3805" s="7">
        <v>537238</v>
      </c>
      <c r="I3805" s="5">
        <v>4</v>
      </c>
      <c r="J3805" s="5">
        <v>1</v>
      </c>
      <c r="K3805" s="5" t="s">
        <v>27585</v>
      </c>
      <c r="L3805" s="5">
        <v>4.1300000000000003E-2</v>
      </c>
      <c r="M3805" s="8"/>
      <c r="N3805" s="8"/>
      <c r="O3805" s="8"/>
      <c r="P3805" s="8"/>
      <c r="Q3805" s="8"/>
      <c r="R3805" s="5" t="s">
        <v>417</v>
      </c>
      <c r="S3805" s="5" t="s">
        <v>417</v>
      </c>
      <c r="T3805" s="5" t="s">
        <v>417</v>
      </c>
      <c r="U3805" s="5" t="s">
        <v>417</v>
      </c>
      <c r="V3805" s="5" t="s">
        <v>417</v>
      </c>
      <c r="W3805" s="5" t="s">
        <v>417</v>
      </c>
      <c r="X3805" s="5" t="s">
        <v>417</v>
      </c>
      <c r="Y3805" s="5" t="s">
        <v>417</v>
      </c>
      <c r="Z3805" s="5" t="s">
        <v>417</v>
      </c>
      <c r="AA3805" s="5" t="s">
        <v>417</v>
      </c>
      <c r="AB3805" s="5"/>
      <c r="AC3805" s="5"/>
      <c r="AD3805" s="5"/>
      <c r="AE3805" s="5"/>
      <c r="AF3805" s="5"/>
    </row>
    <row r="3806" spans="1:32" hidden="1">
      <c r="A3806" s="5" t="s">
        <v>27586</v>
      </c>
      <c r="B3806" s="5" t="str">
        <f>IF(COUNTIF('Leads Priorizados INT'!M:M,A3806)&gt;0,"Sí","No")</f>
        <v>No</v>
      </c>
      <c r="C3806">
        <v>0</v>
      </c>
      <c r="D3806" s="6" t="s">
        <v>414</v>
      </c>
      <c r="E3806" s="5" t="s">
        <v>27587</v>
      </c>
      <c r="F3806" s="5" t="s">
        <v>1065</v>
      </c>
      <c r="G3806" s="5" t="s">
        <v>27588</v>
      </c>
      <c r="H3806" s="7">
        <v>1072994</v>
      </c>
      <c r="I3806" s="5">
        <v>8</v>
      </c>
      <c r="J3806" s="5">
        <v>1</v>
      </c>
      <c r="K3806" s="5" t="s">
        <v>27589</v>
      </c>
      <c r="L3806" s="5">
        <v>4.1200000000000001E-2</v>
      </c>
      <c r="M3806" s="8">
        <v>625505505</v>
      </c>
      <c r="N3806" s="8">
        <v>625500500</v>
      </c>
      <c r="O3806" s="8"/>
      <c r="P3806" s="8"/>
      <c r="Q3806" s="8"/>
      <c r="R3806" s="5" t="s">
        <v>417</v>
      </c>
      <c r="S3806" s="5" t="s">
        <v>417</v>
      </c>
      <c r="T3806" s="5" t="s">
        <v>417</v>
      </c>
      <c r="U3806" s="5" t="s">
        <v>417</v>
      </c>
      <c r="V3806" s="5" t="s">
        <v>417</v>
      </c>
      <c r="W3806" s="5" t="s">
        <v>417</v>
      </c>
      <c r="X3806" s="5" t="s">
        <v>417</v>
      </c>
      <c r="Y3806" s="5" t="s">
        <v>417</v>
      </c>
      <c r="Z3806" s="5" t="s">
        <v>417</v>
      </c>
      <c r="AA3806" s="5" t="s">
        <v>417</v>
      </c>
      <c r="AB3806" s="5"/>
      <c r="AC3806" s="5"/>
      <c r="AD3806" s="5"/>
      <c r="AE3806" s="5"/>
      <c r="AF3806" s="5"/>
    </row>
    <row r="3807" spans="1:32">
      <c r="A3807" s="5" t="s">
        <v>27590</v>
      </c>
      <c r="B3807" s="5" t="str">
        <f>IF(COUNTIF('Leads Priorizados INT'!M:M,A3807)&gt;0,"Sí","No")</f>
        <v>No</v>
      </c>
      <c r="C3807">
        <v>1</v>
      </c>
      <c r="D3807" s="6" t="s">
        <v>414</v>
      </c>
      <c r="E3807" s="5" t="s">
        <v>27591</v>
      </c>
      <c r="F3807" s="5" t="s">
        <v>2926</v>
      </c>
      <c r="G3807" s="5" t="s">
        <v>12193</v>
      </c>
      <c r="H3807" s="7">
        <v>493971</v>
      </c>
      <c r="I3807" s="5">
        <v>2</v>
      </c>
      <c r="J3807" s="5">
        <v>2</v>
      </c>
      <c r="K3807" s="5" t="s">
        <v>27592</v>
      </c>
      <c r="L3807" s="5">
        <v>4.1200000000000001E-2</v>
      </c>
      <c r="M3807" s="8"/>
      <c r="N3807" s="8"/>
      <c r="O3807" s="8"/>
      <c r="P3807" s="8"/>
      <c r="Q3807" s="8"/>
      <c r="R3807" s="5" t="s">
        <v>417</v>
      </c>
      <c r="S3807" s="5" t="s">
        <v>417</v>
      </c>
      <c r="T3807" s="5" t="s">
        <v>417</v>
      </c>
      <c r="U3807" s="5" t="s">
        <v>417</v>
      </c>
      <c r="V3807" s="5" t="s">
        <v>417</v>
      </c>
      <c r="W3807" s="5" t="s">
        <v>417</v>
      </c>
      <c r="X3807" s="5" t="s">
        <v>417</v>
      </c>
      <c r="Y3807" s="5" t="s">
        <v>417</v>
      </c>
      <c r="Z3807" s="5" t="s">
        <v>417</v>
      </c>
      <c r="AA3807" s="5" t="s">
        <v>417</v>
      </c>
      <c r="AB3807" s="5"/>
      <c r="AC3807" s="5"/>
      <c r="AD3807" s="5"/>
      <c r="AE3807" s="5"/>
      <c r="AF3807" s="5"/>
    </row>
    <row r="3808" spans="1:32" hidden="1">
      <c r="A3808" s="5" t="s">
        <v>27593</v>
      </c>
      <c r="B3808" s="5" t="str">
        <f>IF(COUNTIF('Leads Priorizados INT'!M:M,A3808)&gt;0,"Sí","No")</f>
        <v>No</v>
      </c>
      <c r="C3808">
        <v>0</v>
      </c>
      <c r="D3808" s="6" t="s">
        <v>430</v>
      </c>
      <c r="E3808" s="5" t="s">
        <v>27594</v>
      </c>
      <c r="F3808" s="5" t="s">
        <v>431</v>
      </c>
      <c r="G3808" s="5" t="s">
        <v>1186</v>
      </c>
      <c r="H3808" s="7">
        <v>736218</v>
      </c>
      <c r="I3808" s="5">
        <v>5</v>
      </c>
      <c r="J3808" s="5">
        <v>1</v>
      </c>
      <c r="K3808" s="5" t="s">
        <v>27595</v>
      </c>
      <c r="L3808" s="5">
        <v>4.1200000000000001E-2</v>
      </c>
      <c r="M3808" s="8">
        <v>934097256</v>
      </c>
      <c r="N3808" s="8">
        <v>932520600</v>
      </c>
      <c r="O3808" s="8">
        <v>934111921</v>
      </c>
      <c r="P3808" s="8">
        <v>670213471</v>
      </c>
      <c r="Q3808" s="8">
        <v>609514268</v>
      </c>
      <c r="R3808" s="5" t="s">
        <v>417</v>
      </c>
      <c r="S3808" s="5" t="s">
        <v>417</v>
      </c>
      <c r="T3808" s="5" t="s">
        <v>417</v>
      </c>
      <c r="U3808" s="5" t="s">
        <v>417</v>
      </c>
      <c r="V3808" s="5" t="s">
        <v>417</v>
      </c>
      <c r="W3808" s="5" t="s">
        <v>417</v>
      </c>
      <c r="X3808" s="5" t="s">
        <v>417</v>
      </c>
      <c r="Y3808" s="5" t="s">
        <v>417</v>
      </c>
      <c r="Z3808" s="5" t="s">
        <v>417</v>
      </c>
      <c r="AA3808" s="5" t="s">
        <v>417</v>
      </c>
      <c r="AB3808" s="5"/>
      <c r="AC3808" s="5"/>
      <c r="AD3808" s="5"/>
      <c r="AE3808" s="5"/>
      <c r="AF3808" s="5"/>
    </row>
    <row r="3809" spans="1:32" hidden="1">
      <c r="A3809" s="5" t="s">
        <v>27596</v>
      </c>
      <c r="B3809" s="5" t="str">
        <f>IF(COUNTIF('Leads Priorizados INT'!M:M,A3809)&gt;0,"Sí","No")</f>
        <v>No</v>
      </c>
      <c r="C3809">
        <v>0</v>
      </c>
      <c r="D3809" s="6" t="s">
        <v>414</v>
      </c>
      <c r="E3809" s="5" t="s">
        <v>27597</v>
      </c>
      <c r="F3809" s="5" t="s">
        <v>152</v>
      </c>
      <c r="G3809" s="5" t="s">
        <v>1758</v>
      </c>
      <c r="H3809" s="7">
        <v>431559</v>
      </c>
      <c r="I3809" s="5">
        <v>5</v>
      </c>
      <c r="J3809" s="5">
        <v>1</v>
      </c>
      <c r="K3809" s="5" t="s">
        <v>27598</v>
      </c>
      <c r="L3809" s="5">
        <v>4.1200000000000001E-2</v>
      </c>
      <c r="M3809" s="8">
        <v>915941522</v>
      </c>
      <c r="N3809" s="8"/>
      <c r="O3809" s="8"/>
      <c r="P3809" s="8"/>
      <c r="Q3809" s="8"/>
      <c r="R3809" s="5" t="s">
        <v>417</v>
      </c>
      <c r="S3809" s="5" t="s">
        <v>417</v>
      </c>
      <c r="T3809" s="5" t="s">
        <v>417</v>
      </c>
      <c r="U3809" s="5" t="s">
        <v>417</v>
      </c>
      <c r="V3809" s="5" t="s">
        <v>417</v>
      </c>
      <c r="W3809" s="5" t="s">
        <v>417</v>
      </c>
      <c r="X3809" s="5" t="s">
        <v>417</v>
      </c>
      <c r="Y3809" s="5" t="s">
        <v>417</v>
      </c>
      <c r="Z3809" s="5" t="s">
        <v>417</v>
      </c>
      <c r="AA3809" s="5" t="s">
        <v>417</v>
      </c>
      <c r="AB3809" s="5"/>
      <c r="AC3809" s="5"/>
      <c r="AD3809" s="5"/>
      <c r="AE3809" s="5"/>
      <c r="AF3809" s="5"/>
    </row>
    <row r="3810" spans="1:32" hidden="1">
      <c r="A3810" s="5" t="s">
        <v>27599</v>
      </c>
      <c r="B3810" s="5" t="str">
        <f>IF(COUNTIF('Leads Priorizados INT'!M:M,A3810)&gt;0,"Sí","No")</f>
        <v>No</v>
      </c>
      <c r="C3810">
        <v>0</v>
      </c>
      <c r="D3810" s="6" t="s">
        <v>414</v>
      </c>
      <c r="E3810" s="5" t="s">
        <v>27600</v>
      </c>
      <c r="F3810" s="5" t="s">
        <v>152</v>
      </c>
      <c r="G3810" s="5" t="s">
        <v>2881</v>
      </c>
      <c r="H3810" s="7">
        <v>832955</v>
      </c>
      <c r="I3810" s="5">
        <v>8</v>
      </c>
      <c r="J3810" s="5">
        <v>1</v>
      </c>
      <c r="K3810" s="5" t="s">
        <v>27601</v>
      </c>
      <c r="L3810" s="5">
        <v>4.1200000000000001E-2</v>
      </c>
      <c r="M3810" s="8"/>
      <c r="N3810" s="8"/>
      <c r="O3810" s="8"/>
      <c r="P3810" s="8"/>
      <c r="Q3810" s="8"/>
      <c r="R3810" s="5" t="s">
        <v>417</v>
      </c>
      <c r="S3810" s="5" t="s">
        <v>417</v>
      </c>
      <c r="T3810" s="5" t="s">
        <v>417</v>
      </c>
      <c r="U3810" s="5" t="s">
        <v>417</v>
      </c>
      <c r="V3810" s="5" t="s">
        <v>417</v>
      </c>
      <c r="W3810" s="5" t="s">
        <v>417</v>
      </c>
      <c r="X3810" s="5" t="s">
        <v>417</v>
      </c>
      <c r="Y3810" s="5" t="s">
        <v>417</v>
      </c>
      <c r="Z3810" s="5" t="s">
        <v>417</v>
      </c>
      <c r="AA3810" s="5" t="s">
        <v>417</v>
      </c>
      <c r="AB3810" s="5"/>
      <c r="AC3810" s="5"/>
      <c r="AD3810" s="5"/>
      <c r="AE3810" s="5"/>
      <c r="AF3810" s="5"/>
    </row>
    <row r="3811" spans="1:32" hidden="1">
      <c r="A3811" s="5" t="s">
        <v>27602</v>
      </c>
      <c r="B3811" s="5" t="str">
        <f>IF(COUNTIF('Leads Priorizados INT'!M:M,A3811)&gt;0,"Sí","No")</f>
        <v>No</v>
      </c>
      <c r="C3811">
        <v>0</v>
      </c>
      <c r="D3811" s="6" t="s">
        <v>414</v>
      </c>
      <c r="E3811" s="5" t="s">
        <v>27603</v>
      </c>
      <c r="F3811" s="5" t="s">
        <v>152</v>
      </c>
      <c r="G3811" s="5" t="s">
        <v>9383</v>
      </c>
      <c r="H3811" s="7">
        <v>667971</v>
      </c>
      <c r="I3811" s="5">
        <v>2</v>
      </c>
      <c r="J3811" s="5">
        <v>1</v>
      </c>
      <c r="K3811" s="5" t="s">
        <v>27604</v>
      </c>
      <c r="L3811" s="5">
        <v>4.1200000000000001E-2</v>
      </c>
      <c r="M3811" s="8"/>
      <c r="N3811" s="8"/>
      <c r="O3811" s="8"/>
      <c r="P3811" s="8"/>
      <c r="Q3811" s="8"/>
      <c r="R3811" s="5" t="s">
        <v>417</v>
      </c>
      <c r="S3811" s="5" t="s">
        <v>417</v>
      </c>
      <c r="T3811" s="5" t="s">
        <v>417</v>
      </c>
      <c r="U3811" s="5" t="s">
        <v>417</v>
      </c>
      <c r="V3811" s="5" t="s">
        <v>417</v>
      </c>
      <c r="W3811" s="5" t="s">
        <v>417</v>
      </c>
      <c r="X3811" s="5" t="s">
        <v>417</v>
      </c>
      <c r="Y3811" s="5" t="s">
        <v>417</v>
      </c>
      <c r="Z3811" s="5" t="s">
        <v>417</v>
      </c>
      <c r="AA3811" s="5" t="s">
        <v>417</v>
      </c>
      <c r="AB3811" s="5"/>
      <c r="AC3811" s="5"/>
      <c r="AD3811" s="5"/>
      <c r="AE3811" s="5"/>
      <c r="AF3811" s="5"/>
    </row>
    <row r="3812" spans="1:32" hidden="1">
      <c r="A3812" s="5" t="s">
        <v>27605</v>
      </c>
      <c r="B3812" s="5" t="str">
        <f>IF(COUNTIF('Leads Priorizados INT'!M:M,A3812)&gt;0,"Sí","No")</f>
        <v>No</v>
      </c>
      <c r="C3812">
        <v>0</v>
      </c>
      <c r="D3812" s="6" t="s">
        <v>414</v>
      </c>
      <c r="E3812" s="5" t="s">
        <v>27606</v>
      </c>
      <c r="F3812" s="5" t="s">
        <v>700</v>
      </c>
      <c r="G3812" s="5" t="s">
        <v>3497</v>
      </c>
      <c r="H3812" s="7">
        <v>645810</v>
      </c>
      <c r="I3812" s="5">
        <v>2</v>
      </c>
      <c r="J3812" s="5">
        <v>1</v>
      </c>
      <c r="K3812" s="5" t="s">
        <v>27607</v>
      </c>
      <c r="L3812" s="5">
        <v>4.1200000000000001E-2</v>
      </c>
      <c r="M3812" s="8"/>
      <c r="N3812" s="8"/>
      <c r="O3812" s="8"/>
      <c r="P3812" s="8"/>
      <c r="Q3812" s="8"/>
      <c r="R3812" s="5" t="s">
        <v>417</v>
      </c>
      <c r="S3812" s="5" t="s">
        <v>417</v>
      </c>
      <c r="T3812" s="5" t="s">
        <v>417</v>
      </c>
      <c r="U3812" s="5" t="s">
        <v>417</v>
      </c>
      <c r="V3812" s="5" t="s">
        <v>417</v>
      </c>
      <c r="W3812" s="5" t="s">
        <v>417</v>
      </c>
      <c r="X3812" s="5" t="s">
        <v>417</v>
      </c>
      <c r="Y3812" s="5" t="s">
        <v>417</v>
      </c>
      <c r="Z3812" s="5" t="s">
        <v>417</v>
      </c>
      <c r="AA3812" s="5" t="s">
        <v>417</v>
      </c>
      <c r="AB3812" s="5"/>
      <c r="AC3812" s="5"/>
      <c r="AD3812" s="5"/>
      <c r="AE3812" s="5"/>
      <c r="AF3812" s="5"/>
    </row>
    <row r="3813" spans="1:32" hidden="1">
      <c r="A3813" s="5" t="s">
        <v>27608</v>
      </c>
      <c r="B3813" s="5" t="str">
        <f>IF(COUNTIF('Leads Priorizados INT'!M:M,A3813)&gt;0,"Sí","No")</f>
        <v>No</v>
      </c>
      <c r="C3813">
        <v>0</v>
      </c>
      <c r="D3813" s="6" t="s">
        <v>414</v>
      </c>
      <c r="E3813" s="5" t="s">
        <v>27609</v>
      </c>
      <c r="F3813" s="5" t="s">
        <v>1245</v>
      </c>
      <c r="G3813" s="5" t="s">
        <v>27610</v>
      </c>
      <c r="H3813" s="7">
        <v>510159</v>
      </c>
      <c r="I3813" s="5">
        <v>1</v>
      </c>
      <c r="J3813" s="5">
        <v>2</v>
      </c>
      <c r="K3813" s="5" t="s">
        <v>27611</v>
      </c>
      <c r="L3813" s="5">
        <v>4.1200000000000001E-2</v>
      </c>
      <c r="M3813" s="8">
        <v>944055614</v>
      </c>
      <c r="N3813" s="8"/>
      <c r="O3813" s="8"/>
      <c r="P3813" s="8"/>
      <c r="Q3813" s="8"/>
      <c r="R3813" s="5" t="s">
        <v>417</v>
      </c>
      <c r="S3813" s="5" t="s">
        <v>417</v>
      </c>
      <c r="T3813" s="5" t="s">
        <v>417</v>
      </c>
      <c r="U3813" s="5" t="s">
        <v>417</v>
      </c>
      <c r="V3813" s="5" t="s">
        <v>417</v>
      </c>
      <c r="W3813" s="5" t="s">
        <v>417</v>
      </c>
      <c r="X3813" s="5" t="s">
        <v>417</v>
      </c>
      <c r="Y3813" s="5" t="s">
        <v>417</v>
      </c>
      <c r="Z3813" s="5" t="s">
        <v>417</v>
      </c>
      <c r="AA3813" s="5" t="s">
        <v>417</v>
      </c>
      <c r="AB3813" s="5"/>
      <c r="AC3813" s="5"/>
      <c r="AD3813" s="5"/>
      <c r="AE3813" s="5"/>
      <c r="AF3813" s="5"/>
    </row>
    <row r="3814" spans="1:32" hidden="1">
      <c r="A3814" s="5" t="s">
        <v>27612</v>
      </c>
      <c r="B3814" s="5" t="str">
        <f>IF(COUNTIF('Leads Priorizados INT'!M:M,A3814)&gt;0,"Sí","No")</f>
        <v>No</v>
      </c>
      <c r="C3814">
        <v>0</v>
      </c>
      <c r="D3814" s="6" t="s">
        <v>414</v>
      </c>
      <c r="E3814" s="5" t="s">
        <v>27613</v>
      </c>
      <c r="F3814" s="5" t="s">
        <v>721</v>
      </c>
      <c r="G3814" s="5" t="s">
        <v>2387</v>
      </c>
      <c r="H3814" s="7">
        <v>314270</v>
      </c>
      <c r="I3814" s="5">
        <v>3</v>
      </c>
      <c r="J3814" s="5">
        <v>1</v>
      </c>
      <c r="K3814" s="5" t="s">
        <v>27614</v>
      </c>
      <c r="L3814" s="5">
        <v>4.1099999999999998E-2</v>
      </c>
      <c r="M3814" s="8"/>
      <c r="N3814" s="8"/>
      <c r="O3814" s="8"/>
      <c r="P3814" s="8"/>
      <c r="Q3814" s="8"/>
      <c r="R3814" s="5" t="s">
        <v>417</v>
      </c>
      <c r="S3814" s="5" t="s">
        <v>417</v>
      </c>
      <c r="T3814" s="5" t="s">
        <v>417</v>
      </c>
      <c r="U3814" s="5" t="s">
        <v>417</v>
      </c>
      <c r="V3814" s="5" t="s">
        <v>417</v>
      </c>
      <c r="W3814" s="5" t="s">
        <v>417</v>
      </c>
      <c r="X3814" s="5" t="s">
        <v>417</v>
      </c>
      <c r="Y3814" s="5" t="s">
        <v>417</v>
      </c>
      <c r="Z3814" s="5" t="s">
        <v>417</v>
      </c>
      <c r="AA3814" s="5" t="s">
        <v>417</v>
      </c>
      <c r="AB3814" s="5"/>
      <c r="AC3814" s="5"/>
      <c r="AD3814" s="5"/>
      <c r="AE3814" s="5"/>
      <c r="AF3814" s="5"/>
    </row>
    <row r="3815" spans="1:32" hidden="1">
      <c r="A3815" s="5" t="s">
        <v>27615</v>
      </c>
      <c r="B3815" s="5" t="str">
        <f>IF(COUNTIF('Leads Priorizados INT'!M:M,A3815)&gt;0,"Sí","No")</f>
        <v>No</v>
      </c>
      <c r="C3815">
        <v>0</v>
      </c>
      <c r="D3815" s="6" t="s">
        <v>414</v>
      </c>
      <c r="E3815" s="5" t="s">
        <v>27616</v>
      </c>
      <c r="F3815" s="5" t="s">
        <v>152</v>
      </c>
      <c r="G3815" s="5" t="s">
        <v>1602</v>
      </c>
      <c r="H3815" s="7">
        <v>1497666</v>
      </c>
      <c r="I3815" s="5">
        <v>6</v>
      </c>
      <c r="J3815" s="5">
        <v>1</v>
      </c>
      <c r="K3815" s="5" t="s">
        <v>27617</v>
      </c>
      <c r="L3815" s="5">
        <v>4.1099999999999998E-2</v>
      </c>
      <c r="M3815" s="8"/>
      <c r="N3815" s="8"/>
      <c r="O3815" s="8"/>
      <c r="P3815" s="8"/>
      <c r="Q3815" s="8"/>
      <c r="R3815" s="5" t="s">
        <v>417</v>
      </c>
      <c r="S3815" s="5" t="s">
        <v>417</v>
      </c>
      <c r="T3815" s="5" t="s">
        <v>417</v>
      </c>
      <c r="U3815" s="5" t="s">
        <v>417</v>
      </c>
      <c r="V3815" s="5" t="s">
        <v>417</v>
      </c>
      <c r="W3815" s="5" t="s">
        <v>417</v>
      </c>
      <c r="X3815" s="5" t="s">
        <v>417</v>
      </c>
      <c r="Y3815" s="5" t="s">
        <v>417</v>
      </c>
      <c r="Z3815" s="5" t="s">
        <v>417</v>
      </c>
      <c r="AA3815" s="5" t="s">
        <v>417</v>
      </c>
      <c r="AB3815" s="5"/>
      <c r="AC3815" s="5"/>
      <c r="AD3815" s="5"/>
      <c r="AE3815" s="5"/>
      <c r="AF3815" s="5"/>
    </row>
    <row r="3816" spans="1:32">
      <c r="A3816" s="5" t="s">
        <v>27618</v>
      </c>
      <c r="B3816" s="5" t="str">
        <f>IF(COUNTIF('Leads Priorizados INT'!M:M,A3816)&gt;0,"Sí","No")</f>
        <v>No</v>
      </c>
      <c r="C3816">
        <v>1</v>
      </c>
      <c r="D3816" s="6" t="s">
        <v>414</v>
      </c>
      <c r="E3816" s="5" t="s">
        <v>27619</v>
      </c>
      <c r="F3816" s="5" t="s">
        <v>152</v>
      </c>
      <c r="G3816" s="5" t="s">
        <v>592</v>
      </c>
      <c r="H3816" s="7">
        <v>591951</v>
      </c>
      <c r="I3816" s="5">
        <v>1</v>
      </c>
      <c r="J3816" s="5">
        <v>1</v>
      </c>
      <c r="K3816" s="5" t="s">
        <v>27620</v>
      </c>
      <c r="L3816" s="5">
        <v>4.1099999999999998E-2</v>
      </c>
      <c r="M3816" s="8">
        <v>913399000</v>
      </c>
      <c r="N3816" s="8"/>
      <c r="O3816" s="8"/>
      <c r="P3816" s="8"/>
      <c r="Q3816" s="8"/>
      <c r="R3816" s="5" t="s">
        <v>417</v>
      </c>
      <c r="S3816" s="5" t="s">
        <v>417</v>
      </c>
      <c r="T3816" s="5" t="s">
        <v>417</v>
      </c>
      <c r="U3816" s="5" t="s">
        <v>417</v>
      </c>
      <c r="V3816" s="5" t="s">
        <v>417</v>
      </c>
      <c r="W3816" s="5" t="s">
        <v>417</v>
      </c>
      <c r="X3816" s="5" t="s">
        <v>417</v>
      </c>
      <c r="Y3816" s="5" t="s">
        <v>417</v>
      </c>
      <c r="Z3816" s="5" t="s">
        <v>417</v>
      </c>
      <c r="AA3816" s="5" t="s">
        <v>417</v>
      </c>
      <c r="AB3816" s="5" t="s">
        <v>27621</v>
      </c>
      <c r="AC3816" s="5"/>
      <c r="AD3816" s="5"/>
      <c r="AE3816" s="5"/>
      <c r="AF3816" s="5"/>
    </row>
    <row r="3817" spans="1:32" hidden="1">
      <c r="A3817" s="5" t="s">
        <v>27622</v>
      </c>
      <c r="B3817" s="5" t="str">
        <f>IF(COUNTIF('Leads Priorizados INT'!M:M,A3817)&gt;0,"Sí","No")</f>
        <v>No</v>
      </c>
      <c r="C3817">
        <v>0</v>
      </c>
      <c r="D3817" s="6" t="s">
        <v>414</v>
      </c>
      <c r="E3817" s="5" t="s">
        <v>27623</v>
      </c>
      <c r="F3817" s="5" t="s">
        <v>1382</v>
      </c>
      <c r="G3817" s="5" t="s">
        <v>14287</v>
      </c>
      <c r="H3817" s="7">
        <v>1051162</v>
      </c>
      <c r="I3817" s="5">
        <v>1</v>
      </c>
      <c r="J3817" s="5">
        <v>1</v>
      </c>
      <c r="K3817" s="5" t="s">
        <v>27624</v>
      </c>
      <c r="L3817" s="5">
        <v>4.1099999999999998E-2</v>
      </c>
      <c r="M3817" s="8"/>
      <c r="N3817" s="8"/>
      <c r="O3817" s="8"/>
      <c r="P3817" s="8"/>
      <c r="Q3817" s="8"/>
      <c r="R3817" s="5" t="s">
        <v>417</v>
      </c>
      <c r="S3817" s="5" t="s">
        <v>417</v>
      </c>
      <c r="T3817" s="5" t="s">
        <v>417</v>
      </c>
      <c r="U3817" s="5" t="s">
        <v>417</v>
      </c>
      <c r="V3817" s="5" t="s">
        <v>417</v>
      </c>
      <c r="W3817" s="5" t="s">
        <v>417</v>
      </c>
      <c r="X3817" s="5" t="s">
        <v>417</v>
      </c>
      <c r="Y3817" s="5" t="s">
        <v>417</v>
      </c>
      <c r="Z3817" s="5" t="s">
        <v>417</v>
      </c>
      <c r="AA3817" s="5" t="s">
        <v>417</v>
      </c>
      <c r="AB3817" s="5"/>
      <c r="AC3817" s="5"/>
      <c r="AD3817" s="5"/>
      <c r="AE3817" s="5"/>
      <c r="AF3817" s="5"/>
    </row>
    <row r="3818" spans="1:32" hidden="1">
      <c r="A3818" s="5" t="s">
        <v>27625</v>
      </c>
      <c r="B3818" s="5" t="str">
        <f>IF(COUNTIF('Leads Priorizados INT'!M:M,A3818)&gt;0,"Sí","No")</f>
        <v>No</v>
      </c>
      <c r="C3818">
        <v>0</v>
      </c>
      <c r="D3818" s="6" t="s">
        <v>430</v>
      </c>
      <c r="E3818" s="5" t="s">
        <v>27626</v>
      </c>
      <c r="F3818" s="5" t="s">
        <v>152</v>
      </c>
      <c r="G3818" s="5" t="s">
        <v>13604</v>
      </c>
      <c r="H3818" s="7">
        <v>794227</v>
      </c>
      <c r="I3818" s="5">
        <v>11</v>
      </c>
      <c r="J3818" s="5">
        <v>4</v>
      </c>
      <c r="K3818" s="5" t="s">
        <v>27627</v>
      </c>
      <c r="L3818" s="5">
        <v>4.1000000000000002E-2</v>
      </c>
      <c r="M3818" s="8">
        <v>917150891</v>
      </c>
      <c r="N3818" s="8">
        <v>917158188</v>
      </c>
      <c r="O3818" s="8">
        <v>916126506</v>
      </c>
      <c r="P3818" s="8">
        <v>915013831</v>
      </c>
      <c r="Q3818" s="8">
        <v>917155114</v>
      </c>
      <c r="R3818" s="5" t="s">
        <v>417</v>
      </c>
      <c r="S3818" s="5" t="s">
        <v>417</v>
      </c>
      <c r="T3818" s="5" t="s">
        <v>417</v>
      </c>
      <c r="U3818" s="5" t="s">
        <v>417</v>
      </c>
      <c r="V3818" s="5" t="s">
        <v>417</v>
      </c>
      <c r="W3818" s="5" t="s">
        <v>417</v>
      </c>
      <c r="X3818" s="5" t="s">
        <v>417</v>
      </c>
      <c r="Y3818" s="5" t="s">
        <v>417</v>
      </c>
      <c r="Z3818" s="5" t="s">
        <v>417</v>
      </c>
      <c r="AA3818" s="5" t="s">
        <v>417</v>
      </c>
      <c r="AB3818" s="5" t="s">
        <v>27628</v>
      </c>
      <c r="AC3818" s="5"/>
      <c r="AD3818" s="5"/>
      <c r="AE3818" s="5"/>
      <c r="AF3818" s="5"/>
    </row>
    <row r="3819" spans="1:32" hidden="1">
      <c r="A3819" s="5" t="s">
        <v>27629</v>
      </c>
      <c r="B3819" s="5" t="str">
        <f>IF(COUNTIF('Leads Priorizados INT'!M:M,A3819)&gt;0,"Sí","No")</f>
        <v>No</v>
      </c>
      <c r="C3819">
        <v>0</v>
      </c>
      <c r="D3819" s="6" t="s">
        <v>414</v>
      </c>
      <c r="E3819" s="5" t="s">
        <v>27630</v>
      </c>
      <c r="F3819" s="5" t="s">
        <v>152</v>
      </c>
      <c r="G3819" s="5" t="s">
        <v>27631</v>
      </c>
      <c r="H3819" s="7">
        <v>829775</v>
      </c>
      <c r="I3819" s="5">
        <v>1</v>
      </c>
      <c r="J3819" s="5">
        <v>2</v>
      </c>
      <c r="K3819" s="5" t="s">
        <v>27632</v>
      </c>
      <c r="L3819" s="5">
        <v>4.1000000000000002E-2</v>
      </c>
      <c r="M3819" s="8">
        <v>918159599</v>
      </c>
      <c r="N3819" s="8"/>
      <c r="O3819" s="8"/>
      <c r="P3819" s="8"/>
      <c r="Q3819" s="8"/>
      <c r="R3819" s="5" t="s">
        <v>417</v>
      </c>
      <c r="S3819" s="5" t="s">
        <v>417</v>
      </c>
      <c r="T3819" s="5" t="s">
        <v>417</v>
      </c>
      <c r="U3819" s="5" t="s">
        <v>417</v>
      </c>
      <c r="V3819" s="5" t="s">
        <v>417</v>
      </c>
      <c r="W3819" s="5" t="s">
        <v>417</v>
      </c>
      <c r="X3819" s="5" t="s">
        <v>417</v>
      </c>
      <c r="Y3819" s="5" t="s">
        <v>417</v>
      </c>
      <c r="Z3819" s="5" t="s">
        <v>417</v>
      </c>
      <c r="AA3819" s="5" t="s">
        <v>417</v>
      </c>
      <c r="AB3819" s="5"/>
      <c r="AC3819" s="5"/>
      <c r="AD3819" s="5"/>
      <c r="AE3819" s="5"/>
      <c r="AF3819" s="5"/>
    </row>
    <row r="3820" spans="1:32" hidden="1">
      <c r="A3820" s="5" t="s">
        <v>27633</v>
      </c>
      <c r="B3820" s="5" t="str">
        <f>IF(COUNTIF('Leads Priorizados INT'!M:M,A3820)&gt;0,"Sí","No")</f>
        <v>No</v>
      </c>
      <c r="C3820">
        <v>0</v>
      </c>
      <c r="D3820" s="6" t="s">
        <v>414</v>
      </c>
      <c r="E3820" s="5" t="s">
        <v>27634</v>
      </c>
      <c r="F3820" s="5" t="s">
        <v>152</v>
      </c>
      <c r="G3820" s="5" t="s">
        <v>12012</v>
      </c>
      <c r="H3820" s="7">
        <v>344236</v>
      </c>
      <c r="I3820" s="5">
        <v>1</v>
      </c>
      <c r="J3820" s="5">
        <v>2</v>
      </c>
      <c r="K3820" s="5" t="s">
        <v>27635</v>
      </c>
      <c r="L3820" s="5">
        <v>4.1000000000000002E-2</v>
      </c>
      <c r="M3820" s="8">
        <v>915274507</v>
      </c>
      <c r="N3820" s="8">
        <v>915252814</v>
      </c>
      <c r="O3820" s="8"/>
      <c r="P3820" s="8"/>
      <c r="Q3820" s="8"/>
      <c r="R3820" s="5" t="s">
        <v>417</v>
      </c>
      <c r="S3820" s="5" t="s">
        <v>417</v>
      </c>
      <c r="T3820" s="5" t="s">
        <v>417</v>
      </c>
      <c r="U3820" s="5" t="s">
        <v>417</v>
      </c>
      <c r="V3820" s="5" t="s">
        <v>417</v>
      </c>
      <c r="W3820" s="5" t="s">
        <v>417</v>
      </c>
      <c r="X3820" s="5" t="s">
        <v>417</v>
      </c>
      <c r="Y3820" s="5" t="s">
        <v>417</v>
      </c>
      <c r="Z3820" s="5" t="s">
        <v>417</v>
      </c>
      <c r="AA3820" s="5" t="s">
        <v>417</v>
      </c>
      <c r="AB3820" s="5" t="s">
        <v>27636</v>
      </c>
      <c r="AC3820" s="5"/>
      <c r="AD3820" s="5"/>
      <c r="AE3820" s="5"/>
      <c r="AF3820" s="5"/>
    </row>
    <row r="3821" spans="1:32">
      <c r="A3821" s="5" t="s">
        <v>27637</v>
      </c>
      <c r="B3821" s="5" t="str">
        <f>IF(COUNTIF('Leads Priorizados INT'!M:M,A3821)&gt;0,"Sí","No")</f>
        <v>No</v>
      </c>
      <c r="C3821">
        <v>1</v>
      </c>
      <c r="D3821" s="6" t="s">
        <v>414</v>
      </c>
      <c r="E3821" s="5" t="s">
        <v>27638</v>
      </c>
      <c r="F3821" s="5" t="s">
        <v>581</v>
      </c>
      <c r="G3821" s="5" t="s">
        <v>15374</v>
      </c>
      <c r="H3821" s="7">
        <v>2281407</v>
      </c>
      <c r="I3821" s="5">
        <v>37</v>
      </c>
      <c r="J3821" s="5">
        <v>2</v>
      </c>
      <c r="K3821" s="5" t="s">
        <v>27639</v>
      </c>
      <c r="L3821" s="5">
        <v>4.0899999999999999E-2</v>
      </c>
      <c r="M3821" s="8">
        <v>986446129</v>
      </c>
      <c r="N3821" s="8">
        <v>986446110</v>
      </c>
      <c r="O3821" s="8"/>
      <c r="P3821" s="8"/>
      <c r="Q3821" s="8"/>
      <c r="R3821" s="5" t="s">
        <v>417</v>
      </c>
      <c r="S3821" s="5" t="s">
        <v>417</v>
      </c>
      <c r="T3821" s="5" t="s">
        <v>417</v>
      </c>
      <c r="U3821" s="5" t="s">
        <v>417</v>
      </c>
      <c r="V3821" s="5" t="s">
        <v>417</v>
      </c>
      <c r="W3821" s="5" t="s">
        <v>417</v>
      </c>
      <c r="X3821" s="5" t="s">
        <v>417</v>
      </c>
      <c r="Y3821" s="5" t="s">
        <v>417</v>
      </c>
      <c r="Z3821" s="5" t="s">
        <v>417</v>
      </c>
      <c r="AA3821" s="5" t="s">
        <v>417</v>
      </c>
      <c r="AB3821" s="5"/>
      <c r="AC3821" s="5"/>
      <c r="AD3821" s="5"/>
      <c r="AE3821" s="5"/>
      <c r="AF3821" s="5"/>
    </row>
    <row r="3822" spans="1:32" hidden="1">
      <c r="A3822" s="5" t="s">
        <v>27640</v>
      </c>
      <c r="B3822" s="5" t="str">
        <f>IF(COUNTIF('Leads Priorizados INT'!M:M,A3822)&gt;0,"Sí","No")</f>
        <v>No</v>
      </c>
      <c r="C3822">
        <v>0</v>
      </c>
      <c r="D3822" s="6" t="s">
        <v>414</v>
      </c>
      <c r="E3822" s="5" t="s">
        <v>27641</v>
      </c>
      <c r="F3822" s="5" t="s">
        <v>152</v>
      </c>
      <c r="G3822" s="5" t="s">
        <v>9393</v>
      </c>
      <c r="H3822" s="7">
        <v>1023060</v>
      </c>
      <c r="I3822" s="5">
        <v>4</v>
      </c>
      <c r="J3822" s="5">
        <v>1</v>
      </c>
      <c r="K3822" s="5" t="s">
        <v>27642</v>
      </c>
      <c r="L3822" s="5">
        <v>4.0899999999999999E-2</v>
      </c>
      <c r="M3822" s="8">
        <v>692620589</v>
      </c>
      <c r="N3822" s="8"/>
      <c r="O3822" s="8"/>
      <c r="P3822" s="8"/>
      <c r="Q3822" s="8"/>
      <c r="R3822" s="5" t="s">
        <v>417</v>
      </c>
      <c r="S3822" s="5" t="s">
        <v>417</v>
      </c>
      <c r="T3822" s="5" t="s">
        <v>417</v>
      </c>
      <c r="U3822" s="5" t="s">
        <v>417</v>
      </c>
      <c r="V3822" s="5" t="s">
        <v>417</v>
      </c>
      <c r="W3822" s="5" t="s">
        <v>417</v>
      </c>
      <c r="X3822" s="5" t="s">
        <v>417</v>
      </c>
      <c r="Y3822" s="5" t="s">
        <v>417</v>
      </c>
      <c r="Z3822" s="5" t="s">
        <v>417</v>
      </c>
      <c r="AA3822" s="5" t="s">
        <v>417</v>
      </c>
      <c r="AB3822" s="5"/>
      <c r="AC3822" s="5"/>
      <c r="AD3822" s="5"/>
      <c r="AE3822" s="5"/>
      <c r="AF3822" s="5"/>
    </row>
    <row r="3823" spans="1:32" hidden="1">
      <c r="A3823" s="5" t="s">
        <v>27643</v>
      </c>
      <c r="B3823" s="5" t="str">
        <f>IF(COUNTIF('Leads Priorizados INT'!M:M,A3823)&gt;0,"Sí","No")</f>
        <v>No</v>
      </c>
      <c r="C3823">
        <v>0</v>
      </c>
      <c r="D3823" s="6" t="s">
        <v>414</v>
      </c>
      <c r="E3823" s="5" t="s">
        <v>27644</v>
      </c>
      <c r="F3823" s="5" t="s">
        <v>152</v>
      </c>
      <c r="G3823" s="5" t="s">
        <v>9402</v>
      </c>
      <c r="H3823" s="7">
        <v>1478118</v>
      </c>
      <c r="I3823" s="5">
        <v>19</v>
      </c>
      <c r="J3823" s="5">
        <v>3</v>
      </c>
      <c r="K3823" s="5" t="s">
        <v>27645</v>
      </c>
      <c r="L3823" s="5">
        <v>4.0899999999999999E-2</v>
      </c>
      <c r="M3823" s="8">
        <v>918095365</v>
      </c>
      <c r="N3823" s="8">
        <v>917955639</v>
      </c>
      <c r="O3823" s="8">
        <v>917979041</v>
      </c>
      <c r="P3823" s="8">
        <v>687861833</v>
      </c>
      <c r="Q3823" s="8">
        <v>628811824</v>
      </c>
      <c r="R3823" s="5" t="s">
        <v>417</v>
      </c>
      <c r="S3823" s="5" t="s">
        <v>417</v>
      </c>
      <c r="T3823" s="5" t="s">
        <v>417</v>
      </c>
      <c r="U3823" s="5" t="s">
        <v>417</v>
      </c>
      <c r="V3823" s="5" t="s">
        <v>417</v>
      </c>
      <c r="W3823" s="5" t="s">
        <v>417</v>
      </c>
      <c r="X3823" s="5" t="s">
        <v>417</v>
      </c>
      <c r="Y3823" s="5" t="s">
        <v>417</v>
      </c>
      <c r="Z3823" s="5" t="s">
        <v>417</v>
      </c>
      <c r="AA3823" s="5" t="s">
        <v>417</v>
      </c>
      <c r="AB3823" s="5" t="s">
        <v>27646</v>
      </c>
      <c r="AC3823" s="5" t="s">
        <v>27647</v>
      </c>
      <c r="AD3823" s="5"/>
      <c r="AE3823" s="5"/>
      <c r="AF3823" s="5"/>
    </row>
    <row r="3824" spans="1:32" hidden="1">
      <c r="A3824" s="5" t="s">
        <v>27648</v>
      </c>
      <c r="B3824" s="5" t="str">
        <f>IF(COUNTIF('Leads Priorizados INT'!M:M,A3824)&gt;0,"Sí","No")</f>
        <v>No</v>
      </c>
      <c r="C3824">
        <v>0</v>
      </c>
      <c r="D3824" s="6" t="s">
        <v>414</v>
      </c>
      <c r="E3824" s="5" t="s">
        <v>27649</v>
      </c>
      <c r="F3824" s="5" t="s">
        <v>152</v>
      </c>
      <c r="G3824" s="5" t="s">
        <v>1157</v>
      </c>
      <c r="H3824" s="7">
        <v>2272175</v>
      </c>
      <c r="I3824" s="5">
        <v>10</v>
      </c>
      <c r="J3824" s="5">
        <v>5</v>
      </c>
      <c r="K3824" s="5" t="s">
        <v>27650</v>
      </c>
      <c r="L3824" s="5">
        <v>4.0800000000000003E-2</v>
      </c>
      <c r="M3824" s="8">
        <v>913077508</v>
      </c>
      <c r="N3824" s="8">
        <v>913077841</v>
      </c>
      <c r="O3824" s="8"/>
      <c r="P3824" s="8"/>
      <c r="Q3824" s="8"/>
      <c r="R3824" s="5" t="s">
        <v>417</v>
      </c>
      <c r="S3824" s="5" t="s">
        <v>417</v>
      </c>
      <c r="T3824" s="5" t="s">
        <v>417</v>
      </c>
      <c r="U3824" s="5" t="s">
        <v>417</v>
      </c>
      <c r="V3824" s="5" t="s">
        <v>417</v>
      </c>
      <c r="W3824" s="5" t="s">
        <v>417</v>
      </c>
      <c r="X3824" s="5" t="s">
        <v>417</v>
      </c>
      <c r="Y3824" s="5" t="s">
        <v>417</v>
      </c>
      <c r="Z3824" s="5" t="s">
        <v>417</v>
      </c>
      <c r="AA3824" s="5" t="s">
        <v>417</v>
      </c>
      <c r="AB3824" s="5"/>
      <c r="AC3824" s="5"/>
      <c r="AD3824" s="5"/>
      <c r="AE3824" s="5"/>
      <c r="AF3824" s="5"/>
    </row>
    <row r="3825" spans="1:32" hidden="1">
      <c r="A3825" s="5" t="s">
        <v>27651</v>
      </c>
      <c r="B3825" s="5" t="str">
        <f>IF(COUNTIF('Leads Priorizados INT'!M:M,A3825)&gt;0,"Sí","No")</f>
        <v>No</v>
      </c>
      <c r="C3825">
        <v>0</v>
      </c>
      <c r="D3825" s="6" t="s">
        <v>414</v>
      </c>
      <c r="E3825" s="5" t="s">
        <v>27652</v>
      </c>
      <c r="F3825" s="5" t="s">
        <v>152</v>
      </c>
      <c r="G3825" s="5" t="s">
        <v>1923</v>
      </c>
      <c r="H3825" s="7">
        <v>934193</v>
      </c>
      <c r="I3825" s="5">
        <v>7</v>
      </c>
      <c r="J3825" s="5">
        <v>1</v>
      </c>
      <c r="K3825" s="5" t="s">
        <v>27653</v>
      </c>
      <c r="L3825" s="5">
        <v>4.0800000000000003E-2</v>
      </c>
      <c r="M3825" s="8"/>
      <c r="N3825" s="8"/>
      <c r="O3825" s="8"/>
      <c r="P3825" s="8"/>
      <c r="Q3825" s="8"/>
      <c r="R3825" s="5" t="s">
        <v>417</v>
      </c>
      <c r="S3825" s="5" t="s">
        <v>417</v>
      </c>
      <c r="T3825" s="5" t="s">
        <v>417</v>
      </c>
      <c r="U3825" s="5" t="s">
        <v>417</v>
      </c>
      <c r="V3825" s="5" t="s">
        <v>417</v>
      </c>
      <c r="W3825" s="5" t="s">
        <v>417</v>
      </c>
      <c r="X3825" s="5" t="s">
        <v>417</v>
      </c>
      <c r="Y3825" s="5" t="s">
        <v>417</v>
      </c>
      <c r="Z3825" s="5" t="s">
        <v>417</v>
      </c>
      <c r="AA3825" s="5" t="s">
        <v>417</v>
      </c>
      <c r="AB3825" s="5"/>
      <c r="AC3825" s="5"/>
      <c r="AD3825" s="5"/>
      <c r="AE3825" s="5"/>
      <c r="AF3825" s="5"/>
    </row>
    <row r="3826" spans="1:32" hidden="1">
      <c r="A3826" s="5" t="s">
        <v>27654</v>
      </c>
      <c r="B3826" s="5" t="str">
        <f>IF(COUNTIF('Leads Priorizados INT'!M:M,A3826)&gt;0,"Sí","No")</f>
        <v>No</v>
      </c>
      <c r="C3826">
        <v>0</v>
      </c>
      <c r="D3826" s="6" t="s">
        <v>414</v>
      </c>
      <c r="E3826" s="5" t="s">
        <v>27655</v>
      </c>
      <c r="F3826" s="5" t="s">
        <v>152</v>
      </c>
      <c r="G3826" s="5" t="s">
        <v>3229</v>
      </c>
      <c r="H3826" s="7">
        <v>1464123</v>
      </c>
      <c r="I3826" s="5">
        <v>4</v>
      </c>
      <c r="J3826" s="5">
        <v>1</v>
      </c>
      <c r="K3826" s="5" t="s">
        <v>27656</v>
      </c>
      <c r="L3826" s="5">
        <v>4.0800000000000003E-2</v>
      </c>
      <c r="M3826" s="8"/>
      <c r="N3826" s="8"/>
      <c r="O3826" s="8"/>
      <c r="P3826" s="8"/>
      <c r="Q3826" s="8"/>
      <c r="R3826" s="5" t="s">
        <v>417</v>
      </c>
      <c r="S3826" s="5" t="s">
        <v>417</v>
      </c>
      <c r="T3826" s="5" t="s">
        <v>417</v>
      </c>
      <c r="U3826" s="5" t="s">
        <v>417</v>
      </c>
      <c r="V3826" s="5" t="s">
        <v>417</v>
      </c>
      <c r="W3826" s="5" t="s">
        <v>417</v>
      </c>
      <c r="X3826" s="5" t="s">
        <v>417</v>
      </c>
      <c r="Y3826" s="5" t="s">
        <v>417</v>
      </c>
      <c r="Z3826" s="5" t="s">
        <v>417</v>
      </c>
      <c r="AA3826" s="5" t="s">
        <v>417</v>
      </c>
      <c r="AB3826" s="5"/>
      <c r="AC3826" s="5"/>
      <c r="AD3826" s="5"/>
      <c r="AE3826" s="5"/>
      <c r="AF3826" s="5"/>
    </row>
    <row r="3827" spans="1:32" hidden="1">
      <c r="A3827" s="5" t="s">
        <v>27657</v>
      </c>
      <c r="B3827" s="5" t="str">
        <f>IF(COUNTIF('Leads Priorizados INT'!M:M,A3827)&gt;0,"Sí","No")</f>
        <v>No</v>
      </c>
      <c r="C3827">
        <v>0</v>
      </c>
      <c r="D3827" s="6" t="s">
        <v>414</v>
      </c>
      <c r="E3827" s="5" t="s">
        <v>27658</v>
      </c>
      <c r="F3827" s="5" t="s">
        <v>152</v>
      </c>
      <c r="G3827" s="5" t="s">
        <v>815</v>
      </c>
      <c r="H3827" s="7">
        <v>1192872</v>
      </c>
      <c r="I3827" s="5">
        <v>6</v>
      </c>
      <c r="J3827" s="5">
        <v>1</v>
      </c>
      <c r="K3827" s="5" t="s">
        <v>27659</v>
      </c>
      <c r="L3827" s="5">
        <v>4.0800000000000003E-2</v>
      </c>
      <c r="M3827" s="8"/>
      <c r="N3827" s="8"/>
      <c r="O3827" s="8"/>
      <c r="P3827" s="8"/>
      <c r="Q3827" s="8"/>
      <c r="R3827" s="5" t="s">
        <v>417</v>
      </c>
      <c r="S3827" s="5" t="s">
        <v>417</v>
      </c>
      <c r="T3827" s="5" t="s">
        <v>417</v>
      </c>
      <c r="U3827" s="5" t="s">
        <v>417</v>
      </c>
      <c r="V3827" s="5" t="s">
        <v>417</v>
      </c>
      <c r="W3827" s="5" t="s">
        <v>417</v>
      </c>
      <c r="X3827" s="5" t="s">
        <v>417</v>
      </c>
      <c r="Y3827" s="5" t="s">
        <v>417</v>
      </c>
      <c r="Z3827" s="5" t="s">
        <v>417</v>
      </c>
      <c r="AA3827" s="5" t="s">
        <v>417</v>
      </c>
      <c r="AB3827" s="5"/>
      <c r="AC3827" s="5"/>
      <c r="AD3827" s="5"/>
      <c r="AE3827" s="5"/>
      <c r="AF3827" s="5"/>
    </row>
    <row r="3828" spans="1:32" hidden="1">
      <c r="A3828" s="5" t="s">
        <v>27660</v>
      </c>
      <c r="B3828" s="5" t="str">
        <f>IF(COUNTIF('Leads Priorizados INT'!M:M,A3828)&gt;0,"Sí","No")</f>
        <v>No</v>
      </c>
      <c r="C3828">
        <v>0</v>
      </c>
      <c r="D3828" s="6" t="s">
        <v>414</v>
      </c>
      <c r="E3828" s="5" t="s">
        <v>27661</v>
      </c>
      <c r="F3828" s="5" t="s">
        <v>152</v>
      </c>
      <c r="G3828" s="5" t="s">
        <v>1641</v>
      </c>
      <c r="H3828" s="7">
        <v>360513</v>
      </c>
      <c r="I3828" s="5">
        <v>2</v>
      </c>
      <c r="J3828" s="5">
        <v>1</v>
      </c>
      <c r="K3828" s="5" t="s">
        <v>27662</v>
      </c>
      <c r="L3828" s="5">
        <v>4.0800000000000003E-2</v>
      </c>
      <c r="M3828" s="8"/>
      <c r="N3828" s="8"/>
      <c r="O3828" s="8"/>
      <c r="P3828" s="8"/>
      <c r="Q3828" s="8"/>
      <c r="R3828" s="5" t="s">
        <v>417</v>
      </c>
      <c r="S3828" s="5" t="s">
        <v>417</v>
      </c>
      <c r="T3828" s="5" t="s">
        <v>417</v>
      </c>
      <c r="U3828" s="5" t="s">
        <v>417</v>
      </c>
      <c r="V3828" s="5" t="s">
        <v>417</v>
      </c>
      <c r="W3828" s="5" t="s">
        <v>417</v>
      </c>
      <c r="X3828" s="5" t="s">
        <v>417</v>
      </c>
      <c r="Y3828" s="5" t="s">
        <v>417</v>
      </c>
      <c r="Z3828" s="5" t="s">
        <v>417</v>
      </c>
      <c r="AA3828" s="5" t="s">
        <v>417</v>
      </c>
      <c r="AB3828" s="5"/>
      <c r="AC3828" s="5"/>
      <c r="AD3828" s="5"/>
      <c r="AE3828" s="5"/>
      <c r="AF3828" s="5"/>
    </row>
    <row r="3829" spans="1:32" hidden="1">
      <c r="A3829" s="5" t="s">
        <v>27663</v>
      </c>
      <c r="B3829" s="5" t="str">
        <f>IF(COUNTIF('Leads Priorizados INT'!M:M,A3829)&gt;0,"Sí","No")</f>
        <v>No</v>
      </c>
      <c r="C3829">
        <v>0</v>
      </c>
      <c r="D3829" s="6" t="s">
        <v>414</v>
      </c>
      <c r="E3829" s="5" t="s">
        <v>27664</v>
      </c>
      <c r="F3829" s="5" t="s">
        <v>769</v>
      </c>
      <c r="G3829" s="5" t="s">
        <v>27665</v>
      </c>
      <c r="H3829" s="7">
        <v>17168544</v>
      </c>
      <c r="I3829" s="5">
        <v>43</v>
      </c>
      <c r="J3829" s="5">
        <v>3</v>
      </c>
      <c r="K3829" s="5" t="s">
        <v>27666</v>
      </c>
      <c r="L3829" s="5">
        <v>4.07E-2</v>
      </c>
      <c r="M3829" s="8">
        <v>922794742</v>
      </c>
      <c r="N3829" s="8">
        <v>922757107</v>
      </c>
      <c r="O3829" s="8">
        <v>922889394</v>
      </c>
      <c r="P3829" s="8">
        <v>922798503</v>
      </c>
      <c r="Q3829" s="8">
        <v>922761120</v>
      </c>
      <c r="R3829" s="5" t="s">
        <v>417</v>
      </c>
      <c r="S3829" s="5" t="s">
        <v>417</v>
      </c>
      <c r="T3829" s="5" t="s">
        <v>417</v>
      </c>
      <c r="U3829" s="5" t="s">
        <v>417</v>
      </c>
      <c r="V3829" s="5" t="s">
        <v>417</v>
      </c>
      <c r="W3829" s="5" t="s">
        <v>417</v>
      </c>
      <c r="X3829" s="5" t="s">
        <v>417</v>
      </c>
      <c r="Y3829" s="5" t="s">
        <v>417</v>
      </c>
      <c r="Z3829" s="5" t="s">
        <v>417</v>
      </c>
      <c r="AA3829" s="5" t="s">
        <v>417</v>
      </c>
      <c r="AB3829" s="5" t="s">
        <v>27667</v>
      </c>
      <c r="AC3829" s="5" t="s">
        <v>27668</v>
      </c>
      <c r="AD3829" s="5" t="s">
        <v>27669</v>
      </c>
      <c r="AE3829" s="5" t="s">
        <v>27670</v>
      </c>
      <c r="AF3829" s="5" t="s">
        <v>27671</v>
      </c>
    </row>
    <row r="3830" spans="1:32" hidden="1">
      <c r="A3830" s="5" t="s">
        <v>27672</v>
      </c>
      <c r="B3830" s="5" t="str">
        <f>IF(COUNTIF('Leads Priorizados INT'!M:M,A3830)&gt;0,"Sí","No")</f>
        <v>No</v>
      </c>
      <c r="C3830">
        <v>0</v>
      </c>
      <c r="D3830" s="6" t="s">
        <v>414</v>
      </c>
      <c r="E3830" s="5" t="s">
        <v>27673</v>
      </c>
      <c r="F3830" s="5" t="s">
        <v>431</v>
      </c>
      <c r="G3830" s="5" t="s">
        <v>9529</v>
      </c>
      <c r="H3830" s="7">
        <v>904529</v>
      </c>
      <c r="I3830" s="5">
        <v>8</v>
      </c>
      <c r="J3830" s="5">
        <v>1</v>
      </c>
      <c r="K3830" s="5" t="s">
        <v>27674</v>
      </c>
      <c r="L3830" s="5">
        <v>4.07E-2</v>
      </c>
      <c r="M3830" s="8">
        <v>630255043</v>
      </c>
      <c r="N3830" s="8"/>
      <c r="O3830" s="8"/>
      <c r="P3830" s="8"/>
      <c r="Q3830" s="8"/>
      <c r="R3830" s="5" t="s">
        <v>417</v>
      </c>
      <c r="S3830" s="5" t="s">
        <v>417</v>
      </c>
      <c r="T3830" s="5" t="s">
        <v>417</v>
      </c>
      <c r="U3830" s="5" t="s">
        <v>417</v>
      </c>
      <c r="V3830" s="5" t="s">
        <v>417</v>
      </c>
      <c r="W3830" s="5" t="s">
        <v>417</v>
      </c>
      <c r="X3830" s="5" t="s">
        <v>417</v>
      </c>
      <c r="Y3830" s="5" t="s">
        <v>417</v>
      </c>
      <c r="Z3830" s="5" t="s">
        <v>417</v>
      </c>
      <c r="AA3830" s="5" t="s">
        <v>417</v>
      </c>
      <c r="AB3830" s="5"/>
      <c r="AC3830" s="5"/>
      <c r="AD3830" s="5"/>
      <c r="AE3830" s="5"/>
      <c r="AF3830" s="5"/>
    </row>
    <row r="3831" spans="1:32" hidden="1">
      <c r="A3831" s="5" t="s">
        <v>27675</v>
      </c>
      <c r="B3831" s="5" t="str">
        <f>IF(COUNTIF('Leads Priorizados INT'!M:M,A3831)&gt;0,"Sí","No")</f>
        <v>No</v>
      </c>
      <c r="C3831">
        <v>0</v>
      </c>
      <c r="D3831" s="6" t="s">
        <v>414</v>
      </c>
      <c r="E3831" s="5" t="s">
        <v>27676</v>
      </c>
      <c r="F3831" s="5" t="s">
        <v>152</v>
      </c>
      <c r="G3831" s="5" t="s">
        <v>2624</v>
      </c>
      <c r="H3831" s="7">
        <v>1071917</v>
      </c>
      <c r="I3831" s="5">
        <v>7</v>
      </c>
      <c r="J3831" s="5">
        <v>1</v>
      </c>
      <c r="K3831" s="5" t="s">
        <v>27677</v>
      </c>
      <c r="L3831" s="5">
        <v>4.07E-2</v>
      </c>
      <c r="M3831" s="8"/>
      <c r="N3831" s="8"/>
      <c r="O3831" s="8"/>
      <c r="P3831" s="8"/>
      <c r="Q3831" s="8"/>
      <c r="R3831" s="5" t="s">
        <v>417</v>
      </c>
      <c r="S3831" s="5" t="s">
        <v>417</v>
      </c>
      <c r="T3831" s="5" t="s">
        <v>417</v>
      </c>
      <c r="U3831" s="5" t="s">
        <v>417</v>
      </c>
      <c r="V3831" s="5" t="s">
        <v>417</v>
      </c>
      <c r="W3831" s="5" t="s">
        <v>417</v>
      </c>
      <c r="X3831" s="5" t="s">
        <v>417</v>
      </c>
      <c r="Y3831" s="5" t="s">
        <v>417</v>
      </c>
      <c r="Z3831" s="5" t="s">
        <v>417</v>
      </c>
      <c r="AA3831" s="5" t="s">
        <v>417</v>
      </c>
      <c r="AB3831" s="5"/>
      <c r="AC3831" s="5"/>
      <c r="AD3831" s="5"/>
      <c r="AE3831" s="5"/>
      <c r="AF3831" s="5"/>
    </row>
    <row r="3832" spans="1:32" hidden="1">
      <c r="A3832" s="5" t="s">
        <v>27678</v>
      </c>
      <c r="B3832" s="5" t="str">
        <f>IF(COUNTIF('Leads Priorizados INT'!M:M,A3832)&gt;0,"Sí","No")</f>
        <v>No</v>
      </c>
      <c r="C3832">
        <v>0</v>
      </c>
      <c r="D3832" s="6" t="s">
        <v>414</v>
      </c>
      <c r="E3832" s="5" t="s">
        <v>27679</v>
      </c>
      <c r="F3832" s="5" t="s">
        <v>152</v>
      </c>
      <c r="G3832" s="5" t="s">
        <v>3841</v>
      </c>
      <c r="H3832" s="7">
        <v>562571</v>
      </c>
      <c r="I3832" s="5">
        <v>1</v>
      </c>
      <c r="J3832" s="5">
        <v>1</v>
      </c>
      <c r="K3832" s="5" t="s">
        <v>27680</v>
      </c>
      <c r="L3832" s="5">
        <v>4.07E-2</v>
      </c>
      <c r="M3832" s="8"/>
      <c r="N3832" s="8"/>
      <c r="O3832" s="8"/>
      <c r="P3832" s="8"/>
      <c r="Q3832" s="8"/>
      <c r="R3832" s="5" t="s">
        <v>417</v>
      </c>
      <c r="S3832" s="5" t="s">
        <v>417</v>
      </c>
      <c r="T3832" s="5" t="s">
        <v>417</v>
      </c>
      <c r="U3832" s="5" t="s">
        <v>417</v>
      </c>
      <c r="V3832" s="5" t="s">
        <v>417</v>
      </c>
      <c r="W3832" s="5" t="s">
        <v>417</v>
      </c>
      <c r="X3832" s="5" t="s">
        <v>417</v>
      </c>
      <c r="Y3832" s="5" t="s">
        <v>417</v>
      </c>
      <c r="Z3832" s="5" t="s">
        <v>417</v>
      </c>
      <c r="AA3832" s="5" t="s">
        <v>417</v>
      </c>
      <c r="AB3832" s="5"/>
      <c r="AC3832" s="5"/>
      <c r="AD3832" s="5"/>
      <c r="AE3832" s="5"/>
      <c r="AF3832" s="5"/>
    </row>
    <row r="3833" spans="1:32" hidden="1">
      <c r="A3833" s="5" t="s">
        <v>27681</v>
      </c>
      <c r="B3833" s="5" t="str">
        <f>IF(COUNTIF('Leads Priorizados INT'!M:M,A3833)&gt;0,"Sí","No")</f>
        <v>No</v>
      </c>
      <c r="C3833">
        <v>0</v>
      </c>
      <c r="D3833" s="6" t="s">
        <v>414</v>
      </c>
      <c r="E3833" s="5" t="s">
        <v>27682</v>
      </c>
      <c r="F3833" s="5" t="s">
        <v>873</v>
      </c>
      <c r="G3833" s="5" t="s">
        <v>3623</v>
      </c>
      <c r="H3833" s="7">
        <v>379789</v>
      </c>
      <c r="I3833" s="5">
        <v>5</v>
      </c>
      <c r="J3833" s="5">
        <v>1</v>
      </c>
      <c r="K3833" s="5" t="s">
        <v>27683</v>
      </c>
      <c r="L3833" s="5">
        <v>4.07E-2</v>
      </c>
      <c r="M3833" s="8"/>
      <c r="N3833" s="8"/>
      <c r="O3833" s="8"/>
      <c r="P3833" s="8"/>
      <c r="Q3833" s="8"/>
      <c r="R3833" s="5" t="s">
        <v>417</v>
      </c>
      <c r="S3833" s="5" t="s">
        <v>417</v>
      </c>
      <c r="T3833" s="5" t="s">
        <v>417</v>
      </c>
      <c r="U3833" s="5" t="s">
        <v>417</v>
      </c>
      <c r="V3833" s="5" t="s">
        <v>417</v>
      </c>
      <c r="W3833" s="5" t="s">
        <v>417</v>
      </c>
      <c r="X3833" s="5" t="s">
        <v>417</v>
      </c>
      <c r="Y3833" s="5" t="s">
        <v>417</v>
      </c>
      <c r="Z3833" s="5" t="s">
        <v>417</v>
      </c>
      <c r="AA3833" s="5" t="s">
        <v>417</v>
      </c>
      <c r="AB3833" s="5"/>
      <c r="AC3833" s="5"/>
      <c r="AD3833" s="5"/>
      <c r="AE3833" s="5"/>
      <c r="AF3833" s="5"/>
    </row>
    <row r="3834" spans="1:32" hidden="1">
      <c r="A3834" s="5" t="s">
        <v>27684</v>
      </c>
      <c r="B3834" s="5" t="str">
        <f>IF(COUNTIF('Leads Priorizados INT'!M:M,A3834)&gt;0,"Sí","No")</f>
        <v>No</v>
      </c>
      <c r="C3834">
        <v>0</v>
      </c>
      <c r="D3834" s="6" t="s">
        <v>1534</v>
      </c>
      <c r="E3834" s="5" t="s">
        <v>27685</v>
      </c>
      <c r="F3834" s="5" t="s">
        <v>684</v>
      </c>
      <c r="G3834" s="5" t="s">
        <v>27686</v>
      </c>
      <c r="H3834" s="7">
        <v>629472</v>
      </c>
      <c r="I3834" s="5">
        <v>2</v>
      </c>
      <c r="J3834" s="5">
        <v>2</v>
      </c>
      <c r="K3834" s="5" t="s">
        <v>27687</v>
      </c>
      <c r="L3834" s="5">
        <v>4.0599999999999997E-2</v>
      </c>
      <c r="M3834" s="8">
        <v>638148121</v>
      </c>
      <c r="N3834" s="8"/>
      <c r="O3834" s="8"/>
      <c r="P3834" s="8"/>
      <c r="Q3834" s="8"/>
      <c r="R3834" s="5" t="s">
        <v>417</v>
      </c>
      <c r="S3834" s="5" t="s">
        <v>417</v>
      </c>
      <c r="T3834" s="5" t="s">
        <v>417</v>
      </c>
      <c r="U3834" s="5" t="s">
        <v>417</v>
      </c>
      <c r="V3834" s="5" t="s">
        <v>417</v>
      </c>
      <c r="W3834" s="5" t="s">
        <v>417</v>
      </c>
      <c r="X3834" s="5" t="s">
        <v>417</v>
      </c>
      <c r="Y3834" s="5" t="s">
        <v>417</v>
      </c>
      <c r="Z3834" s="5" t="s">
        <v>417</v>
      </c>
      <c r="AA3834" s="5" t="s">
        <v>417</v>
      </c>
      <c r="AB3834" s="5"/>
      <c r="AC3834" s="5"/>
      <c r="AD3834" s="5"/>
      <c r="AE3834" s="5"/>
      <c r="AF3834" s="5"/>
    </row>
    <row r="3835" spans="1:32" hidden="1">
      <c r="A3835" s="5" t="s">
        <v>27688</v>
      </c>
      <c r="B3835" s="5" t="str">
        <f>IF(COUNTIF('Leads Priorizados INT'!M:M,A3835)&gt;0,"Sí","No")</f>
        <v>No</v>
      </c>
      <c r="C3835">
        <v>0</v>
      </c>
      <c r="D3835" s="6" t="s">
        <v>414</v>
      </c>
      <c r="E3835" s="5" t="s">
        <v>27689</v>
      </c>
      <c r="F3835" s="5" t="s">
        <v>431</v>
      </c>
      <c r="G3835" s="5" t="s">
        <v>11820</v>
      </c>
      <c r="H3835" s="7">
        <v>739346</v>
      </c>
      <c r="I3835" s="5">
        <v>1</v>
      </c>
      <c r="J3835" s="5">
        <v>1</v>
      </c>
      <c r="K3835" s="5" t="s">
        <v>27690</v>
      </c>
      <c r="L3835" s="5">
        <v>4.0599999999999997E-2</v>
      </c>
      <c r="M3835" s="8"/>
      <c r="N3835" s="8"/>
      <c r="O3835" s="8"/>
      <c r="P3835" s="8"/>
      <c r="Q3835" s="8"/>
      <c r="R3835" s="5" t="s">
        <v>417</v>
      </c>
      <c r="S3835" s="5" t="s">
        <v>417</v>
      </c>
      <c r="T3835" s="5" t="s">
        <v>417</v>
      </c>
      <c r="U3835" s="5" t="s">
        <v>417</v>
      </c>
      <c r="V3835" s="5" t="s">
        <v>417</v>
      </c>
      <c r="W3835" s="5" t="s">
        <v>417</v>
      </c>
      <c r="X3835" s="5" t="s">
        <v>417</v>
      </c>
      <c r="Y3835" s="5" t="s">
        <v>417</v>
      </c>
      <c r="Z3835" s="5" t="s">
        <v>417</v>
      </c>
      <c r="AA3835" s="5" t="s">
        <v>417</v>
      </c>
      <c r="AB3835" s="5"/>
      <c r="AC3835" s="5"/>
      <c r="AD3835" s="5"/>
      <c r="AE3835" s="5"/>
      <c r="AF3835" s="5"/>
    </row>
    <row r="3836" spans="1:32">
      <c r="A3836" s="5" t="s">
        <v>27691</v>
      </c>
      <c r="B3836" s="5" t="str">
        <f>IF(COUNTIF('Leads Priorizados INT'!M:M,A3836)&gt;0,"Sí","No")</f>
        <v>No</v>
      </c>
      <c r="C3836">
        <v>1</v>
      </c>
      <c r="D3836" s="6" t="s">
        <v>414</v>
      </c>
      <c r="E3836" s="5" t="s">
        <v>27692</v>
      </c>
      <c r="F3836" s="5" t="s">
        <v>431</v>
      </c>
      <c r="G3836" s="5" t="s">
        <v>941</v>
      </c>
      <c r="H3836" s="7">
        <v>703126</v>
      </c>
      <c r="I3836" s="5">
        <v>2</v>
      </c>
      <c r="J3836" s="5">
        <v>1</v>
      </c>
      <c r="K3836" s="5" t="s">
        <v>27693</v>
      </c>
      <c r="L3836" s="5">
        <v>4.0599999999999997E-2</v>
      </c>
      <c r="M3836" s="8">
        <v>620574326</v>
      </c>
      <c r="N3836" s="8"/>
      <c r="O3836" s="8"/>
      <c r="P3836" s="8"/>
      <c r="Q3836" s="8"/>
      <c r="R3836" s="5" t="s">
        <v>417</v>
      </c>
      <c r="S3836" s="5" t="s">
        <v>417</v>
      </c>
      <c r="T3836" s="5" t="s">
        <v>417</v>
      </c>
      <c r="U3836" s="5" t="s">
        <v>417</v>
      </c>
      <c r="V3836" s="5" t="s">
        <v>417</v>
      </c>
      <c r="W3836" s="5" t="s">
        <v>417</v>
      </c>
      <c r="X3836" s="5" t="s">
        <v>417</v>
      </c>
      <c r="Y3836" s="5" t="s">
        <v>417</v>
      </c>
      <c r="Z3836" s="5" t="s">
        <v>417</v>
      </c>
      <c r="AA3836" s="5" t="s">
        <v>417</v>
      </c>
      <c r="AB3836" s="5"/>
      <c r="AC3836" s="5"/>
      <c r="AD3836" s="5"/>
      <c r="AE3836" s="5"/>
      <c r="AF3836" s="5"/>
    </row>
    <row r="3837" spans="1:32" hidden="1">
      <c r="A3837" s="5" t="s">
        <v>27694</v>
      </c>
      <c r="B3837" s="5" t="str">
        <f>IF(COUNTIF('Leads Priorizados INT'!M:M,A3837)&gt;0,"Sí","No")</f>
        <v>No</v>
      </c>
      <c r="C3837">
        <v>0</v>
      </c>
      <c r="D3837" s="6" t="s">
        <v>430</v>
      </c>
      <c r="E3837" s="5" t="s">
        <v>27695</v>
      </c>
      <c r="F3837" s="5" t="s">
        <v>152</v>
      </c>
      <c r="G3837" s="5" t="s">
        <v>3787</v>
      </c>
      <c r="H3837" s="7">
        <v>465876</v>
      </c>
      <c r="I3837" s="5">
        <v>6</v>
      </c>
      <c r="J3837" s="5">
        <v>2</v>
      </c>
      <c r="K3837" s="5" t="s">
        <v>27696</v>
      </c>
      <c r="L3837" s="5">
        <v>4.0599999999999997E-2</v>
      </c>
      <c r="M3837" s="8">
        <v>916669124</v>
      </c>
      <c r="N3837" s="8">
        <v>910088349</v>
      </c>
      <c r="O3837" s="8">
        <v>914990540</v>
      </c>
      <c r="P3837" s="8">
        <v>911637152</v>
      </c>
      <c r="Q3837" s="8">
        <v>665655015</v>
      </c>
      <c r="R3837" s="5" t="s">
        <v>417</v>
      </c>
      <c r="S3837" s="5" t="s">
        <v>417</v>
      </c>
      <c r="T3837" s="5" t="s">
        <v>417</v>
      </c>
      <c r="U3837" s="5" t="s">
        <v>417</v>
      </c>
      <c r="V3837" s="5" t="s">
        <v>417</v>
      </c>
      <c r="W3837" s="5" t="s">
        <v>417</v>
      </c>
      <c r="X3837" s="5" t="s">
        <v>417</v>
      </c>
      <c r="Y3837" s="5" t="s">
        <v>417</v>
      </c>
      <c r="Z3837" s="5" t="s">
        <v>417</v>
      </c>
      <c r="AA3837" s="5" t="s">
        <v>417</v>
      </c>
      <c r="AB3837" s="5" t="s">
        <v>27697</v>
      </c>
      <c r="AC3837" s="5" t="s">
        <v>27698</v>
      </c>
      <c r="AD3837" s="5"/>
      <c r="AE3837" s="5"/>
      <c r="AF3837" s="5"/>
    </row>
    <row r="3838" spans="1:32" hidden="1">
      <c r="A3838" s="5" t="s">
        <v>27699</v>
      </c>
      <c r="B3838" s="5" t="str">
        <f>IF(COUNTIF('Leads Priorizados INT'!M:M,A3838)&gt;0,"Sí","No")</f>
        <v>No</v>
      </c>
      <c r="C3838">
        <v>0</v>
      </c>
      <c r="D3838" s="6" t="s">
        <v>414</v>
      </c>
      <c r="E3838" s="5" t="s">
        <v>27700</v>
      </c>
      <c r="F3838" s="5" t="s">
        <v>152</v>
      </c>
      <c r="G3838" s="5" t="s">
        <v>9885</v>
      </c>
      <c r="H3838" s="7">
        <v>2342641</v>
      </c>
      <c r="I3838" s="5">
        <v>13</v>
      </c>
      <c r="J3838" s="5">
        <v>1</v>
      </c>
      <c r="K3838" s="5" t="s">
        <v>27701</v>
      </c>
      <c r="L3838" s="5">
        <v>4.0599999999999997E-2</v>
      </c>
      <c r="M3838" s="8"/>
      <c r="N3838" s="8"/>
      <c r="O3838" s="8"/>
      <c r="P3838" s="8"/>
      <c r="Q3838" s="8"/>
      <c r="R3838" s="5" t="s">
        <v>417</v>
      </c>
      <c r="S3838" s="5" t="s">
        <v>417</v>
      </c>
      <c r="T3838" s="5" t="s">
        <v>417</v>
      </c>
      <c r="U3838" s="5" t="s">
        <v>417</v>
      </c>
      <c r="V3838" s="5" t="s">
        <v>417</v>
      </c>
      <c r="W3838" s="5" t="s">
        <v>417</v>
      </c>
      <c r="X3838" s="5" t="s">
        <v>417</v>
      </c>
      <c r="Y3838" s="5" t="s">
        <v>417</v>
      </c>
      <c r="Z3838" s="5" t="s">
        <v>417</v>
      </c>
      <c r="AA3838" s="5" t="s">
        <v>417</v>
      </c>
      <c r="AB3838" s="5"/>
      <c r="AC3838" s="5"/>
      <c r="AD3838" s="5"/>
      <c r="AE3838" s="5"/>
      <c r="AF3838" s="5"/>
    </row>
    <row r="3839" spans="1:32">
      <c r="A3839" s="5" t="s">
        <v>27702</v>
      </c>
      <c r="B3839" s="5" t="str">
        <f>IF(COUNTIF('Leads Priorizados INT'!M:M,A3839)&gt;0,"Sí","No")</f>
        <v>No</v>
      </c>
      <c r="C3839">
        <v>1</v>
      </c>
      <c r="D3839" s="6" t="s">
        <v>414</v>
      </c>
      <c r="E3839" s="5" t="s">
        <v>27703</v>
      </c>
      <c r="F3839" s="5" t="s">
        <v>5398</v>
      </c>
      <c r="G3839" s="5" t="s">
        <v>27704</v>
      </c>
      <c r="H3839" s="7">
        <v>520555</v>
      </c>
      <c r="I3839" s="5">
        <v>1</v>
      </c>
      <c r="J3839" s="5">
        <v>1</v>
      </c>
      <c r="K3839" s="5" t="s">
        <v>27705</v>
      </c>
      <c r="L3839" s="5">
        <v>4.0500000000000001E-2</v>
      </c>
      <c r="M3839" s="8"/>
      <c r="N3839" s="8"/>
      <c r="O3839" s="8"/>
      <c r="P3839" s="8"/>
      <c r="Q3839" s="8"/>
      <c r="R3839" s="5" t="s">
        <v>417</v>
      </c>
      <c r="S3839" s="5" t="s">
        <v>417</v>
      </c>
      <c r="T3839" s="5" t="s">
        <v>417</v>
      </c>
      <c r="U3839" s="5" t="s">
        <v>417</v>
      </c>
      <c r="V3839" s="5" t="s">
        <v>417</v>
      </c>
      <c r="W3839" s="5" t="s">
        <v>417</v>
      </c>
      <c r="X3839" s="5" t="s">
        <v>417</v>
      </c>
      <c r="Y3839" s="5" t="s">
        <v>417</v>
      </c>
      <c r="Z3839" s="5" t="s">
        <v>417</v>
      </c>
      <c r="AA3839" s="5" t="s">
        <v>417</v>
      </c>
      <c r="AB3839" s="5"/>
      <c r="AC3839" s="5"/>
      <c r="AD3839" s="5"/>
      <c r="AE3839" s="5"/>
      <c r="AF3839" s="5"/>
    </row>
    <row r="3840" spans="1:32">
      <c r="A3840" s="5" t="s">
        <v>27706</v>
      </c>
      <c r="B3840" s="5" t="str">
        <f>IF(COUNTIF('Leads Priorizados INT'!M:M,A3840)&gt;0,"Sí","No")</f>
        <v>No</v>
      </c>
      <c r="C3840">
        <v>1</v>
      </c>
      <c r="D3840" s="6" t="s">
        <v>414</v>
      </c>
      <c r="E3840" s="5" t="s">
        <v>27707</v>
      </c>
      <c r="F3840" s="5" t="s">
        <v>2307</v>
      </c>
      <c r="G3840" s="5" t="s">
        <v>2308</v>
      </c>
      <c r="H3840" s="7">
        <v>1043605</v>
      </c>
      <c r="I3840" s="5">
        <v>7</v>
      </c>
      <c r="J3840" s="5">
        <v>1</v>
      </c>
      <c r="K3840" s="5" t="s">
        <v>27708</v>
      </c>
      <c r="L3840" s="5">
        <v>4.0500000000000001E-2</v>
      </c>
      <c r="M3840" s="8">
        <v>949314886</v>
      </c>
      <c r="N3840" s="8"/>
      <c r="O3840" s="8"/>
      <c r="P3840" s="8"/>
      <c r="Q3840" s="8"/>
      <c r="R3840" s="5" t="s">
        <v>417</v>
      </c>
      <c r="S3840" s="5" t="s">
        <v>417</v>
      </c>
      <c r="T3840" s="5" t="s">
        <v>417</v>
      </c>
      <c r="U3840" s="5" t="s">
        <v>417</v>
      </c>
      <c r="V3840" s="5" t="s">
        <v>417</v>
      </c>
      <c r="W3840" s="5" t="s">
        <v>417</v>
      </c>
      <c r="X3840" s="5" t="s">
        <v>417</v>
      </c>
      <c r="Y3840" s="5" t="s">
        <v>417</v>
      </c>
      <c r="Z3840" s="5" t="s">
        <v>417</v>
      </c>
      <c r="AA3840" s="5" t="s">
        <v>417</v>
      </c>
      <c r="AB3840" s="5" t="s">
        <v>27709</v>
      </c>
      <c r="AC3840" s="5"/>
      <c r="AD3840" s="5"/>
      <c r="AE3840" s="5"/>
      <c r="AF3840" s="5"/>
    </row>
    <row r="3841" spans="1:32" hidden="1">
      <c r="A3841" s="5" t="s">
        <v>27710</v>
      </c>
      <c r="B3841" s="5" t="str">
        <f>IF(COUNTIF('Leads Priorizados INT'!M:M,A3841)&gt;0,"Sí","No")</f>
        <v>No</v>
      </c>
      <c r="C3841">
        <v>0</v>
      </c>
      <c r="D3841" s="6" t="s">
        <v>414</v>
      </c>
      <c r="E3841" s="5" t="s">
        <v>27711</v>
      </c>
      <c r="F3841" s="5" t="s">
        <v>152</v>
      </c>
      <c r="G3841" s="5" t="s">
        <v>2486</v>
      </c>
      <c r="H3841" s="7">
        <v>1483544</v>
      </c>
      <c r="I3841" s="5">
        <v>1</v>
      </c>
      <c r="J3841" s="5">
        <v>1</v>
      </c>
      <c r="K3841" s="5" t="s">
        <v>27712</v>
      </c>
      <c r="L3841" s="5">
        <v>4.0500000000000001E-2</v>
      </c>
      <c r="M3841" s="8"/>
      <c r="N3841" s="8"/>
      <c r="O3841" s="8"/>
      <c r="P3841" s="8"/>
      <c r="Q3841" s="8"/>
      <c r="R3841" s="5" t="s">
        <v>417</v>
      </c>
      <c r="S3841" s="5" t="s">
        <v>417</v>
      </c>
      <c r="T3841" s="5" t="s">
        <v>417</v>
      </c>
      <c r="U3841" s="5" t="s">
        <v>417</v>
      </c>
      <c r="V3841" s="5" t="s">
        <v>417</v>
      </c>
      <c r="W3841" s="5" t="s">
        <v>417</v>
      </c>
      <c r="X3841" s="5" t="s">
        <v>417</v>
      </c>
      <c r="Y3841" s="5" t="s">
        <v>417</v>
      </c>
      <c r="Z3841" s="5" t="s">
        <v>417</v>
      </c>
      <c r="AA3841" s="5" t="s">
        <v>417</v>
      </c>
      <c r="AB3841" s="5"/>
      <c r="AC3841" s="5"/>
      <c r="AD3841" s="5"/>
      <c r="AE3841" s="5"/>
      <c r="AF3841" s="5"/>
    </row>
    <row r="3842" spans="1:32" hidden="1">
      <c r="A3842" s="5" t="s">
        <v>27713</v>
      </c>
      <c r="B3842" s="5" t="str">
        <f>IF(COUNTIF('Leads Priorizados INT'!M:M,A3842)&gt;0,"Sí","No")</f>
        <v>No</v>
      </c>
      <c r="C3842">
        <v>0</v>
      </c>
      <c r="D3842" s="6" t="s">
        <v>414</v>
      </c>
      <c r="E3842" s="5" t="s">
        <v>27714</v>
      </c>
      <c r="F3842" s="5" t="s">
        <v>3374</v>
      </c>
      <c r="G3842" s="5" t="s">
        <v>14493</v>
      </c>
      <c r="H3842" s="7">
        <v>543790</v>
      </c>
      <c r="I3842" s="5">
        <v>1</v>
      </c>
      <c r="J3842" s="5">
        <v>1</v>
      </c>
      <c r="K3842" s="5" t="s">
        <v>27715</v>
      </c>
      <c r="L3842" s="5">
        <v>4.0500000000000001E-2</v>
      </c>
      <c r="M3842" s="8">
        <v>670320009</v>
      </c>
      <c r="N3842" s="8"/>
      <c r="O3842" s="8"/>
      <c r="P3842" s="8"/>
      <c r="Q3842" s="8"/>
      <c r="R3842" s="5" t="s">
        <v>417</v>
      </c>
      <c r="S3842" s="5" t="s">
        <v>417</v>
      </c>
      <c r="T3842" s="5" t="s">
        <v>417</v>
      </c>
      <c r="U3842" s="5" t="s">
        <v>417</v>
      </c>
      <c r="V3842" s="5" t="s">
        <v>417</v>
      </c>
      <c r="W3842" s="5" t="s">
        <v>417</v>
      </c>
      <c r="X3842" s="5" t="s">
        <v>417</v>
      </c>
      <c r="Y3842" s="5" t="s">
        <v>417</v>
      </c>
      <c r="Z3842" s="5" t="s">
        <v>417</v>
      </c>
      <c r="AA3842" s="5" t="s">
        <v>417</v>
      </c>
      <c r="AB3842" s="5"/>
      <c r="AC3842" s="5"/>
      <c r="AD3842" s="5"/>
      <c r="AE3842" s="5"/>
      <c r="AF3842" s="5"/>
    </row>
    <row r="3843" spans="1:32" hidden="1">
      <c r="A3843" s="5" t="s">
        <v>27716</v>
      </c>
      <c r="B3843" s="5" t="str">
        <f>IF(COUNTIF('Leads Priorizados INT'!M:M,A3843)&gt;0,"Sí","No")</f>
        <v>No</v>
      </c>
      <c r="C3843">
        <v>0</v>
      </c>
      <c r="D3843" s="6" t="s">
        <v>414</v>
      </c>
      <c r="E3843" s="5" t="s">
        <v>27717</v>
      </c>
      <c r="F3843" s="5" t="s">
        <v>152</v>
      </c>
      <c r="G3843" s="5" t="s">
        <v>3841</v>
      </c>
      <c r="H3843" s="7">
        <v>440885</v>
      </c>
      <c r="I3843" s="5">
        <v>4</v>
      </c>
      <c r="J3843" s="5">
        <v>1</v>
      </c>
      <c r="K3843" s="5" t="s">
        <v>27718</v>
      </c>
      <c r="L3843" s="5">
        <v>4.0500000000000001E-2</v>
      </c>
      <c r="M3843" s="8"/>
      <c r="N3843" s="8"/>
      <c r="O3843" s="8"/>
      <c r="P3843" s="8"/>
      <c r="Q3843" s="8"/>
      <c r="R3843" s="5" t="s">
        <v>417</v>
      </c>
      <c r="S3843" s="5" t="s">
        <v>417</v>
      </c>
      <c r="T3843" s="5" t="s">
        <v>417</v>
      </c>
      <c r="U3843" s="5" t="s">
        <v>417</v>
      </c>
      <c r="V3843" s="5" t="s">
        <v>417</v>
      </c>
      <c r="W3843" s="5" t="s">
        <v>417</v>
      </c>
      <c r="X3843" s="5" t="s">
        <v>417</v>
      </c>
      <c r="Y3843" s="5" t="s">
        <v>417</v>
      </c>
      <c r="Z3843" s="5" t="s">
        <v>417</v>
      </c>
      <c r="AA3843" s="5" t="s">
        <v>417</v>
      </c>
      <c r="AB3843" s="5"/>
      <c r="AC3843" s="5"/>
      <c r="AD3843" s="5"/>
      <c r="AE3843" s="5"/>
      <c r="AF3843" s="5"/>
    </row>
    <row r="3844" spans="1:32" hidden="1">
      <c r="A3844" s="5" t="s">
        <v>27719</v>
      </c>
      <c r="B3844" s="5" t="str">
        <f>IF(COUNTIF('Leads Priorizados INT'!M:M,A3844)&gt;0,"Sí","No")</f>
        <v>No</v>
      </c>
      <c r="C3844">
        <v>0</v>
      </c>
      <c r="D3844" s="6" t="s">
        <v>414</v>
      </c>
      <c r="E3844" s="5" t="s">
        <v>27720</v>
      </c>
      <c r="F3844" s="5" t="s">
        <v>152</v>
      </c>
      <c r="G3844" s="5" t="s">
        <v>1535</v>
      </c>
      <c r="H3844" s="7">
        <v>338213</v>
      </c>
      <c r="I3844" s="5">
        <v>3</v>
      </c>
      <c r="J3844" s="5">
        <v>1</v>
      </c>
      <c r="K3844" s="5" t="s">
        <v>27721</v>
      </c>
      <c r="L3844" s="5">
        <v>4.0500000000000001E-2</v>
      </c>
      <c r="M3844" s="8"/>
      <c r="N3844" s="8"/>
      <c r="O3844" s="8"/>
      <c r="P3844" s="8"/>
      <c r="Q3844" s="8"/>
      <c r="R3844" s="5" t="s">
        <v>417</v>
      </c>
      <c r="S3844" s="5" t="s">
        <v>417</v>
      </c>
      <c r="T3844" s="5" t="s">
        <v>417</v>
      </c>
      <c r="U3844" s="5" t="s">
        <v>417</v>
      </c>
      <c r="V3844" s="5" t="s">
        <v>417</v>
      </c>
      <c r="W3844" s="5" t="s">
        <v>417</v>
      </c>
      <c r="X3844" s="5" t="s">
        <v>417</v>
      </c>
      <c r="Y3844" s="5" t="s">
        <v>417</v>
      </c>
      <c r="Z3844" s="5" t="s">
        <v>417</v>
      </c>
      <c r="AA3844" s="5" t="s">
        <v>417</v>
      </c>
      <c r="AB3844" s="5"/>
      <c r="AC3844" s="5"/>
      <c r="AD3844" s="5"/>
      <c r="AE3844" s="5"/>
      <c r="AF3844" s="5"/>
    </row>
    <row r="3845" spans="1:32" hidden="1">
      <c r="A3845" s="5" t="s">
        <v>27722</v>
      </c>
      <c r="B3845" s="5" t="str">
        <f>IF(COUNTIF('Leads Priorizados INT'!M:M,A3845)&gt;0,"Sí","No")</f>
        <v>No</v>
      </c>
      <c r="C3845">
        <v>0</v>
      </c>
      <c r="D3845" s="6" t="s">
        <v>414</v>
      </c>
      <c r="E3845" s="5" t="s">
        <v>27723</v>
      </c>
      <c r="F3845" s="5" t="s">
        <v>700</v>
      </c>
      <c r="G3845" s="5" t="s">
        <v>27724</v>
      </c>
      <c r="H3845" s="7">
        <v>622049</v>
      </c>
      <c r="I3845" s="5">
        <v>4</v>
      </c>
      <c r="J3845" s="5">
        <v>2</v>
      </c>
      <c r="K3845" s="5" t="s">
        <v>27725</v>
      </c>
      <c r="L3845" s="5">
        <v>4.0399999999999998E-2</v>
      </c>
      <c r="M3845" s="8">
        <v>955999643</v>
      </c>
      <c r="N3845" s="8"/>
      <c r="O3845" s="8"/>
      <c r="P3845" s="8"/>
      <c r="Q3845" s="8"/>
      <c r="R3845" s="5" t="s">
        <v>417</v>
      </c>
      <c r="S3845" s="5" t="s">
        <v>417</v>
      </c>
      <c r="T3845" s="5" t="s">
        <v>417</v>
      </c>
      <c r="U3845" s="5" t="s">
        <v>417</v>
      </c>
      <c r="V3845" s="5" t="s">
        <v>417</v>
      </c>
      <c r="W3845" s="5" t="s">
        <v>417</v>
      </c>
      <c r="X3845" s="5" t="s">
        <v>417</v>
      </c>
      <c r="Y3845" s="5" t="s">
        <v>417</v>
      </c>
      <c r="Z3845" s="5" t="s">
        <v>417</v>
      </c>
      <c r="AA3845" s="5" t="s">
        <v>417</v>
      </c>
      <c r="AB3845" s="5" t="s">
        <v>27726</v>
      </c>
      <c r="AC3845" s="5"/>
      <c r="AD3845" s="5"/>
      <c r="AE3845" s="5"/>
      <c r="AF3845" s="5"/>
    </row>
    <row r="3846" spans="1:32" hidden="1">
      <c r="A3846" s="5" t="s">
        <v>27727</v>
      </c>
      <c r="B3846" s="5" t="str">
        <f>IF(COUNTIF('Leads Priorizados INT'!M:M,A3846)&gt;0,"Sí","No")</f>
        <v>No</v>
      </c>
      <c r="C3846">
        <v>0</v>
      </c>
      <c r="D3846" s="6" t="s">
        <v>414</v>
      </c>
      <c r="E3846" s="5" t="s">
        <v>27728</v>
      </c>
      <c r="F3846" s="5" t="s">
        <v>152</v>
      </c>
      <c r="G3846" s="5" t="s">
        <v>14919</v>
      </c>
      <c r="H3846" s="7">
        <v>1002431</v>
      </c>
      <c r="I3846" s="5">
        <v>8</v>
      </c>
      <c r="J3846" s="5">
        <v>1</v>
      </c>
      <c r="K3846" s="5" t="s">
        <v>27729</v>
      </c>
      <c r="L3846" s="5">
        <v>4.0399999999999998E-2</v>
      </c>
      <c r="M3846" s="8"/>
      <c r="N3846" s="8"/>
      <c r="O3846" s="8"/>
      <c r="P3846" s="8"/>
      <c r="Q3846" s="8"/>
      <c r="R3846" s="5" t="s">
        <v>417</v>
      </c>
      <c r="S3846" s="5" t="s">
        <v>417</v>
      </c>
      <c r="T3846" s="5" t="s">
        <v>417</v>
      </c>
      <c r="U3846" s="5" t="s">
        <v>417</v>
      </c>
      <c r="V3846" s="5" t="s">
        <v>417</v>
      </c>
      <c r="W3846" s="5" t="s">
        <v>417</v>
      </c>
      <c r="X3846" s="5" t="s">
        <v>417</v>
      </c>
      <c r="Y3846" s="5" t="s">
        <v>417</v>
      </c>
      <c r="Z3846" s="5" t="s">
        <v>417</v>
      </c>
      <c r="AA3846" s="5" t="s">
        <v>417</v>
      </c>
      <c r="AB3846" s="5"/>
      <c r="AC3846" s="5"/>
      <c r="AD3846" s="5"/>
      <c r="AE3846" s="5"/>
      <c r="AF3846" s="5"/>
    </row>
    <row r="3847" spans="1:32" hidden="1">
      <c r="A3847" s="5" t="s">
        <v>27730</v>
      </c>
      <c r="B3847" s="5" t="str">
        <f>IF(COUNTIF('Leads Priorizados INT'!M:M,A3847)&gt;0,"Sí","No")</f>
        <v>No</v>
      </c>
      <c r="C3847">
        <v>0</v>
      </c>
      <c r="D3847" s="6" t="s">
        <v>414</v>
      </c>
      <c r="E3847" s="5" t="s">
        <v>27731</v>
      </c>
      <c r="F3847" s="5" t="s">
        <v>700</v>
      </c>
      <c r="G3847" s="5" t="s">
        <v>12496</v>
      </c>
      <c r="H3847" s="7">
        <v>1244204</v>
      </c>
      <c r="I3847" s="5">
        <v>1</v>
      </c>
      <c r="J3847" s="5">
        <v>1</v>
      </c>
      <c r="K3847" s="5" t="s">
        <v>27732</v>
      </c>
      <c r="L3847" s="5">
        <v>4.0399999999999998E-2</v>
      </c>
      <c r="M3847" s="8"/>
      <c r="N3847" s="8"/>
      <c r="O3847" s="8"/>
      <c r="P3847" s="8"/>
      <c r="Q3847" s="8"/>
      <c r="R3847" s="5" t="s">
        <v>417</v>
      </c>
      <c r="S3847" s="5" t="s">
        <v>417</v>
      </c>
      <c r="T3847" s="5" t="s">
        <v>417</v>
      </c>
      <c r="U3847" s="5" t="s">
        <v>417</v>
      </c>
      <c r="V3847" s="5" t="s">
        <v>417</v>
      </c>
      <c r="W3847" s="5" t="s">
        <v>417</v>
      </c>
      <c r="X3847" s="5" t="s">
        <v>417</v>
      </c>
      <c r="Y3847" s="5" t="s">
        <v>417</v>
      </c>
      <c r="Z3847" s="5" t="s">
        <v>417</v>
      </c>
      <c r="AA3847" s="5" t="s">
        <v>417</v>
      </c>
      <c r="AB3847" s="5"/>
      <c r="AC3847" s="5"/>
      <c r="AD3847" s="5"/>
      <c r="AE3847" s="5"/>
      <c r="AF3847" s="5"/>
    </row>
    <row r="3848" spans="1:32">
      <c r="A3848" s="5" t="s">
        <v>27733</v>
      </c>
      <c r="B3848" s="5" t="str">
        <f>IF(COUNTIF('Leads Priorizados INT'!M:M,A3848)&gt;0,"Sí","No")</f>
        <v>No</v>
      </c>
      <c r="C3848">
        <v>1</v>
      </c>
      <c r="D3848" s="6" t="s">
        <v>414</v>
      </c>
      <c r="E3848" s="5" t="s">
        <v>27734</v>
      </c>
      <c r="F3848" s="5" t="s">
        <v>700</v>
      </c>
      <c r="G3848" s="5" t="s">
        <v>12535</v>
      </c>
      <c r="H3848" s="7">
        <v>426654</v>
      </c>
      <c r="I3848" s="5">
        <v>1</v>
      </c>
      <c r="J3848" s="5">
        <v>1</v>
      </c>
      <c r="K3848" s="5" t="s">
        <v>27735</v>
      </c>
      <c r="L3848" s="5">
        <v>4.0399999999999998E-2</v>
      </c>
      <c r="M3848" s="8"/>
      <c r="N3848" s="8"/>
      <c r="O3848" s="8"/>
      <c r="P3848" s="8"/>
      <c r="Q3848" s="8"/>
      <c r="R3848" s="5" t="s">
        <v>417</v>
      </c>
      <c r="S3848" s="5" t="s">
        <v>417</v>
      </c>
      <c r="T3848" s="5" t="s">
        <v>417</v>
      </c>
      <c r="U3848" s="5" t="s">
        <v>417</v>
      </c>
      <c r="V3848" s="5" t="s">
        <v>417</v>
      </c>
      <c r="W3848" s="5" t="s">
        <v>417</v>
      </c>
      <c r="X3848" s="5" t="s">
        <v>417</v>
      </c>
      <c r="Y3848" s="5" t="s">
        <v>417</v>
      </c>
      <c r="Z3848" s="5" t="s">
        <v>417</v>
      </c>
      <c r="AA3848" s="5" t="s">
        <v>417</v>
      </c>
      <c r="AB3848" s="5"/>
      <c r="AC3848" s="5"/>
      <c r="AD3848" s="5"/>
      <c r="AE3848" s="5"/>
      <c r="AF3848" s="5"/>
    </row>
    <row r="3849" spans="1:32" hidden="1">
      <c r="A3849" s="5" t="s">
        <v>27736</v>
      </c>
      <c r="B3849" s="5" t="str">
        <f>IF(COUNTIF('Leads Priorizados INT'!M:M,A3849)&gt;0,"Sí","No")</f>
        <v>No</v>
      </c>
      <c r="C3849">
        <v>0</v>
      </c>
      <c r="D3849" s="6" t="s">
        <v>414</v>
      </c>
      <c r="E3849" s="5" t="s">
        <v>27737</v>
      </c>
      <c r="F3849" s="5" t="s">
        <v>700</v>
      </c>
      <c r="G3849" s="5" t="s">
        <v>11070</v>
      </c>
      <c r="H3849" s="7">
        <v>368086</v>
      </c>
      <c r="I3849" s="5">
        <v>5</v>
      </c>
      <c r="J3849" s="5">
        <v>1</v>
      </c>
      <c r="K3849" s="5" t="s">
        <v>27738</v>
      </c>
      <c r="L3849" s="5">
        <v>4.0399999999999998E-2</v>
      </c>
      <c r="M3849" s="8"/>
      <c r="N3849" s="8"/>
      <c r="O3849" s="8"/>
      <c r="P3849" s="8"/>
      <c r="Q3849" s="8"/>
      <c r="R3849" s="5" t="s">
        <v>417</v>
      </c>
      <c r="S3849" s="5" t="s">
        <v>417</v>
      </c>
      <c r="T3849" s="5" t="s">
        <v>417</v>
      </c>
      <c r="U3849" s="5" t="s">
        <v>417</v>
      </c>
      <c r="V3849" s="5" t="s">
        <v>417</v>
      </c>
      <c r="W3849" s="5" t="s">
        <v>417</v>
      </c>
      <c r="X3849" s="5" t="s">
        <v>417</v>
      </c>
      <c r="Y3849" s="5" t="s">
        <v>417</v>
      </c>
      <c r="Z3849" s="5" t="s">
        <v>417</v>
      </c>
      <c r="AA3849" s="5" t="s">
        <v>417</v>
      </c>
      <c r="AB3849" s="5"/>
      <c r="AC3849" s="5"/>
      <c r="AD3849" s="5"/>
      <c r="AE3849" s="5"/>
      <c r="AF3849" s="5"/>
    </row>
    <row r="3850" spans="1:32" hidden="1">
      <c r="A3850" s="5" t="s">
        <v>27739</v>
      </c>
      <c r="B3850" s="5" t="str">
        <f>IF(COUNTIF('Leads Priorizados INT'!M:M,A3850)&gt;0,"Sí","No")</f>
        <v>No</v>
      </c>
      <c r="C3850">
        <v>0</v>
      </c>
      <c r="D3850" s="6" t="s">
        <v>414</v>
      </c>
      <c r="E3850" s="5" t="s">
        <v>27740</v>
      </c>
      <c r="F3850" s="5" t="s">
        <v>873</v>
      </c>
      <c r="G3850" s="5" t="s">
        <v>19239</v>
      </c>
      <c r="H3850" s="7">
        <v>1511327</v>
      </c>
      <c r="I3850" s="5">
        <v>7</v>
      </c>
      <c r="J3850" s="5">
        <v>2</v>
      </c>
      <c r="K3850" s="5" t="s">
        <v>27741</v>
      </c>
      <c r="L3850" s="5">
        <v>4.0399999999999998E-2</v>
      </c>
      <c r="M3850" s="8"/>
      <c r="N3850" s="8"/>
      <c r="O3850" s="8"/>
      <c r="P3850" s="8"/>
      <c r="Q3850" s="8"/>
      <c r="R3850" s="5" t="s">
        <v>417</v>
      </c>
      <c r="S3850" s="5" t="s">
        <v>417</v>
      </c>
      <c r="T3850" s="5" t="s">
        <v>417</v>
      </c>
      <c r="U3850" s="5" t="s">
        <v>417</v>
      </c>
      <c r="V3850" s="5" t="s">
        <v>417</v>
      </c>
      <c r="W3850" s="5" t="s">
        <v>417</v>
      </c>
      <c r="X3850" s="5" t="s">
        <v>417</v>
      </c>
      <c r="Y3850" s="5" t="s">
        <v>417</v>
      </c>
      <c r="Z3850" s="5" t="s">
        <v>417</v>
      </c>
      <c r="AA3850" s="5" t="s">
        <v>417</v>
      </c>
      <c r="AB3850" s="5"/>
      <c r="AC3850" s="5"/>
      <c r="AD3850" s="5"/>
      <c r="AE3850" s="5"/>
      <c r="AF3850" s="5"/>
    </row>
    <row r="3851" spans="1:32" hidden="1">
      <c r="A3851" s="5" t="s">
        <v>27742</v>
      </c>
      <c r="B3851" s="5" t="str">
        <f>IF(COUNTIF('Leads Priorizados INT'!M:M,A3851)&gt;0,"Sí","No")</f>
        <v>No</v>
      </c>
      <c r="C3851">
        <v>0</v>
      </c>
      <c r="D3851" s="6" t="s">
        <v>414</v>
      </c>
      <c r="E3851" s="5" t="s">
        <v>27743</v>
      </c>
      <c r="F3851" s="5" t="s">
        <v>5398</v>
      </c>
      <c r="G3851" s="5" t="s">
        <v>15670</v>
      </c>
      <c r="H3851" s="7">
        <v>4253964</v>
      </c>
      <c r="I3851" s="5">
        <v>1</v>
      </c>
      <c r="J3851" s="5">
        <v>1</v>
      </c>
      <c r="K3851" s="5" t="s">
        <v>27744</v>
      </c>
      <c r="L3851" s="5">
        <v>4.0300000000000002E-2</v>
      </c>
      <c r="M3851" s="8"/>
      <c r="N3851" s="8"/>
      <c r="O3851" s="8"/>
      <c r="P3851" s="8"/>
      <c r="Q3851" s="8"/>
      <c r="R3851" s="5" t="s">
        <v>417</v>
      </c>
      <c r="S3851" s="5" t="s">
        <v>417</v>
      </c>
      <c r="T3851" s="5" t="s">
        <v>417</v>
      </c>
      <c r="U3851" s="5" t="s">
        <v>417</v>
      </c>
      <c r="V3851" s="5" t="s">
        <v>417</v>
      </c>
      <c r="W3851" s="5" t="s">
        <v>417</v>
      </c>
      <c r="X3851" s="5" t="s">
        <v>417</v>
      </c>
      <c r="Y3851" s="5" t="s">
        <v>417</v>
      </c>
      <c r="Z3851" s="5" t="s">
        <v>417</v>
      </c>
      <c r="AA3851" s="5" t="s">
        <v>417</v>
      </c>
      <c r="AB3851" s="5"/>
      <c r="AC3851" s="5"/>
      <c r="AD3851" s="5"/>
      <c r="AE3851" s="5"/>
      <c r="AF3851" s="5"/>
    </row>
    <row r="3852" spans="1:32" hidden="1">
      <c r="A3852" s="5" t="s">
        <v>27745</v>
      </c>
      <c r="B3852" s="5" t="str">
        <f>IF(COUNTIF('Leads Priorizados INT'!M:M,A3852)&gt;0,"Sí","No")</f>
        <v>No</v>
      </c>
      <c r="C3852">
        <v>0</v>
      </c>
      <c r="D3852" s="6" t="s">
        <v>414</v>
      </c>
      <c r="E3852" s="5" t="s">
        <v>27746</v>
      </c>
      <c r="F3852" s="5" t="s">
        <v>3740</v>
      </c>
      <c r="G3852" s="5" t="s">
        <v>14426</v>
      </c>
      <c r="H3852" s="7">
        <v>864624</v>
      </c>
      <c r="I3852" s="5">
        <v>1</v>
      </c>
      <c r="J3852" s="5">
        <v>1</v>
      </c>
      <c r="K3852" s="5" t="s">
        <v>27747</v>
      </c>
      <c r="L3852" s="5">
        <v>4.0300000000000002E-2</v>
      </c>
      <c r="M3852" s="8"/>
      <c r="N3852" s="8"/>
      <c r="O3852" s="8"/>
      <c r="P3852" s="8"/>
      <c r="Q3852" s="8"/>
      <c r="R3852" s="5" t="s">
        <v>417</v>
      </c>
      <c r="S3852" s="5" t="s">
        <v>417</v>
      </c>
      <c r="T3852" s="5" t="s">
        <v>417</v>
      </c>
      <c r="U3852" s="5" t="s">
        <v>417</v>
      </c>
      <c r="V3852" s="5" t="s">
        <v>417</v>
      </c>
      <c r="W3852" s="5" t="s">
        <v>417</v>
      </c>
      <c r="X3852" s="5" t="s">
        <v>417</v>
      </c>
      <c r="Y3852" s="5" t="s">
        <v>417</v>
      </c>
      <c r="Z3852" s="5" t="s">
        <v>417</v>
      </c>
      <c r="AA3852" s="5" t="s">
        <v>417</v>
      </c>
      <c r="AB3852" s="5"/>
      <c r="AC3852" s="5"/>
      <c r="AD3852" s="5"/>
      <c r="AE3852" s="5"/>
      <c r="AF3852" s="5"/>
    </row>
    <row r="3853" spans="1:32" hidden="1">
      <c r="A3853" s="5" t="s">
        <v>27748</v>
      </c>
      <c r="B3853" s="5" t="str">
        <f>IF(COUNTIF('Leads Priorizados INT'!M:M,A3853)&gt;0,"Sí","No")</f>
        <v>No</v>
      </c>
      <c r="C3853">
        <v>0</v>
      </c>
      <c r="D3853" s="6" t="s">
        <v>414</v>
      </c>
      <c r="E3853" s="5" t="s">
        <v>27749</v>
      </c>
      <c r="F3853" s="5" t="s">
        <v>1118</v>
      </c>
      <c r="G3853" s="5" t="s">
        <v>27750</v>
      </c>
      <c r="H3853" s="7">
        <v>513641</v>
      </c>
      <c r="I3853" s="5">
        <v>1</v>
      </c>
      <c r="J3853" s="5">
        <v>1</v>
      </c>
      <c r="K3853" s="5" t="s">
        <v>27751</v>
      </c>
      <c r="L3853" s="5">
        <v>4.0300000000000002E-2</v>
      </c>
      <c r="M3853" s="8">
        <v>972269077</v>
      </c>
      <c r="N3853" s="8">
        <v>972261596</v>
      </c>
      <c r="O3853" s="8"/>
      <c r="P3853" s="8"/>
      <c r="Q3853" s="8"/>
      <c r="R3853" s="5" t="s">
        <v>417</v>
      </c>
      <c r="S3853" s="5" t="s">
        <v>417</v>
      </c>
      <c r="T3853" s="5" t="s">
        <v>417</v>
      </c>
      <c r="U3853" s="5" t="s">
        <v>417</v>
      </c>
      <c r="V3853" s="5" t="s">
        <v>417</v>
      </c>
      <c r="W3853" s="5" t="s">
        <v>417</v>
      </c>
      <c r="X3853" s="5" t="s">
        <v>417</v>
      </c>
      <c r="Y3853" s="5" t="s">
        <v>417</v>
      </c>
      <c r="Z3853" s="5" t="s">
        <v>417</v>
      </c>
      <c r="AA3853" s="5" t="s">
        <v>417</v>
      </c>
      <c r="AB3853" s="5"/>
      <c r="AC3853" s="5"/>
      <c r="AD3853" s="5"/>
      <c r="AE3853" s="5"/>
      <c r="AF3853" s="5"/>
    </row>
    <row r="3854" spans="1:32" hidden="1">
      <c r="A3854" s="5" t="s">
        <v>27752</v>
      </c>
      <c r="B3854" s="5" t="str">
        <f>IF(COUNTIF('Leads Priorizados INT'!M:M,A3854)&gt;0,"Sí","No")</f>
        <v>No</v>
      </c>
      <c r="C3854">
        <v>0</v>
      </c>
      <c r="D3854" s="6" t="s">
        <v>414</v>
      </c>
      <c r="E3854" s="5" t="s">
        <v>27753</v>
      </c>
      <c r="F3854" s="5" t="s">
        <v>2631</v>
      </c>
      <c r="G3854" s="5" t="s">
        <v>27754</v>
      </c>
      <c r="H3854" s="7">
        <v>580996</v>
      </c>
      <c r="I3854" s="5">
        <v>4</v>
      </c>
      <c r="J3854" s="5">
        <v>2</v>
      </c>
      <c r="K3854" s="5" t="s">
        <v>27755</v>
      </c>
      <c r="L3854" s="5">
        <v>4.0300000000000002E-2</v>
      </c>
      <c r="M3854" s="8"/>
      <c r="N3854" s="8"/>
      <c r="O3854" s="8"/>
      <c r="P3854" s="8"/>
      <c r="Q3854" s="8"/>
      <c r="R3854" s="5" t="s">
        <v>417</v>
      </c>
      <c r="S3854" s="5" t="s">
        <v>417</v>
      </c>
      <c r="T3854" s="5" t="s">
        <v>417</v>
      </c>
      <c r="U3854" s="5" t="s">
        <v>417</v>
      </c>
      <c r="V3854" s="5" t="s">
        <v>417</v>
      </c>
      <c r="W3854" s="5" t="s">
        <v>417</v>
      </c>
      <c r="X3854" s="5" t="s">
        <v>417</v>
      </c>
      <c r="Y3854" s="5" t="s">
        <v>417</v>
      </c>
      <c r="Z3854" s="5" t="s">
        <v>417</v>
      </c>
      <c r="AA3854" s="5" t="s">
        <v>417</v>
      </c>
      <c r="AB3854" s="5"/>
      <c r="AC3854" s="5"/>
      <c r="AD3854" s="5"/>
      <c r="AE3854" s="5"/>
      <c r="AF3854" s="5"/>
    </row>
    <row r="3855" spans="1:32" hidden="1">
      <c r="A3855" s="5" t="s">
        <v>27756</v>
      </c>
      <c r="B3855" s="5" t="str">
        <f>IF(COUNTIF('Leads Priorizados INT'!M:M,A3855)&gt;0,"Sí","No")</f>
        <v>No</v>
      </c>
      <c r="C3855">
        <v>0</v>
      </c>
      <c r="D3855" s="6" t="s">
        <v>414</v>
      </c>
      <c r="E3855" s="5" t="s">
        <v>27757</v>
      </c>
      <c r="F3855" s="5" t="s">
        <v>431</v>
      </c>
      <c r="G3855" s="5" t="s">
        <v>9310</v>
      </c>
      <c r="H3855" s="7">
        <v>386193</v>
      </c>
      <c r="I3855" s="5">
        <v>5</v>
      </c>
      <c r="J3855" s="5">
        <v>1</v>
      </c>
      <c r="K3855" s="5" t="s">
        <v>27758</v>
      </c>
      <c r="L3855" s="5">
        <v>4.0300000000000002E-2</v>
      </c>
      <c r="M3855" s="8">
        <v>932059473</v>
      </c>
      <c r="N3855" s="8"/>
      <c r="O3855" s="8"/>
      <c r="P3855" s="8"/>
      <c r="Q3855" s="8"/>
      <c r="R3855" s="5" t="s">
        <v>417</v>
      </c>
      <c r="S3855" s="5" t="s">
        <v>417</v>
      </c>
      <c r="T3855" s="5" t="s">
        <v>417</v>
      </c>
      <c r="U3855" s="5" t="s">
        <v>417</v>
      </c>
      <c r="V3855" s="5" t="s">
        <v>417</v>
      </c>
      <c r="W3855" s="5" t="s">
        <v>417</v>
      </c>
      <c r="X3855" s="5" t="s">
        <v>417</v>
      </c>
      <c r="Y3855" s="5" t="s">
        <v>417</v>
      </c>
      <c r="Z3855" s="5" t="s">
        <v>417</v>
      </c>
      <c r="AA3855" s="5" t="s">
        <v>417</v>
      </c>
      <c r="AB3855" s="5"/>
      <c r="AC3855" s="5"/>
      <c r="AD3855" s="5"/>
      <c r="AE3855" s="5"/>
      <c r="AF3855" s="5"/>
    </row>
    <row r="3856" spans="1:32" hidden="1">
      <c r="A3856" s="5" t="s">
        <v>27759</v>
      </c>
      <c r="B3856" s="5" t="str">
        <f>IF(COUNTIF('Leads Priorizados INT'!M:M,A3856)&gt;0,"Sí","No")</f>
        <v>No</v>
      </c>
      <c r="C3856">
        <v>0</v>
      </c>
      <c r="D3856" s="6" t="s">
        <v>414</v>
      </c>
      <c r="E3856" s="5" t="s">
        <v>27760</v>
      </c>
      <c r="F3856" s="5" t="s">
        <v>1245</v>
      </c>
      <c r="G3856" s="5" t="s">
        <v>11726</v>
      </c>
      <c r="H3856" s="7">
        <v>519355</v>
      </c>
      <c r="I3856" s="5">
        <v>6</v>
      </c>
      <c r="J3856" s="5">
        <v>2</v>
      </c>
      <c r="K3856" s="5" t="s">
        <v>27761</v>
      </c>
      <c r="L3856" s="5">
        <v>4.0300000000000002E-2</v>
      </c>
      <c r="M3856" s="8">
        <v>944063154</v>
      </c>
      <c r="N3856" s="8"/>
      <c r="O3856" s="8"/>
      <c r="P3856" s="8"/>
      <c r="Q3856" s="8"/>
      <c r="R3856" s="5" t="s">
        <v>417</v>
      </c>
      <c r="S3856" s="5" t="s">
        <v>417</v>
      </c>
      <c r="T3856" s="5" t="s">
        <v>417</v>
      </c>
      <c r="U3856" s="5" t="s">
        <v>417</v>
      </c>
      <c r="V3856" s="5" t="s">
        <v>417</v>
      </c>
      <c r="W3856" s="5" t="s">
        <v>417</v>
      </c>
      <c r="X3856" s="5" t="s">
        <v>417</v>
      </c>
      <c r="Y3856" s="5" t="s">
        <v>417</v>
      </c>
      <c r="Z3856" s="5" t="s">
        <v>417</v>
      </c>
      <c r="AA3856" s="5" t="s">
        <v>417</v>
      </c>
      <c r="AB3856" s="5" t="s">
        <v>27762</v>
      </c>
      <c r="AC3856" s="5"/>
      <c r="AD3856" s="5"/>
      <c r="AE3856" s="5"/>
      <c r="AF3856" s="5"/>
    </row>
    <row r="3857" spans="1:32" hidden="1">
      <c r="A3857" s="5" t="s">
        <v>27763</v>
      </c>
      <c r="B3857" s="5" t="str">
        <f>IF(COUNTIF('Leads Priorizados INT'!M:M,A3857)&gt;0,"Sí","No")</f>
        <v>No</v>
      </c>
      <c r="C3857">
        <v>0</v>
      </c>
      <c r="D3857" s="6" t="s">
        <v>414</v>
      </c>
      <c r="E3857" s="5" t="s">
        <v>27764</v>
      </c>
      <c r="F3857" s="5" t="s">
        <v>729</v>
      </c>
      <c r="G3857" s="5" t="s">
        <v>17768</v>
      </c>
      <c r="H3857" s="7">
        <v>327308</v>
      </c>
      <c r="I3857" s="5">
        <v>2</v>
      </c>
      <c r="J3857" s="5">
        <v>2</v>
      </c>
      <c r="K3857" s="5" t="s">
        <v>27765</v>
      </c>
      <c r="L3857" s="5">
        <v>4.0300000000000002E-2</v>
      </c>
      <c r="M3857" s="8"/>
      <c r="N3857" s="8"/>
      <c r="O3857" s="8"/>
      <c r="P3857" s="8"/>
      <c r="Q3857" s="8"/>
      <c r="R3857" s="5" t="s">
        <v>417</v>
      </c>
      <c r="S3857" s="5" t="s">
        <v>417</v>
      </c>
      <c r="T3857" s="5" t="s">
        <v>417</v>
      </c>
      <c r="U3857" s="5" t="s">
        <v>417</v>
      </c>
      <c r="V3857" s="5" t="s">
        <v>417</v>
      </c>
      <c r="W3857" s="5" t="s">
        <v>417</v>
      </c>
      <c r="X3857" s="5" t="s">
        <v>417</v>
      </c>
      <c r="Y3857" s="5" t="s">
        <v>417</v>
      </c>
      <c r="Z3857" s="5" t="s">
        <v>417</v>
      </c>
      <c r="AA3857" s="5" t="s">
        <v>417</v>
      </c>
      <c r="AB3857" s="5"/>
      <c r="AC3857" s="5"/>
      <c r="AD3857" s="5"/>
      <c r="AE3857" s="5"/>
      <c r="AF3857" s="5"/>
    </row>
    <row r="3858" spans="1:32" hidden="1">
      <c r="A3858" s="5" t="s">
        <v>27766</v>
      </c>
      <c r="B3858" s="5" t="str">
        <f>IF(COUNTIF('Leads Priorizados INT'!M:M,A3858)&gt;0,"Sí","No")</f>
        <v>No</v>
      </c>
      <c r="C3858">
        <v>0</v>
      </c>
      <c r="D3858" s="6" t="s">
        <v>414</v>
      </c>
      <c r="E3858" s="5" t="s">
        <v>27767</v>
      </c>
      <c r="F3858" s="5" t="s">
        <v>152</v>
      </c>
      <c r="G3858" s="5" t="s">
        <v>2486</v>
      </c>
      <c r="H3858" s="7">
        <v>3021062</v>
      </c>
      <c r="I3858" s="5">
        <v>13</v>
      </c>
      <c r="J3858" s="5">
        <v>2</v>
      </c>
      <c r="K3858" s="5" t="s">
        <v>27768</v>
      </c>
      <c r="L3858" s="5">
        <v>4.02E-2</v>
      </c>
      <c r="M3858" s="8"/>
      <c r="N3858" s="8"/>
      <c r="O3858" s="8"/>
      <c r="P3858" s="8"/>
      <c r="Q3858" s="8"/>
      <c r="R3858" s="5" t="s">
        <v>417</v>
      </c>
      <c r="S3858" s="5" t="s">
        <v>417</v>
      </c>
      <c r="T3858" s="5" t="s">
        <v>417</v>
      </c>
      <c r="U3858" s="5" t="s">
        <v>417</v>
      </c>
      <c r="V3858" s="5" t="s">
        <v>417</v>
      </c>
      <c r="W3858" s="5" t="s">
        <v>417</v>
      </c>
      <c r="X3858" s="5" t="s">
        <v>417</v>
      </c>
      <c r="Y3858" s="5" t="s">
        <v>417</v>
      </c>
      <c r="Z3858" s="5" t="s">
        <v>417</v>
      </c>
      <c r="AA3858" s="5" t="s">
        <v>417</v>
      </c>
      <c r="AB3858" s="5"/>
      <c r="AC3858" s="5"/>
      <c r="AD3858" s="5"/>
      <c r="AE3858" s="5"/>
      <c r="AF3858" s="5"/>
    </row>
    <row r="3859" spans="1:32" hidden="1">
      <c r="A3859" s="5" t="s">
        <v>27769</v>
      </c>
      <c r="B3859" s="5" t="str">
        <f>IF(COUNTIF('Leads Priorizados INT'!M:M,A3859)&gt;0,"Sí","No")</f>
        <v>No</v>
      </c>
      <c r="C3859">
        <v>0</v>
      </c>
      <c r="D3859" s="6" t="s">
        <v>1534</v>
      </c>
      <c r="E3859" s="5" t="s">
        <v>27770</v>
      </c>
      <c r="F3859" s="5" t="s">
        <v>152</v>
      </c>
      <c r="G3859" s="5" t="s">
        <v>10947</v>
      </c>
      <c r="H3859" s="7">
        <v>828725</v>
      </c>
      <c r="I3859" s="5">
        <v>8</v>
      </c>
      <c r="J3859" s="5">
        <v>1</v>
      </c>
      <c r="K3859" s="5" t="s">
        <v>27771</v>
      </c>
      <c r="L3859" s="5">
        <v>4.02E-2</v>
      </c>
      <c r="M3859" s="8"/>
      <c r="N3859" s="8"/>
      <c r="O3859" s="8"/>
      <c r="P3859" s="8"/>
      <c r="Q3859" s="8"/>
      <c r="R3859" s="5" t="s">
        <v>417</v>
      </c>
      <c r="S3859" s="5" t="s">
        <v>417</v>
      </c>
      <c r="T3859" s="5" t="s">
        <v>417</v>
      </c>
      <c r="U3859" s="5" t="s">
        <v>417</v>
      </c>
      <c r="V3859" s="5" t="s">
        <v>417</v>
      </c>
      <c r="W3859" s="5" t="s">
        <v>417</v>
      </c>
      <c r="X3859" s="5" t="s">
        <v>417</v>
      </c>
      <c r="Y3859" s="5" t="s">
        <v>417</v>
      </c>
      <c r="Z3859" s="5" t="s">
        <v>417</v>
      </c>
      <c r="AA3859" s="5" t="s">
        <v>417</v>
      </c>
      <c r="AB3859" s="5"/>
      <c r="AC3859" s="5"/>
      <c r="AD3859" s="5"/>
      <c r="AE3859" s="5"/>
      <c r="AF3859" s="5"/>
    </row>
    <row r="3860" spans="1:32" hidden="1">
      <c r="A3860" s="5" t="s">
        <v>27772</v>
      </c>
      <c r="B3860" s="5" t="str">
        <f>IF(COUNTIF('Leads Priorizados INT'!M:M,A3860)&gt;0,"Sí","No")</f>
        <v>No</v>
      </c>
      <c r="C3860">
        <v>0</v>
      </c>
      <c r="D3860" s="6" t="s">
        <v>414</v>
      </c>
      <c r="E3860" s="5" t="s">
        <v>27773</v>
      </c>
      <c r="F3860" s="5" t="s">
        <v>152</v>
      </c>
      <c r="G3860" s="5" t="s">
        <v>2624</v>
      </c>
      <c r="H3860" s="7">
        <v>878710</v>
      </c>
      <c r="I3860" s="5">
        <v>7</v>
      </c>
      <c r="J3860" s="5">
        <v>1</v>
      </c>
      <c r="K3860" s="5" t="s">
        <v>27774</v>
      </c>
      <c r="L3860" s="5">
        <v>4.02E-2</v>
      </c>
      <c r="M3860" s="8">
        <v>914840231</v>
      </c>
      <c r="N3860" s="8"/>
      <c r="O3860" s="8"/>
      <c r="P3860" s="8"/>
      <c r="Q3860" s="8"/>
      <c r="R3860" s="5" t="s">
        <v>417</v>
      </c>
      <c r="S3860" s="5" t="s">
        <v>417</v>
      </c>
      <c r="T3860" s="5" t="s">
        <v>417</v>
      </c>
      <c r="U3860" s="5" t="s">
        <v>417</v>
      </c>
      <c r="V3860" s="5" t="s">
        <v>417</v>
      </c>
      <c r="W3860" s="5" t="s">
        <v>417</v>
      </c>
      <c r="X3860" s="5" t="s">
        <v>417</v>
      </c>
      <c r="Y3860" s="5" t="s">
        <v>417</v>
      </c>
      <c r="Z3860" s="5" t="s">
        <v>417</v>
      </c>
      <c r="AA3860" s="5" t="s">
        <v>417</v>
      </c>
      <c r="AB3860" s="5"/>
      <c r="AC3860" s="5"/>
      <c r="AD3860" s="5"/>
      <c r="AE3860" s="5"/>
      <c r="AF3860" s="5"/>
    </row>
    <row r="3861" spans="1:32">
      <c r="A3861" s="5" t="s">
        <v>27775</v>
      </c>
      <c r="B3861" s="5" t="str">
        <f>IF(COUNTIF('Leads Priorizados INT'!M:M,A3861)&gt;0,"Sí","No")</f>
        <v>No</v>
      </c>
      <c r="C3861">
        <v>1</v>
      </c>
      <c r="D3861" s="6" t="s">
        <v>414</v>
      </c>
      <c r="E3861" s="5" t="s">
        <v>27776</v>
      </c>
      <c r="F3861" s="5" t="s">
        <v>152</v>
      </c>
      <c r="G3861" s="5" t="s">
        <v>1915</v>
      </c>
      <c r="H3861" s="7">
        <v>1055191</v>
      </c>
      <c r="I3861" s="5">
        <v>7</v>
      </c>
      <c r="J3861" s="5">
        <v>1</v>
      </c>
      <c r="K3861" s="5" t="s">
        <v>27777</v>
      </c>
      <c r="L3861" s="5">
        <v>4.02E-2</v>
      </c>
      <c r="M3861" s="8"/>
      <c r="N3861" s="8"/>
      <c r="O3861" s="8"/>
      <c r="P3861" s="8"/>
      <c r="Q3861" s="8"/>
      <c r="R3861" s="5" t="s">
        <v>417</v>
      </c>
      <c r="S3861" s="5" t="s">
        <v>417</v>
      </c>
      <c r="T3861" s="5" t="s">
        <v>417</v>
      </c>
      <c r="U3861" s="5" t="s">
        <v>417</v>
      </c>
      <c r="V3861" s="5" t="s">
        <v>417</v>
      </c>
      <c r="W3861" s="5" t="s">
        <v>417</v>
      </c>
      <c r="X3861" s="5" t="s">
        <v>417</v>
      </c>
      <c r="Y3861" s="5" t="s">
        <v>417</v>
      </c>
      <c r="Z3861" s="5" t="s">
        <v>417</v>
      </c>
      <c r="AA3861" s="5" t="s">
        <v>417</v>
      </c>
      <c r="AB3861" s="5"/>
      <c r="AC3861" s="5"/>
      <c r="AD3861" s="5"/>
      <c r="AE3861" s="5"/>
      <c r="AF3861" s="5"/>
    </row>
    <row r="3862" spans="1:32" hidden="1">
      <c r="A3862" s="5" t="s">
        <v>27778</v>
      </c>
      <c r="B3862" s="5" t="str">
        <f>IF(COUNTIF('Leads Priorizados INT'!M:M,A3862)&gt;0,"Sí","No")</f>
        <v>No</v>
      </c>
      <c r="C3862">
        <v>0</v>
      </c>
      <c r="D3862" s="6" t="s">
        <v>414</v>
      </c>
      <c r="E3862" s="5" t="s">
        <v>27779</v>
      </c>
      <c r="F3862" s="5" t="s">
        <v>152</v>
      </c>
      <c r="G3862" s="5" t="s">
        <v>619</v>
      </c>
      <c r="H3862" s="7">
        <v>644495</v>
      </c>
      <c r="I3862" s="5">
        <v>1</v>
      </c>
      <c r="J3862" s="5">
        <v>1</v>
      </c>
      <c r="K3862" s="5" t="s">
        <v>27780</v>
      </c>
      <c r="L3862" s="5">
        <v>4.02E-2</v>
      </c>
      <c r="M3862" s="8"/>
      <c r="N3862" s="8"/>
      <c r="O3862" s="8"/>
      <c r="P3862" s="8"/>
      <c r="Q3862" s="8"/>
      <c r="R3862" s="5" t="s">
        <v>417</v>
      </c>
      <c r="S3862" s="5" t="s">
        <v>417</v>
      </c>
      <c r="T3862" s="5" t="s">
        <v>417</v>
      </c>
      <c r="U3862" s="5" t="s">
        <v>417</v>
      </c>
      <c r="V3862" s="5" t="s">
        <v>417</v>
      </c>
      <c r="W3862" s="5" t="s">
        <v>417</v>
      </c>
      <c r="X3862" s="5" t="s">
        <v>417</v>
      </c>
      <c r="Y3862" s="5" t="s">
        <v>417</v>
      </c>
      <c r="Z3862" s="5" t="s">
        <v>417</v>
      </c>
      <c r="AA3862" s="5" t="s">
        <v>417</v>
      </c>
      <c r="AB3862" s="5"/>
      <c r="AC3862" s="5"/>
      <c r="AD3862" s="5"/>
      <c r="AE3862" s="5"/>
      <c r="AF3862" s="5"/>
    </row>
    <row r="3863" spans="1:32" hidden="1">
      <c r="A3863" s="5" t="s">
        <v>27781</v>
      </c>
      <c r="B3863" s="5" t="str">
        <f>IF(COUNTIF('Leads Priorizados INT'!M:M,A3863)&gt;0,"Sí","No")</f>
        <v>No</v>
      </c>
      <c r="C3863">
        <v>0</v>
      </c>
      <c r="D3863" s="6" t="s">
        <v>414</v>
      </c>
      <c r="E3863" s="5" t="s">
        <v>27782</v>
      </c>
      <c r="F3863" s="5" t="s">
        <v>931</v>
      </c>
      <c r="G3863" s="5" t="s">
        <v>14041</v>
      </c>
      <c r="H3863" s="7">
        <v>488930</v>
      </c>
      <c r="I3863" s="5">
        <v>9</v>
      </c>
      <c r="J3863" s="5">
        <v>1</v>
      </c>
      <c r="K3863" s="5" t="s">
        <v>27783</v>
      </c>
      <c r="L3863" s="5">
        <v>0.04</v>
      </c>
      <c r="M3863" s="8">
        <v>981160133</v>
      </c>
      <c r="N3863" s="8">
        <v>981922554</v>
      </c>
      <c r="O3863" s="8"/>
      <c r="P3863" s="8"/>
      <c r="Q3863" s="8"/>
      <c r="R3863" s="5" t="s">
        <v>417</v>
      </c>
      <c r="S3863" s="5" t="s">
        <v>417</v>
      </c>
      <c r="T3863" s="5" t="s">
        <v>417</v>
      </c>
      <c r="U3863" s="5" t="s">
        <v>417</v>
      </c>
      <c r="V3863" s="5" t="s">
        <v>417</v>
      </c>
      <c r="W3863" s="5" t="s">
        <v>417</v>
      </c>
      <c r="X3863" s="5" t="s">
        <v>417</v>
      </c>
      <c r="Y3863" s="5" t="s">
        <v>417</v>
      </c>
      <c r="Z3863" s="5" t="s">
        <v>417</v>
      </c>
      <c r="AA3863" s="5" t="s">
        <v>417</v>
      </c>
      <c r="AB3863" s="5" t="s">
        <v>27784</v>
      </c>
      <c r="AC3863" s="5"/>
      <c r="AD3863" s="5"/>
      <c r="AE3863" s="5"/>
      <c r="AF3863" s="5"/>
    </row>
    <row r="3864" spans="1:32">
      <c r="A3864" s="5" t="s">
        <v>27785</v>
      </c>
      <c r="B3864" s="5" t="str">
        <f>IF(COUNTIF('Leads Priorizados INT'!M:M,A3864)&gt;0,"Sí","No")</f>
        <v>No</v>
      </c>
      <c r="C3864">
        <v>1</v>
      </c>
      <c r="D3864" s="6" t="s">
        <v>414</v>
      </c>
      <c r="E3864" s="5" t="s">
        <v>27786</v>
      </c>
      <c r="F3864" s="5" t="s">
        <v>2631</v>
      </c>
      <c r="G3864" s="5" t="s">
        <v>9871</v>
      </c>
      <c r="H3864" s="7">
        <v>972493</v>
      </c>
      <c r="I3864" s="5">
        <v>8</v>
      </c>
      <c r="J3864" s="5">
        <v>1</v>
      </c>
      <c r="K3864" s="5" t="s">
        <v>27787</v>
      </c>
      <c r="L3864" s="5">
        <v>0.04</v>
      </c>
      <c r="M3864" s="8"/>
      <c r="N3864" s="8"/>
      <c r="O3864" s="8"/>
      <c r="P3864" s="8"/>
      <c r="Q3864" s="8"/>
      <c r="R3864" s="5" t="s">
        <v>417</v>
      </c>
      <c r="S3864" s="5" t="s">
        <v>417</v>
      </c>
      <c r="T3864" s="5" t="s">
        <v>417</v>
      </c>
      <c r="U3864" s="5" t="s">
        <v>417</v>
      </c>
      <c r="V3864" s="5" t="s">
        <v>417</v>
      </c>
      <c r="W3864" s="5" t="s">
        <v>417</v>
      </c>
      <c r="X3864" s="5" t="s">
        <v>417</v>
      </c>
      <c r="Y3864" s="5" t="s">
        <v>417</v>
      </c>
      <c r="Z3864" s="5" t="s">
        <v>417</v>
      </c>
      <c r="AA3864" s="5" t="s">
        <v>417</v>
      </c>
      <c r="AB3864" s="5"/>
      <c r="AC3864" s="5"/>
      <c r="AD3864" s="5"/>
      <c r="AE3864" s="5"/>
      <c r="AF3864" s="5"/>
    </row>
    <row r="3865" spans="1:32" hidden="1">
      <c r="A3865" s="5" t="s">
        <v>27788</v>
      </c>
      <c r="B3865" s="5" t="str">
        <f>IF(COUNTIF('Leads Priorizados INT'!M:M,A3865)&gt;0,"Sí","No")</f>
        <v>No</v>
      </c>
      <c r="C3865">
        <v>0</v>
      </c>
      <c r="D3865" s="6" t="s">
        <v>414</v>
      </c>
      <c r="E3865" s="5" t="s">
        <v>27789</v>
      </c>
      <c r="F3865" s="5" t="s">
        <v>729</v>
      </c>
      <c r="G3865" s="5" t="s">
        <v>1764</v>
      </c>
      <c r="H3865" s="7">
        <v>3163433</v>
      </c>
      <c r="I3865" s="5">
        <v>13</v>
      </c>
      <c r="J3865" s="5">
        <v>2</v>
      </c>
      <c r="K3865" s="5" t="s">
        <v>27790</v>
      </c>
      <c r="L3865" s="5">
        <v>0.04</v>
      </c>
      <c r="M3865" s="8">
        <v>976304700</v>
      </c>
      <c r="N3865" s="8">
        <v>976321608</v>
      </c>
      <c r="O3865" s="8">
        <v>976304703</v>
      </c>
      <c r="P3865" s="8">
        <v>876547246</v>
      </c>
      <c r="Q3865" s="8"/>
      <c r="R3865" s="5" t="s">
        <v>417</v>
      </c>
      <c r="S3865" s="5" t="s">
        <v>417</v>
      </c>
      <c r="T3865" s="5" t="s">
        <v>417</v>
      </c>
      <c r="U3865" s="5" t="s">
        <v>417</v>
      </c>
      <c r="V3865" s="5" t="s">
        <v>417</v>
      </c>
      <c r="W3865" s="5" t="s">
        <v>417</v>
      </c>
      <c r="X3865" s="5" t="s">
        <v>417</v>
      </c>
      <c r="Y3865" s="5" t="s">
        <v>417</v>
      </c>
      <c r="Z3865" s="5" t="s">
        <v>417</v>
      </c>
      <c r="AA3865" s="5" t="s">
        <v>417</v>
      </c>
      <c r="AB3865" s="5" t="s">
        <v>27791</v>
      </c>
      <c r="AC3865" s="5"/>
      <c r="AD3865" s="5"/>
      <c r="AE3865" s="5"/>
      <c r="AF3865" s="5"/>
    </row>
    <row r="3866" spans="1:32" hidden="1">
      <c r="A3866" s="5" t="s">
        <v>27792</v>
      </c>
      <c r="B3866" s="5" t="str">
        <f>IF(COUNTIF('Leads Priorizados INT'!M:M,A3866)&gt;0,"Sí","No")</f>
        <v>No</v>
      </c>
      <c r="C3866">
        <v>0</v>
      </c>
      <c r="D3866" s="6" t="s">
        <v>414</v>
      </c>
      <c r="E3866" s="5" t="s">
        <v>27793</v>
      </c>
      <c r="F3866" s="5" t="s">
        <v>152</v>
      </c>
      <c r="G3866" s="5" t="s">
        <v>1887</v>
      </c>
      <c r="H3866" s="7">
        <v>920729</v>
      </c>
      <c r="I3866" s="5">
        <v>7</v>
      </c>
      <c r="J3866" s="5">
        <v>1</v>
      </c>
      <c r="K3866" s="5" t="s">
        <v>27794</v>
      </c>
      <c r="L3866" s="5">
        <v>0.04</v>
      </c>
      <c r="M3866" s="8"/>
      <c r="N3866" s="8"/>
      <c r="O3866" s="8"/>
      <c r="P3866" s="8"/>
      <c r="Q3866" s="8"/>
      <c r="R3866" s="5" t="s">
        <v>417</v>
      </c>
      <c r="S3866" s="5" t="s">
        <v>417</v>
      </c>
      <c r="T3866" s="5" t="s">
        <v>417</v>
      </c>
      <c r="U3866" s="5" t="s">
        <v>417</v>
      </c>
      <c r="V3866" s="5" t="s">
        <v>417</v>
      </c>
      <c r="W3866" s="5" t="s">
        <v>417</v>
      </c>
      <c r="X3866" s="5" t="s">
        <v>417</v>
      </c>
      <c r="Y3866" s="5" t="s">
        <v>417</v>
      </c>
      <c r="Z3866" s="5" t="s">
        <v>417</v>
      </c>
      <c r="AA3866" s="5" t="s">
        <v>417</v>
      </c>
      <c r="AB3866" s="5"/>
      <c r="AC3866" s="5"/>
      <c r="AD3866" s="5"/>
      <c r="AE3866" s="5"/>
      <c r="AF3866" s="5"/>
    </row>
    <row r="3867" spans="1:32">
      <c r="A3867" s="5" t="s">
        <v>27795</v>
      </c>
      <c r="B3867" s="5" t="str">
        <f>IF(COUNTIF('Leads Priorizados INT'!M:M,A3867)&gt;0,"Sí","No")</f>
        <v>No</v>
      </c>
      <c r="C3867">
        <v>1</v>
      </c>
      <c r="D3867" s="6" t="s">
        <v>414</v>
      </c>
      <c r="E3867" s="5" t="s">
        <v>27796</v>
      </c>
      <c r="F3867" s="5" t="s">
        <v>152</v>
      </c>
      <c r="G3867" s="5" t="s">
        <v>1641</v>
      </c>
      <c r="H3867" s="7">
        <v>641514</v>
      </c>
      <c r="I3867" s="5">
        <v>1</v>
      </c>
      <c r="J3867" s="5">
        <v>1</v>
      </c>
      <c r="K3867" s="5" t="s">
        <v>27797</v>
      </c>
      <c r="L3867" s="5">
        <v>0.04</v>
      </c>
      <c r="M3867" s="8"/>
      <c r="N3867" s="8"/>
      <c r="O3867" s="8"/>
      <c r="P3867" s="8"/>
      <c r="Q3867" s="8"/>
      <c r="R3867" s="5" t="s">
        <v>417</v>
      </c>
      <c r="S3867" s="5" t="s">
        <v>417</v>
      </c>
      <c r="T3867" s="5" t="s">
        <v>417</v>
      </c>
      <c r="U3867" s="5" t="s">
        <v>417</v>
      </c>
      <c r="V3867" s="5" t="s">
        <v>417</v>
      </c>
      <c r="W3867" s="5" t="s">
        <v>417</v>
      </c>
      <c r="X3867" s="5" t="s">
        <v>417</v>
      </c>
      <c r="Y3867" s="5" t="s">
        <v>417</v>
      </c>
      <c r="Z3867" s="5" t="s">
        <v>417</v>
      </c>
      <c r="AA3867" s="5" t="s">
        <v>417</v>
      </c>
      <c r="AB3867" s="5"/>
      <c r="AC3867" s="5"/>
      <c r="AD3867" s="5"/>
      <c r="AE3867" s="5"/>
      <c r="AF3867" s="5"/>
    </row>
    <row r="3868" spans="1:32">
      <c r="A3868" s="5" t="s">
        <v>27798</v>
      </c>
      <c r="B3868" s="5" t="str">
        <f>IF(COUNTIF('Leads Priorizados INT'!M:M,A3868)&gt;0,"Sí","No")</f>
        <v>No</v>
      </c>
      <c r="C3868">
        <v>1</v>
      </c>
      <c r="D3868" s="6" t="s">
        <v>414</v>
      </c>
      <c r="E3868" s="5" t="s">
        <v>27799</v>
      </c>
      <c r="F3868" s="5" t="s">
        <v>700</v>
      </c>
      <c r="G3868" s="5" t="s">
        <v>12496</v>
      </c>
      <c r="H3868" s="7">
        <v>1079536</v>
      </c>
      <c r="I3868" s="5">
        <v>8</v>
      </c>
      <c r="J3868" s="5">
        <v>1</v>
      </c>
      <c r="K3868" s="5" t="s">
        <v>27800</v>
      </c>
      <c r="L3868" s="5">
        <v>0.04</v>
      </c>
      <c r="M3868" s="8"/>
      <c r="N3868" s="8"/>
      <c r="O3868" s="8"/>
      <c r="P3868" s="8"/>
      <c r="Q3868" s="8"/>
      <c r="R3868" s="5" t="s">
        <v>417</v>
      </c>
      <c r="S3868" s="5" t="s">
        <v>417</v>
      </c>
      <c r="T3868" s="5" t="s">
        <v>417</v>
      </c>
      <c r="U3868" s="5" t="s">
        <v>417</v>
      </c>
      <c r="V3868" s="5" t="s">
        <v>417</v>
      </c>
      <c r="W3868" s="5" t="s">
        <v>417</v>
      </c>
      <c r="X3868" s="5" t="s">
        <v>417</v>
      </c>
      <c r="Y3868" s="5" t="s">
        <v>417</v>
      </c>
      <c r="Z3868" s="5" t="s">
        <v>417</v>
      </c>
      <c r="AA3868" s="5" t="s">
        <v>417</v>
      </c>
      <c r="AB3868" s="5"/>
      <c r="AC3868" s="5"/>
      <c r="AD3868" s="5"/>
      <c r="AE3868" s="5"/>
      <c r="AF3868" s="5"/>
    </row>
    <row r="3869" spans="1:32" hidden="1">
      <c r="A3869" s="5" t="s">
        <v>27801</v>
      </c>
      <c r="B3869" s="5" t="str">
        <f>IF(COUNTIF('Leads Priorizados INT'!M:M,A3869)&gt;0,"Sí","No")</f>
        <v>No</v>
      </c>
      <c r="C3869">
        <v>0</v>
      </c>
      <c r="D3869" s="6" t="s">
        <v>414</v>
      </c>
      <c r="E3869" s="5" t="s">
        <v>27802</v>
      </c>
      <c r="F3869" s="5" t="s">
        <v>3318</v>
      </c>
      <c r="G3869" s="5" t="s">
        <v>27803</v>
      </c>
      <c r="H3869" s="7">
        <v>501803</v>
      </c>
      <c r="I3869" s="5">
        <v>4</v>
      </c>
      <c r="J3869" s="5">
        <v>2</v>
      </c>
      <c r="K3869" s="5" t="s">
        <v>27804</v>
      </c>
      <c r="L3869" s="5">
        <v>3.9899999999999998E-2</v>
      </c>
      <c r="M3869" s="8">
        <v>979830547</v>
      </c>
      <c r="N3869" s="8">
        <v>979714389</v>
      </c>
      <c r="O3869" s="8">
        <v>979165115</v>
      </c>
      <c r="P3869" s="8"/>
      <c r="Q3869" s="8"/>
      <c r="R3869" s="5" t="s">
        <v>417</v>
      </c>
      <c r="S3869" s="5" t="s">
        <v>417</v>
      </c>
      <c r="T3869" s="5" t="s">
        <v>417</v>
      </c>
      <c r="U3869" s="5" t="s">
        <v>417</v>
      </c>
      <c r="V3869" s="5" t="s">
        <v>417</v>
      </c>
      <c r="W3869" s="5" t="s">
        <v>417</v>
      </c>
      <c r="X3869" s="5" t="s">
        <v>417</v>
      </c>
      <c r="Y3869" s="5" t="s">
        <v>417</v>
      </c>
      <c r="Z3869" s="5" t="s">
        <v>417</v>
      </c>
      <c r="AA3869" s="5" t="s">
        <v>417</v>
      </c>
      <c r="AB3869" s="5" t="s">
        <v>27805</v>
      </c>
      <c r="AC3869" s="5"/>
      <c r="AD3869" s="5"/>
      <c r="AE3869" s="5"/>
      <c r="AF3869" s="5"/>
    </row>
    <row r="3870" spans="1:32" hidden="1">
      <c r="A3870" s="5" t="s">
        <v>27806</v>
      </c>
      <c r="B3870" s="5" t="str">
        <f>IF(COUNTIF('Leads Priorizados INT'!M:M,A3870)&gt;0,"Sí","No")</f>
        <v>No</v>
      </c>
      <c r="C3870">
        <v>0</v>
      </c>
      <c r="D3870" s="6" t="s">
        <v>414</v>
      </c>
      <c r="E3870" s="5" t="s">
        <v>27807</v>
      </c>
      <c r="F3870" s="5" t="s">
        <v>152</v>
      </c>
      <c r="G3870" s="5" t="s">
        <v>3229</v>
      </c>
      <c r="H3870" s="7">
        <v>901283</v>
      </c>
      <c r="I3870" s="5">
        <v>1</v>
      </c>
      <c r="J3870" s="5">
        <v>1</v>
      </c>
      <c r="K3870" s="5" t="s">
        <v>27808</v>
      </c>
      <c r="L3870" s="5">
        <v>3.9899999999999998E-2</v>
      </c>
      <c r="M3870" s="8"/>
      <c r="N3870" s="8"/>
      <c r="O3870" s="8"/>
      <c r="P3870" s="8"/>
      <c r="Q3870" s="8"/>
      <c r="R3870" s="5" t="s">
        <v>417</v>
      </c>
      <c r="S3870" s="5" t="s">
        <v>417</v>
      </c>
      <c r="T3870" s="5" t="s">
        <v>417</v>
      </c>
      <c r="U3870" s="5" t="s">
        <v>417</v>
      </c>
      <c r="V3870" s="5" t="s">
        <v>417</v>
      </c>
      <c r="W3870" s="5" t="s">
        <v>417</v>
      </c>
      <c r="X3870" s="5" t="s">
        <v>417</v>
      </c>
      <c r="Y3870" s="5" t="s">
        <v>417</v>
      </c>
      <c r="Z3870" s="5" t="s">
        <v>417</v>
      </c>
      <c r="AA3870" s="5" t="s">
        <v>417</v>
      </c>
      <c r="AB3870" s="5"/>
      <c r="AC3870" s="5"/>
      <c r="AD3870" s="5"/>
      <c r="AE3870" s="5"/>
      <c r="AF3870" s="5"/>
    </row>
    <row r="3871" spans="1:32" hidden="1">
      <c r="A3871" s="5" t="s">
        <v>27809</v>
      </c>
      <c r="B3871" s="5" t="str">
        <f>IF(COUNTIF('Leads Priorizados INT'!M:M,A3871)&gt;0,"Sí","No")</f>
        <v>No</v>
      </c>
      <c r="C3871">
        <v>0</v>
      </c>
      <c r="D3871" s="6" t="s">
        <v>414</v>
      </c>
      <c r="E3871" s="5" t="s">
        <v>27810</v>
      </c>
      <c r="F3871" s="5" t="s">
        <v>1382</v>
      </c>
      <c r="G3871" s="5" t="s">
        <v>25669</v>
      </c>
      <c r="H3871" s="7">
        <v>619699</v>
      </c>
      <c r="I3871" s="5">
        <v>3</v>
      </c>
      <c r="J3871" s="5">
        <v>1</v>
      </c>
      <c r="K3871" s="5" t="s">
        <v>27811</v>
      </c>
      <c r="L3871" s="5">
        <v>3.9899999999999998E-2</v>
      </c>
      <c r="M3871" s="8">
        <v>696837133</v>
      </c>
      <c r="N3871" s="8"/>
      <c r="O3871" s="8"/>
      <c r="P3871" s="8"/>
      <c r="Q3871" s="8"/>
      <c r="R3871" s="5" t="s">
        <v>417</v>
      </c>
      <c r="S3871" s="5" t="s">
        <v>417</v>
      </c>
      <c r="T3871" s="5" t="s">
        <v>417</v>
      </c>
      <c r="U3871" s="5" t="s">
        <v>417</v>
      </c>
      <c r="V3871" s="5" t="s">
        <v>417</v>
      </c>
      <c r="W3871" s="5" t="s">
        <v>417</v>
      </c>
      <c r="X3871" s="5" t="s">
        <v>417</v>
      </c>
      <c r="Y3871" s="5" t="s">
        <v>417</v>
      </c>
      <c r="Z3871" s="5" t="s">
        <v>417</v>
      </c>
      <c r="AA3871" s="5" t="s">
        <v>417</v>
      </c>
      <c r="AB3871" s="5"/>
      <c r="AC3871" s="5"/>
      <c r="AD3871" s="5"/>
      <c r="AE3871" s="5"/>
      <c r="AF3871" s="5"/>
    </row>
    <row r="3872" spans="1:32" hidden="1">
      <c r="A3872" s="5" t="s">
        <v>27812</v>
      </c>
      <c r="B3872" s="5" t="str">
        <f>IF(COUNTIF('Leads Priorizados INT'!M:M,A3872)&gt;0,"Sí","No")</f>
        <v>No</v>
      </c>
      <c r="C3872">
        <v>0</v>
      </c>
      <c r="D3872" s="6" t="s">
        <v>414</v>
      </c>
      <c r="E3872" s="5" t="s">
        <v>27813</v>
      </c>
      <c r="F3872" s="5" t="s">
        <v>431</v>
      </c>
      <c r="G3872" s="5" t="s">
        <v>3341</v>
      </c>
      <c r="H3872" s="7">
        <v>740254</v>
      </c>
      <c r="I3872" s="5">
        <v>3</v>
      </c>
      <c r="J3872" s="5">
        <v>1</v>
      </c>
      <c r="K3872" s="5" t="s">
        <v>27814</v>
      </c>
      <c r="L3872" s="5">
        <v>3.9800000000000002E-2</v>
      </c>
      <c r="M3872" s="8">
        <v>934326862</v>
      </c>
      <c r="N3872" s="8"/>
      <c r="O3872" s="8"/>
      <c r="P3872" s="8"/>
      <c r="Q3872" s="8"/>
      <c r="R3872" s="5" t="s">
        <v>417</v>
      </c>
      <c r="S3872" s="5" t="s">
        <v>417</v>
      </c>
      <c r="T3872" s="5" t="s">
        <v>417</v>
      </c>
      <c r="U3872" s="5" t="s">
        <v>417</v>
      </c>
      <c r="V3872" s="5" t="s">
        <v>417</v>
      </c>
      <c r="W3872" s="5" t="s">
        <v>417</v>
      </c>
      <c r="X3872" s="5" t="s">
        <v>417</v>
      </c>
      <c r="Y3872" s="5" t="s">
        <v>417</v>
      </c>
      <c r="Z3872" s="5" t="s">
        <v>417</v>
      </c>
      <c r="AA3872" s="5" t="s">
        <v>417</v>
      </c>
      <c r="AB3872" s="5"/>
      <c r="AC3872" s="5"/>
      <c r="AD3872" s="5"/>
      <c r="AE3872" s="5"/>
      <c r="AF3872" s="5"/>
    </row>
    <row r="3873" spans="1:32" hidden="1">
      <c r="A3873" s="5" t="s">
        <v>27815</v>
      </c>
      <c r="B3873" s="5" t="str">
        <f>IF(COUNTIF('Leads Priorizados INT'!M:M,A3873)&gt;0,"Sí","No")</f>
        <v>No</v>
      </c>
      <c r="C3873">
        <v>0</v>
      </c>
      <c r="D3873" s="6" t="s">
        <v>414</v>
      </c>
      <c r="E3873" s="5" t="s">
        <v>27816</v>
      </c>
      <c r="F3873" s="5" t="s">
        <v>431</v>
      </c>
      <c r="G3873" s="5" t="s">
        <v>2465</v>
      </c>
      <c r="H3873" s="7">
        <v>944028</v>
      </c>
      <c r="I3873" s="5">
        <v>8</v>
      </c>
      <c r="J3873" s="5">
        <v>1</v>
      </c>
      <c r="K3873" s="5" t="s">
        <v>27817</v>
      </c>
      <c r="L3873" s="5">
        <v>3.9800000000000002E-2</v>
      </c>
      <c r="M3873" s="8"/>
      <c r="N3873" s="8"/>
      <c r="O3873" s="8"/>
      <c r="P3873" s="8"/>
      <c r="Q3873" s="8"/>
      <c r="R3873" s="5" t="s">
        <v>417</v>
      </c>
      <c r="S3873" s="5" t="s">
        <v>417</v>
      </c>
      <c r="T3873" s="5" t="s">
        <v>417</v>
      </c>
      <c r="U3873" s="5" t="s">
        <v>417</v>
      </c>
      <c r="V3873" s="5" t="s">
        <v>417</v>
      </c>
      <c r="W3873" s="5" t="s">
        <v>417</v>
      </c>
      <c r="X3873" s="5" t="s">
        <v>417</v>
      </c>
      <c r="Y3873" s="5" t="s">
        <v>417</v>
      </c>
      <c r="Z3873" s="5" t="s">
        <v>417</v>
      </c>
      <c r="AA3873" s="5" t="s">
        <v>417</v>
      </c>
      <c r="AB3873" s="5"/>
      <c r="AC3873" s="5"/>
      <c r="AD3873" s="5"/>
      <c r="AE3873" s="5"/>
      <c r="AF3873" s="5"/>
    </row>
    <row r="3874" spans="1:32" hidden="1">
      <c r="A3874" s="5" t="s">
        <v>27818</v>
      </c>
      <c r="B3874" s="5" t="str">
        <f>IF(COUNTIF('Leads Priorizados INT'!M:M,A3874)&gt;0,"Sí","No")</f>
        <v>No</v>
      </c>
      <c r="C3874">
        <v>0</v>
      </c>
      <c r="D3874" s="6" t="s">
        <v>1234</v>
      </c>
      <c r="E3874" s="5" t="s">
        <v>27819</v>
      </c>
      <c r="F3874" s="5" t="s">
        <v>431</v>
      </c>
      <c r="G3874" s="5" t="s">
        <v>1235</v>
      </c>
      <c r="H3874" s="7">
        <v>6619118</v>
      </c>
      <c r="I3874" s="5">
        <v>80</v>
      </c>
      <c r="J3874" s="5">
        <v>1</v>
      </c>
      <c r="K3874" s="5" t="s">
        <v>27820</v>
      </c>
      <c r="L3874" s="5">
        <v>3.9800000000000002E-2</v>
      </c>
      <c r="M3874" s="8">
        <v>664276982</v>
      </c>
      <c r="N3874" s="8"/>
      <c r="O3874" s="8"/>
      <c r="P3874" s="8"/>
      <c r="Q3874" s="8"/>
      <c r="R3874" s="5" t="s">
        <v>417</v>
      </c>
      <c r="S3874" s="5" t="s">
        <v>417</v>
      </c>
      <c r="T3874" s="5" t="s">
        <v>417</v>
      </c>
      <c r="U3874" s="5" t="s">
        <v>417</v>
      </c>
      <c r="V3874" s="5" t="s">
        <v>417</v>
      </c>
      <c r="W3874" s="5" t="s">
        <v>417</v>
      </c>
      <c r="X3874" s="5" t="s">
        <v>417</v>
      </c>
      <c r="Y3874" s="5" t="s">
        <v>417</v>
      </c>
      <c r="Z3874" s="5" t="s">
        <v>417</v>
      </c>
      <c r="AA3874" s="5" t="s">
        <v>417</v>
      </c>
      <c r="AB3874" s="5"/>
      <c r="AC3874" s="5"/>
      <c r="AD3874" s="5"/>
      <c r="AE3874" s="5"/>
      <c r="AF3874" s="5"/>
    </row>
    <row r="3875" spans="1:32" hidden="1">
      <c r="A3875" s="5" t="s">
        <v>27821</v>
      </c>
      <c r="B3875" s="5" t="str">
        <f>IF(COUNTIF('Leads Priorizados INT'!M:M,A3875)&gt;0,"Sí","No")</f>
        <v>No</v>
      </c>
      <c r="C3875">
        <v>0</v>
      </c>
      <c r="D3875" s="6" t="s">
        <v>414</v>
      </c>
      <c r="E3875" s="5" t="s">
        <v>27822</v>
      </c>
      <c r="F3875" s="5" t="s">
        <v>152</v>
      </c>
      <c r="G3875" s="5" t="s">
        <v>20431</v>
      </c>
      <c r="H3875" s="7">
        <v>561105</v>
      </c>
      <c r="I3875" s="5">
        <v>4</v>
      </c>
      <c r="J3875" s="5">
        <v>1</v>
      </c>
      <c r="K3875" s="5" t="s">
        <v>27823</v>
      </c>
      <c r="L3875" s="5">
        <v>3.9800000000000002E-2</v>
      </c>
      <c r="M3875" s="8"/>
      <c r="N3875" s="8"/>
      <c r="O3875" s="8"/>
      <c r="P3875" s="8"/>
      <c r="Q3875" s="8"/>
      <c r="R3875" s="5" t="s">
        <v>417</v>
      </c>
      <c r="S3875" s="5" t="s">
        <v>417</v>
      </c>
      <c r="T3875" s="5" t="s">
        <v>417</v>
      </c>
      <c r="U3875" s="5" t="s">
        <v>417</v>
      </c>
      <c r="V3875" s="5" t="s">
        <v>417</v>
      </c>
      <c r="W3875" s="5" t="s">
        <v>417</v>
      </c>
      <c r="X3875" s="5" t="s">
        <v>417</v>
      </c>
      <c r="Y3875" s="5" t="s">
        <v>417</v>
      </c>
      <c r="Z3875" s="5" t="s">
        <v>417</v>
      </c>
      <c r="AA3875" s="5" t="s">
        <v>417</v>
      </c>
      <c r="AB3875" s="5"/>
      <c r="AC3875" s="5"/>
      <c r="AD3875" s="5"/>
      <c r="AE3875" s="5"/>
      <c r="AF3875" s="5"/>
    </row>
    <row r="3876" spans="1:32" hidden="1">
      <c r="A3876" s="5" t="s">
        <v>27824</v>
      </c>
      <c r="B3876" s="5" t="str">
        <f>IF(COUNTIF('Leads Priorizados INT'!M:M,A3876)&gt;0,"Sí","No")</f>
        <v>No</v>
      </c>
      <c r="C3876">
        <v>0</v>
      </c>
      <c r="D3876" s="6" t="s">
        <v>414</v>
      </c>
      <c r="E3876" s="5" t="s">
        <v>27825</v>
      </c>
      <c r="F3876" s="5" t="s">
        <v>152</v>
      </c>
      <c r="G3876" s="5" t="s">
        <v>1894</v>
      </c>
      <c r="H3876" s="7">
        <v>858249</v>
      </c>
      <c r="I3876" s="5">
        <v>5</v>
      </c>
      <c r="J3876" s="5">
        <v>1</v>
      </c>
      <c r="K3876" s="5" t="s">
        <v>27826</v>
      </c>
      <c r="L3876" s="5">
        <v>3.9800000000000002E-2</v>
      </c>
      <c r="M3876" s="8"/>
      <c r="N3876" s="8"/>
      <c r="O3876" s="8"/>
      <c r="P3876" s="8"/>
      <c r="Q3876" s="8"/>
      <c r="R3876" s="5" t="s">
        <v>417</v>
      </c>
      <c r="S3876" s="5" t="s">
        <v>417</v>
      </c>
      <c r="T3876" s="5" t="s">
        <v>417</v>
      </c>
      <c r="U3876" s="5" t="s">
        <v>417</v>
      </c>
      <c r="V3876" s="5" t="s">
        <v>417</v>
      </c>
      <c r="W3876" s="5" t="s">
        <v>417</v>
      </c>
      <c r="X3876" s="5" t="s">
        <v>417</v>
      </c>
      <c r="Y3876" s="5" t="s">
        <v>417</v>
      </c>
      <c r="Z3876" s="5" t="s">
        <v>417</v>
      </c>
      <c r="AA3876" s="5" t="s">
        <v>417</v>
      </c>
      <c r="AB3876" s="5"/>
      <c r="AC3876" s="5"/>
      <c r="AD3876" s="5"/>
      <c r="AE3876" s="5"/>
      <c r="AF3876" s="5"/>
    </row>
    <row r="3877" spans="1:32" hidden="1">
      <c r="A3877" s="5" t="s">
        <v>27827</v>
      </c>
      <c r="B3877" s="5" t="str">
        <f>IF(COUNTIF('Leads Priorizados INT'!M:M,A3877)&gt;0,"Sí","No")</f>
        <v>No</v>
      </c>
      <c r="C3877">
        <v>0</v>
      </c>
      <c r="D3877" s="6" t="s">
        <v>414</v>
      </c>
      <c r="E3877" s="5" t="s">
        <v>27828</v>
      </c>
      <c r="F3877" s="5" t="s">
        <v>721</v>
      </c>
      <c r="G3877" s="5" t="s">
        <v>3350</v>
      </c>
      <c r="H3877" s="7">
        <v>942373</v>
      </c>
      <c r="I3877" s="5">
        <v>0</v>
      </c>
      <c r="J3877" s="5">
        <v>2</v>
      </c>
      <c r="K3877" s="5" t="s">
        <v>27829</v>
      </c>
      <c r="L3877" s="5">
        <v>3.9699999999999999E-2</v>
      </c>
      <c r="M3877" s="8"/>
      <c r="N3877" s="8"/>
      <c r="O3877" s="8"/>
      <c r="P3877" s="8"/>
      <c r="Q3877" s="8"/>
      <c r="R3877" s="5" t="s">
        <v>417</v>
      </c>
      <c r="S3877" s="5" t="s">
        <v>417</v>
      </c>
      <c r="T3877" s="5" t="s">
        <v>417</v>
      </c>
      <c r="U3877" s="5" t="s">
        <v>417</v>
      </c>
      <c r="V3877" s="5" t="s">
        <v>417</v>
      </c>
      <c r="W3877" s="5" t="s">
        <v>417</v>
      </c>
      <c r="X3877" s="5" t="s">
        <v>417</v>
      </c>
      <c r="Y3877" s="5" t="s">
        <v>417</v>
      </c>
      <c r="Z3877" s="5" t="s">
        <v>417</v>
      </c>
      <c r="AA3877" s="5" t="s">
        <v>417</v>
      </c>
      <c r="AB3877" s="5"/>
      <c r="AC3877" s="5"/>
      <c r="AD3877" s="5"/>
      <c r="AE3877" s="5"/>
      <c r="AF3877" s="5"/>
    </row>
    <row r="3878" spans="1:32" hidden="1">
      <c r="A3878" s="5" t="s">
        <v>27830</v>
      </c>
      <c r="B3878" s="5" t="str">
        <f>IF(COUNTIF('Leads Priorizados INT'!M:M,A3878)&gt;0,"Sí","No")</f>
        <v>No</v>
      </c>
      <c r="C3878">
        <v>0</v>
      </c>
      <c r="D3878" s="6" t="s">
        <v>414</v>
      </c>
      <c r="E3878" s="5" t="s">
        <v>27831</v>
      </c>
      <c r="F3878" s="5" t="s">
        <v>431</v>
      </c>
      <c r="G3878" s="5" t="s">
        <v>9769</v>
      </c>
      <c r="H3878" s="7">
        <v>300506</v>
      </c>
      <c r="I3878" s="5">
        <v>6</v>
      </c>
      <c r="J3878" s="5">
        <v>1</v>
      </c>
      <c r="K3878" s="5" t="s">
        <v>27832</v>
      </c>
      <c r="L3878" s="5">
        <v>3.9699999999999999E-2</v>
      </c>
      <c r="M3878" s="8"/>
      <c r="N3878" s="8"/>
      <c r="O3878" s="8"/>
      <c r="P3878" s="8"/>
      <c r="Q3878" s="8"/>
      <c r="R3878" s="5" t="s">
        <v>417</v>
      </c>
      <c r="S3878" s="5" t="s">
        <v>417</v>
      </c>
      <c r="T3878" s="5" t="s">
        <v>417</v>
      </c>
      <c r="U3878" s="5" t="s">
        <v>417</v>
      </c>
      <c r="V3878" s="5" t="s">
        <v>417</v>
      </c>
      <c r="W3878" s="5" t="s">
        <v>417</v>
      </c>
      <c r="X3878" s="5" t="s">
        <v>417</v>
      </c>
      <c r="Y3878" s="5" t="s">
        <v>417</v>
      </c>
      <c r="Z3878" s="5" t="s">
        <v>417</v>
      </c>
      <c r="AA3878" s="5" t="s">
        <v>417</v>
      </c>
      <c r="AB3878" s="5"/>
      <c r="AC3878" s="5"/>
      <c r="AD3878" s="5"/>
      <c r="AE3878" s="5"/>
      <c r="AF3878" s="5"/>
    </row>
    <row r="3879" spans="1:32" hidden="1">
      <c r="A3879" s="5" t="s">
        <v>27833</v>
      </c>
      <c r="B3879" s="5" t="str">
        <f>IF(COUNTIF('Leads Priorizados INT'!M:M,A3879)&gt;0,"Sí","No")</f>
        <v>No</v>
      </c>
      <c r="C3879">
        <v>0</v>
      </c>
      <c r="D3879" s="6" t="s">
        <v>414</v>
      </c>
      <c r="E3879" s="5" t="s">
        <v>27834</v>
      </c>
      <c r="F3879" s="5" t="s">
        <v>721</v>
      </c>
      <c r="G3879" s="5" t="s">
        <v>15694</v>
      </c>
      <c r="H3879" s="7">
        <v>320203</v>
      </c>
      <c r="I3879" s="5">
        <v>1</v>
      </c>
      <c r="J3879" s="5">
        <v>1</v>
      </c>
      <c r="K3879" s="5" t="s">
        <v>27835</v>
      </c>
      <c r="L3879" s="5">
        <v>3.9699999999999999E-2</v>
      </c>
      <c r="M3879" s="8"/>
      <c r="N3879" s="8"/>
      <c r="O3879" s="8"/>
      <c r="P3879" s="8"/>
      <c r="Q3879" s="8"/>
      <c r="R3879" s="5" t="s">
        <v>417</v>
      </c>
      <c r="S3879" s="5" t="s">
        <v>417</v>
      </c>
      <c r="T3879" s="5" t="s">
        <v>417</v>
      </c>
      <c r="U3879" s="5" t="s">
        <v>417</v>
      </c>
      <c r="V3879" s="5" t="s">
        <v>417</v>
      </c>
      <c r="W3879" s="5" t="s">
        <v>417</v>
      </c>
      <c r="X3879" s="5" t="s">
        <v>417</v>
      </c>
      <c r="Y3879" s="5" t="s">
        <v>417</v>
      </c>
      <c r="Z3879" s="5" t="s">
        <v>417</v>
      </c>
      <c r="AA3879" s="5" t="s">
        <v>417</v>
      </c>
      <c r="AB3879" s="5"/>
      <c r="AC3879" s="5"/>
      <c r="AD3879" s="5"/>
      <c r="AE3879" s="5"/>
      <c r="AF3879" s="5"/>
    </row>
    <row r="3880" spans="1:32" hidden="1">
      <c r="A3880" s="5" t="s">
        <v>27836</v>
      </c>
      <c r="B3880" s="5" t="str">
        <f>IF(COUNTIF('Leads Priorizados INT'!M:M,A3880)&gt;0,"Sí","No")</f>
        <v>No</v>
      </c>
      <c r="C3880">
        <v>0</v>
      </c>
      <c r="D3880" s="6" t="s">
        <v>414</v>
      </c>
      <c r="E3880" s="5" t="s">
        <v>27837</v>
      </c>
      <c r="F3880" s="5" t="s">
        <v>152</v>
      </c>
      <c r="G3880" s="5" t="s">
        <v>14109</v>
      </c>
      <c r="H3880" s="7">
        <v>300739</v>
      </c>
      <c r="I3880" s="5">
        <v>2</v>
      </c>
      <c r="J3880" s="5">
        <v>1</v>
      </c>
      <c r="K3880" s="5" t="s">
        <v>27838</v>
      </c>
      <c r="L3880" s="5">
        <v>3.9699999999999999E-2</v>
      </c>
      <c r="M3880" s="8">
        <v>916822039</v>
      </c>
      <c r="N3880" s="8"/>
      <c r="O3880" s="8"/>
      <c r="P3880" s="8"/>
      <c r="Q3880" s="8"/>
      <c r="R3880" s="5" t="s">
        <v>417</v>
      </c>
      <c r="S3880" s="5" t="s">
        <v>417</v>
      </c>
      <c r="T3880" s="5" t="s">
        <v>417</v>
      </c>
      <c r="U3880" s="5" t="s">
        <v>417</v>
      </c>
      <c r="V3880" s="5" t="s">
        <v>417</v>
      </c>
      <c r="W3880" s="5" t="s">
        <v>417</v>
      </c>
      <c r="X3880" s="5" t="s">
        <v>417</v>
      </c>
      <c r="Y3880" s="5" t="s">
        <v>417</v>
      </c>
      <c r="Z3880" s="5" t="s">
        <v>417</v>
      </c>
      <c r="AA3880" s="5" t="s">
        <v>417</v>
      </c>
      <c r="AB3880" s="5"/>
      <c r="AC3880" s="5"/>
      <c r="AD3880" s="5"/>
      <c r="AE3880" s="5"/>
      <c r="AF3880" s="5"/>
    </row>
    <row r="3881" spans="1:32" hidden="1">
      <c r="A3881" s="5" t="s">
        <v>27839</v>
      </c>
      <c r="B3881" s="5" t="str">
        <f>IF(COUNTIF('Leads Priorizados INT'!M:M,A3881)&gt;0,"Sí","No")</f>
        <v>No</v>
      </c>
      <c r="C3881">
        <v>0</v>
      </c>
      <c r="D3881" s="6" t="s">
        <v>414</v>
      </c>
      <c r="E3881" s="5" t="s">
        <v>27840</v>
      </c>
      <c r="F3881" s="5" t="s">
        <v>152</v>
      </c>
      <c r="G3881" s="5" t="s">
        <v>2795</v>
      </c>
      <c r="H3881" s="7">
        <v>1373168</v>
      </c>
      <c r="I3881" s="5">
        <v>1</v>
      </c>
      <c r="J3881" s="5">
        <v>1</v>
      </c>
      <c r="K3881" s="5" t="s">
        <v>27841</v>
      </c>
      <c r="L3881" s="5">
        <v>3.9699999999999999E-2</v>
      </c>
      <c r="M3881" s="8">
        <v>914557461</v>
      </c>
      <c r="N3881" s="8"/>
      <c r="O3881" s="8"/>
      <c r="P3881" s="8"/>
      <c r="Q3881" s="8"/>
      <c r="R3881" s="5" t="s">
        <v>417</v>
      </c>
      <c r="S3881" s="5" t="s">
        <v>417</v>
      </c>
      <c r="T3881" s="5" t="s">
        <v>417</v>
      </c>
      <c r="U3881" s="5" t="s">
        <v>417</v>
      </c>
      <c r="V3881" s="5" t="s">
        <v>417</v>
      </c>
      <c r="W3881" s="5" t="s">
        <v>417</v>
      </c>
      <c r="X3881" s="5" t="s">
        <v>417</v>
      </c>
      <c r="Y3881" s="5" t="s">
        <v>417</v>
      </c>
      <c r="Z3881" s="5" t="s">
        <v>417</v>
      </c>
      <c r="AA3881" s="5" t="s">
        <v>417</v>
      </c>
      <c r="AB3881" s="5"/>
      <c r="AC3881" s="5"/>
      <c r="AD3881" s="5"/>
      <c r="AE3881" s="5"/>
      <c r="AF3881" s="5"/>
    </row>
    <row r="3882" spans="1:32" hidden="1">
      <c r="A3882" s="5" t="s">
        <v>27842</v>
      </c>
      <c r="B3882" s="5" t="str">
        <f>IF(COUNTIF('Leads Priorizados INT'!M:M,A3882)&gt;0,"Sí","No")</f>
        <v>No</v>
      </c>
      <c r="C3882">
        <v>0</v>
      </c>
      <c r="D3882" s="6" t="s">
        <v>414</v>
      </c>
      <c r="E3882" s="5" t="s">
        <v>27843</v>
      </c>
      <c r="F3882" s="5" t="s">
        <v>152</v>
      </c>
      <c r="G3882" s="5" t="s">
        <v>3588</v>
      </c>
      <c r="H3882" s="7">
        <v>804849</v>
      </c>
      <c r="I3882" s="5">
        <v>2</v>
      </c>
      <c r="J3882" s="5">
        <v>1</v>
      </c>
      <c r="K3882" s="5" t="s">
        <v>27844</v>
      </c>
      <c r="L3882" s="5">
        <v>3.9699999999999999E-2</v>
      </c>
      <c r="M3882" s="8"/>
      <c r="N3882" s="8"/>
      <c r="O3882" s="8"/>
      <c r="P3882" s="8"/>
      <c r="Q3882" s="8"/>
      <c r="R3882" s="5" t="s">
        <v>417</v>
      </c>
      <c r="S3882" s="5" t="s">
        <v>417</v>
      </c>
      <c r="T3882" s="5" t="s">
        <v>417</v>
      </c>
      <c r="U3882" s="5" t="s">
        <v>417</v>
      </c>
      <c r="V3882" s="5" t="s">
        <v>417</v>
      </c>
      <c r="W3882" s="5" t="s">
        <v>417</v>
      </c>
      <c r="X3882" s="5" t="s">
        <v>417</v>
      </c>
      <c r="Y3882" s="5" t="s">
        <v>417</v>
      </c>
      <c r="Z3882" s="5" t="s">
        <v>417</v>
      </c>
      <c r="AA3882" s="5" t="s">
        <v>417</v>
      </c>
      <c r="AB3882" s="5"/>
      <c r="AC3882" s="5"/>
      <c r="AD3882" s="5"/>
      <c r="AE3882" s="5"/>
      <c r="AF3882" s="5"/>
    </row>
    <row r="3883" spans="1:32" hidden="1">
      <c r="A3883" s="5" t="s">
        <v>27845</v>
      </c>
      <c r="B3883" s="5" t="str">
        <f>IF(COUNTIF('Leads Priorizados INT'!M:M,A3883)&gt;0,"Sí","No")</f>
        <v>No</v>
      </c>
      <c r="C3883">
        <v>0</v>
      </c>
      <c r="D3883" s="6" t="s">
        <v>414</v>
      </c>
      <c r="E3883" s="5" t="s">
        <v>27846</v>
      </c>
      <c r="F3883" s="5" t="s">
        <v>152</v>
      </c>
      <c r="G3883" s="5" t="s">
        <v>2868</v>
      </c>
      <c r="H3883" s="7">
        <v>636959</v>
      </c>
      <c r="I3883" s="5">
        <v>5</v>
      </c>
      <c r="J3883" s="5">
        <v>1</v>
      </c>
      <c r="K3883" s="5" t="s">
        <v>27847</v>
      </c>
      <c r="L3883" s="5">
        <v>3.9699999999999999E-2</v>
      </c>
      <c r="M3883" s="8"/>
      <c r="N3883" s="8"/>
      <c r="O3883" s="8"/>
      <c r="P3883" s="8"/>
      <c r="Q3883" s="8"/>
      <c r="R3883" s="5" t="s">
        <v>417</v>
      </c>
      <c r="S3883" s="5" t="s">
        <v>417</v>
      </c>
      <c r="T3883" s="5" t="s">
        <v>417</v>
      </c>
      <c r="U3883" s="5" t="s">
        <v>417</v>
      </c>
      <c r="V3883" s="5" t="s">
        <v>417</v>
      </c>
      <c r="W3883" s="5" t="s">
        <v>417</v>
      </c>
      <c r="X3883" s="5" t="s">
        <v>417</v>
      </c>
      <c r="Y3883" s="5" t="s">
        <v>417</v>
      </c>
      <c r="Z3883" s="5" t="s">
        <v>417</v>
      </c>
      <c r="AA3883" s="5" t="s">
        <v>417</v>
      </c>
      <c r="AB3883" s="5"/>
      <c r="AC3883" s="5"/>
      <c r="AD3883" s="5"/>
      <c r="AE3883" s="5"/>
      <c r="AF3883" s="5"/>
    </row>
    <row r="3884" spans="1:32">
      <c r="A3884" s="5" t="s">
        <v>27848</v>
      </c>
      <c r="B3884" s="5" t="str">
        <f>IF(COUNTIF('Leads Priorizados INT'!M:M,A3884)&gt;0,"Sí","No")</f>
        <v>No</v>
      </c>
      <c r="C3884">
        <v>1</v>
      </c>
      <c r="D3884" s="6" t="s">
        <v>414</v>
      </c>
      <c r="E3884" s="5" t="s">
        <v>27849</v>
      </c>
      <c r="F3884" s="5" t="s">
        <v>2926</v>
      </c>
      <c r="G3884" s="5" t="s">
        <v>10763</v>
      </c>
      <c r="H3884" s="7">
        <v>531959</v>
      </c>
      <c r="I3884" s="5">
        <v>4</v>
      </c>
      <c r="J3884" s="5">
        <v>1</v>
      </c>
      <c r="K3884" s="5" t="s">
        <v>27850</v>
      </c>
      <c r="L3884" s="5">
        <v>3.9600000000000003E-2</v>
      </c>
      <c r="M3884" s="8"/>
      <c r="N3884" s="8"/>
      <c r="O3884" s="8"/>
      <c r="P3884" s="8"/>
      <c r="Q3884" s="8"/>
      <c r="R3884" s="5" t="s">
        <v>417</v>
      </c>
      <c r="S3884" s="5" t="s">
        <v>417</v>
      </c>
      <c r="T3884" s="5" t="s">
        <v>417</v>
      </c>
      <c r="U3884" s="5" t="s">
        <v>417</v>
      </c>
      <c r="V3884" s="5" t="s">
        <v>417</v>
      </c>
      <c r="W3884" s="5" t="s">
        <v>417</v>
      </c>
      <c r="X3884" s="5" t="s">
        <v>417</v>
      </c>
      <c r="Y3884" s="5" t="s">
        <v>417</v>
      </c>
      <c r="Z3884" s="5" t="s">
        <v>417</v>
      </c>
      <c r="AA3884" s="5" t="s">
        <v>417</v>
      </c>
      <c r="AB3884" s="5"/>
      <c r="AC3884" s="5"/>
      <c r="AD3884" s="5"/>
      <c r="AE3884" s="5"/>
      <c r="AF3884" s="5"/>
    </row>
    <row r="3885" spans="1:32" hidden="1">
      <c r="A3885" s="5" t="s">
        <v>27851</v>
      </c>
      <c r="B3885" s="5" t="str">
        <f>IF(COUNTIF('Leads Priorizados INT'!M:M,A3885)&gt;0,"Sí","No")</f>
        <v>No</v>
      </c>
      <c r="C3885">
        <v>0</v>
      </c>
      <c r="D3885" s="6" t="s">
        <v>414</v>
      </c>
      <c r="E3885" s="5" t="s">
        <v>27852</v>
      </c>
      <c r="F3885" s="5" t="s">
        <v>431</v>
      </c>
      <c r="G3885" s="5" t="s">
        <v>2961</v>
      </c>
      <c r="H3885" s="7">
        <v>546935</v>
      </c>
      <c r="I3885" s="5">
        <v>4</v>
      </c>
      <c r="J3885" s="5">
        <v>1</v>
      </c>
      <c r="K3885" s="5" t="s">
        <v>27853</v>
      </c>
      <c r="L3885" s="5">
        <v>3.9600000000000003E-2</v>
      </c>
      <c r="M3885" s="8"/>
      <c r="N3885" s="8"/>
      <c r="O3885" s="8"/>
      <c r="P3885" s="8"/>
      <c r="Q3885" s="8"/>
      <c r="R3885" s="5" t="s">
        <v>417</v>
      </c>
      <c r="S3885" s="5" t="s">
        <v>417</v>
      </c>
      <c r="T3885" s="5" t="s">
        <v>417</v>
      </c>
      <c r="U3885" s="5" t="s">
        <v>417</v>
      </c>
      <c r="V3885" s="5" t="s">
        <v>417</v>
      </c>
      <c r="W3885" s="5" t="s">
        <v>417</v>
      </c>
      <c r="X3885" s="5" t="s">
        <v>417</v>
      </c>
      <c r="Y3885" s="5" t="s">
        <v>417</v>
      </c>
      <c r="Z3885" s="5" t="s">
        <v>417</v>
      </c>
      <c r="AA3885" s="5" t="s">
        <v>417</v>
      </c>
      <c r="AB3885" s="5"/>
      <c r="AC3885" s="5"/>
      <c r="AD3885" s="5"/>
      <c r="AE3885" s="5"/>
      <c r="AF3885" s="5"/>
    </row>
    <row r="3886" spans="1:32">
      <c r="A3886" s="5" t="s">
        <v>27854</v>
      </c>
      <c r="B3886" s="5" t="str">
        <f>IF(COUNTIF('Leads Priorizados INT'!M:M,A3886)&gt;0,"Sí","No")</f>
        <v>No</v>
      </c>
      <c r="C3886">
        <v>1</v>
      </c>
      <c r="D3886" s="6" t="s">
        <v>414</v>
      </c>
      <c r="E3886" s="5" t="s">
        <v>27855</v>
      </c>
      <c r="F3886" s="5" t="s">
        <v>152</v>
      </c>
      <c r="G3886" s="5" t="s">
        <v>9333</v>
      </c>
      <c r="H3886" s="7">
        <v>632124</v>
      </c>
      <c r="I3886" s="5">
        <v>1</v>
      </c>
      <c r="J3886" s="5">
        <v>1</v>
      </c>
      <c r="K3886" s="5" t="s">
        <v>27856</v>
      </c>
      <c r="L3886" s="5">
        <v>3.9600000000000003E-2</v>
      </c>
      <c r="M3886" s="8"/>
      <c r="N3886" s="8"/>
      <c r="O3886" s="8"/>
      <c r="P3886" s="8"/>
      <c r="Q3886" s="8"/>
      <c r="R3886" s="5" t="s">
        <v>417</v>
      </c>
      <c r="S3886" s="5" t="s">
        <v>417</v>
      </c>
      <c r="T3886" s="5" t="s">
        <v>417</v>
      </c>
      <c r="U3886" s="5" t="s">
        <v>417</v>
      </c>
      <c r="V3886" s="5" t="s">
        <v>417</v>
      </c>
      <c r="W3886" s="5" t="s">
        <v>417</v>
      </c>
      <c r="X3886" s="5" t="s">
        <v>417</v>
      </c>
      <c r="Y3886" s="5" t="s">
        <v>417</v>
      </c>
      <c r="Z3886" s="5" t="s">
        <v>417</v>
      </c>
      <c r="AA3886" s="5" t="s">
        <v>417</v>
      </c>
      <c r="AB3886" s="5"/>
      <c r="AC3886" s="5"/>
      <c r="AD3886" s="5"/>
      <c r="AE3886" s="5"/>
      <c r="AF3886" s="5"/>
    </row>
    <row r="3887" spans="1:32" hidden="1">
      <c r="A3887" s="5" t="s">
        <v>27857</v>
      </c>
      <c r="B3887" s="5" t="str">
        <f>IF(COUNTIF('Leads Priorizados INT'!M:M,A3887)&gt;0,"Sí","No")</f>
        <v>No</v>
      </c>
      <c r="C3887">
        <v>0</v>
      </c>
      <c r="D3887" s="6" t="s">
        <v>414</v>
      </c>
      <c r="E3887" s="5" t="s">
        <v>27858</v>
      </c>
      <c r="F3887" s="5" t="s">
        <v>5398</v>
      </c>
      <c r="G3887" s="5" t="s">
        <v>27704</v>
      </c>
      <c r="H3887" s="7">
        <v>495445</v>
      </c>
      <c r="I3887" s="5">
        <v>0</v>
      </c>
      <c r="J3887" s="5">
        <v>1</v>
      </c>
      <c r="K3887" s="5" t="s">
        <v>27859</v>
      </c>
      <c r="L3887" s="5">
        <v>3.95E-2</v>
      </c>
      <c r="M3887" s="8">
        <v>967119999</v>
      </c>
      <c r="N3887" s="8">
        <v>677779098</v>
      </c>
      <c r="O3887" s="8">
        <v>684379584</v>
      </c>
      <c r="P3887" s="8">
        <v>686966592</v>
      </c>
      <c r="Q3887" s="8">
        <v>630132661</v>
      </c>
      <c r="R3887" s="5" t="s">
        <v>417</v>
      </c>
      <c r="S3887" s="5" t="s">
        <v>417</v>
      </c>
      <c r="T3887" s="5" t="s">
        <v>417</v>
      </c>
      <c r="U3887" s="5" t="s">
        <v>417</v>
      </c>
      <c r="V3887" s="5" t="s">
        <v>417</v>
      </c>
      <c r="W3887" s="5" t="s">
        <v>417</v>
      </c>
      <c r="X3887" s="5" t="s">
        <v>417</v>
      </c>
      <c r="Y3887" s="5" t="s">
        <v>417</v>
      </c>
      <c r="Z3887" s="5" t="s">
        <v>417</v>
      </c>
      <c r="AA3887" s="5" t="s">
        <v>417</v>
      </c>
      <c r="AB3887" s="5"/>
      <c r="AC3887" s="5"/>
      <c r="AD3887" s="5"/>
      <c r="AE3887" s="5"/>
      <c r="AF3887" s="5"/>
    </row>
    <row r="3888" spans="1:32">
      <c r="A3888" s="5" t="s">
        <v>27860</v>
      </c>
      <c r="B3888" s="5" t="str">
        <f>IF(COUNTIF('Leads Priorizados INT'!M:M,A3888)&gt;0,"Sí","No")</f>
        <v>No</v>
      </c>
      <c r="C3888">
        <v>1</v>
      </c>
      <c r="D3888" s="6" t="s">
        <v>430</v>
      </c>
      <c r="E3888" s="5" t="s">
        <v>27861</v>
      </c>
      <c r="F3888" s="5" t="s">
        <v>2007</v>
      </c>
      <c r="G3888" s="5" t="s">
        <v>21694</v>
      </c>
      <c r="H3888" s="7">
        <v>868715</v>
      </c>
      <c r="I3888" s="5">
        <v>22</v>
      </c>
      <c r="J3888" s="5">
        <v>2</v>
      </c>
      <c r="K3888" s="5" t="s">
        <v>27862</v>
      </c>
      <c r="L3888" s="5">
        <v>3.95E-2</v>
      </c>
      <c r="M3888" s="8">
        <v>950043636</v>
      </c>
      <c r="N3888" s="8">
        <v>950150466</v>
      </c>
      <c r="O3888" s="8">
        <v>950275511</v>
      </c>
      <c r="P3888" s="8">
        <v>911255677</v>
      </c>
      <c r="Q3888" s="8">
        <v>955197576</v>
      </c>
      <c r="R3888" s="5" t="s">
        <v>417</v>
      </c>
      <c r="S3888" s="5" t="s">
        <v>417</v>
      </c>
      <c r="T3888" s="5" t="s">
        <v>417</v>
      </c>
      <c r="U3888" s="5" t="s">
        <v>417</v>
      </c>
      <c r="V3888" s="5" t="s">
        <v>417</v>
      </c>
      <c r="W3888" s="5" t="s">
        <v>417</v>
      </c>
      <c r="X3888" s="5" t="s">
        <v>417</v>
      </c>
      <c r="Y3888" s="5" t="s">
        <v>417</v>
      </c>
      <c r="Z3888" s="5" t="s">
        <v>417</v>
      </c>
      <c r="AA3888" s="5" t="s">
        <v>417</v>
      </c>
      <c r="AB3888" s="5" t="s">
        <v>27863</v>
      </c>
      <c r="AC3888" s="5" t="s">
        <v>27864</v>
      </c>
      <c r="AD3888" s="5" t="s">
        <v>27865</v>
      </c>
      <c r="AE3888" s="5" t="s">
        <v>27866</v>
      </c>
      <c r="AF3888" s="5" t="s">
        <v>27867</v>
      </c>
    </row>
    <row r="3889" spans="1:32" hidden="1">
      <c r="A3889" s="5" t="s">
        <v>27868</v>
      </c>
      <c r="B3889" s="5" t="str">
        <f>IF(COUNTIF('Leads Priorizados INT'!M:M,A3889)&gt;0,"Sí","No")</f>
        <v>No</v>
      </c>
      <c r="C3889">
        <v>0</v>
      </c>
      <c r="D3889" s="6" t="s">
        <v>521</v>
      </c>
      <c r="E3889" s="5" t="s">
        <v>27869</v>
      </c>
      <c r="F3889" s="5" t="s">
        <v>1118</v>
      </c>
      <c r="G3889" s="5" t="s">
        <v>27870</v>
      </c>
      <c r="H3889" s="7">
        <v>17740474</v>
      </c>
      <c r="I3889" s="5">
        <v>113</v>
      </c>
      <c r="J3889" s="5">
        <v>3</v>
      </c>
      <c r="K3889" s="5" t="s">
        <v>27871</v>
      </c>
      <c r="L3889" s="5">
        <v>3.95E-2</v>
      </c>
      <c r="M3889" s="8">
        <v>972293150</v>
      </c>
      <c r="N3889" s="8">
        <v>917103940</v>
      </c>
      <c r="O3889" s="8">
        <v>696577210</v>
      </c>
      <c r="P3889" s="8">
        <v>686483413</v>
      </c>
      <c r="Q3889" s="8">
        <v>649481687</v>
      </c>
      <c r="R3889" s="5" t="s">
        <v>417</v>
      </c>
      <c r="S3889" s="5" t="s">
        <v>417</v>
      </c>
      <c r="T3889" s="5" t="s">
        <v>417</v>
      </c>
      <c r="U3889" s="5" t="s">
        <v>417</v>
      </c>
      <c r="V3889" s="5" t="s">
        <v>417</v>
      </c>
      <c r="W3889" s="5" t="s">
        <v>417</v>
      </c>
      <c r="X3889" s="5" t="s">
        <v>417</v>
      </c>
      <c r="Y3889" s="5" t="s">
        <v>417</v>
      </c>
      <c r="Z3889" s="5" t="s">
        <v>417</v>
      </c>
      <c r="AA3889" s="5" t="s">
        <v>417</v>
      </c>
      <c r="AB3889" s="5" t="s">
        <v>27872</v>
      </c>
      <c r="AC3889" s="5" t="s">
        <v>27873</v>
      </c>
      <c r="AD3889" s="5"/>
      <c r="AE3889" s="5"/>
      <c r="AF3889" s="5"/>
    </row>
    <row r="3890" spans="1:32" hidden="1">
      <c r="A3890" s="5" t="s">
        <v>27874</v>
      </c>
      <c r="B3890" s="5" t="str">
        <f>IF(COUNTIF('Leads Priorizados INT'!M:M,A3890)&gt;0,"Sí","No")</f>
        <v>No</v>
      </c>
      <c r="C3890">
        <v>0</v>
      </c>
      <c r="D3890" s="6" t="s">
        <v>414</v>
      </c>
      <c r="E3890" s="5" t="s">
        <v>27875</v>
      </c>
      <c r="F3890" s="5" t="s">
        <v>2631</v>
      </c>
      <c r="G3890" s="5" t="s">
        <v>27876</v>
      </c>
      <c r="H3890" s="7">
        <v>1125070</v>
      </c>
      <c r="I3890" s="5">
        <v>5</v>
      </c>
      <c r="J3890" s="5">
        <v>2</v>
      </c>
      <c r="K3890" s="5" t="s">
        <v>27877</v>
      </c>
      <c r="L3890" s="5">
        <v>3.95E-2</v>
      </c>
      <c r="M3890" s="8"/>
      <c r="N3890" s="8"/>
      <c r="O3890" s="8"/>
      <c r="P3890" s="8"/>
      <c r="Q3890" s="8"/>
      <c r="R3890" s="5" t="s">
        <v>417</v>
      </c>
      <c r="S3890" s="5" t="s">
        <v>417</v>
      </c>
      <c r="T3890" s="5" t="s">
        <v>417</v>
      </c>
      <c r="U3890" s="5" t="s">
        <v>417</v>
      </c>
      <c r="V3890" s="5" t="s">
        <v>417</v>
      </c>
      <c r="W3890" s="5" t="s">
        <v>417</v>
      </c>
      <c r="X3890" s="5" t="s">
        <v>417</v>
      </c>
      <c r="Y3890" s="5" t="s">
        <v>417</v>
      </c>
      <c r="Z3890" s="5" t="s">
        <v>417</v>
      </c>
      <c r="AA3890" s="5" t="s">
        <v>417</v>
      </c>
      <c r="AB3890" s="5"/>
      <c r="AC3890" s="5"/>
      <c r="AD3890" s="5"/>
      <c r="AE3890" s="5"/>
      <c r="AF3890" s="5"/>
    </row>
    <row r="3891" spans="1:32" hidden="1">
      <c r="A3891" s="5" t="s">
        <v>27878</v>
      </c>
      <c r="B3891" s="5" t="str">
        <f>IF(COUNTIF('Leads Priorizados INT'!M:M,A3891)&gt;0,"Sí","No")</f>
        <v>No</v>
      </c>
      <c r="C3891">
        <v>0</v>
      </c>
      <c r="D3891" s="6" t="s">
        <v>414</v>
      </c>
      <c r="E3891" s="5" t="s">
        <v>27879</v>
      </c>
      <c r="F3891" s="5" t="s">
        <v>152</v>
      </c>
      <c r="G3891" s="5" t="s">
        <v>1264</v>
      </c>
      <c r="H3891" s="7">
        <v>793942</v>
      </c>
      <c r="I3891" s="5">
        <v>3</v>
      </c>
      <c r="J3891" s="5">
        <v>1</v>
      </c>
      <c r="K3891" s="5" t="s">
        <v>27880</v>
      </c>
      <c r="L3891" s="5">
        <v>3.95E-2</v>
      </c>
      <c r="M3891" s="8">
        <v>915186569</v>
      </c>
      <c r="N3891" s="8"/>
      <c r="O3891" s="8"/>
      <c r="P3891" s="8"/>
      <c r="Q3891" s="8"/>
      <c r="R3891" s="5" t="s">
        <v>417</v>
      </c>
      <c r="S3891" s="5" t="s">
        <v>417</v>
      </c>
      <c r="T3891" s="5" t="s">
        <v>417</v>
      </c>
      <c r="U3891" s="5" t="s">
        <v>417</v>
      </c>
      <c r="V3891" s="5" t="s">
        <v>417</v>
      </c>
      <c r="W3891" s="5" t="s">
        <v>417</v>
      </c>
      <c r="X3891" s="5" t="s">
        <v>417</v>
      </c>
      <c r="Y3891" s="5" t="s">
        <v>417</v>
      </c>
      <c r="Z3891" s="5" t="s">
        <v>417</v>
      </c>
      <c r="AA3891" s="5" t="s">
        <v>417</v>
      </c>
      <c r="AB3891" s="5"/>
      <c r="AC3891" s="5"/>
      <c r="AD3891" s="5"/>
      <c r="AE3891" s="5"/>
      <c r="AF3891" s="5"/>
    </row>
    <row r="3892" spans="1:32" hidden="1">
      <c r="A3892" s="5" t="s">
        <v>27881</v>
      </c>
      <c r="B3892" s="5" t="str">
        <f>IF(COUNTIF('Leads Priorizados INT'!M:M,A3892)&gt;0,"Sí","No")</f>
        <v>No</v>
      </c>
      <c r="C3892">
        <v>0</v>
      </c>
      <c r="D3892" s="6" t="s">
        <v>414</v>
      </c>
      <c r="E3892" s="5" t="s">
        <v>27882</v>
      </c>
      <c r="F3892" s="5" t="s">
        <v>152</v>
      </c>
      <c r="G3892" s="5" t="s">
        <v>9911</v>
      </c>
      <c r="H3892" s="7">
        <v>519300</v>
      </c>
      <c r="I3892" s="5">
        <v>1</v>
      </c>
      <c r="J3892" s="5">
        <v>2</v>
      </c>
      <c r="K3892" s="5" t="s">
        <v>27883</v>
      </c>
      <c r="L3892" s="5">
        <v>3.95E-2</v>
      </c>
      <c r="M3892" s="8">
        <v>916113280</v>
      </c>
      <c r="N3892" s="8">
        <v>911769732</v>
      </c>
      <c r="O3892" s="8">
        <v>914644761</v>
      </c>
      <c r="P3892" s="8"/>
      <c r="Q3892" s="8"/>
      <c r="R3892" s="5" t="s">
        <v>417</v>
      </c>
      <c r="S3892" s="5" t="s">
        <v>417</v>
      </c>
      <c r="T3892" s="5" t="s">
        <v>417</v>
      </c>
      <c r="U3892" s="5" t="s">
        <v>417</v>
      </c>
      <c r="V3892" s="5" t="s">
        <v>417</v>
      </c>
      <c r="W3892" s="5" t="s">
        <v>417</v>
      </c>
      <c r="X3892" s="5" t="s">
        <v>417</v>
      </c>
      <c r="Y3892" s="5" t="s">
        <v>417</v>
      </c>
      <c r="Z3892" s="5" t="s">
        <v>417</v>
      </c>
      <c r="AA3892" s="5" t="s">
        <v>417</v>
      </c>
      <c r="AB3892" s="5"/>
      <c r="AC3892" s="5"/>
      <c r="AD3892" s="5"/>
      <c r="AE3892" s="5"/>
      <c r="AF3892" s="5"/>
    </row>
    <row r="3893" spans="1:32" hidden="1">
      <c r="A3893" s="5" t="s">
        <v>27884</v>
      </c>
      <c r="B3893" s="5" t="str">
        <f>IF(COUNTIF('Leads Priorizados INT'!M:M,A3893)&gt;0,"Sí","No")</f>
        <v>No</v>
      </c>
      <c r="C3893">
        <v>0</v>
      </c>
      <c r="D3893" s="6" t="s">
        <v>414</v>
      </c>
      <c r="E3893" s="5" t="s">
        <v>27885</v>
      </c>
      <c r="F3893" s="5" t="s">
        <v>152</v>
      </c>
      <c r="G3893" s="5" t="s">
        <v>2708</v>
      </c>
      <c r="H3893" s="7">
        <v>922964</v>
      </c>
      <c r="I3893" s="5">
        <v>7</v>
      </c>
      <c r="J3893" s="5">
        <v>1</v>
      </c>
      <c r="K3893" s="5" t="s">
        <v>27886</v>
      </c>
      <c r="L3893" s="5">
        <v>3.95E-2</v>
      </c>
      <c r="M3893" s="8">
        <v>911631731</v>
      </c>
      <c r="N3893" s="8"/>
      <c r="O3893" s="8"/>
      <c r="P3893" s="8"/>
      <c r="Q3893" s="8"/>
      <c r="R3893" s="5" t="s">
        <v>417</v>
      </c>
      <c r="S3893" s="5" t="s">
        <v>417</v>
      </c>
      <c r="T3893" s="5" t="s">
        <v>417</v>
      </c>
      <c r="U3893" s="5" t="s">
        <v>417</v>
      </c>
      <c r="V3893" s="5" t="s">
        <v>417</v>
      </c>
      <c r="W3893" s="5" t="s">
        <v>417</v>
      </c>
      <c r="X3893" s="5" t="s">
        <v>417</v>
      </c>
      <c r="Y3893" s="5" t="s">
        <v>417</v>
      </c>
      <c r="Z3893" s="5" t="s">
        <v>417</v>
      </c>
      <c r="AA3893" s="5" t="s">
        <v>417</v>
      </c>
      <c r="AB3893" s="5"/>
      <c r="AC3893" s="5"/>
      <c r="AD3893" s="5"/>
      <c r="AE3893" s="5"/>
      <c r="AF3893" s="5"/>
    </row>
    <row r="3894" spans="1:32">
      <c r="A3894" s="5" t="s">
        <v>27887</v>
      </c>
      <c r="B3894" s="5" t="str">
        <f>IF(COUNTIF('Leads Priorizados INT'!M:M,A3894)&gt;0,"Sí","No")</f>
        <v>No</v>
      </c>
      <c r="C3894">
        <v>1</v>
      </c>
      <c r="D3894" s="6" t="s">
        <v>414</v>
      </c>
      <c r="E3894" s="5" t="s">
        <v>27888</v>
      </c>
      <c r="F3894" s="5" t="s">
        <v>152</v>
      </c>
      <c r="G3894" s="5" t="s">
        <v>1602</v>
      </c>
      <c r="H3894" s="7">
        <v>583996</v>
      </c>
      <c r="I3894" s="5">
        <v>4</v>
      </c>
      <c r="J3894" s="5">
        <v>1</v>
      </c>
      <c r="K3894" s="5" t="s">
        <v>27889</v>
      </c>
      <c r="L3894" s="5">
        <v>3.95E-2</v>
      </c>
      <c r="M3894" s="8"/>
      <c r="N3894" s="8"/>
      <c r="O3894" s="8"/>
      <c r="P3894" s="8"/>
      <c r="Q3894" s="8"/>
      <c r="R3894" s="5" t="s">
        <v>417</v>
      </c>
      <c r="S3894" s="5" t="s">
        <v>417</v>
      </c>
      <c r="T3894" s="5" t="s">
        <v>417</v>
      </c>
      <c r="U3894" s="5" t="s">
        <v>417</v>
      </c>
      <c r="V3894" s="5" t="s">
        <v>417</v>
      </c>
      <c r="W3894" s="5" t="s">
        <v>417</v>
      </c>
      <c r="X3894" s="5" t="s">
        <v>417</v>
      </c>
      <c r="Y3894" s="5" t="s">
        <v>417</v>
      </c>
      <c r="Z3894" s="5" t="s">
        <v>417</v>
      </c>
      <c r="AA3894" s="5" t="s">
        <v>417</v>
      </c>
      <c r="AB3894" s="5"/>
      <c r="AC3894" s="5"/>
      <c r="AD3894" s="5"/>
      <c r="AE3894" s="5"/>
      <c r="AF3894" s="5"/>
    </row>
    <row r="3895" spans="1:32">
      <c r="A3895" s="5" t="s">
        <v>27890</v>
      </c>
      <c r="B3895" s="5" t="str">
        <f>IF(COUNTIF('Leads Priorizados INT'!M:M,A3895)&gt;0,"Sí","No")</f>
        <v>No</v>
      </c>
      <c r="C3895">
        <v>1</v>
      </c>
      <c r="D3895" s="6" t="s">
        <v>414</v>
      </c>
      <c r="E3895" s="5" t="s">
        <v>27891</v>
      </c>
      <c r="F3895" s="5" t="s">
        <v>135</v>
      </c>
      <c r="G3895" s="5" t="s">
        <v>16765</v>
      </c>
      <c r="H3895" s="7">
        <v>869290</v>
      </c>
      <c r="I3895" s="5">
        <v>7</v>
      </c>
      <c r="J3895" s="5">
        <v>1</v>
      </c>
      <c r="K3895" s="5" t="s">
        <v>27892</v>
      </c>
      <c r="L3895" s="5">
        <v>3.9399999999999998E-2</v>
      </c>
      <c r="M3895" s="8"/>
      <c r="N3895" s="8"/>
      <c r="O3895" s="8"/>
      <c r="P3895" s="8"/>
      <c r="Q3895" s="8"/>
      <c r="R3895" s="5" t="s">
        <v>417</v>
      </c>
      <c r="S3895" s="5" t="s">
        <v>417</v>
      </c>
      <c r="T3895" s="5" t="s">
        <v>417</v>
      </c>
      <c r="U3895" s="5" t="s">
        <v>417</v>
      </c>
      <c r="V3895" s="5" t="s">
        <v>417</v>
      </c>
      <c r="W3895" s="5" t="s">
        <v>417</v>
      </c>
      <c r="X3895" s="5" t="s">
        <v>417</v>
      </c>
      <c r="Y3895" s="5" t="s">
        <v>417</v>
      </c>
      <c r="Z3895" s="5" t="s">
        <v>417</v>
      </c>
      <c r="AA3895" s="5" t="s">
        <v>417</v>
      </c>
      <c r="AB3895" s="5"/>
      <c r="AC3895" s="5"/>
      <c r="AD3895" s="5"/>
      <c r="AE3895" s="5"/>
      <c r="AF3895" s="5"/>
    </row>
    <row r="3896" spans="1:32" hidden="1">
      <c r="A3896" s="5" t="s">
        <v>27893</v>
      </c>
      <c r="B3896" s="5" t="str">
        <f>IF(COUNTIF('Leads Priorizados INT'!M:M,A3896)&gt;0,"Sí","No")</f>
        <v>No</v>
      </c>
      <c r="C3896">
        <v>0</v>
      </c>
      <c r="D3896" s="6" t="s">
        <v>414</v>
      </c>
      <c r="E3896" s="5" t="s">
        <v>27894</v>
      </c>
      <c r="F3896" s="5" t="s">
        <v>1118</v>
      </c>
      <c r="G3896" s="5" t="s">
        <v>20075</v>
      </c>
      <c r="H3896" s="7">
        <v>2101243</v>
      </c>
      <c r="I3896" s="5">
        <v>7</v>
      </c>
      <c r="J3896" s="5">
        <v>2</v>
      </c>
      <c r="K3896" s="5" t="s">
        <v>27895</v>
      </c>
      <c r="L3896" s="5">
        <v>3.9399999999999998E-2</v>
      </c>
      <c r="M3896" s="8"/>
      <c r="N3896" s="8"/>
      <c r="O3896" s="8"/>
      <c r="P3896" s="8"/>
      <c r="Q3896" s="8"/>
      <c r="R3896" s="5" t="s">
        <v>417</v>
      </c>
      <c r="S3896" s="5" t="s">
        <v>417</v>
      </c>
      <c r="T3896" s="5" t="s">
        <v>417</v>
      </c>
      <c r="U3896" s="5" t="s">
        <v>417</v>
      </c>
      <c r="V3896" s="5" t="s">
        <v>417</v>
      </c>
      <c r="W3896" s="5" t="s">
        <v>417</v>
      </c>
      <c r="X3896" s="5" t="s">
        <v>417</v>
      </c>
      <c r="Y3896" s="5" t="s">
        <v>417</v>
      </c>
      <c r="Z3896" s="5" t="s">
        <v>417</v>
      </c>
      <c r="AA3896" s="5" t="s">
        <v>417</v>
      </c>
      <c r="AB3896" s="5"/>
      <c r="AC3896" s="5"/>
      <c r="AD3896" s="5"/>
      <c r="AE3896" s="5"/>
      <c r="AF3896" s="5"/>
    </row>
    <row r="3897" spans="1:32">
      <c r="A3897" s="5" t="s">
        <v>27896</v>
      </c>
      <c r="B3897" s="5" t="str">
        <f>IF(COUNTIF('Leads Priorizados INT'!M:M,A3897)&gt;0,"Sí","No")</f>
        <v>No</v>
      </c>
      <c r="C3897">
        <v>1</v>
      </c>
      <c r="D3897" s="6" t="s">
        <v>414</v>
      </c>
      <c r="E3897" s="5" t="s">
        <v>27897</v>
      </c>
      <c r="F3897" s="5" t="s">
        <v>2631</v>
      </c>
      <c r="G3897" s="5" t="s">
        <v>27898</v>
      </c>
      <c r="H3897" s="7">
        <v>1047564</v>
      </c>
      <c r="I3897" s="5">
        <v>57</v>
      </c>
      <c r="J3897" s="5">
        <v>6</v>
      </c>
      <c r="K3897" s="5" t="s">
        <v>27899</v>
      </c>
      <c r="L3897" s="5">
        <v>3.9399999999999998E-2</v>
      </c>
      <c r="M3897" s="8">
        <v>983541044</v>
      </c>
      <c r="N3897" s="8">
        <v>983343033</v>
      </c>
      <c r="O3897" s="8"/>
      <c r="P3897" s="8"/>
      <c r="Q3897" s="8"/>
      <c r="R3897" s="5" t="s">
        <v>417</v>
      </c>
      <c r="S3897" s="5" t="s">
        <v>417</v>
      </c>
      <c r="T3897" s="5" t="s">
        <v>417</v>
      </c>
      <c r="U3897" s="5" t="s">
        <v>417</v>
      </c>
      <c r="V3897" s="5" t="s">
        <v>417</v>
      </c>
      <c r="W3897" s="5" t="s">
        <v>417</v>
      </c>
      <c r="X3897" s="5" t="s">
        <v>417</v>
      </c>
      <c r="Y3897" s="5" t="s">
        <v>417</v>
      </c>
      <c r="Z3897" s="5" t="s">
        <v>417</v>
      </c>
      <c r="AA3897" s="5" t="s">
        <v>417</v>
      </c>
      <c r="AB3897" s="5"/>
      <c r="AC3897" s="5"/>
      <c r="AD3897" s="5"/>
      <c r="AE3897" s="5"/>
      <c r="AF3897" s="5"/>
    </row>
    <row r="3898" spans="1:32">
      <c r="A3898" s="5" t="s">
        <v>27900</v>
      </c>
      <c r="B3898" s="5" t="str">
        <f>IF(COUNTIF('Leads Priorizados INT'!M:M,A3898)&gt;0,"Sí","No")</f>
        <v>No</v>
      </c>
      <c r="C3898">
        <v>1</v>
      </c>
      <c r="D3898" s="6" t="s">
        <v>414</v>
      </c>
      <c r="E3898" s="5" t="s">
        <v>27901</v>
      </c>
      <c r="F3898" s="5" t="s">
        <v>497</v>
      </c>
      <c r="G3898" s="5" t="s">
        <v>27902</v>
      </c>
      <c r="H3898" s="7">
        <v>1026291</v>
      </c>
      <c r="I3898" s="5">
        <v>1</v>
      </c>
      <c r="J3898" s="5">
        <v>1</v>
      </c>
      <c r="K3898" s="5" t="s">
        <v>27903</v>
      </c>
      <c r="L3898" s="5">
        <v>3.9399999999999998E-2</v>
      </c>
      <c r="M3898" s="8">
        <v>971770866</v>
      </c>
      <c r="N3898" s="8"/>
      <c r="O3898" s="8"/>
      <c r="P3898" s="8"/>
      <c r="Q3898" s="8"/>
      <c r="R3898" s="5" t="s">
        <v>417</v>
      </c>
      <c r="S3898" s="5" t="s">
        <v>417</v>
      </c>
      <c r="T3898" s="5" t="s">
        <v>417</v>
      </c>
      <c r="U3898" s="5" t="s">
        <v>417</v>
      </c>
      <c r="V3898" s="5" t="s">
        <v>417</v>
      </c>
      <c r="W3898" s="5" t="s">
        <v>417</v>
      </c>
      <c r="X3898" s="5" t="s">
        <v>417</v>
      </c>
      <c r="Y3898" s="5" t="s">
        <v>417</v>
      </c>
      <c r="Z3898" s="5" t="s">
        <v>417</v>
      </c>
      <c r="AA3898" s="5" t="s">
        <v>417</v>
      </c>
      <c r="AB3898" s="5"/>
      <c r="AC3898" s="5"/>
      <c r="AD3898" s="5"/>
      <c r="AE3898" s="5"/>
      <c r="AF3898" s="5"/>
    </row>
    <row r="3899" spans="1:32" hidden="1">
      <c r="A3899" s="5" t="s">
        <v>27904</v>
      </c>
      <c r="B3899" s="5" t="str">
        <f>IF(COUNTIF('Leads Priorizados INT'!M:M,A3899)&gt;0,"Sí","No")</f>
        <v>No</v>
      </c>
      <c r="C3899">
        <v>0</v>
      </c>
      <c r="D3899" s="6" t="s">
        <v>430</v>
      </c>
      <c r="E3899" s="5" t="s">
        <v>27905</v>
      </c>
      <c r="F3899" s="5" t="s">
        <v>497</v>
      </c>
      <c r="G3899" s="5" t="s">
        <v>11650</v>
      </c>
      <c r="H3899" s="7">
        <v>309993</v>
      </c>
      <c r="I3899" s="5">
        <v>1</v>
      </c>
      <c r="J3899" s="5">
        <v>1</v>
      </c>
      <c r="K3899" s="5" t="s">
        <v>27906</v>
      </c>
      <c r="L3899" s="5">
        <v>3.9399999999999998E-2</v>
      </c>
      <c r="M3899" s="8">
        <v>971092604</v>
      </c>
      <c r="N3899" s="8">
        <v>971502811</v>
      </c>
      <c r="O3899" s="8">
        <v>971964531</v>
      </c>
      <c r="P3899" s="8">
        <v>971502820</v>
      </c>
      <c r="Q3899" s="8">
        <v>617328249</v>
      </c>
      <c r="R3899" s="5" t="s">
        <v>417</v>
      </c>
      <c r="S3899" s="5" t="s">
        <v>417</v>
      </c>
      <c r="T3899" s="5" t="s">
        <v>417</v>
      </c>
      <c r="U3899" s="5" t="s">
        <v>417</v>
      </c>
      <c r="V3899" s="5" t="s">
        <v>417</v>
      </c>
      <c r="W3899" s="5" t="s">
        <v>417</v>
      </c>
      <c r="X3899" s="5" t="s">
        <v>417</v>
      </c>
      <c r="Y3899" s="5" t="s">
        <v>417</v>
      </c>
      <c r="Z3899" s="5" t="s">
        <v>417</v>
      </c>
      <c r="AA3899" s="5" t="s">
        <v>417</v>
      </c>
      <c r="AB3899" s="5"/>
      <c r="AC3899" s="5"/>
      <c r="AD3899" s="5"/>
      <c r="AE3899" s="5"/>
      <c r="AF3899" s="5"/>
    </row>
    <row r="3900" spans="1:32" hidden="1">
      <c r="A3900" s="5" t="s">
        <v>27907</v>
      </c>
      <c r="B3900" s="5" t="str">
        <f>IF(COUNTIF('Leads Priorizados INT'!M:M,A3900)&gt;0,"Sí","No")</f>
        <v>No</v>
      </c>
      <c r="C3900">
        <v>0</v>
      </c>
      <c r="D3900" s="6" t="s">
        <v>414</v>
      </c>
      <c r="E3900" s="5" t="s">
        <v>27908</v>
      </c>
      <c r="F3900" s="5" t="s">
        <v>431</v>
      </c>
      <c r="G3900" s="5" t="s">
        <v>27909</v>
      </c>
      <c r="H3900" s="7">
        <v>1330755</v>
      </c>
      <c r="I3900" s="5">
        <v>6</v>
      </c>
      <c r="J3900" s="5">
        <v>1</v>
      </c>
      <c r="K3900" s="5" t="s">
        <v>27910</v>
      </c>
      <c r="L3900" s="5">
        <v>3.9399999999999998E-2</v>
      </c>
      <c r="M3900" s="8">
        <v>938644938</v>
      </c>
      <c r="N3900" s="8"/>
      <c r="O3900" s="8"/>
      <c r="P3900" s="8"/>
      <c r="Q3900" s="8"/>
      <c r="R3900" s="5" t="s">
        <v>417</v>
      </c>
      <c r="S3900" s="5" t="s">
        <v>417</v>
      </c>
      <c r="T3900" s="5" t="s">
        <v>417</v>
      </c>
      <c r="U3900" s="5" t="s">
        <v>417</v>
      </c>
      <c r="V3900" s="5" t="s">
        <v>417</v>
      </c>
      <c r="W3900" s="5" t="s">
        <v>417</v>
      </c>
      <c r="X3900" s="5" t="s">
        <v>417</v>
      </c>
      <c r="Y3900" s="5" t="s">
        <v>417</v>
      </c>
      <c r="Z3900" s="5" t="s">
        <v>417</v>
      </c>
      <c r="AA3900" s="5" t="s">
        <v>417</v>
      </c>
      <c r="AB3900" s="5"/>
      <c r="AC3900" s="5"/>
      <c r="AD3900" s="5"/>
      <c r="AE3900" s="5"/>
      <c r="AF3900" s="5"/>
    </row>
    <row r="3901" spans="1:32" hidden="1">
      <c r="A3901" s="5" t="s">
        <v>27911</v>
      </c>
      <c r="B3901" s="5" t="str">
        <f>IF(COUNTIF('Leads Priorizados INT'!M:M,A3901)&gt;0,"Sí","No")</f>
        <v>No</v>
      </c>
      <c r="C3901">
        <v>0</v>
      </c>
      <c r="D3901" s="6" t="s">
        <v>414</v>
      </c>
      <c r="E3901" s="5" t="s">
        <v>27912</v>
      </c>
      <c r="F3901" s="5" t="s">
        <v>431</v>
      </c>
      <c r="G3901" s="5" t="s">
        <v>9448</v>
      </c>
      <c r="H3901" s="7">
        <v>867217</v>
      </c>
      <c r="I3901" s="5">
        <v>1</v>
      </c>
      <c r="J3901" s="5">
        <v>1</v>
      </c>
      <c r="K3901" s="5" t="s">
        <v>27913</v>
      </c>
      <c r="L3901" s="5">
        <v>3.9399999999999998E-2</v>
      </c>
      <c r="M3901" s="8">
        <v>934760371</v>
      </c>
      <c r="N3901" s="8"/>
      <c r="O3901" s="8"/>
      <c r="P3901" s="8"/>
      <c r="Q3901" s="8"/>
      <c r="R3901" s="5" t="s">
        <v>417</v>
      </c>
      <c r="S3901" s="5" t="s">
        <v>417</v>
      </c>
      <c r="T3901" s="5" t="s">
        <v>417</v>
      </c>
      <c r="U3901" s="5" t="s">
        <v>417</v>
      </c>
      <c r="V3901" s="5" t="s">
        <v>417</v>
      </c>
      <c r="W3901" s="5" t="s">
        <v>417</v>
      </c>
      <c r="X3901" s="5" t="s">
        <v>417</v>
      </c>
      <c r="Y3901" s="5" t="s">
        <v>417</v>
      </c>
      <c r="Z3901" s="5" t="s">
        <v>417</v>
      </c>
      <c r="AA3901" s="5" t="s">
        <v>417</v>
      </c>
      <c r="AB3901" s="5" t="s">
        <v>27914</v>
      </c>
      <c r="AC3901" s="5"/>
      <c r="AD3901" s="5"/>
      <c r="AE3901" s="5"/>
      <c r="AF3901" s="5"/>
    </row>
    <row r="3902" spans="1:32" hidden="1">
      <c r="A3902" s="5" t="s">
        <v>27915</v>
      </c>
      <c r="B3902" s="5" t="str">
        <f>IF(COUNTIF('Leads Priorizados INT'!M:M,A3902)&gt;0,"Sí","No")</f>
        <v>No</v>
      </c>
      <c r="C3902">
        <v>0</v>
      </c>
      <c r="D3902" s="6" t="s">
        <v>414</v>
      </c>
      <c r="E3902" s="5" t="s">
        <v>27916</v>
      </c>
      <c r="F3902" s="5" t="s">
        <v>431</v>
      </c>
      <c r="G3902" s="5" t="s">
        <v>9571</v>
      </c>
      <c r="H3902" s="7">
        <v>589084</v>
      </c>
      <c r="I3902" s="5">
        <v>3</v>
      </c>
      <c r="J3902" s="5">
        <v>1</v>
      </c>
      <c r="K3902" s="5" t="s">
        <v>27917</v>
      </c>
      <c r="L3902" s="5">
        <v>3.9399999999999998E-2</v>
      </c>
      <c r="M3902" s="8"/>
      <c r="N3902" s="8"/>
      <c r="O3902" s="8"/>
      <c r="P3902" s="8"/>
      <c r="Q3902" s="8"/>
      <c r="R3902" s="5" t="s">
        <v>417</v>
      </c>
      <c r="S3902" s="5" t="s">
        <v>417</v>
      </c>
      <c r="T3902" s="5" t="s">
        <v>417</v>
      </c>
      <c r="U3902" s="5" t="s">
        <v>417</v>
      </c>
      <c r="V3902" s="5" t="s">
        <v>417</v>
      </c>
      <c r="W3902" s="5" t="s">
        <v>417</v>
      </c>
      <c r="X3902" s="5" t="s">
        <v>417</v>
      </c>
      <c r="Y3902" s="5" t="s">
        <v>417</v>
      </c>
      <c r="Z3902" s="5" t="s">
        <v>417</v>
      </c>
      <c r="AA3902" s="5" t="s">
        <v>417</v>
      </c>
      <c r="AB3902" s="5"/>
      <c r="AC3902" s="5"/>
      <c r="AD3902" s="5"/>
      <c r="AE3902" s="5"/>
      <c r="AF3902" s="5"/>
    </row>
    <row r="3903" spans="1:32" hidden="1">
      <c r="A3903" s="5" t="s">
        <v>27918</v>
      </c>
      <c r="B3903" s="5" t="str">
        <f>IF(COUNTIF('Leads Priorizados INT'!M:M,A3903)&gt;0,"Sí","No")</f>
        <v>No</v>
      </c>
      <c r="C3903">
        <v>0</v>
      </c>
      <c r="D3903" s="6" t="s">
        <v>414</v>
      </c>
      <c r="E3903" s="5" t="s">
        <v>27919</v>
      </c>
      <c r="F3903" s="5" t="s">
        <v>152</v>
      </c>
      <c r="G3903" s="5" t="s">
        <v>462</v>
      </c>
      <c r="H3903" s="7">
        <v>739675</v>
      </c>
      <c r="I3903" s="5">
        <v>2</v>
      </c>
      <c r="J3903" s="5">
        <v>1</v>
      </c>
      <c r="K3903" s="5" t="s">
        <v>27920</v>
      </c>
      <c r="L3903" s="5">
        <v>3.9399999999999998E-2</v>
      </c>
      <c r="M3903" s="8">
        <v>912349375</v>
      </c>
      <c r="N3903" s="8">
        <v>667845300</v>
      </c>
      <c r="O3903" s="8"/>
      <c r="P3903" s="8"/>
      <c r="Q3903" s="8"/>
      <c r="R3903" s="5" t="s">
        <v>417</v>
      </c>
      <c r="S3903" s="5" t="s">
        <v>417</v>
      </c>
      <c r="T3903" s="5" t="s">
        <v>417</v>
      </c>
      <c r="U3903" s="5" t="s">
        <v>417</v>
      </c>
      <c r="V3903" s="5" t="s">
        <v>417</v>
      </c>
      <c r="W3903" s="5" t="s">
        <v>417</v>
      </c>
      <c r="X3903" s="5" t="s">
        <v>417</v>
      </c>
      <c r="Y3903" s="5" t="s">
        <v>417</v>
      </c>
      <c r="Z3903" s="5" t="s">
        <v>417</v>
      </c>
      <c r="AA3903" s="5" t="s">
        <v>417</v>
      </c>
      <c r="AB3903" s="5" t="s">
        <v>27921</v>
      </c>
      <c r="AC3903" s="5"/>
      <c r="AD3903" s="5"/>
      <c r="AE3903" s="5"/>
      <c r="AF3903" s="5"/>
    </row>
    <row r="3904" spans="1:32" hidden="1">
      <c r="A3904" s="5" t="s">
        <v>27922</v>
      </c>
      <c r="B3904" s="5" t="str">
        <f>IF(COUNTIF('Leads Priorizados INT'!M:M,A3904)&gt;0,"Sí","No")</f>
        <v>No</v>
      </c>
      <c r="C3904">
        <v>0</v>
      </c>
      <c r="D3904" s="6" t="s">
        <v>414</v>
      </c>
      <c r="E3904" s="5" t="s">
        <v>27923</v>
      </c>
      <c r="F3904" s="5" t="s">
        <v>152</v>
      </c>
      <c r="G3904" s="5" t="s">
        <v>15152</v>
      </c>
      <c r="H3904" s="7">
        <v>987121</v>
      </c>
      <c r="I3904" s="5">
        <v>7</v>
      </c>
      <c r="J3904" s="5">
        <v>1</v>
      </c>
      <c r="K3904" s="5" t="s">
        <v>27924</v>
      </c>
      <c r="L3904" s="5">
        <v>3.9399999999999998E-2</v>
      </c>
      <c r="M3904" s="8"/>
      <c r="N3904" s="8"/>
      <c r="O3904" s="8"/>
      <c r="P3904" s="8"/>
      <c r="Q3904" s="8"/>
      <c r="R3904" s="5" t="s">
        <v>417</v>
      </c>
      <c r="S3904" s="5" t="s">
        <v>417</v>
      </c>
      <c r="T3904" s="5" t="s">
        <v>417</v>
      </c>
      <c r="U3904" s="5" t="s">
        <v>417</v>
      </c>
      <c r="V3904" s="5" t="s">
        <v>417</v>
      </c>
      <c r="W3904" s="5" t="s">
        <v>417</v>
      </c>
      <c r="X3904" s="5" t="s">
        <v>417</v>
      </c>
      <c r="Y3904" s="5" t="s">
        <v>417</v>
      </c>
      <c r="Z3904" s="5" t="s">
        <v>417</v>
      </c>
      <c r="AA3904" s="5" t="s">
        <v>417</v>
      </c>
      <c r="AB3904" s="5"/>
      <c r="AC3904" s="5"/>
      <c r="AD3904" s="5"/>
      <c r="AE3904" s="5"/>
      <c r="AF3904" s="5"/>
    </row>
    <row r="3905" spans="1:32" hidden="1">
      <c r="A3905" s="5" t="s">
        <v>27925</v>
      </c>
      <c r="B3905" s="5" t="str">
        <f>IF(COUNTIF('Leads Priorizados INT'!M:M,A3905)&gt;0,"Sí","No")</f>
        <v>No</v>
      </c>
      <c r="C3905">
        <v>0</v>
      </c>
      <c r="D3905" s="6" t="s">
        <v>414</v>
      </c>
      <c r="E3905" s="5" t="s">
        <v>27926</v>
      </c>
      <c r="F3905" s="5" t="s">
        <v>152</v>
      </c>
      <c r="G3905" s="5" t="s">
        <v>9402</v>
      </c>
      <c r="H3905" s="7">
        <v>836453</v>
      </c>
      <c r="I3905" s="5">
        <v>8</v>
      </c>
      <c r="J3905" s="5">
        <v>1</v>
      </c>
      <c r="K3905" s="5" t="s">
        <v>27927</v>
      </c>
      <c r="L3905" s="5">
        <v>3.9399999999999998E-2</v>
      </c>
      <c r="M3905" s="8"/>
      <c r="N3905" s="8"/>
      <c r="O3905" s="8"/>
      <c r="P3905" s="8"/>
      <c r="Q3905" s="8"/>
      <c r="R3905" s="5" t="s">
        <v>417</v>
      </c>
      <c r="S3905" s="5" t="s">
        <v>417</v>
      </c>
      <c r="T3905" s="5" t="s">
        <v>417</v>
      </c>
      <c r="U3905" s="5" t="s">
        <v>417</v>
      </c>
      <c r="V3905" s="5" t="s">
        <v>417</v>
      </c>
      <c r="W3905" s="5" t="s">
        <v>417</v>
      </c>
      <c r="X3905" s="5" t="s">
        <v>417</v>
      </c>
      <c r="Y3905" s="5" t="s">
        <v>417</v>
      </c>
      <c r="Z3905" s="5" t="s">
        <v>417</v>
      </c>
      <c r="AA3905" s="5" t="s">
        <v>417</v>
      </c>
      <c r="AB3905" s="5"/>
      <c r="AC3905" s="5"/>
      <c r="AD3905" s="5"/>
      <c r="AE3905" s="5"/>
      <c r="AF3905" s="5"/>
    </row>
    <row r="3906" spans="1:32" hidden="1">
      <c r="A3906" s="5" t="s">
        <v>27928</v>
      </c>
      <c r="B3906" s="5" t="str">
        <f>IF(COUNTIF('Leads Priorizados INT'!M:M,A3906)&gt;0,"Sí","No")</f>
        <v>No</v>
      </c>
      <c r="C3906">
        <v>0</v>
      </c>
      <c r="D3906" s="6" t="s">
        <v>430</v>
      </c>
      <c r="E3906" s="5" t="s">
        <v>27929</v>
      </c>
      <c r="F3906" s="5" t="s">
        <v>152</v>
      </c>
      <c r="G3906" s="5" t="s">
        <v>2486</v>
      </c>
      <c r="H3906" s="7">
        <v>1116831</v>
      </c>
      <c r="I3906" s="5">
        <v>5</v>
      </c>
      <c r="J3906" s="5">
        <v>1</v>
      </c>
      <c r="K3906" s="5" t="s">
        <v>27930</v>
      </c>
      <c r="L3906" s="5">
        <v>3.9300000000000002E-2</v>
      </c>
      <c r="M3906" s="8">
        <v>913882877</v>
      </c>
      <c r="N3906" s="8">
        <v>917671849</v>
      </c>
      <c r="O3906" s="8">
        <v>913883057</v>
      </c>
      <c r="P3906" s="8">
        <v>949046546</v>
      </c>
      <c r="Q3906" s="8">
        <v>650369424</v>
      </c>
      <c r="R3906" s="5" t="s">
        <v>417</v>
      </c>
      <c r="S3906" s="5" t="s">
        <v>417</v>
      </c>
      <c r="T3906" s="5" t="s">
        <v>417</v>
      </c>
      <c r="U3906" s="5" t="s">
        <v>417</v>
      </c>
      <c r="V3906" s="5" t="s">
        <v>417</v>
      </c>
      <c r="W3906" s="5" t="s">
        <v>417</v>
      </c>
      <c r="X3906" s="5" t="s">
        <v>417</v>
      </c>
      <c r="Y3906" s="5" t="s">
        <v>417</v>
      </c>
      <c r="Z3906" s="5" t="s">
        <v>417</v>
      </c>
      <c r="AA3906" s="5" t="s">
        <v>417</v>
      </c>
      <c r="AB3906" s="5"/>
      <c r="AC3906" s="5"/>
      <c r="AD3906" s="5"/>
      <c r="AE3906" s="5"/>
      <c r="AF3906" s="5"/>
    </row>
    <row r="3907" spans="1:32" hidden="1">
      <c r="A3907" s="5" t="s">
        <v>27931</v>
      </c>
      <c r="B3907" s="5" t="str">
        <f>IF(COUNTIF('Leads Priorizados INT'!M:M,A3907)&gt;0,"Sí","No")</f>
        <v>No</v>
      </c>
      <c r="C3907">
        <v>0</v>
      </c>
      <c r="D3907" s="6" t="s">
        <v>414</v>
      </c>
      <c r="E3907" s="5" t="s">
        <v>27932</v>
      </c>
      <c r="F3907" s="5" t="s">
        <v>1118</v>
      </c>
      <c r="G3907" s="5" t="s">
        <v>3581</v>
      </c>
      <c r="H3907" s="7">
        <v>1291271</v>
      </c>
      <c r="I3907" s="5">
        <v>6</v>
      </c>
      <c r="J3907" s="5">
        <v>2</v>
      </c>
      <c r="K3907" s="5" t="s">
        <v>27933</v>
      </c>
      <c r="L3907" s="5">
        <v>3.9300000000000002E-2</v>
      </c>
      <c r="M3907" s="8"/>
      <c r="N3907" s="8"/>
      <c r="O3907" s="8"/>
      <c r="P3907" s="8"/>
      <c r="Q3907" s="8"/>
      <c r="R3907" s="5" t="s">
        <v>417</v>
      </c>
      <c r="S3907" s="5" t="s">
        <v>417</v>
      </c>
      <c r="T3907" s="5" t="s">
        <v>417</v>
      </c>
      <c r="U3907" s="5" t="s">
        <v>417</v>
      </c>
      <c r="V3907" s="5" t="s">
        <v>417</v>
      </c>
      <c r="W3907" s="5" t="s">
        <v>417</v>
      </c>
      <c r="X3907" s="5" t="s">
        <v>417</v>
      </c>
      <c r="Y3907" s="5" t="s">
        <v>417</v>
      </c>
      <c r="Z3907" s="5" t="s">
        <v>417</v>
      </c>
      <c r="AA3907" s="5" t="s">
        <v>417</v>
      </c>
      <c r="AB3907" s="5"/>
      <c r="AC3907" s="5"/>
      <c r="AD3907" s="5"/>
      <c r="AE3907" s="5"/>
      <c r="AF3907" s="5"/>
    </row>
    <row r="3908" spans="1:32" hidden="1">
      <c r="A3908" s="5" t="s">
        <v>27934</v>
      </c>
      <c r="B3908" s="5" t="str">
        <f>IF(COUNTIF('Leads Priorizados INT'!M:M,A3908)&gt;0,"Sí","No")</f>
        <v>No</v>
      </c>
      <c r="C3908">
        <v>0</v>
      </c>
      <c r="D3908" s="6" t="s">
        <v>414</v>
      </c>
      <c r="E3908" s="5" t="s">
        <v>27935</v>
      </c>
      <c r="F3908" s="5" t="s">
        <v>431</v>
      </c>
      <c r="G3908" s="5" t="s">
        <v>18294</v>
      </c>
      <c r="H3908" s="7">
        <v>1077681</v>
      </c>
      <c r="I3908" s="5">
        <v>8</v>
      </c>
      <c r="J3908" s="5">
        <v>2</v>
      </c>
      <c r="K3908" s="5" t="s">
        <v>27936</v>
      </c>
      <c r="L3908" s="5">
        <v>3.9300000000000002E-2</v>
      </c>
      <c r="M3908" s="8">
        <v>934626175</v>
      </c>
      <c r="N3908" s="8"/>
      <c r="O3908" s="8"/>
      <c r="P3908" s="8"/>
      <c r="Q3908" s="8"/>
      <c r="R3908" s="5" t="s">
        <v>417</v>
      </c>
      <c r="S3908" s="5" t="s">
        <v>417</v>
      </c>
      <c r="T3908" s="5" t="s">
        <v>417</v>
      </c>
      <c r="U3908" s="5" t="s">
        <v>417</v>
      </c>
      <c r="V3908" s="5" t="s">
        <v>417</v>
      </c>
      <c r="W3908" s="5" t="s">
        <v>417</v>
      </c>
      <c r="X3908" s="5" t="s">
        <v>417</v>
      </c>
      <c r="Y3908" s="5" t="s">
        <v>417</v>
      </c>
      <c r="Z3908" s="5" t="s">
        <v>417</v>
      </c>
      <c r="AA3908" s="5" t="s">
        <v>417</v>
      </c>
      <c r="AB3908" s="5"/>
      <c r="AC3908" s="5"/>
      <c r="AD3908" s="5"/>
      <c r="AE3908" s="5"/>
      <c r="AF3908" s="5"/>
    </row>
    <row r="3909" spans="1:32" hidden="1">
      <c r="A3909" s="5" t="s">
        <v>27937</v>
      </c>
      <c r="B3909" s="5" t="str">
        <f>IF(COUNTIF('Leads Priorizados INT'!M:M,A3909)&gt;0,"Sí","No")</f>
        <v>No</v>
      </c>
      <c r="C3909">
        <v>0</v>
      </c>
      <c r="D3909" s="6" t="s">
        <v>414</v>
      </c>
      <c r="E3909" s="5" t="s">
        <v>27938</v>
      </c>
      <c r="F3909" s="5" t="s">
        <v>431</v>
      </c>
      <c r="G3909" s="5" t="s">
        <v>610</v>
      </c>
      <c r="H3909" s="7">
        <v>1888100</v>
      </c>
      <c r="I3909" s="5">
        <v>3</v>
      </c>
      <c r="J3909" s="5">
        <v>1</v>
      </c>
      <c r="K3909" s="5" t="s">
        <v>27939</v>
      </c>
      <c r="L3909" s="5">
        <v>3.9300000000000002E-2</v>
      </c>
      <c r="M3909" s="8">
        <v>933013357</v>
      </c>
      <c r="N3909" s="8"/>
      <c r="O3909" s="8"/>
      <c r="P3909" s="8"/>
      <c r="Q3909" s="8"/>
      <c r="R3909" s="5" t="s">
        <v>417</v>
      </c>
      <c r="S3909" s="5" t="s">
        <v>417</v>
      </c>
      <c r="T3909" s="5" t="s">
        <v>417</v>
      </c>
      <c r="U3909" s="5" t="s">
        <v>417</v>
      </c>
      <c r="V3909" s="5" t="s">
        <v>417</v>
      </c>
      <c r="W3909" s="5" t="s">
        <v>417</v>
      </c>
      <c r="X3909" s="5" t="s">
        <v>417</v>
      </c>
      <c r="Y3909" s="5" t="s">
        <v>417</v>
      </c>
      <c r="Z3909" s="5" t="s">
        <v>417</v>
      </c>
      <c r="AA3909" s="5" t="s">
        <v>417</v>
      </c>
      <c r="AB3909" s="5"/>
      <c r="AC3909" s="5"/>
      <c r="AD3909" s="5"/>
      <c r="AE3909" s="5"/>
      <c r="AF3909" s="5"/>
    </row>
    <row r="3910" spans="1:32" hidden="1">
      <c r="A3910" s="5" t="s">
        <v>27940</v>
      </c>
      <c r="B3910" s="5" t="str">
        <f>IF(COUNTIF('Leads Priorizados INT'!M:M,A3910)&gt;0,"Sí","No")</f>
        <v>No</v>
      </c>
      <c r="C3910">
        <v>0</v>
      </c>
      <c r="D3910" s="6" t="s">
        <v>414</v>
      </c>
      <c r="E3910" s="5" t="s">
        <v>27941</v>
      </c>
      <c r="F3910" s="5" t="s">
        <v>729</v>
      </c>
      <c r="G3910" s="5" t="s">
        <v>2729</v>
      </c>
      <c r="H3910" s="7">
        <v>1090179</v>
      </c>
      <c r="I3910" s="5">
        <v>1</v>
      </c>
      <c r="J3910" s="5">
        <v>1</v>
      </c>
      <c r="K3910" s="5" t="s">
        <v>27942</v>
      </c>
      <c r="L3910" s="5">
        <v>3.9300000000000002E-2</v>
      </c>
      <c r="M3910" s="8"/>
      <c r="N3910" s="8"/>
      <c r="O3910" s="8"/>
      <c r="P3910" s="8"/>
      <c r="Q3910" s="8"/>
      <c r="R3910" s="5" t="s">
        <v>417</v>
      </c>
      <c r="S3910" s="5" t="s">
        <v>417</v>
      </c>
      <c r="T3910" s="5" t="s">
        <v>417</v>
      </c>
      <c r="U3910" s="5" t="s">
        <v>417</v>
      </c>
      <c r="V3910" s="5" t="s">
        <v>417</v>
      </c>
      <c r="W3910" s="5" t="s">
        <v>417</v>
      </c>
      <c r="X3910" s="5" t="s">
        <v>417</v>
      </c>
      <c r="Y3910" s="5" t="s">
        <v>417</v>
      </c>
      <c r="Z3910" s="5" t="s">
        <v>417</v>
      </c>
      <c r="AA3910" s="5" t="s">
        <v>417</v>
      </c>
      <c r="AB3910" s="5"/>
      <c r="AC3910" s="5"/>
      <c r="AD3910" s="5"/>
      <c r="AE3910" s="5"/>
      <c r="AF3910" s="5"/>
    </row>
    <row r="3911" spans="1:32" hidden="1">
      <c r="A3911" s="5" t="s">
        <v>27943</v>
      </c>
      <c r="B3911" s="5" t="str">
        <f>IF(COUNTIF('Leads Priorizados INT'!M:M,A3911)&gt;0,"Sí","No")</f>
        <v>No</v>
      </c>
      <c r="C3911">
        <v>0</v>
      </c>
      <c r="D3911" s="6" t="s">
        <v>414</v>
      </c>
      <c r="E3911" s="5" t="s">
        <v>27944</v>
      </c>
      <c r="F3911" s="5" t="s">
        <v>564</v>
      </c>
      <c r="G3911" s="5" t="s">
        <v>21102</v>
      </c>
      <c r="H3911" s="7">
        <v>629443</v>
      </c>
      <c r="I3911" s="5">
        <v>1</v>
      </c>
      <c r="J3911" s="5">
        <v>1</v>
      </c>
      <c r="K3911" s="5" t="s">
        <v>27945</v>
      </c>
      <c r="L3911" s="5">
        <v>3.9199999999999999E-2</v>
      </c>
      <c r="M3911" s="8"/>
      <c r="N3911" s="8"/>
      <c r="O3911" s="8"/>
      <c r="P3911" s="8"/>
      <c r="Q3911" s="8"/>
      <c r="R3911" s="5" t="s">
        <v>417</v>
      </c>
      <c r="S3911" s="5" t="s">
        <v>417</v>
      </c>
      <c r="T3911" s="5" t="s">
        <v>417</v>
      </c>
      <c r="U3911" s="5" t="s">
        <v>417</v>
      </c>
      <c r="V3911" s="5" t="s">
        <v>417</v>
      </c>
      <c r="W3911" s="5" t="s">
        <v>417</v>
      </c>
      <c r="X3911" s="5" t="s">
        <v>417</v>
      </c>
      <c r="Y3911" s="5" t="s">
        <v>417</v>
      </c>
      <c r="Z3911" s="5" t="s">
        <v>417</v>
      </c>
      <c r="AA3911" s="5" t="s">
        <v>417</v>
      </c>
      <c r="AB3911" s="5"/>
      <c r="AC3911" s="5"/>
      <c r="AD3911" s="5"/>
      <c r="AE3911" s="5"/>
      <c r="AF3911" s="5"/>
    </row>
    <row r="3912" spans="1:32" hidden="1">
      <c r="A3912" s="5" t="s">
        <v>27946</v>
      </c>
      <c r="B3912" s="5" t="str">
        <f>IF(COUNTIF('Leads Priorizados INT'!M:M,A3912)&gt;0,"Sí","No")</f>
        <v>No</v>
      </c>
      <c r="C3912">
        <v>0</v>
      </c>
      <c r="D3912" s="6" t="s">
        <v>1534</v>
      </c>
      <c r="E3912" s="5" t="s">
        <v>27947</v>
      </c>
      <c r="F3912" s="5" t="s">
        <v>152</v>
      </c>
      <c r="G3912" s="5" t="s">
        <v>2084</v>
      </c>
      <c r="H3912" s="7">
        <v>5187412</v>
      </c>
      <c r="I3912" s="5">
        <v>40</v>
      </c>
      <c r="J3912" s="5">
        <v>1</v>
      </c>
      <c r="K3912" s="5" t="s">
        <v>27948</v>
      </c>
      <c r="L3912" s="5">
        <v>3.9199999999999999E-2</v>
      </c>
      <c r="M3912" s="8"/>
      <c r="N3912" s="8"/>
      <c r="O3912" s="8"/>
      <c r="P3912" s="8"/>
      <c r="Q3912" s="8"/>
      <c r="R3912" s="5" t="s">
        <v>417</v>
      </c>
      <c r="S3912" s="5" t="s">
        <v>417</v>
      </c>
      <c r="T3912" s="5" t="s">
        <v>417</v>
      </c>
      <c r="U3912" s="5" t="s">
        <v>417</v>
      </c>
      <c r="V3912" s="5" t="s">
        <v>417</v>
      </c>
      <c r="W3912" s="5" t="s">
        <v>417</v>
      </c>
      <c r="X3912" s="5" t="s">
        <v>417</v>
      </c>
      <c r="Y3912" s="5" t="s">
        <v>417</v>
      </c>
      <c r="Z3912" s="5" t="s">
        <v>417</v>
      </c>
      <c r="AA3912" s="5" t="s">
        <v>417</v>
      </c>
      <c r="AB3912" s="5"/>
      <c r="AC3912" s="5"/>
      <c r="AD3912" s="5"/>
      <c r="AE3912" s="5"/>
      <c r="AF3912" s="5"/>
    </row>
    <row r="3913" spans="1:32" hidden="1">
      <c r="A3913" s="5" t="s">
        <v>27949</v>
      </c>
      <c r="B3913" s="5" t="str">
        <f>IF(COUNTIF('Leads Priorizados INT'!M:M,A3913)&gt;0,"Sí","No")</f>
        <v>No</v>
      </c>
      <c r="C3913">
        <v>0</v>
      </c>
      <c r="D3913" s="6" t="s">
        <v>414</v>
      </c>
      <c r="E3913" s="5" t="s">
        <v>27950</v>
      </c>
      <c r="F3913" s="5" t="s">
        <v>152</v>
      </c>
      <c r="G3913" s="5" t="s">
        <v>1887</v>
      </c>
      <c r="H3913" s="7">
        <v>974725</v>
      </c>
      <c r="I3913" s="5">
        <v>7</v>
      </c>
      <c r="J3913" s="5">
        <v>1</v>
      </c>
      <c r="K3913" s="5" t="s">
        <v>27951</v>
      </c>
      <c r="L3913" s="5">
        <v>3.9199999999999999E-2</v>
      </c>
      <c r="M3913" s="8"/>
      <c r="N3913" s="8"/>
      <c r="O3913" s="8"/>
      <c r="P3913" s="8"/>
      <c r="Q3913" s="8"/>
      <c r="R3913" s="5" t="s">
        <v>417</v>
      </c>
      <c r="S3913" s="5" t="s">
        <v>417</v>
      </c>
      <c r="T3913" s="5" t="s">
        <v>417</v>
      </c>
      <c r="U3913" s="5" t="s">
        <v>417</v>
      </c>
      <c r="V3913" s="5" t="s">
        <v>417</v>
      </c>
      <c r="W3913" s="5" t="s">
        <v>417</v>
      </c>
      <c r="X3913" s="5" t="s">
        <v>417</v>
      </c>
      <c r="Y3913" s="5" t="s">
        <v>417</v>
      </c>
      <c r="Z3913" s="5" t="s">
        <v>417</v>
      </c>
      <c r="AA3913" s="5" t="s">
        <v>417</v>
      </c>
      <c r="AB3913" s="5"/>
      <c r="AC3913" s="5"/>
      <c r="AD3913" s="5"/>
      <c r="AE3913" s="5"/>
      <c r="AF3913" s="5"/>
    </row>
    <row r="3914" spans="1:32" hidden="1">
      <c r="A3914" s="5" t="s">
        <v>27952</v>
      </c>
      <c r="B3914" s="5" t="str">
        <f>IF(COUNTIF('Leads Priorizados INT'!M:M,A3914)&gt;0,"Sí","No")</f>
        <v>No</v>
      </c>
      <c r="C3914">
        <v>0</v>
      </c>
      <c r="D3914" s="6" t="s">
        <v>414</v>
      </c>
      <c r="E3914" s="5" t="s">
        <v>27953</v>
      </c>
      <c r="F3914" s="5" t="s">
        <v>729</v>
      </c>
      <c r="G3914" s="5" t="s">
        <v>11578</v>
      </c>
      <c r="H3914" s="7">
        <v>331307</v>
      </c>
      <c r="I3914" s="5">
        <v>1</v>
      </c>
      <c r="J3914" s="5">
        <v>1</v>
      </c>
      <c r="K3914" s="5" t="s">
        <v>27954</v>
      </c>
      <c r="L3914" s="5">
        <v>3.9199999999999999E-2</v>
      </c>
      <c r="M3914" s="8">
        <v>639748319</v>
      </c>
      <c r="N3914" s="8">
        <v>680319159</v>
      </c>
      <c r="O3914" s="8"/>
      <c r="P3914" s="8"/>
      <c r="Q3914" s="8"/>
      <c r="R3914" s="5" t="s">
        <v>417</v>
      </c>
      <c r="S3914" s="5" t="s">
        <v>417</v>
      </c>
      <c r="T3914" s="5" t="s">
        <v>417</v>
      </c>
      <c r="U3914" s="5" t="s">
        <v>417</v>
      </c>
      <c r="V3914" s="5" t="s">
        <v>417</v>
      </c>
      <c r="W3914" s="5" t="s">
        <v>417</v>
      </c>
      <c r="X3914" s="5" t="s">
        <v>417</v>
      </c>
      <c r="Y3914" s="5" t="s">
        <v>417</v>
      </c>
      <c r="Z3914" s="5" t="s">
        <v>417</v>
      </c>
      <c r="AA3914" s="5" t="s">
        <v>417</v>
      </c>
      <c r="AB3914" s="5"/>
      <c r="AC3914" s="5"/>
      <c r="AD3914" s="5"/>
      <c r="AE3914" s="5"/>
      <c r="AF3914" s="5"/>
    </row>
    <row r="3915" spans="1:32" hidden="1">
      <c r="A3915" s="5" t="s">
        <v>27955</v>
      </c>
      <c r="B3915" s="5" t="str">
        <f>IF(COUNTIF('Leads Priorizados INT'!M:M,A3915)&gt;0,"Sí","No")</f>
        <v>No</v>
      </c>
      <c r="C3915">
        <v>0</v>
      </c>
      <c r="D3915" s="6" t="s">
        <v>414</v>
      </c>
      <c r="E3915" s="5" t="s">
        <v>27956</v>
      </c>
      <c r="F3915" s="5" t="s">
        <v>752</v>
      </c>
      <c r="G3915" s="5" t="s">
        <v>16864</v>
      </c>
      <c r="H3915" s="7">
        <v>328217</v>
      </c>
      <c r="I3915" s="5">
        <v>1</v>
      </c>
      <c r="J3915" s="5">
        <v>1</v>
      </c>
      <c r="K3915" s="5" t="s">
        <v>27957</v>
      </c>
      <c r="L3915" s="5">
        <v>3.9100000000000003E-2</v>
      </c>
      <c r="M3915" s="8">
        <v>646778161</v>
      </c>
      <c r="N3915" s="8"/>
      <c r="O3915" s="8"/>
      <c r="P3915" s="8"/>
      <c r="Q3915" s="8"/>
      <c r="R3915" s="5" t="s">
        <v>417</v>
      </c>
      <c r="S3915" s="5" t="s">
        <v>417</v>
      </c>
      <c r="T3915" s="5" t="s">
        <v>417</v>
      </c>
      <c r="U3915" s="5" t="s">
        <v>417</v>
      </c>
      <c r="V3915" s="5" t="s">
        <v>417</v>
      </c>
      <c r="W3915" s="5" t="s">
        <v>417</v>
      </c>
      <c r="X3915" s="5" t="s">
        <v>417</v>
      </c>
      <c r="Y3915" s="5" t="s">
        <v>417</v>
      </c>
      <c r="Z3915" s="5" t="s">
        <v>417</v>
      </c>
      <c r="AA3915" s="5" t="s">
        <v>417</v>
      </c>
      <c r="AB3915" s="5"/>
      <c r="AC3915" s="5"/>
      <c r="AD3915" s="5"/>
      <c r="AE3915" s="5"/>
      <c r="AF3915" s="5"/>
    </row>
    <row r="3916" spans="1:32" hidden="1">
      <c r="A3916" s="5" t="s">
        <v>27958</v>
      </c>
      <c r="B3916" s="5" t="str">
        <f>IF(COUNTIF('Leads Priorizados INT'!M:M,A3916)&gt;0,"Sí","No")</f>
        <v>No</v>
      </c>
      <c r="C3916">
        <v>0</v>
      </c>
      <c r="D3916" s="6" t="s">
        <v>414</v>
      </c>
      <c r="E3916" s="5" t="s">
        <v>27959</v>
      </c>
      <c r="F3916" s="5" t="s">
        <v>431</v>
      </c>
      <c r="G3916" s="5" t="s">
        <v>2961</v>
      </c>
      <c r="H3916" s="7">
        <v>686096</v>
      </c>
      <c r="I3916" s="5">
        <v>11</v>
      </c>
      <c r="J3916" s="5">
        <v>1</v>
      </c>
      <c r="K3916" s="5" t="s">
        <v>27960</v>
      </c>
      <c r="L3916" s="5">
        <v>3.9100000000000003E-2</v>
      </c>
      <c r="M3916" s="8">
        <v>933156038</v>
      </c>
      <c r="N3916" s="8">
        <v>932001948</v>
      </c>
      <c r="O3916" s="8"/>
      <c r="P3916" s="8"/>
      <c r="Q3916" s="8"/>
      <c r="R3916" s="5" t="s">
        <v>417</v>
      </c>
      <c r="S3916" s="5" t="s">
        <v>417</v>
      </c>
      <c r="T3916" s="5" t="s">
        <v>417</v>
      </c>
      <c r="U3916" s="5" t="s">
        <v>417</v>
      </c>
      <c r="V3916" s="5" t="s">
        <v>417</v>
      </c>
      <c r="W3916" s="5" t="s">
        <v>417</v>
      </c>
      <c r="X3916" s="5" t="s">
        <v>417</v>
      </c>
      <c r="Y3916" s="5" t="s">
        <v>417</v>
      </c>
      <c r="Z3916" s="5" t="s">
        <v>417</v>
      </c>
      <c r="AA3916" s="5" t="s">
        <v>417</v>
      </c>
      <c r="AB3916" s="5"/>
      <c r="AC3916" s="5"/>
      <c r="AD3916" s="5"/>
      <c r="AE3916" s="5"/>
      <c r="AF3916" s="5"/>
    </row>
    <row r="3917" spans="1:32" hidden="1">
      <c r="A3917" s="5" t="s">
        <v>27961</v>
      </c>
      <c r="B3917" s="5" t="str">
        <f>IF(COUNTIF('Leads Priorizados INT'!M:M,A3917)&gt;0,"Sí","No")</f>
        <v>No</v>
      </c>
      <c r="C3917">
        <v>0</v>
      </c>
      <c r="D3917" s="6" t="s">
        <v>414</v>
      </c>
      <c r="E3917" s="5" t="s">
        <v>27962</v>
      </c>
      <c r="F3917" s="5" t="s">
        <v>152</v>
      </c>
      <c r="G3917" s="5" t="s">
        <v>2821</v>
      </c>
      <c r="H3917" s="7">
        <v>364846</v>
      </c>
      <c r="I3917" s="5">
        <v>3</v>
      </c>
      <c r="J3917" s="5">
        <v>2</v>
      </c>
      <c r="K3917" s="5" t="s">
        <v>27963</v>
      </c>
      <c r="L3917" s="5">
        <v>3.9100000000000003E-2</v>
      </c>
      <c r="M3917" s="8"/>
      <c r="N3917" s="8"/>
      <c r="O3917" s="8"/>
      <c r="P3917" s="8"/>
      <c r="Q3917" s="8"/>
      <c r="R3917" s="5" t="s">
        <v>417</v>
      </c>
      <c r="S3917" s="5" t="s">
        <v>417</v>
      </c>
      <c r="T3917" s="5" t="s">
        <v>417</v>
      </c>
      <c r="U3917" s="5" t="s">
        <v>417</v>
      </c>
      <c r="V3917" s="5" t="s">
        <v>417</v>
      </c>
      <c r="W3917" s="5" t="s">
        <v>417</v>
      </c>
      <c r="X3917" s="5" t="s">
        <v>417</v>
      </c>
      <c r="Y3917" s="5" t="s">
        <v>417</v>
      </c>
      <c r="Z3917" s="5" t="s">
        <v>417</v>
      </c>
      <c r="AA3917" s="5" t="s">
        <v>417</v>
      </c>
      <c r="AB3917" s="5" t="s">
        <v>27964</v>
      </c>
      <c r="AC3917" s="5"/>
      <c r="AD3917" s="5"/>
      <c r="AE3917" s="5"/>
      <c r="AF3917" s="5"/>
    </row>
    <row r="3918" spans="1:32" hidden="1">
      <c r="A3918" s="5" t="s">
        <v>27965</v>
      </c>
      <c r="B3918" s="5" t="str">
        <f>IF(COUNTIF('Leads Priorizados INT'!M:M,A3918)&gt;0,"Sí","No")</f>
        <v>No</v>
      </c>
      <c r="C3918">
        <v>0</v>
      </c>
      <c r="D3918" s="6" t="s">
        <v>414</v>
      </c>
      <c r="E3918" s="5" t="s">
        <v>27966</v>
      </c>
      <c r="F3918" s="5" t="s">
        <v>152</v>
      </c>
      <c r="G3918" s="5" t="s">
        <v>1535</v>
      </c>
      <c r="H3918" s="7">
        <v>1003255</v>
      </c>
      <c r="I3918" s="5">
        <v>7</v>
      </c>
      <c r="J3918" s="5">
        <v>2</v>
      </c>
      <c r="K3918" s="5" t="s">
        <v>27967</v>
      </c>
      <c r="L3918" s="5">
        <v>3.9100000000000003E-2</v>
      </c>
      <c r="M3918" s="8"/>
      <c r="N3918" s="8"/>
      <c r="O3918" s="8"/>
      <c r="P3918" s="8"/>
      <c r="Q3918" s="8"/>
      <c r="R3918" s="5" t="s">
        <v>417</v>
      </c>
      <c r="S3918" s="5" t="s">
        <v>417</v>
      </c>
      <c r="T3918" s="5" t="s">
        <v>417</v>
      </c>
      <c r="U3918" s="5" t="s">
        <v>417</v>
      </c>
      <c r="V3918" s="5" t="s">
        <v>417</v>
      </c>
      <c r="W3918" s="5" t="s">
        <v>417</v>
      </c>
      <c r="X3918" s="5" t="s">
        <v>417</v>
      </c>
      <c r="Y3918" s="5" t="s">
        <v>417</v>
      </c>
      <c r="Z3918" s="5" t="s">
        <v>417</v>
      </c>
      <c r="AA3918" s="5" t="s">
        <v>417</v>
      </c>
      <c r="AB3918" s="5"/>
      <c r="AC3918" s="5"/>
      <c r="AD3918" s="5"/>
      <c r="AE3918" s="5"/>
      <c r="AF3918" s="5"/>
    </row>
    <row r="3919" spans="1:32" hidden="1">
      <c r="A3919" s="5" t="s">
        <v>27968</v>
      </c>
      <c r="B3919" s="5" t="str">
        <f>IF(COUNTIF('Leads Priorizados INT'!M:M,A3919)&gt;0,"Sí","No")</f>
        <v>No</v>
      </c>
      <c r="C3919">
        <v>0</v>
      </c>
      <c r="D3919" s="6" t="s">
        <v>414</v>
      </c>
      <c r="E3919" s="5" t="s">
        <v>27969</v>
      </c>
      <c r="F3919" s="5" t="s">
        <v>152</v>
      </c>
      <c r="G3919" s="5" t="s">
        <v>1894</v>
      </c>
      <c r="H3919" s="7">
        <v>724786</v>
      </c>
      <c r="I3919" s="5">
        <v>5</v>
      </c>
      <c r="J3919" s="5">
        <v>1</v>
      </c>
      <c r="K3919" s="5" t="s">
        <v>27970</v>
      </c>
      <c r="L3919" s="5">
        <v>3.9100000000000003E-2</v>
      </c>
      <c r="M3919" s="8">
        <v>913923350</v>
      </c>
      <c r="N3919" s="8"/>
      <c r="O3919" s="8"/>
      <c r="P3919" s="8"/>
      <c r="Q3919" s="8"/>
      <c r="R3919" s="5" t="s">
        <v>417</v>
      </c>
      <c r="S3919" s="5" t="s">
        <v>417</v>
      </c>
      <c r="T3919" s="5" t="s">
        <v>417</v>
      </c>
      <c r="U3919" s="5" t="s">
        <v>417</v>
      </c>
      <c r="V3919" s="5" t="s">
        <v>417</v>
      </c>
      <c r="W3919" s="5" t="s">
        <v>417</v>
      </c>
      <c r="X3919" s="5" t="s">
        <v>417</v>
      </c>
      <c r="Y3919" s="5" t="s">
        <v>417</v>
      </c>
      <c r="Z3919" s="5" t="s">
        <v>417</v>
      </c>
      <c r="AA3919" s="5" t="s">
        <v>417</v>
      </c>
      <c r="AB3919" s="5"/>
      <c r="AC3919" s="5"/>
      <c r="AD3919" s="5"/>
      <c r="AE3919" s="5"/>
      <c r="AF3919" s="5"/>
    </row>
    <row r="3920" spans="1:32" hidden="1">
      <c r="A3920" s="5" t="s">
        <v>27971</v>
      </c>
      <c r="B3920" s="5" t="str">
        <f>IF(COUNTIF('Leads Priorizados INT'!M:M,A3920)&gt;0,"Sí","No")</f>
        <v>No</v>
      </c>
      <c r="C3920">
        <v>0</v>
      </c>
      <c r="D3920" s="6" t="s">
        <v>414</v>
      </c>
      <c r="E3920" s="5" t="s">
        <v>27972</v>
      </c>
      <c r="F3920" s="5" t="s">
        <v>700</v>
      </c>
      <c r="G3920" s="5" t="s">
        <v>27973</v>
      </c>
      <c r="H3920" s="7">
        <v>519008</v>
      </c>
      <c r="I3920" s="5">
        <v>6</v>
      </c>
      <c r="J3920" s="5">
        <v>1</v>
      </c>
      <c r="K3920" s="5" t="s">
        <v>27974</v>
      </c>
      <c r="L3920" s="5">
        <v>3.9100000000000003E-2</v>
      </c>
      <c r="M3920" s="8">
        <v>955856199</v>
      </c>
      <c r="N3920" s="8">
        <v>954852087</v>
      </c>
      <c r="O3920" s="8">
        <v>661512522</v>
      </c>
      <c r="P3920" s="8">
        <v>661512519</v>
      </c>
      <c r="Q3920" s="8">
        <v>661512521</v>
      </c>
      <c r="R3920" s="5" t="s">
        <v>417</v>
      </c>
      <c r="S3920" s="5" t="s">
        <v>417</v>
      </c>
      <c r="T3920" s="5" t="s">
        <v>417</v>
      </c>
      <c r="U3920" s="5" t="s">
        <v>417</v>
      </c>
      <c r="V3920" s="5" t="s">
        <v>417</v>
      </c>
      <c r="W3920" s="5" t="s">
        <v>417</v>
      </c>
      <c r="X3920" s="5" t="s">
        <v>417</v>
      </c>
      <c r="Y3920" s="5" t="s">
        <v>417</v>
      </c>
      <c r="Z3920" s="5" t="s">
        <v>417</v>
      </c>
      <c r="AA3920" s="5" t="s">
        <v>417</v>
      </c>
      <c r="AB3920" s="5"/>
      <c r="AC3920" s="5"/>
      <c r="AD3920" s="5"/>
      <c r="AE3920" s="5"/>
      <c r="AF3920" s="5"/>
    </row>
    <row r="3921" spans="1:32" hidden="1">
      <c r="A3921" s="5" t="s">
        <v>27975</v>
      </c>
      <c r="B3921" s="5" t="str">
        <f>IF(COUNTIF('Leads Priorizados INT'!M:M,A3921)&gt;0,"Sí","No")</f>
        <v>No</v>
      </c>
      <c r="C3921">
        <v>0</v>
      </c>
      <c r="D3921" s="6" t="s">
        <v>414</v>
      </c>
      <c r="E3921" s="5" t="s">
        <v>27976</v>
      </c>
      <c r="F3921" s="5" t="s">
        <v>1019</v>
      </c>
      <c r="G3921" s="5" t="s">
        <v>10782</v>
      </c>
      <c r="H3921" s="7">
        <v>760057</v>
      </c>
      <c r="I3921" s="5">
        <v>2</v>
      </c>
      <c r="J3921" s="5">
        <v>2</v>
      </c>
      <c r="K3921" s="5" t="s">
        <v>27977</v>
      </c>
      <c r="L3921" s="5">
        <v>3.9E-2</v>
      </c>
      <c r="M3921" s="8">
        <v>648867369</v>
      </c>
      <c r="N3921" s="8"/>
      <c r="O3921" s="8"/>
      <c r="P3921" s="8"/>
      <c r="Q3921" s="8"/>
      <c r="R3921" s="5" t="s">
        <v>417</v>
      </c>
      <c r="S3921" s="5" t="s">
        <v>417</v>
      </c>
      <c r="T3921" s="5" t="s">
        <v>417</v>
      </c>
      <c r="U3921" s="5" t="s">
        <v>417</v>
      </c>
      <c r="V3921" s="5" t="s">
        <v>417</v>
      </c>
      <c r="W3921" s="5" t="s">
        <v>417</v>
      </c>
      <c r="X3921" s="5" t="s">
        <v>417</v>
      </c>
      <c r="Y3921" s="5" t="s">
        <v>417</v>
      </c>
      <c r="Z3921" s="5" t="s">
        <v>417</v>
      </c>
      <c r="AA3921" s="5" t="s">
        <v>417</v>
      </c>
      <c r="AB3921" s="5"/>
      <c r="AC3921" s="5"/>
      <c r="AD3921" s="5"/>
      <c r="AE3921" s="5"/>
      <c r="AF3921" s="5"/>
    </row>
    <row r="3922" spans="1:32" hidden="1">
      <c r="A3922" s="5" t="s">
        <v>27978</v>
      </c>
      <c r="B3922" s="5" t="str">
        <f>IF(COUNTIF('Leads Priorizados INT'!M:M,A3922)&gt;0,"Sí","No")</f>
        <v>No</v>
      </c>
      <c r="C3922">
        <v>0</v>
      </c>
      <c r="D3922" s="6" t="s">
        <v>430</v>
      </c>
      <c r="E3922" s="5" t="s">
        <v>27979</v>
      </c>
      <c r="F3922" s="5" t="s">
        <v>1328</v>
      </c>
      <c r="G3922" s="5" t="s">
        <v>15072</v>
      </c>
      <c r="H3922" s="7">
        <v>311116</v>
      </c>
      <c r="I3922" s="5">
        <v>2</v>
      </c>
      <c r="J3922" s="5">
        <v>1</v>
      </c>
      <c r="K3922" s="5" t="s">
        <v>27980</v>
      </c>
      <c r="L3922" s="5">
        <v>3.9E-2</v>
      </c>
      <c r="M3922" s="8">
        <v>652788579</v>
      </c>
      <c r="N3922" s="8">
        <v>645530696</v>
      </c>
      <c r="O3922" s="8"/>
      <c r="P3922" s="8"/>
      <c r="Q3922" s="8"/>
      <c r="R3922" s="5" t="s">
        <v>417</v>
      </c>
      <c r="S3922" s="5" t="s">
        <v>417</v>
      </c>
      <c r="T3922" s="5" t="s">
        <v>417</v>
      </c>
      <c r="U3922" s="5" t="s">
        <v>417</v>
      </c>
      <c r="V3922" s="5" t="s">
        <v>417</v>
      </c>
      <c r="W3922" s="5" t="s">
        <v>417</v>
      </c>
      <c r="X3922" s="5" t="s">
        <v>417</v>
      </c>
      <c r="Y3922" s="5" t="s">
        <v>417</v>
      </c>
      <c r="Z3922" s="5" t="s">
        <v>417</v>
      </c>
      <c r="AA3922" s="5" t="s">
        <v>417</v>
      </c>
      <c r="AB3922" s="5"/>
      <c r="AC3922" s="5"/>
      <c r="AD3922" s="5"/>
      <c r="AE3922" s="5"/>
      <c r="AF3922" s="5"/>
    </row>
    <row r="3923" spans="1:32" hidden="1">
      <c r="A3923" s="5" t="s">
        <v>27981</v>
      </c>
      <c r="B3923" s="5" t="str">
        <f>IF(COUNTIF('Leads Priorizados INT'!M:M,A3923)&gt;0,"Sí","No")</f>
        <v>No</v>
      </c>
      <c r="C3923">
        <v>0</v>
      </c>
      <c r="D3923" s="6" t="s">
        <v>414</v>
      </c>
      <c r="E3923" s="5" t="s">
        <v>27982</v>
      </c>
      <c r="F3923" s="5" t="s">
        <v>152</v>
      </c>
      <c r="G3923" s="5" t="s">
        <v>1749</v>
      </c>
      <c r="H3923" s="7">
        <v>1058729</v>
      </c>
      <c r="I3923" s="5">
        <v>7</v>
      </c>
      <c r="J3923" s="5">
        <v>1</v>
      </c>
      <c r="K3923" s="5" t="s">
        <v>27983</v>
      </c>
      <c r="L3923" s="5">
        <v>3.9E-2</v>
      </c>
      <c r="M3923" s="8"/>
      <c r="N3923" s="8"/>
      <c r="O3923" s="8"/>
      <c r="P3923" s="8"/>
      <c r="Q3923" s="8"/>
      <c r="R3923" s="5" t="s">
        <v>417</v>
      </c>
      <c r="S3923" s="5" t="s">
        <v>417</v>
      </c>
      <c r="T3923" s="5" t="s">
        <v>417</v>
      </c>
      <c r="U3923" s="5" t="s">
        <v>417</v>
      </c>
      <c r="V3923" s="5" t="s">
        <v>417</v>
      </c>
      <c r="W3923" s="5" t="s">
        <v>417</v>
      </c>
      <c r="X3923" s="5" t="s">
        <v>417</v>
      </c>
      <c r="Y3923" s="5" t="s">
        <v>417</v>
      </c>
      <c r="Z3923" s="5" t="s">
        <v>417</v>
      </c>
      <c r="AA3923" s="5" t="s">
        <v>417</v>
      </c>
      <c r="AB3923" s="5"/>
      <c r="AC3923" s="5"/>
      <c r="AD3923" s="5"/>
      <c r="AE3923" s="5"/>
      <c r="AF3923" s="5"/>
    </row>
    <row r="3924" spans="1:32">
      <c r="A3924" s="5" t="s">
        <v>27984</v>
      </c>
      <c r="B3924" s="5" t="str">
        <f>IF(COUNTIF('Leads Priorizados INT'!M:M,A3924)&gt;0,"Sí","No")</f>
        <v>No</v>
      </c>
      <c r="C3924">
        <v>1</v>
      </c>
      <c r="D3924" s="6" t="s">
        <v>414</v>
      </c>
      <c r="E3924" s="5" t="s">
        <v>27985</v>
      </c>
      <c r="F3924" s="5" t="s">
        <v>152</v>
      </c>
      <c r="G3924" s="5" t="s">
        <v>1887</v>
      </c>
      <c r="H3924" s="7">
        <v>459761</v>
      </c>
      <c r="I3924" s="5">
        <v>1</v>
      </c>
      <c r="J3924" s="5">
        <v>1</v>
      </c>
      <c r="K3924" s="5" t="s">
        <v>27986</v>
      </c>
      <c r="L3924" s="5">
        <v>3.9E-2</v>
      </c>
      <c r="M3924" s="8"/>
      <c r="N3924" s="8"/>
      <c r="O3924" s="8"/>
      <c r="P3924" s="8"/>
      <c r="Q3924" s="8"/>
      <c r="R3924" s="5" t="s">
        <v>417</v>
      </c>
      <c r="S3924" s="5" t="s">
        <v>417</v>
      </c>
      <c r="T3924" s="5" t="s">
        <v>417</v>
      </c>
      <c r="U3924" s="5" t="s">
        <v>417</v>
      </c>
      <c r="V3924" s="5" t="s">
        <v>417</v>
      </c>
      <c r="W3924" s="5" t="s">
        <v>417</v>
      </c>
      <c r="X3924" s="5" t="s">
        <v>417</v>
      </c>
      <c r="Y3924" s="5" t="s">
        <v>417</v>
      </c>
      <c r="Z3924" s="5" t="s">
        <v>417</v>
      </c>
      <c r="AA3924" s="5" t="s">
        <v>417</v>
      </c>
      <c r="AB3924" s="5"/>
      <c r="AC3924" s="5"/>
      <c r="AD3924" s="5"/>
      <c r="AE3924" s="5"/>
      <c r="AF3924" s="5"/>
    </row>
    <row r="3925" spans="1:32">
      <c r="A3925" s="5" t="s">
        <v>27987</v>
      </c>
      <c r="B3925" s="5" t="str">
        <f>IF(COUNTIF('Leads Priorizados INT'!M:M,A3925)&gt;0,"Sí","No")</f>
        <v>No</v>
      </c>
      <c r="C3925">
        <v>1</v>
      </c>
      <c r="D3925" s="6" t="s">
        <v>414</v>
      </c>
      <c r="E3925" s="5" t="s">
        <v>27988</v>
      </c>
      <c r="F3925" s="5" t="s">
        <v>152</v>
      </c>
      <c r="G3925" s="5" t="s">
        <v>1738</v>
      </c>
      <c r="H3925" s="7">
        <v>371631</v>
      </c>
      <c r="I3925" s="5">
        <v>2</v>
      </c>
      <c r="J3925" s="5">
        <v>1</v>
      </c>
      <c r="K3925" s="5" t="s">
        <v>27989</v>
      </c>
      <c r="L3925" s="5">
        <v>3.9E-2</v>
      </c>
      <c r="M3925" s="8">
        <v>913519540</v>
      </c>
      <c r="N3925" s="8"/>
      <c r="O3925" s="8"/>
      <c r="P3925" s="8"/>
      <c r="Q3925" s="8"/>
      <c r="R3925" s="5" t="s">
        <v>417</v>
      </c>
      <c r="S3925" s="5" t="s">
        <v>417</v>
      </c>
      <c r="T3925" s="5" t="s">
        <v>417</v>
      </c>
      <c r="U3925" s="5" t="s">
        <v>417</v>
      </c>
      <c r="V3925" s="5" t="s">
        <v>417</v>
      </c>
      <c r="W3925" s="5" t="s">
        <v>417</v>
      </c>
      <c r="X3925" s="5" t="s">
        <v>417</v>
      </c>
      <c r="Y3925" s="5" t="s">
        <v>417</v>
      </c>
      <c r="Z3925" s="5" t="s">
        <v>417</v>
      </c>
      <c r="AA3925" s="5" t="s">
        <v>417</v>
      </c>
      <c r="AB3925" s="5"/>
      <c r="AC3925" s="5"/>
      <c r="AD3925" s="5"/>
      <c r="AE3925" s="5"/>
      <c r="AF3925" s="5"/>
    </row>
    <row r="3926" spans="1:32" hidden="1">
      <c r="A3926" s="5" t="s">
        <v>27990</v>
      </c>
      <c r="B3926" s="5" t="str">
        <f>IF(COUNTIF('Leads Priorizados INT'!M:M,A3926)&gt;0,"Sí","No")</f>
        <v>No</v>
      </c>
      <c r="C3926">
        <v>0</v>
      </c>
      <c r="D3926" s="6" t="s">
        <v>414</v>
      </c>
      <c r="E3926" s="5" t="s">
        <v>27991</v>
      </c>
      <c r="F3926" s="5" t="s">
        <v>700</v>
      </c>
      <c r="G3926" s="5" t="s">
        <v>21948</v>
      </c>
      <c r="H3926" s="7">
        <v>892398</v>
      </c>
      <c r="I3926" s="5">
        <v>1</v>
      </c>
      <c r="J3926" s="5">
        <v>1</v>
      </c>
      <c r="K3926" s="5" t="s">
        <v>27992</v>
      </c>
      <c r="L3926" s="5">
        <v>3.9E-2</v>
      </c>
      <c r="M3926" s="8"/>
      <c r="N3926" s="8"/>
      <c r="O3926" s="8"/>
      <c r="P3926" s="8"/>
      <c r="Q3926" s="8"/>
      <c r="R3926" s="5" t="s">
        <v>417</v>
      </c>
      <c r="S3926" s="5" t="s">
        <v>417</v>
      </c>
      <c r="T3926" s="5" t="s">
        <v>417</v>
      </c>
      <c r="U3926" s="5" t="s">
        <v>417</v>
      </c>
      <c r="V3926" s="5" t="s">
        <v>417</v>
      </c>
      <c r="W3926" s="5" t="s">
        <v>417</v>
      </c>
      <c r="X3926" s="5" t="s">
        <v>417</v>
      </c>
      <c r="Y3926" s="5" t="s">
        <v>417</v>
      </c>
      <c r="Z3926" s="5" t="s">
        <v>417</v>
      </c>
      <c r="AA3926" s="5" t="s">
        <v>417</v>
      </c>
      <c r="AB3926" s="5"/>
      <c r="AC3926" s="5"/>
      <c r="AD3926" s="5"/>
      <c r="AE3926" s="5"/>
      <c r="AF3926" s="5"/>
    </row>
    <row r="3927" spans="1:32" hidden="1">
      <c r="A3927" s="5" t="s">
        <v>27993</v>
      </c>
      <c r="B3927" s="5" t="str">
        <f>IF(COUNTIF('Leads Priorizados INT'!M:M,A3927)&gt;0,"Sí","No")</f>
        <v>No</v>
      </c>
      <c r="C3927">
        <v>0</v>
      </c>
      <c r="D3927" s="6" t="s">
        <v>414</v>
      </c>
      <c r="E3927" s="5" t="s">
        <v>27994</v>
      </c>
      <c r="F3927" s="5" t="s">
        <v>5439</v>
      </c>
      <c r="G3927" s="5" t="s">
        <v>9920</v>
      </c>
      <c r="H3927" s="7">
        <v>853787</v>
      </c>
      <c r="I3927" s="5">
        <v>7</v>
      </c>
      <c r="J3927" s="5">
        <v>1</v>
      </c>
      <c r="K3927" s="5" t="s">
        <v>27995</v>
      </c>
      <c r="L3927" s="5">
        <v>3.8899999999999997E-2</v>
      </c>
      <c r="M3927" s="8"/>
      <c r="N3927" s="8"/>
      <c r="O3927" s="8"/>
      <c r="P3927" s="8"/>
      <c r="Q3927" s="8"/>
      <c r="R3927" s="5" t="s">
        <v>417</v>
      </c>
      <c r="S3927" s="5" t="s">
        <v>417</v>
      </c>
      <c r="T3927" s="5" t="s">
        <v>417</v>
      </c>
      <c r="U3927" s="5" t="s">
        <v>417</v>
      </c>
      <c r="V3927" s="5" t="s">
        <v>417</v>
      </c>
      <c r="W3927" s="5" t="s">
        <v>417</v>
      </c>
      <c r="X3927" s="5" t="s">
        <v>417</v>
      </c>
      <c r="Y3927" s="5" t="s">
        <v>417</v>
      </c>
      <c r="Z3927" s="5" t="s">
        <v>417</v>
      </c>
      <c r="AA3927" s="5" t="s">
        <v>417</v>
      </c>
      <c r="AB3927" s="5"/>
      <c r="AC3927" s="5"/>
      <c r="AD3927" s="5"/>
      <c r="AE3927" s="5"/>
      <c r="AF3927" s="5"/>
    </row>
    <row r="3928" spans="1:32">
      <c r="A3928" s="5" t="s">
        <v>27996</v>
      </c>
      <c r="B3928" s="5" t="str">
        <f>IF(COUNTIF('Leads Priorizados INT'!M:M,A3928)&gt;0,"Sí","No")</f>
        <v>No</v>
      </c>
      <c r="C3928">
        <v>1</v>
      </c>
      <c r="D3928" s="6" t="s">
        <v>414</v>
      </c>
      <c r="E3928" s="5" t="s">
        <v>27997</v>
      </c>
      <c r="F3928" s="5" t="s">
        <v>431</v>
      </c>
      <c r="G3928" s="5" t="s">
        <v>2961</v>
      </c>
      <c r="H3928" s="7">
        <v>628047</v>
      </c>
      <c r="I3928" s="5">
        <v>3</v>
      </c>
      <c r="J3928" s="5">
        <v>2</v>
      </c>
      <c r="K3928" s="5" t="s">
        <v>27998</v>
      </c>
      <c r="L3928" s="5">
        <v>3.8899999999999997E-2</v>
      </c>
      <c r="M3928" s="8"/>
      <c r="N3928" s="8"/>
      <c r="O3928" s="8"/>
      <c r="P3928" s="8"/>
      <c r="Q3928" s="8"/>
      <c r="R3928" s="5" t="s">
        <v>417</v>
      </c>
      <c r="S3928" s="5" t="s">
        <v>417</v>
      </c>
      <c r="T3928" s="5" t="s">
        <v>417</v>
      </c>
      <c r="U3928" s="5" t="s">
        <v>417</v>
      </c>
      <c r="V3928" s="5" t="s">
        <v>417</v>
      </c>
      <c r="W3928" s="5" t="s">
        <v>417</v>
      </c>
      <c r="X3928" s="5" t="s">
        <v>417</v>
      </c>
      <c r="Y3928" s="5" t="s">
        <v>417</v>
      </c>
      <c r="Z3928" s="5" t="s">
        <v>417</v>
      </c>
      <c r="AA3928" s="5" t="s">
        <v>417</v>
      </c>
      <c r="AB3928" s="5"/>
      <c r="AC3928" s="5"/>
      <c r="AD3928" s="5"/>
      <c r="AE3928" s="5"/>
      <c r="AF3928" s="5"/>
    </row>
    <row r="3929" spans="1:32">
      <c r="A3929" s="5" t="s">
        <v>27999</v>
      </c>
      <c r="B3929" s="5" t="str">
        <f>IF(COUNTIF('Leads Priorizados INT'!M:M,A3929)&gt;0,"Sí","No")</f>
        <v>No</v>
      </c>
      <c r="C3929">
        <v>1</v>
      </c>
      <c r="D3929" s="6" t="s">
        <v>414</v>
      </c>
      <c r="E3929" s="5" t="s">
        <v>28000</v>
      </c>
      <c r="F3929" s="5" t="s">
        <v>931</v>
      </c>
      <c r="G3929" s="5" t="s">
        <v>14041</v>
      </c>
      <c r="H3929" s="7">
        <v>972771</v>
      </c>
      <c r="I3929" s="5">
        <v>16</v>
      </c>
      <c r="J3929" s="5">
        <v>1</v>
      </c>
      <c r="K3929" s="5" t="s">
        <v>28001</v>
      </c>
      <c r="L3929" s="5">
        <v>3.8899999999999997E-2</v>
      </c>
      <c r="M3929" s="8">
        <v>981217155</v>
      </c>
      <c r="N3929" s="8"/>
      <c r="O3929" s="8"/>
      <c r="P3929" s="8"/>
      <c r="Q3929" s="8"/>
      <c r="R3929" s="5" t="s">
        <v>417</v>
      </c>
      <c r="S3929" s="5" t="s">
        <v>417</v>
      </c>
      <c r="T3929" s="5" t="s">
        <v>417</v>
      </c>
      <c r="U3929" s="5" t="s">
        <v>417</v>
      </c>
      <c r="V3929" s="5" t="s">
        <v>417</v>
      </c>
      <c r="W3929" s="5" t="s">
        <v>417</v>
      </c>
      <c r="X3929" s="5" t="s">
        <v>417</v>
      </c>
      <c r="Y3929" s="5" t="s">
        <v>417</v>
      </c>
      <c r="Z3929" s="5" t="s">
        <v>417</v>
      </c>
      <c r="AA3929" s="5" t="s">
        <v>417</v>
      </c>
      <c r="AB3929" s="5"/>
      <c r="AC3929" s="5"/>
      <c r="AD3929" s="5"/>
      <c r="AE3929" s="5"/>
      <c r="AF3929" s="5"/>
    </row>
    <row r="3930" spans="1:32" hidden="1">
      <c r="A3930" s="5" t="s">
        <v>28002</v>
      </c>
      <c r="B3930" s="5" t="str">
        <f>IF(COUNTIF('Leads Priorizados INT'!M:M,A3930)&gt;0,"Sí","No")</f>
        <v>No</v>
      </c>
      <c r="C3930">
        <v>0</v>
      </c>
      <c r="D3930" s="6" t="s">
        <v>414</v>
      </c>
      <c r="E3930" s="5" t="s">
        <v>28003</v>
      </c>
      <c r="F3930" s="5" t="s">
        <v>152</v>
      </c>
      <c r="G3930" s="5" t="s">
        <v>1205</v>
      </c>
      <c r="H3930" s="7">
        <v>548794</v>
      </c>
      <c r="I3930" s="5">
        <v>2</v>
      </c>
      <c r="J3930" s="5">
        <v>2</v>
      </c>
      <c r="K3930" s="5" t="s">
        <v>28004</v>
      </c>
      <c r="L3930" s="5">
        <v>3.8899999999999997E-2</v>
      </c>
      <c r="M3930" s="8">
        <v>915555855</v>
      </c>
      <c r="N3930" s="8">
        <v>679543682</v>
      </c>
      <c r="O3930" s="8">
        <v>608378859</v>
      </c>
      <c r="P3930" s="8">
        <v>679141366</v>
      </c>
      <c r="Q3930" s="8"/>
      <c r="R3930" s="5" t="s">
        <v>417</v>
      </c>
      <c r="S3930" s="5" t="s">
        <v>417</v>
      </c>
      <c r="T3930" s="5" t="s">
        <v>417</v>
      </c>
      <c r="U3930" s="5" t="s">
        <v>417</v>
      </c>
      <c r="V3930" s="5" t="s">
        <v>417</v>
      </c>
      <c r="W3930" s="5" t="s">
        <v>417</v>
      </c>
      <c r="X3930" s="5" t="s">
        <v>417</v>
      </c>
      <c r="Y3930" s="5" t="s">
        <v>417</v>
      </c>
      <c r="Z3930" s="5" t="s">
        <v>417</v>
      </c>
      <c r="AA3930" s="5" t="s">
        <v>417</v>
      </c>
      <c r="AB3930" s="5" t="s">
        <v>28005</v>
      </c>
      <c r="AC3930" s="5"/>
      <c r="AD3930" s="5"/>
      <c r="AE3930" s="5"/>
      <c r="AF3930" s="5"/>
    </row>
    <row r="3931" spans="1:32" hidden="1">
      <c r="A3931" s="5" t="s">
        <v>28006</v>
      </c>
      <c r="B3931" s="5" t="str">
        <f>IF(COUNTIF('Leads Priorizados INT'!M:M,A3931)&gt;0,"Sí","No")</f>
        <v>No</v>
      </c>
      <c r="C3931">
        <v>0</v>
      </c>
      <c r="D3931" s="6" t="s">
        <v>414</v>
      </c>
      <c r="E3931" s="5" t="s">
        <v>28007</v>
      </c>
      <c r="F3931" s="5" t="s">
        <v>152</v>
      </c>
      <c r="G3931" s="5" t="s">
        <v>11629</v>
      </c>
      <c r="H3931" s="7">
        <v>1309795</v>
      </c>
      <c r="I3931" s="5">
        <v>6</v>
      </c>
      <c r="J3931" s="5">
        <v>1</v>
      </c>
      <c r="K3931" s="5" t="s">
        <v>28008</v>
      </c>
      <c r="L3931" s="5">
        <v>3.8899999999999997E-2</v>
      </c>
      <c r="M3931" s="8"/>
      <c r="N3931" s="8"/>
      <c r="O3931" s="8"/>
      <c r="P3931" s="8"/>
      <c r="Q3931" s="8"/>
      <c r="R3931" s="5" t="s">
        <v>417</v>
      </c>
      <c r="S3931" s="5" t="s">
        <v>417</v>
      </c>
      <c r="T3931" s="5" t="s">
        <v>417</v>
      </c>
      <c r="U3931" s="5" t="s">
        <v>417</v>
      </c>
      <c r="V3931" s="5" t="s">
        <v>417</v>
      </c>
      <c r="W3931" s="5" t="s">
        <v>417</v>
      </c>
      <c r="X3931" s="5" t="s">
        <v>417</v>
      </c>
      <c r="Y3931" s="5" t="s">
        <v>417</v>
      </c>
      <c r="Z3931" s="5" t="s">
        <v>417</v>
      </c>
      <c r="AA3931" s="5" t="s">
        <v>417</v>
      </c>
      <c r="AB3931" s="5"/>
      <c r="AC3931" s="5"/>
      <c r="AD3931" s="5"/>
      <c r="AE3931" s="5"/>
      <c r="AF3931" s="5"/>
    </row>
    <row r="3932" spans="1:32">
      <c r="A3932" s="5" t="s">
        <v>28009</v>
      </c>
      <c r="B3932" s="5" t="str">
        <f>IF(COUNTIF('Leads Priorizados INT'!M:M,A3932)&gt;0,"Sí","No")</f>
        <v>No</v>
      </c>
      <c r="C3932">
        <v>1</v>
      </c>
      <c r="D3932" s="6" t="s">
        <v>414</v>
      </c>
      <c r="E3932" s="5" t="s">
        <v>28010</v>
      </c>
      <c r="F3932" s="5" t="s">
        <v>984</v>
      </c>
      <c r="G3932" s="5" t="s">
        <v>21954</v>
      </c>
      <c r="H3932" s="7">
        <v>547178</v>
      </c>
      <c r="I3932" s="5">
        <v>5</v>
      </c>
      <c r="J3932" s="5">
        <v>2</v>
      </c>
      <c r="K3932" s="5" t="s">
        <v>28011</v>
      </c>
      <c r="L3932" s="5">
        <v>3.8800000000000001E-2</v>
      </c>
      <c r="M3932" s="8">
        <v>942281838</v>
      </c>
      <c r="N3932" s="8"/>
      <c r="O3932" s="8"/>
      <c r="P3932" s="8"/>
      <c r="Q3932" s="8"/>
      <c r="R3932" s="5" t="s">
        <v>417</v>
      </c>
      <c r="S3932" s="5" t="s">
        <v>417</v>
      </c>
      <c r="T3932" s="5" t="s">
        <v>417</v>
      </c>
      <c r="U3932" s="5" t="s">
        <v>417</v>
      </c>
      <c r="V3932" s="5" t="s">
        <v>417</v>
      </c>
      <c r="W3932" s="5" t="s">
        <v>417</v>
      </c>
      <c r="X3932" s="5" t="s">
        <v>417</v>
      </c>
      <c r="Y3932" s="5" t="s">
        <v>417</v>
      </c>
      <c r="Z3932" s="5" t="s">
        <v>417</v>
      </c>
      <c r="AA3932" s="5" t="s">
        <v>417</v>
      </c>
      <c r="AB3932" s="5"/>
      <c r="AC3932" s="5"/>
      <c r="AD3932" s="5"/>
      <c r="AE3932" s="5"/>
      <c r="AF3932" s="5"/>
    </row>
    <row r="3933" spans="1:32" hidden="1">
      <c r="A3933" s="5" t="s">
        <v>28012</v>
      </c>
      <c r="B3933" s="5" t="str">
        <f>IF(COUNTIF('Leads Priorizados INT'!M:M,A3933)&gt;0,"Sí","No")</f>
        <v>No</v>
      </c>
      <c r="C3933">
        <v>0</v>
      </c>
      <c r="D3933" s="6" t="s">
        <v>414</v>
      </c>
      <c r="E3933" s="5" t="s">
        <v>28013</v>
      </c>
      <c r="F3933" s="5" t="s">
        <v>431</v>
      </c>
      <c r="G3933" s="5" t="s">
        <v>1479</v>
      </c>
      <c r="H3933" s="7">
        <v>1463305</v>
      </c>
      <c r="I3933" s="5">
        <v>1</v>
      </c>
      <c r="J3933" s="5">
        <v>2</v>
      </c>
      <c r="K3933" s="5" t="s">
        <v>28014</v>
      </c>
      <c r="L3933" s="5">
        <v>3.8800000000000001E-2</v>
      </c>
      <c r="M3933" s="8"/>
      <c r="N3933" s="8"/>
      <c r="O3933" s="8"/>
      <c r="P3933" s="8"/>
      <c r="Q3933" s="8"/>
      <c r="R3933" s="5" t="s">
        <v>417</v>
      </c>
      <c r="S3933" s="5" t="s">
        <v>417</v>
      </c>
      <c r="T3933" s="5" t="s">
        <v>417</v>
      </c>
      <c r="U3933" s="5" t="s">
        <v>417</v>
      </c>
      <c r="V3933" s="5" t="s">
        <v>417</v>
      </c>
      <c r="W3933" s="5" t="s">
        <v>417</v>
      </c>
      <c r="X3933" s="5" t="s">
        <v>417</v>
      </c>
      <c r="Y3933" s="5" t="s">
        <v>417</v>
      </c>
      <c r="Z3933" s="5" t="s">
        <v>417</v>
      </c>
      <c r="AA3933" s="5" t="s">
        <v>417</v>
      </c>
      <c r="AB3933" s="5"/>
      <c r="AC3933" s="5"/>
      <c r="AD3933" s="5"/>
      <c r="AE3933" s="5"/>
      <c r="AF3933" s="5"/>
    </row>
    <row r="3934" spans="1:32" hidden="1">
      <c r="A3934" s="5" t="s">
        <v>28015</v>
      </c>
      <c r="B3934" s="5" t="str">
        <f>IF(COUNTIF('Leads Priorizados INT'!M:M,A3934)&gt;0,"Sí","No")</f>
        <v>No</v>
      </c>
      <c r="C3934">
        <v>0</v>
      </c>
      <c r="D3934" s="6" t="s">
        <v>414</v>
      </c>
      <c r="E3934" s="5" t="s">
        <v>28016</v>
      </c>
      <c r="F3934" s="5" t="s">
        <v>431</v>
      </c>
      <c r="G3934" s="5" t="s">
        <v>3341</v>
      </c>
      <c r="H3934" s="7">
        <v>548212</v>
      </c>
      <c r="I3934" s="5">
        <v>6</v>
      </c>
      <c r="J3934" s="5">
        <v>1</v>
      </c>
      <c r="K3934" s="5" t="s">
        <v>28017</v>
      </c>
      <c r="L3934" s="5">
        <v>3.8800000000000001E-2</v>
      </c>
      <c r="M3934" s="8">
        <v>931629336</v>
      </c>
      <c r="N3934" s="8"/>
      <c r="O3934" s="8"/>
      <c r="P3934" s="8"/>
      <c r="Q3934" s="8"/>
      <c r="R3934" s="5" t="s">
        <v>417</v>
      </c>
      <c r="S3934" s="5" t="s">
        <v>417</v>
      </c>
      <c r="T3934" s="5" t="s">
        <v>417</v>
      </c>
      <c r="U3934" s="5" t="s">
        <v>417</v>
      </c>
      <c r="V3934" s="5" t="s">
        <v>417</v>
      </c>
      <c r="W3934" s="5" t="s">
        <v>417</v>
      </c>
      <c r="X3934" s="5" t="s">
        <v>417</v>
      </c>
      <c r="Y3934" s="5" t="s">
        <v>417</v>
      </c>
      <c r="Z3934" s="5" t="s">
        <v>417</v>
      </c>
      <c r="AA3934" s="5" t="s">
        <v>417</v>
      </c>
      <c r="AB3934" s="5"/>
      <c r="AC3934" s="5"/>
      <c r="AD3934" s="5"/>
      <c r="AE3934" s="5"/>
      <c r="AF3934" s="5"/>
    </row>
    <row r="3935" spans="1:32" hidden="1">
      <c r="A3935" s="5" t="s">
        <v>28018</v>
      </c>
      <c r="B3935" s="5" t="str">
        <f>IF(COUNTIF('Leads Priorizados INT'!M:M,A3935)&gt;0,"Sí","No")</f>
        <v>No</v>
      </c>
      <c r="C3935">
        <v>0</v>
      </c>
      <c r="D3935" s="6" t="s">
        <v>414</v>
      </c>
      <c r="E3935" s="5" t="s">
        <v>28019</v>
      </c>
      <c r="F3935" s="5" t="s">
        <v>431</v>
      </c>
      <c r="G3935" s="5" t="s">
        <v>1235</v>
      </c>
      <c r="H3935" s="7">
        <v>526232</v>
      </c>
      <c r="I3935" s="5">
        <v>4</v>
      </c>
      <c r="J3935" s="5">
        <v>1</v>
      </c>
      <c r="K3935" s="5" t="s">
        <v>28020</v>
      </c>
      <c r="L3935" s="5">
        <v>3.8800000000000001E-2</v>
      </c>
      <c r="M3935" s="8"/>
      <c r="N3935" s="8"/>
      <c r="O3935" s="8"/>
      <c r="P3935" s="8"/>
      <c r="Q3935" s="8"/>
      <c r="R3935" s="5" t="s">
        <v>417</v>
      </c>
      <c r="S3935" s="5" t="s">
        <v>417</v>
      </c>
      <c r="T3935" s="5" t="s">
        <v>417</v>
      </c>
      <c r="U3935" s="5" t="s">
        <v>417</v>
      </c>
      <c r="V3935" s="5" t="s">
        <v>417</v>
      </c>
      <c r="W3935" s="5" t="s">
        <v>417</v>
      </c>
      <c r="X3935" s="5" t="s">
        <v>417</v>
      </c>
      <c r="Y3935" s="5" t="s">
        <v>417</v>
      </c>
      <c r="Z3935" s="5" t="s">
        <v>417</v>
      </c>
      <c r="AA3935" s="5" t="s">
        <v>417</v>
      </c>
      <c r="AB3935" s="5"/>
      <c r="AC3935" s="5"/>
      <c r="AD3935" s="5"/>
      <c r="AE3935" s="5"/>
      <c r="AF3935" s="5"/>
    </row>
    <row r="3936" spans="1:32" hidden="1">
      <c r="A3936" s="5" t="s">
        <v>28021</v>
      </c>
      <c r="B3936" s="5" t="str">
        <f>IF(COUNTIF('Leads Priorizados INT'!M:M,A3936)&gt;0,"Sí","No")</f>
        <v>No</v>
      </c>
      <c r="C3936">
        <v>0</v>
      </c>
      <c r="D3936" s="6" t="s">
        <v>414</v>
      </c>
      <c r="E3936" s="5" t="s">
        <v>28022</v>
      </c>
      <c r="F3936" s="5" t="s">
        <v>152</v>
      </c>
      <c r="G3936" s="5" t="s">
        <v>1887</v>
      </c>
      <c r="H3936" s="7">
        <v>1105573</v>
      </c>
      <c r="I3936" s="5">
        <v>7</v>
      </c>
      <c r="J3936" s="5">
        <v>1</v>
      </c>
      <c r="K3936" s="5" t="s">
        <v>28023</v>
      </c>
      <c r="L3936" s="5">
        <v>3.8800000000000001E-2</v>
      </c>
      <c r="M3936" s="8">
        <v>916266374</v>
      </c>
      <c r="N3936" s="8"/>
      <c r="O3936" s="8"/>
      <c r="P3936" s="8"/>
      <c r="Q3936" s="8"/>
      <c r="R3936" s="5" t="s">
        <v>417</v>
      </c>
      <c r="S3936" s="5" t="s">
        <v>417</v>
      </c>
      <c r="T3936" s="5" t="s">
        <v>417</v>
      </c>
      <c r="U3936" s="5" t="s">
        <v>417</v>
      </c>
      <c r="V3936" s="5" t="s">
        <v>417</v>
      </c>
      <c r="W3936" s="5" t="s">
        <v>417</v>
      </c>
      <c r="X3936" s="5" t="s">
        <v>417</v>
      </c>
      <c r="Y3936" s="5" t="s">
        <v>417</v>
      </c>
      <c r="Z3936" s="5" t="s">
        <v>417</v>
      </c>
      <c r="AA3936" s="5" t="s">
        <v>417</v>
      </c>
      <c r="AB3936" s="5"/>
      <c r="AC3936" s="5"/>
      <c r="AD3936" s="5"/>
      <c r="AE3936" s="5"/>
      <c r="AF3936" s="5"/>
    </row>
    <row r="3937" spans="1:32">
      <c r="A3937" s="5" t="s">
        <v>28024</v>
      </c>
      <c r="B3937" s="5" t="str">
        <f>IF(COUNTIF('Leads Priorizados INT'!M:M,A3937)&gt;0,"Sí","No")</f>
        <v>No</v>
      </c>
      <c r="C3937">
        <v>1</v>
      </c>
      <c r="D3937" s="6" t="s">
        <v>414</v>
      </c>
      <c r="E3937" s="5" t="s">
        <v>28025</v>
      </c>
      <c r="F3937" s="5" t="s">
        <v>152</v>
      </c>
      <c r="G3937" s="5" t="s">
        <v>2795</v>
      </c>
      <c r="H3937" s="7">
        <v>3775464</v>
      </c>
      <c r="I3937" s="5">
        <v>8</v>
      </c>
      <c r="J3937" s="5">
        <v>1</v>
      </c>
      <c r="K3937" s="5" t="s">
        <v>28026</v>
      </c>
      <c r="L3937" s="5">
        <v>3.8800000000000001E-2</v>
      </c>
      <c r="M3937" s="8">
        <v>917637506</v>
      </c>
      <c r="N3937" s="8"/>
      <c r="O3937" s="8"/>
      <c r="P3937" s="8"/>
      <c r="Q3937" s="8"/>
      <c r="R3937" s="5" t="s">
        <v>417</v>
      </c>
      <c r="S3937" s="5" t="s">
        <v>417</v>
      </c>
      <c r="T3937" s="5" t="s">
        <v>417</v>
      </c>
      <c r="U3937" s="5" t="s">
        <v>417</v>
      </c>
      <c r="V3937" s="5" t="s">
        <v>417</v>
      </c>
      <c r="W3937" s="5" t="s">
        <v>417</v>
      </c>
      <c r="X3937" s="5" t="s">
        <v>417</v>
      </c>
      <c r="Y3937" s="5" t="s">
        <v>417</v>
      </c>
      <c r="Z3937" s="5" t="s">
        <v>417</v>
      </c>
      <c r="AA3937" s="5" t="s">
        <v>417</v>
      </c>
      <c r="AB3937" s="5"/>
      <c r="AC3937" s="5"/>
      <c r="AD3937" s="5"/>
      <c r="AE3937" s="5"/>
      <c r="AF3937" s="5"/>
    </row>
    <row r="3938" spans="1:32" hidden="1">
      <c r="A3938" s="5" t="s">
        <v>28027</v>
      </c>
      <c r="B3938" s="5" t="str">
        <f>IF(COUNTIF('Leads Priorizados INT'!M:M,A3938)&gt;0,"Sí","No")</f>
        <v>No</v>
      </c>
      <c r="C3938">
        <v>0</v>
      </c>
      <c r="D3938" s="6" t="s">
        <v>414</v>
      </c>
      <c r="E3938" s="5" t="s">
        <v>28028</v>
      </c>
      <c r="F3938" s="5" t="s">
        <v>1382</v>
      </c>
      <c r="G3938" s="5" t="s">
        <v>19946</v>
      </c>
      <c r="H3938" s="7">
        <v>536103</v>
      </c>
      <c r="I3938" s="5">
        <v>3</v>
      </c>
      <c r="J3938" s="5">
        <v>3</v>
      </c>
      <c r="K3938" s="5" t="s">
        <v>28029</v>
      </c>
      <c r="L3938" s="5">
        <v>3.8800000000000001E-2</v>
      </c>
      <c r="M3938" s="8">
        <v>961278630</v>
      </c>
      <c r="N3938" s="8"/>
      <c r="O3938" s="8"/>
      <c r="P3938" s="8"/>
      <c r="Q3938" s="8"/>
      <c r="R3938" s="5" t="s">
        <v>417</v>
      </c>
      <c r="S3938" s="5" t="s">
        <v>417</v>
      </c>
      <c r="T3938" s="5" t="s">
        <v>417</v>
      </c>
      <c r="U3938" s="5" t="s">
        <v>417</v>
      </c>
      <c r="V3938" s="5" t="s">
        <v>417</v>
      </c>
      <c r="W3938" s="5" t="s">
        <v>417</v>
      </c>
      <c r="X3938" s="5" t="s">
        <v>417</v>
      </c>
      <c r="Y3938" s="5" t="s">
        <v>417</v>
      </c>
      <c r="Z3938" s="5" t="s">
        <v>417</v>
      </c>
      <c r="AA3938" s="5" t="s">
        <v>417</v>
      </c>
      <c r="AB3938" s="5"/>
      <c r="AC3938" s="5"/>
      <c r="AD3938" s="5"/>
      <c r="AE3938" s="5"/>
      <c r="AF3938" s="5"/>
    </row>
    <row r="3939" spans="1:32" hidden="1">
      <c r="A3939" s="5" t="s">
        <v>28030</v>
      </c>
      <c r="B3939" s="5" t="str">
        <f>IF(COUNTIF('Leads Priorizados INT'!M:M,A3939)&gt;0,"Sí","No")</f>
        <v>No</v>
      </c>
      <c r="C3939">
        <v>0</v>
      </c>
      <c r="D3939" s="6" t="s">
        <v>414</v>
      </c>
      <c r="E3939" s="5" t="s">
        <v>28031</v>
      </c>
      <c r="F3939" s="5" t="s">
        <v>2007</v>
      </c>
      <c r="G3939" s="5" t="s">
        <v>21725</v>
      </c>
      <c r="H3939" s="7">
        <v>609556</v>
      </c>
      <c r="I3939" s="5">
        <v>4</v>
      </c>
      <c r="J3939" s="5">
        <v>1</v>
      </c>
      <c r="K3939" s="5" t="s">
        <v>28032</v>
      </c>
      <c r="L3939" s="5">
        <v>3.8699999999999998E-2</v>
      </c>
      <c r="M3939" s="8"/>
      <c r="N3939" s="8"/>
      <c r="O3939" s="8"/>
      <c r="P3939" s="8"/>
      <c r="Q3939" s="8"/>
      <c r="R3939" s="5" t="s">
        <v>417</v>
      </c>
      <c r="S3939" s="5" t="s">
        <v>417</v>
      </c>
      <c r="T3939" s="5" t="s">
        <v>417</v>
      </c>
      <c r="U3939" s="5" t="s">
        <v>417</v>
      </c>
      <c r="V3939" s="5" t="s">
        <v>417</v>
      </c>
      <c r="W3939" s="5" t="s">
        <v>417</v>
      </c>
      <c r="X3939" s="5" t="s">
        <v>417</v>
      </c>
      <c r="Y3939" s="5" t="s">
        <v>417</v>
      </c>
      <c r="Z3939" s="5" t="s">
        <v>417</v>
      </c>
      <c r="AA3939" s="5" t="s">
        <v>417</v>
      </c>
      <c r="AB3939" s="5"/>
      <c r="AC3939" s="5"/>
      <c r="AD3939" s="5"/>
      <c r="AE3939" s="5"/>
      <c r="AF3939" s="5"/>
    </row>
    <row r="3940" spans="1:32" hidden="1">
      <c r="A3940" s="5" t="s">
        <v>28033</v>
      </c>
      <c r="B3940" s="5" t="str">
        <f>IF(COUNTIF('Leads Priorizados INT'!M:M,A3940)&gt;0,"Sí","No")</f>
        <v>No</v>
      </c>
      <c r="C3940">
        <v>0</v>
      </c>
      <c r="D3940" s="6" t="s">
        <v>430</v>
      </c>
      <c r="E3940" s="5" t="s">
        <v>28034</v>
      </c>
      <c r="F3940" s="5" t="s">
        <v>431</v>
      </c>
      <c r="G3940" s="5" t="s">
        <v>20121</v>
      </c>
      <c r="H3940" s="7">
        <v>985630</v>
      </c>
      <c r="I3940" s="5">
        <v>3</v>
      </c>
      <c r="J3940" s="5">
        <v>1</v>
      </c>
      <c r="K3940" s="5" t="s">
        <v>28035</v>
      </c>
      <c r="L3940" s="5">
        <v>3.8699999999999998E-2</v>
      </c>
      <c r="M3940" s="8">
        <v>938600134</v>
      </c>
      <c r="N3940" s="8">
        <v>637706422</v>
      </c>
      <c r="O3940" s="8">
        <v>607205295</v>
      </c>
      <c r="P3940" s="8">
        <v>628792755</v>
      </c>
      <c r="Q3940" s="8">
        <v>695625068</v>
      </c>
      <c r="R3940" s="5" t="s">
        <v>417</v>
      </c>
      <c r="S3940" s="5" t="s">
        <v>417</v>
      </c>
      <c r="T3940" s="5" t="s">
        <v>417</v>
      </c>
      <c r="U3940" s="5" t="s">
        <v>417</v>
      </c>
      <c r="V3940" s="5" t="s">
        <v>417</v>
      </c>
      <c r="W3940" s="5" t="s">
        <v>417</v>
      </c>
      <c r="X3940" s="5" t="s">
        <v>417</v>
      </c>
      <c r="Y3940" s="5" t="s">
        <v>417</v>
      </c>
      <c r="Z3940" s="5" t="s">
        <v>417</v>
      </c>
      <c r="AA3940" s="5" t="s">
        <v>417</v>
      </c>
      <c r="AB3940" s="5" t="s">
        <v>28036</v>
      </c>
      <c r="AC3940" s="5"/>
      <c r="AD3940" s="5"/>
      <c r="AE3940" s="5"/>
      <c r="AF3940" s="5"/>
    </row>
    <row r="3941" spans="1:32" hidden="1">
      <c r="A3941" s="5" t="s">
        <v>28037</v>
      </c>
      <c r="B3941" s="5" t="str">
        <f>IF(COUNTIF('Leads Priorizados INT'!M:M,A3941)&gt;0,"Sí","No")</f>
        <v>No</v>
      </c>
      <c r="C3941">
        <v>0</v>
      </c>
      <c r="D3941" s="6" t="s">
        <v>414</v>
      </c>
      <c r="E3941" s="5" t="s">
        <v>28038</v>
      </c>
      <c r="F3941" s="5" t="s">
        <v>152</v>
      </c>
      <c r="G3941" s="5" t="s">
        <v>20431</v>
      </c>
      <c r="H3941" s="7">
        <v>1001308</v>
      </c>
      <c r="I3941" s="5">
        <v>1</v>
      </c>
      <c r="J3941" s="5">
        <v>1</v>
      </c>
      <c r="K3941" s="5" t="s">
        <v>28039</v>
      </c>
      <c r="L3941" s="5">
        <v>3.8699999999999998E-2</v>
      </c>
      <c r="M3941" s="8">
        <v>915073045</v>
      </c>
      <c r="N3941" s="8"/>
      <c r="O3941" s="8"/>
      <c r="P3941" s="8"/>
      <c r="Q3941" s="8"/>
      <c r="R3941" s="5" t="s">
        <v>417</v>
      </c>
      <c r="S3941" s="5" t="s">
        <v>417</v>
      </c>
      <c r="T3941" s="5" t="s">
        <v>417</v>
      </c>
      <c r="U3941" s="5" t="s">
        <v>417</v>
      </c>
      <c r="V3941" s="5" t="s">
        <v>417</v>
      </c>
      <c r="W3941" s="5" t="s">
        <v>417</v>
      </c>
      <c r="X3941" s="5" t="s">
        <v>417</v>
      </c>
      <c r="Y3941" s="5" t="s">
        <v>417</v>
      </c>
      <c r="Z3941" s="5" t="s">
        <v>417</v>
      </c>
      <c r="AA3941" s="5" t="s">
        <v>417</v>
      </c>
      <c r="AB3941" s="5"/>
      <c r="AC3941" s="5"/>
      <c r="AD3941" s="5"/>
      <c r="AE3941" s="5"/>
      <c r="AF3941" s="5"/>
    </row>
    <row r="3942" spans="1:32" hidden="1">
      <c r="A3942" s="5" t="s">
        <v>28040</v>
      </c>
      <c r="B3942" s="5" t="str">
        <f>IF(COUNTIF('Leads Priorizados INT'!M:M,A3942)&gt;0,"Sí","No")</f>
        <v>No</v>
      </c>
      <c r="C3942">
        <v>0</v>
      </c>
      <c r="D3942" s="6" t="s">
        <v>430</v>
      </c>
      <c r="E3942" s="5" t="s">
        <v>28041</v>
      </c>
      <c r="F3942" s="5" t="s">
        <v>1382</v>
      </c>
      <c r="G3942" s="5" t="s">
        <v>28042</v>
      </c>
      <c r="H3942" s="7">
        <v>28408922</v>
      </c>
      <c r="I3942" s="5">
        <v>74</v>
      </c>
      <c r="J3942" s="5">
        <v>2</v>
      </c>
      <c r="K3942" s="5" t="s">
        <v>28043</v>
      </c>
      <c r="L3942" s="5">
        <v>3.8699999999999998E-2</v>
      </c>
      <c r="M3942" s="8">
        <v>960071908</v>
      </c>
      <c r="N3942" s="8">
        <v>962963830</v>
      </c>
      <c r="O3942" s="8">
        <v>960071841</v>
      </c>
      <c r="P3942" s="8">
        <v>685592660</v>
      </c>
      <c r="Q3942" s="8">
        <v>675207851</v>
      </c>
      <c r="R3942" s="5" t="s">
        <v>417</v>
      </c>
      <c r="S3942" s="5" t="s">
        <v>417</v>
      </c>
      <c r="T3942" s="5" t="s">
        <v>417</v>
      </c>
      <c r="U3942" s="5" t="s">
        <v>417</v>
      </c>
      <c r="V3942" s="5" t="s">
        <v>417</v>
      </c>
      <c r="W3942" s="5" t="s">
        <v>417</v>
      </c>
      <c r="X3942" s="5" t="s">
        <v>417</v>
      </c>
      <c r="Y3942" s="5" t="s">
        <v>417</v>
      </c>
      <c r="Z3942" s="5" t="s">
        <v>417</v>
      </c>
      <c r="AA3942" s="5" t="s">
        <v>417</v>
      </c>
      <c r="AB3942" s="5"/>
      <c r="AC3942" s="5"/>
      <c r="AD3942" s="5"/>
      <c r="AE3942" s="5"/>
      <c r="AF3942" s="5"/>
    </row>
    <row r="3943" spans="1:32" hidden="1">
      <c r="A3943" s="5" t="s">
        <v>28044</v>
      </c>
      <c r="B3943" s="5" t="str">
        <f>IF(COUNTIF('Leads Priorizados INT'!M:M,A3943)&gt;0,"Sí","No")</f>
        <v>No</v>
      </c>
      <c r="C3943">
        <v>0</v>
      </c>
      <c r="D3943" s="6" t="s">
        <v>1534</v>
      </c>
      <c r="E3943" s="5" t="s">
        <v>28045</v>
      </c>
      <c r="F3943" s="5" t="s">
        <v>431</v>
      </c>
      <c r="G3943" s="5" t="s">
        <v>432</v>
      </c>
      <c r="H3943" s="7">
        <v>16452313</v>
      </c>
      <c r="I3943" s="5">
        <v>154</v>
      </c>
      <c r="J3943" s="5">
        <v>1</v>
      </c>
      <c r="K3943" s="5" t="s">
        <v>28046</v>
      </c>
      <c r="L3943" s="5">
        <v>3.8600000000000002E-2</v>
      </c>
      <c r="M3943" s="8">
        <v>932256123</v>
      </c>
      <c r="N3943" s="8">
        <v>933037073</v>
      </c>
      <c r="O3943" s="8">
        <v>932255125</v>
      </c>
      <c r="P3943" s="8">
        <v>956055587</v>
      </c>
      <c r="Q3943" s="8">
        <v>916955515</v>
      </c>
      <c r="R3943" s="5" t="s">
        <v>417</v>
      </c>
      <c r="S3943" s="5" t="s">
        <v>417</v>
      </c>
      <c r="T3943" s="5" t="s">
        <v>417</v>
      </c>
      <c r="U3943" s="5" t="s">
        <v>417</v>
      </c>
      <c r="V3943" s="5" t="s">
        <v>417</v>
      </c>
      <c r="W3943" s="5" t="s">
        <v>417</v>
      </c>
      <c r="X3943" s="5" t="s">
        <v>417</v>
      </c>
      <c r="Y3943" s="5" t="s">
        <v>417</v>
      </c>
      <c r="Z3943" s="5" t="s">
        <v>417</v>
      </c>
      <c r="AA3943" s="5" t="s">
        <v>417</v>
      </c>
      <c r="AB3943" s="5" t="s">
        <v>28047</v>
      </c>
      <c r="AC3943" s="5" t="s">
        <v>28048</v>
      </c>
      <c r="AD3943" s="5" t="s">
        <v>28049</v>
      </c>
      <c r="AE3943" s="5" t="s">
        <v>28050</v>
      </c>
      <c r="AF3943" s="5" t="s">
        <v>13757</v>
      </c>
    </row>
    <row r="3944" spans="1:32" hidden="1">
      <c r="A3944" s="5" t="s">
        <v>28051</v>
      </c>
      <c r="B3944" s="5" t="str">
        <f>IF(COUNTIF('Leads Priorizados INT'!M:M,A3944)&gt;0,"Sí","No")</f>
        <v>No</v>
      </c>
      <c r="C3944">
        <v>0</v>
      </c>
      <c r="D3944" s="6" t="s">
        <v>414</v>
      </c>
      <c r="E3944" s="5" t="s">
        <v>28052</v>
      </c>
      <c r="F3944" s="5" t="s">
        <v>769</v>
      </c>
      <c r="G3944" s="5" t="s">
        <v>23305</v>
      </c>
      <c r="H3944" s="7">
        <v>316399</v>
      </c>
      <c r="I3944" s="5">
        <v>3</v>
      </c>
      <c r="J3944" s="5">
        <v>3</v>
      </c>
      <c r="K3944" s="5" t="s">
        <v>28053</v>
      </c>
      <c r="L3944" s="5">
        <v>3.8600000000000002E-2</v>
      </c>
      <c r="M3944" s="8"/>
      <c r="N3944" s="8"/>
      <c r="O3944" s="8"/>
      <c r="P3944" s="8"/>
      <c r="Q3944" s="8"/>
      <c r="R3944" s="5" t="s">
        <v>417</v>
      </c>
      <c r="S3944" s="5" t="s">
        <v>417</v>
      </c>
      <c r="T3944" s="5" t="s">
        <v>417</v>
      </c>
      <c r="U3944" s="5" t="s">
        <v>417</v>
      </c>
      <c r="V3944" s="5" t="s">
        <v>417</v>
      </c>
      <c r="W3944" s="5" t="s">
        <v>417</v>
      </c>
      <c r="X3944" s="5" t="s">
        <v>417</v>
      </c>
      <c r="Y3944" s="5" t="s">
        <v>417</v>
      </c>
      <c r="Z3944" s="5" t="s">
        <v>417</v>
      </c>
      <c r="AA3944" s="5" t="s">
        <v>417</v>
      </c>
      <c r="AB3944" s="5"/>
      <c r="AC3944" s="5"/>
      <c r="AD3944" s="5"/>
      <c r="AE3944" s="5"/>
      <c r="AF3944" s="5"/>
    </row>
    <row r="3945" spans="1:32" hidden="1">
      <c r="A3945" s="5" t="s">
        <v>28054</v>
      </c>
      <c r="B3945" s="5" t="str">
        <f>IF(COUNTIF('Leads Priorizados INT'!M:M,A3945)&gt;0,"Sí","No")</f>
        <v>No</v>
      </c>
      <c r="C3945">
        <v>0</v>
      </c>
      <c r="D3945" s="6" t="s">
        <v>414</v>
      </c>
      <c r="E3945" s="5" t="s">
        <v>28055</v>
      </c>
      <c r="F3945" s="5" t="s">
        <v>10062</v>
      </c>
      <c r="G3945" s="5" t="s">
        <v>26368</v>
      </c>
      <c r="H3945" s="7">
        <v>349241</v>
      </c>
      <c r="I3945" s="5">
        <v>1</v>
      </c>
      <c r="J3945" s="5">
        <v>1</v>
      </c>
      <c r="K3945" s="5" t="s">
        <v>28056</v>
      </c>
      <c r="L3945" s="5">
        <v>3.8600000000000002E-2</v>
      </c>
      <c r="M3945" s="8"/>
      <c r="N3945" s="8"/>
      <c r="O3945" s="8"/>
      <c r="P3945" s="8"/>
      <c r="Q3945" s="8"/>
      <c r="R3945" s="5" t="s">
        <v>417</v>
      </c>
      <c r="S3945" s="5" t="s">
        <v>417</v>
      </c>
      <c r="T3945" s="5" t="s">
        <v>417</v>
      </c>
      <c r="U3945" s="5" t="s">
        <v>417</v>
      </c>
      <c r="V3945" s="5" t="s">
        <v>417</v>
      </c>
      <c r="W3945" s="5" t="s">
        <v>417</v>
      </c>
      <c r="X3945" s="5" t="s">
        <v>417</v>
      </c>
      <c r="Y3945" s="5" t="s">
        <v>417</v>
      </c>
      <c r="Z3945" s="5" t="s">
        <v>417</v>
      </c>
      <c r="AA3945" s="5" t="s">
        <v>417</v>
      </c>
      <c r="AB3945" s="5"/>
      <c r="AC3945" s="5"/>
      <c r="AD3945" s="5"/>
      <c r="AE3945" s="5"/>
      <c r="AF3945" s="5"/>
    </row>
    <row r="3946" spans="1:32" hidden="1">
      <c r="A3946" s="5" t="s">
        <v>28057</v>
      </c>
      <c r="B3946" s="5" t="str">
        <f>IF(COUNTIF('Leads Priorizados INT'!M:M,A3946)&gt;0,"Sí","No")</f>
        <v>No</v>
      </c>
      <c r="C3946">
        <v>0</v>
      </c>
      <c r="D3946" s="6" t="s">
        <v>414</v>
      </c>
      <c r="E3946" s="5" t="s">
        <v>28058</v>
      </c>
      <c r="F3946" s="5" t="s">
        <v>769</v>
      </c>
      <c r="G3946" s="5" t="s">
        <v>13102</v>
      </c>
      <c r="H3946" s="7">
        <v>690634</v>
      </c>
      <c r="I3946" s="5">
        <v>2</v>
      </c>
      <c r="J3946" s="5">
        <v>1</v>
      </c>
      <c r="K3946" s="5" t="s">
        <v>28059</v>
      </c>
      <c r="L3946" s="5">
        <v>3.8600000000000002E-2</v>
      </c>
      <c r="M3946" s="8"/>
      <c r="N3946" s="8"/>
      <c r="O3946" s="8"/>
      <c r="P3946" s="8"/>
      <c r="Q3946" s="8"/>
      <c r="R3946" s="5" t="s">
        <v>417</v>
      </c>
      <c r="S3946" s="5" t="s">
        <v>417</v>
      </c>
      <c r="T3946" s="5" t="s">
        <v>417</v>
      </c>
      <c r="U3946" s="5" t="s">
        <v>417</v>
      </c>
      <c r="V3946" s="5" t="s">
        <v>417</v>
      </c>
      <c r="W3946" s="5" t="s">
        <v>417</v>
      </c>
      <c r="X3946" s="5" t="s">
        <v>417</v>
      </c>
      <c r="Y3946" s="5" t="s">
        <v>417</v>
      </c>
      <c r="Z3946" s="5" t="s">
        <v>417</v>
      </c>
      <c r="AA3946" s="5" t="s">
        <v>417</v>
      </c>
      <c r="AB3946" s="5"/>
      <c r="AC3946" s="5"/>
      <c r="AD3946" s="5"/>
      <c r="AE3946" s="5"/>
      <c r="AF3946" s="5"/>
    </row>
    <row r="3947" spans="1:32" hidden="1">
      <c r="A3947" s="5" t="s">
        <v>28060</v>
      </c>
      <c r="B3947" s="5" t="str">
        <f>IF(COUNTIF('Leads Priorizados INT'!M:M,A3947)&gt;0,"Sí","No")</f>
        <v>No</v>
      </c>
      <c r="C3947">
        <v>0</v>
      </c>
      <c r="D3947" s="6" t="s">
        <v>414</v>
      </c>
      <c r="E3947" s="5" t="s">
        <v>28061</v>
      </c>
      <c r="F3947" s="5" t="s">
        <v>152</v>
      </c>
      <c r="G3947" s="5" t="s">
        <v>2795</v>
      </c>
      <c r="H3947" s="7">
        <v>383292</v>
      </c>
      <c r="I3947" s="5">
        <v>4</v>
      </c>
      <c r="J3947" s="5">
        <v>2</v>
      </c>
      <c r="K3947" s="5" t="s">
        <v>28062</v>
      </c>
      <c r="L3947" s="5">
        <v>3.8600000000000002E-2</v>
      </c>
      <c r="M3947" s="8"/>
      <c r="N3947" s="8"/>
      <c r="O3947" s="8"/>
      <c r="P3947" s="8"/>
      <c r="Q3947" s="8"/>
      <c r="R3947" s="5" t="s">
        <v>417</v>
      </c>
      <c r="S3947" s="5" t="s">
        <v>417</v>
      </c>
      <c r="T3947" s="5" t="s">
        <v>417</v>
      </c>
      <c r="U3947" s="5" t="s">
        <v>417</v>
      </c>
      <c r="V3947" s="5" t="s">
        <v>417</v>
      </c>
      <c r="W3947" s="5" t="s">
        <v>417</v>
      </c>
      <c r="X3947" s="5" t="s">
        <v>417</v>
      </c>
      <c r="Y3947" s="5" t="s">
        <v>417</v>
      </c>
      <c r="Z3947" s="5" t="s">
        <v>417</v>
      </c>
      <c r="AA3947" s="5" t="s">
        <v>417</v>
      </c>
      <c r="AB3947" s="5"/>
      <c r="AC3947" s="5"/>
      <c r="AD3947" s="5"/>
      <c r="AE3947" s="5"/>
      <c r="AF3947" s="5"/>
    </row>
    <row r="3948" spans="1:32" hidden="1">
      <c r="A3948" s="5" t="s">
        <v>28063</v>
      </c>
      <c r="B3948" s="5" t="str">
        <f>IF(COUNTIF('Leads Priorizados INT'!M:M,A3948)&gt;0,"Sí","No")</f>
        <v>No</v>
      </c>
      <c r="C3948">
        <v>0</v>
      </c>
      <c r="D3948" s="6" t="s">
        <v>414</v>
      </c>
      <c r="E3948" s="5" t="s">
        <v>28064</v>
      </c>
      <c r="F3948" s="5" t="s">
        <v>700</v>
      </c>
      <c r="G3948" s="5" t="s">
        <v>28065</v>
      </c>
      <c r="H3948" s="7">
        <v>922737</v>
      </c>
      <c r="I3948" s="5">
        <v>8</v>
      </c>
      <c r="J3948" s="5">
        <v>1</v>
      </c>
      <c r="K3948" s="5" t="s">
        <v>28066</v>
      </c>
      <c r="L3948" s="5">
        <v>3.8600000000000002E-2</v>
      </c>
      <c r="M3948" s="8"/>
      <c r="N3948" s="8"/>
      <c r="O3948" s="8"/>
      <c r="P3948" s="8"/>
      <c r="Q3948" s="8"/>
      <c r="R3948" s="5" t="s">
        <v>417</v>
      </c>
      <c r="S3948" s="5" t="s">
        <v>417</v>
      </c>
      <c r="T3948" s="5" t="s">
        <v>417</v>
      </c>
      <c r="U3948" s="5" t="s">
        <v>417</v>
      </c>
      <c r="V3948" s="5" t="s">
        <v>417</v>
      </c>
      <c r="W3948" s="5" t="s">
        <v>417</v>
      </c>
      <c r="X3948" s="5" t="s">
        <v>417</v>
      </c>
      <c r="Y3948" s="5" t="s">
        <v>417</v>
      </c>
      <c r="Z3948" s="5" t="s">
        <v>417</v>
      </c>
      <c r="AA3948" s="5" t="s">
        <v>417</v>
      </c>
      <c r="AB3948" s="5"/>
      <c r="AC3948" s="5"/>
      <c r="AD3948" s="5"/>
      <c r="AE3948" s="5"/>
      <c r="AF3948" s="5"/>
    </row>
    <row r="3949" spans="1:32" hidden="1">
      <c r="A3949" s="5" t="s">
        <v>28067</v>
      </c>
      <c r="B3949" s="5" t="str">
        <f>IF(COUNTIF('Leads Priorizados INT'!M:M,A3949)&gt;0,"Sí","No")</f>
        <v>No</v>
      </c>
      <c r="C3949">
        <v>0</v>
      </c>
      <c r="D3949" s="6" t="s">
        <v>414</v>
      </c>
      <c r="E3949" s="5" t="s">
        <v>28068</v>
      </c>
      <c r="F3949" s="5" t="s">
        <v>152</v>
      </c>
      <c r="G3949" s="5" t="s">
        <v>2486</v>
      </c>
      <c r="H3949" s="7">
        <v>659178</v>
      </c>
      <c r="I3949" s="5">
        <v>1</v>
      </c>
      <c r="J3949" s="5">
        <v>1</v>
      </c>
      <c r="K3949" s="5" t="s">
        <v>28069</v>
      </c>
      <c r="L3949" s="5">
        <v>3.85E-2</v>
      </c>
      <c r="M3949" s="8"/>
      <c r="N3949" s="8"/>
      <c r="O3949" s="8"/>
      <c r="P3949" s="8"/>
      <c r="Q3949" s="8"/>
      <c r="R3949" s="5" t="s">
        <v>417</v>
      </c>
      <c r="S3949" s="5" t="s">
        <v>417</v>
      </c>
      <c r="T3949" s="5" t="s">
        <v>417</v>
      </c>
      <c r="U3949" s="5" t="s">
        <v>417</v>
      </c>
      <c r="V3949" s="5" t="s">
        <v>417</v>
      </c>
      <c r="W3949" s="5" t="s">
        <v>417</v>
      </c>
      <c r="X3949" s="5" t="s">
        <v>417</v>
      </c>
      <c r="Y3949" s="5" t="s">
        <v>417</v>
      </c>
      <c r="Z3949" s="5" t="s">
        <v>417</v>
      </c>
      <c r="AA3949" s="5" t="s">
        <v>417</v>
      </c>
      <c r="AB3949" s="5"/>
      <c r="AC3949" s="5"/>
      <c r="AD3949" s="5"/>
      <c r="AE3949" s="5"/>
      <c r="AF3949" s="5"/>
    </row>
    <row r="3950" spans="1:32" hidden="1">
      <c r="A3950" s="5" t="s">
        <v>28070</v>
      </c>
      <c r="B3950" s="5" t="str">
        <f>IF(COUNTIF('Leads Priorizados INT'!M:M,A3950)&gt;0,"Sí","No")</f>
        <v>No</v>
      </c>
      <c r="C3950">
        <v>0</v>
      </c>
      <c r="D3950" s="6" t="s">
        <v>414</v>
      </c>
      <c r="E3950" s="5" t="s">
        <v>28071</v>
      </c>
      <c r="F3950" s="5" t="s">
        <v>431</v>
      </c>
      <c r="G3950" s="5" t="s">
        <v>1864</v>
      </c>
      <c r="H3950" s="7">
        <v>495615</v>
      </c>
      <c r="I3950" s="5">
        <v>4</v>
      </c>
      <c r="J3950" s="5">
        <v>1</v>
      </c>
      <c r="K3950" s="5" t="s">
        <v>28072</v>
      </c>
      <c r="L3950" s="5">
        <v>3.85E-2</v>
      </c>
      <c r="M3950" s="8"/>
      <c r="N3950" s="8"/>
      <c r="O3950" s="8"/>
      <c r="P3950" s="8"/>
      <c r="Q3950" s="8"/>
      <c r="R3950" s="5" t="s">
        <v>417</v>
      </c>
      <c r="S3950" s="5" t="s">
        <v>417</v>
      </c>
      <c r="T3950" s="5" t="s">
        <v>417</v>
      </c>
      <c r="U3950" s="5" t="s">
        <v>417</v>
      </c>
      <c r="V3950" s="5" t="s">
        <v>417</v>
      </c>
      <c r="W3950" s="5" t="s">
        <v>417</v>
      </c>
      <c r="X3950" s="5" t="s">
        <v>417</v>
      </c>
      <c r="Y3950" s="5" t="s">
        <v>417</v>
      </c>
      <c r="Z3950" s="5" t="s">
        <v>417</v>
      </c>
      <c r="AA3950" s="5" t="s">
        <v>417</v>
      </c>
      <c r="AB3950" s="5"/>
      <c r="AC3950" s="5"/>
      <c r="AD3950" s="5"/>
      <c r="AE3950" s="5"/>
      <c r="AF3950" s="5"/>
    </row>
    <row r="3951" spans="1:32" hidden="1">
      <c r="A3951" s="5" t="s">
        <v>28073</v>
      </c>
      <c r="B3951" s="5" t="str">
        <f>IF(COUNTIF('Leads Priorizados INT'!M:M,A3951)&gt;0,"Sí","No")</f>
        <v>No</v>
      </c>
      <c r="C3951">
        <v>0</v>
      </c>
      <c r="D3951" s="6" t="s">
        <v>430</v>
      </c>
      <c r="E3951" s="5" t="s">
        <v>28074</v>
      </c>
      <c r="F3951" s="5" t="s">
        <v>431</v>
      </c>
      <c r="G3951" s="5" t="s">
        <v>11750</v>
      </c>
      <c r="H3951" s="7">
        <v>10787668</v>
      </c>
      <c r="I3951" s="5">
        <v>68</v>
      </c>
      <c r="J3951" s="5">
        <v>8</v>
      </c>
      <c r="K3951" s="5" t="s">
        <v>28075</v>
      </c>
      <c r="L3951" s="5">
        <v>3.85E-2</v>
      </c>
      <c r="M3951" s="8">
        <v>937231024</v>
      </c>
      <c r="N3951" s="8">
        <v>934653735</v>
      </c>
      <c r="O3951" s="8">
        <v>933689829</v>
      </c>
      <c r="P3951" s="8">
        <v>934494346</v>
      </c>
      <c r="Q3951" s="8">
        <v>934494434</v>
      </c>
      <c r="R3951" s="5" t="s">
        <v>417</v>
      </c>
      <c r="S3951" s="5" t="s">
        <v>417</v>
      </c>
      <c r="T3951" s="5" t="s">
        <v>417</v>
      </c>
      <c r="U3951" s="5" t="s">
        <v>417</v>
      </c>
      <c r="V3951" s="5" t="s">
        <v>417</v>
      </c>
      <c r="W3951" s="5" t="s">
        <v>417</v>
      </c>
      <c r="X3951" s="5" t="s">
        <v>417</v>
      </c>
      <c r="Y3951" s="5" t="s">
        <v>417</v>
      </c>
      <c r="Z3951" s="5" t="s">
        <v>417</v>
      </c>
      <c r="AA3951" s="5" t="s">
        <v>417</v>
      </c>
      <c r="AB3951" s="5"/>
      <c r="AC3951" s="5"/>
      <c r="AD3951" s="5"/>
      <c r="AE3951" s="5"/>
      <c r="AF3951" s="5"/>
    </row>
    <row r="3952" spans="1:32" hidden="1">
      <c r="A3952" s="5" t="s">
        <v>28076</v>
      </c>
      <c r="B3952" s="5" t="str">
        <f>IF(COUNTIF('Leads Priorizados INT'!M:M,A3952)&gt;0,"Sí","No")</f>
        <v>No</v>
      </c>
      <c r="C3952">
        <v>0</v>
      </c>
      <c r="D3952" s="6" t="s">
        <v>414</v>
      </c>
      <c r="E3952" s="5" t="s">
        <v>28077</v>
      </c>
      <c r="F3952" s="5" t="s">
        <v>431</v>
      </c>
      <c r="G3952" s="5" t="s">
        <v>2199</v>
      </c>
      <c r="H3952" s="7">
        <v>1038324</v>
      </c>
      <c r="I3952" s="5">
        <v>8</v>
      </c>
      <c r="J3952" s="5">
        <v>1</v>
      </c>
      <c r="K3952" s="5" t="s">
        <v>28078</v>
      </c>
      <c r="L3952" s="5">
        <v>3.85E-2</v>
      </c>
      <c r="M3952" s="8"/>
      <c r="N3952" s="8"/>
      <c r="O3952" s="8"/>
      <c r="P3952" s="8"/>
      <c r="Q3952" s="8"/>
      <c r="R3952" s="5" t="s">
        <v>417</v>
      </c>
      <c r="S3952" s="5" t="s">
        <v>417</v>
      </c>
      <c r="T3952" s="5" t="s">
        <v>417</v>
      </c>
      <c r="U3952" s="5" t="s">
        <v>417</v>
      </c>
      <c r="V3952" s="5" t="s">
        <v>417</v>
      </c>
      <c r="W3952" s="5" t="s">
        <v>417</v>
      </c>
      <c r="X3952" s="5" t="s">
        <v>417</v>
      </c>
      <c r="Y3952" s="5" t="s">
        <v>417</v>
      </c>
      <c r="Z3952" s="5" t="s">
        <v>417</v>
      </c>
      <c r="AA3952" s="5" t="s">
        <v>417</v>
      </c>
      <c r="AB3952" s="5"/>
      <c r="AC3952" s="5"/>
      <c r="AD3952" s="5"/>
      <c r="AE3952" s="5"/>
      <c r="AF3952" s="5"/>
    </row>
    <row r="3953" spans="1:32" hidden="1">
      <c r="A3953" s="5" t="s">
        <v>28079</v>
      </c>
      <c r="B3953" s="5" t="str">
        <f>IF(COUNTIF('Leads Priorizados INT'!M:M,A3953)&gt;0,"Sí","No")</f>
        <v>No</v>
      </c>
      <c r="C3953">
        <v>0</v>
      </c>
      <c r="D3953" s="6" t="s">
        <v>414</v>
      </c>
      <c r="E3953" s="5" t="s">
        <v>28080</v>
      </c>
      <c r="F3953" s="5" t="s">
        <v>431</v>
      </c>
      <c r="G3953" s="5" t="s">
        <v>2465</v>
      </c>
      <c r="H3953" s="7">
        <v>533649</v>
      </c>
      <c r="I3953" s="5">
        <v>8</v>
      </c>
      <c r="J3953" s="5">
        <v>1</v>
      </c>
      <c r="K3953" s="5" t="s">
        <v>28081</v>
      </c>
      <c r="L3953" s="5">
        <v>3.85E-2</v>
      </c>
      <c r="M3953" s="8"/>
      <c r="N3953" s="8"/>
      <c r="O3953" s="8"/>
      <c r="P3953" s="8"/>
      <c r="Q3953" s="8"/>
      <c r="R3953" s="5" t="s">
        <v>417</v>
      </c>
      <c r="S3953" s="5" t="s">
        <v>417</v>
      </c>
      <c r="T3953" s="5" t="s">
        <v>417</v>
      </c>
      <c r="U3953" s="5" t="s">
        <v>417</v>
      </c>
      <c r="V3953" s="5" t="s">
        <v>417</v>
      </c>
      <c r="W3953" s="5" t="s">
        <v>417</v>
      </c>
      <c r="X3953" s="5" t="s">
        <v>417</v>
      </c>
      <c r="Y3953" s="5" t="s">
        <v>417</v>
      </c>
      <c r="Z3953" s="5" t="s">
        <v>417</v>
      </c>
      <c r="AA3953" s="5" t="s">
        <v>417</v>
      </c>
      <c r="AB3953" s="5"/>
      <c r="AC3953" s="5"/>
      <c r="AD3953" s="5"/>
      <c r="AE3953" s="5"/>
      <c r="AF3953" s="5"/>
    </row>
    <row r="3954" spans="1:32" hidden="1">
      <c r="A3954" s="5" t="s">
        <v>28082</v>
      </c>
      <c r="B3954" s="5" t="str">
        <f>IF(COUNTIF('Leads Priorizados INT'!M:M,A3954)&gt;0,"Sí","No")</f>
        <v>No</v>
      </c>
      <c r="C3954">
        <v>0</v>
      </c>
      <c r="D3954" s="6" t="s">
        <v>414</v>
      </c>
      <c r="E3954" s="5" t="s">
        <v>28083</v>
      </c>
      <c r="F3954" s="5" t="s">
        <v>931</v>
      </c>
      <c r="G3954" s="5" t="s">
        <v>10421</v>
      </c>
      <c r="H3954" s="7">
        <v>379809</v>
      </c>
      <c r="I3954" s="5">
        <v>1</v>
      </c>
      <c r="J3954" s="5">
        <v>2</v>
      </c>
      <c r="K3954" s="5" t="s">
        <v>28084</v>
      </c>
      <c r="L3954" s="5">
        <v>3.85E-2</v>
      </c>
      <c r="M3954" s="8"/>
      <c r="N3954" s="8"/>
      <c r="O3954" s="8"/>
      <c r="P3954" s="8"/>
      <c r="Q3954" s="8"/>
      <c r="R3954" s="5" t="s">
        <v>417</v>
      </c>
      <c r="S3954" s="5" t="s">
        <v>417</v>
      </c>
      <c r="T3954" s="5" t="s">
        <v>417</v>
      </c>
      <c r="U3954" s="5" t="s">
        <v>417</v>
      </c>
      <c r="V3954" s="5" t="s">
        <v>417</v>
      </c>
      <c r="W3954" s="5" t="s">
        <v>417</v>
      </c>
      <c r="X3954" s="5" t="s">
        <v>417</v>
      </c>
      <c r="Y3954" s="5" t="s">
        <v>417</v>
      </c>
      <c r="Z3954" s="5" t="s">
        <v>417</v>
      </c>
      <c r="AA3954" s="5" t="s">
        <v>417</v>
      </c>
      <c r="AB3954" s="5"/>
      <c r="AC3954" s="5"/>
      <c r="AD3954" s="5"/>
      <c r="AE3954" s="5"/>
      <c r="AF3954" s="5"/>
    </row>
    <row r="3955" spans="1:32" hidden="1">
      <c r="A3955" s="5" t="s">
        <v>28085</v>
      </c>
      <c r="B3955" s="5" t="str">
        <f>IF(COUNTIF('Leads Priorizados INT'!M:M,A3955)&gt;0,"Sí","No")</f>
        <v>No</v>
      </c>
      <c r="C3955">
        <v>0</v>
      </c>
      <c r="D3955" s="6" t="s">
        <v>414</v>
      </c>
      <c r="E3955" s="5" t="s">
        <v>28086</v>
      </c>
      <c r="F3955" s="5" t="s">
        <v>152</v>
      </c>
      <c r="G3955" s="5" t="s">
        <v>13604</v>
      </c>
      <c r="H3955" s="7">
        <v>843045</v>
      </c>
      <c r="I3955" s="5">
        <v>8</v>
      </c>
      <c r="J3955" s="5">
        <v>1</v>
      </c>
      <c r="K3955" s="5" t="s">
        <v>28087</v>
      </c>
      <c r="L3955" s="5">
        <v>3.85E-2</v>
      </c>
      <c r="M3955" s="8"/>
      <c r="N3955" s="8"/>
      <c r="O3955" s="8"/>
      <c r="P3955" s="8"/>
      <c r="Q3955" s="8"/>
      <c r="R3955" s="5" t="s">
        <v>417</v>
      </c>
      <c r="S3955" s="5" t="s">
        <v>417</v>
      </c>
      <c r="T3955" s="5" t="s">
        <v>417</v>
      </c>
      <c r="U3955" s="5" t="s">
        <v>417</v>
      </c>
      <c r="V3955" s="5" t="s">
        <v>417</v>
      </c>
      <c r="W3955" s="5" t="s">
        <v>417</v>
      </c>
      <c r="X3955" s="5" t="s">
        <v>417</v>
      </c>
      <c r="Y3955" s="5" t="s">
        <v>417</v>
      </c>
      <c r="Z3955" s="5" t="s">
        <v>417</v>
      </c>
      <c r="AA3955" s="5" t="s">
        <v>417</v>
      </c>
      <c r="AB3955" s="5"/>
      <c r="AC3955" s="5"/>
      <c r="AD3955" s="5"/>
      <c r="AE3955" s="5"/>
      <c r="AF3955" s="5"/>
    </row>
    <row r="3956" spans="1:32">
      <c r="A3956" s="5" t="s">
        <v>28088</v>
      </c>
      <c r="B3956" s="5" t="str">
        <f>IF(COUNTIF('Leads Priorizados INT'!M:M,A3956)&gt;0,"Sí","No")</f>
        <v>No</v>
      </c>
      <c r="C3956">
        <v>1</v>
      </c>
      <c r="D3956" s="6" t="s">
        <v>414</v>
      </c>
      <c r="E3956" s="5" t="s">
        <v>28089</v>
      </c>
      <c r="F3956" s="5" t="s">
        <v>873</v>
      </c>
      <c r="G3956" s="5" t="s">
        <v>10979</v>
      </c>
      <c r="H3956" s="7">
        <v>638115</v>
      </c>
      <c r="I3956" s="5">
        <v>17</v>
      </c>
      <c r="J3956" s="5">
        <v>2</v>
      </c>
      <c r="K3956" s="5" t="s">
        <v>28090</v>
      </c>
      <c r="L3956" s="5">
        <v>3.85E-2</v>
      </c>
      <c r="M3956" s="8">
        <v>952028775</v>
      </c>
      <c r="N3956" s="8">
        <v>951952749</v>
      </c>
      <c r="O3956" s="8">
        <v>951952911</v>
      </c>
      <c r="P3956" s="8">
        <v>952438528</v>
      </c>
      <c r="Q3956" s="8"/>
      <c r="R3956" s="5" t="s">
        <v>417</v>
      </c>
      <c r="S3956" s="5" t="s">
        <v>417</v>
      </c>
      <c r="T3956" s="5" t="s">
        <v>417</v>
      </c>
      <c r="U3956" s="5" t="s">
        <v>417</v>
      </c>
      <c r="V3956" s="5" t="s">
        <v>417</v>
      </c>
      <c r="W3956" s="5" t="s">
        <v>417</v>
      </c>
      <c r="X3956" s="5" t="s">
        <v>417</v>
      </c>
      <c r="Y3956" s="5" t="s">
        <v>417</v>
      </c>
      <c r="Z3956" s="5" t="s">
        <v>417</v>
      </c>
      <c r="AA3956" s="5" t="s">
        <v>417</v>
      </c>
      <c r="AB3956" s="5"/>
      <c r="AC3956" s="5"/>
      <c r="AD3956" s="5"/>
      <c r="AE3956" s="5"/>
      <c r="AF3956" s="5"/>
    </row>
    <row r="3957" spans="1:32" hidden="1">
      <c r="A3957" s="5" t="s">
        <v>28091</v>
      </c>
      <c r="B3957" s="5" t="str">
        <f>IF(COUNTIF('Leads Priorizados INT'!M:M,A3957)&gt;0,"Sí","No")</f>
        <v>No</v>
      </c>
      <c r="C3957">
        <v>0</v>
      </c>
      <c r="D3957" s="6" t="s">
        <v>414</v>
      </c>
      <c r="E3957" s="5" t="s">
        <v>28092</v>
      </c>
      <c r="F3957" s="5" t="s">
        <v>431</v>
      </c>
      <c r="G3957" s="5" t="s">
        <v>9529</v>
      </c>
      <c r="H3957" s="7">
        <v>6395947</v>
      </c>
      <c r="I3957" s="5">
        <v>12</v>
      </c>
      <c r="J3957" s="5">
        <v>1</v>
      </c>
      <c r="K3957" s="5" t="s">
        <v>28093</v>
      </c>
      <c r="L3957" s="5">
        <v>3.8399999999999997E-2</v>
      </c>
      <c r="M3957" s="8">
        <v>936682324</v>
      </c>
      <c r="N3957" s="8"/>
      <c r="O3957" s="8"/>
      <c r="P3957" s="8"/>
      <c r="Q3957" s="8"/>
      <c r="R3957" s="5" t="s">
        <v>417</v>
      </c>
      <c r="S3957" s="5" t="s">
        <v>417</v>
      </c>
      <c r="T3957" s="5" t="s">
        <v>417</v>
      </c>
      <c r="U3957" s="5" t="s">
        <v>417</v>
      </c>
      <c r="V3957" s="5" t="s">
        <v>417</v>
      </c>
      <c r="W3957" s="5" t="s">
        <v>417</v>
      </c>
      <c r="X3957" s="5" t="s">
        <v>417</v>
      </c>
      <c r="Y3957" s="5" t="s">
        <v>417</v>
      </c>
      <c r="Z3957" s="5" t="s">
        <v>417</v>
      </c>
      <c r="AA3957" s="5" t="s">
        <v>417</v>
      </c>
      <c r="AB3957" s="5"/>
      <c r="AC3957" s="5"/>
      <c r="AD3957" s="5"/>
      <c r="AE3957" s="5"/>
      <c r="AF3957" s="5"/>
    </row>
    <row r="3958" spans="1:32" hidden="1">
      <c r="A3958" s="5" t="s">
        <v>28094</v>
      </c>
      <c r="B3958" s="5" t="str">
        <f>IF(COUNTIF('Leads Priorizados INT'!M:M,A3958)&gt;0,"Sí","No")</f>
        <v>No</v>
      </c>
      <c r="C3958">
        <v>0</v>
      </c>
      <c r="D3958" s="6" t="s">
        <v>414</v>
      </c>
      <c r="E3958" s="5" t="s">
        <v>28095</v>
      </c>
      <c r="F3958" s="5" t="s">
        <v>431</v>
      </c>
      <c r="G3958" s="5" t="s">
        <v>2374</v>
      </c>
      <c r="H3958" s="7">
        <v>351294</v>
      </c>
      <c r="I3958" s="5">
        <v>1</v>
      </c>
      <c r="J3958" s="5">
        <v>1</v>
      </c>
      <c r="K3958" s="5" t="s">
        <v>28096</v>
      </c>
      <c r="L3958" s="5">
        <v>3.8399999999999997E-2</v>
      </c>
      <c r="M3958" s="8"/>
      <c r="N3958" s="8"/>
      <c r="O3958" s="8"/>
      <c r="P3958" s="8"/>
      <c r="Q3958" s="8"/>
      <c r="R3958" s="5" t="s">
        <v>417</v>
      </c>
      <c r="S3958" s="5" t="s">
        <v>417</v>
      </c>
      <c r="T3958" s="5" t="s">
        <v>417</v>
      </c>
      <c r="U3958" s="5" t="s">
        <v>417</v>
      </c>
      <c r="V3958" s="5" t="s">
        <v>417</v>
      </c>
      <c r="W3958" s="5" t="s">
        <v>417</v>
      </c>
      <c r="X3958" s="5" t="s">
        <v>417</v>
      </c>
      <c r="Y3958" s="5" t="s">
        <v>417</v>
      </c>
      <c r="Z3958" s="5" t="s">
        <v>417</v>
      </c>
      <c r="AA3958" s="5" t="s">
        <v>417</v>
      </c>
      <c r="AB3958" s="5"/>
      <c r="AC3958" s="5"/>
      <c r="AD3958" s="5"/>
      <c r="AE3958" s="5"/>
      <c r="AF3958" s="5"/>
    </row>
    <row r="3959" spans="1:32">
      <c r="A3959" s="5" t="s">
        <v>28097</v>
      </c>
      <c r="B3959" s="5" t="str">
        <f>IF(COUNTIF('Leads Priorizados INT'!M:M,A3959)&gt;0,"Sí","No")</f>
        <v>No</v>
      </c>
      <c r="C3959">
        <v>1</v>
      </c>
      <c r="D3959" s="6" t="s">
        <v>414</v>
      </c>
      <c r="E3959" s="5" t="s">
        <v>28098</v>
      </c>
      <c r="F3959" s="5" t="s">
        <v>1065</v>
      </c>
      <c r="G3959" s="5" t="s">
        <v>14373</v>
      </c>
      <c r="H3959" s="7">
        <v>1107141</v>
      </c>
      <c r="I3959" s="5">
        <v>8</v>
      </c>
      <c r="J3959" s="5">
        <v>1</v>
      </c>
      <c r="K3959" s="5" t="s">
        <v>28099</v>
      </c>
      <c r="L3959" s="5">
        <v>3.8399999999999997E-2</v>
      </c>
      <c r="M3959" s="8"/>
      <c r="N3959" s="8"/>
      <c r="O3959" s="8"/>
      <c r="P3959" s="8"/>
      <c r="Q3959" s="8"/>
      <c r="R3959" s="5" t="s">
        <v>417</v>
      </c>
      <c r="S3959" s="5" t="s">
        <v>417</v>
      </c>
      <c r="T3959" s="5" t="s">
        <v>417</v>
      </c>
      <c r="U3959" s="5" t="s">
        <v>417</v>
      </c>
      <c r="V3959" s="5" t="s">
        <v>417</v>
      </c>
      <c r="W3959" s="5" t="s">
        <v>417</v>
      </c>
      <c r="X3959" s="5" t="s">
        <v>417</v>
      </c>
      <c r="Y3959" s="5" t="s">
        <v>417</v>
      </c>
      <c r="Z3959" s="5" t="s">
        <v>417</v>
      </c>
      <c r="AA3959" s="5" t="s">
        <v>417</v>
      </c>
      <c r="AB3959" s="5"/>
      <c r="AC3959" s="5"/>
      <c r="AD3959" s="5"/>
      <c r="AE3959" s="5"/>
      <c r="AF3959" s="5"/>
    </row>
    <row r="3960" spans="1:32" hidden="1">
      <c r="A3960" s="5" t="s">
        <v>28100</v>
      </c>
      <c r="B3960" s="5" t="str">
        <f>IF(COUNTIF('Leads Priorizados INT'!M:M,A3960)&gt;0,"Sí","No")</f>
        <v>No</v>
      </c>
      <c r="C3960">
        <v>0</v>
      </c>
      <c r="D3960" s="6" t="s">
        <v>414</v>
      </c>
      <c r="E3960" s="5" t="s">
        <v>28101</v>
      </c>
      <c r="F3960" s="5" t="s">
        <v>581</v>
      </c>
      <c r="G3960" s="5" t="s">
        <v>12016</v>
      </c>
      <c r="H3960" s="7">
        <v>876432</v>
      </c>
      <c r="I3960" s="5">
        <v>8</v>
      </c>
      <c r="J3960" s="5">
        <v>1</v>
      </c>
      <c r="K3960" s="5" t="s">
        <v>28102</v>
      </c>
      <c r="L3960" s="5">
        <v>3.8399999999999997E-2</v>
      </c>
      <c r="M3960" s="8"/>
      <c r="N3960" s="8"/>
      <c r="O3960" s="8"/>
      <c r="P3960" s="8"/>
      <c r="Q3960" s="8"/>
      <c r="R3960" s="5" t="s">
        <v>417</v>
      </c>
      <c r="S3960" s="5" t="s">
        <v>417</v>
      </c>
      <c r="T3960" s="5" t="s">
        <v>417</v>
      </c>
      <c r="U3960" s="5" t="s">
        <v>417</v>
      </c>
      <c r="V3960" s="5" t="s">
        <v>417</v>
      </c>
      <c r="W3960" s="5" t="s">
        <v>417</v>
      </c>
      <c r="X3960" s="5" t="s">
        <v>417</v>
      </c>
      <c r="Y3960" s="5" t="s">
        <v>417</v>
      </c>
      <c r="Z3960" s="5" t="s">
        <v>417</v>
      </c>
      <c r="AA3960" s="5" t="s">
        <v>417</v>
      </c>
      <c r="AB3960" s="5"/>
      <c r="AC3960" s="5"/>
      <c r="AD3960" s="5"/>
      <c r="AE3960" s="5"/>
      <c r="AF3960" s="5"/>
    </row>
    <row r="3961" spans="1:32" hidden="1">
      <c r="A3961" s="5" t="s">
        <v>28103</v>
      </c>
      <c r="B3961" s="5" t="str">
        <f>IF(COUNTIF('Leads Priorizados INT'!M:M,A3961)&gt;0,"Sí","No")</f>
        <v>No</v>
      </c>
      <c r="C3961">
        <v>0</v>
      </c>
      <c r="D3961" s="6" t="s">
        <v>414</v>
      </c>
      <c r="E3961" s="5" t="s">
        <v>28104</v>
      </c>
      <c r="F3961" s="5" t="s">
        <v>152</v>
      </c>
      <c r="G3961" s="5" t="s">
        <v>522</v>
      </c>
      <c r="H3961" s="7">
        <v>464091</v>
      </c>
      <c r="I3961" s="5">
        <v>3</v>
      </c>
      <c r="J3961" s="5">
        <v>2</v>
      </c>
      <c r="K3961" s="5" t="s">
        <v>28105</v>
      </c>
      <c r="L3961" s="5">
        <v>3.8300000000000001E-2</v>
      </c>
      <c r="M3961" s="8"/>
      <c r="N3961" s="8"/>
      <c r="O3961" s="8"/>
      <c r="P3961" s="8"/>
      <c r="Q3961" s="8"/>
      <c r="R3961" s="5" t="s">
        <v>417</v>
      </c>
      <c r="S3961" s="5" t="s">
        <v>417</v>
      </c>
      <c r="T3961" s="5" t="s">
        <v>417</v>
      </c>
      <c r="U3961" s="5" t="s">
        <v>417</v>
      </c>
      <c r="V3961" s="5" t="s">
        <v>417</v>
      </c>
      <c r="W3961" s="5" t="s">
        <v>417</v>
      </c>
      <c r="X3961" s="5" t="s">
        <v>417</v>
      </c>
      <c r="Y3961" s="5" t="s">
        <v>417</v>
      </c>
      <c r="Z3961" s="5" t="s">
        <v>417</v>
      </c>
      <c r="AA3961" s="5" t="s">
        <v>417</v>
      </c>
      <c r="AB3961" s="5"/>
      <c r="AC3961" s="5"/>
      <c r="AD3961" s="5"/>
      <c r="AE3961" s="5"/>
      <c r="AF3961" s="5"/>
    </row>
    <row r="3962" spans="1:32" hidden="1">
      <c r="A3962" s="5" t="s">
        <v>28106</v>
      </c>
      <c r="B3962" s="5" t="str">
        <f>IF(COUNTIF('Leads Priorizados INT'!M:M,A3962)&gt;0,"Sí","No")</f>
        <v>No</v>
      </c>
      <c r="C3962">
        <v>0</v>
      </c>
      <c r="D3962" s="6" t="s">
        <v>1234</v>
      </c>
      <c r="E3962" s="5" t="s">
        <v>28107</v>
      </c>
      <c r="F3962" s="5" t="s">
        <v>3740</v>
      </c>
      <c r="G3962" s="5" t="s">
        <v>14426</v>
      </c>
      <c r="H3962" s="7">
        <v>762983</v>
      </c>
      <c r="I3962" s="5">
        <v>1</v>
      </c>
      <c r="J3962" s="5">
        <v>1</v>
      </c>
      <c r="K3962" s="5" t="s">
        <v>28108</v>
      </c>
      <c r="L3962" s="5">
        <v>3.8300000000000001E-2</v>
      </c>
      <c r="M3962" s="8">
        <v>670890372</v>
      </c>
      <c r="N3962" s="8">
        <v>640653851</v>
      </c>
      <c r="O3962" s="8"/>
      <c r="P3962" s="8"/>
      <c r="Q3962" s="8"/>
      <c r="R3962" s="5" t="s">
        <v>417</v>
      </c>
      <c r="S3962" s="5" t="s">
        <v>417</v>
      </c>
      <c r="T3962" s="5" t="s">
        <v>417</v>
      </c>
      <c r="U3962" s="5" t="s">
        <v>417</v>
      </c>
      <c r="V3962" s="5" t="s">
        <v>417</v>
      </c>
      <c r="W3962" s="5" t="s">
        <v>417</v>
      </c>
      <c r="X3962" s="5" t="s">
        <v>417</v>
      </c>
      <c r="Y3962" s="5" t="s">
        <v>417</v>
      </c>
      <c r="Z3962" s="5" t="s">
        <v>417</v>
      </c>
      <c r="AA3962" s="5" t="s">
        <v>417</v>
      </c>
      <c r="AB3962" s="5"/>
      <c r="AC3962" s="5"/>
      <c r="AD3962" s="5"/>
      <c r="AE3962" s="5"/>
      <c r="AF3962" s="5"/>
    </row>
    <row r="3963" spans="1:32" hidden="1">
      <c r="A3963" s="5" t="s">
        <v>28109</v>
      </c>
      <c r="B3963" s="5" t="str">
        <f>IF(COUNTIF('Leads Priorizados INT'!M:M,A3963)&gt;0,"Sí","No")</f>
        <v>No</v>
      </c>
      <c r="C3963">
        <v>0</v>
      </c>
      <c r="D3963" s="6" t="s">
        <v>414</v>
      </c>
      <c r="E3963" s="5" t="s">
        <v>28110</v>
      </c>
      <c r="F3963" s="5" t="s">
        <v>152</v>
      </c>
      <c r="G3963" s="5" t="s">
        <v>522</v>
      </c>
      <c r="H3963" s="7">
        <v>873591</v>
      </c>
      <c r="I3963" s="5">
        <v>7</v>
      </c>
      <c r="J3963" s="5">
        <v>1</v>
      </c>
      <c r="K3963" s="5" t="s">
        <v>28111</v>
      </c>
      <c r="L3963" s="5">
        <v>3.8300000000000001E-2</v>
      </c>
      <c r="M3963" s="8"/>
      <c r="N3963" s="8"/>
      <c r="O3963" s="8"/>
      <c r="P3963" s="8"/>
      <c r="Q3963" s="8"/>
      <c r="R3963" s="5" t="s">
        <v>417</v>
      </c>
      <c r="S3963" s="5" t="s">
        <v>417</v>
      </c>
      <c r="T3963" s="5" t="s">
        <v>417</v>
      </c>
      <c r="U3963" s="5" t="s">
        <v>417</v>
      </c>
      <c r="V3963" s="5" t="s">
        <v>417</v>
      </c>
      <c r="W3963" s="5" t="s">
        <v>417</v>
      </c>
      <c r="X3963" s="5" t="s">
        <v>417</v>
      </c>
      <c r="Y3963" s="5" t="s">
        <v>417</v>
      </c>
      <c r="Z3963" s="5" t="s">
        <v>417</v>
      </c>
      <c r="AA3963" s="5" t="s">
        <v>417</v>
      </c>
      <c r="AB3963" s="5"/>
      <c r="AC3963" s="5"/>
      <c r="AD3963" s="5"/>
      <c r="AE3963" s="5"/>
      <c r="AF3963" s="5"/>
    </row>
    <row r="3964" spans="1:32" hidden="1">
      <c r="A3964" s="5" t="s">
        <v>28112</v>
      </c>
      <c r="B3964" s="5" t="str">
        <f>IF(COUNTIF('Leads Priorizados INT'!M:M,A3964)&gt;0,"Sí","No")</f>
        <v>No</v>
      </c>
      <c r="C3964">
        <v>0</v>
      </c>
      <c r="D3964" s="6" t="s">
        <v>414</v>
      </c>
      <c r="E3964" s="5" t="s">
        <v>28113</v>
      </c>
      <c r="F3964" s="5" t="s">
        <v>152</v>
      </c>
      <c r="G3964" s="5" t="s">
        <v>3229</v>
      </c>
      <c r="H3964" s="7">
        <v>1367447</v>
      </c>
      <c r="I3964" s="5">
        <v>1</v>
      </c>
      <c r="J3964" s="5">
        <v>1</v>
      </c>
      <c r="K3964" s="5" t="s">
        <v>28114</v>
      </c>
      <c r="L3964" s="5">
        <v>3.8300000000000001E-2</v>
      </c>
      <c r="M3964" s="8">
        <v>917765876</v>
      </c>
      <c r="N3964" s="8"/>
      <c r="O3964" s="8"/>
      <c r="P3964" s="8"/>
      <c r="Q3964" s="8"/>
      <c r="R3964" s="5" t="s">
        <v>417</v>
      </c>
      <c r="S3964" s="5" t="s">
        <v>417</v>
      </c>
      <c r="T3964" s="5" t="s">
        <v>417</v>
      </c>
      <c r="U3964" s="5" t="s">
        <v>417</v>
      </c>
      <c r="V3964" s="5" t="s">
        <v>417</v>
      </c>
      <c r="W3964" s="5" t="s">
        <v>417</v>
      </c>
      <c r="X3964" s="5" t="s">
        <v>417</v>
      </c>
      <c r="Y3964" s="5" t="s">
        <v>417</v>
      </c>
      <c r="Z3964" s="5" t="s">
        <v>417</v>
      </c>
      <c r="AA3964" s="5" t="s">
        <v>417</v>
      </c>
      <c r="AB3964" s="5" t="s">
        <v>28115</v>
      </c>
      <c r="AC3964" s="5"/>
      <c r="AD3964" s="5"/>
      <c r="AE3964" s="5"/>
      <c r="AF3964" s="5"/>
    </row>
    <row r="3965" spans="1:32" hidden="1">
      <c r="A3965" s="5" t="s">
        <v>28116</v>
      </c>
      <c r="B3965" s="5" t="str">
        <f>IF(COUNTIF('Leads Priorizados INT'!M:M,A3965)&gt;0,"Sí","No")</f>
        <v>No</v>
      </c>
      <c r="C3965">
        <v>0</v>
      </c>
      <c r="D3965" s="6" t="s">
        <v>414</v>
      </c>
      <c r="E3965" s="5" t="s">
        <v>28117</v>
      </c>
      <c r="F3965" s="5" t="s">
        <v>152</v>
      </c>
      <c r="G3965" s="5" t="s">
        <v>10605</v>
      </c>
      <c r="H3965" s="7">
        <v>2813657</v>
      </c>
      <c r="I3965" s="5">
        <v>19</v>
      </c>
      <c r="J3965" s="5">
        <v>4</v>
      </c>
      <c r="K3965" s="5" t="s">
        <v>28118</v>
      </c>
      <c r="L3965" s="5">
        <v>3.8300000000000001E-2</v>
      </c>
      <c r="M3965" s="8">
        <v>876268030</v>
      </c>
      <c r="N3965" s="8"/>
      <c r="O3965" s="8"/>
      <c r="P3965" s="8"/>
      <c r="Q3965" s="8"/>
      <c r="R3965" s="5" t="s">
        <v>417</v>
      </c>
      <c r="S3965" s="5" t="s">
        <v>417</v>
      </c>
      <c r="T3965" s="5" t="s">
        <v>417</v>
      </c>
      <c r="U3965" s="5" t="s">
        <v>417</v>
      </c>
      <c r="V3965" s="5" t="s">
        <v>417</v>
      </c>
      <c r="W3965" s="5" t="s">
        <v>417</v>
      </c>
      <c r="X3965" s="5" t="s">
        <v>417</v>
      </c>
      <c r="Y3965" s="5" t="s">
        <v>417</v>
      </c>
      <c r="Z3965" s="5" t="s">
        <v>417</v>
      </c>
      <c r="AA3965" s="5" t="s">
        <v>417</v>
      </c>
      <c r="AB3965" s="5"/>
      <c r="AC3965" s="5"/>
      <c r="AD3965" s="5"/>
      <c r="AE3965" s="5"/>
      <c r="AF3965" s="5"/>
    </row>
    <row r="3966" spans="1:32">
      <c r="A3966" s="5" t="s">
        <v>28119</v>
      </c>
      <c r="B3966" s="5" t="str">
        <f>IF(COUNTIF('Leads Priorizados INT'!M:M,A3966)&gt;0,"Sí","No")</f>
        <v>No</v>
      </c>
      <c r="C3966">
        <v>1</v>
      </c>
      <c r="D3966" s="6" t="s">
        <v>414</v>
      </c>
      <c r="E3966" s="5" t="s">
        <v>28120</v>
      </c>
      <c r="F3966" s="5" t="s">
        <v>700</v>
      </c>
      <c r="G3966" s="5" t="s">
        <v>3807</v>
      </c>
      <c r="H3966" s="7">
        <v>387215</v>
      </c>
      <c r="I3966" s="5">
        <v>1</v>
      </c>
      <c r="J3966" s="5">
        <v>1</v>
      </c>
      <c r="K3966" s="5" t="s">
        <v>28121</v>
      </c>
      <c r="L3966" s="5">
        <v>3.8300000000000001E-2</v>
      </c>
      <c r="M3966" s="8">
        <v>954538192</v>
      </c>
      <c r="N3966" s="8"/>
      <c r="O3966" s="8"/>
      <c r="P3966" s="8"/>
      <c r="Q3966" s="8"/>
      <c r="R3966" s="5" t="s">
        <v>417</v>
      </c>
      <c r="S3966" s="5" t="s">
        <v>417</v>
      </c>
      <c r="T3966" s="5" t="s">
        <v>417</v>
      </c>
      <c r="U3966" s="5" t="s">
        <v>417</v>
      </c>
      <c r="V3966" s="5" t="s">
        <v>417</v>
      </c>
      <c r="W3966" s="5" t="s">
        <v>417</v>
      </c>
      <c r="X3966" s="5" t="s">
        <v>417</v>
      </c>
      <c r="Y3966" s="5" t="s">
        <v>417</v>
      </c>
      <c r="Z3966" s="5" t="s">
        <v>417</v>
      </c>
      <c r="AA3966" s="5" t="s">
        <v>417</v>
      </c>
      <c r="AB3966" s="5"/>
      <c r="AC3966" s="5"/>
      <c r="AD3966" s="5"/>
      <c r="AE3966" s="5"/>
      <c r="AF3966" s="5"/>
    </row>
    <row r="3967" spans="1:32">
      <c r="A3967" s="5" t="s">
        <v>28122</v>
      </c>
      <c r="B3967" s="5" t="str">
        <f>IF(COUNTIF('Leads Priorizados INT'!M:M,A3967)&gt;0,"Sí","No")</f>
        <v>No</v>
      </c>
      <c r="C3967">
        <v>1</v>
      </c>
      <c r="D3967" s="6" t="s">
        <v>414</v>
      </c>
      <c r="E3967" s="5" t="s">
        <v>28123</v>
      </c>
      <c r="F3967" s="5" t="s">
        <v>5592</v>
      </c>
      <c r="G3967" s="5" t="s">
        <v>18819</v>
      </c>
      <c r="H3967" s="7">
        <v>948864</v>
      </c>
      <c r="I3967" s="5">
        <v>1</v>
      </c>
      <c r="J3967" s="5">
        <v>2</v>
      </c>
      <c r="K3967" s="5" t="s">
        <v>28124</v>
      </c>
      <c r="L3967" s="5">
        <v>3.8199999999999998E-2</v>
      </c>
      <c r="M3967" s="8">
        <v>988601775</v>
      </c>
      <c r="N3967" s="8"/>
      <c r="O3967" s="8"/>
      <c r="P3967" s="8"/>
      <c r="Q3967" s="8"/>
      <c r="R3967" s="5" t="s">
        <v>417</v>
      </c>
      <c r="S3967" s="5" t="s">
        <v>417</v>
      </c>
      <c r="T3967" s="5" t="s">
        <v>417</v>
      </c>
      <c r="U3967" s="5" t="s">
        <v>417</v>
      </c>
      <c r="V3967" s="5" t="s">
        <v>417</v>
      </c>
      <c r="W3967" s="5" t="s">
        <v>417</v>
      </c>
      <c r="X3967" s="5" t="s">
        <v>417</v>
      </c>
      <c r="Y3967" s="5" t="s">
        <v>417</v>
      </c>
      <c r="Z3967" s="5" t="s">
        <v>417</v>
      </c>
      <c r="AA3967" s="5" t="s">
        <v>417</v>
      </c>
      <c r="AB3967" s="5" t="s">
        <v>28125</v>
      </c>
      <c r="AC3967" s="5"/>
      <c r="AD3967" s="5"/>
      <c r="AE3967" s="5"/>
      <c r="AF3967" s="5"/>
    </row>
    <row r="3968" spans="1:32" hidden="1">
      <c r="A3968" s="5" t="s">
        <v>28126</v>
      </c>
      <c r="B3968" s="5" t="str">
        <f>IF(COUNTIF('Leads Priorizados INT'!M:M,A3968)&gt;0,"Sí","No")</f>
        <v>No</v>
      </c>
      <c r="C3968">
        <v>0</v>
      </c>
      <c r="D3968" s="6" t="s">
        <v>414</v>
      </c>
      <c r="E3968" s="5" t="s">
        <v>28127</v>
      </c>
      <c r="F3968" s="5" t="s">
        <v>152</v>
      </c>
      <c r="G3968" s="5" t="s">
        <v>2084</v>
      </c>
      <c r="H3968" s="7">
        <v>843474</v>
      </c>
      <c r="I3968" s="5">
        <v>2</v>
      </c>
      <c r="J3968" s="5">
        <v>1</v>
      </c>
      <c r="K3968" s="5" t="s">
        <v>28128</v>
      </c>
      <c r="L3968" s="5">
        <v>3.8199999999999998E-2</v>
      </c>
      <c r="M3968" s="8"/>
      <c r="N3968" s="8"/>
      <c r="O3968" s="8"/>
      <c r="P3968" s="8"/>
      <c r="Q3968" s="8"/>
      <c r="R3968" s="5" t="s">
        <v>417</v>
      </c>
      <c r="S3968" s="5" t="s">
        <v>417</v>
      </c>
      <c r="T3968" s="5" t="s">
        <v>417</v>
      </c>
      <c r="U3968" s="5" t="s">
        <v>417</v>
      </c>
      <c r="V3968" s="5" t="s">
        <v>417</v>
      </c>
      <c r="W3968" s="5" t="s">
        <v>417</v>
      </c>
      <c r="X3968" s="5" t="s">
        <v>417</v>
      </c>
      <c r="Y3968" s="5" t="s">
        <v>417</v>
      </c>
      <c r="Z3968" s="5" t="s">
        <v>417</v>
      </c>
      <c r="AA3968" s="5" t="s">
        <v>417</v>
      </c>
      <c r="AB3968" s="5"/>
      <c r="AC3968" s="5"/>
      <c r="AD3968" s="5"/>
      <c r="AE3968" s="5"/>
      <c r="AF3968" s="5"/>
    </row>
    <row r="3969" spans="1:32" hidden="1">
      <c r="A3969" s="5" t="s">
        <v>28129</v>
      </c>
      <c r="B3969" s="5" t="str">
        <f>IF(COUNTIF('Leads Priorizados INT'!M:M,A3969)&gt;0,"Sí","No")</f>
        <v>No</v>
      </c>
      <c r="C3969">
        <v>0</v>
      </c>
      <c r="D3969" s="6" t="s">
        <v>414</v>
      </c>
      <c r="E3969" s="5" t="s">
        <v>28130</v>
      </c>
      <c r="F3969" s="5" t="s">
        <v>152</v>
      </c>
      <c r="G3969" s="5" t="s">
        <v>1205</v>
      </c>
      <c r="H3969" s="7">
        <v>3762153</v>
      </c>
      <c r="I3969" s="5">
        <v>13</v>
      </c>
      <c r="J3969" s="5">
        <v>1</v>
      </c>
      <c r="K3969" s="5" t="s">
        <v>28131</v>
      </c>
      <c r="L3969" s="5">
        <v>3.8199999999999998E-2</v>
      </c>
      <c r="M3969" s="8"/>
      <c r="N3969" s="8"/>
      <c r="O3969" s="8"/>
      <c r="P3969" s="8"/>
      <c r="Q3969" s="8"/>
      <c r="R3969" s="5" t="s">
        <v>417</v>
      </c>
      <c r="S3969" s="5" t="s">
        <v>417</v>
      </c>
      <c r="T3969" s="5" t="s">
        <v>417</v>
      </c>
      <c r="U3969" s="5" t="s">
        <v>417</v>
      </c>
      <c r="V3969" s="5" t="s">
        <v>417</v>
      </c>
      <c r="W3969" s="5" t="s">
        <v>417</v>
      </c>
      <c r="X3969" s="5" t="s">
        <v>417</v>
      </c>
      <c r="Y3969" s="5" t="s">
        <v>417</v>
      </c>
      <c r="Z3969" s="5" t="s">
        <v>417</v>
      </c>
      <c r="AA3969" s="5" t="s">
        <v>417</v>
      </c>
      <c r="AB3969" s="5"/>
      <c r="AC3969" s="5"/>
      <c r="AD3969" s="5"/>
      <c r="AE3969" s="5"/>
      <c r="AF3969" s="5"/>
    </row>
    <row r="3970" spans="1:32" hidden="1">
      <c r="A3970" s="5" t="s">
        <v>28132</v>
      </c>
      <c r="B3970" s="5" t="str">
        <f>IF(COUNTIF('Leads Priorizados INT'!M:M,A3970)&gt;0,"Sí","No")</f>
        <v>No</v>
      </c>
      <c r="C3970">
        <v>0</v>
      </c>
      <c r="D3970" s="6" t="s">
        <v>414</v>
      </c>
      <c r="E3970" s="5" t="s">
        <v>28133</v>
      </c>
      <c r="F3970" s="5" t="s">
        <v>1328</v>
      </c>
      <c r="G3970" s="5" t="s">
        <v>12122</v>
      </c>
      <c r="H3970" s="7">
        <v>517420</v>
      </c>
      <c r="I3970" s="5">
        <v>2</v>
      </c>
      <c r="J3970" s="5">
        <v>1</v>
      </c>
      <c r="K3970" s="5" t="s">
        <v>28134</v>
      </c>
      <c r="L3970" s="5">
        <v>3.8100000000000002E-2</v>
      </c>
      <c r="M3970" s="8">
        <v>965525049</v>
      </c>
      <c r="N3970" s="8"/>
      <c r="O3970" s="8"/>
      <c r="P3970" s="8"/>
      <c r="Q3970" s="8"/>
      <c r="R3970" s="5" t="s">
        <v>417</v>
      </c>
      <c r="S3970" s="5" t="s">
        <v>417</v>
      </c>
      <c r="T3970" s="5" t="s">
        <v>417</v>
      </c>
      <c r="U3970" s="5" t="s">
        <v>417</v>
      </c>
      <c r="V3970" s="5" t="s">
        <v>417</v>
      </c>
      <c r="W3970" s="5" t="s">
        <v>417</v>
      </c>
      <c r="X3970" s="5" t="s">
        <v>417</v>
      </c>
      <c r="Y3970" s="5" t="s">
        <v>417</v>
      </c>
      <c r="Z3970" s="5" t="s">
        <v>417</v>
      </c>
      <c r="AA3970" s="5" t="s">
        <v>417</v>
      </c>
      <c r="AB3970" s="5" t="s">
        <v>28135</v>
      </c>
      <c r="AC3970" s="5"/>
      <c r="AD3970" s="5"/>
      <c r="AE3970" s="5"/>
      <c r="AF3970" s="5"/>
    </row>
    <row r="3971" spans="1:32" hidden="1">
      <c r="A3971" s="5" t="s">
        <v>28136</v>
      </c>
      <c r="B3971" s="5" t="str">
        <f>IF(COUNTIF('Leads Priorizados INT'!M:M,A3971)&gt;0,"Sí","No")</f>
        <v>No</v>
      </c>
      <c r="C3971">
        <v>0</v>
      </c>
      <c r="D3971" s="6" t="s">
        <v>414</v>
      </c>
      <c r="E3971" s="5" t="s">
        <v>28137</v>
      </c>
      <c r="F3971" s="5" t="s">
        <v>1019</v>
      </c>
      <c r="G3971" s="5" t="s">
        <v>28138</v>
      </c>
      <c r="H3971" s="7">
        <v>1665722</v>
      </c>
      <c r="I3971" s="5">
        <v>4</v>
      </c>
      <c r="J3971" s="5">
        <v>2</v>
      </c>
      <c r="K3971" s="5" t="s">
        <v>28139</v>
      </c>
      <c r="L3971" s="5">
        <v>3.8100000000000002E-2</v>
      </c>
      <c r="M3971" s="8">
        <v>948753282</v>
      </c>
      <c r="N3971" s="8">
        <v>948753280</v>
      </c>
      <c r="O3971" s="8"/>
      <c r="P3971" s="8"/>
      <c r="Q3971" s="8"/>
      <c r="R3971" s="5" t="s">
        <v>417</v>
      </c>
      <c r="S3971" s="5" t="s">
        <v>417</v>
      </c>
      <c r="T3971" s="5" t="s">
        <v>417</v>
      </c>
      <c r="U3971" s="5" t="s">
        <v>417</v>
      </c>
      <c r="V3971" s="5" t="s">
        <v>417</v>
      </c>
      <c r="W3971" s="5" t="s">
        <v>417</v>
      </c>
      <c r="X3971" s="5" t="s">
        <v>417</v>
      </c>
      <c r="Y3971" s="5" t="s">
        <v>417</v>
      </c>
      <c r="Z3971" s="5" t="s">
        <v>417</v>
      </c>
      <c r="AA3971" s="5" t="s">
        <v>417</v>
      </c>
      <c r="AB3971" s="5" t="s">
        <v>28140</v>
      </c>
      <c r="AC3971" s="5"/>
      <c r="AD3971" s="5"/>
      <c r="AE3971" s="5"/>
      <c r="AF3971" s="5"/>
    </row>
    <row r="3972" spans="1:32" hidden="1">
      <c r="A3972" s="5" t="s">
        <v>28141</v>
      </c>
      <c r="B3972" s="5" t="str">
        <f>IF(COUNTIF('Leads Priorizados INT'!M:M,A3972)&gt;0,"Sí","No")</f>
        <v>No</v>
      </c>
      <c r="C3972">
        <v>0</v>
      </c>
      <c r="D3972" s="6" t="s">
        <v>1534</v>
      </c>
      <c r="E3972" s="5" t="s">
        <v>28142</v>
      </c>
      <c r="F3972" s="5" t="s">
        <v>581</v>
      </c>
      <c r="G3972" s="5" t="s">
        <v>582</v>
      </c>
      <c r="H3972" s="7">
        <v>2296033</v>
      </c>
      <c r="I3972" s="5">
        <v>32</v>
      </c>
      <c r="J3972" s="5">
        <v>3</v>
      </c>
      <c r="K3972" s="5" t="s">
        <v>28143</v>
      </c>
      <c r="L3972" s="5">
        <v>3.8100000000000002E-2</v>
      </c>
      <c r="M3972" s="8">
        <v>986954795</v>
      </c>
      <c r="N3972" s="8">
        <v>986126843</v>
      </c>
      <c r="O3972" s="8">
        <v>986467115</v>
      </c>
      <c r="P3972" s="8">
        <v>692809207</v>
      </c>
      <c r="Q3972" s="8">
        <v>886124023</v>
      </c>
      <c r="R3972" s="5" t="s">
        <v>417</v>
      </c>
      <c r="S3972" s="5" t="s">
        <v>417</v>
      </c>
      <c r="T3972" s="5" t="s">
        <v>417</v>
      </c>
      <c r="U3972" s="5" t="s">
        <v>417</v>
      </c>
      <c r="V3972" s="5" t="s">
        <v>417</v>
      </c>
      <c r="W3972" s="5" t="s">
        <v>417</v>
      </c>
      <c r="X3972" s="5" t="s">
        <v>417</v>
      </c>
      <c r="Y3972" s="5" t="s">
        <v>417</v>
      </c>
      <c r="Z3972" s="5" t="s">
        <v>417</v>
      </c>
      <c r="AA3972" s="5" t="s">
        <v>417</v>
      </c>
      <c r="AB3972" s="5"/>
      <c r="AC3972" s="5"/>
      <c r="AD3972" s="5"/>
      <c r="AE3972" s="5"/>
      <c r="AF3972" s="5"/>
    </row>
    <row r="3973" spans="1:32" hidden="1">
      <c r="A3973" s="5" t="s">
        <v>28144</v>
      </c>
      <c r="B3973" s="5" t="str">
        <f>IF(COUNTIF('Leads Priorizados INT'!M:M,A3973)&gt;0,"Sí","No")</f>
        <v>No</v>
      </c>
      <c r="C3973">
        <v>0</v>
      </c>
      <c r="D3973" s="6" t="s">
        <v>430</v>
      </c>
      <c r="E3973" s="5" t="s">
        <v>28145</v>
      </c>
      <c r="F3973" s="5" t="s">
        <v>1245</v>
      </c>
      <c r="G3973" s="5" t="s">
        <v>28146</v>
      </c>
      <c r="H3973" s="7">
        <v>926312</v>
      </c>
      <c r="I3973" s="5">
        <v>2</v>
      </c>
      <c r="J3973" s="5">
        <v>1</v>
      </c>
      <c r="K3973" s="5" t="s">
        <v>28147</v>
      </c>
      <c r="L3973" s="5">
        <v>3.8100000000000002E-2</v>
      </c>
      <c r="M3973" s="8">
        <v>946204183</v>
      </c>
      <c r="N3973" s="8">
        <v>946202652</v>
      </c>
      <c r="O3973" s="8"/>
      <c r="P3973" s="8"/>
      <c r="Q3973" s="8"/>
      <c r="R3973" s="5" t="s">
        <v>417</v>
      </c>
      <c r="S3973" s="5" t="s">
        <v>417</v>
      </c>
      <c r="T3973" s="5" t="s">
        <v>417</v>
      </c>
      <c r="U3973" s="5" t="s">
        <v>417</v>
      </c>
      <c r="V3973" s="5" t="s">
        <v>417</v>
      </c>
      <c r="W3973" s="5" t="s">
        <v>417</v>
      </c>
      <c r="X3973" s="5" t="s">
        <v>417</v>
      </c>
      <c r="Y3973" s="5" t="s">
        <v>417</v>
      </c>
      <c r="Z3973" s="5" t="s">
        <v>417</v>
      </c>
      <c r="AA3973" s="5" t="s">
        <v>417</v>
      </c>
      <c r="AB3973" s="5"/>
      <c r="AC3973" s="5"/>
      <c r="AD3973" s="5"/>
      <c r="AE3973" s="5"/>
      <c r="AF3973" s="5"/>
    </row>
    <row r="3974" spans="1:32">
      <c r="A3974" s="5" t="s">
        <v>28148</v>
      </c>
      <c r="B3974" s="5" t="str">
        <f>IF(COUNTIF('Leads Priorizados INT'!M:M,A3974)&gt;0,"Sí","No")</f>
        <v>No</v>
      </c>
      <c r="C3974">
        <v>1</v>
      </c>
      <c r="D3974" s="6" t="s">
        <v>414</v>
      </c>
      <c r="E3974" s="5" t="s">
        <v>28149</v>
      </c>
      <c r="F3974" s="5" t="s">
        <v>931</v>
      </c>
      <c r="G3974" s="5" t="s">
        <v>12738</v>
      </c>
      <c r="H3974" s="7">
        <v>308622</v>
      </c>
      <c r="I3974" s="5">
        <v>4</v>
      </c>
      <c r="J3974" s="5">
        <v>1</v>
      </c>
      <c r="K3974" s="5" t="s">
        <v>28150</v>
      </c>
      <c r="L3974" s="5">
        <v>3.8100000000000002E-2</v>
      </c>
      <c r="M3974" s="8"/>
      <c r="N3974" s="8"/>
      <c r="O3974" s="8"/>
      <c r="P3974" s="8"/>
      <c r="Q3974" s="8"/>
      <c r="R3974" s="5" t="s">
        <v>417</v>
      </c>
      <c r="S3974" s="5" t="s">
        <v>417</v>
      </c>
      <c r="T3974" s="5" t="s">
        <v>417</v>
      </c>
      <c r="U3974" s="5" t="s">
        <v>417</v>
      </c>
      <c r="V3974" s="5" t="s">
        <v>417</v>
      </c>
      <c r="W3974" s="5" t="s">
        <v>417</v>
      </c>
      <c r="X3974" s="5" t="s">
        <v>417</v>
      </c>
      <c r="Y3974" s="5" t="s">
        <v>417</v>
      </c>
      <c r="Z3974" s="5" t="s">
        <v>417</v>
      </c>
      <c r="AA3974" s="5" t="s">
        <v>417</v>
      </c>
      <c r="AB3974" s="5"/>
      <c r="AC3974" s="5"/>
      <c r="AD3974" s="5"/>
      <c r="AE3974" s="5"/>
      <c r="AF3974" s="5"/>
    </row>
    <row r="3975" spans="1:32" hidden="1">
      <c r="A3975" s="5" t="s">
        <v>28151</v>
      </c>
      <c r="B3975" s="5" t="str">
        <f>IF(COUNTIF('Leads Priorizados INT'!M:M,A3975)&gt;0,"Sí","No")</f>
        <v>No</v>
      </c>
      <c r="C3975">
        <v>0</v>
      </c>
      <c r="D3975" s="6" t="s">
        <v>414</v>
      </c>
      <c r="E3975" s="5" t="s">
        <v>28152</v>
      </c>
      <c r="F3975" s="5" t="s">
        <v>3374</v>
      </c>
      <c r="G3975" s="5" t="s">
        <v>28153</v>
      </c>
      <c r="H3975" s="7">
        <v>320099</v>
      </c>
      <c r="I3975" s="5">
        <v>2</v>
      </c>
      <c r="J3975" s="5">
        <v>2</v>
      </c>
      <c r="K3975" s="5" t="s">
        <v>28154</v>
      </c>
      <c r="L3975" s="5">
        <v>3.8100000000000002E-2</v>
      </c>
      <c r="M3975" s="8">
        <v>672682692</v>
      </c>
      <c r="N3975" s="8"/>
      <c r="O3975" s="8"/>
      <c r="P3975" s="8"/>
      <c r="Q3975" s="8"/>
      <c r="R3975" s="5" t="s">
        <v>417</v>
      </c>
      <c r="S3975" s="5" t="s">
        <v>417</v>
      </c>
      <c r="T3975" s="5" t="s">
        <v>417</v>
      </c>
      <c r="U3975" s="5" t="s">
        <v>417</v>
      </c>
      <c r="V3975" s="5" t="s">
        <v>417</v>
      </c>
      <c r="W3975" s="5" t="s">
        <v>417</v>
      </c>
      <c r="X3975" s="5" t="s">
        <v>417</v>
      </c>
      <c r="Y3975" s="5" t="s">
        <v>417</v>
      </c>
      <c r="Z3975" s="5" t="s">
        <v>417</v>
      </c>
      <c r="AA3975" s="5" t="s">
        <v>417</v>
      </c>
      <c r="AB3975" s="5"/>
      <c r="AC3975" s="5"/>
      <c r="AD3975" s="5"/>
      <c r="AE3975" s="5"/>
      <c r="AF3975" s="5"/>
    </row>
    <row r="3976" spans="1:32" hidden="1">
      <c r="A3976" s="5" t="s">
        <v>28155</v>
      </c>
      <c r="B3976" s="5" t="str">
        <f>IF(COUNTIF('Leads Priorizados INT'!M:M,A3976)&gt;0,"Sí","No")</f>
        <v>No</v>
      </c>
      <c r="C3976">
        <v>0</v>
      </c>
      <c r="D3976" s="6" t="s">
        <v>414</v>
      </c>
      <c r="E3976" s="5" t="s">
        <v>28156</v>
      </c>
      <c r="F3976" s="5" t="s">
        <v>152</v>
      </c>
      <c r="G3976" s="5" t="s">
        <v>2486</v>
      </c>
      <c r="H3976" s="7">
        <v>750534</v>
      </c>
      <c r="I3976" s="5">
        <v>2</v>
      </c>
      <c r="J3976" s="5">
        <v>1</v>
      </c>
      <c r="K3976" s="5" t="s">
        <v>28157</v>
      </c>
      <c r="L3976" s="5">
        <v>3.8100000000000002E-2</v>
      </c>
      <c r="M3976" s="8"/>
      <c r="N3976" s="8"/>
      <c r="O3976" s="8"/>
      <c r="P3976" s="8"/>
      <c r="Q3976" s="8"/>
      <c r="R3976" s="5" t="s">
        <v>417</v>
      </c>
      <c r="S3976" s="5" t="s">
        <v>417</v>
      </c>
      <c r="T3976" s="5" t="s">
        <v>417</v>
      </c>
      <c r="U3976" s="5" t="s">
        <v>417</v>
      </c>
      <c r="V3976" s="5" t="s">
        <v>417</v>
      </c>
      <c r="W3976" s="5" t="s">
        <v>417</v>
      </c>
      <c r="X3976" s="5" t="s">
        <v>417</v>
      </c>
      <c r="Y3976" s="5" t="s">
        <v>417</v>
      </c>
      <c r="Z3976" s="5" t="s">
        <v>417</v>
      </c>
      <c r="AA3976" s="5" t="s">
        <v>417</v>
      </c>
      <c r="AB3976" s="5"/>
      <c r="AC3976" s="5"/>
      <c r="AD3976" s="5"/>
      <c r="AE3976" s="5"/>
      <c r="AF3976" s="5"/>
    </row>
    <row r="3977" spans="1:32">
      <c r="A3977" s="5" t="s">
        <v>28158</v>
      </c>
      <c r="B3977" s="5" t="str">
        <f>IF(COUNTIF('Leads Priorizados INT'!M:M,A3977)&gt;0,"Sí","No")</f>
        <v>No</v>
      </c>
      <c r="C3977">
        <v>1</v>
      </c>
      <c r="D3977" s="6" t="s">
        <v>414</v>
      </c>
      <c r="E3977" s="5" t="s">
        <v>28159</v>
      </c>
      <c r="F3977" s="5" t="s">
        <v>1382</v>
      </c>
      <c r="G3977" s="5" t="s">
        <v>28160</v>
      </c>
      <c r="H3977" s="7">
        <v>608868</v>
      </c>
      <c r="I3977" s="5">
        <v>14</v>
      </c>
      <c r="J3977" s="5">
        <v>3</v>
      </c>
      <c r="K3977" s="5" t="s">
        <v>28161</v>
      </c>
      <c r="L3977" s="5">
        <v>3.8100000000000002E-2</v>
      </c>
      <c r="M3977" s="8">
        <v>961797146</v>
      </c>
      <c r="N3977" s="8">
        <v>961668922</v>
      </c>
      <c r="O3977" s="8"/>
      <c r="P3977" s="8"/>
      <c r="Q3977" s="8"/>
      <c r="R3977" s="5" t="s">
        <v>417</v>
      </c>
      <c r="S3977" s="5" t="s">
        <v>417</v>
      </c>
      <c r="T3977" s="5" t="s">
        <v>417</v>
      </c>
      <c r="U3977" s="5" t="s">
        <v>417</v>
      </c>
      <c r="V3977" s="5" t="s">
        <v>417</v>
      </c>
      <c r="W3977" s="5" t="s">
        <v>417</v>
      </c>
      <c r="X3977" s="5" t="s">
        <v>417</v>
      </c>
      <c r="Y3977" s="5" t="s">
        <v>417</v>
      </c>
      <c r="Z3977" s="5" t="s">
        <v>417</v>
      </c>
      <c r="AA3977" s="5" t="s">
        <v>417</v>
      </c>
      <c r="AB3977" s="5" t="s">
        <v>28162</v>
      </c>
      <c r="AC3977" s="5"/>
      <c r="AD3977" s="5"/>
      <c r="AE3977" s="5"/>
      <c r="AF3977" s="5"/>
    </row>
    <row r="3978" spans="1:32" hidden="1">
      <c r="A3978" s="5" t="s">
        <v>28163</v>
      </c>
      <c r="B3978" s="5" t="str">
        <f>IF(COUNTIF('Leads Priorizados INT'!M:M,A3978)&gt;0,"Sí","No")</f>
        <v>No</v>
      </c>
      <c r="C3978">
        <v>0</v>
      </c>
      <c r="D3978" s="6" t="s">
        <v>414</v>
      </c>
      <c r="E3978" s="5" t="s">
        <v>28164</v>
      </c>
      <c r="F3978" s="5" t="s">
        <v>1118</v>
      </c>
      <c r="G3978" s="5" t="s">
        <v>9544</v>
      </c>
      <c r="H3978" s="7">
        <v>3360697</v>
      </c>
      <c r="I3978" s="5">
        <v>8</v>
      </c>
      <c r="J3978" s="5">
        <v>2</v>
      </c>
      <c r="K3978" s="5" t="s">
        <v>28165</v>
      </c>
      <c r="L3978" s="5">
        <v>3.7999999999999999E-2</v>
      </c>
      <c r="M3978" s="8">
        <v>972400608</v>
      </c>
      <c r="N3978" s="8">
        <v>972475875</v>
      </c>
      <c r="O3978" s="8">
        <v>972400797</v>
      </c>
      <c r="P3978" s="8">
        <v>972235731</v>
      </c>
      <c r="Q3978" s="8">
        <v>972475894</v>
      </c>
      <c r="R3978" s="5" t="s">
        <v>417</v>
      </c>
      <c r="S3978" s="5" t="s">
        <v>417</v>
      </c>
      <c r="T3978" s="5" t="s">
        <v>417</v>
      </c>
      <c r="U3978" s="5" t="s">
        <v>417</v>
      </c>
      <c r="V3978" s="5" t="s">
        <v>417</v>
      </c>
      <c r="W3978" s="5" t="s">
        <v>417</v>
      </c>
      <c r="X3978" s="5" t="s">
        <v>417</v>
      </c>
      <c r="Y3978" s="5" t="s">
        <v>417</v>
      </c>
      <c r="Z3978" s="5" t="s">
        <v>417</v>
      </c>
      <c r="AA3978" s="5" t="s">
        <v>417</v>
      </c>
      <c r="AB3978" s="5"/>
      <c r="AC3978" s="5"/>
      <c r="AD3978" s="5"/>
      <c r="AE3978" s="5"/>
      <c r="AF3978" s="5"/>
    </row>
    <row r="3979" spans="1:32" hidden="1">
      <c r="A3979" s="5" t="s">
        <v>28166</v>
      </c>
      <c r="B3979" s="5" t="str">
        <f>IF(COUNTIF('Leads Priorizados INT'!M:M,A3979)&gt;0,"Sí","No")</f>
        <v>No</v>
      </c>
      <c r="C3979">
        <v>0</v>
      </c>
      <c r="D3979" s="6" t="s">
        <v>414</v>
      </c>
      <c r="E3979" s="5" t="s">
        <v>28167</v>
      </c>
      <c r="F3979" s="5" t="s">
        <v>752</v>
      </c>
      <c r="G3979" s="5" t="s">
        <v>23792</v>
      </c>
      <c r="H3979" s="7">
        <v>798958</v>
      </c>
      <c r="I3979" s="5">
        <v>1</v>
      </c>
      <c r="J3979" s="5">
        <v>1</v>
      </c>
      <c r="K3979" s="5" t="s">
        <v>28168</v>
      </c>
      <c r="L3979" s="5">
        <v>3.7999999999999999E-2</v>
      </c>
      <c r="M3979" s="8">
        <v>977254648</v>
      </c>
      <c r="N3979" s="8"/>
      <c r="O3979" s="8"/>
      <c r="P3979" s="8"/>
      <c r="Q3979" s="8"/>
      <c r="R3979" s="5" t="s">
        <v>417</v>
      </c>
      <c r="S3979" s="5" t="s">
        <v>417</v>
      </c>
      <c r="T3979" s="5" t="s">
        <v>417</v>
      </c>
      <c r="U3979" s="5" t="s">
        <v>417</v>
      </c>
      <c r="V3979" s="5" t="s">
        <v>417</v>
      </c>
      <c r="W3979" s="5" t="s">
        <v>417</v>
      </c>
      <c r="X3979" s="5" t="s">
        <v>417</v>
      </c>
      <c r="Y3979" s="5" t="s">
        <v>417</v>
      </c>
      <c r="Z3979" s="5" t="s">
        <v>417</v>
      </c>
      <c r="AA3979" s="5" t="s">
        <v>417</v>
      </c>
      <c r="AB3979" s="5" t="s">
        <v>28169</v>
      </c>
      <c r="AC3979" s="5"/>
      <c r="AD3979" s="5"/>
      <c r="AE3979" s="5"/>
      <c r="AF3979" s="5"/>
    </row>
    <row r="3980" spans="1:32" hidden="1">
      <c r="A3980" s="5" t="s">
        <v>28170</v>
      </c>
      <c r="B3980" s="5" t="str">
        <f>IF(COUNTIF('Leads Priorizados INT'!M:M,A3980)&gt;0,"Sí","No")</f>
        <v>No</v>
      </c>
      <c r="C3980">
        <v>0</v>
      </c>
      <c r="D3980" s="6" t="s">
        <v>414</v>
      </c>
      <c r="E3980" s="5" t="s">
        <v>28171</v>
      </c>
      <c r="F3980" s="5" t="s">
        <v>152</v>
      </c>
      <c r="G3980" s="5" t="s">
        <v>592</v>
      </c>
      <c r="H3980" s="7">
        <v>1042086</v>
      </c>
      <c r="I3980" s="5">
        <v>1</v>
      </c>
      <c r="J3980" s="5">
        <v>1</v>
      </c>
      <c r="K3980" s="5" t="s">
        <v>28172</v>
      </c>
      <c r="L3980" s="5">
        <v>3.7999999999999999E-2</v>
      </c>
      <c r="M3980" s="8">
        <v>913209506</v>
      </c>
      <c r="N3980" s="8"/>
      <c r="O3980" s="8"/>
      <c r="P3980" s="8"/>
      <c r="Q3980" s="8"/>
      <c r="R3980" s="5" t="s">
        <v>417</v>
      </c>
      <c r="S3980" s="5" t="s">
        <v>417</v>
      </c>
      <c r="T3980" s="5" t="s">
        <v>417</v>
      </c>
      <c r="U3980" s="5" t="s">
        <v>417</v>
      </c>
      <c r="V3980" s="5" t="s">
        <v>417</v>
      </c>
      <c r="W3980" s="5" t="s">
        <v>417</v>
      </c>
      <c r="X3980" s="5" t="s">
        <v>417</v>
      </c>
      <c r="Y3980" s="5" t="s">
        <v>417</v>
      </c>
      <c r="Z3980" s="5" t="s">
        <v>417</v>
      </c>
      <c r="AA3980" s="5" t="s">
        <v>417</v>
      </c>
      <c r="AB3980" s="5"/>
      <c r="AC3980" s="5"/>
      <c r="AD3980" s="5"/>
      <c r="AE3980" s="5"/>
      <c r="AF3980" s="5"/>
    </row>
    <row r="3981" spans="1:32" hidden="1">
      <c r="A3981" s="5" t="s">
        <v>28173</v>
      </c>
      <c r="B3981" s="5" t="str">
        <f>IF(COUNTIF('Leads Priorizados INT'!M:M,A3981)&gt;0,"Sí","No")</f>
        <v>No</v>
      </c>
      <c r="C3981">
        <v>0</v>
      </c>
      <c r="D3981" s="6" t="s">
        <v>414</v>
      </c>
      <c r="E3981" s="5" t="s">
        <v>28174</v>
      </c>
      <c r="F3981" s="5" t="s">
        <v>152</v>
      </c>
      <c r="G3981" s="5" t="s">
        <v>3758</v>
      </c>
      <c r="H3981" s="7">
        <v>572508</v>
      </c>
      <c r="I3981" s="5">
        <v>1</v>
      </c>
      <c r="J3981" s="5">
        <v>1</v>
      </c>
      <c r="K3981" s="5" t="s">
        <v>28175</v>
      </c>
      <c r="L3981" s="5">
        <v>3.7999999999999999E-2</v>
      </c>
      <c r="M3981" s="8"/>
      <c r="N3981" s="8"/>
      <c r="O3981" s="8"/>
      <c r="P3981" s="8"/>
      <c r="Q3981" s="8"/>
      <c r="R3981" s="5" t="s">
        <v>417</v>
      </c>
      <c r="S3981" s="5" t="s">
        <v>417</v>
      </c>
      <c r="T3981" s="5" t="s">
        <v>417</v>
      </c>
      <c r="U3981" s="5" t="s">
        <v>417</v>
      </c>
      <c r="V3981" s="5" t="s">
        <v>417</v>
      </c>
      <c r="W3981" s="5" t="s">
        <v>417</v>
      </c>
      <c r="X3981" s="5" t="s">
        <v>417</v>
      </c>
      <c r="Y3981" s="5" t="s">
        <v>417</v>
      </c>
      <c r="Z3981" s="5" t="s">
        <v>417</v>
      </c>
      <c r="AA3981" s="5" t="s">
        <v>417</v>
      </c>
      <c r="AB3981" s="5"/>
      <c r="AC3981" s="5"/>
      <c r="AD3981" s="5"/>
      <c r="AE3981" s="5"/>
      <c r="AF3981" s="5"/>
    </row>
    <row r="3982" spans="1:32" hidden="1">
      <c r="A3982" s="5" t="s">
        <v>28176</v>
      </c>
      <c r="B3982" s="5" t="str">
        <f>IF(COUNTIF('Leads Priorizados INT'!M:M,A3982)&gt;0,"Sí","No")</f>
        <v>No</v>
      </c>
      <c r="C3982">
        <v>0</v>
      </c>
      <c r="D3982" s="6" t="s">
        <v>430</v>
      </c>
      <c r="E3982" s="5" t="s">
        <v>28177</v>
      </c>
      <c r="F3982" s="5" t="s">
        <v>1382</v>
      </c>
      <c r="G3982" s="5" t="s">
        <v>21753</v>
      </c>
      <c r="H3982" s="7">
        <v>15281768</v>
      </c>
      <c r="I3982" s="5">
        <v>1</v>
      </c>
      <c r="J3982" s="5">
        <v>1</v>
      </c>
      <c r="K3982" s="5" t="s">
        <v>28178</v>
      </c>
      <c r="L3982" s="5">
        <v>3.7999999999999999E-2</v>
      </c>
      <c r="M3982" s="8">
        <v>674125274</v>
      </c>
      <c r="N3982" s="8">
        <v>674125275</v>
      </c>
      <c r="O3982" s="8">
        <v>673933675</v>
      </c>
      <c r="P3982" s="8">
        <v>616285329</v>
      </c>
      <c r="Q3982" s="8">
        <v>609265538</v>
      </c>
      <c r="R3982" s="5" t="s">
        <v>417</v>
      </c>
      <c r="S3982" s="5" t="s">
        <v>417</v>
      </c>
      <c r="T3982" s="5" t="s">
        <v>417</v>
      </c>
      <c r="U3982" s="5" t="s">
        <v>417</v>
      </c>
      <c r="V3982" s="5" t="s">
        <v>417</v>
      </c>
      <c r="W3982" s="5" t="s">
        <v>417</v>
      </c>
      <c r="X3982" s="5" t="s">
        <v>417</v>
      </c>
      <c r="Y3982" s="5" t="s">
        <v>417</v>
      </c>
      <c r="Z3982" s="5" t="s">
        <v>417</v>
      </c>
      <c r="AA3982" s="5" t="s">
        <v>417</v>
      </c>
      <c r="AB3982" s="5"/>
      <c r="AC3982" s="5"/>
      <c r="AD3982" s="5"/>
      <c r="AE3982" s="5"/>
      <c r="AF3982" s="5"/>
    </row>
    <row r="3983" spans="1:32" hidden="1">
      <c r="A3983" s="5" t="s">
        <v>28179</v>
      </c>
      <c r="B3983" s="5" t="str">
        <f>IF(COUNTIF('Leads Priorizados INT'!M:M,A3983)&gt;0,"Sí","No")</f>
        <v>No</v>
      </c>
      <c r="C3983">
        <v>0</v>
      </c>
      <c r="D3983" s="6" t="s">
        <v>414</v>
      </c>
      <c r="E3983" s="5" t="s">
        <v>28180</v>
      </c>
      <c r="F3983" s="5" t="s">
        <v>152</v>
      </c>
      <c r="G3983" s="5" t="s">
        <v>1738</v>
      </c>
      <c r="H3983" s="7">
        <v>1089692</v>
      </c>
      <c r="I3983" s="5">
        <v>8</v>
      </c>
      <c r="J3983" s="5">
        <v>1</v>
      </c>
      <c r="K3983" s="5" t="s">
        <v>28181</v>
      </c>
      <c r="L3983" s="5">
        <v>3.7900000000000003E-2</v>
      </c>
      <c r="M3983" s="8">
        <v>914117612</v>
      </c>
      <c r="N3983" s="8">
        <v>666625241</v>
      </c>
      <c r="O3983" s="8">
        <v>664251683</v>
      </c>
      <c r="P3983" s="8">
        <v>662496263</v>
      </c>
      <c r="Q3983" s="8">
        <v>662407090</v>
      </c>
      <c r="R3983" s="5" t="s">
        <v>417</v>
      </c>
      <c r="S3983" s="5" t="s">
        <v>417</v>
      </c>
      <c r="T3983" s="5" t="s">
        <v>417</v>
      </c>
      <c r="U3983" s="5" t="s">
        <v>417</v>
      </c>
      <c r="V3983" s="5" t="s">
        <v>417</v>
      </c>
      <c r="W3983" s="5" t="s">
        <v>417</v>
      </c>
      <c r="X3983" s="5" t="s">
        <v>417</v>
      </c>
      <c r="Y3983" s="5" t="s">
        <v>417</v>
      </c>
      <c r="Z3983" s="5" t="s">
        <v>417</v>
      </c>
      <c r="AA3983" s="5" t="s">
        <v>417</v>
      </c>
      <c r="AB3983" s="5" t="s">
        <v>28182</v>
      </c>
      <c r="AC3983" s="5"/>
      <c r="AD3983" s="5"/>
      <c r="AE3983" s="5"/>
      <c r="AF3983" s="5"/>
    </row>
    <row r="3984" spans="1:32" hidden="1">
      <c r="A3984" s="5" t="s">
        <v>28183</v>
      </c>
      <c r="B3984" s="5" t="str">
        <f>IF(COUNTIF('Leads Priorizados INT'!M:M,A3984)&gt;0,"Sí","No")</f>
        <v>No</v>
      </c>
      <c r="C3984">
        <v>0</v>
      </c>
      <c r="D3984" s="6" t="s">
        <v>414</v>
      </c>
      <c r="E3984" s="5" t="s">
        <v>28184</v>
      </c>
      <c r="F3984" s="5" t="s">
        <v>152</v>
      </c>
      <c r="G3984" s="5" t="s">
        <v>1738</v>
      </c>
      <c r="H3984" s="7">
        <v>738758</v>
      </c>
      <c r="I3984" s="5">
        <v>3</v>
      </c>
      <c r="J3984" s="5">
        <v>2</v>
      </c>
      <c r="K3984" s="5" t="s">
        <v>28185</v>
      </c>
      <c r="L3984" s="5">
        <v>3.7900000000000003E-2</v>
      </c>
      <c r="M3984" s="8"/>
      <c r="N3984" s="8"/>
      <c r="O3984" s="8"/>
      <c r="P3984" s="8"/>
      <c r="Q3984" s="8"/>
      <c r="R3984" s="5" t="s">
        <v>417</v>
      </c>
      <c r="S3984" s="5" t="s">
        <v>417</v>
      </c>
      <c r="T3984" s="5" t="s">
        <v>417</v>
      </c>
      <c r="U3984" s="5" t="s">
        <v>417</v>
      </c>
      <c r="V3984" s="5" t="s">
        <v>417</v>
      </c>
      <c r="W3984" s="5" t="s">
        <v>417</v>
      </c>
      <c r="X3984" s="5" t="s">
        <v>417</v>
      </c>
      <c r="Y3984" s="5" t="s">
        <v>417</v>
      </c>
      <c r="Z3984" s="5" t="s">
        <v>417</v>
      </c>
      <c r="AA3984" s="5" t="s">
        <v>417</v>
      </c>
      <c r="AB3984" s="5"/>
      <c r="AC3984" s="5"/>
      <c r="AD3984" s="5"/>
      <c r="AE3984" s="5"/>
      <c r="AF3984" s="5"/>
    </row>
    <row r="3985" spans="1:32" hidden="1">
      <c r="A3985" s="5" t="s">
        <v>28186</v>
      </c>
      <c r="B3985" s="5" t="str">
        <f>IF(COUNTIF('Leads Priorizados INT'!M:M,A3985)&gt;0,"Sí","No")</f>
        <v>No</v>
      </c>
      <c r="C3985">
        <v>0</v>
      </c>
      <c r="D3985" s="6" t="s">
        <v>414</v>
      </c>
      <c r="E3985" s="5" t="s">
        <v>28187</v>
      </c>
      <c r="F3985" s="5" t="s">
        <v>152</v>
      </c>
      <c r="G3985" s="5" t="s">
        <v>3108</v>
      </c>
      <c r="H3985" s="7">
        <v>386141</v>
      </c>
      <c r="I3985" s="5">
        <v>4</v>
      </c>
      <c r="J3985" s="5">
        <v>1</v>
      </c>
      <c r="K3985" s="5" t="s">
        <v>28188</v>
      </c>
      <c r="L3985" s="5">
        <v>3.7900000000000003E-2</v>
      </c>
      <c r="M3985" s="8"/>
      <c r="N3985" s="8"/>
      <c r="O3985" s="8"/>
      <c r="P3985" s="8"/>
      <c r="Q3985" s="8"/>
      <c r="R3985" s="5" t="s">
        <v>417</v>
      </c>
      <c r="S3985" s="5" t="s">
        <v>417</v>
      </c>
      <c r="T3985" s="5" t="s">
        <v>417</v>
      </c>
      <c r="U3985" s="5" t="s">
        <v>417</v>
      </c>
      <c r="V3985" s="5" t="s">
        <v>417</v>
      </c>
      <c r="W3985" s="5" t="s">
        <v>417</v>
      </c>
      <c r="X3985" s="5" t="s">
        <v>417</v>
      </c>
      <c r="Y3985" s="5" t="s">
        <v>417</v>
      </c>
      <c r="Z3985" s="5" t="s">
        <v>417</v>
      </c>
      <c r="AA3985" s="5" t="s">
        <v>417</v>
      </c>
      <c r="AB3985" s="5" t="s">
        <v>28189</v>
      </c>
      <c r="AC3985" s="5"/>
      <c r="AD3985" s="5"/>
      <c r="AE3985" s="5"/>
      <c r="AF3985" s="5"/>
    </row>
    <row r="3986" spans="1:32" hidden="1">
      <c r="A3986" s="5" t="s">
        <v>28190</v>
      </c>
      <c r="B3986" s="5" t="str">
        <f>IF(COUNTIF('Leads Priorizados INT'!M:M,A3986)&gt;0,"Sí","No")</f>
        <v>No</v>
      </c>
      <c r="C3986">
        <v>0</v>
      </c>
      <c r="D3986" s="6" t="s">
        <v>414</v>
      </c>
      <c r="E3986" s="5" t="s">
        <v>28191</v>
      </c>
      <c r="F3986" s="5" t="s">
        <v>1245</v>
      </c>
      <c r="G3986" s="5" t="s">
        <v>28192</v>
      </c>
      <c r="H3986" s="7">
        <v>523970</v>
      </c>
      <c r="I3986" s="5">
        <v>6</v>
      </c>
      <c r="J3986" s="5">
        <v>1</v>
      </c>
      <c r="K3986" s="5" t="s">
        <v>28193</v>
      </c>
      <c r="L3986" s="5">
        <v>3.7900000000000003E-2</v>
      </c>
      <c r="M3986" s="8"/>
      <c r="N3986" s="8"/>
      <c r="O3986" s="8"/>
      <c r="P3986" s="8"/>
      <c r="Q3986" s="8"/>
      <c r="R3986" s="5" t="s">
        <v>417</v>
      </c>
      <c r="S3986" s="5" t="s">
        <v>417</v>
      </c>
      <c r="T3986" s="5" t="s">
        <v>417</v>
      </c>
      <c r="U3986" s="5" t="s">
        <v>417</v>
      </c>
      <c r="V3986" s="5" t="s">
        <v>417</v>
      </c>
      <c r="W3986" s="5" t="s">
        <v>417</v>
      </c>
      <c r="X3986" s="5" t="s">
        <v>417</v>
      </c>
      <c r="Y3986" s="5" t="s">
        <v>417</v>
      </c>
      <c r="Z3986" s="5" t="s">
        <v>417</v>
      </c>
      <c r="AA3986" s="5" t="s">
        <v>417</v>
      </c>
      <c r="AB3986" s="5"/>
      <c r="AC3986" s="5"/>
      <c r="AD3986" s="5"/>
      <c r="AE3986" s="5"/>
      <c r="AF3986" s="5"/>
    </row>
    <row r="3987" spans="1:32" hidden="1">
      <c r="A3987" s="5" t="s">
        <v>28194</v>
      </c>
      <c r="B3987" s="5" t="str">
        <f>IF(COUNTIF('Leads Priorizados INT'!M:M,A3987)&gt;0,"Sí","No")</f>
        <v>No</v>
      </c>
      <c r="C3987">
        <v>0</v>
      </c>
      <c r="D3987" s="6" t="s">
        <v>414</v>
      </c>
      <c r="E3987" s="5" t="s">
        <v>28195</v>
      </c>
      <c r="F3987" s="5" t="s">
        <v>3780</v>
      </c>
      <c r="G3987" s="5" t="s">
        <v>13306</v>
      </c>
      <c r="H3987" s="7">
        <v>950160</v>
      </c>
      <c r="I3987" s="5">
        <v>3</v>
      </c>
      <c r="J3987" s="5">
        <v>2</v>
      </c>
      <c r="K3987" s="5" t="s">
        <v>28196</v>
      </c>
      <c r="L3987" s="5">
        <v>3.78E-2</v>
      </c>
      <c r="M3987" s="8">
        <v>958824672</v>
      </c>
      <c r="N3987" s="8"/>
      <c r="O3987" s="8"/>
      <c r="P3987" s="8"/>
      <c r="Q3987" s="8"/>
      <c r="R3987" s="5" t="s">
        <v>417</v>
      </c>
      <c r="S3987" s="5" t="s">
        <v>417</v>
      </c>
      <c r="T3987" s="5" t="s">
        <v>417</v>
      </c>
      <c r="U3987" s="5" t="s">
        <v>417</v>
      </c>
      <c r="V3987" s="5" t="s">
        <v>417</v>
      </c>
      <c r="W3987" s="5" t="s">
        <v>417</v>
      </c>
      <c r="X3987" s="5" t="s">
        <v>417</v>
      </c>
      <c r="Y3987" s="5" t="s">
        <v>417</v>
      </c>
      <c r="Z3987" s="5" t="s">
        <v>417</v>
      </c>
      <c r="AA3987" s="5" t="s">
        <v>417</v>
      </c>
      <c r="AB3987" s="5"/>
      <c r="AC3987" s="5"/>
      <c r="AD3987" s="5"/>
      <c r="AE3987" s="5"/>
      <c r="AF3987" s="5"/>
    </row>
    <row r="3988" spans="1:32" hidden="1">
      <c r="A3988" s="5" t="s">
        <v>28197</v>
      </c>
      <c r="B3988" s="5" t="str">
        <f>IF(COUNTIF('Leads Priorizados INT'!M:M,A3988)&gt;0,"Sí","No")</f>
        <v>No</v>
      </c>
      <c r="C3988">
        <v>0</v>
      </c>
      <c r="D3988" s="6" t="s">
        <v>414</v>
      </c>
      <c r="E3988" s="5" t="s">
        <v>28198</v>
      </c>
      <c r="F3988" s="5" t="s">
        <v>431</v>
      </c>
      <c r="G3988" s="5" t="s">
        <v>971</v>
      </c>
      <c r="H3988" s="7">
        <v>501945</v>
      </c>
      <c r="I3988" s="5">
        <v>1</v>
      </c>
      <c r="J3988" s="5">
        <v>2</v>
      </c>
      <c r="K3988" s="5" t="s">
        <v>28199</v>
      </c>
      <c r="L3988" s="5">
        <v>3.78E-2</v>
      </c>
      <c r="M3988" s="8"/>
      <c r="N3988" s="8"/>
      <c r="O3988" s="8"/>
      <c r="P3988" s="8"/>
      <c r="Q3988" s="8"/>
      <c r="R3988" s="5" t="s">
        <v>417</v>
      </c>
      <c r="S3988" s="5" t="s">
        <v>417</v>
      </c>
      <c r="T3988" s="5" t="s">
        <v>417</v>
      </c>
      <c r="U3988" s="5" t="s">
        <v>417</v>
      </c>
      <c r="V3988" s="5" t="s">
        <v>417</v>
      </c>
      <c r="W3988" s="5" t="s">
        <v>417</v>
      </c>
      <c r="X3988" s="5" t="s">
        <v>417</v>
      </c>
      <c r="Y3988" s="5" t="s">
        <v>417</v>
      </c>
      <c r="Z3988" s="5" t="s">
        <v>417</v>
      </c>
      <c r="AA3988" s="5" t="s">
        <v>417</v>
      </c>
      <c r="AB3988" s="5"/>
      <c r="AC3988" s="5"/>
      <c r="AD3988" s="5"/>
      <c r="AE3988" s="5"/>
      <c r="AF3988" s="5"/>
    </row>
    <row r="3989" spans="1:32" hidden="1">
      <c r="A3989" s="5" t="s">
        <v>28200</v>
      </c>
      <c r="B3989" s="5" t="str">
        <f>IF(COUNTIF('Leads Priorizados INT'!M:M,A3989)&gt;0,"Sí","No")</f>
        <v>No</v>
      </c>
      <c r="C3989">
        <v>0</v>
      </c>
      <c r="D3989" s="6" t="s">
        <v>414</v>
      </c>
      <c r="E3989" s="5" t="s">
        <v>28201</v>
      </c>
      <c r="F3989" s="5" t="s">
        <v>700</v>
      </c>
      <c r="G3989" s="5" t="s">
        <v>3497</v>
      </c>
      <c r="H3989" s="7">
        <v>653528</v>
      </c>
      <c r="I3989" s="5">
        <v>5</v>
      </c>
      <c r="J3989" s="5">
        <v>1</v>
      </c>
      <c r="K3989" s="5" t="s">
        <v>28202</v>
      </c>
      <c r="L3989" s="5">
        <v>3.78E-2</v>
      </c>
      <c r="M3989" s="8"/>
      <c r="N3989" s="8"/>
      <c r="O3989" s="8"/>
      <c r="P3989" s="8"/>
      <c r="Q3989" s="8"/>
      <c r="R3989" s="5" t="s">
        <v>417</v>
      </c>
      <c r="S3989" s="5" t="s">
        <v>417</v>
      </c>
      <c r="T3989" s="5" t="s">
        <v>417</v>
      </c>
      <c r="U3989" s="5" t="s">
        <v>417</v>
      </c>
      <c r="V3989" s="5" t="s">
        <v>417</v>
      </c>
      <c r="W3989" s="5" t="s">
        <v>417</v>
      </c>
      <c r="X3989" s="5" t="s">
        <v>417</v>
      </c>
      <c r="Y3989" s="5" t="s">
        <v>417</v>
      </c>
      <c r="Z3989" s="5" t="s">
        <v>417</v>
      </c>
      <c r="AA3989" s="5" t="s">
        <v>417</v>
      </c>
      <c r="AB3989" s="5"/>
      <c r="AC3989" s="5"/>
      <c r="AD3989" s="5"/>
      <c r="AE3989" s="5"/>
      <c r="AF3989" s="5"/>
    </row>
    <row r="3990" spans="1:32" hidden="1">
      <c r="A3990" s="5" t="s">
        <v>28203</v>
      </c>
      <c r="B3990" s="5" t="str">
        <f>IF(COUNTIF('Leads Priorizados INT'!M:M,A3990)&gt;0,"Sí","No")</f>
        <v>No</v>
      </c>
      <c r="C3990">
        <v>0</v>
      </c>
      <c r="D3990" s="6" t="s">
        <v>414</v>
      </c>
      <c r="E3990" s="5" t="s">
        <v>28204</v>
      </c>
      <c r="F3990" s="5" t="s">
        <v>152</v>
      </c>
      <c r="G3990" s="5" t="s">
        <v>2486</v>
      </c>
      <c r="H3990" s="7">
        <v>2600000</v>
      </c>
      <c r="I3990" s="5">
        <v>3</v>
      </c>
      <c r="J3990" s="5">
        <v>1</v>
      </c>
      <c r="K3990" s="5" t="s">
        <v>28205</v>
      </c>
      <c r="L3990" s="5">
        <v>3.7699999999999997E-2</v>
      </c>
      <c r="M3990" s="8">
        <v>620161423</v>
      </c>
      <c r="N3990" s="8">
        <v>696477236</v>
      </c>
      <c r="O3990" s="8"/>
      <c r="P3990" s="8"/>
      <c r="Q3990" s="8"/>
      <c r="R3990" s="5" t="s">
        <v>417</v>
      </c>
      <c r="S3990" s="5" t="s">
        <v>417</v>
      </c>
      <c r="T3990" s="5" t="s">
        <v>417</v>
      </c>
      <c r="U3990" s="5" t="s">
        <v>417</v>
      </c>
      <c r="V3990" s="5" t="s">
        <v>417</v>
      </c>
      <c r="W3990" s="5" t="s">
        <v>417</v>
      </c>
      <c r="X3990" s="5" t="s">
        <v>417</v>
      </c>
      <c r="Y3990" s="5" t="s">
        <v>417</v>
      </c>
      <c r="Z3990" s="5" t="s">
        <v>417</v>
      </c>
      <c r="AA3990" s="5" t="s">
        <v>417</v>
      </c>
      <c r="AB3990" s="5"/>
      <c r="AC3990" s="5"/>
      <c r="AD3990" s="5"/>
      <c r="AE3990" s="5"/>
      <c r="AF3990" s="5"/>
    </row>
    <row r="3991" spans="1:32" hidden="1">
      <c r="A3991" s="5" t="s">
        <v>28206</v>
      </c>
      <c r="B3991" s="5" t="str">
        <f>IF(COUNTIF('Leads Priorizados INT'!M:M,A3991)&gt;0,"Sí","No")</f>
        <v>No</v>
      </c>
      <c r="C3991">
        <v>0</v>
      </c>
      <c r="D3991" s="6" t="s">
        <v>414</v>
      </c>
      <c r="E3991" s="5" t="s">
        <v>28207</v>
      </c>
      <c r="F3991" s="5" t="s">
        <v>431</v>
      </c>
      <c r="G3991" s="5" t="s">
        <v>2716</v>
      </c>
      <c r="H3991" s="7">
        <v>309508</v>
      </c>
      <c r="I3991" s="5">
        <v>2</v>
      </c>
      <c r="J3991" s="5">
        <v>2</v>
      </c>
      <c r="K3991" s="5" t="s">
        <v>28208</v>
      </c>
      <c r="L3991" s="5">
        <v>3.7699999999999997E-2</v>
      </c>
      <c r="M3991" s="8"/>
      <c r="N3991" s="8"/>
      <c r="O3991" s="8"/>
      <c r="P3991" s="8"/>
      <c r="Q3991" s="8"/>
      <c r="R3991" s="5" t="s">
        <v>417</v>
      </c>
      <c r="S3991" s="5" t="s">
        <v>417</v>
      </c>
      <c r="T3991" s="5" t="s">
        <v>417</v>
      </c>
      <c r="U3991" s="5" t="s">
        <v>417</v>
      </c>
      <c r="V3991" s="5" t="s">
        <v>417</v>
      </c>
      <c r="W3991" s="5" t="s">
        <v>417</v>
      </c>
      <c r="X3991" s="5" t="s">
        <v>417</v>
      </c>
      <c r="Y3991" s="5" t="s">
        <v>417</v>
      </c>
      <c r="Z3991" s="5" t="s">
        <v>417</v>
      </c>
      <c r="AA3991" s="5" t="s">
        <v>417</v>
      </c>
      <c r="AB3991" s="5"/>
      <c r="AC3991" s="5"/>
      <c r="AD3991" s="5"/>
      <c r="AE3991" s="5"/>
      <c r="AF3991" s="5"/>
    </row>
    <row r="3992" spans="1:32" hidden="1">
      <c r="A3992" s="5" t="s">
        <v>28209</v>
      </c>
      <c r="B3992" s="5" t="str">
        <f>IF(COUNTIF('Leads Priorizados INT'!M:M,A3992)&gt;0,"Sí","No")</f>
        <v>No</v>
      </c>
      <c r="C3992">
        <v>0</v>
      </c>
      <c r="D3992" s="6" t="s">
        <v>414</v>
      </c>
      <c r="E3992" s="5" t="s">
        <v>28210</v>
      </c>
      <c r="F3992" s="5" t="s">
        <v>1328</v>
      </c>
      <c r="G3992" s="5" t="s">
        <v>17472</v>
      </c>
      <c r="H3992" s="7">
        <v>776322</v>
      </c>
      <c r="I3992" s="5">
        <v>1</v>
      </c>
      <c r="J3992" s="5">
        <v>1</v>
      </c>
      <c r="K3992" s="5" t="s">
        <v>28211</v>
      </c>
      <c r="L3992" s="5">
        <v>3.7699999999999997E-2</v>
      </c>
      <c r="M3992" s="8">
        <v>965673346</v>
      </c>
      <c r="N3992" s="8"/>
      <c r="O3992" s="8"/>
      <c r="P3992" s="8"/>
      <c r="Q3992" s="8"/>
      <c r="R3992" s="5" t="s">
        <v>417</v>
      </c>
      <c r="S3992" s="5" t="s">
        <v>417</v>
      </c>
      <c r="T3992" s="5" t="s">
        <v>417</v>
      </c>
      <c r="U3992" s="5" t="s">
        <v>417</v>
      </c>
      <c r="V3992" s="5" t="s">
        <v>417</v>
      </c>
      <c r="W3992" s="5" t="s">
        <v>417</v>
      </c>
      <c r="X3992" s="5" t="s">
        <v>417</v>
      </c>
      <c r="Y3992" s="5" t="s">
        <v>417</v>
      </c>
      <c r="Z3992" s="5" t="s">
        <v>417</v>
      </c>
      <c r="AA3992" s="5" t="s">
        <v>417</v>
      </c>
      <c r="AB3992" s="5"/>
      <c r="AC3992" s="5"/>
      <c r="AD3992" s="5"/>
      <c r="AE3992" s="5"/>
      <c r="AF3992" s="5"/>
    </row>
    <row r="3993" spans="1:32">
      <c r="A3993" s="5" t="s">
        <v>28212</v>
      </c>
      <c r="B3993" s="5" t="str">
        <f>IF(COUNTIF('Leads Priorizados INT'!M:M,A3993)&gt;0,"Sí","No")</f>
        <v>No</v>
      </c>
      <c r="C3993">
        <v>1</v>
      </c>
      <c r="D3993" s="6" t="s">
        <v>1234</v>
      </c>
      <c r="E3993" s="5" t="s">
        <v>28213</v>
      </c>
      <c r="F3993" s="5" t="s">
        <v>152</v>
      </c>
      <c r="G3993" s="5" t="s">
        <v>2708</v>
      </c>
      <c r="H3993" s="7">
        <v>418130</v>
      </c>
      <c r="I3993" s="5">
        <v>1</v>
      </c>
      <c r="J3993" s="5">
        <v>1</v>
      </c>
      <c r="K3993" s="5" t="s">
        <v>28214</v>
      </c>
      <c r="L3993" s="5">
        <v>3.7600000000000001E-2</v>
      </c>
      <c r="M3993" s="8">
        <v>915435463</v>
      </c>
      <c r="N3993" s="8">
        <v>947272982</v>
      </c>
      <c r="O3993" s="8">
        <v>619732950</v>
      </c>
      <c r="P3993" s="8"/>
      <c r="Q3993" s="8"/>
      <c r="R3993" s="5" t="s">
        <v>417</v>
      </c>
      <c r="S3993" s="5" t="s">
        <v>417</v>
      </c>
      <c r="T3993" s="5" t="s">
        <v>417</v>
      </c>
      <c r="U3993" s="5" t="s">
        <v>417</v>
      </c>
      <c r="V3993" s="5" t="s">
        <v>417</v>
      </c>
      <c r="W3993" s="5" t="s">
        <v>417</v>
      </c>
      <c r="X3993" s="5" t="s">
        <v>417</v>
      </c>
      <c r="Y3993" s="5" t="s">
        <v>417</v>
      </c>
      <c r="Z3993" s="5" t="s">
        <v>417</v>
      </c>
      <c r="AA3993" s="5" t="s">
        <v>417</v>
      </c>
      <c r="AB3993" s="5"/>
      <c r="AC3993" s="5"/>
      <c r="AD3993" s="5"/>
      <c r="AE3993" s="5"/>
      <c r="AF3993" s="5"/>
    </row>
    <row r="3994" spans="1:32" hidden="1">
      <c r="A3994" s="5" t="s">
        <v>28215</v>
      </c>
      <c r="B3994" s="5" t="str">
        <f>IF(COUNTIF('Leads Priorizados INT'!M:M,A3994)&gt;0,"Sí","No")</f>
        <v>No</v>
      </c>
      <c r="C3994">
        <v>0</v>
      </c>
      <c r="D3994" s="6" t="s">
        <v>414</v>
      </c>
      <c r="E3994" s="5" t="s">
        <v>28216</v>
      </c>
      <c r="F3994" s="5" t="s">
        <v>152</v>
      </c>
      <c r="G3994" s="5" t="s">
        <v>907</v>
      </c>
      <c r="H3994" s="7">
        <v>641045</v>
      </c>
      <c r="I3994" s="5">
        <v>5</v>
      </c>
      <c r="J3994" s="5">
        <v>1</v>
      </c>
      <c r="K3994" s="5" t="s">
        <v>28217</v>
      </c>
      <c r="L3994" s="5">
        <v>3.7600000000000001E-2</v>
      </c>
      <c r="M3994" s="8"/>
      <c r="N3994" s="8"/>
      <c r="O3994" s="8"/>
      <c r="P3994" s="8"/>
      <c r="Q3994" s="8"/>
      <c r="R3994" s="5" t="s">
        <v>417</v>
      </c>
      <c r="S3994" s="5" t="s">
        <v>417</v>
      </c>
      <c r="T3994" s="5" t="s">
        <v>417</v>
      </c>
      <c r="U3994" s="5" t="s">
        <v>417</v>
      </c>
      <c r="V3994" s="5" t="s">
        <v>417</v>
      </c>
      <c r="W3994" s="5" t="s">
        <v>417</v>
      </c>
      <c r="X3994" s="5" t="s">
        <v>417</v>
      </c>
      <c r="Y3994" s="5" t="s">
        <v>417</v>
      </c>
      <c r="Z3994" s="5" t="s">
        <v>417</v>
      </c>
      <c r="AA3994" s="5" t="s">
        <v>417</v>
      </c>
      <c r="AB3994" s="5"/>
      <c r="AC3994" s="5"/>
      <c r="AD3994" s="5"/>
      <c r="AE3994" s="5"/>
      <c r="AF3994" s="5"/>
    </row>
    <row r="3995" spans="1:32" hidden="1">
      <c r="A3995" s="5" t="s">
        <v>28218</v>
      </c>
      <c r="B3995" s="5" t="str">
        <f>IF(COUNTIF('Leads Priorizados INT'!M:M,A3995)&gt;0,"Sí","No")</f>
        <v>No</v>
      </c>
      <c r="C3995">
        <v>0</v>
      </c>
      <c r="D3995" s="6" t="s">
        <v>414</v>
      </c>
      <c r="E3995" s="5" t="s">
        <v>28219</v>
      </c>
      <c r="F3995" s="5" t="s">
        <v>152</v>
      </c>
      <c r="G3995" s="5" t="s">
        <v>2638</v>
      </c>
      <c r="H3995" s="7">
        <v>1152358</v>
      </c>
      <c r="I3995" s="5">
        <v>12</v>
      </c>
      <c r="J3995" s="5">
        <v>1</v>
      </c>
      <c r="K3995" s="5" t="s">
        <v>28220</v>
      </c>
      <c r="L3995" s="5">
        <v>3.7600000000000001E-2</v>
      </c>
      <c r="M3995" s="8"/>
      <c r="N3995" s="8"/>
      <c r="O3995" s="8"/>
      <c r="P3995" s="8"/>
      <c r="Q3995" s="8"/>
      <c r="R3995" s="5" t="s">
        <v>417</v>
      </c>
      <c r="S3995" s="5" t="s">
        <v>417</v>
      </c>
      <c r="T3995" s="5" t="s">
        <v>417</v>
      </c>
      <c r="U3995" s="5" t="s">
        <v>417</v>
      </c>
      <c r="V3995" s="5" t="s">
        <v>417</v>
      </c>
      <c r="W3995" s="5" t="s">
        <v>417</v>
      </c>
      <c r="X3995" s="5" t="s">
        <v>417</v>
      </c>
      <c r="Y3995" s="5" t="s">
        <v>417</v>
      </c>
      <c r="Z3995" s="5" t="s">
        <v>417</v>
      </c>
      <c r="AA3995" s="5" t="s">
        <v>417</v>
      </c>
      <c r="AB3995" s="5"/>
      <c r="AC3995" s="5"/>
      <c r="AD3995" s="5"/>
      <c r="AE3995" s="5"/>
      <c r="AF3995" s="5"/>
    </row>
    <row r="3996" spans="1:32" hidden="1">
      <c r="A3996" s="5" t="s">
        <v>28221</v>
      </c>
      <c r="B3996" s="5" t="str">
        <f>IF(COUNTIF('Leads Priorizados INT'!M:M,A3996)&gt;0,"Sí","No")</f>
        <v>No</v>
      </c>
      <c r="C3996">
        <v>0</v>
      </c>
      <c r="D3996" s="6" t="s">
        <v>1534</v>
      </c>
      <c r="E3996" s="5" t="s">
        <v>28222</v>
      </c>
      <c r="F3996" s="5" t="s">
        <v>431</v>
      </c>
      <c r="G3996" s="5" t="s">
        <v>1556</v>
      </c>
      <c r="H3996" s="7">
        <v>27178998</v>
      </c>
      <c r="I3996" s="5">
        <v>67</v>
      </c>
      <c r="J3996" s="5">
        <v>6</v>
      </c>
      <c r="K3996" s="5" t="s">
        <v>28223</v>
      </c>
      <c r="L3996" s="5">
        <v>3.7499999999999999E-2</v>
      </c>
      <c r="M3996" s="8">
        <v>934990842</v>
      </c>
      <c r="N3996" s="8">
        <v>934733839</v>
      </c>
      <c r="O3996" s="8">
        <v>934732394</v>
      </c>
      <c r="P3996" s="8">
        <v>934803366</v>
      </c>
      <c r="Q3996" s="8">
        <v>963465974</v>
      </c>
      <c r="R3996" s="5" t="s">
        <v>417</v>
      </c>
      <c r="S3996" s="5" t="s">
        <v>417</v>
      </c>
      <c r="T3996" s="5" t="s">
        <v>417</v>
      </c>
      <c r="U3996" s="5" t="s">
        <v>417</v>
      </c>
      <c r="V3996" s="5" t="s">
        <v>417</v>
      </c>
      <c r="W3996" s="5" t="s">
        <v>417</v>
      </c>
      <c r="X3996" s="5" t="s">
        <v>417</v>
      </c>
      <c r="Y3996" s="5" t="s">
        <v>417</v>
      </c>
      <c r="Z3996" s="5" t="s">
        <v>417</v>
      </c>
      <c r="AA3996" s="5" t="s">
        <v>417</v>
      </c>
      <c r="AB3996" s="5" t="s">
        <v>28224</v>
      </c>
      <c r="AC3996" s="5"/>
      <c r="AD3996" s="5"/>
      <c r="AE3996" s="5"/>
      <c r="AF3996" s="5"/>
    </row>
    <row r="3997" spans="1:32" hidden="1">
      <c r="A3997" s="5" t="s">
        <v>28225</v>
      </c>
      <c r="B3997" s="5" t="str">
        <f>IF(COUNTIF('Leads Priorizados INT'!M:M,A3997)&gt;0,"Sí","No")</f>
        <v>No</v>
      </c>
      <c r="C3997">
        <v>0</v>
      </c>
      <c r="D3997" s="6" t="s">
        <v>414</v>
      </c>
      <c r="E3997" s="5" t="s">
        <v>28226</v>
      </c>
      <c r="F3997" s="5" t="s">
        <v>152</v>
      </c>
      <c r="G3997" s="5" t="s">
        <v>12282</v>
      </c>
      <c r="H3997" s="7">
        <v>342300</v>
      </c>
      <c r="I3997" s="5">
        <v>6</v>
      </c>
      <c r="J3997" s="5">
        <v>1</v>
      </c>
      <c r="K3997" s="5" t="s">
        <v>28227</v>
      </c>
      <c r="L3997" s="5">
        <v>3.7499999999999999E-2</v>
      </c>
      <c r="M3997" s="8"/>
      <c r="N3997" s="8"/>
      <c r="O3997" s="8"/>
      <c r="P3997" s="8"/>
      <c r="Q3997" s="8"/>
      <c r="R3997" s="5" t="s">
        <v>417</v>
      </c>
      <c r="S3997" s="5" t="s">
        <v>417</v>
      </c>
      <c r="T3997" s="5" t="s">
        <v>417</v>
      </c>
      <c r="U3997" s="5" t="s">
        <v>417</v>
      </c>
      <c r="V3997" s="5" t="s">
        <v>417</v>
      </c>
      <c r="W3997" s="5" t="s">
        <v>417</v>
      </c>
      <c r="X3997" s="5" t="s">
        <v>417</v>
      </c>
      <c r="Y3997" s="5" t="s">
        <v>417</v>
      </c>
      <c r="Z3997" s="5" t="s">
        <v>417</v>
      </c>
      <c r="AA3997" s="5" t="s">
        <v>417</v>
      </c>
      <c r="AB3997" s="5"/>
      <c r="AC3997" s="5"/>
      <c r="AD3997" s="5"/>
      <c r="AE3997" s="5"/>
      <c r="AF3997" s="5"/>
    </row>
    <row r="3998" spans="1:32" hidden="1">
      <c r="A3998" s="5" t="s">
        <v>28228</v>
      </c>
      <c r="B3998" s="5" t="str">
        <f>IF(COUNTIF('Leads Priorizados INT'!M:M,A3998)&gt;0,"Sí","No")</f>
        <v>No</v>
      </c>
      <c r="C3998">
        <v>0</v>
      </c>
      <c r="D3998" s="6" t="s">
        <v>414</v>
      </c>
      <c r="E3998" s="5" t="s">
        <v>28229</v>
      </c>
      <c r="F3998" s="5" t="s">
        <v>431</v>
      </c>
      <c r="G3998" s="5" t="s">
        <v>2961</v>
      </c>
      <c r="H3998" s="7">
        <v>517470</v>
      </c>
      <c r="I3998" s="5">
        <v>5</v>
      </c>
      <c r="J3998" s="5">
        <v>1</v>
      </c>
      <c r="K3998" s="5" t="s">
        <v>28230</v>
      </c>
      <c r="L3998" s="5">
        <v>3.7499999999999999E-2</v>
      </c>
      <c r="M3998" s="8">
        <v>936670805</v>
      </c>
      <c r="N3998" s="8">
        <v>630286710</v>
      </c>
      <c r="O3998" s="8">
        <v>662511827</v>
      </c>
      <c r="P3998" s="8">
        <v>669768757</v>
      </c>
      <c r="Q3998" s="8">
        <v>617986039</v>
      </c>
      <c r="R3998" s="5" t="s">
        <v>417</v>
      </c>
      <c r="S3998" s="5" t="s">
        <v>417</v>
      </c>
      <c r="T3998" s="5" t="s">
        <v>417</v>
      </c>
      <c r="U3998" s="5" t="s">
        <v>417</v>
      </c>
      <c r="V3998" s="5" t="s">
        <v>417</v>
      </c>
      <c r="W3998" s="5" t="s">
        <v>417</v>
      </c>
      <c r="X3998" s="5" t="s">
        <v>417</v>
      </c>
      <c r="Y3998" s="5" t="s">
        <v>417</v>
      </c>
      <c r="Z3998" s="5" t="s">
        <v>417</v>
      </c>
      <c r="AA3998" s="5" t="s">
        <v>417</v>
      </c>
      <c r="AB3998" s="5" t="s">
        <v>28231</v>
      </c>
      <c r="AC3998" s="5"/>
      <c r="AD3998" s="5"/>
      <c r="AE3998" s="5"/>
      <c r="AF3998" s="5"/>
    </row>
    <row r="3999" spans="1:32" hidden="1">
      <c r="A3999" s="5" t="s">
        <v>28232</v>
      </c>
      <c r="B3999" s="5" t="str">
        <f>IF(COUNTIF('Leads Priorizados INT'!M:M,A3999)&gt;0,"Sí","No")</f>
        <v>No</v>
      </c>
      <c r="C3999">
        <v>0</v>
      </c>
      <c r="D3999" s="6" t="s">
        <v>414</v>
      </c>
      <c r="E3999" s="5" t="s">
        <v>28233</v>
      </c>
      <c r="F3999" s="5" t="s">
        <v>431</v>
      </c>
      <c r="G3999" s="5" t="s">
        <v>9860</v>
      </c>
      <c r="H3999" s="7">
        <v>850543</v>
      </c>
      <c r="I3999" s="5">
        <v>8</v>
      </c>
      <c r="J3999" s="5">
        <v>1</v>
      </c>
      <c r="K3999" s="5" t="s">
        <v>28234</v>
      </c>
      <c r="L3999" s="5">
        <v>3.7400000000000003E-2</v>
      </c>
      <c r="M3999" s="8"/>
      <c r="N3999" s="8"/>
      <c r="O3999" s="8"/>
      <c r="P3999" s="8"/>
      <c r="Q3999" s="8"/>
      <c r="R3999" s="5" t="s">
        <v>417</v>
      </c>
      <c r="S3999" s="5" t="s">
        <v>417</v>
      </c>
      <c r="T3999" s="5" t="s">
        <v>417</v>
      </c>
      <c r="U3999" s="5" t="s">
        <v>417</v>
      </c>
      <c r="V3999" s="5" t="s">
        <v>417</v>
      </c>
      <c r="W3999" s="5" t="s">
        <v>417</v>
      </c>
      <c r="X3999" s="5" t="s">
        <v>417</v>
      </c>
      <c r="Y3999" s="5" t="s">
        <v>417</v>
      </c>
      <c r="Z3999" s="5" t="s">
        <v>417</v>
      </c>
      <c r="AA3999" s="5" t="s">
        <v>417</v>
      </c>
      <c r="AB3999" s="5"/>
      <c r="AC3999" s="5"/>
      <c r="AD3999" s="5"/>
      <c r="AE3999" s="5"/>
      <c r="AF3999" s="5"/>
    </row>
    <row r="4000" spans="1:32">
      <c r="A4000" s="5" t="s">
        <v>28235</v>
      </c>
      <c r="B4000" s="5" t="str">
        <f>IF(COUNTIF('Leads Priorizados INT'!M:M,A4000)&gt;0,"Sí","No")</f>
        <v>No</v>
      </c>
      <c r="C4000">
        <v>1</v>
      </c>
      <c r="D4000" s="6" t="s">
        <v>414</v>
      </c>
      <c r="E4000" s="5" t="s">
        <v>28236</v>
      </c>
      <c r="F4000" s="5" t="s">
        <v>721</v>
      </c>
      <c r="G4000" s="5" t="s">
        <v>796</v>
      </c>
      <c r="H4000" s="7">
        <v>3251230</v>
      </c>
      <c r="I4000" s="5">
        <v>23</v>
      </c>
      <c r="J4000" s="5">
        <v>1</v>
      </c>
      <c r="K4000" s="5" t="s">
        <v>28237</v>
      </c>
      <c r="L4000" s="5">
        <v>3.7400000000000003E-2</v>
      </c>
      <c r="M4000" s="8"/>
      <c r="N4000" s="8"/>
      <c r="O4000" s="8"/>
      <c r="P4000" s="8"/>
      <c r="Q4000" s="8"/>
      <c r="R4000" s="5" t="s">
        <v>417</v>
      </c>
      <c r="S4000" s="5" t="s">
        <v>417</v>
      </c>
      <c r="T4000" s="5" t="s">
        <v>417</v>
      </c>
      <c r="U4000" s="5" t="s">
        <v>417</v>
      </c>
      <c r="V4000" s="5" t="s">
        <v>417</v>
      </c>
      <c r="W4000" s="5" t="s">
        <v>417</v>
      </c>
      <c r="X4000" s="5" t="s">
        <v>417</v>
      </c>
      <c r="Y4000" s="5" t="s">
        <v>417</v>
      </c>
      <c r="Z4000" s="5" t="s">
        <v>417</v>
      </c>
      <c r="AA4000" s="5" t="s">
        <v>417</v>
      </c>
      <c r="AB4000" s="5"/>
      <c r="AC4000" s="5"/>
      <c r="AD4000" s="5"/>
      <c r="AE4000" s="5"/>
      <c r="AF4000" s="5"/>
    </row>
    <row r="4001" spans="1:32" hidden="1">
      <c r="A4001" s="5" t="s">
        <v>28238</v>
      </c>
      <c r="B4001" s="5" t="str">
        <f>IF(COUNTIF('Leads Priorizados INT'!M:M,A4001)&gt;0,"Sí","No")</f>
        <v>No</v>
      </c>
      <c r="C4001">
        <v>0</v>
      </c>
      <c r="D4001" s="6" t="s">
        <v>414</v>
      </c>
      <c r="E4001" s="5" t="s">
        <v>28239</v>
      </c>
      <c r="F4001" s="5" t="s">
        <v>152</v>
      </c>
      <c r="G4001" s="5" t="s">
        <v>3758</v>
      </c>
      <c r="H4001" s="7">
        <v>974415</v>
      </c>
      <c r="I4001" s="5">
        <v>1</v>
      </c>
      <c r="J4001" s="5">
        <v>2</v>
      </c>
      <c r="K4001" s="5" t="s">
        <v>28240</v>
      </c>
      <c r="L4001" s="5">
        <v>3.7400000000000003E-2</v>
      </c>
      <c r="M4001" s="8"/>
      <c r="N4001" s="8"/>
      <c r="O4001" s="8"/>
      <c r="P4001" s="8"/>
      <c r="Q4001" s="8"/>
      <c r="R4001" s="5" t="s">
        <v>417</v>
      </c>
      <c r="S4001" s="5" t="s">
        <v>417</v>
      </c>
      <c r="T4001" s="5" t="s">
        <v>417</v>
      </c>
      <c r="U4001" s="5" t="s">
        <v>417</v>
      </c>
      <c r="V4001" s="5" t="s">
        <v>417</v>
      </c>
      <c r="W4001" s="5" t="s">
        <v>417</v>
      </c>
      <c r="X4001" s="5" t="s">
        <v>417</v>
      </c>
      <c r="Y4001" s="5" t="s">
        <v>417</v>
      </c>
      <c r="Z4001" s="5" t="s">
        <v>417</v>
      </c>
      <c r="AA4001" s="5" t="s">
        <v>417</v>
      </c>
      <c r="AB4001" s="5"/>
      <c r="AC4001" s="5"/>
      <c r="AD4001" s="5"/>
      <c r="AE4001" s="5"/>
      <c r="AF4001" s="5"/>
    </row>
    <row r="4002" spans="1:32" hidden="1">
      <c r="A4002" s="5" t="s">
        <v>28241</v>
      </c>
      <c r="B4002" s="5" t="str">
        <f>IF(COUNTIF('Leads Priorizados INT'!M:M,A4002)&gt;0,"Sí","No")</f>
        <v>No</v>
      </c>
      <c r="C4002">
        <v>0</v>
      </c>
      <c r="D4002" s="6" t="s">
        <v>414</v>
      </c>
      <c r="E4002" s="5" t="s">
        <v>28242</v>
      </c>
      <c r="F4002" s="5" t="s">
        <v>152</v>
      </c>
      <c r="G4002" s="5" t="s">
        <v>916</v>
      </c>
      <c r="H4002" s="7">
        <v>673422</v>
      </c>
      <c r="I4002" s="5">
        <v>1</v>
      </c>
      <c r="J4002" s="5">
        <v>1</v>
      </c>
      <c r="K4002" s="5" t="s">
        <v>28243</v>
      </c>
      <c r="L4002" s="5">
        <v>3.7400000000000003E-2</v>
      </c>
      <c r="M4002" s="8"/>
      <c r="N4002" s="8"/>
      <c r="O4002" s="8"/>
      <c r="P4002" s="8"/>
      <c r="Q4002" s="8"/>
      <c r="R4002" s="5" t="s">
        <v>417</v>
      </c>
      <c r="S4002" s="5" t="s">
        <v>417</v>
      </c>
      <c r="T4002" s="5" t="s">
        <v>417</v>
      </c>
      <c r="U4002" s="5" t="s">
        <v>417</v>
      </c>
      <c r="V4002" s="5" t="s">
        <v>417</v>
      </c>
      <c r="W4002" s="5" t="s">
        <v>417</v>
      </c>
      <c r="X4002" s="5" t="s">
        <v>417</v>
      </c>
      <c r="Y4002" s="5" t="s">
        <v>417</v>
      </c>
      <c r="Z4002" s="5" t="s">
        <v>417</v>
      </c>
      <c r="AA4002" s="5" t="s">
        <v>417</v>
      </c>
      <c r="AB4002" s="5"/>
      <c r="AC4002" s="5"/>
      <c r="AD4002" s="5"/>
      <c r="AE4002" s="5"/>
      <c r="AF4002" s="5"/>
    </row>
    <row r="4003" spans="1:32" hidden="1">
      <c r="A4003" s="5" t="s">
        <v>28244</v>
      </c>
      <c r="B4003" s="5" t="str">
        <f>IF(COUNTIF('Leads Priorizados INT'!M:M,A4003)&gt;0,"Sí","No")</f>
        <v>No</v>
      </c>
      <c r="C4003">
        <v>0</v>
      </c>
      <c r="D4003" s="6" t="s">
        <v>414</v>
      </c>
      <c r="E4003" s="5" t="s">
        <v>28245</v>
      </c>
      <c r="F4003" s="5" t="s">
        <v>152</v>
      </c>
      <c r="G4003" s="5" t="s">
        <v>2638</v>
      </c>
      <c r="H4003" s="7">
        <v>631972</v>
      </c>
      <c r="I4003" s="5">
        <v>5</v>
      </c>
      <c r="J4003" s="5">
        <v>1</v>
      </c>
      <c r="K4003" s="5" t="s">
        <v>28246</v>
      </c>
      <c r="L4003" s="5">
        <v>3.7400000000000003E-2</v>
      </c>
      <c r="M4003" s="8"/>
      <c r="N4003" s="8"/>
      <c r="O4003" s="8"/>
      <c r="P4003" s="8"/>
      <c r="Q4003" s="8"/>
      <c r="R4003" s="5" t="s">
        <v>417</v>
      </c>
      <c r="S4003" s="5" t="s">
        <v>417</v>
      </c>
      <c r="T4003" s="5" t="s">
        <v>417</v>
      </c>
      <c r="U4003" s="5" t="s">
        <v>417</v>
      </c>
      <c r="V4003" s="5" t="s">
        <v>417</v>
      </c>
      <c r="W4003" s="5" t="s">
        <v>417</v>
      </c>
      <c r="X4003" s="5" t="s">
        <v>417</v>
      </c>
      <c r="Y4003" s="5" t="s">
        <v>417</v>
      </c>
      <c r="Z4003" s="5" t="s">
        <v>417</v>
      </c>
      <c r="AA4003" s="5" t="s">
        <v>417</v>
      </c>
      <c r="AB4003" s="5"/>
      <c r="AC4003" s="5"/>
      <c r="AD4003" s="5"/>
      <c r="AE4003" s="5"/>
      <c r="AF4003" s="5"/>
    </row>
    <row r="4004" spans="1:32">
      <c r="A4004" s="5" t="s">
        <v>28247</v>
      </c>
      <c r="B4004" s="5" t="str">
        <f>IF(COUNTIF('Leads Priorizados INT'!M:M,A4004)&gt;0,"Sí","No")</f>
        <v>No</v>
      </c>
      <c r="C4004">
        <v>1</v>
      </c>
      <c r="D4004" s="6" t="s">
        <v>414</v>
      </c>
      <c r="E4004" s="5" t="s">
        <v>28248</v>
      </c>
      <c r="F4004" s="5" t="s">
        <v>2007</v>
      </c>
      <c r="G4004" s="5" t="s">
        <v>17921</v>
      </c>
      <c r="H4004" s="7">
        <v>328556</v>
      </c>
      <c r="I4004" s="5">
        <v>5</v>
      </c>
      <c r="J4004" s="5">
        <v>1</v>
      </c>
      <c r="K4004" s="5" t="s">
        <v>28249</v>
      </c>
      <c r="L4004" s="5">
        <v>3.73E-2</v>
      </c>
      <c r="M4004" s="8">
        <v>950264344</v>
      </c>
      <c r="N4004" s="8"/>
      <c r="O4004" s="8"/>
      <c r="P4004" s="8"/>
      <c r="Q4004" s="8"/>
      <c r="R4004" s="5" t="s">
        <v>417</v>
      </c>
      <c r="S4004" s="5" t="s">
        <v>417</v>
      </c>
      <c r="T4004" s="5" t="s">
        <v>417</v>
      </c>
      <c r="U4004" s="5" t="s">
        <v>417</v>
      </c>
      <c r="V4004" s="5" t="s">
        <v>417</v>
      </c>
      <c r="W4004" s="5" t="s">
        <v>417</v>
      </c>
      <c r="X4004" s="5" t="s">
        <v>417</v>
      </c>
      <c r="Y4004" s="5" t="s">
        <v>417</v>
      </c>
      <c r="Z4004" s="5" t="s">
        <v>417</v>
      </c>
      <c r="AA4004" s="5" t="s">
        <v>417</v>
      </c>
      <c r="AB4004" s="5"/>
      <c r="AC4004" s="5"/>
      <c r="AD4004" s="5"/>
      <c r="AE4004" s="5"/>
      <c r="AF4004" s="5"/>
    </row>
    <row r="4005" spans="1:32" hidden="1">
      <c r="A4005" s="5" t="s">
        <v>28250</v>
      </c>
      <c r="B4005" s="5" t="str">
        <f>IF(COUNTIF('Leads Priorizados INT'!M:M,A4005)&gt;0,"Sí","No")</f>
        <v>No</v>
      </c>
      <c r="C4005">
        <v>0</v>
      </c>
      <c r="D4005" s="6" t="s">
        <v>414</v>
      </c>
      <c r="E4005" s="5" t="s">
        <v>28251</v>
      </c>
      <c r="F4005" s="5" t="s">
        <v>2631</v>
      </c>
      <c r="G4005" s="5" t="s">
        <v>12799</v>
      </c>
      <c r="H4005" s="7">
        <v>374278</v>
      </c>
      <c r="I4005" s="5">
        <v>9</v>
      </c>
      <c r="J4005" s="5">
        <v>1</v>
      </c>
      <c r="K4005" s="5" t="s">
        <v>28252</v>
      </c>
      <c r="L4005" s="5">
        <v>3.73E-2</v>
      </c>
      <c r="M4005" s="8">
        <v>983298038</v>
      </c>
      <c r="N4005" s="8">
        <v>983253376</v>
      </c>
      <c r="O4005" s="8"/>
      <c r="P4005" s="8"/>
      <c r="Q4005" s="8"/>
      <c r="R4005" s="5" t="s">
        <v>417</v>
      </c>
      <c r="S4005" s="5" t="s">
        <v>417</v>
      </c>
      <c r="T4005" s="5" t="s">
        <v>417</v>
      </c>
      <c r="U4005" s="5" t="s">
        <v>417</v>
      </c>
      <c r="V4005" s="5" t="s">
        <v>417</v>
      </c>
      <c r="W4005" s="5" t="s">
        <v>417</v>
      </c>
      <c r="X4005" s="5" t="s">
        <v>417</v>
      </c>
      <c r="Y4005" s="5" t="s">
        <v>417</v>
      </c>
      <c r="Z4005" s="5" t="s">
        <v>417</v>
      </c>
      <c r="AA4005" s="5" t="s">
        <v>417</v>
      </c>
      <c r="AB4005" s="5" t="s">
        <v>28253</v>
      </c>
      <c r="AC4005" s="5" t="s">
        <v>28254</v>
      </c>
      <c r="AD4005" s="5"/>
      <c r="AE4005" s="5"/>
      <c r="AF4005" s="5"/>
    </row>
    <row r="4006" spans="1:32" hidden="1">
      <c r="A4006" s="5" t="s">
        <v>28255</v>
      </c>
      <c r="B4006" s="5" t="str">
        <f>IF(COUNTIF('Leads Priorizados INT'!M:M,A4006)&gt;0,"Sí","No")</f>
        <v>No</v>
      </c>
      <c r="C4006">
        <v>0</v>
      </c>
      <c r="D4006" s="6" t="s">
        <v>414</v>
      </c>
      <c r="E4006" s="5" t="s">
        <v>28256</v>
      </c>
      <c r="F4006" s="5" t="s">
        <v>3740</v>
      </c>
      <c r="G4006" s="5" t="s">
        <v>9824</v>
      </c>
      <c r="H4006" s="7">
        <v>607169</v>
      </c>
      <c r="I4006" s="5">
        <v>4</v>
      </c>
      <c r="J4006" s="5">
        <v>1</v>
      </c>
      <c r="K4006" s="5" t="s">
        <v>28257</v>
      </c>
      <c r="L4006" s="5">
        <v>3.73E-2</v>
      </c>
      <c r="M4006" s="8">
        <v>956057717</v>
      </c>
      <c r="N4006" s="8">
        <v>687748090</v>
      </c>
      <c r="O4006" s="8">
        <v>677470277</v>
      </c>
      <c r="P4006" s="8"/>
      <c r="Q4006" s="8"/>
      <c r="R4006" s="5" t="s">
        <v>417</v>
      </c>
      <c r="S4006" s="5" t="s">
        <v>417</v>
      </c>
      <c r="T4006" s="5" t="s">
        <v>417</v>
      </c>
      <c r="U4006" s="5" t="s">
        <v>417</v>
      </c>
      <c r="V4006" s="5" t="s">
        <v>417</v>
      </c>
      <c r="W4006" s="5" t="s">
        <v>417</v>
      </c>
      <c r="X4006" s="5" t="s">
        <v>417</v>
      </c>
      <c r="Y4006" s="5" t="s">
        <v>417</v>
      </c>
      <c r="Z4006" s="5" t="s">
        <v>417</v>
      </c>
      <c r="AA4006" s="5" t="s">
        <v>417</v>
      </c>
      <c r="AB4006" s="5"/>
      <c r="AC4006" s="5"/>
      <c r="AD4006" s="5"/>
      <c r="AE4006" s="5"/>
      <c r="AF4006" s="5"/>
    </row>
    <row r="4007" spans="1:32">
      <c r="A4007" s="5" t="s">
        <v>28258</v>
      </c>
      <c r="B4007" s="5" t="str">
        <f>IF(COUNTIF('Leads Priorizados INT'!M:M,A4007)&gt;0,"Sí","No")</f>
        <v>No</v>
      </c>
      <c r="C4007">
        <v>1</v>
      </c>
      <c r="D4007" s="6" t="s">
        <v>414</v>
      </c>
      <c r="E4007" s="5" t="s">
        <v>28259</v>
      </c>
      <c r="F4007" s="5" t="s">
        <v>152</v>
      </c>
      <c r="G4007" s="5" t="s">
        <v>12906</v>
      </c>
      <c r="H4007" s="7">
        <v>1028173</v>
      </c>
      <c r="I4007" s="5">
        <v>8</v>
      </c>
      <c r="J4007" s="5">
        <v>1</v>
      </c>
      <c r="K4007" s="5" t="s">
        <v>28260</v>
      </c>
      <c r="L4007" s="5">
        <v>3.73E-2</v>
      </c>
      <c r="M4007" s="8">
        <v>916362585</v>
      </c>
      <c r="N4007" s="8">
        <v>916799175</v>
      </c>
      <c r="O4007" s="8"/>
      <c r="P4007" s="8"/>
      <c r="Q4007" s="8"/>
      <c r="R4007" s="5" t="s">
        <v>417</v>
      </c>
      <c r="S4007" s="5" t="s">
        <v>417</v>
      </c>
      <c r="T4007" s="5" t="s">
        <v>417</v>
      </c>
      <c r="U4007" s="5" t="s">
        <v>417</v>
      </c>
      <c r="V4007" s="5" t="s">
        <v>417</v>
      </c>
      <c r="W4007" s="5" t="s">
        <v>417</v>
      </c>
      <c r="X4007" s="5" t="s">
        <v>417</v>
      </c>
      <c r="Y4007" s="5" t="s">
        <v>417</v>
      </c>
      <c r="Z4007" s="5" t="s">
        <v>417</v>
      </c>
      <c r="AA4007" s="5" t="s">
        <v>417</v>
      </c>
      <c r="AB4007" s="5"/>
      <c r="AC4007" s="5"/>
      <c r="AD4007" s="5"/>
      <c r="AE4007" s="5"/>
      <c r="AF4007" s="5"/>
    </row>
    <row r="4008" spans="1:32" hidden="1">
      <c r="A4008" s="5" t="s">
        <v>28261</v>
      </c>
      <c r="B4008" s="5" t="str">
        <f>IF(COUNTIF('Leads Priorizados INT'!M:M,A4008)&gt;0,"Sí","No")</f>
        <v>No</v>
      </c>
      <c r="C4008">
        <v>0</v>
      </c>
      <c r="D4008" s="6" t="s">
        <v>414</v>
      </c>
      <c r="E4008" s="5" t="s">
        <v>28262</v>
      </c>
      <c r="F4008" s="5" t="s">
        <v>152</v>
      </c>
      <c r="G4008" s="5" t="s">
        <v>1749</v>
      </c>
      <c r="H4008" s="7">
        <v>935032</v>
      </c>
      <c r="I4008" s="5">
        <v>7</v>
      </c>
      <c r="J4008" s="5">
        <v>1</v>
      </c>
      <c r="K4008" s="5" t="s">
        <v>28263</v>
      </c>
      <c r="L4008" s="5">
        <v>3.73E-2</v>
      </c>
      <c r="M4008" s="8"/>
      <c r="N4008" s="8"/>
      <c r="O4008" s="8"/>
      <c r="P4008" s="8"/>
      <c r="Q4008" s="8"/>
      <c r="R4008" s="5" t="s">
        <v>417</v>
      </c>
      <c r="S4008" s="5" t="s">
        <v>417</v>
      </c>
      <c r="T4008" s="5" t="s">
        <v>417</v>
      </c>
      <c r="U4008" s="5" t="s">
        <v>417</v>
      </c>
      <c r="V4008" s="5" t="s">
        <v>417</v>
      </c>
      <c r="W4008" s="5" t="s">
        <v>417</v>
      </c>
      <c r="X4008" s="5" t="s">
        <v>417</v>
      </c>
      <c r="Y4008" s="5" t="s">
        <v>417</v>
      </c>
      <c r="Z4008" s="5" t="s">
        <v>417</v>
      </c>
      <c r="AA4008" s="5" t="s">
        <v>417</v>
      </c>
      <c r="AB4008" s="5"/>
      <c r="AC4008" s="5"/>
      <c r="AD4008" s="5"/>
      <c r="AE4008" s="5"/>
      <c r="AF4008" s="5"/>
    </row>
    <row r="4009" spans="1:32" hidden="1">
      <c r="A4009" s="5" t="s">
        <v>28264</v>
      </c>
      <c r="B4009" s="5" t="str">
        <f>IF(COUNTIF('Leads Priorizados INT'!M:M,A4009)&gt;0,"Sí","No")</f>
        <v>No</v>
      </c>
      <c r="C4009">
        <v>0</v>
      </c>
      <c r="D4009" s="6" t="s">
        <v>414</v>
      </c>
      <c r="E4009" s="5" t="s">
        <v>28265</v>
      </c>
      <c r="F4009" s="5" t="s">
        <v>752</v>
      </c>
      <c r="G4009" s="5" t="s">
        <v>20395</v>
      </c>
      <c r="H4009" s="7">
        <v>1034545</v>
      </c>
      <c r="I4009" s="5">
        <v>8</v>
      </c>
      <c r="J4009" s="5">
        <v>1</v>
      </c>
      <c r="K4009" s="5" t="s">
        <v>28266</v>
      </c>
      <c r="L4009" s="5">
        <v>3.7199999999999997E-2</v>
      </c>
      <c r="M4009" s="8">
        <v>977703933</v>
      </c>
      <c r="N4009" s="8">
        <v>685177816</v>
      </c>
      <c r="O4009" s="8">
        <v>685177815</v>
      </c>
      <c r="P4009" s="8"/>
      <c r="Q4009" s="8"/>
      <c r="R4009" s="5" t="s">
        <v>417</v>
      </c>
      <c r="S4009" s="5" t="s">
        <v>417</v>
      </c>
      <c r="T4009" s="5" t="s">
        <v>417</v>
      </c>
      <c r="U4009" s="5" t="s">
        <v>417</v>
      </c>
      <c r="V4009" s="5" t="s">
        <v>417</v>
      </c>
      <c r="W4009" s="5" t="s">
        <v>417</v>
      </c>
      <c r="X4009" s="5" t="s">
        <v>417</v>
      </c>
      <c r="Y4009" s="5" t="s">
        <v>417</v>
      </c>
      <c r="Z4009" s="5" t="s">
        <v>417</v>
      </c>
      <c r="AA4009" s="5" t="s">
        <v>417</v>
      </c>
      <c r="AB4009" s="5"/>
      <c r="AC4009" s="5"/>
      <c r="AD4009" s="5"/>
      <c r="AE4009" s="5"/>
      <c r="AF4009" s="5"/>
    </row>
    <row r="4010" spans="1:32" hidden="1">
      <c r="A4010" s="5" t="s">
        <v>28267</v>
      </c>
      <c r="B4010" s="5" t="str">
        <f>IF(COUNTIF('Leads Priorizados INT'!M:M,A4010)&gt;0,"Sí","No")</f>
        <v>No</v>
      </c>
      <c r="C4010">
        <v>0</v>
      </c>
      <c r="D4010" s="6" t="s">
        <v>414</v>
      </c>
      <c r="E4010" s="5" t="s">
        <v>28268</v>
      </c>
      <c r="F4010" s="5" t="s">
        <v>497</v>
      </c>
      <c r="G4010" s="5" t="s">
        <v>11888</v>
      </c>
      <c r="H4010" s="7">
        <v>929946</v>
      </c>
      <c r="I4010" s="5">
        <v>7</v>
      </c>
      <c r="J4010" s="5">
        <v>1</v>
      </c>
      <c r="K4010" s="5" t="s">
        <v>28269</v>
      </c>
      <c r="L4010" s="5">
        <v>3.7199999999999997E-2</v>
      </c>
      <c r="M4010" s="8"/>
      <c r="N4010" s="8"/>
      <c r="O4010" s="8"/>
      <c r="P4010" s="8"/>
      <c r="Q4010" s="8"/>
      <c r="R4010" s="5" t="s">
        <v>417</v>
      </c>
      <c r="S4010" s="5" t="s">
        <v>417</v>
      </c>
      <c r="T4010" s="5" t="s">
        <v>417</v>
      </c>
      <c r="U4010" s="5" t="s">
        <v>417</v>
      </c>
      <c r="V4010" s="5" t="s">
        <v>417</v>
      </c>
      <c r="W4010" s="5" t="s">
        <v>417</v>
      </c>
      <c r="X4010" s="5" t="s">
        <v>417</v>
      </c>
      <c r="Y4010" s="5" t="s">
        <v>417</v>
      </c>
      <c r="Z4010" s="5" t="s">
        <v>417</v>
      </c>
      <c r="AA4010" s="5" t="s">
        <v>417</v>
      </c>
      <c r="AB4010" s="5"/>
      <c r="AC4010" s="5"/>
      <c r="AD4010" s="5"/>
      <c r="AE4010" s="5"/>
      <c r="AF4010" s="5"/>
    </row>
    <row r="4011" spans="1:32" hidden="1">
      <c r="A4011" s="5" t="s">
        <v>28270</v>
      </c>
      <c r="B4011" s="5" t="str">
        <f>IF(COUNTIF('Leads Priorizados INT'!M:M,A4011)&gt;0,"Sí","No")</f>
        <v>No</v>
      </c>
      <c r="C4011">
        <v>0</v>
      </c>
      <c r="D4011" s="6" t="s">
        <v>414</v>
      </c>
      <c r="E4011" s="5" t="s">
        <v>28271</v>
      </c>
      <c r="F4011" s="5" t="s">
        <v>431</v>
      </c>
      <c r="G4011" s="5" t="s">
        <v>2465</v>
      </c>
      <c r="H4011" s="7">
        <v>3105465</v>
      </c>
      <c r="I4011" s="5">
        <v>1</v>
      </c>
      <c r="J4011" s="5">
        <v>1</v>
      </c>
      <c r="K4011" s="5" t="s">
        <v>28272</v>
      </c>
      <c r="L4011" s="5">
        <v>3.7199999999999997E-2</v>
      </c>
      <c r="M4011" s="8"/>
      <c r="N4011" s="8"/>
      <c r="O4011" s="8"/>
      <c r="P4011" s="8"/>
      <c r="Q4011" s="8"/>
      <c r="R4011" s="5" t="s">
        <v>417</v>
      </c>
      <c r="S4011" s="5" t="s">
        <v>417</v>
      </c>
      <c r="T4011" s="5" t="s">
        <v>417</v>
      </c>
      <c r="U4011" s="5" t="s">
        <v>417</v>
      </c>
      <c r="V4011" s="5" t="s">
        <v>417</v>
      </c>
      <c r="W4011" s="5" t="s">
        <v>417</v>
      </c>
      <c r="X4011" s="5" t="s">
        <v>417</v>
      </c>
      <c r="Y4011" s="5" t="s">
        <v>417</v>
      </c>
      <c r="Z4011" s="5" t="s">
        <v>417</v>
      </c>
      <c r="AA4011" s="5" t="s">
        <v>417</v>
      </c>
      <c r="AB4011" s="5"/>
      <c r="AC4011" s="5"/>
      <c r="AD4011" s="5"/>
      <c r="AE4011" s="5"/>
      <c r="AF4011" s="5"/>
    </row>
    <row r="4012" spans="1:32" hidden="1">
      <c r="A4012" s="5" t="s">
        <v>28273</v>
      </c>
      <c r="B4012" s="5" t="str">
        <f>IF(COUNTIF('Leads Priorizados INT'!M:M,A4012)&gt;0,"Sí","No")</f>
        <v>No</v>
      </c>
      <c r="C4012">
        <v>0</v>
      </c>
      <c r="D4012" s="6" t="s">
        <v>414</v>
      </c>
      <c r="E4012" s="5" t="s">
        <v>28274</v>
      </c>
      <c r="F4012" s="5" t="s">
        <v>3740</v>
      </c>
      <c r="G4012" s="5" t="s">
        <v>9824</v>
      </c>
      <c r="H4012" s="7">
        <v>1206820</v>
      </c>
      <c r="I4012" s="5">
        <v>5</v>
      </c>
      <c r="J4012" s="5">
        <v>1</v>
      </c>
      <c r="K4012" s="5" t="s">
        <v>28275</v>
      </c>
      <c r="L4012" s="5">
        <v>3.7199999999999997E-2</v>
      </c>
      <c r="M4012" s="8">
        <v>956560909</v>
      </c>
      <c r="N4012" s="8"/>
      <c r="O4012" s="8"/>
      <c r="P4012" s="8"/>
      <c r="Q4012" s="8"/>
      <c r="R4012" s="5" t="s">
        <v>417</v>
      </c>
      <c r="S4012" s="5" t="s">
        <v>417</v>
      </c>
      <c r="T4012" s="5" t="s">
        <v>417</v>
      </c>
      <c r="U4012" s="5" t="s">
        <v>417</v>
      </c>
      <c r="V4012" s="5" t="s">
        <v>417</v>
      </c>
      <c r="W4012" s="5" t="s">
        <v>417</v>
      </c>
      <c r="X4012" s="5" t="s">
        <v>417</v>
      </c>
      <c r="Y4012" s="5" t="s">
        <v>417</v>
      </c>
      <c r="Z4012" s="5" t="s">
        <v>417</v>
      </c>
      <c r="AA4012" s="5" t="s">
        <v>417</v>
      </c>
      <c r="AB4012" s="5"/>
      <c r="AC4012" s="5"/>
      <c r="AD4012" s="5"/>
      <c r="AE4012" s="5"/>
      <c r="AF4012" s="5"/>
    </row>
    <row r="4013" spans="1:32" hidden="1">
      <c r="A4013" s="5" t="s">
        <v>28276</v>
      </c>
      <c r="B4013" s="5" t="str">
        <f>IF(COUNTIF('Leads Priorizados INT'!M:M,A4013)&gt;0,"Sí","No")</f>
        <v>No</v>
      </c>
      <c r="C4013">
        <v>0</v>
      </c>
      <c r="D4013" s="6" t="s">
        <v>414</v>
      </c>
      <c r="E4013" s="5" t="s">
        <v>28277</v>
      </c>
      <c r="F4013" s="5" t="s">
        <v>431</v>
      </c>
      <c r="G4013" s="5" t="s">
        <v>2206</v>
      </c>
      <c r="H4013" s="7">
        <v>13676800</v>
      </c>
      <c r="I4013" s="5">
        <v>17</v>
      </c>
      <c r="J4013" s="5">
        <v>5</v>
      </c>
      <c r="K4013" s="5" t="s">
        <v>28278</v>
      </c>
      <c r="L4013" s="5">
        <v>3.7199999999999997E-2</v>
      </c>
      <c r="M4013" s="8">
        <v>935910760</v>
      </c>
      <c r="N4013" s="8">
        <v>935942580</v>
      </c>
      <c r="O4013" s="8">
        <v>935802893</v>
      </c>
      <c r="P4013" s="8">
        <v>915134516</v>
      </c>
      <c r="Q4013" s="8">
        <v>913822670</v>
      </c>
      <c r="R4013" s="5" t="s">
        <v>417</v>
      </c>
      <c r="S4013" s="5" t="s">
        <v>417</v>
      </c>
      <c r="T4013" s="5" t="s">
        <v>417</v>
      </c>
      <c r="U4013" s="5" t="s">
        <v>417</v>
      </c>
      <c r="V4013" s="5" t="s">
        <v>417</v>
      </c>
      <c r="W4013" s="5" t="s">
        <v>417</v>
      </c>
      <c r="X4013" s="5" t="s">
        <v>417</v>
      </c>
      <c r="Y4013" s="5" t="s">
        <v>417</v>
      </c>
      <c r="Z4013" s="5" t="s">
        <v>417</v>
      </c>
      <c r="AA4013" s="5" t="s">
        <v>417</v>
      </c>
      <c r="AB4013" s="5" t="s">
        <v>28279</v>
      </c>
      <c r="AC4013" s="5"/>
      <c r="AD4013" s="5"/>
      <c r="AE4013" s="5"/>
      <c r="AF4013" s="5"/>
    </row>
    <row r="4014" spans="1:32" hidden="1">
      <c r="A4014" s="5" t="s">
        <v>28280</v>
      </c>
      <c r="B4014" s="5" t="str">
        <f>IF(COUNTIF('Leads Priorizados INT'!M:M,A4014)&gt;0,"Sí","No")</f>
        <v>No</v>
      </c>
      <c r="C4014">
        <v>0</v>
      </c>
      <c r="D4014" s="6" t="s">
        <v>414</v>
      </c>
      <c r="E4014" s="5" t="s">
        <v>28281</v>
      </c>
      <c r="F4014" s="5" t="s">
        <v>700</v>
      </c>
      <c r="G4014" s="5" t="s">
        <v>9866</v>
      </c>
      <c r="H4014" s="7">
        <v>844194</v>
      </c>
      <c r="I4014" s="5">
        <v>8</v>
      </c>
      <c r="J4014" s="5">
        <v>1</v>
      </c>
      <c r="K4014" s="5" t="s">
        <v>28282</v>
      </c>
      <c r="L4014" s="5">
        <v>3.7199999999999997E-2</v>
      </c>
      <c r="M4014" s="8"/>
      <c r="N4014" s="8"/>
      <c r="O4014" s="8"/>
      <c r="P4014" s="8"/>
      <c r="Q4014" s="8"/>
      <c r="R4014" s="5" t="s">
        <v>417</v>
      </c>
      <c r="S4014" s="5" t="s">
        <v>417</v>
      </c>
      <c r="T4014" s="5" t="s">
        <v>417</v>
      </c>
      <c r="U4014" s="5" t="s">
        <v>417</v>
      </c>
      <c r="V4014" s="5" t="s">
        <v>417</v>
      </c>
      <c r="W4014" s="5" t="s">
        <v>417</v>
      </c>
      <c r="X4014" s="5" t="s">
        <v>417</v>
      </c>
      <c r="Y4014" s="5" t="s">
        <v>417</v>
      </c>
      <c r="Z4014" s="5" t="s">
        <v>417</v>
      </c>
      <c r="AA4014" s="5" t="s">
        <v>417</v>
      </c>
      <c r="AB4014" s="5"/>
      <c r="AC4014" s="5"/>
      <c r="AD4014" s="5"/>
      <c r="AE4014" s="5"/>
      <c r="AF4014" s="5"/>
    </row>
    <row r="4015" spans="1:32" hidden="1">
      <c r="A4015" s="5" t="s">
        <v>28283</v>
      </c>
      <c r="B4015" s="5" t="str">
        <f>IF(COUNTIF('Leads Priorizados INT'!M:M,A4015)&gt;0,"Sí","No")</f>
        <v>No</v>
      </c>
      <c r="C4015">
        <v>0</v>
      </c>
      <c r="D4015" s="6" t="s">
        <v>1534</v>
      </c>
      <c r="E4015" s="5" t="s">
        <v>28284</v>
      </c>
      <c r="F4015" s="5" t="s">
        <v>152</v>
      </c>
      <c r="G4015" s="5" t="s">
        <v>1749</v>
      </c>
      <c r="H4015" s="7">
        <v>15400960</v>
      </c>
      <c r="I4015" s="5">
        <v>291</v>
      </c>
      <c r="J4015" s="5">
        <v>5</v>
      </c>
      <c r="K4015" s="5" t="s">
        <v>28285</v>
      </c>
      <c r="L4015" s="5">
        <v>3.7100000000000001E-2</v>
      </c>
      <c r="M4015" s="8">
        <v>917241940</v>
      </c>
      <c r="N4015" s="8">
        <v>945022985</v>
      </c>
      <c r="O4015" s="8">
        <v>954677673</v>
      </c>
      <c r="P4015" s="8">
        <v>945226450</v>
      </c>
      <c r="Q4015" s="8"/>
      <c r="R4015" s="5" t="s">
        <v>417</v>
      </c>
      <c r="S4015" s="5" t="s">
        <v>417</v>
      </c>
      <c r="T4015" s="5" t="s">
        <v>417</v>
      </c>
      <c r="U4015" s="5" t="s">
        <v>417</v>
      </c>
      <c r="V4015" s="5" t="s">
        <v>417</v>
      </c>
      <c r="W4015" s="5" t="s">
        <v>417</v>
      </c>
      <c r="X4015" s="5" t="s">
        <v>417</v>
      </c>
      <c r="Y4015" s="5" t="s">
        <v>417</v>
      </c>
      <c r="Z4015" s="5" t="s">
        <v>417</v>
      </c>
      <c r="AA4015" s="5" t="s">
        <v>417</v>
      </c>
      <c r="AB4015" s="5" t="s">
        <v>28286</v>
      </c>
      <c r="AC4015" s="5" t="s">
        <v>28287</v>
      </c>
      <c r="AD4015" s="5"/>
      <c r="AE4015" s="5"/>
      <c r="AF4015" s="5"/>
    </row>
    <row r="4016" spans="1:32" hidden="1">
      <c r="A4016" s="5" t="s">
        <v>28288</v>
      </c>
      <c r="B4016" s="5" t="str">
        <f>IF(COUNTIF('Leads Priorizados INT'!M:M,A4016)&gt;0,"Sí","No")</f>
        <v>No</v>
      </c>
      <c r="C4016">
        <v>0</v>
      </c>
      <c r="D4016" s="6" t="s">
        <v>430</v>
      </c>
      <c r="E4016" s="5" t="s">
        <v>28289</v>
      </c>
      <c r="F4016" s="5" t="s">
        <v>684</v>
      </c>
      <c r="G4016" s="5" t="s">
        <v>1194</v>
      </c>
      <c r="H4016" s="7">
        <v>507134</v>
      </c>
      <c r="I4016" s="5">
        <v>1</v>
      </c>
      <c r="J4016" s="5">
        <v>2</v>
      </c>
      <c r="K4016" s="5" t="s">
        <v>28290</v>
      </c>
      <c r="L4016" s="5">
        <v>3.7100000000000001E-2</v>
      </c>
      <c r="M4016" s="8">
        <v>957525751</v>
      </c>
      <c r="N4016" s="8">
        <v>695079519</v>
      </c>
      <c r="O4016" s="8">
        <v>695079416</v>
      </c>
      <c r="P4016" s="8"/>
      <c r="Q4016" s="8"/>
      <c r="R4016" s="5" t="s">
        <v>417</v>
      </c>
      <c r="S4016" s="5" t="s">
        <v>417</v>
      </c>
      <c r="T4016" s="5" t="s">
        <v>417</v>
      </c>
      <c r="U4016" s="5" t="s">
        <v>417</v>
      </c>
      <c r="V4016" s="5" t="s">
        <v>417</v>
      </c>
      <c r="W4016" s="5" t="s">
        <v>417</v>
      </c>
      <c r="X4016" s="5" t="s">
        <v>417</v>
      </c>
      <c r="Y4016" s="5" t="s">
        <v>417</v>
      </c>
      <c r="Z4016" s="5" t="s">
        <v>417</v>
      </c>
      <c r="AA4016" s="5" t="s">
        <v>417</v>
      </c>
      <c r="AB4016" s="5"/>
      <c r="AC4016" s="5"/>
      <c r="AD4016" s="5"/>
      <c r="AE4016" s="5"/>
      <c r="AF4016" s="5"/>
    </row>
    <row r="4017" spans="1:32" hidden="1">
      <c r="A4017" s="5" t="s">
        <v>28291</v>
      </c>
      <c r="B4017" s="5" t="str">
        <f>IF(COUNTIF('Leads Priorizados INT'!M:M,A4017)&gt;0,"Sí","No")</f>
        <v>No</v>
      </c>
      <c r="C4017">
        <v>0</v>
      </c>
      <c r="D4017" s="6" t="s">
        <v>414</v>
      </c>
      <c r="E4017" s="5" t="s">
        <v>28292</v>
      </c>
      <c r="F4017" s="5" t="s">
        <v>152</v>
      </c>
      <c r="G4017" s="5" t="s">
        <v>1264</v>
      </c>
      <c r="H4017" s="7">
        <v>622870</v>
      </c>
      <c r="I4017" s="5">
        <v>2</v>
      </c>
      <c r="J4017" s="5">
        <v>1</v>
      </c>
      <c r="K4017" s="5" t="s">
        <v>28293</v>
      </c>
      <c r="L4017" s="5">
        <v>3.7100000000000001E-2</v>
      </c>
      <c r="M4017" s="8">
        <v>914516990</v>
      </c>
      <c r="N4017" s="8"/>
      <c r="O4017" s="8"/>
      <c r="P4017" s="8"/>
      <c r="Q4017" s="8"/>
      <c r="R4017" s="5" t="s">
        <v>417</v>
      </c>
      <c r="S4017" s="5" t="s">
        <v>417</v>
      </c>
      <c r="T4017" s="5" t="s">
        <v>417</v>
      </c>
      <c r="U4017" s="5" t="s">
        <v>417</v>
      </c>
      <c r="V4017" s="5" t="s">
        <v>417</v>
      </c>
      <c r="W4017" s="5" t="s">
        <v>417</v>
      </c>
      <c r="X4017" s="5" t="s">
        <v>417</v>
      </c>
      <c r="Y4017" s="5" t="s">
        <v>417</v>
      </c>
      <c r="Z4017" s="5" t="s">
        <v>417</v>
      </c>
      <c r="AA4017" s="5" t="s">
        <v>417</v>
      </c>
      <c r="AB4017" s="5"/>
      <c r="AC4017" s="5"/>
      <c r="AD4017" s="5"/>
      <c r="AE4017" s="5"/>
      <c r="AF4017" s="5"/>
    </row>
    <row r="4018" spans="1:32" hidden="1">
      <c r="A4018" s="5" t="s">
        <v>28294</v>
      </c>
      <c r="B4018" s="5" t="str">
        <f>IF(COUNTIF('Leads Priorizados INT'!M:M,A4018)&gt;0,"Sí","No")</f>
        <v>No</v>
      </c>
      <c r="C4018">
        <v>0</v>
      </c>
      <c r="D4018" s="6" t="s">
        <v>414</v>
      </c>
      <c r="E4018" s="5" t="s">
        <v>28295</v>
      </c>
      <c r="F4018" s="5" t="s">
        <v>1245</v>
      </c>
      <c r="G4018" s="5" t="s">
        <v>12214</v>
      </c>
      <c r="H4018" s="7">
        <v>1571707</v>
      </c>
      <c r="I4018" s="5">
        <v>20</v>
      </c>
      <c r="J4018" s="5">
        <v>1</v>
      </c>
      <c r="K4018" s="5" t="s">
        <v>28296</v>
      </c>
      <c r="L4018" s="5">
        <v>3.7100000000000001E-2</v>
      </c>
      <c r="M4018" s="8"/>
      <c r="N4018" s="8"/>
      <c r="O4018" s="8"/>
      <c r="P4018" s="8"/>
      <c r="Q4018" s="8"/>
      <c r="R4018" s="5" t="s">
        <v>417</v>
      </c>
      <c r="S4018" s="5" t="s">
        <v>417</v>
      </c>
      <c r="T4018" s="5" t="s">
        <v>417</v>
      </c>
      <c r="U4018" s="5" t="s">
        <v>417</v>
      </c>
      <c r="V4018" s="5" t="s">
        <v>417</v>
      </c>
      <c r="W4018" s="5" t="s">
        <v>417</v>
      </c>
      <c r="X4018" s="5" t="s">
        <v>417</v>
      </c>
      <c r="Y4018" s="5" t="s">
        <v>417</v>
      </c>
      <c r="Z4018" s="5" t="s">
        <v>417</v>
      </c>
      <c r="AA4018" s="5" t="s">
        <v>417</v>
      </c>
      <c r="AB4018" s="5"/>
      <c r="AC4018" s="5"/>
      <c r="AD4018" s="5"/>
      <c r="AE4018" s="5"/>
      <c r="AF4018" s="5"/>
    </row>
    <row r="4019" spans="1:32">
      <c r="A4019" s="5" t="s">
        <v>28297</v>
      </c>
      <c r="B4019" s="5" t="str">
        <f>IF(COUNTIF('Leads Priorizados INT'!M:M,A4019)&gt;0,"Sí","No")</f>
        <v>No</v>
      </c>
      <c r="C4019">
        <v>1</v>
      </c>
      <c r="D4019" s="6" t="s">
        <v>414</v>
      </c>
      <c r="E4019" s="5" t="s">
        <v>28298</v>
      </c>
      <c r="F4019" s="5" t="s">
        <v>431</v>
      </c>
      <c r="G4019" s="5" t="s">
        <v>2253</v>
      </c>
      <c r="H4019" s="7">
        <v>1054223</v>
      </c>
      <c r="I4019" s="5">
        <v>2</v>
      </c>
      <c r="J4019" s="5">
        <v>1</v>
      </c>
      <c r="K4019" s="5" t="s">
        <v>28299</v>
      </c>
      <c r="L4019" s="5">
        <v>3.6999999999999998E-2</v>
      </c>
      <c r="M4019" s="8"/>
      <c r="N4019" s="8"/>
      <c r="O4019" s="8"/>
      <c r="P4019" s="8"/>
      <c r="Q4019" s="8"/>
      <c r="R4019" s="5" t="s">
        <v>417</v>
      </c>
      <c r="S4019" s="5" t="s">
        <v>417</v>
      </c>
      <c r="T4019" s="5" t="s">
        <v>417</v>
      </c>
      <c r="U4019" s="5" t="s">
        <v>417</v>
      </c>
      <c r="V4019" s="5" t="s">
        <v>417</v>
      </c>
      <c r="W4019" s="5" t="s">
        <v>417</v>
      </c>
      <c r="X4019" s="5" t="s">
        <v>417</v>
      </c>
      <c r="Y4019" s="5" t="s">
        <v>417</v>
      </c>
      <c r="Z4019" s="5" t="s">
        <v>417</v>
      </c>
      <c r="AA4019" s="5" t="s">
        <v>417</v>
      </c>
      <c r="AB4019" s="5"/>
      <c r="AC4019" s="5"/>
      <c r="AD4019" s="5"/>
      <c r="AE4019" s="5"/>
      <c r="AF4019" s="5"/>
    </row>
    <row r="4020" spans="1:32" hidden="1">
      <c r="A4020" s="5" t="s">
        <v>28300</v>
      </c>
      <c r="B4020" s="5" t="str">
        <f>IF(COUNTIF('Leads Priorizados INT'!M:M,A4020)&gt;0,"Sí","No")</f>
        <v>No</v>
      </c>
      <c r="C4020">
        <v>0</v>
      </c>
      <c r="D4020" s="6" t="s">
        <v>414</v>
      </c>
      <c r="E4020" s="5" t="s">
        <v>28301</v>
      </c>
      <c r="F4020" s="5" t="s">
        <v>431</v>
      </c>
      <c r="G4020" s="5" t="s">
        <v>2253</v>
      </c>
      <c r="H4020" s="7">
        <v>642698</v>
      </c>
      <c r="I4020" s="5">
        <v>4</v>
      </c>
      <c r="J4020" s="5">
        <v>1</v>
      </c>
      <c r="K4020" s="5" t="s">
        <v>28302</v>
      </c>
      <c r="L4020" s="5">
        <v>3.6999999999999998E-2</v>
      </c>
      <c r="M4020" s="8"/>
      <c r="N4020" s="8"/>
      <c r="O4020" s="8"/>
      <c r="P4020" s="8"/>
      <c r="Q4020" s="8"/>
      <c r="R4020" s="5" t="s">
        <v>417</v>
      </c>
      <c r="S4020" s="5" t="s">
        <v>417</v>
      </c>
      <c r="T4020" s="5" t="s">
        <v>417</v>
      </c>
      <c r="U4020" s="5" t="s">
        <v>417</v>
      </c>
      <c r="V4020" s="5" t="s">
        <v>417</v>
      </c>
      <c r="W4020" s="5" t="s">
        <v>417</v>
      </c>
      <c r="X4020" s="5" t="s">
        <v>417</v>
      </c>
      <c r="Y4020" s="5" t="s">
        <v>417</v>
      </c>
      <c r="Z4020" s="5" t="s">
        <v>417</v>
      </c>
      <c r="AA4020" s="5" t="s">
        <v>417</v>
      </c>
      <c r="AB4020" s="5"/>
      <c r="AC4020" s="5"/>
      <c r="AD4020" s="5"/>
      <c r="AE4020" s="5"/>
      <c r="AF4020" s="5"/>
    </row>
    <row r="4021" spans="1:32" hidden="1">
      <c r="A4021" s="5" t="s">
        <v>28303</v>
      </c>
      <c r="B4021" s="5" t="str">
        <f>IF(COUNTIF('Leads Priorizados INT'!M:M,A4021)&gt;0,"Sí","No")</f>
        <v>No</v>
      </c>
      <c r="C4021">
        <v>0</v>
      </c>
      <c r="D4021" s="6" t="s">
        <v>414</v>
      </c>
      <c r="E4021" s="5" t="s">
        <v>28304</v>
      </c>
      <c r="F4021" s="5" t="s">
        <v>431</v>
      </c>
      <c r="G4021" s="5" t="s">
        <v>2199</v>
      </c>
      <c r="H4021" s="7">
        <v>512874</v>
      </c>
      <c r="I4021" s="5">
        <v>1</v>
      </c>
      <c r="J4021" s="5">
        <v>1</v>
      </c>
      <c r="K4021" s="5" t="s">
        <v>28305</v>
      </c>
      <c r="L4021" s="5">
        <v>3.6999999999999998E-2</v>
      </c>
      <c r="M4021" s="8"/>
      <c r="N4021" s="8"/>
      <c r="O4021" s="8"/>
      <c r="P4021" s="8"/>
      <c r="Q4021" s="8"/>
      <c r="R4021" s="5" t="s">
        <v>417</v>
      </c>
      <c r="S4021" s="5" t="s">
        <v>417</v>
      </c>
      <c r="T4021" s="5" t="s">
        <v>417</v>
      </c>
      <c r="U4021" s="5" t="s">
        <v>417</v>
      </c>
      <c r="V4021" s="5" t="s">
        <v>417</v>
      </c>
      <c r="W4021" s="5" t="s">
        <v>417</v>
      </c>
      <c r="X4021" s="5" t="s">
        <v>417</v>
      </c>
      <c r="Y4021" s="5" t="s">
        <v>417</v>
      </c>
      <c r="Z4021" s="5" t="s">
        <v>417</v>
      </c>
      <c r="AA4021" s="5" t="s">
        <v>417</v>
      </c>
      <c r="AB4021" s="5"/>
      <c r="AC4021" s="5"/>
      <c r="AD4021" s="5"/>
      <c r="AE4021" s="5"/>
      <c r="AF4021" s="5"/>
    </row>
    <row r="4022" spans="1:32">
      <c r="A4022" s="5" t="s">
        <v>28306</v>
      </c>
      <c r="B4022" s="5" t="str">
        <f>IF(COUNTIF('Leads Priorizados INT'!M:M,A4022)&gt;0,"Sí","No")</f>
        <v>No</v>
      </c>
      <c r="C4022">
        <v>1</v>
      </c>
      <c r="D4022" s="6" t="s">
        <v>414</v>
      </c>
      <c r="E4022" s="5" t="s">
        <v>28307</v>
      </c>
      <c r="F4022" s="5" t="s">
        <v>931</v>
      </c>
      <c r="G4022" s="5" t="s">
        <v>28308</v>
      </c>
      <c r="H4022" s="7">
        <v>2046073</v>
      </c>
      <c r="I4022" s="5">
        <v>29</v>
      </c>
      <c r="J4022" s="5">
        <v>3</v>
      </c>
      <c r="K4022" s="5" t="s">
        <v>28309</v>
      </c>
      <c r="L4022" s="5">
        <v>3.6999999999999998E-2</v>
      </c>
      <c r="M4022" s="8">
        <v>981569800</v>
      </c>
      <c r="N4022" s="8">
        <v>881972680</v>
      </c>
      <c r="O4022" s="8"/>
      <c r="P4022" s="8"/>
      <c r="Q4022" s="8"/>
      <c r="R4022" s="5" t="s">
        <v>417</v>
      </c>
      <c r="S4022" s="5" t="s">
        <v>417</v>
      </c>
      <c r="T4022" s="5" t="s">
        <v>417</v>
      </c>
      <c r="U4022" s="5" t="s">
        <v>417</v>
      </c>
      <c r="V4022" s="5" t="s">
        <v>417</v>
      </c>
      <c r="W4022" s="5" t="s">
        <v>417</v>
      </c>
      <c r="X4022" s="5" t="s">
        <v>417</v>
      </c>
      <c r="Y4022" s="5" t="s">
        <v>417</v>
      </c>
      <c r="Z4022" s="5" t="s">
        <v>417</v>
      </c>
      <c r="AA4022" s="5" t="s">
        <v>417</v>
      </c>
      <c r="AB4022" s="5" t="s">
        <v>28310</v>
      </c>
      <c r="AC4022" s="5" t="s">
        <v>28311</v>
      </c>
      <c r="AD4022" s="5"/>
      <c r="AE4022" s="5"/>
      <c r="AF4022" s="5"/>
    </row>
    <row r="4023" spans="1:32">
      <c r="A4023" s="5" t="s">
        <v>28312</v>
      </c>
      <c r="B4023" s="5" t="str">
        <f>IF(COUNTIF('Leads Priorizados INT'!M:M,A4023)&gt;0,"Sí","No")</f>
        <v>No</v>
      </c>
      <c r="C4023">
        <v>1</v>
      </c>
      <c r="D4023" s="6" t="s">
        <v>430</v>
      </c>
      <c r="E4023" s="5" t="s">
        <v>28313</v>
      </c>
      <c r="F4023" s="5" t="s">
        <v>769</v>
      </c>
      <c r="G4023" s="5" t="s">
        <v>15284</v>
      </c>
      <c r="H4023" s="7">
        <v>505400</v>
      </c>
      <c r="I4023" s="5">
        <v>18</v>
      </c>
      <c r="J4023" s="5">
        <v>5</v>
      </c>
      <c r="K4023" s="5" t="s">
        <v>28314</v>
      </c>
      <c r="L4023" s="5">
        <v>3.6999999999999998E-2</v>
      </c>
      <c r="M4023" s="8">
        <v>922099215</v>
      </c>
      <c r="N4023" s="8">
        <v>822902807</v>
      </c>
      <c r="O4023" s="8"/>
      <c r="P4023" s="8"/>
      <c r="Q4023" s="8"/>
      <c r="R4023" s="5" t="s">
        <v>417</v>
      </c>
      <c r="S4023" s="5" t="s">
        <v>417</v>
      </c>
      <c r="T4023" s="5" t="s">
        <v>417</v>
      </c>
      <c r="U4023" s="5" t="s">
        <v>417</v>
      </c>
      <c r="V4023" s="5" t="s">
        <v>417</v>
      </c>
      <c r="W4023" s="5" t="s">
        <v>417</v>
      </c>
      <c r="X4023" s="5" t="s">
        <v>417</v>
      </c>
      <c r="Y4023" s="5" t="s">
        <v>417</v>
      </c>
      <c r="Z4023" s="5" t="s">
        <v>417</v>
      </c>
      <c r="AA4023" s="5" t="s">
        <v>417</v>
      </c>
      <c r="AB4023" s="5" t="s">
        <v>28315</v>
      </c>
      <c r="AC4023" s="5" t="s">
        <v>28316</v>
      </c>
      <c r="AD4023" s="5"/>
      <c r="AE4023" s="5"/>
      <c r="AF4023" s="5"/>
    </row>
    <row r="4024" spans="1:32" hidden="1">
      <c r="A4024" s="5" t="s">
        <v>28317</v>
      </c>
      <c r="B4024" s="5" t="str">
        <f>IF(COUNTIF('Leads Priorizados INT'!M:M,A4024)&gt;0,"Sí","No")</f>
        <v>No</v>
      </c>
      <c r="C4024">
        <v>0</v>
      </c>
      <c r="D4024" s="6" t="s">
        <v>1534</v>
      </c>
      <c r="E4024" s="5" t="s">
        <v>28318</v>
      </c>
      <c r="F4024" s="5" t="s">
        <v>10062</v>
      </c>
      <c r="G4024" s="5" t="s">
        <v>28319</v>
      </c>
      <c r="H4024" s="7">
        <v>11662420</v>
      </c>
      <c r="I4024" s="5">
        <v>115</v>
      </c>
      <c r="J4024" s="5">
        <v>1</v>
      </c>
      <c r="K4024" s="5" t="s">
        <v>28320</v>
      </c>
      <c r="L4024" s="5">
        <v>3.6900000000000002E-2</v>
      </c>
      <c r="M4024" s="8">
        <v>925232002</v>
      </c>
      <c r="N4024" s="8">
        <v>925337338</v>
      </c>
      <c r="O4024" s="8">
        <v>622419335</v>
      </c>
      <c r="P4024" s="8"/>
      <c r="Q4024" s="8"/>
      <c r="R4024" s="5" t="s">
        <v>417</v>
      </c>
      <c r="S4024" s="5" t="s">
        <v>417</v>
      </c>
      <c r="T4024" s="5" t="s">
        <v>417</v>
      </c>
      <c r="U4024" s="5" t="s">
        <v>417</v>
      </c>
      <c r="V4024" s="5" t="s">
        <v>417</v>
      </c>
      <c r="W4024" s="5" t="s">
        <v>417</v>
      </c>
      <c r="X4024" s="5" t="s">
        <v>417</v>
      </c>
      <c r="Y4024" s="5" t="s">
        <v>417</v>
      </c>
      <c r="Z4024" s="5" t="s">
        <v>417</v>
      </c>
      <c r="AA4024" s="5" t="s">
        <v>417</v>
      </c>
      <c r="AB4024" s="5" t="s">
        <v>28321</v>
      </c>
      <c r="AC4024" s="5" t="s">
        <v>28322</v>
      </c>
      <c r="AD4024" s="5" t="s">
        <v>28323</v>
      </c>
      <c r="AE4024" s="5" t="s">
        <v>28324</v>
      </c>
      <c r="AF4024" s="5" t="s">
        <v>28325</v>
      </c>
    </row>
    <row r="4025" spans="1:32" hidden="1">
      <c r="A4025" s="5" t="s">
        <v>28326</v>
      </c>
      <c r="B4025" s="5" t="str">
        <f>IF(COUNTIF('Leads Priorizados INT'!M:M,A4025)&gt;0,"Sí","No")</f>
        <v>No</v>
      </c>
      <c r="C4025">
        <v>0</v>
      </c>
      <c r="D4025" s="6" t="s">
        <v>414</v>
      </c>
      <c r="E4025" s="5" t="s">
        <v>28327</v>
      </c>
      <c r="F4025" s="5" t="s">
        <v>497</v>
      </c>
      <c r="G4025" s="5" t="s">
        <v>11549</v>
      </c>
      <c r="H4025" s="7">
        <v>462860</v>
      </c>
      <c r="I4025" s="5">
        <v>4</v>
      </c>
      <c r="J4025" s="5">
        <v>1</v>
      </c>
      <c r="K4025" s="5" t="s">
        <v>28328</v>
      </c>
      <c r="L4025" s="5">
        <v>3.6900000000000002E-2</v>
      </c>
      <c r="M4025" s="8">
        <v>971660417</v>
      </c>
      <c r="N4025" s="8"/>
      <c r="O4025" s="8"/>
      <c r="P4025" s="8"/>
      <c r="Q4025" s="8"/>
      <c r="R4025" s="5" t="s">
        <v>417</v>
      </c>
      <c r="S4025" s="5" t="s">
        <v>417</v>
      </c>
      <c r="T4025" s="5" t="s">
        <v>417</v>
      </c>
      <c r="U4025" s="5" t="s">
        <v>417</v>
      </c>
      <c r="V4025" s="5" t="s">
        <v>417</v>
      </c>
      <c r="W4025" s="5" t="s">
        <v>417</v>
      </c>
      <c r="X4025" s="5" t="s">
        <v>417</v>
      </c>
      <c r="Y4025" s="5" t="s">
        <v>417</v>
      </c>
      <c r="Z4025" s="5" t="s">
        <v>417</v>
      </c>
      <c r="AA4025" s="5" t="s">
        <v>417</v>
      </c>
      <c r="AB4025" s="5"/>
      <c r="AC4025" s="5"/>
      <c r="AD4025" s="5"/>
      <c r="AE4025" s="5"/>
      <c r="AF4025" s="5"/>
    </row>
    <row r="4026" spans="1:32" hidden="1">
      <c r="A4026" s="5" t="s">
        <v>28329</v>
      </c>
      <c r="B4026" s="5" t="str">
        <f>IF(COUNTIF('Leads Priorizados INT'!M:M,A4026)&gt;0,"Sí","No")</f>
        <v>No</v>
      </c>
      <c r="C4026">
        <v>0</v>
      </c>
      <c r="D4026" s="6" t="s">
        <v>414</v>
      </c>
      <c r="E4026" s="5" t="s">
        <v>28330</v>
      </c>
      <c r="F4026" s="5" t="s">
        <v>729</v>
      </c>
      <c r="G4026" s="5" t="s">
        <v>1286</v>
      </c>
      <c r="H4026" s="7">
        <v>1884268</v>
      </c>
      <c r="I4026" s="5">
        <v>31</v>
      </c>
      <c r="J4026" s="5">
        <v>2</v>
      </c>
      <c r="K4026" s="5" t="s">
        <v>28331</v>
      </c>
      <c r="L4026" s="5">
        <v>3.6900000000000002E-2</v>
      </c>
      <c r="M4026" s="8">
        <v>976293506</v>
      </c>
      <c r="N4026" s="8">
        <v>976207920</v>
      </c>
      <c r="O4026" s="8"/>
      <c r="P4026" s="8"/>
      <c r="Q4026" s="8"/>
      <c r="R4026" s="5" t="s">
        <v>417</v>
      </c>
      <c r="S4026" s="5" t="s">
        <v>417</v>
      </c>
      <c r="T4026" s="5" t="s">
        <v>417</v>
      </c>
      <c r="U4026" s="5" t="s">
        <v>417</v>
      </c>
      <c r="V4026" s="5" t="s">
        <v>417</v>
      </c>
      <c r="W4026" s="5" t="s">
        <v>417</v>
      </c>
      <c r="X4026" s="5" t="s">
        <v>417</v>
      </c>
      <c r="Y4026" s="5" t="s">
        <v>417</v>
      </c>
      <c r="Z4026" s="5" t="s">
        <v>417</v>
      </c>
      <c r="AA4026" s="5" t="s">
        <v>417</v>
      </c>
      <c r="AB4026" s="5" t="s">
        <v>28332</v>
      </c>
      <c r="AC4026" s="5"/>
      <c r="AD4026" s="5"/>
      <c r="AE4026" s="5"/>
      <c r="AF4026" s="5"/>
    </row>
    <row r="4027" spans="1:32" hidden="1">
      <c r="A4027" s="5" t="s">
        <v>28333</v>
      </c>
      <c r="B4027" s="5" t="str">
        <f>IF(COUNTIF('Leads Priorizados INT'!M:M,A4027)&gt;0,"Sí","No")</f>
        <v>No</v>
      </c>
      <c r="C4027">
        <v>0</v>
      </c>
      <c r="D4027" s="6" t="s">
        <v>414</v>
      </c>
      <c r="E4027" s="5" t="s">
        <v>28334</v>
      </c>
      <c r="F4027" s="5" t="s">
        <v>152</v>
      </c>
      <c r="G4027" s="5" t="s">
        <v>1894</v>
      </c>
      <c r="H4027" s="7">
        <v>620758</v>
      </c>
      <c r="I4027" s="5">
        <v>3</v>
      </c>
      <c r="J4027" s="5">
        <v>2</v>
      </c>
      <c r="K4027" s="5" t="s">
        <v>28335</v>
      </c>
      <c r="L4027" s="5">
        <v>3.6900000000000002E-2</v>
      </c>
      <c r="M4027" s="8"/>
      <c r="N4027" s="8"/>
      <c r="O4027" s="8"/>
      <c r="P4027" s="8"/>
      <c r="Q4027" s="8"/>
      <c r="R4027" s="5" t="s">
        <v>417</v>
      </c>
      <c r="S4027" s="5" t="s">
        <v>417</v>
      </c>
      <c r="T4027" s="5" t="s">
        <v>417</v>
      </c>
      <c r="U4027" s="5" t="s">
        <v>417</v>
      </c>
      <c r="V4027" s="5" t="s">
        <v>417</v>
      </c>
      <c r="W4027" s="5" t="s">
        <v>417</v>
      </c>
      <c r="X4027" s="5" t="s">
        <v>417</v>
      </c>
      <c r="Y4027" s="5" t="s">
        <v>417</v>
      </c>
      <c r="Z4027" s="5" t="s">
        <v>417</v>
      </c>
      <c r="AA4027" s="5" t="s">
        <v>417</v>
      </c>
      <c r="AB4027" s="5" t="s">
        <v>28336</v>
      </c>
      <c r="AC4027" s="5" t="s">
        <v>28337</v>
      </c>
      <c r="AD4027" s="5"/>
      <c r="AE4027" s="5"/>
      <c r="AF4027" s="5"/>
    </row>
    <row r="4028" spans="1:32" hidden="1">
      <c r="A4028" s="5" t="s">
        <v>28338</v>
      </c>
      <c r="B4028" s="5" t="str">
        <f>IF(COUNTIF('Leads Priorizados INT'!M:M,A4028)&gt;0,"Sí","No")</f>
        <v>No</v>
      </c>
      <c r="C4028">
        <v>0</v>
      </c>
      <c r="D4028" s="6" t="s">
        <v>430</v>
      </c>
      <c r="E4028" s="5" t="s">
        <v>28339</v>
      </c>
      <c r="F4028" s="5" t="s">
        <v>152</v>
      </c>
      <c r="G4028" s="5" t="s">
        <v>14460</v>
      </c>
      <c r="H4028" s="7">
        <v>907170</v>
      </c>
      <c r="I4028" s="5">
        <v>3</v>
      </c>
      <c r="J4028" s="5">
        <v>2</v>
      </c>
      <c r="K4028" s="5" t="s">
        <v>28340</v>
      </c>
      <c r="L4028" s="5">
        <v>3.6900000000000002E-2</v>
      </c>
      <c r="M4028" s="8">
        <v>658811204</v>
      </c>
      <c r="N4028" s="8">
        <v>605062461</v>
      </c>
      <c r="O4028" s="8"/>
      <c r="P4028" s="8"/>
      <c r="Q4028" s="8"/>
      <c r="R4028" s="5" t="s">
        <v>417</v>
      </c>
      <c r="S4028" s="5" t="s">
        <v>417</v>
      </c>
      <c r="T4028" s="5" t="s">
        <v>417</v>
      </c>
      <c r="U4028" s="5" t="s">
        <v>417</v>
      </c>
      <c r="V4028" s="5" t="s">
        <v>417</v>
      </c>
      <c r="W4028" s="5" t="s">
        <v>417</v>
      </c>
      <c r="X4028" s="5" t="s">
        <v>417</v>
      </c>
      <c r="Y4028" s="5" t="s">
        <v>417</v>
      </c>
      <c r="Z4028" s="5" t="s">
        <v>417</v>
      </c>
      <c r="AA4028" s="5" t="s">
        <v>417</v>
      </c>
      <c r="AB4028" s="5"/>
      <c r="AC4028" s="5"/>
      <c r="AD4028" s="5"/>
      <c r="AE4028" s="5"/>
      <c r="AF4028" s="5"/>
    </row>
    <row r="4029" spans="1:32" hidden="1">
      <c r="A4029" s="5" t="s">
        <v>28341</v>
      </c>
      <c r="B4029" s="5" t="str">
        <f>IF(COUNTIF('Leads Priorizados INT'!M:M,A4029)&gt;0,"Sí","No")</f>
        <v>No</v>
      </c>
      <c r="C4029">
        <v>0</v>
      </c>
      <c r="D4029" s="6" t="s">
        <v>521</v>
      </c>
      <c r="E4029" s="5" t="s">
        <v>28342</v>
      </c>
      <c r="F4029" s="5" t="s">
        <v>931</v>
      </c>
      <c r="G4029" s="5" t="s">
        <v>15228</v>
      </c>
      <c r="H4029" s="7">
        <v>604517</v>
      </c>
      <c r="I4029" s="5">
        <v>3</v>
      </c>
      <c r="J4029" s="5">
        <v>2</v>
      </c>
      <c r="K4029" s="5" t="s">
        <v>28343</v>
      </c>
      <c r="L4029" s="5">
        <v>3.6799999999999999E-2</v>
      </c>
      <c r="M4029" s="8">
        <v>981772120</v>
      </c>
      <c r="N4029" s="8">
        <v>981772157</v>
      </c>
      <c r="O4029" s="8">
        <v>651937540</v>
      </c>
      <c r="P4029" s="8">
        <v>670513911</v>
      </c>
      <c r="Q4029" s="8">
        <v>656825688</v>
      </c>
      <c r="R4029" s="5" t="s">
        <v>417</v>
      </c>
      <c r="S4029" s="5" t="s">
        <v>417</v>
      </c>
      <c r="T4029" s="5" t="s">
        <v>417</v>
      </c>
      <c r="U4029" s="5" t="s">
        <v>417</v>
      </c>
      <c r="V4029" s="5" t="s">
        <v>417</v>
      </c>
      <c r="W4029" s="5" t="s">
        <v>417</v>
      </c>
      <c r="X4029" s="5" t="s">
        <v>417</v>
      </c>
      <c r="Y4029" s="5" t="s">
        <v>417</v>
      </c>
      <c r="Z4029" s="5" t="s">
        <v>417</v>
      </c>
      <c r="AA4029" s="5" t="s">
        <v>417</v>
      </c>
      <c r="AB4029" s="5" t="s">
        <v>28344</v>
      </c>
      <c r="AC4029" s="5"/>
      <c r="AD4029" s="5"/>
      <c r="AE4029" s="5"/>
      <c r="AF4029" s="5"/>
    </row>
    <row r="4030" spans="1:32" hidden="1">
      <c r="A4030" s="5" t="s">
        <v>28345</v>
      </c>
      <c r="B4030" s="5" t="str">
        <f>IF(COUNTIF('Leads Priorizados INT'!M:M,A4030)&gt;0,"Sí","No")</f>
        <v>No</v>
      </c>
      <c r="C4030">
        <v>0</v>
      </c>
      <c r="D4030" s="6" t="s">
        <v>414</v>
      </c>
      <c r="E4030" s="5" t="s">
        <v>28346</v>
      </c>
      <c r="F4030" s="5" t="s">
        <v>721</v>
      </c>
      <c r="G4030" s="5" t="s">
        <v>1471</v>
      </c>
      <c r="H4030" s="7">
        <v>368798</v>
      </c>
      <c r="I4030" s="5">
        <v>2</v>
      </c>
      <c r="J4030" s="5">
        <v>1</v>
      </c>
      <c r="K4030" s="5" t="s">
        <v>28347</v>
      </c>
      <c r="L4030" s="5">
        <v>3.6799999999999999E-2</v>
      </c>
      <c r="M4030" s="8">
        <v>928382070</v>
      </c>
      <c r="N4030" s="8">
        <v>928382536</v>
      </c>
      <c r="O4030" s="8"/>
      <c r="P4030" s="8"/>
      <c r="Q4030" s="8"/>
      <c r="R4030" s="5" t="s">
        <v>417</v>
      </c>
      <c r="S4030" s="5" t="s">
        <v>417</v>
      </c>
      <c r="T4030" s="5" t="s">
        <v>417</v>
      </c>
      <c r="U4030" s="5" t="s">
        <v>417</v>
      </c>
      <c r="V4030" s="5" t="s">
        <v>417</v>
      </c>
      <c r="W4030" s="5" t="s">
        <v>417</v>
      </c>
      <c r="X4030" s="5" t="s">
        <v>417</v>
      </c>
      <c r="Y4030" s="5" t="s">
        <v>417</v>
      </c>
      <c r="Z4030" s="5" t="s">
        <v>417</v>
      </c>
      <c r="AA4030" s="5" t="s">
        <v>417</v>
      </c>
      <c r="AB4030" s="5"/>
      <c r="AC4030" s="5"/>
      <c r="AD4030" s="5"/>
      <c r="AE4030" s="5"/>
      <c r="AF4030" s="5"/>
    </row>
    <row r="4031" spans="1:32" hidden="1">
      <c r="A4031" s="5" t="s">
        <v>28348</v>
      </c>
      <c r="B4031" s="5" t="str">
        <f>IF(COUNTIF('Leads Priorizados INT'!M:M,A4031)&gt;0,"Sí","No")</f>
        <v>No</v>
      </c>
      <c r="C4031">
        <v>0</v>
      </c>
      <c r="D4031" s="6" t="s">
        <v>414</v>
      </c>
      <c r="E4031" s="5" t="s">
        <v>28349</v>
      </c>
      <c r="F4031" s="5" t="s">
        <v>431</v>
      </c>
      <c r="G4031" s="5" t="s">
        <v>9315</v>
      </c>
      <c r="H4031" s="7">
        <v>522482</v>
      </c>
      <c r="I4031" s="5">
        <v>1</v>
      </c>
      <c r="J4031" s="5">
        <v>2</v>
      </c>
      <c r="K4031" s="5" t="s">
        <v>28350</v>
      </c>
      <c r="L4031" s="5">
        <v>3.6799999999999999E-2</v>
      </c>
      <c r="M4031" s="8">
        <v>625833094</v>
      </c>
      <c r="N4031" s="8"/>
      <c r="O4031" s="8"/>
      <c r="P4031" s="8"/>
      <c r="Q4031" s="8"/>
      <c r="R4031" s="5" t="s">
        <v>417</v>
      </c>
      <c r="S4031" s="5" t="s">
        <v>417</v>
      </c>
      <c r="T4031" s="5" t="s">
        <v>417</v>
      </c>
      <c r="U4031" s="5" t="s">
        <v>417</v>
      </c>
      <c r="V4031" s="5" t="s">
        <v>417</v>
      </c>
      <c r="W4031" s="5" t="s">
        <v>417</v>
      </c>
      <c r="X4031" s="5" t="s">
        <v>417</v>
      </c>
      <c r="Y4031" s="5" t="s">
        <v>417</v>
      </c>
      <c r="Z4031" s="5" t="s">
        <v>417</v>
      </c>
      <c r="AA4031" s="5" t="s">
        <v>417</v>
      </c>
      <c r="AB4031" s="5"/>
      <c r="AC4031" s="5"/>
      <c r="AD4031" s="5"/>
      <c r="AE4031" s="5"/>
      <c r="AF4031" s="5"/>
    </row>
    <row r="4032" spans="1:32" hidden="1">
      <c r="A4032" s="5" t="s">
        <v>28351</v>
      </c>
      <c r="B4032" s="5" t="str">
        <f>IF(COUNTIF('Leads Priorizados INT'!M:M,A4032)&gt;0,"Sí","No")</f>
        <v>No</v>
      </c>
      <c r="C4032">
        <v>0</v>
      </c>
      <c r="D4032" s="6" t="s">
        <v>414</v>
      </c>
      <c r="E4032" s="5" t="s">
        <v>28352</v>
      </c>
      <c r="F4032" s="5" t="s">
        <v>431</v>
      </c>
      <c r="G4032" s="5" t="s">
        <v>1479</v>
      </c>
      <c r="H4032" s="7">
        <v>6669437</v>
      </c>
      <c r="I4032" s="5">
        <v>4</v>
      </c>
      <c r="J4032" s="5">
        <v>1</v>
      </c>
      <c r="K4032" s="5" t="s">
        <v>28353</v>
      </c>
      <c r="L4032" s="5">
        <v>3.6799999999999999E-2</v>
      </c>
      <c r="M4032" s="8">
        <v>937198978</v>
      </c>
      <c r="N4032" s="8"/>
      <c r="O4032" s="8"/>
      <c r="P4032" s="8"/>
      <c r="Q4032" s="8"/>
      <c r="R4032" s="5" t="s">
        <v>417</v>
      </c>
      <c r="S4032" s="5" t="s">
        <v>417</v>
      </c>
      <c r="T4032" s="5" t="s">
        <v>417</v>
      </c>
      <c r="U4032" s="5" t="s">
        <v>417</v>
      </c>
      <c r="V4032" s="5" t="s">
        <v>417</v>
      </c>
      <c r="W4032" s="5" t="s">
        <v>417</v>
      </c>
      <c r="X4032" s="5" t="s">
        <v>417</v>
      </c>
      <c r="Y4032" s="5" t="s">
        <v>417</v>
      </c>
      <c r="Z4032" s="5" t="s">
        <v>417</v>
      </c>
      <c r="AA4032" s="5" t="s">
        <v>417</v>
      </c>
      <c r="AB4032" s="5"/>
      <c r="AC4032" s="5"/>
      <c r="AD4032" s="5"/>
      <c r="AE4032" s="5"/>
      <c r="AF4032" s="5"/>
    </row>
    <row r="4033" spans="1:32" hidden="1">
      <c r="A4033" s="5" t="s">
        <v>28354</v>
      </c>
      <c r="B4033" s="5" t="str">
        <f>IF(COUNTIF('Leads Priorizados INT'!M:M,A4033)&gt;0,"Sí","No")</f>
        <v>No</v>
      </c>
      <c r="C4033">
        <v>0</v>
      </c>
      <c r="D4033" s="6" t="s">
        <v>414</v>
      </c>
      <c r="E4033" s="5" t="s">
        <v>28355</v>
      </c>
      <c r="F4033" s="5" t="s">
        <v>769</v>
      </c>
      <c r="G4033" s="5" t="s">
        <v>28356</v>
      </c>
      <c r="H4033" s="7">
        <v>518891</v>
      </c>
      <c r="I4033" s="5">
        <v>5</v>
      </c>
      <c r="J4033" s="5">
        <v>1</v>
      </c>
      <c r="K4033" s="5" t="s">
        <v>28357</v>
      </c>
      <c r="L4033" s="5">
        <v>3.6799999999999999E-2</v>
      </c>
      <c r="M4033" s="8"/>
      <c r="N4033" s="8"/>
      <c r="O4033" s="8"/>
      <c r="P4033" s="8"/>
      <c r="Q4033" s="8"/>
      <c r="R4033" s="5" t="s">
        <v>417</v>
      </c>
      <c r="S4033" s="5" t="s">
        <v>417</v>
      </c>
      <c r="T4033" s="5" t="s">
        <v>417</v>
      </c>
      <c r="U4033" s="5" t="s">
        <v>417</v>
      </c>
      <c r="V4033" s="5" t="s">
        <v>417</v>
      </c>
      <c r="W4033" s="5" t="s">
        <v>417</v>
      </c>
      <c r="X4033" s="5" t="s">
        <v>417</v>
      </c>
      <c r="Y4033" s="5" t="s">
        <v>417</v>
      </c>
      <c r="Z4033" s="5" t="s">
        <v>417</v>
      </c>
      <c r="AA4033" s="5" t="s">
        <v>417</v>
      </c>
      <c r="AB4033" s="5"/>
      <c r="AC4033" s="5"/>
      <c r="AD4033" s="5"/>
      <c r="AE4033" s="5"/>
      <c r="AF4033" s="5"/>
    </row>
    <row r="4034" spans="1:32" hidden="1">
      <c r="A4034" s="5" t="s">
        <v>28358</v>
      </c>
      <c r="B4034" s="5" t="str">
        <f>IF(COUNTIF('Leads Priorizados INT'!M:M,A4034)&gt;0,"Sí","No")</f>
        <v>No</v>
      </c>
      <c r="C4034">
        <v>0</v>
      </c>
      <c r="D4034" s="6" t="s">
        <v>414</v>
      </c>
      <c r="E4034" s="5" t="s">
        <v>28359</v>
      </c>
      <c r="F4034" s="5" t="s">
        <v>152</v>
      </c>
      <c r="G4034" s="5" t="s">
        <v>780</v>
      </c>
      <c r="H4034" s="7">
        <v>653706</v>
      </c>
      <c r="I4034" s="5">
        <v>3</v>
      </c>
      <c r="J4034" s="5">
        <v>1</v>
      </c>
      <c r="K4034" s="5" t="s">
        <v>28360</v>
      </c>
      <c r="L4034" s="5">
        <v>3.6799999999999999E-2</v>
      </c>
      <c r="M4034" s="8"/>
      <c r="N4034" s="8"/>
      <c r="O4034" s="8"/>
      <c r="P4034" s="8"/>
      <c r="Q4034" s="8"/>
      <c r="R4034" s="5" t="s">
        <v>417</v>
      </c>
      <c r="S4034" s="5" t="s">
        <v>417</v>
      </c>
      <c r="T4034" s="5" t="s">
        <v>417</v>
      </c>
      <c r="U4034" s="5" t="s">
        <v>417</v>
      </c>
      <c r="V4034" s="5" t="s">
        <v>417</v>
      </c>
      <c r="W4034" s="5" t="s">
        <v>417</v>
      </c>
      <c r="X4034" s="5" t="s">
        <v>417</v>
      </c>
      <c r="Y4034" s="5" t="s">
        <v>417</v>
      </c>
      <c r="Z4034" s="5" t="s">
        <v>417</v>
      </c>
      <c r="AA4034" s="5" t="s">
        <v>417</v>
      </c>
      <c r="AB4034" s="5"/>
      <c r="AC4034" s="5"/>
      <c r="AD4034" s="5"/>
      <c r="AE4034" s="5"/>
      <c r="AF4034" s="5"/>
    </row>
    <row r="4035" spans="1:32" hidden="1">
      <c r="A4035" s="5" t="s">
        <v>28361</v>
      </c>
      <c r="B4035" s="5" t="str">
        <f>IF(COUNTIF('Leads Priorizados INT'!M:M,A4035)&gt;0,"Sí","No")</f>
        <v>No</v>
      </c>
      <c r="C4035">
        <v>0</v>
      </c>
      <c r="D4035" s="6" t="s">
        <v>414</v>
      </c>
      <c r="E4035" s="5" t="s">
        <v>28362</v>
      </c>
      <c r="F4035" s="5" t="s">
        <v>152</v>
      </c>
      <c r="G4035" s="5" t="s">
        <v>1758</v>
      </c>
      <c r="H4035" s="7">
        <v>947109</v>
      </c>
      <c r="I4035" s="5">
        <v>8</v>
      </c>
      <c r="J4035" s="5">
        <v>1</v>
      </c>
      <c r="K4035" s="5" t="s">
        <v>28363</v>
      </c>
      <c r="L4035" s="5">
        <v>3.6799999999999999E-2</v>
      </c>
      <c r="M4035" s="8"/>
      <c r="N4035" s="8"/>
      <c r="O4035" s="8"/>
      <c r="P4035" s="8"/>
      <c r="Q4035" s="8"/>
      <c r="R4035" s="5" t="s">
        <v>417</v>
      </c>
      <c r="S4035" s="5" t="s">
        <v>417</v>
      </c>
      <c r="T4035" s="5" t="s">
        <v>417</v>
      </c>
      <c r="U4035" s="5" t="s">
        <v>417</v>
      </c>
      <c r="V4035" s="5" t="s">
        <v>417</v>
      </c>
      <c r="W4035" s="5" t="s">
        <v>417</v>
      </c>
      <c r="X4035" s="5" t="s">
        <v>417</v>
      </c>
      <c r="Y4035" s="5" t="s">
        <v>417</v>
      </c>
      <c r="Z4035" s="5" t="s">
        <v>417</v>
      </c>
      <c r="AA4035" s="5" t="s">
        <v>417</v>
      </c>
      <c r="AB4035" s="5"/>
      <c r="AC4035" s="5"/>
      <c r="AD4035" s="5"/>
      <c r="AE4035" s="5"/>
      <c r="AF4035" s="5"/>
    </row>
    <row r="4036" spans="1:32" hidden="1">
      <c r="A4036" s="5" t="s">
        <v>28364</v>
      </c>
      <c r="B4036" s="5" t="str">
        <f>IF(COUNTIF('Leads Priorizados INT'!M:M,A4036)&gt;0,"Sí","No")</f>
        <v>No</v>
      </c>
      <c r="C4036">
        <v>0</v>
      </c>
      <c r="D4036" s="6" t="s">
        <v>414</v>
      </c>
      <c r="E4036" s="5" t="s">
        <v>28365</v>
      </c>
      <c r="F4036" s="5" t="s">
        <v>152</v>
      </c>
      <c r="G4036" s="5" t="s">
        <v>2795</v>
      </c>
      <c r="H4036" s="7">
        <v>558862</v>
      </c>
      <c r="I4036" s="5">
        <v>1</v>
      </c>
      <c r="J4036" s="5">
        <v>1</v>
      </c>
      <c r="K4036" s="5" t="s">
        <v>28366</v>
      </c>
      <c r="L4036" s="5">
        <v>3.6799999999999999E-2</v>
      </c>
      <c r="M4036" s="8"/>
      <c r="N4036" s="8"/>
      <c r="O4036" s="8"/>
      <c r="P4036" s="8"/>
      <c r="Q4036" s="8"/>
      <c r="R4036" s="5" t="s">
        <v>417</v>
      </c>
      <c r="S4036" s="5" t="s">
        <v>417</v>
      </c>
      <c r="T4036" s="5" t="s">
        <v>417</v>
      </c>
      <c r="U4036" s="5" t="s">
        <v>417</v>
      </c>
      <c r="V4036" s="5" t="s">
        <v>417</v>
      </c>
      <c r="W4036" s="5" t="s">
        <v>417</v>
      </c>
      <c r="X4036" s="5" t="s">
        <v>417</v>
      </c>
      <c r="Y4036" s="5" t="s">
        <v>417</v>
      </c>
      <c r="Z4036" s="5" t="s">
        <v>417</v>
      </c>
      <c r="AA4036" s="5" t="s">
        <v>417</v>
      </c>
      <c r="AB4036" s="5"/>
      <c r="AC4036" s="5"/>
      <c r="AD4036" s="5"/>
      <c r="AE4036" s="5"/>
      <c r="AF4036" s="5"/>
    </row>
    <row r="4037" spans="1:32" hidden="1">
      <c r="A4037" s="5" t="s">
        <v>28367</v>
      </c>
      <c r="B4037" s="5" t="str">
        <f>IF(COUNTIF('Leads Priorizados INT'!M:M,A4037)&gt;0,"Sí","No")</f>
        <v>No</v>
      </c>
      <c r="C4037">
        <v>0</v>
      </c>
      <c r="D4037" s="6" t="s">
        <v>430</v>
      </c>
      <c r="E4037" s="5" t="s">
        <v>28368</v>
      </c>
      <c r="F4037" s="5" t="s">
        <v>1328</v>
      </c>
      <c r="G4037" s="5" t="s">
        <v>16730</v>
      </c>
      <c r="H4037" s="7">
        <v>2035589</v>
      </c>
      <c r="I4037" s="5">
        <v>7</v>
      </c>
      <c r="J4037" s="5">
        <v>1</v>
      </c>
      <c r="K4037" s="5" t="s">
        <v>28369</v>
      </c>
      <c r="L4037" s="5">
        <v>3.6700000000000003E-2</v>
      </c>
      <c r="M4037" s="8">
        <v>966743287</v>
      </c>
      <c r="N4037" s="8">
        <v>966741462</v>
      </c>
      <c r="O4037" s="8">
        <v>965596806</v>
      </c>
      <c r="P4037" s="8">
        <v>689307498</v>
      </c>
      <c r="Q4037" s="8">
        <v>667722924</v>
      </c>
      <c r="R4037" s="5" t="s">
        <v>417</v>
      </c>
      <c r="S4037" s="5" t="s">
        <v>417</v>
      </c>
      <c r="T4037" s="5" t="s">
        <v>417</v>
      </c>
      <c r="U4037" s="5" t="s">
        <v>417</v>
      </c>
      <c r="V4037" s="5" t="s">
        <v>417</v>
      </c>
      <c r="W4037" s="5" t="s">
        <v>417</v>
      </c>
      <c r="X4037" s="5" t="s">
        <v>417</v>
      </c>
      <c r="Y4037" s="5" t="s">
        <v>417</v>
      </c>
      <c r="Z4037" s="5" t="s">
        <v>417</v>
      </c>
      <c r="AA4037" s="5" t="s">
        <v>417</v>
      </c>
      <c r="AB4037" s="5" t="s">
        <v>28370</v>
      </c>
      <c r="AC4037" s="5"/>
      <c r="AD4037" s="5"/>
      <c r="AE4037" s="5"/>
      <c r="AF4037" s="5"/>
    </row>
    <row r="4038" spans="1:32" hidden="1">
      <c r="A4038" s="5" t="s">
        <v>28371</v>
      </c>
      <c r="B4038" s="5" t="str">
        <f>IF(COUNTIF('Leads Priorizados INT'!M:M,A4038)&gt;0,"Sí","No")</f>
        <v>No</v>
      </c>
      <c r="C4038">
        <v>0</v>
      </c>
      <c r="D4038" s="6" t="s">
        <v>414</v>
      </c>
      <c r="E4038" s="5" t="s">
        <v>28372</v>
      </c>
      <c r="F4038" s="5" t="s">
        <v>3740</v>
      </c>
      <c r="G4038" s="5" t="s">
        <v>28373</v>
      </c>
      <c r="H4038" s="7">
        <v>690352</v>
      </c>
      <c r="I4038" s="5">
        <v>2</v>
      </c>
      <c r="J4038" s="5">
        <v>1</v>
      </c>
      <c r="K4038" s="5" t="s">
        <v>28374</v>
      </c>
      <c r="L4038" s="5">
        <v>3.6700000000000003E-2</v>
      </c>
      <c r="M4038" s="8"/>
      <c r="N4038" s="8"/>
      <c r="O4038" s="8"/>
      <c r="P4038" s="8"/>
      <c r="Q4038" s="8"/>
      <c r="R4038" s="5" t="s">
        <v>417</v>
      </c>
      <c r="S4038" s="5" t="s">
        <v>417</v>
      </c>
      <c r="T4038" s="5" t="s">
        <v>417</v>
      </c>
      <c r="U4038" s="5" t="s">
        <v>417</v>
      </c>
      <c r="V4038" s="5" t="s">
        <v>417</v>
      </c>
      <c r="W4038" s="5" t="s">
        <v>417</v>
      </c>
      <c r="X4038" s="5" t="s">
        <v>417</v>
      </c>
      <c r="Y4038" s="5" t="s">
        <v>417</v>
      </c>
      <c r="Z4038" s="5" t="s">
        <v>417</v>
      </c>
      <c r="AA4038" s="5" t="s">
        <v>417</v>
      </c>
      <c r="AB4038" s="5"/>
      <c r="AC4038" s="5"/>
      <c r="AD4038" s="5"/>
      <c r="AE4038" s="5"/>
      <c r="AF4038" s="5"/>
    </row>
    <row r="4039" spans="1:32" hidden="1">
      <c r="A4039" s="5" t="s">
        <v>28375</v>
      </c>
      <c r="B4039" s="5" t="str">
        <f>IF(COUNTIF('Leads Priorizados INT'!M:M,A4039)&gt;0,"Sí","No")</f>
        <v>No</v>
      </c>
      <c r="C4039">
        <v>0</v>
      </c>
      <c r="D4039" s="6" t="s">
        <v>414</v>
      </c>
      <c r="E4039" s="5" t="s">
        <v>28376</v>
      </c>
      <c r="F4039" s="5" t="s">
        <v>3269</v>
      </c>
      <c r="G4039" s="5" t="s">
        <v>13538</v>
      </c>
      <c r="H4039" s="7">
        <v>844679</v>
      </c>
      <c r="I4039" s="5">
        <v>7</v>
      </c>
      <c r="J4039" s="5">
        <v>2</v>
      </c>
      <c r="K4039" s="5" t="s">
        <v>28377</v>
      </c>
      <c r="L4039" s="5">
        <v>3.6700000000000003E-2</v>
      </c>
      <c r="M4039" s="8">
        <v>987170622</v>
      </c>
      <c r="N4039" s="8">
        <v>987760447</v>
      </c>
      <c r="O4039" s="8">
        <v>616667167</v>
      </c>
      <c r="P4039" s="8"/>
      <c r="Q4039" s="8"/>
      <c r="R4039" s="5" t="s">
        <v>417</v>
      </c>
      <c r="S4039" s="5" t="s">
        <v>417</v>
      </c>
      <c r="T4039" s="5" t="s">
        <v>417</v>
      </c>
      <c r="U4039" s="5" t="s">
        <v>417</v>
      </c>
      <c r="V4039" s="5" t="s">
        <v>417</v>
      </c>
      <c r="W4039" s="5" t="s">
        <v>417</v>
      </c>
      <c r="X4039" s="5" t="s">
        <v>417</v>
      </c>
      <c r="Y4039" s="5" t="s">
        <v>417</v>
      </c>
      <c r="Z4039" s="5" t="s">
        <v>417</v>
      </c>
      <c r="AA4039" s="5" t="s">
        <v>417</v>
      </c>
      <c r="AB4039" s="5" t="s">
        <v>28378</v>
      </c>
      <c r="AC4039" s="5" t="s">
        <v>28379</v>
      </c>
      <c r="AD4039" s="5" t="s">
        <v>28380</v>
      </c>
      <c r="AE4039" s="5" t="s">
        <v>28381</v>
      </c>
      <c r="AF4039" s="5" t="s">
        <v>28382</v>
      </c>
    </row>
    <row r="4040" spans="1:32">
      <c r="A4040" s="5" t="s">
        <v>28383</v>
      </c>
      <c r="B4040" s="5" t="str">
        <f>IF(COUNTIF('Leads Priorizados INT'!M:M,A4040)&gt;0,"Sí","No")</f>
        <v>No</v>
      </c>
      <c r="C4040">
        <v>1</v>
      </c>
      <c r="D4040" s="6" t="s">
        <v>414</v>
      </c>
      <c r="E4040" s="5" t="s">
        <v>28384</v>
      </c>
      <c r="F4040" s="5" t="s">
        <v>10062</v>
      </c>
      <c r="G4040" s="5" t="s">
        <v>17661</v>
      </c>
      <c r="H4040" s="7">
        <v>1086849</v>
      </c>
      <c r="I4040" s="5">
        <v>1</v>
      </c>
      <c r="J4040" s="5">
        <v>2</v>
      </c>
      <c r="K4040" s="5" t="s">
        <v>28385</v>
      </c>
      <c r="L4040" s="5">
        <v>3.6700000000000003E-2</v>
      </c>
      <c r="M4040" s="8">
        <v>925210705</v>
      </c>
      <c r="N4040" s="8"/>
      <c r="O4040" s="8"/>
      <c r="P4040" s="8"/>
      <c r="Q4040" s="8"/>
      <c r="R4040" s="5" t="s">
        <v>417</v>
      </c>
      <c r="S4040" s="5" t="s">
        <v>417</v>
      </c>
      <c r="T4040" s="5" t="s">
        <v>417</v>
      </c>
      <c r="U4040" s="5" t="s">
        <v>417</v>
      </c>
      <c r="V4040" s="5" t="s">
        <v>417</v>
      </c>
      <c r="W4040" s="5" t="s">
        <v>417</v>
      </c>
      <c r="X4040" s="5" t="s">
        <v>417</v>
      </c>
      <c r="Y4040" s="5" t="s">
        <v>417</v>
      </c>
      <c r="Z4040" s="5" t="s">
        <v>417</v>
      </c>
      <c r="AA4040" s="5" t="s">
        <v>417</v>
      </c>
      <c r="AB4040" s="5"/>
      <c r="AC4040" s="5"/>
      <c r="AD4040" s="5"/>
      <c r="AE4040" s="5"/>
      <c r="AF4040" s="5"/>
    </row>
    <row r="4041" spans="1:32" hidden="1">
      <c r="A4041" s="5" t="s">
        <v>28386</v>
      </c>
      <c r="B4041" s="5" t="str">
        <f>IF(COUNTIF('Leads Priorizados INT'!M:M,A4041)&gt;0,"Sí","No")</f>
        <v>No</v>
      </c>
      <c r="C4041">
        <v>0</v>
      </c>
      <c r="D4041" s="6" t="s">
        <v>414</v>
      </c>
      <c r="E4041" s="5" t="s">
        <v>28387</v>
      </c>
      <c r="F4041" s="5" t="s">
        <v>152</v>
      </c>
      <c r="G4041" s="5" t="s">
        <v>505</v>
      </c>
      <c r="H4041" s="7">
        <v>528936</v>
      </c>
      <c r="I4041" s="5">
        <v>3</v>
      </c>
      <c r="J4041" s="5">
        <v>1</v>
      </c>
      <c r="K4041" s="5" t="s">
        <v>28388</v>
      </c>
      <c r="L4041" s="5">
        <v>3.6700000000000003E-2</v>
      </c>
      <c r="M4041" s="8"/>
      <c r="N4041" s="8"/>
      <c r="O4041" s="8"/>
      <c r="P4041" s="8"/>
      <c r="Q4041" s="8"/>
      <c r="R4041" s="5" t="s">
        <v>417</v>
      </c>
      <c r="S4041" s="5" t="s">
        <v>417</v>
      </c>
      <c r="T4041" s="5" t="s">
        <v>417</v>
      </c>
      <c r="U4041" s="5" t="s">
        <v>417</v>
      </c>
      <c r="V4041" s="5" t="s">
        <v>417</v>
      </c>
      <c r="W4041" s="5" t="s">
        <v>417</v>
      </c>
      <c r="X4041" s="5" t="s">
        <v>417</v>
      </c>
      <c r="Y4041" s="5" t="s">
        <v>417</v>
      </c>
      <c r="Z4041" s="5" t="s">
        <v>417</v>
      </c>
      <c r="AA4041" s="5" t="s">
        <v>417</v>
      </c>
      <c r="AB4041" s="5"/>
      <c r="AC4041" s="5"/>
      <c r="AD4041" s="5"/>
      <c r="AE4041" s="5"/>
      <c r="AF4041" s="5"/>
    </row>
    <row r="4042" spans="1:32" hidden="1">
      <c r="A4042" s="5" t="s">
        <v>28389</v>
      </c>
      <c r="B4042" s="5" t="str">
        <f>IF(COUNTIF('Leads Priorizados INT'!M:M,A4042)&gt;0,"Sí","No")</f>
        <v>No</v>
      </c>
      <c r="C4042">
        <v>0</v>
      </c>
      <c r="D4042" s="6" t="s">
        <v>414</v>
      </c>
      <c r="E4042" s="5" t="s">
        <v>28390</v>
      </c>
      <c r="F4042" s="5" t="s">
        <v>152</v>
      </c>
      <c r="G4042" s="5" t="s">
        <v>10705</v>
      </c>
      <c r="H4042" s="7">
        <v>607557</v>
      </c>
      <c r="I4042" s="5">
        <v>1</v>
      </c>
      <c r="J4042" s="5">
        <v>1</v>
      </c>
      <c r="K4042" s="5" t="s">
        <v>28391</v>
      </c>
      <c r="L4042" s="5">
        <v>3.6600000000000001E-2</v>
      </c>
      <c r="M4042" s="8"/>
      <c r="N4042" s="8"/>
      <c r="O4042" s="8"/>
      <c r="P4042" s="8"/>
      <c r="Q4042" s="8"/>
      <c r="R4042" s="5" t="s">
        <v>417</v>
      </c>
      <c r="S4042" s="5" t="s">
        <v>417</v>
      </c>
      <c r="T4042" s="5" t="s">
        <v>417</v>
      </c>
      <c r="U4042" s="5" t="s">
        <v>417</v>
      </c>
      <c r="V4042" s="5" t="s">
        <v>417</v>
      </c>
      <c r="W4042" s="5" t="s">
        <v>417</v>
      </c>
      <c r="X4042" s="5" t="s">
        <v>417</v>
      </c>
      <c r="Y4042" s="5" t="s">
        <v>417</v>
      </c>
      <c r="Z4042" s="5" t="s">
        <v>417</v>
      </c>
      <c r="AA4042" s="5" t="s">
        <v>417</v>
      </c>
      <c r="AB4042" s="5"/>
      <c r="AC4042" s="5"/>
      <c r="AD4042" s="5"/>
      <c r="AE4042" s="5"/>
      <c r="AF4042" s="5"/>
    </row>
    <row r="4043" spans="1:32" hidden="1">
      <c r="A4043" s="5" t="s">
        <v>28392</v>
      </c>
      <c r="B4043" s="5" t="str">
        <f>IF(COUNTIF('Leads Priorizados INT'!M:M,A4043)&gt;0,"Sí","No")</f>
        <v>No</v>
      </c>
      <c r="C4043">
        <v>0</v>
      </c>
      <c r="D4043" s="6" t="s">
        <v>414</v>
      </c>
      <c r="E4043" s="5" t="s">
        <v>28393</v>
      </c>
      <c r="F4043" s="5" t="s">
        <v>431</v>
      </c>
      <c r="G4043" s="5" t="s">
        <v>2199</v>
      </c>
      <c r="H4043" s="7">
        <v>965427</v>
      </c>
      <c r="I4043" s="5">
        <v>8</v>
      </c>
      <c r="J4043" s="5">
        <v>2</v>
      </c>
      <c r="K4043" s="5" t="s">
        <v>28394</v>
      </c>
      <c r="L4043" s="5">
        <v>3.6600000000000001E-2</v>
      </c>
      <c r="M4043" s="8"/>
      <c r="N4043" s="8"/>
      <c r="O4043" s="8"/>
      <c r="P4043" s="8"/>
      <c r="Q4043" s="8"/>
      <c r="R4043" s="5" t="s">
        <v>417</v>
      </c>
      <c r="S4043" s="5" t="s">
        <v>417</v>
      </c>
      <c r="T4043" s="5" t="s">
        <v>417</v>
      </c>
      <c r="U4043" s="5" t="s">
        <v>417</v>
      </c>
      <c r="V4043" s="5" t="s">
        <v>417</v>
      </c>
      <c r="W4043" s="5" t="s">
        <v>417</v>
      </c>
      <c r="X4043" s="5" t="s">
        <v>417</v>
      </c>
      <c r="Y4043" s="5" t="s">
        <v>417</v>
      </c>
      <c r="Z4043" s="5" t="s">
        <v>417</v>
      </c>
      <c r="AA4043" s="5" t="s">
        <v>417</v>
      </c>
      <c r="AB4043" s="5"/>
      <c r="AC4043" s="5"/>
      <c r="AD4043" s="5"/>
      <c r="AE4043" s="5"/>
      <c r="AF4043" s="5"/>
    </row>
    <row r="4044" spans="1:32" hidden="1">
      <c r="A4044" s="5" t="s">
        <v>28395</v>
      </c>
      <c r="B4044" s="5" t="str">
        <f>IF(COUNTIF('Leads Priorizados INT'!M:M,A4044)&gt;0,"Sí","No")</f>
        <v>No</v>
      </c>
      <c r="C4044">
        <v>0</v>
      </c>
      <c r="D4044" s="6" t="s">
        <v>414</v>
      </c>
      <c r="E4044" s="5" t="s">
        <v>28396</v>
      </c>
      <c r="F4044" s="5" t="s">
        <v>769</v>
      </c>
      <c r="G4044" s="5" t="s">
        <v>25985</v>
      </c>
      <c r="H4044" s="7">
        <v>1739220</v>
      </c>
      <c r="I4044" s="5">
        <v>1</v>
      </c>
      <c r="J4044" s="5">
        <v>1</v>
      </c>
      <c r="K4044" s="5" t="s">
        <v>28397</v>
      </c>
      <c r="L4044" s="5">
        <v>3.6499999999999998E-2</v>
      </c>
      <c r="M4044" s="8"/>
      <c r="N4044" s="8"/>
      <c r="O4044" s="8"/>
      <c r="P4044" s="8"/>
      <c r="Q4044" s="8"/>
      <c r="R4044" s="5" t="s">
        <v>417</v>
      </c>
      <c r="S4044" s="5" t="s">
        <v>417</v>
      </c>
      <c r="T4044" s="5" t="s">
        <v>417</v>
      </c>
      <c r="U4044" s="5" t="s">
        <v>417</v>
      </c>
      <c r="V4044" s="5" t="s">
        <v>417</v>
      </c>
      <c r="W4044" s="5" t="s">
        <v>417</v>
      </c>
      <c r="X4044" s="5" t="s">
        <v>417</v>
      </c>
      <c r="Y4044" s="5" t="s">
        <v>417</v>
      </c>
      <c r="Z4044" s="5" t="s">
        <v>417</v>
      </c>
      <c r="AA4044" s="5" t="s">
        <v>417</v>
      </c>
      <c r="AB4044" s="5"/>
      <c r="AC4044" s="5"/>
      <c r="AD4044" s="5"/>
      <c r="AE4044" s="5"/>
      <c r="AF4044" s="5"/>
    </row>
    <row r="4045" spans="1:32" hidden="1">
      <c r="A4045" s="5" t="s">
        <v>28398</v>
      </c>
      <c r="B4045" s="5" t="str">
        <f>IF(COUNTIF('Leads Priorizados INT'!M:M,A4045)&gt;0,"Sí","No")</f>
        <v>No</v>
      </c>
      <c r="C4045">
        <v>0</v>
      </c>
      <c r="D4045" s="6" t="s">
        <v>414</v>
      </c>
      <c r="E4045" s="5" t="s">
        <v>28399</v>
      </c>
      <c r="F4045" s="5" t="s">
        <v>1328</v>
      </c>
      <c r="G4045" s="5" t="s">
        <v>25118</v>
      </c>
      <c r="H4045" s="7">
        <v>572674</v>
      </c>
      <c r="I4045" s="5">
        <v>1</v>
      </c>
      <c r="J4045" s="5">
        <v>2</v>
      </c>
      <c r="K4045" s="5" t="s">
        <v>28400</v>
      </c>
      <c r="L4045" s="5">
        <v>3.6400000000000002E-2</v>
      </c>
      <c r="M4045" s="8"/>
      <c r="N4045" s="8"/>
      <c r="O4045" s="8"/>
      <c r="P4045" s="8"/>
      <c r="Q4045" s="8"/>
      <c r="R4045" s="5" t="s">
        <v>417</v>
      </c>
      <c r="S4045" s="5" t="s">
        <v>417</v>
      </c>
      <c r="T4045" s="5" t="s">
        <v>417</v>
      </c>
      <c r="U4045" s="5" t="s">
        <v>417</v>
      </c>
      <c r="V4045" s="5" t="s">
        <v>417</v>
      </c>
      <c r="W4045" s="5" t="s">
        <v>417</v>
      </c>
      <c r="X4045" s="5" t="s">
        <v>417</v>
      </c>
      <c r="Y4045" s="5" t="s">
        <v>417</v>
      </c>
      <c r="Z4045" s="5" t="s">
        <v>417</v>
      </c>
      <c r="AA4045" s="5" t="s">
        <v>417</v>
      </c>
      <c r="AB4045" s="5"/>
      <c r="AC4045" s="5"/>
      <c r="AD4045" s="5"/>
      <c r="AE4045" s="5"/>
      <c r="AF4045" s="5"/>
    </row>
    <row r="4046" spans="1:32">
      <c r="A4046" s="5" t="s">
        <v>28401</v>
      </c>
      <c r="B4046" s="5" t="str">
        <f>IF(COUNTIF('Leads Priorizados INT'!M:M,A4046)&gt;0,"Sí","No")</f>
        <v>No</v>
      </c>
      <c r="C4046">
        <v>1</v>
      </c>
      <c r="D4046" s="6" t="s">
        <v>414</v>
      </c>
      <c r="E4046" s="5" t="s">
        <v>28402</v>
      </c>
      <c r="F4046" s="5" t="s">
        <v>152</v>
      </c>
      <c r="G4046" s="5" t="s">
        <v>1758</v>
      </c>
      <c r="H4046" s="7">
        <v>556913</v>
      </c>
      <c r="I4046" s="5">
        <v>1</v>
      </c>
      <c r="J4046" s="5">
        <v>1</v>
      </c>
      <c r="K4046" s="5" t="s">
        <v>28403</v>
      </c>
      <c r="L4046" s="5">
        <v>3.6400000000000002E-2</v>
      </c>
      <c r="M4046" s="8"/>
      <c r="N4046" s="8"/>
      <c r="O4046" s="8"/>
      <c r="P4046" s="8"/>
      <c r="Q4046" s="8"/>
      <c r="R4046" s="5" t="s">
        <v>417</v>
      </c>
      <c r="S4046" s="5" t="s">
        <v>417</v>
      </c>
      <c r="T4046" s="5" t="s">
        <v>417</v>
      </c>
      <c r="U4046" s="5" t="s">
        <v>417</v>
      </c>
      <c r="V4046" s="5" t="s">
        <v>417</v>
      </c>
      <c r="W4046" s="5" t="s">
        <v>417</v>
      </c>
      <c r="X4046" s="5" t="s">
        <v>417</v>
      </c>
      <c r="Y4046" s="5" t="s">
        <v>417</v>
      </c>
      <c r="Z4046" s="5" t="s">
        <v>417</v>
      </c>
      <c r="AA4046" s="5" t="s">
        <v>417</v>
      </c>
      <c r="AB4046" s="5"/>
      <c r="AC4046" s="5"/>
      <c r="AD4046" s="5"/>
      <c r="AE4046" s="5"/>
      <c r="AF4046" s="5"/>
    </row>
    <row r="4047" spans="1:32" hidden="1">
      <c r="A4047" s="5" t="s">
        <v>28404</v>
      </c>
      <c r="B4047" s="5" t="str">
        <f>IF(COUNTIF('Leads Priorizados INT'!M:M,A4047)&gt;0,"Sí","No")</f>
        <v>No</v>
      </c>
      <c r="C4047">
        <v>0</v>
      </c>
      <c r="D4047" s="6" t="s">
        <v>414</v>
      </c>
      <c r="E4047" s="5" t="s">
        <v>28405</v>
      </c>
      <c r="F4047" s="5" t="s">
        <v>152</v>
      </c>
      <c r="G4047" s="5" t="s">
        <v>3787</v>
      </c>
      <c r="H4047" s="7">
        <v>688201</v>
      </c>
      <c r="I4047" s="5">
        <v>2</v>
      </c>
      <c r="J4047" s="5">
        <v>1</v>
      </c>
      <c r="K4047" s="5" t="s">
        <v>28406</v>
      </c>
      <c r="L4047" s="5">
        <v>3.6400000000000002E-2</v>
      </c>
      <c r="M4047" s="8">
        <v>915634069</v>
      </c>
      <c r="N4047" s="8"/>
      <c r="O4047" s="8"/>
      <c r="P4047" s="8"/>
      <c r="Q4047" s="8"/>
      <c r="R4047" s="5" t="s">
        <v>417</v>
      </c>
      <c r="S4047" s="5" t="s">
        <v>417</v>
      </c>
      <c r="T4047" s="5" t="s">
        <v>417</v>
      </c>
      <c r="U4047" s="5" t="s">
        <v>417</v>
      </c>
      <c r="V4047" s="5" t="s">
        <v>417</v>
      </c>
      <c r="W4047" s="5" t="s">
        <v>417</v>
      </c>
      <c r="X4047" s="5" t="s">
        <v>417</v>
      </c>
      <c r="Y4047" s="5" t="s">
        <v>417</v>
      </c>
      <c r="Z4047" s="5" t="s">
        <v>417</v>
      </c>
      <c r="AA4047" s="5" t="s">
        <v>417</v>
      </c>
      <c r="AB4047" s="5" t="s">
        <v>28407</v>
      </c>
      <c r="AC4047" s="5"/>
      <c r="AD4047" s="5"/>
      <c r="AE4047" s="5"/>
      <c r="AF4047" s="5"/>
    </row>
    <row r="4048" spans="1:32" hidden="1">
      <c r="A4048" s="5" t="s">
        <v>28408</v>
      </c>
      <c r="B4048" s="5" t="str">
        <f>IF(COUNTIF('Leads Priorizados INT'!M:M,A4048)&gt;0,"Sí","No")</f>
        <v>No</v>
      </c>
      <c r="C4048">
        <v>0</v>
      </c>
      <c r="D4048" s="6" t="s">
        <v>414</v>
      </c>
      <c r="E4048" s="5" t="s">
        <v>28409</v>
      </c>
      <c r="F4048" s="5" t="s">
        <v>1245</v>
      </c>
      <c r="G4048" s="5" t="s">
        <v>17221</v>
      </c>
      <c r="H4048" s="7">
        <v>3632172</v>
      </c>
      <c r="I4048" s="5">
        <v>11</v>
      </c>
      <c r="J4048" s="5">
        <v>2</v>
      </c>
      <c r="K4048" s="5" t="s">
        <v>28410</v>
      </c>
      <c r="L4048" s="5">
        <v>3.6299999999999999E-2</v>
      </c>
      <c r="M4048" s="8">
        <v>944051605</v>
      </c>
      <c r="N4048" s="8">
        <v>944000239</v>
      </c>
      <c r="O4048" s="8">
        <v>946740412</v>
      </c>
      <c r="P4048" s="8">
        <v>944051606</v>
      </c>
      <c r="Q4048" s="8"/>
      <c r="R4048" s="5" t="s">
        <v>417</v>
      </c>
      <c r="S4048" s="5" t="s">
        <v>417</v>
      </c>
      <c r="T4048" s="5" t="s">
        <v>417</v>
      </c>
      <c r="U4048" s="5" t="s">
        <v>417</v>
      </c>
      <c r="V4048" s="5" t="s">
        <v>417</v>
      </c>
      <c r="W4048" s="5" t="s">
        <v>417</v>
      </c>
      <c r="X4048" s="5" t="s">
        <v>417</v>
      </c>
      <c r="Y4048" s="5" t="s">
        <v>417</v>
      </c>
      <c r="Z4048" s="5" t="s">
        <v>417</v>
      </c>
      <c r="AA4048" s="5" t="s">
        <v>417</v>
      </c>
      <c r="AB4048" s="5"/>
      <c r="AC4048" s="5"/>
      <c r="AD4048" s="5"/>
      <c r="AE4048" s="5"/>
      <c r="AF4048" s="5"/>
    </row>
    <row r="4049" spans="1:32" hidden="1">
      <c r="A4049" s="5" t="s">
        <v>28411</v>
      </c>
      <c r="B4049" s="5" t="str">
        <f>IF(COUNTIF('Leads Priorizados INT'!M:M,A4049)&gt;0,"Sí","No")</f>
        <v>No</v>
      </c>
      <c r="C4049">
        <v>0</v>
      </c>
      <c r="D4049" s="6" t="s">
        <v>414</v>
      </c>
      <c r="E4049" s="5" t="s">
        <v>28412</v>
      </c>
      <c r="F4049" s="5" t="s">
        <v>1019</v>
      </c>
      <c r="G4049" s="5" t="s">
        <v>18759</v>
      </c>
      <c r="H4049" s="7">
        <v>593656</v>
      </c>
      <c r="I4049" s="5">
        <v>5</v>
      </c>
      <c r="J4049" s="5">
        <v>2</v>
      </c>
      <c r="K4049" s="5" t="s">
        <v>28413</v>
      </c>
      <c r="L4049" s="5">
        <v>3.6299999999999999E-2</v>
      </c>
      <c r="M4049" s="8">
        <v>948150463</v>
      </c>
      <c r="N4049" s="8">
        <v>948317153</v>
      </c>
      <c r="O4049" s="8"/>
      <c r="P4049" s="8"/>
      <c r="Q4049" s="8"/>
      <c r="R4049" s="5" t="s">
        <v>417</v>
      </c>
      <c r="S4049" s="5" t="s">
        <v>417</v>
      </c>
      <c r="T4049" s="5" t="s">
        <v>417</v>
      </c>
      <c r="U4049" s="5" t="s">
        <v>417</v>
      </c>
      <c r="V4049" s="5" t="s">
        <v>417</v>
      </c>
      <c r="W4049" s="5" t="s">
        <v>417</v>
      </c>
      <c r="X4049" s="5" t="s">
        <v>417</v>
      </c>
      <c r="Y4049" s="5" t="s">
        <v>417</v>
      </c>
      <c r="Z4049" s="5" t="s">
        <v>417</v>
      </c>
      <c r="AA4049" s="5" t="s">
        <v>417</v>
      </c>
      <c r="AB4049" s="5"/>
      <c r="AC4049" s="5"/>
      <c r="AD4049" s="5"/>
      <c r="AE4049" s="5"/>
      <c r="AF4049" s="5"/>
    </row>
    <row r="4050" spans="1:32" hidden="1">
      <c r="A4050" s="5" t="s">
        <v>28414</v>
      </c>
      <c r="B4050" s="5" t="str">
        <f>IF(COUNTIF('Leads Priorizados INT'!M:M,A4050)&gt;0,"Sí","No")</f>
        <v>No</v>
      </c>
      <c r="C4050">
        <v>0</v>
      </c>
      <c r="D4050" s="6" t="s">
        <v>414</v>
      </c>
      <c r="E4050" s="5" t="s">
        <v>28415</v>
      </c>
      <c r="F4050" s="5" t="s">
        <v>152</v>
      </c>
      <c r="G4050" s="5" t="s">
        <v>1641</v>
      </c>
      <c r="H4050" s="7">
        <v>586970</v>
      </c>
      <c r="I4050" s="5">
        <v>3</v>
      </c>
      <c r="J4050" s="5">
        <v>1</v>
      </c>
      <c r="K4050" s="5" t="s">
        <v>28416</v>
      </c>
      <c r="L4050" s="5">
        <v>3.6299999999999999E-2</v>
      </c>
      <c r="M4050" s="8">
        <v>915749242</v>
      </c>
      <c r="N4050" s="8"/>
      <c r="O4050" s="8"/>
      <c r="P4050" s="8"/>
      <c r="Q4050" s="8"/>
      <c r="R4050" s="5" t="s">
        <v>417</v>
      </c>
      <c r="S4050" s="5" t="s">
        <v>417</v>
      </c>
      <c r="T4050" s="5" t="s">
        <v>417</v>
      </c>
      <c r="U4050" s="5" t="s">
        <v>417</v>
      </c>
      <c r="V4050" s="5" t="s">
        <v>417</v>
      </c>
      <c r="W4050" s="5" t="s">
        <v>417</v>
      </c>
      <c r="X4050" s="5" t="s">
        <v>417</v>
      </c>
      <c r="Y4050" s="5" t="s">
        <v>417</v>
      </c>
      <c r="Z4050" s="5" t="s">
        <v>417</v>
      </c>
      <c r="AA4050" s="5" t="s">
        <v>417</v>
      </c>
      <c r="AB4050" s="5"/>
      <c r="AC4050" s="5"/>
      <c r="AD4050" s="5"/>
      <c r="AE4050" s="5"/>
      <c r="AF4050" s="5"/>
    </row>
    <row r="4051" spans="1:32" hidden="1">
      <c r="A4051" s="5" t="s">
        <v>28417</v>
      </c>
      <c r="B4051" s="5" t="str">
        <f>IF(COUNTIF('Leads Priorizados INT'!M:M,A4051)&gt;0,"Sí","No")</f>
        <v>No</v>
      </c>
      <c r="C4051">
        <v>0</v>
      </c>
      <c r="D4051" s="6" t="s">
        <v>430</v>
      </c>
      <c r="E4051" s="5" t="s">
        <v>28418</v>
      </c>
      <c r="F4051" s="5" t="s">
        <v>152</v>
      </c>
      <c r="G4051" s="5" t="s">
        <v>1690</v>
      </c>
      <c r="H4051" s="7">
        <v>2611066</v>
      </c>
      <c r="I4051" s="5">
        <v>4</v>
      </c>
      <c r="J4051" s="5">
        <v>1</v>
      </c>
      <c r="K4051" s="5" t="s">
        <v>28419</v>
      </c>
      <c r="L4051" s="5">
        <v>3.6299999999999999E-2</v>
      </c>
      <c r="M4051" s="8">
        <v>917154957</v>
      </c>
      <c r="N4051" s="8">
        <v>916433829</v>
      </c>
      <c r="O4051" s="8">
        <v>672664663</v>
      </c>
      <c r="P4051" s="8">
        <v>692730418</v>
      </c>
      <c r="Q4051" s="8">
        <v>691526857</v>
      </c>
      <c r="R4051" s="5" t="s">
        <v>417</v>
      </c>
      <c r="S4051" s="5" t="s">
        <v>417</v>
      </c>
      <c r="T4051" s="5" t="s">
        <v>417</v>
      </c>
      <c r="U4051" s="5" t="s">
        <v>417</v>
      </c>
      <c r="V4051" s="5" t="s">
        <v>417</v>
      </c>
      <c r="W4051" s="5" t="s">
        <v>417</v>
      </c>
      <c r="X4051" s="5" t="s">
        <v>417</v>
      </c>
      <c r="Y4051" s="5" t="s">
        <v>417</v>
      </c>
      <c r="Z4051" s="5" t="s">
        <v>417</v>
      </c>
      <c r="AA4051" s="5" t="s">
        <v>417</v>
      </c>
      <c r="AB4051" s="5" t="s">
        <v>28420</v>
      </c>
      <c r="AC4051" s="5"/>
      <c r="AD4051" s="5"/>
      <c r="AE4051" s="5"/>
      <c r="AF4051" s="5"/>
    </row>
    <row r="4052" spans="1:32" hidden="1">
      <c r="A4052" s="5" t="s">
        <v>28421</v>
      </c>
      <c r="B4052" s="5" t="str">
        <f>IF(COUNTIF('Leads Priorizados INT'!M:M,A4052)&gt;0,"Sí","No")</f>
        <v>No</v>
      </c>
      <c r="C4052">
        <v>0</v>
      </c>
      <c r="D4052" s="6" t="s">
        <v>414</v>
      </c>
      <c r="E4052" s="5" t="s">
        <v>28422</v>
      </c>
      <c r="F4052" s="5" t="s">
        <v>700</v>
      </c>
      <c r="G4052" s="5" t="s">
        <v>12535</v>
      </c>
      <c r="H4052" s="7">
        <v>604324</v>
      </c>
      <c r="I4052" s="5">
        <v>3</v>
      </c>
      <c r="J4052" s="5">
        <v>1</v>
      </c>
      <c r="K4052" s="5" t="s">
        <v>28423</v>
      </c>
      <c r="L4052" s="5">
        <v>3.6299999999999999E-2</v>
      </c>
      <c r="M4052" s="8"/>
      <c r="N4052" s="8"/>
      <c r="O4052" s="8"/>
      <c r="P4052" s="8"/>
      <c r="Q4052" s="8"/>
      <c r="R4052" s="5" t="s">
        <v>417</v>
      </c>
      <c r="S4052" s="5" t="s">
        <v>417</v>
      </c>
      <c r="T4052" s="5" t="s">
        <v>417</v>
      </c>
      <c r="U4052" s="5" t="s">
        <v>417</v>
      </c>
      <c r="V4052" s="5" t="s">
        <v>417</v>
      </c>
      <c r="W4052" s="5" t="s">
        <v>417</v>
      </c>
      <c r="X4052" s="5" t="s">
        <v>417</v>
      </c>
      <c r="Y4052" s="5" t="s">
        <v>417</v>
      </c>
      <c r="Z4052" s="5" t="s">
        <v>417</v>
      </c>
      <c r="AA4052" s="5" t="s">
        <v>417</v>
      </c>
      <c r="AB4052" s="5"/>
      <c r="AC4052" s="5"/>
      <c r="AD4052" s="5"/>
      <c r="AE4052" s="5"/>
      <c r="AF4052" s="5"/>
    </row>
    <row r="4053" spans="1:32" hidden="1">
      <c r="A4053" s="5" t="s">
        <v>28424</v>
      </c>
      <c r="B4053" s="5" t="str">
        <f>IF(COUNTIF('Leads Priorizados INT'!M:M,A4053)&gt;0,"Sí","No")</f>
        <v>No</v>
      </c>
      <c r="C4053">
        <v>0</v>
      </c>
      <c r="D4053" s="6" t="s">
        <v>414</v>
      </c>
      <c r="E4053" s="5" t="s">
        <v>28425</v>
      </c>
      <c r="F4053" s="5" t="s">
        <v>1382</v>
      </c>
      <c r="G4053" s="5" t="s">
        <v>18288</v>
      </c>
      <c r="H4053" s="7">
        <v>4074654</v>
      </c>
      <c r="I4053" s="5">
        <v>7</v>
      </c>
      <c r="J4053" s="5">
        <v>1</v>
      </c>
      <c r="K4053" s="5" t="s">
        <v>28426</v>
      </c>
      <c r="L4053" s="5">
        <v>3.6299999999999999E-2</v>
      </c>
      <c r="M4053" s="8"/>
      <c r="N4053" s="8"/>
      <c r="O4053" s="8"/>
      <c r="P4053" s="8"/>
      <c r="Q4053" s="8"/>
      <c r="R4053" s="5" t="s">
        <v>417</v>
      </c>
      <c r="S4053" s="5" t="s">
        <v>417</v>
      </c>
      <c r="T4053" s="5" t="s">
        <v>417</v>
      </c>
      <c r="U4053" s="5" t="s">
        <v>417</v>
      </c>
      <c r="V4053" s="5" t="s">
        <v>417</v>
      </c>
      <c r="W4053" s="5" t="s">
        <v>417</v>
      </c>
      <c r="X4053" s="5" t="s">
        <v>417</v>
      </c>
      <c r="Y4053" s="5" t="s">
        <v>417</v>
      </c>
      <c r="Z4053" s="5" t="s">
        <v>417</v>
      </c>
      <c r="AA4053" s="5" t="s">
        <v>417</v>
      </c>
      <c r="AB4053" s="5"/>
      <c r="AC4053" s="5"/>
      <c r="AD4053" s="5"/>
      <c r="AE4053" s="5"/>
      <c r="AF4053" s="5"/>
    </row>
    <row r="4054" spans="1:32">
      <c r="A4054" s="5" t="s">
        <v>28427</v>
      </c>
      <c r="B4054" s="5" t="str">
        <f>IF(COUNTIF('Leads Priorizados INT'!M:M,A4054)&gt;0,"Sí","No")</f>
        <v>No</v>
      </c>
      <c r="C4054">
        <v>1</v>
      </c>
      <c r="D4054" s="6" t="s">
        <v>414</v>
      </c>
      <c r="E4054" s="5" t="s">
        <v>28428</v>
      </c>
      <c r="F4054" s="5" t="s">
        <v>729</v>
      </c>
      <c r="G4054" s="5" t="s">
        <v>10039</v>
      </c>
      <c r="H4054" s="7">
        <v>556562</v>
      </c>
      <c r="I4054" s="5">
        <v>3</v>
      </c>
      <c r="J4054" s="5">
        <v>1</v>
      </c>
      <c r="K4054" s="5" t="s">
        <v>28429</v>
      </c>
      <c r="L4054" s="5">
        <v>3.6299999999999999E-2</v>
      </c>
      <c r="M4054" s="8"/>
      <c r="N4054" s="8"/>
      <c r="O4054" s="8"/>
      <c r="P4054" s="8"/>
      <c r="Q4054" s="8"/>
      <c r="R4054" s="5" t="s">
        <v>417</v>
      </c>
      <c r="S4054" s="5" t="s">
        <v>417</v>
      </c>
      <c r="T4054" s="5" t="s">
        <v>417</v>
      </c>
      <c r="U4054" s="5" t="s">
        <v>417</v>
      </c>
      <c r="V4054" s="5" t="s">
        <v>417</v>
      </c>
      <c r="W4054" s="5" t="s">
        <v>417</v>
      </c>
      <c r="X4054" s="5" t="s">
        <v>417</v>
      </c>
      <c r="Y4054" s="5" t="s">
        <v>417</v>
      </c>
      <c r="Z4054" s="5" t="s">
        <v>417</v>
      </c>
      <c r="AA4054" s="5" t="s">
        <v>417</v>
      </c>
      <c r="AB4054" s="5"/>
      <c r="AC4054" s="5"/>
      <c r="AD4054" s="5"/>
      <c r="AE4054" s="5"/>
      <c r="AF4054" s="5"/>
    </row>
    <row r="4055" spans="1:32" hidden="1">
      <c r="A4055" s="5" t="s">
        <v>28430</v>
      </c>
      <c r="B4055" s="5" t="str">
        <f>IF(COUNTIF('Leads Priorizados INT'!M:M,A4055)&gt;0,"Sí","No")</f>
        <v>No</v>
      </c>
      <c r="C4055">
        <v>0</v>
      </c>
      <c r="D4055" s="6" t="s">
        <v>414</v>
      </c>
      <c r="E4055" s="5" t="s">
        <v>28431</v>
      </c>
      <c r="F4055" s="5" t="s">
        <v>3780</v>
      </c>
      <c r="G4055" s="5" t="s">
        <v>24773</v>
      </c>
      <c r="H4055" s="7">
        <v>797946</v>
      </c>
      <c r="I4055" s="5">
        <v>0</v>
      </c>
      <c r="J4055" s="5">
        <v>1</v>
      </c>
      <c r="K4055" s="5" t="s">
        <v>28432</v>
      </c>
      <c r="L4055" s="5">
        <v>3.6200000000000003E-2</v>
      </c>
      <c r="M4055" s="8"/>
      <c r="N4055" s="8"/>
      <c r="O4055" s="8"/>
      <c r="P4055" s="8"/>
      <c r="Q4055" s="8"/>
      <c r="R4055" s="5" t="s">
        <v>417</v>
      </c>
      <c r="S4055" s="5" t="s">
        <v>417</v>
      </c>
      <c r="T4055" s="5" t="s">
        <v>417</v>
      </c>
      <c r="U4055" s="5" t="s">
        <v>417</v>
      </c>
      <c r="V4055" s="5" t="s">
        <v>417</v>
      </c>
      <c r="W4055" s="5" t="s">
        <v>417</v>
      </c>
      <c r="X4055" s="5" t="s">
        <v>417</v>
      </c>
      <c r="Y4055" s="5" t="s">
        <v>417</v>
      </c>
      <c r="Z4055" s="5" t="s">
        <v>417</v>
      </c>
      <c r="AA4055" s="5" t="s">
        <v>417</v>
      </c>
      <c r="AB4055" s="5"/>
      <c r="AC4055" s="5"/>
      <c r="AD4055" s="5"/>
      <c r="AE4055" s="5"/>
      <c r="AF4055" s="5"/>
    </row>
    <row r="4056" spans="1:32" hidden="1">
      <c r="A4056" s="5" t="s">
        <v>28433</v>
      </c>
      <c r="B4056" s="5" t="str">
        <f>IF(COUNTIF('Leads Priorizados INT'!M:M,A4056)&gt;0,"Sí","No")</f>
        <v>No</v>
      </c>
      <c r="C4056">
        <v>0</v>
      </c>
      <c r="D4056" s="6" t="s">
        <v>430</v>
      </c>
      <c r="E4056" s="5" t="s">
        <v>28434</v>
      </c>
      <c r="F4056" s="5" t="s">
        <v>3780</v>
      </c>
      <c r="G4056" s="5" t="s">
        <v>16525</v>
      </c>
      <c r="H4056" s="7">
        <v>480013</v>
      </c>
      <c r="I4056" s="5">
        <v>6</v>
      </c>
      <c r="J4056" s="5">
        <v>1</v>
      </c>
      <c r="K4056" s="5" t="s">
        <v>28435</v>
      </c>
      <c r="L4056" s="5">
        <v>3.6200000000000003E-2</v>
      </c>
      <c r="M4056" s="8">
        <v>958162661</v>
      </c>
      <c r="N4056" s="8">
        <v>958073400</v>
      </c>
      <c r="O4056" s="8"/>
      <c r="P4056" s="8"/>
      <c r="Q4056" s="8"/>
      <c r="R4056" s="5" t="s">
        <v>417</v>
      </c>
      <c r="S4056" s="5" t="s">
        <v>417</v>
      </c>
      <c r="T4056" s="5" t="s">
        <v>417</v>
      </c>
      <c r="U4056" s="5" t="s">
        <v>417</v>
      </c>
      <c r="V4056" s="5" t="s">
        <v>417</v>
      </c>
      <c r="W4056" s="5" t="s">
        <v>417</v>
      </c>
      <c r="X4056" s="5" t="s">
        <v>417</v>
      </c>
      <c r="Y4056" s="5" t="s">
        <v>417</v>
      </c>
      <c r="Z4056" s="5" t="s">
        <v>417</v>
      </c>
      <c r="AA4056" s="5" t="s">
        <v>417</v>
      </c>
      <c r="AB4056" s="5" t="s">
        <v>28436</v>
      </c>
      <c r="AC4056" s="5"/>
      <c r="AD4056" s="5"/>
      <c r="AE4056" s="5"/>
      <c r="AF4056" s="5"/>
    </row>
    <row r="4057" spans="1:32">
      <c r="A4057" s="5" t="s">
        <v>28437</v>
      </c>
      <c r="B4057" s="5" t="str">
        <f>IF(COUNTIF('Leads Priorizados INT'!M:M,A4057)&gt;0,"Sí","No")</f>
        <v>No</v>
      </c>
      <c r="C4057">
        <v>1</v>
      </c>
      <c r="D4057" s="6" t="s">
        <v>414</v>
      </c>
      <c r="E4057" s="5" t="s">
        <v>28438</v>
      </c>
      <c r="F4057" s="5" t="s">
        <v>135</v>
      </c>
      <c r="G4057" s="5" t="s">
        <v>11099</v>
      </c>
      <c r="H4057" s="7">
        <v>610934</v>
      </c>
      <c r="I4057" s="5">
        <v>1</v>
      </c>
      <c r="J4057" s="5">
        <v>1</v>
      </c>
      <c r="K4057" s="5" t="s">
        <v>28439</v>
      </c>
      <c r="L4057" s="5">
        <v>3.61E-2</v>
      </c>
      <c r="M4057" s="8"/>
      <c r="N4057" s="8"/>
      <c r="O4057" s="8"/>
      <c r="P4057" s="8"/>
      <c r="Q4057" s="8"/>
      <c r="R4057" s="5" t="s">
        <v>417</v>
      </c>
      <c r="S4057" s="5" t="s">
        <v>417</v>
      </c>
      <c r="T4057" s="5" t="s">
        <v>417</v>
      </c>
      <c r="U4057" s="5" t="s">
        <v>417</v>
      </c>
      <c r="V4057" s="5" t="s">
        <v>417</v>
      </c>
      <c r="W4057" s="5" t="s">
        <v>417</v>
      </c>
      <c r="X4057" s="5" t="s">
        <v>417</v>
      </c>
      <c r="Y4057" s="5" t="s">
        <v>417</v>
      </c>
      <c r="Z4057" s="5" t="s">
        <v>417</v>
      </c>
      <c r="AA4057" s="5" t="s">
        <v>417</v>
      </c>
      <c r="AB4057" s="5"/>
      <c r="AC4057" s="5"/>
      <c r="AD4057" s="5"/>
      <c r="AE4057" s="5"/>
      <c r="AF4057" s="5"/>
    </row>
    <row r="4058" spans="1:32">
      <c r="A4058" s="5" t="s">
        <v>28440</v>
      </c>
      <c r="B4058" s="5" t="str">
        <f>IF(COUNTIF('Leads Priorizados INT'!M:M,A4058)&gt;0,"Sí","No")</f>
        <v>No</v>
      </c>
      <c r="C4058">
        <v>1</v>
      </c>
      <c r="D4058" s="6" t="s">
        <v>414</v>
      </c>
      <c r="E4058" s="5" t="s">
        <v>28441</v>
      </c>
      <c r="F4058" s="5" t="s">
        <v>700</v>
      </c>
      <c r="G4058" s="5" t="s">
        <v>12535</v>
      </c>
      <c r="H4058" s="7">
        <v>1105291</v>
      </c>
      <c r="I4058" s="5">
        <v>2</v>
      </c>
      <c r="J4058" s="5">
        <v>2</v>
      </c>
      <c r="K4058" s="5" t="s">
        <v>28442</v>
      </c>
      <c r="L4058" s="5">
        <v>3.61E-2</v>
      </c>
      <c r="M4058" s="8">
        <v>955722189</v>
      </c>
      <c r="N4058" s="8"/>
      <c r="O4058" s="8"/>
      <c r="P4058" s="8"/>
      <c r="Q4058" s="8"/>
      <c r="R4058" s="5" t="s">
        <v>417</v>
      </c>
      <c r="S4058" s="5" t="s">
        <v>417</v>
      </c>
      <c r="T4058" s="5" t="s">
        <v>417</v>
      </c>
      <c r="U4058" s="5" t="s">
        <v>417</v>
      </c>
      <c r="V4058" s="5" t="s">
        <v>417</v>
      </c>
      <c r="W4058" s="5" t="s">
        <v>417</v>
      </c>
      <c r="X4058" s="5" t="s">
        <v>417</v>
      </c>
      <c r="Y4058" s="5" t="s">
        <v>417</v>
      </c>
      <c r="Z4058" s="5" t="s">
        <v>417</v>
      </c>
      <c r="AA4058" s="5" t="s">
        <v>417</v>
      </c>
      <c r="AB4058" s="5"/>
      <c r="AC4058" s="5"/>
      <c r="AD4058" s="5"/>
      <c r="AE4058" s="5"/>
      <c r="AF4058" s="5"/>
    </row>
    <row r="4059" spans="1:32">
      <c r="A4059" s="5" t="s">
        <v>28443</v>
      </c>
      <c r="B4059" s="5" t="str">
        <f>IF(COUNTIF('Leads Priorizados INT'!M:M,A4059)&gt;0,"Sí","No")</f>
        <v>No</v>
      </c>
      <c r="C4059">
        <v>1</v>
      </c>
      <c r="D4059" s="6" t="s">
        <v>414</v>
      </c>
      <c r="E4059" s="5" t="s">
        <v>28444</v>
      </c>
      <c r="F4059" s="5" t="s">
        <v>1065</v>
      </c>
      <c r="G4059" s="5" t="s">
        <v>10013</v>
      </c>
      <c r="H4059" s="7">
        <v>303249</v>
      </c>
      <c r="I4059" s="5">
        <v>1</v>
      </c>
      <c r="J4059" s="5">
        <v>1</v>
      </c>
      <c r="K4059" s="5" t="s">
        <v>28445</v>
      </c>
      <c r="L4059" s="5">
        <v>3.61E-2</v>
      </c>
      <c r="M4059" s="8"/>
      <c r="N4059" s="8"/>
      <c r="O4059" s="8"/>
      <c r="P4059" s="8"/>
      <c r="Q4059" s="8"/>
      <c r="R4059" s="5" t="s">
        <v>417</v>
      </c>
      <c r="S4059" s="5" t="s">
        <v>417</v>
      </c>
      <c r="T4059" s="5" t="s">
        <v>417</v>
      </c>
      <c r="U4059" s="5" t="s">
        <v>417</v>
      </c>
      <c r="V4059" s="5" t="s">
        <v>417</v>
      </c>
      <c r="W4059" s="5" t="s">
        <v>417</v>
      </c>
      <c r="X4059" s="5" t="s">
        <v>417</v>
      </c>
      <c r="Y4059" s="5" t="s">
        <v>417</v>
      </c>
      <c r="Z4059" s="5" t="s">
        <v>417</v>
      </c>
      <c r="AA4059" s="5" t="s">
        <v>417</v>
      </c>
      <c r="AB4059" s="5"/>
      <c r="AC4059" s="5"/>
      <c r="AD4059" s="5"/>
      <c r="AE4059" s="5"/>
      <c r="AF4059" s="5"/>
    </row>
    <row r="4060" spans="1:32" hidden="1">
      <c r="A4060" s="5" t="s">
        <v>28446</v>
      </c>
      <c r="B4060" s="5" t="str">
        <f>IF(COUNTIF('Leads Priorizados INT'!M:M,A4060)&gt;0,"Sí","No")</f>
        <v>No</v>
      </c>
      <c r="C4060">
        <v>0</v>
      </c>
      <c r="D4060" s="6" t="s">
        <v>414</v>
      </c>
      <c r="E4060" s="5" t="s">
        <v>28447</v>
      </c>
      <c r="F4060" s="5" t="s">
        <v>152</v>
      </c>
      <c r="G4060" s="5" t="s">
        <v>9691</v>
      </c>
      <c r="H4060" s="7">
        <v>978518</v>
      </c>
      <c r="I4060" s="5">
        <v>25</v>
      </c>
      <c r="J4060" s="5">
        <v>1</v>
      </c>
      <c r="K4060" s="5" t="s">
        <v>28448</v>
      </c>
      <c r="L4060" s="5">
        <v>3.61E-2</v>
      </c>
      <c r="M4060" s="8"/>
      <c r="N4060" s="8"/>
      <c r="O4060" s="8"/>
      <c r="P4060" s="8"/>
      <c r="Q4060" s="8"/>
      <c r="R4060" s="5" t="s">
        <v>417</v>
      </c>
      <c r="S4060" s="5" t="s">
        <v>417</v>
      </c>
      <c r="T4060" s="5" t="s">
        <v>417</v>
      </c>
      <c r="U4060" s="5" t="s">
        <v>417</v>
      </c>
      <c r="V4060" s="5" t="s">
        <v>417</v>
      </c>
      <c r="W4060" s="5" t="s">
        <v>417</v>
      </c>
      <c r="X4060" s="5" t="s">
        <v>417</v>
      </c>
      <c r="Y4060" s="5" t="s">
        <v>417</v>
      </c>
      <c r="Z4060" s="5" t="s">
        <v>417</v>
      </c>
      <c r="AA4060" s="5" t="s">
        <v>417</v>
      </c>
      <c r="AB4060" s="5" t="s">
        <v>28449</v>
      </c>
      <c r="AC4060" s="5"/>
      <c r="AD4060" s="5"/>
      <c r="AE4060" s="5"/>
      <c r="AF4060" s="5"/>
    </row>
    <row r="4061" spans="1:32">
      <c r="A4061" s="5" t="s">
        <v>28450</v>
      </c>
      <c r="B4061" s="5" t="str">
        <f>IF(COUNTIF('Leads Priorizados INT'!M:M,A4061)&gt;0,"Sí","No")</f>
        <v>No</v>
      </c>
      <c r="C4061">
        <v>1</v>
      </c>
      <c r="D4061" s="6" t="s">
        <v>414</v>
      </c>
      <c r="E4061" s="5" t="s">
        <v>28451</v>
      </c>
      <c r="F4061" s="5" t="s">
        <v>152</v>
      </c>
      <c r="G4061" s="5" t="s">
        <v>2486</v>
      </c>
      <c r="H4061" s="7">
        <v>786293</v>
      </c>
      <c r="I4061" s="5">
        <v>1</v>
      </c>
      <c r="J4061" s="5">
        <v>2</v>
      </c>
      <c r="K4061" s="5" t="s">
        <v>28452</v>
      </c>
      <c r="L4061" s="5">
        <v>3.61E-2</v>
      </c>
      <c r="M4061" s="8">
        <v>913004337</v>
      </c>
      <c r="N4061" s="8"/>
      <c r="O4061" s="8"/>
      <c r="P4061" s="8"/>
      <c r="Q4061" s="8"/>
      <c r="R4061" s="5" t="s">
        <v>417</v>
      </c>
      <c r="S4061" s="5" t="s">
        <v>417</v>
      </c>
      <c r="T4061" s="5" t="s">
        <v>417</v>
      </c>
      <c r="U4061" s="5" t="s">
        <v>417</v>
      </c>
      <c r="V4061" s="5" t="s">
        <v>417</v>
      </c>
      <c r="W4061" s="5" t="s">
        <v>417</v>
      </c>
      <c r="X4061" s="5" t="s">
        <v>417</v>
      </c>
      <c r="Y4061" s="5" t="s">
        <v>417</v>
      </c>
      <c r="Z4061" s="5" t="s">
        <v>417</v>
      </c>
      <c r="AA4061" s="5" t="s">
        <v>417</v>
      </c>
      <c r="AB4061" s="5"/>
      <c r="AC4061" s="5"/>
      <c r="AD4061" s="5"/>
      <c r="AE4061" s="5"/>
      <c r="AF4061" s="5"/>
    </row>
    <row r="4062" spans="1:32">
      <c r="A4062" s="5" t="s">
        <v>28453</v>
      </c>
      <c r="B4062" s="5" t="str">
        <f>IF(COUNTIF('Leads Priorizados INT'!M:M,A4062)&gt;0,"Sí","No")</f>
        <v>No</v>
      </c>
      <c r="C4062">
        <v>1</v>
      </c>
      <c r="D4062" s="6" t="s">
        <v>414</v>
      </c>
      <c r="E4062" s="5" t="s">
        <v>28454</v>
      </c>
      <c r="F4062" s="5" t="s">
        <v>152</v>
      </c>
      <c r="G4062" s="5" t="s">
        <v>28455</v>
      </c>
      <c r="H4062" s="7">
        <v>1045271</v>
      </c>
      <c r="I4062" s="5">
        <v>3</v>
      </c>
      <c r="J4062" s="5">
        <v>1</v>
      </c>
      <c r="K4062" s="5" t="s">
        <v>28456</v>
      </c>
      <c r="L4062" s="5">
        <v>3.61E-2</v>
      </c>
      <c r="M4062" s="8">
        <v>918907339</v>
      </c>
      <c r="N4062" s="8">
        <v>918901213</v>
      </c>
      <c r="O4062" s="8">
        <v>670639000</v>
      </c>
      <c r="P4062" s="8">
        <v>670639005</v>
      </c>
      <c r="Q4062" s="8">
        <v>670639002</v>
      </c>
      <c r="R4062" s="5" t="s">
        <v>417</v>
      </c>
      <c r="S4062" s="5" t="s">
        <v>417</v>
      </c>
      <c r="T4062" s="5" t="s">
        <v>417</v>
      </c>
      <c r="U4062" s="5" t="s">
        <v>417</v>
      </c>
      <c r="V4062" s="5" t="s">
        <v>417</v>
      </c>
      <c r="W4062" s="5" t="s">
        <v>417</v>
      </c>
      <c r="X4062" s="5" t="s">
        <v>417</v>
      </c>
      <c r="Y4062" s="5" t="s">
        <v>417</v>
      </c>
      <c r="Z4062" s="5" t="s">
        <v>417</v>
      </c>
      <c r="AA4062" s="5" t="s">
        <v>417</v>
      </c>
      <c r="AB4062" s="5"/>
      <c r="AC4062" s="5"/>
      <c r="AD4062" s="5"/>
      <c r="AE4062" s="5"/>
      <c r="AF4062" s="5"/>
    </row>
    <row r="4063" spans="1:32" hidden="1">
      <c r="A4063" s="5" t="s">
        <v>28457</v>
      </c>
      <c r="B4063" s="5" t="str">
        <f>IF(COUNTIF('Leads Priorizados INT'!M:M,A4063)&gt;0,"Sí","No")</f>
        <v>No</v>
      </c>
      <c r="C4063">
        <v>0</v>
      </c>
      <c r="D4063" s="6" t="s">
        <v>414</v>
      </c>
      <c r="E4063" s="5" t="s">
        <v>28458</v>
      </c>
      <c r="F4063" s="5" t="s">
        <v>152</v>
      </c>
      <c r="G4063" s="5" t="s">
        <v>9402</v>
      </c>
      <c r="H4063" s="7">
        <v>755990</v>
      </c>
      <c r="I4063" s="5">
        <v>3</v>
      </c>
      <c r="J4063" s="5">
        <v>1</v>
      </c>
      <c r="K4063" s="5" t="s">
        <v>28459</v>
      </c>
      <c r="L4063" s="5">
        <v>3.61E-2</v>
      </c>
      <c r="M4063" s="8"/>
      <c r="N4063" s="8"/>
      <c r="O4063" s="8"/>
      <c r="P4063" s="8"/>
      <c r="Q4063" s="8"/>
      <c r="R4063" s="5" t="s">
        <v>417</v>
      </c>
      <c r="S4063" s="5" t="s">
        <v>417</v>
      </c>
      <c r="T4063" s="5" t="s">
        <v>417</v>
      </c>
      <c r="U4063" s="5" t="s">
        <v>417</v>
      </c>
      <c r="V4063" s="5" t="s">
        <v>417</v>
      </c>
      <c r="W4063" s="5" t="s">
        <v>417</v>
      </c>
      <c r="X4063" s="5" t="s">
        <v>417</v>
      </c>
      <c r="Y4063" s="5" t="s">
        <v>417</v>
      </c>
      <c r="Z4063" s="5" t="s">
        <v>417</v>
      </c>
      <c r="AA4063" s="5" t="s">
        <v>417</v>
      </c>
      <c r="AB4063" s="5"/>
      <c r="AC4063" s="5"/>
      <c r="AD4063" s="5"/>
      <c r="AE4063" s="5"/>
      <c r="AF4063" s="5"/>
    </row>
    <row r="4064" spans="1:32" hidden="1">
      <c r="A4064" s="5" t="s">
        <v>28460</v>
      </c>
      <c r="B4064" s="5" t="str">
        <f>IF(COUNTIF('Leads Priorizados INT'!M:M,A4064)&gt;0,"Sí","No")</f>
        <v>No</v>
      </c>
      <c r="C4064">
        <v>0</v>
      </c>
      <c r="D4064" s="6" t="s">
        <v>414</v>
      </c>
      <c r="E4064" s="5" t="s">
        <v>28461</v>
      </c>
      <c r="F4064" s="5" t="s">
        <v>152</v>
      </c>
      <c r="G4064" s="5" t="s">
        <v>601</v>
      </c>
      <c r="H4064" s="7">
        <v>460233</v>
      </c>
      <c r="I4064" s="5">
        <v>3</v>
      </c>
      <c r="J4064" s="5">
        <v>1</v>
      </c>
      <c r="K4064" s="5" t="s">
        <v>28462</v>
      </c>
      <c r="L4064" s="5">
        <v>3.61E-2</v>
      </c>
      <c r="M4064" s="8"/>
      <c r="N4064" s="8"/>
      <c r="O4064" s="8"/>
      <c r="P4064" s="8"/>
      <c r="Q4064" s="8"/>
      <c r="R4064" s="5" t="s">
        <v>417</v>
      </c>
      <c r="S4064" s="5" t="s">
        <v>417</v>
      </c>
      <c r="T4064" s="5" t="s">
        <v>417</v>
      </c>
      <c r="U4064" s="5" t="s">
        <v>417</v>
      </c>
      <c r="V4064" s="5" t="s">
        <v>417</v>
      </c>
      <c r="W4064" s="5" t="s">
        <v>417</v>
      </c>
      <c r="X4064" s="5" t="s">
        <v>417</v>
      </c>
      <c r="Y4064" s="5" t="s">
        <v>417</v>
      </c>
      <c r="Z4064" s="5" t="s">
        <v>417</v>
      </c>
      <c r="AA4064" s="5" t="s">
        <v>417</v>
      </c>
      <c r="AB4064" s="5"/>
      <c r="AC4064" s="5"/>
      <c r="AD4064" s="5"/>
      <c r="AE4064" s="5"/>
      <c r="AF4064" s="5"/>
    </row>
    <row r="4065" spans="1:32">
      <c r="A4065" s="5" t="s">
        <v>28463</v>
      </c>
      <c r="B4065" s="5" t="str">
        <f>IF(COUNTIF('Leads Priorizados INT'!M:M,A4065)&gt;0,"Sí","No")</f>
        <v>No</v>
      </c>
      <c r="C4065">
        <v>1</v>
      </c>
      <c r="D4065" s="6" t="s">
        <v>414</v>
      </c>
      <c r="E4065" s="5" t="s">
        <v>28464</v>
      </c>
      <c r="F4065" s="5" t="s">
        <v>152</v>
      </c>
      <c r="G4065" s="5" t="s">
        <v>1758</v>
      </c>
      <c r="H4065" s="7">
        <v>843749</v>
      </c>
      <c r="I4065" s="5">
        <v>7</v>
      </c>
      <c r="J4065" s="5">
        <v>1</v>
      </c>
      <c r="K4065" s="5" t="s">
        <v>28465</v>
      </c>
      <c r="L4065" s="5">
        <v>3.61E-2</v>
      </c>
      <c r="M4065" s="8"/>
      <c r="N4065" s="8"/>
      <c r="O4065" s="8"/>
      <c r="P4065" s="8"/>
      <c r="Q4065" s="8"/>
      <c r="R4065" s="5" t="s">
        <v>417</v>
      </c>
      <c r="S4065" s="5" t="s">
        <v>417</v>
      </c>
      <c r="T4065" s="5" t="s">
        <v>417</v>
      </c>
      <c r="U4065" s="5" t="s">
        <v>417</v>
      </c>
      <c r="V4065" s="5" t="s">
        <v>417</v>
      </c>
      <c r="W4065" s="5" t="s">
        <v>417</v>
      </c>
      <c r="X4065" s="5" t="s">
        <v>417</v>
      </c>
      <c r="Y4065" s="5" t="s">
        <v>417</v>
      </c>
      <c r="Z4065" s="5" t="s">
        <v>417</v>
      </c>
      <c r="AA4065" s="5" t="s">
        <v>417</v>
      </c>
      <c r="AB4065" s="5"/>
      <c r="AC4065" s="5"/>
      <c r="AD4065" s="5"/>
      <c r="AE4065" s="5"/>
      <c r="AF4065" s="5"/>
    </row>
    <row r="4066" spans="1:32" hidden="1">
      <c r="A4066" s="5" t="s">
        <v>28466</v>
      </c>
      <c r="B4066" s="5" t="str">
        <f>IF(COUNTIF('Leads Priorizados INT'!M:M,A4066)&gt;0,"Sí","No")</f>
        <v>No</v>
      </c>
      <c r="C4066">
        <v>0</v>
      </c>
      <c r="D4066" s="6" t="s">
        <v>414</v>
      </c>
      <c r="E4066" s="5" t="s">
        <v>28467</v>
      </c>
      <c r="F4066" s="5" t="s">
        <v>1680</v>
      </c>
      <c r="G4066" s="5" t="s">
        <v>1681</v>
      </c>
      <c r="H4066" s="7">
        <v>313033</v>
      </c>
      <c r="I4066" s="5">
        <v>1</v>
      </c>
      <c r="J4066" s="5">
        <v>2</v>
      </c>
      <c r="K4066" s="5" t="s">
        <v>28468</v>
      </c>
      <c r="L4066" s="5">
        <v>3.5999999999999997E-2</v>
      </c>
      <c r="M4066" s="8">
        <v>954519551</v>
      </c>
      <c r="N4066" s="8"/>
      <c r="O4066" s="8"/>
      <c r="P4066" s="8"/>
      <c r="Q4066" s="8"/>
      <c r="R4066" s="5" t="s">
        <v>417</v>
      </c>
      <c r="S4066" s="5" t="s">
        <v>417</v>
      </c>
      <c r="T4066" s="5" t="s">
        <v>417</v>
      </c>
      <c r="U4066" s="5" t="s">
        <v>417</v>
      </c>
      <c r="V4066" s="5" t="s">
        <v>417</v>
      </c>
      <c r="W4066" s="5" t="s">
        <v>417</v>
      </c>
      <c r="X4066" s="5" t="s">
        <v>417</v>
      </c>
      <c r="Y4066" s="5" t="s">
        <v>417</v>
      </c>
      <c r="Z4066" s="5" t="s">
        <v>417</v>
      </c>
      <c r="AA4066" s="5" t="s">
        <v>417</v>
      </c>
      <c r="AB4066" s="5"/>
      <c r="AC4066" s="5"/>
      <c r="AD4066" s="5"/>
      <c r="AE4066" s="5"/>
      <c r="AF4066" s="5"/>
    </row>
    <row r="4067" spans="1:32">
      <c r="A4067" s="5" t="s">
        <v>28469</v>
      </c>
      <c r="B4067" s="5" t="str">
        <f>IF(COUNTIF('Leads Priorizados INT'!M:M,A4067)&gt;0,"Sí","No")</f>
        <v>No</v>
      </c>
      <c r="C4067">
        <v>1</v>
      </c>
      <c r="D4067" s="6" t="s">
        <v>414</v>
      </c>
      <c r="E4067" s="5" t="s">
        <v>28470</v>
      </c>
      <c r="F4067" s="5" t="s">
        <v>2935</v>
      </c>
      <c r="G4067" s="5" t="s">
        <v>28471</v>
      </c>
      <c r="H4067" s="7">
        <v>996064</v>
      </c>
      <c r="I4067" s="5">
        <v>5</v>
      </c>
      <c r="J4067" s="5">
        <v>1</v>
      </c>
      <c r="K4067" s="5" t="s">
        <v>28472</v>
      </c>
      <c r="L4067" s="5">
        <v>3.5999999999999997E-2</v>
      </c>
      <c r="M4067" s="8"/>
      <c r="N4067" s="8"/>
      <c r="O4067" s="8"/>
      <c r="P4067" s="8"/>
      <c r="Q4067" s="8"/>
      <c r="R4067" s="5" t="s">
        <v>417</v>
      </c>
      <c r="S4067" s="5" t="s">
        <v>417</v>
      </c>
      <c r="T4067" s="5" t="s">
        <v>417</v>
      </c>
      <c r="U4067" s="5" t="s">
        <v>417</v>
      </c>
      <c r="V4067" s="5" t="s">
        <v>417</v>
      </c>
      <c r="W4067" s="5" t="s">
        <v>417</v>
      </c>
      <c r="X4067" s="5" t="s">
        <v>417</v>
      </c>
      <c r="Y4067" s="5" t="s">
        <v>417</v>
      </c>
      <c r="Z4067" s="5" t="s">
        <v>417</v>
      </c>
      <c r="AA4067" s="5" t="s">
        <v>417</v>
      </c>
      <c r="AB4067" s="5"/>
      <c r="AC4067" s="5"/>
      <c r="AD4067" s="5"/>
      <c r="AE4067" s="5"/>
      <c r="AF4067" s="5"/>
    </row>
    <row r="4068" spans="1:32">
      <c r="A4068" s="5" t="s">
        <v>28473</v>
      </c>
      <c r="B4068" s="5" t="str">
        <f>IF(COUNTIF('Leads Priorizados INT'!M:M,A4068)&gt;0,"Sí","No")</f>
        <v>No</v>
      </c>
      <c r="C4068">
        <v>1</v>
      </c>
      <c r="D4068" s="6" t="s">
        <v>430</v>
      </c>
      <c r="E4068" s="5" t="s">
        <v>28474</v>
      </c>
      <c r="F4068" s="5" t="s">
        <v>581</v>
      </c>
      <c r="G4068" s="5" t="s">
        <v>20561</v>
      </c>
      <c r="H4068" s="7">
        <v>799296</v>
      </c>
      <c r="I4068" s="5">
        <v>2</v>
      </c>
      <c r="J4068" s="5">
        <v>1</v>
      </c>
      <c r="K4068" s="5" t="s">
        <v>28475</v>
      </c>
      <c r="L4068" s="5">
        <v>3.5999999999999997E-2</v>
      </c>
      <c r="M4068" s="8">
        <v>986175604</v>
      </c>
      <c r="N4068" s="8">
        <v>986242167</v>
      </c>
      <c r="O4068" s="8">
        <v>675585649</v>
      </c>
      <c r="P4068" s="8"/>
      <c r="Q4068" s="8"/>
      <c r="R4068" s="5" t="s">
        <v>417</v>
      </c>
      <c r="S4068" s="5" t="s">
        <v>417</v>
      </c>
      <c r="T4068" s="5" t="s">
        <v>417</v>
      </c>
      <c r="U4068" s="5" t="s">
        <v>417</v>
      </c>
      <c r="V4068" s="5" t="s">
        <v>417</v>
      </c>
      <c r="W4068" s="5" t="s">
        <v>417</v>
      </c>
      <c r="X4068" s="5" t="s">
        <v>417</v>
      </c>
      <c r="Y4068" s="5" t="s">
        <v>417</v>
      </c>
      <c r="Z4068" s="5" t="s">
        <v>417</v>
      </c>
      <c r="AA4068" s="5" t="s">
        <v>417</v>
      </c>
      <c r="AB4068" s="5"/>
      <c r="AC4068" s="5"/>
      <c r="AD4068" s="5"/>
      <c r="AE4068" s="5"/>
      <c r="AF4068" s="5"/>
    </row>
    <row r="4069" spans="1:32">
      <c r="A4069" s="5" t="s">
        <v>28476</v>
      </c>
      <c r="B4069" s="5" t="str">
        <f>IF(COUNTIF('Leads Priorizados INT'!M:M,A4069)&gt;0,"Sí","No")</f>
        <v>No</v>
      </c>
      <c r="C4069">
        <v>1</v>
      </c>
      <c r="D4069" s="6" t="s">
        <v>414</v>
      </c>
      <c r="E4069" s="5" t="s">
        <v>28477</v>
      </c>
      <c r="F4069" s="5" t="s">
        <v>497</v>
      </c>
      <c r="G4069" s="5" t="s">
        <v>13939</v>
      </c>
      <c r="H4069" s="7">
        <v>963444</v>
      </c>
      <c r="I4069" s="5">
        <v>7</v>
      </c>
      <c r="J4069" s="5">
        <v>1</v>
      </c>
      <c r="K4069" s="5" t="s">
        <v>28478</v>
      </c>
      <c r="L4069" s="5">
        <v>3.5999999999999997E-2</v>
      </c>
      <c r="M4069" s="8"/>
      <c r="N4069" s="8"/>
      <c r="O4069" s="8"/>
      <c r="P4069" s="8"/>
      <c r="Q4069" s="8"/>
      <c r="R4069" s="5" t="s">
        <v>417</v>
      </c>
      <c r="S4069" s="5" t="s">
        <v>417</v>
      </c>
      <c r="T4069" s="5" t="s">
        <v>417</v>
      </c>
      <c r="U4069" s="5" t="s">
        <v>417</v>
      </c>
      <c r="V4069" s="5" t="s">
        <v>417</v>
      </c>
      <c r="W4069" s="5" t="s">
        <v>417</v>
      </c>
      <c r="X4069" s="5" t="s">
        <v>417</v>
      </c>
      <c r="Y4069" s="5" t="s">
        <v>417</v>
      </c>
      <c r="Z4069" s="5" t="s">
        <v>417</v>
      </c>
      <c r="AA4069" s="5" t="s">
        <v>417</v>
      </c>
      <c r="AB4069" s="5"/>
      <c r="AC4069" s="5"/>
      <c r="AD4069" s="5"/>
      <c r="AE4069" s="5"/>
      <c r="AF4069" s="5"/>
    </row>
    <row r="4070" spans="1:32" hidden="1">
      <c r="A4070" s="5" t="s">
        <v>28479</v>
      </c>
      <c r="B4070" s="5" t="str">
        <f>IF(COUNTIF('Leads Priorizados INT'!M:M,A4070)&gt;0,"Sí","No")</f>
        <v>No</v>
      </c>
      <c r="C4070">
        <v>0</v>
      </c>
      <c r="D4070" s="6" t="s">
        <v>414</v>
      </c>
      <c r="E4070" s="5" t="s">
        <v>28480</v>
      </c>
      <c r="F4070" s="5" t="s">
        <v>431</v>
      </c>
      <c r="G4070" s="5" t="s">
        <v>11210</v>
      </c>
      <c r="H4070" s="7">
        <v>333270</v>
      </c>
      <c r="I4070" s="5">
        <v>3</v>
      </c>
      <c r="J4070" s="5">
        <v>2</v>
      </c>
      <c r="K4070" s="5" t="s">
        <v>28481</v>
      </c>
      <c r="L4070" s="5">
        <v>3.5999999999999997E-2</v>
      </c>
      <c r="M4070" s="8">
        <v>934770089</v>
      </c>
      <c r="N4070" s="8">
        <v>934770609</v>
      </c>
      <c r="O4070" s="8">
        <v>626977287</v>
      </c>
      <c r="P4070" s="8">
        <v>626977285</v>
      </c>
      <c r="Q4070" s="8">
        <v>626977284</v>
      </c>
      <c r="R4070" s="5" t="s">
        <v>417</v>
      </c>
      <c r="S4070" s="5" t="s">
        <v>417</v>
      </c>
      <c r="T4070" s="5" t="s">
        <v>417</v>
      </c>
      <c r="U4070" s="5" t="s">
        <v>417</v>
      </c>
      <c r="V4070" s="5" t="s">
        <v>417</v>
      </c>
      <c r="W4070" s="5" t="s">
        <v>417</v>
      </c>
      <c r="X4070" s="5" t="s">
        <v>417</v>
      </c>
      <c r="Y4070" s="5" t="s">
        <v>417</v>
      </c>
      <c r="Z4070" s="5" t="s">
        <v>417</v>
      </c>
      <c r="AA4070" s="5" t="s">
        <v>417</v>
      </c>
      <c r="AB4070" s="5" t="s">
        <v>28482</v>
      </c>
      <c r="AC4070" s="5"/>
      <c r="AD4070" s="5"/>
      <c r="AE4070" s="5"/>
      <c r="AF4070" s="5"/>
    </row>
    <row r="4071" spans="1:32" hidden="1">
      <c r="A4071" s="5" t="s">
        <v>28483</v>
      </c>
      <c r="B4071" s="5" t="str">
        <f>IF(COUNTIF('Leads Priorizados INT'!M:M,A4071)&gt;0,"Sí","No")</f>
        <v>No</v>
      </c>
      <c r="C4071">
        <v>0</v>
      </c>
      <c r="D4071" s="6" t="s">
        <v>414</v>
      </c>
      <c r="E4071" s="5" t="s">
        <v>28484</v>
      </c>
      <c r="F4071" s="5" t="s">
        <v>431</v>
      </c>
      <c r="G4071" s="5" t="s">
        <v>2159</v>
      </c>
      <c r="H4071" s="7">
        <v>644388</v>
      </c>
      <c r="I4071" s="5">
        <v>2</v>
      </c>
      <c r="J4071" s="5">
        <v>1</v>
      </c>
      <c r="K4071" s="5" t="s">
        <v>28485</v>
      </c>
      <c r="L4071" s="5">
        <v>3.5999999999999997E-2</v>
      </c>
      <c r="M4071" s="8"/>
      <c r="N4071" s="8"/>
      <c r="O4071" s="8"/>
      <c r="P4071" s="8"/>
      <c r="Q4071" s="8"/>
      <c r="R4071" s="5" t="s">
        <v>417</v>
      </c>
      <c r="S4071" s="5" t="s">
        <v>417</v>
      </c>
      <c r="T4071" s="5" t="s">
        <v>417</v>
      </c>
      <c r="U4071" s="5" t="s">
        <v>417</v>
      </c>
      <c r="V4071" s="5" t="s">
        <v>417</v>
      </c>
      <c r="W4071" s="5" t="s">
        <v>417</v>
      </c>
      <c r="X4071" s="5" t="s">
        <v>417</v>
      </c>
      <c r="Y4071" s="5" t="s">
        <v>417</v>
      </c>
      <c r="Z4071" s="5" t="s">
        <v>417</v>
      </c>
      <c r="AA4071" s="5" t="s">
        <v>417</v>
      </c>
      <c r="AB4071" s="5"/>
      <c r="AC4071" s="5"/>
      <c r="AD4071" s="5"/>
      <c r="AE4071" s="5"/>
      <c r="AF4071" s="5"/>
    </row>
    <row r="4072" spans="1:32">
      <c r="A4072" s="5" t="s">
        <v>28486</v>
      </c>
      <c r="B4072" s="5" t="str">
        <f>IF(COUNTIF('Leads Priorizados INT'!M:M,A4072)&gt;0,"Sí","No")</f>
        <v>No</v>
      </c>
      <c r="C4072">
        <v>1</v>
      </c>
      <c r="D4072" s="6" t="s">
        <v>414</v>
      </c>
      <c r="E4072" s="5" t="s">
        <v>28487</v>
      </c>
      <c r="F4072" s="5" t="s">
        <v>152</v>
      </c>
      <c r="G4072" s="5" t="s">
        <v>1923</v>
      </c>
      <c r="H4072" s="7">
        <v>409613</v>
      </c>
      <c r="I4072" s="5">
        <v>14</v>
      </c>
      <c r="J4072" s="5">
        <v>1</v>
      </c>
      <c r="K4072" s="5" t="s">
        <v>28488</v>
      </c>
      <c r="L4072" s="5">
        <v>3.5999999999999997E-2</v>
      </c>
      <c r="M4072" s="8">
        <v>913924187</v>
      </c>
      <c r="N4072" s="8">
        <v>645927594</v>
      </c>
      <c r="O4072" s="8"/>
      <c r="P4072" s="8"/>
      <c r="Q4072" s="8"/>
      <c r="R4072" s="5" t="s">
        <v>417</v>
      </c>
      <c r="S4072" s="5" t="s">
        <v>417</v>
      </c>
      <c r="T4072" s="5" t="s">
        <v>417</v>
      </c>
      <c r="U4072" s="5" t="s">
        <v>417</v>
      </c>
      <c r="V4072" s="5" t="s">
        <v>417</v>
      </c>
      <c r="W4072" s="5" t="s">
        <v>417</v>
      </c>
      <c r="X4072" s="5" t="s">
        <v>417</v>
      </c>
      <c r="Y4072" s="5" t="s">
        <v>417</v>
      </c>
      <c r="Z4072" s="5" t="s">
        <v>417</v>
      </c>
      <c r="AA4072" s="5" t="s">
        <v>417</v>
      </c>
      <c r="AB4072" s="5"/>
      <c r="AC4072" s="5"/>
      <c r="AD4072" s="5"/>
      <c r="AE4072" s="5"/>
      <c r="AF4072" s="5"/>
    </row>
    <row r="4073" spans="1:32">
      <c r="A4073" s="5" t="s">
        <v>28489</v>
      </c>
      <c r="B4073" s="5" t="str">
        <f>IF(COUNTIF('Leads Priorizados INT'!M:M,A4073)&gt;0,"Sí","No")</f>
        <v>No</v>
      </c>
      <c r="C4073">
        <v>1</v>
      </c>
      <c r="D4073" s="6" t="s">
        <v>414</v>
      </c>
      <c r="E4073" s="5" t="s">
        <v>28490</v>
      </c>
      <c r="F4073" s="5" t="s">
        <v>2926</v>
      </c>
      <c r="G4073" s="5" t="s">
        <v>12193</v>
      </c>
      <c r="H4073" s="7">
        <v>571001</v>
      </c>
      <c r="I4073" s="5">
        <v>5</v>
      </c>
      <c r="J4073" s="5">
        <v>1</v>
      </c>
      <c r="K4073" s="5" t="s">
        <v>28491</v>
      </c>
      <c r="L4073" s="5">
        <v>3.5900000000000001E-2</v>
      </c>
      <c r="M4073" s="8"/>
      <c r="N4073" s="8"/>
      <c r="O4073" s="8"/>
      <c r="P4073" s="8"/>
      <c r="Q4073" s="8"/>
      <c r="R4073" s="5" t="s">
        <v>417</v>
      </c>
      <c r="S4073" s="5" t="s">
        <v>417</v>
      </c>
      <c r="T4073" s="5" t="s">
        <v>417</v>
      </c>
      <c r="U4073" s="5" t="s">
        <v>417</v>
      </c>
      <c r="V4073" s="5" t="s">
        <v>417</v>
      </c>
      <c r="W4073" s="5" t="s">
        <v>417</v>
      </c>
      <c r="X4073" s="5" t="s">
        <v>417</v>
      </c>
      <c r="Y4073" s="5" t="s">
        <v>417</v>
      </c>
      <c r="Z4073" s="5" t="s">
        <v>417</v>
      </c>
      <c r="AA4073" s="5" t="s">
        <v>417</v>
      </c>
      <c r="AB4073" s="5"/>
      <c r="AC4073" s="5"/>
      <c r="AD4073" s="5"/>
      <c r="AE4073" s="5"/>
      <c r="AF4073" s="5"/>
    </row>
    <row r="4074" spans="1:32" hidden="1">
      <c r="A4074" s="5" t="s">
        <v>28492</v>
      </c>
      <c r="B4074" s="5" t="str">
        <f>IF(COUNTIF('Leads Priorizados INT'!M:M,A4074)&gt;0,"Sí","No")</f>
        <v>No</v>
      </c>
      <c r="C4074">
        <v>0</v>
      </c>
      <c r="D4074" s="6" t="s">
        <v>414</v>
      </c>
      <c r="E4074" s="5" t="s">
        <v>28493</v>
      </c>
      <c r="F4074" s="5" t="s">
        <v>431</v>
      </c>
      <c r="G4074" s="5" t="s">
        <v>1612</v>
      </c>
      <c r="H4074" s="7">
        <v>307342</v>
      </c>
      <c r="I4074" s="5">
        <v>11</v>
      </c>
      <c r="J4074" s="5">
        <v>1</v>
      </c>
      <c r="K4074" s="5" t="s">
        <v>28494</v>
      </c>
      <c r="L4074" s="5">
        <v>3.5900000000000001E-2</v>
      </c>
      <c r="M4074" s="8"/>
      <c r="N4074" s="8"/>
      <c r="O4074" s="8"/>
      <c r="P4074" s="8"/>
      <c r="Q4074" s="8"/>
      <c r="R4074" s="5" t="s">
        <v>417</v>
      </c>
      <c r="S4074" s="5" t="s">
        <v>417</v>
      </c>
      <c r="T4074" s="5" t="s">
        <v>417</v>
      </c>
      <c r="U4074" s="5" t="s">
        <v>417</v>
      </c>
      <c r="V4074" s="5" t="s">
        <v>417</v>
      </c>
      <c r="W4074" s="5" t="s">
        <v>417</v>
      </c>
      <c r="X4074" s="5" t="s">
        <v>417</v>
      </c>
      <c r="Y4074" s="5" t="s">
        <v>417</v>
      </c>
      <c r="Z4074" s="5" t="s">
        <v>417</v>
      </c>
      <c r="AA4074" s="5" t="s">
        <v>417</v>
      </c>
      <c r="AB4074" s="5"/>
      <c r="AC4074" s="5"/>
      <c r="AD4074" s="5"/>
      <c r="AE4074" s="5"/>
      <c r="AF4074" s="5"/>
    </row>
    <row r="4075" spans="1:32" hidden="1">
      <c r="A4075" s="5" t="s">
        <v>28495</v>
      </c>
      <c r="B4075" s="5" t="str">
        <f>IF(COUNTIF('Leads Priorizados INT'!M:M,A4075)&gt;0,"Sí","No")</f>
        <v>No</v>
      </c>
      <c r="C4075">
        <v>0</v>
      </c>
      <c r="D4075" s="6" t="s">
        <v>414</v>
      </c>
      <c r="E4075" s="5" t="s">
        <v>28496</v>
      </c>
      <c r="F4075" s="5" t="s">
        <v>431</v>
      </c>
      <c r="G4075" s="5" t="s">
        <v>10437</v>
      </c>
      <c r="H4075" s="7">
        <v>1181877</v>
      </c>
      <c r="I4075" s="5">
        <v>6</v>
      </c>
      <c r="J4075" s="5">
        <v>2</v>
      </c>
      <c r="K4075" s="5" t="s">
        <v>28497</v>
      </c>
      <c r="L4075" s="5">
        <v>3.5799999999999998E-2</v>
      </c>
      <c r="M4075" s="8">
        <v>938701449</v>
      </c>
      <c r="N4075" s="8">
        <v>938600308</v>
      </c>
      <c r="O4075" s="8">
        <v>938706536</v>
      </c>
      <c r="P4075" s="8">
        <v>937105342</v>
      </c>
      <c r="Q4075" s="8">
        <v>658905104</v>
      </c>
      <c r="R4075" s="5" t="s">
        <v>417</v>
      </c>
      <c r="S4075" s="5" t="s">
        <v>417</v>
      </c>
      <c r="T4075" s="5" t="s">
        <v>417</v>
      </c>
      <c r="U4075" s="5" t="s">
        <v>417</v>
      </c>
      <c r="V4075" s="5" t="s">
        <v>417</v>
      </c>
      <c r="W4075" s="5" t="s">
        <v>417</v>
      </c>
      <c r="X4075" s="5" t="s">
        <v>417</v>
      </c>
      <c r="Y4075" s="5" t="s">
        <v>417</v>
      </c>
      <c r="Z4075" s="5" t="s">
        <v>417</v>
      </c>
      <c r="AA4075" s="5" t="s">
        <v>417</v>
      </c>
      <c r="AB4075" s="5" t="s">
        <v>28498</v>
      </c>
      <c r="AC4075" s="5"/>
      <c r="AD4075" s="5"/>
      <c r="AE4075" s="5"/>
      <c r="AF4075" s="5"/>
    </row>
    <row r="4076" spans="1:32" hidden="1">
      <c r="A4076" s="5" t="s">
        <v>28499</v>
      </c>
      <c r="B4076" s="5" t="str">
        <f>IF(COUNTIF('Leads Priorizados INT'!M:M,A4076)&gt;0,"Sí","No")</f>
        <v>No</v>
      </c>
      <c r="C4076">
        <v>0</v>
      </c>
      <c r="D4076" s="6" t="s">
        <v>414</v>
      </c>
      <c r="E4076" s="5" t="s">
        <v>28500</v>
      </c>
      <c r="F4076" s="5" t="s">
        <v>1118</v>
      </c>
      <c r="G4076" s="5" t="s">
        <v>28501</v>
      </c>
      <c r="H4076" s="7">
        <v>7514476</v>
      </c>
      <c r="I4076" s="5">
        <v>41</v>
      </c>
      <c r="J4076" s="5">
        <v>6</v>
      </c>
      <c r="K4076" s="5" t="s">
        <v>28502</v>
      </c>
      <c r="L4076" s="5">
        <v>3.5799999999999998E-2</v>
      </c>
      <c r="M4076" s="8">
        <v>972287011</v>
      </c>
      <c r="N4076" s="8">
        <v>972688010</v>
      </c>
      <c r="O4076" s="8">
        <v>918694642</v>
      </c>
      <c r="P4076" s="8">
        <v>932268262</v>
      </c>
      <c r="Q4076" s="8">
        <v>651315128</v>
      </c>
      <c r="R4076" s="5" t="s">
        <v>417</v>
      </c>
      <c r="S4076" s="5" t="s">
        <v>417</v>
      </c>
      <c r="T4076" s="5" t="s">
        <v>417</v>
      </c>
      <c r="U4076" s="5" t="s">
        <v>417</v>
      </c>
      <c r="V4076" s="5" t="s">
        <v>417</v>
      </c>
      <c r="W4076" s="5" t="s">
        <v>417</v>
      </c>
      <c r="X4076" s="5" t="s">
        <v>417</v>
      </c>
      <c r="Y4076" s="5" t="s">
        <v>417</v>
      </c>
      <c r="Z4076" s="5" t="s">
        <v>417</v>
      </c>
      <c r="AA4076" s="5" t="s">
        <v>417</v>
      </c>
      <c r="AB4076" s="5" t="s">
        <v>28503</v>
      </c>
      <c r="AC4076" s="5"/>
      <c r="AD4076" s="5"/>
      <c r="AE4076" s="5"/>
      <c r="AF4076" s="5"/>
    </row>
    <row r="4077" spans="1:32" hidden="1">
      <c r="A4077" s="5" t="s">
        <v>28504</v>
      </c>
      <c r="B4077" s="5" t="str">
        <f>IF(COUNTIF('Leads Priorizados INT'!M:M,A4077)&gt;0,"Sí","No")</f>
        <v>No</v>
      </c>
      <c r="C4077">
        <v>0</v>
      </c>
      <c r="D4077" s="6" t="s">
        <v>414</v>
      </c>
      <c r="E4077" s="5" t="s">
        <v>28505</v>
      </c>
      <c r="F4077" s="5" t="s">
        <v>5592</v>
      </c>
      <c r="G4077" s="5" t="s">
        <v>11019</v>
      </c>
      <c r="H4077" s="7">
        <v>346504</v>
      </c>
      <c r="I4077" s="5">
        <v>1</v>
      </c>
      <c r="J4077" s="5">
        <v>1</v>
      </c>
      <c r="K4077" s="5" t="s">
        <v>28506</v>
      </c>
      <c r="L4077" s="5">
        <v>3.5799999999999998E-2</v>
      </c>
      <c r="M4077" s="8"/>
      <c r="N4077" s="8"/>
      <c r="O4077" s="8"/>
      <c r="P4077" s="8"/>
      <c r="Q4077" s="8"/>
      <c r="R4077" s="5" t="s">
        <v>417</v>
      </c>
      <c r="S4077" s="5" t="s">
        <v>417</v>
      </c>
      <c r="T4077" s="5" t="s">
        <v>417</v>
      </c>
      <c r="U4077" s="5" t="s">
        <v>417</v>
      </c>
      <c r="V4077" s="5" t="s">
        <v>417</v>
      </c>
      <c r="W4077" s="5" t="s">
        <v>417</v>
      </c>
      <c r="X4077" s="5" t="s">
        <v>417</v>
      </c>
      <c r="Y4077" s="5" t="s">
        <v>417</v>
      </c>
      <c r="Z4077" s="5" t="s">
        <v>417</v>
      </c>
      <c r="AA4077" s="5" t="s">
        <v>417</v>
      </c>
      <c r="AB4077" s="5"/>
      <c r="AC4077" s="5"/>
      <c r="AD4077" s="5"/>
      <c r="AE4077" s="5"/>
      <c r="AF4077" s="5"/>
    </row>
    <row r="4078" spans="1:32" hidden="1">
      <c r="A4078" s="5" t="s">
        <v>28507</v>
      </c>
      <c r="B4078" s="5" t="str">
        <f>IF(COUNTIF('Leads Priorizados INT'!M:M,A4078)&gt;0,"Sí","No")</f>
        <v>No</v>
      </c>
      <c r="C4078">
        <v>0</v>
      </c>
      <c r="D4078" s="6" t="s">
        <v>414</v>
      </c>
      <c r="E4078" s="5" t="s">
        <v>28508</v>
      </c>
      <c r="F4078" s="5" t="s">
        <v>152</v>
      </c>
      <c r="G4078" s="5" t="s">
        <v>1923</v>
      </c>
      <c r="H4078" s="7">
        <v>1039658</v>
      </c>
      <c r="I4078" s="5">
        <v>1</v>
      </c>
      <c r="J4078" s="5">
        <v>2</v>
      </c>
      <c r="K4078" s="5" t="s">
        <v>28509</v>
      </c>
      <c r="L4078" s="5">
        <v>3.5799999999999998E-2</v>
      </c>
      <c r="M4078" s="8"/>
      <c r="N4078" s="8"/>
      <c r="O4078" s="8"/>
      <c r="P4078" s="8"/>
      <c r="Q4078" s="8"/>
      <c r="R4078" s="5" t="s">
        <v>417</v>
      </c>
      <c r="S4078" s="5" t="s">
        <v>417</v>
      </c>
      <c r="T4078" s="5" t="s">
        <v>417</v>
      </c>
      <c r="U4078" s="5" t="s">
        <v>417</v>
      </c>
      <c r="V4078" s="5" t="s">
        <v>417</v>
      </c>
      <c r="W4078" s="5" t="s">
        <v>417</v>
      </c>
      <c r="X4078" s="5" t="s">
        <v>417</v>
      </c>
      <c r="Y4078" s="5" t="s">
        <v>417</v>
      </c>
      <c r="Z4078" s="5" t="s">
        <v>417</v>
      </c>
      <c r="AA4078" s="5" t="s">
        <v>417</v>
      </c>
      <c r="AB4078" s="5"/>
      <c r="AC4078" s="5"/>
      <c r="AD4078" s="5"/>
      <c r="AE4078" s="5"/>
      <c r="AF4078" s="5"/>
    </row>
    <row r="4079" spans="1:32" hidden="1">
      <c r="A4079" s="5" t="s">
        <v>28510</v>
      </c>
      <c r="B4079" s="5" t="str">
        <f>IF(COUNTIF('Leads Priorizados INT'!M:M,A4079)&gt;0,"Sí","No")</f>
        <v>No</v>
      </c>
      <c r="C4079">
        <v>0</v>
      </c>
      <c r="D4079" s="6" t="s">
        <v>414</v>
      </c>
      <c r="E4079" s="5" t="s">
        <v>28511</v>
      </c>
      <c r="F4079" s="5" t="s">
        <v>152</v>
      </c>
      <c r="G4079" s="5" t="s">
        <v>1738</v>
      </c>
      <c r="H4079" s="7">
        <v>487627</v>
      </c>
      <c r="I4079" s="5">
        <v>1</v>
      </c>
      <c r="J4079" s="5">
        <v>1</v>
      </c>
      <c r="K4079" s="5" t="s">
        <v>28512</v>
      </c>
      <c r="L4079" s="5">
        <v>3.5799999999999998E-2</v>
      </c>
      <c r="M4079" s="8"/>
      <c r="N4079" s="8"/>
      <c r="O4079" s="8"/>
      <c r="P4079" s="8"/>
      <c r="Q4079" s="8"/>
      <c r="R4079" s="5" t="s">
        <v>417</v>
      </c>
      <c r="S4079" s="5" t="s">
        <v>417</v>
      </c>
      <c r="T4079" s="5" t="s">
        <v>417</v>
      </c>
      <c r="U4079" s="5" t="s">
        <v>417</v>
      </c>
      <c r="V4079" s="5" t="s">
        <v>417</v>
      </c>
      <c r="W4079" s="5" t="s">
        <v>417</v>
      </c>
      <c r="X4079" s="5" t="s">
        <v>417</v>
      </c>
      <c r="Y4079" s="5" t="s">
        <v>417</v>
      </c>
      <c r="Z4079" s="5" t="s">
        <v>417</v>
      </c>
      <c r="AA4079" s="5" t="s">
        <v>417</v>
      </c>
      <c r="AB4079" s="5"/>
      <c r="AC4079" s="5"/>
      <c r="AD4079" s="5"/>
      <c r="AE4079" s="5"/>
      <c r="AF4079" s="5"/>
    </row>
    <row r="4080" spans="1:32">
      <c r="A4080" s="5" t="s">
        <v>28513</v>
      </c>
      <c r="B4080" s="5" t="str">
        <f>IF(COUNTIF('Leads Priorizados INT'!M:M,A4080)&gt;0,"Sí","No")</f>
        <v>No</v>
      </c>
      <c r="C4080">
        <v>1</v>
      </c>
      <c r="D4080" s="6" t="s">
        <v>414</v>
      </c>
      <c r="E4080" s="5" t="s">
        <v>28514</v>
      </c>
      <c r="F4080" s="5" t="s">
        <v>581</v>
      </c>
      <c r="G4080" s="5" t="s">
        <v>28515</v>
      </c>
      <c r="H4080" s="7">
        <v>318190</v>
      </c>
      <c r="I4080" s="5">
        <v>1</v>
      </c>
      <c r="J4080" s="5">
        <v>1</v>
      </c>
      <c r="K4080" s="5" t="s">
        <v>28516</v>
      </c>
      <c r="L4080" s="5">
        <v>3.5799999999999998E-2</v>
      </c>
      <c r="M4080" s="8">
        <v>986189169</v>
      </c>
      <c r="N4080" s="8">
        <v>986185402</v>
      </c>
      <c r="O4080" s="8"/>
      <c r="P4080" s="8"/>
      <c r="Q4080" s="8"/>
      <c r="R4080" s="5" t="s">
        <v>417</v>
      </c>
      <c r="S4080" s="5" t="s">
        <v>417</v>
      </c>
      <c r="T4080" s="5" t="s">
        <v>417</v>
      </c>
      <c r="U4080" s="5" t="s">
        <v>417</v>
      </c>
      <c r="V4080" s="5" t="s">
        <v>417</v>
      </c>
      <c r="W4080" s="5" t="s">
        <v>417</v>
      </c>
      <c r="X4080" s="5" t="s">
        <v>417</v>
      </c>
      <c r="Y4080" s="5" t="s">
        <v>417</v>
      </c>
      <c r="Z4080" s="5" t="s">
        <v>417</v>
      </c>
      <c r="AA4080" s="5" t="s">
        <v>417</v>
      </c>
      <c r="AB4080" s="5"/>
      <c r="AC4080" s="5"/>
      <c r="AD4080" s="5"/>
      <c r="AE4080" s="5"/>
      <c r="AF4080" s="5"/>
    </row>
    <row r="4081" spans="1:32">
      <c r="A4081" s="5" t="s">
        <v>28517</v>
      </c>
      <c r="B4081" s="5" t="str">
        <f>IF(COUNTIF('Leads Priorizados INT'!M:M,A4081)&gt;0,"Sí","No")</f>
        <v>No</v>
      </c>
      <c r="C4081">
        <v>1</v>
      </c>
      <c r="D4081" s="6" t="s">
        <v>414</v>
      </c>
      <c r="E4081" s="5" t="s">
        <v>28518</v>
      </c>
      <c r="F4081" s="5" t="s">
        <v>1118</v>
      </c>
      <c r="G4081" s="5" t="s">
        <v>11266</v>
      </c>
      <c r="H4081" s="7">
        <v>510605</v>
      </c>
      <c r="I4081" s="5">
        <v>5</v>
      </c>
      <c r="J4081" s="5">
        <v>1</v>
      </c>
      <c r="K4081" s="5" t="s">
        <v>28519</v>
      </c>
      <c r="L4081" s="5">
        <v>3.5700000000000003E-2</v>
      </c>
      <c r="M4081" s="8"/>
      <c r="N4081" s="8"/>
      <c r="O4081" s="8"/>
      <c r="P4081" s="8"/>
      <c r="Q4081" s="8"/>
      <c r="R4081" s="5" t="s">
        <v>417</v>
      </c>
      <c r="S4081" s="5" t="s">
        <v>417</v>
      </c>
      <c r="T4081" s="5" t="s">
        <v>417</v>
      </c>
      <c r="U4081" s="5" t="s">
        <v>417</v>
      </c>
      <c r="V4081" s="5" t="s">
        <v>417</v>
      </c>
      <c r="W4081" s="5" t="s">
        <v>417</v>
      </c>
      <c r="X4081" s="5" t="s">
        <v>417</v>
      </c>
      <c r="Y4081" s="5" t="s">
        <v>417</v>
      </c>
      <c r="Z4081" s="5" t="s">
        <v>417</v>
      </c>
      <c r="AA4081" s="5" t="s">
        <v>417</v>
      </c>
      <c r="AB4081" s="5"/>
      <c r="AC4081" s="5"/>
      <c r="AD4081" s="5"/>
      <c r="AE4081" s="5"/>
      <c r="AF4081" s="5"/>
    </row>
    <row r="4082" spans="1:32">
      <c r="A4082" s="5" t="s">
        <v>28520</v>
      </c>
      <c r="B4082" s="5" t="str">
        <f>IF(COUNTIF('Leads Priorizados INT'!M:M,A4082)&gt;0,"Sí","No")</f>
        <v>No</v>
      </c>
      <c r="C4082">
        <v>1</v>
      </c>
      <c r="D4082" s="6" t="s">
        <v>414</v>
      </c>
      <c r="E4082" s="5" t="s">
        <v>28521</v>
      </c>
      <c r="F4082" s="5" t="s">
        <v>1382</v>
      </c>
      <c r="G4082" s="5" t="s">
        <v>28522</v>
      </c>
      <c r="H4082" s="7">
        <v>500785</v>
      </c>
      <c r="I4082" s="5">
        <v>5</v>
      </c>
      <c r="J4082" s="5">
        <v>1</v>
      </c>
      <c r="K4082" s="5" t="s">
        <v>28523</v>
      </c>
      <c r="L4082" s="5">
        <v>3.5700000000000003E-2</v>
      </c>
      <c r="M4082" s="8">
        <v>961371377</v>
      </c>
      <c r="N4082" s="8"/>
      <c r="O4082" s="8"/>
      <c r="P4082" s="8"/>
      <c r="Q4082" s="8"/>
      <c r="R4082" s="5" t="s">
        <v>417</v>
      </c>
      <c r="S4082" s="5" t="s">
        <v>417</v>
      </c>
      <c r="T4082" s="5" t="s">
        <v>417</v>
      </c>
      <c r="U4082" s="5" t="s">
        <v>417</v>
      </c>
      <c r="V4082" s="5" t="s">
        <v>417</v>
      </c>
      <c r="W4082" s="5" t="s">
        <v>417</v>
      </c>
      <c r="X4082" s="5" t="s">
        <v>417</v>
      </c>
      <c r="Y4082" s="5" t="s">
        <v>417</v>
      </c>
      <c r="Z4082" s="5" t="s">
        <v>417</v>
      </c>
      <c r="AA4082" s="5" t="s">
        <v>417</v>
      </c>
      <c r="AB4082" s="5" t="s">
        <v>28524</v>
      </c>
      <c r="AC4082" s="5"/>
      <c r="AD4082" s="5"/>
      <c r="AE4082" s="5"/>
      <c r="AF4082" s="5"/>
    </row>
    <row r="4083" spans="1:32" hidden="1">
      <c r="A4083" s="5" t="s">
        <v>28525</v>
      </c>
      <c r="B4083" s="5" t="str">
        <f>IF(COUNTIF('Leads Priorizados INT'!M:M,A4083)&gt;0,"Sí","No")</f>
        <v>No</v>
      </c>
      <c r="C4083">
        <v>0</v>
      </c>
      <c r="D4083" s="6" t="s">
        <v>414</v>
      </c>
      <c r="E4083" s="5" t="s">
        <v>28526</v>
      </c>
      <c r="F4083" s="5" t="s">
        <v>3780</v>
      </c>
      <c r="G4083" s="5" t="s">
        <v>15945</v>
      </c>
      <c r="H4083" s="7">
        <v>417223</v>
      </c>
      <c r="I4083" s="5">
        <v>13</v>
      </c>
      <c r="J4083" s="5">
        <v>2</v>
      </c>
      <c r="K4083" s="5" t="s">
        <v>28527</v>
      </c>
      <c r="L4083" s="5">
        <v>3.56E-2</v>
      </c>
      <c r="M4083" s="8">
        <v>958183325</v>
      </c>
      <c r="N4083" s="8">
        <v>958134402</v>
      </c>
      <c r="O4083" s="8">
        <v>958018018</v>
      </c>
      <c r="P4083" s="8"/>
      <c r="Q4083" s="8"/>
      <c r="R4083" s="5" t="s">
        <v>417</v>
      </c>
      <c r="S4083" s="5" t="s">
        <v>417</v>
      </c>
      <c r="T4083" s="5" t="s">
        <v>417</v>
      </c>
      <c r="U4083" s="5" t="s">
        <v>417</v>
      </c>
      <c r="V4083" s="5" t="s">
        <v>417</v>
      </c>
      <c r="W4083" s="5" t="s">
        <v>417</v>
      </c>
      <c r="X4083" s="5" t="s">
        <v>417</v>
      </c>
      <c r="Y4083" s="5" t="s">
        <v>417</v>
      </c>
      <c r="Z4083" s="5" t="s">
        <v>417</v>
      </c>
      <c r="AA4083" s="5" t="s">
        <v>417</v>
      </c>
      <c r="AB4083" s="5"/>
      <c r="AC4083" s="5"/>
      <c r="AD4083" s="5"/>
      <c r="AE4083" s="5"/>
      <c r="AF4083" s="5"/>
    </row>
    <row r="4084" spans="1:32" hidden="1">
      <c r="A4084" s="5" t="s">
        <v>28528</v>
      </c>
      <c r="B4084" s="5" t="str">
        <f>IF(COUNTIF('Leads Priorizados INT'!M:M,A4084)&gt;0,"Sí","No")</f>
        <v>No</v>
      </c>
      <c r="C4084">
        <v>0</v>
      </c>
      <c r="D4084" s="6" t="s">
        <v>414</v>
      </c>
      <c r="E4084" s="5" t="s">
        <v>28529</v>
      </c>
      <c r="F4084" s="5" t="s">
        <v>3269</v>
      </c>
      <c r="G4084" s="5" t="s">
        <v>13538</v>
      </c>
      <c r="H4084" s="7">
        <v>384791</v>
      </c>
      <c r="I4084" s="5">
        <v>4</v>
      </c>
      <c r="J4084" s="5">
        <v>1</v>
      </c>
      <c r="K4084" s="5" t="s">
        <v>28530</v>
      </c>
      <c r="L4084" s="5">
        <v>3.56E-2</v>
      </c>
      <c r="M4084" s="8"/>
      <c r="N4084" s="8"/>
      <c r="O4084" s="8"/>
      <c r="P4084" s="8"/>
      <c r="Q4084" s="8"/>
      <c r="R4084" s="5" t="s">
        <v>417</v>
      </c>
      <c r="S4084" s="5" t="s">
        <v>417</v>
      </c>
      <c r="T4084" s="5" t="s">
        <v>417</v>
      </c>
      <c r="U4084" s="5" t="s">
        <v>417</v>
      </c>
      <c r="V4084" s="5" t="s">
        <v>417</v>
      </c>
      <c r="W4084" s="5" t="s">
        <v>417</v>
      </c>
      <c r="X4084" s="5" t="s">
        <v>417</v>
      </c>
      <c r="Y4084" s="5" t="s">
        <v>417</v>
      </c>
      <c r="Z4084" s="5" t="s">
        <v>417</v>
      </c>
      <c r="AA4084" s="5" t="s">
        <v>417</v>
      </c>
      <c r="AB4084" s="5"/>
      <c r="AC4084" s="5"/>
      <c r="AD4084" s="5"/>
      <c r="AE4084" s="5"/>
      <c r="AF4084" s="5"/>
    </row>
    <row r="4085" spans="1:32" hidden="1">
      <c r="A4085" s="5" t="s">
        <v>28531</v>
      </c>
      <c r="B4085" s="5" t="str">
        <f>IF(COUNTIF('Leads Priorizados INT'!M:M,A4085)&gt;0,"Sí","No")</f>
        <v>No</v>
      </c>
      <c r="C4085">
        <v>0</v>
      </c>
      <c r="D4085" s="6" t="s">
        <v>1534</v>
      </c>
      <c r="E4085" s="5" t="s">
        <v>28532</v>
      </c>
      <c r="F4085" s="5" t="s">
        <v>3780</v>
      </c>
      <c r="G4085" s="5" t="s">
        <v>28533</v>
      </c>
      <c r="H4085" s="7">
        <v>1537815</v>
      </c>
      <c r="I4085" s="5">
        <v>18</v>
      </c>
      <c r="J4085" s="5">
        <v>1</v>
      </c>
      <c r="K4085" s="5" t="s">
        <v>28534</v>
      </c>
      <c r="L4085" s="5">
        <v>3.5499999999999997E-2</v>
      </c>
      <c r="M4085" s="8">
        <v>958958000</v>
      </c>
      <c r="N4085" s="8">
        <v>958958958</v>
      </c>
      <c r="O4085" s="8">
        <v>958535288</v>
      </c>
      <c r="P4085" s="8">
        <v>625630774</v>
      </c>
      <c r="Q4085" s="8"/>
      <c r="R4085" s="5" t="s">
        <v>417</v>
      </c>
      <c r="S4085" s="5" t="s">
        <v>417</v>
      </c>
      <c r="T4085" s="5" t="s">
        <v>417</v>
      </c>
      <c r="U4085" s="5" t="s">
        <v>417</v>
      </c>
      <c r="V4085" s="5" t="s">
        <v>417</v>
      </c>
      <c r="W4085" s="5" t="s">
        <v>417</v>
      </c>
      <c r="X4085" s="5" t="s">
        <v>417</v>
      </c>
      <c r="Y4085" s="5" t="s">
        <v>417</v>
      </c>
      <c r="Z4085" s="5" t="s">
        <v>417</v>
      </c>
      <c r="AA4085" s="5" t="s">
        <v>417</v>
      </c>
      <c r="AB4085" s="5" t="s">
        <v>28535</v>
      </c>
      <c r="AC4085" s="5" t="s">
        <v>28536</v>
      </c>
      <c r="AD4085" s="5" t="s">
        <v>28537</v>
      </c>
      <c r="AE4085" s="5" t="s">
        <v>28538</v>
      </c>
      <c r="AF4085" s="5" t="s">
        <v>28539</v>
      </c>
    </row>
    <row r="4086" spans="1:32">
      <c r="A4086" s="5" t="s">
        <v>28540</v>
      </c>
      <c r="B4086" s="5" t="str">
        <f>IF(COUNTIF('Leads Priorizados INT'!M:M,A4086)&gt;0,"Sí","No")</f>
        <v>No</v>
      </c>
      <c r="C4086">
        <v>1</v>
      </c>
      <c r="D4086" s="6" t="s">
        <v>414</v>
      </c>
      <c r="E4086" s="5" t="s">
        <v>28541</v>
      </c>
      <c r="F4086" s="5" t="s">
        <v>684</v>
      </c>
      <c r="G4086" s="5" t="s">
        <v>28542</v>
      </c>
      <c r="H4086" s="7">
        <v>492719</v>
      </c>
      <c r="I4086" s="5">
        <v>1</v>
      </c>
      <c r="J4086" s="5">
        <v>1</v>
      </c>
      <c r="K4086" s="5" t="s">
        <v>28543</v>
      </c>
      <c r="L4086" s="5">
        <v>3.5499999999999997E-2</v>
      </c>
      <c r="M4086" s="8">
        <v>957509010</v>
      </c>
      <c r="N4086" s="8"/>
      <c r="O4086" s="8"/>
      <c r="P4086" s="8"/>
      <c r="Q4086" s="8"/>
      <c r="R4086" s="5" t="s">
        <v>417</v>
      </c>
      <c r="S4086" s="5" t="s">
        <v>417</v>
      </c>
      <c r="T4086" s="5" t="s">
        <v>417</v>
      </c>
      <c r="U4086" s="5" t="s">
        <v>417</v>
      </c>
      <c r="V4086" s="5" t="s">
        <v>417</v>
      </c>
      <c r="W4086" s="5" t="s">
        <v>417</v>
      </c>
      <c r="X4086" s="5" t="s">
        <v>417</v>
      </c>
      <c r="Y4086" s="5" t="s">
        <v>417</v>
      </c>
      <c r="Z4086" s="5" t="s">
        <v>417</v>
      </c>
      <c r="AA4086" s="5" t="s">
        <v>417</v>
      </c>
      <c r="AB4086" s="5" t="s">
        <v>28544</v>
      </c>
      <c r="AC4086" s="5" t="s">
        <v>28545</v>
      </c>
      <c r="AD4086" s="5"/>
      <c r="AE4086" s="5"/>
      <c r="AF4086" s="5"/>
    </row>
    <row r="4087" spans="1:32" hidden="1">
      <c r="A4087" s="5" t="s">
        <v>28546</v>
      </c>
      <c r="B4087" s="5" t="str">
        <f>IF(COUNTIF('Leads Priorizados INT'!M:M,A4087)&gt;0,"Sí","No")</f>
        <v>No</v>
      </c>
      <c r="C4087">
        <v>0</v>
      </c>
      <c r="D4087" s="6" t="s">
        <v>430</v>
      </c>
      <c r="E4087" s="5" t="s">
        <v>28547</v>
      </c>
      <c r="F4087" s="5" t="s">
        <v>497</v>
      </c>
      <c r="G4087" s="5" t="s">
        <v>2180</v>
      </c>
      <c r="H4087" s="7">
        <v>352849</v>
      </c>
      <c r="I4087" s="5">
        <v>2</v>
      </c>
      <c r="J4087" s="5">
        <v>1</v>
      </c>
      <c r="K4087" s="5" t="s">
        <v>28548</v>
      </c>
      <c r="L4087" s="5">
        <v>3.5499999999999997E-2</v>
      </c>
      <c r="M4087" s="8"/>
      <c r="N4087" s="8"/>
      <c r="O4087" s="8"/>
      <c r="P4087" s="8"/>
      <c r="Q4087" s="8"/>
      <c r="R4087" s="5" t="s">
        <v>417</v>
      </c>
      <c r="S4087" s="5" t="s">
        <v>417</v>
      </c>
      <c r="T4087" s="5" t="s">
        <v>417</v>
      </c>
      <c r="U4087" s="5" t="s">
        <v>417</v>
      </c>
      <c r="V4087" s="5" t="s">
        <v>417</v>
      </c>
      <c r="W4087" s="5" t="s">
        <v>417</v>
      </c>
      <c r="X4087" s="5" t="s">
        <v>417</v>
      </c>
      <c r="Y4087" s="5" t="s">
        <v>417</v>
      </c>
      <c r="Z4087" s="5" t="s">
        <v>417</v>
      </c>
      <c r="AA4087" s="5" t="s">
        <v>417</v>
      </c>
      <c r="AB4087" s="5"/>
      <c r="AC4087" s="5"/>
      <c r="AD4087" s="5"/>
      <c r="AE4087" s="5"/>
      <c r="AF4087" s="5"/>
    </row>
    <row r="4088" spans="1:32" hidden="1">
      <c r="A4088" s="5" t="s">
        <v>28549</v>
      </c>
      <c r="B4088" s="5" t="str">
        <f>IF(COUNTIF('Leads Priorizados INT'!M:M,A4088)&gt;0,"Sí","No")</f>
        <v>No</v>
      </c>
      <c r="C4088">
        <v>0</v>
      </c>
      <c r="D4088" s="6" t="s">
        <v>414</v>
      </c>
      <c r="E4088" s="5" t="s">
        <v>28550</v>
      </c>
      <c r="F4088" s="5" t="s">
        <v>431</v>
      </c>
      <c r="G4088" s="5" t="s">
        <v>28551</v>
      </c>
      <c r="H4088" s="7">
        <v>606773</v>
      </c>
      <c r="I4088" s="5">
        <v>6</v>
      </c>
      <c r="J4088" s="5">
        <v>4</v>
      </c>
      <c r="K4088" s="5" t="s">
        <v>28552</v>
      </c>
      <c r="L4088" s="5">
        <v>3.5499999999999997E-2</v>
      </c>
      <c r="M4088" s="8">
        <v>937215649</v>
      </c>
      <c r="N4088" s="8">
        <v>938318844</v>
      </c>
      <c r="O4088" s="8"/>
      <c r="P4088" s="8"/>
      <c r="Q4088" s="8"/>
      <c r="R4088" s="5" t="s">
        <v>417</v>
      </c>
      <c r="S4088" s="5" t="s">
        <v>417</v>
      </c>
      <c r="T4088" s="5" t="s">
        <v>417</v>
      </c>
      <c r="U4088" s="5" t="s">
        <v>417</v>
      </c>
      <c r="V4088" s="5" t="s">
        <v>417</v>
      </c>
      <c r="W4088" s="5" t="s">
        <v>417</v>
      </c>
      <c r="X4088" s="5" t="s">
        <v>417</v>
      </c>
      <c r="Y4088" s="5" t="s">
        <v>417</v>
      </c>
      <c r="Z4088" s="5" t="s">
        <v>417</v>
      </c>
      <c r="AA4088" s="5" t="s">
        <v>417</v>
      </c>
      <c r="AB4088" s="5"/>
      <c r="AC4088" s="5"/>
      <c r="AD4088" s="5"/>
      <c r="AE4088" s="5"/>
      <c r="AF4088" s="5"/>
    </row>
    <row r="4089" spans="1:32" hidden="1">
      <c r="A4089" s="5" t="s">
        <v>28553</v>
      </c>
      <c r="B4089" s="5" t="str">
        <f>IF(COUNTIF('Leads Priorizados INT'!M:M,A4089)&gt;0,"Sí","No")</f>
        <v>No</v>
      </c>
      <c r="C4089">
        <v>0</v>
      </c>
      <c r="D4089" s="6" t="s">
        <v>414</v>
      </c>
      <c r="E4089" s="5" t="s">
        <v>28554</v>
      </c>
      <c r="F4089" s="5" t="s">
        <v>152</v>
      </c>
      <c r="G4089" s="5" t="s">
        <v>13020</v>
      </c>
      <c r="H4089" s="7">
        <v>1216877</v>
      </c>
      <c r="I4089" s="5">
        <v>6</v>
      </c>
      <c r="J4089" s="5">
        <v>1</v>
      </c>
      <c r="K4089" s="5" t="s">
        <v>28555</v>
      </c>
      <c r="L4089" s="5">
        <v>3.5499999999999997E-2</v>
      </c>
      <c r="M4089" s="8">
        <v>916680931</v>
      </c>
      <c r="N4089" s="8"/>
      <c r="O4089" s="8"/>
      <c r="P4089" s="8"/>
      <c r="Q4089" s="8"/>
      <c r="R4089" s="5" t="s">
        <v>417</v>
      </c>
      <c r="S4089" s="5" t="s">
        <v>417</v>
      </c>
      <c r="T4089" s="5" t="s">
        <v>417</v>
      </c>
      <c r="U4089" s="5" t="s">
        <v>417</v>
      </c>
      <c r="V4089" s="5" t="s">
        <v>417</v>
      </c>
      <c r="W4089" s="5" t="s">
        <v>417</v>
      </c>
      <c r="X4089" s="5" t="s">
        <v>417</v>
      </c>
      <c r="Y4089" s="5" t="s">
        <v>417</v>
      </c>
      <c r="Z4089" s="5" t="s">
        <v>417</v>
      </c>
      <c r="AA4089" s="5" t="s">
        <v>417</v>
      </c>
      <c r="AB4089" s="5"/>
      <c r="AC4089" s="5"/>
      <c r="AD4089" s="5"/>
      <c r="AE4089" s="5"/>
      <c r="AF4089" s="5"/>
    </row>
    <row r="4090" spans="1:32" hidden="1">
      <c r="A4090" s="5" t="s">
        <v>28556</v>
      </c>
      <c r="B4090" s="5" t="str">
        <f>IF(COUNTIF('Leads Priorizados INT'!M:M,A4090)&gt;0,"Sí","No")</f>
        <v>No</v>
      </c>
      <c r="C4090">
        <v>0</v>
      </c>
      <c r="D4090" s="6" t="s">
        <v>414</v>
      </c>
      <c r="E4090" s="5" t="s">
        <v>28557</v>
      </c>
      <c r="F4090" s="5" t="s">
        <v>152</v>
      </c>
      <c r="G4090" s="5" t="s">
        <v>2881</v>
      </c>
      <c r="H4090" s="7">
        <v>1489741</v>
      </c>
      <c r="I4090" s="5">
        <v>6</v>
      </c>
      <c r="J4090" s="5">
        <v>1</v>
      </c>
      <c r="K4090" s="5" t="s">
        <v>28558</v>
      </c>
      <c r="L4090" s="5">
        <v>3.5499999999999997E-2</v>
      </c>
      <c r="M4090" s="8">
        <v>915615414</v>
      </c>
      <c r="N4090" s="8"/>
      <c r="O4090" s="8"/>
      <c r="P4090" s="8"/>
      <c r="Q4090" s="8"/>
      <c r="R4090" s="5" t="s">
        <v>417</v>
      </c>
      <c r="S4090" s="5" t="s">
        <v>417</v>
      </c>
      <c r="T4090" s="5" t="s">
        <v>417</v>
      </c>
      <c r="U4090" s="5" t="s">
        <v>417</v>
      </c>
      <c r="V4090" s="5" t="s">
        <v>417</v>
      </c>
      <c r="W4090" s="5" t="s">
        <v>417</v>
      </c>
      <c r="X4090" s="5" t="s">
        <v>417</v>
      </c>
      <c r="Y4090" s="5" t="s">
        <v>417</v>
      </c>
      <c r="Z4090" s="5" t="s">
        <v>417</v>
      </c>
      <c r="AA4090" s="5" t="s">
        <v>417</v>
      </c>
      <c r="AB4090" s="5" t="s">
        <v>22988</v>
      </c>
      <c r="AC4090" s="5"/>
      <c r="AD4090" s="5"/>
      <c r="AE4090" s="5"/>
      <c r="AF4090" s="5"/>
    </row>
    <row r="4091" spans="1:32" hidden="1">
      <c r="A4091" s="5" t="s">
        <v>28559</v>
      </c>
      <c r="B4091" s="5" t="str">
        <f>IF(COUNTIF('Leads Priorizados INT'!M:M,A4091)&gt;0,"Sí","No")</f>
        <v>No</v>
      </c>
      <c r="C4091">
        <v>0</v>
      </c>
      <c r="D4091" s="6" t="s">
        <v>414</v>
      </c>
      <c r="E4091" s="5" t="s">
        <v>28560</v>
      </c>
      <c r="F4091" s="5" t="s">
        <v>152</v>
      </c>
      <c r="G4091" s="5" t="s">
        <v>14919</v>
      </c>
      <c r="H4091" s="7">
        <v>629382</v>
      </c>
      <c r="I4091" s="5">
        <v>1</v>
      </c>
      <c r="J4091" s="5">
        <v>1</v>
      </c>
      <c r="K4091" s="5" t="s">
        <v>28561</v>
      </c>
      <c r="L4091" s="5">
        <v>3.5499999999999997E-2</v>
      </c>
      <c r="M4091" s="8"/>
      <c r="N4091" s="8"/>
      <c r="O4091" s="8"/>
      <c r="P4091" s="8"/>
      <c r="Q4091" s="8"/>
      <c r="R4091" s="5" t="s">
        <v>417</v>
      </c>
      <c r="S4091" s="5" t="s">
        <v>417</v>
      </c>
      <c r="T4091" s="5" t="s">
        <v>417</v>
      </c>
      <c r="U4091" s="5" t="s">
        <v>417</v>
      </c>
      <c r="V4091" s="5" t="s">
        <v>417</v>
      </c>
      <c r="W4091" s="5" t="s">
        <v>417</v>
      </c>
      <c r="X4091" s="5" t="s">
        <v>417</v>
      </c>
      <c r="Y4091" s="5" t="s">
        <v>417</v>
      </c>
      <c r="Z4091" s="5" t="s">
        <v>417</v>
      </c>
      <c r="AA4091" s="5" t="s">
        <v>417</v>
      </c>
      <c r="AB4091" s="5"/>
      <c r="AC4091" s="5"/>
      <c r="AD4091" s="5"/>
      <c r="AE4091" s="5"/>
      <c r="AF4091" s="5"/>
    </row>
    <row r="4092" spans="1:32" hidden="1">
      <c r="A4092" s="5" t="s">
        <v>28562</v>
      </c>
      <c r="B4092" s="5" t="str">
        <f>IF(COUNTIF('Leads Priorizados INT'!M:M,A4092)&gt;0,"Sí","No")</f>
        <v>No</v>
      </c>
      <c r="C4092">
        <v>0</v>
      </c>
      <c r="D4092" s="6" t="s">
        <v>430</v>
      </c>
      <c r="E4092" s="5" t="s">
        <v>28563</v>
      </c>
      <c r="F4092" s="5" t="s">
        <v>1382</v>
      </c>
      <c r="G4092" s="5" t="s">
        <v>20160</v>
      </c>
      <c r="H4092" s="7">
        <v>1022963</v>
      </c>
      <c r="I4092" s="5">
        <v>2</v>
      </c>
      <c r="J4092" s="5">
        <v>2</v>
      </c>
      <c r="K4092" s="5" t="s">
        <v>28564</v>
      </c>
      <c r="L4092" s="5">
        <v>3.5499999999999997E-2</v>
      </c>
      <c r="M4092" s="8">
        <v>961476407</v>
      </c>
      <c r="N4092" s="8">
        <v>655604301</v>
      </c>
      <c r="O4092" s="8"/>
      <c r="P4092" s="8"/>
      <c r="Q4092" s="8"/>
      <c r="R4092" s="5" t="s">
        <v>417</v>
      </c>
      <c r="S4092" s="5" t="s">
        <v>417</v>
      </c>
      <c r="T4092" s="5" t="s">
        <v>417</v>
      </c>
      <c r="U4092" s="5" t="s">
        <v>417</v>
      </c>
      <c r="V4092" s="5" t="s">
        <v>417</v>
      </c>
      <c r="W4092" s="5" t="s">
        <v>417</v>
      </c>
      <c r="X4092" s="5" t="s">
        <v>417</v>
      </c>
      <c r="Y4092" s="5" t="s">
        <v>417</v>
      </c>
      <c r="Z4092" s="5" t="s">
        <v>417</v>
      </c>
      <c r="AA4092" s="5" t="s">
        <v>417</v>
      </c>
      <c r="AB4092" s="5"/>
      <c r="AC4092" s="5"/>
      <c r="AD4092" s="5"/>
      <c r="AE4092" s="5"/>
      <c r="AF4092" s="5"/>
    </row>
    <row r="4093" spans="1:32" hidden="1">
      <c r="A4093" s="5" t="s">
        <v>28565</v>
      </c>
      <c r="B4093" s="5" t="str">
        <f>IF(COUNTIF('Leads Priorizados INT'!M:M,A4093)&gt;0,"Sí","No")</f>
        <v>No</v>
      </c>
      <c r="C4093">
        <v>0</v>
      </c>
      <c r="D4093" s="6" t="s">
        <v>414</v>
      </c>
      <c r="E4093" s="5" t="s">
        <v>28566</v>
      </c>
      <c r="F4093" s="5" t="s">
        <v>729</v>
      </c>
      <c r="G4093" s="5" t="s">
        <v>9892</v>
      </c>
      <c r="H4093" s="7">
        <v>567367</v>
      </c>
      <c r="I4093" s="5">
        <v>1</v>
      </c>
      <c r="J4093" s="5">
        <v>1</v>
      </c>
      <c r="K4093" s="5" t="s">
        <v>28567</v>
      </c>
      <c r="L4093" s="5">
        <v>3.5499999999999997E-2</v>
      </c>
      <c r="M4093" s="8">
        <v>976522015</v>
      </c>
      <c r="N4093" s="8"/>
      <c r="O4093" s="8"/>
      <c r="P4093" s="8"/>
      <c r="Q4093" s="8"/>
      <c r="R4093" s="5" t="s">
        <v>417</v>
      </c>
      <c r="S4093" s="5" t="s">
        <v>417</v>
      </c>
      <c r="T4093" s="5" t="s">
        <v>417</v>
      </c>
      <c r="U4093" s="5" t="s">
        <v>417</v>
      </c>
      <c r="V4093" s="5" t="s">
        <v>417</v>
      </c>
      <c r="W4093" s="5" t="s">
        <v>417</v>
      </c>
      <c r="X4093" s="5" t="s">
        <v>417</v>
      </c>
      <c r="Y4093" s="5" t="s">
        <v>417</v>
      </c>
      <c r="Z4093" s="5" t="s">
        <v>417</v>
      </c>
      <c r="AA4093" s="5" t="s">
        <v>417</v>
      </c>
      <c r="AB4093" s="5"/>
      <c r="AC4093" s="5"/>
      <c r="AD4093" s="5"/>
      <c r="AE4093" s="5"/>
      <c r="AF4093" s="5"/>
    </row>
    <row r="4094" spans="1:32">
      <c r="A4094" s="5" t="s">
        <v>28568</v>
      </c>
      <c r="B4094" s="5" t="str">
        <f>IF(COUNTIF('Leads Priorizados INT'!M:M,A4094)&gt;0,"Sí","No")</f>
        <v>No</v>
      </c>
      <c r="C4094">
        <v>1</v>
      </c>
      <c r="D4094" s="6" t="s">
        <v>414</v>
      </c>
      <c r="E4094" s="5" t="s">
        <v>28569</v>
      </c>
      <c r="F4094" s="5" t="s">
        <v>2631</v>
      </c>
      <c r="G4094" s="5" t="s">
        <v>9522</v>
      </c>
      <c r="H4094" s="7">
        <v>563595</v>
      </c>
      <c r="I4094" s="5">
        <v>1</v>
      </c>
      <c r="J4094" s="5">
        <v>1</v>
      </c>
      <c r="K4094" s="5" t="s">
        <v>28570</v>
      </c>
      <c r="L4094" s="5">
        <v>3.5400000000000001E-2</v>
      </c>
      <c r="M4094" s="8">
        <v>983337750</v>
      </c>
      <c r="N4094" s="8"/>
      <c r="O4094" s="8"/>
      <c r="P4094" s="8"/>
      <c r="Q4094" s="8"/>
      <c r="R4094" s="5" t="s">
        <v>417</v>
      </c>
      <c r="S4094" s="5" t="s">
        <v>417</v>
      </c>
      <c r="T4094" s="5" t="s">
        <v>417</v>
      </c>
      <c r="U4094" s="5" t="s">
        <v>417</v>
      </c>
      <c r="V4094" s="5" t="s">
        <v>417</v>
      </c>
      <c r="W4094" s="5" t="s">
        <v>417</v>
      </c>
      <c r="X4094" s="5" t="s">
        <v>417</v>
      </c>
      <c r="Y4094" s="5" t="s">
        <v>417</v>
      </c>
      <c r="Z4094" s="5" t="s">
        <v>417</v>
      </c>
      <c r="AA4094" s="5" t="s">
        <v>417</v>
      </c>
      <c r="AB4094" s="5"/>
      <c r="AC4094" s="5"/>
      <c r="AD4094" s="5"/>
      <c r="AE4094" s="5"/>
      <c r="AF4094" s="5"/>
    </row>
    <row r="4095" spans="1:32" hidden="1">
      <c r="A4095" s="5" t="s">
        <v>28571</v>
      </c>
      <c r="B4095" s="5" t="str">
        <f>IF(COUNTIF('Leads Priorizados INT'!M:M,A4095)&gt;0,"Sí","No")</f>
        <v>No</v>
      </c>
      <c r="C4095">
        <v>0</v>
      </c>
      <c r="D4095" s="6" t="s">
        <v>430</v>
      </c>
      <c r="E4095" s="5" t="s">
        <v>28572</v>
      </c>
      <c r="F4095" s="5" t="s">
        <v>431</v>
      </c>
      <c r="G4095" s="5" t="s">
        <v>13599</v>
      </c>
      <c r="H4095" s="7">
        <v>2458402</v>
      </c>
      <c r="I4095" s="5">
        <v>10</v>
      </c>
      <c r="J4095" s="5">
        <v>1</v>
      </c>
      <c r="K4095" s="5" t="s">
        <v>28573</v>
      </c>
      <c r="L4095" s="5">
        <v>3.5400000000000001E-2</v>
      </c>
      <c r="M4095" s="8">
        <v>937102175</v>
      </c>
      <c r="N4095" s="8">
        <v>931291479</v>
      </c>
      <c r="O4095" s="8">
        <v>931435636</v>
      </c>
      <c r="P4095" s="8">
        <v>652812892</v>
      </c>
      <c r="Q4095" s="8">
        <v>692718867</v>
      </c>
      <c r="R4095" s="5" t="s">
        <v>417</v>
      </c>
      <c r="S4095" s="5" t="s">
        <v>417</v>
      </c>
      <c r="T4095" s="5" t="s">
        <v>417</v>
      </c>
      <c r="U4095" s="5" t="s">
        <v>417</v>
      </c>
      <c r="V4095" s="5" t="s">
        <v>417</v>
      </c>
      <c r="W4095" s="5" t="s">
        <v>417</v>
      </c>
      <c r="X4095" s="5" t="s">
        <v>417</v>
      </c>
      <c r="Y4095" s="5" t="s">
        <v>417</v>
      </c>
      <c r="Z4095" s="5" t="s">
        <v>417</v>
      </c>
      <c r="AA4095" s="5" t="s">
        <v>417</v>
      </c>
      <c r="AB4095" s="5"/>
      <c r="AC4095" s="5"/>
      <c r="AD4095" s="5"/>
      <c r="AE4095" s="5"/>
      <c r="AF4095" s="5"/>
    </row>
    <row r="4096" spans="1:32" hidden="1">
      <c r="A4096" s="5" t="s">
        <v>28574</v>
      </c>
      <c r="B4096" s="5" t="str">
        <f>IF(COUNTIF('Leads Priorizados INT'!M:M,A4096)&gt;0,"Sí","No")</f>
        <v>No</v>
      </c>
      <c r="C4096">
        <v>0</v>
      </c>
      <c r="D4096" s="6" t="s">
        <v>414</v>
      </c>
      <c r="E4096" s="5" t="s">
        <v>28575</v>
      </c>
      <c r="F4096" s="5" t="s">
        <v>431</v>
      </c>
      <c r="G4096" s="5" t="s">
        <v>941</v>
      </c>
      <c r="H4096" s="7">
        <v>314960</v>
      </c>
      <c r="I4096" s="5">
        <v>0</v>
      </c>
      <c r="J4096" s="5">
        <v>1</v>
      </c>
      <c r="K4096" s="5" t="s">
        <v>28576</v>
      </c>
      <c r="L4096" s="5">
        <v>3.5400000000000001E-2</v>
      </c>
      <c r="M4096" s="8"/>
      <c r="N4096" s="8"/>
      <c r="O4096" s="8"/>
      <c r="P4096" s="8"/>
      <c r="Q4096" s="8"/>
      <c r="R4096" s="5" t="s">
        <v>417</v>
      </c>
      <c r="S4096" s="5" t="s">
        <v>417</v>
      </c>
      <c r="T4096" s="5" t="s">
        <v>417</v>
      </c>
      <c r="U4096" s="5" t="s">
        <v>417</v>
      </c>
      <c r="V4096" s="5" t="s">
        <v>417</v>
      </c>
      <c r="W4096" s="5" t="s">
        <v>417</v>
      </c>
      <c r="X4096" s="5" t="s">
        <v>417</v>
      </c>
      <c r="Y4096" s="5" t="s">
        <v>417</v>
      </c>
      <c r="Z4096" s="5" t="s">
        <v>417</v>
      </c>
      <c r="AA4096" s="5" t="s">
        <v>417</v>
      </c>
      <c r="AB4096" s="5"/>
      <c r="AC4096" s="5"/>
      <c r="AD4096" s="5"/>
      <c r="AE4096" s="5"/>
      <c r="AF4096" s="5"/>
    </row>
    <row r="4097" spans="1:32">
      <c r="A4097" s="5" t="s">
        <v>28577</v>
      </c>
      <c r="B4097" s="5" t="str">
        <f>IF(COUNTIF('Leads Priorizados INT'!M:M,A4097)&gt;0,"Sí","No")</f>
        <v>No</v>
      </c>
      <c r="C4097">
        <v>1</v>
      </c>
      <c r="D4097" s="6" t="s">
        <v>414</v>
      </c>
      <c r="E4097" s="5" t="s">
        <v>28578</v>
      </c>
      <c r="F4097" s="5" t="s">
        <v>152</v>
      </c>
      <c r="G4097" s="5" t="s">
        <v>592</v>
      </c>
      <c r="H4097" s="7">
        <v>1003503</v>
      </c>
      <c r="I4097" s="5">
        <v>8</v>
      </c>
      <c r="J4097" s="5">
        <v>1</v>
      </c>
      <c r="K4097" s="5" t="s">
        <v>28579</v>
      </c>
      <c r="L4097" s="5">
        <v>3.5400000000000001E-2</v>
      </c>
      <c r="M4097" s="8"/>
      <c r="N4097" s="8"/>
      <c r="O4097" s="8"/>
      <c r="P4097" s="8"/>
      <c r="Q4097" s="8"/>
      <c r="R4097" s="5" t="s">
        <v>417</v>
      </c>
      <c r="S4097" s="5" t="s">
        <v>417</v>
      </c>
      <c r="T4097" s="5" t="s">
        <v>417</v>
      </c>
      <c r="U4097" s="5" t="s">
        <v>417</v>
      </c>
      <c r="V4097" s="5" t="s">
        <v>417</v>
      </c>
      <c r="W4097" s="5" t="s">
        <v>417</v>
      </c>
      <c r="X4097" s="5" t="s">
        <v>417</v>
      </c>
      <c r="Y4097" s="5" t="s">
        <v>417</v>
      </c>
      <c r="Z4097" s="5" t="s">
        <v>417</v>
      </c>
      <c r="AA4097" s="5" t="s">
        <v>417</v>
      </c>
      <c r="AB4097" s="5"/>
      <c r="AC4097" s="5"/>
      <c r="AD4097" s="5"/>
      <c r="AE4097" s="5"/>
      <c r="AF4097" s="5"/>
    </row>
    <row r="4098" spans="1:32" hidden="1">
      <c r="A4098" s="5" t="s">
        <v>28580</v>
      </c>
      <c r="B4098" s="5" t="str">
        <f>IF(COUNTIF('Leads Priorizados INT'!M:M,A4098)&gt;0,"Sí","No")</f>
        <v>No</v>
      </c>
      <c r="C4098">
        <v>0</v>
      </c>
      <c r="D4098" s="6" t="s">
        <v>414</v>
      </c>
      <c r="E4098" s="5" t="s">
        <v>28581</v>
      </c>
      <c r="F4098" s="5" t="s">
        <v>152</v>
      </c>
      <c r="G4098" s="5" t="s">
        <v>9402</v>
      </c>
      <c r="H4098" s="7">
        <v>1021089</v>
      </c>
      <c r="I4098" s="5">
        <v>7</v>
      </c>
      <c r="J4098" s="5">
        <v>1</v>
      </c>
      <c r="K4098" s="5" t="s">
        <v>28582</v>
      </c>
      <c r="L4098" s="5">
        <v>3.5400000000000001E-2</v>
      </c>
      <c r="M4098" s="8"/>
      <c r="N4098" s="8"/>
      <c r="O4098" s="8"/>
      <c r="P4098" s="8"/>
      <c r="Q4098" s="8"/>
      <c r="R4098" s="5" t="s">
        <v>417</v>
      </c>
      <c r="S4098" s="5" t="s">
        <v>417</v>
      </c>
      <c r="T4098" s="5" t="s">
        <v>417</v>
      </c>
      <c r="U4098" s="5" t="s">
        <v>417</v>
      </c>
      <c r="V4098" s="5" t="s">
        <v>417</v>
      </c>
      <c r="W4098" s="5" t="s">
        <v>417</v>
      </c>
      <c r="X4098" s="5" t="s">
        <v>417</v>
      </c>
      <c r="Y4098" s="5" t="s">
        <v>417</v>
      </c>
      <c r="Z4098" s="5" t="s">
        <v>417</v>
      </c>
      <c r="AA4098" s="5" t="s">
        <v>417</v>
      </c>
      <c r="AB4098" s="5"/>
      <c r="AC4098" s="5"/>
      <c r="AD4098" s="5"/>
      <c r="AE4098" s="5"/>
      <c r="AF4098" s="5"/>
    </row>
    <row r="4099" spans="1:32" hidden="1">
      <c r="A4099" s="5" t="s">
        <v>28583</v>
      </c>
      <c r="B4099" s="5" t="str">
        <f>IF(COUNTIF('Leads Priorizados INT'!M:M,A4099)&gt;0,"Sí","No")</f>
        <v>No</v>
      </c>
      <c r="C4099">
        <v>0</v>
      </c>
      <c r="D4099" s="6" t="s">
        <v>414</v>
      </c>
      <c r="E4099" s="5" t="s">
        <v>28584</v>
      </c>
      <c r="F4099" s="5" t="s">
        <v>3740</v>
      </c>
      <c r="G4099" s="5" t="s">
        <v>9824</v>
      </c>
      <c r="H4099" s="7">
        <v>1097984</v>
      </c>
      <c r="I4099" s="5">
        <v>7</v>
      </c>
      <c r="J4099" s="5">
        <v>1</v>
      </c>
      <c r="K4099" s="5" t="s">
        <v>28585</v>
      </c>
      <c r="L4099" s="5">
        <v>3.5299999999999998E-2</v>
      </c>
      <c r="M4099" s="8">
        <v>607351408</v>
      </c>
      <c r="N4099" s="8">
        <v>607351409</v>
      </c>
      <c r="O4099" s="8"/>
      <c r="P4099" s="8"/>
      <c r="Q4099" s="8"/>
      <c r="R4099" s="5" t="s">
        <v>417</v>
      </c>
      <c r="S4099" s="5" t="s">
        <v>417</v>
      </c>
      <c r="T4099" s="5" t="s">
        <v>417</v>
      </c>
      <c r="U4099" s="5" t="s">
        <v>417</v>
      </c>
      <c r="V4099" s="5" t="s">
        <v>417</v>
      </c>
      <c r="W4099" s="5" t="s">
        <v>417</v>
      </c>
      <c r="X4099" s="5" t="s">
        <v>417</v>
      </c>
      <c r="Y4099" s="5" t="s">
        <v>417</v>
      </c>
      <c r="Z4099" s="5" t="s">
        <v>417</v>
      </c>
      <c r="AA4099" s="5" t="s">
        <v>417</v>
      </c>
      <c r="AB4099" s="5"/>
      <c r="AC4099" s="5"/>
      <c r="AD4099" s="5"/>
      <c r="AE4099" s="5"/>
      <c r="AF4099" s="5"/>
    </row>
    <row r="4100" spans="1:32" hidden="1">
      <c r="A4100" s="5" t="s">
        <v>28586</v>
      </c>
      <c r="B4100" s="5" t="str">
        <f>IF(COUNTIF('Leads Priorizados INT'!M:M,A4100)&gt;0,"Sí","No")</f>
        <v>No</v>
      </c>
      <c r="C4100">
        <v>0</v>
      </c>
      <c r="D4100" s="6" t="s">
        <v>414</v>
      </c>
      <c r="E4100" s="5" t="s">
        <v>28587</v>
      </c>
      <c r="F4100" s="5" t="s">
        <v>1382</v>
      </c>
      <c r="G4100" s="5" t="s">
        <v>28588</v>
      </c>
      <c r="H4100" s="7">
        <v>1421218</v>
      </c>
      <c r="I4100" s="5">
        <v>5</v>
      </c>
      <c r="J4100" s="5">
        <v>3</v>
      </c>
      <c r="K4100" s="5" t="s">
        <v>28589</v>
      </c>
      <c r="L4100" s="5">
        <v>3.5299999999999998E-2</v>
      </c>
      <c r="M4100" s="8">
        <v>963973566</v>
      </c>
      <c r="N4100" s="8">
        <v>963762275</v>
      </c>
      <c r="O4100" s="8"/>
      <c r="P4100" s="8"/>
      <c r="Q4100" s="8"/>
      <c r="R4100" s="5" t="s">
        <v>417</v>
      </c>
      <c r="S4100" s="5" t="s">
        <v>417</v>
      </c>
      <c r="T4100" s="5" t="s">
        <v>417</v>
      </c>
      <c r="U4100" s="5" t="s">
        <v>417</v>
      </c>
      <c r="V4100" s="5" t="s">
        <v>417</v>
      </c>
      <c r="W4100" s="5" t="s">
        <v>417</v>
      </c>
      <c r="X4100" s="5" t="s">
        <v>417</v>
      </c>
      <c r="Y4100" s="5" t="s">
        <v>417</v>
      </c>
      <c r="Z4100" s="5" t="s">
        <v>417</v>
      </c>
      <c r="AA4100" s="5" t="s">
        <v>417</v>
      </c>
      <c r="AB4100" s="5" t="s">
        <v>28590</v>
      </c>
      <c r="AC4100" s="5"/>
      <c r="AD4100" s="5"/>
      <c r="AE4100" s="5"/>
      <c r="AF4100" s="5"/>
    </row>
    <row r="4101" spans="1:32">
      <c r="A4101" s="5" t="s">
        <v>28591</v>
      </c>
      <c r="B4101" s="5" t="str">
        <f>IF(COUNTIF('Leads Priorizados INT'!M:M,A4101)&gt;0,"Sí","No")</f>
        <v>Sí</v>
      </c>
      <c r="C4101">
        <v>1</v>
      </c>
      <c r="D4101" s="6" t="s">
        <v>414</v>
      </c>
      <c r="E4101" s="5" t="s">
        <v>28592</v>
      </c>
      <c r="F4101" s="5" t="s">
        <v>431</v>
      </c>
      <c r="G4101" s="5" t="s">
        <v>1463</v>
      </c>
      <c r="H4101" s="7">
        <v>12056865</v>
      </c>
      <c r="I4101" s="5">
        <v>28</v>
      </c>
      <c r="J4101" s="5">
        <v>6</v>
      </c>
      <c r="K4101" s="5" t="s">
        <v>28593</v>
      </c>
      <c r="L4101" s="5">
        <v>3.5299999999999998E-2</v>
      </c>
      <c r="M4101" s="8">
        <v>935059445</v>
      </c>
      <c r="N4101" s="8">
        <v>935059400</v>
      </c>
      <c r="O4101" s="8">
        <v>937707040</v>
      </c>
      <c r="P4101" s="8">
        <v>935059448</v>
      </c>
      <c r="Q4101" s="8">
        <v>935059447</v>
      </c>
      <c r="R4101" s="5" t="s">
        <v>417</v>
      </c>
      <c r="S4101" s="5" t="s">
        <v>417</v>
      </c>
      <c r="T4101" s="5" t="s">
        <v>417</v>
      </c>
      <c r="U4101" s="5" t="s">
        <v>417</v>
      </c>
      <c r="V4101" s="5" t="s">
        <v>417</v>
      </c>
      <c r="W4101" s="5" t="s">
        <v>417</v>
      </c>
      <c r="X4101" s="5" t="s">
        <v>417</v>
      </c>
      <c r="Y4101" s="5" t="s">
        <v>417</v>
      </c>
      <c r="Z4101" s="5" t="s">
        <v>417</v>
      </c>
      <c r="AA4101" s="5" t="s">
        <v>417</v>
      </c>
      <c r="AB4101" s="5" t="s">
        <v>28594</v>
      </c>
      <c r="AC4101" s="5" t="s">
        <v>28595</v>
      </c>
      <c r="AD4101" s="5" t="s">
        <v>28596</v>
      </c>
      <c r="AE4101" s="5" t="s">
        <v>28597</v>
      </c>
      <c r="AF4101" s="5" t="s">
        <v>28598</v>
      </c>
    </row>
    <row r="4102" spans="1:32" hidden="1">
      <c r="A4102" s="5" t="s">
        <v>28599</v>
      </c>
      <c r="B4102" s="5" t="str">
        <f>IF(COUNTIF('Leads Priorizados INT'!M:M,A4102)&gt;0,"Sí","No")</f>
        <v>No</v>
      </c>
      <c r="C4102">
        <v>0</v>
      </c>
      <c r="D4102" s="6" t="s">
        <v>414</v>
      </c>
      <c r="E4102" s="5" t="s">
        <v>28600</v>
      </c>
      <c r="F4102" s="5" t="s">
        <v>152</v>
      </c>
      <c r="G4102" s="5" t="s">
        <v>1749</v>
      </c>
      <c r="H4102" s="7">
        <v>777114</v>
      </c>
      <c r="I4102" s="5">
        <v>3</v>
      </c>
      <c r="J4102" s="5">
        <v>1</v>
      </c>
      <c r="K4102" s="5" t="s">
        <v>28601</v>
      </c>
      <c r="L4102" s="5">
        <v>3.5299999999999998E-2</v>
      </c>
      <c r="M4102" s="8"/>
      <c r="N4102" s="8"/>
      <c r="O4102" s="8"/>
      <c r="P4102" s="8"/>
      <c r="Q4102" s="8"/>
      <c r="R4102" s="5" t="s">
        <v>417</v>
      </c>
      <c r="S4102" s="5" t="s">
        <v>417</v>
      </c>
      <c r="T4102" s="5" t="s">
        <v>417</v>
      </c>
      <c r="U4102" s="5" t="s">
        <v>417</v>
      </c>
      <c r="V4102" s="5" t="s">
        <v>417</v>
      </c>
      <c r="W4102" s="5" t="s">
        <v>417</v>
      </c>
      <c r="X4102" s="5" t="s">
        <v>417</v>
      </c>
      <c r="Y4102" s="5" t="s">
        <v>417</v>
      </c>
      <c r="Z4102" s="5" t="s">
        <v>417</v>
      </c>
      <c r="AA4102" s="5" t="s">
        <v>417</v>
      </c>
      <c r="AB4102" s="5"/>
      <c r="AC4102" s="5"/>
      <c r="AD4102" s="5"/>
      <c r="AE4102" s="5"/>
      <c r="AF4102" s="5"/>
    </row>
    <row r="4103" spans="1:32" hidden="1">
      <c r="A4103" s="5" t="s">
        <v>28602</v>
      </c>
      <c r="B4103" s="5" t="str">
        <f>IF(COUNTIF('Leads Priorizados INT'!M:M,A4103)&gt;0,"Sí","No")</f>
        <v>No</v>
      </c>
      <c r="C4103">
        <v>0</v>
      </c>
      <c r="D4103" s="6" t="s">
        <v>414</v>
      </c>
      <c r="E4103" s="5" t="s">
        <v>28603</v>
      </c>
      <c r="F4103" s="5" t="s">
        <v>1382</v>
      </c>
      <c r="G4103" s="5" t="s">
        <v>18891</v>
      </c>
      <c r="H4103" s="7">
        <v>621713</v>
      </c>
      <c r="I4103" s="5">
        <v>4</v>
      </c>
      <c r="J4103" s="5">
        <v>1</v>
      </c>
      <c r="K4103" s="5" t="s">
        <v>28604</v>
      </c>
      <c r="L4103" s="5">
        <v>3.5299999999999998E-2</v>
      </c>
      <c r="M4103" s="8">
        <v>961643065</v>
      </c>
      <c r="N4103" s="8"/>
      <c r="O4103" s="8"/>
      <c r="P4103" s="8"/>
      <c r="Q4103" s="8"/>
      <c r="R4103" s="5" t="s">
        <v>417</v>
      </c>
      <c r="S4103" s="5" t="s">
        <v>417</v>
      </c>
      <c r="T4103" s="5" t="s">
        <v>417</v>
      </c>
      <c r="U4103" s="5" t="s">
        <v>417</v>
      </c>
      <c r="V4103" s="5" t="s">
        <v>417</v>
      </c>
      <c r="W4103" s="5" t="s">
        <v>417</v>
      </c>
      <c r="X4103" s="5" t="s">
        <v>417</v>
      </c>
      <c r="Y4103" s="5" t="s">
        <v>417</v>
      </c>
      <c r="Z4103" s="5" t="s">
        <v>417</v>
      </c>
      <c r="AA4103" s="5" t="s">
        <v>417</v>
      </c>
      <c r="AB4103" s="5" t="s">
        <v>28605</v>
      </c>
      <c r="AC4103" s="5" t="s">
        <v>28606</v>
      </c>
      <c r="AD4103" s="5" t="s">
        <v>28607</v>
      </c>
      <c r="AE4103" s="5"/>
      <c r="AF4103" s="5"/>
    </row>
    <row r="4104" spans="1:32" hidden="1">
      <c r="A4104" s="5" t="s">
        <v>28608</v>
      </c>
      <c r="B4104" s="5" t="str">
        <f>IF(COUNTIF('Leads Priorizados INT'!M:M,A4104)&gt;0,"Sí","No")</f>
        <v>No</v>
      </c>
      <c r="C4104">
        <v>0</v>
      </c>
      <c r="D4104" s="6" t="s">
        <v>414</v>
      </c>
      <c r="E4104" s="5" t="s">
        <v>28609</v>
      </c>
      <c r="F4104" s="5" t="s">
        <v>729</v>
      </c>
      <c r="G4104" s="5" t="s">
        <v>12164</v>
      </c>
      <c r="H4104" s="7">
        <v>501235</v>
      </c>
      <c r="I4104" s="5">
        <v>1</v>
      </c>
      <c r="J4104" s="5">
        <v>1</v>
      </c>
      <c r="K4104" s="5" t="s">
        <v>28610</v>
      </c>
      <c r="L4104" s="5">
        <v>3.5299999999999998E-2</v>
      </c>
      <c r="M4104" s="8">
        <v>976471472</v>
      </c>
      <c r="N4104" s="8"/>
      <c r="O4104" s="8"/>
      <c r="P4104" s="8"/>
      <c r="Q4104" s="8"/>
      <c r="R4104" s="5" t="s">
        <v>417</v>
      </c>
      <c r="S4104" s="5" t="s">
        <v>417</v>
      </c>
      <c r="T4104" s="5" t="s">
        <v>417</v>
      </c>
      <c r="U4104" s="5" t="s">
        <v>417</v>
      </c>
      <c r="V4104" s="5" t="s">
        <v>417</v>
      </c>
      <c r="W4104" s="5" t="s">
        <v>417</v>
      </c>
      <c r="X4104" s="5" t="s">
        <v>417</v>
      </c>
      <c r="Y4104" s="5" t="s">
        <v>417</v>
      </c>
      <c r="Z4104" s="5" t="s">
        <v>417</v>
      </c>
      <c r="AA4104" s="5" t="s">
        <v>417</v>
      </c>
      <c r="AB4104" s="5"/>
      <c r="AC4104" s="5"/>
      <c r="AD4104" s="5"/>
      <c r="AE4104" s="5"/>
      <c r="AF4104" s="5"/>
    </row>
    <row r="4105" spans="1:32">
      <c r="A4105" s="5" t="s">
        <v>28611</v>
      </c>
      <c r="B4105" s="5" t="str">
        <f>IF(COUNTIF('Leads Priorizados INT'!M:M,A4105)&gt;0,"Sí","No")</f>
        <v>No</v>
      </c>
      <c r="C4105">
        <v>1</v>
      </c>
      <c r="D4105" s="6" t="s">
        <v>414</v>
      </c>
      <c r="E4105" s="5" t="s">
        <v>28612</v>
      </c>
      <c r="F4105" s="5" t="s">
        <v>684</v>
      </c>
      <c r="G4105" s="5" t="s">
        <v>19203</v>
      </c>
      <c r="H4105" s="7">
        <v>550343</v>
      </c>
      <c r="I4105" s="5">
        <v>3</v>
      </c>
      <c r="J4105" s="5">
        <v>1</v>
      </c>
      <c r="K4105" s="5" t="s">
        <v>28613</v>
      </c>
      <c r="L4105" s="5">
        <v>3.5200000000000002E-2</v>
      </c>
      <c r="M4105" s="8"/>
      <c r="N4105" s="8"/>
      <c r="O4105" s="8"/>
      <c r="P4105" s="8"/>
      <c r="Q4105" s="8"/>
      <c r="R4105" s="5" t="s">
        <v>417</v>
      </c>
      <c r="S4105" s="5" t="s">
        <v>417</v>
      </c>
      <c r="T4105" s="5" t="s">
        <v>417</v>
      </c>
      <c r="U4105" s="5" t="s">
        <v>417</v>
      </c>
      <c r="V4105" s="5" t="s">
        <v>417</v>
      </c>
      <c r="W4105" s="5" t="s">
        <v>417</v>
      </c>
      <c r="X4105" s="5" t="s">
        <v>417</v>
      </c>
      <c r="Y4105" s="5" t="s">
        <v>417</v>
      </c>
      <c r="Z4105" s="5" t="s">
        <v>417</v>
      </c>
      <c r="AA4105" s="5" t="s">
        <v>417</v>
      </c>
      <c r="AB4105" s="5"/>
      <c r="AC4105" s="5"/>
      <c r="AD4105" s="5"/>
      <c r="AE4105" s="5"/>
      <c r="AF4105" s="5"/>
    </row>
    <row r="4106" spans="1:32">
      <c r="A4106" s="5" t="s">
        <v>28614</v>
      </c>
      <c r="B4106" s="5" t="str">
        <f>IF(COUNTIF('Leads Priorizados INT'!M:M,A4106)&gt;0,"Sí","No")</f>
        <v>No</v>
      </c>
      <c r="C4106">
        <v>1</v>
      </c>
      <c r="D4106" s="6" t="s">
        <v>414</v>
      </c>
      <c r="E4106" s="5" t="s">
        <v>28615</v>
      </c>
      <c r="F4106" s="5" t="s">
        <v>721</v>
      </c>
      <c r="G4106" s="5" t="s">
        <v>1471</v>
      </c>
      <c r="H4106" s="7">
        <v>461749</v>
      </c>
      <c r="I4106" s="5">
        <v>9</v>
      </c>
      <c r="J4106" s="5">
        <v>1</v>
      </c>
      <c r="K4106" s="5" t="s">
        <v>28616</v>
      </c>
      <c r="L4106" s="5">
        <v>3.5200000000000002E-2</v>
      </c>
      <c r="M4106" s="8"/>
      <c r="N4106" s="8"/>
      <c r="O4106" s="8"/>
      <c r="P4106" s="8"/>
      <c r="Q4106" s="8"/>
      <c r="R4106" s="5" t="s">
        <v>417</v>
      </c>
      <c r="S4106" s="5" t="s">
        <v>417</v>
      </c>
      <c r="T4106" s="5" t="s">
        <v>417</v>
      </c>
      <c r="U4106" s="5" t="s">
        <v>417</v>
      </c>
      <c r="V4106" s="5" t="s">
        <v>417</v>
      </c>
      <c r="W4106" s="5" t="s">
        <v>417</v>
      </c>
      <c r="X4106" s="5" t="s">
        <v>417</v>
      </c>
      <c r="Y4106" s="5" t="s">
        <v>417</v>
      </c>
      <c r="Z4106" s="5" t="s">
        <v>417</v>
      </c>
      <c r="AA4106" s="5" t="s">
        <v>417</v>
      </c>
      <c r="AB4106" s="5"/>
      <c r="AC4106" s="5"/>
      <c r="AD4106" s="5"/>
      <c r="AE4106" s="5"/>
      <c r="AF4106" s="5"/>
    </row>
    <row r="4107" spans="1:32" hidden="1">
      <c r="A4107" s="5" t="s">
        <v>28617</v>
      </c>
      <c r="B4107" s="5" t="str">
        <f>IF(COUNTIF('Leads Priorizados INT'!M:M,A4107)&gt;0,"Sí","No")</f>
        <v>No</v>
      </c>
      <c r="C4107">
        <v>0</v>
      </c>
      <c r="D4107" s="6" t="s">
        <v>414</v>
      </c>
      <c r="E4107" s="5" t="s">
        <v>28618</v>
      </c>
      <c r="F4107" s="5" t="s">
        <v>152</v>
      </c>
      <c r="G4107" s="5" t="s">
        <v>1715</v>
      </c>
      <c r="H4107" s="7">
        <v>411115</v>
      </c>
      <c r="I4107" s="5">
        <v>1</v>
      </c>
      <c r="J4107" s="5">
        <v>1</v>
      </c>
      <c r="K4107" s="5" t="s">
        <v>28619</v>
      </c>
      <c r="L4107" s="5">
        <v>3.5200000000000002E-2</v>
      </c>
      <c r="M4107" s="8">
        <v>915552959</v>
      </c>
      <c r="N4107" s="8"/>
      <c r="O4107" s="8"/>
      <c r="P4107" s="8"/>
      <c r="Q4107" s="8"/>
      <c r="R4107" s="5" t="s">
        <v>417</v>
      </c>
      <c r="S4107" s="5" t="s">
        <v>417</v>
      </c>
      <c r="T4107" s="5" t="s">
        <v>417</v>
      </c>
      <c r="U4107" s="5" t="s">
        <v>417</v>
      </c>
      <c r="V4107" s="5" t="s">
        <v>417</v>
      </c>
      <c r="W4107" s="5" t="s">
        <v>417</v>
      </c>
      <c r="X4107" s="5" t="s">
        <v>417</v>
      </c>
      <c r="Y4107" s="5" t="s">
        <v>417</v>
      </c>
      <c r="Z4107" s="5" t="s">
        <v>417</v>
      </c>
      <c r="AA4107" s="5" t="s">
        <v>417</v>
      </c>
      <c r="AB4107" s="5" t="s">
        <v>28620</v>
      </c>
      <c r="AC4107" s="5"/>
      <c r="AD4107" s="5"/>
      <c r="AE4107" s="5"/>
      <c r="AF4107" s="5"/>
    </row>
    <row r="4108" spans="1:32">
      <c r="A4108" s="5" t="s">
        <v>28621</v>
      </c>
      <c r="B4108" s="5" t="str">
        <f>IF(COUNTIF('Leads Priorizados INT'!M:M,A4108)&gt;0,"Sí","No")</f>
        <v>No</v>
      </c>
      <c r="C4108">
        <v>1</v>
      </c>
      <c r="D4108" s="6" t="s">
        <v>414</v>
      </c>
      <c r="E4108" s="5" t="s">
        <v>28622</v>
      </c>
      <c r="F4108" s="5" t="s">
        <v>152</v>
      </c>
      <c r="G4108" s="5" t="s">
        <v>2952</v>
      </c>
      <c r="H4108" s="7">
        <v>650445</v>
      </c>
      <c r="I4108" s="5">
        <v>5</v>
      </c>
      <c r="J4108" s="5">
        <v>1</v>
      </c>
      <c r="K4108" s="5" t="s">
        <v>28623</v>
      </c>
      <c r="L4108" s="5">
        <v>3.5200000000000002E-2</v>
      </c>
      <c r="M4108" s="8">
        <v>692233477</v>
      </c>
      <c r="N4108" s="8">
        <v>625517177</v>
      </c>
      <c r="O4108" s="8"/>
      <c r="P4108" s="8"/>
      <c r="Q4108" s="8"/>
      <c r="R4108" s="5" t="s">
        <v>417</v>
      </c>
      <c r="S4108" s="5" t="s">
        <v>417</v>
      </c>
      <c r="T4108" s="5" t="s">
        <v>417</v>
      </c>
      <c r="U4108" s="5" t="s">
        <v>417</v>
      </c>
      <c r="V4108" s="5" t="s">
        <v>417</v>
      </c>
      <c r="W4108" s="5" t="s">
        <v>417</v>
      </c>
      <c r="X4108" s="5" t="s">
        <v>417</v>
      </c>
      <c r="Y4108" s="5" t="s">
        <v>417</v>
      </c>
      <c r="Z4108" s="5" t="s">
        <v>417</v>
      </c>
      <c r="AA4108" s="5" t="s">
        <v>417</v>
      </c>
      <c r="AB4108" s="5"/>
      <c r="AC4108" s="5"/>
      <c r="AD4108" s="5"/>
      <c r="AE4108" s="5"/>
      <c r="AF4108" s="5"/>
    </row>
    <row r="4109" spans="1:32" hidden="1">
      <c r="A4109" s="5" t="s">
        <v>28624</v>
      </c>
      <c r="B4109" s="5" t="str">
        <f>IF(COUNTIF('Leads Priorizados INT'!M:M,A4109)&gt;0,"Sí","No")</f>
        <v>No</v>
      </c>
      <c r="C4109">
        <v>0</v>
      </c>
      <c r="D4109" s="6" t="s">
        <v>414</v>
      </c>
      <c r="E4109" s="5" t="s">
        <v>28625</v>
      </c>
      <c r="F4109" s="5" t="s">
        <v>873</v>
      </c>
      <c r="G4109" s="5" t="s">
        <v>23611</v>
      </c>
      <c r="H4109" s="7">
        <v>514690</v>
      </c>
      <c r="I4109" s="5">
        <v>1</v>
      </c>
      <c r="J4109" s="5">
        <v>1</v>
      </c>
      <c r="K4109" s="5" t="s">
        <v>28626</v>
      </c>
      <c r="L4109" s="5">
        <v>3.5200000000000002E-2</v>
      </c>
      <c r="M4109" s="8">
        <v>633619812</v>
      </c>
      <c r="N4109" s="8"/>
      <c r="O4109" s="8"/>
      <c r="P4109" s="8"/>
      <c r="Q4109" s="8"/>
      <c r="R4109" s="5" t="s">
        <v>417</v>
      </c>
      <c r="S4109" s="5" t="s">
        <v>417</v>
      </c>
      <c r="T4109" s="5" t="s">
        <v>417</v>
      </c>
      <c r="U4109" s="5" t="s">
        <v>417</v>
      </c>
      <c r="V4109" s="5" t="s">
        <v>417</v>
      </c>
      <c r="W4109" s="5" t="s">
        <v>417</v>
      </c>
      <c r="X4109" s="5" t="s">
        <v>417</v>
      </c>
      <c r="Y4109" s="5" t="s">
        <v>417</v>
      </c>
      <c r="Z4109" s="5" t="s">
        <v>417</v>
      </c>
      <c r="AA4109" s="5" t="s">
        <v>417</v>
      </c>
      <c r="AB4109" s="5"/>
      <c r="AC4109" s="5"/>
      <c r="AD4109" s="5"/>
      <c r="AE4109" s="5"/>
      <c r="AF4109" s="5"/>
    </row>
    <row r="4110" spans="1:32" hidden="1">
      <c r="A4110" s="5" t="s">
        <v>28627</v>
      </c>
      <c r="B4110" s="5" t="str">
        <f>IF(COUNTIF('Leads Priorizados INT'!M:M,A4110)&gt;0,"Sí","No")</f>
        <v>No</v>
      </c>
      <c r="C4110">
        <v>0</v>
      </c>
      <c r="D4110" s="6" t="s">
        <v>430</v>
      </c>
      <c r="E4110" s="5" t="s">
        <v>28628</v>
      </c>
      <c r="F4110" s="5" t="s">
        <v>1328</v>
      </c>
      <c r="G4110" s="5" t="s">
        <v>25765</v>
      </c>
      <c r="H4110" s="7">
        <v>398301</v>
      </c>
      <c r="I4110" s="5">
        <v>5</v>
      </c>
      <c r="J4110" s="5">
        <v>1</v>
      </c>
      <c r="K4110" s="5" t="s">
        <v>28629</v>
      </c>
      <c r="L4110" s="5">
        <v>3.5099999999999999E-2</v>
      </c>
      <c r="M4110" s="8">
        <v>965505005</v>
      </c>
      <c r="N4110" s="8">
        <v>965295408</v>
      </c>
      <c r="O4110" s="8">
        <v>747724252</v>
      </c>
      <c r="P4110" s="8">
        <v>747724222</v>
      </c>
      <c r="Q4110" s="8">
        <v>747724219</v>
      </c>
      <c r="R4110" s="5" t="s">
        <v>417</v>
      </c>
      <c r="S4110" s="5" t="s">
        <v>417</v>
      </c>
      <c r="T4110" s="5" t="s">
        <v>417</v>
      </c>
      <c r="U4110" s="5" t="s">
        <v>417</v>
      </c>
      <c r="V4110" s="5" t="s">
        <v>417</v>
      </c>
      <c r="W4110" s="5" t="s">
        <v>417</v>
      </c>
      <c r="X4110" s="5" t="s">
        <v>417</v>
      </c>
      <c r="Y4110" s="5" t="s">
        <v>417</v>
      </c>
      <c r="Z4110" s="5" t="s">
        <v>417</v>
      </c>
      <c r="AA4110" s="5" t="s">
        <v>417</v>
      </c>
      <c r="AB4110" s="5"/>
      <c r="AC4110" s="5"/>
      <c r="AD4110" s="5"/>
      <c r="AE4110" s="5"/>
      <c r="AF4110" s="5"/>
    </row>
    <row r="4111" spans="1:32" hidden="1">
      <c r="A4111" s="5" t="s">
        <v>28630</v>
      </c>
      <c r="B4111" s="5" t="str">
        <f>IF(COUNTIF('Leads Priorizados INT'!M:M,A4111)&gt;0,"Sí","No")</f>
        <v>No</v>
      </c>
      <c r="C4111">
        <v>0</v>
      </c>
      <c r="D4111" s="6" t="s">
        <v>414</v>
      </c>
      <c r="E4111" s="5" t="s">
        <v>28631</v>
      </c>
      <c r="F4111" s="5" t="s">
        <v>431</v>
      </c>
      <c r="G4111" s="5" t="s">
        <v>9725</v>
      </c>
      <c r="H4111" s="7">
        <v>905047</v>
      </c>
      <c r="I4111" s="5">
        <v>1</v>
      </c>
      <c r="J4111" s="5">
        <v>2</v>
      </c>
      <c r="K4111" s="5" t="s">
        <v>28632</v>
      </c>
      <c r="L4111" s="5">
        <v>3.5099999999999999E-2</v>
      </c>
      <c r="M4111" s="8"/>
      <c r="N4111" s="8"/>
      <c r="O4111" s="8"/>
      <c r="P4111" s="8"/>
      <c r="Q4111" s="8"/>
      <c r="R4111" s="5" t="s">
        <v>417</v>
      </c>
      <c r="S4111" s="5" t="s">
        <v>417</v>
      </c>
      <c r="T4111" s="5" t="s">
        <v>417</v>
      </c>
      <c r="U4111" s="5" t="s">
        <v>417</v>
      </c>
      <c r="V4111" s="5" t="s">
        <v>417</v>
      </c>
      <c r="W4111" s="5" t="s">
        <v>417</v>
      </c>
      <c r="X4111" s="5" t="s">
        <v>417</v>
      </c>
      <c r="Y4111" s="5" t="s">
        <v>417</v>
      </c>
      <c r="Z4111" s="5" t="s">
        <v>417</v>
      </c>
      <c r="AA4111" s="5" t="s">
        <v>417</v>
      </c>
      <c r="AB4111" s="5"/>
      <c r="AC4111" s="5"/>
      <c r="AD4111" s="5"/>
      <c r="AE4111" s="5"/>
      <c r="AF4111" s="5"/>
    </row>
    <row r="4112" spans="1:32" hidden="1">
      <c r="A4112" s="5" t="s">
        <v>28633</v>
      </c>
      <c r="B4112" s="5" t="str">
        <f>IF(COUNTIF('Leads Priorizados INT'!M:M,A4112)&gt;0,"Sí","No")</f>
        <v>No</v>
      </c>
      <c r="C4112">
        <v>0</v>
      </c>
      <c r="D4112" s="6" t="s">
        <v>414</v>
      </c>
      <c r="E4112" s="5" t="s">
        <v>28634</v>
      </c>
      <c r="F4112" s="5" t="s">
        <v>431</v>
      </c>
      <c r="G4112" s="5" t="s">
        <v>9571</v>
      </c>
      <c r="H4112" s="7">
        <v>1246698</v>
      </c>
      <c r="I4112" s="5">
        <v>4</v>
      </c>
      <c r="J4112" s="5">
        <v>1</v>
      </c>
      <c r="K4112" s="5" t="s">
        <v>28635</v>
      </c>
      <c r="L4112" s="5">
        <v>3.5099999999999999E-2</v>
      </c>
      <c r="M4112" s="8"/>
      <c r="N4112" s="8"/>
      <c r="O4112" s="8"/>
      <c r="P4112" s="8"/>
      <c r="Q4112" s="8"/>
      <c r="R4112" s="5" t="s">
        <v>417</v>
      </c>
      <c r="S4112" s="5" t="s">
        <v>417</v>
      </c>
      <c r="T4112" s="5" t="s">
        <v>417</v>
      </c>
      <c r="U4112" s="5" t="s">
        <v>417</v>
      </c>
      <c r="V4112" s="5" t="s">
        <v>417</v>
      </c>
      <c r="W4112" s="5" t="s">
        <v>417</v>
      </c>
      <c r="X4112" s="5" t="s">
        <v>417</v>
      </c>
      <c r="Y4112" s="5" t="s">
        <v>417</v>
      </c>
      <c r="Z4112" s="5" t="s">
        <v>417</v>
      </c>
      <c r="AA4112" s="5" t="s">
        <v>417</v>
      </c>
      <c r="AB4112" s="5"/>
      <c r="AC4112" s="5"/>
      <c r="AD4112" s="5"/>
      <c r="AE4112" s="5"/>
      <c r="AF4112" s="5"/>
    </row>
    <row r="4113" spans="1:32" hidden="1">
      <c r="A4113" s="5" t="s">
        <v>28636</v>
      </c>
      <c r="B4113" s="5" t="str">
        <f>IF(COUNTIF('Leads Priorizados INT'!M:M,A4113)&gt;0,"Sí","No")</f>
        <v>No</v>
      </c>
      <c r="C4113">
        <v>0</v>
      </c>
      <c r="D4113" s="6" t="s">
        <v>414</v>
      </c>
      <c r="E4113" s="5" t="s">
        <v>28637</v>
      </c>
      <c r="F4113" s="5" t="s">
        <v>497</v>
      </c>
      <c r="G4113" s="5" t="s">
        <v>2180</v>
      </c>
      <c r="H4113" s="7">
        <v>972536</v>
      </c>
      <c r="I4113" s="5">
        <v>2</v>
      </c>
      <c r="J4113" s="5">
        <v>1</v>
      </c>
      <c r="K4113" s="5" t="s">
        <v>28638</v>
      </c>
      <c r="L4113" s="5">
        <v>3.5000000000000003E-2</v>
      </c>
      <c r="M4113" s="8"/>
      <c r="N4113" s="8"/>
      <c r="O4113" s="8"/>
      <c r="P4113" s="8"/>
      <c r="Q4113" s="8"/>
      <c r="R4113" s="5" t="s">
        <v>417</v>
      </c>
      <c r="S4113" s="5" t="s">
        <v>417</v>
      </c>
      <c r="T4113" s="5" t="s">
        <v>417</v>
      </c>
      <c r="U4113" s="5" t="s">
        <v>417</v>
      </c>
      <c r="V4113" s="5" t="s">
        <v>417</v>
      </c>
      <c r="W4113" s="5" t="s">
        <v>417</v>
      </c>
      <c r="X4113" s="5" t="s">
        <v>417</v>
      </c>
      <c r="Y4113" s="5" t="s">
        <v>417</v>
      </c>
      <c r="Z4113" s="5" t="s">
        <v>417</v>
      </c>
      <c r="AA4113" s="5" t="s">
        <v>417</v>
      </c>
      <c r="AB4113" s="5"/>
      <c r="AC4113" s="5"/>
      <c r="AD4113" s="5"/>
      <c r="AE4113" s="5"/>
      <c r="AF4113" s="5"/>
    </row>
    <row r="4114" spans="1:32" hidden="1">
      <c r="A4114" s="5" t="s">
        <v>28639</v>
      </c>
      <c r="B4114" s="5" t="str">
        <f>IF(COUNTIF('Leads Priorizados INT'!M:M,A4114)&gt;0,"Sí","No")</f>
        <v>No</v>
      </c>
      <c r="C4114">
        <v>0</v>
      </c>
      <c r="D4114" s="6" t="s">
        <v>414</v>
      </c>
      <c r="E4114" s="5" t="s">
        <v>28640</v>
      </c>
      <c r="F4114" s="5" t="s">
        <v>721</v>
      </c>
      <c r="G4114" s="5" t="s">
        <v>28641</v>
      </c>
      <c r="H4114" s="7">
        <v>638119</v>
      </c>
      <c r="I4114" s="5">
        <v>4</v>
      </c>
      <c r="J4114" s="5">
        <v>1</v>
      </c>
      <c r="K4114" s="5" t="s">
        <v>28642</v>
      </c>
      <c r="L4114" s="5">
        <v>3.5000000000000003E-2</v>
      </c>
      <c r="M4114" s="8">
        <v>635580873</v>
      </c>
      <c r="N4114" s="8"/>
      <c r="O4114" s="8"/>
      <c r="P4114" s="8"/>
      <c r="Q4114" s="8"/>
      <c r="R4114" s="5" t="s">
        <v>417</v>
      </c>
      <c r="S4114" s="5" t="s">
        <v>417</v>
      </c>
      <c r="T4114" s="5" t="s">
        <v>417</v>
      </c>
      <c r="U4114" s="5" t="s">
        <v>417</v>
      </c>
      <c r="V4114" s="5" t="s">
        <v>417</v>
      </c>
      <c r="W4114" s="5" t="s">
        <v>417</v>
      </c>
      <c r="X4114" s="5" t="s">
        <v>417</v>
      </c>
      <c r="Y4114" s="5" t="s">
        <v>417</v>
      </c>
      <c r="Z4114" s="5" t="s">
        <v>417</v>
      </c>
      <c r="AA4114" s="5" t="s">
        <v>417</v>
      </c>
      <c r="AB4114" s="5"/>
      <c r="AC4114" s="5"/>
      <c r="AD4114" s="5"/>
      <c r="AE4114" s="5"/>
      <c r="AF4114" s="5"/>
    </row>
    <row r="4115" spans="1:32" hidden="1">
      <c r="A4115" s="5" t="s">
        <v>28643</v>
      </c>
      <c r="B4115" s="5" t="str">
        <f>IF(COUNTIF('Leads Priorizados INT'!M:M,A4115)&gt;0,"Sí","No")</f>
        <v>No</v>
      </c>
      <c r="C4115">
        <v>0</v>
      </c>
      <c r="D4115" s="6" t="s">
        <v>414</v>
      </c>
      <c r="E4115" s="5" t="s">
        <v>28644</v>
      </c>
      <c r="F4115" s="5" t="s">
        <v>152</v>
      </c>
      <c r="G4115" s="5" t="s">
        <v>2881</v>
      </c>
      <c r="H4115" s="7">
        <v>438191</v>
      </c>
      <c r="I4115" s="5">
        <v>9</v>
      </c>
      <c r="J4115" s="5">
        <v>1</v>
      </c>
      <c r="K4115" s="5" t="s">
        <v>28645</v>
      </c>
      <c r="L4115" s="5">
        <v>3.5000000000000003E-2</v>
      </c>
      <c r="M4115" s="8">
        <v>914252743</v>
      </c>
      <c r="N4115" s="8">
        <v>913601423</v>
      </c>
      <c r="O4115" s="8">
        <v>913601180</v>
      </c>
      <c r="P4115" s="8">
        <v>913601425</v>
      </c>
      <c r="Q4115" s="8">
        <v>691334027</v>
      </c>
      <c r="R4115" s="5" t="s">
        <v>417</v>
      </c>
      <c r="S4115" s="5" t="s">
        <v>417</v>
      </c>
      <c r="T4115" s="5" t="s">
        <v>417</v>
      </c>
      <c r="U4115" s="5" t="s">
        <v>417</v>
      </c>
      <c r="V4115" s="5" t="s">
        <v>417</v>
      </c>
      <c r="W4115" s="5" t="s">
        <v>417</v>
      </c>
      <c r="X4115" s="5" t="s">
        <v>417</v>
      </c>
      <c r="Y4115" s="5" t="s">
        <v>417</v>
      </c>
      <c r="Z4115" s="5" t="s">
        <v>417</v>
      </c>
      <c r="AA4115" s="5" t="s">
        <v>417</v>
      </c>
      <c r="AB4115" s="5"/>
      <c r="AC4115" s="5"/>
      <c r="AD4115" s="5"/>
      <c r="AE4115" s="5"/>
      <c r="AF4115" s="5"/>
    </row>
    <row r="4116" spans="1:32" hidden="1">
      <c r="A4116" s="5" t="s">
        <v>28646</v>
      </c>
      <c r="B4116" s="5" t="str">
        <f>IF(COUNTIF('Leads Priorizados INT'!M:M,A4116)&gt;0,"Sí","No")</f>
        <v>No</v>
      </c>
      <c r="C4116">
        <v>0</v>
      </c>
      <c r="D4116" s="6" t="s">
        <v>430</v>
      </c>
      <c r="E4116" s="5" t="s">
        <v>28647</v>
      </c>
      <c r="F4116" s="5" t="s">
        <v>152</v>
      </c>
      <c r="G4116" s="5" t="s">
        <v>522</v>
      </c>
      <c r="H4116" s="7">
        <v>932720</v>
      </c>
      <c r="I4116" s="5">
        <v>7</v>
      </c>
      <c r="J4116" s="5">
        <v>1</v>
      </c>
      <c r="K4116" s="5" t="s">
        <v>28648</v>
      </c>
      <c r="L4116" s="5">
        <v>3.5000000000000003E-2</v>
      </c>
      <c r="M4116" s="8">
        <v>615101825</v>
      </c>
      <c r="N4116" s="8"/>
      <c r="O4116" s="8"/>
      <c r="P4116" s="8"/>
      <c r="Q4116" s="8"/>
      <c r="R4116" s="5" t="s">
        <v>417</v>
      </c>
      <c r="S4116" s="5" t="s">
        <v>417</v>
      </c>
      <c r="T4116" s="5" t="s">
        <v>417</v>
      </c>
      <c r="U4116" s="5" t="s">
        <v>417</v>
      </c>
      <c r="V4116" s="5" t="s">
        <v>417</v>
      </c>
      <c r="W4116" s="5" t="s">
        <v>417</v>
      </c>
      <c r="X4116" s="5" t="s">
        <v>417</v>
      </c>
      <c r="Y4116" s="5" t="s">
        <v>417</v>
      </c>
      <c r="Z4116" s="5" t="s">
        <v>417</v>
      </c>
      <c r="AA4116" s="5" t="s">
        <v>417</v>
      </c>
      <c r="AB4116" s="5"/>
      <c r="AC4116" s="5"/>
      <c r="AD4116" s="5"/>
      <c r="AE4116" s="5"/>
      <c r="AF4116" s="5"/>
    </row>
    <row r="4117" spans="1:32" hidden="1">
      <c r="A4117" s="5" t="s">
        <v>28649</v>
      </c>
      <c r="B4117" s="5" t="str">
        <f>IF(COUNTIF('Leads Priorizados INT'!M:M,A4117)&gt;0,"Sí","No")</f>
        <v>No</v>
      </c>
      <c r="C4117">
        <v>0</v>
      </c>
      <c r="D4117" s="6" t="s">
        <v>414</v>
      </c>
      <c r="E4117" s="5" t="s">
        <v>28650</v>
      </c>
      <c r="F4117" s="5" t="s">
        <v>152</v>
      </c>
      <c r="G4117" s="5" t="s">
        <v>1580</v>
      </c>
      <c r="H4117" s="7">
        <v>1062655</v>
      </c>
      <c r="I4117" s="5">
        <v>26</v>
      </c>
      <c r="J4117" s="5">
        <v>1</v>
      </c>
      <c r="K4117" s="5" t="s">
        <v>28651</v>
      </c>
      <c r="L4117" s="5">
        <v>3.5000000000000003E-2</v>
      </c>
      <c r="M4117" s="8"/>
      <c r="N4117" s="8"/>
      <c r="O4117" s="8"/>
      <c r="P4117" s="8"/>
      <c r="Q4117" s="8"/>
      <c r="R4117" s="5" t="s">
        <v>417</v>
      </c>
      <c r="S4117" s="5" t="s">
        <v>417</v>
      </c>
      <c r="T4117" s="5" t="s">
        <v>417</v>
      </c>
      <c r="U4117" s="5" t="s">
        <v>417</v>
      </c>
      <c r="V4117" s="5" t="s">
        <v>417</v>
      </c>
      <c r="W4117" s="5" t="s">
        <v>417</v>
      </c>
      <c r="X4117" s="5" t="s">
        <v>417</v>
      </c>
      <c r="Y4117" s="5" t="s">
        <v>417</v>
      </c>
      <c r="Z4117" s="5" t="s">
        <v>417</v>
      </c>
      <c r="AA4117" s="5" t="s">
        <v>417</v>
      </c>
      <c r="AB4117" s="5"/>
      <c r="AC4117" s="5"/>
      <c r="AD4117" s="5"/>
      <c r="AE4117" s="5"/>
      <c r="AF4117" s="5"/>
    </row>
    <row r="4118" spans="1:32" hidden="1">
      <c r="A4118" s="5" t="s">
        <v>28652</v>
      </c>
      <c r="B4118" s="5" t="str">
        <f>IF(COUNTIF('Leads Priorizados INT'!M:M,A4118)&gt;0,"Sí","No")</f>
        <v>No</v>
      </c>
      <c r="C4118">
        <v>0</v>
      </c>
      <c r="D4118" s="6" t="s">
        <v>414</v>
      </c>
      <c r="E4118" s="5" t="s">
        <v>28653</v>
      </c>
      <c r="F4118" s="5" t="s">
        <v>684</v>
      </c>
      <c r="G4118" s="5" t="s">
        <v>1298</v>
      </c>
      <c r="H4118" s="7">
        <v>340360</v>
      </c>
      <c r="I4118" s="5">
        <v>7</v>
      </c>
      <c r="J4118" s="5">
        <v>3</v>
      </c>
      <c r="K4118" s="5" t="s">
        <v>28654</v>
      </c>
      <c r="L4118" s="5">
        <v>3.49E-2</v>
      </c>
      <c r="M4118" s="8">
        <v>957524261</v>
      </c>
      <c r="N4118" s="8">
        <v>957454488</v>
      </c>
      <c r="O4118" s="8">
        <v>957452434</v>
      </c>
      <c r="P4118" s="8">
        <v>957280005</v>
      </c>
      <c r="Q4118" s="8">
        <v>646478700</v>
      </c>
      <c r="R4118" s="5" t="s">
        <v>417</v>
      </c>
      <c r="S4118" s="5" t="s">
        <v>417</v>
      </c>
      <c r="T4118" s="5" t="s">
        <v>417</v>
      </c>
      <c r="U4118" s="5" t="s">
        <v>417</v>
      </c>
      <c r="V4118" s="5" t="s">
        <v>417</v>
      </c>
      <c r="W4118" s="5" t="s">
        <v>417</v>
      </c>
      <c r="X4118" s="5" t="s">
        <v>417</v>
      </c>
      <c r="Y4118" s="5" t="s">
        <v>417</v>
      </c>
      <c r="Z4118" s="5" t="s">
        <v>417</v>
      </c>
      <c r="AA4118" s="5" t="s">
        <v>417</v>
      </c>
      <c r="AB4118" s="5" t="s">
        <v>28655</v>
      </c>
      <c r="AC4118" s="5" t="s">
        <v>28656</v>
      </c>
      <c r="AD4118" s="5" t="s">
        <v>22237</v>
      </c>
      <c r="AE4118" s="5"/>
      <c r="AF4118" s="5"/>
    </row>
    <row r="4119" spans="1:32" hidden="1">
      <c r="A4119" s="5" t="s">
        <v>28657</v>
      </c>
      <c r="B4119" s="5" t="str">
        <f>IF(COUNTIF('Leads Priorizados INT'!M:M,A4119)&gt;0,"Sí","No")</f>
        <v>No</v>
      </c>
      <c r="C4119">
        <v>0</v>
      </c>
      <c r="D4119" s="6" t="s">
        <v>414</v>
      </c>
      <c r="E4119" s="5" t="s">
        <v>28658</v>
      </c>
      <c r="F4119" s="5" t="s">
        <v>581</v>
      </c>
      <c r="G4119" s="5" t="s">
        <v>10431</v>
      </c>
      <c r="H4119" s="7">
        <v>1056312</v>
      </c>
      <c r="I4119" s="5">
        <v>8</v>
      </c>
      <c r="J4119" s="5">
        <v>1</v>
      </c>
      <c r="K4119" s="5" t="s">
        <v>28659</v>
      </c>
      <c r="L4119" s="5">
        <v>3.49E-2</v>
      </c>
      <c r="M4119" s="8">
        <v>986912361</v>
      </c>
      <c r="N4119" s="8">
        <v>986912362</v>
      </c>
      <c r="O4119" s="8">
        <v>986912363</v>
      </c>
      <c r="P4119" s="8">
        <v>986912360</v>
      </c>
      <c r="Q4119" s="8"/>
      <c r="R4119" s="5" t="s">
        <v>417</v>
      </c>
      <c r="S4119" s="5" t="s">
        <v>417</v>
      </c>
      <c r="T4119" s="5" t="s">
        <v>417</v>
      </c>
      <c r="U4119" s="5" t="s">
        <v>417</v>
      </c>
      <c r="V4119" s="5" t="s">
        <v>417</v>
      </c>
      <c r="W4119" s="5" t="s">
        <v>417</v>
      </c>
      <c r="X4119" s="5" t="s">
        <v>417</v>
      </c>
      <c r="Y4119" s="5" t="s">
        <v>417</v>
      </c>
      <c r="Z4119" s="5" t="s">
        <v>417</v>
      </c>
      <c r="AA4119" s="5" t="s">
        <v>417</v>
      </c>
      <c r="AB4119" s="5"/>
      <c r="AC4119" s="5"/>
      <c r="AD4119" s="5"/>
      <c r="AE4119" s="5"/>
      <c r="AF4119" s="5"/>
    </row>
    <row r="4120" spans="1:32" hidden="1">
      <c r="A4120" s="5" t="s">
        <v>28660</v>
      </c>
      <c r="B4120" s="5" t="str">
        <f>IF(COUNTIF('Leads Priorizados INT'!M:M,A4120)&gt;0,"Sí","No")</f>
        <v>No</v>
      </c>
      <c r="C4120">
        <v>0</v>
      </c>
      <c r="D4120" s="6" t="s">
        <v>414</v>
      </c>
      <c r="E4120" s="5" t="s">
        <v>28661</v>
      </c>
      <c r="F4120" s="5" t="s">
        <v>873</v>
      </c>
      <c r="G4120" s="5" t="s">
        <v>10861</v>
      </c>
      <c r="H4120" s="7">
        <v>398502</v>
      </c>
      <c r="I4120" s="5">
        <v>1</v>
      </c>
      <c r="J4120" s="5">
        <v>3</v>
      </c>
      <c r="K4120" s="5" t="s">
        <v>28662</v>
      </c>
      <c r="L4120" s="5">
        <v>3.49E-2</v>
      </c>
      <c r="M4120" s="8">
        <v>674102368</v>
      </c>
      <c r="N4120" s="8"/>
      <c r="O4120" s="8"/>
      <c r="P4120" s="8"/>
      <c r="Q4120" s="8"/>
      <c r="R4120" s="5" t="s">
        <v>417</v>
      </c>
      <c r="S4120" s="5" t="s">
        <v>417</v>
      </c>
      <c r="T4120" s="5" t="s">
        <v>417</v>
      </c>
      <c r="U4120" s="5" t="s">
        <v>417</v>
      </c>
      <c r="V4120" s="5" t="s">
        <v>417</v>
      </c>
      <c r="W4120" s="5" t="s">
        <v>417</v>
      </c>
      <c r="X4120" s="5" t="s">
        <v>417</v>
      </c>
      <c r="Y4120" s="5" t="s">
        <v>417</v>
      </c>
      <c r="Z4120" s="5" t="s">
        <v>417</v>
      </c>
      <c r="AA4120" s="5" t="s">
        <v>417</v>
      </c>
      <c r="AB4120" s="5"/>
      <c r="AC4120" s="5"/>
      <c r="AD4120" s="5"/>
      <c r="AE4120" s="5"/>
      <c r="AF4120" s="5"/>
    </row>
    <row r="4121" spans="1:32" hidden="1">
      <c r="A4121" s="5" t="s">
        <v>28663</v>
      </c>
      <c r="B4121" s="5" t="str">
        <f>IF(COUNTIF('Leads Priorizados INT'!M:M,A4121)&gt;0,"Sí","No")</f>
        <v>No</v>
      </c>
      <c r="C4121">
        <v>0</v>
      </c>
      <c r="D4121" s="6" t="s">
        <v>414</v>
      </c>
      <c r="E4121" s="5" t="s">
        <v>28664</v>
      </c>
      <c r="F4121" s="5" t="s">
        <v>1382</v>
      </c>
      <c r="G4121" s="5" t="s">
        <v>11573</v>
      </c>
      <c r="H4121" s="7">
        <v>603505</v>
      </c>
      <c r="I4121" s="5">
        <v>4</v>
      </c>
      <c r="J4121" s="5">
        <v>2</v>
      </c>
      <c r="K4121" s="5" t="s">
        <v>28665</v>
      </c>
      <c r="L4121" s="5">
        <v>3.49E-2</v>
      </c>
      <c r="M4121" s="8"/>
      <c r="N4121" s="8"/>
      <c r="O4121" s="8"/>
      <c r="P4121" s="8"/>
      <c r="Q4121" s="8"/>
      <c r="R4121" s="5" t="s">
        <v>417</v>
      </c>
      <c r="S4121" s="5" t="s">
        <v>417</v>
      </c>
      <c r="T4121" s="5" t="s">
        <v>417</v>
      </c>
      <c r="U4121" s="5" t="s">
        <v>417</v>
      </c>
      <c r="V4121" s="5" t="s">
        <v>417</v>
      </c>
      <c r="W4121" s="5" t="s">
        <v>417</v>
      </c>
      <c r="X4121" s="5" t="s">
        <v>417</v>
      </c>
      <c r="Y4121" s="5" t="s">
        <v>417</v>
      </c>
      <c r="Z4121" s="5" t="s">
        <v>417</v>
      </c>
      <c r="AA4121" s="5" t="s">
        <v>417</v>
      </c>
      <c r="AB4121" s="5"/>
      <c r="AC4121" s="5"/>
      <c r="AD4121" s="5"/>
      <c r="AE4121" s="5"/>
      <c r="AF4121" s="5"/>
    </row>
    <row r="4122" spans="1:32" hidden="1">
      <c r="A4122" s="5" t="s">
        <v>28666</v>
      </c>
      <c r="B4122" s="5" t="str">
        <f>IF(COUNTIF('Leads Priorizados INT'!M:M,A4122)&gt;0,"Sí","No")</f>
        <v>No</v>
      </c>
      <c r="C4122">
        <v>0</v>
      </c>
      <c r="D4122" s="6" t="s">
        <v>414</v>
      </c>
      <c r="E4122" s="5" t="s">
        <v>28667</v>
      </c>
      <c r="F4122" s="5" t="s">
        <v>729</v>
      </c>
      <c r="G4122" s="5" t="s">
        <v>9892</v>
      </c>
      <c r="H4122" s="7">
        <v>1070442</v>
      </c>
      <c r="I4122" s="5">
        <v>8</v>
      </c>
      <c r="J4122" s="5">
        <v>2</v>
      </c>
      <c r="K4122" s="5" t="s">
        <v>28668</v>
      </c>
      <c r="L4122" s="5">
        <v>3.49E-2</v>
      </c>
      <c r="M4122" s="8"/>
      <c r="N4122" s="8"/>
      <c r="O4122" s="8"/>
      <c r="P4122" s="8"/>
      <c r="Q4122" s="8"/>
      <c r="R4122" s="5" t="s">
        <v>417</v>
      </c>
      <c r="S4122" s="5" t="s">
        <v>417</v>
      </c>
      <c r="T4122" s="5" t="s">
        <v>417</v>
      </c>
      <c r="U4122" s="5" t="s">
        <v>417</v>
      </c>
      <c r="V4122" s="5" t="s">
        <v>417</v>
      </c>
      <c r="W4122" s="5" t="s">
        <v>417</v>
      </c>
      <c r="X4122" s="5" t="s">
        <v>417</v>
      </c>
      <c r="Y4122" s="5" t="s">
        <v>417</v>
      </c>
      <c r="Z4122" s="5" t="s">
        <v>417</v>
      </c>
      <c r="AA4122" s="5" t="s">
        <v>417</v>
      </c>
      <c r="AB4122" s="5"/>
      <c r="AC4122" s="5"/>
      <c r="AD4122" s="5"/>
      <c r="AE4122" s="5"/>
      <c r="AF4122" s="5"/>
    </row>
    <row r="4123" spans="1:32" hidden="1">
      <c r="A4123" s="5" t="s">
        <v>28669</v>
      </c>
      <c r="B4123" s="5" t="str">
        <f>IF(COUNTIF('Leads Priorizados INT'!M:M,A4123)&gt;0,"Sí","No")</f>
        <v>No</v>
      </c>
      <c r="C4123">
        <v>0</v>
      </c>
      <c r="D4123" s="6" t="s">
        <v>414</v>
      </c>
      <c r="E4123" s="5" t="s">
        <v>28670</v>
      </c>
      <c r="F4123" s="5" t="s">
        <v>431</v>
      </c>
      <c r="G4123" s="5" t="s">
        <v>14531</v>
      </c>
      <c r="H4123" s="7">
        <v>3557349</v>
      </c>
      <c r="I4123" s="5">
        <v>1</v>
      </c>
      <c r="J4123" s="5">
        <v>1</v>
      </c>
      <c r="K4123" s="5" t="s">
        <v>28671</v>
      </c>
      <c r="L4123" s="5">
        <v>3.4799999999999998E-2</v>
      </c>
      <c r="M4123" s="8">
        <v>937142140</v>
      </c>
      <c r="N4123" s="8"/>
      <c r="O4123" s="8"/>
      <c r="P4123" s="8"/>
      <c r="Q4123" s="8"/>
      <c r="R4123" s="5" t="s">
        <v>417</v>
      </c>
      <c r="S4123" s="5" t="s">
        <v>417</v>
      </c>
      <c r="T4123" s="5" t="s">
        <v>417</v>
      </c>
      <c r="U4123" s="5" t="s">
        <v>417</v>
      </c>
      <c r="V4123" s="5" t="s">
        <v>417</v>
      </c>
      <c r="W4123" s="5" t="s">
        <v>417</v>
      </c>
      <c r="X4123" s="5" t="s">
        <v>417</v>
      </c>
      <c r="Y4123" s="5" t="s">
        <v>417</v>
      </c>
      <c r="Z4123" s="5" t="s">
        <v>417</v>
      </c>
      <c r="AA4123" s="5" t="s">
        <v>417</v>
      </c>
      <c r="AB4123" s="5"/>
      <c r="AC4123" s="5"/>
      <c r="AD4123" s="5"/>
      <c r="AE4123" s="5"/>
      <c r="AF4123" s="5"/>
    </row>
    <row r="4124" spans="1:32" hidden="1">
      <c r="A4124" s="5" t="s">
        <v>28672</v>
      </c>
      <c r="B4124" s="5" t="str">
        <f>IF(COUNTIF('Leads Priorizados INT'!M:M,A4124)&gt;0,"Sí","No")</f>
        <v>No</v>
      </c>
      <c r="C4124">
        <v>0</v>
      </c>
      <c r="D4124" s="6" t="s">
        <v>414</v>
      </c>
      <c r="E4124" s="5" t="s">
        <v>28673</v>
      </c>
      <c r="F4124" s="5" t="s">
        <v>152</v>
      </c>
      <c r="G4124" s="5" t="s">
        <v>1856</v>
      </c>
      <c r="H4124" s="7">
        <v>914848</v>
      </c>
      <c r="I4124" s="5">
        <v>8</v>
      </c>
      <c r="J4124" s="5">
        <v>2</v>
      </c>
      <c r="K4124" s="5" t="s">
        <v>28674</v>
      </c>
      <c r="L4124" s="5">
        <v>3.4799999999999998E-2</v>
      </c>
      <c r="M4124" s="8">
        <v>915430434</v>
      </c>
      <c r="N4124" s="8"/>
      <c r="O4124" s="8"/>
      <c r="P4124" s="8"/>
      <c r="Q4124" s="8"/>
      <c r="R4124" s="5" t="s">
        <v>417</v>
      </c>
      <c r="S4124" s="5" t="s">
        <v>417</v>
      </c>
      <c r="T4124" s="5" t="s">
        <v>417</v>
      </c>
      <c r="U4124" s="5" t="s">
        <v>417</v>
      </c>
      <c r="V4124" s="5" t="s">
        <v>417</v>
      </c>
      <c r="W4124" s="5" t="s">
        <v>417</v>
      </c>
      <c r="X4124" s="5" t="s">
        <v>417</v>
      </c>
      <c r="Y4124" s="5" t="s">
        <v>417</v>
      </c>
      <c r="Z4124" s="5" t="s">
        <v>417</v>
      </c>
      <c r="AA4124" s="5" t="s">
        <v>417</v>
      </c>
      <c r="AB4124" s="5" t="s">
        <v>28675</v>
      </c>
      <c r="AC4124" s="5"/>
      <c r="AD4124" s="5"/>
      <c r="AE4124" s="5"/>
      <c r="AF4124" s="5"/>
    </row>
    <row r="4125" spans="1:32">
      <c r="A4125" s="5" t="s">
        <v>28676</v>
      </c>
      <c r="B4125" s="5" t="str">
        <f>IF(COUNTIF('Leads Priorizados INT'!M:M,A4125)&gt;0,"Sí","No")</f>
        <v>No</v>
      </c>
      <c r="C4125">
        <v>1</v>
      </c>
      <c r="D4125" s="6" t="s">
        <v>430</v>
      </c>
      <c r="E4125" s="5" t="s">
        <v>28677</v>
      </c>
      <c r="F4125" s="5" t="s">
        <v>5398</v>
      </c>
      <c r="G4125" s="5" t="s">
        <v>28678</v>
      </c>
      <c r="H4125" s="7">
        <v>1750612</v>
      </c>
      <c r="I4125" s="5">
        <v>5</v>
      </c>
      <c r="J4125" s="5">
        <v>1</v>
      </c>
      <c r="K4125" s="5" t="s">
        <v>28679</v>
      </c>
      <c r="L4125" s="5">
        <v>3.4700000000000002E-2</v>
      </c>
      <c r="M4125" s="8">
        <v>967669957</v>
      </c>
      <c r="N4125" s="8">
        <v>651574011</v>
      </c>
      <c r="O4125" s="8"/>
      <c r="P4125" s="8"/>
      <c r="Q4125" s="8"/>
      <c r="R4125" s="5" t="s">
        <v>417</v>
      </c>
      <c r="S4125" s="5" t="s">
        <v>417</v>
      </c>
      <c r="T4125" s="5" t="s">
        <v>417</v>
      </c>
      <c r="U4125" s="5" t="s">
        <v>417</v>
      </c>
      <c r="V4125" s="5" t="s">
        <v>417</v>
      </c>
      <c r="W4125" s="5" t="s">
        <v>417</v>
      </c>
      <c r="X4125" s="5" t="s">
        <v>417</v>
      </c>
      <c r="Y4125" s="5" t="s">
        <v>417</v>
      </c>
      <c r="Z4125" s="5" t="s">
        <v>417</v>
      </c>
      <c r="AA4125" s="5" t="s">
        <v>417</v>
      </c>
      <c r="AB4125" s="5"/>
      <c r="AC4125" s="5"/>
      <c r="AD4125" s="5"/>
      <c r="AE4125" s="5"/>
      <c r="AF4125" s="5"/>
    </row>
    <row r="4126" spans="1:32">
      <c r="A4126" s="5" t="s">
        <v>28680</v>
      </c>
      <c r="B4126" s="5" t="str">
        <f>IF(COUNTIF('Leads Priorizados INT'!M:M,A4126)&gt;0,"Sí","No")</f>
        <v>No</v>
      </c>
      <c r="C4126">
        <v>1</v>
      </c>
      <c r="D4126" s="6" t="s">
        <v>414</v>
      </c>
      <c r="E4126" s="5" t="s">
        <v>28681</v>
      </c>
      <c r="F4126" s="5" t="s">
        <v>2926</v>
      </c>
      <c r="G4126" s="5" t="s">
        <v>28682</v>
      </c>
      <c r="H4126" s="7">
        <v>396315</v>
      </c>
      <c r="I4126" s="5">
        <v>3</v>
      </c>
      <c r="J4126" s="5">
        <v>1</v>
      </c>
      <c r="K4126" s="5" t="s">
        <v>28683</v>
      </c>
      <c r="L4126" s="5">
        <v>3.4700000000000002E-2</v>
      </c>
      <c r="M4126" s="8">
        <v>984050667</v>
      </c>
      <c r="N4126" s="8">
        <v>985195693</v>
      </c>
      <c r="O4126" s="8">
        <v>984050666</v>
      </c>
      <c r="P4126" s="8"/>
      <c r="Q4126" s="8"/>
      <c r="R4126" s="5" t="s">
        <v>417</v>
      </c>
      <c r="S4126" s="5" t="s">
        <v>417</v>
      </c>
      <c r="T4126" s="5" t="s">
        <v>417</v>
      </c>
      <c r="U4126" s="5" t="s">
        <v>417</v>
      </c>
      <c r="V4126" s="5" t="s">
        <v>417</v>
      </c>
      <c r="W4126" s="5" t="s">
        <v>417</v>
      </c>
      <c r="X4126" s="5" t="s">
        <v>417</v>
      </c>
      <c r="Y4126" s="5" t="s">
        <v>417</v>
      </c>
      <c r="Z4126" s="5" t="s">
        <v>417</v>
      </c>
      <c r="AA4126" s="5" t="s">
        <v>417</v>
      </c>
      <c r="AB4126" s="5" t="s">
        <v>28684</v>
      </c>
      <c r="AC4126" s="5"/>
      <c r="AD4126" s="5"/>
      <c r="AE4126" s="5"/>
      <c r="AF4126" s="5"/>
    </row>
    <row r="4127" spans="1:32">
      <c r="A4127" s="5" t="s">
        <v>28685</v>
      </c>
      <c r="B4127" s="5" t="str">
        <f>IF(COUNTIF('Leads Priorizados INT'!M:M,A4127)&gt;0,"Sí","No")</f>
        <v>No</v>
      </c>
      <c r="C4127">
        <v>1</v>
      </c>
      <c r="D4127" s="6" t="s">
        <v>430</v>
      </c>
      <c r="E4127" s="5" t="s">
        <v>28686</v>
      </c>
      <c r="F4127" s="5" t="s">
        <v>684</v>
      </c>
      <c r="G4127" s="5" t="s">
        <v>18299</v>
      </c>
      <c r="H4127" s="7">
        <v>1969155</v>
      </c>
      <c r="I4127" s="5">
        <v>19</v>
      </c>
      <c r="J4127" s="5">
        <v>1</v>
      </c>
      <c r="K4127" s="5" t="s">
        <v>28679</v>
      </c>
      <c r="L4127" s="5">
        <v>3.4700000000000002E-2</v>
      </c>
      <c r="M4127" s="8">
        <v>957345055</v>
      </c>
      <c r="N4127" s="8">
        <v>957847227</v>
      </c>
      <c r="O4127" s="8">
        <v>669812063</v>
      </c>
      <c r="P4127" s="8"/>
      <c r="Q4127" s="8"/>
      <c r="R4127" s="5" t="s">
        <v>417</v>
      </c>
      <c r="S4127" s="5" t="s">
        <v>417</v>
      </c>
      <c r="T4127" s="5" t="s">
        <v>417</v>
      </c>
      <c r="U4127" s="5" t="s">
        <v>417</v>
      </c>
      <c r="V4127" s="5" t="s">
        <v>417</v>
      </c>
      <c r="W4127" s="5" t="s">
        <v>417</v>
      </c>
      <c r="X4127" s="5" t="s">
        <v>417</v>
      </c>
      <c r="Y4127" s="5" t="s">
        <v>417</v>
      </c>
      <c r="Z4127" s="5" t="s">
        <v>417</v>
      </c>
      <c r="AA4127" s="5" t="s">
        <v>417</v>
      </c>
      <c r="AB4127" s="5"/>
      <c r="AC4127" s="5"/>
      <c r="AD4127" s="5"/>
      <c r="AE4127" s="5"/>
      <c r="AF4127" s="5"/>
    </row>
    <row r="4128" spans="1:32" hidden="1">
      <c r="A4128" s="5" t="s">
        <v>28687</v>
      </c>
      <c r="B4128" s="5" t="str">
        <f>IF(COUNTIF('Leads Priorizados INT'!M:M,A4128)&gt;0,"Sí","No")</f>
        <v>No</v>
      </c>
      <c r="C4128">
        <v>0</v>
      </c>
      <c r="D4128" s="6" t="s">
        <v>414</v>
      </c>
      <c r="E4128" s="5" t="s">
        <v>28688</v>
      </c>
      <c r="F4128" s="5" t="s">
        <v>873</v>
      </c>
      <c r="G4128" s="5" t="s">
        <v>11502</v>
      </c>
      <c r="H4128" s="7">
        <v>12401445</v>
      </c>
      <c r="I4128" s="5">
        <v>1</v>
      </c>
      <c r="J4128" s="5">
        <v>1</v>
      </c>
      <c r="K4128" s="5" t="s">
        <v>28689</v>
      </c>
      <c r="L4128" s="5">
        <v>3.4599999999999999E-2</v>
      </c>
      <c r="M4128" s="8">
        <v>952062560</v>
      </c>
      <c r="N4128" s="8"/>
      <c r="O4128" s="8"/>
      <c r="P4128" s="8"/>
      <c r="Q4128" s="8"/>
      <c r="R4128" s="5" t="s">
        <v>417</v>
      </c>
      <c r="S4128" s="5" t="s">
        <v>417</v>
      </c>
      <c r="T4128" s="5" t="s">
        <v>417</v>
      </c>
      <c r="U4128" s="5" t="s">
        <v>417</v>
      </c>
      <c r="V4128" s="5" t="s">
        <v>417</v>
      </c>
      <c r="W4128" s="5" t="s">
        <v>417</v>
      </c>
      <c r="X4128" s="5" t="s">
        <v>417</v>
      </c>
      <c r="Y4128" s="5" t="s">
        <v>417</v>
      </c>
      <c r="Z4128" s="5" t="s">
        <v>417</v>
      </c>
      <c r="AA4128" s="5" t="s">
        <v>417</v>
      </c>
      <c r="AB4128" s="5"/>
      <c r="AC4128" s="5"/>
      <c r="AD4128" s="5"/>
      <c r="AE4128" s="5"/>
      <c r="AF4128" s="5"/>
    </row>
    <row r="4129" spans="1:32">
      <c r="A4129" s="5" t="s">
        <v>28690</v>
      </c>
      <c r="B4129" s="5" t="str">
        <f>IF(COUNTIF('Leads Priorizados INT'!M:M,A4129)&gt;0,"Sí","No")</f>
        <v>No</v>
      </c>
      <c r="C4129">
        <v>1</v>
      </c>
      <c r="D4129" s="6" t="s">
        <v>414</v>
      </c>
      <c r="E4129" s="5" t="s">
        <v>28691</v>
      </c>
      <c r="F4129" s="5" t="s">
        <v>923</v>
      </c>
      <c r="G4129" s="5" t="s">
        <v>25842</v>
      </c>
      <c r="H4129" s="7">
        <v>593762</v>
      </c>
      <c r="I4129" s="5">
        <v>4</v>
      </c>
      <c r="J4129" s="5">
        <v>1</v>
      </c>
      <c r="K4129" s="5" t="s">
        <v>28692</v>
      </c>
      <c r="L4129" s="5">
        <v>3.4599999999999999E-2</v>
      </c>
      <c r="M4129" s="8"/>
      <c r="N4129" s="8"/>
      <c r="O4129" s="8"/>
      <c r="P4129" s="8"/>
      <c r="Q4129" s="8"/>
      <c r="R4129" s="5" t="s">
        <v>417</v>
      </c>
      <c r="S4129" s="5" t="s">
        <v>417</v>
      </c>
      <c r="T4129" s="5" t="s">
        <v>417</v>
      </c>
      <c r="U4129" s="5" t="s">
        <v>417</v>
      </c>
      <c r="V4129" s="5" t="s">
        <v>417</v>
      </c>
      <c r="W4129" s="5" t="s">
        <v>417</v>
      </c>
      <c r="X4129" s="5" t="s">
        <v>417</v>
      </c>
      <c r="Y4129" s="5" t="s">
        <v>417</v>
      </c>
      <c r="Z4129" s="5" t="s">
        <v>417</v>
      </c>
      <c r="AA4129" s="5" t="s">
        <v>417</v>
      </c>
      <c r="AB4129" s="5"/>
      <c r="AC4129" s="5"/>
      <c r="AD4129" s="5"/>
      <c r="AE4129" s="5"/>
      <c r="AF4129" s="5"/>
    </row>
    <row r="4130" spans="1:32">
      <c r="A4130" s="5" t="s">
        <v>28693</v>
      </c>
      <c r="B4130" s="5" t="str">
        <f>IF(COUNTIF('Leads Priorizados INT'!M:M,A4130)&gt;0,"Sí","No")</f>
        <v>No</v>
      </c>
      <c r="C4130">
        <v>1</v>
      </c>
      <c r="D4130" s="6" t="s">
        <v>414</v>
      </c>
      <c r="E4130" s="5" t="s">
        <v>28694</v>
      </c>
      <c r="F4130" s="5" t="s">
        <v>923</v>
      </c>
      <c r="G4130" s="5" t="s">
        <v>25842</v>
      </c>
      <c r="H4130" s="7">
        <v>547612</v>
      </c>
      <c r="I4130" s="5">
        <v>5</v>
      </c>
      <c r="J4130" s="5">
        <v>1</v>
      </c>
      <c r="K4130" s="5" t="s">
        <v>28692</v>
      </c>
      <c r="L4130" s="5">
        <v>3.4599999999999999E-2</v>
      </c>
      <c r="M4130" s="8"/>
      <c r="N4130" s="8"/>
      <c r="O4130" s="8"/>
      <c r="P4130" s="8"/>
      <c r="Q4130" s="8"/>
      <c r="R4130" s="5" t="s">
        <v>417</v>
      </c>
      <c r="S4130" s="5" t="s">
        <v>417</v>
      </c>
      <c r="T4130" s="5" t="s">
        <v>417</v>
      </c>
      <c r="U4130" s="5" t="s">
        <v>417</v>
      </c>
      <c r="V4130" s="5" t="s">
        <v>417</v>
      </c>
      <c r="W4130" s="5" t="s">
        <v>417</v>
      </c>
      <c r="X4130" s="5" t="s">
        <v>417</v>
      </c>
      <c r="Y4130" s="5" t="s">
        <v>417</v>
      </c>
      <c r="Z4130" s="5" t="s">
        <v>417</v>
      </c>
      <c r="AA4130" s="5" t="s">
        <v>417</v>
      </c>
      <c r="AB4130" s="5"/>
      <c r="AC4130" s="5"/>
      <c r="AD4130" s="5"/>
      <c r="AE4130" s="5"/>
      <c r="AF4130" s="5"/>
    </row>
    <row r="4131" spans="1:32" hidden="1">
      <c r="A4131" s="5" t="s">
        <v>28695</v>
      </c>
      <c r="B4131" s="5" t="str">
        <f>IF(COUNTIF('Leads Priorizados INT'!M:M,A4131)&gt;0,"Sí","No")</f>
        <v>No</v>
      </c>
      <c r="C4131">
        <v>0</v>
      </c>
      <c r="D4131" s="6" t="s">
        <v>414</v>
      </c>
      <c r="E4131" s="5" t="s">
        <v>28696</v>
      </c>
      <c r="F4131" s="5" t="s">
        <v>431</v>
      </c>
      <c r="G4131" s="5" t="s">
        <v>610</v>
      </c>
      <c r="H4131" s="7">
        <v>968576</v>
      </c>
      <c r="I4131" s="5">
        <v>8</v>
      </c>
      <c r="J4131" s="5">
        <v>1</v>
      </c>
      <c r="K4131" s="5" t="s">
        <v>28697</v>
      </c>
      <c r="L4131" s="5">
        <v>3.4599999999999999E-2</v>
      </c>
      <c r="M4131" s="8"/>
      <c r="N4131" s="8"/>
      <c r="O4131" s="8"/>
      <c r="P4131" s="8"/>
      <c r="Q4131" s="8"/>
      <c r="R4131" s="5" t="s">
        <v>417</v>
      </c>
      <c r="S4131" s="5" t="s">
        <v>417</v>
      </c>
      <c r="T4131" s="5" t="s">
        <v>417</v>
      </c>
      <c r="U4131" s="5" t="s">
        <v>417</v>
      </c>
      <c r="V4131" s="5" t="s">
        <v>417</v>
      </c>
      <c r="W4131" s="5" t="s">
        <v>417</v>
      </c>
      <c r="X4131" s="5" t="s">
        <v>417</v>
      </c>
      <c r="Y4131" s="5" t="s">
        <v>417</v>
      </c>
      <c r="Z4131" s="5" t="s">
        <v>417</v>
      </c>
      <c r="AA4131" s="5" t="s">
        <v>417</v>
      </c>
      <c r="AB4131" s="5"/>
      <c r="AC4131" s="5"/>
      <c r="AD4131" s="5"/>
      <c r="AE4131" s="5"/>
      <c r="AF4131" s="5"/>
    </row>
    <row r="4132" spans="1:32" hidden="1">
      <c r="A4132" s="5" t="s">
        <v>28698</v>
      </c>
      <c r="B4132" s="5" t="str">
        <f>IF(COUNTIF('Leads Priorizados INT'!M:M,A4132)&gt;0,"Sí","No")</f>
        <v>No</v>
      </c>
      <c r="C4132">
        <v>0</v>
      </c>
      <c r="D4132" s="6" t="s">
        <v>414</v>
      </c>
      <c r="E4132" s="5" t="s">
        <v>28699</v>
      </c>
      <c r="F4132" s="5" t="s">
        <v>431</v>
      </c>
      <c r="G4132" s="5" t="s">
        <v>2159</v>
      </c>
      <c r="H4132" s="7">
        <v>497415</v>
      </c>
      <c r="I4132" s="5">
        <v>1</v>
      </c>
      <c r="J4132" s="5">
        <v>1</v>
      </c>
      <c r="K4132" s="5" t="s">
        <v>28700</v>
      </c>
      <c r="L4132" s="5">
        <v>3.4599999999999999E-2</v>
      </c>
      <c r="M4132" s="8"/>
      <c r="N4132" s="8"/>
      <c r="O4132" s="8"/>
      <c r="P4132" s="8"/>
      <c r="Q4132" s="8"/>
      <c r="R4132" s="5" t="s">
        <v>417</v>
      </c>
      <c r="S4132" s="5" t="s">
        <v>417</v>
      </c>
      <c r="T4132" s="5" t="s">
        <v>417</v>
      </c>
      <c r="U4132" s="5" t="s">
        <v>417</v>
      </c>
      <c r="V4132" s="5" t="s">
        <v>417</v>
      </c>
      <c r="W4132" s="5" t="s">
        <v>417</v>
      </c>
      <c r="X4132" s="5" t="s">
        <v>417</v>
      </c>
      <c r="Y4132" s="5" t="s">
        <v>417</v>
      </c>
      <c r="Z4132" s="5" t="s">
        <v>417</v>
      </c>
      <c r="AA4132" s="5" t="s">
        <v>417</v>
      </c>
      <c r="AB4132" s="5"/>
      <c r="AC4132" s="5"/>
      <c r="AD4132" s="5"/>
      <c r="AE4132" s="5"/>
      <c r="AF4132" s="5"/>
    </row>
    <row r="4133" spans="1:32">
      <c r="A4133" s="5" t="s">
        <v>28701</v>
      </c>
      <c r="B4133" s="5" t="str">
        <f>IF(COUNTIF('Leads Priorizados INT'!M:M,A4133)&gt;0,"Sí","No")</f>
        <v>No</v>
      </c>
      <c r="C4133">
        <v>1</v>
      </c>
      <c r="D4133" s="6" t="s">
        <v>430</v>
      </c>
      <c r="E4133" s="5" t="s">
        <v>28702</v>
      </c>
      <c r="F4133" s="5" t="s">
        <v>931</v>
      </c>
      <c r="G4133" s="5" t="s">
        <v>1179</v>
      </c>
      <c r="H4133" s="7">
        <v>404199</v>
      </c>
      <c r="I4133" s="5">
        <v>5</v>
      </c>
      <c r="J4133" s="5">
        <v>2</v>
      </c>
      <c r="K4133" s="5" t="s">
        <v>28703</v>
      </c>
      <c r="L4133" s="5">
        <v>3.4599999999999999E-2</v>
      </c>
      <c r="M4133" s="8">
        <v>981074885</v>
      </c>
      <c r="N4133" s="8">
        <v>981970178</v>
      </c>
      <c r="O4133" s="8">
        <v>685920494</v>
      </c>
      <c r="P4133" s="8">
        <v>616820499</v>
      </c>
      <c r="Q4133" s="8">
        <v>881986754</v>
      </c>
      <c r="R4133" s="5" t="s">
        <v>417</v>
      </c>
      <c r="S4133" s="5" t="s">
        <v>417</v>
      </c>
      <c r="T4133" s="5" t="s">
        <v>417</v>
      </c>
      <c r="U4133" s="5" t="s">
        <v>417</v>
      </c>
      <c r="V4133" s="5" t="s">
        <v>417</v>
      </c>
      <c r="W4133" s="5" t="s">
        <v>417</v>
      </c>
      <c r="X4133" s="5" t="s">
        <v>417</v>
      </c>
      <c r="Y4133" s="5" t="s">
        <v>417</v>
      </c>
      <c r="Z4133" s="5" t="s">
        <v>417</v>
      </c>
      <c r="AA4133" s="5" t="s">
        <v>417</v>
      </c>
      <c r="AB4133" s="5"/>
      <c r="AC4133" s="5"/>
      <c r="AD4133" s="5"/>
      <c r="AE4133" s="5"/>
      <c r="AF4133" s="5"/>
    </row>
    <row r="4134" spans="1:32" hidden="1">
      <c r="A4134" s="5" t="s">
        <v>28704</v>
      </c>
      <c r="B4134" s="5" t="str">
        <f>IF(COUNTIF('Leads Priorizados INT'!M:M,A4134)&gt;0,"Sí","No")</f>
        <v>No</v>
      </c>
      <c r="C4134">
        <v>0</v>
      </c>
      <c r="D4134" s="6" t="s">
        <v>414</v>
      </c>
      <c r="E4134" s="5" t="s">
        <v>28705</v>
      </c>
      <c r="F4134" s="5" t="s">
        <v>152</v>
      </c>
      <c r="G4134" s="5" t="s">
        <v>2708</v>
      </c>
      <c r="H4134" s="7">
        <v>1026093</v>
      </c>
      <c r="I4134" s="5">
        <v>1</v>
      </c>
      <c r="J4134" s="5">
        <v>2</v>
      </c>
      <c r="K4134" s="5" t="s">
        <v>28706</v>
      </c>
      <c r="L4134" s="5">
        <v>3.4599999999999999E-2</v>
      </c>
      <c r="M4134" s="8">
        <v>620266154</v>
      </c>
      <c r="N4134" s="8"/>
      <c r="O4134" s="8"/>
      <c r="P4134" s="8"/>
      <c r="Q4134" s="8"/>
      <c r="R4134" s="5" t="s">
        <v>417</v>
      </c>
      <c r="S4134" s="5" t="s">
        <v>417</v>
      </c>
      <c r="T4134" s="5" t="s">
        <v>417</v>
      </c>
      <c r="U4134" s="5" t="s">
        <v>417</v>
      </c>
      <c r="V4134" s="5" t="s">
        <v>417</v>
      </c>
      <c r="W4134" s="5" t="s">
        <v>417</v>
      </c>
      <c r="X4134" s="5" t="s">
        <v>417</v>
      </c>
      <c r="Y4134" s="5" t="s">
        <v>417</v>
      </c>
      <c r="Z4134" s="5" t="s">
        <v>417</v>
      </c>
      <c r="AA4134" s="5" t="s">
        <v>417</v>
      </c>
      <c r="AB4134" s="5"/>
      <c r="AC4134" s="5"/>
      <c r="AD4134" s="5"/>
      <c r="AE4134" s="5"/>
      <c r="AF4134" s="5"/>
    </row>
    <row r="4135" spans="1:32">
      <c r="A4135" s="5" t="s">
        <v>28707</v>
      </c>
      <c r="B4135" s="5" t="str">
        <f>IF(COUNTIF('Leads Priorizados INT'!M:M,A4135)&gt;0,"Sí","No")</f>
        <v>No</v>
      </c>
      <c r="C4135">
        <v>1</v>
      </c>
      <c r="D4135" s="6" t="s">
        <v>414</v>
      </c>
      <c r="E4135" s="5" t="s">
        <v>28708</v>
      </c>
      <c r="F4135" s="5" t="s">
        <v>152</v>
      </c>
      <c r="G4135" s="5" t="s">
        <v>2084</v>
      </c>
      <c r="H4135" s="7">
        <v>1011278</v>
      </c>
      <c r="I4135" s="5">
        <v>8</v>
      </c>
      <c r="J4135" s="5">
        <v>1</v>
      </c>
      <c r="K4135" s="5" t="s">
        <v>28709</v>
      </c>
      <c r="L4135" s="5">
        <v>3.4599999999999999E-2</v>
      </c>
      <c r="M4135" s="8"/>
      <c r="N4135" s="8"/>
      <c r="O4135" s="8"/>
      <c r="P4135" s="8"/>
      <c r="Q4135" s="8"/>
      <c r="R4135" s="5" t="s">
        <v>417</v>
      </c>
      <c r="S4135" s="5" t="s">
        <v>417</v>
      </c>
      <c r="T4135" s="5" t="s">
        <v>417</v>
      </c>
      <c r="U4135" s="5" t="s">
        <v>417</v>
      </c>
      <c r="V4135" s="5" t="s">
        <v>417</v>
      </c>
      <c r="W4135" s="5" t="s">
        <v>417</v>
      </c>
      <c r="X4135" s="5" t="s">
        <v>417</v>
      </c>
      <c r="Y4135" s="5" t="s">
        <v>417</v>
      </c>
      <c r="Z4135" s="5" t="s">
        <v>417</v>
      </c>
      <c r="AA4135" s="5" t="s">
        <v>417</v>
      </c>
      <c r="AB4135" s="5"/>
      <c r="AC4135" s="5"/>
      <c r="AD4135" s="5"/>
      <c r="AE4135" s="5"/>
      <c r="AF4135" s="5"/>
    </row>
    <row r="4136" spans="1:32" hidden="1">
      <c r="A4136" s="5" t="s">
        <v>28710</v>
      </c>
      <c r="B4136" s="5" t="str">
        <f>IF(COUNTIF('Leads Priorizados INT'!M:M,A4136)&gt;0,"Sí","No")</f>
        <v>No</v>
      </c>
      <c r="C4136">
        <v>0</v>
      </c>
      <c r="D4136" s="6" t="s">
        <v>430</v>
      </c>
      <c r="E4136" s="5" t="s">
        <v>28711</v>
      </c>
      <c r="F4136" s="5" t="s">
        <v>1382</v>
      </c>
      <c r="G4136" s="5" t="s">
        <v>28712</v>
      </c>
      <c r="H4136" s="7">
        <v>1856535</v>
      </c>
      <c r="I4136" s="5">
        <v>33</v>
      </c>
      <c r="J4136" s="5">
        <v>1</v>
      </c>
      <c r="K4136" s="5" t="s">
        <v>28713</v>
      </c>
      <c r="L4136" s="5">
        <v>3.4599999999999999E-2</v>
      </c>
      <c r="M4136" s="8">
        <v>961472715</v>
      </c>
      <c r="N4136" s="8">
        <v>654708349</v>
      </c>
      <c r="O4136" s="8"/>
      <c r="P4136" s="8"/>
      <c r="Q4136" s="8"/>
      <c r="R4136" s="5" t="s">
        <v>417</v>
      </c>
      <c r="S4136" s="5" t="s">
        <v>417</v>
      </c>
      <c r="T4136" s="5" t="s">
        <v>417</v>
      </c>
      <c r="U4136" s="5" t="s">
        <v>417</v>
      </c>
      <c r="V4136" s="5" t="s">
        <v>417</v>
      </c>
      <c r="W4136" s="5" t="s">
        <v>417</v>
      </c>
      <c r="X4136" s="5" t="s">
        <v>417</v>
      </c>
      <c r="Y4136" s="5" t="s">
        <v>417</v>
      </c>
      <c r="Z4136" s="5" t="s">
        <v>417</v>
      </c>
      <c r="AA4136" s="5" t="s">
        <v>417</v>
      </c>
      <c r="AB4136" s="5"/>
      <c r="AC4136" s="5"/>
      <c r="AD4136" s="5"/>
      <c r="AE4136" s="5"/>
      <c r="AF4136" s="5"/>
    </row>
    <row r="4137" spans="1:32" hidden="1">
      <c r="A4137" s="5" t="s">
        <v>28714</v>
      </c>
      <c r="B4137" s="5" t="str">
        <f>IF(COUNTIF('Leads Priorizados INT'!M:M,A4137)&gt;0,"Sí","No")</f>
        <v>No</v>
      </c>
      <c r="C4137">
        <v>0</v>
      </c>
      <c r="D4137" s="6" t="s">
        <v>414</v>
      </c>
      <c r="E4137" s="5" t="s">
        <v>28715</v>
      </c>
      <c r="F4137" s="5" t="s">
        <v>431</v>
      </c>
      <c r="G4137" s="5" t="s">
        <v>1479</v>
      </c>
      <c r="H4137" s="7">
        <v>1002819</v>
      </c>
      <c r="I4137" s="5">
        <v>7</v>
      </c>
      <c r="J4137" s="5">
        <v>1</v>
      </c>
      <c r="K4137" s="5" t="s">
        <v>28716</v>
      </c>
      <c r="L4137" s="5">
        <v>3.4500000000000003E-2</v>
      </c>
      <c r="M4137" s="8"/>
      <c r="N4137" s="8"/>
      <c r="O4137" s="8"/>
      <c r="P4137" s="8"/>
      <c r="Q4137" s="8"/>
      <c r="R4137" s="5" t="s">
        <v>417</v>
      </c>
      <c r="S4137" s="5" t="s">
        <v>417</v>
      </c>
      <c r="T4137" s="5" t="s">
        <v>417</v>
      </c>
      <c r="U4137" s="5" t="s">
        <v>417</v>
      </c>
      <c r="V4137" s="5" t="s">
        <v>417</v>
      </c>
      <c r="W4137" s="5" t="s">
        <v>417</v>
      </c>
      <c r="X4137" s="5" t="s">
        <v>417</v>
      </c>
      <c r="Y4137" s="5" t="s">
        <v>417</v>
      </c>
      <c r="Z4137" s="5" t="s">
        <v>417</v>
      </c>
      <c r="AA4137" s="5" t="s">
        <v>417</v>
      </c>
      <c r="AB4137" s="5"/>
      <c r="AC4137" s="5"/>
      <c r="AD4137" s="5"/>
      <c r="AE4137" s="5"/>
      <c r="AF4137" s="5"/>
    </row>
    <row r="4138" spans="1:32" hidden="1">
      <c r="A4138" s="5" t="s">
        <v>28717</v>
      </c>
      <c r="B4138" s="5" t="str">
        <f>IF(COUNTIF('Leads Priorizados INT'!M:M,A4138)&gt;0,"Sí","No")</f>
        <v>No</v>
      </c>
      <c r="C4138">
        <v>0</v>
      </c>
      <c r="D4138" s="6" t="s">
        <v>430</v>
      </c>
      <c r="E4138" s="5" t="s">
        <v>28718</v>
      </c>
      <c r="F4138" s="5" t="s">
        <v>152</v>
      </c>
      <c r="G4138" s="5" t="s">
        <v>1923</v>
      </c>
      <c r="H4138" s="7">
        <v>720242</v>
      </c>
      <c r="I4138" s="5">
        <v>2</v>
      </c>
      <c r="J4138" s="5">
        <v>2</v>
      </c>
      <c r="K4138" s="5" t="s">
        <v>28719</v>
      </c>
      <c r="L4138" s="5">
        <v>3.4500000000000003E-2</v>
      </c>
      <c r="M4138" s="8">
        <v>915192625</v>
      </c>
      <c r="N4138" s="8">
        <v>692286896</v>
      </c>
      <c r="O4138" s="8">
        <v>651677186</v>
      </c>
      <c r="P4138" s="8">
        <v>651677195</v>
      </c>
      <c r="Q4138" s="8">
        <v>695760231</v>
      </c>
      <c r="R4138" s="5" t="s">
        <v>417</v>
      </c>
      <c r="S4138" s="5" t="s">
        <v>417</v>
      </c>
      <c r="T4138" s="5" t="s">
        <v>417</v>
      </c>
      <c r="U4138" s="5" t="s">
        <v>417</v>
      </c>
      <c r="V4138" s="5" t="s">
        <v>417</v>
      </c>
      <c r="W4138" s="5" t="s">
        <v>417</v>
      </c>
      <c r="X4138" s="5" t="s">
        <v>417</v>
      </c>
      <c r="Y4138" s="5" t="s">
        <v>417</v>
      </c>
      <c r="Z4138" s="5" t="s">
        <v>417</v>
      </c>
      <c r="AA4138" s="5" t="s">
        <v>417</v>
      </c>
      <c r="AB4138" s="5"/>
      <c r="AC4138" s="5"/>
      <c r="AD4138" s="5"/>
      <c r="AE4138" s="5"/>
      <c r="AF4138" s="5"/>
    </row>
    <row r="4139" spans="1:32" hidden="1">
      <c r="A4139" s="5" t="s">
        <v>28720</v>
      </c>
      <c r="B4139" s="5" t="str">
        <f>IF(COUNTIF('Leads Priorizados INT'!M:M,A4139)&gt;0,"Sí","No")</f>
        <v>No</v>
      </c>
      <c r="C4139">
        <v>0</v>
      </c>
      <c r="D4139" s="6" t="s">
        <v>414</v>
      </c>
      <c r="E4139" s="5" t="s">
        <v>28721</v>
      </c>
      <c r="F4139" s="5" t="s">
        <v>152</v>
      </c>
      <c r="G4139" s="5" t="s">
        <v>9796</v>
      </c>
      <c r="H4139" s="7">
        <v>1128601</v>
      </c>
      <c r="I4139" s="5">
        <v>6</v>
      </c>
      <c r="J4139" s="5">
        <v>1</v>
      </c>
      <c r="K4139" s="5" t="s">
        <v>28722</v>
      </c>
      <c r="L4139" s="5">
        <v>3.4500000000000003E-2</v>
      </c>
      <c r="M4139" s="8"/>
      <c r="N4139" s="8"/>
      <c r="O4139" s="8"/>
      <c r="P4139" s="8"/>
      <c r="Q4139" s="8"/>
      <c r="R4139" s="5" t="s">
        <v>417</v>
      </c>
      <c r="S4139" s="5" t="s">
        <v>417</v>
      </c>
      <c r="T4139" s="5" t="s">
        <v>417</v>
      </c>
      <c r="U4139" s="5" t="s">
        <v>417</v>
      </c>
      <c r="V4139" s="5" t="s">
        <v>417</v>
      </c>
      <c r="W4139" s="5" t="s">
        <v>417</v>
      </c>
      <c r="X4139" s="5" t="s">
        <v>417</v>
      </c>
      <c r="Y4139" s="5" t="s">
        <v>417</v>
      </c>
      <c r="Z4139" s="5" t="s">
        <v>417</v>
      </c>
      <c r="AA4139" s="5" t="s">
        <v>417</v>
      </c>
      <c r="AB4139" s="5"/>
      <c r="AC4139" s="5"/>
      <c r="AD4139" s="5"/>
      <c r="AE4139" s="5"/>
      <c r="AF4139" s="5"/>
    </row>
    <row r="4140" spans="1:32">
      <c r="A4140" s="5" t="s">
        <v>28723</v>
      </c>
      <c r="B4140" s="5" t="str">
        <f>IF(COUNTIF('Leads Priorizados INT'!M:M,A4140)&gt;0,"Sí","No")</f>
        <v>No</v>
      </c>
      <c r="C4140">
        <v>1</v>
      </c>
      <c r="D4140" s="6" t="s">
        <v>414</v>
      </c>
      <c r="E4140" s="5" t="s">
        <v>28724</v>
      </c>
      <c r="F4140" s="5" t="s">
        <v>152</v>
      </c>
      <c r="G4140" s="5" t="s">
        <v>1535</v>
      </c>
      <c r="H4140" s="7">
        <v>960474</v>
      </c>
      <c r="I4140" s="5">
        <v>3</v>
      </c>
      <c r="J4140" s="5">
        <v>2</v>
      </c>
      <c r="K4140" s="5" t="s">
        <v>28725</v>
      </c>
      <c r="L4140" s="5">
        <v>3.4500000000000003E-2</v>
      </c>
      <c r="M4140" s="8">
        <v>915775348</v>
      </c>
      <c r="N4140" s="8"/>
      <c r="O4140" s="8"/>
      <c r="P4140" s="8"/>
      <c r="Q4140" s="8"/>
      <c r="R4140" s="5" t="s">
        <v>417</v>
      </c>
      <c r="S4140" s="5" t="s">
        <v>417</v>
      </c>
      <c r="T4140" s="5" t="s">
        <v>417</v>
      </c>
      <c r="U4140" s="5" t="s">
        <v>417</v>
      </c>
      <c r="V4140" s="5" t="s">
        <v>417</v>
      </c>
      <c r="W4140" s="5" t="s">
        <v>417</v>
      </c>
      <c r="X4140" s="5" t="s">
        <v>417</v>
      </c>
      <c r="Y4140" s="5" t="s">
        <v>417</v>
      </c>
      <c r="Z4140" s="5" t="s">
        <v>417</v>
      </c>
      <c r="AA4140" s="5" t="s">
        <v>417</v>
      </c>
      <c r="AB4140" s="5"/>
      <c r="AC4140" s="5"/>
      <c r="AD4140" s="5"/>
      <c r="AE4140" s="5"/>
      <c r="AF4140" s="5"/>
    </row>
    <row r="4141" spans="1:32" hidden="1">
      <c r="A4141" s="5" t="s">
        <v>28726</v>
      </c>
      <c r="B4141" s="5" t="str">
        <f>IF(COUNTIF('Leads Priorizados INT'!M:M,A4141)&gt;0,"Sí","No")</f>
        <v>No</v>
      </c>
      <c r="C4141">
        <v>0</v>
      </c>
      <c r="D4141" s="6" t="s">
        <v>414</v>
      </c>
      <c r="E4141" s="5" t="s">
        <v>28727</v>
      </c>
      <c r="F4141" s="5" t="s">
        <v>684</v>
      </c>
      <c r="G4141" s="5" t="s">
        <v>24738</v>
      </c>
      <c r="H4141" s="7">
        <v>509495</v>
      </c>
      <c r="I4141" s="5">
        <v>5</v>
      </c>
      <c r="J4141" s="5">
        <v>2</v>
      </c>
      <c r="K4141" s="5" t="s">
        <v>28728</v>
      </c>
      <c r="L4141" s="5">
        <v>3.44E-2</v>
      </c>
      <c r="M4141" s="8"/>
      <c r="N4141" s="8"/>
      <c r="O4141" s="8"/>
      <c r="P4141" s="8"/>
      <c r="Q4141" s="8"/>
      <c r="R4141" s="5" t="s">
        <v>417</v>
      </c>
      <c r="S4141" s="5" t="s">
        <v>417</v>
      </c>
      <c r="T4141" s="5" t="s">
        <v>417</v>
      </c>
      <c r="U4141" s="5" t="s">
        <v>417</v>
      </c>
      <c r="V4141" s="5" t="s">
        <v>417</v>
      </c>
      <c r="W4141" s="5" t="s">
        <v>417</v>
      </c>
      <c r="X4141" s="5" t="s">
        <v>417</v>
      </c>
      <c r="Y4141" s="5" t="s">
        <v>417</v>
      </c>
      <c r="Z4141" s="5" t="s">
        <v>417</v>
      </c>
      <c r="AA4141" s="5" t="s">
        <v>417</v>
      </c>
      <c r="AB4141" s="5"/>
      <c r="AC4141" s="5"/>
      <c r="AD4141" s="5"/>
      <c r="AE4141" s="5"/>
      <c r="AF4141" s="5"/>
    </row>
    <row r="4142" spans="1:32" hidden="1">
      <c r="A4142" s="5" t="s">
        <v>28729</v>
      </c>
      <c r="B4142" s="5" t="str">
        <f>IF(COUNTIF('Leads Priorizados INT'!M:M,A4142)&gt;0,"Sí","No")</f>
        <v>No</v>
      </c>
      <c r="C4142">
        <v>0</v>
      </c>
      <c r="D4142" s="6" t="s">
        <v>414</v>
      </c>
      <c r="E4142" s="5" t="s">
        <v>28730</v>
      </c>
      <c r="F4142" s="5" t="s">
        <v>769</v>
      </c>
      <c r="G4142" s="5" t="s">
        <v>15284</v>
      </c>
      <c r="H4142" s="7">
        <v>1108410</v>
      </c>
      <c r="I4142" s="5">
        <v>7</v>
      </c>
      <c r="J4142" s="5">
        <v>1</v>
      </c>
      <c r="K4142" s="5" t="s">
        <v>28731</v>
      </c>
      <c r="L4142" s="5">
        <v>3.44E-2</v>
      </c>
      <c r="M4142" s="8"/>
      <c r="N4142" s="8"/>
      <c r="O4142" s="8"/>
      <c r="P4142" s="8"/>
      <c r="Q4142" s="8"/>
      <c r="R4142" s="5" t="s">
        <v>417</v>
      </c>
      <c r="S4142" s="5" t="s">
        <v>417</v>
      </c>
      <c r="T4142" s="5" t="s">
        <v>417</v>
      </c>
      <c r="U4142" s="5" t="s">
        <v>417</v>
      </c>
      <c r="V4142" s="5" t="s">
        <v>417</v>
      </c>
      <c r="W4142" s="5" t="s">
        <v>417</v>
      </c>
      <c r="X4142" s="5" t="s">
        <v>417</v>
      </c>
      <c r="Y4142" s="5" t="s">
        <v>417</v>
      </c>
      <c r="Z4142" s="5" t="s">
        <v>417</v>
      </c>
      <c r="AA4142" s="5" t="s">
        <v>417</v>
      </c>
      <c r="AB4142" s="5"/>
      <c r="AC4142" s="5"/>
      <c r="AD4142" s="5"/>
      <c r="AE4142" s="5"/>
      <c r="AF4142" s="5"/>
    </row>
    <row r="4143" spans="1:32">
      <c r="A4143" s="5" t="s">
        <v>28732</v>
      </c>
      <c r="B4143" s="5" t="str">
        <f>IF(COUNTIF('Leads Priorizados INT'!M:M,A4143)&gt;0,"Sí","No")</f>
        <v>No</v>
      </c>
      <c r="C4143">
        <v>1</v>
      </c>
      <c r="D4143" s="6" t="s">
        <v>414</v>
      </c>
      <c r="E4143" s="5" t="s">
        <v>28733</v>
      </c>
      <c r="F4143" s="5" t="s">
        <v>721</v>
      </c>
      <c r="G4143" s="5" t="s">
        <v>12858</v>
      </c>
      <c r="H4143" s="7">
        <v>621850</v>
      </c>
      <c r="I4143" s="5">
        <v>5</v>
      </c>
      <c r="J4143" s="5">
        <v>1</v>
      </c>
      <c r="K4143" s="5" t="s">
        <v>28734</v>
      </c>
      <c r="L4143" s="5">
        <v>3.44E-2</v>
      </c>
      <c r="M4143" s="8"/>
      <c r="N4143" s="8"/>
      <c r="O4143" s="8"/>
      <c r="P4143" s="8"/>
      <c r="Q4143" s="8"/>
      <c r="R4143" s="5" t="s">
        <v>417</v>
      </c>
      <c r="S4143" s="5" t="s">
        <v>417</v>
      </c>
      <c r="T4143" s="5" t="s">
        <v>417</v>
      </c>
      <c r="U4143" s="5" t="s">
        <v>417</v>
      </c>
      <c r="V4143" s="5" t="s">
        <v>417</v>
      </c>
      <c r="W4143" s="5" t="s">
        <v>417</v>
      </c>
      <c r="X4143" s="5" t="s">
        <v>417</v>
      </c>
      <c r="Y4143" s="5" t="s">
        <v>417</v>
      </c>
      <c r="Z4143" s="5" t="s">
        <v>417</v>
      </c>
      <c r="AA4143" s="5" t="s">
        <v>417</v>
      </c>
      <c r="AB4143" s="5"/>
      <c r="AC4143" s="5"/>
      <c r="AD4143" s="5"/>
      <c r="AE4143" s="5"/>
      <c r="AF4143" s="5"/>
    </row>
    <row r="4144" spans="1:32" hidden="1">
      <c r="A4144" s="5" t="s">
        <v>28735</v>
      </c>
      <c r="B4144" s="5" t="str">
        <f>IF(COUNTIF('Leads Priorizados INT'!M:M,A4144)&gt;0,"Sí","No")</f>
        <v>No</v>
      </c>
      <c r="C4144">
        <v>0</v>
      </c>
      <c r="D4144" s="6" t="s">
        <v>414</v>
      </c>
      <c r="E4144" s="5" t="s">
        <v>28736</v>
      </c>
      <c r="F4144" s="5" t="s">
        <v>152</v>
      </c>
      <c r="G4144" s="5" t="s">
        <v>1749</v>
      </c>
      <c r="H4144" s="7">
        <v>748799</v>
      </c>
      <c r="I4144" s="5">
        <v>7</v>
      </c>
      <c r="J4144" s="5">
        <v>1</v>
      </c>
      <c r="K4144" s="5" t="s">
        <v>28737</v>
      </c>
      <c r="L4144" s="5">
        <v>3.44E-2</v>
      </c>
      <c r="M4144" s="8"/>
      <c r="N4144" s="8"/>
      <c r="O4144" s="8"/>
      <c r="P4144" s="8"/>
      <c r="Q4144" s="8"/>
      <c r="R4144" s="5" t="s">
        <v>417</v>
      </c>
      <c r="S4144" s="5" t="s">
        <v>417</v>
      </c>
      <c r="T4144" s="5" t="s">
        <v>417</v>
      </c>
      <c r="U4144" s="5" t="s">
        <v>417</v>
      </c>
      <c r="V4144" s="5" t="s">
        <v>417</v>
      </c>
      <c r="W4144" s="5" t="s">
        <v>417</v>
      </c>
      <c r="X4144" s="5" t="s">
        <v>417</v>
      </c>
      <c r="Y4144" s="5" t="s">
        <v>417</v>
      </c>
      <c r="Z4144" s="5" t="s">
        <v>417</v>
      </c>
      <c r="AA4144" s="5" t="s">
        <v>417</v>
      </c>
      <c r="AB4144" s="5"/>
      <c r="AC4144" s="5"/>
      <c r="AD4144" s="5"/>
      <c r="AE4144" s="5"/>
      <c r="AF4144" s="5"/>
    </row>
    <row r="4145" spans="1:32" hidden="1">
      <c r="A4145" s="5" t="s">
        <v>28738</v>
      </c>
      <c r="B4145" s="5" t="str">
        <f>IF(COUNTIF('Leads Priorizados INT'!M:M,A4145)&gt;0,"Sí","No")</f>
        <v>No</v>
      </c>
      <c r="C4145">
        <v>0</v>
      </c>
      <c r="D4145" s="6" t="s">
        <v>414</v>
      </c>
      <c r="E4145" s="5" t="s">
        <v>28739</v>
      </c>
      <c r="F4145" s="5" t="s">
        <v>152</v>
      </c>
      <c r="G4145" s="5" t="s">
        <v>2708</v>
      </c>
      <c r="H4145" s="7">
        <v>543066</v>
      </c>
      <c r="I4145" s="5">
        <v>3</v>
      </c>
      <c r="J4145" s="5">
        <v>1</v>
      </c>
      <c r="K4145" s="5" t="s">
        <v>28740</v>
      </c>
      <c r="L4145" s="5">
        <v>3.44E-2</v>
      </c>
      <c r="M4145" s="8">
        <v>663714143</v>
      </c>
      <c r="N4145" s="8"/>
      <c r="O4145" s="8"/>
      <c r="P4145" s="8"/>
      <c r="Q4145" s="8"/>
      <c r="R4145" s="5" t="s">
        <v>417</v>
      </c>
      <c r="S4145" s="5" t="s">
        <v>417</v>
      </c>
      <c r="T4145" s="5" t="s">
        <v>417</v>
      </c>
      <c r="U4145" s="5" t="s">
        <v>417</v>
      </c>
      <c r="V4145" s="5" t="s">
        <v>417</v>
      </c>
      <c r="W4145" s="5" t="s">
        <v>417</v>
      </c>
      <c r="X4145" s="5" t="s">
        <v>417</v>
      </c>
      <c r="Y4145" s="5" t="s">
        <v>417</v>
      </c>
      <c r="Z4145" s="5" t="s">
        <v>417</v>
      </c>
      <c r="AA4145" s="5" t="s">
        <v>417</v>
      </c>
      <c r="AB4145" s="5"/>
      <c r="AC4145" s="5"/>
      <c r="AD4145" s="5"/>
      <c r="AE4145" s="5"/>
      <c r="AF4145" s="5"/>
    </row>
    <row r="4146" spans="1:32" hidden="1">
      <c r="A4146" s="5" t="s">
        <v>28741</v>
      </c>
      <c r="B4146" s="5" t="str">
        <f>IF(COUNTIF('Leads Priorizados INT'!M:M,A4146)&gt;0,"Sí","No")</f>
        <v>No</v>
      </c>
      <c r="C4146">
        <v>0</v>
      </c>
      <c r="D4146" s="6" t="s">
        <v>414</v>
      </c>
      <c r="E4146" s="5" t="s">
        <v>28742</v>
      </c>
      <c r="F4146" s="5" t="s">
        <v>152</v>
      </c>
      <c r="G4146" s="5" t="s">
        <v>1758</v>
      </c>
      <c r="H4146" s="7">
        <v>909269</v>
      </c>
      <c r="I4146" s="5">
        <v>8</v>
      </c>
      <c r="J4146" s="5">
        <v>1</v>
      </c>
      <c r="K4146" s="5" t="s">
        <v>28743</v>
      </c>
      <c r="L4146" s="5">
        <v>3.44E-2</v>
      </c>
      <c r="M4146" s="8"/>
      <c r="N4146" s="8"/>
      <c r="O4146" s="8"/>
      <c r="P4146" s="8"/>
      <c r="Q4146" s="8"/>
      <c r="R4146" s="5" t="s">
        <v>417</v>
      </c>
      <c r="S4146" s="5" t="s">
        <v>417</v>
      </c>
      <c r="T4146" s="5" t="s">
        <v>417</v>
      </c>
      <c r="U4146" s="5" t="s">
        <v>417</v>
      </c>
      <c r="V4146" s="5" t="s">
        <v>417</v>
      </c>
      <c r="W4146" s="5" t="s">
        <v>417</v>
      </c>
      <c r="X4146" s="5" t="s">
        <v>417</v>
      </c>
      <c r="Y4146" s="5" t="s">
        <v>417</v>
      </c>
      <c r="Z4146" s="5" t="s">
        <v>417</v>
      </c>
      <c r="AA4146" s="5" t="s">
        <v>417</v>
      </c>
      <c r="AB4146" s="5"/>
      <c r="AC4146" s="5"/>
      <c r="AD4146" s="5"/>
      <c r="AE4146" s="5"/>
      <c r="AF4146" s="5"/>
    </row>
    <row r="4147" spans="1:32" hidden="1">
      <c r="A4147" s="5" t="s">
        <v>28744</v>
      </c>
      <c r="B4147" s="5" t="str">
        <f>IF(COUNTIF('Leads Priorizados INT'!M:M,A4147)&gt;0,"Sí","No")</f>
        <v>No</v>
      </c>
      <c r="C4147">
        <v>0</v>
      </c>
      <c r="D4147" s="6" t="s">
        <v>414</v>
      </c>
      <c r="E4147" s="5" t="s">
        <v>28745</v>
      </c>
      <c r="F4147" s="5" t="s">
        <v>431</v>
      </c>
      <c r="G4147" s="5" t="s">
        <v>9769</v>
      </c>
      <c r="H4147" s="7">
        <v>465269</v>
      </c>
      <c r="I4147" s="5">
        <v>1</v>
      </c>
      <c r="J4147" s="5">
        <v>1</v>
      </c>
      <c r="K4147" s="5" t="s">
        <v>28746</v>
      </c>
      <c r="L4147" s="5">
        <v>3.4299999999999997E-2</v>
      </c>
      <c r="M4147" s="8"/>
      <c r="N4147" s="8"/>
      <c r="O4147" s="8"/>
      <c r="P4147" s="8"/>
      <c r="Q4147" s="8"/>
      <c r="R4147" s="5" t="s">
        <v>417</v>
      </c>
      <c r="S4147" s="5" t="s">
        <v>417</v>
      </c>
      <c r="T4147" s="5" t="s">
        <v>417</v>
      </c>
      <c r="U4147" s="5" t="s">
        <v>417</v>
      </c>
      <c r="V4147" s="5" t="s">
        <v>417</v>
      </c>
      <c r="W4147" s="5" t="s">
        <v>417</v>
      </c>
      <c r="X4147" s="5" t="s">
        <v>417</v>
      </c>
      <c r="Y4147" s="5" t="s">
        <v>417</v>
      </c>
      <c r="Z4147" s="5" t="s">
        <v>417</v>
      </c>
      <c r="AA4147" s="5" t="s">
        <v>417</v>
      </c>
      <c r="AB4147" s="5"/>
      <c r="AC4147" s="5"/>
      <c r="AD4147" s="5"/>
      <c r="AE4147" s="5"/>
      <c r="AF4147" s="5"/>
    </row>
    <row r="4148" spans="1:32">
      <c r="A4148" s="5" t="s">
        <v>28747</v>
      </c>
      <c r="B4148" s="5" t="str">
        <f>IF(COUNTIF('Leads Priorizados INT'!M:M,A4148)&gt;0,"Sí","No")</f>
        <v>No</v>
      </c>
      <c r="C4148">
        <v>1</v>
      </c>
      <c r="D4148" s="6" t="s">
        <v>414</v>
      </c>
      <c r="E4148" s="5" t="s">
        <v>28748</v>
      </c>
      <c r="F4148" s="5" t="s">
        <v>152</v>
      </c>
      <c r="G4148" s="5" t="s">
        <v>2868</v>
      </c>
      <c r="H4148" s="7">
        <v>976285</v>
      </c>
      <c r="I4148" s="5">
        <v>1</v>
      </c>
      <c r="J4148" s="5">
        <v>2</v>
      </c>
      <c r="K4148" s="5" t="s">
        <v>28749</v>
      </c>
      <c r="L4148" s="5">
        <v>3.4299999999999997E-2</v>
      </c>
      <c r="M4148" s="8">
        <v>917702134</v>
      </c>
      <c r="N4148" s="8">
        <v>916506044</v>
      </c>
      <c r="O4148" s="8"/>
      <c r="P4148" s="8"/>
      <c r="Q4148" s="8"/>
      <c r="R4148" s="5" t="s">
        <v>417</v>
      </c>
      <c r="S4148" s="5" t="s">
        <v>417</v>
      </c>
      <c r="T4148" s="5" t="s">
        <v>417</v>
      </c>
      <c r="U4148" s="5" t="s">
        <v>417</v>
      </c>
      <c r="V4148" s="5" t="s">
        <v>417</v>
      </c>
      <c r="W4148" s="5" t="s">
        <v>417</v>
      </c>
      <c r="X4148" s="5" t="s">
        <v>417</v>
      </c>
      <c r="Y4148" s="5" t="s">
        <v>417</v>
      </c>
      <c r="Z4148" s="5" t="s">
        <v>417</v>
      </c>
      <c r="AA4148" s="5" t="s">
        <v>417</v>
      </c>
      <c r="AB4148" s="5"/>
      <c r="AC4148" s="5"/>
      <c r="AD4148" s="5"/>
      <c r="AE4148" s="5"/>
      <c r="AF4148" s="5"/>
    </row>
    <row r="4149" spans="1:32" hidden="1">
      <c r="A4149" s="5" t="s">
        <v>28750</v>
      </c>
      <c r="B4149" s="5" t="str">
        <f>IF(COUNTIF('Leads Priorizados INT'!M:M,A4149)&gt;0,"Sí","No")</f>
        <v>No</v>
      </c>
      <c r="C4149">
        <v>0</v>
      </c>
      <c r="D4149" s="6" t="s">
        <v>414</v>
      </c>
      <c r="E4149" s="5" t="s">
        <v>28751</v>
      </c>
      <c r="F4149" s="5" t="s">
        <v>152</v>
      </c>
      <c r="G4149" s="5" t="s">
        <v>1157</v>
      </c>
      <c r="H4149" s="7">
        <v>625132</v>
      </c>
      <c r="I4149" s="5">
        <v>3</v>
      </c>
      <c r="J4149" s="5">
        <v>1</v>
      </c>
      <c r="K4149" s="5" t="s">
        <v>28752</v>
      </c>
      <c r="L4149" s="5">
        <v>3.4299999999999997E-2</v>
      </c>
      <c r="M4149" s="8"/>
      <c r="N4149" s="8"/>
      <c r="O4149" s="8"/>
      <c r="P4149" s="8"/>
      <c r="Q4149" s="8"/>
      <c r="R4149" s="5" t="s">
        <v>417</v>
      </c>
      <c r="S4149" s="5" t="s">
        <v>417</v>
      </c>
      <c r="T4149" s="5" t="s">
        <v>417</v>
      </c>
      <c r="U4149" s="5" t="s">
        <v>417</v>
      </c>
      <c r="V4149" s="5" t="s">
        <v>417</v>
      </c>
      <c r="W4149" s="5" t="s">
        <v>417</v>
      </c>
      <c r="X4149" s="5" t="s">
        <v>417</v>
      </c>
      <c r="Y4149" s="5" t="s">
        <v>417</v>
      </c>
      <c r="Z4149" s="5" t="s">
        <v>417</v>
      </c>
      <c r="AA4149" s="5" t="s">
        <v>417</v>
      </c>
      <c r="AB4149" s="5"/>
      <c r="AC4149" s="5"/>
      <c r="AD4149" s="5"/>
      <c r="AE4149" s="5"/>
      <c r="AF4149" s="5"/>
    </row>
    <row r="4150" spans="1:32">
      <c r="A4150" s="5" t="s">
        <v>28753</v>
      </c>
      <c r="B4150" s="5" t="str">
        <f>IF(COUNTIF('Leads Priorizados INT'!M:M,A4150)&gt;0,"Sí","No")</f>
        <v>No</v>
      </c>
      <c r="C4150">
        <v>1</v>
      </c>
      <c r="D4150" s="6" t="s">
        <v>430</v>
      </c>
      <c r="E4150" s="5" t="s">
        <v>28754</v>
      </c>
      <c r="F4150" s="5" t="s">
        <v>152</v>
      </c>
      <c r="G4150" s="5" t="s">
        <v>2868</v>
      </c>
      <c r="H4150" s="7">
        <v>4711677</v>
      </c>
      <c r="I4150" s="5">
        <v>13</v>
      </c>
      <c r="J4150" s="5">
        <v>1</v>
      </c>
      <c r="K4150" s="5" t="s">
        <v>28755</v>
      </c>
      <c r="L4150" s="5">
        <v>3.4200000000000001E-2</v>
      </c>
      <c r="M4150" s="8">
        <v>914840366</v>
      </c>
      <c r="N4150" s="8">
        <v>916626171</v>
      </c>
      <c r="O4150" s="8">
        <v>916625910</v>
      </c>
      <c r="P4150" s="8">
        <v>914840466</v>
      </c>
      <c r="Q4150" s="8"/>
      <c r="R4150" s="5" t="s">
        <v>417</v>
      </c>
      <c r="S4150" s="5" t="s">
        <v>417</v>
      </c>
      <c r="T4150" s="5" t="s">
        <v>417</v>
      </c>
      <c r="U4150" s="5" t="s">
        <v>417</v>
      </c>
      <c r="V4150" s="5" t="s">
        <v>417</v>
      </c>
      <c r="W4150" s="5" t="s">
        <v>417</v>
      </c>
      <c r="X4150" s="5" t="s">
        <v>417</v>
      </c>
      <c r="Y4150" s="5" t="s">
        <v>417</v>
      </c>
      <c r="Z4150" s="5" t="s">
        <v>417</v>
      </c>
      <c r="AA4150" s="5" t="s">
        <v>417</v>
      </c>
      <c r="AB4150" s="5" t="s">
        <v>28756</v>
      </c>
      <c r="AC4150" s="5"/>
      <c r="AD4150" s="5"/>
      <c r="AE4150" s="5"/>
      <c r="AF4150" s="5"/>
    </row>
    <row r="4151" spans="1:32" hidden="1">
      <c r="A4151" s="5" t="s">
        <v>28757</v>
      </c>
      <c r="B4151" s="5" t="str">
        <f>IF(COUNTIF('Leads Priorizados INT'!M:M,A4151)&gt;0,"Sí","No")</f>
        <v>No</v>
      </c>
      <c r="C4151">
        <v>0</v>
      </c>
      <c r="D4151" s="6" t="s">
        <v>414</v>
      </c>
      <c r="E4151" s="5" t="s">
        <v>28758</v>
      </c>
      <c r="F4151" s="5" t="s">
        <v>5439</v>
      </c>
      <c r="G4151" s="5" t="s">
        <v>28759</v>
      </c>
      <c r="H4151" s="7">
        <v>578003</v>
      </c>
      <c r="I4151" s="5">
        <v>2</v>
      </c>
      <c r="J4151" s="5">
        <v>1</v>
      </c>
      <c r="K4151" s="5" t="s">
        <v>28760</v>
      </c>
      <c r="L4151" s="5">
        <v>3.4200000000000001E-2</v>
      </c>
      <c r="M4151" s="8"/>
      <c r="N4151" s="8"/>
      <c r="O4151" s="8"/>
      <c r="P4151" s="8"/>
      <c r="Q4151" s="8"/>
      <c r="R4151" s="5" t="s">
        <v>417</v>
      </c>
      <c r="S4151" s="5" t="s">
        <v>417</v>
      </c>
      <c r="T4151" s="5" t="s">
        <v>417</v>
      </c>
      <c r="U4151" s="5" t="s">
        <v>417</v>
      </c>
      <c r="V4151" s="5" t="s">
        <v>417</v>
      </c>
      <c r="W4151" s="5" t="s">
        <v>417</v>
      </c>
      <c r="X4151" s="5" t="s">
        <v>417</v>
      </c>
      <c r="Y4151" s="5" t="s">
        <v>417</v>
      </c>
      <c r="Z4151" s="5" t="s">
        <v>417</v>
      </c>
      <c r="AA4151" s="5" t="s">
        <v>417</v>
      </c>
      <c r="AB4151" s="5"/>
      <c r="AC4151" s="5"/>
      <c r="AD4151" s="5"/>
      <c r="AE4151" s="5"/>
      <c r="AF4151" s="5"/>
    </row>
    <row r="4152" spans="1:32" hidden="1">
      <c r="A4152" s="5" t="s">
        <v>28761</v>
      </c>
      <c r="B4152" s="5" t="str">
        <f>IF(COUNTIF('Leads Priorizados INT'!M:M,A4152)&gt;0,"Sí","No")</f>
        <v>No</v>
      </c>
      <c r="C4152">
        <v>0</v>
      </c>
      <c r="D4152" s="6" t="s">
        <v>414</v>
      </c>
      <c r="E4152" s="5" t="s">
        <v>28762</v>
      </c>
      <c r="F4152" s="5" t="s">
        <v>431</v>
      </c>
      <c r="G4152" s="5" t="s">
        <v>9310</v>
      </c>
      <c r="H4152" s="7">
        <v>431093</v>
      </c>
      <c r="I4152" s="5">
        <v>4</v>
      </c>
      <c r="J4152" s="5">
        <v>1</v>
      </c>
      <c r="K4152" s="5" t="s">
        <v>28763</v>
      </c>
      <c r="L4152" s="5">
        <v>3.4200000000000001E-2</v>
      </c>
      <c r="M4152" s="8">
        <v>932523031</v>
      </c>
      <c r="N4152" s="8"/>
      <c r="O4152" s="8"/>
      <c r="P4152" s="8"/>
      <c r="Q4152" s="8"/>
      <c r="R4152" s="5" t="s">
        <v>417</v>
      </c>
      <c r="S4152" s="5" t="s">
        <v>417</v>
      </c>
      <c r="T4152" s="5" t="s">
        <v>417</v>
      </c>
      <c r="U4152" s="5" t="s">
        <v>417</v>
      </c>
      <c r="V4152" s="5" t="s">
        <v>417</v>
      </c>
      <c r="W4152" s="5" t="s">
        <v>417</v>
      </c>
      <c r="X4152" s="5" t="s">
        <v>417</v>
      </c>
      <c r="Y4152" s="5" t="s">
        <v>417</v>
      </c>
      <c r="Z4152" s="5" t="s">
        <v>417</v>
      </c>
      <c r="AA4152" s="5" t="s">
        <v>417</v>
      </c>
      <c r="AB4152" s="5"/>
      <c r="AC4152" s="5"/>
      <c r="AD4152" s="5"/>
      <c r="AE4152" s="5"/>
      <c r="AF4152" s="5"/>
    </row>
    <row r="4153" spans="1:32" hidden="1">
      <c r="A4153" s="5" t="s">
        <v>28764</v>
      </c>
      <c r="B4153" s="5" t="str">
        <f>IF(COUNTIF('Leads Priorizados INT'!M:M,A4153)&gt;0,"Sí","No")</f>
        <v>No</v>
      </c>
      <c r="C4153">
        <v>0</v>
      </c>
      <c r="D4153" s="6" t="s">
        <v>414</v>
      </c>
      <c r="E4153" s="5" t="s">
        <v>28765</v>
      </c>
      <c r="F4153" s="5" t="s">
        <v>152</v>
      </c>
      <c r="G4153" s="5" t="s">
        <v>1894</v>
      </c>
      <c r="H4153" s="7">
        <v>3807436</v>
      </c>
      <c r="I4153" s="5">
        <v>2</v>
      </c>
      <c r="J4153" s="5">
        <v>2</v>
      </c>
      <c r="K4153" s="5" t="s">
        <v>28766</v>
      </c>
      <c r="L4153" s="5">
        <v>3.4200000000000001E-2</v>
      </c>
      <c r="M4153" s="8"/>
      <c r="N4153" s="8"/>
      <c r="O4153" s="8"/>
      <c r="P4153" s="8"/>
      <c r="Q4153" s="8"/>
      <c r="R4153" s="5" t="s">
        <v>417</v>
      </c>
      <c r="S4153" s="5" t="s">
        <v>417</v>
      </c>
      <c r="T4153" s="5" t="s">
        <v>417</v>
      </c>
      <c r="U4153" s="5" t="s">
        <v>417</v>
      </c>
      <c r="V4153" s="5" t="s">
        <v>417</v>
      </c>
      <c r="W4153" s="5" t="s">
        <v>417</v>
      </c>
      <c r="X4153" s="5" t="s">
        <v>417</v>
      </c>
      <c r="Y4153" s="5" t="s">
        <v>417</v>
      </c>
      <c r="Z4153" s="5" t="s">
        <v>417</v>
      </c>
      <c r="AA4153" s="5" t="s">
        <v>417</v>
      </c>
      <c r="AB4153" s="5"/>
      <c r="AC4153" s="5"/>
      <c r="AD4153" s="5"/>
      <c r="AE4153" s="5"/>
      <c r="AF4153" s="5"/>
    </row>
    <row r="4154" spans="1:32" hidden="1">
      <c r="A4154" s="5" t="s">
        <v>28767</v>
      </c>
      <c r="B4154" s="5" t="str">
        <f>IF(COUNTIF('Leads Priorizados INT'!M:M,A4154)&gt;0,"Sí","No")</f>
        <v>No</v>
      </c>
      <c r="C4154">
        <v>0</v>
      </c>
      <c r="D4154" s="6" t="s">
        <v>414</v>
      </c>
      <c r="E4154" s="5" t="s">
        <v>28768</v>
      </c>
      <c r="F4154" s="5" t="s">
        <v>152</v>
      </c>
      <c r="G4154" s="5" t="s">
        <v>3787</v>
      </c>
      <c r="H4154" s="7">
        <v>1042368</v>
      </c>
      <c r="I4154" s="5">
        <v>1</v>
      </c>
      <c r="J4154" s="5">
        <v>1</v>
      </c>
      <c r="K4154" s="5" t="s">
        <v>28769</v>
      </c>
      <c r="L4154" s="5">
        <v>3.4200000000000001E-2</v>
      </c>
      <c r="M4154" s="8">
        <v>913714032</v>
      </c>
      <c r="N4154" s="8"/>
      <c r="O4154" s="8"/>
      <c r="P4154" s="8"/>
      <c r="Q4154" s="8"/>
      <c r="R4154" s="5" t="s">
        <v>417</v>
      </c>
      <c r="S4154" s="5" t="s">
        <v>417</v>
      </c>
      <c r="T4154" s="5" t="s">
        <v>417</v>
      </c>
      <c r="U4154" s="5" t="s">
        <v>417</v>
      </c>
      <c r="V4154" s="5" t="s">
        <v>417</v>
      </c>
      <c r="W4154" s="5" t="s">
        <v>417</v>
      </c>
      <c r="X4154" s="5" t="s">
        <v>417</v>
      </c>
      <c r="Y4154" s="5" t="s">
        <v>417</v>
      </c>
      <c r="Z4154" s="5" t="s">
        <v>417</v>
      </c>
      <c r="AA4154" s="5" t="s">
        <v>417</v>
      </c>
      <c r="AB4154" s="5" t="s">
        <v>28770</v>
      </c>
      <c r="AC4154" s="5"/>
      <c r="AD4154" s="5"/>
      <c r="AE4154" s="5"/>
      <c r="AF4154" s="5"/>
    </row>
    <row r="4155" spans="1:32" hidden="1">
      <c r="A4155" s="5" t="s">
        <v>28771</v>
      </c>
      <c r="B4155" s="5" t="str">
        <f>IF(COUNTIF('Leads Priorizados INT'!M:M,A4155)&gt;0,"Sí","No")</f>
        <v>No</v>
      </c>
      <c r="C4155">
        <v>0</v>
      </c>
      <c r="D4155" s="6" t="s">
        <v>414</v>
      </c>
      <c r="E4155" s="5" t="s">
        <v>28772</v>
      </c>
      <c r="F4155" s="5" t="s">
        <v>1245</v>
      </c>
      <c r="G4155" s="5" t="s">
        <v>10212</v>
      </c>
      <c r="H4155" s="7">
        <v>1643743</v>
      </c>
      <c r="I4155" s="5">
        <v>33</v>
      </c>
      <c r="J4155" s="5">
        <v>1</v>
      </c>
      <c r="K4155" s="5" t="s">
        <v>28773</v>
      </c>
      <c r="L4155" s="5">
        <v>3.4099999999999998E-2</v>
      </c>
      <c r="M4155" s="8">
        <v>944751910</v>
      </c>
      <c r="N4155" s="8">
        <v>944766107</v>
      </c>
      <c r="O4155" s="8">
        <v>944766100</v>
      </c>
      <c r="P4155" s="8">
        <v>656757071</v>
      </c>
      <c r="Q4155" s="8">
        <v>656711070</v>
      </c>
      <c r="R4155" s="5" t="s">
        <v>417</v>
      </c>
      <c r="S4155" s="5" t="s">
        <v>417</v>
      </c>
      <c r="T4155" s="5" t="s">
        <v>417</v>
      </c>
      <c r="U4155" s="5" t="s">
        <v>417</v>
      </c>
      <c r="V4155" s="5" t="s">
        <v>417</v>
      </c>
      <c r="W4155" s="5" t="s">
        <v>417</v>
      </c>
      <c r="X4155" s="5" t="s">
        <v>417</v>
      </c>
      <c r="Y4155" s="5" t="s">
        <v>417</v>
      </c>
      <c r="Z4155" s="5" t="s">
        <v>417</v>
      </c>
      <c r="AA4155" s="5" t="s">
        <v>417</v>
      </c>
      <c r="AB4155" s="5" t="s">
        <v>28774</v>
      </c>
      <c r="AC4155" s="5"/>
      <c r="AD4155" s="5"/>
      <c r="AE4155" s="5"/>
      <c r="AF4155" s="5"/>
    </row>
    <row r="4156" spans="1:32" hidden="1">
      <c r="A4156" s="5" t="s">
        <v>28775</v>
      </c>
      <c r="B4156" s="5" t="str">
        <f>IF(COUNTIF('Leads Priorizados INT'!M:M,A4156)&gt;0,"Sí","No")</f>
        <v>No</v>
      </c>
      <c r="C4156">
        <v>0</v>
      </c>
      <c r="D4156" s="6" t="s">
        <v>414</v>
      </c>
      <c r="E4156" s="5" t="s">
        <v>28776</v>
      </c>
      <c r="F4156" s="5" t="s">
        <v>431</v>
      </c>
      <c r="G4156" s="5" t="s">
        <v>10261</v>
      </c>
      <c r="H4156" s="7">
        <v>564189</v>
      </c>
      <c r="I4156" s="5">
        <v>1</v>
      </c>
      <c r="J4156" s="5">
        <v>2</v>
      </c>
      <c r="K4156" s="5" t="s">
        <v>28777</v>
      </c>
      <c r="L4156" s="5">
        <v>3.4099999999999998E-2</v>
      </c>
      <c r="M4156" s="8">
        <v>933600230</v>
      </c>
      <c r="N4156" s="8"/>
      <c r="O4156" s="8"/>
      <c r="P4156" s="8"/>
      <c r="Q4156" s="8"/>
      <c r="R4156" s="5" t="s">
        <v>417</v>
      </c>
      <c r="S4156" s="5" t="s">
        <v>417</v>
      </c>
      <c r="T4156" s="5" t="s">
        <v>417</v>
      </c>
      <c r="U4156" s="5" t="s">
        <v>417</v>
      </c>
      <c r="V4156" s="5" t="s">
        <v>417</v>
      </c>
      <c r="W4156" s="5" t="s">
        <v>417</v>
      </c>
      <c r="X4156" s="5" t="s">
        <v>417</v>
      </c>
      <c r="Y4156" s="5" t="s">
        <v>417</v>
      </c>
      <c r="Z4156" s="5" t="s">
        <v>417</v>
      </c>
      <c r="AA4156" s="5" t="s">
        <v>417</v>
      </c>
      <c r="AB4156" s="5" t="s">
        <v>28778</v>
      </c>
      <c r="AC4156" s="5"/>
      <c r="AD4156" s="5"/>
      <c r="AE4156" s="5"/>
      <c r="AF4156" s="5"/>
    </row>
    <row r="4157" spans="1:32" hidden="1">
      <c r="A4157" s="5" t="s">
        <v>28779</v>
      </c>
      <c r="B4157" s="5" t="str">
        <f>IF(COUNTIF('Leads Priorizados INT'!M:M,A4157)&gt;0,"Sí","No")</f>
        <v>No</v>
      </c>
      <c r="C4157">
        <v>0</v>
      </c>
      <c r="D4157" s="6" t="s">
        <v>414</v>
      </c>
      <c r="E4157" s="5" t="s">
        <v>28780</v>
      </c>
      <c r="F4157" s="5" t="s">
        <v>931</v>
      </c>
      <c r="G4157" s="5" t="s">
        <v>1318</v>
      </c>
      <c r="H4157" s="7">
        <v>685214</v>
      </c>
      <c r="I4157" s="5">
        <v>1</v>
      </c>
      <c r="J4157" s="5">
        <v>2</v>
      </c>
      <c r="K4157" s="5" t="s">
        <v>28781</v>
      </c>
      <c r="L4157" s="5">
        <v>3.4099999999999998E-2</v>
      </c>
      <c r="M4157" s="8">
        <v>981216166</v>
      </c>
      <c r="N4157" s="8"/>
      <c r="O4157" s="8"/>
      <c r="P4157" s="8"/>
      <c r="Q4157" s="8"/>
      <c r="R4157" s="5" t="s">
        <v>417</v>
      </c>
      <c r="S4157" s="5" t="s">
        <v>417</v>
      </c>
      <c r="T4157" s="5" t="s">
        <v>417</v>
      </c>
      <c r="U4157" s="5" t="s">
        <v>417</v>
      </c>
      <c r="V4157" s="5" t="s">
        <v>417</v>
      </c>
      <c r="W4157" s="5" t="s">
        <v>417</v>
      </c>
      <c r="X4157" s="5" t="s">
        <v>417</v>
      </c>
      <c r="Y4157" s="5" t="s">
        <v>417</v>
      </c>
      <c r="Z4157" s="5" t="s">
        <v>417</v>
      </c>
      <c r="AA4157" s="5" t="s">
        <v>417</v>
      </c>
      <c r="AB4157" s="5"/>
      <c r="AC4157" s="5"/>
      <c r="AD4157" s="5"/>
      <c r="AE4157" s="5"/>
      <c r="AF4157" s="5"/>
    </row>
    <row r="4158" spans="1:32" hidden="1">
      <c r="A4158" s="5" t="s">
        <v>28782</v>
      </c>
      <c r="B4158" s="5" t="str">
        <f>IF(COUNTIF('Leads Priorizados INT'!M:M,A4158)&gt;0,"Sí","No")</f>
        <v>No</v>
      </c>
      <c r="C4158">
        <v>0</v>
      </c>
      <c r="D4158" s="6" t="s">
        <v>414</v>
      </c>
      <c r="E4158" s="5" t="s">
        <v>28783</v>
      </c>
      <c r="F4158" s="5" t="s">
        <v>931</v>
      </c>
      <c r="G4158" s="5" t="s">
        <v>20554</v>
      </c>
      <c r="H4158" s="7">
        <v>312714</v>
      </c>
      <c r="I4158" s="5">
        <v>1</v>
      </c>
      <c r="J4158" s="5">
        <v>1</v>
      </c>
      <c r="K4158" s="5" t="s">
        <v>28784</v>
      </c>
      <c r="L4158" s="5">
        <v>3.4099999999999998E-2</v>
      </c>
      <c r="M4158" s="8">
        <v>981139701</v>
      </c>
      <c r="N4158" s="8"/>
      <c r="O4158" s="8"/>
      <c r="P4158" s="8"/>
      <c r="Q4158" s="8"/>
      <c r="R4158" s="5" t="s">
        <v>417</v>
      </c>
      <c r="S4158" s="5" t="s">
        <v>417</v>
      </c>
      <c r="T4158" s="5" t="s">
        <v>417</v>
      </c>
      <c r="U4158" s="5" t="s">
        <v>417</v>
      </c>
      <c r="V4158" s="5" t="s">
        <v>417</v>
      </c>
      <c r="W4158" s="5" t="s">
        <v>417</v>
      </c>
      <c r="X4158" s="5" t="s">
        <v>417</v>
      </c>
      <c r="Y4158" s="5" t="s">
        <v>417</v>
      </c>
      <c r="Z4158" s="5" t="s">
        <v>417</v>
      </c>
      <c r="AA4158" s="5" t="s">
        <v>417</v>
      </c>
      <c r="AB4158" s="5"/>
      <c r="AC4158" s="5"/>
      <c r="AD4158" s="5"/>
      <c r="AE4158" s="5"/>
      <c r="AF4158" s="5"/>
    </row>
    <row r="4159" spans="1:32" hidden="1">
      <c r="A4159" s="5" t="s">
        <v>28785</v>
      </c>
      <c r="B4159" s="5" t="str">
        <f>IF(COUNTIF('Leads Priorizados INT'!M:M,A4159)&gt;0,"Sí","No")</f>
        <v>No</v>
      </c>
      <c r="C4159">
        <v>0</v>
      </c>
      <c r="D4159" s="6" t="s">
        <v>414</v>
      </c>
      <c r="E4159" s="5" t="s">
        <v>28786</v>
      </c>
      <c r="F4159" s="5" t="s">
        <v>152</v>
      </c>
      <c r="G4159" s="5" t="s">
        <v>1715</v>
      </c>
      <c r="H4159" s="7">
        <v>301270</v>
      </c>
      <c r="I4159" s="5">
        <v>10</v>
      </c>
      <c r="J4159" s="5">
        <v>1</v>
      </c>
      <c r="K4159" s="5" t="s">
        <v>28787</v>
      </c>
      <c r="L4159" s="5">
        <v>3.4099999999999998E-2</v>
      </c>
      <c r="M4159" s="8"/>
      <c r="N4159" s="8"/>
      <c r="O4159" s="8"/>
      <c r="P4159" s="8"/>
      <c r="Q4159" s="8"/>
      <c r="R4159" s="5" t="s">
        <v>417</v>
      </c>
      <c r="S4159" s="5" t="s">
        <v>417</v>
      </c>
      <c r="T4159" s="5" t="s">
        <v>417</v>
      </c>
      <c r="U4159" s="5" t="s">
        <v>417</v>
      </c>
      <c r="V4159" s="5" t="s">
        <v>417</v>
      </c>
      <c r="W4159" s="5" t="s">
        <v>417</v>
      </c>
      <c r="X4159" s="5" t="s">
        <v>417</v>
      </c>
      <c r="Y4159" s="5" t="s">
        <v>417</v>
      </c>
      <c r="Z4159" s="5" t="s">
        <v>417</v>
      </c>
      <c r="AA4159" s="5" t="s">
        <v>417</v>
      </c>
      <c r="AB4159" s="5"/>
      <c r="AC4159" s="5"/>
      <c r="AD4159" s="5"/>
      <c r="AE4159" s="5"/>
      <c r="AF4159" s="5"/>
    </row>
    <row r="4160" spans="1:32" hidden="1">
      <c r="A4160" s="5" t="s">
        <v>28788</v>
      </c>
      <c r="B4160" s="5" t="str">
        <f>IF(COUNTIF('Leads Priorizados INT'!M:M,A4160)&gt;0,"Sí","No")</f>
        <v>No</v>
      </c>
      <c r="C4160">
        <v>0</v>
      </c>
      <c r="D4160" s="6" t="s">
        <v>414</v>
      </c>
      <c r="E4160" s="5" t="s">
        <v>28789</v>
      </c>
      <c r="F4160" s="5" t="s">
        <v>152</v>
      </c>
      <c r="G4160" s="5" t="s">
        <v>2624</v>
      </c>
      <c r="H4160" s="7">
        <v>516126</v>
      </c>
      <c r="I4160" s="5">
        <v>3</v>
      </c>
      <c r="J4160" s="5">
        <v>1</v>
      </c>
      <c r="K4160" s="5" t="s">
        <v>28790</v>
      </c>
      <c r="L4160" s="5">
        <v>3.4099999999999998E-2</v>
      </c>
      <c r="M4160" s="8"/>
      <c r="N4160" s="8"/>
      <c r="O4160" s="8"/>
      <c r="P4160" s="8"/>
      <c r="Q4160" s="8"/>
      <c r="R4160" s="5" t="s">
        <v>417</v>
      </c>
      <c r="S4160" s="5" t="s">
        <v>417</v>
      </c>
      <c r="T4160" s="5" t="s">
        <v>417</v>
      </c>
      <c r="U4160" s="5" t="s">
        <v>417</v>
      </c>
      <c r="V4160" s="5" t="s">
        <v>417</v>
      </c>
      <c r="W4160" s="5" t="s">
        <v>417</v>
      </c>
      <c r="X4160" s="5" t="s">
        <v>417</v>
      </c>
      <c r="Y4160" s="5" t="s">
        <v>417</v>
      </c>
      <c r="Z4160" s="5" t="s">
        <v>417</v>
      </c>
      <c r="AA4160" s="5" t="s">
        <v>417</v>
      </c>
      <c r="AB4160" s="5"/>
      <c r="AC4160" s="5"/>
      <c r="AD4160" s="5"/>
      <c r="AE4160" s="5"/>
      <c r="AF4160" s="5"/>
    </row>
    <row r="4161" spans="1:32" hidden="1">
      <c r="A4161" s="5" t="s">
        <v>28791</v>
      </c>
      <c r="B4161" s="5" t="str">
        <f>IF(COUNTIF('Leads Priorizados INT'!M:M,A4161)&gt;0,"Sí","No")</f>
        <v>No</v>
      </c>
      <c r="C4161">
        <v>0</v>
      </c>
      <c r="D4161" s="6" t="s">
        <v>414</v>
      </c>
      <c r="E4161" s="5" t="s">
        <v>28792</v>
      </c>
      <c r="F4161" s="5" t="s">
        <v>152</v>
      </c>
      <c r="G4161" s="5" t="s">
        <v>592</v>
      </c>
      <c r="H4161" s="7">
        <v>4123023</v>
      </c>
      <c r="I4161" s="5">
        <v>1</v>
      </c>
      <c r="J4161" s="5">
        <v>1</v>
      </c>
      <c r="K4161" s="5" t="s">
        <v>28793</v>
      </c>
      <c r="L4161" s="5">
        <v>3.4099999999999998E-2</v>
      </c>
      <c r="M4161" s="8">
        <v>608526986</v>
      </c>
      <c r="N4161" s="8"/>
      <c r="O4161" s="8"/>
      <c r="P4161" s="8"/>
      <c r="Q4161" s="8"/>
      <c r="R4161" s="5" t="s">
        <v>417</v>
      </c>
      <c r="S4161" s="5" t="s">
        <v>417</v>
      </c>
      <c r="T4161" s="5" t="s">
        <v>417</v>
      </c>
      <c r="U4161" s="5" t="s">
        <v>417</v>
      </c>
      <c r="V4161" s="5" t="s">
        <v>417</v>
      </c>
      <c r="W4161" s="5" t="s">
        <v>417</v>
      </c>
      <c r="X4161" s="5" t="s">
        <v>417</v>
      </c>
      <c r="Y4161" s="5" t="s">
        <v>417</v>
      </c>
      <c r="Z4161" s="5" t="s">
        <v>417</v>
      </c>
      <c r="AA4161" s="5" t="s">
        <v>417</v>
      </c>
      <c r="AB4161" s="5"/>
      <c r="AC4161" s="5"/>
      <c r="AD4161" s="5"/>
      <c r="AE4161" s="5"/>
      <c r="AF4161" s="5"/>
    </row>
    <row r="4162" spans="1:32">
      <c r="A4162" s="5" t="s">
        <v>28794</v>
      </c>
      <c r="B4162" s="5" t="str">
        <f>IF(COUNTIF('Leads Priorizados INT'!M:M,A4162)&gt;0,"Sí","No")</f>
        <v>No</v>
      </c>
      <c r="C4162">
        <v>1</v>
      </c>
      <c r="D4162" s="6" t="s">
        <v>414</v>
      </c>
      <c r="E4162" s="5" t="s">
        <v>28795</v>
      </c>
      <c r="F4162" s="5" t="s">
        <v>581</v>
      </c>
      <c r="G4162" s="5" t="s">
        <v>582</v>
      </c>
      <c r="H4162" s="7">
        <v>545402</v>
      </c>
      <c r="I4162" s="5">
        <v>1</v>
      </c>
      <c r="J4162" s="5">
        <v>1</v>
      </c>
      <c r="K4162" s="5" t="s">
        <v>28796</v>
      </c>
      <c r="L4162" s="5">
        <v>3.4000000000000002E-2</v>
      </c>
      <c r="M4162" s="8"/>
      <c r="N4162" s="8"/>
      <c r="O4162" s="8"/>
      <c r="P4162" s="8"/>
      <c r="Q4162" s="8"/>
      <c r="R4162" s="5" t="s">
        <v>417</v>
      </c>
      <c r="S4162" s="5" t="s">
        <v>417</v>
      </c>
      <c r="T4162" s="5" t="s">
        <v>417</v>
      </c>
      <c r="U4162" s="5" t="s">
        <v>417</v>
      </c>
      <c r="V4162" s="5" t="s">
        <v>417</v>
      </c>
      <c r="W4162" s="5" t="s">
        <v>417</v>
      </c>
      <c r="X4162" s="5" t="s">
        <v>417</v>
      </c>
      <c r="Y4162" s="5" t="s">
        <v>417</v>
      </c>
      <c r="Z4162" s="5" t="s">
        <v>417</v>
      </c>
      <c r="AA4162" s="5" t="s">
        <v>417</v>
      </c>
      <c r="AB4162" s="5"/>
      <c r="AC4162" s="5"/>
      <c r="AD4162" s="5"/>
      <c r="AE4162" s="5"/>
      <c r="AF4162" s="5"/>
    </row>
    <row r="4163" spans="1:32" hidden="1">
      <c r="A4163" s="5" t="s">
        <v>28797</v>
      </c>
      <c r="B4163" s="5" t="str">
        <f>IF(COUNTIF('Leads Priorizados INT'!M:M,A4163)&gt;0,"Sí","No")</f>
        <v>No</v>
      </c>
      <c r="C4163">
        <v>0</v>
      </c>
      <c r="D4163" s="6" t="s">
        <v>414</v>
      </c>
      <c r="E4163" s="5" t="s">
        <v>28798</v>
      </c>
      <c r="F4163" s="5" t="s">
        <v>2631</v>
      </c>
      <c r="G4163" s="5" t="s">
        <v>3513</v>
      </c>
      <c r="H4163" s="7">
        <v>960404</v>
      </c>
      <c r="I4163" s="5">
        <v>7</v>
      </c>
      <c r="J4163" s="5">
        <v>1</v>
      </c>
      <c r="K4163" s="5" t="s">
        <v>28799</v>
      </c>
      <c r="L4163" s="5">
        <v>3.4000000000000002E-2</v>
      </c>
      <c r="M4163" s="8"/>
      <c r="N4163" s="8"/>
      <c r="O4163" s="8"/>
      <c r="P4163" s="8"/>
      <c r="Q4163" s="8"/>
      <c r="R4163" s="5" t="s">
        <v>417</v>
      </c>
      <c r="S4163" s="5" t="s">
        <v>417</v>
      </c>
      <c r="T4163" s="5" t="s">
        <v>417</v>
      </c>
      <c r="U4163" s="5" t="s">
        <v>417</v>
      </c>
      <c r="V4163" s="5" t="s">
        <v>417</v>
      </c>
      <c r="W4163" s="5" t="s">
        <v>417</v>
      </c>
      <c r="X4163" s="5" t="s">
        <v>417</v>
      </c>
      <c r="Y4163" s="5" t="s">
        <v>417</v>
      </c>
      <c r="Z4163" s="5" t="s">
        <v>417</v>
      </c>
      <c r="AA4163" s="5" t="s">
        <v>417</v>
      </c>
      <c r="AB4163" s="5"/>
      <c r="AC4163" s="5"/>
      <c r="AD4163" s="5"/>
      <c r="AE4163" s="5"/>
      <c r="AF4163" s="5"/>
    </row>
    <row r="4164" spans="1:32" hidden="1">
      <c r="A4164" s="5" t="s">
        <v>28800</v>
      </c>
      <c r="B4164" s="5" t="str">
        <f>IF(COUNTIF('Leads Priorizados INT'!M:M,A4164)&gt;0,"Sí","No")</f>
        <v>No</v>
      </c>
      <c r="C4164">
        <v>0</v>
      </c>
      <c r="D4164" s="6" t="s">
        <v>414</v>
      </c>
      <c r="E4164" s="5" t="s">
        <v>28801</v>
      </c>
      <c r="F4164" s="5" t="s">
        <v>431</v>
      </c>
      <c r="G4164" s="5" t="s">
        <v>28802</v>
      </c>
      <c r="H4164" s="7">
        <v>862672</v>
      </c>
      <c r="I4164" s="5">
        <v>2</v>
      </c>
      <c r="J4164" s="5">
        <v>1</v>
      </c>
      <c r="K4164" s="5" t="s">
        <v>28803</v>
      </c>
      <c r="L4164" s="5">
        <v>3.4000000000000002E-2</v>
      </c>
      <c r="M4164" s="8"/>
      <c r="N4164" s="8"/>
      <c r="O4164" s="8"/>
      <c r="P4164" s="8"/>
      <c r="Q4164" s="8"/>
      <c r="R4164" s="5" t="s">
        <v>417</v>
      </c>
      <c r="S4164" s="5" t="s">
        <v>417</v>
      </c>
      <c r="T4164" s="5" t="s">
        <v>417</v>
      </c>
      <c r="U4164" s="5" t="s">
        <v>417</v>
      </c>
      <c r="V4164" s="5" t="s">
        <v>417</v>
      </c>
      <c r="W4164" s="5" t="s">
        <v>417</v>
      </c>
      <c r="X4164" s="5" t="s">
        <v>417</v>
      </c>
      <c r="Y4164" s="5" t="s">
        <v>417</v>
      </c>
      <c r="Z4164" s="5" t="s">
        <v>417</v>
      </c>
      <c r="AA4164" s="5" t="s">
        <v>417</v>
      </c>
      <c r="AB4164" s="5"/>
      <c r="AC4164" s="5"/>
      <c r="AD4164" s="5"/>
      <c r="AE4164" s="5"/>
      <c r="AF4164" s="5"/>
    </row>
    <row r="4165" spans="1:32">
      <c r="A4165" s="5" t="s">
        <v>28804</v>
      </c>
      <c r="B4165" s="5" t="str">
        <f>IF(COUNTIF('Leads Priorizados INT'!M:M,A4165)&gt;0,"Sí","No")</f>
        <v>No</v>
      </c>
      <c r="C4165">
        <v>1</v>
      </c>
      <c r="D4165" s="6" t="s">
        <v>414</v>
      </c>
      <c r="E4165" s="5" t="s">
        <v>28805</v>
      </c>
      <c r="F4165" s="5" t="s">
        <v>431</v>
      </c>
      <c r="G4165" s="5" t="s">
        <v>12703</v>
      </c>
      <c r="H4165" s="7">
        <v>1200000</v>
      </c>
      <c r="I4165" s="5">
        <v>1</v>
      </c>
      <c r="J4165" s="5">
        <v>2</v>
      </c>
      <c r="K4165" s="5" t="s">
        <v>28806</v>
      </c>
      <c r="L4165" s="5">
        <v>3.39E-2</v>
      </c>
      <c r="M4165" s="8">
        <v>932001809</v>
      </c>
      <c r="N4165" s="8"/>
      <c r="O4165" s="8"/>
      <c r="P4165" s="8"/>
      <c r="Q4165" s="8"/>
      <c r="R4165" s="5" t="s">
        <v>417</v>
      </c>
      <c r="S4165" s="5" t="s">
        <v>417</v>
      </c>
      <c r="T4165" s="5" t="s">
        <v>417</v>
      </c>
      <c r="U4165" s="5" t="s">
        <v>417</v>
      </c>
      <c r="V4165" s="5" t="s">
        <v>417</v>
      </c>
      <c r="W4165" s="5" t="s">
        <v>417</v>
      </c>
      <c r="X4165" s="5" t="s">
        <v>417</v>
      </c>
      <c r="Y4165" s="5" t="s">
        <v>417</v>
      </c>
      <c r="Z4165" s="5" t="s">
        <v>417</v>
      </c>
      <c r="AA4165" s="5" t="s">
        <v>417</v>
      </c>
      <c r="AB4165" s="5"/>
      <c r="AC4165" s="5"/>
      <c r="AD4165" s="5"/>
      <c r="AE4165" s="5"/>
      <c r="AF4165" s="5"/>
    </row>
    <row r="4166" spans="1:32" hidden="1">
      <c r="A4166" s="5" t="s">
        <v>28807</v>
      </c>
      <c r="B4166" s="5" t="str">
        <f>IF(COUNTIF('Leads Priorizados INT'!M:M,A4166)&gt;0,"Sí","No")</f>
        <v>No</v>
      </c>
      <c r="C4166">
        <v>0</v>
      </c>
      <c r="D4166" s="6" t="s">
        <v>414</v>
      </c>
      <c r="E4166" s="5" t="s">
        <v>28808</v>
      </c>
      <c r="F4166" s="5" t="s">
        <v>721</v>
      </c>
      <c r="G4166" s="5" t="s">
        <v>28809</v>
      </c>
      <c r="H4166" s="7">
        <v>549900</v>
      </c>
      <c r="I4166" s="5">
        <v>14</v>
      </c>
      <c r="J4166" s="5">
        <v>4</v>
      </c>
      <c r="K4166" s="5" t="s">
        <v>28810</v>
      </c>
      <c r="L4166" s="5">
        <v>3.39E-2</v>
      </c>
      <c r="M4166" s="8">
        <v>928708183</v>
      </c>
      <c r="N4166" s="8">
        <v>928457094</v>
      </c>
      <c r="O4166" s="8"/>
      <c r="P4166" s="8"/>
      <c r="Q4166" s="8"/>
      <c r="R4166" s="5" t="s">
        <v>417</v>
      </c>
      <c r="S4166" s="5" t="s">
        <v>417</v>
      </c>
      <c r="T4166" s="5" t="s">
        <v>417</v>
      </c>
      <c r="U4166" s="5" t="s">
        <v>417</v>
      </c>
      <c r="V4166" s="5" t="s">
        <v>417</v>
      </c>
      <c r="W4166" s="5" t="s">
        <v>417</v>
      </c>
      <c r="X4166" s="5" t="s">
        <v>417</v>
      </c>
      <c r="Y4166" s="5" t="s">
        <v>417</v>
      </c>
      <c r="Z4166" s="5" t="s">
        <v>417</v>
      </c>
      <c r="AA4166" s="5" t="s">
        <v>417</v>
      </c>
      <c r="AB4166" s="5" t="s">
        <v>28811</v>
      </c>
      <c r="AC4166" s="5"/>
      <c r="AD4166" s="5"/>
      <c r="AE4166" s="5"/>
      <c r="AF4166" s="5"/>
    </row>
    <row r="4167" spans="1:32" hidden="1">
      <c r="A4167" s="5" t="s">
        <v>28812</v>
      </c>
      <c r="B4167" s="5" t="str">
        <f>IF(COUNTIF('Leads Priorizados INT'!M:M,A4167)&gt;0,"Sí","No")</f>
        <v>No</v>
      </c>
      <c r="C4167">
        <v>0</v>
      </c>
      <c r="D4167" s="6" t="s">
        <v>414</v>
      </c>
      <c r="E4167" s="5" t="s">
        <v>28813</v>
      </c>
      <c r="F4167" s="5" t="s">
        <v>721</v>
      </c>
      <c r="G4167" s="5" t="s">
        <v>13113</v>
      </c>
      <c r="H4167" s="7">
        <v>311611</v>
      </c>
      <c r="I4167" s="5">
        <v>1</v>
      </c>
      <c r="J4167" s="5">
        <v>2</v>
      </c>
      <c r="K4167" s="5" t="s">
        <v>28814</v>
      </c>
      <c r="L4167" s="5">
        <v>3.39E-2</v>
      </c>
      <c r="M4167" s="8"/>
      <c r="N4167" s="8"/>
      <c r="O4167" s="8"/>
      <c r="P4167" s="8"/>
      <c r="Q4167" s="8"/>
      <c r="R4167" s="5" t="s">
        <v>417</v>
      </c>
      <c r="S4167" s="5" t="s">
        <v>417</v>
      </c>
      <c r="T4167" s="5" t="s">
        <v>417</v>
      </c>
      <c r="U4167" s="5" t="s">
        <v>417</v>
      </c>
      <c r="V4167" s="5" t="s">
        <v>417</v>
      </c>
      <c r="W4167" s="5" t="s">
        <v>417</v>
      </c>
      <c r="X4167" s="5" t="s">
        <v>417</v>
      </c>
      <c r="Y4167" s="5" t="s">
        <v>417</v>
      </c>
      <c r="Z4167" s="5" t="s">
        <v>417</v>
      </c>
      <c r="AA4167" s="5" t="s">
        <v>417</v>
      </c>
      <c r="AB4167" s="5"/>
      <c r="AC4167" s="5"/>
      <c r="AD4167" s="5"/>
      <c r="AE4167" s="5"/>
      <c r="AF4167" s="5"/>
    </row>
    <row r="4168" spans="1:32">
      <c r="A4168" s="5" t="s">
        <v>28815</v>
      </c>
      <c r="B4168" s="5" t="str">
        <f>IF(COUNTIF('Leads Priorizados INT'!M:M,A4168)&gt;0,"Sí","No")</f>
        <v>No</v>
      </c>
      <c r="C4168">
        <v>1</v>
      </c>
      <c r="D4168" s="6" t="s">
        <v>414</v>
      </c>
      <c r="E4168" s="5" t="s">
        <v>28816</v>
      </c>
      <c r="F4168" s="5" t="s">
        <v>431</v>
      </c>
      <c r="G4168" s="5" t="s">
        <v>1186</v>
      </c>
      <c r="H4168" s="7">
        <v>1105421</v>
      </c>
      <c r="I4168" s="5">
        <v>1</v>
      </c>
      <c r="J4168" s="5">
        <v>1</v>
      </c>
      <c r="K4168" s="5" t="s">
        <v>28806</v>
      </c>
      <c r="L4168" s="5">
        <v>3.39E-2</v>
      </c>
      <c r="M4168" s="8"/>
      <c r="N4168" s="8"/>
      <c r="O4168" s="8"/>
      <c r="P4168" s="8"/>
      <c r="Q4168" s="8"/>
      <c r="R4168" s="5" t="s">
        <v>417</v>
      </c>
      <c r="S4168" s="5" t="s">
        <v>417</v>
      </c>
      <c r="T4168" s="5" t="s">
        <v>417</v>
      </c>
      <c r="U4168" s="5" t="s">
        <v>417</v>
      </c>
      <c r="V4168" s="5" t="s">
        <v>417</v>
      </c>
      <c r="W4168" s="5" t="s">
        <v>417</v>
      </c>
      <c r="X4168" s="5" t="s">
        <v>417</v>
      </c>
      <c r="Y4168" s="5" t="s">
        <v>417</v>
      </c>
      <c r="Z4168" s="5" t="s">
        <v>417</v>
      </c>
      <c r="AA4168" s="5" t="s">
        <v>417</v>
      </c>
      <c r="AB4168" s="5"/>
      <c r="AC4168" s="5"/>
      <c r="AD4168" s="5"/>
      <c r="AE4168" s="5"/>
      <c r="AF4168" s="5"/>
    </row>
    <row r="4169" spans="1:32" hidden="1">
      <c r="A4169" s="5" t="s">
        <v>28817</v>
      </c>
      <c r="B4169" s="5" t="str">
        <f>IF(COUNTIF('Leads Priorizados INT'!M:M,A4169)&gt;0,"Sí","No")</f>
        <v>No</v>
      </c>
      <c r="C4169">
        <v>0</v>
      </c>
      <c r="D4169" s="6" t="s">
        <v>414</v>
      </c>
      <c r="E4169" s="5" t="s">
        <v>28818</v>
      </c>
      <c r="F4169" s="5" t="s">
        <v>431</v>
      </c>
      <c r="G4169" s="5" t="s">
        <v>20248</v>
      </c>
      <c r="H4169" s="7">
        <v>635933</v>
      </c>
      <c r="I4169" s="5">
        <v>3</v>
      </c>
      <c r="J4169" s="5">
        <v>1</v>
      </c>
      <c r="K4169" s="5" t="s">
        <v>28819</v>
      </c>
      <c r="L4169" s="5">
        <v>3.39E-2</v>
      </c>
      <c r="M4169" s="8">
        <v>934873740</v>
      </c>
      <c r="N4169" s="8"/>
      <c r="O4169" s="8"/>
      <c r="P4169" s="8"/>
      <c r="Q4169" s="8"/>
      <c r="R4169" s="5" t="s">
        <v>417</v>
      </c>
      <c r="S4169" s="5" t="s">
        <v>417</v>
      </c>
      <c r="T4169" s="5" t="s">
        <v>417</v>
      </c>
      <c r="U4169" s="5" t="s">
        <v>417</v>
      </c>
      <c r="V4169" s="5" t="s">
        <v>417</v>
      </c>
      <c r="W4169" s="5" t="s">
        <v>417</v>
      </c>
      <c r="X4169" s="5" t="s">
        <v>417</v>
      </c>
      <c r="Y4169" s="5" t="s">
        <v>417</v>
      </c>
      <c r="Z4169" s="5" t="s">
        <v>417</v>
      </c>
      <c r="AA4169" s="5" t="s">
        <v>417</v>
      </c>
      <c r="AB4169" s="5" t="s">
        <v>28820</v>
      </c>
      <c r="AC4169" s="5"/>
      <c r="AD4169" s="5"/>
      <c r="AE4169" s="5"/>
      <c r="AF4169" s="5"/>
    </row>
    <row r="4170" spans="1:32" hidden="1">
      <c r="A4170" s="5" t="s">
        <v>28821</v>
      </c>
      <c r="B4170" s="5" t="str">
        <f>IF(COUNTIF('Leads Priorizados INT'!M:M,A4170)&gt;0,"Sí","No")</f>
        <v>No</v>
      </c>
      <c r="C4170">
        <v>0</v>
      </c>
      <c r="D4170" s="6" t="s">
        <v>430</v>
      </c>
      <c r="E4170" s="5" t="s">
        <v>28822</v>
      </c>
      <c r="F4170" s="5" t="s">
        <v>873</v>
      </c>
      <c r="G4170" s="5" t="s">
        <v>19239</v>
      </c>
      <c r="H4170" s="7">
        <v>3767926</v>
      </c>
      <c r="I4170" s="5">
        <v>6</v>
      </c>
      <c r="J4170" s="5">
        <v>1</v>
      </c>
      <c r="K4170" s="5" t="s">
        <v>28823</v>
      </c>
      <c r="L4170" s="5">
        <v>3.39E-2</v>
      </c>
      <c r="M4170" s="8">
        <v>951333505</v>
      </c>
      <c r="N4170" s="8">
        <v>671132894</v>
      </c>
      <c r="O4170" s="8"/>
      <c r="P4170" s="8"/>
      <c r="Q4170" s="8"/>
      <c r="R4170" s="5" t="s">
        <v>417</v>
      </c>
      <c r="S4170" s="5" t="s">
        <v>417</v>
      </c>
      <c r="T4170" s="5" t="s">
        <v>417</v>
      </c>
      <c r="U4170" s="5" t="s">
        <v>417</v>
      </c>
      <c r="V4170" s="5" t="s">
        <v>417</v>
      </c>
      <c r="W4170" s="5" t="s">
        <v>417</v>
      </c>
      <c r="X4170" s="5" t="s">
        <v>417</v>
      </c>
      <c r="Y4170" s="5" t="s">
        <v>417</v>
      </c>
      <c r="Z4170" s="5" t="s">
        <v>417</v>
      </c>
      <c r="AA4170" s="5" t="s">
        <v>417</v>
      </c>
      <c r="AB4170" s="5"/>
      <c r="AC4170" s="5"/>
      <c r="AD4170" s="5"/>
      <c r="AE4170" s="5"/>
      <c r="AF4170" s="5"/>
    </row>
    <row r="4171" spans="1:32" hidden="1">
      <c r="A4171" s="5" t="s">
        <v>28824</v>
      </c>
      <c r="B4171" s="5" t="str">
        <f>IF(COUNTIF('Leads Priorizados INT'!M:M,A4171)&gt;0,"Sí","No")</f>
        <v>No</v>
      </c>
      <c r="C4171">
        <v>0</v>
      </c>
      <c r="D4171" s="6" t="s">
        <v>414</v>
      </c>
      <c r="E4171" s="5" t="s">
        <v>28825</v>
      </c>
      <c r="F4171" s="5" t="s">
        <v>873</v>
      </c>
      <c r="G4171" s="5" t="s">
        <v>9321</v>
      </c>
      <c r="H4171" s="7">
        <v>335539</v>
      </c>
      <c r="I4171" s="5">
        <v>2</v>
      </c>
      <c r="J4171" s="5">
        <v>1</v>
      </c>
      <c r="K4171" s="5" t="s">
        <v>28823</v>
      </c>
      <c r="L4171" s="5">
        <v>3.39E-2</v>
      </c>
      <c r="M4171" s="8">
        <v>628192075</v>
      </c>
      <c r="N4171" s="8"/>
      <c r="O4171" s="8"/>
      <c r="P4171" s="8"/>
      <c r="Q4171" s="8"/>
      <c r="R4171" s="5" t="s">
        <v>417</v>
      </c>
      <c r="S4171" s="5" t="s">
        <v>417</v>
      </c>
      <c r="T4171" s="5" t="s">
        <v>417</v>
      </c>
      <c r="U4171" s="5" t="s">
        <v>417</v>
      </c>
      <c r="V4171" s="5" t="s">
        <v>417</v>
      </c>
      <c r="W4171" s="5" t="s">
        <v>417</v>
      </c>
      <c r="X4171" s="5" t="s">
        <v>417</v>
      </c>
      <c r="Y4171" s="5" t="s">
        <v>417</v>
      </c>
      <c r="Z4171" s="5" t="s">
        <v>417</v>
      </c>
      <c r="AA4171" s="5" t="s">
        <v>417</v>
      </c>
      <c r="AB4171" s="5"/>
      <c r="AC4171" s="5"/>
      <c r="AD4171" s="5"/>
      <c r="AE4171" s="5"/>
      <c r="AF4171" s="5"/>
    </row>
    <row r="4172" spans="1:32" hidden="1">
      <c r="A4172" s="5" t="s">
        <v>28826</v>
      </c>
      <c r="B4172" s="5" t="str">
        <f>IF(COUNTIF('Leads Priorizados INT'!M:M,A4172)&gt;0,"Sí","No")</f>
        <v>No</v>
      </c>
      <c r="C4172">
        <v>0</v>
      </c>
      <c r="D4172" s="6" t="s">
        <v>414</v>
      </c>
      <c r="E4172" s="5" t="s">
        <v>28827</v>
      </c>
      <c r="F4172" s="5" t="s">
        <v>740</v>
      </c>
      <c r="G4172" s="5" t="s">
        <v>9497</v>
      </c>
      <c r="H4172" s="7">
        <v>871102</v>
      </c>
      <c r="I4172" s="5">
        <v>5</v>
      </c>
      <c r="J4172" s="5">
        <v>4</v>
      </c>
      <c r="K4172" s="5" t="s">
        <v>28828</v>
      </c>
      <c r="L4172" s="5">
        <v>3.3799999999999997E-2</v>
      </c>
      <c r="M4172" s="8">
        <v>924378612</v>
      </c>
      <c r="N4172" s="8">
        <v>924310608</v>
      </c>
      <c r="O4172" s="8">
        <v>695332073</v>
      </c>
      <c r="P4172" s="8">
        <v>626990381</v>
      </c>
      <c r="Q4172" s="8">
        <v>658626262</v>
      </c>
      <c r="R4172" s="5" t="s">
        <v>417</v>
      </c>
      <c r="S4172" s="5" t="s">
        <v>417</v>
      </c>
      <c r="T4172" s="5" t="s">
        <v>417</v>
      </c>
      <c r="U4172" s="5" t="s">
        <v>417</v>
      </c>
      <c r="V4172" s="5" t="s">
        <v>417</v>
      </c>
      <c r="W4172" s="5" t="s">
        <v>417</v>
      </c>
      <c r="X4172" s="5" t="s">
        <v>417</v>
      </c>
      <c r="Y4172" s="5" t="s">
        <v>417</v>
      </c>
      <c r="Z4172" s="5" t="s">
        <v>417</v>
      </c>
      <c r="AA4172" s="5" t="s">
        <v>417</v>
      </c>
      <c r="AB4172" s="5" t="s">
        <v>28829</v>
      </c>
      <c r="AC4172" s="5"/>
      <c r="AD4172" s="5"/>
      <c r="AE4172" s="5"/>
      <c r="AF4172" s="5"/>
    </row>
    <row r="4173" spans="1:32" hidden="1">
      <c r="A4173" s="5" t="s">
        <v>28830</v>
      </c>
      <c r="B4173" s="5" t="str">
        <f>IF(COUNTIF('Leads Priorizados INT'!M:M,A4173)&gt;0,"Sí","No")</f>
        <v>No</v>
      </c>
      <c r="C4173">
        <v>0</v>
      </c>
      <c r="D4173" s="6" t="s">
        <v>414</v>
      </c>
      <c r="E4173" s="5" t="s">
        <v>28831</v>
      </c>
      <c r="F4173" s="5" t="s">
        <v>431</v>
      </c>
      <c r="G4173" s="5" t="s">
        <v>9571</v>
      </c>
      <c r="H4173" s="7">
        <v>882891</v>
      </c>
      <c r="I4173" s="5">
        <v>1</v>
      </c>
      <c r="J4173" s="5">
        <v>2</v>
      </c>
      <c r="K4173" s="5" t="s">
        <v>28832</v>
      </c>
      <c r="L4173" s="5">
        <v>3.3799999999999997E-2</v>
      </c>
      <c r="M4173" s="8"/>
      <c r="N4173" s="8"/>
      <c r="O4173" s="8"/>
      <c r="P4173" s="8"/>
      <c r="Q4173" s="8"/>
      <c r="R4173" s="5" t="s">
        <v>417</v>
      </c>
      <c r="S4173" s="5" t="s">
        <v>417</v>
      </c>
      <c r="T4173" s="5" t="s">
        <v>417</v>
      </c>
      <c r="U4173" s="5" t="s">
        <v>417</v>
      </c>
      <c r="V4173" s="5" t="s">
        <v>417</v>
      </c>
      <c r="W4173" s="5" t="s">
        <v>417</v>
      </c>
      <c r="X4173" s="5" t="s">
        <v>417</v>
      </c>
      <c r="Y4173" s="5" t="s">
        <v>417</v>
      </c>
      <c r="Z4173" s="5" t="s">
        <v>417</v>
      </c>
      <c r="AA4173" s="5" t="s">
        <v>417</v>
      </c>
      <c r="AB4173" s="5"/>
      <c r="AC4173" s="5"/>
      <c r="AD4173" s="5"/>
      <c r="AE4173" s="5"/>
      <c r="AF4173" s="5"/>
    </row>
    <row r="4174" spans="1:32" hidden="1">
      <c r="A4174" s="5" t="s">
        <v>28833</v>
      </c>
      <c r="B4174" s="5" t="str">
        <f>IF(COUNTIF('Leads Priorizados INT'!M:M,A4174)&gt;0,"Sí","No")</f>
        <v>No</v>
      </c>
      <c r="C4174">
        <v>0</v>
      </c>
      <c r="D4174" s="6" t="s">
        <v>414</v>
      </c>
      <c r="E4174" s="5" t="s">
        <v>28834</v>
      </c>
      <c r="F4174" s="5" t="s">
        <v>152</v>
      </c>
      <c r="G4174" s="5" t="s">
        <v>1923</v>
      </c>
      <c r="H4174" s="7">
        <v>450741</v>
      </c>
      <c r="I4174" s="5">
        <v>5</v>
      </c>
      <c r="J4174" s="5">
        <v>1</v>
      </c>
      <c r="K4174" s="5" t="s">
        <v>28835</v>
      </c>
      <c r="L4174" s="5">
        <v>3.3799999999999997E-2</v>
      </c>
      <c r="M4174" s="8">
        <v>916120664</v>
      </c>
      <c r="N4174" s="8">
        <v>913431931</v>
      </c>
      <c r="O4174" s="8">
        <v>913236000</v>
      </c>
      <c r="P4174" s="8">
        <v>913431890</v>
      </c>
      <c r="Q4174" s="8">
        <v>917415200</v>
      </c>
      <c r="R4174" s="5" t="s">
        <v>417</v>
      </c>
      <c r="S4174" s="5" t="s">
        <v>417</v>
      </c>
      <c r="T4174" s="5" t="s">
        <v>417</v>
      </c>
      <c r="U4174" s="5" t="s">
        <v>417</v>
      </c>
      <c r="V4174" s="5" t="s">
        <v>417</v>
      </c>
      <c r="W4174" s="5" t="s">
        <v>417</v>
      </c>
      <c r="X4174" s="5" t="s">
        <v>417</v>
      </c>
      <c r="Y4174" s="5" t="s">
        <v>417</v>
      </c>
      <c r="Z4174" s="5" t="s">
        <v>417</v>
      </c>
      <c r="AA4174" s="5" t="s">
        <v>417</v>
      </c>
      <c r="AB4174" s="5"/>
      <c r="AC4174" s="5"/>
      <c r="AD4174" s="5"/>
      <c r="AE4174" s="5"/>
      <c r="AF4174" s="5"/>
    </row>
    <row r="4175" spans="1:32" hidden="1">
      <c r="A4175" s="5" t="s">
        <v>28836</v>
      </c>
      <c r="B4175" s="5" t="str">
        <f>IF(COUNTIF('Leads Priorizados INT'!M:M,A4175)&gt;0,"Sí","No")</f>
        <v>No</v>
      </c>
      <c r="C4175">
        <v>0</v>
      </c>
      <c r="D4175" s="6" t="s">
        <v>430</v>
      </c>
      <c r="E4175" s="5" t="s">
        <v>28837</v>
      </c>
      <c r="F4175" s="5" t="s">
        <v>873</v>
      </c>
      <c r="G4175" s="5" t="s">
        <v>13874</v>
      </c>
      <c r="H4175" s="7">
        <v>485006</v>
      </c>
      <c r="I4175" s="5">
        <v>3</v>
      </c>
      <c r="J4175" s="5">
        <v>1</v>
      </c>
      <c r="K4175" s="5" t="s">
        <v>28838</v>
      </c>
      <c r="L4175" s="5">
        <v>3.3799999999999997E-2</v>
      </c>
      <c r="M4175" s="8">
        <v>952038033</v>
      </c>
      <c r="N4175" s="8">
        <v>952345794</v>
      </c>
      <c r="O4175" s="8">
        <v>628939325</v>
      </c>
      <c r="P4175" s="8">
        <v>675924061</v>
      </c>
      <c r="Q4175" s="8">
        <v>650568065</v>
      </c>
      <c r="R4175" s="5" t="s">
        <v>417</v>
      </c>
      <c r="S4175" s="5" t="s">
        <v>417</v>
      </c>
      <c r="T4175" s="5" t="s">
        <v>417</v>
      </c>
      <c r="U4175" s="5" t="s">
        <v>417</v>
      </c>
      <c r="V4175" s="5" t="s">
        <v>417</v>
      </c>
      <c r="W4175" s="5" t="s">
        <v>417</v>
      </c>
      <c r="X4175" s="5" t="s">
        <v>417</v>
      </c>
      <c r="Y4175" s="5" t="s">
        <v>417</v>
      </c>
      <c r="Z4175" s="5" t="s">
        <v>417</v>
      </c>
      <c r="AA4175" s="5" t="s">
        <v>417</v>
      </c>
      <c r="AB4175" s="5" t="s">
        <v>28839</v>
      </c>
      <c r="AC4175" s="5"/>
      <c r="AD4175" s="5"/>
      <c r="AE4175" s="5"/>
      <c r="AF4175" s="5"/>
    </row>
    <row r="4176" spans="1:32" hidden="1">
      <c r="A4176" s="5" t="s">
        <v>28840</v>
      </c>
      <c r="B4176" s="5" t="str">
        <f>IF(COUNTIF('Leads Priorizados INT'!M:M,A4176)&gt;0,"Sí","No")</f>
        <v>No</v>
      </c>
      <c r="C4176">
        <v>0</v>
      </c>
      <c r="D4176" s="6" t="s">
        <v>1234</v>
      </c>
      <c r="E4176" s="5" t="s">
        <v>28841</v>
      </c>
      <c r="F4176" s="5" t="s">
        <v>700</v>
      </c>
      <c r="G4176" s="5" t="s">
        <v>27220</v>
      </c>
      <c r="H4176" s="7">
        <v>3253267</v>
      </c>
      <c r="I4176" s="5">
        <v>12</v>
      </c>
      <c r="J4176" s="5">
        <v>4</v>
      </c>
      <c r="K4176" s="5" t="s">
        <v>28842</v>
      </c>
      <c r="L4176" s="5">
        <v>3.3700000000000001E-2</v>
      </c>
      <c r="M4176" s="8">
        <v>954660533</v>
      </c>
      <c r="N4176" s="8">
        <v>954027289</v>
      </c>
      <c r="O4176" s="8">
        <v>954933404</v>
      </c>
      <c r="P4176" s="8">
        <v>954582816</v>
      </c>
      <c r="Q4176" s="8">
        <v>678564871</v>
      </c>
      <c r="R4176" s="5" t="s">
        <v>417</v>
      </c>
      <c r="S4176" s="5" t="s">
        <v>417</v>
      </c>
      <c r="T4176" s="5" t="s">
        <v>417</v>
      </c>
      <c r="U4176" s="5" t="s">
        <v>417</v>
      </c>
      <c r="V4176" s="5" t="s">
        <v>417</v>
      </c>
      <c r="W4176" s="5" t="s">
        <v>417</v>
      </c>
      <c r="X4176" s="5" t="s">
        <v>417</v>
      </c>
      <c r="Y4176" s="5" t="s">
        <v>417</v>
      </c>
      <c r="Z4176" s="5" t="s">
        <v>417</v>
      </c>
      <c r="AA4176" s="5" t="s">
        <v>417</v>
      </c>
      <c r="AB4176" s="5" t="s">
        <v>28843</v>
      </c>
      <c r="AC4176" s="5"/>
      <c r="AD4176" s="5"/>
      <c r="AE4176" s="5"/>
      <c r="AF4176" s="5"/>
    </row>
    <row r="4177" spans="1:32" hidden="1">
      <c r="A4177" s="5" t="s">
        <v>28844</v>
      </c>
      <c r="B4177" s="5" t="str">
        <f>IF(COUNTIF('Leads Priorizados INT'!M:M,A4177)&gt;0,"Sí","No")</f>
        <v>No</v>
      </c>
      <c r="C4177">
        <v>0</v>
      </c>
      <c r="D4177" s="6" t="s">
        <v>414</v>
      </c>
      <c r="E4177" s="5" t="s">
        <v>28845</v>
      </c>
      <c r="F4177" s="5" t="s">
        <v>700</v>
      </c>
      <c r="G4177" s="5" t="s">
        <v>18574</v>
      </c>
      <c r="H4177" s="7">
        <v>490228</v>
      </c>
      <c r="I4177" s="5">
        <v>9</v>
      </c>
      <c r="J4177" s="5">
        <v>1</v>
      </c>
      <c r="K4177" s="5" t="s">
        <v>28846</v>
      </c>
      <c r="L4177" s="5">
        <v>3.3700000000000001E-2</v>
      </c>
      <c r="M4177" s="8">
        <v>954252142</v>
      </c>
      <c r="N4177" s="8">
        <v>954255042</v>
      </c>
      <c r="O4177" s="8"/>
      <c r="P4177" s="8"/>
      <c r="Q4177" s="8"/>
      <c r="R4177" s="5" t="s">
        <v>417</v>
      </c>
      <c r="S4177" s="5" t="s">
        <v>417</v>
      </c>
      <c r="T4177" s="5" t="s">
        <v>417</v>
      </c>
      <c r="U4177" s="5" t="s">
        <v>417</v>
      </c>
      <c r="V4177" s="5" t="s">
        <v>417</v>
      </c>
      <c r="W4177" s="5" t="s">
        <v>417</v>
      </c>
      <c r="X4177" s="5" t="s">
        <v>417</v>
      </c>
      <c r="Y4177" s="5" t="s">
        <v>417</v>
      </c>
      <c r="Z4177" s="5" t="s">
        <v>417</v>
      </c>
      <c r="AA4177" s="5" t="s">
        <v>417</v>
      </c>
      <c r="AB4177" s="5" t="s">
        <v>28847</v>
      </c>
      <c r="AC4177" s="5" t="s">
        <v>28848</v>
      </c>
      <c r="AD4177" s="5"/>
      <c r="AE4177" s="5"/>
      <c r="AF4177" s="5"/>
    </row>
    <row r="4178" spans="1:32" hidden="1">
      <c r="A4178" s="5" t="s">
        <v>28849</v>
      </c>
      <c r="B4178" s="5" t="str">
        <f>IF(COUNTIF('Leads Priorizados INT'!M:M,A4178)&gt;0,"Sí","No")</f>
        <v>No</v>
      </c>
      <c r="C4178">
        <v>0</v>
      </c>
      <c r="D4178" s="6" t="s">
        <v>414</v>
      </c>
      <c r="E4178" s="5" t="s">
        <v>28850</v>
      </c>
      <c r="F4178" s="5" t="s">
        <v>10653</v>
      </c>
      <c r="G4178" s="5" t="s">
        <v>28851</v>
      </c>
      <c r="H4178" s="7">
        <v>509430</v>
      </c>
      <c r="I4178" s="5">
        <v>3</v>
      </c>
      <c r="J4178" s="5">
        <v>1</v>
      </c>
      <c r="K4178" s="5" t="s">
        <v>28852</v>
      </c>
      <c r="L4178" s="5">
        <v>3.3700000000000001E-2</v>
      </c>
      <c r="M4178" s="8">
        <v>952696061</v>
      </c>
      <c r="N4178" s="8"/>
      <c r="O4178" s="8"/>
      <c r="P4178" s="8"/>
      <c r="Q4178" s="8"/>
      <c r="R4178" s="5" t="s">
        <v>417</v>
      </c>
      <c r="S4178" s="5" t="s">
        <v>417</v>
      </c>
      <c r="T4178" s="5" t="s">
        <v>417</v>
      </c>
      <c r="U4178" s="5" t="s">
        <v>417</v>
      </c>
      <c r="V4178" s="5" t="s">
        <v>417</v>
      </c>
      <c r="W4178" s="5" t="s">
        <v>417</v>
      </c>
      <c r="X4178" s="5" t="s">
        <v>417</v>
      </c>
      <c r="Y4178" s="5" t="s">
        <v>417</v>
      </c>
      <c r="Z4178" s="5" t="s">
        <v>417</v>
      </c>
      <c r="AA4178" s="5" t="s">
        <v>417</v>
      </c>
      <c r="AB4178" s="5"/>
      <c r="AC4178" s="5"/>
      <c r="AD4178" s="5"/>
      <c r="AE4178" s="5"/>
      <c r="AF4178" s="5"/>
    </row>
    <row r="4179" spans="1:32" hidden="1">
      <c r="A4179" s="5" t="s">
        <v>28853</v>
      </c>
      <c r="B4179" s="5" t="str">
        <f>IF(COUNTIF('Leads Priorizados INT'!M:M,A4179)&gt;0,"Sí","No")</f>
        <v>No</v>
      </c>
      <c r="C4179">
        <v>0</v>
      </c>
      <c r="D4179" s="6" t="s">
        <v>414</v>
      </c>
      <c r="E4179" s="5" t="s">
        <v>28854</v>
      </c>
      <c r="F4179" s="5" t="s">
        <v>152</v>
      </c>
      <c r="G4179" s="5" t="s">
        <v>592</v>
      </c>
      <c r="H4179" s="7">
        <v>663590</v>
      </c>
      <c r="I4179" s="5">
        <v>2</v>
      </c>
      <c r="J4179" s="5">
        <v>1</v>
      </c>
      <c r="K4179" s="5" t="s">
        <v>28855</v>
      </c>
      <c r="L4179" s="5">
        <v>3.3700000000000001E-2</v>
      </c>
      <c r="M4179" s="8"/>
      <c r="N4179" s="8"/>
      <c r="O4179" s="8"/>
      <c r="P4179" s="8"/>
      <c r="Q4179" s="8"/>
      <c r="R4179" s="5" t="s">
        <v>417</v>
      </c>
      <c r="S4179" s="5" t="s">
        <v>417</v>
      </c>
      <c r="T4179" s="5" t="s">
        <v>417</v>
      </c>
      <c r="U4179" s="5" t="s">
        <v>417</v>
      </c>
      <c r="V4179" s="5" t="s">
        <v>417</v>
      </c>
      <c r="W4179" s="5" t="s">
        <v>417</v>
      </c>
      <c r="X4179" s="5" t="s">
        <v>417</v>
      </c>
      <c r="Y4179" s="5" t="s">
        <v>417</v>
      </c>
      <c r="Z4179" s="5" t="s">
        <v>417</v>
      </c>
      <c r="AA4179" s="5" t="s">
        <v>417</v>
      </c>
      <c r="AB4179" s="5"/>
      <c r="AC4179" s="5"/>
      <c r="AD4179" s="5"/>
      <c r="AE4179" s="5"/>
      <c r="AF4179" s="5"/>
    </row>
    <row r="4180" spans="1:32" hidden="1">
      <c r="A4180" s="5" t="s">
        <v>28856</v>
      </c>
      <c r="B4180" s="5" t="str">
        <f>IF(COUNTIF('Leads Priorizados INT'!M:M,A4180)&gt;0,"Sí","No")</f>
        <v>No</v>
      </c>
      <c r="C4180">
        <v>0</v>
      </c>
      <c r="D4180" s="6" t="s">
        <v>414</v>
      </c>
      <c r="E4180" s="5" t="s">
        <v>28857</v>
      </c>
      <c r="F4180" s="5" t="s">
        <v>152</v>
      </c>
      <c r="G4180" s="5" t="s">
        <v>601</v>
      </c>
      <c r="H4180" s="7">
        <v>425939</v>
      </c>
      <c r="I4180" s="5">
        <v>1</v>
      </c>
      <c r="J4180" s="5">
        <v>1</v>
      </c>
      <c r="K4180" s="5" t="s">
        <v>28858</v>
      </c>
      <c r="L4180" s="5">
        <v>3.3700000000000001E-2</v>
      </c>
      <c r="M4180" s="8">
        <v>917470619</v>
      </c>
      <c r="N4180" s="8"/>
      <c r="O4180" s="8"/>
      <c r="P4180" s="8"/>
      <c r="Q4180" s="8"/>
      <c r="R4180" s="5" t="s">
        <v>417</v>
      </c>
      <c r="S4180" s="5" t="s">
        <v>417</v>
      </c>
      <c r="T4180" s="5" t="s">
        <v>417</v>
      </c>
      <c r="U4180" s="5" t="s">
        <v>417</v>
      </c>
      <c r="V4180" s="5" t="s">
        <v>417</v>
      </c>
      <c r="W4180" s="5" t="s">
        <v>417</v>
      </c>
      <c r="X4180" s="5" t="s">
        <v>417</v>
      </c>
      <c r="Y4180" s="5" t="s">
        <v>417</v>
      </c>
      <c r="Z4180" s="5" t="s">
        <v>417</v>
      </c>
      <c r="AA4180" s="5" t="s">
        <v>417</v>
      </c>
      <c r="AB4180" s="5"/>
      <c r="AC4180" s="5"/>
      <c r="AD4180" s="5"/>
      <c r="AE4180" s="5"/>
      <c r="AF4180" s="5"/>
    </row>
    <row r="4181" spans="1:32" hidden="1">
      <c r="A4181" s="5" t="s">
        <v>28859</v>
      </c>
      <c r="B4181" s="5" t="str">
        <f>IF(COUNTIF('Leads Priorizados INT'!M:M,A4181)&gt;0,"Sí","No")</f>
        <v>No</v>
      </c>
      <c r="C4181">
        <v>0</v>
      </c>
      <c r="D4181" s="6" t="s">
        <v>1534</v>
      </c>
      <c r="E4181" s="5" t="s">
        <v>28860</v>
      </c>
      <c r="F4181" s="5" t="s">
        <v>873</v>
      </c>
      <c r="G4181" s="5" t="s">
        <v>16633</v>
      </c>
      <c r="H4181" s="7">
        <v>2319206</v>
      </c>
      <c r="I4181" s="5">
        <v>26</v>
      </c>
      <c r="J4181" s="5">
        <v>3</v>
      </c>
      <c r="K4181" s="5" t="s">
        <v>28861</v>
      </c>
      <c r="L4181" s="5">
        <v>3.3599999999999998E-2</v>
      </c>
      <c r="M4181" s="8">
        <v>952020712</v>
      </c>
      <c r="N4181" s="8">
        <v>952020641</v>
      </c>
      <c r="O4181" s="8">
        <v>952210686</v>
      </c>
      <c r="P4181" s="8">
        <v>952060270</v>
      </c>
      <c r="Q4181" s="8">
        <v>675651701</v>
      </c>
      <c r="R4181" s="5" t="s">
        <v>417</v>
      </c>
      <c r="S4181" s="5" t="s">
        <v>417</v>
      </c>
      <c r="T4181" s="5" t="s">
        <v>417</v>
      </c>
      <c r="U4181" s="5" t="s">
        <v>417</v>
      </c>
      <c r="V4181" s="5" t="s">
        <v>417</v>
      </c>
      <c r="W4181" s="5" t="s">
        <v>417</v>
      </c>
      <c r="X4181" s="5" t="s">
        <v>417</v>
      </c>
      <c r="Y4181" s="5" t="s">
        <v>417</v>
      </c>
      <c r="Z4181" s="5" t="s">
        <v>417</v>
      </c>
      <c r="AA4181" s="5" t="s">
        <v>417</v>
      </c>
      <c r="AB4181" s="5" t="s">
        <v>28862</v>
      </c>
      <c r="AC4181" s="5" t="s">
        <v>28863</v>
      </c>
      <c r="AD4181" s="5"/>
      <c r="AE4181" s="5"/>
      <c r="AF4181" s="5"/>
    </row>
    <row r="4182" spans="1:32" hidden="1">
      <c r="A4182" s="5" t="s">
        <v>28864</v>
      </c>
      <c r="B4182" s="5" t="str">
        <f>IF(COUNTIF('Leads Priorizados INT'!M:M,A4182)&gt;0,"Sí","No")</f>
        <v>No</v>
      </c>
      <c r="C4182">
        <v>0</v>
      </c>
      <c r="D4182" s="6" t="s">
        <v>521</v>
      </c>
      <c r="E4182" s="5" t="s">
        <v>28865</v>
      </c>
      <c r="F4182" s="5" t="s">
        <v>431</v>
      </c>
      <c r="G4182" s="5" t="s">
        <v>2465</v>
      </c>
      <c r="H4182" s="7">
        <v>4062700</v>
      </c>
      <c r="I4182" s="5">
        <v>26</v>
      </c>
      <c r="J4182" s="5">
        <v>1</v>
      </c>
      <c r="K4182" s="5" t="s">
        <v>28866</v>
      </c>
      <c r="L4182" s="5">
        <v>3.3599999999999998E-2</v>
      </c>
      <c r="M4182" s="8">
        <v>638823294</v>
      </c>
      <c r="N4182" s="8"/>
      <c r="O4182" s="8"/>
      <c r="P4182" s="8"/>
      <c r="Q4182" s="8"/>
      <c r="R4182" s="5" t="s">
        <v>417</v>
      </c>
      <c r="S4182" s="5" t="s">
        <v>417</v>
      </c>
      <c r="T4182" s="5" t="s">
        <v>417</v>
      </c>
      <c r="U4182" s="5" t="s">
        <v>417</v>
      </c>
      <c r="V4182" s="5" t="s">
        <v>417</v>
      </c>
      <c r="W4182" s="5" t="s">
        <v>417</v>
      </c>
      <c r="X4182" s="5" t="s">
        <v>417</v>
      </c>
      <c r="Y4182" s="5" t="s">
        <v>417</v>
      </c>
      <c r="Z4182" s="5" t="s">
        <v>417</v>
      </c>
      <c r="AA4182" s="5" t="s">
        <v>417</v>
      </c>
      <c r="AB4182" s="5"/>
      <c r="AC4182" s="5"/>
      <c r="AD4182" s="5"/>
      <c r="AE4182" s="5"/>
      <c r="AF4182" s="5"/>
    </row>
    <row r="4183" spans="1:32" hidden="1">
      <c r="A4183" s="5" t="s">
        <v>28867</v>
      </c>
      <c r="B4183" s="5" t="str">
        <f>IF(COUNTIF('Leads Priorizados INT'!M:M,A4183)&gt;0,"Sí","No")</f>
        <v>No</v>
      </c>
      <c r="C4183">
        <v>0</v>
      </c>
      <c r="D4183" s="6" t="s">
        <v>430</v>
      </c>
      <c r="E4183" s="5" t="s">
        <v>28868</v>
      </c>
      <c r="F4183" s="5" t="s">
        <v>431</v>
      </c>
      <c r="G4183" s="5" t="s">
        <v>1479</v>
      </c>
      <c r="H4183" s="7">
        <v>940435</v>
      </c>
      <c r="I4183" s="5">
        <v>7</v>
      </c>
      <c r="J4183" s="5">
        <v>2</v>
      </c>
      <c r="K4183" s="5" t="s">
        <v>28869</v>
      </c>
      <c r="L4183" s="5">
        <v>3.3500000000000002E-2</v>
      </c>
      <c r="M4183" s="8">
        <v>934151285</v>
      </c>
      <c r="N4183" s="8">
        <v>931249021</v>
      </c>
      <c r="O4183" s="8">
        <v>934153380</v>
      </c>
      <c r="P4183" s="8">
        <v>931246331</v>
      </c>
      <c r="Q4183" s="8">
        <v>932183906</v>
      </c>
      <c r="R4183" s="5" t="s">
        <v>417</v>
      </c>
      <c r="S4183" s="5" t="s">
        <v>417</v>
      </c>
      <c r="T4183" s="5" t="s">
        <v>417</v>
      </c>
      <c r="U4183" s="5" t="s">
        <v>417</v>
      </c>
      <c r="V4183" s="5" t="s">
        <v>417</v>
      </c>
      <c r="W4183" s="5" t="s">
        <v>417</v>
      </c>
      <c r="X4183" s="5" t="s">
        <v>417</v>
      </c>
      <c r="Y4183" s="5" t="s">
        <v>417</v>
      </c>
      <c r="Z4183" s="5" t="s">
        <v>417</v>
      </c>
      <c r="AA4183" s="5" t="s">
        <v>417</v>
      </c>
      <c r="AB4183" s="5" t="s">
        <v>28870</v>
      </c>
      <c r="AC4183" s="5" t="s">
        <v>28871</v>
      </c>
      <c r="AD4183" s="5" t="s">
        <v>28872</v>
      </c>
      <c r="AE4183" s="5"/>
      <c r="AF4183" s="5"/>
    </row>
    <row r="4184" spans="1:32" hidden="1">
      <c r="A4184" s="5" t="s">
        <v>28873</v>
      </c>
      <c r="B4184" s="5" t="str">
        <f>IF(COUNTIF('Leads Priorizados INT'!M:M,A4184)&gt;0,"Sí","No")</f>
        <v>No</v>
      </c>
      <c r="C4184">
        <v>0</v>
      </c>
      <c r="D4184" s="6" t="s">
        <v>1534</v>
      </c>
      <c r="E4184" s="5" t="s">
        <v>28874</v>
      </c>
      <c r="F4184" s="5" t="s">
        <v>931</v>
      </c>
      <c r="G4184" s="5" t="s">
        <v>1318</v>
      </c>
      <c r="H4184" s="7">
        <v>18421758</v>
      </c>
      <c r="I4184" s="5">
        <v>60</v>
      </c>
      <c r="J4184" s="5">
        <v>9</v>
      </c>
      <c r="K4184" s="5" t="s">
        <v>28875</v>
      </c>
      <c r="L4184" s="5">
        <v>3.3500000000000002E-2</v>
      </c>
      <c r="M4184" s="8">
        <v>981173300</v>
      </c>
      <c r="N4184" s="8">
        <v>981522095</v>
      </c>
      <c r="O4184" s="8">
        <v>982212411</v>
      </c>
      <c r="P4184" s="8">
        <v>936036688</v>
      </c>
      <c r="Q4184" s="8">
        <v>986210024</v>
      </c>
      <c r="R4184" s="5" t="s">
        <v>417</v>
      </c>
      <c r="S4184" s="5" t="s">
        <v>417</v>
      </c>
      <c r="T4184" s="5" t="s">
        <v>417</v>
      </c>
      <c r="U4184" s="5" t="s">
        <v>417</v>
      </c>
      <c r="V4184" s="5" t="s">
        <v>417</v>
      </c>
      <c r="W4184" s="5" t="s">
        <v>417</v>
      </c>
      <c r="X4184" s="5" t="s">
        <v>417</v>
      </c>
      <c r="Y4184" s="5" t="s">
        <v>417</v>
      </c>
      <c r="Z4184" s="5" t="s">
        <v>417</v>
      </c>
      <c r="AA4184" s="5" t="s">
        <v>417</v>
      </c>
      <c r="AB4184" s="5"/>
      <c r="AC4184" s="5"/>
      <c r="AD4184" s="5"/>
      <c r="AE4184" s="5"/>
      <c r="AF4184" s="5"/>
    </row>
    <row r="4185" spans="1:32" hidden="1">
      <c r="A4185" s="5" t="s">
        <v>28876</v>
      </c>
      <c r="B4185" s="5" t="str">
        <f>IF(COUNTIF('Leads Priorizados INT'!M:M,A4185)&gt;0,"Sí","No")</f>
        <v>No</v>
      </c>
      <c r="C4185">
        <v>0</v>
      </c>
      <c r="D4185" s="6" t="s">
        <v>1534</v>
      </c>
      <c r="E4185" s="5" t="s">
        <v>28877</v>
      </c>
      <c r="F4185" s="5" t="s">
        <v>1118</v>
      </c>
      <c r="G4185" s="5" t="s">
        <v>3581</v>
      </c>
      <c r="H4185" s="7">
        <v>5104069</v>
      </c>
      <c r="I4185" s="5">
        <v>101</v>
      </c>
      <c r="J4185" s="5">
        <v>2</v>
      </c>
      <c r="K4185" s="5" t="s">
        <v>28878</v>
      </c>
      <c r="L4185" s="5">
        <v>3.3500000000000002E-2</v>
      </c>
      <c r="M4185" s="8">
        <v>972512317</v>
      </c>
      <c r="N4185" s="8">
        <v>933952308</v>
      </c>
      <c r="O4185" s="8">
        <v>934658505</v>
      </c>
      <c r="P4185" s="8"/>
      <c r="Q4185" s="8"/>
      <c r="R4185" s="5" t="s">
        <v>417</v>
      </c>
      <c r="S4185" s="5" t="s">
        <v>417</v>
      </c>
      <c r="T4185" s="5" t="s">
        <v>417</v>
      </c>
      <c r="U4185" s="5" t="s">
        <v>417</v>
      </c>
      <c r="V4185" s="5" t="s">
        <v>417</v>
      </c>
      <c r="W4185" s="5" t="s">
        <v>417</v>
      </c>
      <c r="X4185" s="5" t="s">
        <v>417</v>
      </c>
      <c r="Y4185" s="5" t="s">
        <v>417</v>
      </c>
      <c r="Z4185" s="5" t="s">
        <v>417</v>
      </c>
      <c r="AA4185" s="5" t="s">
        <v>417</v>
      </c>
      <c r="AB4185" s="5"/>
      <c r="AC4185" s="5"/>
      <c r="AD4185" s="5"/>
      <c r="AE4185" s="5"/>
      <c r="AF4185" s="5"/>
    </row>
    <row r="4186" spans="1:32" hidden="1">
      <c r="A4186" s="5" t="s">
        <v>28879</v>
      </c>
      <c r="B4186" s="5" t="str">
        <f>IF(COUNTIF('Leads Priorizados INT'!M:M,A4186)&gt;0,"Sí","No")</f>
        <v>No</v>
      </c>
      <c r="C4186">
        <v>0</v>
      </c>
      <c r="D4186" s="6" t="s">
        <v>414</v>
      </c>
      <c r="E4186" s="5" t="s">
        <v>28880</v>
      </c>
      <c r="F4186" s="5" t="s">
        <v>152</v>
      </c>
      <c r="G4186" s="5" t="s">
        <v>11157</v>
      </c>
      <c r="H4186" s="7">
        <v>1141921</v>
      </c>
      <c r="I4186" s="5">
        <v>2</v>
      </c>
      <c r="J4186" s="5">
        <v>1</v>
      </c>
      <c r="K4186" s="5" t="s">
        <v>28881</v>
      </c>
      <c r="L4186" s="5">
        <v>3.3500000000000002E-2</v>
      </c>
      <c r="M4186" s="8"/>
      <c r="N4186" s="8"/>
      <c r="O4186" s="8"/>
      <c r="P4186" s="8"/>
      <c r="Q4186" s="8"/>
      <c r="R4186" s="5" t="s">
        <v>417</v>
      </c>
      <c r="S4186" s="5" t="s">
        <v>417</v>
      </c>
      <c r="T4186" s="5" t="s">
        <v>417</v>
      </c>
      <c r="U4186" s="5" t="s">
        <v>417</v>
      </c>
      <c r="V4186" s="5" t="s">
        <v>417</v>
      </c>
      <c r="W4186" s="5" t="s">
        <v>417</v>
      </c>
      <c r="X4186" s="5" t="s">
        <v>417</v>
      </c>
      <c r="Y4186" s="5" t="s">
        <v>417</v>
      </c>
      <c r="Z4186" s="5" t="s">
        <v>417</v>
      </c>
      <c r="AA4186" s="5" t="s">
        <v>417</v>
      </c>
      <c r="AB4186" s="5"/>
      <c r="AC4186" s="5"/>
      <c r="AD4186" s="5"/>
      <c r="AE4186" s="5"/>
      <c r="AF4186" s="5"/>
    </row>
    <row r="4187" spans="1:32" hidden="1">
      <c r="A4187" s="5" t="s">
        <v>28882</v>
      </c>
      <c r="B4187" s="5" t="str">
        <f>IF(COUNTIF('Leads Priorizados INT'!M:M,A4187)&gt;0,"Sí","No")</f>
        <v>No</v>
      </c>
      <c r="C4187">
        <v>0</v>
      </c>
      <c r="D4187" s="6" t="s">
        <v>414</v>
      </c>
      <c r="E4187" s="5" t="s">
        <v>28883</v>
      </c>
      <c r="F4187" s="5" t="s">
        <v>152</v>
      </c>
      <c r="G4187" s="5" t="s">
        <v>1580</v>
      </c>
      <c r="H4187" s="7">
        <v>574293</v>
      </c>
      <c r="I4187" s="5">
        <v>1</v>
      </c>
      <c r="J4187" s="5">
        <v>1</v>
      </c>
      <c r="K4187" s="5" t="s">
        <v>28884</v>
      </c>
      <c r="L4187" s="5">
        <v>3.3500000000000002E-2</v>
      </c>
      <c r="M4187" s="8"/>
      <c r="N4187" s="8"/>
      <c r="O4187" s="8"/>
      <c r="P4187" s="8"/>
      <c r="Q4187" s="8"/>
      <c r="R4187" s="5" t="s">
        <v>417</v>
      </c>
      <c r="S4187" s="5" t="s">
        <v>417</v>
      </c>
      <c r="T4187" s="5" t="s">
        <v>417</v>
      </c>
      <c r="U4187" s="5" t="s">
        <v>417</v>
      </c>
      <c r="V4187" s="5" t="s">
        <v>417</v>
      </c>
      <c r="W4187" s="5" t="s">
        <v>417</v>
      </c>
      <c r="X4187" s="5" t="s">
        <v>417</v>
      </c>
      <c r="Y4187" s="5" t="s">
        <v>417</v>
      </c>
      <c r="Z4187" s="5" t="s">
        <v>417</v>
      </c>
      <c r="AA4187" s="5" t="s">
        <v>417</v>
      </c>
      <c r="AB4187" s="5"/>
      <c r="AC4187" s="5"/>
      <c r="AD4187" s="5"/>
      <c r="AE4187" s="5"/>
      <c r="AF4187" s="5"/>
    </row>
    <row r="4188" spans="1:32">
      <c r="A4188" s="5" t="s">
        <v>28885</v>
      </c>
      <c r="B4188" s="5" t="str">
        <f>IF(COUNTIF('Leads Priorizados INT'!M:M,A4188)&gt;0,"Sí","No")</f>
        <v>No</v>
      </c>
      <c r="C4188">
        <v>1</v>
      </c>
      <c r="D4188" s="6" t="s">
        <v>414</v>
      </c>
      <c r="E4188" s="5" t="s">
        <v>28886</v>
      </c>
      <c r="F4188" s="5" t="s">
        <v>700</v>
      </c>
      <c r="G4188" s="5" t="s">
        <v>11485</v>
      </c>
      <c r="H4188" s="7">
        <v>498754</v>
      </c>
      <c r="I4188" s="5">
        <v>4</v>
      </c>
      <c r="J4188" s="5">
        <v>1</v>
      </c>
      <c r="K4188" s="5" t="s">
        <v>28887</v>
      </c>
      <c r="L4188" s="5">
        <v>3.3500000000000002E-2</v>
      </c>
      <c r="M4188" s="8"/>
      <c r="N4188" s="8"/>
      <c r="O4188" s="8"/>
      <c r="P4188" s="8"/>
      <c r="Q4188" s="8"/>
      <c r="R4188" s="5" t="s">
        <v>417</v>
      </c>
      <c r="S4188" s="5" t="s">
        <v>417</v>
      </c>
      <c r="T4188" s="5" t="s">
        <v>417</v>
      </c>
      <c r="U4188" s="5" t="s">
        <v>417</v>
      </c>
      <c r="V4188" s="5" t="s">
        <v>417</v>
      </c>
      <c r="W4188" s="5" t="s">
        <v>417</v>
      </c>
      <c r="X4188" s="5" t="s">
        <v>417</v>
      </c>
      <c r="Y4188" s="5" t="s">
        <v>417</v>
      </c>
      <c r="Z4188" s="5" t="s">
        <v>417</v>
      </c>
      <c r="AA4188" s="5" t="s">
        <v>417</v>
      </c>
      <c r="AB4188" s="5"/>
      <c r="AC4188" s="5"/>
      <c r="AD4188" s="5"/>
      <c r="AE4188" s="5"/>
      <c r="AF4188" s="5"/>
    </row>
    <row r="4189" spans="1:32">
      <c r="A4189" s="5" t="s">
        <v>28888</v>
      </c>
      <c r="B4189" s="5" t="str">
        <f>IF(COUNTIF('Leads Priorizados INT'!M:M,A4189)&gt;0,"Sí","No")</f>
        <v>No</v>
      </c>
      <c r="C4189">
        <v>1</v>
      </c>
      <c r="D4189" s="6" t="s">
        <v>430</v>
      </c>
      <c r="E4189" s="5" t="s">
        <v>28889</v>
      </c>
      <c r="F4189" s="5" t="s">
        <v>729</v>
      </c>
      <c r="G4189" s="5" t="s">
        <v>11578</v>
      </c>
      <c r="H4189" s="7">
        <v>381407</v>
      </c>
      <c r="I4189" s="5">
        <v>6</v>
      </c>
      <c r="J4189" s="5">
        <v>1</v>
      </c>
      <c r="K4189" s="5" t="s">
        <v>28890</v>
      </c>
      <c r="L4189" s="5">
        <v>3.3500000000000002E-2</v>
      </c>
      <c r="M4189" s="8">
        <v>636970447</v>
      </c>
      <c r="N4189" s="8"/>
      <c r="O4189" s="8"/>
      <c r="P4189" s="8"/>
      <c r="Q4189" s="8"/>
      <c r="R4189" s="5" t="s">
        <v>417</v>
      </c>
      <c r="S4189" s="5" t="s">
        <v>417</v>
      </c>
      <c r="T4189" s="5" t="s">
        <v>417</v>
      </c>
      <c r="U4189" s="5" t="s">
        <v>417</v>
      </c>
      <c r="V4189" s="5" t="s">
        <v>417</v>
      </c>
      <c r="W4189" s="5" t="s">
        <v>417</v>
      </c>
      <c r="X4189" s="5" t="s">
        <v>417</v>
      </c>
      <c r="Y4189" s="5" t="s">
        <v>417</v>
      </c>
      <c r="Z4189" s="5" t="s">
        <v>417</v>
      </c>
      <c r="AA4189" s="5" t="s">
        <v>417</v>
      </c>
      <c r="AB4189" s="5"/>
      <c r="AC4189" s="5"/>
      <c r="AD4189" s="5"/>
      <c r="AE4189" s="5"/>
      <c r="AF4189" s="5"/>
    </row>
    <row r="4190" spans="1:32">
      <c r="A4190" s="5" t="s">
        <v>28891</v>
      </c>
      <c r="B4190" s="5" t="str">
        <f>IF(COUNTIF('Leads Priorizados INT'!M:M,A4190)&gt;0,"Sí","No")</f>
        <v>No</v>
      </c>
      <c r="C4190">
        <v>1</v>
      </c>
      <c r="D4190" s="6" t="s">
        <v>414</v>
      </c>
      <c r="E4190" s="5" t="s">
        <v>28892</v>
      </c>
      <c r="F4190" s="5" t="s">
        <v>2631</v>
      </c>
      <c r="G4190" s="5" t="s">
        <v>3799</v>
      </c>
      <c r="H4190" s="7">
        <v>874039</v>
      </c>
      <c r="I4190" s="5">
        <v>7</v>
      </c>
      <c r="J4190" s="5">
        <v>1</v>
      </c>
      <c r="K4190" s="5" t="s">
        <v>28893</v>
      </c>
      <c r="L4190" s="5">
        <v>3.3399999999999999E-2</v>
      </c>
      <c r="M4190" s="8"/>
      <c r="N4190" s="8"/>
      <c r="O4190" s="8"/>
      <c r="P4190" s="8"/>
      <c r="Q4190" s="8"/>
      <c r="R4190" s="5" t="s">
        <v>417</v>
      </c>
      <c r="S4190" s="5" t="s">
        <v>417</v>
      </c>
      <c r="T4190" s="5" t="s">
        <v>417</v>
      </c>
      <c r="U4190" s="5" t="s">
        <v>417</v>
      </c>
      <c r="V4190" s="5" t="s">
        <v>417</v>
      </c>
      <c r="W4190" s="5" t="s">
        <v>417</v>
      </c>
      <c r="X4190" s="5" t="s">
        <v>417</v>
      </c>
      <c r="Y4190" s="5" t="s">
        <v>417</v>
      </c>
      <c r="Z4190" s="5" t="s">
        <v>417</v>
      </c>
      <c r="AA4190" s="5" t="s">
        <v>417</v>
      </c>
      <c r="AB4190" s="5"/>
      <c r="AC4190" s="5"/>
      <c r="AD4190" s="5"/>
      <c r="AE4190" s="5"/>
      <c r="AF4190" s="5"/>
    </row>
    <row r="4191" spans="1:32" hidden="1">
      <c r="A4191" s="5" t="s">
        <v>28894</v>
      </c>
      <c r="B4191" s="5" t="str">
        <f>IF(COUNTIF('Leads Priorizados INT'!M:M,A4191)&gt;0,"Sí","No")</f>
        <v>No</v>
      </c>
      <c r="C4191">
        <v>0</v>
      </c>
      <c r="D4191" s="6" t="s">
        <v>414</v>
      </c>
      <c r="E4191" s="5" t="s">
        <v>28895</v>
      </c>
      <c r="F4191" s="5" t="s">
        <v>431</v>
      </c>
      <c r="G4191" s="5" t="s">
        <v>544</v>
      </c>
      <c r="H4191" s="7">
        <v>328210</v>
      </c>
      <c r="I4191" s="5">
        <v>1</v>
      </c>
      <c r="J4191" s="5">
        <v>1</v>
      </c>
      <c r="K4191" s="5" t="s">
        <v>28896</v>
      </c>
      <c r="L4191" s="5">
        <v>3.3399999999999999E-2</v>
      </c>
      <c r="M4191" s="8"/>
      <c r="N4191" s="8"/>
      <c r="O4191" s="8"/>
      <c r="P4191" s="8"/>
      <c r="Q4191" s="8"/>
      <c r="R4191" s="5" t="s">
        <v>417</v>
      </c>
      <c r="S4191" s="5" t="s">
        <v>417</v>
      </c>
      <c r="T4191" s="5" t="s">
        <v>417</v>
      </c>
      <c r="U4191" s="5" t="s">
        <v>417</v>
      </c>
      <c r="V4191" s="5" t="s">
        <v>417</v>
      </c>
      <c r="W4191" s="5" t="s">
        <v>417</v>
      </c>
      <c r="X4191" s="5" t="s">
        <v>417</v>
      </c>
      <c r="Y4191" s="5" t="s">
        <v>417</v>
      </c>
      <c r="Z4191" s="5" t="s">
        <v>417</v>
      </c>
      <c r="AA4191" s="5" t="s">
        <v>417</v>
      </c>
      <c r="AB4191" s="5"/>
      <c r="AC4191" s="5"/>
      <c r="AD4191" s="5"/>
      <c r="AE4191" s="5"/>
      <c r="AF4191" s="5"/>
    </row>
    <row r="4192" spans="1:32" hidden="1">
      <c r="A4192" s="5" t="s">
        <v>28897</v>
      </c>
      <c r="B4192" s="5" t="str">
        <f>IF(COUNTIF('Leads Priorizados INT'!M:M,A4192)&gt;0,"Sí","No")</f>
        <v>No</v>
      </c>
      <c r="C4192">
        <v>0</v>
      </c>
      <c r="D4192" s="6" t="s">
        <v>414</v>
      </c>
      <c r="E4192" s="5" t="s">
        <v>28898</v>
      </c>
      <c r="F4192" s="5" t="s">
        <v>721</v>
      </c>
      <c r="G4192" s="5" t="s">
        <v>2504</v>
      </c>
      <c r="H4192" s="7">
        <v>867271</v>
      </c>
      <c r="I4192" s="5">
        <v>8</v>
      </c>
      <c r="J4192" s="5">
        <v>1</v>
      </c>
      <c r="K4192" s="5" t="s">
        <v>28899</v>
      </c>
      <c r="L4192" s="5">
        <v>3.3399999999999999E-2</v>
      </c>
      <c r="M4192" s="8"/>
      <c r="N4192" s="8"/>
      <c r="O4192" s="8"/>
      <c r="P4192" s="8"/>
      <c r="Q4192" s="8"/>
      <c r="R4192" s="5" t="s">
        <v>417</v>
      </c>
      <c r="S4192" s="5" t="s">
        <v>417</v>
      </c>
      <c r="T4192" s="5" t="s">
        <v>417</v>
      </c>
      <c r="U4192" s="5" t="s">
        <v>417</v>
      </c>
      <c r="V4192" s="5" t="s">
        <v>417</v>
      </c>
      <c r="W4192" s="5" t="s">
        <v>417</v>
      </c>
      <c r="X4192" s="5" t="s">
        <v>417</v>
      </c>
      <c r="Y4192" s="5" t="s">
        <v>417</v>
      </c>
      <c r="Z4192" s="5" t="s">
        <v>417</v>
      </c>
      <c r="AA4192" s="5" t="s">
        <v>417</v>
      </c>
      <c r="AB4192" s="5"/>
      <c r="AC4192" s="5"/>
      <c r="AD4192" s="5"/>
      <c r="AE4192" s="5"/>
      <c r="AF4192" s="5"/>
    </row>
    <row r="4193" spans="1:32" hidden="1">
      <c r="A4193" s="5" t="s">
        <v>28900</v>
      </c>
      <c r="B4193" s="5" t="str">
        <f>IF(COUNTIF('Leads Priorizados INT'!M:M,A4193)&gt;0,"Sí","No")</f>
        <v>No</v>
      </c>
      <c r="C4193">
        <v>0</v>
      </c>
      <c r="D4193" s="6" t="s">
        <v>414</v>
      </c>
      <c r="E4193" s="5" t="s">
        <v>28901</v>
      </c>
      <c r="F4193" s="5" t="s">
        <v>152</v>
      </c>
      <c r="G4193" s="5" t="s">
        <v>2708</v>
      </c>
      <c r="H4193" s="7">
        <v>1144302</v>
      </c>
      <c r="I4193" s="5">
        <v>4</v>
      </c>
      <c r="J4193" s="5">
        <v>1</v>
      </c>
      <c r="K4193" s="5" t="s">
        <v>28902</v>
      </c>
      <c r="L4193" s="5">
        <v>3.3399999999999999E-2</v>
      </c>
      <c r="M4193" s="8">
        <v>915232151</v>
      </c>
      <c r="N4193" s="8"/>
      <c r="O4193" s="8"/>
      <c r="P4193" s="8"/>
      <c r="Q4193" s="8"/>
      <c r="R4193" s="5" t="s">
        <v>417</v>
      </c>
      <c r="S4193" s="5" t="s">
        <v>417</v>
      </c>
      <c r="T4193" s="5" t="s">
        <v>417</v>
      </c>
      <c r="U4193" s="5" t="s">
        <v>417</v>
      </c>
      <c r="V4193" s="5" t="s">
        <v>417</v>
      </c>
      <c r="W4193" s="5" t="s">
        <v>417</v>
      </c>
      <c r="X4193" s="5" t="s">
        <v>417</v>
      </c>
      <c r="Y4193" s="5" t="s">
        <v>417</v>
      </c>
      <c r="Z4193" s="5" t="s">
        <v>417</v>
      </c>
      <c r="AA4193" s="5" t="s">
        <v>417</v>
      </c>
      <c r="AB4193" s="5"/>
      <c r="AC4193" s="5"/>
      <c r="AD4193" s="5"/>
      <c r="AE4193" s="5"/>
      <c r="AF4193" s="5"/>
    </row>
    <row r="4194" spans="1:32" hidden="1">
      <c r="A4194" s="5" t="s">
        <v>28903</v>
      </c>
      <c r="B4194" s="5" t="str">
        <f>IF(COUNTIF('Leads Priorizados INT'!M:M,A4194)&gt;0,"Sí","No")</f>
        <v>No</v>
      </c>
      <c r="C4194">
        <v>0</v>
      </c>
      <c r="D4194" s="6" t="s">
        <v>414</v>
      </c>
      <c r="E4194" s="5" t="s">
        <v>28904</v>
      </c>
      <c r="F4194" s="5" t="s">
        <v>152</v>
      </c>
      <c r="G4194" s="5" t="s">
        <v>780</v>
      </c>
      <c r="H4194" s="7">
        <v>1132430</v>
      </c>
      <c r="I4194" s="5">
        <v>4</v>
      </c>
      <c r="J4194" s="5">
        <v>2</v>
      </c>
      <c r="K4194" s="5" t="s">
        <v>28905</v>
      </c>
      <c r="L4194" s="5">
        <v>3.3399999999999999E-2</v>
      </c>
      <c r="M4194" s="8"/>
      <c r="N4194" s="8"/>
      <c r="O4194" s="8"/>
      <c r="P4194" s="8"/>
      <c r="Q4194" s="8"/>
      <c r="R4194" s="5" t="s">
        <v>417</v>
      </c>
      <c r="S4194" s="5" t="s">
        <v>417</v>
      </c>
      <c r="T4194" s="5" t="s">
        <v>417</v>
      </c>
      <c r="U4194" s="5" t="s">
        <v>417</v>
      </c>
      <c r="V4194" s="5" t="s">
        <v>417</v>
      </c>
      <c r="W4194" s="5" t="s">
        <v>417</v>
      </c>
      <c r="X4194" s="5" t="s">
        <v>417</v>
      </c>
      <c r="Y4194" s="5" t="s">
        <v>417</v>
      </c>
      <c r="Z4194" s="5" t="s">
        <v>417</v>
      </c>
      <c r="AA4194" s="5" t="s">
        <v>417</v>
      </c>
      <c r="AB4194" s="5"/>
      <c r="AC4194" s="5"/>
      <c r="AD4194" s="5"/>
      <c r="AE4194" s="5"/>
      <c r="AF4194" s="5"/>
    </row>
    <row r="4195" spans="1:32" hidden="1">
      <c r="A4195" s="5" t="s">
        <v>28906</v>
      </c>
      <c r="B4195" s="5" t="str">
        <f>IF(COUNTIF('Leads Priorizados INT'!M:M,A4195)&gt;0,"Sí","No")</f>
        <v>No</v>
      </c>
      <c r="C4195">
        <v>0</v>
      </c>
      <c r="D4195" s="6" t="s">
        <v>414</v>
      </c>
      <c r="E4195" s="5" t="s">
        <v>28907</v>
      </c>
      <c r="F4195" s="5" t="s">
        <v>152</v>
      </c>
      <c r="G4195" s="5" t="s">
        <v>17752</v>
      </c>
      <c r="H4195" s="7">
        <v>3143816</v>
      </c>
      <c r="I4195" s="5">
        <v>26</v>
      </c>
      <c r="J4195" s="5">
        <v>1</v>
      </c>
      <c r="K4195" s="5" t="s">
        <v>28908</v>
      </c>
      <c r="L4195" s="5">
        <v>3.3399999999999999E-2</v>
      </c>
      <c r="M4195" s="8"/>
      <c r="N4195" s="8"/>
      <c r="O4195" s="8"/>
      <c r="P4195" s="8"/>
      <c r="Q4195" s="8"/>
      <c r="R4195" s="5" t="s">
        <v>417</v>
      </c>
      <c r="S4195" s="5" t="s">
        <v>417</v>
      </c>
      <c r="T4195" s="5" t="s">
        <v>417</v>
      </c>
      <c r="U4195" s="5" t="s">
        <v>417</v>
      </c>
      <c r="V4195" s="5" t="s">
        <v>417</v>
      </c>
      <c r="W4195" s="5" t="s">
        <v>417</v>
      </c>
      <c r="X4195" s="5" t="s">
        <v>417</v>
      </c>
      <c r="Y4195" s="5" t="s">
        <v>417</v>
      </c>
      <c r="Z4195" s="5" t="s">
        <v>417</v>
      </c>
      <c r="AA4195" s="5" t="s">
        <v>417</v>
      </c>
      <c r="AB4195" s="5"/>
      <c r="AC4195" s="5"/>
      <c r="AD4195" s="5"/>
      <c r="AE4195" s="5"/>
      <c r="AF4195" s="5"/>
    </row>
    <row r="4196" spans="1:32" hidden="1">
      <c r="A4196" s="5" t="s">
        <v>28909</v>
      </c>
      <c r="B4196" s="5" t="str">
        <f>IF(COUNTIF('Leads Priorizados INT'!M:M,A4196)&gt;0,"Sí","No")</f>
        <v>No</v>
      </c>
      <c r="C4196">
        <v>0</v>
      </c>
      <c r="D4196" s="6" t="s">
        <v>414</v>
      </c>
      <c r="E4196" s="5" t="s">
        <v>28910</v>
      </c>
      <c r="F4196" s="5" t="s">
        <v>152</v>
      </c>
      <c r="G4196" s="5" t="s">
        <v>907</v>
      </c>
      <c r="H4196" s="7">
        <v>647524</v>
      </c>
      <c r="I4196" s="5">
        <v>1</v>
      </c>
      <c r="J4196" s="5">
        <v>1</v>
      </c>
      <c r="K4196" s="5" t="s">
        <v>28911</v>
      </c>
      <c r="L4196" s="5">
        <v>3.3399999999999999E-2</v>
      </c>
      <c r="M4196" s="8"/>
      <c r="N4196" s="8"/>
      <c r="O4196" s="8"/>
      <c r="P4196" s="8"/>
      <c r="Q4196" s="8"/>
      <c r="R4196" s="5" t="s">
        <v>417</v>
      </c>
      <c r="S4196" s="5" t="s">
        <v>417</v>
      </c>
      <c r="T4196" s="5" t="s">
        <v>417</v>
      </c>
      <c r="U4196" s="5" t="s">
        <v>417</v>
      </c>
      <c r="V4196" s="5" t="s">
        <v>417</v>
      </c>
      <c r="W4196" s="5" t="s">
        <v>417</v>
      </c>
      <c r="X4196" s="5" t="s">
        <v>417</v>
      </c>
      <c r="Y4196" s="5" t="s">
        <v>417</v>
      </c>
      <c r="Z4196" s="5" t="s">
        <v>417</v>
      </c>
      <c r="AA4196" s="5" t="s">
        <v>417</v>
      </c>
      <c r="AB4196" s="5"/>
      <c r="AC4196" s="5"/>
      <c r="AD4196" s="5"/>
      <c r="AE4196" s="5"/>
      <c r="AF4196" s="5"/>
    </row>
    <row r="4197" spans="1:32" hidden="1">
      <c r="A4197" s="5" t="s">
        <v>28912</v>
      </c>
      <c r="B4197" s="5" t="str">
        <f>IF(COUNTIF('Leads Priorizados INT'!M:M,A4197)&gt;0,"Sí","No")</f>
        <v>No</v>
      </c>
      <c r="C4197">
        <v>0</v>
      </c>
      <c r="D4197" s="6" t="s">
        <v>414</v>
      </c>
      <c r="E4197" s="5" t="s">
        <v>28913</v>
      </c>
      <c r="F4197" s="5" t="s">
        <v>152</v>
      </c>
      <c r="G4197" s="5" t="s">
        <v>9326</v>
      </c>
      <c r="H4197" s="7">
        <v>624055</v>
      </c>
      <c r="I4197" s="5">
        <v>1</v>
      </c>
      <c r="J4197" s="5">
        <v>1</v>
      </c>
      <c r="K4197" s="5" t="s">
        <v>28914</v>
      </c>
      <c r="L4197" s="5">
        <v>3.3399999999999999E-2</v>
      </c>
      <c r="M4197" s="8">
        <v>912795889</v>
      </c>
      <c r="N4197" s="8"/>
      <c r="O4197" s="8"/>
      <c r="P4197" s="8"/>
      <c r="Q4197" s="8"/>
      <c r="R4197" s="5" t="s">
        <v>417</v>
      </c>
      <c r="S4197" s="5" t="s">
        <v>417</v>
      </c>
      <c r="T4197" s="5" t="s">
        <v>417</v>
      </c>
      <c r="U4197" s="5" t="s">
        <v>417</v>
      </c>
      <c r="V4197" s="5" t="s">
        <v>417</v>
      </c>
      <c r="W4197" s="5" t="s">
        <v>417</v>
      </c>
      <c r="X4197" s="5" t="s">
        <v>417</v>
      </c>
      <c r="Y4197" s="5" t="s">
        <v>417</v>
      </c>
      <c r="Z4197" s="5" t="s">
        <v>417</v>
      </c>
      <c r="AA4197" s="5" t="s">
        <v>417</v>
      </c>
      <c r="AB4197" s="5"/>
      <c r="AC4197" s="5"/>
      <c r="AD4197" s="5"/>
      <c r="AE4197" s="5"/>
      <c r="AF4197" s="5"/>
    </row>
    <row r="4198" spans="1:32" hidden="1">
      <c r="A4198" s="5" t="s">
        <v>28915</v>
      </c>
      <c r="B4198" s="5" t="str">
        <f>IF(COUNTIF('Leads Priorizados INT'!M:M,A4198)&gt;0,"Sí","No")</f>
        <v>No</v>
      </c>
      <c r="C4198">
        <v>0</v>
      </c>
      <c r="D4198" s="6" t="s">
        <v>414</v>
      </c>
      <c r="E4198" s="5" t="s">
        <v>28916</v>
      </c>
      <c r="F4198" s="5" t="s">
        <v>581</v>
      </c>
      <c r="G4198" s="5" t="s">
        <v>28917</v>
      </c>
      <c r="H4198" s="7">
        <v>301565</v>
      </c>
      <c r="I4198" s="5">
        <v>1</v>
      </c>
      <c r="J4198" s="5">
        <v>1</v>
      </c>
      <c r="K4198" s="5" t="s">
        <v>28918</v>
      </c>
      <c r="L4198" s="5">
        <v>3.3399999999999999E-2</v>
      </c>
      <c r="M4198" s="8">
        <v>986871446</v>
      </c>
      <c r="N4198" s="8"/>
      <c r="O4198" s="8"/>
      <c r="P4198" s="8"/>
      <c r="Q4198" s="8"/>
      <c r="R4198" s="5" t="s">
        <v>417</v>
      </c>
      <c r="S4198" s="5" t="s">
        <v>417</v>
      </c>
      <c r="T4198" s="5" t="s">
        <v>417</v>
      </c>
      <c r="U4198" s="5" t="s">
        <v>417</v>
      </c>
      <c r="V4198" s="5" t="s">
        <v>417</v>
      </c>
      <c r="W4198" s="5" t="s">
        <v>417</v>
      </c>
      <c r="X4198" s="5" t="s">
        <v>417</v>
      </c>
      <c r="Y4198" s="5" t="s">
        <v>417</v>
      </c>
      <c r="Z4198" s="5" t="s">
        <v>417</v>
      </c>
      <c r="AA4198" s="5" t="s">
        <v>417</v>
      </c>
      <c r="AB4198" s="5"/>
      <c r="AC4198" s="5"/>
      <c r="AD4198" s="5"/>
      <c r="AE4198" s="5"/>
      <c r="AF4198" s="5"/>
    </row>
    <row r="4199" spans="1:32" hidden="1">
      <c r="A4199" s="5" t="s">
        <v>28919</v>
      </c>
      <c r="B4199" s="5" t="str">
        <f>IF(COUNTIF('Leads Priorizados INT'!M:M,A4199)&gt;0,"Sí","No")</f>
        <v>No</v>
      </c>
      <c r="C4199">
        <v>0</v>
      </c>
      <c r="D4199" s="6" t="s">
        <v>414</v>
      </c>
      <c r="E4199" s="5" t="s">
        <v>28920</v>
      </c>
      <c r="F4199" s="5" t="s">
        <v>152</v>
      </c>
      <c r="G4199" s="5" t="s">
        <v>2881</v>
      </c>
      <c r="H4199" s="7">
        <v>974954</v>
      </c>
      <c r="I4199" s="5">
        <v>6</v>
      </c>
      <c r="J4199" s="5">
        <v>2</v>
      </c>
      <c r="K4199" s="5" t="s">
        <v>28921</v>
      </c>
      <c r="L4199" s="5">
        <v>3.3300000000000003E-2</v>
      </c>
      <c r="M4199" s="8"/>
      <c r="N4199" s="8"/>
      <c r="O4199" s="8"/>
      <c r="P4199" s="8"/>
      <c r="Q4199" s="8"/>
      <c r="R4199" s="5" t="s">
        <v>417</v>
      </c>
      <c r="S4199" s="5" t="s">
        <v>417</v>
      </c>
      <c r="T4199" s="5" t="s">
        <v>417</v>
      </c>
      <c r="U4199" s="5" t="s">
        <v>417</v>
      </c>
      <c r="V4199" s="5" t="s">
        <v>417</v>
      </c>
      <c r="W4199" s="5" t="s">
        <v>417</v>
      </c>
      <c r="X4199" s="5" t="s">
        <v>417</v>
      </c>
      <c r="Y4199" s="5" t="s">
        <v>417</v>
      </c>
      <c r="Z4199" s="5" t="s">
        <v>417</v>
      </c>
      <c r="AA4199" s="5" t="s">
        <v>417</v>
      </c>
      <c r="AB4199" s="5"/>
      <c r="AC4199" s="5"/>
      <c r="AD4199" s="5"/>
      <c r="AE4199" s="5"/>
      <c r="AF4199" s="5"/>
    </row>
    <row r="4200" spans="1:32" hidden="1">
      <c r="A4200" s="5" t="s">
        <v>28922</v>
      </c>
      <c r="B4200" s="5" t="str">
        <f>IF(COUNTIF('Leads Priorizados INT'!M:M,A4200)&gt;0,"Sí","No")</f>
        <v>No</v>
      </c>
      <c r="C4200">
        <v>0</v>
      </c>
      <c r="D4200" s="6" t="s">
        <v>430</v>
      </c>
      <c r="E4200" s="5" t="s">
        <v>28923</v>
      </c>
      <c r="F4200" s="5"/>
      <c r="G4200" s="5" t="s">
        <v>907</v>
      </c>
      <c r="H4200" s="7">
        <v>326839</v>
      </c>
      <c r="I4200" s="5">
        <v>1</v>
      </c>
      <c r="J4200" s="5">
        <v>1</v>
      </c>
      <c r="K4200" s="5" t="s">
        <v>28924</v>
      </c>
      <c r="L4200" s="5">
        <v>3.3300000000000003E-2</v>
      </c>
      <c r="M4200" s="8">
        <v>917508618</v>
      </c>
      <c r="N4200" s="8">
        <v>615592621</v>
      </c>
      <c r="O4200" s="8"/>
      <c r="P4200" s="8"/>
      <c r="Q4200" s="8"/>
      <c r="R4200" s="5" t="s">
        <v>417</v>
      </c>
      <c r="S4200" s="5" t="s">
        <v>417</v>
      </c>
      <c r="T4200" s="5" t="s">
        <v>417</v>
      </c>
      <c r="U4200" s="5" t="s">
        <v>417</v>
      </c>
      <c r="V4200" s="5" t="s">
        <v>417</v>
      </c>
      <c r="W4200" s="5" t="s">
        <v>417</v>
      </c>
      <c r="X4200" s="5" t="s">
        <v>417</v>
      </c>
      <c r="Y4200" s="5" t="s">
        <v>417</v>
      </c>
      <c r="Z4200" s="5" t="s">
        <v>417</v>
      </c>
      <c r="AA4200" s="5" t="s">
        <v>417</v>
      </c>
      <c r="AB4200" s="5"/>
      <c r="AC4200" s="5"/>
      <c r="AD4200" s="5"/>
      <c r="AE4200" s="5"/>
      <c r="AF4200" s="5"/>
    </row>
    <row r="4201" spans="1:32">
      <c r="A4201" s="5" t="s">
        <v>28925</v>
      </c>
      <c r="B4201" s="5" t="str">
        <f>IF(COUNTIF('Leads Priorizados INT'!M:M,A4201)&gt;0,"Sí","No")</f>
        <v>No</v>
      </c>
      <c r="C4201">
        <v>1</v>
      </c>
      <c r="D4201" s="6" t="s">
        <v>430</v>
      </c>
      <c r="E4201" s="5" t="s">
        <v>28926</v>
      </c>
      <c r="F4201" s="5" t="s">
        <v>152</v>
      </c>
      <c r="G4201" s="5" t="s">
        <v>780</v>
      </c>
      <c r="H4201" s="7">
        <v>388218</v>
      </c>
      <c r="I4201" s="5">
        <v>1</v>
      </c>
      <c r="J4201" s="5">
        <v>1</v>
      </c>
      <c r="K4201" s="5" t="s">
        <v>28927</v>
      </c>
      <c r="L4201" s="5">
        <v>3.3300000000000003E-2</v>
      </c>
      <c r="M4201" s="8">
        <v>914310574</v>
      </c>
      <c r="N4201" s="8">
        <v>650432225</v>
      </c>
      <c r="O4201" s="8">
        <v>625122326</v>
      </c>
      <c r="P4201" s="8">
        <v>627472457</v>
      </c>
      <c r="Q4201" s="8">
        <v>650432224</v>
      </c>
      <c r="R4201" s="5" t="s">
        <v>417</v>
      </c>
      <c r="S4201" s="5" t="s">
        <v>417</v>
      </c>
      <c r="T4201" s="5" t="s">
        <v>417</v>
      </c>
      <c r="U4201" s="5" t="s">
        <v>417</v>
      </c>
      <c r="V4201" s="5" t="s">
        <v>417</v>
      </c>
      <c r="W4201" s="5" t="s">
        <v>417</v>
      </c>
      <c r="X4201" s="5" t="s">
        <v>417</v>
      </c>
      <c r="Y4201" s="5" t="s">
        <v>417</v>
      </c>
      <c r="Z4201" s="5" t="s">
        <v>417</v>
      </c>
      <c r="AA4201" s="5" t="s">
        <v>417</v>
      </c>
      <c r="AB4201" s="5"/>
      <c r="AC4201" s="5"/>
      <c r="AD4201" s="5"/>
      <c r="AE4201" s="5"/>
      <c r="AF4201" s="5"/>
    </row>
    <row r="4202" spans="1:32" hidden="1">
      <c r="A4202" s="5" t="s">
        <v>28928</v>
      </c>
      <c r="B4202" s="5" t="str">
        <f>IF(COUNTIF('Leads Priorizados INT'!M:M,A4202)&gt;0,"Sí","No")</f>
        <v>No</v>
      </c>
      <c r="C4202">
        <v>0</v>
      </c>
      <c r="D4202" s="6" t="s">
        <v>414</v>
      </c>
      <c r="E4202" s="5" t="s">
        <v>28929</v>
      </c>
      <c r="F4202" s="5" t="s">
        <v>873</v>
      </c>
      <c r="G4202" s="5" t="s">
        <v>19239</v>
      </c>
      <c r="H4202" s="7">
        <v>320369</v>
      </c>
      <c r="I4202" s="5">
        <v>1</v>
      </c>
      <c r="J4202" s="5">
        <v>1</v>
      </c>
      <c r="K4202" s="5" t="s">
        <v>28930</v>
      </c>
      <c r="L4202" s="5">
        <v>3.3300000000000003E-2</v>
      </c>
      <c r="M4202" s="8"/>
      <c r="N4202" s="8"/>
      <c r="O4202" s="8"/>
      <c r="P4202" s="8"/>
      <c r="Q4202" s="8"/>
      <c r="R4202" s="5" t="s">
        <v>417</v>
      </c>
      <c r="S4202" s="5" t="s">
        <v>417</v>
      </c>
      <c r="T4202" s="5" t="s">
        <v>417</v>
      </c>
      <c r="U4202" s="5" t="s">
        <v>417</v>
      </c>
      <c r="V4202" s="5" t="s">
        <v>417</v>
      </c>
      <c r="W4202" s="5" t="s">
        <v>417</v>
      </c>
      <c r="X4202" s="5" t="s">
        <v>417</v>
      </c>
      <c r="Y4202" s="5" t="s">
        <v>417</v>
      </c>
      <c r="Z4202" s="5" t="s">
        <v>417</v>
      </c>
      <c r="AA4202" s="5" t="s">
        <v>417</v>
      </c>
      <c r="AB4202" s="5"/>
      <c r="AC4202" s="5"/>
      <c r="AD4202" s="5"/>
      <c r="AE4202" s="5"/>
      <c r="AF4202" s="5"/>
    </row>
    <row r="4203" spans="1:32">
      <c r="A4203" s="5" t="s">
        <v>28931</v>
      </c>
      <c r="B4203" s="5" t="str">
        <f>IF(COUNTIF('Leads Priorizados INT'!M:M,A4203)&gt;0,"Sí","No")</f>
        <v>No</v>
      </c>
      <c r="C4203">
        <v>1</v>
      </c>
      <c r="D4203" s="6" t="s">
        <v>414</v>
      </c>
      <c r="E4203" s="5" t="s">
        <v>28932</v>
      </c>
      <c r="F4203" s="5" t="s">
        <v>1382</v>
      </c>
      <c r="G4203" s="5" t="s">
        <v>14287</v>
      </c>
      <c r="H4203" s="7">
        <v>770242</v>
      </c>
      <c r="I4203" s="5">
        <v>7</v>
      </c>
      <c r="J4203" s="5">
        <v>1</v>
      </c>
      <c r="K4203" s="5" t="s">
        <v>28933</v>
      </c>
      <c r="L4203" s="5">
        <v>3.3300000000000003E-2</v>
      </c>
      <c r="M4203" s="8">
        <v>963525581</v>
      </c>
      <c r="N4203" s="8">
        <v>963524436</v>
      </c>
      <c r="O4203" s="8">
        <v>963941128</v>
      </c>
      <c r="P4203" s="8"/>
      <c r="Q4203" s="8"/>
      <c r="R4203" s="5" t="s">
        <v>417</v>
      </c>
      <c r="S4203" s="5" t="s">
        <v>417</v>
      </c>
      <c r="T4203" s="5" t="s">
        <v>417</v>
      </c>
      <c r="U4203" s="5" t="s">
        <v>417</v>
      </c>
      <c r="V4203" s="5" t="s">
        <v>417</v>
      </c>
      <c r="W4203" s="5" t="s">
        <v>417</v>
      </c>
      <c r="X4203" s="5" t="s">
        <v>417</v>
      </c>
      <c r="Y4203" s="5" t="s">
        <v>417</v>
      </c>
      <c r="Z4203" s="5" t="s">
        <v>417</v>
      </c>
      <c r="AA4203" s="5" t="s">
        <v>417</v>
      </c>
      <c r="AB4203" s="5"/>
      <c r="AC4203" s="5"/>
      <c r="AD4203" s="5"/>
      <c r="AE4203" s="5"/>
      <c r="AF4203" s="5"/>
    </row>
    <row r="4204" spans="1:32" hidden="1">
      <c r="A4204" s="5" t="s">
        <v>28934</v>
      </c>
      <c r="B4204" s="5" t="str">
        <f>IF(COUNTIF('Leads Priorizados INT'!M:M,A4204)&gt;0,"Sí","No")</f>
        <v>No</v>
      </c>
      <c r="C4204">
        <v>0</v>
      </c>
      <c r="D4204" s="6" t="s">
        <v>414</v>
      </c>
      <c r="E4204" s="5" t="s">
        <v>28935</v>
      </c>
      <c r="F4204" s="5" t="s">
        <v>431</v>
      </c>
      <c r="G4204" s="5" t="s">
        <v>2716</v>
      </c>
      <c r="H4204" s="7">
        <v>616330</v>
      </c>
      <c r="I4204" s="5">
        <v>4</v>
      </c>
      <c r="J4204" s="5">
        <v>1</v>
      </c>
      <c r="K4204" s="5" t="s">
        <v>28936</v>
      </c>
      <c r="L4204" s="5">
        <v>3.32E-2</v>
      </c>
      <c r="M4204" s="8"/>
      <c r="N4204" s="8"/>
      <c r="O4204" s="8"/>
      <c r="P4204" s="8"/>
      <c r="Q4204" s="8"/>
      <c r="R4204" s="5" t="s">
        <v>417</v>
      </c>
      <c r="S4204" s="5" t="s">
        <v>417</v>
      </c>
      <c r="T4204" s="5" t="s">
        <v>417</v>
      </c>
      <c r="U4204" s="5" t="s">
        <v>417</v>
      </c>
      <c r="V4204" s="5" t="s">
        <v>417</v>
      </c>
      <c r="W4204" s="5" t="s">
        <v>417</v>
      </c>
      <c r="X4204" s="5" t="s">
        <v>417</v>
      </c>
      <c r="Y4204" s="5" t="s">
        <v>417</v>
      </c>
      <c r="Z4204" s="5" t="s">
        <v>417</v>
      </c>
      <c r="AA4204" s="5" t="s">
        <v>417</v>
      </c>
      <c r="AB4204" s="5"/>
      <c r="AC4204" s="5"/>
      <c r="AD4204" s="5"/>
      <c r="AE4204" s="5"/>
      <c r="AF4204" s="5"/>
    </row>
    <row r="4205" spans="1:32" hidden="1">
      <c r="A4205" s="5" t="s">
        <v>28937</v>
      </c>
      <c r="B4205" s="5" t="str">
        <f>IF(COUNTIF('Leads Priorizados INT'!M:M,A4205)&gt;0,"Sí","No")</f>
        <v>No</v>
      </c>
      <c r="C4205">
        <v>0</v>
      </c>
      <c r="D4205" s="6" t="s">
        <v>414</v>
      </c>
      <c r="E4205" s="5" t="s">
        <v>28938</v>
      </c>
      <c r="F4205" s="5" t="s">
        <v>1019</v>
      </c>
      <c r="G4205" s="5" t="s">
        <v>10782</v>
      </c>
      <c r="H4205" s="7">
        <v>542614</v>
      </c>
      <c r="I4205" s="5">
        <v>11</v>
      </c>
      <c r="J4205" s="5">
        <v>2</v>
      </c>
      <c r="K4205" s="5" t="s">
        <v>28939</v>
      </c>
      <c r="L4205" s="5">
        <v>3.32E-2</v>
      </c>
      <c r="M4205" s="8">
        <v>692486852</v>
      </c>
      <c r="N4205" s="8">
        <v>692365872</v>
      </c>
      <c r="O4205" s="8">
        <v>675286805</v>
      </c>
      <c r="P4205" s="8">
        <v>692531042</v>
      </c>
      <c r="Q4205" s="8">
        <v>692401634</v>
      </c>
      <c r="R4205" s="5" t="s">
        <v>417</v>
      </c>
      <c r="S4205" s="5" t="s">
        <v>417</v>
      </c>
      <c r="T4205" s="5" t="s">
        <v>417</v>
      </c>
      <c r="U4205" s="5" t="s">
        <v>417</v>
      </c>
      <c r="V4205" s="5" t="s">
        <v>417</v>
      </c>
      <c r="W4205" s="5" t="s">
        <v>417</v>
      </c>
      <c r="X4205" s="5" t="s">
        <v>417</v>
      </c>
      <c r="Y4205" s="5" t="s">
        <v>417</v>
      </c>
      <c r="Z4205" s="5" t="s">
        <v>417</v>
      </c>
      <c r="AA4205" s="5" t="s">
        <v>417</v>
      </c>
      <c r="AB4205" s="5"/>
      <c r="AC4205" s="5"/>
      <c r="AD4205" s="5"/>
      <c r="AE4205" s="5"/>
      <c r="AF4205" s="5"/>
    </row>
    <row r="4206" spans="1:32" hidden="1">
      <c r="A4206" s="5" t="s">
        <v>28940</v>
      </c>
      <c r="B4206" s="5" t="str">
        <f>IF(COUNTIF('Leads Priorizados INT'!M:M,A4206)&gt;0,"Sí","No")</f>
        <v>No</v>
      </c>
      <c r="C4206">
        <v>0</v>
      </c>
      <c r="D4206" s="6" t="s">
        <v>430</v>
      </c>
      <c r="E4206" s="5" t="s">
        <v>28941</v>
      </c>
      <c r="F4206" s="5" t="s">
        <v>152</v>
      </c>
      <c r="G4206" s="5" t="s">
        <v>28942</v>
      </c>
      <c r="H4206" s="7">
        <v>1102859</v>
      </c>
      <c r="I4206" s="5">
        <v>7</v>
      </c>
      <c r="J4206" s="5">
        <v>2</v>
      </c>
      <c r="K4206" s="5" t="s">
        <v>28943</v>
      </c>
      <c r="L4206" s="5">
        <v>3.32E-2</v>
      </c>
      <c r="M4206" s="8">
        <v>654079861</v>
      </c>
      <c r="N4206" s="8">
        <v>653887013</v>
      </c>
      <c r="O4206" s="8">
        <v>686463041</v>
      </c>
      <c r="P4206" s="8"/>
      <c r="Q4206" s="8"/>
      <c r="R4206" s="5" t="s">
        <v>417</v>
      </c>
      <c r="S4206" s="5" t="s">
        <v>417</v>
      </c>
      <c r="T4206" s="5" t="s">
        <v>417</v>
      </c>
      <c r="U4206" s="5" t="s">
        <v>417</v>
      </c>
      <c r="V4206" s="5" t="s">
        <v>417</v>
      </c>
      <c r="W4206" s="5" t="s">
        <v>417</v>
      </c>
      <c r="X4206" s="5" t="s">
        <v>417</v>
      </c>
      <c r="Y4206" s="5" t="s">
        <v>417</v>
      </c>
      <c r="Z4206" s="5" t="s">
        <v>417</v>
      </c>
      <c r="AA4206" s="5" t="s">
        <v>417</v>
      </c>
      <c r="AB4206" s="5"/>
      <c r="AC4206" s="5"/>
      <c r="AD4206" s="5"/>
      <c r="AE4206" s="5"/>
      <c r="AF4206" s="5"/>
    </row>
    <row r="4207" spans="1:32" hidden="1">
      <c r="A4207" s="5" t="s">
        <v>28944</v>
      </c>
      <c r="B4207" s="5" t="str">
        <f>IF(COUNTIF('Leads Priorizados INT'!M:M,A4207)&gt;0,"Sí","No")</f>
        <v>No</v>
      </c>
      <c r="C4207">
        <v>0</v>
      </c>
      <c r="D4207" s="6" t="s">
        <v>414</v>
      </c>
      <c r="E4207" s="5" t="s">
        <v>28945</v>
      </c>
      <c r="F4207" s="5" t="s">
        <v>152</v>
      </c>
      <c r="G4207" s="5" t="s">
        <v>2952</v>
      </c>
      <c r="H4207" s="7">
        <v>579580</v>
      </c>
      <c r="I4207" s="5">
        <v>3</v>
      </c>
      <c r="J4207" s="5">
        <v>1</v>
      </c>
      <c r="K4207" s="5" t="s">
        <v>28946</v>
      </c>
      <c r="L4207" s="5">
        <v>3.32E-2</v>
      </c>
      <c r="M4207" s="8"/>
      <c r="N4207" s="8"/>
      <c r="O4207" s="8"/>
      <c r="P4207" s="8"/>
      <c r="Q4207" s="8"/>
      <c r="R4207" s="5" t="s">
        <v>417</v>
      </c>
      <c r="S4207" s="5" t="s">
        <v>417</v>
      </c>
      <c r="T4207" s="5" t="s">
        <v>417</v>
      </c>
      <c r="U4207" s="5" t="s">
        <v>417</v>
      </c>
      <c r="V4207" s="5" t="s">
        <v>417</v>
      </c>
      <c r="W4207" s="5" t="s">
        <v>417</v>
      </c>
      <c r="X4207" s="5" t="s">
        <v>417</v>
      </c>
      <c r="Y4207" s="5" t="s">
        <v>417</v>
      </c>
      <c r="Z4207" s="5" t="s">
        <v>417</v>
      </c>
      <c r="AA4207" s="5" t="s">
        <v>417</v>
      </c>
      <c r="AB4207" s="5" t="s">
        <v>28947</v>
      </c>
      <c r="AC4207" s="5"/>
      <c r="AD4207" s="5"/>
      <c r="AE4207" s="5"/>
      <c r="AF4207" s="5"/>
    </row>
    <row r="4208" spans="1:32" hidden="1">
      <c r="A4208" s="5" t="s">
        <v>28948</v>
      </c>
      <c r="B4208" s="5" t="str">
        <f>IF(COUNTIF('Leads Priorizados INT'!M:M,A4208)&gt;0,"Sí","No")</f>
        <v>No</v>
      </c>
      <c r="C4208">
        <v>0</v>
      </c>
      <c r="D4208" s="6" t="s">
        <v>414</v>
      </c>
      <c r="E4208" s="5" t="s">
        <v>28949</v>
      </c>
      <c r="F4208" s="5" t="s">
        <v>729</v>
      </c>
      <c r="G4208" s="5" t="s">
        <v>9892</v>
      </c>
      <c r="H4208" s="7">
        <v>376544</v>
      </c>
      <c r="I4208" s="5">
        <v>9</v>
      </c>
      <c r="J4208" s="5">
        <v>1</v>
      </c>
      <c r="K4208" s="5" t="s">
        <v>28950</v>
      </c>
      <c r="L4208" s="5">
        <v>3.32E-2</v>
      </c>
      <c r="M4208" s="8">
        <v>976106201</v>
      </c>
      <c r="N4208" s="8">
        <v>976065152</v>
      </c>
      <c r="O4208" s="8"/>
      <c r="P4208" s="8"/>
      <c r="Q4208" s="8"/>
      <c r="R4208" s="5" t="s">
        <v>417</v>
      </c>
      <c r="S4208" s="5" t="s">
        <v>417</v>
      </c>
      <c r="T4208" s="5" t="s">
        <v>417</v>
      </c>
      <c r="U4208" s="5" t="s">
        <v>417</v>
      </c>
      <c r="V4208" s="5" t="s">
        <v>417</v>
      </c>
      <c r="W4208" s="5" t="s">
        <v>417</v>
      </c>
      <c r="X4208" s="5" t="s">
        <v>417</v>
      </c>
      <c r="Y4208" s="5" t="s">
        <v>417</v>
      </c>
      <c r="Z4208" s="5" t="s">
        <v>417</v>
      </c>
      <c r="AA4208" s="5" t="s">
        <v>417</v>
      </c>
      <c r="AB4208" s="5" t="s">
        <v>28951</v>
      </c>
      <c r="AC4208" s="5"/>
      <c r="AD4208" s="5"/>
      <c r="AE4208" s="5"/>
      <c r="AF4208" s="5"/>
    </row>
    <row r="4209" spans="1:32" hidden="1">
      <c r="A4209" s="5" t="s">
        <v>28952</v>
      </c>
      <c r="B4209" s="5" t="str">
        <f>IF(COUNTIF('Leads Priorizados INT'!M:M,A4209)&gt;0,"Sí","No")</f>
        <v>No</v>
      </c>
      <c r="C4209">
        <v>0</v>
      </c>
      <c r="D4209" s="6" t="s">
        <v>430</v>
      </c>
      <c r="E4209" s="5" t="s">
        <v>28953</v>
      </c>
      <c r="F4209" s="5" t="s">
        <v>431</v>
      </c>
      <c r="G4209" s="5" t="s">
        <v>2716</v>
      </c>
      <c r="H4209" s="7">
        <v>638911</v>
      </c>
      <c r="I4209" s="5">
        <v>1</v>
      </c>
      <c r="J4209" s="5">
        <v>1</v>
      </c>
      <c r="K4209" s="5" t="s">
        <v>28954</v>
      </c>
      <c r="L4209" s="5">
        <v>3.3099999999999997E-2</v>
      </c>
      <c r="M4209" s="8">
        <v>931298005</v>
      </c>
      <c r="N4209" s="8">
        <v>934377830</v>
      </c>
      <c r="O4209" s="8"/>
      <c r="P4209" s="8"/>
      <c r="Q4209" s="8"/>
      <c r="R4209" s="5" t="s">
        <v>417</v>
      </c>
      <c r="S4209" s="5" t="s">
        <v>417</v>
      </c>
      <c r="T4209" s="5" t="s">
        <v>417</v>
      </c>
      <c r="U4209" s="5" t="s">
        <v>417</v>
      </c>
      <c r="V4209" s="5" t="s">
        <v>417</v>
      </c>
      <c r="W4209" s="5" t="s">
        <v>417</v>
      </c>
      <c r="X4209" s="5" t="s">
        <v>417</v>
      </c>
      <c r="Y4209" s="5" t="s">
        <v>417</v>
      </c>
      <c r="Z4209" s="5" t="s">
        <v>417</v>
      </c>
      <c r="AA4209" s="5" t="s">
        <v>417</v>
      </c>
      <c r="AB4209" s="5"/>
      <c r="AC4209" s="5"/>
      <c r="AD4209" s="5"/>
      <c r="AE4209" s="5"/>
      <c r="AF4209" s="5"/>
    </row>
    <row r="4210" spans="1:32" hidden="1">
      <c r="A4210" s="5" t="s">
        <v>28955</v>
      </c>
      <c r="B4210" s="5" t="str">
        <f>IF(COUNTIF('Leads Priorizados INT'!M:M,A4210)&gt;0,"Sí","No")</f>
        <v>No</v>
      </c>
      <c r="C4210">
        <v>0</v>
      </c>
      <c r="D4210" s="6" t="s">
        <v>414</v>
      </c>
      <c r="E4210" s="5" t="s">
        <v>28956</v>
      </c>
      <c r="F4210" s="5" t="s">
        <v>431</v>
      </c>
      <c r="G4210" s="5" t="s">
        <v>610</v>
      </c>
      <c r="H4210" s="7">
        <v>991026</v>
      </c>
      <c r="I4210" s="5">
        <v>7</v>
      </c>
      <c r="J4210" s="5">
        <v>1</v>
      </c>
      <c r="K4210" s="5" t="s">
        <v>28957</v>
      </c>
      <c r="L4210" s="5">
        <v>3.3099999999999997E-2</v>
      </c>
      <c r="M4210" s="8">
        <v>932156683</v>
      </c>
      <c r="N4210" s="8"/>
      <c r="O4210" s="8"/>
      <c r="P4210" s="8"/>
      <c r="Q4210" s="8"/>
      <c r="R4210" s="5" t="s">
        <v>417</v>
      </c>
      <c r="S4210" s="5" t="s">
        <v>417</v>
      </c>
      <c r="T4210" s="5" t="s">
        <v>417</v>
      </c>
      <c r="U4210" s="5" t="s">
        <v>417</v>
      </c>
      <c r="V4210" s="5" t="s">
        <v>417</v>
      </c>
      <c r="W4210" s="5" t="s">
        <v>417</v>
      </c>
      <c r="X4210" s="5" t="s">
        <v>417</v>
      </c>
      <c r="Y4210" s="5" t="s">
        <v>417</v>
      </c>
      <c r="Z4210" s="5" t="s">
        <v>417</v>
      </c>
      <c r="AA4210" s="5" t="s">
        <v>417</v>
      </c>
      <c r="AB4210" s="5" t="s">
        <v>28958</v>
      </c>
      <c r="AC4210" s="5"/>
      <c r="AD4210" s="5"/>
      <c r="AE4210" s="5"/>
      <c r="AF4210" s="5"/>
    </row>
    <row r="4211" spans="1:32" hidden="1">
      <c r="A4211" s="5" t="s">
        <v>28959</v>
      </c>
      <c r="B4211" s="5" t="str">
        <f>IF(COUNTIF('Leads Priorizados INT'!M:M,A4211)&gt;0,"Sí","No")</f>
        <v>No</v>
      </c>
      <c r="C4211">
        <v>0</v>
      </c>
      <c r="D4211" s="6" t="s">
        <v>414</v>
      </c>
      <c r="E4211" s="5" t="s">
        <v>28960</v>
      </c>
      <c r="F4211" s="5" t="s">
        <v>1019</v>
      </c>
      <c r="G4211" s="5" t="s">
        <v>25930</v>
      </c>
      <c r="H4211" s="7">
        <v>479724</v>
      </c>
      <c r="I4211" s="5">
        <v>1</v>
      </c>
      <c r="J4211" s="5">
        <v>3</v>
      </c>
      <c r="K4211" s="5" t="s">
        <v>28961</v>
      </c>
      <c r="L4211" s="5">
        <v>3.3099999999999997E-2</v>
      </c>
      <c r="M4211" s="8">
        <v>948211250</v>
      </c>
      <c r="N4211" s="8">
        <v>689501244</v>
      </c>
      <c r="O4211" s="8"/>
      <c r="P4211" s="8"/>
      <c r="Q4211" s="8"/>
      <c r="R4211" s="5" t="s">
        <v>417</v>
      </c>
      <c r="S4211" s="5" t="s">
        <v>417</v>
      </c>
      <c r="T4211" s="5" t="s">
        <v>417</v>
      </c>
      <c r="U4211" s="5" t="s">
        <v>417</v>
      </c>
      <c r="V4211" s="5" t="s">
        <v>417</v>
      </c>
      <c r="W4211" s="5" t="s">
        <v>417</v>
      </c>
      <c r="X4211" s="5" t="s">
        <v>417</v>
      </c>
      <c r="Y4211" s="5" t="s">
        <v>417</v>
      </c>
      <c r="Z4211" s="5" t="s">
        <v>417</v>
      </c>
      <c r="AA4211" s="5" t="s">
        <v>417</v>
      </c>
      <c r="AB4211" s="5"/>
      <c r="AC4211" s="5"/>
      <c r="AD4211" s="5"/>
      <c r="AE4211" s="5"/>
      <c r="AF4211" s="5"/>
    </row>
    <row r="4212" spans="1:32" hidden="1">
      <c r="A4212" s="5" t="s">
        <v>28962</v>
      </c>
      <c r="B4212" s="5" t="str">
        <f>IF(COUNTIF('Leads Priorizados INT'!M:M,A4212)&gt;0,"Sí","No")</f>
        <v>No</v>
      </c>
      <c r="C4212">
        <v>0</v>
      </c>
      <c r="D4212" s="6" t="s">
        <v>414</v>
      </c>
      <c r="E4212" s="5" t="s">
        <v>28963</v>
      </c>
      <c r="F4212" s="5" t="s">
        <v>152</v>
      </c>
      <c r="G4212" s="5" t="s">
        <v>916</v>
      </c>
      <c r="H4212" s="7">
        <v>842068</v>
      </c>
      <c r="I4212" s="5">
        <v>1</v>
      </c>
      <c r="J4212" s="5">
        <v>1</v>
      </c>
      <c r="K4212" s="5" t="s">
        <v>28964</v>
      </c>
      <c r="L4212" s="5">
        <v>3.3099999999999997E-2</v>
      </c>
      <c r="M4212" s="8"/>
      <c r="N4212" s="8"/>
      <c r="O4212" s="8"/>
      <c r="P4212" s="8"/>
      <c r="Q4212" s="8"/>
      <c r="R4212" s="5" t="s">
        <v>417</v>
      </c>
      <c r="S4212" s="5" t="s">
        <v>417</v>
      </c>
      <c r="T4212" s="5" t="s">
        <v>417</v>
      </c>
      <c r="U4212" s="5" t="s">
        <v>417</v>
      </c>
      <c r="V4212" s="5" t="s">
        <v>417</v>
      </c>
      <c r="W4212" s="5" t="s">
        <v>417</v>
      </c>
      <c r="X4212" s="5" t="s">
        <v>417</v>
      </c>
      <c r="Y4212" s="5" t="s">
        <v>417</v>
      </c>
      <c r="Z4212" s="5" t="s">
        <v>417</v>
      </c>
      <c r="AA4212" s="5" t="s">
        <v>417</v>
      </c>
      <c r="AB4212" s="5"/>
      <c r="AC4212" s="5"/>
      <c r="AD4212" s="5"/>
      <c r="AE4212" s="5"/>
      <c r="AF4212" s="5"/>
    </row>
    <row r="4213" spans="1:32" hidden="1">
      <c r="A4213" s="5" t="s">
        <v>28965</v>
      </c>
      <c r="B4213" s="5" t="str">
        <f>IF(COUNTIF('Leads Priorizados INT'!M:M,A4213)&gt;0,"Sí","No")</f>
        <v>No</v>
      </c>
      <c r="C4213">
        <v>0</v>
      </c>
      <c r="D4213" s="6" t="s">
        <v>414</v>
      </c>
      <c r="E4213" s="5" t="s">
        <v>28966</v>
      </c>
      <c r="F4213" s="5" t="s">
        <v>581</v>
      </c>
      <c r="G4213" s="5" t="s">
        <v>15374</v>
      </c>
      <c r="H4213" s="7">
        <v>600649</v>
      </c>
      <c r="I4213" s="5">
        <v>3</v>
      </c>
      <c r="J4213" s="5">
        <v>1</v>
      </c>
      <c r="K4213" s="5" t="s">
        <v>28967</v>
      </c>
      <c r="L4213" s="5">
        <v>3.3000000000000002E-2</v>
      </c>
      <c r="M4213" s="8">
        <v>986260807</v>
      </c>
      <c r="N4213" s="8">
        <v>639537918</v>
      </c>
      <c r="O4213" s="8">
        <v>635626376</v>
      </c>
      <c r="P4213" s="8">
        <v>635626451</v>
      </c>
      <c r="Q4213" s="8">
        <v>645917027</v>
      </c>
      <c r="R4213" s="5" t="s">
        <v>417</v>
      </c>
      <c r="S4213" s="5" t="s">
        <v>417</v>
      </c>
      <c r="T4213" s="5" t="s">
        <v>417</v>
      </c>
      <c r="U4213" s="5" t="s">
        <v>417</v>
      </c>
      <c r="V4213" s="5" t="s">
        <v>417</v>
      </c>
      <c r="W4213" s="5" t="s">
        <v>417</v>
      </c>
      <c r="X4213" s="5" t="s">
        <v>417</v>
      </c>
      <c r="Y4213" s="5" t="s">
        <v>417</v>
      </c>
      <c r="Z4213" s="5" t="s">
        <v>417</v>
      </c>
      <c r="AA4213" s="5" t="s">
        <v>417</v>
      </c>
      <c r="AB4213" s="5"/>
      <c r="AC4213" s="5"/>
      <c r="AD4213" s="5"/>
      <c r="AE4213" s="5"/>
      <c r="AF4213" s="5"/>
    </row>
    <row r="4214" spans="1:32">
      <c r="A4214" s="5" t="s">
        <v>28968</v>
      </c>
      <c r="B4214" s="5" t="str">
        <f>IF(COUNTIF('Leads Priorizados INT'!M:M,A4214)&gt;0,"Sí","No")</f>
        <v>No</v>
      </c>
      <c r="C4214">
        <v>1</v>
      </c>
      <c r="D4214" s="6" t="s">
        <v>414</v>
      </c>
      <c r="E4214" s="5" t="s">
        <v>28969</v>
      </c>
      <c r="F4214" s="5" t="s">
        <v>873</v>
      </c>
      <c r="G4214" s="5" t="s">
        <v>19442</v>
      </c>
      <c r="H4214" s="7">
        <v>1022736</v>
      </c>
      <c r="I4214" s="5">
        <v>7</v>
      </c>
      <c r="J4214" s="5">
        <v>2</v>
      </c>
      <c r="K4214" s="5" t="s">
        <v>28970</v>
      </c>
      <c r="L4214" s="5">
        <v>3.3000000000000002E-2</v>
      </c>
      <c r="M4214" s="8"/>
      <c r="N4214" s="8"/>
      <c r="O4214" s="8"/>
      <c r="P4214" s="8"/>
      <c r="Q4214" s="8"/>
      <c r="R4214" s="5" t="s">
        <v>417</v>
      </c>
      <c r="S4214" s="5" t="s">
        <v>417</v>
      </c>
      <c r="T4214" s="5" t="s">
        <v>417</v>
      </c>
      <c r="U4214" s="5" t="s">
        <v>417</v>
      </c>
      <c r="V4214" s="5" t="s">
        <v>417</v>
      </c>
      <c r="W4214" s="5" t="s">
        <v>417</v>
      </c>
      <c r="X4214" s="5" t="s">
        <v>417</v>
      </c>
      <c r="Y4214" s="5" t="s">
        <v>417</v>
      </c>
      <c r="Z4214" s="5" t="s">
        <v>417</v>
      </c>
      <c r="AA4214" s="5" t="s">
        <v>417</v>
      </c>
      <c r="AB4214" s="5"/>
      <c r="AC4214" s="5"/>
      <c r="AD4214" s="5"/>
      <c r="AE4214" s="5"/>
      <c r="AF4214" s="5"/>
    </row>
    <row r="4215" spans="1:32" hidden="1">
      <c r="A4215" s="5" t="s">
        <v>28971</v>
      </c>
      <c r="B4215" s="5" t="str">
        <f>IF(COUNTIF('Leads Priorizados INT'!M:M,A4215)&gt;0,"Sí","No")</f>
        <v>No</v>
      </c>
      <c r="C4215">
        <v>0</v>
      </c>
      <c r="D4215" s="6" t="s">
        <v>430</v>
      </c>
      <c r="E4215" s="5" t="s">
        <v>28972</v>
      </c>
      <c r="F4215" s="5" t="s">
        <v>740</v>
      </c>
      <c r="G4215" s="5" t="s">
        <v>28973</v>
      </c>
      <c r="H4215" s="7">
        <v>374701</v>
      </c>
      <c r="I4215" s="5">
        <v>2</v>
      </c>
      <c r="J4215" s="5">
        <v>4</v>
      </c>
      <c r="K4215" s="5" t="s">
        <v>28974</v>
      </c>
      <c r="L4215" s="5">
        <v>3.2899999999999999E-2</v>
      </c>
      <c r="M4215" s="8">
        <v>924496143</v>
      </c>
      <c r="N4215" s="8">
        <v>924433154</v>
      </c>
      <c r="O4215" s="8">
        <v>666039144</v>
      </c>
      <c r="P4215" s="8">
        <v>638902990</v>
      </c>
      <c r="Q4215" s="8">
        <v>626159892</v>
      </c>
      <c r="R4215" s="5" t="s">
        <v>417</v>
      </c>
      <c r="S4215" s="5" t="s">
        <v>417</v>
      </c>
      <c r="T4215" s="5" t="s">
        <v>417</v>
      </c>
      <c r="U4215" s="5" t="s">
        <v>417</v>
      </c>
      <c r="V4215" s="5" t="s">
        <v>417</v>
      </c>
      <c r="W4215" s="5" t="s">
        <v>417</v>
      </c>
      <c r="X4215" s="5" t="s">
        <v>417</v>
      </c>
      <c r="Y4215" s="5" t="s">
        <v>417</v>
      </c>
      <c r="Z4215" s="5" t="s">
        <v>417</v>
      </c>
      <c r="AA4215" s="5" t="s">
        <v>417</v>
      </c>
      <c r="AB4215" s="5"/>
      <c r="AC4215" s="5"/>
      <c r="AD4215" s="5"/>
      <c r="AE4215" s="5"/>
      <c r="AF4215" s="5"/>
    </row>
    <row r="4216" spans="1:32" hidden="1">
      <c r="A4216" s="5" t="s">
        <v>28975</v>
      </c>
      <c r="B4216" s="5" t="str">
        <f>IF(COUNTIF('Leads Priorizados INT'!M:M,A4216)&gt;0,"Sí","No")</f>
        <v>No</v>
      </c>
      <c r="C4216">
        <v>0</v>
      </c>
      <c r="D4216" s="6" t="s">
        <v>414</v>
      </c>
      <c r="E4216" s="5" t="s">
        <v>28976</v>
      </c>
      <c r="F4216" s="5" t="s">
        <v>564</v>
      </c>
      <c r="G4216" s="5" t="s">
        <v>28977</v>
      </c>
      <c r="H4216" s="7">
        <v>519142</v>
      </c>
      <c r="I4216" s="5">
        <v>4</v>
      </c>
      <c r="J4216" s="5">
        <v>1</v>
      </c>
      <c r="K4216" s="5" t="s">
        <v>28978</v>
      </c>
      <c r="L4216" s="5">
        <v>3.2899999999999999E-2</v>
      </c>
      <c r="M4216" s="8">
        <v>947256677</v>
      </c>
      <c r="N4216" s="8"/>
      <c r="O4216" s="8"/>
      <c r="P4216" s="8"/>
      <c r="Q4216" s="8"/>
      <c r="R4216" s="5" t="s">
        <v>417</v>
      </c>
      <c r="S4216" s="5" t="s">
        <v>417</v>
      </c>
      <c r="T4216" s="5" t="s">
        <v>417</v>
      </c>
      <c r="U4216" s="5" t="s">
        <v>417</v>
      </c>
      <c r="V4216" s="5" t="s">
        <v>417</v>
      </c>
      <c r="W4216" s="5" t="s">
        <v>417</v>
      </c>
      <c r="X4216" s="5" t="s">
        <v>417</v>
      </c>
      <c r="Y4216" s="5" t="s">
        <v>417</v>
      </c>
      <c r="Z4216" s="5" t="s">
        <v>417</v>
      </c>
      <c r="AA4216" s="5" t="s">
        <v>417</v>
      </c>
      <c r="AB4216" s="5" t="s">
        <v>28979</v>
      </c>
      <c r="AC4216" s="5"/>
      <c r="AD4216" s="5"/>
      <c r="AE4216" s="5"/>
      <c r="AF4216" s="5"/>
    </row>
    <row r="4217" spans="1:32" hidden="1">
      <c r="A4217" s="5" t="s">
        <v>28980</v>
      </c>
      <c r="B4217" s="5" t="str">
        <f>IF(COUNTIF('Leads Priorizados INT'!M:M,A4217)&gt;0,"Sí","No")</f>
        <v>No</v>
      </c>
      <c r="C4217">
        <v>0</v>
      </c>
      <c r="D4217" s="6" t="s">
        <v>430</v>
      </c>
      <c r="E4217" s="5" t="s">
        <v>28981</v>
      </c>
      <c r="F4217" s="5" t="s">
        <v>729</v>
      </c>
      <c r="G4217" s="5" t="s">
        <v>10039</v>
      </c>
      <c r="H4217" s="7">
        <v>924935</v>
      </c>
      <c r="I4217" s="5">
        <v>6</v>
      </c>
      <c r="J4217" s="5">
        <v>1</v>
      </c>
      <c r="K4217" s="5" t="s">
        <v>28982</v>
      </c>
      <c r="L4217" s="5">
        <v>3.2899999999999999E-2</v>
      </c>
      <c r="M4217" s="8">
        <v>976920193</v>
      </c>
      <c r="N4217" s="8">
        <v>976314857</v>
      </c>
      <c r="O4217" s="8">
        <v>976468002</v>
      </c>
      <c r="P4217" s="8">
        <v>662156817</v>
      </c>
      <c r="Q4217" s="8">
        <v>670040969</v>
      </c>
      <c r="R4217" s="5" t="s">
        <v>417</v>
      </c>
      <c r="S4217" s="5" t="s">
        <v>417</v>
      </c>
      <c r="T4217" s="5" t="s">
        <v>417</v>
      </c>
      <c r="U4217" s="5" t="s">
        <v>417</v>
      </c>
      <c r="V4217" s="5" t="s">
        <v>417</v>
      </c>
      <c r="W4217" s="5" t="s">
        <v>417</v>
      </c>
      <c r="X4217" s="5" t="s">
        <v>417</v>
      </c>
      <c r="Y4217" s="5" t="s">
        <v>417</v>
      </c>
      <c r="Z4217" s="5" t="s">
        <v>417</v>
      </c>
      <c r="AA4217" s="5" t="s">
        <v>417</v>
      </c>
      <c r="AB4217" s="5" t="s">
        <v>28983</v>
      </c>
      <c r="AC4217" s="5"/>
      <c r="AD4217" s="5"/>
      <c r="AE4217" s="5"/>
      <c r="AF4217" s="5"/>
    </row>
    <row r="4218" spans="1:32" hidden="1">
      <c r="A4218" s="5" t="s">
        <v>28984</v>
      </c>
      <c r="B4218" s="5" t="str">
        <f>IF(COUNTIF('Leads Priorizados INT'!M:M,A4218)&gt;0,"Sí","No")</f>
        <v>No</v>
      </c>
      <c r="C4218">
        <v>0</v>
      </c>
      <c r="D4218" s="6" t="s">
        <v>414</v>
      </c>
      <c r="E4218" s="5" t="s">
        <v>28985</v>
      </c>
      <c r="F4218" s="5" t="s">
        <v>1118</v>
      </c>
      <c r="G4218" s="5" t="s">
        <v>27750</v>
      </c>
      <c r="H4218" s="7">
        <v>364295</v>
      </c>
      <c r="I4218" s="5">
        <v>4</v>
      </c>
      <c r="J4218" s="5">
        <v>1</v>
      </c>
      <c r="K4218" s="5" t="s">
        <v>28986</v>
      </c>
      <c r="L4218" s="5">
        <v>3.2899999999999999E-2</v>
      </c>
      <c r="M4218" s="8">
        <v>972268002</v>
      </c>
      <c r="N4218" s="8"/>
      <c r="O4218" s="8"/>
      <c r="P4218" s="8"/>
      <c r="Q4218" s="8"/>
      <c r="R4218" s="5" t="s">
        <v>417</v>
      </c>
      <c r="S4218" s="5" t="s">
        <v>417</v>
      </c>
      <c r="T4218" s="5" t="s">
        <v>417</v>
      </c>
      <c r="U4218" s="5" t="s">
        <v>417</v>
      </c>
      <c r="V4218" s="5" t="s">
        <v>417</v>
      </c>
      <c r="W4218" s="5" t="s">
        <v>417</v>
      </c>
      <c r="X4218" s="5" t="s">
        <v>417</v>
      </c>
      <c r="Y4218" s="5" t="s">
        <v>417</v>
      </c>
      <c r="Z4218" s="5" t="s">
        <v>417</v>
      </c>
      <c r="AA4218" s="5" t="s">
        <v>417</v>
      </c>
      <c r="AB4218" s="5" t="s">
        <v>28987</v>
      </c>
      <c r="AC4218" s="5" t="s">
        <v>28988</v>
      </c>
      <c r="AD4218" s="5"/>
      <c r="AE4218" s="5"/>
      <c r="AF4218" s="5"/>
    </row>
    <row r="4219" spans="1:32" hidden="1">
      <c r="A4219" s="5" t="s">
        <v>28989</v>
      </c>
      <c r="B4219" s="5" t="str">
        <f>IF(COUNTIF('Leads Priorizados INT'!M:M,A4219)&gt;0,"Sí","No")</f>
        <v>No</v>
      </c>
      <c r="C4219">
        <v>0</v>
      </c>
      <c r="D4219" s="6" t="s">
        <v>430</v>
      </c>
      <c r="E4219" s="5" t="s">
        <v>28990</v>
      </c>
      <c r="F4219" s="5" t="s">
        <v>873</v>
      </c>
      <c r="G4219" s="5" t="s">
        <v>16230</v>
      </c>
      <c r="H4219" s="7">
        <v>4450515</v>
      </c>
      <c r="I4219" s="5">
        <v>18</v>
      </c>
      <c r="J4219" s="5">
        <v>3</v>
      </c>
      <c r="K4219" s="5" t="s">
        <v>28991</v>
      </c>
      <c r="L4219" s="5">
        <v>3.2899999999999999E-2</v>
      </c>
      <c r="M4219" s="8">
        <v>952179735</v>
      </c>
      <c r="N4219" s="8">
        <v>666920146</v>
      </c>
      <c r="O4219" s="8">
        <v>658582753</v>
      </c>
      <c r="P4219" s="8">
        <v>638496053</v>
      </c>
      <c r="Q4219" s="8">
        <v>605694256</v>
      </c>
      <c r="R4219" s="5" t="s">
        <v>417</v>
      </c>
      <c r="S4219" s="5" t="s">
        <v>417</v>
      </c>
      <c r="T4219" s="5" t="s">
        <v>417</v>
      </c>
      <c r="U4219" s="5" t="s">
        <v>417</v>
      </c>
      <c r="V4219" s="5" t="s">
        <v>417</v>
      </c>
      <c r="W4219" s="5" t="s">
        <v>417</v>
      </c>
      <c r="X4219" s="5" t="s">
        <v>417</v>
      </c>
      <c r="Y4219" s="5" t="s">
        <v>417</v>
      </c>
      <c r="Z4219" s="5" t="s">
        <v>417</v>
      </c>
      <c r="AA4219" s="5" t="s">
        <v>417</v>
      </c>
      <c r="AB4219" s="5"/>
      <c r="AC4219" s="5"/>
      <c r="AD4219" s="5"/>
      <c r="AE4219" s="5"/>
      <c r="AF4219" s="5"/>
    </row>
    <row r="4220" spans="1:32" hidden="1">
      <c r="A4220" s="5" t="s">
        <v>28992</v>
      </c>
      <c r="B4220" s="5" t="str">
        <f>IF(COUNTIF('Leads Priorizados INT'!M:M,A4220)&gt;0,"Sí","No")</f>
        <v>No</v>
      </c>
      <c r="C4220">
        <v>0</v>
      </c>
      <c r="D4220" s="6" t="s">
        <v>414</v>
      </c>
      <c r="E4220" s="5" t="s">
        <v>28993</v>
      </c>
      <c r="F4220" s="5" t="s">
        <v>1245</v>
      </c>
      <c r="G4220" s="5" t="s">
        <v>28994</v>
      </c>
      <c r="H4220" s="7">
        <v>964410</v>
      </c>
      <c r="I4220" s="5">
        <v>7</v>
      </c>
      <c r="J4220" s="5">
        <v>2</v>
      </c>
      <c r="K4220" s="5" t="s">
        <v>28995</v>
      </c>
      <c r="L4220" s="5">
        <v>3.2899999999999999E-2</v>
      </c>
      <c r="M4220" s="8">
        <v>946770048</v>
      </c>
      <c r="N4220" s="8"/>
      <c r="O4220" s="8"/>
      <c r="P4220" s="8"/>
      <c r="Q4220" s="8"/>
      <c r="R4220" s="5" t="s">
        <v>417</v>
      </c>
      <c r="S4220" s="5" t="s">
        <v>417</v>
      </c>
      <c r="T4220" s="5" t="s">
        <v>417</v>
      </c>
      <c r="U4220" s="5" t="s">
        <v>417</v>
      </c>
      <c r="V4220" s="5" t="s">
        <v>417</v>
      </c>
      <c r="W4220" s="5" t="s">
        <v>417</v>
      </c>
      <c r="X4220" s="5" t="s">
        <v>417</v>
      </c>
      <c r="Y4220" s="5" t="s">
        <v>417</v>
      </c>
      <c r="Z4220" s="5" t="s">
        <v>417</v>
      </c>
      <c r="AA4220" s="5" t="s">
        <v>417</v>
      </c>
      <c r="AB4220" s="5" t="s">
        <v>28996</v>
      </c>
      <c r="AC4220" s="5"/>
      <c r="AD4220" s="5"/>
      <c r="AE4220" s="5"/>
      <c r="AF4220" s="5"/>
    </row>
    <row r="4221" spans="1:32">
      <c r="A4221" s="5" t="s">
        <v>28997</v>
      </c>
      <c r="B4221" s="5" t="str">
        <f>IF(COUNTIF('Leads Priorizados INT'!M:M,A4221)&gt;0,"Sí","No")</f>
        <v>No</v>
      </c>
      <c r="C4221">
        <v>1</v>
      </c>
      <c r="D4221" s="6" t="s">
        <v>414</v>
      </c>
      <c r="E4221" s="5" t="s">
        <v>28998</v>
      </c>
      <c r="F4221" s="5" t="s">
        <v>12657</v>
      </c>
      <c r="G4221" s="5" t="s">
        <v>25442</v>
      </c>
      <c r="H4221" s="7">
        <v>618695</v>
      </c>
      <c r="I4221" s="5">
        <v>1</v>
      </c>
      <c r="J4221" s="5">
        <v>4</v>
      </c>
      <c r="K4221" s="5" t="s">
        <v>28999</v>
      </c>
      <c r="L4221" s="5">
        <v>3.2800000000000003E-2</v>
      </c>
      <c r="M4221" s="8"/>
      <c r="N4221" s="8"/>
      <c r="O4221" s="8"/>
      <c r="P4221" s="8"/>
      <c r="Q4221" s="8"/>
      <c r="R4221" s="5" t="s">
        <v>417</v>
      </c>
      <c r="S4221" s="5" t="s">
        <v>417</v>
      </c>
      <c r="T4221" s="5" t="s">
        <v>417</v>
      </c>
      <c r="U4221" s="5" t="s">
        <v>417</v>
      </c>
      <c r="V4221" s="5" t="s">
        <v>417</v>
      </c>
      <c r="W4221" s="5" t="s">
        <v>417</v>
      </c>
      <c r="X4221" s="5" t="s">
        <v>417</v>
      </c>
      <c r="Y4221" s="5" t="s">
        <v>417</v>
      </c>
      <c r="Z4221" s="5" t="s">
        <v>417</v>
      </c>
      <c r="AA4221" s="5" t="s">
        <v>417</v>
      </c>
      <c r="AB4221" s="5"/>
      <c r="AC4221" s="5"/>
      <c r="AD4221" s="5"/>
      <c r="AE4221" s="5"/>
      <c r="AF4221" s="5"/>
    </row>
    <row r="4222" spans="1:32" hidden="1">
      <c r="A4222" s="5" t="s">
        <v>29000</v>
      </c>
      <c r="B4222" s="5" t="str">
        <f>IF(COUNTIF('Leads Priorizados INT'!M:M,A4222)&gt;0,"Sí","No")</f>
        <v>No</v>
      </c>
      <c r="C4222">
        <v>0</v>
      </c>
      <c r="D4222" s="6" t="s">
        <v>414</v>
      </c>
      <c r="E4222" s="5" t="s">
        <v>29001</v>
      </c>
      <c r="F4222" s="5" t="s">
        <v>1382</v>
      </c>
      <c r="G4222" s="5" t="s">
        <v>22229</v>
      </c>
      <c r="H4222" s="7">
        <v>1367885</v>
      </c>
      <c r="I4222" s="5">
        <v>7</v>
      </c>
      <c r="J4222" s="5">
        <v>1</v>
      </c>
      <c r="K4222" s="5" t="s">
        <v>29002</v>
      </c>
      <c r="L4222" s="5">
        <v>3.2800000000000003E-2</v>
      </c>
      <c r="M4222" s="8">
        <v>961576735</v>
      </c>
      <c r="N4222" s="8"/>
      <c r="O4222" s="8"/>
      <c r="P4222" s="8"/>
      <c r="Q4222" s="8"/>
      <c r="R4222" s="5" t="s">
        <v>417</v>
      </c>
      <c r="S4222" s="5" t="s">
        <v>417</v>
      </c>
      <c r="T4222" s="5" t="s">
        <v>417</v>
      </c>
      <c r="U4222" s="5" t="s">
        <v>417</v>
      </c>
      <c r="V4222" s="5" t="s">
        <v>417</v>
      </c>
      <c r="W4222" s="5" t="s">
        <v>417</v>
      </c>
      <c r="X4222" s="5" t="s">
        <v>417</v>
      </c>
      <c r="Y4222" s="5" t="s">
        <v>417</v>
      </c>
      <c r="Z4222" s="5" t="s">
        <v>417</v>
      </c>
      <c r="AA4222" s="5" t="s">
        <v>417</v>
      </c>
      <c r="AB4222" s="5"/>
      <c r="AC4222" s="5"/>
      <c r="AD4222" s="5"/>
      <c r="AE4222" s="5"/>
      <c r="AF4222" s="5"/>
    </row>
    <row r="4223" spans="1:32" hidden="1">
      <c r="A4223" s="5" t="s">
        <v>29003</v>
      </c>
      <c r="B4223" s="5" t="str">
        <f>IF(COUNTIF('Leads Priorizados INT'!M:M,A4223)&gt;0,"Sí","No")</f>
        <v>No</v>
      </c>
      <c r="C4223">
        <v>0</v>
      </c>
      <c r="D4223" s="6" t="s">
        <v>430</v>
      </c>
      <c r="E4223" s="5" t="s">
        <v>29004</v>
      </c>
      <c r="F4223" s="5" t="s">
        <v>431</v>
      </c>
      <c r="G4223" s="5" t="s">
        <v>20121</v>
      </c>
      <c r="H4223" s="7">
        <v>1111462</v>
      </c>
      <c r="I4223" s="5">
        <v>7</v>
      </c>
      <c r="J4223" s="5">
        <v>1</v>
      </c>
      <c r="K4223" s="5" t="s">
        <v>29005</v>
      </c>
      <c r="L4223" s="5">
        <v>3.27E-2</v>
      </c>
      <c r="M4223" s="8">
        <v>938611204</v>
      </c>
      <c r="N4223" s="8">
        <v>938701332</v>
      </c>
      <c r="O4223" s="8">
        <v>935167092</v>
      </c>
      <c r="P4223" s="8">
        <v>647437150</v>
      </c>
      <c r="Q4223" s="8">
        <v>647444997</v>
      </c>
      <c r="R4223" s="5" t="s">
        <v>417</v>
      </c>
      <c r="S4223" s="5" t="s">
        <v>417</v>
      </c>
      <c r="T4223" s="5" t="s">
        <v>417</v>
      </c>
      <c r="U4223" s="5" t="s">
        <v>417</v>
      </c>
      <c r="V4223" s="5" t="s">
        <v>417</v>
      </c>
      <c r="W4223" s="5" t="s">
        <v>417</v>
      </c>
      <c r="X4223" s="5" t="s">
        <v>417</v>
      </c>
      <c r="Y4223" s="5" t="s">
        <v>417</v>
      </c>
      <c r="Z4223" s="5" t="s">
        <v>417</v>
      </c>
      <c r="AA4223" s="5" t="s">
        <v>417</v>
      </c>
      <c r="AB4223" s="5"/>
      <c r="AC4223" s="5"/>
      <c r="AD4223" s="5"/>
      <c r="AE4223" s="5"/>
      <c r="AF4223" s="5"/>
    </row>
    <row r="4224" spans="1:32" hidden="1">
      <c r="A4224" s="5" t="s">
        <v>29006</v>
      </c>
      <c r="B4224" s="5" t="str">
        <f>IF(COUNTIF('Leads Priorizados INT'!M:M,A4224)&gt;0,"Sí","No")</f>
        <v>No</v>
      </c>
      <c r="C4224">
        <v>0</v>
      </c>
      <c r="D4224" s="6" t="s">
        <v>414</v>
      </c>
      <c r="E4224" s="5" t="s">
        <v>29007</v>
      </c>
      <c r="F4224" s="5" t="s">
        <v>431</v>
      </c>
      <c r="G4224" s="5" t="s">
        <v>1094</v>
      </c>
      <c r="H4224" s="7">
        <v>857131</v>
      </c>
      <c r="I4224" s="5">
        <v>8</v>
      </c>
      <c r="J4224" s="5">
        <v>1</v>
      </c>
      <c r="K4224" s="5" t="s">
        <v>29008</v>
      </c>
      <c r="L4224" s="5">
        <v>3.27E-2</v>
      </c>
      <c r="M4224" s="8"/>
      <c r="N4224" s="8"/>
      <c r="O4224" s="8"/>
      <c r="P4224" s="8"/>
      <c r="Q4224" s="8"/>
      <c r="R4224" s="5" t="s">
        <v>417</v>
      </c>
      <c r="S4224" s="5" t="s">
        <v>417</v>
      </c>
      <c r="T4224" s="5" t="s">
        <v>417</v>
      </c>
      <c r="U4224" s="5" t="s">
        <v>417</v>
      </c>
      <c r="V4224" s="5" t="s">
        <v>417</v>
      </c>
      <c r="W4224" s="5" t="s">
        <v>417</v>
      </c>
      <c r="X4224" s="5" t="s">
        <v>417</v>
      </c>
      <c r="Y4224" s="5" t="s">
        <v>417</v>
      </c>
      <c r="Z4224" s="5" t="s">
        <v>417</v>
      </c>
      <c r="AA4224" s="5" t="s">
        <v>417</v>
      </c>
      <c r="AB4224" s="5"/>
      <c r="AC4224" s="5"/>
      <c r="AD4224" s="5"/>
      <c r="AE4224" s="5"/>
      <c r="AF4224" s="5"/>
    </row>
    <row r="4225" spans="1:32" hidden="1">
      <c r="A4225" s="5" t="s">
        <v>29009</v>
      </c>
      <c r="B4225" s="5" t="str">
        <f>IF(COUNTIF('Leads Priorizados INT'!M:M,A4225)&gt;0,"Sí","No")</f>
        <v>No</v>
      </c>
      <c r="C4225">
        <v>0</v>
      </c>
      <c r="D4225" s="6" t="s">
        <v>414</v>
      </c>
      <c r="E4225" s="5" t="s">
        <v>29010</v>
      </c>
      <c r="F4225" s="5" t="s">
        <v>2926</v>
      </c>
      <c r="G4225" s="5" t="s">
        <v>29011</v>
      </c>
      <c r="H4225" s="7">
        <v>1019091</v>
      </c>
      <c r="I4225" s="5">
        <v>3</v>
      </c>
      <c r="J4225" s="5">
        <v>1</v>
      </c>
      <c r="K4225" s="5" t="s">
        <v>29012</v>
      </c>
      <c r="L4225" s="5">
        <v>3.27E-2</v>
      </c>
      <c r="M4225" s="8"/>
      <c r="N4225" s="8"/>
      <c r="O4225" s="8"/>
      <c r="P4225" s="8"/>
      <c r="Q4225" s="8"/>
      <c r="R4225" s="5" t="s">
        <v>417</v>
      </c>
      <c r="S4225" s="5" t="s">
        <v>417</v>
      </c>
      <c r="T4225" s="5" t="s">
        <v>417</v>
      </c>
      <c r="U4225" s="5" t="s">
        <v>417</v>
      </c>
      <c r="V4225" s="5" t="s">
        <v>417</v>
      </c>
      <c r="W4225" s="5" t="s">
        <v>417</v>
      </c>
      <c r="X4225" s="5" t="s">
        <v>417</v>
      </c>
      <c r="Y4225" s="5" t="s">
        <v>417</v>
      </c>
      <c r="Z4225" s="5" t="s">
        <v>417</v>
      </c>
      <c r="AA4225" s="5" t="s">
        <v>417</v>
      </c>
      <c r="AB4225" s="5"/>
      <c r="AC4225" s="5"/>
      <c r="AD4225" s="5"/>
      <c r="AE4225" s="5"/>
      <c r="AF4225" s="5"/>
    </row>
    <row r="4226" spans="1:32" hidden="1">
      <c r="A4226" s="5" t="s">
        <v>29013</v>
      </c>
      <c r="B4226" s="5" t="str">
        <f>IF(COUNTIF('Leads Priorizados INT'!M:M,A4226)&gt;0,"Sí","No")</f>
        <v>No</v>
      </c>
      <c r="C4226">
        <v>0</v>
      </c>
      <c r="D4226" s="6" t="s">
        <v>430</v>
      </c>
      <c r="E4226" s="5" t="s">
        <v>29014</v>
      </c>
      <c r="F4226" s="5" t="s">
        <v>152</v>
      </c>
      <c r="G4226" s="5" t="s">
        <v>780</v>
      </c>
      <c r="H4226" s="7">
        <v>564670</v>
      </c>
      <c r="I4226" s="5">
        <v>8</v>
      </c>
      <c r="J4226" s="5">
        <v>1</v>
      </c>
      <c r="K4226" s="5" t="s">
        <v>29015</v>
      </c>
      <c r="L4226" s="5">
        <v>3.27E-2</v>
      </c>
      <c r="M4226" s="8">
        <v>911648496</v>
      </c>
      <c r="N4226" s="8">
        <v>637316071</v>
      </c>
      <c r="O4226" s="8">
        <v>610331737</v>
      </c>
      <c r="P4226" s="8">
        <v>607528424</v>
      </c>
      <c r="Q4226" s="8">
        <v>607547463</v>
      </c>
      <c r="R4226" s="5" t="s">
        <v>417</v>
      </c>
      <c r="S4226" s="5" t="s">
        <v>417</v>
      </c>
      <c r="T4226" s="5" t="s">
        <v>417</v>
      </c>
      <c r="U4226" s="5" t="s">
        <v>417</v>
      </c>
      <c r="V4226" s="5" t="s">
        <v>417</v>
      </c>
      <c r="W4226" s="5" t="s">
        <v>417</v>
      </c>
      <c r="X4226" s="5" t="s">
        <v>417</v>
      </c>
      <c r="Y4226" s="5" t="s">
        <v>417</v>
      </c>
      <c r="Z4226" s="5" t="s">
        <v>417</v>
      </c>
      <c r="AA4226" s="5" t="s">
        <v>417</v>
      </c>
      <c r="AB4226" s="5"/>
      <c r="AC4226" s="5"/>
      <c r="AD4226" s="5"/>
      <c r="AE4226" s="5"/>
      <c r="AF4226" s="5"/>
    </row>
    <row r="4227" spans="1:32" hidden="1">
      <c r="A4227" s="5" t="s">
        <v>29016</v>
      </c>
      <c r="B4227" s="5" t="str">
        <f>IF(COUNTIF('Leads Priorizados INT'!M:M,A4227)&gt;0,"Sí","No")</f>
        <v>No</v>
      </c>
      <c r="C4227">
        <v>0</v>
      </c>
      <c r="D4227" s="6" t="s">
        <v>414</v>
      </c>
      <c r="E4227" s="5" t="s">
        <v>29017</v>
      </c>
      <c r="F4227" s="5" t="s">
        <v>152</v>
      </c>
      <c r="G4227" s="5" t="s">
        <v>14919</v>
      </c>
      <c r="H4227" s="7">
        <v>711748</v>
      </c>
      <c r="I4227" s="5">
        <v>2</v>
      </c>
      <c r="J4227" s="5">
        <v>1</v>
      </c>
      <c r="K4227" s="5" t="s">
        <v>29018</v>
      </c>
      <c r="L4227" s="5">
        <v>3.27E-2</v>
      </c>
      <c r="M4227" s="8"/>
      <c r="N4227" s="8"/>
      <c r="O4227" s="8"/>
      <c r="P4227" s="8"/>
      <c r="Q4227" s="8"/>
      <c r="R4227" s="5" t="s">
        <v>417</v>
      </c>
      <c r="S4227" s="5" t="s">
        <v>417</v>
      </c>
      <c r="T4227" s="5" t="s">
        <v>417</v>
      </c>
      <c r="U4227" s="5" t="s">
        <v>417</v>
      </c>
      <c r="V4227" s="5" t="s">
        <v>417</v>
      </c>
      <c r="W4227" s="5" t="s">
        <v>417</v>
      </c>
      <c r="X4227" s="5" t="s">
        <v>417</v>
      </c>
      <c r="Y4227" s="5" t="s">
        <v>417</v>
      </c>
      <c r="Z4227" s="5" t="s">
        <v>417</v>
      </c>
      <c r="AA4227" s="5" t="s">
        <v>417</v>
      </c>
      <c r="AB4227" s="5"/>
      <c r="AC4227" s="5"/>
      <c r="AD4227" s="5"/>
      <c r="AE4227" s="5"/>
      <c r="AF4227" s="5"/>
    </row>
    <row r="4228" spans="1:32" hidden="1">
      <c r="A4228" s="5" t="s">
        <v>29019</v>
      </c>
      <c r="B4228" s="5" t="str">
        <f>IF(COUNTIF('Leads Priorizados INT'!M:M,A4228)&gt;0,"Sí","No")</f>
        <v>No</v>
      </c>
      <c r="C4228">
        <v>0</v>
      </c>
      <c r="D4228" s="6" t="s">
        <v>414</v>
      </c>
      <c r="E4228" s="5" t="s">
        <v>29020</v>
      </c>
      <c r="F4228" s="5" t="s">
        <v>152</v>
      </c>
      <c r="G4228" s="5" t="s">
        <v>9885</v>
      </c>
      <c r="H4228" s="7">
        <v>649530</v>
      </c>
      <c r="I4228" s="5">
        <v>2</v>
      </c>
      <c r="J4228" s="5">
        <v>1</v>
      </c>
      <c r="K4228" s="5" t="s">
        <v>29021</v>
      </c>
      <c r="L4228" s="5">
        <v>3.27E-2</v>
      </c>
      <c r="M4228" s="8"/>
      <c r="N4228" s="8"/>
      <c r="O4228" s="8"/>
      <c r="P4228" s="8"/>
      <c r="Q4228" s="8"/>
      <c r="R4228" s="5" t="s">
        <v>417</v>
      </c>
      <c r="S4228" s="5" t="s">
        <v>417</v>
      </c>
      <c r="T4228" s="5" t="s">
        <v>417</v>
      </c>
      <c r="U4228" s="5" t="s">
        <v>417</v>
      </c>
      <c r="V4228" s="5" t="s">
        <v>417</v>
      </c>
      <c r="W4228" s="5" t="s">
        <v>417</v>
      </c>
      <c r="X4228" s="5" t="s">
        <v>417</v>
      </c>
      <c r="Y4228" s="5" t="s">
        <v>417</v>
      </c>
      <c r="Z4228" s="5" t="s">
        <v>417</v>
      </c>
      <c r="AA4228" s="5" t="s">
        <v>417</v>
      </c>
      <c r="AB4228" s="5"/>
      <c r="AC4228" s="5"/>
      <c r="AD4228" s="5"/>
      <c r="AE4228" s="5"/>
      <c r="AF4228" s="5"/>
    </row>
    <row r="4229" spans="1:32" hidden="1">
      <c r="A4229" s="5" t="s">
        <v>29022</v>
      </c>
      <c r="B4229" s="5" t="str">
        <f>IF(COUNTIF('Leads Priorizados INT'!M:M,A4229)&gt;0,"Sí","No")</f>
        <v>No</v>
      </c>
      <c r="C4229">
        <v>0</v>
      </c>
      <c r="D4229" s="6" t="s">
        <v>414</v>
      </c>
      <c r="E4229" s="5" t="s">
        <v>29023</v>
      </c>
      <c r="F4229" s="5" t="s">
        <v>152</v>
      </c>
      <c r="G4229" s="5" t="s">
        <v>9402</v>
      </c>
      <c r="H4229" s="7">
        <v>666876</v>
      </c>
      <c r="I4229" s="5">
        <v>2</v>
      </c>
      <c r="J4229" s="5">
        <v>1</v>
      </c>
      <c r="K4229" s="5" t="s">
        <v>29024</v>
      </c>
      <c r="L4229" s="5">
        <v>3.27E-2</v>
      </c>
      <c r="M4229" s="8"/>
      <c r="N4229" s="8"/>
      <c r="O4229" s="8"/>
      <c r="P4229" s="8"/>
      <c r="Q4229" s="8"/>
      <c r="R4229" s="5" t="s">
        <v>417</v>
      </c>
      <c r="S4229" s="5" t="s">
        <v>417</v>
      </c>
      <c r="T4229" s="5" t="s">
        <v>417</v>
      </c>
      <c r="U4229" s="5" t="s">
        <v>417</v>
      </c>
      <c r="V4229" s="5" t="s">
        <v>417</v>
      </c>
      <c r="W4229" s="5" t="s">
        <v>417</v>
      </c>
      <c r="X4229" s="5" t="s">
        <v>417</v>
      </c>
      <c r="Y4229" s="5" t="s">
        <v>417</v>
      </c>
      <c r="Z4229" s="5" t="s">
        <v>417</v>
      </c>
      <c r="AA4229" s="5" t="s">
        <v>417</v>
      </c>
      <c r="AB4229" s="5"/>
      <c r="AC4229" s="5"/>
      <c r="AD4229" s="5"/>
      <c r="AE4229" s="5"/>
      <c r="AF4229" s="5"/>
    </row>
    <row r="4230" spans="1:32" hidden="1">
      <c r="A4230" s="5" t="s">
        <v>29025</v>
      </c>
      <c r="B4230" s="5" t="str">
        <f>IF(COUNTIF('Leads Priorizados INT'!M:M,A4230)&gt;0,"Sí","No")</f>
        <v>No</v>
      </c>
      <c r="C4230">
        <v>0</v>
      </c>
      <c r="D4230" s="6" t="s">
        <v>414</v>
      </c>
      <c r="E4230" s="5" t="s">
        <v>29026</v>
      </c>
      <c r="F4230" s="5" t="s">
        <v>152</v>
      </c>
      <c r="G4230" s="5" t="s">
        <v>14919</v>
      </c>
      <c r="H4230" s="7">
        <v>714864</v>
      </c>
      <c r="I4230" s="5">
        <v>3</v>
      </c>
      <c r="J4230" s="5">
        <v>1</v>
      </c>
      <c r="K4230" s="5" t="s">
        <v>29027</v>
      </c>
      <c r="L4230" s="5">
        <v>3.27E-2</v>
      </c>
      <c r="M4230" s="8"/>
      <c r="N4230" s="8"/>
      <c r="O4230" s="8"/>
      <c r="P4230" s="8"/>
      <c r="Q4230" s="8"/>
      <c r="R4230" s="5" t="s">
        <v>417</v>
      </c>
      <c r="S4230" s="5" t="s">
        <v>417</v>
      </c>
      <c r="T4230" s="5" t="s">
        <v>417</v>
      </c>
      <c r="U4230" s="5" t="s">
        <v>417</v>
      </c>
      <c r="V4230" s="5" t="s">
        <v>417</v>
      </c>
      <c r="W4230" s="5" t="s">
        <v>417</v>
      </c>
      <c r="X4230" s="5" t="s">
        <v>417</v>
      </c>
      <c r="Y4230" s="5" t="s">
        <v>417</v>
      </c>
      <c r="Z4230" s="5" t="s">
        <v>417</v>
      </c>
      <c r="AA4230" s="5" t="s">
        <v>417</v>
      </c>
      <c r="AB4230" s="5"/>
      <c r="AC4230" s="5"/>
      <c r="AD4230" s="5"/>
      <c r="AE4230" s="5"/>
      <c r="AF4230" s="5"/>
    </row>
    <row r="4231" spans="1:32" hidden="1">
      <c r="A4231" s="5" t="s">
        <v>29028</v>
      </c>
      <c r="B4231" s="5" t="str">
        <f>IF(COUNTIF('Leads Priorizados INT'!M:M,A4231)&gt;0,"Sí","No")</f>
        <v>No</v>
      </c>
      <c r="C4231">
        <v>0</v>
      </c>
      <c r="D4231" s="6" t="s">
        <v>414</v>
      </c>
      <c r="E4231" s="5" t="s">
        <v>29029</v>
      </c>
      <c r="F4231" s="5" t="s">
        <v>152</v>
      </c>
      <c r="G4231" s="5" t="s">
        <v>2868</v>
      </c>
      <c r="H4231" s="7">
        <v>703263</v>
      </c>
      <c r="I4231" s="5">
        <v>1</v>
      </c>
      <c r="J4231" s="5">
        <v>1</v>
      </c>
      <c r="K4231" s="5" t="s">
        <v>29030</v>
      </c>
      <c r="L4231" s="5">
        <v>3.27E-2</v>
      </c>
      <c r="M4231" s="8"/>
      <c r="N4231" s="8"/>
      <c r="O4231" s="8"/>
      <c r="P4231" s="8"/>
      <c r="Q4231" s="8"/>
      <c r="R4231" s="5" t="s">
        <v>417</v>
      </c>
      <c r="S4231" s="5" t="s">
        <v>417</v>
      </c>
      <c r="T4231" s="5" t="s">
        <v>417</v>
      </c>
      <c r="U4231" s="5" t="s">
        <v>417</v>
      </c>
      <c r="V4231" s="5" t="s">
        <v>417</v>
      </c>
      <c r="W4231" s="5" t="s">
        <v>417</v>
      </c>
      <c r="X4231" s="5" t="s">
        <v>417</v>
      </c>
      <c r="Y4231" s="5" t="s">
        <v>417</v>
      </c>
      <c r="Z4231" s="5" t="s">
        <v>417</v>
      </c>
      <c r="AA4231" s="5" t="s">
        <v>417</v>
      </c>
      <c r="AB4231" s="5"/>
      <c r="AC4231" s="5"/>
      <c r="AD4231" s="5"/>
      <c r="AE4231" s="5"/>
      <c r="AF4231" s="5"/>
    </row>
    <row r="4232" spans="1:32">
      <c r="A4232" s="5" t="s">
        <v>29031</v>
      </c>
      <c r="B4232" s="5" t="str">
        <f>IF(COUNTIF('Leads Priorizados INT'!M:M,A4232)&gt;0,"Sí","No")</f>
        <v>No</v>
      </c>
      <c r="C4232">
        <v>1</v>
      </c>
      <c r="D4232" s="6" t="s">
        <v>414</v>
      </c>
      <c r="E4232" s="5" t="s">
        <v>29032</v>
      </c>
      <c r="F4232" s="5" t="s">
        <v>152</v>
      </c>
      <c r="G4232" s="5" t="s">
        <v>13020</v>
      </c>
      <c r="H4232" s="7">
        <v>1547937</v>
      </c>
      <c r="I4232" s="5">
        <v>6</v>
      </c>
      <c r="J4232" s="5">
        <v>1</v>
      </c>
      <c r="K4232" s="5" t="s">
        <v>29033</v>
      </c>
      <c r="L4232" s="5">
        <v>3.27E-2</v>
      </c>
      <c r="M4232" s="8"/>
      <c r="N4232" s="8"/>
      <c r="O4232" s="8"/>
      <c r="P4232" s="8"/>
      <c r="Q4232" s="8"/>
      <c r="R4232" s="5" t="s">
        <v>417</v>
      </c>
      <c r="S4232" s="5" t="s">
        <v>417</v>
      </c>
      <c r="T4232" s="5" t="s">
        <v>417</v>
      </c>
      <c r="U4232" s="5" t="s">
        <v>417</v>
      </c>
      <c r="V4232" s="5" t="s">
        <v>417</v>
      </c>
      <c r="W4232" s="5" t="s">
        <v>417</v>
      </c>
      <c r="X4232" s="5" t="s">
        <v>417</v>
      </c>
      <c r="Y4232" s="5" t="s">
        <v>417</v>
      </c>
      <c r="Z4232" s="5" t="s">
        <v>417</v>
      </c>
      <c r="AA4232" s="5" t="s">
        <v>417</v>
      </c>
      <c r="AB4232" s="5"/>
      <c r="AC4232" s="5"/>
      <c r="AD4232" s="5"/>
      <c r="AE4232" s="5"/>
      <c r="AF4232" s="5"/>
    </row>
    <row r="4233" spans="1:32" hidden="1">
      <c r="A4233" s="5" t="s">
        <v>29034</v>
      </c>
      <c r="B4233" s="5" t="str">
        <f>IF(COUNTIF('Leads Priorizados INT'!M:M,A4233)&gt;0,"Sí","No")</f>
        <v>No</v>
      </c>
      <c r="C4233">
        <v>0</v>
      </c>
      <c r="D4233" s="6" t="s">
        <v>414</v>
      </c>
      <c r="E4233" s="5" t="s">
        <v>29035</v>
      </c>
      <c r="F4233" s="5" t="s">
        <v>152</v>
      </c>
      <c r="G4233" s="5" t="s">
        <v>1690</v>
      </c>
      <c r="H4233" s="7">
        <v>626227</v>
      </c>
      <c r="I4233" s="5">
        <v>4</v>
      </c>
      <c r="J4233" s="5">
        <v>1</v>
      </c>
      <c r="K4233" s="5" t="s">
        <v>29036</v>
      </c>
      <c r="L4233" s="5">
        <v>3.27E-2</v>
      </c>
      <c r="M4233" s="8"/>
      <c r="N4233" s="8"/>
      <c r="O4233" s="8"/>
      <c r="P4233" s="8"/>
      <c r="Q4233" s="8"/>
      <c r="R4233" s="5" t="s">
        <v>417</v>
      </c>
      <c r="S4233" s="5" t="s">
        <v>417</v>
      </c>
      <c r="T4233" s="5" t="s">
        <v>417</v>
      </c>
      <c r="U4233" s="5" t="s">
        <v>417</v>
      </c>
      <c r="V4233" s="5" t="s">
        <v>417</v>
      </c>
      <c r="W4233" s="5" t="s">
        <v>417</v>
      </c>
      <c r="X4233" s="5" t="s">
        <v>417</v>
      </c>
      <c r="Y4233" s="5" t="s">
        <v>417</v>
      </c>
      <c r="Z4233" s="5" t="s">
        <v>417</v>
      </c>
      <c r="AA4233" s="5" t="s">
        <v>417</v>
      </c>
      <c r="AB4233" s="5"/>
      <c r="AC4233" s="5"/>
      <c r="AD4233" s="5"/>
      <c r="AE4233" s="5"/>
      <c r="AF4233" s="5"/>
    </row>
    <row r="4234" spans="1:32" hidden="1">
      <c r="A4234" s="5" t="s">
        <v>29037</v>
      </c>
      <c r="B4234" s="5" t="str">
        <f>IF(COUNTIF('Leads Priorizados INT'!M:M,A4234)&gt;0,"Sí","No")</f>
        <v>No</v>
      </c>
      <c r="C4234">
        <v>0</v>
      </c>
      <c r="D4234" s="6" t="s">
        <v>414</v>
      </c>
      <c r="E4234" s="5" t="s">
        <v>29038</v>
      </c>
      <c r="F4234" s="5" t="s">
        <v>700</v>
      </c>
      <c r="G4234" s="5" t="s">
        <v>11070</v>
      </c>
      <c r="H4234" s="7">
        <v>649939</v>
      </c>
      <c r="I4234" s="5">
        <v>4</v>
      </c>
      <c r="J4234" s="5">
        <v>2</v>
      </c>
      <c r="K4234" s="5" t="s">
        <v>29039</v>
      </c>
      <c r="L4234" s="5">
        <v>3.27E-2</v>
      </c>
      <c r="M4234" s="8"/>
      <c r="N4234" s="8"/>
      <c r="O4234" s="8"/>
      <c r="P4234" s="8"/>
      <c r="Q4234" s="8"/>
      <c r="R4234" s="5" t="s">
        <v>417</v>
      </c>
      <c r="S4234" s="5" t="s">
        <v>417</v>
      </c>
      <c r="T4234" s="5" t="s">
        <v>417</v>
      </c>
      <c r="U4234" s="5" t="s">
        <v>417</v>
      </c>
      <c r="V4234" s="5" t="s">
        <v>417</v>
      </c>
      <c r="W4234" s="5" t="s">
        <v>417</v>
      </c>
      <c r="X4234" s="5" t="s">
        <v>417</v>
      </c>
      <c r="Y4234" s="5" t="s">
        <v>417</v>
      </c>
      <c r="Z4234" s="5" t="s">
        <v>417</v>
      </c>
      <c r="AA4234" s="5" t="s">
        <v>417</v>
      </c>
      <c r="AB4234" s="5"/>
      <c r="AC4234" s="5"/>
      <c r="AD4234" s="5"/>
      <c r="AE4234" s="5"/>
      <c r="AF4234" s="5"/>
    </row>
    <row r="4235" spans="1:32" hidden="1">
      <c r="A4235" s="5" t="s">
        <v>29040</v>
      </c>
      <c r="B4235" s="5" t="str">
        <f>IF(COUNTIF('Leads Priorizados INT'!M:M,A4235)&gt;0,"Sí","No")</f>
        <v>No</v>
      </c>
      <c r="C4235">
        <v>0</v>
      </c>
      <c r="D4235" s="6" t="s">
        <v>414</v>
      </c>
      <c r="E4235" s="5" t="s">
        <v>29041</v>
      </c>
      <c r="F4235" s="5" t="s">
        <v>2007</v>
      </c>
      <c r="G4235" s="5" t="s">
        <v>29042</v>
      </c>
      <c r="H4235" s="7">
        <v>7277492</v>
      </c>
      <c r="I4235" s="5">
        <v>9</v>
      </c>
      <c r="J4235" s="5">
        <v>2</v>
      </c>
      <c r="K4235" s="5" t="s">
        <v>29043</v>
      </c>
      <c r="L4235" s="5">
        <v>3.2599999999999997E-2</v>
      </c>
      <c r="M4235" s="8"/>
      <c r="N4235" s="8"/>
      <c r="O4235" s="8"/>
      <c r="P4235" s="8"/>
      <c r="Q4235" s="8"/>
      <c r="R4235" s="5" t="s">
        <v>417</v>
      </c>
      <c r="S4235" s="5" t="s">
        <v>417</v>
      </c>
      <c r="T4235" s="5" t="s">
        <v>417</v>
      </c>
      <c r="U4235" s="5" t="s">
        <v>417</v>
      </c>
      <c r="V4235" s="5" t="s">
        <v>417</v>
      </c>
      <c r="W4235" s="5" t="s">
        <v>417</v>
      </c>
      <c r="X4235" s="5" t="s">
        <v>417</v>
      </c>
      <c r="Y4235" s="5" t="s">
        <v>417</v>
      </c>
      <c r="Z4235" s="5" t="s">
        <v>417</v>
      </c>
      <c r="AA4235" s="5" t="s">
        <v>417</v>
      </c>
      <c r="AB4235" s="5"/>
      <c r="AC4235" s="5"/>
      <c r="AD4235" s="5"/>
      <c r="AE4235" s="5"/>
      <c r="AF4235" s="5"/>
    </row>
    <row r="4236" spans="1:32" hidden="1">
      <c r="A4236" s="5" t="s">
        <v>29044</v>
      </c>
      <c r="B4236" s="5" t="str">
        <f>IF(COUNTIF('Leads Priorizados INT'!M:M,A4236)&gt;0,"Sí","No")</f>
        <v>No</v>
      </c>
      <c r="C4236">
        <v>0</v>
      </c>
      <c r="D4236" s="6" t="s">
        <v>414</v>
      </c>
      <c r="E4236" s="5" t="s">
        <v>29045</v>
      </c>
      <c r="F4236" s="5" t="s">
        <v>984</v>
      </c>
      <c r="G4236" s="5" t="s">
        <v>24751</v>
      </c>
      <c r="H4236" s="7">
        <v>452836</v>
      </c>
      <c r="I4236" s="5">
        <v>1</v>
      </c>
      <c r="J4236" s="5">
        <v>1</v>
      </c>
      <c r="K4236" s="5" t="s">
        <v>29046</v>
      </c>
      <c r="L4236" s="5">
        <v>3.2599999999999997E-2</v>
      </c>
      <c r="M4236" s="8">
        <v>942324903</v>
      </c>
      <c r="N4236" s="8">
        <v>942086368</v>
      </c>
      <c r="O4236" s="8">
        <v>942843424</v>
      </c>
      <c r="P4236" s="8"/>
      <c r="Q4236" s="8"/>
      <c r="R4236" s="5" t="s">
        <v>417</v>
      </c>
      <c r="S4236" s="5" t="s">
        <v>417</v>
      </c>
      <c r="T4236" s="5" t="s">
        <v>417</v>
      </c>
      <c r="U4236" s="5" t="s">
        <v>417</v>
      </c>
      <c r="V4236" s="5" t="s">
        <v>417</v>
      </c>
      <c r="W4236" s="5" t="s">
        <v>417</v>
      </c>
      <c r="X4236" s="5" t="s">
        <v>417</v>
      </c>
      <c r="Y4236" s="5" t="s">
        <v>417</v>
      </c>
      <c r="Z4236" s="5" t="s">
        <v>417</v>
      </c>
      <c r="AA4236" s="5" t="s">
        <v>417</v>
      </c>
      <c r="AB4236" s="5" t="s">
        <v>29047</v>
      </c>
      <c r="AC4236" s="5"/>
      <c r="AD4236" s="5"/>
      <c r="AE4236" s="5"/>
      <c r="AF4236" s="5"/>
    </row>
    <row r="4237" spans="1:32" hidden="1">
      <c r="A4237" s="5" t="s">
        <v>29048</v>
      </c>
      <c r="B4237" s="5" t="str">
        <f>IF(COUNTIF('Leads Priorizados INT'!M:M,A4237)&gt;0,"Sí","No")</f>
        <v>No</v>
      </c>
      <c r="C4237">
        <v>0</v>
      </c>
      <c r="D4237" s="6" t="s">
        <v>414</v>
      </c>
      <c r="E4237" s="5" t="s">
        <v>29049</v>
      </c>
      <c r="F4237" s="5" t="s">
        <v>431</v>
      </c>
      <c r="G4237" s="5" t="s">
        <v>610</v>
      </c>
      <c r="H4237" s="7">
        <v>869408</v>
      </c>
      <c r="I4237" s="5">
        <v>8</v>
      </c>
      <c r="J4237" s="5">
        <v>1</v>
      </c>
      <c r="K4237" s="5" t="s">
        <v>29050</v>
      </c>
      <c r="L4237" s="5">
        <v>3.2599999999999997E-2</v>
      </c>
      <c r="M4237" s="8"/>
      <c r="N4237" s="8"/>
      <c r="O4237" s="8"/>
      <c r="P4237" s="8"/>
      <c r="Q4237" s="8"/>
      <c r="R4237" s="5" t="s">
        <v>417</v>
      </c>
      <c r="S4237" s="5" t="s">
        <v>417</v>
      </c>
      <c r="T4237" s="5" t="s">
        <v>417</v>
      </c>
      <c r="U4237" s="5" t="s">
        <v>417</v>
      </c>
      <c r="V4237" s="5" t="s">
        <v>417</v>
      </c>
      <c r="W4237" s="5" t="s">
        <v>417</v>
      </c>
      <c r="X4237" s="5" t="s">
        <v>417</v>
      </c>
      <c r="Y4237" s="5" t="s">
        <v>417</v>
      </c>
      <c r="Z4237" s="5" t="s">
        <v>417</v>
      </c>
      <c r="AA4237" s="5" t="s">
        <v>417</v>
      </c>
      <c r="AB4237" s="5"/>
      <c r="AC4237" s="5"/>
      <c r="AD4237" s="5"/>
      <c r="AE4237" s="5"/>
      <c r="AF4237" s="5"/>
    </row>
    <row r="4238" spans="1:32" hidden="1">
      <c r="A4238" s="5" t="s">
        <v>29051</v>
      </c>
      <c r="B4238" s="5" t="str">
        <f>IF(COUNTIF('Leads Priorizados INT'!M:M,A4238)&gt;0,"Sí","No")</f>
        <v>No</v>
      </c>
      <c r="C4238">
        <v>0</v>
      </c>
      <c r="D4238" s="6" t="s">
        <v>414</v>
      </c>
      <c r="E4238" s="5" t="s">
        <v>29052</v>
      </c>
      <c r="F4238" s="5" t="s">
        <v>2186</v>
      </c>
      <c r="G4238" s="5" t="s">
        <v>16153</v>
      </c>
      <c r="H4238" s="7">
        <v>925305</v>
      </c>
      <c r="I4238" s="5">
        <v>2</v>
      </c>
      <c r="J4238" s="5">
        <v>1</v>
      </c>
      <c r="K4238" s="5" t="s">
        <v>29053</v>
      </c>
      <c r="L4238" s="5">
        <v>3.2500000000000001E-2</v>
      </c>
      <c r="M4238" s="8">
        <v>964256160</v>
      </c>
      <c r="N4238" s="8"/>
      <c r="O4238" s="8"/>
      <c r="P4238" s="8"/>
      <c r="Q4238" s="8"/>
      <c r="R4238" s="5" t="s">
        <v>417</v>
      </c>
      <c r="S4238" s="5" t="s">
        <v>417</v>
      </c>
      <c r="T4238" s="5" t="s">
        <v>417</v>
      </c>
      <c r="U4238" s="5" t="s">
        <v>417</v>
      </c>
      <c r="V4238" s="5" t="s">
        <v>417</v>
      </c>
      <c r="W4238" s="5" t="s">
        <v>417</v>
      </c>
      <c r="X4238" s="5" t="s">
        <v>417</v>
      </c>
      <c r="Y4238" s="5" t="s">
        <v>417</v>
      </c>
      <c r="Z4238" s="5" t="s">
        <v>417</v>
      </c>
      <c r="AA4238" s="5" t="s">
        <v>417</v>
      </c>
      <c r="AB4238" s="5" t="s">
        <v>29054</v>
      </c>
      <c r="AC4238" s="5"/>
      <c r="AD4238" s="5"/>
      <c r="AE4238" s="5"/>
      <c r="AF4238" s="5"/>
    </row>
    <row r="4239" spans="1:32" hidden="1">
      <c r="A4239" s="5" t="s">
        <v>29055</v>
      </c>
      <c r="B4239" s="5" t="str">
        <f>IF(COUNTIF('Leads Priorizados INT'!M:M,A4239)&gt;0,"Sí","No")</f>
        <v>No</v>
      </c>
      <c r="C4239">
        <v>0</v>
      </c>
      <c r="D4239" s="6" t="s">
        <v>414</v>
      </c>
      <c r="E4239" s="5" t="s">
        <v>29056</v>
      </c>
      <c r="F4239" s="5" t="s">
        <v>152</v>
      </c>
      <c r="G4239" s="5" t="s">
        <v>2624</v>
      </c>
      <c r="H4239" s="7">
        <v>720000</v>
      </c>
      <c r="I4239" s="5">
        <v>4</v>
      </c>
      <c r="J4239" s="5">
        <v>1</v>
      </c>
      <c r="K4239" s="5" t="s">
        <v>29057</v>
      </c>
      <c r="L4239" s="5">
        <v>3.2500000000000001E-2</v>
      </c>
      <c r="M4239" s="8">
        <v>915345978</v>
      </c>
      <c r="N4239" s="8">
        <v>625668029</v>
      </c>
      <c r="O4239" s="8">
        <v>625486842</v>
      </c>
      <c r="P4239" s="8">
        <v>659976446</v>
      </c>
      <c r="Q4239" s="8">
        <v>659191329</v>
      </c>
      <c r="R4239" s="5" t="s">
        <v>417</v>
      </c>
      <c r="S4239" s="5" t="s">
        <v>417</v>
      </c>
      <c r="T4239" s="5" t="s">
        <v>417</v>
      </c>
      <c r="U4239" s="5" t="s">
        <v>417</v>
      </c>
      <c r="V4239" s="5" t="s">
        <v>417</v>
      </c>
      <c r="W4239" s="5" t="s">
        <v>417</v>
      </c>
      <c r="X4239" s="5" t="s">
        <v>417</v>
      </c>
      <c r="Y4239" s="5" t="s">
        <v>417</v>
      </c>
      <c r="Z4239" s="5" t="s">
        <v>417</v>
      </c>
      <c r="AA4239" s="5" t="s">
        <v>417</v>
      </c>
      <c r="AB4239" s="5"/>
      <c r="AC4239" s="5"/>
      <c r="AD4239" s="5"/>
      <c r="AE4239" s="5"/>
      <c r="AF4239" s="5"/>
    </row>
    <row r="4240" spans="1:32">
      <c r="A4240" s="5" t="s">
        <v>29058</v>
      </c>
      <c r="B4240" s="5" t="str">
        <f>IF(COUNTIF('Leads Priorizados INT'!M:M,A4240)&gt;0,"Sí","No")</f>
        <v>No</v>
      </c>
      <c r="C4240">
        <v>1</v>
      </c>
      <c r="D4240" s="6" t="s">
        <v>414</v>
      </c>
      <c r="E4240" s="5" t="s">
        <v>29059</v>
      </c>
      <c r="F4240" s="5" t="s">
        <v>581</v>
      </c>
      <c r="G4240" s="5" t="s">
        <v>29060</v>
      </c>
      <c r="H4240" s="7">
        <v>825575</v>
      </c>
      <c r="I4240" s="5">
        <v>7</v>
      </c>
      <c r="J4240" s="5">
        <v>1</v>
      </c>
      <c r="K4240" s="5" t="s">
        <v>29061</v>
      </c>
      <c r="L4240" s="5">
        <v>3.2500000000000001E-2</v>
      </c>
      <c r="M4240" s="8"/>
      <c r="N4240" s="8"/>
      <c r="O4240" s="8"/>
      <c r="P4240" s="8"/>
      <c r="Q4240" s="8"/>
      <c r="R4240" s="5" t="s">
        <v>417</v>
      </c>
      <c r="S4240" s="5" t="s">
        <v>417</v>
      </c>
      <c r="T4240" s="5" t="s">
        <v>417</v>
      </c>
      <c r="U4240" s="5" t="s">
        <v>417</v>
      </c>
      <c r="V4240" s="5" t="s">
        <v>417</v>
      </c>
      <c r="W4240" s="5" t="s">
        <v>417</v>
      </c>
      <c r="X4240" s="5" t="s">
        <v>417</v>
      </c>
      <c r="Y4240" s="5" t="s">
        <v>417</v>
      </c>
      <c r="Z4240" s="5" t="s">
        <v>417</v>
      </c>
      <c r="AA4240" s="5" t="s">
        <v>417</v>
      </c>
      <c r="AB4240" s="5"/>
      <c r="AC4240" s="5"/>
      <c r="AD4240" s="5"/>
      <c r="AE4240" s="5"/>
      <c r="AF4240" s="5"/>
    </row>
    <row r="4241" spans="1:32" hidden="1">
      <c r="A4241" s="5" t="s">
        <v>29062</v>
      </c>
      <c r="B4241" s="5" t="str">
        <f>IF(COUNTIF('Leads Priorizados INT'!M:M,A4241)&gt;0,"Sí","No")</f>
        <v>No</v>
      </c>
      <c r="C4241">
        <v>0</v>
      </c>
      <c r="D4241" s="6" t="s">
        <v>414</v>
      </c>
      <c r="E4241" s="5" t="s">
        <v>29063</v>
      </c>
      <c r="F4241" s="5" t="s">
        <v>1245</v>
      </c>
      <c r="G4241" s="5" t="s">
        <v>15078</v>
      </c>
      <c r="H4241" s="7">
        <v>317556</v>
      </c>
      <c r="I4241" s="5">
        <v>10</v>
      </c>
      <c r="J4241" s="5">
        <v>2</v>
      </c>
      <c r="K4241" s="5" t="s">
        <v>29064</v>
      </c>
      <c r="L4241" s="5">
        <v>3.2500000000000001E-2</v>
      </c>
      <c r="M4241" s="8">
        <v>943179037</v>
      </c>
      <c r="N4241" s="8"/>
      <c r="O4241" s="8"/>
      <c r="P4241" s="8"/>
      <c r="Q4241" s="8"/>
      <c r="R4241" s="5" t="s">
        <v>417</v>
      </c>
      <c r="S4241" s="5" t="s">
        <v>417</v>
      </c>
      <c r="T4241" s="5" t="s">
        <v>417</v>
      </c>
      <c r="U4241" s="5" t="s">
        <v>417</v>
      </c>
      <c r="V4241" s="5" t="s">
        <v>417</v>
      </c>
      <c r="W4241" s="5" t="s">
        <v>417</v>
      </c>
      <c r="X4241" s="5" t="s">
        <v>417</v>
      </c>
      <c r="Y4241" s="5" t="s">
        <v>417</v>
      </c>
      <c r="Z4241" s="5" t="s">
        <v>417</v>
      </c>
      <c r="AA4241" s="5" t="s">
        <v>417</v>
      </c>
      <c r="AB4241" s="5" t="s">
        <v>29065</v>
      </c>
      <c r="AC4241" s="5"/>
      <c r="AD4241" s="5"/>
      <c r="AE4241" s="5"/>
      <c r="AF4241" s="5"/>
    </row>
    <row r="4242" spans="1:32" hidden="1">
      <c r="A4242" s="5" t="s">
        <v>29066</v>
      </c>
      <c r="B4242" s="5" t="str">
        <f>IF(COUNTIF('Leads Priorizados INT'!M:M,A4242)&gt;0,"Sí","No")</f>
        <v>No</v>
      </c>
      <c r="C4242">
        <v>0</v>
      </c>
      <c r="D4242" s="6" t="s">
        <v>414</v>
      </c>
      <c r="E4242" s="5" t="s">
        <v>29067</v>
      </c>
      <c r="F4242" s="5" t="s">
        <v>581</v>
      </c>
      <c r="G4242" s="5" t="s">
        <v>20561</v>
      </c>
      <c r="H4242" s="7">
        <v>973532</v>
      </c>
      <c r="I4242" s="5">
        <v>1</v>
      </c>
      <c r="J4242" s="5">
        <v>1</v>
      </c>
      <c r="K4242" s="5" t="s">
        <v>29068</v>
      </c>
      <c r="L4242" s="5">
        <v>3.2399999999999998E-2</v>
      </c>
      <c r="M4242" s="8"/>
      <c r="N4242" s="8"/>
      <c r="O4242" s="8"/>
      <c r="P4242" s="8"/>
      <c r="Q4242" s="8"/>
      <c r="R4242" s="5" t="s">
        <v>417</v>
      </c>
      <c r="S4242" s="5" t="s">
        <v>417</v>
      </c>
      <c r="T4242" s="5" t="s">
        <v>417</v>
      </c>
      <c r="U4242" s="5" t="s">
        <v>417</v>
      </c>
      <c r="V4242" s="5" t="s">
        <v>417</v>
      </c>
      <c r="W4242" s="5" t="s">
        <v>417</v>
      </c>
      <c r="X4242" s="5" t="s">
        <v>417</v>
      </c>
      <c r="Y4242" s="5" t="s">
        <v>417</v>
      </c>
      <c r="Z4242" s="5" t="s">
        <v>417</v>
      </c>
      <c r="AA4242" s="5" t="s">
        <v>417</v>
      </c>
      <c r="AB4242" s="5"/>
      <c r="AC4242" s="5"/>
      <c r="AD4242" s="5"/>
      <c r="AE4242" s="5"/>
      <c r="AF4242" s="5"/>
    </row>
    <row r="4243" spans="1:32" hidden="1">
      <c r="A4243" s="5" t="s">
        <v>29069</v>
      </c>
      <c r="B4243" s="5" t="str">
        <f>IF(COUNTIF('Leads Priorizados INT'!M:M,A4243)&gt;0,"Sí","No")</f>
        <v>No</v>
      </c>
      <c r="C4243">
        <v>0</v>
      </c>
      <c r="D4243" s="6" t="s">
        <v>414</v>
      </c>
      <c r="E4243" s="5" t="s">
        <v>29070</v>
      </c>
      <c r="F4243" s="5" t="s">
        <v>700</v>
      </c>
      <c r="G4243" s="5" t="s">
        <v>27220</v>
      </c>
      <c r="H4243" s="7">
        <v>1246162</v>
      </c>
      <c r="I4243" s="5">
        <v>22</v>
      </c>
      <c r="J4243" s="5">
        <v>3</v>
      </c>
      <c r="K4243" s="5" t="s">
        <v>29071</v>
      </c>
      <c r="L4243" s="5">
        <v>3.2399999999999998E-2</v>
      </c>
      <c r="M4243" s="8">
        <v>954933696</v>
      </c>
      <c r="N4243" s="8">
        <v>954627747</v>
      </c>
      <c r="O4243" s="8">
        <v>954661627</v>
      </c>
      <c r="P4243" s="8">
        <v>954661621</v>
      </c>
      <c r="Q4243" s="8">
        <v>691581178</v>
      </c>
      <c r="R4243" s="5" t="s">
        <v>417</v>
      </c>
      <c r="S4243" s="5" t="s">
        <v>417</v>
      </c>
      <c r="T4243" s="5" t="s">
        <v>417</v>
      </c>
      <c r="U4243" s="5" t="s">
        <v>417</v>
      </c>
      <c r="V4243" s="5" t="s">
        <v>417</v>
      </c>
      <c r="W4243" s="5" t="s">
        <v>417</v>
      </c>
      <c r="X4243" s="5" t="s">
        <v>417</v>
      </c>
      <c r="Y4243" s="5" t="s">
        <v>417</v>
      </c>
      <c r="Z4243" s="5" t="s">
        <v>417</v>
      </c>
      <c r="AA4243" s="5" t="s">
        <v>417</v>
      </c>
      <c r="AB4243" s="5"/>
      <c r="AC4243" s="5"/>
      <c r="AD4243" s="5"/>
      <c r="AE4243" s="5"/>
      <c r="AF4243" s="5"/>
    </row>
    <row r="4244" spans="1:32">
      <c r="A4244" s="5" t="s">
        <v>29072</v>
      </c>
      <c r="B4244" s="5" t="str">
        <f>IF(COUNTIF('Leads Priorizados INT'!M:M,A4244)&gt;0,"Sí","No")</f>
        <v>No</v>
      </c>
      <c r="C4244">
        <v>1</v>
      </c>
      <c r="D4244" s="6" t="s">
        <v>414</v>
      </c>
      <c r="E4244" s="5" t="s">
        <v>29073</v>
      </c>
      <c r="F4244" s="5" t="s">
        <v>431</v>
      </c>
      <c r="G4244" s="5" t="s">
        <v>11210</v>
      </c>
      <c r="H4244" s="7">
        <v>915732</v>
      </c>
      <c r="I4244" s="5">
        <v>7</v>
      </c>
      <c r="J4244" s="5">
        <v>1</v>
      </c>
      <c r="K4244" s="5" t="s">
        <v>29074</v>
      </c>
      <c r="L4244" s="5">
        <v>3.2399999999999998E-2</v>
      </c>
      <c r="M4244" s="8"/>
      <c r="N4244" s="8"/>
      <c r="O4244" s="8"/>
      <c r="P4244" s="8"/>
      <c r="Q4244" s="8"/>
      <c r="R4244" s="5" t="s">
        <v>417</v>
      </c>
      <c r="S4244" s="5" t="s">
        <v>417</v>
      </c>
      <c r="T4244" s="5" t="s">
        <v>417</v>
      </c>
      <c r="U4244" s="5" t="s">
        <v>417</v>
      </c>
      <c r="V4244" s="5" t="s">
        <v>417</v>
      </c>
      <c r="W4244" s="5" t="s">
        <v>417</v>
      </c>
      <c r="X4244" s="5" t="s">
        <v>417</v>
      </c>
      <c r="Y4244" s="5" t="s">
        <v>417</v>
      </c>
      <c r="Z4244" s="5" t="s">
        <v>417</v>
      </c>
      <c r="AA4244" s="5" t="s">
        <v>417</v>
      </c>
      <c r="AB4244" s="5"/>
      <c r="AC4244" s="5"/>
      <c r="AD4244" s="5"/>
      <c r="AE4244" s="5"/>
      <c r="AF4244" s="5"/>
    </row>
    <row r="4245" spans="1:32" hidden="1">
      <c r="A4245" s="5" t="s">
        <v>29075</v>
      </c>
      <c r="B4245" s="5" t="str">
        <f>IF(COUNTIF('Leads Priorizados INT'!M:M,A4245)&gt;0,"Sí","No")</f>
        <v>No</v>
      </c>
      <c r="C4245">
        <v>0</v>
      </c>
      <c r="D4245" s="6" t="s">
        <v>414</v>
      </c>
      <c r="E4245" s="5" t="s">
        <v>29076</v>
      </c>
      <c r="F4245" s="5" t="s">
        <v>152</v>
      </c>
      <c r="G4245" s="5" t="s">
        <v>1602</v>
      </c>
      <c r="H4245" s="7">
        <v>6648196</v>
      </c>
      <c r="I4245" s="5">
        <v>1</v>
      </c>
      <c r="J4245" s="5">
        <v>1</v>
      </c>
      <c r="K4245" s="5" t="s">
        <v>29077</v>
      </c>
      <c r="L4245" s="5">
        <v>3.2399999999999998E-2</v>
      </c>
      <c r="M4245" s="8"/>
      <c r="N4245" s="8"/>
      <c r="O4245" s="8"/>
      <c r="P4245" s="8"/>
      <c r="Q4245" s="8"/>
      <c r="R4245" s="5" t="s">
        <v>417</v>
      </c>
      <c r="S4245" s="5" t="s">
        <v>417</v>
      </c>
      <c r="T4245" s="5" t="s">
        <v>417</v>
      </c>
      <c r="U4245" s="5" t="s">
        <v>417</v>
      </c>
      <c r="V4245" s="5" t="s">
        <v>417</v>
      </c>
      <c r="W4245" s="5" t="s">
        <v>417</v>
      </c>
      <c r="X4245" s="5" t="s">
        <v>417</v>
      </c>
      <c r="Y4245" s="5" t="s">
        <v>417</v>
      </c>
      <c r="Z4245" s="5" t="s">
        <v>417</v>
      </c>
      <c r="AA4245" s="5" t="s">
        <v>417</v>
      </c>
      <c r="AB4245" s="5"/>
      <c r="AC4245" s="5"/>
      <c r="AD4245" s="5"/>
      <c r="AE4245" s="5"/>
      <c r="AF4245" s="5"/>
    </row>
    <row r="4246" spans="1:32">
      <c r="A4246" s="5" t="s">
        <v>29078</v>
      </c>
      <c r="B4246" s="5" t="str">
        <f>IF(COUNTIF('Leads Priorizados INT'!M:M,A4246)&gt;0,"Sí","No")</f>
        <v>No</v>
      </c>
      <c r="C4246">
        <v>1</v>
      </c>
      <c r="D4246" s="6" t="s">
        <v>430</v>
      </c>
      <c r="E4246" s="5" t="s">
        <v>29079</v>
      </c>
      <c r="F4246" s="5" t="s">
        <v>152</v>
      </c>
      <c r="G4246" s="5" t="s">
        <v>1915</v>
      </c>
      <c r="H4246" s="7">
        <v>779830</v>
      </c>
      <c r="I4246" s="5">
        <v>8</v>
      </c>
      <c r="J4246" s="5">
        <v>1</v>
      </c>
      <c r="K4246" s="5" t="s">
        <v>29080</v>
      </c>
      <c r="L4246" s="5">
        <v>3.2399999999999998E-2</v>
      </c>
      <c r="M4246" s="8">
        <v>918328673</v>
      </c>
      <c r="N4246" s="8">
        <v>914258704</v>
      </c>
      <c r="O4246" s="8">
        <v>911763331</v>
      </c>
      <c r="P4246" s="8"/>
      <c r="Q4246" s="8"/>
      <c r="R4246" s="5" t="s">
        <v>417</v>
      </c>
      <c r="S4246" s="5" t="s">
        <v>417</v>
      </c>
      <c r="T4246" s="5" t="s">
        <v>417</v>
      </c>
      <c r="U4246" s="5" t="s">
        <v>417</v>
      </c>
      <c r="V4246" s="5" t="s">
        <v>417</v>
      </c>
      <c r="W4246" s="5" t="s">
        <v>417</v>
      </c>
      <c r="X4246" s="5" t="s">
        <v>417</v>
      </c>
      <c r="Y4246" s="5" t="s">
        <v>417</v>
      </c>
      <c r="Z4246" s="5" t="s">
        <v>417</v>
      </c>
      <c r="AA4246" s="5" t="s">
        <v>417</v>
      </c>
      <c r="AB4246" s="5"/>
      <c r="AC4246" s="5"/>
      <c r="AD4246" s="5"/>
      <c r="AE4246" s="5"/>
      <c r="AF4246" s="5"/>
    </row>
    <row r="4247" spans="1:32">
      <c r="A4247" s="5" t="s">
        <v>29081</v>
      </c>
      <c r="B4247" s="5" t="str">
        <f>IF(COUNTIF('Leads Priorizados INT'!M:M,A4247)&gt;0,"Sí","No")</f>
        <v>No</v>
      </c>
      <c r="C4247">
        <v>1</v>
      </c>
      <c r="D4247" s="6" t="s">
        <v>1234</v>
      </c>
      <c r="E4247" s="5" t="s">
        <v>29082</v>
      </c>
      <c r="F4247" s="5" t="s">
        <v>700</v>
      </c>
      <c r="G4247" s="5" t="s">
        <v>12496</v>
      </c>
      <c r="H4247" s="7">
        <v>520760</v>
      </c>
      <c r="I4247" s="5">
        <v>2</v>
      </c>
      <c r="J4247" s="5">
        <v>1</v>
      </c>
      <c r="K4247" s="5" t="s">
        <v>29083</v>
      </c>
      <c r="L4247" s="5">
        <v>3.2399999999999998E-2</v>
      </c>
      <c r="M4247" s="8">
        <v>645463860</v>
      </c>
      <c r="N4247" s="8"/>
      <c r="O4247" s="8"/>
      <c r="P4247" s="8"/>
      <c r="Q4247" s="8"/>
      <c r="R4247" s="5" t="s">
        <v>417</v>
      </c>
      <c r="S4247" s="5" t="s">
        <v>417</v>
      </c>
      <c r="T4247" s="5" t="s">
        <v>417</v>
      </c>
      <c r="U4247" s="5" t="s">
        <v>417</v>
      </c>
      <c r="V4247" s="5" t="s">
        <v>417</v>
      </c>
      <c r="W4247" s="5" t="s">
        <v>417</v>
      </c>
      <c r="X4247" s="5" t="s">
        <v>417</v>
      </c>
      <c r="Y4247" s="5" t="s">
        <v>417</v>
      </c>
      <c r="Z4247" s="5" t="s">
        <v>417</v>
      </c>
      <c r="AA4247" s="5" t="s">
        <v>417</v>
      </c>
      <c r="AB4247" s="5"/>
      <c r="AC4247" s="5"/>
      <c r="AD4247" s="5"/>
      <c r="AE4247" s="5"/>
      <c r="AF4247" s="5"/>
    </row>
    <row r="4248" spans="1:32" hidden="1">
      <c r="A4248" s="5" t="s">
        <v>29084</v>
      </c>
      <c r="B4248" s="5" t="str">
        <f>IF(COUNTIF('Leads Priorizados INT'!M:M,A4248)&gt;0,"Sí","No")</f>
        <v>No</v>
      </c>
      <c r="C4248">
        <v>0</v>
      </c>
      <c r="D4248" s="6" t="s">
        <v>1234</v>
      </c>
      <c r="E4248" s="5" t="s">
        <v>29085</v>
      </c>
      <c r="F4248" s="5" t="s">
        <v>873</v>
      </c>
      <c r="G4248" s="5" t="s">
        <v>10473</v>
      </c>
      <c r="H4248" s="7">
        <v>934642</v>
      </c>
      <c r="I4248" s="5">
        <v>1</v>
      </c>
      <c r="J4248" s="5">
        <v>4</v>
      </c>
      <c r="K4248" s="5" t="s">
        <v>29086</v>
      </c>
      <c r="L4248" s="5">
        <v>3.2399999999999998E-2</v>
      </c>
      <c r="M4248" s="8">
        <v>952561585</v>
      </c>
      <c r="N4248" s="8">
        <v>952566701</v>
      </c>
      <c r="O4248" s="8">
        <v>692553017</v>
      </c>
      <c r="P4248" s="8">
        <v>619622873</v>
      </c>
      <c r="Q4248" s="8">
        <v>692553018</v>
      </c>
      <c r="R4248" s="5" t="s">
        <v>417</v>
      </c>
      <c r="S4248" s="5" t="s">
        <v>417</v>
      </c>
      <c r="T4248" s="5" t="s">
        <v>417</v>
      </c>
      <c r="U4248" s="5" t="s">
        <v>417</v>
      </c>
      <c r="V4248" s="5" t="s">
        <v>417</v>
      </c>
      <c r="W4248" s="5" t="s">
        <v>417</v>
      </c>
      <c r="X4248" s="5" t="s">
        <v>417</v>
      </c>
      <c r="Y4248" s="5" t="s">
        <v>417</v>
      </c>
      <c r="Z4248" s="5" t="s">
        <v>417</v>
      </c>
      <c r="AA4248" s="5" t="s">
        <v>417</v>
      </c>
      <c r="AB4248" s="5"/>
      <c r="AC4248" s="5"/>
      <c r="AD4248" s="5"/>
      <c r="AE4248" s="5"/>
      <c r="AF4248" s="5"/>
    </row>
    <row r="4249" spans="1:32">
      <c r="A4249" s="5" t="s">
        <v>29087</v>
      </c>
      <c r="B4249" s="5" t="str">
        <f>IF(COUNTIF('Leads Priorizados INT'!M:M,A4249)&gt;0,"Sí","No")</f>
        <v>No</v>
      </c>
      <c r="C4249">
        <v>1</v>
      </c>
      <c r="D4249" s="6" t="s">
        <v>414</v>
      </c>
      <c r="E4249" s="5" t="s">
        <v>29088</v>
      </c>
      <c r="F4249" s="5" t="s">
        <v>873</v>
      </c>
      <c r="G4249" s="5" t="s">
        <v>1840</v>
      </c>
      <c r="H4249" s="7">
        <v>729488</v>
      </c>
      <c r="I4249" s="5">
        <v>2</v>
      </c>
      <c r="J4249" s="5">
        <v>2</v>
      </c>
      <c r="K4249" s="5" t="s">
        <v>29089</v>
      </c>
      <c r="L4249" s="5">
        <v>3.2300000000000002E-2</v>
      </c>
      <c r="M4249" s="8">
        <v>952980990</v>
      </c>
      <c r="N4249" s="8">
        <v>952652681</v>
      </c>
      <c r="O4249" s="8">
        <v>951088500</v>
      </c>
      <c r="P4249" s="8">
        <v>630928569</v>
      </c>
      <c r="Q4249" s="8">
        <v>629802198</v>
      </c>
      <c r="R4249" s="5" t="s">
        <v>417</v>
      </c>
      <c r="S4249" s="5" t="s">
        <v>417</v>
      </c>
      <c r="T4249" s="5" t="s">
        <v>417</v>
      </c>
      <c r="U4249" s="5" t="s">
        <v>417</v>
      </c>
      <c r="V4249" s="5" t="s">
        <v>417</v>
      </c>
      <c r="W4249" s="5" t="s">
        <v>417</v>
      </c>
      <c r="X4249" s="5" t="s">
        <v>417</v>
      </c>
      <c r="Y4249" s="5" t="s">
        <v>417</v>
      </c>
      <c r="Z4249" s="5" t="s">
        <v>417</v>
      </c>
      <c r="AA4249" s="5" t="s">
        <v>417</v>
      </c>
      <c r="AB4249" s="5" t="s">
        <v>29090</v>
      </c>
      <c r="AC4249" s="5" t="s">
        <v>29091</v>
      </c>
      <c r="AD4249" s="5"/>
      <c r="AE4249" s="5"/>
      <c r="AF4249" s="5"/>
    </row>
    <row r="4250" spans="1:32" hidden="1">
      <c r="A4250" s="5" t="s">
        <v>29092</v>
      </c>
      <c r="B4250" s="5" t="str">
        <f>IF(COUNTIF('Leads Priorizados INT'!M:M,A4250)&gt;0,"Sí","No")</f>
        <v>No</v>
      </c>
      <c r="C4250">
        <v>0</v>
      </c>
      <c r="D4250" s="6" t="s">
        <v>430</v>
      </c>
      <c r="E4250" s="5" t="s">
        <v>29093</v>
      </c>
      <c r="F4250" s="5" t="s">
        <v>729</v>
      </c>
      <c r="G4250" s="5" t="s">
        <v>19452</v>
      </c>
      <c r="H4250" s="7">
        <v>926314</v>
      </c>
      <c r="I4250" s="5">
        <v>9</v>
      </c>
      <c r="J4250" s="5">
        <v>3</v>
      </c>
      <c r="K4250" s="5" t="s">
        <v>29094</v>
      </c>
      <c r="L4250" s="5">
        <v>3.2300000000000002E-2</v>
      </c>
      <c r="M4250" s="8">
        <v>976300140</v>
      </c>
      <c r="N4250" s="8">
        <v>976536102</v>
      </c>
      <c r="O4250" s="8">
        <v>685673673</v>
      </c>
      <c r="P4250" s="8">
        <v>651081227</v>
      </c>
      <c r="Q4250" s="8">
        <v>639181976</v>
      </c>
      <c r="R4250" s="5" t="s">
        <v>417</v>
      </c>
      <c r="S4250" s="5" t="s">
        <v>417</v>
      </c>
      <c r="T4250" s="5" t="s">
        <v>417</v>
      </c>
      <c r="U4250" s="5" t="s">
        <v>417</v>
      </c>
      <c r="V4250" s="5" t="s">
        <v>417</v>
      </c>
      <c r="W4250" s="5" t="s">
        <v>417</v>
      </c>
      <c r="X4250" s="5" t="s">
        <v>417</v>
      </c>
      <c r="Y4250" s="5" t="s">
        <v>417</v>
      </c>
      <c r="Z4250" s="5" t="s">
        <v>417</v>
      </c>
      <c r="AA4250" s="5" t="s">
        <v>417</v>
      </c>
      <c r="AB4250" s="5"/>
      <c r="AC4250" s="5"/>
      <c r="AD4250" s="5"/>
      <c r="AE4250" s="5"/>
      <c r="AF4250" s="5"/>
    </row>
    <row r="4251" spans="1:32">
      <c r="A4251" s="5" t="s">
        <v>29095</v>
      </c>
      <c r="B4251" s="5" t="str">
        <f>IF(COUNTIF('Leads Priorizados INT'!M:M,A4251)&gt;0,"Sí","No")</f>
        <v>No</v>
      </c>
      <c r="C4251">
        <v>1</v>
      </c>
      <c r="D4251" s="6" t="s">
        <v>414</v>
      </c>
      <c r="E4251" s="5" t="s">
        <v>29096</v>
      </c>
      <c r="F4251" s="5" t="s">
        <v>152</v>
      </c>
      <c r="G4251" s="5" t="s">
        <v>11118</v>
      </c>
      <c r="H4251" s="7">
        <v>552015</v>
      </c>
      <c r="I4251" s="5">
        <v>5</v>
      </c>
      <c r="J4251" s="5">
        <v>1</v>
      </c>
      <c r="K4251" s="5" t="s">
        <v>29097</v>
      </c>
      <c r="L4251" s="5">
        <v>3.2300000000000002E-2</v>
      </c>
      <c r="M4251" s="8">
        <v>918830021</v>
      </c>
      <c r="N4251" s="8">
        <v>918806643</v>
      </c>
      <c r="O4251" s="8"/>
      <c r="P4251" s="8"/>
      <c r="Q4251" s="8"/>
      <c r="R4251" s="5" t="s">
        <v>417</v>
      </c>
      <c r="S4251" s="5" t="s">
        <v>417</v>
      </c>
      <c r="T4251" s="5" t="s">
        <v>417</v>
      </c>
      <c r="U4251" s="5" t="s">
        <v>417</v>
      </c>
      <c r="V4251" s="5" t="s">
        <v>417</v>
      </c>
      <c r="W4251" s="5" t="s">
        <v>417</v>
      </c>
      <c r="X4251" s="5" t="s">
        <v>417</v>
      </c>
      <c r="Y4251" s="5" t="s">
        <v>417</v>
      </c>
      <c r="Z4251" s="5" t="s">
        <v>417</v>
      </c>
      <c r="AA4251" s="5" t="s">
        <v>417</v>
      </c>
      <c r="AB4251" s="5"/>
      <c r="AC4251" s="5"/>
      <c r="AD4251" s="5"/>
      <c r="AE4251" s="5"/>
      <c r="AF4251" s="5"/>
    </row>
    <row r="4252" spans="1:32">
      <c r="A4252" s="5" t="s">
        <v>29098</v>
      </c>
      <c r="B4252" s="5" t="str">
        <f>IF(COUNTIF('Leads Priorizados INT'!M:M,A4252)&gt;0,"Sí","No")</f>
        <v>No</v>
      </c>
      <c r="C4252">
        <v>1</v>
      </c>
      <c r="D4252" s="6" t="s">
        <v>430</v>
      </c>
      <c r="E4252" s="5" t="s">
        <v>29099</v>
      </c>
      <c r="F4252" s="5" t="s">
        <v>152</v>
      </c>
      <c r="G4252" s="5" t="s">
        <v>2952</v>
      </c>
      <c r="H4252" s="7">
        <v>1952173</v>
      </c>
      <c r="I4252" s="5">
        <v>7</v>
      </c>
      <c r="J4252" s="5">
        <v>1</v>
      </c>
      <c r="K4252" s="5" t="s">
        <v>29100</v>
      </c>
      <c r="L4252" s="5">
        <v>3.2300000000000002E-2</v>
      </c>
      <c r="M4252" s="8">
        <v>910241807</v>
      </c>
      <c r="N4252" s="8">
        <v>911123467</v>
      </c>
      <c r="O4252" s="8">
        <v>691396288</v>
      </c>
      <c r="P4252" s="8">
        <v>691786581</v>
      </c>
      <c r="Q4252" s="8">
        <v>607591975</v>
      </c>
      <c r="R4252" s="5" t="s">
        <v>417</v>
      </c>
      <c r="S4252" s="5" t="s">
        <v>417</v>
      </c>
      <c r="T4252" s="5" t="s">
        <v>417</v>
      </c>
      <c r="U4252" s="5" t="s">
        <v>417</v>
      </c>
      <c r="V4252" s="5" t="s">
        <v>417</v>
      </c>
      <c r="W4252" s="5" t="s">
        <v>417</v>
      </c>
      <c r="X4252" s="5" t="s">
        <v>417</v>
      </c>
      <c r="Y4252" s="5" t="s">
        <v>417</v>
      </c>
      <c r="Z4252" s="5" t="s">
        <v>417</v>
      </c>
      <c r="AA4252" s="5" t="s">
        <v>417</v>
      </c>
      <c r="AB4252" s="5"/>
      <c r="AC4252" s="5"/>
      <c r="AD4252" s="5"/>
      <c r="AE4252" s="5"/>
      <c r="AF4252" s="5"/>
    </row>
    <row r="4253" spans="1:32">
      <c r="A4253" s="5" t="s">
        <v>29101</v>
      </c>
      <c r="B4253" s="5" t="str">
        <f>IF(COUNTIF('Leads Priorizados INT'!M:M,A4253)&gt;0,"Sí","No")</f>
        <v>No</v>
      </c>
      <c r="C4253">
        <v>1</v>
      </c>
      <c r="D4253" s="6" t="s">
        <v>414</v>
      </c>
      <c r="E4253" s="5" t="s">
        <v>29102</v>
      </c>
      <c r="F4253" s="5" t="s">
        <v>1382</v>
      </c>
      <c r="G4253" s="5" t="s">
        <v>18288</v>
      </c>
      <c r="H4253" s="7">
        <v>564817</v>
      </c>
      <c r="I4253" s="5">
        <v>1</v>
      </c>
      <c r="J4253" s="5">
        <v>2</v>
      </c>
      <c r="K4253" s="5" t="s">
        <v>29103</v>
      </c>
      <c r="L4253" s="5">
        <v>3.2300000000000002E-2</v>
      </c>
      <c r="M4253" s="8">
        <v>960151803</v>
      </c>
      <c r="N4253" s="8"/>
      <c r="O4253" s="8"/>
      <c r="P4253" s="8"/>
      <c r="Q4253" s="8"/>
      <c r="R4253" s="5" t="s">
        <v>417</v>
      </c>
      <c r="S4253" s="5" t="s">
        <v>417</v>
      </c>
      <c r="T4253" s="5" t="s">
        <v>417</v>
      </c>
      <c r="U4253" s="5" t="s">
        <v>417</v>
      </c>
      <c r="V4253" s="5" t="s">
        <v>417</v>
      </c>
      <c r="W4253" s="5" t="s">
        <v>417</v>
      </c>
      <c r="X4253" s="5" t="s">
        <v>417</v>
      </c>
      <c r="Y4253" s="5" t="s">
        <v>417</v>
      </c>
      <c r="Z4253" s="5" t="s">
        <v>417</v>
      </c>
      <c r="AA4253" s="5" t="s">
        <v>417</v>
      </c>
      <c r="AB4253" s="5"/>
      <c r="AC4253" s="5"/>
      <c r="AD4253" s="5"/>
      <c r="AE4253" s="5"/>
      <c r="AF4253" s="5"/>
    </row>
    <row r="4254" spans="1:32" hidden="1">
      <c r="A4254" s="5" t="s">
        <v>29104</v>
      </c>
      <c r="B4254" s="5" t="str">
        <f>IF(COUNTIF('Leads Priorizados INT'!M:M,A4254)&gt;0,"Sí","No")</f>
        <v>No</v>
      </c>
      <c r="C4254">
        <v>0</v>
      </c>
      <c r="D4254" s="6" t="s">
        <v>430</v>
      </c>
      <c r="E4254" s="5" t="s">
        <v>29105</v>
      </c>
      <c r="F4254" s="5" t="s">
        <v>1019</v>
      </c>
      <c r="G4254" s="5" t="s">
        <v>29106</v>
      </c>
      <c r="H4254" s="7">
        <v>882952</v>
      </c>
      <c r="I4254" s="5">
        <v>5</v>
      </c>
      <c r="J4254" s="5">
        <v>1</v>
      </c>
      <c r="K4254" s="5" t="s">
        <v>29107</v>
      </c>
      <c r="L4254" s="5">
        <v>3.2199999999999999E-2</v>
      </c>
      <c r="M4254" s="8">
        <v>948116777</v>
      </c>
      <c r="N4254" s="8">
        <v>609430506</v>
      </c>
      <c r="O4254" s="8">
        <v>679481241</v>
      </c>
      <c r="P4254" s="8">
        <v>661953488</v>
      </c>
      <c r="Q4254" s="8">
        <v>654126353</v>
      </c>
      <c r="R4254" s="5" t="s">
        <v>417</v>
      </c>
      <c r="S4254" s="5" t="s">
        <v>417</v>
      </c>
      <c r="T4254" s="5" t="s">
        <v>417</v>
      </c>
      <c r="U4254" s="5" t="s">
        <v>417</v>
      </c>
      <c r="V4254" s="5" t="s">
        <v>417</v>
      </c>
      <c r="W4254" s="5" t="s">
        <v>417</v>
      </c>
      <c r="X4254" s="5" t="s">
        <v>417</v>
      </c>
      <c r="Y4254" s="5" t="s">
        <v>417</v>
      </c>
      <c r="Z4254" s="5" t="s">
        <v>417</v>
      </c>
      <c r="AA4254" s="5" t="s">
        <v>417</v>
      </c>
      <c r="AB4254" s="5" t="s">
        <v>29108</v>
      </c>
      <c r="AC4254" s="5"/>
      <c r="AD4254" s="5"/>
      <c r="AE4254" s="5"/>
      <c r="AF4254" s="5"/>
    </row>
    <row r="4255" spans="1:32" hidden="1">
      <c r="A4255" s="5" t="s">
        <v>29109</v>
      </c>
      <c r="B4255" s="5" t="str">
        <f>IF(COUNTIF('Leads Priorizados INT'!M:M,A4255)&gt;0,"Sí","No")</f>
        <v>No</v>
      </c>
      <c r="C4255">
        <v>0</v>
      </c>
      <c r="D4255" s="6" t="s">
        <v>414</v>
      </c>
      <c r="E4255" s="5" t="s">
        <v>29110</v>
      </c>
      <c r="F4255" s="5" t="s">
        <v>152</v>
      </c>
      <c r="G4255" s="5" t="s">
        <v>916</v>
      </c>
      <c r="H4255" s="7">
        <v>550861</v>
      </c>
      <c r="I4255" s="5">
        <v>1</v>
      </c>
      <c r="J4255" s="5">
        <v>1</v>
      </c>
      <c r="K4255" s="5" t="s">
        <v>29111</v>
      </c>
      <c r="L4255" s="5">
        <v>3.2199999999999999E-2</v>
      </c>
      <c r="M4255" s="8"/>
      <c r="N4255" s="8"/>
      <c r="O4255" s="8"/>
      <c r="P4255" s="8"/>
      <c r="Q4255" s="8"/>
      <c r="R4255" s="5" t="s">
        <v>417</v>
      </c>
      <c r="S4255" s="5" t="s">
        <v>417</v>
      </c>
      <c r="T4255" s="5" t="s">
        <v>417</v>
      </c>
      <c r="U4255" s="5" t="s">
        <v>417</v>
      </c>
      <c r="V4255" s="5" t="s">
        <v>417</v>
      </c>
      <c r="W4255" s="5" t="s">
        <v>417</v>
      </c>
      <c r="X4255" s="5" t="s">
        <v>417</v>
      </c>
      <c r="Y4255" s="5" t="s">
        <v>417</v>
      </c>
      <c r="Z4255" s="5" t="s">
        <v>417</v>
      </c>
      <c r="AA4255" s="5" t="s">
        <v>417</v>
      </c>
      <c r="AB4255" s="5"/>
      <c r="AC4255" s="5"/>
      <c r="AD4255" s="5"/>
      <c r="AE4255" s="5"/>
      <c r="AF4255" s="5"/>
    </row>
    <row r="4256" spans="1:32" hidden="1">
      <c r="A4256" s="5" t="s">
        <v>29112</v>
      </c>
      <c r="B4256" s="5" t="str">
        <f>IF(COUNTIF('Leads Priorizados INT'!M:M,A4256)&gt;0,"Sí","No")</f>
        <v>No</v>
      </c>
      <c r="C4256">
        <v>0</v>
      </c>
      <c r="D4256" s="6" t="s">
        <v>430</v>
      </c>
      <c r="E4256" s="5" t="s">
        <v>29113</v>
      </c>
      <c r="F4256" s="5" t="s">
        <v>1382</v>
      </c>
      <c r="G4256" s="5" t="s">
        <v>3086</v>
      </c>
      <c r="H4256" s="7">
        <v>327442</v>
      </c>
      <c r="I4256" s="5">
        <v>3</v>
      </c>
      <c r="J4256" s="5">
        <v>3</v>
      </c>
      <c r="K4256" s="5" t="s">
        <v>29114</v>
      </c>
      <c r="L4256" s="5">
        <v>3.2199999999999999E-2</v>
      </c>
      <c r="M4256" s="8">
        <v>963776292</v>
      </c>
      <c r="N4256" s="8">
        <v>686935570</v>
      </c>
      <c r="O4256" s="8">
        <v>629678762</v>
      </c>
      <c r="P4256" s="8"/>
      <c r="Q4256" s="8"/>
      <c r="R4256" s="5" t="s">
        <v>417</v>
      </c>
      <c r="S4256" s="5" t="s">
        <v>417</v>
      </c>
      <c r="T4256" s="5" t="s">
        <v>417</v>
      </c>
      <c r="U4256" s="5" t="s">
        <v>417</v>
      </c>
      <c r="V4256" s="5" t="s">
        <v>417</v>
      </c>
      <c r="W4256" s="5" t="s">
        <v>417</v>
      </c>
      <c r="X4256" s="5" t="s">
        <v>417</v>
      </c>
      <c r="Y4256" s="5" t="s">
        <v>417</v>
      </c>
      <c r="Z4256" s="5" t="s">
        <v>417</v>
      </c>
      <c r="AA4256" s="5" t="s">
        <v>417</v>
      </c>
      <c r="AB4256" s="5"/>
      <c r="AC4256" s="5"/>
      <c r="AD4256" s="5"/>
      <c r="AE4256" s="5"/>
      <c r="AF4256" s="5"/>
    </row>
    <row r="4257" spans="1:32">
      <c r="A4257" s="5" t="s">
        <v>29115</v>
      </c>
      <c r="B4257" s="5" t="str">
        <f>IF(COUNTIF('Leads Priorizados INT'!M:M,A4257)&gt;0,"Sí","No")</f>
        <v>No</v>
      </c>
      <c r="C4257">
        <v>1</v>
      </c>
      <c r="D4257" s="6" t="s">
        <v>414</v>
      </c>
      <c r="E4257" s="5" t="s">
        <v>29116</v>
      </c>
      <c r="F4257" s="5" t="s">
        <v>1382</v>
      </c>
      <c r="G4257" s="5" t="s">
        <v>15168</v>
      </c>
      <c r="H4257" s="7">
        <v>303055</v>
      </c>
      <c r="I4257" s="5">
        <v>1</v>
      </c>
      <c r="J4257" s="5">
        <v>1</v>
      </c>
      <c r="K4257" s="5" t="s">
        <v>29117</v>
      </c>
      <c r="L4257" s="5">
        <v>3.2199999999999999E-2</v>
      </c>
      <c r="M4257" s="8"/>
      <c r="N4257" s="8"/>
      <c r="O4257" s="8"/>
      <c r="P4257" s="8"/>
      <c r="Q4257" s="8"/>
      <c r="R4257" s="5" t="s">
        <v>417</v>
      </c>
      <c r="S4257" s="5" t="s">
        <v>417</v>
      </c>
      <c r="T4257" s="5" t="s">
        <v>417</v>
      </c>
      <c r="U4257" s="5" t="s">
        <v>417</v>
      </c>
      <c r="V4257" s="5" t="s">
        <v>417</v>
      </c>
      <c r="W4257" s="5" t="s">
        <v>417</v>
      </c>
      <c r="X4257" s="5" t="s">
        <v>417</v>
      </c>
      <c r="Y4257" s="5" t="s">
        <v>417</v>
      </c>
      <c r="Z4257" s="5" t="s">
        <v>417</v>
      </c>
      <c r="AA4257" s="5" t="s">
        <v>417</v>
      </c>
      <c r="AB4257" s="5"/>
      <c r="AC4257" s="5"/>
      <c r="AD4257" s="5"/>
      <c r="AE4257" s="5"/>
      <c r="AF4257" s="5"/>
    </row>
    <row r="4258" spans="1:32" hidden="1">
      <c r="A4258" s="5" t="s">
        <v>29118</v>
      </c>
      <c r="B4258" s="5" t="str">
        <f>IF(COUNTIF('Leads Priorizados INT'!M:M,A4258)&gt;0,"Sí","No")</f>
        <v>No</v>
      </c>
      <c r="C4258">
        <v>0</v>
      </c>
      <c r="D4258" s="6" t="s">
        <v>414</v>
      </c>
      <c r="E4258" s="5" t="s">
        <v>29119</v>
      </c>
      <c r="F4258" s="5" t="s">
        <v>431</v>
      </c>
      <c r="G4258" s="5" t="s">
        <v>9906</v>
      </c>
      <c r="H4258" s="7">
        <v>834768</v>
      </c>
      <c r="I4258" s="5">
        <v>1</v>
      </c>
      <c r="J4258" s="5">
        <v>1</v>
      </c>
      <c r="K4258" s="5" t="s">
        <v>29120</v>
      </c>
      <c r="L4258" s="5">
        <v>3.2099999999999997E-2</v>
      </c>
      <c r="M4258" s="8"/>
      <c r="N4258" s="8"/>
      <c r="O4258" s="8"/>
      <c r="P4258" s="8"/>
      <c r="Q4258" s="8"/>
      <c r="R4258" s="5" t="s">
        <v>417</v>
      </c>
      <c r="S4258" s="5" t="s">
        <v>417</v>
      </c>
      <c r="T4258" s="5" t="s">
        <v>417</v>
      </c>
      <c r="U4258" s="5" t="s">
        <v>417</v>
      </c>
      <c r="V4258" s="5" t="s">
        <v>417</v>
      </c>
      <c r="W4258" s="5" t="s">
        <v>417</v>
      </c>
      <c r="X4258" s="5" t="s">
        <v>417</v>
      </c>
      <c r="Y4258" s="5" t="s">
        <v>417</v>
      </c>
      <c r="Z4258" s="5" t="s">
        <v>417</v>
      </c>
      <c r="AA4258" s="5" t="s">
        <v>417</v>
      </c>
      <c r="AB4258" s="5"/>
      <c r="AC4258" s="5"/>
      <c r="AD4258" s="5"/>
      <c r="AE4258" s="5"/>
      <c r="AF4258" s="5"/>
    </row>
    <row r="4259" spans="1:32">
      <c r="A4259" s="5" t="s">
        <v>29121</v>
      </c>
      <c r="B4259" s="5" t="str">
        <f>IF(COUNTIF('Leads Priorizados INT'!M:M,A4259)&gt;0,"Sí","No")</f>
        <v>No</v>
      </c>
      <c r="C4259">
        <v>1</v>
      </c>
      <c r="D4259" s="6" t="s">
        <v>414</v>
      </c>
      <c r="E4259" s="5" t="s">
        <v>29122</v>
      </c>
      <c r="F4259" s="5" t="s">
        <v>1328</v>
      </c>
      <c r="G4259" s="5" t="s">
        <v>23918</v>
      </c>
      <c r="H4259" s="7">
        <v>486760</v>
      </c>
      <c r="I4259" s="5">
        <v>3</v>
      </c>
      <c r="J4259" s="5">
        <v>2</v>
      </c>
      <c r="K4259" s="5" t="s">
        <v>29123</v>
      </c>
      <c r="L4259" s="5">
        <v>3.2099999999999997E-2</v>
      </c>
      <c r="M4259" s="8"/>
      <c r="N4259" s="8"/>
      <c r="O4259" s="8"/>
      <c r="P4259" s="8"/>
      <c r="Q4259" s="8"/>
      <c r="R4259" s="5" t="s">
        <v>417</v>
      </c>
      <c r="S4259" s="5" t="s">
        <v>417</v>
      </c>
      <c r="T4259" s="5" t="s">
        <v>417</v>
      </c>
      <c r="U4259" s="5" t="s">
        <v>417</v>
      </c>
      <c r="V4259" s="5" t="s">
        <v>417</v>
      </c>
      <c r="W4259" s="5" t="s">
        <v>417</v>
      </c>
      <c r="X4259" s="5" t="s">
        <v>417</v>
      </c>
      <c r="Y4259" s="5" t="s">
        <v>417</v>
      </c>
      <c r="Z4259" s="5" t="s">
        <v>417</v>
      </c>
      <c r="AA4259" s="5" t="s">
        <v>417</v>
      </c>
      <c r="AB4259" s="5"/>
      <c r="AC4259" s="5"/>
      <c r="AD4259" s="5"/>
      <c r="AE4259" s="5"/>
      <c r="AF4259" s="5"/>
    </row>
    <row r="4260" spans="1:32" hidden="1">
      <c r="A4260" s="5" t="s">
        <v>29124</v>
      </c>
      <c r="B4260" s="5" t="str">
        <f>IF(COUNTIF('Leads Priorizados INT'!M:M,A4260)&gt;0,"Sí","No")</f>
        <v>No</v>
      </c>
      <c r="C4260">
        <v>0</v>
      </c>
      <c r="D4260" s="6" t="s">
        <v>414</v>
      </c>
      <c r="E4260" s="5" t="s">
        <v>29125</v>
      </c>
      <c r="F4260" s="5" t="s">
        <v>10062</v>
      </c>
      <c r="G4260" s="5" t="s">
        <v>29126</v>
      </c>
      <c r="H4260" s="7">
        <v>1025999</v>
      </c>
      <c r="I4260" s="5">
        <v>1</v>
      </c>
      <c r="J4260" s="5">
        <v>2</v>
      </c>
      <c r="K4260" s="5" t="s">
        <v>29127</v>
      </c>
      <c r="L4260" s="5">
        <v>3.2099999999999997E-2</v>
      </c>
      <c r="M4260" s="8"/>
      <c r="N4260" s="8"/>
      <c r="O4260" s="8"/>
      <c r="P4260" s="8"/>
      <c r="Q4260" s="8"/>
      <c r="R4260" s="5" t="s">
        <v>417</v>
      </c>
      <c r="S4260" s="5" t="s">
        <v>417</v>
      </c>
      <c r="T4260" s="5" t="s">
        <v>417</v>
      </c>
      <c r="U4260" s="5" t="s">
        <v>417</v>
      </c>
      <c r="V4260" s="5" t="s">
        <v>417</v>
      </c>
      <c r="W4260" s="5" t="s">
        <v>417</v>
      </c>
      <c r="X4260" s="5" t="s">
        <v>417</v>
      </c>
      <c r="Y4260" s="5" t="s">
        <v>417</v>
      </c>
      <c r="Z4260" s="5" t="s">
        <v>417</v>
      </c>
      <c r="AA4260" s="5" t="s">
        <v>417</v>
      </c>
      <c r="AB4260" s="5"/>
      <c r="AC4260" s="5"/>
      <c r="AD4260" s="5"/>
      <c r="AE4260" s="5"/>
      <c r="AF4260" s="5"/>
    </row>
    <row r="4261" spans="1:32" hidden="1">
      <c r="A4261" s="5" t="s">
        <v>29128</v>
      </c>
      <c r="B4261" s="5" t="str">
        <f>IF(COUNTIF('Leads Priorizados INT'!M:M,A4261)&gt;0,"Sí","No")</f>
        <v>No</v>
      </c>
      <c r="C4261">
        <v>0</v>
      </c>
      <c r="D4261" s="6" t="s">
        <v>414</v>
      </c>
      <c r="E4261" s="5" t="s">
        <v>29129</v>
      </c>
      <c r="F4261" s="5" t="s">
        <v>152</v>
      </c>
      <c r="G4261" s="5" t="s">
        <v>1738</v>
      </c>
      <c r="H4261" s="7">
        <v>787649</v>
      </c>
      <c r="I4261" s="5">
        <v>1</v>
      </c>
      <c r="J4261" s="5">
        <v>1</v>
      </c>
      <c r="K4261" s="5" t="s">
        <v>29130</v>
      </c>
      <c r="L4261" s="5">
        <v>3.2099999999999997E-2</v>
      </c>
      <c r="M4261" s="8"/>
      <c r="N4261" s="8"/>
      <c r="O4261" s="8"/>
      <c r="P4261" s="8"/>
      <c r="Q4261" s="8"/>
      <c r="R4261" s="5" t="s">
        <v>417</v>
      </c>
      <c r="S4261" s="5" t="s">
        <v>417</v>
      </c>
      <c r="T4261" s="5" t="s">
        <v>417</v>
      </c>
      <c r="U4261" s="5" t="s">
        <v>417</v>
      </c>
      <c r="V4261" s="5" t="s">
        <v>417</v>
      </c>
      <c r="W4261" s="5" t="s">
        <v>417</v>
      </c>
      <c r="X4261" s="5" t="s">
        <v>417</v>
      </c>
      <c r="Y4261" s="5" t="s">
        <v>417</v>
      </c>
      <c r="Z4261" s="5" t="s">
        <v>417</v>
      </c>
      <c r="AA4261" s="5" t="s">
        <v>417</v>
      </c>
      <c r="AB4261" s="5"/>
      <c r="AC4261" s="5"/>
      <c r="AD4261" s="5"/>
      <c r="AE4261" s="5"/>
      <c r="AF4261" s="5"/>
    </row>
    <row r="4262" spans="1:32" hidden="1">
      <c r="A4262" s="5" t="s">
        <v>29131</v>
      </c>
      <c r="B4262" s="5" t="str">
        <f>IF(COUNTIF('Leads Priorizados INT'!M:M,A4262)&gt;0,"Sí","No")</f>
        <v>No</v>
      </c>
      <c r="C4262">
        <v>0</v>
      </c>
      <c r="D4262" s="6" t="s">
        <v>414</v>
      </c>
      <c r="E4262" s="5" t="s">
        <v>29132</v>
      </c>
      <c r="F4262" s="5" t="s">
        <v>152</v>
      </c>
      <c r="G4262" s="5" t="s">
        <v>2450</v>
      </c>
      <c r="H4262" s="7">
        <v>895621</v>
      </c>
      <c r="I4262" s="5">
        <v>7</v>
      </c>
      <c r="J4262" s="5">
        <v>1</v>
      </c>
      <c r="K4262" s="5" t="s">
        <v>29133</v>
      </c>
      <c r="L4262" s="5">
        <v>3.2099999999999997E-2</v>
      </c>
      <c r="M4262" s="8"/>
      <c r="N4262" s="8"/>
      <c r="O4262" s="8"/>
      <c r="P4262" s="8"/>
      <c r="Q4262" s="8"/>
      <c r="R4262" s="5" t="s">
        <v>417</v>
      </c>
      <c r="S4262" s="5" t="s">
        <v>417</v>
      </c>
      <c r="T4262" s="5" t="s">
        <v>417</v>
      </c>
      <c r="U4262" s="5" t="s">
        <v>417</v>
      </c>
      <c r="V4262" s="5" t="s">
        <v>417</v>
      </c>
      <c r="W4262" s="5" t="s">
        <v>417</v>
      </c>
      <c r="X4262" s="5" t="s">
        <v>417</v>
      </c>
      <c r="Y4262" s="5" t="s">
        <v>417</v>
      </c>
      <c r="Z4262" s="5" t="s">
        <v>417</v>
      </c>
      <c r="AA4262" s="5" t="s">
        <v>417</v>
      </c>
      <c r="AB4262" s="5"/>
      <c r="AC4262" s="5"/>
      <c r="AD4262" s="5"/>
      <c r="AE4262" s="5"/>
      <c r="AF4262" s="5"/>
    </row>
    <row r="4263" spans="1:32" hidden="1">
      <c r="A4263" s="5" t="s">
        <v>29134</v>
      </c>
      <c r="B4263" s="5" t="str">
        <f>IF(COUNTIF('Leads Priorizados INT'!M:M,A4263)&gt;0,"Sí","No")</f>
        <v>No</v>
      </c>
      <c r="C4263">
        <v>0</v>
      </c>
      <c r="D4263" s="6" t="s">
        <v>414</v>
      </c>
      <c r="E4263" s="5" t="s">
        <v>29135</v>
      </c>
      <c r="F4263" s="5" t="s">
        <v>152</v>
      </c>
      <c r="G4263" s="5" t="s">
        <v>522</v>
      </c>
      <c r="H4263" s="7">
        <v>587136</v>
      </c>
      <c r="I4263" s="5">
        <v>3</v>
      </c>
      <c r="J4263" s="5">
        <v>1</v>
      </c>
      <c r="K4263" s="5" t="s">
        <v>29136</v>
      </c>
      <c r="L4263" s="5">
        <v>3.2099999999999997E-2</v>
      </c>
      <c r="M4263" s="8">
        <v>915939828</v>
      </c>
      <c r="N4263" s="8">
        <v>686464651</v>
      </c>
      <c r="O4263" s="8"/>
      <c r="P4263" s="8"/>
      <c r="Q4263" s="8"/>
      <c r="R4263" s="5" t="s">
        <v>417</v>
      </c>
      <c r="S4263" s="5" t="s">
        <v>417</v>
      </c>
      <c r="T4263" s="5" t="s">
        <v>417</v>
      </c>
      <c r="U4263" s="5" t="s">
        <v>417</v>
      </c>
      <c r="V4263" s="5" t="s">
        <v>417</v>
      </c>
      <c r="W4263" s="5" t="s">
        <v>417</v>
      </c>
      <c r="X4263" s="5" t="s">
        <v>417</v>
      </c>
      <c r="Y4263" s="5" t="s">
        <v>417</v>
      </c>
      <c r="Z4263" s="5" t="s">
        <v>417</v>
      </c>
      <c r="AA4263" s="5" t="s">
        <v>417</v>
      </c>
      <c r="AB4263" s="5"/>
      <c r="AC4263" s="5"/>
      <c r="AD4263" s="5"/>
      <c r="AE4263" s="5"/>
      <c r="AF4263" s="5"/>
    </row>
    <row r="4264" spans="1:32" hidden="1">
      <c r="A4264" s="5" t="s">
        <v>29137</v>
      </c>
      <c r="B4264" s="5" t="str">
        <f>IF(COUNTIF('Leads Priorizados INT'!M:M,A4264)&gt;0,"Sí","No")</f>
        <v>No</v>
      </c>
      <c r="C4264">
        <v>0</v>
      </c>
      <c r="D4264" s="6" t="s">
        <v>414</v>
      </c>
      <c r="E4264" s="5" t="s">
        <v>29138</v>
      </c>
      <c r="F4264" s="5" t="s">
        <v>1245</v>
      </c>
      <c r="G4264" s="5" t="s">
        <v>27610</v>
      </c>
      <c r="H4264" s="7">
        <v>1093161</v>
      </c>
      <c r="I4264" s="5">
        <v>7</v>
      </c>
      <c r="J4264" s="5">
        <v>1</v>
      </c>
      <c r="K4264" s="5" t="s">
        <v>29139</v>
      </c>
      <c r="L4264" s="5">
        <v>3.2099999999999997E-2</v>
      </c>
      <c r="M4264" s="8"/>
      <c r="N4264" s="8"/>
      <c r="O4264" s="8"/>
      <c r="P4264" s="8"/>
      <c r="Q4264" s="8"/>
      <c r="R4264" s="5" t="s">
        <v>417</v>
      </c>
      <c r="S4264" s="5" t="s">
        <v>417</v>
      </c>
      <c r="T4264" s="5" t="s">
        <v>417</v>
      </c>
      <c r="U4264" s="5" t="s">
        <v>417</v>
      </c>
      <c r="V4264" s="5" t="s">
        <v>417</v>
      </c>
      <c r="W4264" s="5" t="s">
        <v>417</v>
      </c>
      <c r="X4264" s="5" t="s">
        <v>417</v>
      </c>
      <c r="Y4264" s="5" t="s">
        <v>417</v>
      </c>
      <c r="Z4264" s="5" t="s">
        <v>417</v>
      </c>
      <c r="AA4264" s="5" t="s">
        <v>417</v>
      </c>
      <c r="AB4264" s="5"/>
      <c r="AC4264" s="5"/>
      <c r="AD4264" s="5"/>
      <c r="AE4264" s="5"/>
      <c r="AF4264" s="5"/>
    </row>
    <row r="4265" spans="1:32" hidden="1">
      <c r="A4265" s="5" t="s">
        <v>29140</v>
      </c>
      <c r="B4265" s="5" t="str">
        <f>IF(COUNTIF('Leads Priorizados INT'!M:M,A4265)&gt;0,"Sí","No")</f>
        <v>No</v>
      </c>
      <c r="C4265">
        <v>0</v>
      </c>
      <c r="D4265" s="6" t="s">
        <v>521</v>
      </c>
      <c r="E4265" s="5" t="s">
        <v>29141</v>
      </c>
      <c r="F4265" s="5" t="s">
        <v>3740</v>
      </c>
      <c r="G4265" s="5" t="s">
        <v>29142</v>
      </c>
      <c r="H4265" s="7">
        <v>4562549</v>
      </c>
      <c r="I4265" s="5">
        <v>35</v>
      </c>
      <c r="J4265" s="5">
        <v>2</v>
      </c>
      <c r="K4265" s="5" t="s">
        <v>29143</v>
      </c>
      <c r="L4265" s="5">
        <v>3.2000000000000001E-2</v>
      </c>
      <c r="M4265" s="8">
        <v>956292921</v>
      </c>
      <c r="N4265" s="8">
        <v>956285181</v>
      </c>
      <c r="O4265" s="8">
        <v>917793157</v>
      </c>
      <c r="P4265" s="8">
        <v>913261849</v>
      </c>
      <c r="Q4265" s="8">
        <v>917544603</v>
      </c>
      <c r="R4265" s="5" t="s">
        <v>417</v>
      </c>
      <c r="S4265" s="5" t="s">
        <v>417</v>
      </c>
      <c r="T4265" s="5" t="s">
        <v>417</v>
      </c>
      <c r="U4265" s="5" t="s">
        <v>417</v>
      </c>
      <c r="V4265" s="5" t="s">
        <v>417</v>
      </c>
      <c r="W4265" s="5" t="s">
        <v>417</v>
      </c>
      <c r="X4265" s="5" t="s">
        <v>417</v>
      </c>
      <c r="Y4265" s="5" t="s">
        <v>417</v>
      </c>
      <c r="Z4265" s="5" t="s">
        <v>417</v>
      </c>
      <c r="AA4265" s="5" t="s">
        <v>417</v>
      </c>
      <c r="AB4265" s="5" t="s">
        <v>29144</v>
      </c>
      <c r="AC4265" s="5"/>
      <c r="AD4265" s="5"/>
      <c r="AE4265" s="5"/>
      <c r="AF4265" s="5"/>
    </row>
    <row r="4266" spans="1:32" hidden="1">
      <c r="A4266" s="5" t="s">
        <v>29145</v>
      </c>
      <c r="B4266" s="5" t="str">
        <f>IF(COUNTIF('Leads Priorizados INT'!M:M,A4266)&gt;0,"Sí","No")</f>
        <v>No</v>
      </c>
      <c r="C4266">
        <v>0</v>
      </c>
      <c r="D4266" s="6" t="s">
        <v>414</v>
      </c>
      <c r="E4266" s="5" t="s">
        <v>29146</v>
      </c>
      <c r="F4266" s="5" t="s">
        <v>431</v>
      </c>
      <c r="G4266" s="5" t="s">
        <v>25715</v>
      </c>
      <c r="H4266" s="7">
        <v>913513</v>
      </c>
      <c r="I4266" s="5">
        <v>1</v>
      </c>
      <c r="J4266" s="5">
        <v>1</v>
      </c>
      <c r="K4266" s="5" t="s">
        <v>29147</v>
      </c>
      <c r="L4266" s="5">
        <v>3.2000000000000001E-2</v>
      </c>
      <c r="M4266" s="8"/>
      <c r="N4266" s="8"/>
      <c r="O4266" s="8"/>
      <c r="P4266" s="8"/>
      <c r="Q4266" s="8"/>
      <c r="R4266" s="5" t="s">
        <v>417</v>
      </c>
      <c r="S4266" s="5" t="s">
        <v>417</v>
      </c>
      <c r="T4266" s="5" t="s">
        <v>417</v>
      </c>
      <c r="U4266" s="5" t="s">
        <v>417</v>
      </c>
      <c r="V4266" s="5" t="s">
        <v>417</v>
      </c>
      <c r="W4266" s="5" t="s">
        <v>417</v>
      </c>
      <c r="X4266" s="5" t="s">
        <v>417</v>
      </c>
      <c r="Y4266" s="5" t="s">
        <v>417</v>
      </c>
      <c r="Z4266" s="5" t="s">
        <v>417</v>
      </c>
      <c r="AA4266" s="5" t="s">
        <v>417</v>
      </c>
      <c r="AB4266" s="5"/>
      <c r="AC4266" s="5"/>
      <c r="AD4266" s="5"/>
      <c r="AE4266" s="5"/>
      <c r="AF4266" s="5"/>
    </row>
    <row r="4267" spans="1:32" hidden="1">
      <c r="A4267" s="5" t="s">
        <v>29148</v>
      </c>
      <c r="B4267" s="5" t="str">
        <f>IF(COUNTIF('Leads Priorizados INT'!M:M,A4267)&gt;0,"Sí","No")</f>
        <v>No</v>
      </c>
      <c r="C4267">
        <v>0</v>
      </c>
      <c r="D4267" s="6" t="s">
        <v>414</v>
      </c>
      <c r="E4267" s="5" t="s">
        <v>29149</v>
      </c>
      <c r="F4267" s="5" t="s">
        <v>431</v>
      </c>
      <c r="G4267" s="5" t="s">
        <v>432</v>
      </c>
      <c r="H4267" s="7">
        <v>998809</v>
      </c>
      <c r="I4267" s="5">
        <v>1</v>
      </c>
      <c r="J4267" s="5">
        <v>2</v>
      </c>
      <c r="K4267" s="5" t="s">
        <v>29150</v>
      </c>
      <c r="L4267" s="5">
        <v>3.2000000000000001E-2</v>
      </c>
      <c r="M4267" s="8">
        <v>932690469</v>
      </c>
      <c r="N4267" s="8">
        <v>932690466</v>
      </c>
      <c r="O4267" s="8">
        <v>932681766</v>
      </c>
      <c r="P4267" s="8">
        <v>932691182</v>
      </c>
      <c r="Q4267" s="8"/>
      <c r="R4267" s="5" t="s">
        <v>417</v>
      </c>
      <c r="S4267" s="5" t="s">
        <v>417</v>
      </c>
      <c r="T4267" s="5" t="s">
        <v>417</v>
      </c>
      <c r="U4267" s="5" t="s">
        <v>417</v>
      </c>
      <c r="V4267" s="5" t="s">
        <v>417</v>
      </c>
      <c r="W4267" s="5" t="s">
        <v>417</v>
      </c>
      <c r="X4267" s="5" t="s">
        <v>417</v>
      </c>
      <c r="Y4267" s="5" t="s">
        <v>417</v>
      </c>
      <c r="Z4267" s="5" t="s">
        <v>417</v>
      </c>
      <c r="AA4267" s="5" t="s">
        <v>417</v>
      </c>
      <c r="AB4267" s="5"/>
      <c r="AC4267" s="5"/>
      <c r="AD4267" s="5"/>
      <c r="AE4267" s="5"/>
      <c r="AF4267" s="5"/>
    </row>
    <row r="4268" spans="1:32" hidden="1">
      <c r="A4268" s="5" t="s">
        <v>29151</v>
      </c>
      <c r="B4268" s="5" t="str">
        <f>IF(COUNTIF('Leads Priorizados INT'!M:M,A4268)&gt;0,"Sí","No")</f>
        <v>No</v>
      </c>
      <c r="C4268">
        <v>0</v>
      </c>
      <c r="D4268" s="6" t="s">
        <v>414</v>
      </c>
      <c r="E4268" s="5" t="s">
        <v>29152</v>
      </c>
      <c r="F4268" s="5" t="s">
        <v>152</v>
      </c>
      <c r="G4268" s="5" t="s">
        <v>1535</v>
      </c>
      <c r="H4268" s="7">
        <v>1918264</v>
      </c>
      <c r="I4268" s="5">
        <v>10</v>
      </c>
      <c r="J4268" s="5">
        <v>8</v>
      </c>
      <c r="K4268" s="5" t="s">
        <v>29153</v>
      </c>
      <c r="L4268" s="5">
        <v>3.2000000000000001E-2</v>
      </c>
      <c r="M4268" s="8">
        <v>914259114</v>
      </c>
      <c r="N4268" s="8">
        <v>914140100</v>
      </c>
      <c r="O4268" s="8">
        <v>913887268</v>
      </c>
      <c r="P4268" s="8">
        <v>918060559</v>
      </c>
      <c r="Q4268" s="8">
        <v>918060550</v>
      </c>
      <c r="R4268" s="5" t="s">
        <v>417</v>
      </c>
      <c r="S4268" s="5" t="s">
        <v>417</v>
      </c>
      <c r="T4268" s="5" t="s">
        <v>417</v>
      </c>
      <c r="U4268" s="5" t="s">
        <v>417</v>
      </c>
      <c r="V4268" s="5" t="s">
        <v>417</v>
      </c>
      <c r="W4268" s="5" t="s">
        <v>417</v>
      </c>
      <c r="X4268" s="5" t="s">
        <v>417</v>
      </c>
      <c r="Y4268" s="5" t="s">
        <v>417</v>
      </c>
      <c r="Z4268" s="5" t="s">
        <v>417</v>
      </c>
      <c r="AA4268" s="5" t="s">
        <v>417</v>
      </c>
      <c r="AB4268" s="5" t="s">
        <v>29154</v>
      </c>
      <c r="AC4268" s="5" t="s">
        <v>29155</v>
      </c>
      <c r="AD4268" s="5" t="s">
        <v>29156</v>
      </c>
      <c r="AE4268" s="5" t="s">
        <v>29157</v>
      </c>
      <c r="AF4268" s="5" t="s">
        <v>29158</v>
      </c>
    </row>
    <row r="4269" spans="1:32" hidden="1">
      <c r="A4269" s="5" t="s">
        <v>29159</v>
      </c>
      <c r="B4269" s="5" t="str">
        <f>IF(COUNTIF('Leads Priorizados INT'!M:M,A4269)&gt;0,"Sí","No")</f>
        <v>No</v>
      </c>
      <c r="C4269">
        <v>0</v>
      </c>
      <c r="D4269" s="6" t="s">
        <v>414</v>
      </c>
      <c r="E4269" s="5" t="s">
        <v>29160</v>
      </c>
      <c r="F4269" s="5" t="s">
        <v>431</v>
      </c>
      <c r="G4269" s="5" t="s">
        <v>2199</v>
      </c>
      <c r="H4269" s="7">
        <v>7307368</v>
      </c>
      <c r="I4269" s="5">
        <v>86</v>
      </c>
      <c r="J4269" s="5">
        <v>4</v>
      </c>
      <c r="K4269" s="5" t="s">
        <v>29161</v>
      </c>
      <c r="L4269" s="5">
        <v>3.1899999999999998E-2</v>
      </c>
      <c r="M4269" s="8">
        <v>932522405</v>
      </c>
      <c r="N4269" s="8">
        <v>932052382</v>
      </c>
      <c r="O4269" s="8">
        <v>932050063</v>
      </c>
      <c r="P4269" s="8"/>
      <c r="Q4269" s="8"/>
      <c r="R4269" s="5" t="s">
        <v>417</v>
      </c>
      <c r="S4269" s="5" t="s">
        <v>417</v>
      </c>
      <c r="T4269" s="5" t="s">
        <v>417</v>
      </c>
      <c r="U4269" s="5" t="s">
        <v>417</v>
      </c>
      <c r="V4269" s="5" t="s">
        <v>417</v>
      </c>
      <c r="W4269" s="5" t="s">
        <v>417</v>
      </c>
      <c r="X4269" s="5" t="s">
        <v>417</v>
      </c>
      <c r="Y4269" s="5" t="s">
        <v>417</v>
      </c>
      <c r="Z4269" s="5" t="s">
        <v>417</v>
      </c>
      <c r="AA4269" s="5" t="s">
        <v>417</v>
      </c>
      <c r="AB4269" s="5" t="s">
        <v>29162</v>
      </c>
      <c r="AC4269" s="5" t="s">
        <v>29163</v>
      </c>
      <c r="AD4269" s="5" t="s">
        <v>29164</v>
      </c>
      <c r="AE4269" s="5" t="s">
        <v>29165</v>
      </c>
      <c r="AF4269" s="5" t="s">
        <v>29166</v>
      </c>
    </row>
    <row r="4270" spans="1:32" hidden="1">
      <c r="A4270" s="5" t="s">
        <v>29167</v>
      </c>
      <c r="B4270" s="5" t="str">
        <f>IF(COUNTIF('Leads Priorizados INT'!M:M,A4270)&gt;0,"Sí","No")</f>
        <v>No</v>
      </c>
      <c r="C4270">
        <v>0</v>
      </c>
      <c r="D4270" s="6" t="s">
        <v>430</v>
      </c>
      <c r="E4270" s="5" t="s">
        <v>29168</v>
      </c>
      <c r="F4270" s="5" t="s">
        <v>431</v>
      </c>
      <c r="G4270" s="5" t="s">
        <v>14524</v>
      </c>
      <c r="H4270" s="7">
        <v>393494</v>
      </c>
      <c r="I4270" s="5">
        <v>3</v>
      </c>
      <c r="J4270" s="5">
        <v>1</v>
      </c>
      <c r="K4270" s="5" t="s">
        <v>29169</v>
      </c>
      <c r="L4270" s="5">
        <v>3.1899999999999998E-2</v>
      </c>
      <c r="M4270" s="8">
        <v>937915374</v>
      </c>
      <c r="N4270" s="8">
        <v>937910967</v>
      </c>
      <c r="O4270" s="8">
        <v>687496467</v>
      </c>
      <c r="P4270" s="8">
        <v>653650292</v>
      </c>
      <c r="Q4270" s="8">
        <v>635569271</v>
      </c>
      <c r="R4270" s="5" t="s">
        <v>417</v>
      </c>
      <c r="S4270" s="5" t="s">
        <v>417</v>
      </c>
      <c r="T4270" s="5" t="s">
        <v>417</v>
      </c>
      <c r="U4270" s="5" t="s">
        <v>417</v>
      </c>
      <c r="V4270" s="5" t="s">
        <v>417</v>
      </c>
      <c r="W4270" s="5" t="s">
        <v>417</v>
      </c>
      <c r="X4270" s="5" t="s">
        <v>417</v>
      </c>
      <c r="Y4270" s="5" t="s">
        <v>417</v>
      </c>
      <c r="Z4270" s="5" t="s">
        <v>417</v>
      </c>
      <c r="AA4270" s="5" t="s">
        <v>417</v>
      </c>
      <c r="AB4270" s="5" t="s">
        <v>29170</v>
      </c>
      <c r="AC4270" s="5"/>
      <c r="AD4270" s="5"/>
      <c r="AE4270" s="5"/>
      <c r="AF4270" s="5"/>
    </row>
    <row r="4271" spans="1:32" hidden="1">
      <c r="A4271" s="5" t="s">
        <v>29171</v>
      </c>
      <c r="B4271" s="5" t="str">
        <f>IF(COUNTIF('Leads Priorizados INT'!M:M,A4271)&gt;0,"Sí","No")</f>
        <v>No</v>
      </c>
      <c r="C4271">
        <v>0</v>
      </c>
      <c r="D4271" s="6" t="s">
        <v>414</v>
      </c>
      <c r="E4271" s="5" t="s">
        <v>29172</v>
      </c>
      <c r="F4271" s="5" t="s">
        <v>431</v>
      </c>
      <c r="G4271" s="5" t="s">
        <v>2253</v>
      </c>
      <c r="H4271" s="7">
        <v>1183317</v>
      </c>
      <c r="I4271" s="5">
        <v>3</v>
      </c>
      <c r="J4271" s="5">
        <v>1</v>
      </c>
      <c r="K4271" s="5" t="s">
        <v>29173</v>
      </c>
      <c r="L4271" s="5">
        <v>3.1899999999999998E-2</v>
      </c>
      <c r="M4271" s="8"/>
      <c r="N4271" s="8"/>
      <c r="O4271" s="8"/>
      <c r="P4271" s="8"/>
      <c r="Q4271" s="8"/>
      <c r="R4271" s="5" t="s">
        <v>417</v>
      </c>
      <c r="S4271" s="5" t="s">
        <v>417</v>
      </c>
      <c r="T4271" s="5" t="s">
        <v>417</v>
      </c>
      <c r="U4271" s="5" t="s">
        <v>417</v>
      </c>
      <c r="V4271" s="5" t="s">
        <v>417</v>
      </c>
      <c r="W4271" s="5" t="s">
        <v>417</v>
      </c>
      <c r="X4271" s="5" t="s">
        <v>417</v>
      </c>
      <c r="Y4271" s="5" t="s">
        <v>417</v>
      </c>
      <c r="Z4271" s="5" t="s">
        <v>417</v>
      </c>
      <c r="AA4271" s="5" t="s">
        <v>417</v>
      </c>
      <c r="AB4271" s="5"/>
      <c r="AC4271" s="5"/>
      <c r="AD4271" s="5"/>
      <c r="AE4271" s="5"/>
      <c r="AF4271" s="5"/>
    </row>
    <row r="4272" spans="1:32" hidden="1">
      <c r="A4272" s="5" t="s">
        <v>29174</v>
      </c>
      <c r="B4272" s="5" t="str">
        <f>IF(COUNTIF('Leads Priorizados INT'!M:M,A4272)&gt;0,"Sí","No")</f>
        <v>No</v>
      </c>
      <c r="C4272">
        <v>0</v>
      </c>
      <c r="D4272" s="6" t="s">
        <v>414</v>
      </c>
      <c r="E4272" s="5" t="s">
        <v>29175</v>
      </c>
      <c r="F4272" s="5" t="s">
        <v>431</v>
      </c>
      <c r="G4272" s="5" t="s">
        <v>29176</v>
      </c>
      <c r="H4272" s="7">
        <v>866931</v>
      </c>
      <c r="I4272" s="5">
        <v>19</v>
      </c>
      <c r="J4272" s="5">
        <v>2</v>
      </c>
      <c r="K4272" s="5" t="s">
        <v>29177</v>
      </c>
      <c r="L4272" s="5">
        <v>3.1899999999999998E-2</v>
      </c>
      <c r="M4272" s="8">
        <v>938726206</v>
      </c>
      <c r="N4272" s="8">
        <v>938765458</v>
      </c>
      <c r="O4272" s="8">
        <v>936767114</v>
      </c>
      <c r="P4272" s="8">
        <v>663042723</v>
      </c>
      <c r="Q4272" s="8">
        <v>615330410</v>
      </c>
      <c r="R4272" s="5" t="s">
        <v>417</v>
      </c>
      <c r="S4272" s="5" t="s">
        <v>417</v>
      </c>
      <c r="T4272" s="5" t="s">
        <v>417</v>
      </c>
      <c r="U4272" s="5" t="s">
        <v>417</v>
      </c>
      <c r="V4272" s="5" t="s">
        <v>417</v>
      </c>
      <c r="W4272" s="5" t="s">
        <v>417</v>
      </c>
      <c r="X4272" s="5" t="s">
        <v>417</v>
      </c>
      <c r="Y4272" s="5" t="s">
        <v>417</v>
      </c>
      <c r="Z4272" s="5" t="s">
        <v>417</v>
      </c>
      <c r="AA4272" s="5" t="s">
        <v>417</v>
      </c>
      <c r="AB4272" s="5"/>
      <c r="AC4272" s="5"/>
      <c r="AD4272" s="5"/>
      <c r="AE4272" s="5"/>
      <c r="AF4272" s="5"/>
    </row>
    <row r="4273" spans="1:32" hidden="1">
      <c r="A4273" s="5" t="s">
        <v>29178</v>
      </c>
      <c r="B4273" s="5" t="str">
        <f>IF(COUNTIF('Leads Priorizados INT'!M:M,A4273)&gt;0,"Sí","No")</f>
        <v>No</v>
      </c>
      <c r="C4273">
        <v>0</v>
      </c>
      <c r="D4273" s="6" t="s">
        <v>414</v>
      </c>
      <c r="E4273" s="5" t="s">
        <v>29179</v>
      </c>
      <c r="F4273" s="5" t="s">
        <v>152</v>
      </c>
      <c r="G4273" s="5" t="s">
        <v>1758</v>
      </c>
      <c r="H4273" s="7">
        <v>2639572</v>
      </c>
      <c r="I4273" s="5">
        <v>23</v>
      </c>
      <c r="J4273" s="5">
        <v>1</v>
      </c>
      <c r="K4273" s="5" t="s">
        <v>29180</v>
      </c>
      <c r="L4273" s="5">
        <v>3.1899999999999998E-2</v>
      </c>
      <c r="M4273" s="8"/>
      <c r="N4273" s="8"/>
      <c r="O4273" s="8"/>
      <c r="P4273" s="8"/>
      <c r="Q4273" s="8"/>
      <c r="R4273" s="5" t="s">
        <v>417</v>
      </c>
      <c r="S4273" s="5" t="s">
        <v>417</v>
      </c>
      <c r="T4273" s="5" t="s">
        <v>417</v>
      </c>
      <c r="U4273" s="5" t="s">
        <v>417</v>
      </c>
      <c r="V4273" s="5" t="s">
        <v>417</v>
      </c>
      <c r="W4273" s="5" t="s">
        <v>417</v>
      </c>
      <c r="X4273" s="5" t="s">
        <v>417</v>
      </c>
      <c r="Y4273" s="5" t="s">
        <v>417</v>
      </c>
      <c r="Z4273" s="5" t="s">
        <v>417</v>
      </c>
      <c r="AA4273" s="5" t="s">
        <v>417</v>
      </c>
      <c r="AB4273" s="5"/>
      <c r="AC4273" s="5"/>
      <c r="AD4273" s="5"/>
      <c r="AE4273" s="5"/>
      <c r="AF4273" s="5"/>
    </row>
    <row r="4274" spans="1:32" hidden="1">
      <c r="A4274" s="5" t="s">
        <v>29181</v>
      </c>
      <c r="B4274" s="5" t="str">
        <f>IF(COUNTIF('Leads Priorizados INT'!M:M,A4274)&gt;0,"Sí","No")</f>
        <v>No</v>
      </c>
      <c r="C4274">
        <v>0</v>
      </c>
      <c r="D4274" s="6" t="s">
        <v>414</v>
      </c>
      <c r="E4274" s="5" t="s">
        <v>29182</v>
      </c>
      <c r="F4274" s="5" t="s">
        <v>152</v>
      </c>
      <c r="G4274" s="5" t="s">
        <v>462</v>
      </c>
      <c r="H4274" s="7">
        <v>808592</v>
      </c>
      <c r="I4274" s="5">
        <v>1</v>
      </c>
      <c r="J4274" s="5">
        <v>1</v>
      </c>
      <c r="K4274" s="5" t="s">
        <v>29183</v>
      </c>
      <c r="L4274" s="5">
        <v>3.1899999999999998E-2</v>
      </c>
      <c r="M4274" s="8"/>
      <c r="N4274" s="8"/>
      <c r="O4274" s="8"/>
      <c r="P4274" s="8"/>
      <c r="Q4274" s="8"/>
      <c r="R4274" s="5" t="s">
        <v>417</v>
      </c>
      <c r="S4274" s="5" t="s">
        <v>417</v>
      </c>
      <c r="T4274" s="5" t="s">
        <v>417</v>
      </c>
      <c r="U4274" s="5" t="s">
        <v>417</v>
      </c>
      <c r="V4274" s="5" t="s">
        <v>417</v>
      </c>
      <c r="W4274" s="5" t="s">
        <v>417</v>
      </c>
      <c r="X4274" s="5" t="s">
        <v>417</v>
      </c>
      <c r="Y4274" s="5" t="s">
        <v>417</v>
      </c>
      <c r="Z4274" s="5" t="s">
        <v>417</v>
      </c>
      <c r="AA4274" s="5" t="s">
        <v>417</v>
      </c>
      <c r="AB4274" s="5"/>
      <c r="AC4274" s="5"/>
      <c r="AD4274" s="5"/>
      <c r="AE4274" s="5"/>
      <c r="AF4274" s="5"/>
    </row>
    <row r="4275" spans="1:32" hidden="1">
      <c r="A4275" s="5" t="s">
        <v>29184</v>
      </c>
      <c r="B4275" s="5" t="str">
        <f>IF(COUNTIF('Leads Priorizados INT'!M:M,A4275)&gt;0,"Sí","No")</f>
        <v>No</v>
      </c>
      <c r="C4275">
        <v>0</v>
      </c>
      <c r="D4275" s="6" t="s">
        <v>414</v>
      </c>
      <c r="E4275" s="5" t="s">
        <v>29185</v>
      </c>
      <c r="F4275" s="5" t="s">
        <v>152</v>
      </c>
      <c r="G4275" s="5" t="s">
        <v>2952</v>
      </c>
      <c r="H4275" s="7">
        <v>640443</v>
      </c>
      <c r="I4275" s="5">
        <v>2</v>
      </c>
      <c r="J4275" s="5">
        <v>1</v>
      </c>
      <c r="K4275" s="5" t="s">
        <v>29186</v>
      </c>
      <c r="L4275" s="5">
        <v>3.1899999999999998E-2</v>
      </c>
      <c r="M4275" s="8">
        <v>916592928</v>
      </c>
      <c r="N4275" s="8"/>
      <c r="O4275" s="8"/>
      <c r="P4275" s="8"/>
      <c r="Q4275" s="8"/>
      <c r="R4275" s="5" t="s">
        <v>417</v>
      </c>
      <c r="S4275" s="5" t="s">
        <v>417</v>
      </c>
      <c r="T4275" s="5" t="s">
        <v>417</v>
      </c>
      <c r="U4275" s="5" t="s">
        <v>417</v>
      </c>
      <c r="V4275" s="5" t="s">
        <v>417</v>
      </c>
      <c r="W4275" s="5" t="s">
        <v>417</v>
      </c>
      <c r="X4275" s="5" t="s">
        <v>417</v>
      </c>
      <c r="Y4275" s="5" t="s">
        <v>417</v>
      </c>
      <c r="Z4275" s="5" t="s">
        <v>417</v>
      </c>
      <c r="AA4275" s="5" t="s">
        <v>417</v>
      </c>
      <c r="AB4275" s="5" t="s">
        <v>29187</v>
      </c>
      <c r="AC4275" s="5"/>
      <c r="AD4275" s="5"/>
      <c r="AE4275" s="5"/>
      <c r="AF4275" s="5"/>
    </row>
    <row r="4276" spans="1:32">
      <c r="A4276" s="5" t="s">
        <v>29188</v>
      </c>
      <c r="B4276" s="5" t="str">
        <f>IF(COUNTIF('Leads Priorizados INT'!M:M,A4276)&gt;0,"Sí","No")</f>
        <v>No</v>
      </c>
      <c r="C4276">
        <v>1</v>
      </c>
      <c r="D4276" s="6" t="s">
        <v>414</v>
      </c>
      <c r="E4276" s="5" t="s">
        <v>29189</v>
      </c>
      <c r="F4276" s="5" t="s">
        <v>1019</v>
      </c>
      <c r="G4276" s="5" t="s">
        <v>20526</v>
      </c>
      <c r="H4276" s="7">
        <v>918819</v>
      </c>
      <c r="I4276" s="5">
        <v>8</v>
      </c>
      <c r="J4276" s="5">
        <v>3</v>
      </c>
      <c r="K4276" s="5" t="s">
        <v>29190</v>
      </c>
      <c r="L4276" s="5">
        <v>3.1800000000000002E-2</v>
      </c>
      <c r="M4276" s="8">
        <v>948150088</v>
      </c>
      <c r="N4276" s="8">
        <v>915711100</v>
      </c>
      <c r="O4276" s="8"/>
      <c r="P4276" s="8"/>
      <c r="Q4276" s="8"/>
      <c r="R4276" s="5" t="s">
        <v>417</v>
      </c>
      <c r="S4276" s="5" t="s">
        <v>417</v>
      </c>
      <c r="T4276" s="5" t="s">
        <v>417</v>
      </c>
      <c r="U4276" s="5" t="s">
        <v>417</v>
      </c>
      <c r="V4276" s="5" t="s">
        <v>417</v>
      </c>
      <c r="W4276" s="5" t="s">
        <v>417</v>
      </c>
      <c r="X4276" s="5" t="s">
        <v>417</v>
      </c>
      <c r="Y4276" s="5" t="s">
        <v>417</v>
      </c>
      <c r="Z4276" s="5" t="s">
        <v>417</v>
      </c>
      <c r="AA4276" s="5" t="s">
        <v>417</v>
      </c>
      <c r="AB4276" s="5" t="s">
        <v>29191</v>
      </c>
      <c r="AC4276" s="5"/>
      <c r="AD4276" s="5"/>
      <c r="AE4276" s="5"/>
      <c r="AF4276" s="5"/>
    </row>
    <row r="4277" spans="1:32" hidden="1">
      <c r="A4277" s="5" t="s">
        <v>29192</v>
      </c>
      <c r="B4277" s="5" t="str">
        <f>IF(COUNTIF('Leads Priorizados INT'!M:M,A4277)&gt;0,"Sí","No")</f>
        <v>No</v>
      </c>
      <c r="C4277">
        <v>0</v>
      </c>
      <c r="D4277" s="6" t="s">
        <v>414</v>
      </c>
      <c r="E4277" s="5" t="s">
        <v>29193</v>
      </c>
      <c r="F4277" s="5" t="s">
        <v>497</v>
      </c>
      <c r="G4277" s="5" t="s">
        <v>10933</v>
      </c>
      <c r="H4277" s="7">
        <v>1082178</v>
      </c>
      <c r="I4277" s="5">
        <v>1</v>
      </c>
      <c r="J4277" s="5">
        <v>1</v>
      </c>
      <c r="K4277" s="5" t="s">
        <v>29194</v>
      </c>
      <c r="L4277" s="5">
        <v>3.1800000000000002E-2</v>
      </c>
      <c r="M4277" s="8"/>
      <c r="N4277" s="8"/>
      <c r="O4277" s="8"/>
      <c r="P4277" s="8"/>
      <c r="Q4277" s="8"/>
      <c r="R4277" s="5" t="s">
        <v>417</v>
      </c>
      <c r="S4277" s="5" t="s">
        <v>417</v>
      </c>
      <c r="T4277" s="5" t="s">
        <v>417</v>
      </c>
      <c r="U4277" s="5" t="s">
        <v>417</v>
      </c>
      <c r="V4277" s="5" t="s">
        <v>417</v>
      </c>
      <c r="W4277" s="5" t="s">
        <v>417</v>
      </c>
      <c r="X4277" s="5" t="s">
        <v>417</v>
      </c>
      <c r="Y4277" s="5" t="s">
        <v>417</v>
      </c>
      <c r="Z4277" s="5" t="s">
        <v>417</v>
      </c>
      <c r="AA4277" s="5" t="s">
        <v>417</v>
      </c>
      <c r="AB4277" s="5"/>
      <c r="AC4277" s="5"/>
      <c r="AD4277" s="5"/>
      <c r="AE4277" s="5"/>
      <c r="AF4277" s="5"/>
    </row>
    <row r="4278" spans="1:32" hidden="1">
      <c r="A4278" s="5" t="s">
        <v>29195</v>
      </c>
      <c r="B4278" s="5" t="str">
        <f>IF(COUNTIF('Leads Priorizados INT'!M:M,A4278)&gt;0,"Sí","No")</f>
        <v>No</v>
      </c>
      <c r="C4278">
        <v>0</v>
      </c>
      <c r="D4278" s="6" t="s">
        <v>414</v>
      </c>
      <c r="E4278" s="5" t="s">
        <v>29196</v>
      </c>
      <c r="F4278" s="5" t="s">
        <v>497</v>
      </c>
      <c r="G4278" s="5" t="s">
        <v>498</v>
      </c>
      <c r="H4278" s="7">
        <v>860510</v>
      </c>
      <c r="I4278" s="5">
        <v>1</v>
      </c>
      <c r="J4278" s="5">
        <v>1</v>
      </c>
      <c r="K4278" s="5" t="s">
        <v>29197</v>
      </c>
      <c r="L4278" s="5">
        <v>3.1800000000000002E-2</v>
      </c>
      <c r="M4278" s="8"/>
      <c r="N4278" s="8"/>
      <c r="O4278" s="8"/>
      <c r="P4278" s="8"/>
      <c r="Q4278" s="8"/>
      <c r="R4278" s="5" t="s">
        <v>417</v>
      </c>
      <c r="S4278" s="5" t="s">
        <v>417</v>
      </c>
      <c r="T4278" s="5" t="s">
        <v>417</v>
      </c>
      <c r="U4278" s="5" t="s">
        <v>417</v>
      </c>
      <c r="V4278" s="5" t="s">
        <v>417</v>
      </c>
      <c r="W4278" s="5" t="s">
        <v>417</v>
      </c>
      <c r="X4278" s="5" t="s">
        <v>417</v>
      </c>
      <c r="Y4278" s="5" t="s">
        <v>417</v>
      </c>
      <c r="Z4278" s="5" t="s">
        <v>417</v>
      </c>
      <c r="AA4278" s="5" t="s">
        <v>417</v>
      </c>
      <c r="AB4278" s="5"/>
      <c r="AC4278" s="5"/>
      <c r="AD4278" s="5"/>
      <c r="AE4278" s="5"/>
      <c r="AF4278" s="5"/>
    </row>
    <row r="4279" spans="1:32" hidden="1">
      <c r="A4279" s="5" t="s">
        <v>29198</v>
      </c>
      <c r="B4279" s="5" t="str">
        <f>IF(COUNTIF('Leads Priorizados INT'!M:M,A4279)&gt;0,"Sí","No")</f>
        <v>No</v>
      </c>
      <c r="C4279">
        <v>0</v>
      </c>
      <c r="D4279" s="6" t="s">
        <v>414</v>
      </c>
      <c r="E4279" s="5" t="s">
        <v>29199</v>
      </c>
      <c r="F4279" s="5" t="s">
        <v>431</v>
      </c>
      <c r="G4279" s="5" t="s">
        <v>1669</v>
      </c>
      <c r="H4279" s="7">
        <v>541363</v>
      </c>
      <c r="I4279" s="5">
        <v>1</v>
      </c>
      <c r="J4279" s="5">
        <v>1</v>
      </c>
      <c r="K4279" s="5" t="s">
        <v>29200</v>
      </c>
      <c r="L4279" s="5">
        <v>3.1699999999999999E-2</v>
      </c>
      <c r="M4279" s="8"/>
      <c r="N4279" s="8"/>
      <c r="O4279" s="8"/>
      <c r="P4279" s="8"/>
      <c r="Q4279" s="8"/>
      <c r="R4279" s="5" t="s">
        <v>417</v>
      </c>
      <c r="S4279" s="5" t="s">
        <v>417</v>
      </c>
      <c r="T4279" s="5" t="s">
        <v>417</v>
      </c>
      <c r="U4279" s="5" t="s">
        <v>417</v>
      </c>
      <c r="V4279" s="5" t="s">
        <v>417</v>
      </c>
      <c r="W4279" s="5" t="s">
        <v>417</v>
      </c>
      <c r="X4279" s="5" t="s">
        <v>417</v>
      </c>
      <c r="Y4279" s="5" t="s">
        <v>417</v>
      </c>
      <c r="Z4279" s="5" t="s">
        <v>417</v>
      </c>
      <c r="AA4279" s="5" t="s">
        <v>417</v>
      </c>
      <c r="AB4279" s="5"/>
      <c r="AC4279" s="5"/>
      <c r="AD4279" s="5"/>
      <c r="AE4279" s="5"/>
      <c r="AF4279" s="5"/>
    </row>
    <row r="4280" spans="1:32" hidden="1">
      <c r="A4280" s="5" t="s">
        <v>29201</v>
      </c>
      <c r="B4280" s="5" t="str">
        <f>IF(COUNTIF('Leads Priorizados INT'!M:M,A4280)&gt;0,"Sí","No")</f>
        <v>No</v>
      </c>
      <c r="C4280">
        <v>0</v>
      </c>
      <c r="D4280" s="6" t="s">
        <v>414</v>
      </c>
      <c r="E4280" s="5" t="s">
        <v>29202</v>
      </c>
      <c r="F4280" s="5" t="s">
        <v>769</v>
      </c>
      <c r="G4280" s="5" t="s">
        <v>11894</v>
      </c>
      <c r="H4280" s="7">
        <v>1322775</v>
      </c>
      <c r="I4280" s="5">
        <v>34</v>
      </c>
      <c r="J4280" s="5">
        <v>2</v>
      </c>
      <c r="K4280" s="5" t="s">
        <v>29203</v>
      </c>
      <c r="L4280" s="5">
        <v>3.1699999999999999E-2</v>
      </c>
      <c r="M4280" s="8"/>
      <c r="N4280" s="8"/>
      <c r="O4280" s="8"/>
      <c r="P4280" s="8"/>
      <c r="Q4280" s="8"/>
      <c r="R4280" s="5" t="s">
        <v>417</v>
      </c>
      <c r="S4280" s="5" t="s">
        <v>417</v>
      </c>
      <c r="T4280" s="5" t="s">
        <v>417</v>
      </c>
      <c r="U4280" s="5" t="s">
        <v>417</v>
      </c>
      <c r="V4280" s="5" t="s">
        <v>417</v>
      </c>
      <c r="W4280" s="5" t="s">
        <v>417</v>
      </c>
      <c r="X4280" s="5" t="s">
        <v>417</v>
      </c>
      <c r="Y4280" s="5" t="s">
        <v>417</v>
      </c>
      <c r="Z4280" s="5" t="s">
        <v>417</v>
      </c>
      <c r="AA4280" s="5" t="s">
        <v>417</v>
      </c>
      <c r="AB4280" s="5"/>
      <c r="AC4280" s="5"/>
      <c r="AD4280" s="5"/>
      <c r="AE4280" s="5"/>
      <c r="AF4280" s="5"/>
    </row>
    <row r="4281" spans="1:32" hidden="1">
      <c r="A4281" s="5" t="s">
        <v>29204</v>
      </c>
      <c r="B4281" s="5" t="str">
        <f>IF(COUNTIF('Leads Priorizados INT'!M:M,A4281)&gt;0,"Sí","No")</f>
        <v>No</v>
      </c>
      <c r="C4281">
        <v>0</v>
      </c>
      <c r="D4281" s="6" t="s">
        <v>430</v>
      </c>
      <c r="E4281" s="5" t="s">
        <v>29205</v>
      </c>
      <c r="F4281" s="5" t="s">
        <v>152</v>
      </c>
      <c r="G4281" s="5" t="s">
        <v>2441</v>
      </c>
      <c r="H4281" s="7">
        <v>1267210</v>
      </c>
      <c r="I4281" s="5">
        <v>6</v>
      </c>
      <c r="J4281" s="5">
        <v>1</v>
      </c>
      <c r="K4281" s="5" t="s">
        <v>29206</v>
      </c>
      <c r="L4281" s="5">
        <v>3.1699999999999999E-2</v>
      </c>
      <c r="M4281" s="8">
        <v>913053378</v>
      </c>
      <c r="N4281" s="8">
        <v>912523148</v>
      </c>
      <c r="O4281" s="8">
        <v>912523147</v>
      </c>
      <c r="P4281" s="8">
        <v>670456370</v>
      </c>
      <c r="Q4281" s="8">
        <v>620040821</v>
      </c>
      <c r="R4281" s="5" t="s">
        <v>417</v>
      </c>
      <c r="S4281" s="5" t="s">
        <v>417</v>
      </c>
      <c r="T4281" s="5" t="s">
        <v>417</v>
      </c>
      <c r="U4281" s="5" t="s">
        <v>417</v>
      </c>
      <c r="V4281" s="5" t="s">
        <v>417</v>
      </c>
      <c r="W4281" s="5" t="s">
        <v>417</v>
      </c>
      <c r="X4281" s="5" t="s">
        <v>417</v>
      </c>
      <c r="Y4281" s="5" t="s">
        <v>417</v>
      </c>
      <c r="Z4281" s="5" t="s">
        <v>417</v>
      </c>
      <c r="AA4281" s="5" t="s">
        <v>417</v>
      </c>
      <c r="AB4281" s="5"/>
      <c r="AC4281" s="5"/>
      <c r="AD4281" s="5"/>
      <c r="AE4281" s="5"/>
      <c r="AF4281" s="5"/>
    </row>
    <row r="4282" spans="1:32">
      <c r="A4282" s="5" t="s">
        <v>29207</v>
      </c>
      <c r="B4282" s="5" t="str">
        <f>IF(COUNTIF('Leads Priorizados INT'!M:M,A4282)&gt;0,"Sí","No")</f>
        <v>No</v>
      </c>
      <c r="C4282">
        <v>1</v>
      </c>
      <c r="D4282" s="6" t="s">
        <v>414</v>
      </c>
      <c r="E4282" s="5" t="s">
        <v>29208</v>
      </c>
      <c r="F4282" s="5" t="s">
        <v>152</v>
      </c>
      <c r="G4282" s="5" t="s">
        <v>1749</v>
      </c>
      <c r="H4282" s="7">
        <v>591841</v>
      </c>
      <c r="I4282" s="5">
        <v>4</v>
      </c>
      <c r="J4282" s="5">
        <v>1</v>
      </c>
      <c r="K4282" s="5" t="s">
        <v>29209</v>
      </c>
      <c r="L4282" s="5">
        <v>3.1699999999999999E-2</v>
      </c>
      <c r="M4282" s="8"/>
      <c r="N4282" s="8"/>
      <c r="O4282" s="8"/>
      <c r="P4282" s="8"/>
      <c r="Q4282" s="8"/>
      <c r="R4282" s="5" t="s">
        <v>417</v>
      </c>
      <c r="S4282" s="5" t="s">
        <v>417</v>
      </c>
      <c r="T4282" s="5" t="s">
        <v>417</v>
      </c>
      <c r="U4282" s="5" t="s">
        <v>417</v>
      </c>
      <c r="V4282" s="5" t="s">
        <v>417</v>
      </c>
      <c r="W4282" s="5" t="s">
        <v>417</v>
      </c>
      <c r="X4282" s="5" t="s">
        <v>417</v>
      </c>
      <c r="Y4282" s="5" t="s">
        <v>417</v>
      </c>
      <c r="Z4282" s="5" t="s">
        <v>417</v>
      </c>
      <c r="AA4282" s="5" t="s">
        <v>417</v>
      </c>
      <c r="AB4282" s="5"/>
      <c r="AC4282" s="5"/>
      <c r="AD4282" s="5"/>
      <c r="AE4282" s="5"/>
      <c r="AF4282" s="5"/>
    </row>
    <row r="4283" spans="1:32" hidden="1">
      <c r="A4283" s="5" t="s">
        <v>29210</v>
      </c>
      <c r="B4283" s="5" t="str">
        <f>IF(COUNTIF('Leads Priorizados INT'!M:M,A4283)&gt;0,"Sí","No")</f>
        <v>No</v>
      </c>
      <c r="C4283">
        <v>0</v>
      </c>
      <c r="D4283" s="6" t="s">
        <v>414</v>
      </c>
      <c r="E4283" s="5" t="s">
        <v>29211</v>
      </c>
      <c r="F4283" s="5" t="s">
        <v>497</v>
      </c>
      <c r="G4283" s="5" t="s">
        <v>24814</v>
      </c>
      <c r="H4283" s="7">
        <v>417173</v>
      </c>
      <c r="I4283" s="5">
        <v>3</v>
      </c>
      <c r="J4283" s="5">
        <v>2</v>
      </c>
      <c r="K4283" s="5" t="s">
        <v>29212</v>
      </c>
      <c r="L4283" s="5">
        <v>3.1600000000000003E-2</v>
      </c>
      <c r="M4283" s="8">
        <v>971454150</v>
      </c>
      <c r="N4283" s="8">
        <v>971454111</v>
      </c>
      <c r="O4283" s="8"/>
      <c r="P4283" s="8"/>
      <c r="Q4283" s="8"/>
      <c r="R4283" s="5" t="s">
        <v>417</v>
      </c>
      <c r="S4283" s="5" t="s">
        <v>417</v>
      </c>
      <c r="T4283" s="5" t="s">
        <v>417</v>
      </c>
      <c r="U4283" s="5" t="s">
        <v>417</v>
      </c>
      <c r="V4283" s="5" t="s">
        <v>417</v>
      </c>
      <c r="W4283" s="5" t="s">
        <v>417</v>
      </c>
      <c r="X4283" s="5" t="s">
        <v>417</v>
      </c>
      <c r="Y4283" s="5" t="s">
        <v>417</v>
      </c>
      <c r="Z4283" s="5" t="s">
        <v>417</v>
      </c>
      <c r="AA4283" s="5" t="s">
        <v>417</v>
      </c>
      <c r="AB4283" s="5" t="s">
        <v>29213</v>
      </c>
      <c r="AC4283" s="5" t="s">
        <v>29214</v>
      </c>
      <c r="AD4283" s="5"/>
      <c r="AE4283" s="5"/>
      <c r="AF4283" s="5"/>
    </row>
    <row r="4284" spans="1:32" hidden="1">
      <c r="A4284" s="5" t="s">
        <v>29215</v>
      </c>
      <c r="B4284" s="5" t="str">
        <f>IF(COUNTIF('Leads Priorizados INT'!M:M,A4284)&gt;0,"Sí","No")</f>
        <v>No</v>
      </c>
      <c r="C4284">
        <v>0</v>
      </c>
      <c r="D4284" s="6" t="s">
        <v>414</v>
      </c>
      <c r="E4284" s="5" t="s">
        <v>29216</v>
      </c>
      <c r="F4284" s="5" t="s">
        <v>152</v>
      </c>
      <c r="G4284" s="5" t="s">
        <v>12176</v>
      </c>
      <c r="H4284" s="7">
        <v>2232335</v>
      </c>
      <c r="I4284" s="5">
        <v>38</v>
      </c>
      <c r="J4284" s="5">
        <v>1</v>
      </c>
      <c r="K4284" s="5" t="s">
        <v>29217</v>
      </c>
      <c r="L4284" s="5">
        <v>3.1600000000000003E-2</v>
      </c>
      <c r="M4284" s="8">
        <v>916261755</v>
      </c>
      <c r="N4284" s="8">
        <v>914514808</v>
      </c>
      <c r="O4284" s="8"/>
      <c r="P4284" s="8"/>
      <c r="Q4284" s="8"/>
      <c r="R4284" s="5" t="s">
        <v>417</v>
      </c>
      <c r="S4284" s="5" t="s">
        <v>417</v>
      </c>
      <c r="T4284" s="5" t="s">
        <v>417</v>
      </c>
      <c r="U4284" s="5" t="s">
        <v>417</v>
      </c>
      <c r="V4284" s="5" t="s">
        <v>417</v>
      </c>
      <c r="W4284" s="5" t="s">
        <v>417</v>
      </c>
      <c r="X4284" s="5" t="s">
        <v>417</v>
      </c>
      <c r="Y4284" s="5" t="s">
        <v>417</v>
      </c>
      <c r="Z4284" s="5" t="s">
        <v>417</v>
      </c>
      <c r="AA4284" s="5" t="s">
        <v>417</v>
      </c>
      <c r="AB4284" s="5" t="s">
        <v>29218</v>
      </c>
      <c r="AC4284" s="5" t="s">
        <v>29219</v>
      </c>
      <c r="AD4284" s="5"/>
      <c r="AE4284" s="5"/>
      <c r="AF4284" s="5"/>
    </row>
    <row r="4285" spans="1:32" hidden="1">
      <c r="A4285" s="5" t="s">
        <v>29220</v>
      </c>
      <c r="B4285" s="5" t="str">
        <f>IF(COUNTIF('Leads Priorizados INT'!M:M,A4285)&gt;0,"Sí","No")</f>
        <v>No</v>
      </c>
      <c r="C4285">
        <v>0</v>
      </c>
      <c r="D4285" s="6" t="s">
        <v>414</v>
      </c>
      <c r="E4285" s="5" t="s">
        <v>29221</v>
      </c>
      <c r="F4285" s="5" t="s">
        <v>431</v>
      </c>
      <c r="G4285" s="5" t="s">
        <v>10203</v>
      </c>
      <c r="H4285" s="7">
        <v>529646</v>
      </c>
      <c r="I4285" s="5">
        <v>1</v>
      </c>
      <c r="J4285" s="5">
        <v>1</v>
      </c>
      <c r="K4285" s="5" t="s">
        <v>29222</v>
      </c>
      <c r="L4285" s="5">
        <v>3.1600000000000003E-2</v>
      </c>
      <c r="M4285" s="8"/>
      <c r="N4285" s="8"/>
      <c r="O4285" s="8"/>
      <c r="P4285" s="8"/>
      <c r="Q4285" s="8"/>
      <c r="R4285" s="5" t="s">
        <v>417</v>
      </c>
      <c r="S4285" s="5" t="s">
        <v>417</v>
      </c>
      <c r="T4285" s="5" t="s">
        <v>417</v>
      </c>
      <c r="U4285" s="5" t="s">
        <v>417</v>
      </c>
      <c r="V4285" s="5" t="s">
        <v>417</v>
      </c>
      <c r="W4285" s="5" t="s">
        <v>417</v>
      </c>
      <c r="X4285" s="5" t="s">
        <v>417</v>
      </c>
      <c r="Y4285" s="5" t="s">
        <v>417</v>
      </c>
      <c r="Z4285" s="5" t="s">
        <v>417</v>
      </c>
      <c r="AA4285" s="5" t="s">
        <v>417</v>
      </c>
      <c r="AB4285" s="5"/>
      <c r="AC4285" s="5"/>
      <c r="AD4285" s="5"/>
      <c r="AE4285" s="5"/>
      <c r="AF4285" s="5"/>
    </row>
    <row r="4286" spans="1:32" hidden="1">
      <c r="A4286" s="5" t="s">
        <v>29223</v>
      </c>
      <c r="B4286" s="5" t="str">
        <f>IF(COUNTIF('Leads Priorizados INT'!M:M,A4286)&gt;0,"Sí","No")</f>
        <v>No</v>
      </c>
      <c r="C4286">
        <v>0</v>
      </c>
      <c r="D4286" s="6" t="s">
        <v>414</v>
      </c>
      <c r="E4286" s="5" t="s">
        <v>29224</v>
      </c>
      <c r="F4286" s="5" t="s">
        <v>431</v>
      </c>
      <c r="G4286" s="5" t="s">
        <v>1186</v>
      </c>
      <c r="H4286" s="7">
        <v>954656</v>
      </c>
      <c r="I4286" s="5">
        <v>1</v>
      </c>
      <c r="J4286" s="5">
        <v>2</v>
      </c>
      <c r="K4286" s="5" t="s">
        <v>29225</v>
      </c>
      <c r="L4286" s="5">
        <v>3.1600000000000003E-2</v>
      </c>
      <c r="M4286" s="8">
        <v>934910690</v>
      </c>
      <c r="N4286" s="8"/>
      <c r="O4286" s="8"/>
      <c r="P4286" s="8"/>
      <c r="Q4286" s="8"/>
      <c r="R4286" s="5" t="s">
        <v>417</v>
      </c>
      <c r="S4286" s="5" t="s">
        <v>417</v>
      </c>
      <c r="T4286" s="5" t="s">
        <v>417</v>
      </c>
      <c r="U4286" s="5" t="s">
        <v>417</v>
      </c>
      <c r="V4286" s="5" t="s">
        <v>417</v>
      </c>
      <c r="W4286" s="5" t="s">
        <v>417</v>
      </c>
      <c r="X4286" s="5" t="s">
        <v>417</v>
      </c>
      <c r="Y4286" s="5" t="s">
        <v>417</v>
      </c>
      <c r="Z4286" s="5" t="s">
        <v>417</v>
      </c>
      <c r="AA4286" s="5" t="s">
        <v>417</v>
      </c>
      <c r="AB4286" s="5"/>
      <c r="AC4286" s="5"/>
      <c r="AD4286" s="5"/>
      <c r="AE4286" s="5"/>
      <c r="AF4286" s="5"/>
    </row>
    <row r="4287" spans="1:32" hidden="1">
      <c r="A4287" s="5" t="s">
        <v>29226</v>
      </c>
      <c r="B4287" s="5" t="str">
        <f>IF(COUNTIF('Leads Priorizados INT'!M:M,A4287)&gt;0,"Sí","No")</f>
        <v>No</v>
      </c>
      <c r="C4287">
        <v>0</v>
      </c>
      <c r="D4287" s="6" t="s">
        <v>414</v>
      </c>
      <c r="E4287" s="5" t="s">
        <v>29227</v>
      </c>
      <c r="F4287" s="5" t="s">
        <v>152</v>
      </c>
      <c r="G4287" s="5" t="s">
        <v>592</v>
      </c>
      <c r="H4287" s="7">
        <v>532723</v>
      </c>
      <c r="I4287" s="5">
        <v>2</v>
      </c>
      <c r="J4287" s="5">
        <v>2</v>
      </c>
      <c r="K4287" s="5" t="s">
        <v>6159</v>
      </c>
      <c r="L4287" s="5">
        <v>3.1600000000000003E-2</v>
      </c>
      <c r="M4287" s="8"/>
      <c r="N4287" s="8"/>
      <c r="O4287" s="8"/>
      <c r="P4287" s="8"/>
      <c r="Q4287" s="8"/>
      <c r="R4287" s="5" t="s">
        <v>417</v>
      </c>
      <c r="S4287" s="5" t="s">
        <v>417</v>
      </c>
      <c r="T4287" s="5" t="s">
        <v>417</v>
      </c>
      <c r="U4287" s="5" t="s">
        <v>417</v>
      </c>
      <c r="V4287" s="5" t="s">
        <v>417</v>
      </c>
      <c r="W4287" s="5" t="s">
        <v>417</v>
      </c>
      <c r="X4287" s="5" t="s">
        <v>417</v>
      </c>
      <c r="Y4287" s="5" t="s">
        <v>417</v>
      </c>
      <c r="Z4287" s="5" t="s">
        <v>417</v>
      </c>
      <c r="AA4287" s="5" t="s">
        <v>417</v>
      </c>
      <c r="AB4287" s="5"/>
      <c r="AC4287" s="5"/>
      <c r="AD4287" s="5"/>
      <c r="AE4287" s="5"/>
      <c r="AF4287" s="5"/>
    </row>
    <row r="4288" spans="1:32" hidden="1">
      <c r="A4288" s="5" t="s">
        <v>29228</v>
      </c>
      <c r="B4288" s="5" t="str">
        <f>IF(COUNTIF('Leads Priorizados INT'!M:M,A4288)&gt;0,"Sí","No")</f>
        <v>No</v>
      </c>
      <c r="C4288">
        <v>0</v>
      </c>
      <c r="D4288" s="6" t="s">
        <v>414</v>
      </c>
      <c r="E4288" s="5" t="s">
        <v>29229</v>
      </c>
      <c r="F4288" s="5" t="s">
        <v>431</v>
      </c>
      <c r="G4288" s="5" t="s">
        <v>10478</v>
      </c>
      <c r="H4288" s="7">
        <v>3555476</v>
      </c>
      <c r="I4288" s="5">
        <v>15</v>
      </c>
      <c r="J4288" s="5">
        <v>2</v>
      </c>
      <c r="K4288" s="5" t="s">
        <v>29230</v>
      </c>
      <c r="L4288" s="5">
        <v>3.15E-2</v>
      </c>
      <c r="M4288" s="8">
        <v>934776262</v>
      </c>
      <c r="N4288" s="8">
        <v>934771301</v>
      </c>
      <c r="O4288" s="8">
        <v>934501919</v>
      </c>
      <c r="P4288" s="8">
        <v>933739110</v>
      </c>
      <c r="Q4288" s="8">
        <v>666476386</v>
      </c>
      <c r="R4288" s="5" t="s">
        <v>417</v>
      </c>
      <c r="S4288" s="5" t="s">
        <v>417</v>
      </c>
      <c r="T4288" s="5" t="s">
        <v>417</v>
      </c>
      <c r="U4288" s="5" t="s">
        <v>417</v>
      </c>
      <c r="V4288" s="5" t="s">
        <v>417</v>
      </c>
      <c r="W4288" s="5" t="s">
        <v>417</v>
      </c>
      <c r="X4288" s="5" t="s">
        <v>417</v>
      </c>
      <c r="Y4288" s="5" t="s">
        <v>417</v>
      </c>
      <c r="Z4288" s="5" t="s">
        <v>417</v>
      </c>
      <c r="AA4288" s="5" t="s">
        <v>417</v>
      </c>
      <c r="AB4288" s="5" t="s">
        <v>29231</v>
      </c>
      <c r="AC4288" s="5" t="s">
        <v>29232</v>
      </c>
      <c r="AD4288" s="5" t="s">
        <v>29233</v>
      </c>
      <c r="AE4288" s="5" t="s">
        <v>29234</v>
      </c>
      <c r="AF4288" s="5" t="s">
        <v>29235</v>
      </c>
    </row>
    <row r="4289" spans="1:32" hidden="1">
      <c r="A4289" s="5" t="s">
        <v>29236</v>
      </c>
      <c r="B4289" s="5" t="str">
        <f>IF(COUNTIF('Leads Priorizados INT'!M:M,A4289)&gt;0,"Sí","No")</f>
        <v>No</v>
      </c>
      <c r="C4289">
        <v>0</v>
      </c>
      <c r="D4289" s="6" t="s">
        <v>414</v>
      </c>
      <c r="E4289" s="5" t="s">
        <v>29237</v>
      </c>
      <c r="F4289" s="5" t="s">
        <v>2926</v>
      </c>
      <c r="G4289" s="5" t="s">
        <v>26973</v>
      </c>
      <c r="H4289" s="7">
        <v>396623</v>
      </c>
      <c r="I4289" s="5">
        <v>1</v>
      </c>
      <c r="J4289" s="5">
        <v>2</v>
      </c>
      <c r="K4289" s="5" t="s">
        <v>29238</v>
      </c>
      <c r="L4289" s="5">
        <v>3.15E-2</v>
      </c>
      <c r="M4289" s="8">
        <v>985314163</v>
      </c>
      <c r="N4289" s="8"/>
      <c r="O4289" s="8"/>
      <c r="P4289" s="8"/>
      <c r="Q4289" s="8"/>
      <c r="R4289" s="5" t="s">
        <v>417</v>
      </c>
      <c r="S4289" s="5" t="s">
        <v>417</v>
      </c>
      <c r="T4289" s="5" t="s">
        <v>417</v>
      </c>
      <c r="U4289" s="5" t="s">
        <v>417</v>
      </c>
      <c r="V4289" s="5" t="s">
        <v>417</v>
      </c>
      <c r="W4289" s="5" t="s">
        <v>417</v>
      </c>
      <c r="X4289" s="5" t="s">
        <v>417</v>
      </c>
      <c r="Y4289" s="5" t="s">
        <v>417</v>
      </c>
      <c r="Z4289" s="5" t="s">
        <v>417</v>
      </c>
      <c r="AA4289" s="5" t="s">
        <v>417</v>
      </c>
      <c r="AB4289" s="5"/>
      <c r="AC4289" s="5"/>
      <c r="AD4289" s="5"/>
      <c r="AE4289" s="5"/>
      <c r="AF4289" s="5"/>
    </row>
    <row r="4290" spans="1:32" hidden="1">
      <c r="A4290" s="5" t="s">
        <v>29239</v>
      </c>
      <c r="B4290" s="5" t="str">
        <f>IF(COUNTIF('Leads Priorizados INT'!M:M,A4290)&gt;0,"Sí","No")</f>
        <v>No</v>
      </c>
      <c r="C4290">
        <v>0</v>
      </c>
      <c r="D4290" s="6" t="s">
        <v>414</v>
      </c>
      <c r="E4290" s="5" t="s">
        <v>29240</v>
      </c>
      <c r="F4290" s="5" t="s">
        <v>431</v>
      </c>
      <c r="G4290" s="5" t="s">
        <v>1479</v>
      </c>
      <c r="H4290" s="7">
        <v>606869</v>
      </c>
      <c r="I4290" s="5">
        <v>2</v>
      </c>
      <c r="J4290" s="5">
        <v>1</v>
      </c>
      <c r="K4290" s="5" t="s">
        <v>29241</v>
      </c>
      <c r="L4290" s="5">
        <v>3.15E-2</v>
      </c>
      <c r="M4290" s="8"/>
      <c r="N4290" s="8"/>
      <c r="O4290" s="8"/>
      <c r="P4290" s="8"/>
      <c r="Q4290" s="8"/>
      <c r="R4290" s="5" t="s">
        <v>417</v>
      </c>
      <c r="S4290" s="5" t="s">
        <v>417</v>
      </c>
      <c r="T4290" s="5" t="s">
        <v>417</v>
      </c>
      <c r="U4290" s="5" t="s">
        <v>417</v>
      </c>
      <c r="V4290" s="5" t="s">
        <v>417</v>
      </c>
      <c r="W4290" s="5" t="s">
        <v>417</v>
      </c>
      <c r="X4290" s="5" t="s">
        <v>417</v>
      </c>
      <c r="Y4290" s="5" t="s">
        <v>417</v>
      </c>
      <c r="Z4290" s="5" t="s">
        <v>417</v>
      </c>
      <c r="AA4290" s="5" t="s">
        <v>417</v>
      </c>
      <c r="AB4290" s="5"/>
      <c r="AC4290" s="5"/>
      <c r="AD4290" s="5"/>
      <c r="AE4290" s="5"/>
      <c r="AF4290" s="5"/>
    </row>
    <row r="4291" spans="1:32" hidden="1">
      <c r="A4291" s="5" t="s">
        <v>29242</v>
      </c>
      <c r="B4291" s="5" t="str">
        <f>IF(COUNTIF('Leads Priorizados INT'!M:M,A4291)&gt;0,"Sí","No")</f>
        <v>No</v>
      </c>
      <c r="C4291">
        <v>0</v>
      </c>
      <c r="D4291" s="6" t="s">
        <v>414</v>
      </c>
      <c r="E4291" s="5" t="s">
        <v>29243</v>
      </c>
      <c r="F4291" s="5" t="s">
        <v>431</v>
      </c>
      <c r="G4291" s="5" t="s">
        <v>2159</v>
      </c>
      <c r="H4291" s="7">
        <v>515876</v>
      </c>
      <c r="I4291" s="5">
        <v>1</v>
      </c>
      <c r="J4291" s="5">
        <v>1</v>
      </c>
      <c r="K4291" s="5" t="s">
        <v>29241</v>
      </c>
      <c r="L4291" s="5">
        <v>3.15E-2</v>
      </c>
      <c r="M4291" s="8"/>
      <c r="N4291" s="8"/>
      <c r="O4291" s="8"/>
      <c r="P4291" s="8"/>
      <c r="Q4291" s="8"/>
      <c r="R4291" s="5" t="s">
        <v>417</v>
      </c>
      <c r="S4291" s="5" t="s">
        <v>417</v>
      </c>
      <c r="T4291" s="5" t="s">
        <v>417</v>
      </c>
      <c r="U4291" s="5" t="s">
        <v>417</v>
      </c>
      <c r="V4291" s="5" t="s">
        <v>417</v>
      </c>
      <c r="W4291" s="5" t="s">
        <v>417</v>
      </c>
      <c r="X4291" s="5" t="s">
        <v>417</v>
      </c>
      <c r="Y4291" s="5" t="s">
        <v>417</v>
      </c>
      <c r="Z4291" s="5" t="s">
        <v>417</v>
      </c>
      <c r="AA4291" s="5" t="s">
        <v>417</v>
      </c>
      <c r="AB4291" s="5"/>
      <c r="AC4291" s="5"/>
      <c r="AD4291" s="5"/>
      <c r="AE4291" s="5"/>
      <c r="AF4291" s="5"/>
    </row>
    <row r="4292" spans="1:32" hidden="1">
      <c r="A4292" s="5" t="s">
        <v>29244</v>
      </c>
      <c r="B4292" s="5" t="str">
        <f>IF(COUNTIF('Leads Priorizados INT'!M:M,A4292)&gt;0,"Sí","No")</f>
        <v>No</v>
      </c>
      <c r="C4292">
        <v>0</v>
      </c>
      <c r="D4292" s="6" t="s">
        <v>414</v>
      </c>
      <c r="E4292" s="5" t="s">
        <v>29245</v>
      </c>
      <c r="F4292" s="5" t="s">
        <v>3374</v>
      </c>
      <c r="G4292" s="5" t="s">
        <v>17525</v>
      </c>
      <c r="H4292" s="7">
        <v>699085</v>
      </c>
      <c r="I4292" s="5">
        <v>1</v>
      </c>
      <c r="J4292" s="5">
        <v>1</v>
      </c>
      <c r="K4292" s="5" t="s">
        <v>29246</v>
      </c>
      <c r="L4292" s="5">
        <v>3.15E-2</v>
      </c>
      <c r="M4292" s="8">
        <v>968216789</v>
      </c>
      <c r="N4292" s="8"/>
      <c r="O4292" s="8"/>
      <c r="P4292" s="8"/>
      <c r="Q4292" s="8"/>
      <c r="R4292" s="5" t="s">
        <v>417</v>
      </c>
      <c r="S4292" s="5" t="s">
        <v>417</v>
      </c>
      <c r="T4292" s="5" t="s">
        <v>417</v>
      </c>
      <c r="U4292" s="5" t="s">
        <v>417</v>
      </c>
      <c r="V4292" s="5" t="s">
        <v>417</v>
      </c>
      <c r="W4292" s="5" t="s">
        <v>417</v>
      </c>
      <c r="X4292" s="5" t="s">
        <v>417</v>
      </c>
      <c r="Y4292" s="5" t="s">
        <v>417</v>
      </c>
      <c r="Z4292" s="5" t="s">
        <v>417</v>
      </c>
      <c r="AA4292" s="5" t="s">
        <v>417</v>
      </c>
      <c r="AB4292" s="5" t="s">
        <v>29247</v>
      </c>
      <c r="AC4292" s="5" t="s">
        <v>29248</v>
      </c>
      <c r="AD4292" s="5"/>
      <c r="AE4292" s="5"/>
      <c r="AF4292" s="5"/>
    </row>
    <row r="4293" spans="1:32" hidden="1">
      <c r="A4293" s="5" t="s">
        <v>29249</v>
      </c>
      <c r="B4293" s="5" t="str">
        <f>IF(COUNTIF('Leads Priorizados INT'!M:M,A4293)&gt;0,"Sí","No")</f>
        <v>No</v>
      </c>
      <c r="C4293">
        <v>0</v>
      </c>
      <c r="D4293" s="6" t="s">
        <v>414</v>
      </c>
      <c r="E4293" s="5" t="s">
        <v>29250</v>
      </c>
      <c r="F4293" s="5" t="s">
        <v>152</v>
      </c>
      <c r="G4293" s="5" t="s">
        <v>522</v>
      </c>
      <c r="H4293" s="7">
        <v>723726</v>
      </c>
      <c r="I4293" s="5">
        <v>1</v>
      </c>
      <c r="J4293" s="5">
        <v>2</v>
      </c>
      <c r="K4293" s="5" t="s">
        <v>29241</v>
      </c>
      <c r="L4293" s="5">
        <v>3.15E-2</v>
      </c>
      <c r="M4293" s="8"/>
      <c r="N4293" s="8"/>
      <c r="O4293" s="8"/>
      <c r="P4293" s="8"/>
      <c r="Q4293" s="8"/>
      <c r="R4293" s="5" t="s">
        <v>417</v>
      </c>
      <c r="S4293" s="5" t="s">
        <v>417</v>
      </c>
      <c r="T4293" s="5" t="s">
        <v>417</v>
      </c>
      <c r="U4293" s="5" t="s">
        <v>417</v>
      </c>
      <c r="V4293" s="5" t="s">
        <v>417</v>
      </c>
      <c r="W4293" s="5" t="s">
        <v>417</v>
      </c>
      <c r="X4293" s="5" t="s">
        <v>417</v>
      </c>
      <c r="Y4293" s="5" t="s">
        <v>417</v>
      </c>
      <c r="Z4293" s="5" t="s">
        <v>417</v>
      </c>
      <c r="AA4293" s="5" t="s">
        <v>417</v>
      </c>
      <c r="AB4293" s="5" t="s">
        <v>29251</v>
      </c>
      <c r="AC4293" s="5"/>
      <c r="AD4293" s="5"/>
      <c r="AE4293" s="5"/>
      <c r="AF4293" s="5"/>
    </row>
    <row r="4294" spans="1:32" hidden="1">
      <c r="A4294" s="5" t="s">
        <v>29252</v>
      </c>
      <c r="B4294" s="5" t="str">
        <f>IF(COUNTIF('Leads Priorizados INT'!M:M,A4294)&gt;0,"Sí","No")</f>
        <v>No</v>
      </c>
      <c r="C4294">
        <v>0</v>
      </c>
      <c r="D4294" s="6" t="s">
        <v>430</v>
      </c>
      <c r="E4294" s="5" t="s">
        <v>29253</v>
      </c>
      <c r="F4294" s="5" t="s">
        <v>431</v>
      </c>
      <c r="G4294" s="5" t="s">
        <v>941</v>
      </c>
      <c r="H4294" s="7">
        <v>509277</v>
      </c>
      <c r="I4294" s="5">
        <v>7</v>
      </c>
      <c r="J4294" s="5">
        <v>1</v>
      </c>
      <c r="K4294" s="5" t="s">
        <v>29254</v>
      </c>
      <c r="L4294" s="5">
        <v>3.1399999999999997E-2</v>
      </c>
      <c r="M4294" s="8">
        <v>932198702</v>
      </c>
      <c r="N4294" s="8">
        <v>932198695</v>
      </c>
      <c r="O4294" s="8">
        <v>656920269</v>
      </c>
      <c r="P4294" s="8">
        <v>656920267</v>
      </c>
      <c r="Q4294" s="8">
        <v>655579317</v>
      </c>
      <c r="R4294" s="5" t="s">
        <v>417</v>
      </c>
      <c r="S4294" s="5" t="s">
        <v>417</v>
      </c>
      <c r="T4294" s="5" t="s">
        <v>417</v>
      </c>
      <c r="U4294" s="5" t="s">
        <v>417</v>
      </c>
      <c r="V4294" s="5" t="s">
        <v>417</v>
      </c>
      <c r="W4294" s="5" t="s">
        <v>417</v>
      </c>
      <c r="X4294" s="5" t="s">
        <v>417</v>
      </c>
      <c r="Y4294" s="5" t="s">
        <v>417</v>
      </c>
      <c r="Z4294" s="5" t="s">
        <v>417</v>
      </c>
      <c r="AA4294" s="5" t="s">
        <v>417</v>
      </c>
      <c r="AB4294" s="5" t="s">
        <v>29255</v>
      </c>
      <c r="AC4294" s="5"/>
      <c r="AD4294" s="5"/>
      <c r="AE4294" s="5"/>
      <c r="AF4294" s="5"/>
    </row>
    <row r="4295" spans="1:32" hidden="1">
      <c r="A4295" s="5" t="s">
        <v>29256</v>
      </c>
      <c r="B4295" s="5" t="str">
        <f>IF(COUNTIF('Leads Priorizados INT'!M:M,A4295)&gt;0,"Sí","No")</f>
        <v>No</v>
      </c>
      <c r="C4295">
        <v>0</v>
      </c>
      <c r="D4295" s="6" t="s">
        <v>414</v>
      </c>
      <c r="E4295" s="5" t="s">
        <v>29257</v>
      </c>
      <c r="F4295" s="5" t="s">
        <v>431</v>
      </c>
      <c r="G4295" s="5" t="s">
        <v>2253</v>
      </c>
      <c r="H4295" s="7">
        <v>741449</v>
      </c>
      <c r="I4295" s="5">
        <v>6</v>
      </c>
      <c r="J4295" s="5">
        <v>1</v>
      </c>
      <c r="K4295" s="5" t="s">
        <v>29258</v>
      </c>
      <c r="L4295" s="5">
        <v>3.1399999999999997E-2</v>
      </c>
      <c r="M4295" s="8">
        <v>933630494</v>
      </c>
      <c r="N4295" s="8"/>
      <c r="O4295" s="8"/>
      <c r="P4295" s="8"/>
      <c r="Q4295" s="8"/>
      <c r="R4295" s="5" t="s">
        <v>417</v>
      </c>
      <c r="S4295" s="5" t="s">
        <v>417</v>
      </c>
      <c r="T4295" s="5" t="s">
        <v>417</v>
      </c>
      <c r="U4295" s="5" t="s">
        <v>417</v>
      </c>
      <c r="V4295" s="5" t="s">
        <v>417</v>
      </c>
      <c r="W4295" s="5" t="s">
        <v>417</v>
      </c>
      <c r="X4295" s="5" t="s">
        <v>417</v>
      </c>
      <c r="Y4295" s="5" t="s">
        <v>417</v>
      </c>
      <c r="Z4295" s="5" t="s">
        <v>417</v>
      </c>
      <c r="AA4295" s="5" t="s">
        <v>417</v>
      </c>
      <c r="AB4295" s="5"/>
      <c r="AC4295" s="5"/>
      <c r="AD4295" s="5"/>
      <c r="AE4295" s="5"/>
      <c r="AF4295" s="5"/>
    </row>
    <row r="4296" spans="1:32" hidden="1">
      <c r="A4296" s="5" t="s">
        <v>29259</v>
      </c>
      <c r="B4296" s="5" t="str">
        <f>IF(COUNTIF('Leads Priorizados INT'!M:M,A4296)&gt;0,"Sí","No")</f>
        <v>No</v>
      </c>
      <c r="C4296">
        <v>0</v>
      </c>
      <c r="D4296" s="6" t="s">
        <v>414</v>
      </c>
      <c r="E4296" s="5" t="s">
        <v>29260</v>
      </c>
      <c r="F4296" s="5" t="s">
        <v>152</v>
      </c>
      <c r="G4296" s="5" t="s">
        <v>2795</v>
      </c>
      <c r="H4296" s="7">
        <v>3539255</v>
      </c>
      <c r="I4296" s="5">
        <v>11</v>
      </c>
      <c r="J4296" s="5">
        <v>2</v>
      </c>
      <c r="K4296" s="5" t="s">
        <v>29261</v>
      </c>
      <c r="L4296" s="5">
        <v>3.1399999999999997E-2</v>
      </c>
      <c r="M4296" s="8">
        <v>915135970</v>
      </c>
      <c r="N4296" s="8">
        <v>913812400</v>
      </c>
      <c r="O4296" s="8">
        <v>917639228</v>
      </c>
      <c r="P4296" s="8">
        <v>913812324</v>
      </c>
      <c r="Q4296" s="8">
        <v>913820985</v>
      </c>
      <c r="R4296" s="5" t="s">
        <v>417</v>
      </c>
      <c r="S4296" s="5" t="s">
        <v>417</v>
      </c>
      <c r="T4296" s="5" t="s">
        <v>417</v>
      </c>
      <c r="U4296" s="5" t="s">
        <v>417</v>
      </c>
      <c r="V4296" s="5" t="s">
        <v>417</v>
      </c>
      <c r="W4296" s="5" t="s">
        <v>417</v>
      </c>
      <c r="X4296" s="5" t="s">
        <v>417</v>
      </c>
      <c r="Y4296" s="5" t="s">
        <v>417</v>
      </c>
      <c r="Z4296" s="5" t="s">
        <v>417</v>
      </c>
      <c r="AA4296" s="5" t="s">
        <v>417</v>
      </c>
      <c r="AB4296" s="5" t="s">
        <v>29262</v>
      </c>
      <c r="AC4296" s="5" t="s">
        <v>29263</v>
      </c>
      <c r="AD4296" s="5" t="s">
        <v>29264</v>
      </c>
      <c r="AE4296" s="5"/>
      <c r="AF4296" s="5"/>
    </row>
    <row r="4297" spans="1:32" hidden="1">
      <c r="A4297" s="5" t="s">
        <v>29265</v>
      </c>
      <c r="B4297" s="5" t="str">
        <f>IF(COUNTIF('Leads Priorizados INT'!M:M,A4297)&gt;0,"Sí","No")</f>
        <v>No</v>
      </c>
      <c r="C4297">
        <v>0</v>
      </c>
      <c r="D4297" s="6" t="s">
        <v>1534</v>
      </c>
      <c r="E4297" s="5" t="s">
        <v>29266</v>
      </c>
      <c r="F4297" s="5" t="s">
        <v>152</v>
      </c>
      <c r="G4297" s="5" t="s">
        <v>1264</v>
      </c>
      <c r="H4297" s="7">
        <v>8260038</v>
      </c>
      <c r="I4297" s="5">
        <v>163</v>
      </c>
      <c r="J4297" s="5">
        <v>3</v>
      </c>
      <c r="K4297" s="5" t="s">
        <v>29267</v>
      </c>
      <c r="L4297" s="5">
        <v>3.1399999999999997E-2</v>
      </c>
      <c r="M4297" s="8">
        <v>917523643</v>
      </c>
      <c r="N4297" s="8">
        <v>911733680</v>
      </c>
      <c r="O4297" s="8">
        <v>916299303</v>
      </c>
      <c r="P4297" s="8">
        <v>915768484</v>
      </c>
      <c r="Q4297" s="8">
        <v>911733681</v>
      </c>
      <c r="R4297" s="5" t="s">
        <v>417</v>
      </c>
      <c r="S4297" s="5" t="s">
        <v>417</v>
      </c>
      <c r="T4297" s="5" t="s">
        <v>417</v>
      </c>
      <c r="U4297" s="5" t="s">
        <v>417</v>
      </c>
      <c r="V4297" s="5" t="s">
        <v>417</v>
      </c>
      <c r="W4297" s="5" t="s">
        <v>417</v>
      </c>
      <c r="X4297" s="5" t="s">
        <v>417</v>
      </c>
      <c r="Y4297" s="5" t="s">
        <v>417</v>
      </c>
      <c r="Z4297" s="5" t="s">
        <v>417</v>
      </c>
      <c r="AA4297" s="5" t="s">
        <v>417</v>
      </c>
      <c r="AB4297" s="5" t="s">
        <v>29268</v>
      </c>
      <c r="AC4297" s="5" t="s">
        <v>29269</v>
      </c>
      <c r="AD4297" s="5" t="s">
        <v>29270</v>
      </c>
      <c r="AE4297" s="5" t="s">
        <v>29271</v>
      </c>
      <c r="AF4297" s="5" t="s">
        <v>29272</v>
      </c>
    </row>
    <row r="4298" spans="1:32" hidden="1">
      <c r="A4298" s="5" t="s">
        <v>29273</v>
      </c>
      <c r="B4298" s="5" t="str">
        <f>IF(COUNTIF('Leads Priorizados INT'!M:M,A4298)&gt;0,"Sí","No")</f>
        <v>No</v>
      </c>
      <c r="C4298">
        <v>0</v>
      </c>
      <c r="D4298" s="6" t="s">
        <v>414</v>
      </c>
      <c r="E4298" s="5" t="s">
        <v>29274</v>
      </c>
      <c r="F4298" s="5" t="s">
        <v>152</v>
      </c>
      <c r="G4298" s="5" t="s">
        <v>12012</v>
      </c>
      <c r="H4298" s="7">
        <v>1029837</v>
      </c>
      <c r="I4298" s="5">
        <v>8</v>
      </c>
      <c r="J4298" s="5">
        <v>2</v>
      </c>
      <c r="K4298" s="5" t="s">
        <v>29275</v>
      </c>
      <c r="L4298" s="5">
        <v>3.1399999999999997E-2</v>
      </c>
      <c r="M4298" s="8"/>
      <c r="N4298" s="8"/>
      <c r="O4298" s="8"/>
      <c r="P4298" s="8"/>
      <c r="Q4298" s="8"/>
      <c r="R4298" s="5" t="s">
        <v>417</v>
      </c>
      <c r="S4298" s="5" t="s">
        <v>417</v>
      </c>
      <c r="T4298" s="5" t="s">
        <v>417</v>
      </c>
      <c r="U4298" s="5" t="s">
        <v>417</v>
      </c>
      <c r="V4298" s="5" t="s">
        <v>417</v>
      </c>
      <c r="W4298" s="5" t="s">
        <v>417</v>
      </c>
      <c r="X4298" s="5" t="s">
        <v>417</v>
      </c>
      <c r="Y4298" s="5" t="s">
        <v>417</v>
      </c>
      <c r="Z4298" s="5" t="s">
        <v>417</v>
      </c>
      <c r="AA4298" s="5" t="s">
        <v>417</v>
      </c>
      <c r="AB4298" s="5"/>
      <c r="AC4298" s="5"/>
      <c r="AD4298" s="5"/>
      <c r="AE4298" s="5"/>
      <c r="AF4298" s="5"/>
    </row>
    <row r="4299" spans="1:32" hidden="1">
      <c r="A4299" s="5" t="s">
        <v>29276</v>
      </c>
      <c r="B4299" s="5" t="str">
        <f>IF(COUNTIF('Leads Priorizados INT'!M:M,A4299)&gt;0,"Sí","No")</f>
        <v>No</v>
      </c>
      <c r="C4299">
        <v>0</v>
      </c>
      <c r="D4299" s="6" t="s">
        <v>414</v>
      </c>
      <c r="E4299" s="5" t="s">
        <v>29277</v>
      </c>
      <c r="F4299" s="5" t="s">
        <v>152</v>
      </c>
      <c r="G4299" s="5" t="s">
        <v>2139</v>
      </c>
      <c r="H4299" s="7">
        <v>1069671</v>
      </c>
      <c r="I4299" s="5">
        <v>7</v>
      </c>
      <c r="J4299" s="5">
        <v>1</v>
      </c>
      <c r="K4299" s="5" t="s">
        <v>29278</v>
      </c>
      <c r="L4299" s="5">
        <v>3.1399999999999997E-2</v>
      </c>
      <c r="M4299" s="8">
        <v>915702525</v>
      </c>
      <c r="N4299" s="8"/>
      <c r="O4299" s="8"/>
      <c r="P4299" s="8"/>
      <c r="Q4299" s="8"/>
      <c r="R4299" s="5" t="s">
        <v>417</v>
      </c>
      <c r="S4299" s="5" t="s">
        <v>417</v>
      </c>
      <c r="T4299" s="5" t="s">
        <v>417</v>
      </c>
      <c r="U4299" s="5" t="s">
        <v>417</v>
      </c>
      <c r="V4299" s="5" t="s">
        <v>417</v>
      </c>
      <c r="W4299" s="5" t="s">
        <v>417</v>
      </c>
      <c r="X4299" s="5" t="s">
        <v>417</v>
      </c>
      <c r="Y4299" s="5" t="s">
        <v>417</v>
      </c>
      <c r="Z4299" s="5" t="s">
        <v>417</v>
      </c>
      <c r="AA4299" s="5" t="s">
        <v>417</v>
      </c>
      <c r="AB4299" s="5"/>
      <c r="AC4299" s="5"/>
      <c r="AD4299" s="5"/>
      <c r="AE4299" s="5"/>
      <c r="AF4299" s="5"/>
    </row>
    <row r="4300" spans="1:32" hidden="1">
      <c r="A4300" s="5" t="s">
        <v>29279</v>
      </c>
      <c r="B4300" s="5" t="str">
        <f>IF(COUNTIF('Leads Priorizados INT'!M:M,A4300)&gt;0,"Sí","No")</f>
        <v>No</v>
      </c>
      <c r="C4300">
        <v>0</v>
      </c>
      <c r="D4300" s="6" t="s">
        <v>414</v>
      </c>
      <c r="E4300" s="5" t="s">
        <v>29280</v>
      </c>
      <c r="F4300" s="5" t="s">
        <v>152</v>
      </c>
      <c r="G4300" s="5" t="s">
        <v>2624</v>
      </c>
      <c r="H4300" s="7">
        <v>655518</v>
      </c>
      <c r="I4300" s="5">
        <v>2</v>
      </c>
      <c r="J4300" s="5">
        <v>1</v>
      </c>
      <c r="K4300" s="5" t="s">
        <v>29281</v>
      </c>
      <c r="L4300" s="5">
        <v>3.1399999999999997E-2</v>
      </c>
      <c r="M4300" s="8"/>
      <c r="N4300" s="8"/>
      <c r="O4300" s="8"/>
      <c r="P4300" s="8"/>
      <c r="Q4300" s="8"/>
      <c r="R4300" s="5" t="s">
        <v>417</v>
      </c>
      <c r="S4300" s="5" t="s">
        <v>417</v>
      </c>
      <c r="T4300" s="5" t="s">
        <v>417</v>
      </c>
      <c r="U4300" s="5" t="s">
        <v>417</v>
      </c>
      <c r="V4300" s="5" t="s">
        <v>417</v>
      </c>
      <c r="W4300" s="5" t="s">
        <v>417</v>
      </c>
      <c r="X4300" s="5" t="s">
        <v>417</v>
      </c>
      <c r="Y4300" s="5" t="s">
        <v>417</v>
      </c>
      <c r="Z4300" s="5" t="s">
        <v>417</v>
      </c>
      <c r="AA4300" s="5" t="s">
        <v>417</v>
      </c>
      <c r="AB4300" s="5"/>
      <c r="AC4300" s="5"/>
      <c r="AD4300" s="5"/>
      <c r="AE4300" s="5"/>
      <c r="AF4300" s="5"/>
    </row>
    <row r="4301" spans="1:32" hidden="1">
      <c r="A4301" s="5" t="s">
        <v>29282</v>
      </c>
      <c r="B4301" s="5" t="str">
        <f>IF(COUNTIF('Leads Priorizados INT'!M:M,A4301)&gt;0,"Sí","No")</f>
        <v>No</v>
      </c>
      <c r="C4301">
        <v>0</v>
      </c>
      <c r="D4301" s="6" t="s">
        <v>414</v>
      </c>
      <c r="E4301" s="5" t="s">
        <v>29283</v>
      </c>
      <c r="F4301" s="5" t="s">
        <v>700</v>
      </c>
      <c r="G4301" s="5" t="s">
        <v>12535</v>
      </c>
      <c r="H4301" s="7">
        <v>334150</v>
      </c>
      <c r="I4301" s="5">
        <v>2</v>
      </c>
      <c r="J4301" s="5">
        <v>1</v>
      </c>
      <c r="K4301" s="5" t="s">
        <v>29284</v>
      </c>
      <c r="L4301" s="5">
        <v>3.1399999999999997E-2</v>
      </c>
      <c r="M4301" s="8">
        <v>955672914</v>
      </c>
      <c r="N4301" s="8">
        <v>954103768</v>
      </c>
      <c r="O4301" s="8"/>
      <c r="P4301" s="8"/>
      <c r="Q4301" s="8"/>
      <c r="R4301" s="5" t="s">
        <v>417</v>
      </c>
      <c r="S4301" s="5" t="s">
        <v>417</v>
      </c>
      <c r="T4301" s="5" t="s">
        <v>417</v>
      </c>
      <c r="U4301" s="5" t="s">
        <v>417</v>
      </c>
      <c r="V4301" s="5" t="s">
        <v>417</v>
      </c>
      <c r="W4301" s="5" t="s">
        <v>417</v>
      </c>
      <c r="X4301" s="5" t="s">
        <v>417</v>
      </c>
      <c r="Y4301" s="5" t="s">
        <v>417</v>
      </c>
      <c r="Z4301" s="5" t="s">
        <v>417</v>
      </c>
      <c r="AA4301" s="5" t="s">
        <v>417</v>
      </c>
      <c r="AB4301" s="5"/>
      <c r="AC4301" s="5"/>
      <c r="AD4301" s="5"/>
      <c r="AE4301" s="5"/>
      <c r="AF4301" s="5"/>
    </row>
    <row r="4302" spans="1:32" hidden="1">
      <c r="A4302" s="5" t="s">
        <v>29285</v>
      </c>
      <c r="B4302" s="5" t="str">
        <f>IF(COUNTIF('Leads Priorizados INT'!M:M,A4302)&gt;0,"Sí","No")</f>
        <v>No</v>
      </c>
      <c r="C4302">
        <v>0</v>
      </c>
      <c r="D4302" s="6" t="s">
        <v>414</v>
      </c>
      <c r="E4302" s="5" t="s">
        <v>29286</v>
      </c>
      <c r="F4302" s="5" t="s">
        <v>873</v>
      </c>
      <c r="G4302" s="5" t="s">
        <v>20378</v>
      </c>
      <c r="H4302" s="7">
        <v>924834</v>
      </c>
      <c r="I4302" s="5">
        <v>7</v>
      </c>
      <c r="J4302" s="5">
        <v>1</v>
      </c>
      <c r="K4302" s="5" t="s">
        <v>29287</v>
      </c>
      <c r="L4302" s="5">
        <v>3.1399999999999997E-2</v>
      </c>
      <c r="M4302" s="8"/>
      <c r="N4302" s="8"/>
      <c r="O4302" s="8"/>
      <c r="P4302" s="8"/>
      <c r="Q4302" s="8"/>
      <c r="R4302" s="5" t="s">
        <v>417</v>
      </c>
      <c r="S4302" s="5" t="s">
        <v>417</v>
      </c>
      <c r="T4302" s="5" t="s">
        <v>417</v>
      </c>
      <c r="U4302" s="5" t="s">
        <v>417</v>
      </c>
      <c r="V4302" s="5" t="s">
        <v>417</v>
      </c>
      <c r="W4302" s="5" t="s">
        <v>417</v>
      </c>
      <c r="X4302" s="5" t="s">
        <v>417</v>
      </c>
      <c r="Y4302" s="5" t="s">
        <v>417</v>
      </c>
      <c r="Z4302" s="5" t="s">
        <v>417</v>
      </c>
      <c r="AA4302" s="5" t="s">
        <v>417</v>
      </c>
      <c r="AB4302" s="5"/>
      <c r="AC4302" s="5"/>
      <c r="AD4302" s="5"/>
      <c r="AE4302" s="5"/>
      <c r="AF4302" s="5"/>
    </row>
    <row r="4303" spans="1:32" hidden="1">
      <c r="A4303" s="5" t="s">
        <v>29288</v>
      </c>
      <c r="B4303" s="5" t="str">
        <f>IF(COUNTIF('Leads Priorizados INT'!M:M,A4303)&gt;0,"Sí","No")</f>
        <v>No</v>
      </c>
      <c r="C4303">
        <v>0</v>
      </c>
      <c r="D4303" s="6" t="s">
        <v>430</v>
      </c>
      <c r="E4303" s="5" t="s">
        <v>29289</v>
      </c>
      <c r="F4303" s="5" t="s">
        <v>1382</v>
      </c>
      <c r="G4303" s="5" t="s">
        <v>29290</v>
      </c>
      <c r="H4303" s="7">
        <v>915858</v>
      </c>
      <c r="I4303" s="5">
        <v>8</v>
      </c>
      <c r="J4303" s="5">
        <v>1</v>
      </c>
      <c r="K4303" s="5" t="s">
        <v>29291</v>
      </c>
      <c r="L4303" s="5">
        <v>3.1399999999999997E-2</v>
      </c>
      <c r="M4303" s="8">
        <v>691558815</v>
      </c>
      <c r="N4303" s="8">
        <v>665637330</v>
      </c>
      <c r="O4303" s="8">
        <v>667599895</v>
      </c>
      <c r="P4303" s="8">
        <v>654609244</v>
      </c>
      <c r="Q4303" s="8">
        <v>629556147</v>
      </c>
      <c r="R4303" s="5" t="s">
        <v>417</v>
      </c>
      <c r="S4303" s="5" t="s">
        <v>417</v>
      </c>
      <c r="T4303" s="5" t="s">
        <v>417</v>
      </c>
      <c r="U4303" s="5" t="s">
        <v>417</v>
      </c>
      <c r="V4303" s="5" t="s">
        <v>417</v>
      </c>
      <c r="W4303" s="5" t="s">
        <v>417</v>
      </c>
      <c r="X4303" s="5" t="s">
        <v>417</v>
      </c>
      <c r="Y4303" s="5" t="s">
        <v>417</v>
      </c>
      <c r="Z4303" s="5" t="s">
        <v>417</v>
      </c>
      <c r="AA4303" s="5" t="s">
        <v>417</v>
      </c>
      <c r="AB4303" s="5"/>
      <c r="AC4303" s="5"/>
      <c r="AD4303" s="5"/>
      <c r="AE4303" s="5"/>
      <c r="AF4303" s="5"/>
    </row>
    <row r="4304" spans="1:32">
      <c r="A4304" s="5" t="s">
        <v>29292</v>
      </c>
      <c r="B4304" s="5" t="str">
        <f>IF(COUNTIF('Leads Priorizados INT'!M:M,A4304)&gt;0,"Sí","No")</f>
        <v>No</v>
      </c>
      <c r="C4304">
        <v>1</v>
      </c>
      <c r="D4304" s="6" t="s">
        <v>414</v>
      </c>
      <c r="E4304" s="5" t="s">
        <v>29293</v>
      </c>
      <c r="F4304" s="5" t="s">
        <v>984</v>
      </c>
      <c r="G4304" s="5" t="s">
        <v>24751</v>
      </c>
      <c r="H4304" s="7">
        <v>3020231</v>
      </c>
      <c r="I4304" s="5">
        <v>74</v>
      </c>
      <c r="J4304" s="5">
        <v>3</v>
      </c>
      <c r="K4304" s="5" t="s">
        <v>29294</v>
      </c>
      <c r="L4304" s="5">
        <v>3.1300000000000001E-2</v>
      </c>
      <c r="M4304" s="8">
        <v>942364502</v>
      </c>
      <c r="N4304" s="8"/>
      <c r="O4304" s="8"/>
      <c r="P4304" s="8"/>
      <c r="Q4304" s="8"/>
      <c r="R4304" s="5" t="s">
        <v>417</v>
      </c>
      <c r="S4304" s="5" t="s">
        <v>417</v>
      </c>
      <c r="T4304" s="5" t="s">
        <v>417</v>
      </c>
      <c r="U4304" s="5" t="s">
        <v>417</v>
      </c>
      <c r="V4304" s="5" t="s">
        <v>417</v>
      </c>
      <c r="W4304" s="5" t="s">
        <v>417</v>
      </c>
      <c r="X4304" s="5" t="s">
        <v>417</v>
      </c>
      <c r="Y4304" s="5" t="s">
        <v>417</v>
      </c>
      <c r="Z4304" s="5" t="s">
        <v>417</v>
      </c>
      <c r="AA4304" s="5" t="s">
        <v>417</v>
      </c>
      <c r="AB4304" s="5" t="s">
        <v>29295</v>
      </c>
      <c r="AC4304" s="5"/>
      <c r="AD4304" s="5"/>
      <c r="AE4304" s="5"/>
      <c r="AF4304" s="5"/>
    </row>
    <row r="4305" spans="1:32" hidden="1">
      <c r="A4305" s="5" t="s">
        <v>29296</v>
      </c>
      <c r="B4305" s="5" t="str">
        <f>IF(COUNTIF('Leads Priorizados INT'!M:M,A4305)&gt;0,"Sí","No")</f>
        <v>No</v>
      </c>
      <c r="C4305">
        <v>0</v>
      </c>
      <c r="D4305" s="6" t="s">
        <v>414</v>
      </c>
      <c r="E4305" s="5" t="s">
        <v>29297</v>
      </c>
      <c r="F4305" s="5" t="s">
        <v>431</v>
      </c>
      <c r="G4305" s="5" t="s">
        <v>3140</v>
      </c>
      <c r="H4305" s="7">
        <v>780800</v>
      </c>
      <c r="I4305" s="5">
        <v>1</v>
      </c>
      <c r="J4305" s="5">
        <v>2</v>
      </c>
      <c r="K4305" s="5" t="s">
        <v>29298</v>
      </c>
      <c r="L4305" s="5">
        <v>3.1300000000000001E-2</v>
      </c>
      <c r="M4305" s="8">
        <v>938946124</v>
      </c>
      <c r="N4305" s="8"/>
      <c r="O4305" s="8"/>
      <c r="P4305" s="8"/>
      <c r="Q4305" s="8"/>
      <c r="R4305" s="5" t="s">
        <v>417</v>
      </c>
      <c r="S4305" s="5" t="s">
        <v>417</v>
      </c>
      <c r="T4305" s="5" t="s">
        <v>417</v>
      </c>
      <c r="U4305" s="5" t="s">
        <v>417</v>
      </c>
      <c r="V4305" s="5" t="s">
        <v>417</v>
      </c>
      <c r="W4305" s="5" t="s">
        <v>417</v>
      </c>
      <c r="X4305" s="5" t="s">
        <v>417</v>
      </c>
      <c r="Y4305" s="5" t="s">
        <v>417</v>
      </c>
      <c r="Z4305" s="5" t="s">
        <v>417</v>
      </c>
      <c r="AA4305" s="5" t="s">
        <v>417</v>
      </c>
      <c r="AB4305" s="5"/>
      <c r="AC4305" s="5"/>
      <c r="AD4305" s="5"/>
      <c r="AE4305" s="5"/>
      <c r="AF4305" s="5"/>
    </row>
    <row r="4306" spans="1:32" hidden="1">
      <c r="A4306" s="5" t="s">
        <v>29299</v>
      </c>
      <c r="B4306" s="5" t="str">
        <f>IF(COUNTIF('Leads Priorizados INT'!M:M,A4306)&gt;0,"Sí","No")</f>
        <v>No</v>
      </c>
      <c r="C4306">
        <v>0</v>
      </c>
      <c r="D4306" s="6" t="s">
        <v>414</v>
      </c>
      <c r="E4306" s="5" t="s">
        <v>29300</v>
      </c>
      <c r="F4306" s="5" t="s">
        <v>431</v>
      </c>
      <c r="G4306" s="5" t="s">
        <v>2253</v>
      </c>
      <c r="H4306" s="7">
        <v>643321</v>
      </c>
      <c r="I4306" s="5">
        <v>0</v>
      </c>
      <c r="J4306" s="5">
        <v>1</v>
      </c>
      <c r="K4306" s="5" t="s">
        <v>29301</v>
      </c>
      <c r="L4306" s="5">
        <v>3.1300000000000001E-2</v>
      </c>
      <c r="M4306" s="8">
        <v>934192305</v>
      </c>
      <c r="N4306" s="8">
        <v>600511128</v>
      </c>
      <c r="O4306" s="8"/>
      <c r="P4306" s="8"/>
      <c r="Q4306" s="8"/>
      <c r="R4306" s="5" t="s">
        <v>417</v>
      </c>
      <c r="S4306" s="5" t="s">
        <v>417</v>
      </c>
      <c r="T4306" s="5" t="s">
        <v>417</v>
      </c>
      <c r="U4306" s="5" t="s">
        <v>417</v>
      </c>
      <c r="V4306" s="5" t="s">
        <v>417</v>
      </c>
      <c r="W4306" s="5" t="s">
        <v>417</v>
      </c>
      <c r="X4306" s="5" t="s">
        <v>417</v>
      </c>
      <c r="Y4306" s="5" t="s">
        <v>417</v>
      </c>
      <c r="Z4306" s="5" t="s">
        <v>417</v>
      </c>
      <c r="AA4306" s="5" t="s">
        <v>417</v>
      </c>
      <c r="AB4306" s="5"/>
      <c r="AC4306" s="5"/>
      <c r="AD4306" s="5"/>
      <c r="AE4306" s="5"/>
      <c r="AF4306" s="5"/>
    </row>
    <row r="4307" spans="1:32" hidden="1">
      <c r="A4307" s="5" t="s">
        <v>29302</v>
      </c>
      <c r="B4307" s="5" t="str">
        <f>IF(COUNTIF('Leads Priorizados INT'!M:M,A4307)&gt;0,"Sí","No")</f>
        <v>No</v>
      </c>
      <c r="C4307">
        <v>0</v>
      </c>
      <c r="D4307" s="6" t="s">
        <v>414</v>
      </c>
      <c r="E4307" s="5" t="s">
        <v>29303</v>
      </c>
      <c r="F4307" s="5" t="s">
        <v>431</v>
      </c>
      <c r="G4307" s="5" t="s">
        <v>2374</v>
      </c>
      <c r="H4307" s="7">
        <v>1159942</v>
      </c>
      <c r="I4307" s="5">
        <v>6</v>
      </c>
      <c r="J4307" s="5">
        <v>1</v>
      </c>
      <c r="K4307" s="5" t="s">
        <v>29304</v>
      </c>
      <c r="L4307" s="5">
        <v>3.1300000000000001E-2</v>
      </c>
      <c r="M4307" s="8">
        <v>936526553</v>
      </c>
      <c r="N4307" s="8"/>
      <c r="O4307" s="8"/>
      <c r="P4307" s="8"/>
      <c r="Q4307" s="8"/>
      <c r="R4307" s="5" t="s">
        <v>417</v>
      </c>
      <c r="S4307" s="5" t="s">
        <v>417</v>
      </c>
      <c r="T4307" s="5" t="s">
        <v>417</v>
      </c>
      <c r="U4307" s="5" t="s">
        <v>417</v>
      </c>
      <c r="V4307" s="5" t="s">
        <v>417</v>
      </c>
      <c r="W4307" s="5" t="s">
        <v>417</v>
      </c>
      <c r="X4307" s="5" t="s">
        <v>417</v>
      </c>
      <c r="Y4307" s="5" t="s">
        <v>417</v>
      </c>
      <c r="Z4307" s="5" t="s">
        <v>417</v>
      </c>
      <c r="AA4307" s="5" t="s">
        <v>417</v>
      </c>
      <c r="AB4307" s="5"/>
      <c r="AC4307" s="5"/>
      <c r="AD4307" s="5"/>
      <c r="AE4307" s="5"/>
      <c r="AF4307" s="5"/>
    </row>
    <row r="4308" spans="1:32" hidden="1">
      <c r="A4308" s="5" t="s">
        <v>29305</v>
      </c>
      <c r="B4308" s="5" t="str">
        <f>IF(COUNTIF('Leads Priorizados INT'!M:M,A4308)&gt;0,"Sí","No")</f>
        <v>No</v>
      </c>
      <c r="C4308">
        <v>0</v>
      </c>
      <c r="D4308" s="6" t="s">
        <v>414</v>
      </c>
      <c r="E4308" s="5" t="s">
        <v>29306</v>
      </c>
      <c r="F4308" s="5" t="s">
        <v>152</v>
      </c>
      <c r="G4308" s="5" t="s">
        <v>1738</v>
      </c>
      <c r="H4308" s="7">
        <v>539217</v>
      </c>
      <c r="I4308" s="5">
        <v>3</v>
      </c>
      <c r="J4308" s="5">
        <v>1</v>
      </c>
      <c r="K4308" s="5" t="s">
        <v>29307</v>
      </c>
      <c r="L4308" s="5">
        <v>3.1199999999999999E-2</v>
      </c>
      <c r="M4308" s="8"/>
      <c r="N4308" s="8"/>
      <c r="O4308" s="8"/>
      <c r="P4308" s="8"/>
      <c r="Q4308" s="8"/>
      <c r="R4308" s="5" t="s">
        <v>417</v>
      </c>
      <c r="S4308" s="5" t="s">
        <v>417</v>
      </c>
      <c r="T4308" s="5" t="s">
        <v>417</v>
      </c>
      <c r="U4308" s="5" t="s">
        <v>417</v>
      </c>
      <c r="V4308" s="5" t="s">
        <v>417</v>
      </c>
      <c r="W4308" s="5" t="s">
        <v>417</v>
      </c>
      <c r="X4308" s="5" t="s">
        <v>417</v>
      </c>
      <c r="Y4308" s="5" t="s">
        <v>417</v>
      </c>
      <c r="Z4308" s="5" t="s">
        <v>417</v>
      </c>
      <c r="AA4308" s="5" t="s">
        <v>417</v>
      </c>
      <c r="AB4308" s="5"/>
      <c r="AC4308" s="5"/>
      <c r="AD4308" s="5"/>
      <c r="AE4308" s="5"/>
      <c r="AF4308" s="5"/>
    </row>
    <row r="4309" spans="1:32" hidden="1">
      <c r="A4309" s="5" t="s">
        <v>29308</v>
      </c>
      <c r="B4309" s="5" t="str">
        <f>IF(COUNTIF('Leads Priorizados INT'!M:M,A4309)&gt;0,"Sí","No")</f>
        <v>No</v>
      </c>
      <c r="C4309">
        <v>0</v>
      </c>
      <c r="D4309" s="6" t="s">
        <v>414</v>
      </c>
      <c r="E4309" s="5" t="s">
        <v>29309</v>
      </c>
      <c r="F4309" s="5" t="s">
        <v>721</v>
      </c>
      <c r="G4309" s="5" t="s">
        <v>2504</v>
      </c>
      <c r="H4309" s="7">
        <v>869029</v>
      </c>
      <c r="I4309" s="5">
        <v>3</v>
      </c>
      <c r="J4309" s="5">
        <v>1</v>
      </c>
      <c r="K4309" s="5" t="s">
        <v>29310</v>
      </c>
      <c r="L4309" s="5">
        <v>3.1099999999999999E-2</v>
      </c>
      <c r="M4309" s="8">
        <v>928485533</v>
      </c>
      <c r="N4309" s="8"/>
      <c r="O4309" s="8"/>
      <c r="P4309" s="8"/>
      <c r="Q4309" s="8"/>
      <c r="R4309" s="5" t="s">
        <v>417</v>
      </c>
      <c r="S4309" s="5" t="s">
        <v>417</v>
      </c>
      <c r="T4309" s="5" t="s">
        <v>417</v>
      </c>
      <c r="U4309" s="5" t="s">
        <v>417</v>
      </c>
      <c r="V4309" s="5" t="s">
        <v>417</v>
      </c>
      <c r="W4309" s="5" t="s">
        <v>417</v>
      </c>
      <c r="X4309" s="5" t="s">
        <v>417</v>
      </c>
      <c r="Y4309" s="5" t="s">
        <v>417</v>
      </c>
      <c r="Z4309" s="5" t="s">
        <v>417</v>
      </c>
      <c r="AA4309" s="5" t="s">
        <v>417</v>
      </c>
      <c r="AB4309" s="5"/>
      <c r="AC4309" s="5"/>
      <c r="AD4309" s="5"/>
      <c r="AE4309" s="5"/>
      <c r="AF4309" s="5"/>
    </row>
    <row r="4310" spans="1:32" hidden="1">
      <c r="A4310" s="5" t="s">
        <v>29311</v>
      </c>
      <c r="B4310" s="5" t="str">
        <f>IF(COUNTIF('Leads Priorizados INT'!M:M,A4310)&gt;0,"Sí","No")</f>
        <v>No</v>
      </c>
      <c r="C4310">
        <v>0</v>
      </c>
      <c r="D4310" s="6" t="s">
        <v>414</v>
      </c>
      <c r="E4310" s="5" t="s">
        <v>29312</v>
      </c>
      <c r="F4310" s="5" t="s">
        <v>152</v>
      </c>
      <c r="G4310" s="5" t="s">
        <v>2868</v>
      </c>
      <c r="H4310" s="7">
        <v>801859</v>
      </c>
      <c r="I4310" s="5">
        <v>3</v>
      </c>
      <c r="J4310" s="5">
        <v>1</v>
      </c>
      <c r="K4310" s="5" t="s">
        <v>29313</v>
      </c>
      <c r="L4310" s="5">
        <v>3.1099999999999999E-2</v>
      </c>
      <c r="M4310" s="8"/>
      <c r="N4310" s="8"/>
      <c r="O4310" s="8"/>
      <c r="P4310" s="8"/>
      <c r="Q4310" s="8"/>
      <c r="R4310" s="5" t="s">
        <v>417</v>
      </c>
      <c r="S4310" s="5" t="s">
        <v>417</v>
      </c>
      <c r="T4310" s="5" t="s">
        <v>417</v>
      </c>
      <c r="U4310" s="5" t="s">
        <v>417</v>
      </c>
      <c r="V4310" s="5" t="s">
        <v>417</v>
      </c>
      <c r="W4310" s="5" t="s">
        <v>417</v>
      </c>
      <c r="X4310" s="5" t="s">
        <v>417</v>
      </c>
      <c r="Y4310" s="5" t="s">
        <v>417</v>
      </c>
      <c r="Z4310" s="5" t="s">
        <v>417</v>
      </c>
      <c r="AA4310" s="5" t="s">
        <v>417</v>
      </c>
      <c r="AB4310" s="5"/>
      <c r="AC4310" s="5"/>
      <c r="AD4310" s="5"/>
      <c r="AE4310" s="5"/>
      <c r="AF4310" s="5"/>
    </row>
    <row r="4311" spans="1:32" hidden="1">
      <c r="A4311" s="5" t="s">
        <v>29314</v>
      </c>
      <c r="B4311" s="5" t="str">
        <f>IF(COUNTIF('Leads Priorizados INT'!M:M,A4311)&gt;0,"Sí","No")</f>
        <v>No</v>
      </c>
      <c r="C4311">
        <v>0</v>
      </c>
      <c r="D4311" s="6" t="s">
        <v>414</v>
      </c>
      <c r="E4311" s="5" t="s">
        <v>29315</v>
      </c>
      <c r="F4311" s="5" t="s">
        <v>152</v>
      </c>
      <c r="G4311" s="5" t="s">
        <v>11157</v>
      </c>
      <c r="H4311" s="7">
        <v>822906</v>
      </c>
      <c r="I4311" s="5">
        <v>1</v>
      </c>
      <c r="J4311" s="5">
        <v>1</v>
      </c>
      <c r="K4311" s="5" t="s">
        <v>29313</v>
      </c>
      <c r="L4311" s="5">
        <v>3.1099999999999999E-2</v>
      </c>
      <c r="M4311" s="8"/>
      <c r="N4311" s="8"/>
      <c r="O4311" s="8"/>
      <c r="P4311" s="8"/>
      <c r="Q4311" s="8"/>
      <c r="R4311" s="5" t="s">
        <v>417</v>
      </c>
      <c r="S4311" s="5" t="s">
        <v>417</v>
      </c>
      <c r="T4311" s="5" t="s">
        <v>417</v>
      </c>
      <c r="U4311" s="5" t="s">
        <v>417</v>
      </c>
      <c r="V4311" s="5" t="s">
        <v>417</v>
      </c>
      <c r="W4311" s="5" t="s">
        <v>417</v>
      </c>
      <c r="X4311" s="5" t="s">
        <v>417</v>
      </c>
      <c r="Y4311" s="5" t="s">
        <v>417</v>
      </c>
      <c r="Z4311" s="5" t="s">
        <v>417</v>
      </c>
      <c r="AA4311" s="5" t="s">
        <v>417</v>
      </c>
      <c r="AB4311" s="5"/>
      <c r="AC4311" s="5"/>
      <c r="AD4311" s="5"/>
      <c r="AE4311" s="5"/>
      <c r="AF4311" s="5"/>
    </row>
    <row r="4312" spans="1:32" hidden="1">
      <c r="A4312" s="5" t="s">
        <v>29316</v>
      </c>
      <c r="B4312" s="5" t="str">
        <f>IF(COUNTIF('Leads Priorizados INT'!M:M,A4312)&gt;0,"Sí","No")</f>
        <v>No</v>
      </c>
      <c r="C4312">
        <v>0</v>
      </c>
      <c r="D4312" s="6" t="s">
        <v>414</v>
      </c>
      <c r="E4312" s="5" t="s">
        <v>29317</v>
      </c>
      <c r="F4312" s="5" t="s">
        <v>152</v>
      </c>
      <c r="G4312" s="5" t="s">
        <v>780</v>
      </c>
      <c r="H4312" s="7">
        <v>617336</v>
      </c>
      <c r="I4312" s="5">
        <v>1</v>
      </c>
      <c r="J4312" s="5">
        <v>1</v>
      </c>
      <c r="K4312" s="5" t="s">
        <v>29318</v>
      </c>
      <c r="L4312" s="5">
        <v>3.1099999999999999E-2</v>
      </c>
      <c r="M4312" s="8">
        <v>914148667</v>
      </c>
      <c r="N4312" s="8"/>
      <c r="O4312" s="8"/>
      <c r="P4312" s="8"/>
      <c r="Q4312" s="8"/>
      <c r="R4312" s="5" t="s">
        <v>417</v>
      </c>
      <c r="S4312" s="5" t="s">
        <v>417</v>
      </c>
      <c r="T4312" s="5" t="s">
        <v>417</v>
      </c>
      <c r="U4312" s="5" t="s">
        <v>417</v>
      </c>
      <c r="V4312" s="5" t="s">
        <v>417</v>
      </c>
      <c r="W4312" s="5" t="s">
        <v>417</v>
      </c>
      <c r="X4312" s="5" t="s">
        <v>417</v>
      </c>
      <c r="Y4312" s="5" t="s">
        <v>417</v>
      </c>
      <c r="Z4312" s="5" t="s">
        <v>417</v>
      </c>
      <c r="AA4312" s="5" t="s">
        <v>417</v>
      </c>
      <c r="AB4312" s="5"/>
      <c r="AC4312" s="5"/>
      <c r="AD4312" s="5"/>
      <c r="AE4312" s="5"/>
      <c r="AF4312" s="5"/>
    </row>
    <row r="4313" spans="1:32">
      <c r="A4313" s="5" t="s">
        <v>29319</v>
      </c>
      <c r="B4313" s="5" t="str">
        <f>IF(COUNTIF('Leads Priorizados INT'!M:M,A4313)&gt;0,"Sí","No")</f>
        <v>No</v>
      </c>
      <c r="C4313">
        <v>1</v>
      </c>
      <c r="D4313" s="6" t="s">
        <v>414</v>
      </c>
      <c r="E4313" s="5" t="s">
        <v>29320</v>
      </c>
      <c r="F4313" s="5" t="s">
        <v>152</v>
      </c>
      <c r="G4313" s="5" t="s">
        <v>522</v>
      </c>
      <c r="H4313" s="7">
        <v>659061</v>
      </c>
      <c r="I4313" s="5">
        <v>4</v>
      </c>
      <c r="J4313" s="5">
        <v>1</v>
      </c>
      <c r="K4313" s="5" t="s">
        <v>29321</v>
      </c>
      <c r="L4313" s="5">
        <v>3.1099999999999999E-2</v>
      </c>
      <c r="M4313" s="8"/>
      <c r="N4313" s="8"/>
      <c r="O4313" s="8"/>
      <c r="P4313" s="8"/>
      <c r="Q4313" s="8"/>
      <c r="R4313" s="5" t="s">
        <v>417</v>
      </c>
      <c r="S4313" s="5" t="s">
        <v>417</v>
      </c>
      <c r="T4313" s="5" t="s">
        <v>417</v>
      </c>
      <c r="U4313" s="5" t="s">
        <v>417</v>
      </c>
      <c r="V4313" s="5" t="s">
        <v>417</v>
      </c>
      <c r="W4313" s="5" t="s">
        <v>417</v>
      </c>
      <c r="X4313" s="5" t="s">
        <v>417</v>
      </c>
      <c r="Y4313" s="5" t="s">
        <v>417</v>
      </c>
      <c r="Z4313" s="5" t="s">
        <v>417</v>
      </c>
      <c r="AA4313" s="5" t="s">
        <v>417</v>
      </c>
      <c r="AB4313" s="5"/>
      <c r="AC4313" s="5"/>
      <c r="AD4313" s="5"/>
      <c r="AE4313" s="5"/>
      <c r="AF4313" s="5"/>
    </row>
    <row r="4314" spans="1:32" hidden="1">
      <c r="A4314" s="5" t="s">
        <v>29322</v>
      </c>
      <c r="B4314" s="5" t="str">
        <f>IF(COUNTIF('Leads Priorizados INT'!M:M,A4314)&gt;0,"Sí","No")</f>
        <v>No</v>
      </c>
      <c r="C4314">
        <v>0</v>
      </c>
      <c r="D4314" s="6" t="s">
        <v>414</v>
      </c>
      <c r="E4314" s="5" t="s">
        <v>29323</v>
      </c>
      <c r="F4314" s="5" t="s">
        <v>700</v>
      </c>
      <c r="G4314" s="5" t="s">
        <v>15652</v>
      </c>
      <c r="H4314" s="7">
        <v>602317</v>
      </c>
      <c r="I4314" s="5">
        <v>1</v>
      </c>
      <c r="J4314" s="5">
        <v>1</v>
      </c>
      <c r="K4314" s="5" t="s">
        <v>29324</v>
      </c>
      <c r="L4314" s="5">
        <v>3.1099999999999999E-2</v>
      </c>
      <c r="M4314" s="8"/>
      <c r="N4314" s="8"/>
      <c r="O4314" s="8"/>
      <c r="P4314" s="8"/>
      <c r="Q4314" s="8"/>
      <c r="R4314" s="5" t="s">
        <v>417</v>
      </c>
      <c r="S4314" s="5" t="s">
        <v>417</v>
      </c>
      <c r="T4314" s="5" t="s">
        <v>417</v>
      </c>
      <c r="U4314" s="5" t="s">
        <v>417</v>
      </c>
      <c r="V4314" s="5" t="s">
        <v>417</v>
      </c>
      <c r="W4314" s="5" t="s">
        <v>417</v>
      </c>
      <c r="X4314" s="5" t="s">
        <v>417</v>
      </c>
      <c r="Y4314" s="5" t="s">
        <v>417</v>
      </c>
      <c r="Z4314" s="5" t="s">
        <v>417</v>
      </c>
      <c r="AA4314" s="5" t="s">
        <v>417</v>
      </c>
      <c r="AB4314" s="5"/>
      <c r="AC4314" s="5"/>
      <c r="AD4314" s="5"/>
      <c r="AE4314" s="5"/>
      <c r="AF4314" s="5"/>
    </row>
    <row r="4315" spans="1:32" hidden="1">
      <c r="A4315" s="5" t="s">
        <v>29325</v>
      </c>
      <c r="B4315" s="5" t="str">
        <f>IF(COUNTIF('Leads Priorizados INT'!M:M,A4315)&gt;0,"Sí","No")</f>
        <v>No</v>
      </c>
      <c r="C4315">
        <v>0</v>
      </c>
      <c r="D4315" s="6" t="s">
        <v>414</v>
      </c>
      <c r="E4315" s="5" t="s">
        <v>29326</v>
      </c>
      <c r="F4315" s="5" t="s">
        <v>700</v>
      </c>
      <c r="G4315" s="5" t="s">
        <v>11445</v>
      </c>
      <c r="H4315" s="7">
        <v>1649065</v>
      </c>
      <c r="I4315" s="5">
        <v>6</v>
      </c>
      <c r="J4315" s="5">
        <v>2</v>
      </c>
      <c r="K4315" s="5" t="s">
        <v>29327</v>
      </c>
      <c r="L4315" s="5">
        <v>3.1099999999999999E-2</v>
      </c>
      <c r="M4315" s="8">
        <v>955865894</v>
      </c>
      <c r="N4315" s="8">
        <v>666250038</v>
      </c>
      <c r="O4315" s="8"/>
      <c r="P4315" s="8"/>
      <c r="Q4315" s="8"/>
      <c r="R4315" s="5" t="s">
        <v>417</v>
      </c>
      <c r="S4315" s="5" t="s">
        <v>417</v>
      </c>
      <c r="T4315" s="5" t="s">
        <v>417</v>
      </c>
      <c r="U4315" s="5" t="s">
        <v>417</v>
      </c>
      <c r="V4315" s="5" t="s">
        <v>417</v>
      </c>
      <c r="W4315" s="5" t="s">
        <v>417</v>
      </c>
      <c r="X4315" s="5" t="s">
        <v>417</v>
      </c>
      <c r="Y4315" s="5" t="s">
        <v>417</v>
      </c>
      <c r="Z4315" s="5" t="s">
        <v>417</v>
      </c>
      <c r="AA4315" s="5" t="s">
        <v>417</v>
      </c>
      <c r="AB4315" s="5" t="s">
        <v>29328</v>
      </c>
      <c r="AC4315" s="5" t="s">
        <v>29329</v>
      </c>
      <c r="AD4315" s="5"/>
      <c r="AE4315" s="5"/>
      <c r="AF4315" s="5"/>
    </row>
    <row r="4316" spans="1:32" hidden="1">
      <c r="A4316" s="5" t="s">
        <v>29330</v>
      </c>
      <c r="B4316" s="5" t="str">
        <f>IF(COUNTIF('Leads Priorizados INT'!M:M,A4316)&gt;0,"Sí","No")</f>
        <v>No</v>
      </c>
      <c r="C4316">
        <v>0</v>
      </c>
      <c r="D4316" s="6" t="s">
        <v>414</v>
      </c>
      <c r="E4316" s="5" t="s">
        <v>29331</v>
      </c>
      <c r="F4316" s="5" t="s">
        <v>1382</v>
      </c>
      <c r="G4316" s="5" t="s">
        <v>23408</v>
      </c>
      <c r="H4316" s="7">
        <v>355833</v>
      </c>
      <c r="I4316" s="5">
        <v>1</v>
      </c>
      <c r="J4316" s="5">
        <v>3</v>
      </c>
      <c r="K4316" s="5" t="s">
        <v>29332</v>
      </c>
      <c r="L4316" s="5">
        <v>3.1099999999999999E-2</v>
      </c>
      <c r="M4316" s="8">
        <v>961571325</v>
      </c>
      <c r="N4316" s="8"/>
      <c r="O4316" s="8"/>
      <c r="P4316" s="8"/>
      <c r="Q4316" s="8"/>
      <c r="R4316" s="5" t="s">
        <v>417</v>
      </c>
      <c r="S4316" s="5" t="s">
        <v>417</v>
      </c>
      <c r="T4316" s="5" t="s">
        <v>417</v>
      </c>
      <c r="U4316" s="5" t="s">
        <v>417</v>
      </c>
      <c r="V4316" s="5" t="s">
        <v>417</v>
      </c>
      <c r="W4316" s="5" t="s">
        <v>417</v>
      </c>
      <c r="X4316" s="5" t="s">
        <v>417</v>
      </c>
      <c r="Y4316" s="5" t="s">
        <v>417</v>
      </c>
      <c r="Z4316" s="5" t="s">
        <v>417</v>
      </c>
      <c r="AA4316" s="5" t="s">
        <v>417</v>
      </c>
      <c r="AB4316" s="5"/>
      <c r="AC4316" s="5"/>
      <c r="AD4316" s="5"/>
      <c r="AE4316" s="5"/>
      <c r="AF4316" s="5"/>
    </row>
    <row r="4317" spans="1:32" hidden="1">
      <c r="A4317" s="5" t="s">
        <v>29333</v>
      </c>
      <c r="B4317" s="5" t="str">
        <f>IF(COUNTIF('Leads Priorizados INT'!M:M,A4317)&gt;0,"Sí","No")</f>
        <v>No</v>
      </c>
      <c r="C4317">
        <v>0</v>
      </c>
      <c r="D4317" s="6" t="s">
        <v>414</v>
      </c>
      <c r="E4317" s="5" t="s">
        <v>29334</v>
      </c>
      <c r="F4317" s="5" t="s">
        <v>1328</v>
      </c>
      <c r="G4317" s="5" t="s">
        <v>29335</v>
      </c>
      <c r="H4317" s="7">
        <v>3819707</v>
      </c>
      <c r="I4317" s="5">
        <v>60</v>
      </c>
      <c r="J4317" s="5">
        <v>2</v>
      </c>
      <c r="K4317" s="5" t="s">
        <v>29336</v>
      </c>
      <c r="L4317" s="5">
        <v>3.1E-2</v>
      </c>
      <c r="M4317" s="8">
        <v>965225437</v>
      </c>
      <c r="N4317" s="8">
        <v>965107771</v>
      </c>
      <c r="O4317" s="8"/>
      <c r="P4317" s="8"/>
      <c r="Q4317" s="8"/>
      <c r="R4317" s="5" t="s">
        <v>417</v>
      </c>
      <c r="S4317" s="5" t="s">
        <v>417</v>
      </c>
      <c r="T4317" s="5" t="s">
        <v>417</v>
      </c>
      <c r="U4317" s="5" t="s">
        <v>417</v>
      </c>
      <c r="V4317" s="5" t="s">
        <v>417</v>
      </c>
      <c r="W4317" s="5" t="s">
        <v>417</v>
      </c>
      <c r="X4317" s="5" t="s">
        <v>417</v>
      </c>
      <c r="Y4317" s="5" t="s">
        <v>417</v>
      </c>
      <c r="Z4317" s="5" t="s">
        <v>417</v>
      </c>
      <c r="AA4317" s="5" t="s">
        <v>417</v>
      </c>
      <c r="AB4317" s="5"/>
      <c r="AC4317" s="5"/>
      <c r="AD4317" s="5"/>
      <c r="AE4317" s="5"/>
      <c r="AF4317" s="5"/>
    </row>
    <row r="4318" spans="1:32" hidden="1">
      <c r="A4318" s="5" t="s">
        <v>29337</v>
      </c>
      <c r="B4318" s="5" t="str">
        <f>IF(COUNTIF('Leads Priorizados INT'!M:M,A4318)&gt;0,"Sí","No")</f>
        <v>No</v>
      </c>
      <c r="C4318">
        <v>0</v>
      </c>
      <c r="D4318" s="6" t="s">
        <v>414</v>
      </c>
      <c r="E4318" s="5" t="s">
        <v>29338</v>
      </c>
      <c r="F4318" s="5" t="s">
        <v>152</v>
      </c>
      <c r="G4318" s="5" t="s">
        <v>1641</v>
      </c>
      <c r="H4318" s="7">
        <v>641047</v>
      </c>
      <c r="I4318" s="5">
        <v>1</v>
      </c>
      <c r="J4318" s="5">
        <v>1</v>
      </c>
      <c r="K4318" s="5" t="s">
        <v>29339</v>
      </c>
      <c r="L4318" s="5">
        <v>3.1E-2</v>
      </c>
      <c r="M4318" s="8">
        <v>913765903</v>
      </c>
      <c r="N4318" s="8"/>
      <c r="O4318" s="8"/>
      <c r="P4318" s="8"/>
      <c r="Q4318" s="8"/>
      <c r="R4318" s="5" t="s">
        <v>417</v>
      </c>
      <c r="S4318" s="5" t="s">
        <v>417</v>
      </c>
      <c r="T4318" s="5" t="s">
        <v>417</v>
      </c>
      <c r="U4318" s="5" t="s">
        <v>417</v>
      </c>
      <c r="V4318" s="5" t="s">
        <v>417</v>
      </c>
      <c r="W4318" s="5" t="s">
        <v>417</v>
      </c>
      <c r="X4318" s="5" t="s">
        <v>417</v>
      </c>
      <c r="Y4318" s="5" t="s">
        <v>417</v>
      </c>
      <c r="Z4318" s="5" t="s">
        <v>417</v>
      </c>
      <c r="AA4318" s="5" t="s">
        <v>417</v>
      </c>
      <c r="AB4318" s="5"/>
      <c r="AC4318" s="5"/>
      <c r="AD4318" s="5"/>
      <c r="AE4318" s="5"/>
      <c r="AF4318" s="5"/>
    </row>
    <row r="4319" spans="1:32" hidden="1">
      <c r="A4319" s="5" t="s">
        <v>29340</v>
      </c>
      <c r="B4319" s="5" t="str">
        <f>IF(COUNTIF('Leads Priorizados INT'!M:M,A4319)&gt;0,"Sí","No")</f>
        <v>No</v>
      </c>
      <c r="C4319">
        <v>0</v>
      </c>
      <c r="D4319" s="6" t="s">
        <v>414</v>
      </c>
      <c r="E4319" s="5" t="s">
        <v>29341</v>
      </c>
      <c r="F4319" s="5" t="s">
        <v>2007</v>
      </c>
      <c r="G4319" s="5" t="s">
        <v>29342</v>
      </c>
      <c r="H4319" s="7">
        <v>578070</v>
      </c>
      <c r="I4319" s="5">
        <v>5</v>
      </c>
      <c r="J4319" s="5">
        <v>1</v>
      </c>
      <c r="K4319" s="5" t="s">
        <v>29343</v>
      </c>
      <c r="L4319" s="5">
        <v>3.09E-2</v>
      </c>
      <c r="M4319" s="8"/>
      <c r="N4319" s="8"/>
      <c r="O4319" s="8"/>
      <c r="P4319" s="8"/>
      <c r="Q4319" s="8"/>
      <c r="R4319" s="5" t="s">
        <v>417</v>
      </c>
      <c r="S4319" s="5" t="s">
        <v>417</v>
      </c>
      <c r="T4319" s="5" t="s">
        <v>417</v>
      </c>
      <c r="U4319" s="5" t="s">
        <v>417</v>
      </c>
      <c r="V4319" s="5" t="s">
        <v>417</v>
      </c>
      <c r="W4319" s="5" t="s">
        <v>417</v>
      </c>
      <c r="X4319" s="5" t="s">
        <v>417</v>
      </c>
      <c r="Y4319" s="5" t="s">
        <v>417</v>
      </c>
      <c r="Z4319" s="5" t="s">
        <v>417</v>
      </c>
      <c r="AA4319" s="5" t="s">
        <v>417</v>
      </c>
      <c r="AB4319" s="5"/>
      <c r="AC4319" s="5"/>
      <c r="AD4319" s="5"/>
      <c r="AE4319" s="5"/>
      <c r="AF4319" s="5"/>
    </row>
    <row r="4320" spans="1:32" hidden="1">
      <c r="A4320" s="5" t="s">
        <v>29344</v>
      </c>
      <c r="B4320" s="5" t="str">
        <f>IF(COUNTIF('Leads Priorizados INT'!M:M,A4320)&gt;0,"Sí","No")</f>
        <v>No</v>
      </c>
      <c r="C4320">
        <v>0</v>
      </c>
      <c r="D4320" s="6" t="s">
        <v>414</v>
      </c>
      <c r="E4320" s="5" t="s">
        <v>29345</v>
      </c>
      <c r="F4320" s="5" t="s">
        <v>1118</v>
      </c>
      <c r="G4320" s="5" t="s">
        <v>25755</v>
      </c>
      <c r="H4320" s="7">
        <v>1438389</v>
      </c>
      <c r="I4320" s="5">
        <v>13</v>
      </c>
      <c r="J4320" s="5">
        <v>2</v>
      </c>
      <c r="K4320" s="5" t="s">
        <v>29346</v>
      </c>
      <c r="L4320" s="5">
        <v>3.09E-2</v>
      </c>
      <c r="M4320" s="8">
        <v>972406576</v>
      </c>
      <c r="N4320" s="8">
        <v>972237161</v>
      </c>
      <c r="O4320" s="8"/>
      <c r="P4320" s="8"/>
      <c r="Q4320" s="8"/>
      <c r="R4320" s="5" t="s">
        <v>417</v>
      </c>
      <c r="S4320" s="5" t="s">
        <v>417</v>
      </c>
      <c r="T4320" s="5" t="s">
        <v>417</v>
      </c>
      <c r="U4320" s="5" t="s">
        <v>417</v>
      </c>
      <c r="V4320" s="5" t="s">
        <v>417</v>
      </c>
      <c r="W4320" s="5" t="s">
        <v>417</v>
      </c>
      <c r="X4320" s="5" t="s">
        <v>417</v>
      </c>
      <c r="Y4320" s="5" t="s">
        <v>417</v>
      </c>
      <c r="Z4320" s="5" t="s">
        <v>417</v>
      </c>
      <c r="AA4320" s="5" t="s">
        <v>417</v>
      </c>
      <c r="AB4320" s="5" t="s">
        <v>29347</v>
      </c>
      <c r="AC4320" s="5" t="s">
        <v>29348</v>
      </c>
      <c r="AD4320" s="5" t="s">
        <v>29349</v>
      </c>
      <c r="AE4320" s="5" t="s">
        <v>29350</v>
      </c>
      <c r="AF4320" s="5" t="s">
        <v>29351</v>
      </c>
    </row>
    <row r="4321" spans="1:32" hidden="1">
      <c r="A4321" s="5" t="s">
        <v>29352</v>
      </c>
      <c r="B4321" s="5" t="str">
        <f>IF(COUNTIF('Leads Priorizados INT'!M:M,A4321)&gt;0,"Sí","No")</f>
        <v>No</v>
      </c>
      <c r="C4321">
        <v>0</v>
      </c>
      <c r="D4321" s="6" t="s">
        <v>414</v>
      </c>
      <c r="E4321" s="5" t="s">
        <v>29353</v>
      </c>
      <c r="F4321" s="5" t="s">
        <v>1511</v>
      </c>
      <c r="G4321" s="5" t="s">
        <v>29354</v>
      </c>
      <c r="H4321" s="7">
        <v>875687</v>
      </c>
      <c r="I4321" s="5">
        <v>1</v>
      </c>
      <c r="J4321" s="5">
        <v>1</v>
      </c>
      <c r="K4321" s="5" t="s">
        <v>29355</v>
      </c>
      <c r="L4321" s="5">
        <v>3.09E-2</v>
      </c>
      <c r="M4321" s="8">
        <v>973710989</v>
      </c>
      <c r="N4321" s="8"/>
      <c r="O4321" s="8"/>
      <c r="P4321" s="8"/>
      <c r="Q4321" s="8"/>
      <c r="R4321" s="5" t="s">
        <v>417</v>
      </c>
      <c r="S4321" s="5" t="s">
        <v>417</v>
      </c>
      <c r="T4321" s="5" t="s">
        <v>417</v>
      </c>
      <c r="U4321" s="5" t="s">
        <v>417</v>
      </c>
      <c r="V4321" s="5" t="s">
        <v>417</v>
      </c>
      <c r="W4321" s="5" t="s">
        <v>417</v>
      </c>
      <c r="X4321" s="5" t="s">
        <v>417</v>
      </c>
      <c r="Y4321" s="5" t="s">
        <v>417</v>
      </c>
      <c r="Z4321" s="5" t="s">
        <v>417</v>
      </c>
      <c r="AA4321" s="5" t="s">
        <v>417</v>
      </c>
      <c r="AB4321" s="5"/>
      <c r="AC4321" s="5"/>
      <c r="AD4321" s="5"/>
      <c r="AE4321" s="5"/>
      <c r="AF4321" s="5"/>
    </row>
    <row r="4322" spans="1:32" hidden="1">
      <c r="A4322" s="5" t="s">
        <v>29356</v>
      </c>
      <c r="B4322" s="5" t="str">
        <f>IF(COUNTIF('Leads Priorizados INT'!M:M,A4322)&gt;0,"Sí","No")</f>
        <v>No</v>
      </c>
      <c r="C4322">
        <v>0</v>
      </c>
      <c r="D4322" s="6" t="s">
        <v>414</v>
      </c>
      <c r="E4322" s="5" t="s">
        <v>29357</v>
      </c>
      <c r="F4322" s="5" t="s">
        <v>984</v>
      </c>
      <c r="G4322" s="5" t="s">
        <v>29358</v>
      </c>
      <c r="H4322" s="7">
        <v>1152216</v>
      </c>
      <c r="I4322" s="5">
        <v>5</v>
      </c>
      <c r="J4322" s="5">
        <v>2</v>
      </c>
      <c r="K4322" s="5" t="s">
        <v>29359</v>
      </c>
      <c r="L4322" s="5">
        <v>3.09E-2</v>
      </c>
      <c r="M4322" s="8">
        <v>942520832</v>
      </c>
      <c r="N4322" s="8">
        <v>942522570</v>
      </c>
      <c r="O4322" s="8">
        <v>616714197</v>
      </c>
      <c r="P4322" s="8">
        <v>693353901</v>
      </c>
      <c r="Q4322" s="8">
        <v>680260097</v>
      </c>
      <c r="R4322" s="5" t="s">
        <v>417</v>
      </c>
      <c r="S4322" s="5" t="s">
        <v>417</v>
      </c>
      <c r="T4322" s="5" t="s">
        <v>417</v>
      </c>
      <c r="U4322" s="5" t="s">
        <v>417</v>
      </c>
      <c r="V4322" s="5" t="s">
        <v>417</v>
      </c>
      <c r="W4322" s="5" t="s">
        <v>417</v>
      </c>
      <c r="X4322" s="5" t="s">
        <v>417</v>
      </c>
      <c r="Y4322" s="5" t="s">
        <v>417</v>
      </c>
      <c r="Z4322" s="5" t="s">
        <v>417</v>
      </c>
      <c r="AA4322" s="5" t="s">
        <v>417</v>
      </c>
      <c r="AB4322" s="5" t="s">
        <v>29360</v>
      </c>
      <c r="AC4322" s="5"/>
      <c r="AD4322" s="5"/>
      <c r="AE4322" s="5"/>
      <c r="AF4322" s="5"/>
    </row>
    <row r="4323" spans="1:32" hidden="1">
      <c r="A4323" s="5" t="s">
        <v>29361</v>
      </c>
      <c r="B4323" s="5" t="str">
        <f>IF(COUNTIF('Leads Priorizados INT'!M:M,A4323)&gt;0,"Sí","No")</f>
        <v>No</v>
      </c>
      <c r="C4323">
        <v>0</v>
      </c>
      <c r="D4323" s="6" t="s">
        <v>430</v>
      </c>
      <c r="E4323" s="5" t="s">
        <v>29362</v>
      </c>
      <c r="F4323" s="5" t="s">
        <v>431</v>
      </c>
      <c r="G4323" s="5" t="s">
        <v>2206</v>
      </c>
      <c r="H4323" s="7">
        <v>372957</v>
      </c>
      <c r="I4323" s="5">
        <v>8</v>
      </c>
      <c r="J4323" s="5">
        <v>1</v>
      </c>
      <c r="K4323" s="5" t="s">
        <v>29363</v>
      </c>
      <c r="L4323" s="5">
        <v>3.09E-2</v>
      </c>
      <c r="M4323" s="8">
        <v>932151223</v>
      </c>
      <c r="N4323" s="8">
        <v>662305979</v>
      </c>
      <c r="O4323" s="8">
        <v>657376843</v>
      </c>
      <c r="P4323" s="8">
        <v>635607711</v>
      </c>
      <c r="Q4323" s="8">
        <v>635607616</v>
      </c>
      <c r="R4323" s="5" t="s">
        <v>417</v>
      </c>
      <c r="S4323" s="5" t="s">
        <v>417</v>
      </c>
      <c r="T4323" s="5" t="s">
        <v>417</v>
      </c>
      <c r="U4323" s="5" t="s">
        <v>417</v>
      </c>
      <c r="V4323" s="5" t="s">
        <v>417</v>
      </c>
      <c r="W4323" s="5" t="s">
        <v>417</v>
      </c>
      <c r="X4323" s="5" t="s">
        <v>417</v>
      </c>
      <c r="Y4323" s="5" t="s">
        <v>417</v>
      </c>
      <c r="Z4323" s="5" t="s">
        <v>417</v>
      </c>
      <c r="AA4323" s="5" t="s">
        <v>417</v>
      </c>
      <c r="AB4323" s="5"/>
      <c r="AC4323" s="5"/>
      <c r="AD4323" s="5"/>
      <c r="AE4323" s="5"/>
      <c r="AF4323" s="5"/>
    </row>
    <row r="4324" spans="1:32" hidden="1">
      <c r="A4324" s="5" t="s">
        <v>29364</v>
      </c>
      <c r="B4324" s="5" t="str">
        <f>IF(COUNTIF('Leads Priorizados INT'!M:M,A4324)&gt;0,"Sí","No")</f>
        <v>No</v>
      </c>
      <c r="C4324">
        <v>0</v>
      </c>
      <c r="D4324" s="6" t="s">
        <v>414</v>
      </c>
      <c r="E4324" s="5" t="s">
        <v>29365</v>
      </c>
      <c r="F4324" s="5" t="s">
        <v>931</v>
      </c>
      <c r="G4324" s="5" t="s">
        <v>29366</v>
      </c>
      <c r="H4324" s="7">
        <v>444535</v>
      </c>
      <c r="I4324" s="5">
        <v>4</v>
      </c>
      <c r="J4324" s="5">
        <v>2</v>
      </c>
      <c r="K4324" s="5" t="s">
        <v>29367</v>
      </c>
      <c r="L4324" s="5">
        <v>3.09E-2</v>
      </c>
      <c r="M4324" s="8"/>
      <c r="N4324" s="8"/>
      <c r="O4324" s="8"/>
      <c r="P4324" s="8"/>
      <c r="Q4324" s="8"/>
      <c r="R4324" s="5" t="s">
        <v>417</v>
      </c>
      <c r="S4324" s="5" t="s">
        <v>417</v>
      </c>
      <c r="T4324" s="5" t="s">
        <v>417</v>
      </c>
      <c r="U4324" s="5" t="s">
        <v>417</v>
      </c>
      <c r="V4324" s="5" t="s">
        <v>417</v>
      </c>
      <c r="W4324" s="5" t="s">
        <v>417</v>
      </c>
      <c r="X4324" s="5" t="s">
        <v>417</v>
      </c>
      <c r="Y4324" s="5" t="s">
        <v>417</v>
      </c>
      <c r="Z4324" s="5" t="s">
        <v>417</v>
      </c>
      <c r="AA4324" s="5" t="s">
        <v>417</v>
      </c>
      <c r="AB4324" s="5"/>
      <c r="AC4324" s="5"/>
      <c r="AD4324" s="5"/>
      <c r="AE4324" s="5"/>
      <c r="AF4324" s="5"/>
    </row>
    <row r="4325" spans="1:32" hidden="1">
      <c r="A4325" s="5" t="s">
        <v>29368</v>
      </c>
      <c r="B4325" s="5" t="str">
        <f>IF(COUNTIF('Leads Priorizados INT'!M:M,A4325)&gt;0,"Sí","No")</f>
        <v>No</v>
      </c>
      <c r="C4325">
        <v>0</v>
      </c>
      <c r="D4325" s="6" t="s">
        <v>414</v>
      </c>
      <c r="E4325" s="5" t="s">
        <v>29369</v>
      </c>
      <c r="F4325" s="5" t="s">
        <v>152</v>
      </c>
      <c r="G4325" s="5" t="s">
        <v>916</v>
      </c>
      <c r="H4325" s="7">
        <v>1076820</v>
      </c>
      <c r="I4325" s="5">
        <v>7</v>
      </c>
      <c r="J4325" s="5">
        <v>1</v>
      </c>
      <c r="K4325" s="5" t="s">
        <v>29370</v>
      </c>
      <c r="L4325" s="5">
        <v>3.09E-2</v>
      </c>
      <c r="M4325" s="8"/>
      <c r="N4325" s="8"/>
      <c r="O4325" s="8"/>
      <c r="P4325" s="8"/>
      <c r="Q4325" s="8"/>
      <c r="R4325" s="5" t="s">
        <v>417</v>
      </c>
      <c r="S4325" s="5" t="s">
        <v>417</v>
      </c>
      <c r="T4325" s="5" t="s">
        <v>417</v>
      </c>
      <c r="U4325" s="5" t="s">
        <v>417</v>
      </c>
      <c r="V4325" s="5" t="s">
        <v>417</v>
      </c>
      <c r="W4325" s="5" t="s">
        <v>417</v>
      </c>
      <c r="X4325" s="5" t="s">
        <v>417</v>
      </c>
      <c r="Y4325" s="5" t="s">
        <v>417</v>
      </c>
      <c r="Z4325" s="5" t="s">
        <v>417</v>
      </c>
      <c r="AA4325" s="5" t="s">
        <v>417</v>
      </c>
      <c r="AB4325" s="5"/>
      <c r="AC4325" s="5"/>
      <c r="AD4325" s="5"/>
      <c r="AE4325" s="5"/>
      <c r="AF4325" s="5"/>
    </row>
    <row r="4326" spans="1:32" hidden="1">
      <c r="A4326" s="5" t="s">
        <v>29371</v>
      </c>
      <c r="B4326" s="5" t="str">
        <f>IF(COUNTIF('Leads Priorizados INT'!M:M,A4326)&gt;0,"Sí","No")</f>
        <v>No</v>
      </c>
      <c r="C4326">
        <v>0</v>
      </c>
      <c r="D4326" s="6" t="s">
        <v>414</v>
      </c>
      <c r="E4326" s="5" t="s">
        <v>29372</v>
      </c>
      <c r="F4326" s="5" t="s">
        <v>152</v>
      </c>
      <c r="G4326" s="5" t="s">
        <v>916</v>
      </c>
      <c r="H4326" s="7">
        <v>1062508</v>
      </c>
      <c r="I4326" s="5">
        <v>1</v>
      </c>
      <c r="J4326" s="5">
        <v>1</v>
      </c>
      <c r="K4326" s="5" t="s">
        <v>29373</v>
      </c>
      <c r="L4326" s="5">
        <v>3.09E-2</v>
      </c>
      <c r="M4326" s="8"/>
      <c r="N4326" s="8"/>
      <c r="O4326" s="8"/>
      <c r="P4326" s="8"/>
      <c r="Q4326" s="8"/>
      <c r="R4326" s="5" t="s">
        <v>417</v>
      </c>
      <c r="S4326" s="5" t="s">
        <v>417</v>
      </c>
      <c r="T4326" s="5" t="s">
        <v>417</v>
      </c>
      <c r="U4326" s="5" t="s">
        <v>417</v>
      </c>
      <c r="V4326" s="5" t="s">
        <v>417</v>
      </c>
      <c r="W4326" s="5" t="s">
        <v>417</v>
      </c>
      <c r="X4326" s="5" t="s">
        <v>417</v>
      </c>
      <c r="Y4326" s="5" t="s">
        <v>417</v>
      </c>
      <c r="Z4326" s="5" t="s">
        <v>417</v>
      </c>
      <c r="AA4326" s="5" t="s">
        <v>417</v>
      </c>
      <c r="AB4326" s="5"/>
      <c r="AC4326" s="5"/>
      <c r="AD4326" s="5"/>
      <c r="AE4326" s="5"/>
      <c r="AF4326" s="5"/>
    </row>
    <row r="4327" spans="1:32" hidden="1">
      <c r="A4327" s="5" t="s">
        <v>29374</v>
      </c>
      <c r="B4327" s="5" t="str">
        <f>IF(COUNTIF('Leads Priorizados INT'!M:M,A4327)&gt;0,"Sí","No")</f>
        <v>No</v>
      </c>
      <c r="C4327">
        <v>0</v>
      </c>
      <c r="D4327" s="6" t="s">
        <v>414</v>
      </c>
      <c r="E4327" s="5" t="s">
        <v>29375</v>
      </c>
      <c r="F4327" s="5" t="s">
        <v>769</v>
      </c>
      <c r="G4327" s="5" t="s">
        <v>10270</v>
      </c>
      <c r="H4327" s="7">
        <v>360230</v>
      </c>
      <c r="I4327" s="5">
        <v>10</v>
      </c>
      <c r="J4327" s="5">
        <v>2</v>
      </c>
      <c r="K4327" s="5" t="s">
        <v>29376</v>
      </c>
      <c r="L4327" s="5">
        <v>3.0800000000000001E-2</v>
      </c>
      <c r="M4327" s="8"/>
      <c r="N4327" s="8"/>
      <c r="O4327" s="8"/>
      <c r="P4327" s="8"/>
      <c r="Q4327" s="8"/>
      <c r="R4327" s="5" t="s">
        <v>417</v>
      </c>
      <c r="S4327" s="5" t="s">
        <v>417</v>
      </c>
      <c r="T4327" s="5" t="s">
        <v>417</v>
      </c>
      <c r="U4327" s="5" t="s">
        <v>417</v>
      </c>
      <c r="V4327" s="5" t="s">
        <v>417</v>
      </c>
      <c r="W4327" s="5" t="s">
        <v>417</v>
      </c>
      <c r="X4327" s="5" t="s">
        <v>417</v>
      </c>
      <c r="Y4327" s="5" t="s">
        <v>417</v>
      </c>
      <c r="Z4327" s="5" t="s">
        <v>417</v>
      </c>
      <c r="AA4327" s="5" t="s">
        <v>417</v>
      </c>
      <c r="AB4327" s="5"/>
      <c r="AC4327" s="5"/>
      <c r="AD4327" s="5"/>
      <c r="AE4327" s="5"/>
      <c r="AF4327" s="5"/>
    </row>
    <row r="4328" spans="1:32" hidden="1">
      <c r="A4328" s="5" t="s">
        <v>29377</v>
      </c>
      <c r="B4328" s="5" t="str">
        <f>IF(COUNTIF('Leads Priorizados INT'!M:M,A4328)&gt;0,"Sí","No")</f>
        <v>No</v>
      </c>
      <c r="C4328">
        <v>0</v>
      </c>
      <c r="D4328" s="6" t="s">
        <v>414</v>
      </c>
      <c r="E4328" s="5" t="s">
        <v>29378</v>
      </c>
      <c r="F4328" s="5" t="s">
        <v>1382</v>
      </c>
      <c r="G4328" s="5" t="s">
        <v>11141</v>
      </c>
      <c r="H4328" s="7">
        <v>952738</v>
      </c>
      <c r="I4328" s="5">
        <v>7</v>
      </c>
      <c r="J4328" s="5">
        <v>1</v>
      </c>
      <c r="K4328" s="5" t="s">
        <v>29379</v>
      </c>
      <c r="L4328" s="5">
        <v>3.0800000000000001E-2</v>
      </c>
      <c r="M4328" s="8"/>
      <c r="N4328" s="8"/>
      <c r="O4328" s="8"/>
      <c r="P4328" s="8"/>
      <c r="Q4328" s="8"/>
      <c r="R4328" s="5" t="s">
        <v>417</v>
      </c>
      <c r="S4328" s="5" t="s">
        <v>417</v>
      </c>
      <c r="T4328" s="5" t="s">
        <v>417</v>
      </c>
      <c r="U4328" s="5" t="s">
        <v>417</v>
      </c>
      <c r="V4328" s="5" t="s">
        <v>417</v>
      </c>
      <c r="W4328" s="5" t="s">
        <v>417</v>
      </c>
      <c r="X4328" s="5" t="s">
        <v>417</v>
      </c>
      <c r="Y4328" s="5" t="s">
        <v>417</v>
      </c>
      <c r="Z4328" s="5" t="s">
        <v>417</v>
      </c>
      <c r="AA4328" s="5" t="s">
        <v>417</v>
      </c>
      <c r="AB4328" s="5"/>
      <c r="AC4328" s="5"/>
      <c r="AD4328" s="5"/>
      <c r="AE4328" s="5"/>
      <c r="AF4328" s="5"/>
    </row>
    <row r="4329" spans="1:32">
      <c r="A4329" s="5" t="s">
        <v>29380</v>
      </c>
      <c r="B4329" s="5" t="str">
        <f>IF(COUNTIF('Leads Priorizados INT'!M:M,A4329)&gt;0,"Sí","No")</f>
        <v>No</v>
      </c>
      <c r="C4329">
        <v>1</v>
      </c>
      <c r="D4329" s="6" t="s">
        <v>414</v>
      </c>
      <c r="E4329" s="5" t="s">
        <v>29381</v>
      </c>
      <c r="F4329" s="5" t="s">
        <v>1382</v>
      </c>
      <c r="G4329" s="5" t="s">
        <v>10521</v>
      </c>
      <c r="H4329" s="7">
        <v>577889</v>
      </c>
      <c r="I4329" s="5">
        <v>3</v>
      </c>
      <c r="J4329" s="5">
        <v>1</v>
      </c>
      <c r="K4329" s="5" t="s">
        <v>29382</v>
      </c>
      <c r="L4329" s="5">
        <v>3.0800000000000001E-2</v>
      </c>
      <c r="M4329" s="8"/>
      <c r="N4329" s="8"/>
      <c r="O4329" s="8"/>
      <c r="P4329" s="8"/>
      <c r="Q4329" s="8"/>
      <c r="R4329" s="5" t="s">
        <v>417</v>
      </c>
      <c r="S4329" s="5" t="s">
        <v>417</v>
      </c>
      <c r="T4329" s="5" t="s">
        <v>417</v>
      </c>
      <c r="U4329" s="5" t="s">
        <v>417</v>
      </c>
      <c r="V4329" s="5" t="s">
        <v>417</v>
      </c>
      <c r="W4329" s="5" t="s">
        <v>417</v>
      </c>
      <c r="X4329" s="5" t="s">
        <v>417</v>
      </c>
      <c r="Y4329" s="5" t="s">
        <v>417</v>
      </c>
      <c r="Z4329" s="5" t="s">
        <v>417</v>
      </c>
      <c r="AA4329" s="5" t="s">
        <v>417</v>
      </c>
      <c r="AB4329" s="5"/>
      <c r="AC4329" s="5"/>
      <c r="AD4329" s="5"/>
      <c r="AE4329" s="5"/>
      <c r="AF4329" s="5"/>
    </row>
    <row r="4330" spans="1:32" hidden="1">
      <c r="A4330" s="5" t="s">
        <v>29383</v>
      </c>
      <c r="B4330" s="5" t="str">
        <f>IF(COUNTIF('Leads Priorizados INT'!M:M,A4330)&gt;0,"Sí","No")</f>
        <v>No</v>
      </c>
      <c r="C4330">
        <v>0</v>
      </c>
      <c r="D4330" s="6" t="s">
        <v>414</v>
      </c>
      <c r="E4330" s="5" t="s">
        <v>29384</v>
      </c>
      <c r="F4330" s="5" t="s">
        <v>152</v>
      </c>
      <c r="G4330" s="5" t="s">
        <v>1749</v>
      </c>
      <c r="H4330" s="7">
        <v>921453</v>
      </c>
      <c r="I4330" s="5">
        <v>1</v>
      </c>
      <c r="J4330" s="5">
        <v>1</v>
      </c>
      <c r="K4330" s="5" t="s">
        <v>29385</v>
      </c>
      <c r="L4330" s="5">
        <v>3.0700000000000002E-2</v>
      </c>
      <c r="M4330" s="8">
        <v>914316640</v>
      </c>
      <c r="N4330" s="8"/>
      <c r="O4330" s="8"/>
      <c r="P4330" s="8"/>
      <c r="Q4330" s="8"/>
      <c r="R4330" s="5" t="s">
        <v>417</v>
      </c>
      <c r="S4330" s="5" t="s">
        <v>417</v>
      </c>
      <c r="T4330" s="5" t="s">
        <v>417</v>
      </c>
      <c r="U4330" s="5" t="s">
        <v>417</v>
      </c>
      <c r="V4330" s="5" t="s">
        <v>417</v>
      </c>
      <c r="W4330" s="5" t="s">
        <v>417</v>
      </c>
      <c r="X4330" s="5" t="s">
        <v>417</v>
      </c>
      <c r="Y4330" s="5" t="s">
        <v>417</v>
      </c>
      <c r="Z4330" s="5" t="s">
        <v>417</v>
      </c>
      <c r="AA4330" s="5" t="s">
        <v>417</v>
      </c>
      <c r="AB4330" s="5" t="s">
        <v>29386</v>
      </c>
      <c r="AC4330" s="5"/>
      <c r="AD4330" s="5"/>
      <c r="AE4330" s="5"/>
      <c r="AF4330" s="5"/>
    </row>
    <row r="4331" spans="1:32" hidden="1">
      <c r="A4331" s="5" t="s">
        <v>29387</v>
      </c>
      <c r="B4331" s="5" t="str">
        <f>IF(COUNTIF('Leads Priorizados INT'!M:M,A4331)&gt;0,"Sí","No")</f>
        <v>No</v>
      </c>
      <c r="C4331">
        <v>0</v>
      </c>
      <c r="D4331" s="6" t="s">
        <v>414</v>
      </c>
      <c r="E4331" s="5" t="s">
        <v>29388</v>
      </c>
      <c r="F4331" s="5" t="s">
        <v>152</v>
      </c>
      <c r="G4331" s="5" t="s">
        <v>20656</v>
      </c>
      <c r="H4331" s="7">
        <v>850848</v>
      </c>
      <c r="I4331" s="5">
        <v>1</v>
      </c>
      <c r="J4331" s="5">
        <v>1</v>
      </c>
      <c r="K4331" s="5" t="s">
        <v>29389</v>
      </c>
      <c r="L4331" s="5">
        <v>3.0700000000000002E-2</v>
      </c>
      <c r="M4331" s="8"/>
      <c r="N4331" s="8"/>
      <c r="O4331" s="8"/>
      <c r="P4331" s="8"/>
      <c r="Q4331" s="8"/>
      <c r="R4331" s="5" t="s">
        <v>417</v>
      </c>
      <c r="S4331" s="5" t="s">
        <v>417</v>
      </c>
      <c r="T4331" s="5" t="s">
        <v>417</v>
      </c>
      <c r="U4331" s="5" t="s">
        <v>417</v>
      </c>
      <c r="V4331" s="5" t="s">
        <v>417</v>
      </c>
      <c r="W4331" s="5" t="s">
        <v>417</v>
      </c>
      <c r="X4331" s="5" t="s">
        <v>417</v>
      </c>
      <c r="Y4331" s="5" t="s">
        <v>417</v>
      </c>
      <c r="Z4331" s="5" t="s">
        <v>417</v>
      </c>
      <c r="AA4331" s="5" t="s">
        <v>417</v>
      </c>
      <c r="AB4331" s="5"/>
      <c r="AC4331" s="5"/>
      <c r="AD4331" s="5"/>
      <c r="AE4331" s="5"/>
      <c r="AF4331" s="5"/>
    </row>
    <row r="4332" spans="1:32" hidden="1">
      <c r="A4332" s="5" t="s">
        <v>29390</v>
      </c>
      <c r="B4332" s="5" t="str">
        <f>IF(COUNTIF('Leads Priorizados INT'!M:M,A4332)&gt;0,"Sí","No")</f>
        <v>No</v>
      </c>
      <c r="C4332">
        <v>0</v>
      </c>
      <c r="D4332" s="6" t="s">
        <v>414</v>
      </c>
      <c r="E4332" s="5" t="s">
        <v>29391</v>
      </c>
      <c r="F4332" s="5" t="s">
        <v>721</v>
      </c>
      <c r="G4332" s="5" t="s">
        <v>29392</v>
      </c>
      <c r="H4332" s="7">
        <v>899242</v>
      </c>
      <c r="I4332" s="5">
        <v>1</v>
      </c>
      <c r="J4332" s="5">
        <v>1</v>
      </c>
      <c r="K4332" s="5" t="s">
        <v>29393</v>
      </c>
      <c r="L4332" s="5">
        <v>3.0599999999999999E-2</v>
      </c>
      <c r="M4332" s="8">
        <v>928368621</v>
      </c>
      <c r="N4332" s="8"/>
      <c r="O4332" s="8"/>
      <c r="P4332" s="8"/>
      <c r="Q4332" s="8"/>
      <c r="R4332" s="5" t="s">
        <v>417</v>
      </c>
      <c r="S4332" s="5" t="s">
        <v>417</v>
      </c>
      <c r="T4332" s="5" t="s">
        <v>417</v>
      </c>
      <c r="U4332" s="5" t="s">
        <v>417</v>
      </c>
      <c r="V4332" s="5" t="s">
        <v>417</v>
      </c>
      <c r="W4332" s="5" t="s">
        <v>417</v>
      </c>
      <c r="X4332" s="5" t="s">
        <v>417</v>
      </c>
      <c r="Y4332" s="5" t="s">
        <v>417</v>
      </c>
      <c r="Z4332" s="5" t="s">
        <v>417</v>
      </c>
      <c r="AA4332" s="5" t="s">
        <v>417</v>
      </c>
      <c r="AB4332" s="5"/>
      <c r="AC4332" s="5"/>
      <c r="AD4332" s="5"/>
      <c r="AE4332" s="5"/>
      <c r="AF4332" s="5"/>
    </row>
    <row r="4333" spans="1:32" hidden="1">
      <c r="A4333" s="5" t="s">
        <v>29394</v>
      </c>
      <c r="B4333" s="5" t="str">
        <f>IF(COUNTIF('Leads Priorizados INT'!M:M,A4333)&gt;0,"Sí","No")</f>
        <v>No</v>
      </c>
      <c r="C4333">
        <v>0</v>
      </c>
      <c r="D4333" s="6" t="s">
        <v>414</v>
      </c>
      <c r="E4333" s="5" t="s">
        <v>29395</v>
      </c>
      <c r="F4333" s="5" t="s">
        <v>431</v>
      </c>
      <c r="G4333" s="5" t="s">
        <v>1612</v>
      </c>
      <c r="H4333" s="7">
        <v>1001747</v>
      </c>
      <c r="I4333" s="5">
        <v>1</v>
      </c>
      <c r="J4333" s="5">
        <v>2</v>
      </c>
      <c r="K4333" s="5" t="s">
        <v>29396</v>
      </c>
      <c r="L4333" s="5">
        <v>3.0599999999999999E-2</v>
      </c>
      <c r="M4333" s="8"/>
      <c r="N4333" s="8"/>
      <c r="O4333" s="8"/>
      <c r="P4333" s="8"/>
      <c r="Q4333" s="8"/>
      <c r="R4333" s="5" t="s">
        <v>417</v>
      </c>
      <c r="S4333" s="5" t="s">
        <v>417</v>
      </c>
      <c r="T4333" s="5" t="s">
        <v>417</v>
      </c>
      <c r="U4333" s="5" t="s">
        <v>417</v>
      </c>
      <c r="V4333" s="5" t="s">
        <v>417</v>
      </c>
      <c r="W4333" s="5" t="s">
        <v>417</v>
      </c>
      <c r="X4333" s="5" t="s">
        <v>417</v>
      </c>
      <c r="Y4333" s="5" t="s">
        <v>417</v>
      </c>
      <c r="Z4333" s="5" t="s">
        <v>417</v>
      </c>
      <c r="AA4333" s="5" t="s">
        <v>417</v>
      </c>
      <c r="AB4333" s="5"/>
      <c r="AC4333" s="5"/>
      <c r="AD4333" s="5"/>
      <c r="AE4333" s="5"/>
      <c r="AF4333" s="5"/>
    </row>
    <row r="4334" spans="1:32" hidden="1">
      <c r="A4334" s="5" t="s">
        <v>29397</v>
      </c>
      <c r="B4334" s="5" t="str">
        <f>IF(COUNTIF('Leads Priorizados INT'!M:M,A4334)&gt;0,"Sí","No")</f>
        <v>No</v>
      </c>
      <c r="C4334">
        <v>0</v>
      </c>
      <c r="D4334" s="6" t="s">
        <v>414</v>
      </c>
      <c r="E4334" s="5" t="s">
        <v>29398</v>
      </c>
      <c r="F4334" s="5" t="s">
        <v>152</v>
      </c>
      <c r="G4334" s="5" t="s">
        <v>1602</v>
      </c>
      <c r="H4334" s="7">
        <v>869947</v>
      </c>
      <c r="I4334" s="5">
        <v>8</v>
      </c>
      <c r="J4334" s="5">
        <v>2</v>
      </c>
      <c r="K4334" s="5" t="s">
        <v>29399</v>
      </c>
      <c r="L4334" s="5">
        <v>3.0599999999999999E-2</v>
      </c>
      <c r="M4334" s="8"/>
      <c r="N4334" s="8"/>
      <c r="O4334" s="8"/>
      <c r="P4334" s="8"/>
      <c r="Q4334" s="8"/>
      <c r="R4334" s="5" t="s">
        <v>417</v>
      </c>
      <c r="S4334" s="5" t="s">
        <v>417</v>
      </c>
      <c r="T4334" s="5" t="s">
        <v>417</v>
      </c>
      <c r="U4334" s="5" t="s">
        <v>417</v>
      </c>
      <c r="V4334" s="5" t="s">
        <v>417</v>
      </c>
      <c r="W4334" s="5" t="s">
        <v>417</v>
      </c>
      <c r="X4334" s="5" t="s">
        <v>417</v>
      </c>
      <c r="Y4334" s="5" t="s">
        <v>417</v>
      </c>
      <c r="Z4334" s="5" t="s">
        <v>417</v>
      </c>
      <c r="AA4334" s="5" t="s">
        <v>417</v>
      </c>
      <c r="AB4334" s="5"/>
      <c r="AC4334" s="5"/>
      <c r="AD4334" s="5"/>
      <c r="AE4334" s="5"/>
      <c r="AF4334" s="5"/>
    </row>
    <row r="4335" spans="1:32" hidden="1">
      <c r="A4335" s="5" t="s">
        <v>29400</v>
      </c>
      <c r="B4335" s="5" t="str">
        <f>IF(COUNTIF('Leads Priorizados INT'!M:M,A4335)&gt;0,"Sí","No")</f>
        <v>No</v>
      </c>
      <c r="C4335">
        <v>0</v>
      </c>
      <c r="D4335" s="6" t="s">
        <v>430</v>
      </c>
      <c r="E4335" s="5" t="s">
        <v>29401</v>
      </c>
      <c r="F4335" s="5" t="s">
        <v>2186</v>
      </c>
      <c r="G4335" s="5" t="s">
        <v>29402</v>
      </c>
      <c r="H4335" s="7">
        <v>714776</v>
      </c>
      <c r="I4335" s="5">
        <v>6</v>
      </c>
      <c r="J4335" s="5">
        <v>1</v>
      </c>
      <c r="K4335" s="5" t="s">
        <v>29403</v>
      </c>
      <c r="L4335" s="5">
        <v>3.0499999999999999E-2</v>
      </c>
      <c r="M4335" s="8">
        <v>964841018</v>
      </c>
      <c r="N4335" s="8">
        <v>654589907</v>
      </c>
      <c r="O4335" s="8">
        <v>652197508</v>
      </c>
      <c r="P4335" s="8">
        <v>615375779</v>
      </c>
      <c r="Q4335" s="8"/>
      <c r="R4335" s="5" t="s">
        <v>417</v>
      </c>
      <c r="S4335" s="5" t="s">
        <v>417</v>
      </c>
      <c r="T4335" s="5" t="s">
        <v>417</v>
      </c>
      <c r="U4335" s="5" t="s">
        <v>417</v>
      </c>
      <c r="V4335" s="5" t="s">
        <v>417</v>
      </c>
      <c r="W4335" s="5" t="s">
        <v>417</v>
      </c>
      <c r="X4335" s="5" t="s">
        <v>417</v>
      </c>
      <c r="Y4335" s="5" t="s">
        <v>417</v>
      </c>
      <c r="Z4335" s="5" t="s">
        <v>417</v>
      </c>
      <c r="AA4335" s="5" t="s">
        <v>417</v>
      </c>
      <c r="AB4335" s="5"/>
      <c r="AC4335" s="5"/>
      <c r="AD4335" s="5"/>
      <c r="AE4335" s="5"/>
      <c r="AF4335" s="5"/>
    </row>
    <row r="4336" spans="1:32" hidden="1">
      <c r="A4336" s="5" t="s">
        <v>29404</v>
      </c>
      <c r="B4336" s="5" t="str">
        <f>IF(COUNTIF('Leads Priorizados INT'!M:M,A4336)&gt;0,"Sí","No")</f>
        <v>No</v>
      </c>
      <c r="C4336">
        <v>0</v>
      </c>
      <c r="D4336" s="6" t="s">
        <v>430</v>
      </c>
      <c r="E4336" s="5" t="s">
        <v>29405</v>
      </c>
      <c r="F4336" s="5" t="s">
        <v>923</v>
      </c>
      <c r="G4336" s="5" t="s">
        <v>17937</v>
      </c>
      <c r="H4336" s="7">
        <v>1402892</v>
      </c>
      <c r="I4336" s="5">
        <v>18</v>
      </c>
      <c r="J4336" s="5">
        <v>2</v>
      </c>
      <c r="K4336" s="5" t="s">
        <v>29406</v>
      </c>
      <c r="L4336" s="5">
        <v>3.0499999999999999E-2</v>
      </c>
      <c r="M4336" s="8">
        <v>923611070</v>
      </c>
      <c r="N4336" s="8">
        <v>923710653</v>
      </c>
      <c r="O4336" s="8">
        <v>923710124</v>
      </c>
      <c r="P4336" s="8">
        <v>923268640</v>
      </c>
      <c r="Q4336" s="8">
        <v>923331902</v>
      </c>
      <c r="R4336" s="5" t="s">
        <v>417</v>
      </c>
      <c r="S4336" s="5" t="s">
        <v>417</v>
      </c>
      <c r="T4336" s="5" t="s">
        <v>417</v>
      </c>
      <c r="U4336" s="5" t="s">
        <v>417</v>
      </c>
      <c r="V4336" s="5" t="s">
        <v>417</v>
      </c>
      <c r="W4336" s="5" t="s">
        <v>417</v>
      </c>
      <c r="X4336" s="5" t="s">
        <v>417</v>
      </c>
      <c r="Y4336" s="5" t="s">
        <v>417</v>
      </c>
      <c r="Z4336" s="5" t="s">
        <v>417</v>
      </c>
      <c r="AA4336" s="5" t="s">
        <v>417</v>
      </c>
      <c r="AB4336" s="5" t="s">
        <v>29407</v>
      </c>
      <c r="AC4336" s="5"/>
      <c r="AD4336" s="5"/>
      <c r="AE4336" s="5"/>
      <c r="AF4336" s="5"/>
    </row>
    <row r="4337" spans="1:32" hidden="1">
      <c r="A4337" s="5" t="s">
        <v>29408</v>
      </c>
      <c r="B4337" s="5" t="str">
        <f>IF(COUNTIF('Leads Priorizados INT'!M:M,A4337)&gt;0,"Sí","No")</f>
        <v>No</v>
      </c>
      <c r="C4337">
        <v>0</v>
      </c>
      <c r="D4337" s="6" t="s">
        <v>414</v>
      </c>
      <c r="E4337" s="5" t="s">
        <v>29409</v>
      </c>
      <c r="F4337" s="5" t="s">
        <v>984</v>
      </c>
      <c r="G4337" s="5" t="s">
        <v>29410</v>
      </c>
      <c r="H4337" s="7">
        <v>345670</v>
      </c>
      <c r="I4337" s="5">
        <v>7</v>
      </c>
      <c r="J4337" s="5">
        <v>2</v>
      </c>
      <c r="K4337" s="5" t="s">
        <v>29411</v>
      </c>
      <c r="L4337" s="5">
        <v>3.0499999999999999E-2</v>
      </c>
      <c r="M4337" s="8">
        <v>942802827</v>
      </c>
      <c r="N4337" s="8"/>
      <c r="O4337" s="8"/>
      <c r="P4337" s="8"/>
      <c r="Q4337" s="8"/>
      <c r="R4337" s="5" t="s">
        <v>417</v>
      </c>
      <c r="S4337" s="5" t="s">
        <v>417</v>
      </c>
      <c r="T4337" s="5" t="s">
        <v>417</v>
      </c>
      <c r="U4337" s="5" t="s">
        <v>417</v>
      </c>
      <c r="V4337" s="5" t="s">
        <v>417</v>
      </c>
      <c r="W4337" s="5" t="s">
        <v>417</v>
      </c>
      <c r="X4337" s="5" t="s">
        <v>417</v>
      </c>
      <c r="Y4337" s="5" t="s">
        <v>417</v>
      </c>
      <c r="Z4337" s="5" t="s">
        <v>417</v>
      </c>
      <c r="AA4337" s="5" t="s">
        <v>417</v>
      </c>
      <c r="AB4337" s="5"/>
      <c r="AC4337" s="5"/>
      <c r="AD4337" s="5"/>
      <c r="AE4337" s="5"/>
      <c r="AF4337" s="5"/>
    </row>
    <row r="4338" spans="1:32" hidden="1">
      <c r="A4338" s="5" t="s">
        <v>29412</v>
      </c>
      <c r="B4338" s="5" t="str">
        <f>IF(COUNTIF('Leads Priorizados INT'!M:M,A4338)&gt;0,"Sí","No")</f>
        <v>No</v>
      </c>
      <c r="C4338">
        <v>0</v>
      </c>
      <c r="D4338" s="6" t="s">
        <v>414</v>
      </c>
      <c r="E4338" s="5" t="s">
        <v>29413</v>
      </c>
      <c r="F4338" s="5" t="s">
        <v>3374</v>
      </c>
      <c r="G4338" s="5" t="s">
        <v>29414</v>
      </c>
      <c r="H4338" s="7">
        <v>2527839</v>
      </c>
      <c r="I4338" s="5">
        <v>18</v>
      </c>
      <c r="J4338" s="5">
        <v>3</v>
      </c>
      <c r="K4338" s="5" t="s">
        <v>29415</v>
      </c>
      <c r="L4338" s="5">
        <v>3.0499999999999999E-2</v>
      </c>
      <c r="M4338" s="8">
        <v>965352170</v>
      </c>
      <c r="N4338" s="8">
        <v>693371644</v>
      </c>
      <c r="O4338" s="8">
        <v>678753767</v>
      </c>
      <c r="P4338" s="8">
        <v>672212247</v>
      </c>
      <c r="Q4338" s="8">
        <v>672203767</v>
      </c>
      <c r="R4338" s="5" t="s">
        <v>417</v>
      </c>
      <c r="S4338" s="5" t="s">
        <v>417</v>
      </c>
      <c r="T4338" s="5" t="s">
        <v>417</v>
      </c>
      <c r="U4338" s="5" t="s">
        <v>417</v>
      </c>
      <c r="V4338" s="5" t="s">
        <v>417</v>
      </c>
      <c r="W4338" s="5" t="s">
        <v>417</v>
      </c>
      <c r="X4338" s="5" t="s">
        <v>417</v>
      </c>
      <c r="Y4338" s="5" t="s">
        <v>417</v>
      </c>
      <c r="Z4338" s="5" t="s">
        <v>417</v>
      </c>
      <c r="AA4338" s="5" t="s">
        <v>417</v>
      </c>
      <c r="AB4338" s="5" t="s">
        <v>29416</v>
      </c>
      <c r="AC4338" s="5"/>
      <c r="AD4338" s="5"/>
      <c r="AE4338" s="5"/>
      <c r="AF4338" s="5"/>
    </row>
    <row r="4339" spans="1:32" hidden="1">
      <c r="A4339" s="5" t="s">
        <v>29417</v>
      </c>
      <c r="B4339" s="5" t="str">
        <f>IF(COUNTIF('Leads Priorizados INT'!M:M,A4339)&gt;0,"Sí","No")</f>
        <v>No</v>
      </c>
      <c r="C4339">
        <v>0</v>
      </c>
      <c r="D4339" s="6" t="s">
        <v>430</v>
      </c>
      <c r="E4339" s="5" t="s">
        <v>29418</v>
      </c>
      <c r="F4339" s="5" t="s">
        <v>700</v>
      </c>
      <c r="G4339" s="5" t="s">
        <v>29419</v>
      </c>
      <c r="H4339" s="7">
        <v>3718492</v>
      </c>
      <c r="I4339" s="5">
        <v>22</v>
      </c>
      <c r="J4339" s="5">
        <v>3</v>
      </c>
      <c r="K4339" s="5" t="s">
        <v>29420</v>
      </c>
      <c r="L4339" s="5">
        <v>3.0499999999999999E-2</v>
      </c>
      <c r="M4339" s="8">
        <v>955945009</v>
      </c>
      <c r="N4339" s="8">
        <v>955522566</v>
      </c>
      <c r="O4339" s="8">
        <v>955945174</v>
      </c>
      <c r="P4339" s="8">
        <v>955683604</v>
      </c>
      <c r="Q4339" s="8">
        <v>955522840</v>
      </c>
      <c r="R4339" s="5" t="s">
        <v>417</v>
      </c>
      <c r="S4339" s="5" t="s">
        <v>417</v>
      </c>
      <c r="T4339" s="5" t="s">
        <v>417</v>
      </c>
      <c r="U4339" s="5" t="s">
        <v>417</v>
      </c>
      <c r="V4339" s="5" t="s">
        <v>417</v>
      </c>
      <c r="W4339" s="5" t="s">
        <v>417</v>
      </c>
      <c r="X4339" s="5" t="s">
        <v>417</v>
      </c>
      <c r="Y4339" s="5" t="s">
        <v>417</v>
      </c>
      <c r="Z4339" s="5" t="s">
        <v>417</v>
      </c>
      <c r="AA4339" s="5" t="s">
        <v>417</v>
      </c>
      <c r="AB4339" s="5" t="s">
        <v>29421</v>
      </c>
      <c r="AC4339" s="5"/>
      <c r="AD4339" s="5"/>
      <c r="AE4339" s="5"/>
      <c r="AF4339" s="5"/>
    </row>
    <row r="4340" spans="1:32">
      <c r="A4340" s="5" t="s">
        <v>29422</v>
      </c>
      <c r="B4340" s="5" t="str">
        <f>IF(COUNTIF('Leads Priorizados INT'!M:M,A4340)&gt;0,"Sí","No")</f>
        <v>No</v>
      </c>
      <c r="C4340">
        <v>1</v>
      </c>
      <c r="D4340" s="6" t="s">
        <v>414</v>
      </c>
      <c r="E4340" s="5" t="s">
        <v>29423</v>
      </c>
      <c r="F4340" s="5" t="s">
        <v>5398</v>
      </c>
      <c r="G4340" s="5" t="s">
        <v>20441</v>
      </c>
      <c r="H4340" s="7">
        <v>651110</v>
      </c>
      <c r="I4340" s="5">
        <v>5</v>
      </c>
      <c r="J4340" s="5">
        <v>1</v>
      </c>
      <c r="K4340" s="5" t="s">
        <v>29424</v>
      </c>
      <c r="L4340" s="5">
        <v>3.04E-2</v>
      </c>
      <c r="M4340" s="8"/>
      <c r="N4340" s="8"/>
      <c r="O4340" s="8"/>
      <c r="P4340" s="8"/>
      <c r="Q4340" s="8"/>
      <c r="R4340" s="5" t="s">
        <v>417</v>
      </c>
      <c r="S4340" s="5" t="s">
        <v>417</v>
      </c>
      <c r="T4340" s="5" t="s">
        <v>417</v>
      </c>
      <c r="U4340" s="5" t="s">
        <v>417</v>
      </c>
      <c r="V4340" s="5" t="s">
        <v>417</v>
      </c>
      <c r="W4340" s="5" t="s">
        <v>417</v>
      </c>
      <c r="X4340" s="5" t="s">
        <v>417</v>
      </c>
      <c r="Y4340" s="5" t="s">
        <v>417</v>
      </c>
      <c r="Z4340" s="5" t="s">
        <v>417</v>
      </c>
      <c r="AA4340" s="5" t="s">
        <v>417</v>
      </c>
      <c r="AB4340" s="5"/>
      <c r="AC4340" s="5"/>
      <c r="AD4340" s="5"/>
      <c r="AE4340" s="5"/>
      <c r="AF4340" s="5"/>
    </row>
    <row r="4341" spans="1:32" hidden="1">
      <c r="A4341" s="5" t="s">
        <v>29425</v>
      </c>
      <c r="B4341" s="5" t="str">
        <f>IF(COUNTIF('Leads Priorizados INT'!M:M,A4341)&gt;0,"Sí","No")</f>
        <v>No</v>
      </c>
      <c r="C4341">
        <v>0</v>
      </c>
      <c r="D4341" s="6" t="s">
        <v>430</v>
      </c>
      <c r="E4341" s="5" t="s">
        <v>29426</v>
      </c>
      <c r="F4341" s="5" t="s">
        <v>152</v>
      </c>
      <c r="G4341" s="5" t="s">
        <v>2952</v>
      </c>
      <c r="H4341" s="7">
        <v>4076409</v>
      </c>
      <c r="I4341" s="5">
        <v>1</v>
      </c>
      <c r="J4341" s="5">
        <v>1</v>
      </c>
      <c r="K4341" s="5" t="s">
        <v>29427</v>
      </c>
      <c r="L4341" s="5">
        <v>3.04E-2</v>
      </c>
      <c r="M4341" s="8">
        <v>692564901</v>
      </c>
      <c r="N4341" s="8">
        <v>691124316</v>
      </c>
      <c r="O4341" s="8">
        <v>691124297</v>
      </c>
      <c r="P4341" s="8">
        <v>680784432</v>
      </c>
      <c r="Q4341" s="8">
        <v>669779861</v>
      </c>
      <c r="R4341" s="5" t="s">
        <v>417</v>
      </c>
      <c r="S4341" s="5" t="s">
        <v>417</v>
      </c>
      <c r="T4341" s="5" t="s">
        <v>417</v>
      </c>
      <c r="U4341" s="5" t="s">
        <v>417</v>
      </c>
      <c r="V4341" s="5" t="s">
        <v>417</v>
      </c>
      <c r="W4341" s="5" t="s">
        <v>417</v>
      </c>
      <c r="X4341" s="5" t="s">
        <v>417</v>
      </c>
      <c r="Y4341" s="5" t="s">
        <v>417</v>
      </c>
      <c r="Z4341" s="5" t="s">
        <v>417</v>
      </c>
      <c r="AA4341" s="5" t="s">
        <v>417</v>
      </c>
      <c r="AB4341" s="5"/>
      <c r="AC4341" s="5"/>
      <c r="AD4341" s="5"/>
      <c r="AE4341" s="5"/>
      <c r="AF4341" s="5"/>
    </row>
    <row r="4342" spans="1:32">
      <c r="A4342" s="5" t="s">
        <v>29428</v>
      </c>
      <c r="B4342" s="5" t="str">
        <f>IF(COUNTIF('Leads Priorizados INT'!M:M,A4342)&gt;0,"Sí","No")</f>
        <v>No</v>
      </c>
      <c r="C4342">
        <v>1</v>
      </c>
      <c r="D4342" s="6" t="s">
        <v>414</v>
      </c>
      <c r="E4342" s="5" t="s">
        <v>29429</v>
      </c>
      <c r="F4342" s="5" t="s">
        <v>2926</v>
      </c>
      <c r="G4342" s="5" t="s">
        <v>19810</v>
      </c>
      <c r="H4342" s="7">
        <v>2279878</v>
      </c>
      <c r="I4342" s="5">
        <v>44</v>
      </c>
      <c r="J4342" s="5">
        <v>11</v>
      </c>
      <c r="K4342" s="5" t="s">
        <v>29430</v>
      </c>
      <c r="L4342" s="5">
        <v>3.04E-2</v>
      </c>
      <c r="M4342" s="8">
        <v>985630606</v>
      </c>
      <c r="N4342" s="8">
        <v>984493722</v>
      </c>
      <c r="O4342" s="8">
        <v>984493723</v>
      </c>
      <c r="P4342" s="8">
        <v>985493721</v>
      </c>
      <c r="Q4342" s="8">
        <v>985812739</v>
      </c>
      <c r="R4342" s="5" t="s">
        <v>417</v>
      </c>
      <c r="S4342" s="5" t="s">
        <v>417</v>
      </c>
      <c r="T4342" s="5" t="s">
        <v>417</v>
      </c>
      <c r="U4342" s="5" t="s">
        <v>417</v>
      </c>
      <c r="V4342" s="5" t="s">
        <v>417</v>
      </c>
      <c r="W4342" s="5" t="s">
        <v>417</v>
      </c>
      <c r="X4342" s="5" t="s">
        <v>417</v>
      </c>
      <c r="Y4342" s="5" t="s">
        <v>417</v>
      </c>
      <c r="Z4342" s="5" t="s">
        <v>417</v>
      </c>
      <c r="AA4342" s="5" t="s">
        <v>417</v>
      </c>
      <c r="AB4342" s="5"/>
      <c r="AC4342" s="5"/>
      <c r="AD4342" s="5"/>
      <c r="AE4342" s="5"/>
      <c r="AF4342" s="5"/>
    </row>
    <row r="4343" spans="1:32" hidden="1">
      <c r="A4343" s="5" t="s">
        <v>29431</v>
      </c>
      <c r="B4343" s="5" t="str">
        <f>IF(COUNTIF('Leads Priorizados INT'!M:M,A4343)&gt;0,"Sí","No")</f>
        <v>No</v>
      </c>
      <c r="C4343">
        <v>0</v>
      </c>
      <c r="D4343" s="6" t="s">
        <v>414</v>
      </c>
      <c r="E4343" s="5" t="s">
        <v>29432</v>
      </c>
      <c r="F4343" s="5" t="s">
        <v>431</v>
      </c>
      <c r="G4343" s="5" t="s">
        <v>3341</v>
      </c>
      <c r="H4343" s="7">
        <v>516972</v>
      </c>
      <c r="I4343" s="5">
        <v>4</v>
      </c>
      <c r="J4343" s="5">
        <v>1</v>
      </c>
      <c r="K4343" s="5" t="s">
        <v>29433</v>
      </c>
      <c r="L4343" s="5">
        <v>3.04E-2</v>
      </c>
      <c r="M4343" s="8"/>
      <c r="N4343" s="8"/>
      <c r="O4343" s="8"/>
      <c r="P4343" s="8"/>
      <c r="Q4343" s="8"/>
      <c r="R4343" s="5" t="s">
        <v>417</v>
      </c>
      <c r="S4343" s="5" t="s">
        <v>417</v>
      </c>
      <c r="T4343" s="5" t="s">
        <v>417</v>
      </c>
      <c r="U4343" s="5" t="s">
        <v>417</v>
      </c>
      <c r="V4343" s="5" t="s">
        <v>417</v>
      </c>
      <c r="W4343" s="5" t="s">
        <v>417</v>
      </c>
      <c r="X4343" s="5" t="s">
        <v>417</v>
      </c>
      <c r="Y4343" s="5" t="s">
        <v>417</v>
      </c>
      <c r="Z4343" s="5" t="s">
        <v>417</v>
      </c>
      <c r="AA4343" s="5" t="s">
        <v>417</v>
      </c>
      <c r="AB4343" s="5"/>
      <c r="AC4343" s="5"/>
      <c r="AD4343" s="5"/>
      <c r="AE4343" s="5"/>
      <c r="AF4343" s="5"/>
    </row>
    <row r="4344" spans="1:32" hidden="1">
      <c r="A4344" s="5" t="s">
        <v>29434</v>
      </c>
      <c r="B4344" s="5" t="str">
        <f>IF(COUNTIF('Leads Priorizados INT'!M:M,A4344)&gt;0,"Sí","No")</f>
        <v>No</v>
      </c>
      <c r="C4344">
        <v>0</v>
      </c>
      <c r="D4344" s="6" t="s">
        <v>414</v>
      </c>
      <c r="E4344" s="5" t="s">
        <v>29435</v>
      </c>
      <c r="F4344" s="5" t="s">
        <v>700</v>
      </c>
      <c r="G4344" s="5" t="s">
        <v>29436</v>
      </c>
      <c r="H4344" s="7">
        <v>323997</v>
      </c>
      <c r="I4344" s="5">
        <v>1</v>
      </c>
      <c r="J4344" s="5">
        <v>2</v>
      </c>
      <c r="K4344" s="5" t="s">
        <v>29437</v>
      </c>
      <c r="L4344" s="5">
        <v>3.04E-2</v>
      </c>
      <c r="M4344" s="8">
        <v>955748863</v>
      </c>
      <c r="N4344" s="8"/>
      <c r="O4344" s="8"/>
      <c r="P4344" s="8"/>
      <c r="Q4344" s="8"/>
      <c r="R4344" s="5" t="s">
        <v>417</v>
      </c>
      <c r="S4344" s="5" t="s">
        <v>417</v>
      </c>
      <c r="T4344" s="5" t="s">
        <v>417</v>
      </c>
      <c r="U4344" s="5" t="s">
        <v>417</v>
      </c>
      <c r="V4344" s="5" t="s">
        <v>417</v>
      </c>
      <c r="W4344" s="5" t="s">
        <v>417</v>
      </c>
      <c r="X4344" s="5" t="s">
        <v>417</v>
      </c>
      <c r="Y4344" s="5" t="s">
        <v>417</v>
      </c>
      <c r="Z4344" s="5" t="s">
        <v>417</v>
      </c>
      <c r="AA4344" s="5" t="s">
        <v>417</v>
      </c>
      <c r="AB4344" s="5"/>
      <c r="AC4344" s="5"/>
      <c r="AD4344" s="5"/>
      <c r="AE4344" s="5"/>
      <c r="AF4344" s="5"/>
    </row>
    <row r="4345" spans="1:32">
      <c r="A4345" s="5" t="s">
        <v>29438</v>
      </c>
      <c r="B4345" s="5" t="str">
        <f>IF(COUNTIF('Leads Priorizados INT'!M:M,A4345)&gt;0,"Sí","No")</f>
        <v>No</v>
      </c>
      <c r="C4345">
        <v>1</v>
      </c>
      <c r="D4345" s="6" t="s">
        <v>414</v>
      </c>
      <c r="E4345" s="5" t="s">
        <v>29439</v>
      </c>
      <c r="F4345" s="5" t="s">
        <v>1328</v>
      </c>
      <c r="G4345" s="5" t="s">
        <v>10057</v>
      </c>
      <c r="H4345" s="7">
        <v>869657</v>
      </c>
      <c r="I4345" s="5">
        <v>1</v>
      </c>
      <c r="J4345" s="5">
        <v>1</v>
      </c>
      <c r="K4345" s="5" t="s">
        <v>29440</v>
      </c>
      <c r="L4345" s="5">
        <v>3.0300000000000001E-2</v>
      </c>
      <c r="M4345" s="8">
        <v>965451930</v>
      </c>
      <c r="N4345" s="8"/>
      <c r="O4345" s="8"/>
      <c r="P4345" s="8"/>
      <c r="Q4345" s="8"/>
      <c r="R4345" s="5" t="s">
        <v>417</v>
      </c>
      <c r="S4345" s="5" t="s">
        <v>417</v>
      </c>
      <c r="T4345" s="5" t="s">
        <v>417</v>
      </c>
      <c r="U4345" s="5" t="s">
        <v>417</v>
      </c>
      <c r="V4345" s="5" t="s">
        <v>417</v>
      </c>
      <c r="W4345" s="5" t="s">
        <v>417</v>
      </c>
      <c r="X4345" s="5" t="s">
        <v>417</v>
      </c>
      <c r="Y4345" s="5" t="s">
        <v>417</v>
      </c>
      <c r="Z4345" s="5" t="s">
        <v>417</v>
      </c>
      <c r="AA4345" s="5" t="s">
        <v>417</v>
      </c>
      <c r="AB4345" s="5"/>
      <c r="AC4345" s="5"/>
      <c r="AD4345" s="5"/>
      <c r="AE4345" s="5"/>
      <c r="AF4345" s="5"/>
    </row>
    <row r="4346" spans="1:32" hidden="1">
      <c r="A4346" s="5" t="s">
        <v>29441</v>
      </c>
      <c r="B4346" s="5" t="str">
        <f>IF(COUNTIF('Leads Priorizados INT'!M:M,A4346)&gt;0,"Sí","No")</f>
        <v>No</v>
      </c>
      <c r="C4346">
        <v>0</v>
      </c>
      <c r="D4346" s="6" t="s">
        <v>1534</v>
      </c>
      <c r="E4346" s="5" t="s">
        <v>29442</v>
      </c>
      <c r="F4346" s="5" t="s">
        <v>431</v>
      </c>
      <c r="G4346" s="5" t="s">
        <v>10970</v>
      </c>
      <c r="H4346" s="7">
        <v>15043771</v>
      </c>
      <c r="I4346" s="5">
        <v>96</v>
      </c>
      <c r="J4346" s="5">
        <v>3</v>
      </c>
      <c r="K4346" s="5" t="s">
        <v>29443</v>
      </c>
      <c r="L4346" s="5">
        <v>3.0200000000000001E-2</v>
      </c>
      <c r="M4346" s="8">
        <v>935749303</v>
      </c>
      <c r="N4346" s="8">
        <v>935448433</v>
      </c>
      <c r="O4346" s="8">
        <v>937224200</v>
      </c>
      <c r="P4346" s="8">
        <v>935747017</v>
      </c>
      <c r="Q4346" s="8"/>
      <c r="R4346" s="5" t="s">
        <v>417</v>
      </c>
      <c r="S4346" s="5" t="s">
        <v>417</v>
      </c>
      <c r="T4346" s="5" t="s">
        <v>417</v>
      </c>
      <c r="U4346" s="5" t="s">
        <v>417</v>
      </c>
      <c r="V4346" s="5" t="s">
        <v>417</v>
      </c>
      <c r="W4346" s="5" t="s">
        <v>417</v>
      </c>
      <c r="X4346" s="5" t="s">
        <v>417</v>
      </c>
      <c r="Y4346" s="5" t="s">
        <v>417</v>
      </c>
      <c r="Z4346" s="5" t="s">
        <v>417</v>
      </c>
      <c r="AA4346" s="5" t="s">
        <v>417</v>
      </c>
      <c r="AB4346" s="5"/>
      <c r="AC4346" s="5"/>
      <c r="AD4346" s="5"/>
      <c r="AE4346" s="5"/>
      <c r="AF4346" s="5"/>
    </row>
    <row r="4347" spans="1:32">
      <c r="A4347" s="5" t="s">
        <v>29444</v>
      </c>
      <c r="B4347" s="5" t="str">
        <f>IF(COUNTIF('Leads Priorizados INT'!M:M,A4347)&gt;0,"Sí","No")</f>
        <v>No</v>
      </c>
      <c r="C4347">
        <v>1</v>
      </c>
      <c r="D4347" s="6" t="s">
        <v>1534</v>
      </c>
      <c r="E4347" s="5" t="s">
        <v>29445</v>
      </c>
      <c r="F4347" s="5" t="s">
        <v>1019</v>
      </c>
      <c r="G4347" s="5" t="s">
        <v>11859</v>
      </c>
      <c r="H4347" s="7">
        <v>825192</v>
      </c>
      <c r="I4347" s="5">
        <v>1</v>
      </c>
      <c r="J4347" s="5">
        <v>3</v>
      </c>
      <c r="K4347" s="5" t="s">
        <v>29446</v>
      </c>
      <c r="L4347" s="5">
        <v>3.0200000000000001E-2</v>
      </c>
      <c r="M4347" s="8"/>
      <c r="N4347" s="8"/>
      <c r="O4347" s="8"/>
      <c r="P4347" s="8"/>
      <c r="Q4347" s="8"/>
      <c r="R4347" s="5" t="s">
        <v>417</v>
      </c>
      <c r="S4347" s="5" t="s">
        <v>417</v>
      </c>
      <c r="T4347" s="5" t="s">
        <v>417</v>
      </c>
      <c r="U4347" s="5" t="s">
        <v>417</v>
      </c>
      <c r="V4347" s="5" t="s">
        <v>417</v>
      </c>
      <c r="W4347" s="5" t="s">
        <v>417</v>
      </c>
      <c r="X4347" s="5" t="s">
        <v>417</v>
      </c>
      <c r="Y4347" s="5" t="s">
        <v>417</v>
      </c>
      <c r="Z4347" s="5" t="s">
        <v>417</v>
      </c>
      <c r="AA4347" s="5" t="s">
        <v>417</v>
      </c>
      <c r="AB4347" s="5"/>
      <c r="AC4347" s="5"/>
      <c r="AD4347" s="5"/>
      <c r="AE4347" s="5"/>
      <c r="AF4347" s="5"/>
    </row>
    <row r="4348" spans="1:32" hidden="1">
      <c r="A4348" s="5" t="s">
        <v>29447</v>
      </c>
      <c r="B4348" s="5" t="str">
        <f>IF(COUNTIF('Leads Priorizados INT'!M:M,A4348)&gt;0,"Sí","No")</f>
        <v>No</v>
      </c>
      <c r="C4348">
        <v>0</v>
      </c>
      <c r="D4348" s="6" t="s">
        <v>414</v>
      </c>
      <c r="E4348" s="5" t="s">
        <v>29448</v>
      </c>
      <c r="F4348" s="5" t="s">
        <v>721</v>
      </c>
      <c r="G4348" s="5" t="s">
        <v>2504</v>
      </c>
      <c r="H4348" s="7">
        <v>806397</v>
      </c>
      <c r="I4348" s="5">
        <v>4</v>
      </c>
      <c r="J4348" s="5">
        <v>1</v>
      </c>
      <c r="K4348" s="5" t="s">
        <v>29449</v>
      </c>
      <c r="L4348" s="5">
        <v>3.0200000000000001E-2</v>
      </c>
      <c r="M4348" s="8">
        <v>928370909</v>
      </c>
      <c r="N4348" s="8"/>
      <c r="O4348" s="8"/>
      <c r="P4348" s="8"/>
      <c r="Q4348" s="8"/>
      <c r="R4348" s="5" t="s">
        <v>417</v>
      </c>
      <c r="S4348" s="5" t="s">
        <v>417</v>
      </c>
      <c r="T4348" s="5" t="s">
        <v>417</v>
      </c>
      <c r="U4348" s="5" t="s">
        <v>417</v>
      </c>
      <c r="V4348" s="5" t="s">
        <v>417</v>
      </c>
      <c r="W4348" s="5" t="s">
        <v>417</v>
      </c>
      <c r="X4348" s="5" t="s">
        <v>417</v>
      </c>
      <c r="Y4348" s="5" t="s">
        <v>417</v>
      </c>
      <c r="Z4348" s="5" t="s">
        <v>417</v>
      </c>
      <c r="AA4348" s="5" t="s">
        <v>417</v>
      </c>
      <c r="AB4348" s="5"/>
      <c r="AC4348" s="5"/>
      <c r="AD4348" s="5"/>
      <c r="AE4348" s="5"/>
      <c r="AF4348" s="5"/>
    </row>
    <row r="4349" spans="1:32">
      <c r="A4349" s="5" t="s">
        <v>29450</v>
      </c>
      <c r="B4349" s="5" t="str">
        <f>IF(COUNTIF('Leads Priorizados INT'!M:M,A4349)&gt;0,"Sí","No")</f>
        <v>No</v>
      </c>
      <c r="C4349">
        <v>1</v>
      </c>
      <c r="D4349" s="6" t="s">
        <v>414</v>
      </c>
      <c r="E4349" s="5" t="s">
        <v>29451</v>
      </c>
      <c r="F4349" s="5" t="s">
        <v>431</v>
      </c>
      <c r="G4349" s="5" t="s">
        <v>10051</v>
      </c>
      <c r="H4349" s="7">
        <v>571047</v>
      </c>
      <c r="I4349" s="5">
        <v>3</v>
      </c>
      <c r="J4349" s="5">
        <v>1</v>
      </c>
      <c r="K4349" s="5" t="s">
        <v>29452</v>
      </c>
      <c r="L4349" s="5">
        <v>3.0200000000000001E-2</v>
      </c>
      <c r="M4349" s="8"/>
      <c r="N4349" s="8"/>
      <c r="O4349" s="8"/>
      <c r="P4349" s="8"/>
      <c r="Q4349" s="8"/>
      <c r="R4349" s="5" t="s">
        <v>417</v>
      </c>
      <c r="S4349" s="5" t="s">
        <v>417</v>
      </c>
      <c r="T4349" s="5" t="s">
        <v>417</v>
      </c>
      <c r="U4349" s="5" t="s">
        <v>417</v>
      </c>
      <c r="V4349" s="5" t="s">
        <v>417</v>
      </c>
      <c r="W4349" s="5" t="s">
        <v>417</v>
      </c>
      <c r="X4349" s="5" t="s">
        <v>417</v>
      </c>
      <c r="Y4349" s="5" t="s">
        <v>417</v>
      </c>
      <c r="Z4349" s="5" t="s">
        <v>417</v>
      </c>
      <c r="AA4349" s="5" t="s">
        <v>417</v>
      </c>
      <c r="AB4349" s="5"/>
      <c r="AC4349" s="5"/>
      <c r="AD4349" s="5"/>
      <c r="AE4349" s="5"/>
      <c r="AF4349" s="5"/>
    </row>
    <row r="4350" spans="1:32" hidden="1">
      <c r="A4350" s="5" t="s">
        <v>29453</v>
      </c>
      <c r="B4350" s="5" t="str">
        <f>IF(COUNTIF('Leads Priorizados INT'!M:M,A4350)&gt;0,"Sí","No")</f>
        <v>No</v>
      </c>
      <c r="C4350">
        <v>0</v>
      </c>
      <c r="D4350" s="6" t="s">
        <v>430</v>
      </c>
      <c r="E4350" s="5" t="s">
        <v>29454</v>
      </c>
      <c r="F4350" s="5" t="s">
        <v>152</v>
      </c>
      <c r="G4350" s="5" t="s">
        <v>522</v>
      </c>
      <c r="H4350" s="7">
        <v>1328434</v>
      </c>
      <c r="I4350" s="5">
        <v>1</v>
      </c>
      <c r="J4350" s="5">
        <v>2</v>
      </c>
      <c r="K4350" s="5" t="s">
        <v>29455</v>
      </c>
      <c r="L4350" s="5">
        <v>3.0200000000000001E-2</v>
      </c>
      <c r="M4350" s="8">
        <v>915211071</v>
      </c>
      <c r="N4350" s="8">
        <v>625197887</v>
      </c>
      <c r="O4350" s="8"/>
      <c r="P4350" s="8"/>
      <c r="Q4350" s="8"/>
      <c r="R4350" s="5" t="s">
        <v>417</v>
      </c>
      <c r="S4350" s="5" t="s">
        <v>417</v>
      </c>
      <c r="T4350" s="5" t="s">
        <v>417</v>
      </c>
      <c r="U4350" s="5" t="s">
        <v>417</v>
      </c>
      <c r="V4350" s="5" t="s">
        <v>417</v>
      </c>
      <c r="W4350" s="5" t="s">
        <v>417</v>
      </c>
      <c r="X4350" s="5" t="s">
        <v>417</v>
      </c>
      <c r="Y4350" s="5" t="s">
        <v>417</v>
      </c>
      <c r="Z4350" s="5" t="s">
        <v>417</v>
      </c>
      <c r="AA4350" s="5" t="s">
        <v>417</v>
      </c>
      <c r="AB4350" s="5"/>
      <c r="AC4350" s="5"/>
      <c r="AD4350" s="5"/>
      <c r="AE4350" s="5"/>
      <c r="AF4350" s="5"/>
    </row>
    <row r="4351" spans="1:32" hidden="1">
      <c r="A4351" s="5" t="s">
        <v>29456</v>
      </c>
      <c r="B4351" s="5" t="str">
        <f>IF(COUNTIF('Leads Priorizados INT'!M:M,A4351)&gt;0,"Sí","No")</f>
        <v>No</v>
      </c>
      <c r="C4351">
        <v>0</v>
      </c>
      <c r="D4351" s="6" t="s">
        <v>414</v>
      </c>
      <c r="E4351" s="5" t="s">
        <v>29457</v>
      </c>
      <c r="F4351" s="5" t="s">
        <v>152</v>
      </c>
      <c r="G4351" s="5" t="s">
        <v>1856</v>
      </c>
      <c r="H4351" s="7">
        <v>352473</v>
      </c>
      <c r="I4351" s="5">
        <v>1</v>
      </c>
      <c r="J4351" s="5">
        <v>1</v>
      </c>
      <c r="K4351" s="5" t="s">
        <v>29458</v>
      </c>
      <c r="L4351" s="5">
        <v>3.0200000000000001E-2</v>
      </c>
      <c r="M4351" s="8">
        <v>917274581</v>
      </c>
      <c r="N4351" s="8">
        <v>916228424</v>
      </c>
      <c r="O4351" s="8"/>
      <c r="P4351" s="8"/>
      <c r="Q4351" s="8"/>
      <c r="R4351" s="5" t="s">
        <v>417</v>
      </c>
      <c r="S4351" s="5" t="s">
        <v>417</v>
      </c>
      <c r="T4351" s="5" t="s">
        <v>417</v>
      </c>
      <c r="U4351" s="5" t="s">
        <v>417</v>
      </c>
      <c r="V4351" s="5" t="s">
        <v>417</v>
      </c>
      <c r="W4351" s="5" t="s">
        <v>417</v>
      </c>
      <c r="X4351" s="5" t="s">
        <v>417</v>
      </c>
      <c r="Y4351" s="5" t="s">
        <v>417</v>
      </c>
      <c r="Z4351" s="5" t="s">
        <v>417</v>
      </c>
      <c r="AA4351" s="5" t="s">
        <v>417</v>
      </c>
      <c r="AB4351" s="5"/>
      <c r="AC4351" s="5"/>
      <c r="AD4351" s="5"/>
      <c r="AE4351" s="5"/>
      <c r="AF4351" s="5"/>
    </row>
    <row r="4352" spans="1:32" hidden="1">
      <c r="A4352" s="5" t="s">
        <v>29459</v>
      </c>
      <c r="B4352" s="5" t="str">
        <f>IF(COUNTIF('Leads Priorizados INT'!M:M,A4352)&gt;0,"Sí","No")</f>
        <v>No</v>
      </c>
      <c r="C4352">
        <v>0</v>
      </c>
      <c r="D4352" s="6" t="s">
        <v>1534</v>
      </c>
      <c r="E4352" s="5" t="s">
        <v>29460</v>
      </c>
      <c r="F4352" s="5" t="s">
        <v>431</v>
      </c>
      <c r="G4352" s="5" t="s">
        <v>1479</v>
      </c>
      <c r="H4352" s="7">
        <v>9186282</v>
      </c>
      <c r="I4352" s="5">
        <v>114</v>
      </c>
      <c r="J4352" s="5">
        <v>3</v>
      </c>
      <c r="K4352" s="5" t="s">
        <v>29461</v>
      </c>
      <c r="L4352" s="5">
        <v>3.0099999999999998E-2</v>
      </c>
      <c r="M4352" s="8">
        <v>933424790</v>
      </c>
      <c r="N4352" s="8">
        <v>932722220</v>
      </c>
      <c r="O4352" s="8">
        <v>932721061</v>
      </c>
      <c r="P4352" s="8">
        <v>932266344</v>
      </c>
      <c r="Q4352" s="8">
        <v>629466845</v>
      </c>
      <c r="R4352" s="5" t="s">
        <v>417</v>
      </c>
      <c r="S4352" s="5" t="s">
        <v>417</v>
      </c>
      <c r="T4352" s="5" t="s">
        <v>417</v>
      </c>
      <c r="U4352" s="5" t="s">
        <v>417</v>
      </c>
      <c r="V4352" s="5" t="s">
        <v>417</v>
      </c>
      <c r="W4352" s="5" t="s">
        <v>417</v>
      </c>
      <c r="X4352" s="5" t="s">
        <v>417</v>
      </c>
      <c r="Y4352" s="5" t="s">
        <v>417</v>
      </c>
      <c r="Z4352" s="5" t="s">
        <v>417</v>
      </c>
      <c r="AA4352" s="5" t="s">
        <v>417</v>
      </c>
      <c r="AB4352" s="5" t="s">
        <v>29462</v>
      </c>
      <c r="AC4352" s="5" t="s">
        <v>29463</v>
      </c>
      <c r="AD4352" s="5" t="s">
        <v>29464</v>
      </c>
      <c r="AE4352" s="5" t="s">
        <v>29465</v>
      </c>
      <c r="AF4352" s="5" t="s">
        <v>29466</v>
      </c>
    </row>
    <row r="4353" spans="1:32" hidden="1">
      <c r="A4353" s="5" t="s">
        <v>29467</v>
      </c>
      <c r="B4353" s="5" t="str">
        <f>IF(COUNTIF('Leads Priorizados INT'!M:M,A4353)&gt;0,"Sí","No")</f>
        <v>No</v>
      </c>
      <c r="C4353">
        <v>0</v>
      </c>
      <c r="D4353" s="6" t="s">
        <v>414</v>
      </c>
      <c r="E4353" s="5" t="s">
        <v>29468</v>
      </c>
      <c r="F4353" s="5" t="s">
        <v>497</v>
      </c>
      <c r="G4353" s="5" t="s">
        <v>11888</v>
      </c>
      <c r="H4353" s="7">
        <v>598816</v>
      </c>
      <c r="I4353" s="5">
        <v>1</v>
      </c>
      <c r="J4353" s="5">
        <v>1</v>
      </c>
      <c r="K4353" s="5" t="s">
        <v>29469</v>
      </c>
      <c r="L4353" s="5">
        <v>3.0099999999999998E-2</v>
      </c>
      <c r="M4353" s="8"/>
      <c r="N4353" s="8"/>
      <c r="O4353" s="8"/>
      <c r="P4353" s="8"/>
      <c r="Q4353" s="8"/>
      <c r="R4353" s="5" t="s">
        <v>417</v>
      </c>
      <c r="S4353" s="5" t="s">
        <v>417</v>
      </c>
      <c r="T4353" s="5" t="s">
        <v>417</v>
      </c>
      <c r="U4353" s="5" t="s">
        <v>417</v>
      </c>
      <c r="V4353" s="5" t="s">
        <v>417</v>
      </c>
      <c r="W4353" s="5" t="s">
        <v>417</v>
      </c>
      <c r="X4353" s="5" t="s">
        <v>417</v>
      </c>
      <c r="Y4353" s="5" t="s">
        <v>417</v>
      </c>
      <c r="Z4353" s="5" t="s">
        <v>417</v>
      </c>
      <c r="AA4353" s="5" t="s">
        <v>417</v>
      </c>
      <c r="AB4353" s="5"/>
      <c r="AC4353" s="5"/>
      <c r="AD4353" s="5"/>
      <c r="AE4353" s="5"/>
      <c r="AF4353" s="5"/>
    </row>
    <row r="4354" spans="1:32" hidden="1">
      <c r="A4354" s="5" t="s">
        <v>29470</v>
      </c>
      <c r="B4354" s="5" t="str">
        <f>IF(COUNTIF('Leads Priorizados INT'!M:M,A4354)&gt;0,"Sí","No")</f>
        <v>No</v>
      </c>
      <c r="C4354">
        <v>0</v>
      </c>
      <c r="D4354" s="6" t="s">
        <v>414</v>
      </c>
      <c r="E4354" s="5" t="s">
        <v>29471</v>
      </c>
      <c r="F4354" s="5" t="s">
        <v>431</v>
      </c>
      <c r="G4354" s="5" t="s">
        <v>3236</v>
      </c>
      <c r="H4354" s="7">
        <v>1006252</v>
      </c>
      <c r="I4354" s="5">
        <v>5</v>
      </c>
      <c r="J4354" s="5">
        <v>1</v>
      </c>
      <c r="K4354" s="5" t="s">
        <v>29472</v>
      </c>
      <c r="L4354" s="5">
        <v>3.0099999999999998E-2</v>
      </c>
      <c r="M4354" s="8"/>
      <c r="N4354" s="8"/>
      <c r="O4354" s="8"/>
      <c r="P4354" s="8"/>
      <c r="Q4354" s="8"/>
      <c r="R4354" s="5" t="s">
        <v>417</v>
      </c>
      <c r="S4354" s="5" t="s">
        <v>417</v>
      </c>
      <c r="T4354" s="5" t="s">
        <v>417</v>
      </c>
      <c r="U4354" s="5" t="s">
        <v>417</v>
      </c>
      <c r="V4354" s="5" t="s">
        <v>417</v>
      </c>
      <c r="W4354" s="5" t="s">
        <v>417</v>
      </c>
      <c r="X4354" s="5" t="s">
        <v>417</v>
      </c>
      <c r="Y4354" s="5" t="s">
        <v>417</v>
      </c>
      <c r="Z4354" s="5" t="s">
        <v>417</v>
      </c>
      <c r="AA4354" s="5" t="s">
        <v>417</v>
      </c>
      <c r="AB4354" s="5"/>
      <c r="AC4354" s="5"/>
      <c r="AD4354" s="5"/>
      <c r="AE4354" s="5"/>
      <c r="AF4354" s="5"/>
    </row>
    <row r="4355" spans="1:32" hidden="1">
      <c r="A4355" s="5" t="s">
        <v>29473</v>
      </c>
      <c r="B4355" s="5" t="str">
        <f>IF(COUNTIF('Leads Priorizados INT'!M:M,A4355)&gt;0,"Sí","No")</f>
        <v>No</v>
      </c>
      <c r="C4355">
        <v>0</v>
      </c>
      <c r="D4355" s="6" t="s">
        <v>414</v>
      </c>
      <c r="E4355" s="5" t="s">
        <v>29474</v>
      </c>
      <c r="F4355" s="5" t="s">
        <v>152</v>
      </c>
      <c r="G4355" s="5" t="s">
        <v>1641</v>
      </c>
      <c r="H4355" s="7">
        <v>302327</v>
      </c>
      <c r="I4355" s="5">
        <v>2</v>
      </c>
      <c r="J4355" s="5">
        <v>1</v>
      </c>
      <c r="K4355" s="5" t="s">
        <v>29475</v>
      </c>
      <c r="L4355" s="5">
        <v>3.0099999999999998E-2</v>
      </c>
      <c r="M4355" s="8"/>
      <c r="N4355" s="8"/>
      <c r="O4355" s="8"/>
      <c r="P4355" s="8"/>
      <c r="Q4355" s="8"/>
      <c r="R4355" s="5" t="s">
        <v>417</v>
      </c>
      <c r="S4355" s="5" t="s">
        <v>417</v>
      </c>
      <c r="T4355" s="5" t="s">
        <v>417</v>
      </c>
      <c r="U4355" s="5" t="s">
        <v>417</v>
      </c>
      <c r="V4355" s="5" t="s">
        <v>417</v>
      </c>
      <c r="W4355" s="5" t="s">
        <v>417</v>
      </c>
      <c r="X4355" s="5" t="s">
        <v>417</v>
      </c>
      <c r="Y4355" s="5" t="s">
        <v>417</v>
      </c>
      <c r="Z4355" s="5" t="s">
        <v>417</v>
      </c>
      <c r="AA4355" s="5" t="s">
        <v>417</v>
      </c>
      <c r="AB4355" s="5"/>
      <c r="AC4355" s="5"/>
      <c r="AD4355" s="5"/>
      <c r="AE4355" s="5"/>
      <c r="AF4355" s="5"/>
    </row>
    <row r="4356" spans="1:32" hidden="1">
      <c r="A4356" s="5" t="s">
        <v>29476</v>
      </c>
      <c r="B4356" s="5" t="str">
        <f>IF(COUNTIF('Leads Priorizados INT'!M:M,A4356)&gt;0,"Sí","No")</f>
        <v>No</v>
      </c>
      <c r="C4356">
        <v>0</v>
      </c>
      <c r="D4356" s="6" t="s">
        <v>414</v>
      </c>
      <c r="E4356" s="5" t="s">
        <v>29477</v>
      </c>
      <c r="F4356" s="5" t="s">
        <v>152</v>
      </c>
      <c r="G4356" s="5" t="s">
        <v>1749</v>
      </c>
      <c r="H4356" s="7">
        <v>2426737</v>
      </c>
      <c r="I4356" s="5">
        <v>9</v>
      </c>
      <c r="J4356" s="5">
        <v>1</v>
      </c>
      <c r="K4356" s="5" t="s">
        <v>29478</v>
      </c>
      <c r="L4356" s="5">
        <v>3.0099999999999998E-2</v>
      </c>
      <c r="M4356" s="8">
        <v>914361659</v>
      </c>
      <c r="N4356" s="8"/>
      <c r="O4356" s="8"/>
      <c r="P4356" s="8"/>
      <c r="Q4356" s="8"/>
      <c r="R4356" s="5" t="s">
        <v>417</v>
      </c>
      <c r="S4356" s="5" t="s">
        <v>417</v>
      </c>
      <c r="T4356" s="5" t="s">
        <v>417</v>
      </c>
      <c r="U4356" s="5" t="s">
        <v>417</v>
      </c>
      <c r="V4356" s="5" t="s">
        <v>417</v>
      </c>
      <c r="W4356" s="5" t="s">
        <v>417</v>
      </c>
      <c r="X4356" s="5" t="s">
        <v>417</v>
      </c>
      <c r="Y4356" s="5" t="s">
        <v>417</v>
      </c>
      <c r="Z4356" s="5" t="s">
        <v>417</v>
      </c>
      <c r="AA4356" s="5" t="s">
        <v>417</v>
      </c>
      <c r="AB4356" s="5"/>
      <c r="AC4356" s="5"/>
      <c r="AD4356" s="5"/>
      <c r="AE4356" s="5"/>
      <c r="AF4356" s="5"/>
    </row>
    <row r="4357" spans="1:32" hidden="1">
      <c r="A4357" s="5" t="s">
        <v>29479</v>
      </c>
      <c r="B4357" s="5" t="str">
        <f>IF(COUNTIF('Leads Priorizados INT'!M:M,A4357)&gt;0,"Sí","No")</f>
        <v>No</v>
      </c>
      <c r="C4357">
        <v>0</v>
      </c>
      <c r="D4357" s="6" t="s">
        <v>414</v>
      </c>
      <c r="E4357" s="5" t="s">
        <v>29480</v>
      </c>
      <c r="F4357" s="5" t="s">
        <v>152</v>
      </c>
      <c r="G4357" s="5" t="s">
        <v>20431</v>
      </c>
      <c r="H4357" s="7">
        <v>781531</v>
      </c>
      <c r="I4357" s="5">
        <v>1</v>
      </c>
      <c r="J4357" s="5">
        <v>1</v>
      </c>
      <c r="K4357" s="5" t="s">
        <v>29481</v>
      </c>
      <c r="L4357" s="5">
        <v>3.0099999999999998E-2</v>
      </c>
      <c r="M4357" s="8"/>
      <c r="N4357" s="8"/>
      <c r="O4357" s="8"/>
      <c r="P4357" s="8"/>
      <c r="Q4357" s="8"/>
      <c r="R4357" s="5" t="s">
        <v>417</v>
      </c>
      <c r="S4357" s="5" t="s">
        <v>417</v>
      </c>
      <c r="T4357" s="5" t="s">
        <v>417</v>
      </c>
      <c r="U4357" s="5" t="s">
        <v>417</v>
      </c>
      <c r="V4357" s="5" t="s">
        <v>417</v>
      </c>
      <c r="W4357" s="5" t="s">
        <v>417</v>
      </c>
      <c r="X4357" s="5" t="s">
        <v>417</v>
      </c>
      <c r="Y4357" s="5" t="s">
        <v>417</v>
      </c>
      <c r="Z4357" s="5" t="s">
        <v>417</v>
      </c>
      <c r="AA4357" s="5" t="s">
        <v>417</v>
      </c>
      <c r="AB4357" s="5"/>
      <c r="AC4357" s="5"/>
      <c r="AD4357" s="5"/>
      <c r="AE4357" s="5"/>
      <c r="AF4357" s="5"/>
    </row>
    <row r="4358" spans="1:32">
      <c r="A4358" s="5" t="s">
        <v>29482</v>
      </c>
      <c r="B4358" s="5" t="str">
        <f>IF(COUNTIF('Leads Priorizados INT'!M:M,A4358)&gt;0,"Sí","No")</f>
        <v>No</v>
      </c>
      <c r="C4358">
        <v>1</v>
      </c>
      <c r="D4358" s="6" t="s">
        <v>414</v>
      </c>
      <c r="E4358" s="5" t="s">
        <v>29483</v>
      </c>
      <c r="F4358" s="5" t="s">
        <v>700</v>
      </c>
      <c r="G4358" s="5" t="s">
        <v>29484</v>
      </c>
      <c r="H4358" s="7">
        <v>786811</v>
      </c>
      <c r="I4358" s="5">
        <v>1</v>
      </c>
      <c r="J4358" s="5">
        <v>1</v>
      </c>
      <c r="K4358" s="5" t="s">
        <v>29485</v>
      </c>
      <c r="L4358" s="5">
        <v>3.0099999999999998E-2</v>
      </c>
      <c r="M4358" s="8">
        <v>954077727</v>
      </c>
      <c r="N4358" s="8"/>
      <c r="O4358" s="8"/>
      <c r="P4358" s="8"/>
      <c r="Q4358" s="8"/>
      <c r="R4358" s="5" t="s">
        <v>417</v>
      </c>
      <c r="S4358" s="5" t="s">
        <v>417</v>
      </c>
      <c r="T4358" s="5" t="s">
        <v>417</v>
      </c>
      <c r="U4358" s="5" t="s">
        <v>417</v>
      </c>
      <c r="V4358" s="5" t="s">
        <v>417</v>
      </c>
      <c r="W4358" s="5" t="s">
        <v>417</v>
      </c>
      <c r="X4358" s="5" t="s">
        <v>417</v>
      </c>
      <c r="Y4358" s="5" t="s">
        <v>417</v>
      </c>
      <c r="Z4358" s="5" t="s">
        <v>417</v>
      </c>
      <c r="AA4358" s="5" t="s">
        <v>417</v>
      </c>
      <c r="AB4358" s="5"/>
      <c r="AC4358" s="5"/>
      <c r="AD4358" s="5"/>
      <c r="AE4358" s="5"/>
      <c r="AF4358" s="5"/>
    </row>
    <row r="4359" spans="1:32" hidden="1">
      <c r="A4359" s="5" t="s">
        <v>29486</v>
      </c>
      <c r="B4359" s="5" t="str">
        <f>IF(COUNTIF('Leads Priorizados INT'!M:M,A4359)&gt;0,"Sí","No")</f>
        <v>No</v>
      </c>
      <c r="C4359">
        <v>0</v>
      </c>
      <c r="D4359" s="6" t="s">
        <v>414</v>
      </c>
      <c r="E4359" s="5" t="s">
        <v>29487</v>
      </c>
      <c r="F4359" s="5" t="s">
        <v>5592</v>
      </c>
      <c r="G4359" s="5" t="s">
        <v>29488</v>
      </c>
      <c r="H4359" s="7">
        <v>4045018</v>
      </c>
      <c r="I4359" s="5">
        <v>22</v>
      </c>
      <c r="J4359" s="5">
        <v>2</v>
      </c>
      <c r="K4359" s="5" t="s">
        <v>29489</v>
      </c>
      <c r="L4359" s="5">
        <v>0.03</v>
      </c>
      <c r="M4359" s="8"/>
      <c r="N4359" s="8"/>
      <c r="O4359" s="8"/>
      <c r="P4359" s="8"/>
      <c r="Q4359" s="8"/>
      <c r="R4359" s="5" t="s">
        <v>417</v>
      </c>
      <c r="S4359" s="5" t="s">
        <v>417</v>
      </c>
      <c r="T4359" s="5" t="s">
        <v>417</v>
      </c>
      <c r="U4359" s="5" t="s">
        <v>417</v>
      </c>
      <c r="V4359" s="5" t="s">
        <v>417</v>
      </c>
      <c r="W4359" s="5" t="s">
        <v>417</v>
      </c>
      <c r="X4359" s="5" t="s">
        <v>417</v>
      </c>
      <c r="Y4359" s="5" t="s">
        <v>417</v>
      </c>
      <c r="Z4359" s="5" t="s">
        <v>417</v>
      </c>
      <c r="AA4359" s="5" t="s">
        <v>417</v>
      </c>
      <c r="AB4359" s="5"/>
      <c r="AC4359" s="5"/>
      <c r="AD4359" s="5"/>
      <c r="AE4359" s="5"/>
      <c r="AF4359" s="5"/>
    </row>
    <row r="4360" spans="1:32" hidden="1">
      <c r="A4360" s="5" t="s">
        <v>29490</v>
      </c>
      <c r="B4360" s="5" t="str">
        <f>IF(COUNTIF('Leads Priorizados INT'!M:M,A4360)&gt;0,"Sí","No")</f>
        <v>No</v>
      </c>
      <c r="C4360">
        <v>0</v>
      </c>
      <c r="D4360" s="6" t="s">
        <v>414</v>
      </c>
      <c r="E4360" s="5" t="s">
        <v>29491</v>
      </c>
      <c r="F4360" s="5" t="s">
        <v>721</v>
      </c>
      <c r="G4360" s="5" t="s">
        <v>2602</v>
      </c>
      <c r="H4360" s="7">
        <v>497626</v>
      </c>
      <c r="I4360" s="5">
        <v>1</v>
      </c>
      <c r="J4360" s="5">
        <v>1</v>
      </c>
      <c r="K4360" s="5" t="s">
        <v>29492</v>
      </c>
      <c r="L4360" s="5">
        <v>0.03</v>
      </c>
      <c r="M4360" s="8"/>
      <c r="N4360" s="8"/>
      <c r="O4360" s="8"/>
      <c r="P4360" s="8"/>
      <c r="Q4360" s="8"/>
      <c r="R4360" s="5" t="s">
        <v>417</v>
      </c>
      <c r="S4360" s="5" t="s">
        <v>417</v>
      </c>
      <c r="T4360" s="5" t="s">
        <v>417</v>
      </c>
      <c r="U4360" s="5" t="s">
        <v>417</v>
      </c>
      <c r="V4360" s="5" t="s">
        <v>417</v>
      </c>
      <c r="W4360" s="5" t="s">
        <v>417</v>
      </c>
      <c r="X4360" s="5" t="s">
        <v>417</v>
      </c>
      <c r="Y4360" s="5" t="s">
        <v>417</v>
      </c>
      <c r="Z4360" s="5" t="s">
        <v>417</v>
      </c>
      <c r="AA4360" s="5" t="s">
        <v>417</v>
      </c>
      <c r="AB4360" s="5"/>
      <c r="AC4360" s="5"/>
      <c r="AD4360" s="5"/>
      <c r="AE4360" s="5"/>
      <c r="AF4360" s="5"/>
    </row>
    <row r="4361" spans="1:32" hidden="1">
      <c r="A4361" s="5" t="s">
        <v>29493</v>
      </c>
      <c r="B4361" s="5" t="str">
        <f>IF(COUNTIF('Leads Priorizados INT'!M:M,A4361)&gt;0,"Sí","No")</f>
        <v>No</v>
      </c>
      <c r="C4361">
        <v>0</v>
      </c>
      <c r="D4361" s="6" t="s">
        <v>414</v>
      </c>
      <c r="E4361" s="5" t="s">
        <v>29494</v>
      </c>
      <c r="F4361" s="5" t="s">
        <v>3374</v>
      </c>
      <c r="G4361" s="5" t="s">
        <v>16509</v>
      </c>
      <c r="H4361" s="7">
        <v>648313</v>
      </c>
      <c r="I4361" s="5">
        <v>1</v>
      </c>
      <c r="J4361" s="5">
        <v>1</v>
      </c>
      <c r="K4361" s="5" t="s">
        <v>29495</v>
      </c>
      <c r="L4361" s="5">
        <v>0.03</v>
      </c>
      <c r="M4361" s="8">
        <v>916591125</v>
      </c>
      <c r="N4361" s="8"/>
      <c r="O4361" s="8"/>
      <c r="P4361" s="8"/>
      <c r="Q4361" s="8"/>
      <c r="R4361" s="5" t="s">
        <v>417</v>
      </c>
      <c r="S4361" s="5" t="s">
        <v>417</v>
      </c>
      <c r="T4361" s="5" t="s">
        <v>417</v>
      </c>
      <c r="U4361" s="5" t="s">
        <v>417</v>
      </c>
      <c r="V4361" s="5" t="s">
        <v>417</v>
      </c>
      <c r="W4361" s="5" t="s">
        <v>417</v>
      </c>
      <c r="X4361" s="5" t="s">
        <v>417</v>
      </c>
      <c r="Y4361" s="5" t="s">
        <v>417</v>
      </c>
      <c r="Z4361" s="5" t="s">
        <v>417</v>
      </c>
      <c r="AA4361" s="5" t="s">
        <v>417</v>
      </c>
      <c r="AB4361" s="5" t="s">
        <v>29496</v>
      </c>
      <c r="AC4361" s="5"/>
      <c r="AD4361" s="5"/>
      <c r="AE4361" s="5"/>
      <c r="AF4361" s="5"/>
    </row>
    <row r="4362" spans="1:32" hidden="1">
      <c r="A4362" s="5" t="s">
        <v>29497</v>
      </c>
      <c r="B4362" s="5" t="str">
        <f>IF(COUNTIF('Leads Priorizados INT'!M:M,A4362)&gt;0,"Sí","No")</f>
        <v>No</v>
      </c>
      <c r="C4362">
        <v>0</v>
      </c>
      <c r="D4362" s="6" t="s">
        <v>414</v>
      </c>
      <c r="E4362" s="5" t="s">
        <v>29498</v>
      </c>
      <c r="F4362" s="5" t="s">
        <v>152</v>
      </c>
      <c r="G4362" s="5" t="s">
        <v>1894</v>
      </c>
      <c r="H4362" s="7">
        <v>806689</v>
      </c>
      <c r="I4362" s="5">
        <v>2</v>
      </c>
      <c r="J4362" s="5">
        <v>1</v>
      </c>
      <c r="K4362" s="5" t="s">
        <v>29499</v>
      </c>
      <c r="L4362" s="5">
        <v>2.9899999999999999E-2</v>
      </c>
      <c r="M4362" s="8">
        <v>913667604</v>
      </c>
      <c r="N4362" s="8">
        <v>913668772</v>
      </c>
      <c r="O4362" s="8"/>
      <c r="P4362" s="8"/>
      <c r="Q4362" s="8"/>
      <c r="R4362" s="5" t="s">
        <v>417</v>
      </c>
      <c r="S4362" s="5" t="s">
        <v>417</v>
      </c>
      <c r="T4362" s="5" t="s">
        <v>417</v>
      </c>
      <c r="U4362" s="5" t="s">
        <v>417</v>
      </c>
      <c r="V4362" s="5" t="s">
        <v>417</v>
      </c>
      <c r="W4362" s="5" t="s">
        <v>417</v>
      </c>
      <c r="X4362" s="5" t="s">
        <v>417</v>
      </c>
      <c r="Y4362" s="5" t="s">
        <v>417</v>
      </c>
      <c r="Z4362" s="5" t="s">
        <v>417</v>
      </c>
      <c r="AA4362" s="5" t="s">
        <v>417</v>
      </c>
      <c r="AB4362" s="5"/>
      <c r="AC4362" s="5"/>
      <c r="AD4362" s="5"/>
      <c r="AE4362" s="5"/>
      <c r="AF4362" s="5"/>
    </row>
    <row r="4363" spans="1:32" hidden="1">
      <c r="A4363" s="5" t="s">
        <v>29500</v>
      </c>
      <c r="B4363" s="5" t="str">
        <f>IF(COUNTIF('Leads Priorizados INT'!M:M,A4363)&gt;0,"Sí","No")</f>
        <v>No</v>
      </c>
      <c r="C4363">
        <v>0</v>
      </c>
      <c r="D4363" s="6" t="s">
        <v>414</v>
      </c>
      <c r="E4363" s="5" t="s">
        <v>29501</v>
      </c>
      <c r="F4363" s="5" t="s">
        <v>2007</v>
      </c>
      <c r="G4363" s="5" t="s">
        <v>11532</v>
      </c>
      <c r="H4363" s="7">
        <v>421600</v>
      </c>
      <c r="I4363" s="5">
        <v>5</v>
      </c>
      <c r="J4363" s="5">
        <v>2</v>
      </c>
      <c r="K4363" s="5" t="s">
        <v>29502</v>
      </c>
      <c r="L4363" s="5">
        <v>2.9899999999999999E-2</v>
      </c>
      <c r="M4363" s="8">
        <v>950293297</v>
      </c>
      <c r="N4363" s="8">
        <v>619329815</v>
      </c>
      <c r="O4363" s="8">
        <v>619003122</v>
      </c>
      <c r="P4363" s="8">
        <v>607329654</v>
      </c>
      <c r="Q4363" s="8"/>
      <c r="R4363" s="5" t="s">
        <v>417</v>
      </c>
      <c r="S4363" s="5" t="s">
        <v>417</v>
      </c>
      <c r="T4363" s="5" t="s">
        <v>417</v>
      </c>
      <c r="U4363" s="5" t="s">
        <v>417</v>
      </c>
      <c r="V4363" s="5" t="s">
        <v>417</v>
      </c>
      <c r="W4363" s="5" t="s">
        <v>417</v>
      </c>
      <c r="X4363" s="5" t="s">
        <v>417</v>
      </c>
      <c r="Y4363" s="5" t="s">
        <v>417</v>
      </c>
      <c r="Z4363" s="5" t="s">
        <v>417</v>
      </c>
      <c r="AA4363" s="5" t="s">
        <v>417</v>
      </c>
      <c r="AB4363" s="5" t="s">
        <v>29503</v>
      </c>
      <c r="AC4363" s="5"/>
      <c r="AD4363" s="5"/>
      <c r="AE4363" s="5"/>
      <c r="AF4363" s="5"/>
    </row>
    <row r="4364" spans="1:32" hidden="1">
      <c r="A4364" s="5" t="s">
        <v>29504</v>
      </c>
      <c r="B4364" s="5" t="str">
        <f>IF(COUNTIF('Leads Priorizados INT'!M:M,A4364)&gt;0,"Sí","No")</f>
        <v>No</v>
      </c>
      <c r="C4364">
        <v>0</v>
      </c>
      <c r="D4364" s="6" t="s">
        <v>414</v>
      </c>
      <c r="E4364" s="5" t="s">
        <v>29505</v>
      </c>
      <c r="F4364" s="5" t="s">
        <v>700</v>
      </c>
      <c r="G4364" s="5" t="s">
        <v>9480</v>
      </c>
      <c r="H4364" s="7">
        <v>327017</v>
      </c>
      <c r="I4364" s="5">
        <v>1</v>
      </c>
      <c r="J4364" s="5">
        <v>1</v>
      </c>
      <c r="K4364" s="5" t="s">
        <v>29506</v>
      </c>
      <c r="L4364" s="5">
        <v>2.9899999999999999E-2</v>
      </c>
      <c r="M4364" s="8"/>
      <c r="N4364" s="8"/>
      <c r="O4364" s="8"/>
      <c r="P4364" s="8"/>
      <c r="Q4364" s="8"/>
      <c r="R4364" s="5" t="s">
        <v>417</v>
      </c>
      <c r="S4364" s="5" t="s">
        <v>417</v>
      </c>
      <c r="T4364" s="5" t="s">
        <v>417</v>
      </c>
      <c r="U4364" s="5" t="s">
        <v>417</v>
      </c>
      <c r="V4364" s="5" t="s">
        <v>417</v>
      </c>
      <c r="W4364" s="5" t="s">
        <v>417</v>
      </c>
      <c r="X4364" s="5" t="s">
        <v>417</v>
      </c>
      <c r="Y4364" s="5" t="s">
        <v>417</v>
      </c>
      <c r="Z4364" s="5" t="s">
        <v>417</v>
      </c>
      <c r="AA4364" s="5" t="s">
        <v>417</v>
      </c>
      <c r="AB4364" s="5"/>
      <c r="AC4364" s="5"/>
      <c r="AD4364" s="5"/>
      <c r="AE4364" s="5"/>
      <c r="AF4364" s="5"/>
    </row>
    <row r="4365" spans="1:32" hidden="1">
      <c r="A4365" s="5" t="s">
        <v>29507</v>
      </c>
      <c r="B4365" s="5" t="str">
        <f>IF(COUNTIF('Leads Priorizados INT'!M:M,A4365)&gt;0,"Sí","No")</f>
        <v>No</v>
      </c>
      <c r="C4365">
        <v>0</v>
      </c>
      <c r="D4365" s="6" t="s">
        <v>414</v>
      </c>
      <c r="E4365" s="5" t="s">
        <v>29508</v>
      </c>
      <c r="F4365" s="5" t="s">
        <v>1382</v>
      </c>
      <c r="G4365" s="5" t="s">
        <v>29509</v>
      </c>
      <c r="H4365" s="7">
        <v>327506</v>
      </c>
      <c r="I4365" s="5">
        <v>3</v>
      </c>
      <c r="J4365" s="5">
        <v>1</v>
      </c>
      <c r="K4365" s="5" t="s">
        <v>29510</v>
      </c>
      <c r="L4365" s="5">
        <v>2.9899999999999999E-2</v>
      </c>
      <c r="M4365" s="8">
        <v>961113938</v>
      </c>
      <c r="N4365" s="8">
        <v>961441482</v>
      </c>
      <c r="O4365" s="8">
        <v>911107844</v>
      </c>
      <c r="P4365" s="8"/>
      <c r="Q4365" s="8"/>
      <c r="R4365" s="5" t="s">
        <v>417</v>
      </c>
      <c r="S4365" s="5" t="s">
        <v>417</v>
      </c>
      <c r="T4365" s="5" t="s">
        <v>417</v>
      </c>
      <c r="U4365" s="5" t="s">
        <v>417</v>
      </c>
      <c r="V4365" s="5" t="s">
        <v>417</v>
      </c>
      <c r="W4365" s="5" t="s">
        <v>417</v>
      </c>
      <c r="X4365" s="5" t="s">
        <v>417</v>
      </c>
      <c r="Y4365" s="5" t="s">
        <v>417</v>
      </c>
      <c r="Z4365" s="5" t="s">
        <v>417</v>
      </c>
      <c r="AA4365" s="5" t="s">
        <v>417</v>
      </c>
      <c r="AB4365" s="5" t="s">
        <v>29511</v>
      </c>
      <c r="AC4365" s="5"/>
      <c r="AD4365" s="5"/>
      <c r="AE4365" s="5"/>
      <c r="AF4365" s="5"/>
    </row>
    <row r="4366" spans="1:32" hidden="1">
      <c r="A4366" s="5" t="s">
        <v>29512</v>
      </c>
      <c r="B4366" s="5" t="str">
        <f>IF(COUNTIF('Leads Priorizados INT'!M:M,A4366)&gt;0,"Sí","No")</f>
        <v>No</v>
      </c>
      <c r="C4366">
        <v>0</v>
      </c>
      <c r="D4366" s="6" t="s">
        <v>414</v>
      </c>
      <c r="E4366" s="5" t="s">
        <v>29513</v>
      </c>
      <c r="F4366" s="5" t="s">
        <v>431</v>
      </c>
      <c r="G4366" s="5" t="s">
        <v>2206</v>
      </c>
      <c r="H4366" s="7">
        <v>699678</v>
      </c>
      <c r="I4366" s="5">
        <v>2</v>
      </c>
      <c r="J4366" s="5">
        <v>1</v>
      </c>
      <c r="K4366" s="5" t="s">
        <v>29514</v>
      </c>
      <c r="L4366" s="5">
        <v>2.98E-2</v>
      </c>
      <c r="M4366" s="8"/>
      <c r="N4366" s="8"/>
      <c r="O4366" s="8"/>
      <c r="P4366" s="8"/>
      <c r="Q4366" s="8"/>
      <c r="R4366" s="5" t="s">
        <v>417</v>
      </c>
      <c r="S4366" s="5" t="s">
        <v>417</v>
      </c>
      <c r="T4366" s="5" t="s">
        <v>417</v>
      </c>
      <c r="U4366" s="5" t="s">
        <v>417</v>
      </c>
      <c r="V4366" s="5" t="s">
        <v>417</v>
      </c>
      <c r="W4366" s="5" t="s">
        <v>417</v>
      </c>
      <c r="X4366" s="5" t="s">
        <v>417</v>
      </c>
      <c r="Y4366" s="5" t="s">
        <v>417</v>
      </c>
      <c r="Z4366" s="5" t="s">
        <v>417</v>
      </c>
      <c r="AA4366" s="5" t="s">
        <v>417</v>
      </c>
      <c r="AB4366" s="5"/>
      <c r="AC4366" s="5"/>
      <c r="AD4366" s="5"/>
      <c r="AE4366" s="5"/>
      <c r="AF4366" s="5"/>
    </row>
    <row r="4367" spans="1:32" hidden="1">
      <c r="A4367" s="5" t="s">
        <v>29515</v>
      </c>
      <c r="B4367" s="5" t="str">
        <f>IF(COUNTIF('Leads Priorizados INT'!M:M,A4367)&gt;0,"Sí","No")</f>
        <v>No</v>
      </c>
      <c r="C4367">
        <v>0</v>
      </c>
      <c r="D4367" s="6" t="s">
        <v>414</v>
      </c>
      <c r="E4367" s="5" t="s">
        <v>29516</v>
      </c>
      <c r="F4367" s="5" t="s">
        <v>431</v>
      </c>
      <c r="G4367" s="5" t="s">
        <v>9448</v>
      </c>
      <c r="H4367" s="7">
        <v>702887</v>
      </c>
      <c r="I4367" s="5">
        <v>15</v>
      </c>
      <c r="J4367" s="5">
        <v>1</v>
      </c>
      <c r="K4367" s="5" t="s">
        <v>29517</v>
      </c>
      <c r="L4367" s="5">
        <v>2.98E-2</v>
      </c>
      <c r="M4367" s="8"/>
      <c r="N4367" s="8"/>
      <c r="O4367" s="8"/>
      <c r="P4367" s="8"/>
      <c r="Q4367" s="8"/>
      <c r="R4367" s="5" t="s">
        <v>417</v>
      </c>
      <c r="S4367" s="5" t="s">
        <v>417</v>
      </c>
      <c r="T4367" s="5" t="s">
        <v>417</v>
      </c>
      <c r="U4367" s="5" t="s">
        <v>417</v>
      </c>
      <c r="V4367" s="5" t="s">
        <v>417</v>
      </c>
      <c r="W4367" s="5" t="s">
        <v>417</v>
      </c>
      <c r="X4367" s="5" t="s">
        <v>417</v>
      </c>
      <c r="Y4367" s="5" t="s">
        <v>417</v>
      </c>
      <c r="Z4367" s="5" t="s">
        <v>417</v>
      </c>
      <c r="AA4367" s="5" t="s">
        <v>417</v>
      </c>
      <c r="AB4367" s="5"/>
      <c r="AC4367" s="5"/>
      <c r="AD4367" s="5"/>
      <c r="AE4367" s="5"/>
      <c r="AF4367" s="5"/>
    </row>
    <row r="4368" spans="1:32" hidden="1">
      <c r="A4368" s="5" t="s">
        <v>29518</v>
      </c>
      <c r="B4368" s="5" t="str">
        <f>IF(COUNTIF('Leads Priorizados INT'!M:M,A4368)&gt;0,"Sí","No")</f>
        <v>No</v>
      </c>
      <c r="C4368">
        <v>0</v>
      </c>
      <c r="D4368" s="6" t="s">
        <v>414</v>
      </c>
      <c r="E4368" s="5" t="s">
        <v>29519</v>
      </c>
      <c r="F4368" s="5" t="s">
        <v>152</v>
      </c>
      <c r="G4368" s="5" t="s">
        <v>3335</v>
      </c>
      <c r="H4368" s="7">
        <v>400894</v>
      </c>
      <c r="I4368" s="5">
        <v>2</v>
      </c>
      <c r="J4368" s="5">
        <v>1</v>
      </c>
      <c r="K4368" s="5" t="s">
        <v>29520</v>
      </c>
      <c r="L4368" s="5">
        <v>2.98E-2</v>
      </c>
      <c r="M4368" s="8">
        <v>619647725</v>
      </c>
      <c r="N4368" s="8">
        <v>615012937</v>
      </c>
      <c r="O4368" s="8">
        <v>608959138</v>
      </c>
      <c r="P4368" s="8">
        <v>676601466</v>
      </c>
      <c r="Q4368" s="8">
        <v>676453420</v>
      </c>
      <c r="R4368" s="5" t="s">
        <v>417</v>
      </c>
      <c r="S4368" s="5" t="s">
        <v>417</v>
      </c>
      <c r="T4368" s="5" t="s">
        <v>417</v>
      </c>
      <c r="U4368" s="5" t="s">
        <v>417</v>
      </c>
      <c r="V4368" s="5" t="s">
        <v>417</v>
      </c>
      <c r="W4368" s="5" t="s">
        <v>417</v>
      </c>
      <c r="X4368" s="5" t="s">
        <v>417</v>
      </c>
      <c r="Y4368" s="5" t="s">
        <v>417</v>
      </c>
      <c r="Z4368" s="5" t="s">
        <v>417</v>
      </c>
      <c r="AA4368" s="5" t="s">
        <v>417</v>
      </c>
      <c r="AB4368" s="5"/>
      <c r="AC4368" s="5"/>
      <c r="AD4368" s="5"/>
      <c r="AE4368" s="5"/>
      <c r="AF4368" s="5"/>
    </row>
    <row r="4369" spans="1:32" hidden="1">
      <c r="A4369" s="5" t="s">
        <v>29521</v>
      </c>
      <c r="B4369" s="5" t="str">
        <f>IF(COUNTIF('Leads Priorizados INT'!M:M,A4369)&gt;0,"Sí","No")</f>
        <v>No</v>
      </c>
      <c r="C4369">
        <v>0</v>
      </c>
      <c r="D4369" s="6" t="s">
        <v>414</v>
      </c>
      <c r="E4369" s="5" t="s">
        <v>29522</v>
      </c>
      <c r="F4369" s="5" t="s">
        <v>700</v>
      </c>
      <c r="G4369" s="5" t="s">
        <v>21948</v>
      </c>
      <c r="H4369" s="7">
        <v>487378</v>
      </c>
      <c r="I4369" s="5">
        <v>3</v>
      </c>
      <c r="J4369" s="5">
        <v>1</v>
      </c>
      <c r="K4369" s="5" t="s">
        <v>29523</v>
      </c>
      <c r="L4369" s="5">
        <v>2.98E-2</v>
      </c>
      <c r="M4369" s="8"/>
      <c r="N4369" s="8"/>
      <c r="O4369" s="8"/>
      <c r="P4369" s="8"/>
      <c r="Q4369" s="8"/>
      <c r="R4369" s="5" t="s">
        <v>417</v>
      </c>
      <c r="S4369" s="5" t="s">
        <v>417</v>
      </c>
      <c r="T4369" s="5" t="s">
        <v>417</v>
      </c>
      <c r="U4369" s="5" t="s">
        <v>417</v>
      </c>
      <c r="V4369" s="5" t="s">
        <v>417</v>
      </c>
      <c r="W4369" s="5" t="s">
        <v>417</v>
      </c>
      <c r="X4369" s="5" t="s">
        <v>417</v>
      </c>
      <c r="Y4369" s="5" t="s">
        <v>417</v>
      </c>
      <c r="Z4369" s="5" t="s">
        <v>417</v>
      </c>
      <c r="AA4369" s="5" t="s">
        <v>417</v>
      </c>
      <c r="AB4369" s="5"/>
      <c r="AC4369" s="5"/>
      <c r="AD4369" s="5"/>
      <c r="AE4369" s="5"/>
      <c r="AF4369" s="5"/>
    </row>
    <row r="4370" spans="1:32" hidden="1">
      <c r="A4370" s="5" t="s">
        <v>29524</v>
      </c>
      <c r="B4370" s="5" t="str">
        <f>IF(COUNTIF('Leads Priorizados INT'!M:M,A4370)&gt;0,"Sí","No")</f>
        <v>No</v>
      </c>
      <c r="C4370">
        <v>0</v>
      </c>
      <c r="D4370" s="6" t="s">
        <v>414</v>
      </c>
      <c r="E4370" s="5" t="s">
        <v>29525</v>
      </c>
      <c r="F4370" s="5" t="s">
        <v>1245</v>
      </c>
      <c r="G4370" s="5" t="s">
        <v>9618</v>
      </c>
      <c r="H4370" s="7">
        <v>317172</v>
      </c>
      <c r="I4370" s="5">
        <v>6</v>
      </c>
      <c r="J4370" s="5">
        <v>1</v>
      </c>
      <c r="K4370" s="5" t="s">
        <v>29526</v>
      </c>
      <c r="L4370" s="5">
        <v>2.98E-2</v>
      </c>
      <c r="M4370" s="8">
        <v>944235017</v>
      </c>
      <c r="N4370" s="8"/>
      <c r="O4370" s="8"/>
      <c r="P4370" s="8"/>
      <c r="Q4370" s="8"/>
      <c r="R4370" s="5" t="s">
        <v>417</v>
      </c>
      <c r="S4370" s="5" t="s">
        <v>417</v>
      </c>
      <c r="T4370" s="5" t="s">
        <v>417</v>
      </c>
      <c r="U4370" s="5" t="s">
        <v>417</v>
      </c>
      <c r="V4370" s="5" t="s">
        <v>417</v>
      </c>
      <c r="W4370" s="5" t="s">
        <v>417</v>
      </c>
      <c r="X4370" s="5" t="s">
        <v>417</v>
      </c>
      <c r="Y4370" s="5" t="s">
        <v>417</v>
      </c>
      <c r="Z4370" s="5" t="s">
        <v>417</v>
      </c>
      <c r="AA4370" s="5" t="s">
        <v>417</v>
      </c>
      <c r="AB4370" s="5"/>
      <c r="AC4370" s="5"/>
      <c r="AD4370" s="5"/>
      <c r="AE4370" s="5"/>
      <c r="AF4370" s="5"/>
    </row>
    <row r="4371" spans="1:32" hidden="1">
      <c r="A4371" s="5" t="s">
        <v>29527</v>
      </c>
      <c r="B4371" s="5" t="str">
        <f>IF(COUNTIF('Leads Priorizados INT'!M:M,A4371)&gt;0,"Sí","No")</f>
        <v>No</v>
      </c>
      <c r="C4371">
        <v>0</v>
      </c>
      <c r="D4371" s="6" t="s">
        <v>414</v>
      </c>
      <c r="E4371" s="5" t="s">
        <v>29528</v>
      </c>
      <c r="F4371" s="5" t="s">
        <v>3740</v>
      </c>
      <c r="G4371" s="5" t="s">
        <v>28373</v>
      </c>
      <c r="H4371" s="7">
        <v>999926</v>
      </c>
      <c r="I4371" s="5">
        <v>4</v>
      </c>
      <c r="J4371" s="5">
        <v>5</v>
      </c>
      <c r="K4371" s="5" t="s">
        <v>29529</v>
      </c>
      <c r="L4371" s="5">
        <v>2.9700000000000001E-2</v>
      </c>
      <c r="M4371" s="8">
        <v>956145708</v>
      </c>
      <c r="N4371" s="8">
        <v>956144441</v>
      </c>
      <c r="O4371" s="8">
        <v>607636612</v>
      </c>
      <c r="P4371" s="8">
        <v>625037563</v>
      </c>
      <c r="Q4371" s="8">
        <v>661420900</v>
      </c>
      <c r="R4371" s="5" t="s">
        <v>417</v>
      </c>
      <c r="S4371" s="5" t="s">
        <v>417</v>
      </c>
      <c r="T4371" s="5" t="s">
        <v>417</v>
      </c>
      <c r="U4371" s="5" t="s">
        <v>417</v>
      </c>
      <c r="V4371" s="5" t="s">
        <v>417</v>
      </c>
      <c r="W4371" s="5" t="s">
        <v>417</v>
      </c>
      <c r="X4371" s="5" t="s">
        <v>417</v>
      </c>
      <c r="Y4371" s="5" t="s">
        <v>417</v>
      </c>
      <c r="Z4371" s="5" t="s">
        <v>417</v>
      </c>
      <c r="AA4371" s="5" t="s">
        <v>417</v>
      </c>
      <c r="AB4371" s="5"/>
      <c r="AC4371" s="5"/>
      <c r="AD4371" s="5"/>
      <c r="AE4371" s="5"/>
      <c r="AF4371" s="5"/>
    </row>
    <row r="4372" spans="1:32" hidden="1">
      <c r="A4372" s="5" t="s">
        <v>29530</v>
      </c>
      <c r="B4372" s="5" t="str">
        <f>IF(COUNTIF('Leads Priorizados INT'!M:M,A4372)&gt;0,"Sí","No")</f>
        <v>No</v>
      </c>
      <c r="C4372">
        <v>0</v>
      </c>
      <c r="D4372" s="6" t="s">
        <v>414</v>
      </c>
      <c r="E4372" s="5" t="s">
        <v>29531</v>
      </c>
      <c r="F4372" s="5" t="s">
        <v>431</v>
      </c>
      <c r="G4372" s="5" t="s">
        <v>2459</v>
      </c>
      <c r="H4372" s="7">
        <v>675000</v>
      </c>
      <c r="I4372" s="5">
        <v>3</v>
      </c>
      <c r="J4372" s="5">
        <v>1</v>
      </c>
      <c r="K4372" s="5" t="s">
        <v>29532</v>
      </c>
      <c r="L4372" s="5">
        <v>2.9600000000000001E-2</v>
      </c>
      <c r="M4372" s="8">
        <v>657942615</v>
      </c>
      <c r="N4372" s="8"/>
      <c r="O4372" s="8"/>
      <c r="P4372" s="8"/>
      <c r="Q4372" s="8"/>
      <c r="R4372" s="5" t="s">
        <v>417</v>
      </c>
      <c r="S4372" s="5" t="s">
        <v>417</v>
      </c>
      <c r="T4372" s="5" t="s">
        <v>417</v>
      </c>
      <c r="U4372" s="5" t="s">
        <v>417</v>
      </c>
      <c r="V4372" s="5" t="s">
        <v>417</v>
      </c>
      <c r="W4372" s="5" t="s">
        <v>417</v>
      </c>
      <c r="X4372" s="5" t="s">
        <v>417</v>
      </c>
      <c r="Y4372" s="5" t="s">
        <v>417</v>
      </c>
      <c r="Z4372" s="5" t="s">
        <v>417</v>
      </c>
      <c r="AA4372" s="5" t="s">
        <v>417</v>
      </c>
      <c r="AB4372" s="5"/>
      <c r="AC4372" s="5"/>
      <c r="AD4372" s="5"/>
      <c r="AE4372" s="5"/>
      <c r="AF4372" s="5"/>
    </row>
    <row r="4373" spans="1:32" hidden="1">
      <c r="A4373" s="5" t="s">
        <v>29533</v>
      </c>
      <c r="B4373" s="5" t="str">
        <f>IF(COUNTIF('Leads Priorizados INT'!M:M,A4373)&gt;0,"Sí","No")</f>
        <v>No</v>
      </c>
      <c r="C4373">
        <v>0</v>
      </c>
      <c r="D4373" s="6" t="s">
        <v>414</v>
      </c>
      <c r="E4373" s="5" t="s">
        <v>29534</v>
      </c>
      <c r="F4373" s="5" t="s">
        <v>152</v>
      </c>
      <c r="G4373" s="5" t="s">
        <v>1758</v>
      </c>
      <c r="H4373" s="7">
        <v>1128112</v>
      </c>
      <c r="I4373" s="5">
        <v>5</v>
      </c>
      <c r="J4373" s="5">
        <v>1</v>
      </c>
      <c r="K4373" s="5" t="s">
        <v>29535</v>
      </c>
      <c r="L4373" s="5">
        <v>2.9600000000000001E-2</v>
      </c>
      <c r="M4373" s="8">
        <v>690399601</v>
      </c>
      <c r="N4373" s="8">
        <v>669532760</v>
      </c>
      <c r="O4373" s="8"/>
      <c r="P4373" s="8"/>
      <c r="Q4373" s="8"/>
      <c r="R4373" s="5" t="s">
        <v>417</v>
      </c>
      <c r="S4373" s="5" t="s">
        <v>417</v>
      </c>
      <c r="T4373" s="5" t="s">
        <v>417</v>
      </c>
      <c r="U4373" s="5" t="s">
        <v>417</v>
      </c>
      <c r="V4373" s="5" t="s">
        <v>417</v>
      </c>
      <c r="W4373" s="5" t="s">
        <v>417</v>
      </c>
      <c r="X4373" s="5" t="s">
        <v>417</v>
      </c>
      <c r="Y4373" s="5" t="s">
        <v>417</v>
      </c>
      <c r="Z4373" s="5" t="s">
        <v>417</v>
      </c>
      <c r="AA4373" s="5" t="s">
        <v>417</v>
      </c>
      <c r="AB4373" s="5"/>
      <c r="AC4373" s="5"/>
      <c r="AD4373" s="5"/>
      <c r="AE4373" s="5"/>
      <c r="AF4373" s="5"/>
    </row>
    <row r="4374" spans="1:32" hidden="1">
      <c r="A4374" s="5" t="s">
        <v>29536</v>
      </c>
      <c r="B4374" s="5" t="str">
        <f>IF(COUNTIF('Leads Priorizados INT'!M:M,A4374)&gt;0,"Sí","No")</f>
        <v>No</v>
      </c>
      <c r="C4374">
        <v>0</v>
      </c>
      <c r="D4374" s="6" t="s">
        <v>414</v>
      </c>
      <c r="E4374" s="5" t="s">
        <v>29537</v>
      </c>
      <c r="F4374" s="5" t="s">
        <v>152</v>
      </c>
      <c r="G4374" s="5" t="s">
        <v>14109</v>
      </c>
      <c r="H4374" s="7">
        <v>555656</v>
      </c>
      <c r="I4374" s="5">
        <v>1</v>
      </c>
      <c r="J4374" s="5">
        <v>1</v>
      </c>
      <c r="K4374" s="5" t="s">
        <v>29538</v>
      </c>
      <c r="L4374" s="5">
        <v>2.9600000000000001E-2</v>
      </c>
      <c r="M4374" s="8"/>
      <c r="N4374" s="8"/>
      <c r="O4374" s="8"/>
      <c r="P4374" s="8"/>
      <c r="Q4374" s="8"/>
      <c r="R4374" s="5" t="s">
        <v>417</v>
      </c>
      <c r="S4374" s="5" t="s">
        <v>417</v>
      </c>
      <c r="T4374" s="5" t="s">
        <v>417</v>
      </c>
      <c r="U4374" s="5" t="s">
        <v>417</v>
      </c>
      <c r="V4374" s="5" t="s">
        <v>417</v>
      </c>
      <c r="W4374" s="5" t="s">
        <v>417</v>
      </c>
      <c r="X4374" s="5" t="s">
        <v>417</v>
      </c>
      <c r="Y4374" s="5" t="s">
        <v>417</v>
      </c>
      <c r="Z4374" s="5" t="s">
        <v>417</v>
      </c>
      <c r="AA4374" s="5" t="s">
        <v>417</v>
      </c>
      <c r="AB4374" s="5"/>
      <c r="AC4374" s="5"/>
      <c r="AD4374" s="5"/>
      <c r="AE4374" s="5"/>
      <c r="AF4374" s="5"/>
    </row>
    <row r="4375" spans="1:32" hidden="1">
      <c r="A4375" s="5" t="s">
        <v>29539</v>
      </c>
      <c r="B4375" s="5" t="str">
        <f>IF(COUNTIF('Leads Priorizados INT'!M:M,A4375)&gt;0,"Sí","No")</f>
        <v>No</v>
      </c>
      <c r="C4375">
        <v>0</v>
      </c>
      <c r="D4375" s="6" t="s">
        <v>414</v>
      </c>
      <c r="E4375" s="5" t="s">
        <v>29540</v>
      </c>
      <c r="F4375" s="5" t="s">
        <v>152</v>
      </c>
      <c r="G4375" s="5" t="s">
        <v>1535</v>
      </c>
      <c r="H4375" s="7">
        <v>371501</v>
      </c>
      <c r="I4375" s="5">
        <v>1</v>
      </c>
      <c r="J4375" s="5">
        <v>1</v>
      </c>
      <c r="K4375" s="5" t="s">
        <v>29541</v>
      </c>
      <c r="L4375" s="5">
        <v>2.9600000000000001E-2</v>
      </c>
      <c r="M4375" s="8">
        <v>744483400</v>
      </c>
      <c r="N4375" s="8">
        <v>620137219</v>
      </c>
      <c r="O4375" s="8">
        <v>619916182</v>
      </c>
      <c r="P4375" s="8">
        <v>602216279</v>
      </c>
      <c r="Q4375" s="8">
        <v>744483426</v>
      </c>
      <c r="R4375" s="5" t="s">
        <v>417</v>
      </c>
      <c r="S4375" s="5" t="s">
        <v>417</v>
      </c>
      <c r="T4375" s="5" t="s">
        <v>417</v>
      </c>
      <c r="U4375" s="5" t="s">
        <v>417</v>
      </c>
      <c r="V4375" s="5" t="s">
        <v>417</v>
      </c>
      <c r="W4375" s="5" t="s">
        <v>417</v>
      </c>
      <c r="X4375" s="5" t="s">
        <v>417</v>
      </c>
      <c r="Y4375" s="5" t="s">
        <v>417</v>
      </c>
      <c r="Z4375" s="5" t="s">
        <v>417</v>
      </c>
      <c r="AA4375" s="5" t="s">
        <v>417</v>
      </c>
      <c r="AB4375" s="5"/>
      <c r="AC4375" s="5"/>
      <c r="AD4375" s="5"/>
      <c r="AE4375" s="5"/>
      <c r="AF4375" s="5"/>
    </row>
    <row r="4376" spans="1:32">
      <c r="A4376" s="5" t="s">
        <v>29542</v>
      </c>
      <c r="B4376" s="5" t="str">
        <f>IF(COUNTIF('Leads Priorizados INT'!M:M,A4376)&gt;0,"Sí","No")</f>
        <v>No</v>
      </c>
      <c r="C4376">
        <v>1</v>
      </c>
      <c r="D4376" s="6" t="s">
        <v>430</v>
      </c>
      <c r="E4376" s="5" t="s">
        <v>29543</v>
      </c>
      <c r="F4376" s="5" t="s">
        <v>700</v>
      </c>
      <c r="G4376" s="5" t="s">
        <v>15649</v>
      </c>
      <c r="H4376" s="7">
        <v>594509</v>
      </c>
      <c r="I4376" s="5">
        <v>4</v>
      </c>
      <c r="J4376" s="5">
        <v>1</v>
      </c>
      <c r="K4376" s="5" t="s">
        <v>29544</v>
      </c>
      <c r="L4376" s="5">
        <v>2.9600000000000001E-2</v>
      </c>
      <c r="M4376" s="8">
        <v>954152809</v>
      </c>
      <c r="N4376" s="8">
        <v>636849667</v>
      </c>
      <c r="O4376" s="8">
        <v>661495978</v>
      </c>
      <c r="P4376" s="8">
        <v>649584585</v>
      </c>
      <c r="Q4376" s="8"/>
      <c r="R4376" s="5" t="s">
        <v>417</v>
      </c>
      <c r="S4376" s="5" t="s">
        <v>417</v>
      </c>
      <c r="T4376" s="5" t="s">
        <v>417</v>
      </c>
      <c r="U4376" s="5" t="s">
        <v>417</v>
      </c>
      <c r="V4376" s="5" t="s">
        <v>417</v>
      </c>
      <c r="W4376" s="5" t="s">
        <v>417</v>
      </c>
      <c r="X4376" s="5" t="s">
        <v>417</v>
      </c>
      <c r="Y4376" s="5" t="s">
        <v>417</v>
      </c>
      <c r="Z4376" s="5" t="s">
        <v>417</v>
      </c>
      <c r="AA4376" s="5" t="s">
        <v>417</v>
      </c>
      <c r="AB4376" s="5"/>
      <c r="AC4376" s="5"/>
      <c r="AD4376" s="5"/>
      <c r="AE4376" s="5"/>
      <c r="AF4376" s="5"/>
    </row>
    <row r="4377" spans="1:32" hidden="1">
      <c r="A4377" s="5" t="s">
        <v>29545</v>
      </c>
      <c r="B4377" s="5" t="str">
        <f>IF(COUNTIF('Leads Priorizados INT'!M:M,A4377)&gt;0,"Sí","No")</f>
        <v>No</v>
      </c>
      <c r="C4377">
        <v>0</v>
      </c>
      <c r="D4377" s="6" t="s">
        <v>414</v>
      </c>
      <c r="E4377" s="5" t="s">
        <v>29546</v>
      </c>
      <c r="F4377" s="5" t="s">
        <v>1382</v>
      </c>
      <c r="G4377" s="5" t="s">
        <v>15168</v>
      </c>
      <c r="H4377" s="7">
        <v>507501</v>
      </c>
      <c r="I4377" s="5">
        <v>4</v>
      </c>
      <c r="J4377" s="5">
        <v>1</v>
      </c>
      <c r="K4377" s="5" t="s">
        <v>29547</v>
      </c>
      <c r="L4377" s="5">
        <v>2.9600000000000001E-2</v>
      </c>
      <c r="M4377" s="8"/>
      <c r="N4377" s="8"/>
      <c r="O4377" s="8"/>
      <c r="P4377" s="8"/>
      <c r="Q4377" s="8"/>
      <c r="R4377" s="5" t="s">
        <v>417</v>
      </c>
      <c r="S4377" s="5" t="s">
        <v>417</v>
      </c>
      <c r="T4377" s="5" t="s">
        <v>417</v>
      </c>
      <c r="U4377" s="5" t="s">
        <v>417</v>
      </c>
      <c r="V4377" s="5" t="s">
        <v>417</v>
      </c>
      <c r="W4377" s="5" t="s">
        <v>417</v>
      </c>
      <c r="X4377" s="5" t="s">
        <v>417</v>
      </c>
      <c r="Y4377" s="5" t="s">
        <v>417</v>
      </c>
      <c r="Z4377" s="5" t="s">
        <v>417</v>
      </c>
      <c r="AA4377" s="5" t="s">
        <v>417</v>
      </c>
      <c r="AB4377" s="5"/>
      <c r="AC4377" s="5"/>
      <c r="AD4377" s="5"/>
      <c r="AE4377" s="5"/>
      <c r="AF4377" s="5"/>
    </row>
    <row r="4378" spans="1:32" hidden="1">
      <c r="A4378" s="5" t="s">
        <v>29548</v>
      </c>
      <c r="B4378" s="5" t="str">
        <f>IF(COUNTIF('Leads Priorizados INT'!M:M,A4378)&gt;0,"Sí","No")</f>
        <v>No</v>
      </c>
      <c r="C4378">
        <v>0</v>
      </c>
      <c r="D4378" s="6" t="s">
        <v>414</v>
      </c>
      <c r="E4378" s="5" t="s">
        <v>29549</v>
      </c>
      <c r="F4378" s="5" t="s">
        <v>431</v>
      </c>
      <c r="G4378" s="5" t="s">
        <v>432</v>
      </c>
      <c r="H4378" s="7">
        <v>1075594</v>
      </c>
      <c r="I4378" s="5">
        <v>8</v>
      </c>
      <c r="J4378" s="5">
        <v>4</v>
      </c>
      <c r="K4378" s="5" t="s">
        <v>29550</v>
      </c>
      <c r="L4378" s="5">
        <v>2.9499999999999998E-2</v>
      </c>
      <c r="M4378" s="8">
        <v>937333993</v>
      </c>
      <c r="N4378" s="8">
        <v>936676301</v>
      </c>
      <c r="O4378" s="8">
        <v>934359530</v>
      </c>
      <c r="P4378" s="8">
        <v>934356152</v>
      </c>
      <c r="Q4378" s="8">
        <v>934559949</v>
      </c>
      <c r="R4378" s="5" t="s">
        <v>417</v>
      </c>
      <c r="S4378" s="5" t="s">
        <v>417</v>
      </c>
      <c r="T4378" s="5" t="s">
        <v>417</v>
      </c>
      <c r="U4378" s="5" t="s">
        <v>417</v>
      </c>
      <c r="V4378" s="5" t="s">
        <v>417</v>
      </c>
      <c r="W4378" s="5" t="s">
        <v>417</v>
      </c>
      <c r="X4378" s="5" t="s">
        <v>417</v>
      </c>
      <c r="Y4378" s="5" t="s">
        <v>417</v>
      </c>
      <c r="Z4378" s="5" t="s">
        <v>417</v>
      </c>
      <c r="AA4378" s="5" t="s">
        <v>417</v>
      </c>
      <c r="AB4378" s="5" t="s">
        <v>29551</v>
      </c>
      <c r="AC4378" s="5"/>
      <c r="AD4378" s="5"/>
      <c r="AE4378" s="5"/>
      <c r="AF4378" s="5"/>
    </row>
    <row r="4379" spans="1:32" hidden="1">
      <c r="A4379" s="5" t="s">
        <v>29552</v>
      </c>
      <c r="B4379" s="5" t="str">
        <f>IF(COUNTIF('Leads Priorizados INT'!M:M,A4379)&gt;0,"Sí","No")</f>
        <v>No</v>
      </c>
      <c r="C4379">
        <v>0</v>
      </c>
      <c r="D4379" s="6" t="s">
        <v>414</v>
      </c>
      <c r="E4379" s="5" t="s">
        <v>29553</v>
      </c>
      <c r="F4379" s="5" t="s">
        <v>431</v>
      </c>
      <c r="G4379" s="5" t="s">
        <v>18237</v>
      </c>
      <c r="H4379" s="7">
        <v>489062</v>
      </c>
      <c r="I4379" s="5">
        <v>1</v>
      </c>
      <c r="J4379" s="5">
        <v>1</v>
      </c>
      <c r="K4379" s="5" t="s">
        <v>29554</v>
      </c>
      <c r="L4379" s="5">
        <v>2.9499999999999998E-2</v>
      </c>
      <c r="M4379" s="8"/>
      <c r="N4379" s="8"/>
      <c r="O4379" s="8"/>
      <c r="P4379" s="8"/>
      <c r="Q4379" s="8"/>
      <c r="R4379" s="5" t="s">
        <v>417</v>
      </c>
      <c r="S4379" s="5" t="s">
        <v>417</v>
      </c>
      <c r="T4379" s="5" t="s">
        <v>417</v>
      </c>
      <c r="U4379" s="5" t="s">
        <v>417</v>
      </c>
      <c r="V4379" s="5" t="s">
        <v>417</v>
      </c>
      <c r="W4379" s="5" t="s">
        <v>417</v>
      </c>
      <c r="X4379" s="5" t="s">
        <v>417</v>
      </c>
      <c r="Y4379" s="5" t="s">
        <v>417</v>
      </c>
      <c r="Z4379" s="5" t="s">
        <v>417</v>
      </c>
      <c r="AA4379" s="5" t="s">
        <v>417</v>
      </c>
      <c r="AB4379" s="5"/>
      <c r="AC4379" s="5"/>
      <c r="AD4379" s="5"/>
      <c r="AE4379" s="5"/>
      <c r="AF4379" s="5"/>
    </row>
    <row r="4380" spans="1:32" hidden="1">
      <c r="A4380" s="5" t="s">
        <v>29555</v>
      </c>
      <c r="B4380" s="5" t="str">
        <f>IF(COUNTIF('Leads Priorizados INT'!M:M,A4380)&gt;0,"Sí","No")</f>
        <v>No</v>
      </c>
      <c r="C4380">
        <v>0</v>
      </c>
      <c r="D4380" s="6" t="s">
        <v>414</v>
      </c>
      <c r="E4380" s="5" t="s">
        <v>29556</v>
      </c>
      <c r="F4380" s="5" t="s">
        <v>431</v>
      </c>
      <c r="G4380" s="5" t="s">
        <v>12928</v>
      </c>
      <c r="H4380" s="7">
        <v>801242</v>
      </c>
      <c r="I4380" s="5">
        <v>7</v>
      </c>
      <c r="J4380" s="5">
        <v>1</v>
      </c>
      <c r="K4380" s="5" t="s">
        <v>29557</v>
      </c>
      <c r="L4380" s="5">
        <v>2.9499999999999998E-2</v>
      </c>
      <c r="M4380" s="8"/>
      <c r="N4380" s="8"/>
      <c r="O4380" s="8"/>
      <c r="P4380" s="8"/>
      <c r="Q4380" s="8"/>
      <c r="R4380" s="5" t="s">
        <v>417</v>
      </c>
      <c r="S4380" s="5" t="s">
        <v>417</v>
      </c>
      <c r="T4380" s="5" t="s">
        <v>417</v>
      </c>
      <c r="U4380" s="5" t="s">
        <v>417</v>
      </c>
      <c r="V4380" s="5" t="s">
        <v>417</v>
      </c>
      <c r="W4380" s="5" t="s">
        <v>417</v>
      </c>
      <c r="X4380" s="5" t="s">
        <v>417</v>
      </c>
      <c r="Y4380" s="5" t="s">
        <v>417</v>
      </c>
      <c r="Z4380" s="5" t="s">
        <v>417</v>
      </c>
      <c r="AA4380" s="5" t="s">
        <v>417</v>
      </c>
      <c r="AB4380" s="5"/>
      <c r="AC4380" s="5"/>
      <c r="AD4380" s="5"/>
      <c r="AE4380" s="5"/>
      <c r="AF4380" s="5"/>
    </row>
    <row r="4381" spans="1:32">
      <c r="A4381" s="5" t="s">
        <v>29558</v>
      </c>
      <c r="B4381" s="5" t="str">
        <f>IF(COUNTIF('Leads Priorizados INT'!M:M,A4381)&gt;0,"Sí","No")</f>
        <v>No</v>
      </c>
      <c r="C4381">
        <v>1</v>
      </c>
      <c r="D4381" s="6" t="s">
        <v>414</v>
      </c>
      <c r="E4381" s="5" t="s">
        <v>29559</v>
      </c>
      <c r="F4381" s="5" t="s">
        <v>1382</v>
      </c>
      <c r="G4381" s="5" t="s">
        <v>10521</v>
      </c>
      <c r="H4381" s="7">
        <v>977952</v>
      </c>
      <c r="I4381" s="5">
        <v>19</v>
      </c>
      <c r="J4381" s="5">
        <v>2</v>
      </c>
      <c r="K4381" s="5" t="s">
        <v>29560</v>
      </c>
      <c r="L4381" s="5">
        <v>2.9499999999999998E-2</v>
      </c>
      <c r="M4381" s="8"/>
      <c r="N4381" s="8"/>
      <c r="O4381" s="8"/>
      <c r="P4381" s="8"/>
      <c r="Q4381" s="8"/>
      <c r="R4381" s="5" t="s">
        <v>417</v>
      </c>
      <c r="S4381" s="5" t="s">
        <v>417</v>
      </c>
      <c r="T4381" s="5" t="s">
        <v>417</v>
      </c>
      <c r="U4381" s="5" t="s">
        <v>417</v>
      </c>
      <c r="V4381" s="5" t="s">
        <v>417</v>
      </c>
      <c r="W4381" s="5" t="s">
        <v>417</v>
      </c>
      <c r="X4381" s="5" t="s">
        <v>417</v>
      </c>
      <c r="Y4381" s="5" t="s">
        <v>417</v>
      </c>
      <c r="Z4381" s="5" t="s">
        <v>417</v>
      </c>
      <c r="AA4381" s="5" t="s">
        <v>417</v>
      </c>
      <c r="AB4381" s="5"/>
      <c r="AC4381" s="5"/>
      <c r="AD4381" s="5"/>
      <c r="AE4381" s="5"/>
      <c r="AF4381" s="5"/>
    </row>
    <row r="4382" spans="1:32" hidden="1">
      <c r="A4382" s="5" t="s">
        <v>29561</v>
      </c>
      <c r="B4382" s="5" t="str">
        <f>IF(COUNTIF('Leads Priorizados INT'!M:M,A4382)&gt;0,"Sí","No")</f>
        <v>No</v>
      </c>
      <c r="C4382">
        <v>0</v>
      </c>
      <c r="D4382" s="6" t="s">
        <v>414</v>
      </c>
      <c r="E4382" s="5" t="s">
        <v>29562</v>
      </c>
      <c r="F4382" s="5" t="s">
        <v>152</v>
      </c>
      <c r="G4382" s="5" t="s">
        <v>619</v>
      </c>
      <c r="H4382" s="7">
        <v>674292</v>
      </c>
      <c r="I4382" s="5">
        <v>3</v>
      </c>
      <c r="J4382" s="5">
        <v>1</v>
      </c>
      <c r="K4382" s="5" t="s">
        <v>29563</v>
      </c>
      <c r="L4382" s="5">
        <v>2.9499999999999998E-2</v>
      </c>
      <c r="M4382" s="8"/>
      <c r="N4382" s="8"/>
      <c r="O4382" s="8"/>
      <c r="P4382" s="8"/>
      <c r="Q4382" s="8"/>
      <c r="R4382" s="5" t="s">
        <v>417</v>
      </c>
      <c r="S4382" s="5" t="s">
        <v>417</v>
      </c>
      <c r="T4382" s="5" t="s">
        <v>417</v>
      </c>
      <c r="U4382" s="5" t="s">
        <v>417</v>
      </c>
      <c r="V4382" s="5" t="s">
        <v>417</v>
      </c>
      <c r="W4382" s="5" t="s">
        <v>417</v>
      </c>
      <c r="X4382" s="5" t="s">
        <v>417</v>
      </c>
      <c r="Y4382" s="5" t="s">
        <v>417</v>
      </c>
      <c r="Z4382" s="5" t="s">
        <v>417</v>
      </c>
      <c r="AA4382" s="5" t="s">
        <v>417</v>
      </c>
      <c r="AB4382" s="5"/>
      <c r="AC4382" s="5"/>
      <c r="AD4382" s="5"/>
      <c r="AE4382" s="5"/>
      <c r="AF4382" s="5"/>
    </row>
    <row r="4383" spans="1:32" hidden="1">
      <c r="A4383" s="5" t="s">
        <v>29564</v>
      </c>
      <c r="B4383" s="5" t="str">
        <f>IF(COUNTIF('Leads Priorizados INT'!M:M,A4383)&gt;0,"Sí","No")</f>
        <v>No</v>
      </c>
      <c r="C4383">
        <v>0</v>
      </c>
      <c r="D4383" s="6" t="s">
        <v>414</v>
      </c>
      <c r="E4383" s="5" t="s">
        <v>29565</v>
      </c>
      <c r="F4383" s="5" t="s">
        <v>152</v>
      </c>
      <c r="G4383" s="5" t="s">
        <v>20431</v>
      </c>
      <c r="H4383" s="7">
        <v>392003</v>
      </c>
      <c r="I4383" s="5">
        <v>5</v>
      </c>
      <c r="J4383" s="5">
        <v>1</v>
      </c>
      <c r="K4383" s="5" t="s">
        <v>29566</v>
      </c>
      <c r="L4383" s="5">
        <v>2.9499999999999998E-2</v>
      </c>
      <c r="M4383" s="8"/>
      <c r="N4383" s="8"/>
      <c r="O4383" s="8"/>
      <c r="P4383" s="8"/>
      <c r="Q4383" s="8"/>
      <c r="R4383" s="5" t="s">
        <v>417</v>
      </c>
      <c r="S4383" s="5" t="s">
        <v>417</v>
      </c>
      <c r="T4383" s="5" t="s">
        <v>417</v>
      </c>
      <c r="U4383" s="5" t="s">
        <v>417</v>
      </c>
      <c r="V4383" s="5" t="s">
        <v>417</v>
      </c>
      <c r="W4383" s="5" t="s">
        <v>417</v>
      </c>
      <c r="X4383" s="5" t="s">
        <v>417</v>
      </c>
      <c r="Y4383" s="5" t="s">
        <v>417</v>
      </c>
      <c r="Z4383" s="5" t="s">
        <v>417</v>
      </c>
      <c r="AA4383" s="5" t="s">
        <v>417</v>
      </c>
      <c r="AB4383" s="5"/>
      <c r="AC4383" s="5"/>
      <c r="AD4383" s="5"/>
      <c r="AE4383" s="5"/>
      <c r="AF4383" s="5"/>
    </row>
    <row r="4384" spans="1:32" hidden="1">
      <c r="A4384" s="5" t="s">
        <v>29567</v>
      </c>
      <c r="B4384" s="5" t="str">
        <f>IF(COUNTIF('Leads Priorizados INT'!M:M,A4384)&gt;0,"Sí","No")</f>
        <v>No</v>
      </c>
      <c r="C4384">
        <v>0</v>
      </c>
      <c r="D4384" s="6" t="s">
        <v>414</v>
      </c>
      <c r="E4384" s="5" t="s">
        <v>29568</v>
      </c>
      <c r="F4384" s="5" t="s">
        <v>152</v>
      </c>
      <c r="G4384" s="5" t="s">
        <v>11061</v>
      </c>
      <c r="H4384" s="7">
        <v>618090</v>
      </c>
      <c r="I4384" s="5">
        <v>1</v>
      </c>
      <c r="J4384" s="5">
        <v>1</v>
      </c>
      <c r="K4384" s="5" t="s">
        <v>29569</v>
      </c>
      <c r="L4384" s="5">
        <v>2.9499999999999998E-2</v>
      </c>
      <c r="M4384" s="8">
        <v>690368020</v>
      </c>
      <c r="N4384" s="8">
        <v>619705384</v>
      </c>
      <c r="O4384" s="8">
        <v>649075149</v>
      </c>
      <c r="P4384" s="8">
        <v>659631817</v>
      </c>
      <c r="Q4384" s="8"/>
      <c r="R4384" s="5" t="s">
        <v>417</v>
      </c>
      <c r="S4384" s="5" t="s">
        <v>417</v>
      </c>
      <c r="T4384" s="5" t="s">
        <v>417</v>
      </c>
      <c r="U4384" s="5" t="s">
        <v>417</v>
      </c>
      <c r="V4384" s="5" t="s">
        <v>417</v>
      </c>
      <c r="W4384" s="5" t="s">
        <v>417</v>
      </c>
      <c r="X4384" s="5" t="s">
        <v>417</v>
      </c>
      <c r="Y4384" s="5" t="s">
        <v>417</v>
      </c>
      <c r="Z4384" s="5" t="s">
        <v>417</v>
      </c>
      <c r="AA4384" s="5" t="s">
        <v>417</v>
      </c>
      <c r="AB4384" s="5"/>
      <c r="AC4384" s="5"/>
      <c r="AD4384" s="5"/>
      <c r="AE4384" s="5"/>
      <c r="AF4384" s="5"/>
    </row>
    <row r="4385" spans="1:32" hidden="1">
      <c r="A4385" s="5" t="s">
        <v>29570</v>
      </c>
      <c r="B4385" s="5" t="str">
        <f>IF(COUNTIF('Leads Priorizados INT'!M:M,A4385)&gt;0,"Sí","No")</f>
        <v>No</v>
      </c>
      <c r="C4385">
        <v>0</v>
      </c>
      <c r="D4385" s="6" t="s">
        <v>414</v>
      </c>
      <c r="E4385" s="5" t="s">
        <v>29571</v>
      </c>
      <c r="F4385" s="5" t="s">
        <v>152</v>
      </c>
      <c r="G4385" s="5" t="s">
        <v>780</v>
      </c>
      <c r="H4385" s="7">
        <v>633849</v>
      </c>
      <c r="I4385" s="5">
        <v>5</v>
      </c>
      <c r="J4385" s="5">
        <v>1</v>
      </c>
      <c r="K4385" s="5" t="s">
        <v>29572</v>
      </c>
      <c r="L4385" s="5">
        <v>2.9499999999999998E-2</v>
      </c>
      <c r="M4385" s="8"/>
      <c r="N4385" s="8"/>
      <c r="O4385" s="8"/>
      <c r="P4385" s="8"/>
      <c r="Q4385" s="8"/>
      <c r="R4385" s="5" t="s">
        <v>417</v>
      </c>
      <c r="S4385" s="5" t="s">
        <v>417</v>
      </c>
      <c r="T4385" s="5" t="s">
        <v>417</v>
      </c>
      <c r="U4385" s="5" t="s">
        <v>417</v>
      </c>
      <c r="V4385" s="5" t="s">
        <v>417</v>
      </c>
      <c r="W4385" s="5" t="s">
        <v>417</v>
      </c>
      <c r="X4385" s="5" t="s">
        <v>417</v>
      </c>
      <c r="Y4385" s="5" t="s">
        <v>417</v>
      </c>
      <c r="Z4385" s="5" t="s">
        <v>417</v>
      </c>
      <c r="AA4385" s="5" t="s">
        <v>417</v>
      </c>
      <c r="AB4385" s="5"/>
      <c r="AC4385" s="5"/>
      <c r="AD4385" s="5"/>
      <c r="AE4385" s="5"/>
      <c r="AF4385" s="5"/>
    </row>
    <row r="4386" spans="1:32">
      <c r="A4386" s="5" t="s">
        <v>29573</v>
      </c>
      <c r="B4386" s="5" t="str">
        <f>IF(COUNTIF('Leads Priorizados INT'!M:M,A4386)&gt;0,"Sí","No")</f>
        <v>No</v>
      </c>
      <c r="C4386">
        <v>1</v>
      </c>
      <c r="D4386" s="6" t="s">
        <v>414</v>
      </c>
      <c r="E4386" s="5" t="s">
        <v>29574</v>
      </c>
      <c r="F4386" s="5" t="s">
        <v>497</v>
      </c>
      <c r="G4386" s="5" t="s">
        <v>13316</v>
      </c>
      <c r="H4386" s="7">
        <v>7574612</v>
      </c>
      <c r="I4386" s="5">
        <v>23</v>
      </c>
      <c r="J4386" s="5">
        <v>2</v>
      </c>
      <c r="K4386" s="5" t="s">
        <v>29575</v>
      </c>
      <c r="L4386" s="5">
        <v>2.9399999999999999E-2</v>
      </c>
      <c r="M4386" s="8">
        <v>971315140</v>
      </c>
      <c r="N4386" s="8">
        <v>971311909</v>
      </c>
      <c r="O4386" s="8">
        <v>971193605</v>
      </c>
      <c r="P4386" s="8">
        <v>971194235</v>
      </c>
      <c r="Q4386" s="8">
        <v>971192318</v>
      </c>
      <c r="R4386" s="5" t="s">
        <v>417</v>
      </c>
      <c r="S4386" s="5" t="s">
        <v>417</v>
      </c>
      <c r="T4386" s="5" t="s">
        <v>417</v>
      </c>
      <c r="U4386" s="5" t="s">
        <v>417</v>
      </c>
      <c r="V4386" s="5" t="s">
        <v>417</v>
      </c>
      <c r="W4386" s="5" t="s">
        <v>417</v>
      </c>
      <c r="X4386" s="5" t="s">
        <v>417</v>
      </c>
      <c r="Y4386" s="5" t="s">
        <v>417</v>
      </c>
      <c r="Z4386" s="5" t="s">
        <v>417</v>
      </c>
      <c r="AA4386" s="5" t="s">
        <v>417</v>
      </c>
      <c r="AB4386" s="5" t="s">
        <v>29576</v>
      </c>
      <c r="AC4386" s="5" t="s">
        <v>29577</v>
      </c>
      <c r="AD4386" s="5" t="s">
        <v>29578</v>
      </c>
      <c r="AE4386" s="5"/>
      <c r="AF4386" s="5"/>
    </row>
    <row r="4387" spans="1:32" hidden="1">
      <c r="A4387" s="5" t="s">
        <v>29579</v>
      </c>
      <c r="B4387" s="5" t="str">
        <f>IF(COUNTIF('Leads Priorizados INT'!M:M,A4387)&gt;0,"Sí","No")</f>
        <v>No</v>
      </c>
      <c r="C4387">
        <v>0</v>
      </c>
      <c r="D4387" s="6" t="s">
        <v>1234</v>
      </c>
      <c r="E4387" s="5" t="s">
        <v>29580</v>
      </c>
      <c r="F4387" s="5" t="s">
        <v>2186</v>
      </c>
      <c r="G4387" s="5" t="s">
        <v>15550</v>
      </c>
      <c r="H4387" s="7">
        <v>638707</v>
      </c>
      <c r="I4387" s="5">
        <v>9</v>
      </c>
      <c r="J4387" s="5">
        <v>2</v>
      </c>
      <c r="K4387" s="5" t="s">
        <v>29581</v>
      </c>
      <c r="L4387" s="5">
        <v>2.9399999999999999E-2</v>
      </c>
      <c r="M4387" s="8">
        <v>964737000</v>
      </c>
      <c r="N4387" s="8">
        <v>964068810</v>
      </c>
      <c r="O4387" s="8">
        <v>964066208</v>
      </c>
      <c r="P4387" s="8">
        <v>964199808</v>
      </c>
      <c r="Q4387" s="8">
        <v>964190412</v>
      </c>
      <c r="R4387" s="5" t="s">
        <v>417</v>
      </c>
      <c r="S4387" s="5" t="s">
        <v>417</v>
      </c>
      <c r="T4387" s="5" t="s">
        <v>417</v>
      </c>
      <c r="U4387" s="5" t="s">
        <v>417</v>
      </c>
      <c r="V4387" s="5" t="s">
        <v>417</v>
      </c>
      <c r="W4387" s="5" t="s">
        <v>417</v>
      </c>
      <c r="X4387" s="5" t="s">
        <v>417</v>
      </c>
      <c r="Y4387" s="5" t="s">
        <v>417</v>
      </c>
      <c r="Z4387" s="5" t="s">
        <v>417</v>
      </c>
      <c r="AA4387" s="5" t="s">
        <v>417</v>
      </c>
      <c r="AB4387" s="5" t="s">
        <v>29582</v>
      </c>
      <c r="AC4387" s="5"/>
      <c r="AD4387" s="5"/>
      <c r="AE4387" s="5"/>
      <c r="AF4387" s="5"/>
    </row>
    <row r="4388" spans="1:32" hidden="1">
      <c r="A4388" s="5" t="s">
        <v>29583</v>
      </c>
      <c r="B4388" s="5" t="str">
        <f>IF(COUNTIF('Leads Priorizados INT'!M:M,A4388)&gt;0,"Sí","No")</f>
        <v>No</v>
      </c>
      <c r="C4388">
        <v>0</v>
      </c>
      <c r="D4388" s="6" t="s">
        <v>414</v>
      </c>
      <c r="E4388" s="5" t="s">
        <v>29584</v>
      </c>
      <c r="F4388" s="5" t="s">
        <v>152</v>
      </c>
      <c r="G4388" s="5" t="s">
        <v>3335</v>
      </c>
      <c r="H4388" s="7">
        <v>300506</v>
      </c>
      <c r="I4388" s="5">
        <v>4</v>
      </c>
      <c r="J4388" s="5">
        <v>2</v>
      </c>
      <c r="K4388" s="5" t="s">
        <v>29585</v>
      </c>
      <c r="L4388" s="5">
        <v>2.9399999999999999E-2</v>
      </c>
      <c r="M4388" s="8">
        <v>916568709</v>
      </c>
      <c r="N4388" s="8">
        <v>918533194</v>
      </c>
      <c r="O4388" s="8">
        <v>916487274</v>
      </c>
      <c r="P4388" s="8">
        <v>918533522</v>
      </c>
      <c r="Q4388" s="8"/>
      <c r="R4388" s="5" t="s">
        <v>417</v>
      </c>
      <c r="S4388" s="5" t="s">
        <v>417</v>
      </c>
      <c r="T4388" s="5" t="s">
        <v>417</v>
      </c>
      <c r="U4388" s="5" t="s">
        <v>417</v>
      </c>
      <c r="V4388" s="5" t="s">
        <v>417</v>
      </c>
      <c r="W4388" s="5" t="s">
        <v>417</v>
      </c>
      <c r="X4388" s="5" t="s">
        <v>417</v>
      </c>
      <c r="Y4388" s="5" t="s">
        <v>417</v>
      </c>
      <c r="Z4388" s="5" t="s">
        <v>417</v>
      </c>
      <c r="AA4388" s="5" t="s">
        <v>417</v>
      </c>
      <c r="AB4388" s="5" t="s">
        <v>29586</v>
      </c>
      <c r="AC4388" s="5"/>
      <c r="AD4388" s="5"/>
      <c r="AE4388" s="5"/>
      <c r="AF4388" s="5"/>
    </row>
    <row r="4389" spans="1:32" hidden="1">
      <c r="A4389" s="5" t="s">
        <v>29587</v>
      </c>
      <c r="B4389" s="5" t="str">
        <f>IF(COUNTIF('Leads Priorizados INT'!M:M,A4389)&gt;0,"Sí","No")</f>
        <v>No</v>
      </c>
      <c r="C4389">
        <v>0</v>
      </c>
      <c r="D4389" s="6" t="s">
        <v>414</v>
      </c>
      <c r="E4389" s="5" t="s">
        <v>29588</v>
      </c>
      <c r="F4389" s="5" t="s">
        <v>700</v>
      </c>
      <c r="G4389" s="5" t="s">
        <v>21948</v>
      </c>
      <c r="H4389" s="7">
        <v>303210</v>
      </c>
      <c r="I4389" s="5">
        <v>2</v>
      </c>
      <c r="J4389" s="5">
        <v>1</v>
      </c>
      <c r="K4389" s="5" t="s">
        <v>29589</v>
      </c>
      <c r="L4389" s="5">
        <v>2.9399999999999999E-2</v>
      </c>
      <c r="M4389" s="8"/>
      <c r="N4389" s="8"/>
      <c r="O4389" s="8"/>
      <c r="P4389" s="8"/>
      <c r="Q4389" s="8"/>
      <c r="R4389" s="5" t="s">
        <v>417</v>
      </c>
      <c r="S4389" s="5" t="s">
        <v>417</v>
      </c>
      <c r="T4389" s="5" t="s">
        <v>417</v>
      </c>
      <c r="U4389" s="5" t="s">
        <v>417</v>
      </c>
      <c r="V4389" s="5" t="s">
        <v>417</v>
      </c>
      <c r="W4389" s="5" t="s">
        <v>417</v>
      </c>
      <c r="X4389" s="5" t="s">
        <v>417</v>
      </c>
      <c r="Y4389" s="5" t="s">
        <v>417</v>
      </c>
      <c r="Z4389" s="5" t="s">
        <v>417</v>
      </c>
      <c r="AA4389" s="5" t="s">
        <v>417</v>
      </c>
      <c r="AB4389" s="5"/>
      <c r="AC4389" s="5"/>
      <c r="AD4389" s="5"/>
      <c r="AE4389" s="5"/>
      <c r="AF4389" s="5"/>
    </row>
    <row r="4390" spans="1:32" hidden="1">
      <c r="A4390" s="5" t="s">
        <v>29590</v>
      </c>
      <c r="B4390" s="5" t="str">
        <f>IF(COUNTIF('Leads Priorizados INT'!M:M,A4390)&gt;0,"Sí","No")</f>
        <v>No</v>
      </c>
      <c r="C4390">
        <v>0</v>
      </c>
      <c r="D4390" s="6" t="s">
        <v>414</v>
      </c>
      <c r="E4390" s="5" t="s">
        <v>29591</v>
      </c>
      <c r="F4390" s="5" t="s">
        <v>1245</v>
      </c>
      <c r="G4390" s="5" t="s">
        <v>24784</v>
      </c>
      <c r="H4390" s="7">
        <v>1000309</v>
      </c>
      <c r="I4390" s="5">
        <v>8</v>
      </c>
      <c r="J4390" s="5">
        <v>1</v>
      </c>
      <c r="K4390" s="5" t="s">
        <v>29592</v>
      </c>
      <c r="L4390" s="5">
        <v>2.9399999999999999E-2</v>
      </c>
      <c r="M4390" s="8"/>
      <c r="N4390" s="8"/>
      <c r="O4390" s="8"/>
      <c r="P4390" s="8"/>
      <c r="Q4390" s="8"/>
      <c r="R4390" s="5" t="s">
        <v>417</v>
      </c>
      <c r="S4390" s="5" t="s">
        <v>417</v>
      </c>
      <c r="T4390" s="5" t="s">
        <v>417</v>
      </c>
      <c r="U4390" s="5" t="s">
        <v>417</v>
      </c>
      <c r="V4390" s="5" t="s">
        <v>417</v>
      </c>
      <c r="W4390" s="5" t="s">
        <v>417</v>
      </c>
      <c r="X4390" s="5" t="s">
        <v>417</v>
      </c>
      <c r="Y4390" s="5" t="s">
        <v>417</v>
      </c>
      <c r="Z4390" s="5" t="s">
        <v>417</v>
      </c>
      <c r="AA4390" s="5" t="s">
        <v>417</v>
      </c>
      <c r="AB4390" s="5"/>
      <c r="AC4390" s="5"/>
      <c r="AD4390" s="5"/>
      <c r="AE4390" s="5"/>
      <c r="AF4390" s="5"/>
    </row>
    <row r="4391" spans="1:32" hidden="1">
      <c r="A4391" s="5" t="s">
        <v>29593</v>
      </c>
      <c r="B4391" s="5" t="str">
        <f>IF(COUNTIF('Leads Priorizados INT'!M:M,A4391)&gt;0,"Sí","No")</f>
        <v>No</v>
      </c>
      <c r="C4391">
        <v>0</v>
      </c>
      <c r="D4391" s="6" t="s">
        <v>414</v>
      </c>
      <c r="E4391" s="5" t="s">
        <v>29594</v>
      </c>
      <c r="F4391" s="5" t="s">
        <v>729</v>
      </c>
      <c r="G4391" s="5" t="s">
        <v>17996</v>
      </c>
      <c r="H4391" s="7">
        <v>1058837</v>
      </c>
      <c r="I4391" s="5">
        <v>13</v>
      </c>
      <c r="J4391" s="5">
        <v>4</v>
      </c>
      <c r="K4391" s="5" t="s">
        <v>29595</v>
      </c>
      <c r="L4391" s="5">
        <v>2.9399999999999999E-2</v>
      </c>
      <c r="M4391" s="8">
        <v>976573529</v>
      </c>
      <c r="N4391" s="8"/>
      <c r="O4391" s="8"/>
      <c r="P4391" s="8"/>
      <c r="Q4391" s="8"/>
      <c r="R4391" s="5" t="s">
        <v>417</v>
      </c>
      <c r="S4391" s="5" t="s">
        <v>417</v>
      </c>
      <c r="T4391" s="5" t="s">
        <v>417</v>
      </c>
      <c r="U4391" s="5" t="s">
        <v>417</v>
      </c>
      <c r="V4391" s="5" t="s">
        <v>417</v>
      </c>
      <c r="W4391" s="5" t="s">
        <v>417</v>
      </c>
      <c r="X4391" s="5" t="s">
        <v>417</v>
      </c>
      <c r="Y4391" s="5" t="s">
        <v>417</v>
      </c>
      <c r="Z4391" s="5" t="s">
        <v>417</v>
      </c>
      <c r="AA4391" s="5" t="s">
        <v>417</v>
      </c>
      <c r="AB4391" s="5"/>
      <c r="AC4391" s="5"/>
      <c r="AD4391" s="5"/>
      <c r="AE4391" s="5"/>
      <c r="AF4391" s="5"/>
    </row>
    <row r="4392" spans="1:32" hidden="1">
      <c r="A4392" s="5" t="s">
        <v>29596</v>
      </c>
      <c r="B4392" s="5" t="str">
        <f>IF(COUNTIF('Leads Priorizados INT'!M:M,A4392)&gt;0,"Sí","No")</f>
        <v>No</v>
      </c>
      <c r="C4392">
        <v>0</v>
      </c>
      <c r="D4392" s="6" t="s">
        <v>414</v>
      </c>
      <c r="E4392" s="5" t="s">
        <v>29597</v>
      </c>
      <c r="F4392" s="5" t="s">
        <v>1065</v>
      </c>
      <c r="G4392" s="5" t="s">
        <v>24234</v>
      </c>
      <c r="H4392" s="7">
        <v>4313660</v>
      </c>
      <c r="I4392" s="5">
        <v>27</v>
      </c>
      <c r="J4392" s="5">
        <v>2</v>
      </c>
      <c r="K4392" s="5" t="s">
        <v>29598</v>
      </c>
      <c r="L4392" s="5">
        <v>2.93E-2</v>
      </c>
      <c r="M4392" s="8"/>
      <c r="N4392" s="8"/>
      <c r="O4392" s="8"/>
      <c r="P4392" s="8"/>
      <c r="Q4392" s="8"/>
      <c r="R4392" s="5" t="s">
        <v>417</v>
      </c>
      <c r="S4392" s="5" t="s">
        <v>417</v>
      </c>
      <c r="T4392" s="5" t="s">
        <v>417</v>
      </c>
      <c r="U4392" s="5" t="s">
        <v>417</v>
      </c>
      <c r="V4392" s="5" t="s">
        <v>417</v>
      </c>
      <c r="W4392" s="5" t="s">
        <v>417</v>
      </c>
      <c r="X4392" s="5" t="s">
        <v>417</v>
      </c>
      <c r="Y4392" s="5" t="s">
        <v>417</v>
      </c>
      <c r="Z4392" s="5" t="s">
        <v>417</v>
      </c>
      <c r="AA4392" s="5" t="s">
        <v>417</v>
      </c>
      <c r="AB4392" s="5"/>
      <c r="AC4392" s="5"/>
      <c r="AD4392" s="5"/>
      <c r="AE4392" s="5"/>
      <c r="AF4392" s="5"/>
    </row>
    <row r="4393" spans="1:32">
      <c r="A4393" s="5" t="s">
        <v>29599</v>
      </c>
      <c r="B4393" s="5" t="str">
        <f>IF(COUNTIF('Leads Priorizados INT'!M:M,A4393)&gt;0,"Sí","No")</f>
        <v>No</v>
      </c>
      <c r="C4393">
        <v>1</v>
      </c>
      <c r="D4393" s="6" t="s">
        <v>414</v>
      </c>
      <c r="E4393" s="5" t="s">
        <v>29600</v>
      </c>
      <c r="F4393" s="5" t="s">
        <v>931</v>
      </c>
      <c r="G4393" s="5" t="s">
        <v>9555</v>
      </c>
      <c r="H4393" s="7">
        <v>842884</v>
      </c>
      <c r="I4393" s="5">
        <v>1</v>
      </c>
      <c r="J4393" s="5">
        <v>2</v>
      </c>
      <c r="K4393" s="5" t="s">
        <v>29601</v>
      </c>
      <c r="L4393" s="5">
        <v>2.93E-2</v>
      </c>
      <c r="M4393" s="8"/>
      <c r="N4393" s="8"/>
      <c r="O4393" s="8"/>
      <c r="P4393" s="8"/>
      <c r="Q4393" s="8"/>
      <c r="R4393" s="5" t="s">
        <v>417</v>
      </c>
      <c r="S4393" s="5" t="s">
        <v>417</v>
      </c>
      <c r="T4393" s="5" t="s">
        <v>417</v>
      </c>
      <c r="U4393" s="5" t="s">
        <v>417</v>
      </c>
      <c r="V4393" s="5" t="s">
        <v>417</v>
      </c>
      <c r="W4393" s="5" t="s">
        <v>417</v>
      </c>
      <c r="X4393" s="5" t="s">
        <v>417</v>
      </c>
      <c r="Y4393" s="5" t="s">
        <v>417</v>
      </c>
      <c r="Z4393" s="5" t="s">
        <v>417</v>
      </c>
      <c r="AA4393" s="5" t="s">
        <v>417</v>
      </c>
      <c r="AB4393" s="5"/>
      <c r="AC4393" s="5"/>
      <c r="AD4393" s="5"/>
      <c r="AE4393" s="5"/>
      <c r="AF4393" s="5"/>
    </row>
    <row r="4394" spans="1:32">
      <c r="A4394" s="5" t="s">
        <v>29602</v>
      </c>
      <c r="B4394" s="5" t="str">
        <f>IF(COUNTIF('Leads Priorizados INT'!M:M,A4394)&gt;0,"Sí","No")</f>
        <v>No</v>
      </c>
      <c r="C4394">
        <v>1</v>
      </c>
      <c r="D4394" s="6" t="s">
        <v>414</v>
      </c>
      <c r="E4394" s="5" t="s">
        <v>29603</v>
      </c>
      <c r="F4394" s="5" t="s">
        <v>152</v>
      </c>
      <c r="G4394" s="5" t="s">
        <v>1749</v>
      </c>
      <c r="H4394" s="7">
        <v>1064398</v>
      </c>
      <c r="I4394" s="5">
        <v>8</v>
      </c>
      <c r="J4394" s="5">
        <v>2</v>
      </c>
      <c r="K4394" s="5" t="s">
        <v>29604</v>
      </c>
      <c r="L4394" s="5">
        <v>2.93E-2</v>
      </c>
      <c r="M4394" s="8"/>
      <c r="N4394" s="8"/>
      <c r="O4394" s="8"/>
      <c r="P4394" s="8"/>
      <c r="Q4394" s="8"/>
      <c r="R4394" s="5" t="s">
        <v>417</v>
      </c>
      <c r="S4394" s="5" t="s">
        <v>417</v>
      </c>
      <c r="T4394" s="5" t="s">
        <v>417</v>
      </c>
      <c r="U4394" s="5" t="s">
        <v>417</v>
      </c>
      <c r="V4394" s="5" t="s">
        <v>417</v>
      </c>
      <c r="W4394" s="5" t="s">
        <v>417</v>
      </c>
      <c r="X4394" s="5" t="s">
        <v>417</v>
      </c>
      <c r="Y4394" s="5" t="s">
        <v>417</v>
      </c>
      <c r="Z4394" s="5" t="s">
        <v>417</v>
      </c>
      <c r="AA4394" s="5" t="s">
        <v>417</v>
      </c>
      <c r="AB4394" s="5"/>
      <c r="AC4394" s="5"/>
      <c r="AD4394" s="5"/>
      <c r="AE4394" s="5"/>
      <c r="AF4394" s="5"/>
    </row>
    <row r="4395" spans="1:32" hidden="1">
      <c r="A4395" s="5" t="s">
        <v>29605</v>
      </c>
      <c r="B4395" s="5" t="str">
        <f>IF(COUNTIF('Leads Priorizados INT'!M:M,A4395)&gt;0,"Sí","No")</f>
        <v>No</v>
      </c>
      <c r="C4395">
        <v>0</v>
      </c>
      <c r="D4395" s="6" t="s">
        <v>414</v>
      </c>
      <c r="E4395" s="5" t="s">
        <v>29606</v>
      </c>
      <c r="F4395" s="5" t="s">
        <v>152</v>
      </c>
      <c r="G4395" s="5" t="s">
        <v>1157</v>
      </c>
      <c r="H4395" s="7">
        <v>2183064</v>
      </c>
      <c r="I4395" s="5">
        <v>0</v>
      </c>
      <c r="J4395" s="5">
        <v>1</v>
      </c>
      <c r="K4395" s="5" t="s">
        <v>29607</v>
      </c>
      <c r="L4395" s="5">
        <v>2.93E-2</v>
      </c>
      <c r="M4395" s="8">
        <v>662122198</v>
      </c>
      <c r="N4395" s="8"/>
      <c r="O4395" s="8"/>
      <c r="P4395" s="8"/>
      <c r="Q4395" s="8"/>
      <c r="R4395" s="5" t="s">
        <v>417</v>
      </c>
      <c r="S4395" s="5" t="s">
        <v>417</v>
      </c>
      <c r="T4395" s="5" t="s">
        <v>417</v>
      </c>
      <c r="U4395" s="5" t="s">
        <v>417</v>
      </c>
      <c r="V4395" s="5" t="s">
        <v>417</v>
      </c>
      <c r="W4395" s="5" t="s">
        <v>417</v>
      </c>
      <c r="X4395" s="5" t="s">
        <v>417</v>
      </c>
      <c r="Y4395" s="5" t="s">
        <v>417</v>
      </c>
      <c r="Z4395" s="5" t="s">
        <v>417</v>
      </c>
      <c r="AA4395" s="5" t="s">
        <v>417</v>
      </c>
      <c r="AB4395" s="5"/>
      <c r="AC4395" s="5"/>
      <c r="AD4395" s="5"/>
      <c r="AE4395" s="5"/>
      <c r="AF4395" s="5"/>
    </row>
    <row r="4396" spans="1:32" hidden="1">
      <c r="A4396" s="5" t="s">
        <v>29608</v>
      </c>
      <c r="B4396" s="5" t="str">
        <f>IF(COUNTIF('Leads Priorizados INT'!M:M,A4396)&gt;0,"Sí","No")</f>
        <v>No</v>
      </c>
      <c r="C4396">
        <v>0</v>
      </c>
      <c r="D4396" s="6" t="s">
        <v>414</v>
      </c>
      <c r="E4396" s="5" t="s">
        <v>29609</v>
      </c>
      <c r="F4396" s="5" t="s">
        <v>152</v>
      </c>
      <c r="G4396" s="5" t="s">
        <v>1535</v>
      </c>
      <c r="H4396" s="7">
        <v>365330</v>
      </c>
      <c r="I4396" s="5">
        <v>1</v>
      </c>
      <c r="J4396" s="5">
        <v>1</v>
      </c>
      <c r="K4396" s="5" t="s">
        <v>29610</v>
      </c>
      <c r="L4396" s="5">
        <v>2.93E-2</v>
      </c>
      <c r="M4396" s="8">
        <v>693018997</v>
      </c>
      <c r="N4396" s="8">
        <v>693018992</v>
      </c>
      <c r="O4396" s="8">
        <v>693018989</v>
      </c>
      <c r="P4396" s="8">
        <v>693018983</v>
      </c>
      <c r="Q4396" s="8">
        <v>693018979</v>
      </c>
      <c r="R4396" s="5" t="s">
        <v>417</v>
      </c>
      <c r="S4396" s="5" t="s">
        <v>417</v>
      </c>
      <c r="T4396" s="5" t="s">
        <v>417</v>
      </c>
      <c r="U4396" s="5" t="s">
        <v>417</v>
      </c>
      <c r="V4396" s="5" t="s">
        <v>417</v>
      </c>
      <c r="W4396" s="5" t="s">
        <v>417</v>
      </c>
      <c r="X4396" s="5" t="s">
        <v>417</v>
      </c>
      <c r="Y4396" s="5" t="s">
        <v>417</v>
      </c>
      <c r="Z4396" s="5" t="s">
        <v>417</v>
      </c>
      <c r="AA4396" s="5" t="s">
        <v>417</v>
      </c>
      <c r="AB4396" s="5"/>
      <c r="AC4396" s="5"/>
      <c r="AD4396" s="5"/>
      <c r="AE4396" s="5"/>
      <c r="AF4396" s="5"/>
    </row>
    <row r="4397" spans="1:32" hidden="1">
      <c r="A4397" s="5" t="s">
        <v>29611</v>
      </c>
      <c r="B4397" s="5" t="str">
        <f>IF(COUNTIF('Leads Priorizados INT'!M:M,A4397)&gt;0,"Sí","No")</f>
        <v>No</v>
      </c>
      <c r="C4397">
        <v>0</v>
      </c>
      <c r="D4397" s="6" t="s">
        <v>414</v>
      </c>
      <c r="E4397" s="5" t="s">
        <v>29612</v>
      </c>
      <c r="F4397" s="5" t="s">
        <v>152</v>
      </c>
      <c r="G4397" s="5" t="s">
        <v>3544</v>
      </c>
      <c r="H4397" s="7">
        <v>898544</v>
      </c>
      <c r="I4397" s="5">
        <v>8</v>
      </c>
      <c r="J4397" s="5">
        <v>1</v>
      </c>
      <c r="K4397" s="5" t="s">
        <v>29613</v>
      </c>
      <c r="L4397" s="5">
        <v>2.93E-2</v>
      </c>
      <c r="M4397" s="8"/>
      <c r="N4397" s="8"/>
      <c r="O4397" s="8"/>
      <c r="P4397" s="8"/>
      <c r="Q4397" s="8"/>
      <c r="R4397" s="5" t="s">
        <v>417</v>
      </c>
      <c r="S4397" s="5" t="s">
        <v>417</v>
      </c>
      <c r="T4397" s="5" t="s">
        <v>417</v>
      </c>
      <c r="U4397" s="5" t="s">
        <v>417</v>
      </c>
      <c r="V4397" s="5" t="s">
        <v>417</v>
      </c>
      <c r="W4397" s="5" t="s">
        <v>417</v>
      </c>
      <c r="X4397" s="5" t="s">
        <v>417</v>
      </c>
      <c r="Y4397" s="5" t="s">
        <v>417</v>
      </c>
      <c r="Z4397" s="5" t="s">
        <v>417</v>
      </c>
      <c r="AA4397" s="5" t="s">
        <v>417</v>
      </c>
      <c r="AB4397" s="5"/>
      <c r="AC4397" s="5"/>
      <c r="AD4397" s="5"/>
      <c r="AE4397" s="5"/>
      <c r="AF4397" s="5"/>
    </row>
    <row r="4398" spans="1:32">
      <c r="A4398" s="5" t="s">
        <v>29614</v>
      </c>
      <c r="B4398" s="5" t="str">
        <f>IF(COUNTIF('Leads Priorizados INT'!M:M,A4398)&gt;0,"Sí","No")</f>
        <v>No</v>
      </c>
      <c r="C4398">
        <v>1</v>
      </c>
      <c r="D4398" s="6" t="s">
        <v>414</v>
      </c>
      <c r="E4398" s="5" t="s">
        <v>29615</v>
      </c>
      <c r="F4398" s="5" t="s">
        <v>729</v>
      </c>
      <c r="G4398" s="5" t="s">
        <v>12164</v>
      </c>
      <c r="H4398" s="7">
        <v>824606</v>
      </c>
      <c r="I4398" s="5">
        <v>7</v>
      </c>
      <c r="J4398" s="5">
        <v>1</v>
      </c>
      <c r="K4398" s="5" t="s">
        <v>29616</v>
      </c>
      <c r="L4398" s="5">
        <v>2.93E-2</v>
      </c>
      <c r="M4398" s="8">
        <v>976405978</v>
      </c>
      <c r="N4398" s="8"/>
      <c r="O4398" s="8"/>
      <c r="P4398" s="8"/>
      <c r="Q4398" s="8"/>
      <c r="R4398" s="5" t="s">
        <v>417</v>
      </c>
      <c r="S4398" s="5" t="s">
        <v>417</v>
      </c>
      <c r="T4398" s="5" t="s">
        <v>417</v>
      </c>
      <c r="U4398" s="5" t="s">
        <v>417</v>
      </c>
      <c r="V4398" s="5" t="s">
        <v>417</v>
      </c>
      <c r="W4398" s="5" t="s">
        <v>417</v>
      </c>
      <c r="X4398" s="5" t="s">
        <v>417</v>
      </c>
      <c r="Y4398" s="5" t="s">
        <v>417</v>
      </c>
      <c r="Z4398" s="5" t="s">
        <v>417</v>
      </c>
      <c r="AA4398" s="5" t="s">
        <v>417</v>
      </c>
      <c r="AB4398" s="5"/>
      <c r="AC4398" s="5"/>
      <c r="AD4398" s="5"/>
      <c r="AE4398" s="5"/>
      <c r="AF4398" s="5"/>
    </row>
    <row r="4399" spans="1:32" hidden="1">
      <c r="A4399" s="5" t="s">
        <v>29617</v>
      </c>
      <c r="B4399" s="5" t="str">
        <f>IF(COUNTIF('Leads Priorizados INT'!M:M,A4399)&gt;0,"Sí","No")</f>
        <v>No</v>
      </c>
      <c r="C4399">
        <v>0</v>
      </c>
      <c r="D4399" s="6" t="s">
        <v>414</v>
      </c>
      <c r="E4399" s="5" t="s">
        <v>29618</v>
      </c>
      <c r="F4399" s="5" t="s">
        <v>152</v>
      </c>
      <c r="G4399" s="5" t="s">
        <v>1915</v>
      </c>
      <c r="H4399" s="7">
        <v>1653494</v>
      </c>
      <c r="I4399" s="5">
        <v>5</v>
      </c>
      <c r="J4399" s="5">
        <v>1</v>
      </c>
      <c r="K4399" s="5" t="s">
        <v>29619</v>
      </c>
      <c r="L4399" s="5">
        <v>2.92E-2</v>
      </c>
      <c r="M4399" s="8"/>
      <c r="N4399" s="8"/>
      <c r="O4399" s="8"/>
      <c r="P4399" s="8"/>
      <c r="Q4399" s="8"/>
      <c r="R4399" s="5" t="s">
        <v>417</v>
      </c>
      <c r="S4399" s="5" t="s">
        <v>417</v>
      </c>
      <c r="T4399" s="5" t="s">
        <v>417</v>
      </c>
      <c r="U4399" s="5" t="s">
        <v>417</v>
      </c>
      <c r="V4399" s="5" t="s">
        <v>417</v>
      </c>
      <c r="W4399" s="5" t="s">
        <v>417</v>
      </c>
      <c r="X4399" s="5" t="s">
        <v>417</v>
      </c>
      <c r="Y4399" s="5" t="s">
        <v>417</v>
      </c>
      <c r="Z4399" s="5" t="s">
        <v>417</v>
      </c>
      <c r="AA4399" s="5" t="s">
        <v>417</v>
      </c>
      <c r="AB4399" s="5"/>
      <c r="AC4399" s="5"/>
      <c r="AD4399" s="5"/>
      <c r="AE4399" s="5"/>
      <c r="AF4399" s="5"/>
    </row>
    <row r="4400" spans="1:32" hidden="1">
      <c r="A4400" s="5" t="s">
        <v>29620</v>
      </c>
      <c r="B4400" s="5" t="str">
        <f>IF(COUNTIF('Leads Priorizados INT'!M:M,A4400)&gt;0,"Sí","No")</f>
        <v>No</v>
      </c>
      <c r="C4400">
        <v>0</v>
      </c>
      <c r="D4400" s="6" t="s">
        <v>414</v>
      </c>
      <c r="E4400" s="5" t="s">
        <v>29621</v>
      </c>
      <c r="F4400" s="5" t="s">
        <v>152</v>
      </c>
      <c r="G4400" s="5" t="s">
        <v>14919</v>
      </c>
      <c r="H4400" s="7">
        <v>3843471</v>
      </c>
      <c r="I4400" s="5">
        <v>12</v>
      </c>
      <c r="J4400" s="5">
        <v>1</v>
      </c>
      <c r="K4400" s="5" t="s">
        <v>29622</v>
      </c>
      <c r="L4400" s="5">
        <v>2.92E-2</v>
      </c>
      <c r="M4400" s="8"/>
      <c r="N4400" s="8"/>
      <c r="O4400" s="8"/>
      <c r="P4400" s="8"/>
      <c r="Q4400" s="8"/>
      <c r="R4400" s="5" t="s">
        <v>417</v>
      </c>
      <c r="S4400" s="5" t="s">
        <v>417</v>
      </c>
      <c r="T4400" s="5" t="s">
        <v>417</v>
      </c>
      <c r="U4400" s="5" t="s">
        <v>417</v>
      </c>
      <c r="V4400" s="5" t="s">
        <v>417</v>
      </c>
      <c r="W4400" s="5" t="s">
        <v>417</v>
      </c>
      <c r="X4400" s="5" t="s">
        <v>417</v>
      </c>
      <c r="Y4400" s="5" t="s">
        <v>417</v>
      </c>
      <c r="Z4400" s="5" t="s">
        <v>417</v>
      </c>
      <c r="AA4400" s="5" t="s">
        <v>417</v>
      </c>
      <c r="AB4400" s="5"/>
      <c r="AC4400" s="5"/>
      <c r="AD4400" s="5"/>
      <c r="AE4400" s="5"/>
      <c r="AF4400" s="5"/>
    </row>
    <row r="4401" spans="1:32" hidden="1">
      <c r="A4401" s="5" t="s">
        <v>29623</v>
      </c>
      <c r="B4401" s="5" t="str">
        <f>IF(COUNTIF('Leads Priorizados INT'!M:M,A4401)&gt;0,"Sí","No")</f>
        <v>No</v>
      </c>
      <c r="C4401">
        <v>0</v>
      </c>
      <c r="D4401" s="6" t="s">
        <v>414</v>
      </c>
      <c r="E4401" s="5" t="s">
        <v>29624</v>
      </c>
      <c r="F4401" s="5" t="s">
        <v>873</v>
      </c>
      <c r="G4401" s="5" t="s">
        <v>13874</v>
      </c>
      <c r="H4401" s="7">
        <v>2747232</v>
      </c>
      <c r="I4401" s="5">
        <v>3</v>
      </c>
      <c r="J4401" s="5">
        <v>1</v>
      </c>
      <c r="K4401" s="5" t="s">
        <v>29625</v>
      </c>
      <c r="L4401" s="5">
        <v>2.92E-2</v>
      </c>
      <c r="M4401" s="8">
        <v>952627209</v>
      </c>
      <c r="N4401" s="8"/>
      <c r="O4401" s="8"/>
      <c r="P4401" s="8"/>
      <c r="Q4401" s="8"/>
      <c r="R4401" s="5" t="s">
        <v>417</v>
      </c>
      <c r="S4401" s="5" t="s">
        <v>417</v>
      </c>
      <c r="T4401" s="5" t="s">
        <v>417</v>
      </c>
      <c r="U4401" s="5" t="s">
        <v>417</v>
      </c>
      <c r="V4401" s="5" t="s">
        <v>417</v>
      </c>
      <c r="W4401" s="5" t="s">
        <v>417</v>
      </c>
      <c r="X4401" s="5" t="s">
        <v>417</v>
      </c>
      <c r="Y4401" s="5" t="s">
        <v>417</v>
      </c>
      <c r="Z4401" s="5" t="s">
        <v>417</v>
      </c>
      <c r="AA4401" s="5" t="s">
        <v>417</v>
      </c>
      <c r="AB4401" s="5"/>
      <c r="AC4401" s="5"/>
      <c r="AD4401" s="5"/>
      <c r="AE4401" s="5"/>
      <c r="AF4401" s="5"/>
    </row>
    <row r="4402" spans="1:32" hidden="1">
      <c r="A4402" s="5" t="s">
        <v>29626</v>
      </c>
      <c r="B4402" s="5" t="str">
        <f>IF(COUNTIF('Leads Priorizados INT'!M:M,A4402)&gt;0,"Sí","No")</f>
        <v>No</v>
      </c>
      <c r="C4402">
        <v>0</v>
      </c>
      <c r="D4402" s="6" t="s">
        <v>414</v>
      </c>
      <c r="E4402" s="5" t="s">
        <v>29627</v>
      </c>
      <c r="F4402" s="5" t="s">
        <v>2926</v>
      </c>
      <c r="G4402" s="5" t="s">
        <v>19810</v>
      </c>
      <c r="H4402" s="7">
        <v>1023687</v>
      </c>
      <c r="I4402" s="5">
        <v>4</v>
      </c>
      <c r="J4402" s="5">
        <v>1</v>
      </c>
      <c r="K4402" s="5" t="s">
        <v>29628</v>
      </c>
      <c r="L4402" s="5">
        <v>2.9100000000000001E-2</v>
      </c>
      <c r="M4402" s="8">
        <v>985208333</v>
      </c>
      <c r="N4402" s="8"/>
      <c r="O4402" s="8"/>
      <c r="P4402" s="8"/>
      <c r="Q4402" s="8"/>
      <c r="R4402" s="5" t="s">
        <v>417</v>
      </c>
      <c r="S4402" s="5" t="s">
        <v>417</v>
      </c>
      <c r="T4402" s="5" t="s">
        <v>417</v>
      </c>
      <c r="U4402" s="5" t="s">
        <v>417</v>
      </c>
      <c r="V4402" s="5" t="s">
        <v>417</v>
      </c>
      <c r="W4402" s="5" t="s">
        <v>417</v>
      </c>
      <c r="X4402" s="5" t="s">
        <v>417</v>
      </c>
      <c r="Y4402" s="5" t="s">
        <v>417</v>
      </c>
      <c r="Z4402" s="5" t="s">
        <v>417</v>
      </c>
      <c r="AA4402" s="5" t="s">
        <v>417</v>
      </c>
      <c r="AB4402" s="5"/>
      <c r="AC4402" s="5"/>
      <c r="AD4402" s="5"/>
      <c r="AE4402" s="5"/>
      <c r="AF4402" s="5"/>
    </row>
    <row r="4403" spans="1:32" hidden="1">
      <c r="A4403" s="5" t="s">
        <v>29629</v>
      </c>
      <c r="B4403" s="5" t="str">
        <f>IF(COUNTIF('Leads Priorizados INT'!M:M,A4403)&gt;0,"Sí","No")</f>
        <v>No</v>
      </c>
      <c r="C4403">
        <v>0</v>
      </c>
      <c r="D4403" s="6" t="s">
        <v>414</v>
      </c>
      <c r="E4403" s="5" t="s">
        <v>29630</v>
      </c>
      <c r="F4403" s="5" t="s">
        <v>721</v>
      </c>
      <c r="G4403" s="5" t="s">
        <v>3350</v>
      </c>
      <c r="H4403" s="7">
        <v>535368</v>
      </c>
      <c r="I4403" s="5">
        <v>4</v>
      </c>
      <c r="J4403" s="5">
        <v>1</v>
      </c>
      <c r="K4403" s="5" t="s">
        <v>29631</v>
      </c>
      <c r="L4403" s="5">
        <v>2.9100000000000001E-2</v>
      </c>
      <c r="M4403" s="8"/>
      <c r="N4403" s="8"/>
      <c r="O4403" s="8"/>
      <c r="P4403" s="8"/>
      <c r="Q4403" s="8"/>
      <c r="R4403" s="5" t="s">
        <v>417</v>
      </c>
      <c r="S4403" s="5" t="s">
        <v>417</v>
      </c>
      <c r="T4403" s="5" t="s">
        <v>417</v>
      </c>
      <c r="U4403" s="5" t="s">
        <v>417</v>
      </c>
      <c r="V4403" s="5" t="s">
        <v>417</v>
      </c>
      <c r="W4403" s="5" t="s">
        <v>417</v>
      </c>
      <c r="X4403" s="5" t="s">
        <v>417</v>
      </c>
      <c r="Y4403" s="5" t="s">
        <v>417</v>
      </c>
      <c r="Z4403" s="5" t="s">
        <v>417</v>
      </c>
      <c r="AA4403" s="5" t="s">
        <v>417</v>
      </c>
      <c r="AB4403" s="5"/>
      <c r="AC4403" s="5"/>
      <c r="AD4403" s="5"/>
      <c r="AE4403" s="5"/>
      <c r="AF4403" s="5"/>
    </row>
    <row r="4404" spans="1:32" hidden="1">
      <c r="A4404" s="5" t="s">
        <v>29632</v>
      </c>
      <c r="B4404" s="5" t="str">
        <f>IF(COUNTIF('Leads Priorizados INT'!M:M,A4404)&gt;0,"Sí","No")</f>
        <v>No</v>
      </c>
      <c r="C4404">
        <v>0</v>
      </c>
      <c r="D4404" s="6" t="s">
        <v>414</v>
      </c>
      <c r="E4404" s="5" t="s">
        <v>29633</v>
      </c>
      <c r="F4404" s="5" t="s">
        <v>152</v>
      </c>
      <c r="G4404" s="5" t="s">
        <v>1602</v>
      </c>
      <c r="H4404" s="7">
        <v>14296485</v>
      </c>
      <c r="I4404" s="5">
        <v>8</v>
      </c>
      <c r="J4404" s="5">
        <v>1</v>
      </c>
      <c r="K4404" s="5" t="s">
        <v>29634</v>
      </c>
      <c r="L4404" s="5">
        <v>2.9100000000000001E-2</v>
      </c>
      <c r="M4404" s="8">
        <v>913318283</v>
      </c>
      <c r="N4404" s="8">
        <v>913052198</v>
      </c>
      <c r="O4404" s="8">
        <v>911728375</v>
      </c>
      <c r="P4404" s="8">
        <v>971846231</v>
      </c>
      <c r="Q4404" s="8"/>
      <c r="R4404" s="5" t="s">
        <v>417</v>
      </c>
      <c r="S4404" s="5" t="s">
        <v>417</v>
      </c>
      <c r="T4404" s="5" t="s">
        <v>417</v>
      </c>
      <c r="U4404" s="5" t="s">
        <v>417</v>
      </c>
      <c r="V4404" s="5" t="s">
        <v>417</v>
      </c>
      <c r="W4404" s="5" t="s">
        <v>417</v>
      </c>
      <c r="X4404" s="5" t="s">
        <v>417</v>
      </c>
      <c r="Y4404" s="5" t="s">
        <v>417</v>
      </c>
      <c r="Z4404" s="5" t="s">
        <v>417</v>
      </c>
      <c r="AA4404" s="5" t="s">
        <v>417</v>
      </c>
      <c r="AB4404" s="5"/>
      <c r="AC4404" s="5"/>
      <c r="AD4404" s="5"/>
      <c r="AE4404" s="5"/>
      <c r="AF4404" s="5"/>
    </row>
    <row r="4405" spans="1:32" hidden="1">
      <c r="A4405" s="5" t="s">
        <v>29635</v>
      </c>
      <c r="B4405" s="5" t="str">
        <f>IF(COUNTIF('Leads Priorizados INT'!M:M,A4405)&gt;0,"Sí","No")</f>
        <v>No</v>
      </c>
      <c r="C4405">
        <v>0</v>
      </c>
      <c r="D4405" s="6" t="s">
        <v>414</v>
      </c>
      <c r="E4405" s="5" t="s">
        <v>29636</v>
      </c>
      <c r="F4405" s="5" t="s">
        <v>873</v>
      </c>
      <c r="G4405" s="5" t="s">
        <v>1786</v>
      </c>
      <c r="H4405" s="7">
        <v>3186761</v>
      </c>
      <c r="I4405" s="5">
        <v>1</v>
      </c>
      <c r="J4405" s="5">
        <v>1</v>
      </c>
      <c r="K4405" s="5" t="s">
        <v>29637</v>
      </c>
      <c r="L4405" s="5">
        <v>2.9100000000000001E-2</v>
      </c>
      <c r="M4405" s="8"/>
      <c r="N4405" s="8"/>
      <c r="O4405" s="8"/>
      <c r="P4405" s="8"/>
      <c r="Q4405" s="8"/>
      <c r="R4405" s="5" t="s">
        <v>417</v>
      </c>
      <c r="S4405" s="5" t="s">
        <v>417</v>
      </c>
      <c r="T4405" s="5" t="s">
        <v>417</v>
      </c>
      <c r="U4405" s="5" t="s">
        <v>417</v>
      </c>
      <c r="V4405" s="5" t="s">
        <v>417</v>
      </c>
      <c r="W4405" s="5" t="s">
        <v>417</v>
      </c>
      <c r="X4405" s="5" t="s">
        <v>417</v>
      </c>
      <c r="Y4405" s="5" t="s">
        <v>417</v>
      </c>
      <c r="Z4405" s="5" t="s">
        <v>417</v>
      </c>
      <c r="AA4405" s="5" t="s">
        <v>417</v>
      </c>
      <c r="AB4405" s="5"/>
      <c r="AC4405" s="5"/>
      <c r="AD4405" s="5"/>
      <c r="AE4405" s="5"/>
      <c r="AF4405" s="5"/>
    </row>
    <row r="4406" spans="1:32" hidden="1">
      <c r="A4406" s="5" t="s">
        <v>29638</v>
      </c>
      <c r="B4406" s="5" t="str">
        <f>IF(COUNTIF('Leads Priorizados INT'!M:M,A4406)&gt;0,"Sí","No")</f>
        <v>No</v>
      </c>
      <c r="C4406">
        <v>0</v>
      </c>
      <c r="D4406" s="6" t="s">
        <v>414</v>
      </c>
      <c r="E4406" s="5" t="s">
        <v>29639</v>
      </c>
      <c r="F4406" s="5" t="s">
        <v>135</v>
      </c>
      <c r="G4406" s="5" t="s">
        <v>19145</v>
      </c>
      <c r="H4406" s="7">
        <v>606481</v>
      </c>
      <c r="I4406" s="5">
        <v>17</v>
      </c>
      <c r="J4406" s="5">
        <v>3</v>
      </c>
      <c r="K4406" s="5" t="s">
        <v>29640</v>
      </c>
      <c r="L4406" s="5">
        <v>2.9000000000000001E-2</v>
      </c>
      <c r="M4406" s="8">
        <v>927257490</v>
      </c>
      <c r="N4406" s="8">
        <v>677226534</v>
      </c>
      <c r="O4406" s="8">
        <v>677226746</v>
      </c>
      <c r="P4406" s="8"/>
      <c r="Q4406" s="8"/>
      <c r="R4406" s="5" t="s">
        <v>417</v>
      </c>
      <c r="S4406" s="5" t="s">
        <v>417</v>
      </c>
      <c r="T4406" s="5" t="s">
        <v>417</v>
      </c>
      <c r="U4406" s="5" t="s">
        <v>417</v>
      </c>
      <c r="V4406" s="5" t="s">
        <v>417</v>
      </c>
      <c r="W4406" s="5" t="s">
        <v>417</v>
      </c>
      <c r="X4406" s="5" t="s">
        <v>417</v>
      </c>
      <c r="Y4406" s="5" t="s">
        <v>417</v>
      </c>
      <c r="Z4406" s="5" t="s">
        <v>417</v>
      </c>
      <c r="AA4406" s="5" t="s">
        <v>417</v>
      </c>
      <c r="AB4406" s="5" t="s">
        <v>29641</v>
      </c>
      <c r="AC4406" s="5"/>
      <c r="AD4406" s="5"/>
      <c r="AE4406" s="5"/>
      <c r="AF4406" s="5"/>
    </row>
    <row r="4407" spans="1:32" hidden="1">
      <c r="A4407" s="5" t="s">
        <v>29642</v>
      </c>
      <c r="B4407" s="5" t="str">
        <f>IF(COUNTIF('Leads Priorizados INT'!M:M,A4407)&gt;0,"Sí","No")</f>
        <v>No</v>
      </c>
      <c r="C4407">
        <v>0</v>
      </c>
      <c r="D4407" s="6" t="s">
        <v>414</v>
      </c>
      <c r="E4407" s="5" t="s">
        <v>29643</v>
      </c>
      <c r="F4407" s="5" t="s">
        <v>2926</v>
      </c>
      <c r="G4407" s="5" t="s">
        <v>10763</v>
      </c>
      <c r="H4407" s="7">
        <v>457807</v>
      </c>
      <c r="I4407" s="5">
        <v>4</v>
      </c>
      <c r="J4407" s="5">
        <v>1</v>
      </c>
      <c r="K4407" s="5" t="s">
        <v>29644</v>
      </c>
      <c r="L4407" s="5">
        <v>2.9000000000000001E-2</v>
      </c>
      <c r="M4407" s="8">
        <v>985091092</v>
      </c>
      <c r="N4407" s="8"/>
      <c r="O4407" s="8"/>
      <c r="P4407" s="8"/>
      <c r="Q4407" s="8"/>
      <c r="R4407" s="5" t="s">
        <v>417</v>
      </c>
      <c r="S4407" s="5" t="s">
        <v>417</v>
      </c>
      <c r="T4407" s="5" t="s">
        <v>417</v>
      </c>
      <c r="U4407" s="5" t="s">
        <v>417</v>
      </c>
      <c r="V4407" s="5" t="s">
        <v>417</v>
      </c>
      <c r="W4407" s="5" t="s">
        <v>417</v>
      </c>
      <c r="X4407" s="5" t="s">
        <v>417</v>
      </c>
      <c r="Y4407" s="5" t="s">
        <v>417</v>
      </c>
      <c r="Z4407" s="5" t="s">
        <v>417</v>
      </c>
      <c r="AA4407" s="5" t="s">
        <v>417</v>
      </c>
      <c r="AB4407" s="5" t="s">
        <v>29645</v>
      </c>
      <c r="AC4407" s="5"/>
      <c r="AD4407" s="5"/>
      <c r="AE4407" s="5"/>
      <c r="AF4407" s="5"/>
    </row>
    <row r="4408" spans="1:32" hidden="1">
      <c r="A4408" s="5" t="s">
        <v>29646</v>
      </c>
      <c r="B4408" s="5" t="str">
        <f>IF(COUNTIF('Leads Priorizados INT'!M:M,A4408)&gt;0,"Sí","No")</f>
        <v>No</v>
      </c>
      <c r="C4408">
        <v>0</v>
      </c>
      <c r="D4408" s="6" t="s">
        <v>1534</v>
      </c>
      <c r="E4408" s="5" t="s">
        <v>29647</v>
      </c>
      <c r="F4408" s="5" t="s">
        <v>431</v>
      </c>
      <c r="G4408" s="5" t="s">
        <v>2159</v>
      </c>
      <c r="H4408" s="7">
        <v>9173152</v>
      </c>
      <c r="I4408" s="5">
        <v>107</v>
      </c>
      <c r="J4408" s="5">
        <v>2</v>
      </c>
      <c r="K4408" s="5" t="s">
        <v>29648</v>
      </c>
      <c r="L4408" s="5">
        <v>2.9000000000000001E-2</v>
      </c>
      <c r="M4408" s="8">
        <v>937192630</v>
      </c>
      <c r="N4408" s="8"/>
      <c r="O4408" s="8"/>
      <c r="P4408" s="8"/>
      <c r="Q4408" s="8"/>
      <c r="R4408" s="5" t="s">
        <v>417</v>
      </c>
      <c r="S4408" s="5" t="s">
        <v>417</v>
      </c>
      <c r="T4408" s="5" t="s">
        <v>417</v>
      </c>
      <c r="U4408" s="5" t="s">
        <v>417</v>
      </c>
      <c r="V4408" s="5" t="s">
        <v>417</v>
      </c>
      <c r="W4408" s="5" t="s">
        <v>417</v>
      </c>
      <c r="X4408" s="5" t="s">
        <v>417</v>
      </c>
      <c r="Y4408" s="5" t="s">
        <v>417</v>
      </c>
      <c r="Z4408" s="5" t="s">
        <v>417</v>
      </c>
      <c r="AA4408" s="5" t="s">
        <v>417</v>
      </c>
      <c r="AB4408" s="5"/>
      <c r="AC4408" s="5"/>
      <c r="AD4408" s="5"/>
      <c r="AE4408" s="5"/>
      <c r="AF4408" s="5"/>
    </row>
    <row r="4409" spans="1:32" hidden="1">
      <c r="A4409" s="5" t="s">
        <v>29649</v>
      </c>
      <c r="B4409" s="5" t="str">
        <f>IF(COUNTIF('Leads Priorizados INT'!M:M,A4409)&gt;0,"Sí","No")</f>
        <v>No</v>
      </c>
      <c r="C4409">
        <v>0</v>
      </c>
      <c r="D4409" s="6" t="s">
        <v>414</v>
      </c>
      <c r="E4409" s="5" t="s">
        <v>29650</v>
      </c>
      <c r="F4409" s="5" t="s">
        <v>152</v>
      </c>
      <c r="G4409" s="5" t="s">
        <v>11061</v>
      </c>
      <c r="H4409" s="7">
        <v>356099</v>
      </c>
      <c r="I4409" s="5">
        <v>1</v>
      </c>
      <c r="J4409" s="5">
        <v>2</v>
      </c>
      <c r="K4409" s="5" t="s">
        <v>29651</v>
      </c>
      <c r="L4409" s="5">
        <v>2.9000000000000001E-2</v>
      </c>
      <c r="M4409" s="8"/>
      <c r="N4409" s="8"/>
      <c r="O4409" s="8"/>
      <c r="P4409" s="8"/>
      <c r="Q4409" s="8"/>
      <c r="R4409" s="5" t="s">
        <v>417</v>
      </c>
      <c r="S4409" s="5" t="s">
        <v>417</v>
      </c>
      <c r="T4409" s="5" t="s">
        <v>417</v>
      </c>
      <c r="U4409" s="5" t="s">
        <v>417</v>
      </c>
      <c r="V4409" s="5" t="s">
        <v>417</v>
      </c>
      <c r="W4409" s="5" t="s">
        <v>417</v>
      </c>
      <c r="X4409" s="5" t="s">
        <v>417</v>
      </c>
      <c r="Y4409" s="5" t="s">
        <v>417</v>
      </c>
      <c r="Z4409" s="5" t="s">
        <v>417</v>
      </c>
      <c r="AA4409" s="5" t="s">
        <v>417</v>
      </c>
      <c r="AB4409" s="5"/>
      <c r="AC4409" s="5"/>
      <c r="AD4409" s="5"/>
      <c r="AE4409" s="5"/>
      <c r="AF4409" s="5"/>
    </row>
    <row r="4410" spans="1:32" hidden="1">
      <c r="A4410" s="5" t="s">
        <v>29652</v>
      </c>
      <c r="B4410" s="5" t="str">
        <f>IF(COUNTIF('Leads Priorizados INT'!M:M,A4410)&gt;0,"Sí","No")</f>
        <v>No</v>
      </c>
      <c r="C4410">
        <v>0</v>
      </c>
      <c r="D4410" s="6" t="s">
        <v>414</v>
      </c>
      <c r="E4410" s="5" t="s">
        <v>29653</v>
      </c>
      <c r="F4410" s="5" t="s">
        <v>431</v>
      </c>
      <c r="G4410" s="5" t="s">
        <v>9860</v>
      </c>
      <c r="H4410" s="7">
        <v>310894</v>
      </c>
      <c r="I4410" s="5">
        <v>9</v>
      </c>
      <c r="J4410" s="5">
        <v>3</v>
      </c>
      <c r="K4410" s="5" t="s">
        <v>29654</v>
      </c>
      <c r="L4410" s="5">
        <v>2.8899999999999999E-2</v>
      </c>
      <c r="M4410" s="8">
        <v>937904134</v>
      </c>
      <c r="N4410" s="8"/>
      <c r="O4410" s="8"/>
      <c r="P4410" s="8"/>
      <c r="Q4410" s="8"/>
      <c r="R4410" s="5" t="s">
        <v>417</v>
      </c>
      <c r="S4410" s="5" t="s">
        <v>417</v>
      </c>
      <c r="T4410" s="5" t="s">
        <v>417</v>
      </c>
      <c r="U4410" s="5" t="s">
        <v>417</v>
      </c>
      <c r="V4410" s="5" t="s">
        <v>417</v>
      </c>
      <c r="W4410" s="5" t="s">
        <v>417</v>
      </c>
      <c r="X4410" s="5" t="s">
        <v>417</v>
      </c>
      <c r="Y4410" s="5" t="s">
        <v>417</v>
      </c>
      <c r="Z4410" s="5" t="s">
        <v>417</v>
      </c>
      <c r="AA4410" s="5" t="s">
        <v>417</v>
      </c>
      <c r="AB4410" s="5" t="s">
        <v>29655</v>
      </c>
      <c r="AC4410" s="5"/>
      <c r="AD4410" s="5"/>
      <c r="AE4410" s="5"/>
      <c r="AF4410" s="5"/>
    </row>
    <row r="4411" spans="1:32" hidden="1">
      <c r="A4411" s="5" t="s">
        <v>29656</v>
      </c>
      <c r="B4411" s="5" t="str">
        <f>IF(COUNTIF('Leads Priorizados INT'!M:M,A4411)&gt;0,"Sí","No")</f>
        <v>No</v>
      </c>
      <c r="C4411">
        <v>0</v>
      </c>
      <c r="D4411" s="6" t="s">
        <v>414</v>
      </c>
      <c r="E4411" s="5" t="s">
        <v>29657</v>
      </c>
      <c r="F4411" s="5" t="s">
        <v>152</v>
      </c>
      <c r="G4411" s="5" t="s">
        <v>19731</v>
      </c>
      <c r="H4411" s="7">
        <v>961611</v>
      </c>
      <c r="I4411" s="5">
        <v>3</v>
      </c>
      <c r="J4411" s="5">
        <v>1</v>
      </c>
      <c r="K4411" s="5" t="s">
        <v>29658</v>
      </c>
      <c r="L4411" s="5">
        <v>2.8899999999999999E-2</v>
      </c>
      <c r="M4411" s="8">
        <v>916832124</v>
      </c>
      <c r="N4411" s="8"/>
      <c r="O4411" s="8"/>
      <c r="P4411" s="8"/>
      <c r="Q4411" s="8"/>
      <c r="R4411" s="5" t="s">
        <v>417</v>
      </c>
      <c r="S4411" s="5" t="s">
        <v>417</v>
      </c>
      <c r="T4411" s="5" t="s">
        <v>417</v>
      </c>
      <c r="U4411" s="5" t="s">
        <v>417</v>
      </c>
      <c r="V4411" s="5" t="s">
        <v>417</v>
      </c>
      <c r="W4411" s="5" t="s">
        <v>417</v>
      </c>
      <c r="X4411" s="5" t="s">
        <v>417</v>
      </c>
      <c r="Y4411" s="5" t="s">
        <v>417</v>
      </c>
      <c r="Z4411" s="5" t="s">
        <v>417</v>
      </c>
      <c r="AA4411" s="5" t="s">
        <v>417</v>
      </c>
      <c r="AB4411" s="5" t="s">
        <v>29659</v>
      </c>
      <c r="AC4411" s="5"/>
      <c r="AD4411" s="5"/>
      <c r="AE4411" s="5"/>
      <c r="AF4411" s="5"/>
    </row>
    <row r="4412" spans="1:32" hidden="1">
      <c r="A4412" s="5" t="s">
        <v>29660</v>
      </c>
      <c r="B4412" s="5" t="str">
        <f>IF(COUNTIF('Leads Priorizados INT'!M:M,A4412)&gt;0,"Sí","No")</f>
        <v>No</v>
      </c>
      <c r="C4412">
        <v>0</v>
      </c>
      <c r="D4412" s="6" t="s">
        <v>414</v>
      </c>
      <c r="E4412" s="5" t="s">
        <v>29661</v>
      </c>
      <c r="F4412" s="5" t="s">
        <v>700</v>
      </c>
      <c r="G4412" s="5" t="s">
        <v>29662</v>
      </c>
      <c r="H4412" s="7">
        <v>1901828</v>
      </c>
      <c r="I4412" s="5">
        <v>7</v>
      </c>
      <c r="J4412" s="5">
        <v>2</v>
      </c>
      <c r="K4412" s="5" t="s">
        <v>29663</v>
      </c>
      <c r="L4412" s="5">
        <v>2.8899999999999999E-2</v>
      </c>
      <c r="M4412" s="8">
        <v>954673450</v>
      </c>
      <c r="N4412" s="8">
        <v>954672290</v>
      </c>
      <c r="O4412" s="8"/>
      <c r="P4412" s="8"/>
      <c r="Q4412" s="8"/>
      <c r="R4412" s="5" t="s">
        <v>417</v>
      </c>
      <c r="S4412" s="5" t="s">
        <v>417</v>
      </c>
      <c r="T4412" s="5" t="s">
        <v>417</v>
      </c>
      <c r="U4412" s="5" t="s">
        <v>417</v>
      </c>
      <c r="V4412" s="5" t="s">
        <v>417</v>
      </c>
      <c r="W4412" s="5" t="s">
        <v>417</v>
      </c>
      <c r="X4412" s="5" t="s">
        <v>417</v>
      </c>
      <c r="Y4412" s="5" t="s">
        <v>417</v>
      </c>
      <c r="Z4412" s="5" t="s">
        <v>417</v>
      </c>
      <c r="AA4412" s="5" t="s">
        <v>417</v>
      </c>
      <c r="AB4412" s="5"/>
      <c r="AC4412" s="5"/>
      <c r="AD4412" s="5"/>
      <c r="AE4412" s="5"/>
      <c r="AF4412" s="5"/>
    </row>
    <row r="4413" spans="1:32" hidden="1">
      <c r="A4413" s="5" t="s">
        <v>29664</v>
      </c>
      <c r="B4413" s="5" t="str">
        <f>IF(COUNTIF('Leads Priorizados INT'!M:M,A4413)&gt;0,"Sí","No")</f>
        <v>No</v>
      </c>
      <c r="C4413">
        <v>0</v>
      </c>
      <c r="D4413" s="6" t="s">
        <v>414</v>
      </c>
      <c r="E4413" s="5" t="s">
        <v>29665</v>
      </c>
      <c r="F4413" s="5" t="s">
        <v>431</v>
      </c>
      <c r="G4413" s="5" t="s">
        <v>2716</v>
      </c>
      <c r="H4413" s="7">
        <v>495069</v>
      </c>
      <c r="I4413" s="5">
        <v>4</v>
      </c>
      <c r="J4413" s="5">
        <v>1</v>
      </c>
      <c r="K4413" s="5" t="s">
        <v>29666</v>
      </c>
      <c r="L4413" s="5">
        <v>2.8799999999999999E-2</v>
      </c>
      <c r="M4413" s="8"/>
      <c r="N4413" s="8"/>
      <c r="O4413" s="8"/>
      <c r="P4413" s="8"/>
      <c r="Q4413" s="8"/>
      <c r="R4413" s="5" t="s">
        <v>417</v>
      </c>
      <c r="S4413" s="5" t="s">
        <v>417</v>
      </c>
      <c r="T4413" s="5" t="s">
        <v>417</v>
      </c>
      <c r="U4413" s="5" t="s">
        <v>417</v>
      </c>
      <c r="V4413" s="5" t="s">
        <v>417</v>
      </c>
      <c r="W4413" s="5" t="s">
        <v>417</v>
      </c>
      <c r="X4413" s="5" t="s">
        <v>417</v>
      </c>
      <c r="Y4413" s="5" t="s">
        <v>417</v>
      </c>
      <c r="Z4413" s="5" t="s">
        <v>417</v>
      </c>
      <c r="AA4413" s="5" t="s">
        <v>417</v>
      </c>
      <c r="AB4413" s="5"/>
      <c r="AC4413" s="5"/>
      <c r="AD4413" s="5"/>
      <c r="AE4413" s="5"/>
      <c r="AF4413" s="5"/>
    </row>
    <row r="4414" spans="1:32" hidden="1">
      <c r="A4414" s="5" t="s">
        <v>29667</v>
      </c>
      <c r="B4414" s="5" t="str">
        <f>IF(COUNTIF('Leads Priorizados INT'!M:M,A4414)&gt;0,"Sí","No")</f>
        <v>No</v>
      </c>
      <c r="C4414">
        <v>0</v>
      </c>
      <c r="D4414" s="6" t="s">
        <v>414</v>
      </c>
      <c r="E4414" s="5" t="s">
        <v>29668</v>
      </c>
      <c r="F4414" s="5" t="s">
        <v>873</v>
      </c>
      <c r="G4414" s="5" t="s">
        <v>11502</v>
      </c>
      <c r="H4414" s="7">
        <v>5415232</v>
      </c>
      <c r="I4414" s="5">
        <v>2</v>
      </c>
      <c r="J4414" s="5">
        <v>2</v>
      </c>
      <c r="K4414" s="5" t="s">
        <v>29669</v>
      </c>
      <c r="L4414" s="5">
        <v>2.8799999999999999E-2</v>
      </c>
      <c r="M4414" s="8">
        <v>952217580</v>
      </c>
      <c r="N4414" s="8"/>
      <c r="O4414" s="8"/>
      <c r="P4414" s="8"/>
      <c r="Q4414" s="8"/>
      <c r="R4414" s="5" t="s">
        <v>417</v>
      </c>
      <c r="S4414" s="5" t="s">
        <v>417</v>
      </c>
      <c r="T4414" s="5" t="s">
        <v>417</v>
      </c>
      <c r="U4414" s="5" t="s">
        <v>417</v>
      </c>
      <c r="V4414" s="5" t="s">
        <v>417</v>
      </c>
      <c r="W4414" s="5" t="s">
        <v>417</v>
      </c>
      <c r="X4414" s="5" t="s">
        <v>417</v>
      </c>
      <c r="Y4414" s="5" t="s">
        <v>417</v>
      </c>
      <c r="Z4414" s="5" t="s">
        <v>417</v>
      </c>
      <c r="AA4414" s="5" t="s">
        <v>417</v>
      </c>
      <c r="AB4414" s="5" t="s">
        <v>29670</v>
      </c>
      <c r="AC4414" s="5"/>
      <c r="AD4414" s="5"/>
      <c r="AE4414" s="5"/>
      <c r="AF4414" s="5"/>
    </row>
    <row r="4415" spans="1:32" hidden="1">
      <c r="A4415" s="5" t="s">
        <v>29671</v>
      </c>
      <c r="B4415" s="5" t="str">
        <f>IF(COUNTIF('Leads Priorizados INT'!M:M,A4415)&gt;0,"Sí","No")</f>
        <v>No</v>
      </c>
      <c r="C4415">
        <v>0</v>
      </c>
      <c r="D4415" s="6" t="s">
        <v>1234</v>
      </c>
      <c r="E4415" s="5" t="s">
        <v>29672</v>
      </c>
      <c r="F4415" s="5" t="s">
        <v>1382</v>
      </c>
      <c r="G4415" s="5" t="s">
        <v>11188</v>
      </c>
      <c r="H4415" s="7">
        <v>1192821</v>
      </c>
      <c r="I4415" s="5">
        <v>5</v>
      </c>
      <c r="J4415" s="5">
        <v>1</v>
      </c>
      <c r="K4415" s="5" t="s">
        <v>29673</v>
      </c>
      <c r="L4415" s="5">
        <v>2.8799999999999999E-2</v>
      </c>
      <c r="M4415" s="8">
        <v>963224936</v>
      </c>
      <c r="N4415" s="8">
        <v>680843649</v>
      </c>
      <c r="O4415" s="8">
        <v>644282000</v>
      </c>
      <c r="P4415" s="8"/>
      <c r="Q4415" s="8"/>
      <c r="R4415" s="5" t="s">
        <v>417</v>
      </c>
      <c r="S4415" s="5" t="s">
        <v>417</v>
      </c>
      <c r="T4415" s="5" t="s">
        <v>417</v>
      </c>
      <c r="U4415" s="5" t="s">
        <v>417</v>
      </c>
      <c r="V4415" s="5" t="s">
        <v>417</v>
      </c>
      <c r="W4415" s="5" t="s">
        <v>417</v>
      </c>
      <c r="X4415" s="5" t="s">
        <v>417</v>
      </c>
      <c r="Y4415" s="5" t="s">
        <v>417</v>
      </c>
      <c r="Z4415" s="5" t="s">
        <v>417</v>
      </c>
      <c r="AA4415" s="5" t="s">
        <v>417</v>
      </c>
      <c r="AB4415" s="5"/>
      <c r="AC4415" s="5"/>
      <c r="AD4415" s="5"/>
      <c r="AE4415" s="5"/>
      <c r="AF4415" s="5"/>
    </row>
    <row r="4416" spans="1:32" hidden="1">
      <c r="A4416" s="5" t="s">
        <v>29674</v>
      </c>
      <c r="B4416" s="5" t="str">
        <f>IF(COUNTIF('Leads Priorizados INT'!M:M,A4416)&gt;0,"Sí","No")</f>
        <v>No</v>
      </c>
      <c r="C4416">
        <v>0</v>
      </c>
      <c r="D4416" s="6" t="s">
        <v>414</v>
      </c>
      <c r="E4416" s="5" t="s">
        <v>29675</v>
      </c>
      <c r="F4416" s="5" t="s">
        <v>1065</v>
      </c>
      <c r="G4416" s="5" t="s">
        <v>15338</v>
      </c>
      <c r="H4416" s="7">
        <v>1009371</v>
      </c>
      <c r="I4416" s="5">
        <v>7</v>
      </c>
      <c r="J4416" s="5">
        <v>2</v>
      </c>
      <c r="K4416" s="5" t="s">
        <v>29676</v>
      </c>
      <c r="L4416" s="5">
        <v>2.87E-2</v>
      </c>
      <c r="M4416" s="8">
        <v>943366060</v>
      </c>
      <c r="N4416" s="8"/>
      <c r="O4416" s="8"/>
      <c r="P4416" s="8"/>
      <c r="Q4416" s="8"/>
      <c r="R4416" s="5" t="s">
        <v>417</v>
      </c>
      <c r="S4416" s="5" t="s">
        <v>417</v>
      </c>
      <c r="T4416" s="5" t="s">
        <v>417</v>
      </c>
      <c r="U4416" s="5" t="s">
        <v>417</v>
      </c>
      <c r="V4416" s="5" t="s">
        <v>417</v>
      </c>
      <c r="W4416" s="5" t="s">
        <v>417</v>
      </c>
      <c r="X4416" s="5" t="s">
        <v>417</v>
      </c>
      <c r="Y4416" s="5" t="s">
        <v>417</v>
      </c>
      <c r="Z4416" s="5" t="s">
        <v>417</v>
      </c>
      <c r="AA4416" s="5" t="s">
        <v>417</v>
      </c>
      <c r="AB4416" s="5" t="s">
        <v>29677</v>
      </c>
      <c r="AC4416" s="5"/>
      <c r="AD4416" s="5"/>
      <c r="AE4416" s="5"/>
      <c r="AF4416" s="5"/>
    </row>
    <row r="4417" spans="1:32" hidden="1">
      <c r="A4417" s="5" t="s">
        <v>29678</v>
      </c>
      <c r="B4417" s="5" t="str">
        <f>IF(COUNTIF('Leads Priorizados INT'!M:M,A4417)&gt;0,"Sí","No")</f>
        <v>No</v>
      </c>
      <c r="C4417">
        <v>0</v>
      </c>
      <c r="D4417" s="6" t="s">
        <v>1534</v>
      </c>
      <c r="E4417" s="5" t="s">
        <v>29679</v>
      </c>
      <c r="F4417" s="5" t="s">
        <v>431</v>
      </c>
      <c r="G4417" s="5" t="s">
        <v>11112</v>
      </c>
      <c r="H4417" s="7">
        <v>324152</v>
      </c>
      <c r="I4417" s="5">
        <v>1</v>
      </c>
      <c r="J4417" s="5">
        <v>1</v>
      </c>
      <c r="K4417" s="5" t="s">
        <v>29680</v>
      </c>
      <c r="L4417" s="5">
        <v>2.87E-2</v>
      </c>
      <c r="M4417" s="8">
        <v>938403158</v>
      </c>
      <c r="N4417" s="8">
        <v>932215566</v>
      </c>
      <c r="O4417" s="8">
        <v>938465376</v>
      </c>
      <c r="P4417" s="8">
        <v>933984305</v>
      </c>
      <c r="Q4417" s="8">
        <v>971651602</v>
      </c>
      <c r="R4417" s="5" t="s">
        <v>417</v>
      </c>
      <c r="S4417" s="5" t="s">
        <v>417</v>
      </c>
      <c r="T4417" s="5" t="s">
        <v>417</v>
      </c>
      <c r="U4417" s="5" t="s">
        <v>417</v>
      </c>
      <c r="V4417" s="5" t="s">
        <v>417</v>
      </c>
      <c r="W4417" s="5" t="s">
        <v>417</v>
      </c>
      <c r="X4417" s="5" t="s">
        <v>417</v>
      </c>
      <c r="Y4417" s="5" t="s">
        <v>417</v>
      </c>
      <c r="Z4417" s="5" t="s">
        <v>417</v>
      </c>
      <c r="AA4417" s="5" t="s">
        <v>417</v>
      </c>
      <c r="AB4417" s="5"/>
      <c r="AC4417" s="5"/>
      <c r="AD4417" s="5"/>
      <c r="AE4417" s="5"/>
      <c r="AF4417" s="5"/>
    </row>
    <row r="4418" spans="1:32" hidden="1">
      <c r="A4418" s="5" t="s">
        <v>29681</v>
      </c>
      <c r="B4418" s="5" t="str">
        <f>IF(COUNTIF('Leads Priorizados INT'!M:M,A4418)&gt;0,"Sí","No")</f>
        <v>No</v>
      </c>
      <c r="C4418">
        <v>0</v>
      </c>
      <c r="D4418" s="6" t="s">
        <v>414</v>
      </c>
      <c r="E4418" s="5" t="s">
        <v>29682</v>
      </c>
      <c r="F4418" s="5" t="s">
        <v>431</v>
      </c>
      <c r="G4418" s="5" t="s">
        <v>11328</v>
      </c>
      <c r="H4418" s="7">
        <v>856645</v>
      </c>
      <c r="I4418" s="5">
        <v>1</v>
      </c>
      <c r="J4418" s="5">
        <v>2</v>
      </c>
      <c r="K4418" s="5" t="s">
        <v>29683</v>
      </c>
      <c r="L4418" s="5">
        <v>2.87E-2</v>
      </c>
      <c r="M4418" s="8"/>
      <c r="N4418" s="8"/>
      <c r="O4418" s="8"/>
      <c r="P4418" s="8"/>
      <c r="Q4418" s="8"/>
      <c r="R4418" s="5" t="s">
        <v>417</v>
      </c>
      <c r="S4418" s="5" t="s">
        <v>417</v>
      </c>
      <c r="T4418" s="5" t="s">
        <v>417</v>
      </c>
      <c r="U4418" s="5" t="s">
        <v>417</v>
      </c>
      <c r="V4418" s="5" t="s">
        <v>417</v>
      </c>
      <c r="W4418" s="5" t="s">
        <v>417</v>
      </c>
      <c r="X4418" s="5" t="s">
        <v>417</v>
      </c>
      <c r="Y4418" s="5" t="s">
        <v>417</v>
      </c>
      <c r="Z4418" s="5" t="s">
        <v>417</v>
      </c>
      <c r="AA4418" s="5" t="s">
        <v>417</v>
      </c>
      <c r="AB4418" s="5"/>
      <c r="AC4418" s="5"/>
      <c r="AD4418" s="5"/>
      <c r="AE4418" s="5"/>
      <c r="AF4418" s="5"/>
    </row>
    <row r="4419" spans="1:32" hidden="1">
      <c r="A4419" s="5" t="s">
        <v>29684</v>
      </c>
      <c r="B4419" s="5" t="str">
        <f>IF(COUNTIF('Leads Priorizados INT'!M:M,A4419)&gt;0,"Sí","No")</f>
        <v>No</v>
      </c>
      <c r="C4419">
        <v>0</v>
      </c>
      <c r="D4419" s="6" t="s">
        <v>414</v>
      </c>
      <c r="E4419" s="5" t="s">
        <v>29685</v>
      </c>
      <c r="F4419" s="5" t="s">
        <v>740</v>
      </c>
      <c r="G4419" s="5" t="s">
        <v>16847</v>
      </c>
      <c r="H4419" s="7">
        <v>632108</v>
      </c>
      <c r="I4419" s="5">
        <v>4</v>
      </c>
      <c r="J4419" s="5">
        <v>1</v>
      </c>
      <c r="K4419" s="5" t="s">
        <v>29686</v>
      </c>
      <c r="L4419" s="5">
        <v>2.86E-2</v>
      </c>
      <c r="M4419" s="8">
        <v>924813673</v>
      </c>
      <c r="N4419" s="8">
        <v>924811734</v>
      </c>
      <c r="O4419" s="8"/>
      <c r="P4419" s="8"/>
      <c r="Q4419" s="8"/>
      <c r="R4419" s="5" t="s">
        <v>417</v>
      </c>
      <c r="S4419" s="5" t="s">
        <v>417</v>
      </c>
      <c r="T4419" s="5" t="s">
        <v>417</v>
      </c>
      <c r="U4419" s="5" t="s">
        <v>417</v>
      </c>
      <c r="V4419" s="5" t="s">
        <v>417</v>
      </c>
      <c r="W4419" s="5" t="s">
        <v>417</v>
      </c>
      <c r="X4419" s="5" t="s">
        <v>417</v>
      </c>
      <c r="Y4419" s="5" t="s">
        <v>417</v>
      </c>
      <c r="Z4419" s="5" t="s">
        <v>417</v>
      </c>
      <c r="AA4419" s="5" t="s">
        <v>417</v>
      </c>
      <c r="AB4419" s="5"/>
      <c r="AC4419" s="5"/>
      <c r="AD4419" s="5"/>
      <c r="AE4419" s="5"/>
      <c r="AF4419" s="5"/>
    </row>
    <row r="4420" spans="1:32" hidden="1">
      <c r="A4420" s="5" t="s">
        <v>29687</v>
      </c>
      <c r="B4420" s="5" t="str">
        <f>IF(COUNTIF('Leads Priorizados INT'!M:M,A4420)&gt;0,"Sí","No")</f>
        <v>No</v>
      </c>
      <c r="C4420">
        <v>0</v>
      </c>
      <c r="D4420" s="6" t="s">
        <v>430</v>
      </c>
      <c r="E4420" s="5" t="s">
        <v>29688</v>
      </c>
      <c r="F4420" s="5" t="s">
        <v>152</v>
      </c>
      <c r="G4420" s="5" t="s">
        <v>1738</v>
      </c>
      <c r="H4420" s="7">
        <v>1059757</v>
      </c>
      <c r="I4420" s="5">
        <v>13</v>
      </c>
      <c r="J4420" s="5">
        <v>3</v>
      </c>
      <c r="K4420" s="5" t="s">
        <v>29689</v>
      </c>
      <c r="L4420" s="5">
        <v>2.86E-2</v>
      </c>
      <c r="M4420" s="8">
        <v>914580516</v>
      </c>
      <c r="N4420" s="8">
        <v>914571561</v>
      </c>
      <c r="O4420" s="8">
        <v>620373364</v>
      </c>
      <c r="P4420" s="8">
        <v>629310306</v>
      </c>
      <c r="Q4420" s="8">
        <v>610714457</v>
      </c>
      <c r="R4420" s="5" t="s">
        <v>417</v>
      </c>
      <c r="S4420" s="5" t="s">
        <v>417</v>
      </c>
      <c r="T4420" s="5" t="s">
        <v>417</v>
      </c>
      <c r="U4420" s="5" t="s">
        <v>417</v>
      </c>
      <c r="V4420" s="5" t="s">
        <v>417</v>
      </c>
      <c r="W4420" s="5" t="s">
        <v>417</v>
      </c>
      <c r="X4420" s="5" t="s">
        <v>417</v>
      </c>
      <c r="Y4420" s="5" t="s">
        <v>417</v>
      </c>
      <c r="Z4420" s="5" t="s">
        <v>417</v>
      </c>
      <c r="AA4420" s="5" t="s">
        <v>417</v>
      </c>
      <c r="AB4420" s="5"/>
      <c r="AC4420" s="5"/>
      <c r="AD4420" s="5"/>
      <c r="AE4420" s="5"/>
      <c r="AF4420" s="5"/>
    </row>
    <row r="4421" spans="1:32">
      <c r="A4421" s="5" t="s">
        <v>29690</v>
      </c>
      <c r="B4421" s="5" t="str">
        <f>IF(COUNTIF('Leads Priorizados INT'!M:M,A4421)&gt;0,"Sí","No")</f>
        <v>No</v>
      </c>
      <c r="C4421">
        <v>1</v>
      </c>
      <c r="D4421" s="6" t="s">
        <v>414</v>
      </c>
      <c r="E4421" s="5" t="s">
        <v>29691</v>
      </c>
      <c r="F4421" s="5" t="s">
        <v>152</v>
      </c>
      <c r="G4421" s="5" t="s">
        <v>916</v>
      </c>
      <c r="H4421" s="7">
        <v>635461</v>
      </c>
      <c r="I4421" s="5">
        <v>5</v>
      </c>
      <c r="J4421" s="5">
        <v>1</v>
      </c>
      <c r="K4421" s="5" t="s">
        <v>29692</v>
      </c>
      <c r="L4421" s="5">
        <v>2.86E-2</v>
      </c>
      <c r="M4421" s="8"/>
      <c r="N4421" s="8"/>
      <c r="O4421" s="8"/>
      <c r="P4421" s="8"/>
      <c r="Q4421" s="8"/>
      <c r="R4421" s="5" t="s">
        <v>417</v>
      </c>
      <c r="S4421" s="5" t="s">
        <v>417</v>
      </c>
      <c r="T4421" s="5" t="s">
        <v>417</v>
      </c>
      <c r="U4421" s="5" t="s">
        <v>417</v>
      </c>
      <c r="V4421" s="5" t="s">
        <v>417</v>
      </c>
      <c r="W4421" s="5" t="s">
        <v>417</v>
      </c>
      <c r="X4421" s="5" t="s">
        <v>417</v>
      </c>
      <c r="Y4421" s="5" t="s">
        <v>417</v>
      </c>
      <c r="Z4421" s="5" t="s">
        <v>417</v>
      </c>
      <c r="AA4421" s="5" t="s">
        <v>417</v>
      </c>
      <c r="AB4421" s="5"/>
      <c r="AC4421" s="5"/>
      <c r="AD4421" s="5"/>
      <c r="AE4421" s="5"/>
      <c r="AF4421" s="5"/>
    </row>
    <row r="4422" spans="1:32" hidden="1">
      <c r="A4422" s="5" t="s">
        <v>29693</v>
      </c>
      <c r="B4422" s="5" t="str">
        <f>IF(COUNTIF('Leads Priorizados INT'!M:M,A4422)&gt;0,"Sí","No")</f>
        <v>No</v>
      </c>
      <c r="C4422">
        <v>0</v>
      </c>
      <c r="D4422" s="6" t="s">
        <v>1534</v>
      </c>
      <c r="E4422" s="5" t="s">
        <v>29694</v>
      </c>
      <c r="F4422" s="5" t="s">
        <v>873</v>
      </c>
      <c r="G4422" s="5" t="s">
        <v>29695</v>
      </c>
      <c r="H4422" s="7">
        <v>352292</v>
      </c>
      <c r="I4422" s="5">
        <v>1</v>
      </c>
      <c r="J4422" s="5">
        <v>1</v>
      </c>
      <c r="K4422" s="5" t="s">
        <v>29696</v>
      </c>
      <c r="L4422" s="5">
        <v>2.86E-2</v>
      </c>
      <c r="M4422" s="8"/>
      <c r="N4422" s="8"/>
      <c r="O4422" s="8"/>
      <c r="P4422" s="8"/>
      <c r="Q4422" s="8"/>
      <c r="R4422" s="5" t="s">
        <v>417</v>
      </c>
      <c r="S4422" s="5" t="s">
        <v>417</v>
      </c>
      <c r="T4422" s="5" t="s">
        <v>417</v>
      </c>
      <c r="U4422" s="5" t="s">
        <v>417</v>
      </c>
      <c r="V4422" s="5" t="s">
        <v>417</v>
      </c>
      <c r="W4422" s="5" t="s">
        <v>417</v>
      </c>
      <c r="X4422" s="5" t="s">
        <v>417</v>
      </c>
      <c r="Y4422" s="5" t="s">
        <v>417</v>
      </c>
      <c r="Z4422" s="5" t="s">
        <v>417</v>
      </c>
      <c r="AA4422" s="5" t="s">
        <v>417</v>
      </c>
      <c r="AB4422" s="5"/>
      <c r="AC4422" s="5"/>
      <c r="AD4422" s="5"/>
      <c r="AE4422" s="5"/>
      <c r="AF4422" s="5"/>
    </row>
    <row r="4423" spans="1:32" hidden="1">
      <c r="A4423" s="5" t="s">
        <v>29697</v>
      </c>
      <c r="B4423" s="5" t="str">
        <f>IF(COUNTIF('Leads Priorizados INT'!M:M,A4423)&gt;0,"Sí","No")</f>
        <v>No</v>
      </c>
      <c r="C4423">
        <v>0</v>
      </c>
      <c r="D4423" s="6" t="s">
        <v>430</v>
      </c>
      <c r="E4423" s="5" t="s">
        <v>29698</v>
      </c>
      <c r="F4423" s="5" t="s">
        <v>2935</v>
      </c>
      <c r="G4423" s="5" t="s">
        <v>29699</v>
      </c>
      <c r="H4423" s="7">
        <v>586619</v>
      </c>
      <c r="I4423" s="5">
        <v>8</v>
      </c>
      <c r="J4423" s="5">
        <v>1</v>
      </c>
      <c r="K4423" s="5" t="s">
        <v>29700</v>
      </c>
      <c r="L4423" s="5">
        <v>2.8500000000000001E-2</v>
      </c>
      <c r="M4423" s="8">
        <v>953720993</v>
      </c>
      <c r="N4423" s="8">
        <v>953720260</v>
      </c>
      <c r="O4423" s="8">
        <v>693668772</v>
      </c>
      <c r="P4423" s="8">
        <v>657366350</v>
      </c>
      <c r="Q4423" s="8">
        <v>635896485</v>
      </c>
      <c r="R4423" s="5" t="s">
        <v>417</v>
      </c>
      <c r="S4423" s="5" t="s">
        <v>417</v>
      </c>
      <c r="T4423" s="5" t="s">
        <v>417</v>
      </c>
      <c r="U4423" s="5" t="s">
        <v>417</v>
      </c>
      <c r="V4423" s="5" t="s">
        <v>417</v>
      </c>
      <c r="W4423" s="5" t="s">
        <v>417</v>
      </c>
      <c r="X4423" s="5" t="s">
        <v>417</v>
      </c>
      <c r="Y4423" s="5" t="s">
        <v>417</v>
      </c>
      <c r="Z4423" s="5" t="s">
        <v>417</v>
      </c>
      <c r="AA4423" s="5" t="s">
        <v>417</v>
      </c>
      <c r="AB4423" s="5"/>
      <c r="AC4423" s="5"/>
      <c r="AD4423" s="5"/>
      <c r="AE4423" s="5"/>
      <c r="AF4423" s="5"/>
    </row>
    <row r="4424" spans="1:32" hidden="1">
      <c r="A4424" s="5" t="s">
        <v>29701</v>
      </c>
      <c r="B4424" s="5" t="str">
        <f>IF(COUNTIF('Leads Priorizados INT'!M:M,A4424)&gt;0,"Sí","No")</f>
        <v>No</v>
      </c>
      <c r="C4424">
        <v>0</v>
      </c>
      <c r="D4424" s="6" t="s">
        <v>414</v>
      </c>
      <c r="E4424" s="5" t="s">
        <v>29702</v>
      </c>
      <c r="F4424" s="5" t="s">
        <v>721</v>
      </c>
      <c r="G4424" s="5" t="s">
        <v>13517</v>
      </c>
      <c r="H4424" s="7">
        <v>1066131</v>
      </c>
      <c r="I4424" s="5">
        <v>6</v>
      </c>
      <c r="J4424" s="5">
        <v>1</v>
      </c>
      <c r="K4424" s="5" t="s">
        <v>29703</v>
      </c>
      <c r="L4424" s="5">
        <v>2.8500000000000001E-2</v>
      </c>
      <c r="M4424" s="8"/>
      <c r="N4424" s="8"/>
      <c r="O4424" s="8"/>
      <c r="P4424" s="8"/>
      <c r="Q4424" s="8"/>
      <c r="R4424" s="5" t="s">
        <v>417</v>
      </c>
      <c r="S4424" s="5" t="s">
        <v>417</v>
      </c>
      <c r="T4424" s="5" t="s">
        <v>417</v>
      </c>
      <c r="U4424" s="5" t="s">
        <v>417</v>
      </c>
      <c r="V4424" s="5" t="s">
        <v>417</v>
      </c>
      <c r="W4424" s="5" t="s">
        <v>417</v>
      </c>
      <c r="X4424" s="5" t="s">
        <v>417</v>
      </c>
      <c r="Y4424" s="5" t="s">
        <v>417</v>
      </c>
      <c r="Z4424" s="5" t="s">
        <v>417</v>
      </c>
      <c r="AA4424" s="5" t="s">
        <v>417</v>
      </c>
      <c r="AB4424" s="5"/>
      <c r="AC4424" s="5"/>
      <c r="AD4424" s="5"/>
      <c r="AE4424" s="5"/>
      <c r="AF4424" s="5"/>
    </row>
    <row r="4425" spans="1:32">
      <c r="A4425" s="5" t="s">
        <v>29704</v>
      </c>
      <c r="B4425" s="5" t="str">
        <f>IF(COUNTIF('Leads Priorizados INT'!M:M,A4425)&gt;0,"Sí","No")</f>
        <v>No</v>
      </c>
      <c r="C4425">
        <v>1</v>
      </c>
      <c r="D4425" s="6" t="s">
        <v>414</v>
      </c>
      <c r="E4425" s="5" t="s">
        <v>29705</v>
      </c>
      <c r="F4425" s="5" t="s">
        <v>2631</v>
      </c>
      <c r="G4425" s="5" t="s">
        <v>11902</v>
      </c>
      <c r="H4425" s="7">
        <v>603214</v>
      </c>
      <c r="I4425" s="5">
        <v>3</v>
      </c>
      <c r="J4425" s="5">
        <v>1</v>
      </c>
      <c r="K4425" s="5" t="s">
        <v>29706</v>
      </c>
      <c r="L4425" s="5">
        <v>2.8500000000000001E-2</v>
      </c>
      <c r="M4425" s="8"/>
      <c r="N4425" s="8"/>
      <c r="O4425" s="8"/>
      <c r="P4425" s="8"/>
      <c r="Q4425" s="8"/>
      <c r="R4425" s="5" t="s">
        <v>417</v>
      </c>
      <c r="S4425" s="5" t="s">
        <v>417</v>
      </c>
      <c r="T4425" s="5" t="s">
        <v>417</v>
      </c>
      <c r="U4425" s="5" t="s">
        <v>417</v>
      </c>
      <c r="V4425" s="5" t="s">
        <v>417</v>
      </c>
      <c r="W4425" s="5" t="s">
        <v>417</v>
      </c>
      <c r="X4425" s="5" t="s">
        <v>417</v>
      </c>
      <c r="Y4425" s="5" t="s">
        <v>417</v>
      </c>
      <c r="Z4425" s="5" t="s">
        <v>417</v>
      </c>
      <c r="AA4425" s="5" t="s">
        <v>417</v>
      </c>
      <c r="AB4425" s="5"/>
      <c r="AC4425" s="5"/>
      <c r="AD4425" s="5"/>
      <c r="AE4425" s="5"/>
      <c r="AF4425" s="5"/>
    </row>
    <row r="4426" spans="1:32" hidden="1">
      <c r="A4426" s="5" t="s">
        <v>29707</v>
      </c>
      <c r="B4426" s="5" t="str">
        <f>IF(COUNTIF('Leads Priorizados INT'!M:M,A4426)&gt;0,"Sí","No")</f>
        <v>No</v>
      </c>
      <c r="C4426">
        <v>0</v>
      </c>
      <c r="D4426" s="6" t="s">
        <v>414</v>
      </c>
      <c r="E4426" s="5" t="s">
        <v>29708</v>
      </c>
      <c r="F4426" s="5" t="s">
        <v>431</v>
      </c>
      <c r="G4426" s="5" t="s">
        <v>2465</v>
      </c>
      <c r="H4426" s="7">
        <v>452587</v>
      </c>
      <c r="I4426" s="5">
        <v>4</v>
      </c>
      <c r="J4426" s="5">
        <v>1</v>
      </c>
      <c r="K4426" s="5" t="s">
        <v>29709</v>
      </c>
      <c r="L4426" s="5">
        <v>2.8500000000000001E-2</v>
      </c>
      <c r="M4426" s="8"/>
      <c r="N4426" s="8"/>
      <c r="O4426" s="8"/>
      <c r="P4426" s="8"/>
      <c r="Q4426" s="8"/>
      <c r="R4426" s="5" t="s">
        <v>417</v>
      </c>
      <c r="S4426" s="5" t="s">
        <v>417</v>
      </c>
      <c r="T4426" s="5" t="s">
        <v>417</v>
      </c>
      <c r="U4426" s="5" t="s">
        <v>417</v>
      </c>
      <c r="V4426" s="5" t="s">
        <v>417</v>
      </c>
      <c r="W4426" s="5" t="s">
        <v>417</v>
      </c>
      <c r="X4426" s="5" t="s">
        <v>417</v>
      </c>
      <c r="Y4426" s="5" t="s">
        <v>417</v>
      </c>
      <c r="Z4426" s="5" t="s">
        <v>417</v>
      </c>
      <c r="AA4426" s="5" t="s">
        <v>417</v>
      </c>
      <c r="AB4426" s="5"/>
      <c r="AC4426" s="5"/>
      <c r="AD4426" s="5"/>
      <c r="AE4426" s="5"/>
      <c r="AF4426" s="5"/>
    </row>
    <row r="4427" spans="1:32" hidden="1">
      <c r="A4427" s="5" t="s">
        <v>29710</v>
      </c>
      <c r="B4427" s="5" t="str">
        <f>IF(COUNTIF('Leads Priorizados INT'!M:M,A4427)&gt;0,"Sí","No")</f>
        <v>No</v>
      </c>
      <c r="C4427">
        <v>0</v>
      </c>
      <c r="D4427" s="6" t="s">
        <v>414</v>
      </c>
      <c r="E4427" s="5" t="s">
        <v>29711</v>
      </c>
      <c r="F4427" s="5" t="s">
        <v>431</v>
      </c>
      <c r="G4427" s="5" t="s">
        <v>12357</v>
      </c>
      <c r="H4427" s="7">
        <v>677821</v>
      </c>
      <c r="I4427" s="5">
        <v>1</v>
      </c>
      <c r="J4427" s="5">
        <v>1</v>
      </c>
      <c r="K4427" s="5" t="s">
        <v>29712</v>
      </c>
      <c r="L4427" s="5">
        <v>2.8500000000000001E-2</v>
      </c>
      <c r="M4427" s="8"/>
      <c r="N4427" s="8"/>
      <c r="O4427" s="8"/>
      <c r="P4427" s="8"/>
      <c r="Q4427" s="8"/>
      <c r="R4427" s="5" t="s">
        <v>417</v>
      </c>
      <c r="S4427" s="5" t="s">
        <v>417</v>
      </c>
      <c r="T4427" s="5" t="s">
        <v>417</v>
      </c>
      <c r="U4427" s="5" t="s">
        <v>417</v>
      </c>
      <c r="V4427" s="5" t="s">
        <v>417</v>
      </c>
      <c r="W4427" s="5" t="s">
        <v>417</v>
      </c>
      <c r="X4427" s="5" t="s">
        <v>417</v>
      </c>
      <c r="Y4427" s="5" t="s">
        <v>417</v>
      </c>
      <c r="Z4427" s="5" t="s">
        <v>417</v>
      </c>
      <c r="AA4427" s="5" t="s">
        <v>417</v>
      </c>
      <c r="AB4427" s="5"/>
      <c r="AC4427" s="5"/>
      <c r="AD4427" s="5"/>
      <c r="AE4427" s="5"/>
      <c r="AF4427" s="5"/>
    </row>
    <row r="4428" spans="1:32" hidden="1">
      <c r="A4428" s="5" t="s">
        <v>29713</v>
      </c>
      <c r="B4428" s="5" t="str">
        <f>IF(COUNTIF('Leads Priorizados INT'!M:M,A4428)&gt;0,"Sí","No")</f>
        <v>No</v>
      </c>
      <c r="C4428">
        <v>0</v>
      </c>
      <c r="D4428" s="6" t="s">
        <v>414</v>
      </c>
      <c r="E4428" s="5" t="s">
        <v>29714</v>
      </c>
      <c r="F4428" s="5" t="s">
        <v>721</v>
      </c>
      <c r="G4428" s="5" t="s">
        <v>29715</v>
      </c>
      <c r="H4428" s="7">
        <v>3540522</v>
      </c>
      <c r="I4428" s="5">
        <v>1</v>
      </c>
      <c r="J4428" s="5">
        <v>1</v>
      </c>
      <c r="K4428" s="5" t="s">
        <v>29703</v>
      </c>
      <c r="L4428" s="5">
        <v>2.8500000000000001E-2</v>
      </c>
      <c r="M4428" s="8">
        <v>928871448</v>
      </c>
      <c r="N4428" s="8">
        <v>657024870</v>
      </c>
      <c r="O4428" s="8"/>
      <c r="P4428" s="8"/>
      <c r="Q4428" s="8"/>
      <c r="R4428" s="5" t="s">
        <v>417</v>
      </c>
      <c r="S4428" s="5" t="s">
        <v>417</v>
      </c>
      <c r="T4428" s="5" t="s">
        <v>417</v>
      </c>
      <c r="U4428" s="5" t="s">
        <v>417</v>
      </c>
      <c r="V4428" s="5" t="s">
        <v>417</v>
      </c>
      <c r="W4428" s="5" t="s">
        <v>417</v>
      </c>
      <c r="X4428" s="5" t="s">
        <v>417</v>
      </c>
      <c r="Y4428" s="5" t="s">
        <v>417</v>
      </c>
      <c r="Z4428" s="5" t="s">
        <v>417</v>
      </c>
      <c r="AA4428" s="5" t="s">
        <v>417</v>
      </c>
      <c r="AB4428" s="5"/>
      <c r="AC4428" s="5"/>
      <c r="AD4428" s="5"/>
      <c r="AE4428" s="5"/>
      <c r="AF4428" s="5"/>
    </row>
    <row r="4429" spans="1:32">
      <c r="A4429" s="5" t="s">
        <v>29716</v>
      </c>
      <c r="B4429" s="5" t="str">
        <f>IF(COUNTIF('Leads Priorizados INT'!M:M,A4429)&gt;0,"Sí","No")</f>
        <v>No</v>
      </c>
      <c r="C4429">
        <v>1</v>
      </c>
      <c r="D4429" s="6" t="s">
        <v>414</v>
      </c>
      <c r="E4429" s="5" t="s">
        <v>29717</v>
      </c>
      <c r="F4429" s="5" t="s">
        <v>152</v>
      </c>
      <c r="G4429" s="5" t="s">
        <v>9602</v>
      </c>
      <c r="H4429" s="7">
        <v>715790</v>
      </c>
      <c r="I4429" s="5">
        <v>1</v>
      </c>
      <c r="J4429" s="5">
        <v>1</v>
      </c>
      <c r="K4429" s="5" t="s">
        <v>29718</v>
      </c>
      <c r="L4429" s="5">
        <v>2.8500000000000001E-2</v>
      </c>
      <c r="M4429" s="8"/>
      <c r="N4429" s="8"/>
      <c r="O4429" s="8"/>
      <c r="P4429" s="8"/>
      <c r="Q4429" s="8"/>
      <c r="R4429" s="5" t="s">
        <v>417</v>
      </c>
      <c r="S4429" s="5" t="s">
        <v>417</v>
      </c>
      <c r="T4429" s="5" t="s">
        <v>417</v>
      </c>
      <c r="U4429" s="5" t="s">
        <v>417</v>
      </c>
      <c r="V4429" s="5" t="s">
        <v>417</v>
      </c>
      <c r="W4429" s="5" t="s">
        <v>417</v>
      </c>
      <c r="X4429" s="5" t="s">
        <v>417</v>
      </c>
      <c r="Y4429" s="5" t="s">
        <v>417</v>
      </c>
      <c r="Z4429" s="5" t="s">
        <v>417</v>
      </c>
      <c r="AA4429" s="5" t="s">
        <v>417</v>
      </c>
      <c r="AB4429" s="5"/>
      <c r="AC4429" s="5"/>
      <c r="AD4429" s="5"/>
      <c r="AE4429" s="5"/>
      <c r="AF4429" s="5"/>
    </row>
    <row r="4430" spans="1:32" hidden="1">
      <c r="A4430" s="5" t="s">
        <v>29719</v>
      </c>
      <c r="B4430" s="5" t="str">
        <f>IF(COUNTIF('Leads Priorizados INT'!M:M,A4430)&gt;0,"Sí","No")</f>
        <v>No</v>
      </c>
      <c r="C4430">
        <v>0</v>
      </c>
      <c r="D4430" s="6" t="s">
        <v>414</v>
      </c>
      <c r="E4430" s="5" t="s">
        <v>29720</v>
      </c>
      <c r="F4430" s="5" t="s">
        <v>152</v>
      </c>
      <c r="G4430" s="5" t="s">
        <v>3335</v>
      </c>
      <c r="H4430" s="7">
        <v>373453</v>
      </c>
      <c r="I4430" s="5">
        <v>4</v>
      </c>
      <c r="J4430" s="5">
        <v>1</v>
      </c>
      <c r="K4430" s="5" t="s">
        <v>29721</v>
      </c>
      <c r="L4430" s="5">
        <v>2.8500000000000001E-2</v>
      </c>
      <c r="M4430" s="8"/>
      <c r="N4430" s="8"/>
      <c r="O4430" s="8"/>
      <c r="P4430" s="8"/>
      <c r="Q4430" s="8"/>
      <c r="R4430" s="5" t="s">
        <v>417</v>
      </c>
      <c r="S4430" s="5" t="s">
        <v>417</v>
      </c>
      <c r="T4430" s="5" t="s">
        <v>417</v>
      </c>
      <c r="U4430" s="5" t="s">
        <v>417</v>
      </c>
      <c r="V4430" s="5" t="s">
        <v>417</v>
      </c>
      <c r="W4430" s="5" t="s">
        <v>417</v>
      </c>
      <c r="X4430" s="5" t="s">
        <v>417</v>
      </c>
      <c r="Y4430" s="5" t="s">
        <v>417</v>
      </c>
      <c r="Z4430" s="5" t="s">
        <v>417</v>
      </c>
      <c r="AA4430" s="5" t="s">
        <v>417</v>
      </c>
      <c r="AB4430" s="5"/>
      <c r="AC4430" s="5"/>
      <c r="AD4430" s="5"/>
      <c r="AE4430" s="5"/>
      <c r="AF4430" s="5"/>
    </row>
    <row r="4431" spans="1:32" hidden="1">
      <c r="A4431" s="5" t="s">
        <v>29722</v>
      </c>
      <c r="B4431" s="5" t="str">
        <f>IF(COUNTIF('Leads Priorizados INT'!M:M,A4431)&gt;0,"Sí","No")</f>
        <v>No</v>
      </c>
      <c r="C4431">
        <v>0</v>
      </c>
      <c r="D4431" s="6" t="s">
        <v>414</v>
      </c>
      <c r="E4431" s="5" t="s">
        <v>29723</v>
      </c>
      <c r="F4431" s="5" t="s">
        <v>10062</v>
      </c>
      <c r="G4431" s="5" t="s">
        <v>26368</v>
      </c>
      <c r="H4431" s="7">
        <v>3646296</v>
      </c>
      <c r="I4431" s="5">
        <v>12</v>
      </c>
      <c r="J4431" s="5">
        <v>1</v>
      </c>
      <c r="K4431" s="5" t="s">
        <v>29724</v>
      </c>
      <c r="L4431" s="5">
        <v>2.8400000000000002E-2</v>
      </c>
      <c r="M4431" s="8">
        <v>925251731</v>
      </c>
      <c r="N4431" s="8"/>
      <c r="O4431" s="8"/>
      <c r="P4431" s="8"/>
      <c r="Q4431" s="8"/>
      <c r="R4431" s="5" t="s">
        <v>417</v>
      </c>
      <c r="S4431" s="5" t="s">
        <v>417</v>
      </c>
      <c r="T4431" s="5" t="s">
        <v>417</v>
      </c>
      <c r="U4431" s="5" t="s">
        <v>417</v>
      </c>
      <c r="V4431" s="5" t="s">
        <v>417</v>
      </c>
      <c r="W4431" s="5" t="s">
        <v>417</v>
      </c>
      <c r="X4431" s="5" t="s">
        <v>417</v>
      </c>
      <c r="Y4431" s="5" t="s">
        <v>417</v>
      </c>
      <c r="Z4431" s="5" t="s">
        <v>417</v>
      </c>
      <c r="AA4431" s="5" t="s">
        <v>417</v>
      </c>
      <c r="AB4431" s="5"/>
      <c r="AC4431" s="5"/>
      <c r="AD4431" s="5"/>
      <c r="AE4431" s="5"/>
      <c r="AF4431" s="5"/>
    </row>
    <row r="4432" spans="1:32" hidden="1">
      <c r="A4432" s="5" t="s">
        <v>29725</v>
      </c>
      <c r="B4432" s="5" t="str">
        <f>IF(COUNTIF('Leads Priorizados INT'!M:M,A4432)&gt;0,"Sí","No")</f>
        <v>No</v>
      </c>
      <c r="C4432">
        <v>0</v>
      </c>
      <c r="D4432" s="6" t="s">
        <v>414</v>
      </c>
      <c r="E4432" s="5" t="s">
        <v>29726</v>
      </c>
      <c r="F4432" s="5" t="s">
        <v>431</v>
      </c>
      <c r="G4432" s="5" t="s">
        <v>610</v>
      </c>
      <c r="H4432" s="7">
        <v>402765</v>
      </c>
      <c r="I4432" s="5">
        <v>1</v>
      </c>
      <c r="J4432" s="5">
        <v>1</v>
      </c>
      <c r="K4432" s="5" t="s">
        <v>29727</v>
      </c>
      <c r="L4432" s="5">
        <v>2.8400000000000002E-2</v>
      </c>
      <c r="M4432" s="8">
        <v>937237290</v>
      </c>
      <c r="N4432" s="8"/>
      <c r="O4432" s="8"/>
      <c r="P4432" s="8"/>
      <c r="Q4432" s="8"/>
      <c r="R4432" s="5" t="s">
        <v>417</v>
      </c>
      <c r="S4432" s="5" t="s">
        <v>417</v>
      </c>
      <c r="T4432" s="5" t="s">
        <v>417</v>
      </c>
      <c r="U4432" s="5" t="s">
        <v>417</v>
      </c>
      <c r="V4432" s="5" t="s">
        <v>417</v>
      </c>
      <c r="W4432" s="5" t="s">
        <v>417</v>
      </c>
      <c r="X4432" s="5" t="s">
        <v>417</v>
      </c>
      <c r="Y4432" s="5" t="s">
        <v>417</v>
      </c>
      <c r="Z4432" s="5" t="s">
        <v>417</v>
      </c>
      <c r="AA4432" s="5" t="s">
        <v>417</v>
      </c>
      <c r="AB4432" s="5"/>
      <c r="AC4432" s="5"/>
      <c r="AD4432" s="5"/>
      <c r="AE4432" s="5"/>
      <c r="AF4432" s="5"/>
    </row>
    <row r="4433" spans="1:32" hidden="1">
      <c r="A4433" s="5" t="s">
        <v>29728</v>
      </c>
      <c r="B4433" s="5" t="str">
        <f>IF(COUNTIF('Leads Priorizados INT'!M:M,A4433)&gt;0,"Sí","No")</f>
        <v>No</v>
      </c>
      <c r="C4433">
        <v>0</v>
      </c>
      <c r="D4433" s="6" t="s">
        <v>430</v>
      </c>
      <c r="E4433" s="5" t="s">
        <v>29729</v>
      </c>
      <c r="F4433" s="5" t="s">
        <v>152</v>
      </c>
      <c r="G4433" s="5" t="s">
        <v>2332</v>
      </c>
      <c r="H4433" s="7">
        <v>1608319</v>
      </c>
      <c r="I4433" s="5">
        <v>3</v>
      </c>
      <c r="J4433" s="5">
        <v>3</v>
      </c>
      <c r="K4433" s="5" t="s">
        <v>29730</v>
      </c>
      <c r="L4433" s="5">
        <v>2.8400000000000002E-2</v>
      </c>
      <c r="M4433" s="8">
        <v>918407216</v>
      </c>
      <c r="N4433" s="8">
        <v>918505087</v>
      </c>
      <c r="O4433" s="8">
        <v>918504998</v>
      </c>
      <c r="P4433" s="8">
        <v>918500731</v>
      </c>
      <c r="Q4433" s="8"/>
      <c r="R4433" s="5" t="s">
        <v>417</v>
      </c>
      <c r="S4433" s="5" t="s">
        <v>417</v>
      </c>
      <c r="T4433" s="5" t="s">
        <v>417</v>
      </c>
      <c r="U4433" s="5" t="s">
        <v>417</v>
      </c>
      <c r="V4433" s="5" t="s">
        <v>417</v>
      </c>
      <c r="W4433" s="5" t="s">
        <v>417</v>
      </c>
      <c r="X4433" s="5" t="s">
        <v>417</v>
      </c>
      <c r="Y4433" s="5" t="s">
        <v>417</v>
      </c>
      <c r="Z4433" s="5" t="s">
        <v>417</v>
      </c>
      <c r="AA4433" s="5" t="s">
        <v>417</v>
      </c>
      <c r="AB4433" s="5"/>
      <c r="AC4433" s="5"/>
      <c r="AD4433" s="5"/>
      <c r="AE4433" s="5"/>
      <c r="AF4433" s="5"/>
    </row>
    <row r="4434" spans="1:32" hidden="1">
      <c r="A4434" s="5" t="s">
        <v>29731</v>
      </c>
      <c r="B4434" s="5" t="str">
        <f>IF(COUNTIF('Leads Priorizados INT'!M:M,A4434)&gt;0,"Sí","No")</f>
        <v>No</v>
      </c>
      <c r="C4434">
        <v>0</v>
      </c>
      <c r="D4434" s="6" t="s">
        <v>414</v>
      </c>
      <c r="E4434" s="5" t="s">
        <v>29732</v>
      </c>
      <c r="F4434" s="5" t="s">
        <v>152</v>
      </c>
      <c r="G4434" s="5" t="s">
        <v>17752</v>
      </c>
      <c r="H4434" s="7">
        <v>522336</v>
      </c>
      <c r="I4434" s="5">
        <v>3</v>
      </c>
      <c r="J4434" s="5">
        <v>1</v>
      </c>
      <c r="K4434" s="5" t="s">
        <v>29733</v>
      </c>
      <c r="L4434" s="5">
        <v>2.8400000000000002E-2</v>
      </c>
      <c r="M4434" s="8"/>
      <c r="N4434" s="8"/>
      <c r="O4434" s="8"/>
      <c r="P4434" s="8"/>
      <c r="Q4434" s="8"/>
      <c r="R4434" s="5" t="s">
        <v>417</v>
      </c>
      <c r="S4434" s="5" t="s">
        <v>417</v>
      </c>
      <c r="T4434" s="5" t="s">
        <v>417</v>
      </c>
      <c r="U4434" s="5" t="s">
        <v>417</v>
      </c>
      <c r="V4434" s="5" t="s">
        <v>417</v>
      </c>
      <c r="W4434" s="5" t="s">
        <v>417</v>
      </c>
      <c r="X4434" s="5" t="s">
        <v>417</v>
      </c>
      <c r="Y4434" s="5" t="s">
        <v>417</v>
      </c>
      <c r="Z4434" s="5" t="s">
        <v>417</v>
      </c>
      <c r="AA4434" s="5" t="s">
        <v>417</v>
      </c>
      <c r="AB4434" s="5"/>
      <c r="AC4434" s="5"/>
      <c r="AD4434" s="5"/>
      <c r="AE4434" s="5"/>
      <c r="AF4434" s="5"/>
    </row>
    <row r="4435" spans="1:32" hidden="1">
      <c r="A4435" s="5" t="s">
        <v>29734</v>
      </c>
      <c r="B4435" s="5" t="str">
        <f>IF(COUNTIF('Leads Priorizados INT'!M:M,A4435)&gt;0,"Sí","No")</f>
        <v>No</v>
      </c>
      <c r="C4435">
        <v>0</v>
      </c>
      <c r="D4435" s="6" t="s">
        <v>414</v>
      </c>
      <c r="E4435" s="5" t="s">
        <v>29735</v>
      </c>
      <c r="F4435" s="5" t="s">
        <v>700</v>
      </c>
      <c r="G4435" s="5" t="s">
        <v>17976</v>
      </c>
      <c r="H4435" s="7">
        <v>961218</v>
      </c>
      <c r="I4435" s="5">
        <v>8</v>
      </c>
      <c r="J4435" s="5">
        <v>1</v>
      </c>
      <c r="K4435" s="5" t="s">
        <v>29736</v>
      </c>
      <c r="L4435" s="5">
        <v>2.8400000000000002E-2</v>
      </c>
      <c r="M4435" s="8">
        <v>954931228</v>
      </c>
      <c r="N4435" s="8"/>
      <c r="O4435" s="8"/>
      <c r="P4435" s="8"/>
      <c r="Q4435" s="8"/>
      <c r="R4435" s="5" t="s">
        <v>417</v>
      </c>
      <c r="S4435" s="5" t="s">
        <v>417</v>
      </c>
      <c r="T4435" s="5" t="s">
        <v>417</v>
      </c>
      <c r="U4435" s="5" t="s">
        <v>417</v>
      </c>
      <c r="V4435" s="5" t="s">
        <v>417</v>
      </c>
      <c r="W4435" s="5" t="s">
        <v>417</v>
      </c>
      <c r="X4435" s="5" t="s">
        <v>417</v>
      </c>
      <c r="Y4435" s="5" t="s">
        <v>417</v>
      </c>
      <c r="Z4435" s="5" t="s">
        <v>417</v>
      </c>
      <c r="AA4435" s="5" t="s">
        <v>417</v>
      </c>
      <c r="AB4435" s="5" t="s">
        <v>29737</v>
      </c>
      <c r="AC4435" s="5"/>
      <c r="AD4435" s="5"/>
      <c r="AE4435" s="5"/>
      <c r="AF4435" s="5"/>
    </row>
    <row r="4436" spans="1:32" hidden="1">
      <c r="A4436" s="5" t="s">
        <v>29738</v>
      </c>
      <c r="B4436" s="5" t="str">
        <f>IF(COUNTIF('Leads Priorizados INT'!M:M,A4436)&gt;0,"Sí","No")</f>
        <v>No</v>
      </c>
      <c r="C4436">
        <v>0</v>
      </c>
      <c r="D4436" s="6" t="s">
        <v>414</v>
      </c>
      <c r="E4436" s="5" t="s">
        <v>29739</v>
      </c>
      <c r="F4436" s="5" t="s">
        <v>564</v>
      </c>
      <c r="G4436" s="5" t="s">
        <v>13211</v>
      </c>
      <c r="H4436" s="7">
        <v>914623</v>
      </c>
      <c r="I4436" s="5">
        <v>5</v>
      </c>
      <c r="J4436" s="5">
        <v>1</v>
      </c>
      <c r="K4436" s="5" t="s">
        <v>29740</v>
      </c>
      <c r="L4436" s="5">
        <v>2.8299999999999999E-2</v>
      </c>
      <c r="M4436" s="8">
        <v>947221014</v>
      </c>
      <c r="N4436" s="8">
        <v>947221001</v>
      </c>
      <c r="O4436" s="8">
        <v>947210767</v>
      </c>
      <c r="P4436" s="8"/>
      <c r="Q4436" s="8"/>
      <c r="R4436" s="5" t="s">
        <v>417</v>
      </c>
      <c r="S4436" s="5" t="s">
        <v>417</v>
      </c>
      <c r="T4436" s="5" t="s">
        <v>417</v>
      </c>
      <c r="U4436" s="5" t="s">
        <v>417</v>
      </c>
      <c r="V4436" s="5" t="s">
        <v>417</v>
      </c>
      <c r="W4436" s="5" t="s">
        <v>417</v>
      </c>
      <c r="X4436" s="5" t="s">
        <v>417</v>
      </c>
      <c r="Y4436" s="5" t="s">
        <v>417</v>
      </c>
      <c r="Z4436" s="5" t="s">
        <v>417</v>
      </c>
      <c r="AA4436" s="5" t="s">
        <v>417</v>
      </c>
      <c r="AB4436" s="5"/>
      <c r="AC4436" s="5"/>
      <c r="AD4436" s="5"/>
      <c r="AE4436" s="5"/>
      <c r="AF4436" s="5"/>
    </row>
    <row r="4437" spans="1:32" hidden="1">
      <c r="A4437" s="5" t="s">
        <v>29741</v>
      </c>
      <c r="B4437" s="5" t="str">
        <f>IF(COUNTIF('Leads Priorizados INT'!M:M,A4437)&gt;0,"Sí","No")</f>
        <v>No</v>
      </c>
      <c r="C4437">
        <v>0</v>
      </c>
      <c r="D4437" s="6" t="s">
        <v>414</v>
      </c>
      <c r="E4437" s="5" t="s">
        <v>29742</v>
      </c>
      <c r="F4437" s="5" t="s">
        <v>931</v>
      </c>
      <c r="G4437" s="5" t="s">
        <v>9555</v>
      </c>
      <c r="H4437" s="7">
        <v>635815</v>
      </c>
      <c r="I4437" s="5">
        <v>3</v>
      </c>
      <c r="J4437" s="5">
        <v>2</v>
      </c>
      <c r="K4437" s="5" t="s">
        <v>29743</v>
      </c>
      <c r="L4437" s="5">
        <v>2.8299999999999999E-2</v>
      </c>
      <c r="M4437" s="8"/>
      <c r="N4437" s="8"/>
      <c r="O4437" s="8"/>
      <c r="P4437" s="8"/>
      <c r="Q4437" s="8"/>
      <c r="R4437" s="5" t="s">
        <v>417</v>
      </c>
      <c r="S4437" s="5" t="s">
        <v>417</v>
      </c>
      <c r="T4437" s="5" t="s">
        <v>417</v>
      </c>
      <c r="U4437" s="5" t="s">
        <v>417</v>
      </c>
      <c r="V4437" s="5" t="s">
        <v>417</v>
      </c>
      <c r="W4437" s="5" t="s">
        <v>417</v>
      </c>
      <c r="X4437" s="5" t="s">
        <v>417</v>
      </c>
      <c r="Y4437" s="5" t="s">
        <v>417</v>
      </c>
      <c r="Z4437" s="5" t="s">
        <v>417</v>
      </c>
      <c r="AA4437" s="5" t="s">
        <v>417</v>
      </c>
      <c r="AB4437" s="5"/>
      <c r="AC4437" s="5"/>
      <c r="AD4437" s="5"/>
      <c r="AE4437" s="5"/>
      <c r="AF4437" s="5"/>
    </row>
    <row r="4438" spans="1:32" hidden="1">
      <c r="A4438" s="5" t="s">
        <v>29744</v>
      </c>
      <c r="B4438" s="5" t="str">
        <f>IF(COUNTIF('Leads Priorizados INT'!M:M,A4438)&gt;0,"Sí","No")</f>
        <v>No</v>
      </c>
      <c r="C4438">
        <v>0</v>
      </c>
      <c r="D4438" s="6" t="s">
        <v>414</v>
      </c>
      <c r="E4438" s="5" t="s">
        <v>29745</v>
      </c>
      <c r="F4438" s="5" t="s">
        <v>5592</v>
      </c>
      <c r="G4438" s="5" t="s">
        <v>18523</v>
      </c>
      <c r="H4438" s="7">
        <v>444208</v>
      </c>
      <c r="I4438" s="5">
        <v>2</v>
      </c>
      <c r="J4438" s="5">
        <v>2</v>
      </c>
      <c r="K4438" s="5" t="s">
        <v>29746</v>
      </c>
      <c r="L4438" s="5">
        <v>2.8299999999999999E-2</v>
      </c>
      <c r="M4438" s="8">
        <v>988219495</v>
      </c>
      <c r="N4438" s="8">
        <v>988618676</v>
      </c>
      <c r="O4438" s="8"/>
      <c r="P4438" s="8"/>
      <c r="Q4438" s="8"/>
      <c r="R4438" s="5" t="s">
        <v>417</v>
      </c>
      <c r="S4438" s="5" t="s">
        <v>417</v>
      </c>
      <c r="T4438" s="5" t="s">
        <v>417</v>
      </c>
      <c r="U4438" s="5" t="s">
        <v>417</v>
      </c>
      <c r="V4438" s="5" t="s">
        <v>417</v>
      </c>
      <c r="W4438" s="5" t="s">
        <v>417</v>
      </c>
      <c r="X4438" s="5" t="s">
        <v>417</v>
      </c>
      <c r="Y4438" s="5" t="s">
        <v>417</v>
      </c>
      <c r="Z4438" s="5" t="s">
        <v>417</v>
      </c>
      <c r="AA4438" s="5" t="s">
        <v>417</v>
      </c>
      <c r="AB4438" s="5" t="s">
        <v>29747</v>
      </c>
      <c r="AC4438" s="5"/>
      <c r="AD4438" s="5"/>
      <c r="AE4438" s="5"/>
      <c r="AF4438" s="5"/>
    </row>
    <row r="4439" spans="1:32">
      <c r="A4439" s="5" t="s">
        <v>29748</v>
      </c>
      <c r="B4439" s="5" t="str">
        <f>IF(COUNTIF('Leads Priorizados INT'!M:M,A4439)&gt;0,"Sí","No")</f>
        <v>No</v>
      </c>
      <c r="C4439">
        <v>1</v>
      </c>
      <c r="D4439" s="6" t="s">
        <v>414</v>
      </c>
      <c r="E4439" s="5" t="s">
        <v>29749</v>
      </c>
      <c r="F4439" s="5" t="s">
        <v>721</v>
      </c>
      <c r="G4439" s="5" t="s">
        <v>12331</v>
      </c>
      <c r="H4439" s="7">
        <v>386859</v>
      </c>
      <c r="I4439" s="5">
        <v>4</v>
      </c>
      <c r="J4439" s="5">
        <v>1</v>
      </c>
      <c r="K4439" s="5" t="s">
        <v>29750</v>
      </c>
      <c r="L4439" s="5">
        <v>2.8299999999999999E-2</v>
      </c>
      <c r="M4439" s="8"/>
      <c r="N4439" s="8"/>
      <c r="O4439" s="8"/>
      <c r="P4439" s="8"/>
      <c r="Q4439" s="8"/>
      <c r="R4439" s="5" t="s">
        <v>417</v>
      </c>
      <c r="S4439" s="5" t="s">
        <v>417</v>
      </c>
      <c r="T4439" s="5" t="s">
        <v>417</v>
      </c>
      <c r="U4439" s="5" t="s">
        <v>417</v>
      </c>
      <c r="V4439" s="5" t="s">
        <v>417</v>
      </c>
      <c r="W4439" s="5" t="s">
        <v>417</v>
      </c>
      <c r="X4439" s="5" t="s">
        <v>417</v>
      </c>
      <c r="Y4439" s="5" t="s">
        <v>417</v>
      </c>
      <c r="Z4439" s="5" t="s">
        <v>417</v>
      </c>
      <c r="AA4439" s="5" t="s">
        <v>417</v>
      </c>
      <c r="AB4439" s="5"/>
      <c r="AC4439" s="5"/>
      <c r="AD4439" s="5"/>
      <c r="AE4439" s="5"/>
      <c r="AF4439" s="5"/>
    </row>
    <row r="4440" spans="1:32">
      <c r="A4440" s="5" t="s">
        <v>29751</v>
      </c>
      <c r="B4440" s="5" t="str">
        <f>IF(COUNTIF('Leads Priorizados INT'!M:M,A4440)&gt;0,"Sí","No")</f>
        <v>No</v>
      </c>
      <c r="C4440">
        <v>1</v>
      </c>
      <c r="D4440" s="6" t="s">
        <v>414</v>
      </c>
      <c r="E4440" s="5" t="s">
        <v>29752</v>
      </c>
      <c r="F4440" s="5" t="s">
        <v>152</v>
      </c>
      <c r="G4440" s="5" t="s">
        <v>3787</v>
      </c>
      <c r="H4440" s="7">
        <v>357414</v>
      </c>
      <c r="I4440" s="5">
        <v>1</v>
      </c>
      <c r="J4440" s="5">
        <v>1</v>
      </c>
      <c r="K4440" s="5" t="s">
        <v>29753</v>
      </c>
      <c r="L4440" s="5">
        <v>2.8299999999999999E-2</v>
      </c>
      <c r="M4440" s="8"/>
      <c r="N4440" s="8"/>
      <c r="O4440" s="8"/>
      <c r="P4440" s="8"/>
      <c r="Q4440" s="8"/>
      <c r="R4440" s="5" t="s">
        <v>417</v>
      </c>
      <c r="S4440" s="5" t="s">
        <v>417</v>
      </c>
      <c r="T4440" s="5" t="s">
        <v>417</v>
      </c>
      <c r="U4440" s="5" t="s">
        <v>417</v>
      </c>
      <c r="V4440" s="5" t="s">
        <v>417</v>
      </c>
      <c r="W4440" s="5" t="s">
        <v>417</v>
      </c>
      <c r="X4440" s="5" t="s">
        <v>417</v>
      </c>
      <c r="Y4440" s="5" t="s">
        <v>417</v>
      </c>
      <c r="Z4440" s="5" t="s">
        <v>417</v>
      </c>
      <c r="AA4440" s="5" t="s">
        <v>417</v>
      </c>
      <c r="AB4440" s="5"/>
      <c r="AC4440" s="5"/>
      <c r="AD4440" s="5"/>
      <c r="AE4440" s="5"/>
      <c r="AF4440" s="5"/>
    </row>
    <row r="4441" spans="1:32" hidden="1">
      <c r="A4441" s="5" t="s">
        <v>29754</v>
      </c>
      <c r="B4441" s="5" t="str">
        <f>IF(COUNTIF('Leads Priorizados INT'!M:M,A4441)&gt;0,"Sí","No")</f>
        <v>No</v>
      </c>
      <c r="C4441">
        <v>0</v>
      </c>
      <c r="D4441" s="6" t="s">
        <v>414</v>
      </c>
      <c r="E4441" s="5" t="s">
        <v>29755</v>
      </c>
      <c r="F4441" s="5" t="s">
        <v>1065</v>
      </c>
      <c r="G4441" s="5" t="s">
        <v>12354</v>
      </c>
      <c r="H4441" s="7">
        <v>498210</v>
      </c>
      <c r="I4441" s="5">
        <v>11</v>
      </c>
      <c r="J4441" s="5">
        <v>1</v>
      </c>
      <c r="K4441" s="5" t="s">
        <v>29756</v>
      </c>
      <c r="L4441" s="5">
        <v>2.8199999999999999E-2</v>
      </c>
      <c r="M4441" s="8">
        <v>943335122</v>
      </c>
      <c r="N4441" s="8"/>
      <c r="O4441" s="8"/>
      <c r="P4441" s="8"/>
      <c r="Q4441" s="8"/>
      <c r="R4441" s="5" t="s">
        <v>417</v>
      </c>
      <c r="S4441" s="5" t="s">
        <v>417</v>
      </c>
      <c r="T4441" s="5" t="s">
        <v>417</v>
      </c>
      <c r="U4441" s="5" t="s">
        <v>417</v>
      </c>
      <c r="V4441" s="5" t="s">
        <v>417</v>
      </c>
      <c r="W4441" s="5" t="s">
        <v>417</v>
      </c>
      <c r="X4441" s="5" t="s">
        <v>417</v>
      </c>
      <c r="Y4441" s="5" t="s">
        <v>417</v>
      </c>
      <c r="Z4441" s="5" t="s">
        <v>417</v>
      </c>
      <c r="AA4441" s="5" t="s">
        <v>417</v>
      </c>
      <c r="AB4441" s="5" t="s">
        <v>29757</v>
      </c>
      <c r="AC4441" s="5" t="s">
        <v>29758</v>
      </c>
      <c r="AD4441" s="5"/>
      <c r="AE4441" s="5"/>
      <c r="AF4441" s="5"/>
    </row>
    <row r="4442" spans="1:32" hidden="1">
      <c r="A4442" s="5" t="s">
        <v>29759</v>
      </c>
      <c r="B4442" s="5" t="str">
        <f>IF(COUNTIF('Leads Priorizados INT'!M:M,A4442)&gt;0,"Sí","No")</f>
        <v>No</v>
      </c>
      <c r="C4442">
        <v>0</v>
      </c>
      <c r="D4442" s="6" t="s">
        <v>414</v>
      </c>
      <c r="E4442" s="5" t="s">
        <v>29760</v>
      </c>
      <c r="F4442" s="5" t="s">
        <v>3740</v>
      </c>
      <c r="G4442" s="5" t="s">
        <v>9824</v>
      </c>
      <c r="H4442" s="7">
        <v>450000</v>
      </c>
      <c r="I4442" s="5">
        <v>2</v>
      </c>
      <c r="J4442" s="5">
        <v>2</v>
      </c>
      <c r="K4442" s="5" t="s">
        <v>29761</v>
      </c>
      <c r="L4442" s="5">
        <v>2.8199999999999999E-2</v>
      </c>
      <c r="M4442" s="8">
        <v>956872311</v>
      </c>
      <c r="N4442" s="8"/>
      <c r="O4442" s="8"/>
      <c r="P4442" s="8"/>
      <c r="Q4442" s="8"/>
      <c r="R4442" s="5" t="s">
        <v>417</v>
      </c>
      <c r="S4442" s="5" t="s">
        <v>417</v>
      </c>
      <c r="T4442" s="5" t="s">
        <v>417</v>
      </c>
      <c r="U4442" s="5" t="s">
        <v>417</v>
      </c>
      <c r="V4442" s="5" t="s">
        <v>417</v>
      </c>
      <c r="W4442" s="5" t="s">
        <v>417</v>
      </c>
      <c r="X4442" s="5" t="s">
        <v>417</v>
      </c>
      <c r="Y4442" s="5" t="s">
        <v>417</v>
      </c>
      <c r="Z4442" s="5" t="s">
        <v>417</v>
      </c>
      <c r="AA4442" s="5" t="s">
        <v>417</v>
      </c>
      <c r="AB4442" s="5" t="s">
        <v>29762</v>
      </c>
      <c r="AC4442" s="5"/>
      <c r="AD4442" s="5"/>
      <c r="AE4442" s="5"/>
      <c r="AF4442" s="5"/>
    </row>
    <row r="4443" spans="1:32" hidden="1">
      <c r="A4443" s="5" t="s">
        <v>29763</v>
      </c>
      <c r="B4443" s="5" t="str">
        <f>IF(COUNTIF('Leads Priorizados INT'!M:M,A4443)&gt;0,"Sí","No")</f>
        <v>No</v>
      </c>
      <c r="C4443">
        <v>0</v>
      </c>
      <c r="D4443" s="6" t="s">
        <v>414</v>
      </c>
      <c r="E4443" s="5" t="s">
        <v>29764</v>
      </c>
      <c r="F4443" s="5" t="s">
        <v>721</v>
      </c>
      <c r="G4443" s="5" t="s">
        <v>29765</v>
      </c>
      <c r="H4443" s="7">
        <v>862755</v>
      </c>
      <c r="I4443" s="5">
        <v>8</v>
      </c>
      <c r="J4443" s="5">
        <v>2</v>
      </c>
      <c r="K4443" s="5" t="s">
        <v>29766</v>
      </c>
      <c r="L4443" s="5">
        <v>2.8199999999999999E-2</v>
      </c>
      <c r="M4443" s="8"/>
      <c r="N4443" s="8"/>
      <c r="O4443" s="8"/>
      <c r="P4443" s="8"/>
      <c r="Q4443" s="8"/>
      <c r="R4443" s="5" t="s">
        <v>417</v>
      </c>
      <c r="S4443" s="5" t="s">
        <v>417</v>
      </c>
      <c r="T4443" s="5" t="s">
        <v>417</v>
      </c>
      <c r="U4443" s="5" t="s">
        <v>417</v>
      </c>
      <c r="V4443" s="5" t="s">
        <v>417</v>
      </c>
      <c r="W4443" s="5" t="s">
        <v>417</v>
      </c>
      <c r="X4443" s="5" t="s">
        <v>417</v>
      </c>
      <c r="Y4443" s="5" t="s">
        <v>417</v>
      </c>
      <c r="Z4443" s="5" t="s">
        <v>417</v>
      </c>
      <c r="AA4443" s="5" t="s">
        <v>417</v>
      </c>
      <c r="AB4443" s="5"/>
      <c r="AC4443" s="5"/>
      <c r="AD4443" s="5"/>
      <c r="AE4443" s="5"/>
      <c r="AF4443" s="5"/>
    </row>
    <row r="4444" spans="1:32" hidden="1">
      <c r="A4444" s="5" t="s">
        <v>29767</v>
      </c>
      <c r="B4444" s="5" t="str">
        <f>IF(COUNTIF('Leads Priorizados INT'!M:M,A4444)&gt;0,"Sí","No")</f>
        <v>No</v>
      </c>
      <c r="C4444">
        <v>0</v>
      </c>
      <c r="D4444" s="6" t="s">
        <v>414</v>
      </c>
      <c r="E4444" s="5" t="s">
        <v>29768</v>
      </c>
      <c r="F4444" s="5" t="s">
        <v>10062</v>
      </c>
      <c r="G4444" s="5" t="s">
        <v>29769</v>
      </c>
      <c r="H4444" s="7">
        <v>659549</v>
      </c>
      <c r="I4444" s="5">
        <v>1</v>
      </c>
      <c r="J4444" s="5">
        <v>1</v>
      </c>
      <c r="K4444" s="5" t="s">
        <v>29770</v>
      </c>
      <c r="L4444" s="5">
        <v>2.8199999999999999E-2</v>
      </c>
      <c r="M4444" s="8">
        <v>925564443</v>
      </c>
      <c r="N4444" s="8"/>
      <c r="O4444" s="8"/>
      <c r="P4444" s="8"/>
      <c r="Q4444" s="8"/>
      <c r="R4444" s="5" t="s">
        <v>417</v>
      </c>
      <c r="S4444" s="5" t="s">
        <v>417</v>
      </c>
      <c r="T4444" s="5" t="s">
        <v>417</v>
      </c>
      <c r="U4444" s="5" t="s">
        <v>417</v>
      </c>
      <c r="V4444" s="5" t="s">
        <v>417</v>
      </c>
      <c r="W4444" s="5" t="s">
        <v>417</v>
      </c>
      <c r="X4444" s="5" t="s">
        <v>417</v>
      </c>
      <c r="Y4444" s="5" t="s">
        <v>417</v>
      </c>
      <c r="Z4444" s="5" t="s">
        <v>417</v>
      </c>
      <c r="AA4444" s="5" t="s">
        <v>417</v>
      </c>
      <c r="AB4444" s="5"/>
      <c r="AC4444" s="5"/>
      <c r="AD4444" s="5"/>
      <c r="AE4444" s="5"/>
      <c r="AF4444" s="5"/>
    </row>
    <row r="4445" spans="1:32" hidden="1">
      <c r="A4445" s="5" t="s">
        <v>29771</v>
      </c>
      <c r="B4445" s="5" t="str">
        <f>IF(COUNTIF('Leads Priorizados INT'!M:M,A4445)&gt;0,"Sí","No")</f>
        <v>No</v>
      </c>
      <c r="C4445">
        <v>0</v>
      </c>
      <c r="D4445" s="6" t="s">
        <v>414</v>
      </c>
      <c r="E4445" s="5" t="s">
        <v>29772</v>
      </c>
      <c r="F4445" s="5" t="s">
        <v>431</v>
      </c>
      <c r="G4445" s="5" t="s">
        <v>1479</v>
      </c>
      <c r="H4445" s="7">
        <v>319506</v>
      </c>
      <c r="I4445" s="5">
        <v>4</v>
      </c>
      <c r="J4445" s="5">
        <v>2</v>
      </c>
      <c r="K4445" s="5" t="s">
        <v>29773</v>
      </c>
      <c r="L4445" s="5">
        <v>2.8199999999999999E-2</v>
      </c>
      <c r="M4445" s="8">
        <v>934182492</v>
      </c>
      <c r="N4445" s="8">
        <v>977611164</v>
      </c>
      <c r="O4445" s="8"/>
      <c r="P4445" s="8"/>
      <c r="Q4445" s="8"/>
      <c r="R4445" s="5" t="s">
        <v>417</v>
      </c>
      <c r="S4445" s="5" t="s">
        <v>417</v>
      </c>
      <c r="T4445" s="5" t="s">
        <v>417</v>
      </c>
      <c r="U4445" s="5" t="s">
        <v>417</v>
      </c>
      <c r="V4445" s="5" t="s">
        <v>417</v>
      </c>
      <c r="W4445" s="5" t="s">
        <v>417</v>
      </c>
      <c r="X4445" s="5" t="s">
        <v>417</v>
      </c>
      <c r="Y4445" s="5" t="s">
        <v>417</v>
      </c>
      <c r="Z4445" s="5" t="s">
        <v>417</v>
      </c>
      <c r="AA4445" s="5" t="s">
        <v>417</v>
      </c>
      <c r="AB4445" s="5"/>
      <c r="AC4445" s="5"/>
      <c r="AD4445" s="5"/>
      <c r="AE4445" s="5"/>
      <c r="AF4445" s="5"/>
    </row>
    <row r="4446" spans="1:32" hidden="1">
      <c r="A4446" s="5" t="s">
        <v>29774</v>
      </c>
      <c r="B4446" s="5" t="str">
        <f>IF(COUNTIF('Leads Priorizados INT'!M:M,A4446)&gt;0,"Sí","No")</f>
        <v>No</v>
      </c>
      <c r="C4446">
        <v>0</v>
      </c>
      <c r="D4446" s="6" t="s">
        <v>414</v>
      </c>
      <c r="E4446" s="5" t="s">
        <v>29775</v>
      </c>
      <c r="F4446" s="5" t="s">
        <v>431</v>
      </c>
      <c r="G4446" s="5" t="s">
        <v>2322</v>
      </c>
      <c r="H4446" s="7">
        <v>821972</v>
      </c>
      <c r="I4446" s="5">
        <v>6</v>
      </c>
      <c r="J4446" s="5">
        <v>1</v>
      </c>
      <c r="K4446" s="5" t="s">
        <v>29776</v>
      </c>
      <c r="L4446" s="5">
        <v>2.8199999999999999E-2</v>
      </c>
      <c r="M4446" s="8">
        <v>938852511</v>
      </c>
      <c r="N4446" s="8">
        <v>937462669</v>
      </c>
      <c r="O4446" s="8"/>
      <c r="P4446" s="8"/>
      <c r="Q4446" s="8"/>
      <c r="R4446" s="5" t="s">
        <v>417</v>
      </c>
      <c r="S4446" s="5" t="s">
        <v>417</v>
      </c>
      <c r="T4446" s="5" t="s">
        <v>417</v>
      </c>
      <c r="U4446" s="5" t="s">
        <v>417</v>
      </c>
      <c r="V4446" s="5" t="s">
        <v>417</v>
      </c>
      <c r="W4446" s="5" t="s">
        <v>417</v>
      </c>
      <c r="X4446" s="5" t="s">
        <v>417</v>
      </c>
      <c r="Y4446" s="5" t="s">
        <v>417</v>
      </c>
      <c r="Z4446" s="5" t="s">
        <v>417</v>
      </c>
      <c r="AA4446" s="5" t="s">
        <v>417</v>
      </c>
      <c r="AB4446" s="5"/>
      <c r="AC4446" s="5"/>
      <c r="AD4446" s="5"/>
      <c r="AE4446" s="5"/>
      <c r="AF4446" s="5"/>
    </row>
    <row r="4447" spans="1:32" hidden="1">
      <c r="A4447" s="5" t="s">
        <v>29777</v>
      </c>
      <c r="B4447" s="5" t="str">
        <f>IF(COUNTIF('Leads Priorizados INT'!M:M,A4447)&gt;0,"Sí","No")</f>
        <v>No</v>
      </c>
      <c r="C4447">
        <v>0</v>
      </c>
      <c r="D4447" s="6" t="s">
        <v>414</v>
      </c>
      <c r="E4447" s="5" t="s">
        <v>29778</v>
      </c>
      <c r="F4447" s="5" t="s">
        <v>152</v>
      </c>
      <c r="G4447" s="5" t="s">
        <v>522</v>
      </c>
      <c r="H4447" s="7">
        <v>779857</v>
      </c>
      <c r="I4447" s="5">
        <v>4</v>
      </c>
      <c r="J4447" s="5">
        <v>1</v>
      </c>
      <c r="K4447" s="5" t="s">
        <v>29779</v>
      </c>
      <c r="L4447" s="5">
        <v>2.8199999999999999E-2</v>
      </c>
      <c r="M4447" s="8"/>
      <c r="N4447" s="8"/>
      <c r="O4447" s="8"/>
      <c r="P4447" s="8"/>
      <c r="Q4447" s="8"/>
      <c r="R4447" s="5" t="s">
        <v>417</v>
      </c>
      <c r="S4447" s="5" t="s">
        <v>417</v>
      </c>
      <c r="T4447" s="5" t="s">
        <v>417</v>
      </c>
      <c r="U4447" s="5" t="s">
        <v>417</v>
      </c>
      <c r="V4447" s="5" t="s">
        <v>417</v>
      </c>
      <c r="W4447" s="5" t="s">
        <v>417</v>
      </c>
      <c r="X4447" s="5" t="s">
        <v>417</v>
      </c>
      <c r="Y4447" s="5" t="s">
        <v>417</v>
      </c>
      <c r="Z4447" s="5" t="s">
        <v>417</v>
      </c>
      <c r="AA4447" s="5" t="s">
        <v>417</v>
      </c>
      <c r="AB4447" s="5"/>
      <c r="AC4447" s="5"/>
      <c r="AD4447" s="5"/>
      <c r="AE4447" s="5"/>
      <c r="AF4447" s="5"/>
    </row>
    <row r="4448" spans="1:32" hidden="1">
      <c r="A4448" s="5" t="s">
        <v>29780</v>
      </c>
      <c r="B4448" s="5" t="str">
        <f>IF(COUNTIF('Leads Priorizados INT'!M:M,A4448)&gt;0,"Sí","No")</f>
        <v>No</v>
      </c>
      <c r="C4448">
        <v>0</v>
      </c>
      <c r="D4448" s="6" t="s">
        <v>414</v>
      </c>
      <c r="E4448" s="5" t="s">
        <v>29781</v>
      </c>
      <c r="F4448" s="5" t="s">
        <v>152</v>
      </c>
      <c r="G4448" s="5" t="s">
        <v>1749</v>
      </c>
      <c r="H4448" s="7">
        <v>618269</v>
      </c>
      <c r="I4448" s="5">
        <v>1</v>
      </c>
      <c r="J4448" s="5">
        <v>1</v>
      </c>
      <c r="K4448" s="5" t="s">
        <v>29782</v>
      </c>
      <c r="L4448" s="5">
        <v>2.8199999999999999E-2</v>
      </c>
      <c r="M4448" s="8"/>
      <c r="N4448" s="8"/>
      <c r="O4448" s="8"/>
      <c r="P4448" s="8"/>
      <c r="Q4448" s="8"/>
      <c r="R4448" s="5" t="s">
        <v>417</v>
      </c>
      <c r="S4448" s="5" t="s">
        <v>417</v>
      </c>
      <c r="T4448" s="5" t="s">
        <v>417</v>
      </c>
      <c r="U4448" s="5" t="s">
        <v>417</v>
      </c>
      <c r="V4448" s="5" t="s">
        <v>417</v>
      </c>
      <c r="W4448" s="5" t="s">
        <v>417</v>
      </c>
      <c r="X4448" s="5" t="s">
        <v>417</v>
      </c>
      <c r="Y4448" s="5" t="s">
        <v>417</v>
      </c>
      <c r="Z4448" s="5" t="s">
        <v>417</v>
      </c>
      <c r="AA4448" s="5" t="s">
        <v>417</v>
      </c>
      <c r="AB4448" s="5"/>
      <c r="AC4448" s="5"/>
      <c r="AD4448" s="5"/>
      <c r="AE4448" s="5"/>
      <c r="AF4448" s="5"/>
    </row>
    <row r="4449" spans="1:32" hidden="1">
      <c r="A4449" s="5" t="s">
        <v>29783</v>
      </c>
      <c r="B4449" s="5" t="str">
        <f>IF(COUNTIF('Leads Priorizados INT'!M:M,A4449)&gt;0,"Sí","No")</f>
        <v>No</v>
      </c>
      <c r="C4449">
        <v>0</v>
      </c>
      <c r="D4449" s="6" t="s">
        <v>1534</v>
      </c>
      <c r="E4449" s="5" t="s">
        <v>29784</v>
      </c>
      <c r="F4449" s="5" t="s">
        <v>1382</v>
      </c>
      <c r="G4449" s="5" t="s">
        <v>1392</v>
      </c>
      <c r="H4449" s="7">
        <v>321932</v>
      </c>
      <c r="I4449" s="5">
        <v>18</v>
      </c>
      <c r="J4449" s="5">
        <v>1</v>
      </c>
      <c r="K4449" s="5" t="s">
        <v>29785</v>
      </c>
      <c r="L4449" s="5">
        <v>2.8199999999999999E-2</v>
      </c>
      <c r="M4449" s="8">
        <v>963688089</v>
      </c>
      <c r="N4449" s="8">
        <v>695495660</v>
      </c>
      <c r="O4449" s="8">
        <v>691089043</v>
      </c>
      <c r="P4449" s="8">
        <v>647688016</v>
      </c>
      <c r="Q4449" s="8">
        <v>626981793</v>
      </c>
      <c r="R4449" s="5" t="s">
        <v>417</v>
      </c>
      <c r="S4449" s="5" t="s">
        <v>417</v>
      </c>
      <c r="T4449" s="5" t="s">
        <v>417</v>
      </c>
      <c r="U4449" s="5" t="s">
        <v>417</v>
      </c>
      <c r="V4449" s="5" t="s">
        <v>417</v>
      </c>
      <c r="W4449" s="5" t="s">
        <v>417</v>
      </c>
      <c r="X4449" s="5" t="s">
        <v>417</v>
      </c>
      <c r="Y4449" s="5" t="s">
        <v>417</v>
      </c>
      <c r="Z4449" s="5" t="s">
        <v>417</v>
      </c>
      <c r="AA4449" s="5" t="s">
        <v>417</v>
      </c>
      <c r="AB4449" s="5"/>
      <c r="AC4449" s="5"/>
      <c r="AD4449" s="5"/>
      <c r="AE4449" s="5"/>
      <c r="AF4449" s="5"/>
    </row>
    <row r="4450" spans="1:32" hidden="1">
      <c r="A4450" s="5" t="s">
        <v>29786</v>
      </c>
      <c r="B4450" s="5" t="str">
        <f>IF(COUNTIF('Leads Priorizados INT'!M:M,A4450)&gt;0,"Sí","No")</f>
        <v>No</v>
      </c>
      <c r="C4450">
        <v>0</v>
      </c>
      <c r="D4450" s="6" t="s">
        <v>414</v>
      </c>
      <c r="E4450" s="5" t="s">
        <v>29787</v>
      </c>
      <c r="F4450" s="5" t="s">
        <v>152</v>
      </c>
      <c r="G4450" s="5" t="s">
        <v>907</v>
      </c>
      <c r="H4450" s="7">
        <v>315846</v>
      </c>
      <c r="I4450" s="5">
        <v>2</v>
      </c>
      <c r="J4450" s="5">
        <v>2</v>
      </c>
      <c r="K4450" s="5" t="s">
        <v>29788</v>
      </c>
      <c r="L4450" s="5">
        <v>2.81E-2</v>
      </c>
      <c r="M4450" s="8">
        <v>915634286</v>
      </c>
      <c r="N4450" s="8">
        <v>915777479</v>
      </c>
      <c r="O4450" s="8">
        <v>915628593</v>
      </c>
      <c r="P4450" s="8">
        <v>914113479</v>
      </c>
      <c r="Q4450" s="8">
        <v>913588753</v>
      </c>
      <c r="R4450" s="5" t="s">
        <v>417</v>
      </c>
      <c r="S4450" s="5" t="s">
        <v>417</v>
      </c>
      <c r="T4450" s="5" t="s">
        <v>417</v>
      </c>
      <c r="U4450" s="5" t="s">
        <v>417</v>
      </c>
      <c r="V4450" s="5" t="s">
        <v>417</v>
      </c>
      <c r="W4450" s="5" t="s">
        <v>417</v>
      </c>
      <c r="X4450" s="5" t="s">
        <v>417</v>
      </c>
      <c r="Y4450" s="5" t="s">
        <v>417</v>
      </c>
      <c r="Z4450" s="5" t="s">
        <v>417</v>
      </c>
      <c r="AA4450" s="5" t="s">
        <v>417</v>
      </c>
      <c r="AB4450" s="5"/>
      <c r="AC4450" s="5"/>
      <c r="AD4450" s="5"/>
      <c r="AE4450" s="5"/>
      <c r="AF4450" s="5"/>
    </row>
    <row r="4451" spans="1:32">
      <c r="A4451" s="5" t="s">
        <v>29789</v>
      </c>
      <c r="B4451" s="5" t="str">
        <f>IF(COUNTIF('Leads Priorizados INT'!M:M,A4451)&gt;0,"Sí","No")</f>
        <v>No</v>
      </c>
      <c r="C4451">
        <v>1</v>
      </c>
      <c r="D4451" s="6" t="s">
        <v>414</v>
      </c>
      <c r="E4451" s="5" t="s">
        <v>29790</v>
      </c>
      <c r="F4451" s="5" t="s">
        <v>2926</v>
      </c>
      <c r="G4451" s="5" t="s">
        <v>17783</v>
      </c>
      <c r="H4451" s="7">
        <v>444509</v>
      </c>
      <c r="I4451" s="5">
        <v>2</v>
      </c>
      <c r="J4451" s="5">
        <v>1</v>
      </c>
      <c r="K4451" s="5" t="s">
        <v>29791</v>
      </c>
      <c r="L4451" s="5">
        <v>2.81E-2</v>
      </c>
      <c r="M4451" s="8"/>
      <c r="N4451" s="8"/>
      <c r="O4451" s="8"/>
      <c r="P4451" s="8"/>
      <c r="Q4451" s="8"/>
      <c r="R4451" s="5" t="s">
        <v>417</v>
      </c>
      <c r="S4451" s="5" t="s">
        <v>417</v>
      </c>
      <c r="T4451" s="5" t="s">
        <v>417</v>
      </c>
      <c r="U4451" s="5" t="s">
        <v>417</v>
      </c>
      <c r="V4451" s="5" t="s">
        <v>417</v>
      </c>
      <c r="W4451" s="5" t="s">
        <v>417</v>
      </c>
      <c r="X4451" s="5" t="s">
        <v>417</v>
      </c>
      <c r="Y4451" s="5" t="s">
        <v>417</v>
      </c>
      <c r="Z4451" s="5" t="s">
        <v>417</v>
      </c>
      <c r="AA4451" s="5" t="s">
        <v>417</v>
      </c>
      <c r="AB4451" s="5"/>
      <c r="AC4451" s="5"/>
      <c r="AD4451" s="5"/>
      <c r="AE4451" s="5"/>
      <c r="AF4451" s="5"/>
    </row>
    <row r="4452" spans="1:32" hidden="1">
      <c r="A4452" s="5" t="s">
        <v>29792</v>
      </c>
      <c r="B4452" s="5" t="str">
        <f>IF(COUNTIF('Leads Priorizados INT'!M:M,A4452)&gt;0,"Sí","No")</f>
        <v>No</v>
      </c>
      <c r="C4452">
        <v>0</v>
      </c>
      <c r="D4452" s="6" t="s">
        <v>414</v>
      </c>
      <c r="E4452" s="5" t="s">
        <v>29793</v>
      </c>
      <c r="F4452" s="5" t="s">
        <v>431</v>
      </c>
      <c r="G4452" s="5" t="s">
        <v>2159</v>
      </c>
      <c r="H4452" s="7">
        <v>630261</v>
      </c>
      <c r="I4452" s="5">
        <v>3</v>
      </c>
      <c r="J4452" s="5">
        <v>1</v>
      </c>
      <c r="K4452" s="5" t="s">
        <v>29794</v>
      </c>
      <c r="L4452" s="5">
        <v>2.8000000000000001E-2</v>
      </c>
      <c r="M4452" s="8"/>
      <c r="N4452" s="8"/>
      <c r="O4452" s="8"/>
      <c r="P4452" s="8"/>
      <c r="Q4452" s="8"/>
      <c r="R4452" s="5" t="s">
        <v>417</v>
      </c>
      <c r="S4452" s="5" t="s">
        <v>417</v>
      </c>
      <c r="T4452" s="5" t="s">
        <v>417</v>
      </c>
      <c r="U4452" s="5" t="s">
        <v>417</v>
      </c>
      <c r="V4452" s="5" t="s">
        <v>417</v>
      </c>
      <c r="W4452" s="5" t="s">
        <v>417</v>
      </c>
      <c r="X4452" s="5" t="s">
        <v>417</v>
      </c>
      <c r="Y4452" s="5" t="s">
        <v>417</v>
      </c>
      <c r="Z4452" s="5" t="s">
        <v>417</v>
      </c>
      <c r="AA4452" s="5" t="s">
        <v>417</v>
      </c>
      <c r="AB4452" s="5"/>
      <c r="AC4452" s="5"/>
      <c r="AD4452" s="5"/>
      <c r="AE4452" s="5"/>
      <c r="AF4452" s="5"/>
    </row>
    <row r="4453" spans="1:32" hidden="1">
      <c r="A4453" s="5" t="s">
        <v>29795</v>
      </c>
      <c r="B4453" s="5" t="str">
        <f>IF(COUNTIF('Leads Priorizados INT'!M:M,A4453)&gt;0,"Sí","No")</f>
        <v>No</v>
      </c>
      <c r="C4453">
        <v>0</v>
      </c>
      <c r="D4453" s="6" t="s">
        <v>414</v>
      </c>
      <c r="E4453" s="5" t="s">
        <v>29796</v>
      </c>
      <c r="F4453" s="5" t="s">
        <v>152</v>
      </c>
      <c r="G4453" s="5" t="s">
        <v>522</v>
      </c>
      <c r="H4453" s="7">
        <v>774035</v>
      </c>
      <c r="I4453" s="5">
        <v>3</v>
      </c>
      <c r="J4453" s="5">
        <v>1</v>
      </c>
      <c r="K4453" s="5" t="s">
        <v>29797</v>
      </c>
      <c r="L4453" s="5">
        <v>2.8000000000000001E-2</v>
      </c>
      <c r="M4453" s="8"/>
      <c r="N4453" s="8"/>
      <c r="O4453" s="8"/>
      <c r="P4453" s="8"/>
      <c r="Q4453" s="8"/>
      <c r="R4453" s="5" t="s">
        <v>417</v>
      </c>
      <c r="S4453" s="5" t="s">
        <v>417</v>
      </c>
      <c r="T4453" s="5" t="s">
        <v>417</v>
      </c>
      <c r="U4453" s="5" t="s">
        <v>417</v>
      </c>
      <c r="V4453" s="5" t="s">
        <v>417</v>
      </c>
      <c r="W4453" s="5" t="s">
        <v>417</v>
      </c>
      <c r="X4453" s="5" t="s">
        <v>417</v>
      </c>
      <c r="Y4453" s="5" t="s">
        <v>417</v>
      </c>
      <c r="Z4453" s="5" t="s">
        <v>417</v>
      </c>
      <c r="AA4453" s="5" t="s">
        <v>417</v>
      </c>
      <c r="AB4453" s="5"/>
      <c r="AC4453" s="5"/>
      <c r="AD4453" s="5"/>
      <c r="AE4453" s="5"/>
      <c r="AF4453" s="5"/>
    </row>
    <row r="4454" spans="1:32">
      <c r="A4454" s="5" t="s">
        <v>29798</v>
      </c>
      <c r="B4454" s="5" t="str">
        <f>IF(COUNTIF('Leads Priorizados INT'!M:M,A4454)&gt;0,"Sí","No")</f>
        <v>No</v>
      </c>
      <c r="C4454">
        <v>1</v>
      </c>
      <c r="D4454" s="6" t="s">
        <v>414</v>
      </c>
      <c r="E4454" s="5" t="s">
        <v>29799</v>
      </c>
      <c r="F4454" s="5" t="s">
        <v>700</v>
      </c>
      <c r="G4454" s="5" t="s">
        <v>9678</v>
      </c>
      <c r="H4454" s="7">
        <v>1083951</v>
      </c>
      <c r="I4454" s="5">
        <v>23</v>
      </c>
      <c r="J4454" s="5">
        <v>2</v>
      </c>
      <c r="K4454" s="5" t="s">
        <v>29800</v>
      </c>
      <c r="L4454" s="5">
        <v>2.8000000000000001E-2</v>
      </c>
      <c r="M4454" s="8">
        <v>955118727</v>
      </c>
      <c r="N4454" s="8">
        <v>647923958</v>
      </c>
      <c r="O4454" s="8"/>
      <c r="P4454" s="8"/>
      <c r="Q4454" s="8"/>
      <c r="R4454" s="5" t="s">
        <v>417</v>
      </c>
      <c r="S4454" s="5" t="s">
        <v>417</v>
      </c>
      <c r="T4454" s="5" t="s">
        <v>417</v>
      </c>
      <c r="U4454" s="5" t="s">
        <v>417</v>
      </c>
      <c r="V4454" s="5" t="s">
        <v>417</v>
      </c>
      <c r="W4454" s="5" t="s">
        <v>417</v>
      </c>
      <c r="X4454" s="5" t="s">
        <v>417</v>
      </c>
      <c r="Y4454" s="5" t="s">
        <v>417</v>
      </c>
      <c r="Z4454" s="5" t="s">
        <v>417</v>
      </c>
      <c r="AA4454" s="5" t="s">
        <v>417</v>
      </c>
      <c r="AB4454" s="5"/>
      <c r="AC4454" s="5"/>
      <c r="AD4454" s="5"/>
      <c r="AE4454" s="5"/>
      <c r="AF4454" s="5"/>
    </row>
    <row r="4455" spans="1:32" hidden="1">
      <c r="A4455" s="5" t="s">
        <v>29801</v>
      </c>
      <c r="B4455" s="5" t="str">
        <f>IF(COUNTIF('Leads Priorizados INT'!M:M,A4455)&gt;0,"Sí","No")</f>
        <v>No</v>
      </c>
      <c r="C4455">
        <v>0</v>
      </c>
      <c r="D4455" s="6" t="s">
        <v>1534</v>
      </c>
      <c r="E4455" s="5" t="s">
        <v>29802</v>
      </c>
      <c r="F4455" s="5" t="s">
        <v>152</v>
      </c>
      <c r="G4455" s="5" t="s">
        <v>592</v>
      </c>
      <c r="H4455" s="7">
        <v>6578693</v>
      </c>
      <c r="I4455" s="5">
        <v>113</v>
      </c>
      <c r="J4455" s="5">
        <v>2</v>
      </c>
      <c r="K4455" s="5" t="s">
        <v>29803</v>
      </c>
      <c r="L4455" s="5">
        <v>2.7900000000000001E-2</v>
      </c>
      <c r="M4455" s="8">
        <v>913750745</v>
      </c>
      <c r="N4455" s="8">
        <v>913272826</v>
      </c>
      <c r="O4455" s="8">
        <v>917545188</v>
      </c>
      <c r="P4455" s="8">
        <v>942221169</v>
      </c>
      <c r="Q4455" s="8"/>
      <c r="R4455" s="5" t="s">
        <v>417</v>
      </c>
      <c r="S4455" s="5" t="s">
        <v>417</v>
      </c>
      <c r="T4455" s="5" t="s">
        <v>417</v>
      </c>
      <c r="U4455" s="5" t="s">
        <v>417</v>
      </c>
      <c r="V4455" s="5" t="s">
        <v>417</v>
      </c>
      <c r="W4455" s="5" t="s">
        <v>417</v>
      </c>
      <c r="X4455" s="5" t="s">
        <v>417</v>
      </c>
      <c r="Y4455" s="5" t="s">
        <v>417</v>
      </c>
      <c r="Z4455" s="5" t="s">
        <v>417</v>
      </c>
      <c r="AA4455" s="5" t="s">
        <v>417</v>
      </c>
      <c r="AB4455" s="5" t="s">
        <v>29804</v>
      </c>
      <c r="AC4455" s="5" t="s">
        <v>29805</v>
      </c>
      <c r="AD4455" s="5" t="s">
        <v>29806</v>
      </c>
      <c r="AE4455" s="5" t="s">
        <v>29807</v>
      </c>
      <c r="AF4455" s="5"/>
    </row>
    <row r="4456" spans="1:32" hidden="1">
      <c r="A4456" s="5" t="s">
        <v>29808</v>
      </c>
      <c r="B4456" s="5" t="str">
        <f>IF(COUNTIF('Leads Priorizados INT'!M:M,A4456)&gt;0,"Sí","No")</f>
        <v>No</v>
      </c>
      <c r="C4456">
        <v>0</v>
      </c>
      <c r="D4456" s="6" t="s">
        <v>414</v>
      </c>
      <c r="E4456" s="5" t="s">
        <v>29809</v>
      </c>
      <c r="F4456" s="5" t="s">
        <v>740</v>
      </c>
      <c r="G4456" s="5" t="s">
        <v>11317</v>
      </c>
      <c r="H4456" s="7">
        <v>1375850</v>
      </c>
      <c r="I4456" s="5">
        <v>5</v>
      </c>
      <c r="J4456" s="5">
        <v>2</v>
      </c>
      <c r="K4456" s="5" t="s">
        <v>29810</v>
      </c>
      <c r="L4456" s="5">
        <v>2.7900000000000001E-2</v>
      </c>
      <c r="M4456" s="8"/>
      <c r="N4456" s="8"/>
      <c r="O4456" s="8"/>
      <c r="P4456" s="8"/>
      <c r="Q4456" s="8"/>
      <c r="R4456" s="5" t="s">
        <v>417</v>
      </c>
      <c r="S4456" s="5" t="s">
        <v>417</v>
      </c>
      <c r="T4456" s="5" t="s">
        <v>417</v>
      </c>
      <c r="U4456" s="5" t="s">
        <v>417</v>
      </c>
      <c r="V4456" s="5" t="s">
        <v>417</v>
      </c>
      <c r="W4456" s="5" t="s">
        <v>417</v>
      </c>
      <c r="X4456" s="5" t="s">
        <v>417</v>
      </c>
      <c r="Y4456" s="5" t="s">
        <v>417</v>
      </c>
      <c r="Z4456" s="5" t="s">
        <v>417</v>
      </c>
      <c r="AA4456" s="5" t="s">
        <v>417</v>
      </c>
      <c r="AB4456" s="5"/>
      <c r="AC4456" s="5"/>
      <c r="AD4456" s="5"/>
      <c r="AE4456" s="5"/>
      <c r="AF4456" s="5"/>
    </row>
    <row r="4457" spans="1:32" hidden="1">
      <c r="A4457" s="5" t="s">
        <v>29811</v>
      </c>
      <c r="B4457" s="5" t="str">
        <f>IF(COUNTIF('Leads Priorizados INT'!M:M,A4457)&gt;0,"Sí","No")</f>
        <v>No</v>
      </c>
      <c r="C4457">
        <v>0</v>
      </c>
      <c r="D4457" s="6" t="s">
        <v>414</v>
      </c>
      <c r="E4457" s="5" t="s">
        <v>29812</v>
      </c>
      <c r="F4457" s="5" t="s">
        <v>135</v>
      </c>
      <c r="G4457" s="5" t="s">
        <v>29813</v>
      </c>
      <c r="H4457" s="7">
        <v>730194</v>
      </c>
      <c r="I4457" s="5">
        <v>6</v>
      </c>
      <c r="J4457" s="5">
        <v>6</v>
      </c>
      <c r="K4457" s="5" t="s">
        <v>29814</v>
      </c>
      <c r="L4457" s="5">
        <v>2.7900000000000001E-2</v>
      </c>
      <c r="M4457" s="8">
        <v>927214545</v>
      </c>
      <c r="N4457" s="8">
        <v>927215184</v>
      </c>
      <c r="O4457" s="8">
        <v>927275834</v>
      </c>
      <c r="P4457" s="8"/>
      <c r="Q4457" s="8"/>
      <c r="R4457" s="5" t="s">
        <v>417</v>
      </c>
      <c r="S4457" s="5" t="s">
        <v>417</v>
      </c>
      <c r="T4457" s="5" t="s">
        <v>417</v>
      </c>
      <c r="U4457" s="5" t="s">
        <v>417</v>
      </c>
      <c r="V4457" s="5" t="s">
        <v>417</v>
      </c>
      <c r="W4457" s="5" t="s">
        <v>417</v>
      </c>
      <c r="X4457" s="5" t="s">
        <v>417</v>
      </c>
      <c r="Y4457" s="5" t="s">
        <v>417</v>
      </c>
      <c r="Z4457" s="5" t="s">
        <v>417</v>
      </c>
      <c r="AA4457" s="5" t="s">
        <v>417</v>
      </c>
      <c r="AB4457" s="5" t="s">
        <v>29815</v>
      </c>
      <c r="AC4457" s="5" t="s">
        <v>29816</v>
      </c>
      <c r="AD4457" s="5"/>
      <c r="AE4457" s="5"/>
      <c r="AF4457" s="5"/>
    </row>
    <row r="4458" spans="1:32">
      <c r="A4458" s="5" t="s">
        <v>29817</v>
      </c>
      <c r="B4458" s="5" t="str">
        <f>IF(COUNTIF('Leads Priorizados INT'!M:M,A4458)&gt;0,"Sí","No")</f>
        <v>No</v>
      </c>
      <c r="C4458">
        <v>1</v>
      </c>
      <c r="D4458" s="6" t="s">
        <v>414</v>
      </c>
      <c r="E4458" s="5" t="s">
        <v>29818</v>
      </c>
      <c r="F4458" s="5" t="s">
        <v>873</v>
      </c>
      <c r="G4458" s="5" t="s">
        <v>23823</v>
      </c>
      <c r="H4458" s="7">
        <v>494418</v>
      </c>
      <c r="I4458" s="5">
        <v>5</v>
      </c>
      <c r="J4458" s="5">
        <v>3</v>
      </c>
      <c r="K4458" s="5" t="s">
        <v>29819</v>
      </c>
      <c r="L4458" s="5">
        <v>2.7900000000000001E-2</v>
      </c>
      <c r="M4458" s="8">
        <v>952798021</v>
      </c>
      <c r="N4458" s="8"/>
      <c r="O4458" s="8"/>
      <c r="P4458" s="8"/>
      <c r="Q4458" s="8"/>
      <c r="R4458" s="5" t="s">
        <v>417</v>
      </c>
      <c r="S4458" s="5" t="s">
        <v>417</v>
      </c>
      <c r="T4458" s="5" t="s">
        <v>417</v>
      </c>
      <c r="U4458" s="5" t="s">
        <v>417</v>
      </c>
      <c r="V4458" s="5" t="s">
        <v>417</v>
      </c>
      <c r="W4458" s="5" t="s">
        <v>417</v>
      </c>
      <c r="X4458" s="5" t="s">
        <v>417</v>
      </c>
      <c r="Y4458" s="5" t="s">
        <v>417</v>
      </c>
      <c r="Z4458" s="5" t="s">
        <v>417</v>
      </c>
      <c r="AA4458" s="5" t="s">
        <v>417</v>
      </c>
      <c r="AB4458" s="5" t="s">
        <v>29820</v>
      </c>
      <c r="AC4458" s="5"/>
      <c r="AD4458" s="5"/>
      <c r="AE4458" s="5"/>
      <c r="AF4458" s="5"/>
    </row>
    <row r="4459" spans="1:32" hidden="1">
      <c r="A4459" s="5" t="s">
        <v>29821</v>
      </c>
      <c r="B4459" s="5" t="str">
        <f>IF(COUNTIF('Leads Priorizados INT'!M:M,A4459)&gt;0,"Sí","No")</f>
        <v>No</v>
      </c>
      <c r="C4459">
        <v>0</v>
      </c>
      <c r="D4459" s="6" t="s">
        <v>430</v>
      </c>
      <c r="E4459" s="5" t="s">
        <v>29822</v>
      </c>
      <c r="F4459" s="5" t="s">
        <v>1019</v>
      </c>
      <c r="G4459" s="5" t="s">
        <v>22097</v>
      </c>
      <c r="H4459" s="7">
        <v>572559</v>
      </c>
      <c r="I4459" s="5">
        <v>11</v>
      </c>
      <c r="J4459" s="5">
        <v>1</v>
      </c>
      <c r="K4459" s="5" t="s">
        <v>29823</v>
      </c>
      <c r="L4459" s="5">
        <v>2.7900000000000001E-2</v>
      </c>
      <c r="M4459" s="8">
        <v>961741252</v>
      </c>
      <c r="N4459" s="8">
        <v>848414755</v>
      </c>
      <c r="O4459" s="8">
        <v>615287305</v>
      </c>
      <c r="P4459" s="8">
        <v>670280869</v>
      </c>
      <c r="Q4459" s="8">
        <v>670268884</v>
      </c>
      <c r="R4459" s="5" t="s">
        <v>417</v>
      </c>
      <c r="S4459" s="5" t="s">
        <v>417</v>
      </c>
      <c r="T4459" s="5" t="s">
        <v>417</v>
      </c>
      <c r="U4459" s="5" t="s">
        <v>417</v>
      </c>
      <c r="V4459" s="5" t="s">
        <v>417</v>
      </c>
      <c r="W4459" s="5" t="s">
        <v>417</v>
      </c>
      <c r="X4459" s="5" t="s">
        <v>417</v>
      </c>
      <c r="Y4459" s="5" t="s">
        <v>417</v>
      </c>
      <c r="Z4459" s="5" t="s">
        <v>417</v>
      </c>
      <c r="AA4459" s="5" t="s">
        <v>417</v>
      </c>
      <c r="AB4459" s="5"/>
      <c r="AC4459" s="5"/>
      <c r="AD4459" s="5"/>
      <c r="AE4459" s="5"/>
      <c r="AF4459" s="5"/>
    </row>
    <row r="4460" spans="1:32" hidden="1">
      <c r="A4460" s="5" t="s">
        <v>29824</v>
      </c>
      <c r="B4460" s="5" t="str">
        <f>IF(COUNTIF('Leads Priorizados INT'!M:M,A4460)&gt;0,"Sí","No")</f>
        <v>No</v>
      </c>
      <c r="C4460">
        <v>0</v>
      </c>
      <c r="D4460" s="6" t="s">
        <v>414</v>
      </c>
      <c r="E4460" s="5" t="s">
        <v>29825</v>
      </c>
      <c r="F4460" s="5" t="s">
        <v>431</v>
      </c>
      <c r="G4460" s="5" t="s">
        <v>29826</v>
      </c>
      <c r="H4460" s="7">
        <v>352039</v>
      </c>
      <c r="I4460" s="5">
        <v>1</v>
      </c>
      <c r="J4460" s="5">
        <v>2</v>
      </c>
      <c r="K4460" s="5" t="s">
        <v>29827</v>
      </c>
      <c r="L4460" s="5">
        <v>2.7799999999999998E-2</v>
      </c>
      <c r="M4460" s="8">
        <v>934558000</v>
      </c>
      <c r="N4460" s="8"/>
      <c r="O4460" s="8"/>
      <c r="P4460" s="8"/>
      <c r="Q4460" s="8"/>
      <c r="R4460" s="5" t="s">
        <v>417</v>
      </c>
      <c r="S4460" s="5" t="s">
        <v>417</v>
      </c>
      <c r="T4460" s="5" t="s">
        <v>417</v>
      </c>
      <c r="U4460" s="5" t="s">
        <v>417</v>
      </c>
      <c r="V4460" s="5" t="s">
        <v>417</v>
      </c>
      <c r="W4460" s="5" t="s">
        <v>417</v>
      </c>
      <c r="X4460" s="5" t="s">
        <v>417</v>
      </c>
      <c r="Y4460" s="5" t="s">
        <v>417</v>
      </c>
      <c r="Z4460" s="5" t="s">
        <v>417</v>
      </c>
      <c r="AA4460" s="5" t="s">
        <v>417</v>
      </c>
      <c r="AB4460" s="5" t="s">
        <v>29828</v>
      </c>
      <c r="AC4460" s="5"/>
      <c r="AD4460" s="5"/>
      <c r="AE4460" s="5"/>
      <c r="AF4460" s="5"/>
    </row>
    <row r="4461" spans="1:32" hidden="1">
      <c r="A4461" s="5" t="s">
        <v>29829</v>
      </c>
      <c r="B4461" s="5" t="str">
        <f>IF(COUNTIF('Leads Priorizados INT'!M:M,A4461)&gt;0,"Sí","No")</f>
        <v>No</v>
      </c>
      <c r="C4461">
        <v>0</v>
      </c>
      <c r="D4461" s="6" t="s">
        <v>414</v>
      </c>
      <c r="E4461" s="5" t="s">
        <v>29830</v>
      </c>
      <c r="F4461" s="5" t="s">
        <v>431</v>
      </c>
      <c r="G4461" s="5" t="s">
        <v>9860</v>
      </c>
      <c r="H4461" s="7">
        <v>395584</v>
      </c>
      <c r="I4461" s="5">
        <v>6</v>
      </c>
      <c r="J4461" s="5">
        <v>1</v>
      </c>
      <c r="K4461" s="5" t="s">
        <v>29831</v>
      </c>
      <c r="L4461" s="5">
        <v>2.7799999999999998E-2</v>
      </c>
      <c r="M4461" s="8">
        <v>937986962</v>
      </c>
      <c r="N4461" s="8"/>
      <c r="O4461" s="8"/>
      <c r="P4461" s="8"/>
      <c r="Q4461" s="8"/>
      <c r="R4461" s="5" t="s">
        <v>417</v>
      </c>
      <c r="S4461" s="5" t="s">
        <v>417</v>
      </c>
      <c r="T4461" s="5" t="s">
        <v>417</v>
      </c>
      <c r="U4461" s="5" t="s">
        <v>417</v>
      </c>
      <c r="V4461" s="5" t="s">
        <v>417</v>
      </c>
      <c r="W4461" s="5" t="s">
        <v>417</v>
      </c>
      <c r="X4461" s="5" t="s">
        <v>417</v>
      </c>
      <c r="Y4461" s="5" t="s">
        <v>417</v>
      </c>
      <c r="Z4461" s="5" t="s">
        <v>417</v>
      </c>
      <c r="AA4461" s="5" t="s">
        <v>417</v>
      </c>
      <c r="AB4461" s="5" t="s">
        <v>29832</v>
      </c>
      <c r="AC4461" s="5"/>
      <c r="AD4461" s="5"/>
      <c r="AE4461" s="5"/>
      <c r="AF4461" s="5"/>
    </row>
    <row r="4462" spans="1:32" hidden="1">
      <c r="A4462" s="5" t="s">
        <v>29833</v>
      </c>
      <c r="B4462" s="5" t="str">
        <f>IF(COUNTIF('Leads Priorizados INT'!M:M,A4462)&gt;0,"Sí","No")</f>
        <v>No</v>
      </c>
      <c r="C4462">
        <v>0</v>
      </c>
      <c r="D4462" s="6" t="s">
        <v>414</v>
      </c>
      <c r="E4462" s="5" t="s">
        <v>29834</v>
      </c>
      <c r="F4462" s="5" t="s">
        <v>152</v>
      </c>
      <c r="G4462" s="5" t="s">
        <v>3261</v>
      </c>
      <c r="H4462" s="7">
        <v>5683764</v>
      </c>
      <c r="I4462" s="5">
        <v>21</v>
      </c>
      <c r="J4462" s="5">
        <v>1</v>
      </c>
      <c r="K4462" s="5" t="s">
        <v>29835</v>
      </c>
      <c r="L4462" s="5">
        <v>2.7799999999999998E-2</v>
      </c>
      <c r="M4462" s="8">
        <v>655367295</v>
      </c>
      <c r="N4462" s="8"/>
      <c r="O4462" s="8"/>
      <c r="P4462" s="8"/>
      <c r="Q4462" s="8"/>
      <c r="R4462" s="5" t="s">
        <v>417</v>
      </c>
      <c r="S4462" s="5" t="s">
        <v>417</v>
      </c>
      <c r="T4462" s="5" t="s">
        <v>417</v>
      </c>
      <c r="U4462" s="5" t="s">
        <v>417</v>
      </c>
      <c r="V4462" s="5" t="s">
        <v>417</v>
      </c>
      <c r="W4462" s="5" t="s">
        <v>417</v>
      </c>
      <c r="X4462" s="5" t="s">
        <v>417</v>
      </c>
      <c r="Y4462" s="5" t="s">
        <v>417</v>
      </c>
      <c r="Z4462" s="5" t="s">
        <v>417</v>
      </c>
      <c r="AA4462" s="5" t="s">
        <v>417</v>
      </c>
      <c r="AB4462" s="5"/>
      <c r="AC4462" s="5"/>
      <c r="AD4462" s="5"/>
      <c r="AE4462" s="5"/>
      <c r="AF4462" s="5"/>
    </row>
    <row r="4463" spans="1:32">
      <c r="A4463" s="5" t="s">
        <v>29836</v>
      </c>
      <c r="B4463" s="5" t="str">
        <f>IF(COUNTIF('Leads Priorizados INT'!M:M,A4463)&gt;0,"Sí","No")</f>
        <v>No</v>
      </c>
      <c r="C4463">
        <v>1</v>
      </c>
      <c r="D4463" s="6" t="s">
        <v>414</v>
      </c>
      <c r="E4463" s="5" t="s">
        <v>29837</v>
      </c>
      <c r="F4463" s="5" t="s">
        <v>984</v>
      </c>
      <c r="G4463" s="5" t="s">
        <v>16053</v>
      </c>
      <c r="H4463" s="7">
        <v>1107762</v>
      </c>
      <c r="I4463" s="5">
        <v>2</v>
      </c>
      <c r="J4463" s="5">
        <v>1</v>
      </c>
      <c r="K4463" s="5" t="s">
        <v>29838</v>
      </c>
      <c r="L4463" s="5">
        <v>2.7699999999999999E-2</v>
      </c>
      <c r="M4463" s="8">
        <v>942106242</v>
      </c>
      <c r="N4463" s="8"/>
      <c r="O4463" s="8"/>
      <c r="P4463" s="8"/>
      <c r="Q4463" s="8"/>
      <c r="R4463" s="5" t="s">
        <v>417</v>
      </c>
      <c r="S4463" s="5" t="s">
        <v>417</v>
      </c>
      <c r="T4463" s="5" t="s">
        <v>417</v>
      </c>
      <c r="U4463" s="5" t="s">
        <v>417</v>
      </c>
      <c r="V4463" s="5" t="s">
        <v>417</v>
      </c>
      <c r="W4463" s="5" t="s">
        <v>417</v>
      </c>
      <c r="X4463" s="5" t="s">
        <v>417</v>
      </c>
      <c r="Y4463" s="5" t="s">
        <v>417</v>
      </c>
      <c r="Z4463" s="5" t="s">
        <v>417</v>
      </c>
      <c r="AA4463" s="5" t="s">
        <v>417</v>
      </c>
      <c r="AB4463" s="5"/>
      <c r="AC4463" s="5"/>
      <c r="AD4463" s="5"/>
      <c r="AE4463" s="5"/>
      <c r="AF4463" s="5"/>
    </row>
    <row r="4464" spans="1:32" hidden="1">
      <c r="A4464" s="5" t="s">
        <v>29839</v>
      </c>
      <c r="B4464" s="5" t="str">
        <f>IF(COUNTIF('Leads Priorizados INT'!M:M,A4464)&gt;0,"Sí","No")</f>
        <v>No</v>
      </c>
      <c r="C4464">
        <v>0</v>
      </c>
      <c r="D4464" s="6" t="s">
        <v>414</v>
      </c>
      <c r="E4464" s="5" t="s">
        <v>29840</v>
      </c>
      <c r="F4464" s="5" t="s">
        <v>431</v>
      </c>
      <c r="G4464" s="5" t="s">
        <v>10906</v>
      </c>
      <c r="H4464" s="7">
        <v>1198780</v>
      </c>
      <c r="I4464" s="5">
        <v>17</v>
      </c>
      <c r="J4464" s="5">
        <v>3</v>
      </c>
      <c r="K4464" s="5" t="s">
        <v>29841</v>
      </c>
      <c r="L4464" s="5">
        <v>2.7699999999999999E-2</v>
      </c>
      <c r="M4464" s="8">
        <v>937481897</v>
      </c>
      <c r="N4464" s="8">
        <v>937257873</v>
      </c>
      <c r="O4464" s="8">
        <v>937156380</v>
      </c>
      <c r="P4464" s="8">
        <v>937156381</v>
      </c>
      <c r="Q4464" s="8">
        <v>937176992</v>
      </c>
      <c r="R4464" s="5" t="s">
        <v>417</v>
      </c>
      <c r="S4464" s="5" t="s">
        <v>417</v>
      </c>
      <c r="T4464" s="5" t="s">
        <v>417</v>
      </c>
      <c r="U4464" s="5" t="s">
        <v>417</v>
      </c>
      <c r="V4464" s="5" t="s">
        <v>417</v>
      </c>
      <c r="W4464" s="5" t="s">
        <v>417</v>
      </c>
      <c r="X4464" s="5" t="s">
        <v>417</v>
      </c>
      <c r="Y4464" s="5" t="s">
        <v>417</v>
      </c>
      <c r="Z4464" s="5" t="s">
        <v>417</v>
      </c>
      <c r="AA4464" s="5" t="s">
        <v>417</v>
      </c>
      <c r="AB4464" s="5"/>
      <c r="AC4464" s="5"/>
      <c r="AD4464" s="5"/>
      <c r="AE4464" s="5"/>
      <c r="AF4464" s="5"/>
    </row>
    <row r="4465" spans="1:32" hidden="1">
      <c r="A4465" s="5" t="s">
        <v>29842</v>
      </c>
      <c r="B4465" s="5" t="str">
        <f>IF(COUNTIF('Leads Priorizados INT'!M:M,A4465)&gt;0,"Sí","No")</f>
        <v>No</v>
      </c>
      <c r="C4465">
        <v>0</v>
      </c>
      <c r="D4465" s="6" t="s">
        <v>414</v>
      </c>
      <c r="E4465" s="5" t="s">
        <v>29843</v>
      </c>
      <c r="F4465" s="5" t="s">
        <v>3740</v>
      </c>
      <c r="G4465" s="5" t="s">
        <v>9824</v>
      </c>
      <c r="H4465" s="7">
        <v>548161</v>
      </c>
      <c r="I4465" s="5">
        <v>1</v>
      </c>
      <c r="J4465" s="5">
        <v>1</v>
      </c>
      <c r="K4465" s="5" t="s">
        <v>29844</v>
      </c>
      <c r="L4465" s="5">
        <v>2.7699999999999999E-2</v>
      </c>
      <c r="M4465" s="8"/>
      <c r="N4465" s="8"/>
      <c r="O4465" s="8"/>
      <c r="P4465" s="8"/>
      <c r="Q4465" s="8"/>
      <c r="R4465" s="5" t="s">
        <v>417</v>
      </c>
      <c r="S4465" s="5" t="s">
        <v>417</v>
      </c>
      <c r="T4465" s="5" t="s">
        <v>417</v>
      </c>
      <c r="U4465" s="5" t="s">
        <v>417</v>
      </c>
      <c r="V4465" s="5" t="s">
        <v>417</v>
      </c>
      <c r="W4465" s="5" t="s">
        <v>417</v>
      </c>
      <c r="X4465" s="5" t="s">
        <v>417</v>
      </c>
      <c r="Y4465" s="5" t="s">
        <v>417</v>
      </c>
      <c r="Z4465" s="5" t="s">
        <v>417</v>
      </c>
      <c r="AA4465" s="5" t="s">
        <v>417</v>
      </c>
      <c r="AB4465" s="5"/>
      <c r="AC4465" s="5"/>
      <c r="AD4465" s="5"/>
      <c r="AE4465" s="5"/>
      <c r="AF4465" s="5"/>
    </row>
    <row r="4466" spans="1:32" hidden="1">
      <c r="A4466" s="5" t="s">
        <v>29845</v>
      </c>
      <c r="B4466" s="5" t="str">
        <f>IF(COUNTIF('Leads Priorizados INT'!M:M,A4466)&gt;0,"Sí","No")</f>
        <v>No</v>
      </c>
      <c r="C4466">
        <v>0</v>
      </c>
      <c r="D4466" s="6" t="s">
        <v>414</v>
      </c>
      <c r="E4466" s="5" t="s">
        <v>29846</v>
      </c>
      <c r="F4466" s="5" t="s">
        <v>152</v>
      </c>
      <c r="G4466" s="5" t="s">
        <v>9796</v>
      </c>
      <c r="H4466" s="7">
        <v>309546</v>
      </c>
      <c r="I4466" s="5">
        <v>4</v>
      </c>
      <c r="J4466" s="5">
        <v>1</v>
      </c>
      <c r="K4466" s="5" t="s">
        <v>29847</v>
      </c>
      <c r="L4466" s="5">
        <v>2.7699999999999999E-2</v>
      </c>
      <c r="M4466" s="8"/>
      <c r="N4466" s="8"/>
      <c r="O4466" s="8"/>
      <c r="P4466" s="8"/>
      <c r="Q4466" s="8"/>
      <c r="R4466" s="5" t="s">
        <v>417</v>
      </c>
      <c r="S4466" s="5" t="s">
        <v>417</v>
      </c>
      <c r="T4466" s="5" t="s">
        <v>417</v>
      </c>
      <c r="U4466" s="5" t="s">
        <v>417</v>
      </c>
      <c r="V4466" s="5" t="s">
        <v>417</v>
      </c>
      <c r="W4466" s="5" t="s">
        <v>417</v>
      </c>
      <c r="X4466" s="5" t="s">
        <v>417</v>
      </c>
      <c r="Y4466" s="5" t="s">
        <v>417</v>
      </c>
      <c r="Z4466" s="5" t="s">
        <v>417</v>
      </c>
      <c r="AA4466" s="5" t="s">
        <v>417</v>
      </c>
      <c r="AB4466" s="5" t="s">
        <v>29848</v>
      </c>
      <c r="AC4466" s="5"/>
      <c r="AD4466" s="5"/>
      <c r="AE4466" s="5"/>
      <c r="AF4466" s="5"/>
    </row>
    <row r="4467" spans="1:32" hidden="1">
      <c r="A4467" s="5" t="s">
        <v>29849</v>
      </c>
      <c r="B4467" s="5" t="str">
        <f>IF(COUNTIF('Leads Priorizados INT'!M:M,A4467)&gt;0,"Sí","No")</f>
        <v>No</v>
      </c>
      <c r="C4467">
        <v>0</v>
      </c>
      <c r="D4467" s="6" t="s">
        <v>414</v>
      </c>
      <c r="E4467" s="5" t="s">
        <v>29850</v>
      </c>
      <c r="F4467" s="5" t="s">
        <v>931</v>
      </c>
      <c r="G4467" s="5" t="s">
        <v>12738</v>
      </c>
      <c r="H4467" s="7">
        <v>554383</v>
      </c>
      <c r="I4467" s="5">
        <v>4</v>
      </c>
      <c r="J4467" s="5">
        <v>2</v>
      </c>
      <c r="K4467" s="5" t="s">
        <v>29851</v>
      </c>
      <c r="L4467" s="5">
        <v>2.76E-2</v>
      </c>
      <c r="M4467" s="8">
        <v>981295705</v>
      </c>
      <c r="N4467" s="8">
        <v>981133805</v>
      </c>
      <c r="O4467" s="8">
        <v>666406489</v>
      </c>
      <c r="P4467" s="8">
        <v>629801919</v>
      </c>
      <c r="Q4467" s="8"/>
      <c r="R4467" s="5" t="s">
        <v>417</v>
      </c>
      <c r="S4467" s="5" t="s">
        <v>417</v>
      </c>
      <c r="T4467" s="5" t="s">
        <v>417</v>
      </c>
      <c r="U4467" s="5" t="s">
        <v>417</v>
      </c>
      <c r="V4467" s="5" t="s">
        <v>417</v>
      </c>
      <c r="W4467" s="5" t="s">
        <v>417</v>
      </c>
      <c r="X4467" s="5" t="s">
        <v>417</v>
      </c>
      <c r="Y4467" s="5" t="s">
        <v>417</v>
      </c>
      <c r="Z4467" s="5" t="s">
        <v>417</v>
      </c>
      <c r="AA4467" s="5" t="s">
        <v>417</v>
      </c>
      <c r="AB4467" s="5" t="s">
        <v>29852</v>
      </c>
      <c r="AC4467" s="5"/>
      <c r="AD4467" s="5"/>
      <c r="AE4467" s="5"/>
      <c r="AF4467" s="5"/>
    </row>
    <row r="4468" spans="1:32">
      <c r="A4468" s="5" t="s">
        <v>29853</v>
      </c>
      <c r="B4468" s="5" t="str">
        <f>IF(COUNTIF('Leads Priorizados INT'!M:M,A4468)&gt;0,"Sí","No")</f>
        <v>No</v>
      </c>
      <c r="C4468">
        <v>1</v>
      </c>
      <c r="D4468" s="6" t="s">
        <v>430</v>
      </c>
      <c r="E4468" s="5" t="s">
        <v>29854</v>
      </c>
      <c r="F4468" s="5" t="s">
        <v>2631</v>
      </c>
      <c r="G4468" s="5" t="s">
        <v>29855</v>
      </c>
      <c r="H4468" s="7">
        <v>1524686</v>
      </c>
      <c r="I4468" s="5">
        <v>15</v>
      </c>
      <c r="J4468" s="5">
        <v>2</v>
      </c>
      <c r="K4468" s="5" t="s">
        <v>29856</v>
      </c>
      <c r="L4468" s="5">
        <v>2.76E-2</v>
      </c>
      <c r="M4468" s="8">
        <v>983841736</v>
      </c>
      <c r="N4468" s="8">
        <v>983502845</v>
      </c>
      <c r="O4468" s="8">
        <v>692043868</v>
      </c>
      <c r="P4468" s="8">
        <v>692023356</v>
      </c>
      <c r="Q4468" s="8">
        <v>625045279</v>
      </c>
      <c r="R4468" s="5" t="s">
        <v>417</v>
      </c>
      <c r="S4468" s="5" t="s">
        <v>417</v>
      </c>
      <c r="T4468" s="5" t="s">
        <v>417</v>
      </c>
      <c r="U4468" s="5" t="s">
        <v>417</v>
      </c>
      <c r="V4468" s="5" t="s">
        <v>417</v>
      </c>
      <c r="W4468" s="5" t="s">
        <v>417</v>
      </c>
      <c r="X4468" s="5" t="s">
        <v>417</v>
      </c>
      <c r="Y4468" s="5" t="s">
        <v>417</v>
      </c>
      <c r="Z4468" s="5" t="s">
        <v>417</v>
      </c>
      <c r="AA4468" s="5" t="s">
        <v>417</v>
      </c>
      <c r="AB4468" s="5"/>
      <c r="AC4468" s="5"/>
      <c r="AD4468" s="5"/>
      <c r="AE4468" s="5"/>
      <c r="AF4468" s="5"/>
    </row>
    <row r="4469" spans="1:32" hidden="1">
      <c r="A4469" s="5" t="s">
        <v>29857</v>
      </c>
      <c r="B4469" s="5" t="str">
        <f>IF(COUNTIF('Leads Priorizados INT'!M:M,A4469)&gt;0,"Sí","No")</f>
        <v>No</v>
      </c>
      <c r="C4469">
        <v>0</v>
      </c>
      <c r="D4469" s="6" t="s">
        <v>414</v>
      </c>
      <c r="E4469" s="5" t="s">
        <v>29858</v>
      </c>
      <c r="F4469" s="5" t="s">
        <v>431</v>
      </c>
      <c r="G4469" s="5" t="s">
        <v>1669</v>
      </c>
      <c r="H4469" s="7">
        <v>499481</v>
      </c>
      <c r="I4469" s="5">
        <v>11</v>
      </c>
      <c r="J4469" s="5">
        <v>1</v>
      </c>
      <c r="K4469" s="5" t="s">
        <v>29859</v>
      </c>
      <c r="L4469" s="5">
        <v>2.76E-2</v>
      </c>
      <c r="M4469" s="8">
        <v>932188257</v>
      </c>
      <c r="N4469" s="8">
        <v>932894235</v>
      </c>
      <c r="O4469" s="8">
        <v>932188500</v>
      </c>
      <c r="P4469" s="8">
        <v>932376355</v>
      </c>
      <c r="Q4469" s="8">
        <v>915354135</v>
      </c>
      <c r="R4469" s="5" t="s">
        <v>417</v>
      </c>
      <c r="S4469" s="5" t="s">
        <v>417</v>
      </c>
      <c r="T4469" s="5" t="s">
        <v>417</v>
      </c>
      <c r="U4469" s="5" t="s">
        <v>417</v>
      </c>
      <c r="V4469" s="5" t="s">
        <v>417</v>
      </c>
      <c r="W4469" s="5" t="s">
        <v>417</v>
      </c>
      <c r="X4469" s="5" t="s">
        <v>417</v>
      </c>
      <c r="Y4469" s="5" t="s">
        <v>417</v>
      </c>
      <c r="Z4469" s="5" t="s">
        <v>417</v>
      </c>
      <c r="AA4469" s="5" t="s">
        <v>417</v>
      </c>
      <c r="AB4469" s="5" t="s">
        <v>29860</v>
      </c>
      <c r="AC4469" s="5" t="s">
        <v>29861</v>
      </c>
      <c r="AD4469" s="5" t="s">
        <v>29862</v>
      </c>
      <c r="AE4469" s="5" t="s">
        <v>29863</v>
      </c>
      <c r="AF4469" s="5"/>
    </row>
    <row r="4470" spans="1:32" hidden="1">
      <c r="A4470" s="5" t="s">
        <v>29864</v>
      </c>
      <c r="B4470" s="5" t="str">
        <f>IF(COUNTIF('Leads Priorizados INT'!M:M,A4470)&gt;0,"Sí","No")</f>
        <v>No</v>
      </c>
      <c r="C4470">
        <v>0</v>
      </c>
      <c r="D4470" s="6" t="s">
        <v>414</v>
      </c>
      <c r="E4470" s="5" t="s">
        <v>29865</v>
      </c>
      <c r="F4470" s="5" t="s">
        <v>431</v>
      </c>
      <c r="G4470" s="5" t="s">
        <v>1463</v>
      </c>
      <c r="H4470" s="7">
        <v>611717</v>
      </c>
      <c r="I4470" s="5">
        <v>3</v>
      </c>
      <c r="J4470" s="5">
        <v>1</v>
      </c>
      <c r="K4470" s="5" t="s">
        <v>29866</v>
      </c>
      <c r="L4470" s="5">
        <v>2.76E-2</v>
      </c>
      <c r="M4470" s="8"/>
      <c r="N4470" s="8"/>
      <c r="O4470" s="8"/>
      <c r="P4470" s="8"/>
      <c r="Q4470" s="8"/>
      <c r="R4470" s="5" t="s">
        <v>417</v>
      </c>
      <c r="S4470" s="5" t="s">
        <v>417</v>
      </c>
      <c r="T4470" s="5" t="s">
        <v>417</v>
      </c>
      <c r="U4470" s="5" t="s">
        <v>417</v>
      </c>
      <c r="V4470" s="5" t="s">
        <v>417</v>
      </c>
      <c r="W4470" s="5" t="s">
        <v>417</v>
      </c>
      <c r="X4470" s="5" t="s">
        <v>417</v>
      </c>
      <c r="Y4470" s="5" t="s">
        <v>417</v>
      </c>
      <c r="Z4470" s="5" t="s">
        <v>417</v>
      </c>
      <c r="AA4470" s="5" t="s">
        <v>417</v>
      </c>
      <c r="AB4470" s="5"/>
      <c r="AC4470" s="5"/>
      <c r="AD4470" s="5"/>
      <c r="AE4470" s="5"/>
      <c r="AF4470" s="5"/>
    </row>
    <row r="4471" spans="1:32" hidden="1">
      <c r="A4471" s="5" t="s">
        <v>29867</v>
      </c>
      <c r="B4471" s="5" t="str">
        <f>IF(COUNTIF('Leads Priorizados INT'!M:M,A4471)&gt;0,"Sí","No")</f>
        <v>No</v>
      </c>
      <c r="C4471">
        <v>0</v>
      </c>
      <c r="D4471" s="6" t="s">
        <v>414</v>
      </c>
      <c r="E4471" s="5" t="s">
        <v>29868</v>
      </c>
      <c r="F4471" s="5" t="s">
        <v>431</v>
      </c>
      <c r="G4471" s="5" t="s">
        <v>2342</v>
      </c>
      <c r="H4471" s="7">
        <v>1362601</v>
      </c>
      <c r="I4471" s="5">
        <v>1</v>
      </c>
      <c r="J4471" s="5">
        <v>1</v>
      </c>
      <c r="K4471" s="5" t="s">
        <v>29869</v>
      </c>
      <c r="L4471" s="5">
        <v>2.76E-2</v>
      </c>
      <c r="M4471" s="8">
        <v>935700937</v>
      </c>
      <c r="N4471" s="8"/>
      <c r="O4471" s="8"/>
      <c r="P4471" s="8"/>
      <c r="Q4471" s="8"/>
      <c r="R4471" s="5" t="s">
        <v>417</v>
      </c>
      <c r="S4471" s="5" t="s">
        <v>417</v>
      </c>
      <c r="T4471" s="5" t="s">
        <v>417</v>
      </c>
      <c r="U4471" s="5" t="s">
        <v>417</v>
      </c>
      <c r="V4471" s="5" t="s">
        <v>417</v>
      </c>
      <c r="W4471" s="5" t="s">
        <v>417</v>
      </c>
      <c r="X4471" s="5" t="s">
        <v>417</v>
      </c>
      <c r="Y4471" s="5" t="s">
        <v>417</v>
      </c>
      <c r="Z4471" s="5" t="s">
        <v>417</v>
      </c>
      <c r="AA4471" s="5" t="s">
        <v>417</v>
      </c>
      <c r="AB4471" s="5"/>
      <c r="AC4471" s="5"/>
      <c r="AD4471" s="5"/>
      <c r="AE4471" s="5"/>
      <c r="AF4471" s="5"/>
    </row>
    <row r="4472" spans="1:32" hidden="1">
      <c r="A4472" s="5" t="s">
        <v>29870</v>
      </c>
      <c r="B4472" s="5" t="str">
        <f>IF(COUNTIF('Leads Priorizados INT'!M:M,A4472)&gt;0,"Sí","No")</f>
        <v>No</v>
      </c>
      <c r="C4472">
        <v>0</v>
      </c>
      <c r="D4472" s="6" t="s">
        <v>414</v>
      </c>
      <c r="E4472" s="5" t="s">
        <v>29871</v>
      </c>
      <c r="F4472" s="5" t="s">
        <v>152</v>
      </c>
      <c r="G4472" s="5" t="s">
        <v>1887</v>
      </c>
      <c r="H4472" s="7">
        <v>5442000</v>
      </c>
      <c r="I4472" s="5">
        <v>7</v>
      </c>
      <c r="J4472" s="5">
        <v>2</v>
      </c>
      <c r="K4472" s="5" t="s">
        <v>29872</v>
      </c>
      <c r="L4472" s="5">
        <v>2.76E-2</v>
      </c>
      <c r="M4472" s="8">
        <v>913985400</v>
      </c>
      <c r="N4472" s="8"/>
      <c r="O4472" s="8"/>
      <c r="P4472" s="8"/>
      <c r="Q4472" s="8"/>
      <c r="R4472" s="5" t="s">
        <v>417</v>
      </c>
      <c r="S4472" s="5" t="s">
        <v>417</v>
      </c>
      <c r="T4472" s="5" t="s">
        <v>417</v>
      </c>
      <c r="U4472" s="5" t="s">
        <v>417</v>
      </c>
      <c r="V4472" s="5" t="s">
        <v>417</v>
      </c>
      <c r="W4472" s="5" t="s">
        <v>417</v>
      </c>
      <c r="X4472" s="5" t="s">
        <v>417</v>
      </c>
      <c r="Y4472" s="5" t="s">
        <v>417</v>
      </c>
      <c r="Z4472" s="5" t="s">
        <v>417</v>
      </c>
      <c r="AA4472" s="5" t="s">
        <v>417</v>
      </c>
      <c r="AB4472" s="5"/>
      <c r="AC4472" s="5"/>
      <c r="AD4472" s="5"/>
      <c r="AE4472" s="5"/>
      <c r="AF4472" s="5"/>
    </row>
    <row r="4473" spans="1:32" hidden="1">
      <c r="A4473" s="5" t="s">
        <v>29873</v>
      </c>
      <c r="B4473" s="5" t="str">
        <f>IF(COUNTIF('Leads Priorizados INT'!M:M,A4473)&gt;0,"Sí","No")</f>
        <v>No</v>
      </c>
      <c r="C4473">
        <v>0</v>
      </c>
      <c r="D4473" s="6" t="s">
        <v>414</v>
      </c>
      <c r="E4473" s="5" t="s">
        <v>29874</v>
      </c>
      <c r="F4473" s="5" t="s">
        <v>152</v>
      </c>
      <c r="G4473" s="5" t="s">
        <v>9402</v>
      </c>
      <c r="H4473" s="7">
        <v>597932</v>
      </c>
      <c r="I4473" s="5">
        <v>4</v>
      </c>
      <c r="J4473" s="5">
        <v>1</v>
      </c>
      <c r="K4473" s="5" t="s">
        <v>29875</v>
      </c>
      <c r="L4473" s="5">
        <v>2.75E-2</v>
      </c>
      <c r="M4473" s="8"/>
      <c r="N4473" s="8"/>
      <c r="O4473" s="8"/>
      <c r="P4473" s="8"/>
      <c r="Q4473" s="8"/>
      <c r="R4473" s="5" t="s">
        <v>417</v>
      </c>
      <c r="S4473" s="5" t="s">
        <v>417</v>
      </c>
      <c r="T4473" s="5" t="s">
        <v>417</v>
      </c>
      <c r="U4473" s="5" t="s">
        <v>417</v>
      </c>
      <c r="V4473" s="5" t="s">
        <v>417</v>
      </c>
      <c r="W4473" s="5" t="s">
        <v>417</v>
      </c>
      <c r="X4473" s="5" t="s">
        <v>417</v>
      </c>
      <c r="Y4473" s="5" t="s">
        <v>417</v>
      </c>
      <c r="Z4473" s="5" t="s">
        <v>417</v>
      </c>
      <c r="AA4473" s="5" t="s">
        <v>417</v>
      </c>
      <c r="AB4473" s="5"/>
      <c r="AC4473" s="5"/>
      <c r="AD4473" s="5"/>
      <c r="AE4473" s="5"/>
      <c r="AF4473" s="5"/>
    </row>
    <row r="4474" spans="1:32" hidden="1">
      <c r="A4474" s="5" t="s">
        <v>29876</v>
      </c>
      <c r="B4474" s="5" t="str">
        <f>IF(COUNTIF('Leads Priorizados INT'!M:M,A4474)&gt;0,"Sí","No")</f>
        <v>No</v>
      </c>
      <c r="C4474">
        <v>0</v>
      </c>
      <c r="D4474" s="6" t="s">
        <v>414</v>
      </c>
      <c r="E4474" s="5" t="s">
        <v>29877</v>
      </c>
      <c r="F4474" s="5" t="s">
        <v>752</v>
      </c>
      <c r="G4474" s="5" t="s">
        <v>29878</v>
      </c>
      <c r="H4474" s="7">
        <v>350483</v>
      </c>
      <c r="I4474" s="5">
        <v>1</v>
      </c>
      <c r="J4474" s="5">
        <v>1</v>
      </c>
      <c r="K4474" s="5" t="s">
        <v>29879</v>
      </c>
      <c r="L4474" s="5">
        <v>2.7400000000000001E-2</v>
      </c>
      <c r="M4474" s="8"/>
      <c r="N4474" s="8"/>
      <c r="O4474" s="8"/>
      <c r="P4474" s="8"/>
      <c r="Q4474" s="8"/>
      <c r="R4474" s="5" t="s">
        <v>417</v>
      </c>
      <c r="S4474" s="5" t="s">
        <v>417</v>
      </c>
      <c r="T4474" s="5" t="s">
        <v>417</v>
      </c>
      <c r="U4474" s="5" t="s">
        <v>417</v>
      </c>
      <c r="V4474" s="5" t="s">
        <v>417</v>
      </c>
      <c r="W4474" s="5" t="s">
        <v>417</v>
      </c>
      <c r="X4474" s="5" t="s">
        <v>417</v>
      </c>
      <c r="Y4474" s="5" t="s">
        <v>417</v>
      </c>
      <c r="Z4474" s="5" t="s">
        <v>417</v>
      </c>
      <c r="AA4474" s="5" t="s">
        <v>417</v>
      </c>
      <c r="AB4474" s="5"/>
      <c r="AC4474" s="5"/>
      <c r="AD4474" s="5"/>
      <c r="AE4474" s="5"/>
      <c r="AF4474" s="5"/>
    </row>
    <row r="4475" spans="1:32" hidden="1">
      <c r="A4475" s="5" t="s">
        <v>29880</v>
      </c>
      <c r="B4475" s="5" t="str">
        <f>IF(COUNTIF('Leads Priorizados INT'!M:M,A4475)&gt;0,"Sí","No")</f>
        <v>No</v>
      </c>
      <c r="C4475">
        <v>0</v>
      </c>
      <c r="D4475" s="6" t="s">
        <v>414</v>
      </c>
      <c r="E4475" s="5" t="s">
        <v>29881</v>
      </c>
      <c r="F4475" s="5" t="s">
        <v>431</v>
      </c>
      <c r="G4475" s="5" t="s">
        <v>9947</v>
      </c>
      <c r="H4475" s="7">
        <v>627778</v>
      </c>
      <c r="I4475" s="5">
        <v>1</v>
      </c>
      <c r="J4475" s="5">
        <v>1</v>
      </c>
      <c r="K4475" s="5" t="s">
        <v>29882</v>
      </c>
      <c r="L4475" s="5">
        <v>2.7400000000000001E-2</v>
      </c>
      <c r="M4475" s="8"/>
      <c r="N4475" s="8"/>
      <c r="O4475" s="8"/>
      <c r="P4475" s="8"/>
      <c r="Q4475" s="8"/>
      <c r="R4475" s="5" t="s">
        <v>417</v>
      </c>
      <c r="S4475" s="5" t="s">
        <v>417</v>
      </c>
      <c r="T4475" s="5" t="s">
        <v>417</v>
      </c>
      <c r="U4475" s="5" t="s">
        <v>417</v>
      </c>
      <c r="V4475" s="5" t="s">
        <v>417</v>
      </c>
      <c r="W4475" s="5" t="s">
        <v>417</v>
      </c>
      <c r="X4475" s="5" t="s">
        <v>417</v>
      </c>
      <c r="Y4475" s="5" t="s">
        <v>417</v>
      </c>
      <c r="Z4475" s="5" t="s">
        <v>417</v>
      </c>
      <c r="AA4475" s="5" t="s">
        <v>417</v>
      </c>
      <c r="AB4475" s="5"/>
      <c r="AC4475" s="5"/>
      <c r="AD4475" s="5"/>
      <c r="AE4475" s="5"/>
      <c r="AF4475" s="5"/>
    </row>
    <row r="4476" spans="1:32" hidden="1">
      <c r="A4476" s="5" t="s">
        <v>29883</v>
      </c>
      <c r="B4476" s="5" t="str">
        <f>IF(COUNTIF('Leads Priorizados INT'!M:M,A4476)&gt;0,"Sí","No")</f>
        <v>No</v>
      </c>
      <c r="C4476">
        <v>0</v>
      </c>
      <c r="D4476" s="6" t="s">
        <v>414</v>
      </c>
      <c r="E4476" s="5" t="s">
        <v>29884</v>
      </c>
      <c r="F4476" s="5" t="s">
        <v>1019</v>
      </c>
      <c r="G4476" s="5" t="s">
        <v>11859</v>
      </c>
      <c r="H4476" s="7">
        <v>441106</v>
      </c>
      <c r="I4476" s="5">
        <v>5</v>
      </c>
      <c r="J4476" s="5">
        <v>2</v>
      </c>
      <c r="K4476" s="5" t="s">
        <v>29885</v>
      </c>
      <c r="L4476" s="5">
        <v>2.7400000000000001E-2</v>
      </c>
      <c r="M4476" s="8"/>
      <c r="N4476" s="8"/>
      <c r="O4476" s="8"/>
      <c r="P4476" s="8"/>
      <c r="Q4476" s="8"/>
      <c r="R4476" s="5" t="s">
        <v>417</v>
      </c>
      <c r="S4476" s="5" t="s">
        <v>417</v>
      </c>
      <c r="T4476" s="5" t="s">
        <v>417</v>
      </c>
      <c r="U4476" s="5" t="s">
        <v>417</v>
      </c>
      <c r="V4476" s="5" t="s">
        <v>417</v>
      </c>
      <c r="W4476" s="5" t="s">
        <v>417</v>
      </c>
      <c r="X4476" s="5" t="s">
        <v>417</v>
      </c>
      <c r="Y4476" s="5" t="s">
        <v>417</v>
      </c>
      <c r="Z4476" s="5" t="s">
        <v>417</v>
      </c>
      <c r="AA4476" s="5" t="s">
        <v>417</v>
      </c>
      <c r="AB4476" s="5"/>
      <c r="AC4476" s="5"/>
      <c r="AD4476" s="5"/>
      <c r="AE4476" s="5"/>
      <c r="AF4476" s="5"/>
    </row>
    <row r="4477" spans="1:32" hidden="1">
      <c r="A4477" s="5" t="s">
        <v>29886</v>
      </c>
      <c r="B4477" s="5" t="str">
        <f>IF(COUNTIF('Leads Priorizados INT'!M:M,A4477)&gt;0,"Sí","No")</f>
        <v>No</v>
      </c>
      <c r="C4477">
        <v>0</v>
      </c>
      <c r="D4477" s="6" t="s">
        <v>414</v>
      </c>
      <c r="E4477" s="5" t="s">
        <v>29887</v>
      </c>
      <c r="F4477" s="5" t="s">
        <v>700</v>
      </c>
      <c r="G4477" s="5" t="s">
        <v>14310</v>
      </c>
      <c r="H4477" s="7">
        <v>554606</v>
      </c>
      <c r="I4477" s="5">
        <v>1</v>
      </c>
      <c r="J4477" s="5">
        <v>2</v>
      </c>
      <c r="K4477" s="5" t="s">
        <v>29888</v>
      </c>
      <c r="L4477" s="5">
        <v>2.7400000000000001E-2</v>
      </c>
      <c r="M4477" s="8"/>
      <c r="N4477" s="8"/>
      <c r="O4477" s="8"/>
      <c r="P4477" s="8"/>
      <c r="Q4477" s="8"/>
      <c r="R4477" s="5" t="s">
        <v>417</v>
      </c>
      <c r="S4477" s="5" t="s">
        <v>417</v>
      </c>
      <c r="T4477" s="5" t="s">
        <v>417</v>
      </c>
      <c r="U4477" s="5" t="s">
        <v>417</v>
      </c>
      <c r="V4477" s="5" t="s">
        <v>417</v>
      </c>
      <c r="W4477" s="5" t="s">
        <v>417</v>
      </c>
      <c r="X4477" s="5" t="s">
        <v>417</v>
      </c>
      <c r="Y4477" s="5" t="s">
        <v>417</v>
      </c>
      <c r="Z4477" s="5" t="s">
        <v>417</v>
      </c>
      <c r="AA4477" s="5" t="s">
        <v>417</v>
      </c>
      <c r="AB4477" s="5"/>
      <c r="AC4477" s="5"/>
      <c r="AD4477" s="5"/>
      <c r="AE4477" s="5"/>
      <c r="AF4477" s="5"/>
    </row>
    <row r="4478" spans="1:32" hidden="1">
      <c r="A4478" s="5" t="s">
        <v>29889</v>
      </c>
      <c r="B4478" s="5" t="str">
        <f>IF(COUNTIF('Leads Priorizados INT'!M:M,A4478)&gt;0,"Sí","No")</f>
        <v>No</v>
      </c>
      <c r="C4478">
        <v>0</v>
      </c>
      <c r="D4478" s="6" t="s">
        <v>414</v>
      </c>
      <c r="E4478" s="5" t="s">
        <v>29890</v>
      </c>
      <c r="F4478" s="5" t="s">
        <v>431</v>
      </c>
      <c r="G4478" s="5" t="s">
        <v>1479</v>
      </c>
      <c r="H4478" s="7">
        <v>351565</v>
      </c>
      <c r="I4478" s="5">
        <v>5</v>
      </c>
      <c r="J4478" s="5">
        <v>2</v>
      </c>
      <c r="K4478" s="5" t="s">
        <v>29891</v>
      </c>
      <c r="L4478" s="5">
        <v>2.7300000000000001E-2</v>
      </c>
      <c r="M4478" s="8">
        <v>936762763</v>
      </c>
      <c r="N4478" s="8">
        <v>932186348</v>
      </c>
      <c r="O4478" s="8">
        <v>932012300</v>
      </c>
      <c r="P4478" s="8">
        <v>934153944</v>
      </c>
      <c r="Q4478" s="8">
        <v>934141314</v>
      </c>
      <c r="R4478" s="5" t="s">
        <v>417</v>
      </c>
      <c r="S4478" s="5" t="s">
        <v>417</v>
      </c>
      <c r="T4478" s="5" t="s">
        <v>417</v>
      </c>
      <c r="U4478" s="5" t="s">
        <v>417</v>
      </c>
      <c r="V4478" s="5" t="s">
        <v>417</v>
      </c>
      <c r="W4478" s="5" t="s">
        <v>417</v>
      </c>
      <c r="X4478" s="5" t="s">
        <v>417</v>
      </c>
      <c r="Y4478" s="5" t="s">
        <v>417</v>
      </c>
      <c r="Z4478" s="5" t="s">
        <v>417</v>
      </c>
      <c r="AA4478" s="5" t="s">
        <v>417</v>
      </c>
      <c r="AB4478" s="5" t="s">
        <v>29892</v>
      </c>
      <c r="AC4478" s="5" t="s">
        <v>29893</v>
      </c>
      <c r="AD4478" s="5"/>
      <c r="AE4478" s="5"/>
      <c r="AF4478" s="5"/>
    </row>
    <row r="4479" spans="1:32" hidden="1">
      <c r="A4479" s="5" t="s">
        <v>29894</v>
      </c>
      <c r="B4479" s="5" t="str">
        <f>IF(COUNTIF('Leads Priorizados INT'!M:M,A4479)&gt;0,"Sí","No")</f>
        <v>No</v>
      </c>
      <c r="C4479">
        <v>0</v>
      </c>
      <c r="D4479" s="6" t="s">
        <v>414</v>
      </c>
      <c r="E4479" s="5" t="s">
        <v>29895</v>
      </c>
      <c r="F4479" s="5" t="s">
        <v>984</v>
      </c>
      <c r="G4479" s="5" t="s">
        <v>14873</v>
      </c>
      <c r="H4479" s="7">
        <v>965054</v>
      </c>
      <c r="I4479" s="5">
        <v>8</v>
      </c>
      <c r="J4479" s="5">
        <v>1</v>
      </c>
      <c r="K4479" s="5" t="s">
        <v>29896</v>
      </c>
      <c r="L4479" s="5">
        <v>2.7300000000000001E-2</v>
      </c>
      <c r="M4479" s="8"/>
      <c r="N4479" s="8"/>
      <c r="O4479" s="8"/>
      <c r="P4479" s="8"/>
      <c r="Q4479" s="8"/>
      <c r="R4479" s="5" t="s">
        <v>417</v>
      </c>
      <c r="S4479" s="5" t="s">
        <v>417</v>
      </c>
      <c r="T4479" s="5" t="s">
        <v>417</v>
      </c>
      <c r="U4479" s="5" t="s">
        <v>417</v>
      </c>
      <c r="V4479" s="5" t="s">
        <v>417</v>
      </c>
      <c r="W4479" s="5" t="s">
        <v>417</v>
      </c>
      <c r="X4479" s="5" t="s">
        <v>417</v>
      </c>
      <c r="Y4479" s="5" t="s">
        <v>417</v>
      </c>
      <c r="Z4479" s="5" t="s">
        <v>417</v>
      </c>
      <c r="AA4479" s="5" t="s">
        <v>417</v>
      </c>
      <c r="AB4479" s="5"/>
      <c r="AC4479" s="5"/>
      <c r="AD4479" s="5"/>
      <c r="AE4479" s="5"/>
      <c r="AF4479" s="5"/>
    </row>
    <row r="4480" spans="1:32">
      <c r="A4480" s="5" t="s">
        <v>29897</v>
      </c>
      <c r="B4480" s="5" t="str">
        <f>IF(COUNTIF('Leads Priorizados INT'!M:M,A4480)&gt;0,"Sí","No")</f>
        <v>No</v>
      </c>
      <c r="C4480">
        <v>1</v>
      </c>
      <c r="D4480" s="6" t="s">
        <v>414</v>
      </c>
      <c r="E4480" s="5" t="s">
        <v>29898</v>
      </c>
      <c r="F4480" s="5" t="s">
        <v>152</v>
      </c>
      <c r="G4480" s="5" t="s">
        <v>1264</v>
      </c>
      <c r="H4480" s="7">
        <v>409407</v>
      </c>
      <c r="I4480" s="5">
        <v>5</v>
      </c>
      <c r="J4480" s="5">
        <v>1</v>
      </c>
      <c r="K4480" s="5" t="s">
        <v>29899</v>
      </c>
      <c r="L4480" s="5">
        <v>2.7300000000000001E-2</v>
      </c>
      <c r="M4480" s="8"/>
      <c r="N4480" s="8"/>
      <c r="O4480" s="8"/>
      <c r="P4480" s="8"/>
      <c r="Q4480" s="8"/>
      <c r="R4480" s="5" t="s">
        <v>417</v>
      </c>
      <c r="S4480" s="5" t="s">
        <v>417</v>
      </c>
      <c r="T4480" s="5" t="s">
        <v>417</v>
      </c>
      <c r="U4480" s="5" t="s">
        <v>417</v>
      </c>
      <c r="V4480" s="5" t="s">
        <v>417</v>
      </c>
      <c r="W4480" s="5" t="s">
        <v>417</v>
      </c>
      <c r="X4480" s="5" t="s">
        <v>417</v>
      </c>
      <c r="Y4480" s="5" t="s">
        <v>417</v>
      </c>
      <c r="Z4480" s="5" t="s">
        <v>417</v>
      </c>
      <c r="AA4480" s="5" t="s">
        <v>417</v>
      </c>
      <c r="AB4480" s="5"/>
      <c r="AC4480" s="5"/>
      <c r="AD4480" s="5"/>
      <c r="AE4480" s="5"/>
      <c r="AF4480" s="5"/>
    </row>
    <row r="4481" spans="1:32" hidden="1">
      <c r="A4481" s="5" t="s">
        <v>29900</v>
      </c>
      <c r="B4481" s="5" t="str">
        <f>IF(COUNTIF('Leads Priorizados INT'!M:M,A4481)&gt;0,"Sí","No")</f>
        <v>No</v>
      </c>
      <c r="C4481">
        <v>0</v>
      </c>
      <c r="D4481" s="6" t="s">
        <v>414</v>
      </c>
      <c r="E4481" s="5" t="s">
        <v>29901</v>
      </c>
      <c r="F4481" s="5" t="s">
        <v>152</v>
      </c>
      <c r="G4481" s="5" t="s">
        <v>619</v>
      </c>
      <c r="H4481" s="7">
        <v>600602</v>
      </c>
      <c r="I4481" s="5">
        <v>4</v>
      </c>
      <c r="J4481" s="5">
        <v>1</v>
      </c>
      <c r="K4481" s="5" t="s">
        <v>29902</v>
      </c>
      <c r="L4481" s="5">
        <v>2.7300000000000001E-2</v>
      </c>
      <c r="M4481" s="8"/>
      <c r="N4481" s="8"/>
      <c r="O4481" s="8"/>
      <c r="P4481" s="8"/>
      <c r="Q4481" s="8"/>
      <c r="R4481" s="5" t="s">
        <v>417</v>
      </c>
      <c r="S4481" s="5" t="s">
        <v>417</v>
      </c>
      <c r="T4481" s="5" t="s">
        <v>417</v>
      </c>
      <c r="U4481" s="5" t="s">
        <v>417</v>
      </c>
      <c r="V4481" s="5" t="s">
        <v>417</v>
      </c>
      <c r="W4481" s="5" t="s">
        <v>417</v>
      </c>
      <c r="X4481" s="5" t="s">
        <v>417</v>
      </c>
      <c r="Y4481" s="5" t="s">
        <v>417</v>
      </c>
      <c r="Z4481" s="5" t="s">
        <v>417</v>
      </c>
      <c r="AA4481" s="5" t="s">
        <v>417</v>
      </c>
      <c r="AB4481" s="5"/>
      <c r="AC4481" s="5"/>
      <c r="AD4481" s="5"/>
      <c r="AE4481" s="5"/>
      <c r="AF4481" s="5"/>
    </row>
    <row r="4482" spans="1:32">
      <c r="A4482" s="5" t="s">
        <v>29903</v>
      </c>
      <c r="B4482" s="5" t="str">
        <f>IF(COUNTIF('Leads Priorizados INT'!M:M,A4482)&gt;0,"Sí","No")</f>
        <v>No</v>
      </c>
      <c r="C4482">
        <v>1</v>
      </c>
      <c r="D4482" s="6" t="s">
        <v>414</v>
      </c>
      <c r="E4482" s="5" t="s">
        <v>29904</v>
      </c>
      <c r="F4482" s="5" t="s">
        <v>700</v>
      </c>
      <c r="G4482" s="5" t="s">
        <v>3497</v>
      </c>
      <c r="H4482" s="7">
        <v>317102</v>
      </c>
      <c r="I4482" s="5">
        <v>40</v>
      </c>
      <c r="J4482" s="5">
        <v>1</v>
      </c>
      <c r="K4482" s="5" t="s">
        <v>29905</v>
      </c>
      <c r="L4482" s="5">
        <v>2.7300000000000001E-2</v>
      </c>
      <c r="M4482" s="8"/>
      <c r="N4482" s="8"/>
      <c r="O4482" s="8"/>
      <c r="P4482" s="8"/>
      <c r="Q4482" s="8"/>
      <c r="R4482" s="5" t="s">
        <v>417</v>
      </c>
      <c r="S4482" s="5" t="s">
        <v>417</v>
      </c>
      <c r="T4482" s="5" t="s">
        <v>417</v>
      </c>
      <c r="U4482" s="5" t="s">
        <v>417</v>
      </c>
      <c r="V4482" s="5" t="s">
        <v>417</v>
      </c>
      <c r="W4482" s="5" t="s">
        <v>417</v>
      </c>
      <c r="X4482" s="5" t="s">
        <v>417</v>
      </c>
      <c r="Y4482" s="5" t="s">
        <v>417</v>
      </c>
      <c r="Z4482" s="5" t="s">
        <v>417</v>
      </c>
      <c r="AA4482" s="5" t="s">
        <v>417</v>
      </c>
      <c r="AB4482" s="5"/>
      <c r="AC4482" s="5"/>
      <c r="AD4482" s="5"/>
      <c r="AE4482" s="5"/>
      <c r="AF4482" s="5"/>
    </row>
    <row r="4483" spans="1:32" hidden="1">
      <c r="A4483" s="5" t="s">
        <v>29906</v>
      </c>
      <c r="B4483" s="5" t="str">
        <f>IF(COUNTIF('Leads Priorizados INT'!M:M,A4483)&gt;0,"Sí","No")</f>
        <v>No</v>
      </c>
      <c r="C4483">
        <v>0</v>
      </c>
      <c r="D4483" s="6" t="s">
        <v>414</v>
      </c>
      <c r="E4483" s="5" t="s">
        <v>29907</v>
      </c>
      <c r="F4483" s="5" t="s">
        <v>1144</v>
      </c>
      <c r="G4483" s="5" t="s">
        <v>20286</v>
      </c>
      <c r="H4483" s="7">
        <v>3000000</v>
      </c>
      <c r="I4483" s="5">
        <v>20</v>
      </c>
      <c r="J4483" s="5">
        <v>1</v>
      </c>
      <c r="K4483" s="5" t="s">
        <v>29908</v>
      </c>
      <c r="L4483" s="5">
        <v>2.7199999999999998E-2</v>
      </c>
      <c r="M4483" s="8">
        <v>945121490</v>
      </c>
      <c r="N4483" s="8">
        <v>945262577</v>
      </c>
      <c r="O4483" s="8">
        <v>945284070</v>
      </c>
      <c r="P4483" s="8">
        <v>646373387</v>
      </c>
      <c r="Q4483" s="8"/>
      <c r="R4483" s="5" t="s">
        <v>417</v>
      </c>
      <c r="S4483" s="5" t="s">
        <v>417</v>
      </c>
      <c r="T4483" s="5" t="s">
        <v>417</v>
      </c>
      <c r="U4483" s="5" t="s">
        <v>417</v>
      </c>
      <c r="V4483" s="5" t="s">
        <v>417</v>
      </c>
      <c r="W4483" s="5" t="s">
        <v>417</v>
      </c>
      <c r="X4483" s="5" t="s">
        <v>417</v>
      </c>
      <c r="Y4483" s="5" t="s">
        <v>417</v>
      </c>
      <c r="Z4483" s="5" t="s">
        <v>417</v>
      </c>
      <c r="AA4483" s="5" t="s">
        <v>417</v>
      </c>
      <c r="AB4483" s="5"/>
      <c r="AC4483" s="5"/>
      <c r="AD4483" s="5"/>
      <c r="AE4483" s="5"/>
      <c r="AF4483" s="5"/>
    </row>
    <row r="4484" spans="1:32">
      <c r="A4484" s="5" t="s">
        <v>29909</v>
      </c>
      <c r="B4484" s="5" t="str">
        <f>IF(COUNTIF('Leads Priorizados INT'!M:M,A4484)&gt;0,"Sí","No")</f>
        <v>No</v>
      </c>
      <c r="C4484">
        <v>1</v>
      </c>
      <c r="D4484" s="6" t="s">
        <v>414</v>
      </c>
      <c r="E4484" s="5" t="s">
        <v>29910</v>
      </c>
      <c r="F4484" s="5" t="s">
        <v>2186</v>
      </c>
      <c r="G4484" s="5" t="s">
        <v>2895</v>
      </c>
      <c r="H4484" s="7">
        <v>356835</v>
      </c>
      <c r="I4484" s="5">
        <v>2</v>
      </c>
      <c r="J4484" s="5">
        <v>1</v>
      </c>
      <c r="K4484" s="5" t="s">
        <v>29911</v>
      </c>
      <c r="L4484" s="5">
        <v>2.7199999999999998E-2</v>
      </c>
      <c r="M4484" s="8"/>
      <c r="N4484" s="8"/>
      <c r="O4484" s="8"/>
      <c r="P4484" s="8"/>
      <c r="Q4484" s="8"/>
      <c r="R4484" s="5" t="s">
        <v>417</v>
      </c>
      <c r="S4484" s="5" t="s">
        <v>417</v>
      </c>
      <c r="T4484" s="5" t="s">
        <v>417</v>
      </c>
      <c r="U4484" s="5" t="s">
        <v>417</v>
      </c>
      <c r="V4484" s="5" t="s">
        <v>417</v>
      </c>
      <c r="W4484" s="5" t="s">
        <v>417</v>
      </c>
      <c r="X4484" s="5" t="s">
        <v>417</v>
      </c>
      <c r="Y4484" s="5" t="s">
        <v>417</v>
      </c>
      <c r="Z4484" s="5" t="s">
        <v>417</v>
      </c>
      <c r="AA4484" s="5" t="s">
        <v>417</v>
      </c>
      <c r="AB4484" s="5"/>
      <c r="AC4484" s="5"/>
      <c r="AD4484" s="5"/>
      <c r="AE4484" s="5"/>
      <c r="AF4484" s="5"/>
    </row>
    <row r="4485" spans="1:32" hidden="1">
      <c r="A4485" s="5" t="s">
        <v>29912</v>
      </c>
      <c r="B4485" s="5" t="str">
        <f>IF(COUNTIF('Leads Priorizados INT'!M:M,A4485)&gt;0,"Sí","No")</f>
        <v>No</v>
      </c>
      <c r="C4485">
        <v>0</v>
      </c>
      <c r="D4485" s="6" t="s">
        <v>414</v>
      </c>
      <c r="E4485" s="5" t="s">
        <v>29913</v>
      </c>
      <c r="F4485" s="5" t="s">
        <v>431</v>
      </c>
      <c r="G4485" s="5" t="s">
        <v>2171</v>
      </c>
      <c r="H4485" s="7">
        <v>602773</v>
      </c>
      <c r="I4485" s="5">
        <v>3</v>
      </c>
      <c r="J4485" s="5">
        <v>1</v>
      </c>
      <c r="K4485" s="5" t="s">
        <v>29914</v>
      </c>
      <c r="L4485" s="5">
        <v>2.7199999999999998E-2</v>
      </c>
      <c r="M4485" s="8"/>
      <c r="N4485" s="8"/>
      <c r="O4485" s="8"/>
      <c r="P4485" s="8"/>
      <c r="Q4485" s="8"/>
      <c r="R4485" s="5" t="s">
        <v>417</v>
      </c>
      <c r="S4485" s="5" t="s">
        <v>417</v>
      </c>
      <c r="T4485" s="5" t="s">
        <v>417</v>
      </c>
      <c r="U4485" s="5" t="s">
        <v>417</v>
      </c>
      <c r="V4485" s="5" t="s">
        <v>417</v>
      </c>
      <c r="W4485" s="5" t="s">
        <v>417</v>
      </c>
      <c r="X4485" s="5" t="s">
        <v>417</v>
      </c>
      <c r="Y4485" s="5" t="s">
        <v>417</v>
      </c>
      <c r="Z4485" s="5" t="s">
        <v>417</v>
      </c>
      <c r="AA4485" s="5" t="s">
        <v>417</v>
      </c>
      <c r="AB4485" s="5"/>
      <c r="AC4485" s="5"/>
      <c r="AD4485" s="5"/>
      <c r="AE4485" s="5"/>
      <c r="AF4485" s="5"/>
    </row>
    <row r="4486" spans="1:32">
      <c r="A4486" s="5" t="s">
        <v>29915</v>
      </c>
      <c r="B4486" s="5" t="str">
        <f>IF(COUNTIF('Leads Priorizados INT'!M:M,A4486)&gt;0,"Sí","No")</f>
        <v>No</v>
      </c>
      <c r="C4486">
        <v>1</v>
      </c>
      <c r="D4486" s="6" t="s">
        <v>414</v>
      </c>
      <c r="E4486" s="5" t="s">
        <v>29916</v>
      </c>
      <c r="F4486" s="5" t="s">
        <v>152</v>
      </c>
      <c r="G4486" s="5" t="s">
        <v>2084</v>
      </c>
      <c r="H4486" s="7">
        <v>310998</v>
      </c>
      <c r="I4486" s="5">
        <v>1</v>
      </c>
      <c r="J4486" s="5">
        <v>1</v>
      </c>
      <c r="K4486" s="5" t="s">
        <v>29917</v>
      </c>
      <c r="L4486" s="5">
        <v>2.7199999999999998E-2</v>
      </c>
      <c r="M4486" s="8"/>
      <c r="N4486" s="8"/>
      <c r="O4486" s="8"/>
      <c r="P4486" s="8"/>
      <c r="Q4486" s="8"/>
      <c r="R4486" s="5" t="s">
        <v>417</v>
      </c>
      <c r="S4486" s="5" t="s">
        <v>417</v>
      </c>
      <c r="T4486" s="5" t="s">
        <v>417</v>
      </c>
      <c r="U4486" s="5" t="s">
        <v>417</v>
      </c>
      <c r="V4486" s="5" t="s">
        <v>417</v>
      </c>
      <c r="W4486" s="5" t="s">
        <v>417</v>
      </c>
      <c r="X4486" s="5" t="s">
        <v>417</v>
      </c>
      <c r="Y4486" s="5" t="s">
        <v>417</v>
      </c>
      <c r="Z4486" s="5" t="s">
        <v>417</v>
      </c>
      <c r="AA4486" s="5" t="s">
        <v>417</v>
      </c>
      <c r="AB4486" s="5"/>
      <c r="AC4486" s="5"/>
      <c r="AD4486" s="5"/>
      <c r="AE4486" s="5"/>
      <c r="AF4486" s="5"/>
    </row>
    <row r="4487" spans="1:32" hidden="1">
      <c r="A4487" s="5" t="s">
        <v>29918</v>
      </c>
      <c r="B4487" s="5" t="str">
        <f>IF(COUNTIF('Leads Priorizados INT'!M:M,A4487)&gt;0,"Sí","No")</f>
        <v>No</v>
      </c>
      <c r="C4487">
        <v>0</v>
      </c>
      <c r="D4487" s="6" t="s">
        <v>414</v>
      </c>
      <c r="E4487" s="5" t="s">
        <v>29919</v>
      </c>
      <c r="F4487" s="5" t="s">
        <v>700</v>
      </c>
      <c r="G4487" s="5" t="s">
        <v>16133</v>
      </c>
      <c r="H4487" s="7">
        <v>1099763</v>
      </c>
      <c r="I4487" s="5">
        <v>1</v>
      </c>
      <c r="J4487" s="5">
        <v>2</v>
      </c>
      <c r="K4487" s="5" t="s">
        <v>29920</v>
      </c>
      <c r="L4487" s="5">
        <v>2.7199999999999998E-2</v>
      </c>
      <c r="M4487" s="8">
        <v>954537807</v>
      </c>
      <c r="N4487" s="8">
        <v>954670400</v>
      </c>
      <c r="O4487" s="8">
        <v>655117890</v>
      </c>
      <c r="P4487" s="8">
        <v>615701994</v>
      </c>
      <c r="Q4487" s="8"/>
      <c r="R4487" s="5" t="s">
        <v>417</v>
      </c>
      <c r="S4487" s="5" t="s">
        <v>417</v>
      </c>
      <c r="T4487" s="5" t="s">
        <v>417</v>
      </c>
      <c r="U4487" s="5" t="s">
        <v>417</v>
      </c>
      <c r="V4487" s="5" t="s">
        <v>417</v>
      </c>
      <c r="W4487" s="5" t="s">
        <v>417</v>
      </c>
      <c r="X4487" s="5" t="s">
        <v>417</v>
      </c>
      <c r="Y4487" s="5" t="s">
        <v>417</v>
      </c>
      <c r="Z4487" s="5" t="s">
        <v>417</v>
      </c>
      <c r="AA4487" s="5" t="s">
        <v>417</v>
      </c>
      <c r="AB4487" s="5"/>
      <c r="AC4487" s="5"/>
      <c r="AD4487" s="5"/>
      <c r="AE4487" s="5"/>
      <c r="AF4487" s="5"/>
    </row>
    <row r="4488" spans="1:32" hidden="1">
      <c r="A4488" s="5" t="s">
        <v>29921</v>
      </c>
      <c r="B4488" s="5" t="str">
        <f>IF(COUNTIF('Leads Priorizados INT'!M:M,A4488)&gt;0,"Sí","No")</f>
        <v>No</v>
      </c>
      <c r="C4488">
        <v>0</v>
      </c>
      <c r="D4488" s="6" t="s">
        <v>414</v>
      </c>
      <c r="E4488" s="5" t="s">
        <v>29922</v>
      </c>
      <c r="F4488" s="5" t="s">
        <v>729</v>
      </c>
      <c r="G4488" s="5" t="s">
        <v>17768</v>
      </c>
      <c r="H4488" s="7">
        <v>4097865</v>
      </c>
      <c r="I4488" s="5">
        <v>1</v>
      </c>
      <c r="J4488" s="5">
        <v>1</v>
      </c>
      <c r="K4488" s="5" t="s">
        <v>29923</v>
      </c>
      <c r="L4488" s="5">
        <v>2.7199999999999998E-2</v>
      </c>
      <c r="M4488" s="8"/>
      <c r="N4488" s="8"/>
      <c r="O4488" s="8"/>
      <c r="P4488" s="8"/>
      <c r="Q4488" s="8"/>
      <c r="R4488" s="5" t="s">
        <v>417</v>
      </c>
      <c r="S4488" s="5" t="s">
        <v>417</v>
      </c>
      <c r="T4488" s="5" t="s">
        <v>417</v>
      </c>
      <c r="U4488" s="5" t="s">
        <v>417</v>
      </c>
      <c r="V4488" s="5" t="s">
        <v>417</v>
      </c>
      <c r="W4488" s="5" t="s">
        <v>417</v>
      </c>
      <c r="X4488" s="5" t="s">
        <v>417</v>
      </c>
      <c r="Y4488" s="5" t="s">
        <v>417</v>
      </c>
      <c r="Z4488" s="5" t="s">
        <v>417</v>
      </c>
      <c r="AA4488" s="5" t="s">
        <v>417</v>
      </c>
      <c r="AB4488" s="5"/>
      <c r="AC4488" s="5"/>
      <c r="AD4488" s="5"/>
      <c r="AE4488" s="5"/>
      <c r="AF4488" s="5"/>
    </row>
    <row r="4489" spans="1:32" hidden="1">
      <c r="A4489" s="5" t="s">
        <v>29924</v>
      </c>
      <c r="B4489" s="5" t="str">
        <f>IF(COUNTIF('Leads Priorizados INT'!M:M,A4489)&gt;0,"Sí","No")</f>
        <v>No</v>
      </c>
      <c r="C4489">
        <v>0</v>
      </c>
      <c r="D4489" s="6" t="s">
        <v>414</v>
      </c>
      <c r="E4489" s="5" t="s">
        <v>29925</v>
      </c>
      <c r="F4489" s="5" t="s">
        <v>740</v>
      </c>
      <c r="G4489" s="5" t="s">
        <v>29926</v>
      </c>
      <c r="H4489" s="7">
        <v>709475</v>
      </c>
      <c r="I4489" s="5">
        <v>6</v>
      </c>
      <c r="J4489" s="5">
        <v>2</v>
      </c>
      <c r="K4489" s="5" t="s">
        <v>29927</v>
      </c>
      <c r="L4489" s="5">
        <v>2.7099999999999999E-2</v>
      </c>
      <c r="M4489" s="8">
        <v>924260312</v>
      </c>
      <c r="N4489" s="8"/>
      <c r="O4489" s="8"/>
      <c r="P4489" s="8"/>
      <c r="Q4489" s="8"/>
      <c r="R4489" s="5" t="s">
        <v>417</v>
      </c>
      <c r="S4489" s="5" t="s">
        <v>417</v>
      </c>
      <c r="T4489" s="5" t="s">
        <v>417</v>
      </c>
      <c r="U4489" s="5" t="s">
        <v>417</v>
      </c>
      <c r="V4489" s="5" t="s">
        <v>417</v>
      </c>
      <c r="W4489" s="5" t="s">
        <v>417</v>
      </c>
      <c r="X4489" s="5" t="s">
        <v>417</v>
      </c>
      <c r="Y4489" s="5" t="s">
        <v>417</v>
      </c>
      <c r="Z4489" s="5" t="s">
        <v>417</v>
      </c>
      <c r="AA4489" s="5" t="s">
        <v>417</v>
      </c>
      <c r="AB4489" s="5"/>
      <c r="AC4489" s="5"/>
      <c r="AD4489" s="5"/>
      <c r="AE4489" s="5"/>
      <c r="AF4489" s="5"/>
    </row>
    <row r="4490" spans="1:32" hidden="1">
      <c r="A4490" s="5" t="s">
        <v>29928</v>
      </c>
      <c r="B4490" s="5" t="str">
        <f>IF(COUNTIF('Leads Priorizados INT'!M:M,A4490)&gt;0,"Sí","No")</f>
        <v>No</v>
      </c>
      <c r="C4490">
        <v>0</v>
      </c>
      <c r="D4490" s="6" t="s">
        <v>414</v>
      </c>
      <c r="E4490" s="5" t="s">
        <v>29929</v>
      </c>
      <c r="F4490" s="5" t="s">
        <v>431</v>
      </c>
      <c r="G4490" s="5" t="s">
        <v>29930</v>
      </c>
      <c r="H4490" s="7">
        <v>463036</v>
      </c>
      <c r="I4490" s="5">
        <v>1</v>
      </c>
      <c r="J4490" s="5">
        <v>2</v>
      </c>
      <c r="K4490" s="5" t="s">
        <v>29931</v>
      </c>
      <c r="L4490" s="5">
        <v>2.7099999999999999E-2</v>
      </c>
      <c r="M4490" s="8">
        <v>932176008</v>
      </c>
      <c r="N4490" s="8"/>
      <c r="O4490" s="8"/>
      <c r="P4490" s="8"/>
      <c r="Q4490" s="8"/>
      <c r="R4490" s="5" t="s">
        <v>417</v>
      </c>
      <c r="S4490" s="5" t="s">
        <v>417</v>
      </c>
      <c r="T4490" s="5" t="s">
        <v>417</v>
      </c>
      <c r="U4490" s="5" t="s">
        <v>417</v>
      </c>
      <c r="V4490" s="5" t="s">
        <v>417</v>
      </c>
      <c r="W4490" s="5" t="s">
        <v>417</v>
      </c>
      <c r="X4490" s="5" t="s">
        <v>417</v>
      </c>
      <c r="Y4490" s="5" t="s">
        <v>417</v>
      </c>
      <c r="Z4490" s="5" t="s">
        <v>417</v>
      </c>
      <c r="AA4490" s="5" t="s">
        <v>417</v>
      </c>
      <c r="AB4490" s="5" t="s">
        <v>29932</v>
      </c>
      <c r="AC4490" s="5"/>
      <c r="AD4490" s="5"/>
      <c r="AE4490" s="5"/>
      <c r="AF4490" s="5"/>
    </row>
    <row r="4491" spans="1:32" hidden="1">
      <c r="A4491" s="5" t="s">
        <v>29933</v>
      </c>
      <c r="B4491" s="5" t="str">
        <f>IF(COUNTIF('Leads Priorizados INT'!M:M,A4491)&gt;0,"Sí","No")</f>
        <v>No</v>
      </c>
      <c r="C4491">
        <v>0</v>
      </c>
      <c r="D4491" s="6" t="s">
        <v>414</v>
      </c>
      <c r="E4491" s="5" t="s">
        <v>29934</v>
      </c>
      <c r="F4491" s="5" t="s">
        <v>431</v>
      </c>
      <c r="G4491" s="5" t="s">
        <v>15619</v>
      </c>
      <c r="H4491" s="7">
        <v>837854</v>
      </c>
      <c r="I4491" s="5">
        <v>2</v>
      </c>
      <c r="J4491" s="5">
        <v>2</v>
      </c>
      <c r="K4491" s="5" t="s">
        <v>29935</v>
      </c>
      <c r="L4491" s="5">
        <v>2.7099999999999999E-2</v>
      </c>
      <c r="M4491" s="8">
        <v>933320842</v>
      </c>
      <c r="N4491" s="8">
        <v>933325912</v>
      </c>
      <c r="O4491" s="8">
        <v>933319565</v>
      </c>
      <c r="P4491" s="8">
        <v>675977713</v>
      </c>
      <c r="Q4491" s="8">
        <v>656366139</v>
      </c>
      <c r="R4491" s="5" t="s">
        <v>417</v>
      </c>
      <c r="S4491" s="5" t="s">
        <v>417</v>
      </c>
      <c r="T4491" s="5" t="s">
        <v>417</v>
      </c>
      <c r="U4491" s="5" t="s">
        <v>417</v>
      </c>
      <c r="V4491" s="5" t="s">
        <v>417</v>
      </c>
      <c r="W4491" s="5" t="s">
        <v>417</v>
      </c>
      <c r="X4491" s="5" t="s">
        <v>417</v>
      </c>
      <c r="Y4491" s="5" t="s">
        <v>417</v>
      </c>
      <c r="Z4491" s="5" t="s">
        <v>417</v>
      </c>
      <c r="AA4491" s="5" t="s">
        <v>417</v>
      </c>
      <c r="AB4491" s="5" t="s">
        <v>29936</v>
      </c>
      <c r="AC4491" s="5"/>
      <c r="AD4491" s="5"/>
      <c r="AE4491" s="5"/>
      <c r="AF4491" s="5"/>
    </row>
    <row r="4492" spans="1:32" hidden="1">
      <c r="A4492" s="5" t="s">
        <v>29937</v>
      </c>
      <c r="B4492" s="5" t="str">
        <f>IF(COUNTIF('Leads Priorizados INT'!M:M,A4492)&gt;0,"Sí","No")</f>
        <v>No</v>
      </c>
      <c r="C4492">
        <v>0</v>
      </c>
      <c r="D4492" s="6" t="s">
        <v>414</v>
      </c>
      <c r="E4492" s="5" t="s">
        <v>29938</v>
      </c>
      <c r="F4492" s="5" t="s">
        <v>431</v>
      </c>
      <c r="G4492" s="5" t="s">
        <v>610</v>
      </c>
      <c r="H4492" s="7">
        <v>409088</v>
      </c>
      <c r="I4492" s="5">
        <v>4</v>
      </c>
      <c r="J4492" s="5">
        <v>2</v>
      </c>
      <c r="K4492" s="5" t="s">
        <v>29939</v>
      </c>
      <c r="L4492" s="5">
        <v>2.7099999999999999E-2</v>
      </c>
      <c r="M4492" s="8"/>
      <c r="N4492" s="8"/>
      <c r="O4492" s="8"/>
      <c r="P4492" s="8"/>
      <c r="Q4492" s="8"/>
      <c r="R4492" s="5" t="s">
        <v>417</v>
      </c>
      <c r="S4492" s="5" t="s">
        <v>417</v>
      </c>
      <c r="T4492" s="5" t="s">
        <v>417</v>
      </c>
      <c r="U4492" s="5" t="s">
        <v>417</v>
      </c>
      <c r="V4492" s="5" t="s">
        <v>417</v>
      </c>
      <c r="W4492" s="5" t="s">
        <v>417</v>
      </c>
      <c r="X4492" s="5" t="s">
        <v>417</v>
      </c>
      <c r="Y4492" s="5" t="s">
        <v>417</v>
      </c>
      <c r="Z4492" s="5" t="s">
        <v>417</v>
      </c>
      <c r="AA4492" s="5" t="s">
        <v>417</v>
      </c>
      <c r="AB4492" s="5"/>
      <c r="AC4492" s="5"/>
      <c r="AD4492" s="5"/>
      <c r="AE4492" s="5"/>
      <c r="AF4492" s="5"/>
    </row>
    <row r="4493" spans="1:32" hidden="1">
      <c r="A4493" s="5" t="s">
        <v>29940</v>
      </c>
      <c r="B4493" s="5" t="str">
        <f>IF(COUNTIF('Leads Priorizados INT'!M:M,A4493)&gt;0,"Sí","No")</f>
        <v>No</v>
      </c>
      <c r="C4493">
        <v>0</v>
      </c>
      <c r="D4493" s="6" t="s">
        <v>414</v>
      </c>
      <c r="E4493" s="5" t="s">
        <v>29941</v>
      </c>
      <c r="F4493" s="5" t="s">
        <v>1382</v>
      </c>
      <c r="G4493" s="5" t="s">
        <v>11573</v>
      </c>
      <c r="H4493" s="7">
        <v>863324</v>
      </c>
      <c r="I4493" s="5">
        <v>8</v>
      </c>
      <c r="J4493" s="5">
        <v>1</v>
      </c>
      <c r="K4493" s="5" t="s">
        <v>29942</v>
      </c>
      <c r="L4493" s="5">
        <v>2.7099999999999999E-2</v>
      </c>
      <c r="M4493" s="8"/>
      <c r="N4493" s="8"/>
      <c r="O4493" s="8"/>
      <c r="P4493" s="8"/>
      <c r="Q4493" s="8"/>
      <c r="R4493" s="5" t="s">
        <v>417</v>
      </c>
      <c r="S4493" s="5" t="s">
        <v>417</v>
      </c>
      <c r="T4493" s="5" t="s">
        <v>417</v>
      </c>
      <c r="U4493" s="5" t="s">
        <v>417</v>
      </c>
      <c r="V4493" s="5" t="s">
        <v>417</v>
      </c>
      <c r="W4493" s="5" t="s">
        <v>417</v>
      </c>
      <c r="X4493" s="5" t="s">
        <v>417</v>
      </c>
      <c r="Y4493" s="5" t="s">
        <v>417</v>
      </c>
      <c r="Z4493" s="5" t="s">
        <v>417</v>
      </c>
      <c r="AA4493" s="5" t="s">
        <v>417</v>
      </c>
      <c r="AB4493" s="5"/>
      <c r="AC4493" s="5"/>
      <c r="AD4493" s="5"/>
      <c r="AE4493" s="5"/>
      <c r="AF4493" s="5"/>
    </row>
    <row r="4494" spans="1:32">
      <c r="A4494" s="5" t="s">
        <v>29943</v>
      </c>
      <c r="B4494" s="5" t="str">
        <f>IF(COUNTIF('Leads Priorizados INT'!M:M,A4494)&gt;0,"Sí","No")</f>
        <v>No</v>
      </c>
      <c r="C4494">
        <v>1</v>
      </c>
      <c r="D4494" s="6" t="s">
        <v>414</v>
      </c>
      <c r="E4494" s="5" t="s">
        <v>29944</v>
      </c>
      <c r="F4494" s="5" t="s">
        <v>729</v>
      </c>
      <c r="G4494" s="5" t="s">
        <v>10162</v>
      </c>
      <c r="H4494" s="7">
        <v>520670</v>
      </c>
      <c r="I4494" s="5">
        <v>1</v>
      </c>
      <c r="J4494" s="5">
        <v>1</v>
      </c>
      <c r="K4494" s="5" t="s">
        <v>29945</v>
      </c>
      <c r="L4494" s="5">
        <v>2.7099999999999999E-2</v>
      </c>
      <c r="M4494" s="8"/>
      <c r="N4494" s="8"/>
      <c r="O4494" s="8"/>
      <c r="P4494" s="8"/>
      <c r="Q4494" s="8"/>
      <c r="R4494" s="5" t="s">
        <v>417</v>
      </c>
      <c r="S4494" s="5" t="s">
        <v>417</v>
      </c>
      <c r="T4494" s="5" t="s">
        <v>417</v>
      </c>
      <c r="U4494" s="5" t="s">
        <v>417</v>
      </c>
      <c r="V4494" s="5" t="s">
        <v>417</v>
      </c>
      <c r="W4494" s="5" t="s">
        <v>417</v>
      </c>
      <c r="X4494" s="5" t="s">
        <v>417</v>
      </c>
      <c r="Y4494" s="5" t="s">
        <v>417</v>
      </c>
      <c r="Z4494" s="5" t="s">
        <v>417</v>
      </c>
      <c r="AA4494" s="5" t="s">
        <v>417</v>
      </c>
      <c r="AB4494" s="5"/>
      <c r="AC4494" s="5"/>
      <c r="AD4494" s="5"/>
      <c r="AE4494" s="5"/>
      <c r="AF4494" s="5"/>
    </row>
    <row r="4495" spans="1:32" hidden="1">
      <c r="A4495" s="5" t="s">
        <v>29946</v>
      </c>
      <c r="B4495" s="5" t="str">
        <f>IF(COUNTIF('Leads Priorizados INT'!M:M,A4495)&gt;0,"Sí","No")</f>
        <v>No</v>
      </c>
      <c r="C4495">
        <v>0</v>
      </c>
      <c r="D4495" s="6" t="s">
        <v>414</v>
      </c>
      <c r="E4495" s="5" t="s">
        <v>29947</v>
      </c>
      <c r="F4495" s="5" t="s">
        <v>1382</v>
      </c>
      <c r="G4495" s="5" t="s">
        <v>12908</v>
      </c>
      <c r="H4495" s="7">
        <v>535907</v>
      </c>
      <c r="I4495" s="5">
        <v>4</v>
      </c>
      <c r="J4495" s="5">
        <v>1</v>
      </c>
      <c r="K4495" s="5" t="s">
        <v>29948</v>
      </c>
      <c r="L4495" s="5">
        <v>2.7E-2</v>
      </c>
      <c r="M4495" s="8"/>
      <c r="N4495" s="8"/>
      <c r="O4495" s="8"/>
      <c r="P4495" s="8"/>
      <c r="Q4495" s="8"/>
      <c r="R4495" s="5" t="s">
        <v>417</v>
      </c>
      <c r="S4495" s="5" t="s">
        <v>417</v>
      </c>
      <c r="T4495" s="5" t="s">
        <v>417</v>
      </c>
      <c r="U4495" s="5" t="s">
        <v>417</v>
      </c>
      <c r="V4495" s="5" t="s">
        <v>417</v>
      </c>
      <c r="W4495" s="5" t="s">
        <v>417</v>
      </c>
      <c r="X4495" s="5" t="s">
        <v>417</v>
      </c>
      <c r="Y4495" s="5" t="s">
        <v>417</v>
      </c>
      <c r="Z4495" s="5" t="s">
        <v>417</v>
      </c>
      <c r="AA4495" s="5" t="s">
        <v>417</v>
      </c>
      <c r="AB4495" s="5"/>
      <c r="AC4495" s="5"/>
      <c r="AD4495" s="5"/>
      <c r="AE4495" s="5"/>
      <c r="AF4495" s="5"/>
    </row>
    <row r="4496" spans="1:32">
      <c r="A4496" s="5" t="s">
        <v>29949</v>
      </c>
      <c r="B4496" s="5" t="str">
        <f>IF(COUNTIF('Leads Priorizados INT'!M:M,A4496)&gt;0,"Sí","No")</f>
        <v>No</v>
      </c>
      <c r="C4496">
        <v>1</v>
      </c>
      <c r="D4496" s="6" t="s">
        <v>414</v>
      </c>
      <c r="E4496" s="5" t="s">
        <v>29950</v>
      </c>
      <c r="F4496" s="5" t="s">
        <v>2186</v>
      </c>
      <c r="G4496" s="5" t="s">
        <v>29951</v>
      </c>
      <c r="H4496" s="7">
        <v>1070922</v>
      </c>
      <c r="I4496" s="5">
        <v>1</v>
      </c>
      <c r="J4496" s="5">
        <v>1</v>
      </c>
      <c r="K4496" s="5" t="s">
        <v>29952</v>
      </c>
      <c r="L4496" s="5">
        <v>2.69E-2</v>
      </c>
      <c r="M4496" s="8">
        <v>964304663</v>
      </c>
      <c r="N4496" s="8"/>
      <c r="O4496" s="8"/>
      <c r="P4496" s="8"/>
      <c r="Q4496" s="8"/>
      <c r="R4496" s="5" t="s">
        <v>417</v>
      </c>
      <c r="S4496" s="5" t="s">
        <v>417</v>
      </c>
      <c r="T4496" s="5" t="s">
        <v>417</v>
      </c>
      <c r="U4496" s="5" t="s">
        <v>417</v>
      </c>
      <c r="V4496" s="5" t="s">
        <v>417</v>
      </c>
      <c r="W4496" s="5" t="s">
        <v>417</v>
      </c>
      <c r="X4496" s="5" t="s">
        <v>417</v>
      </c>
      <c r="Y4496" s="5" t="s">
        <v>417</v>
      </c>
      <c r="Z4496" s="5" t="s">
        <v>417</v>
      </c>
      <c r="AA4496" s="5" t="s">
        <v>417</v>
      </c>
      <c r="AB4496" s="5"/>
      <c r="AC4496" s="5"/>
      <c r="AD4496" s="5"/>
      <c r="AE4496" s="5"/>
      <c r="AF4496" s="5"/>
    </row>
    <row r="4497" spans="1:32" hidden="1">
      <c r="A4497" s="5" t="s">
        <v>29953</v>
      </c>
      <c r="B4497" s="5" t="str">
        <f>IF(COUNTIF('Leads Priorizados INT'!M:M,A4497)&gt;0,"Sí","No")</f>
        <v>No</v>
      </c>
      <c r="C4497">
        <v>0</v>
      </c>
      <c r="D4497" s="6" t="s">
        <v>414</v>
      </c>
      <c r="E4497" s="5" t="s">
        <v>29954</v>
      </c>
      <c r="F4497" s="5" t="s">
        <v>581</v>
      </c>
      <c r="G4497" s="5" t="s">
        <v>2815</v>
      </c>
      <c r="H4497" s="7">
        <v>303679</v>
      </c>
      <c r="I4497" s="5">
        <v>3</v>
      </c>
      <c r="J4497" s="5">
        <v>3</v>
      </c>
      <c r="K4497" s="5" t="s">
        <v>29955</v>
      </c>
      <c r="L4497" s="5">
        <v>2.69E-2</v>
      </c>
      <c r="M4497" s="8">
        <v>986129023</v>
      </c>
      <c r="N4497" s="8">
        <v>665724962</v>
      </c>
      <c r="O4497" s="8">
        <v>656812951</v>
      </c>
      <c r="P4497" s="8">
        <v>656802914</v>
      </c>
      <c r="Q4497" s="8"/>
      <c r="R4497" s="5" t="s">
        <v>417</v>
      </c>
      <c r="S4497" s="5" t="s">
        <v>417</v>
      </c>
      <c r="T4497" s="5" t="s">
        <v>417</v>
      </c>
      <c r="U4497" s="5" t="s">
        <v>417</v>
      </c>
      <c r="V4497" s="5" t="s">
        <v>417</v>
      </c>
      <c r="W4497" s="5" t="s">
        <v>417</v>
      </c>
      <c r="X4497" s="5" t="s">
        <v>417</v>
      </c>
      <c r="Y4497" s="5" t="s">
        <v>417</v>
      </c>
      <c r="Z4497" s="5" t="s">
        <v>417</v>
      </c>
      <c r="AA4497" s="5" t="s">
        <v>417</v>
      </c>
      <c r="AB4497" s="5"/>
      <c r="AC4497" s="5"/>
      <c r="AD4497" s="5"/>
      <c r="AE4497" s="5"/>
      <c r="AF4497" s="5"/>
    </row>
    <row r="4498" spans="1:32">
      <c r="A4498" s="5" t="s">
        <v>29956</v>
      </c>
      <c r="B4498" s="5" t="str">
        <f>IF(COUNTIF('Leads Priorizados INT'!M:M,A4498)&gt;0,"Sí","No")</f>
        <v>No</v>
      </c>
      <c r="C4498">
        <v>1</v>
      </c>
      <c r="D4498" s="6" t="s">
        <v>414</v>
      </c>
      <c r="E4498" s="5" t="s">
        <v>29957</v>
      </c>
      <c r="F4498" s="5" t="s">
        <v>1328</v>
      </c>
      <c r="G4498" s="5" t="s">
        <v>11982</v>
      </c>
      <c r="H4498" s="7">
        <v>603107</v>
      </c>
      <c r="I4498" s="5">
        <v>1</v>
      </c>
      <c r="J4498" s="5">
        <v>1</v>
      </c>
      <c r="K4498" s="5" t="s">
        <v>29958</v>
      </c>
      <c r="L4498" s="5">
        <v>2.69E-2</v>
      </c>
      <c r="M4498" s="8">
        <v>965560009</v>
      </c>
      <c r="N4498" s="8"/>
      <c r="O4498" s="8"/>
      <c r="P4498" s="8"/>
      <c r="Q4498" s="8"/>
      <c r="R4498" s="5" t="s">
        <v>417</v>
      </c>
      <c r="S4498" s="5" t="s">
        <v>417</v>
      </c>
      <c r="T4498" s="5" t="s">
        <v>417</v>
      </c>
      <c r="U4498" s="5" t="s">
        <v>417</v>
      </c>
      <c r="V4498" s="5" t="s">
        <v>417</v>
      </c>
      <c r="W4498" s="5" t="s">
        <v>417</v>
      </c>
      <c r="X4498" s="5" t="s">
        <v>417</v>
      </c>
      <c r="Y4498" s="5" t="s">
        <v>417</v>
      </c>
      <c r="Z4498" s="5" t="s">
        <v>417</v>
      </c>
      <c r="AA4498" s="5" t="s">
        <v>417</v>
      </c>
      <c r="AB4498" s="5"/>
      <c r="AC4498" s="5"/>
      <c r="AD4498" s="5"/>
      <c r="AE4498" s="5"/>
      <c r="AF4498" s="5"/>
    </row>
    <row r="4499" spans="1:32" hidden="1">
      <c r="A4499" s="5" t="s">
        <v>29959</v>
      </c>
      <c r="B4499" s="5" t="str">
        <f>IF(COUNTIF('Leads Priorizados INT'!M:M,A4499)&gt;0,"Sí","No")</f>
        <v>No</v>
      </c>
      <c r="C4499">
        <v>0</v>
      </c>
      <c r="D4499" s="6" t="s">
        <v>414</v>
      </c>
      <c r="E4499" s="5" t="s">
        <v>29960</v>
      </c>
      <c r="F4499" s="5" t="s">
        <v>3374</v>
      </c>
      <c r="G4499" s="5" t="s">
        <v>29961</v>
      </c>
      <c r="H4499" s="7">
        <v>753111</v>
      </c>
      <c r="I4499" s="5">
        <v>2</v>
      </c>
      <c r="J4499" s="5">
        <v>1</v>
      </c>
      <c r="K4499" s="5" t="s">
        <v>29962</v>
      </c>
      <c r="L4499" s="5">
        <v>2.69E-2</v>
      </c>
      <c r="M4499" s="8"/>
      <c r="N4499" s="8"/>
      <c r="O4499" s="8"/>
      <c r="P4499" s="8"/>
      <c r="Q4499" s="8"/>
      <c r="R4499" s="5" t="s">
        <v>417</v>
      </c>
      <c r="S4499" s="5" t="s">
        <v>417</v>
      </c>
      <c r="T4499" s="5" t="s">
        <v>417</v>
      </c>
      <c r="U4499" s="5" t="s">
        <v>417</v>
      </c>
      <c r="V4499" s="5" t="s">
        <v>417</v>
      </c>
      <c r="W4499" s="5" t="s">
        <v>417</v>
      </c>
      <c r="X4499" s="5" t="s">
        <v>417</v>
      </c>
      <c r="Y4499" s="5" t="s">
        <v>417</v>
      </c>
      <c r="Z4499" s="5" t="s">
        <v>417</v>
      </c>
      <c r="AA4499" s="5" t="s">
        <v>417</v>
      </c>
      <c r="AB4499" s="5"/>
      <c r="AC4499" s="5"/>
      <c r="AD4499" s="5"/>
      <c r="AE4499" s="5"/>
      <c r="AF4499" s="5"/>
    </row>
    <row r="4500" spans="1:32" hidden="1">
      <c r="A4500" s="5" t="s">
        <v>29963</v>
      </c>
      <c r="B4500" s="5" t="str">
        <f>IF(COUNTIF('Leads Priorizados INT'!M:M,A4500)&gt;0,"Sí","No")</f>
        <v>No</v>
      </c>
      <c r="C4500">
        <v>0</v>
      </c>
      <c r="D4500" s="6" t="s">
        <v>414</v>
      </c>
      <c r="E4500" s="5" t="s">
        <v>29964</v>
      </c>
      <c r="F4500" s="5" t="s">
        <v>152</v>
      </c>
      <c r="G4500" s="5" t="s">
        <v>1894</v>
      </c>
      <c r="H4500" s="7">
        <v>401926</v>
      </c>
      <c r="I4500" s="5">
        <v>3</v>
      </c>
      <c r="J4500" s="5">
        <v>1</v>
      </c>
      <c r="K4500" s="5" t="s">
        <v>29965</v>
      </c>
      <c r="L4500" s="5">
        <v>2.69E-2</v>
      </c>
      <c r="M4500" s="8">
        <v>915171868</v>
      </c>
      <c r="N4500" s="8">
        <v>914740888</v>
      </c>
      <c r="O4500" s="8"/>
      <c r="P4500" s="8"/>
      <c r="Q4500" s="8"/>
      <c r="R4500" s="5" t="s">
        <v>417</v>
      </c>
      <c r="S4500" s="5" t="s">
        <v>417</v>
      </c>
      <c r="T4500" s="5" t="s">
        <v>417</v>
      </c>
      <c r="U4500" s="5" t="s">
        <v>417</v>
      </c>
      <c r="V4500" s="5" t="s">
        <v>417</v>
      </c>
      <c r="W4500" s="5" t="s">
        <v>417</v>
      </c>
      <c r="X4500" s="5" t="s">
        <v>417</v>
      </c>
      <c r="Y4500" s="5" t="s">
        <v>417</v>
      </c>
      <c r="Z4500" s="5" t="s">
        <v>417</v>
      </c>
      <c r="AA4500" s="5" t="s">
        <v>417</v>
      </c>
      <c r="AB4500" s="5"/>
      <c r="AC4500" s="5"/>
      <c r="AD4500" s="5"/>
      <c r="AE4500" s="5"/>
      <c r="AF4500" s="5"/>
    </row>
    <row r="4501" spans="1:32" hidden="1">
      <c r="A4501" s="5" t="s">
        <v>29966</v>
      </c>
      <c r="B4501" s="5" t="str">
        <f>IF(COUNTIF('Leads Priorizados INT'!M:M,A4501)&gt;0,"Sí","No")</f>
        <v>No</v>
      </c>
      <c r="C4501">
        <v>0</v>
      </c>
      <c r="D4501" s="6" t="s">
        <v>414</v>
      </c>
      <c r="E4501" s="5" t="s">
        <v>29967</v>
      </c>
      <c r="F4501" s="5" t="s">
        <v>700</v>
      </c>
      <c r="G4501" s="5" t="s">
        <v>14310</v>
      </c>
      <c r="H4501" s="7">
        <v>845419</v>
      </c>
      <c r="I4501" s="5">
        <v>2</v>
      </c>
      <c r="J4501" s="5">
        <v>2</v>
      </c>
      <c r="K4501" s="5" t="s">
        <v>29968</v>
      </c>
      <c r="L4501" s="5">
        <v>2.69E-2</v>
      </c>
      <c r="M4501" s="8"/>
      <c r="N4501" s="8"/>
      <c r="O4501" s="8"/>
      <c r="P4501" s="8"/>
      <c r="Q4501" s="8"/>
      <c r="R4501" s="5" t="s">
        <v>417</v>
      </c>
      <c r="S4501" s="5" t="s">
        <v>417</v>
      </c>
      <c r="T4501" s="5" t="s">
        <v>417</v>
      </c>
      <c r="U4501" s="5" t="s">
        <v>417</v>
      </c>
      <c r="V4501" s="5" t="s">
        <v>417</v>
      </c>
      <c r="W4501" s="5" t="s">
        <v>417</v>
      </c>
      <c r="X4501" s="5" t="s">
        <v>417</v>
      </c>
      <c r="Y4501" s="5" t="s">
        <v>417</v>
      </c>
      <c r="Z4501" s="5" t="s">
        <v>417</v>
      </c>
      <c r="AA4501" s="5" t="s">
        <v>417</v>
      </c>
      <c r="AB4501" s="5"/>
      <c r="AC4501" s="5"/>
      <c r="AD4501" s="5"/>
      <c r="AE4501" s="5"/>
      <c r="AF4501" s="5"/>
    </row>
    <row r="4502" spans="1:32" hidden="1">
      <c r="A4502" s="5" t="s">
        <v>29969</v>
      </c>
      <c r="B4502" s="5" t="str">
        <f>IF(COUNTIF('Leads Priorizados INT'!M:M,A4502)&gt;0,"Sí","No")</f>
        <v>No</v>
      </c>
      <c r="C4502">
        <v>0</v>
      </c>
      <c r="D4502" s="6" t="s">
        <v>430</v>
      </c>
      <c r="E4502" s="5" t="s">
        <v>29970</v>
      </c>
      <c r="F4502" s="5" t="s">
        <v>431</v>
      </c>
      <c r="G4502" s="5" t="s">
        <v>2159</v>
      </c>
      <c r="H4502" s="7">
        <v>634475</v>
      </c>
      <c r="I4502" s="5">
        <v>1</v>
      </c>
      <c r="J4502" s="5">
        <v>2</v>
      </c>
      <c r="K4502" s="5" t="s">
        <v>29971</v>
      </c>
      <c r="L4502" s="5">
        <v>2.69E-2</v>
      </c>
      <c r="M4502" s="8">
        <v>934185329</v>
      </c>
      <c r="N4502" s="8">
        <v>932126058</v>
      </c>
      <c r="O4502" s="8">
        <v>934328220</v>
      </c>
      <c r="P4502" s="8"/>
      <c r="Q4502" s="8"/>
      <c r="R4502" s="5" t="s">
        <v>417</v>
      </c>
      <c r="S4502" s="5" t="s">
        <v>417</v>
      </c>
      <c r="T4502" s="5" t="s">
        <v>417</v>
      </c>
      <c r="U4502" s="5" t="s">
        <v>417</v>
      </c>
      <c r="V4502" s="5" t="s">
        <v>417</v>
      </c>
      <c r="W4502" s="5" t="s">
        <v>417</v>
      </c>
      <c r="X4502" s="5" t="s">
        <v>417</v>
      </c>
      <c r="Y4502" s="5" t="s">
        <v>417</v>
      </c>
      <c r="Z4502" s="5" t="s">
        <v>417</v>
      </c>
      <c r="AA4502" s="5" t="s">
        <v>417</v>
      </c>
      <c r="AB4502" s="5"/>
      <c r="AC4502" s="5"/>
      <c r="AD4502" s="5"/>
      <c r="AE4502" s="5"/>
      <c r="AF4502" s="5"/>
    </row>
    <row r="4503" spans="1:32">
      <c r="A4503" s="5" t="s">
        <v>29972</v>
      </c>
      <c r="B4503" s="5" t="str">
        <f>IF(COUNTIF('Leads Priorizados INT'!M:M,A4503)&gt;0,"Sí","No")</f>
        <v>No</v>
      </c>
      <c r="C4503">
        <v>1</v>
      </c>
      <c r="D4503" s="6" t="s">
        <v>430</v>
      </c>
      <c r="E4503" s="5" t="s">
        <v>29973</v>
      </c>
      <c r="F4503" s="5" t="s">
        <v>984</v>
      </c>
      <c r="G4503" s="5" t="s">
        <v>18644</v>
      </c>
      <c r="H4503" s="7">
        <v>693150</v>
      </c>
      <c r="I4503" s="5">
        <v>9</v>
      </c>
      <c r="J4503" s="5">
        <v>4</v>
      </c>
      <c r="K4503" s="5" t="s">
        <v>29974</v>
      </c>
      <c r="L4503" s="5">
        <v>2.6800000000000001E-2</v>
      </c>
      <c r="M4503" s="8">
        <v>942269173</v>
      </c>
      <c r="N4503" s="8">
        <v>942020385</v>
      </c>
      <c r="O4503" s="8">
        <v>942269001</v>
      </c>
      <c r="P4503" s="8">
        <v>942253215</v>
      </c>
      <c r="Q4503" s="8">
        <v>983019003</v>
      </c>
      <c r="R4503" s="5" t="s">
        <v>417</v>
      </c>
      <c r="S4503" s="5" t="s">
        <v>417</v>
      </c>
      <c r="T4503" s="5" t="s">
        <v>417</v>
      </c>
      <c r="U4503" s="5" t="s">
        <v>417</v>
      </c>
      <c r="V4503" s="5" t="s">
        <v>417</v>
      </c>
      <c r="W4503" s="5" t="s">
        <v>417</v>
      </c>
      <c r="X4503" s="5" t="s">
        <v>417</v>
      </c>
      <c r="Y4503" s="5" t="s">
        <v>417</v>
      </c>
      <c r="Z4503" s="5" t="s">
        <v>417</v>
      </c>
      <c r="AA4503" s="5" t="s">
        <v>417</v>
      </c>
      <c r="AB4503" s="5"/>
      <c r="AC4503" s="5"/>
      <c r="AD4503" s="5"/>
      <c r="AE4503" s="5"/>
      <c r="AF4503" s="5"/>
    </row>
    <row r="4504" spans="1:32" hidden="1">
      <c r="A4504" s="5" t="s">
        <v>29975</v>
      </c>
      <c r="B4504" s="5" t="str">
        <f>IF(COUNTIF('Leads Priorizados INT'!M:M,A4504)&gt;0,"Sí","No")</f>
        <v>No</v>
      </c>
      <c r="C4504">
        <v>0</v>
      </c>
      <c r="D4504" s="6" t="s">
        <v>414</v>
      </c>
      <c r="E4504" s="5" t="s">
        <v>29976</v>
      </c>
      <c r="F4504" s="5" t="s">
        <v>684</v>
      </c>
      <c r="G4504" s="5" t="s">
        <v>1194</v>
      </c>
      <c r="H4504" s="7">
        <v>1088229</v>
      </c>
      <c r="I4504" s="5">
        <v>7</v>
      </c>
      <c r="J4504" s="5">
        <v>1</v>
      </c>
      <c r="K4504" s="5" t="s">
        <v>29977</v>
      </c>
      <c r="L4504" s="5">
        <v>2.6800000000000001E-2</v>
      </c>
      <c r="M4504" s="8">
        <v>695079519</v>
      </c>
      <c r="N4504" s="8"/>
      <c r="O4504" s="8"/>
      <c r="P4504" s="8"/>
      <c r="Q4504" s="8"/>
      <c r="R4504" s="5" t="s">
        <v>417</v>
      </c>
      <c r="S4504" s="5" t="s">
        <v>417</v>
      </c>
      <c r="T4504" s="5" t="s">
        <v>417</v>
      </c>
      <c r="U4504" s="5" t="s">
        <v>417</v>
      </c>
      <c r="V4504" s="5" t="s">
        <v>417</v>
      </c>
      <c r="W4504" s="5" t="s">
        <v>417</v>
      </c>
      <c r="X4504" s="5" t="s">
        <v>417</v>
      </c>
      <c r="Y4504" s="5" t="s">
        <v>417</v>
      </c>
      <c r="Z4504" s="5" t="s">
        <v>417</v>
      </c>
      <c r="AA4504" s="5" t="s">
        <v>417</v>
      </c>
      <c r="AB4504" s="5"/>
      <c r="AC4504" s="5"/>
      <c r="AD4504" s="5"/>
      <c r="AE4504" s="5"/>
      <c r="AF4504" s="5"/>
    </row>
    <row r="4505" spans="1:32" hidden="1">
      <c r="A4505" s="5" t="s">
        <v>29978</v>
      </c>
      <c r="B4505" s="5" t="str">
        <f>IF(COUNTIF('Leads Priorizados INT'!M:M,A4505)&gt;0,"Sí","No")</f>
        <v>No</v>
      </c>
      <c r="C4505">
        <v>0</v>
      </c>
      <c r="D4505" s="6" t="s">
        <v>414</v>
      </c>
      <c r="E4505" s="5" t="s">
        <v>29979</v>
      </c>
      <c r="F4505" s="5" t="s">
        <v>752</v>
      </c>
      <c r="G4505" s="5" t="s">
        <v>3245</v>
      </c>
      <c r="H4505" s="7">
        <v>549465</v>
      </c>
      <c r="I4505" s="5">
        <v>2</v>
      </c>
      <c r="J4505" s="5">
        <v>1</v>
      </c>
      <c r="K4505" s="5" t="s">
        <v>29980</v>
      </c>
      <c r="L4505" s="5">
        <v>2.6800000000000001E-2</v>
      </c>
      <c r="M4505" s="8"/>
      <c r="N4505" s="8"/>
      <c r="O4505" s="8"/>
      <c r="P4505" s="8"/>
      <c r="Q4505" s="8"/>
      <c r="R4505" s="5" t="s">
        <v>417</v>
      </c>
      <c r="S4505" s="5" t="s">
        <v>417</v>
      </c>
      <c r="T4505" s="5" t="s">
        <v>417</v>
      </c>
      <c r="U4505" s="5" t="s">
        <v>417</v>
      </c>
      <c r="V4505" s="5" t="s">
        <v>417</v>
      </c>
      <c r="W4505" s="5" t="s">
        <v>417</v>
      </c>
      <c r="X4505" s="5" t="s">
        <v>417</v>
      </c>
      <c r="Y4505" s="5" t="s">
        <v>417</v>
      </c>
      <c r="Z4505" s="5" t="s">
        <v>417</v>
      </c>
      <c r="AA4505" s="5" t="s">
        <v>417</v>
      </c>
      <c r="AB4505" s="5"/>
      <c r="AC4505" s="5"/>
      <c r="AD4505" s="5"/>
      <c r="AE4505" s="5"/>
      <c r="AF4505" s="5"/>
    </row>
    <row r="4506" spans="1:32" hidden="1">
      <c r="A4506" s="5" t="s">
        <v>29981</v>
      </c>
      <c r="B4506" s="5" t="str">
        <f>IF(COUNTIF('Leads Priorizados INT'!M:M,A4506)&gt;0,"Sí","No")</f>
        <v>No</v>
      </c>
      <c r="C4506">
        <v>0</v>
      </c>
      <c r="D4506" s="6" t="s">
        <v>430</v>
      </c>
      <c r="E4506" s="5" t="s">
        <v>29982</v>
      </c>
      <c r="F4506" s="5" t="s">
        <v>431</v>
      </c>
      <c r="G4506" s="5" t="s">
        <v>2206</v>
      </c>
      <c r="H4506" s="7">
        <v>611841</v>
      </c>
      <c r="I4506" s="5">
        <v>11</v>
      </c>
      <c r="J4506" s="5">
        <v>1</v>
      </c>
      <c r="K4506" s="5" t="s">
        <v>29983</v>
      </c>
      <c r="L4506" s="5">
        <v>2.6800000000000001E-2</v>
      </c>
      <c r="M4506" s="8">
        <v>931284921</v>
      </c>
      <c r="N4506" s="8">
        <v>932955436</v>
      </c>
      <c r="O4506" s="8">
        <v>932690435</v>
      </c>
      <c r="P4506" s="8">
        <v>932690768</v>
      </c>
      <c r="Q4506" s="8">
        <v>934427409</v>
      </c>
      <c r="R4506" s="5" t="s">
        <v>417</v>
      </c>
      <c r="S4506" s="5" t="s">
        <v>417</v>
      </c>
      <c r="T4506" s="5" t="s">
        <v>417</v>
      </c>
      <c r="U4506" s="5" t="s">
        <v>417</v>
      </c>
      <c r="V4506" s="5" t="s">
        <v>417</v>
      </c>
      <c r="W4506" s="5" t="s">
        <v>417</v>
      </c>
      <c r="X4506" s="5" t="s">
        <v>417</v>
      </c>
      <c r="Y4506" s="5" t="s">
        <v>417</v>
      </c>
      <c r="Z4506" s="5" t="s">
        <v>417</v>
      </c>
      <c r="AA4506" s="5" t="s">
        <v>417</v>
      </c>
      <c r="AB4506" s="5" t="s">
        <v>29984</v>
      </c>
      <c r="AC4506" s="5"/>
      <c r="AD4506" s="5"/>
      <c r="AE4506" s="5"/>
      <c r="AF4506" s="5"/>
    </row>
    <row r="4507" spans="1:32" hidden="1">
      <c r="A4507" s="5" t="s">
        <v>29985</v>
      </c>
      <c r="B4507" s="5" t="str">
        <f>IF(COUNTIF('Leads Priorizados INT'!M:M,A4507)&gt;0,"Sí","No")</f>
        <v>No</v>
      </c>
      <c r="C4507">
        <v>0</v>
      </c>
      <c r="D4507" s="6" t="s">
        <v>414</v>
      </c>
      <c r="E4507" s="5" t="s">
        <v>29986</v>
      </c>
      <c r="F4507" s="5" t="s">
        <v>431</v>
      </c>
      <c r="G4507" s="5" t="s">
        <v>971</v>
      </c>
      <c r="H4507" s="7">
        <v>699182</v>
      </c>
      <c r="I4507" s="5">
        <v>3</v>
      </c>
      <c r="J4507" s="5">
        <v>1</v>
      </c>
      <c r="K4507" s="5" t="s">
        <v>29987</v>
      </c>
      <c r="L4507" s="5">
        <v>2.6800000000000001E-2</v>
      </c>
      <c r="M4507" s="8"/>
      <c r="N4507" s="8"/>
      <c r="O4507" s="8"/>
      <c r="P4507" s="8"/>
      <c r="Q4507" s="8"/>
      <c r="R4507" s="5" t="s">
        <v>417</v>
      </c>
      <c r="S4507" s="5" t="s">
        <v>417</v>
      </c>
      <c r="T4507" s="5" t="s">
        <v>417</v>
      </c>
      <c r="U4507" s="5" t="s">
        <v>417</v>
      </c>
      <c r="V4507" s="5" t="s">
        <v>417</v>
      </c>
      <c r="W4507" s="5" t="s">
        <v>417</v>
      </c>
      <c r="X4507" s="5" t="s">
        <v>417</v>
      </c>
      <c r="Y4507" s="5" t="s">
        <v>417</v>
      </c>
      <c r="Z4507" s="5" t="s">
        <v>417</v>
      </c>
      <c r="AA4507" s="5" t="s">
        <v>417</v>
      </c>
      <c r="AB4507" s="5"/>
      <c r="AC4507" s="5"/>
      <c r="AD4507" s="5"/>
      <c r="AE4507" s="5"/>
      <c r="AF4507" s="5"/>
    </row>
    <row r="4508" spans="1:32" hidden="1">
      <c r="A4508" s="5" t="s">
        <v>29988</v>
      </c>
      <c r="B4508" s="5" t="str">
        <f>IF(COUNTIF('Leads Priorizados INT'!M:M,A4508)&gt;0,"Sí","No")</f>
        <v>No</v>
      </c>
      <c r="C4508">
        <v>0</v>
      </c>
      <c r="D4508" s="6" t="s">
        <v>414</v>
      </c>
      <c r="E4508" s="5" t="s">
        <v>29989</v>
      </c>
      <c r="F4508" s="5" t="s">
        <v>931</v>
      </c>
      <c r="G4508" s="5" t="s">
        <v>29990</v>
      </c>
      <c r="H4508" s="7">
        <v>797950</v>
      </c>
      <c r="I4508" s="5">
        <v>7</v>
      </c>
      <c r="J4508" s="5">
        <v>2</v>
      </c>
      <c r="K4508" s="5" t="s">
        <v>29991</v>
      </c>
      <c r="L4508" s="5">
        <v>2.6800000000000001E-2</v>
      </c>
      <c r="M4508" s="8"/>
      <c r="N4508" s="8"/>
      <c r="O4508" s="8"/>
      <c r="P4508" s="8"/>
      <c r="Q4508" s="8"/>
      <c r="R4508" s="5" t="s">
        <v>417</v>
      </c>
      <c r="S4508" s="5" t="s">
        <v>417</v>
      </c>
      <c r="T4508" s="5" t="s">
        <v>417</v>
      </c>
      <c r="U4508" s="5" t="s">
        <v>417</v>
      </c>
      <c r="V4508" s="5" t="s">
        <v>417</v>
      </c>
      <c r="W4508" s="5" t="s">
        <v>417</v>
      </c>
      <c r="X4508" s="5" t="s">
        <v>417</v>
      </c>
      <c r="Y4508" s="5" t="s">
        <v>417</v>
      </c>
      <c r="Z4508" s="5" t="s">
        <v>417</v>
      </c>
      <c r="AA4508" s="5" t="s">
        <v>417</v>
      </c>
      <c r="AB4508" s="5"/>
      <c r="AC4508" s="5"/>
      <c r="AD4508" s="5"/>
      <c r="AE4508" s="5"/>
      <c r="AF4508" s="5"/>
    </row>
    <row r="4509" spans="1:32">
      <c r="A4509" s="5" t="s">
        <v>29992</v>
      </c>
      <c r="B4509" s="5" t="str">
        <f>IF(COUNTIF('Leads Priorizados INT'!M:M,A4509)&gt;0,"Sí","No")</f>
        <v>No</v>
      </c>
      <c r="C4509">
        <v>1</v>
      </c>
      <c r="D4509" s="6" t="s">
        <v>414</v>
      </c>
      <c r="E4509" s="5" t="s">
        <v>29993</v>
      </c>
      <c r="F4509" s="5" t="s">
        <v>769</v>
      </c>
      <c r="G4509" s="5" t="s">
        <v>28356</v>
      </c>
      <c r="H4509" s="7">
        <v>351431</v>
      </c>
      <c r="I4509" s="5">
        <v>1</v>
      </c>
      <c r="J4509" s="5">
        <v>1</v>
      </c>
      <c r="K4509" s="5" t="s">
        <v>29994</v>
      </c>
      <c r="L4509" s="5">
        <v>2.6700000000000002E-2</v>
      </c>
      <c r="M4509" s="8">
        <v>922212828</v>
      </c>
      <c r="N4509" s="8"/>
      <c r="O4509" s="8"/>
      <c r="P4509" s="8"/>
      <c r="Q4509" s="8"/>
      <c r="R4509" s="5" t="s">
        <v>417</v>
      </c>
      <c r="S4509" s="5" t="s">
        <v>417</v>
      </c>
      <c r="T4509" s="5" t="s">
        <v>417</v>
      </c>
      <c r="U4509" s="5" t="s">
        <v>417</v>
      </c>
      <c r="V4509" s="5" t="s">
        <v>417</v>
      </c>
      <c r="W4509" s="5" t="s">
        <v>417</v>
      </c>
      <c r="X4509" s="5" t="s">
        <v>417</v>
      </c>
      <c r="Y4509" s="5" t="s">
        <v>417</v>
      </c>
      <c r="Z4509" s="5" t="s">
        <v>417</v>
      </c>
      <c r="AA4509" s="5" t="s">
        <v>417</v>
      </c>
      <c r="AB4509" s="5"/>
      <c r="AC4509" s="5"/>
      <c r="AD4509" s="5"/>
      <c r="AE4509" s="5"/>
      <c r="AF4509" s="5"/>
    </row>
    <row r="4510" spans="1:32" hidden="1">
      <c r="A4510" s="5" t="s">
        <v>29995</v>
      </c>
      <c r="B4510" s="5" t="str">
        <f>IF(COUNTIF('Leads Priorizados INT'!M:M,A4510)&gt;0,"Sí","No")</f>
        <v>No</v>
      </c>
      <c r="C4510">
        <v>0</v>
      </c>
      <c r="D4510" s="6" t="s">
        <v>414</v>
      </c>
      <c r="E4510" s="5" t="s">
        <v>29996</v>
      </c>
      <c r="F4510" s="5" t="s">
        <v>152</v>
      </c>
      <c r="G4510" s="5" t="s">
        <v>1749</v>
      </c>
      <c r="H4510" s="7">
        <v>1088773</v>
      </c>
      <c r="I4510" s="5">
        <v>8</v>
      </c>
      <c r="J4510" s="5">
        <v>1</v>
      </c>
      <c r="K4510" s="5" t="s">
        <v>29997</v>
      </c>
      <c r="L4510" s="5">
        <v>2.6700000000000002E-2</v>
      </c>
      <c r="M4510" s="8">
        <v>914264470</v>
      </c>
      <c r="N4510" s="8"/>
      <c r="O4510" s="8"/>
      <c r="P4510" s="8"/>
      <c r="Q4510" s="8"/>
      <c r="R4510" s="5" t="s">
        <v>417</v>
      </c>
      <c r="S4510" s="5" t="s">
        <v>417</v>
      </c>
      <c r="T4510" s="5" t="s">
        <v>417</v>
      </c>
      <c r="U4510" s="5" t="s">
        <v>417</v>
      </c>
      <c r="V4510" s="5" t="s">
        <v>417</v>
      </c>
      <c r="W4510" s="5" t="s">
        <v>417</v>
      </c>
      <c r="X4510" s="5" t="s">
        <v>417</v>
      </c>
      <c r="Y4510" s="5" t="s">
        <v>417</v>
      </c>
      <c r="Z4510" s="5" t="s">
        <v>417</v>
      </c>
      <c r="AA4510" s="5" t="s">
        <v>417</v>
      </c>
      <c r="AB4510" s="5" t="s">
        <v>29998</v>
      </c>
      <c r="AC4510" s="5"/>
      <c r="AD4510" s="5"/>
      <c r="AE4510" s="5"/>
      <c r="AF4510" s="5"/>
    </row>
    <row r="4511" spans="1:32" hidden="1">
      <c r="A4511" s="5" t="s">
        <v>29999</v>
      </c>
      <c r="B4511" s="5" t="str">
        <f>IF(COUNTIF('Leads Priorizados INT'!M:M,A4511)&gt;0,"Sí","No")</f>
        <v>No</v>
      </c>
      <c r="C4511">
        <v>0</v>
      </c>
      <c r="D4511" s="6" t="s">
        <v>414</v>
      </c>
      <c r="E4511" s="5" t="s">
        <v>30000</v>
      </c>
      <c r="F4511" s="5" t="s">
        <v>152</v>
      </c>
      <c r="G4511" s="5" t="s">
        <v>1923</v>
      </c>
      <c r="H4511" s="7">
        <v>406261</v>
      </c>
      <c r="I4511" s="5">
        <v>5</v>
      </c>
      <c r="J4511" s="5">
        <v>1</v>
      </c>
      <c r="K4511" s="5" t="s">
        <v>30001</v>
      </c>
      <c r="L4511" s="5">
        <v>2.6700000000000002E-2</v>
      </c>
      <c r="M4511" s="8"/>
      <c r="N4511" s="8"/>
      <c r="O4511" s="8"/>
      <c r="P4511" s="8"/>
      <c r="Q4511" s="8"/>
      <c r="R4511" s="5" t="s">
        <v>417</v>
      </c>
      <c r="S4511" s="5" t="s">
        <v>417</v>
      </c>
      <c r="T4511" s="5" t="s">
        <v>417</v>
      </c>
      <c r="U4511" s="5" t="s">
        <v>417</v>
      </c>
      <c r="V4511" s="5" t="s">
        <v>417</v>
      </c>
      <c r="W4511" s="5" t="s">
        <v>417</v>
      </c>
      <c r="X4511" s="5" t="s">
        <v>417</v>
      </c>
      <c r="Y4511" s="5" t="s">
        <v>417</v>
      </c>
      <c r="Z4511" s="5" t="s">
        <v>417</v>
      </c>
      <c r="AA4511" s="5" t="s">
        <v>417</v>
      </c>
      <c r="AB4511" s="5"/>
      <c r="AC4511" s="5"/>
      <c r="AD4511" s="5"/>
      <c r="AE4511" s="5"/>
      <c r="AF4511" s="5"/>
    </row>
    <row r="4512" spans="1:32" hidden="1">
      <c r="A4512" s="5" t="s">
        <v>30002</v>
      </c>
      <c r="B4512" s="5" t="str">
        <f>IF(COUNTIF('Leads Priorizados INT'!M:M,A4512)&gt;0,"Sí","No")</f>
        <v>No</v>
      </c>
      <c r="C4512">
        <v>0</v>
      </c>
      <c r="D4512" s="6" t="s">
        <v>414</v>
      </c>
      <c r="E4512" s="5" t="s">
        <v>30003</v>
      </c>
      <c r="F4512" s="5" t="s">
        <v>152</v>
      </c>
      <c r="G4512" s="5" t="s">
        <v>522</v>
      </c>
      <c r="H4512" s="7">
        <v>425267</v>
      </c>
      <c r="I4512" s="5">
        <v>5</v>
      </c>
      <c r="J4512" s="5">
        <v>1</v>
      </c>
      <c r="K4512" s="5" t="s">
        <v>30004</v>
      </c>
      <c r="L4512" s="5">
        <v>2.6700000000000002E-2</v>
      </c>
      <c r="M4512" s="8"/>
      <c r="N4512" s="8"/>
      <c r="O4512" s="8"/>
      <c r="P4512" s="8"/>
      <c r="Q4512" s="8"/>
      <c r="R4512" s="5" t="s">
        <v>417</v>
      </c>
      <c r="S4512" s="5" t="s">
        <v>417</v>
      </c>
      <c r="T4512" s="5" t="s">
        <v>417</v>
      </c>
      <c r="U4512" s="5" t="s">
        <v>417</v>
      </c>
      <c r="V4512" s="5" t="s">
        <v>417</v>
      </c>
      <c r="W4512" s="5" t="s">
        <v>417</v>
      </c>
      <c r="X4512" s="5" t="s">
        <v>417</v>
      </c>
      <c r="Y4512" s="5" t="s">
        <v>417</v>
      </c>
      <c r="Z4512" s="5" t="s">
        <v>417</v>
      </c>
      <c r="AA4512" s="5" t="s">
        <v>417</v>
      </c>
      <c r="AB4512" s="5"/>
      <c r="AC4512" s="5"/>
      <c r="AD4512" s="5"/>
      <c r="AE4512" s="5"/>
      <c r="AF4512" s="5"/>
    </row>
    <row r="4513" spans="1:32" hidden="1">
      <c r="A4513" s="5" t="s">
        <v>30005</v>
      </c>
      <c r="B4513" s="5" t="str">
        <f>IF(COUNTIF('Leads Priorizados INT'!M:M,A4513)&gt;0,"Sí","No")</f>
        <v>No</v>
      </c>
      <c r="C4513">
        <v>0</v>
      </c>
      <c r="D4513" s="6" t="s">
        <v>414</v>
      </c>
      <c r="E4513" s="5" t="s">
        <v>30006</v>
      </c>
      <c r="F4513" s="5" t="s">
        <v>700</v>
      </c>
      <c r="G4513" s="5" t="s">
        <v>12496</v>
      </c>
      <c r="H4513" s="7">
        <v>1569240</v>
      </c>
      <c r="I4513" s="5">
        <v>6</v>
      </c>
      <c r="J4513" s="5">
        <v>2</v>
      </c>
      <c r="K4513" s="5" t="s">
        <v>30007</v>
      </c>
      <c r="L4513" s="5">
        <v>2.6700000000000002E-2</v>
      </c>
      <c r="M4513" s="8">
        <v>954337247</v>
      </c>
      <c r="N4513" s="8"/>
      <c r="O4513" s="8"/>
      <c r="P4513" s="8"/>
      <c r="Q4513" s="8"/>
      <c r="R4513" s="5" t="s">
        <v>417</v>
      </c>
      <c r="S4513" s="5" t="s">
        <v>417</v>
      </c>
      <c r="T4513" s="5" t="s">
        <v>417</v>
      </c>
      <c r="U4513" s="5" t="s">
        <v>417</v>
      </c>
      <c r="V4513" s="5" t="s">
        <v>417</v>
      </c>
      <c r="W4513" s="5" t="s">
        <v>417</v>
      </c>
      <c r="X4513" s="5" t="s">
        <v>417</v>
      </c>
      <c r="Y4513" s="5" t="s">
        <v>417</v>
      </c>
      <c r="Z4513" s="5" t="s">
        <v>417</v>
      </c>
      <c r="AA4513" s="5" t="s">
        <v>417</v>
      </c>
      <c r="AB4513" s="5"/>
      <c r="AC4513" s="5"/>
      <c r="AD4513" s="5"/>
      <c r="AE4513" s="5"/>
      <c r="AF4513" s="5"/>
    </row>
    <row r="4514" spans="1:32" hidden="1">
      <c r="A4514" s="5" t="s">
        <v>30008</v>
      </c>
      <c r="B4514" s="5" t="str">
        <f>IF(COUNTIF('Leads Priorizados INT'!M:M,A4514)&gt;0,"Sí","No")</f>
        <v>No</v>
      </c>
      <c r="C4514">
        <v>0</v>
      </c>
      <c r="D4514" s="6" t="s">
        <v>414</v>
      </c>
      <c r="E4514" s="5" t="s">
        <v>30009</v>
      </c>
      <c r="F4514" s="5" t="s">
        <v>700</v>
      </c>
      <c r="G4514" s="5" t="s">
        <v>701</v>
      </c>
      <c r="H4514" s="7">
        <v>365436</v>
      </c>
      <c r="I4514" s="5">
        <v>5</v>
      </c>
      <c r="J4514" s="5">
        <v>1</v>
      </c>
      <c r="K4514" s="5" t="s">
        <v>30010</v>
      </c>
      <c r="L4514" s="5">
        <v>2.6700000000000002E-2</v>
      </c>
      <c r="M4514" s="8">
        <v>954633622</v>
      </c>
      <c r="N4514" s="8"/>
      <c r="O4514" s="8"/>
      <c r="P4514" s="8"/>
      <c r="Q4514" s="8"/>
      <c r="R4514" s="5" t="s">
        <v>417</v>
      </c>
      <c r="S4514" s="5" t="s">
        <v>417</v>
      </c>
      <c r="T4514" s="5" t="s">
        <v>417</v>
      </c>
      <c r="U4514" s="5" t="s">
        <v>417</v>
      </c>
      <c r="V4514" s="5" t="s">
        <v>417</v>
      </c>
      <c r="W4514" s="5" t="s">
        <v>417</v>
      </c>
      <c r="X4514" s="5" t="s">
        <v>417</v>
      </c>
      <c r="Y4514" s="5" t="s">
        <v>417</v>
      </c>
      <c r="Z4514" s="5" t="s">
        <v>417</v>
      </c>
      <c r="AA4514" s="5" t="s">
        <v>417</v>
      </c>
      <c r="AB4514" s="5"/>
      <c r="AC4514" s="5"/>
      <c r="AD4514" s="5"/>
      <c r="AE4514" s="5"/>
      <c r="AF4514" s="5"/>
    </row>
    <row r="4515" spans="1:32">
      <c r="A4515" s="5" t="s">
        <v>30011</v>
      </c>
      <c r="B4515" s="5" t="str">
        <f>IF(COUNTIF('Leads Priorizados INT'!M:M,A4515)&gt;0,"Sí","No")</f>
        <v>No</v>
      </c>
      <c r="C4515">
        <v>1</v>
      </c>
      <c r="D4515" s="6" t="s">
        <v>414</v>
      </c>
      <c r="E4515" s="5" t="s">
        <v>30012</v>
      </c>
      <c r="F4515" s="5" t="s">
        <v>769</v>
      </c>
      <c r="G4515" s="5" t="s">
        <v>22321</v>
      </c>
      <c r="H4515" s="7">
        <v>399433</v>
      </c>
      <c r="I4515" s="5">
        <v>10</v>
      </c>
      <c r="J4515" s="5">
        <v>3</v>
      </c>
      <c r="K4515" s="5" t="s">
        <v>30013</v>
      </c>
      <c r="L4515" s="5">
        <v>2.6599999999999999E-2</v>
      </c>
      <c r="M4515" s="8">
        <v>922356013</v>
      </c>
      <c r="N4515" s="8">
        <v>822170865</v>
      </c>
      <c r="O4515" s="8">
        <v>645895740</v>
      </c>
      <c r="P4515" s="8">
        <v>645895739</v>
      </c>
      <c r="Q4515" s="8">
        <v>645895732</v>
      </c>
      <c r="R4515" s="5" t="s">
        <v>417</v>
      </c>
      <c r="S4515" s="5" t="s">
        <v>417</v>
      </c>
      <c r="T4515" s="5" t="s">
        <v>417</v>
      </c>
      <c r="U4515" s="5" t="s">
        <v>417</v>
      </c>
      <c r="V4515" s="5" t="s">
        <v>417</v>
      </c>
      <c r="W4515" s="5" t="s">
        <v>417</v>
      </c>
      <c r="X4515" s="5" t="s">
        <v>417</v>
      </c>
      <c r="Y4515" s="5" t="s">
        <v>417</v>
      </c>
      <c r="Z4515" s="5" t="s">
        <v>417</v>
      </c>
      <c r="AA4515" s="5" t="s">
        <v>417</v>
      </c>
      <c r="AB4515" s="5"/>
      <c r="AC4515" s="5"/>
      <c r="AD4515" s="5"/>
      <c r="AE4515" s="5"/>
      <c r="AF4515" s="5"/>
    </row>
    <row r="4516" spans="1:32" hidden="1">
      <c r="A4516" s="5" t="s">
        <v>30014</v>
      </c>
      <c r="B4516" s="5" t="str">
        <f>IF(COUNTIF('Leads Priorizados INT'!M:M,A4516)&gt;0,"Sí","No")</f>
        <v>No</v>
      </c>
      <c r="C4516">
        <v>0</v>
      </c>
      <c r="D4516" s="6" t="s">
        <v>414</v>
      </c>
      <c r="E4516" s="5" t="s">
        <v>30015</v>
      </c>
      <c r="F4516" s="5" t="s">
        <v>931</v>
      </c>
      <c r="G4516" s="5" t="s">
        <v>2755</v>
      </c>
      <c r="H4516" s="7">
        <v>828826</v>
      </c>
      <c r="I4516" s="5">
        <v>2</v>
      </c>
      <c r="J4516" s="5">
        <v>2</v>
      </c>
      <c r="K4516" s="5" t="s">
        <v>30016</v>
      </c>
      <c r="L4516" s="5">
        <v>2.6599999999999999E-2</v>
      </c>
      <c r="M4516" s="8">
        <v>981824674</v>
      </c>
      <c r="N4516" s="8">
        <v>981822554</v>
      </c>
      <c r="O4516" s="8"/>
      <c r="P4516" s="8"/>
      <c r="Q4516" s="8"/>
      <c r="R4516" s="5" t="s">
        <v>417</v>
      </c>
      <c r="S4516" s="5" t="s">
        <v>417</v>
      </c>
      <c r="T4516" s="5" t="s">
        <v>417</v>
      </c>
      <c r="U4516" s="5" t="s">
        <v>417</v>
      </c>
      <c r="V4516" s="5" t="s">
        <v>417</v>
      </c>
      <c r="W4516" s="5" t="s">
        <v>417</v>
      </c>
      <c r="X4516" s="5" t="s">
        <v>417</v>
      </c>
      <c r="Y4516" s="5" t="s">
        <v>417</v>
      </c>
      <c r="Z4516" s="5" t="s">
        <v>417</v>
      </c>
      <c r="AA4516" s="5" t="s">
        <v>417</v>
      </c>
      <c r="AB4516" s="5"/>
      <c r="AC4516" s="5"/>
      <c r="AD4516" s="5"/>
      <c r="AE4516" s="5"/>
      <c r="AF4516" s="5"/>
    </row>
    <row r="4517" spans="1:32" hidden="1">
      <c r="A4517" s="5" t="s">
        <v>30017</v>
      </c>
      <c r="B4517" s="5" t="str">
        <f>IF(COUNTIF('Leads Priorizados INT'!M:M,A4517)&gt;0,"Sí","No")</f>
        <v>No</v>
      </c>
      <c r="C4517">
        <v>0</v>
      </c>
      <c r="D4517" s="6" t="s">
        <v>414</v>
      </c>
      <c r="E4517" s="5" t="s">
        <v>30018</v>
      </c>
      <c r="F4517" s="5" t="s">
        <v>152</v>
      </c>
      <c r="G4517" s="5" t="s">
        <v>1580</v>
      </c>
      <c r="H4517" s="7">
        <v>686795</v>
      </c>
      <c r="I4517" s="5">
        <v>3</v>
      </c>
      <c r="J4517" s="5">
        <v>1</v>
      </c>
      <c r="K4517" s="5" t="s">
        <v>30019</v>
      </c>
      <c r="L4517" s="5">
        <v>2.6599999999999999E-2</v>
      </c>
      <c r="M4517" s="8">
        <v>915481793</v>
      </c>
      <c r="N4517" s="8"/>
      <c r="O4517" s="8"/>
      <c r="P4517" s="8"/>
      <c r="Q4517" s="8"/>
      <c r="R4517" s="5" t="s">
        <v>417</v>
      </c>
      <c r="S4517" s="5" t="s">
        <v>417</v>
      </c>
      <c r="T4517" s="5" t="s">
        <v>417</v>
      </c>
      <c r="U4517" s="5" t="s">
        <v>417</v>
      </c>
      <c r="V4517" s="5" t="s">
        <v>417</v>
      </c>
      <c r="W4517" s="5" t="s">
        <v>417</v>
      </c>
      <c r="X4517" s="5" t="s">
        <v>417</v>
      </c>
      <c r="Y4517" s="5" t="s">
        <v>417</v>
      </c>
      <c r="Z4517" s="5" t="s">
        <v>417</v>
      </c>
      <c r="AA4517" s="5" t="s">
        <v>417</v>
      </c>
      <c r="AB4517" s="5"/>
      <c r="AC4517" s="5"/>
      <c r="AD4517" s="5"/>
      <c r="AE4517" s="5"/>
      <c r="AF4517" s="5"/>
    </row>
    <row r="4518" spans="1:32" hidden="1">
      <c r="A4518" s="5" t="s">
        <v>30020</v>
      </c>
      <c r="B4518" s="5" t="str">
        <f>IF(COUNTIF('Leads Priorizados INT'!M:M,A4518)&gt;0,"Sí","No")</f>
        <v>No</v>
      </c>
      <c r="C4518">
        <v>0</v>
      </c>
      <c r="D4518" s="6" t="s">
        <v>414</v>
      </c>
      <c r="E4518" s="5" t="s">
        <v>30021</v>
      </c>
      <c r="F4518" s="5" t="s">
        <v>152</v>
      </c>
      <c r="G4518" s="5" t="s">
        <v>780</v>
      </c>
      <c r="H4518" s="7">
        <v>1133033</v>
      </c>
      <c r="I4518" s="5">
        <v>19</v>
      </c>
      <c r="J4518" s="5">
        <v>1</v>
      </c>
      <c r="K4518" s="5" t="s">
        <v>30022</v>
      </c>
      <c r="L4518" s="5">
        <v>2.6599999999999999E-2</v>
      </c>
      <c r="M4518" s="8"/>
      <c r="N4518" s="8"/>
      <c r="O4518" s="8"/>
      <c r="P4518" s="8"/>
      <c r="Q4518" s="8"/>
      <c r="R4518" s="5" t="s">
        <v>417</v>
      </c>
      <c r="S4518" s="5" t="s">
        <v>417</v>
      </c>
      <c r="T4518" s="5" t="s">
        <v>417</v>
      </c>
      <c r="U4518" s="5" t="s">
        <v>417</v>
      </c>
      <c r="V4518" s="5" t="s">
        <v>417</v>
      </c>
      <c r="W4518" s="5" t="s">
        <v>417</v>
      </c>
      <c r="X4518" s="5" t="s">
        <v>417</v>
      </c>
      <c r="Y4518" s="5" t="s">
        <v>417</v>
      </c>
      <c r="Z4518" s="5" t="s">
        <v>417</v>
      </c>
      <c r="AA4518" s="5" t="s">
        <v>417</v>
      </c>
      <c r="AB4518" s="5"/>
      <c r="AC4518" s="5"/>
      <c r="AD4518" s="5"/>
      <c r="AE4518" s="5"/>
      <c r="AF4518" s="5"/>
    </row>
    <row r="4519" spans="1:32">
      <c r="A4519" s="5" t="s">
        <v>30023</v>
      </c>
      <c r="B4519" s="5" t="str">
        <f>IF(COUNTIF('Leads Priorizados INT'!M:M,A4519)&gt;0,"Sí","No")</f>
        <v>No</v>
      </c>
      <c r="C4519">
        <v>1</v>
      </c>
      <c r="D4519" s="6" t="s">
        <v>414</v>
      </c>
      <c r="E4519" s="5" t="s">
        <v>30024</v>
      </c>
      <c r="F4519" s="5" t="s">
        <v>700</v>
      </c>
      <c r="G4519" s="5" t="s">
        <v>17976</v>
      </c>
      <c r="H4519" s="7">
        <v>519026</v>
      </c>
      <c r="I4519" s="5">
        <v>1</v>
      </c>
      <c r="J4519" s="5">
        <v>1</v>
      </c>
      <c r="K4519" s="5" t="s">
        <v>30025</v>
      </c>
      <c r="L4519" s="5">
        <v>2.6599999999999999E-2</v>
      </c>
      <c r="M4519" s="8"/>
      <c r="N4519" s="8"/>
      <c r="O4519" s="8"/>
      <c r="P4519" s="8"/>
      <c r="Q4519" s="8"/>
      <c r="R4519" s="5" t="s">
        <v>417</v>
      </c>
      <c r="S4519" s="5" t="s">
        <v>417</v>
      </c>
      <c r="T4519" s="5" t="s">
        <v>417</v>
      </c>
      <c r="U4519" s="5" t="s">
        <v>417</v>
      </c>
      <c r="V4519" s="5" t="s">
        <v>417</v>
      </c>
      <c r="W4519" s="5" t="s">
        <v>417</v>
      </c>
      <c r="X4519" s="5" t="s">
        <v>417</v>
      </c>
      <c r="Y4519" s="5" t="s">
        <v>417</v>
      </c>
      <c r="Z4519" s="5" t="s">
        <v>417</v>
      </c>
      <c r="AA4519" s="5" t="s">
        <v>417</v>
      </c>
      <c r="AB4519" s="5"/>
      <c r="AC4519" s="5"/>
      <c r="AD4519" s="5"/>
      <c r="AE4519" s="5"/>
      <c r="AF4519" s="5"/>
    </row>
    <row r="4520" spans="1:32" hidden="1">
      <c r="A4520" s="5" t="s">
        <v>30026</v>
      </c>
      <c r="B4520" s="5" t="str">
        <f>IF(COUNTIF('Leads Priorizados INT'!M:M,A4520)&gt;0,"Sí","No")</f>
        <v>No</v>
      </c>
      <c r="C4520">
        <v>0</v>
      </c>
      <c r="D4520" s="6" t="s">
        <v>414</v>
      </c>
      <c r="E4520" s="5" t="s">
        <v>30027</v>
      </c>
      <c r="F4520" s="5" t="s">
        <v>152</v>
      </c>
      <c r="G4520" s="5" t="s">
        <v>619</v>
      </c>
      <c r="H4520" s="7">
        <v>840480</v>
      </c>
      <c r="I4520" s="5">
        <v>1</v>
      </c>
      <c r="J4520" s="5">
        <v>1</v>
      </c>
      <c r="K4520" s="5" t="s">
        <v>30028</v>
      </c>
      <c r="L4520" s="5">
        <v>2.6499999999999999E-2</v>
      </c>
      <c r="M4520" s="8"/>
      <c r="N4520" s="8"/>
      <c r="O4520" s="8"/>
      <c r="P4520" s="8"/>
      <c r="Q4520" s="8"/>
      <c r="R4520" s="5" t="s">
        <v>417</v>
      </c>
      <c r="S4520" s="5" t="s">
        <v>417</v>
      </c>
      <c r="T4520" s="5" t="s">
        <v>417</v>
      </c>
      <c r="U4520" s="5" t="s">
        <v>417</v>
      </c>
      <c r="V4520" s="5" t="s">
        <v>417</v>
      </c>
      <c r="W4520" s="5" t="s">
        <v>417</v>
      </c>
      <c r="X4520" s="5" t="s">
        <v>417</v>
      </c>
      <c r="Y4520" s="5" t="s">
        <v>417</v>
      </c>
      <c r="Z4520" s="5" t="s">
        <v>417</v>
      </c>
      <c r="AA4520" s="5" t="s">
        <v>417</v>
      </c>
      <c r="AB4520" s="5"/>
      <c r="AC4520" s="5"/>
      <c r="AD4520" s="5"/>
      <c r="AE4520" s="5"/>
      <c r="AF4520" s="5"/>
    </row>
    <row r="4521" spans="1:32" hidden="1">
      <c r="A4521" s="5" t="s">
        <v>30029</v>
      </c>
      <c r="B4521" s="5" t="str">
        <f>IF(COUNTIF('Leads Priorizados INT'!M:M,A4521)&gt;0,"Sí","No")</f>
        <v>No</v>
      </c>
      <c r="C4521">
        <v>0</v>
      </c>
      <c r="D4521" s="6" t="s">
        <v>414</v>
      </c>
      <c r="E4521" s="5" t="s">
        <v>30030</v>
      </c>
      <c r="F4521" s="5" t="s">
        <v>152</v>
      </c>
      <c r="G4521" s="5" t="s">
        <v>1535</v>
      </c>
      <c r="H4521" s="7">
        <v>398060</v>
      </c>
      <c r="I4521" s="5">
        <v>9</v>
      </c>
      <c r="J4521" s="5">
        <v>1</v>
      </c>
      <c r="K4521" s="5" t="s">
        <v>30031</v>
      </c>
      <c r="L4521" s="5">
        <v>2.6499999999999999E-2</v>
      </c>
      <c r="M4521" s="8">
        <v>916572323</v>
      </c>
      <c r="N4521" s="8">
        <v>916622549</v>
      </c>
      <c r="O4521" s="8"/>
      <c r="P4521" s="8"/>
      <c r="Q4521" s="8"/>
      <c r="R4521" s="5" t="s">
        <v>417</v>
      </c>
      <c r="S4521" s="5" t="s">
        <v>417</v>
      </c>
      <c r="T4521" s="5" t="s">
        <v>417</v>
      </c>
      <c r="U4521" s="5" t="s">
        <v>417</v>
      </c>
      <c r="V4521" s="5" t="s">
        <v>417</v>
      </c>
      <c r="W4521" s="5" t="s">
        <v>417</v>
      </c>
      <c r="X4521" s="5" t="s">
        <v>417</v>
      </c>
      <c r="Y4521" s="5" t="s">
        <v>417</v>
      </c>
      <c r="Z4521" s="5" t="s">
        <v>417</v>
      </c>
      <c r="AA4521" s="5" t="s">
        <v>417</v>
      </c>
      <c r="AB4521" s="5" t="s">
        <v>30032</v>
      </c>
      <c r="AC4521" s="5"/>
      <c r="AD4521" s="5"/>
      <c r="AE4521" s="5"/>
      <c r="AF4521" s="5"/>
    </row>
    <row r="4522" spans="1:32" hidden="1">
      <c r="A4522" s="5" t="s">
        <v>30033</v>
      </c>
      <c r="B4522" s="5" t="str">
        <f>IF(COUNTIF('Leads Priorizados INT'!M:M,A4522)&gt;0,"Sí","No")</f>
        <v>No</v>
      </c>
      <c r="C4522">
        <v>0</v>
      </c>
      <c r="D4522" s="6" t="s">
        <v>414</v>
      </c>
      <c r="E4522" s="5" t="s">
        <v>30034</v>
      </c>
      <c r="F4522" s="5" t="s">
        <v>10653</v>
      </c>
      <c r="G4522" s="5" t="s">
        <v>30035</v>
      </c>
      <c r="H4522" s="7">
        <v>661037</v>
      </c>
      <c r="I4522" s="5">
        <v>5</v>
      </c>
      <c r="J4522" s="5">
        <v>1</v>
      </c>
      <c r="K4522" s="5" t="s">
        <v>30036</v>
      </c>
      <c r="L4522" s="5">
        <v>2.6499999999999999E-2</v>
      </c>
      <c r="M4522" s="8">
        <v>952696007</v>
      </c>
      <c r="N4522" s="8"/>
      <c r="O4522" s="8"/>
      <c r="P4522" s="8"/>
      <c r="Q4522" s="8"/>
      <c r="R4522" s="5" t="s">
        <v>417</v>
      </c>
      <c r="S4522" s="5" t="s">
        <v>417</v>
      </c>
      <c r="T4522" s="5" t="s">
        <v>417</v>
      </c>
      <c r="U4522" s="5" t="s">
        <v>417</v>
      </c>
      <c r="V4522" s="5" t="s">
        <v>417</v>
      </c>
      <c r="W4522" s="5" t="s">
        <v>417</v>
      </c>
      <c r="X4522" s="5" t="s">
        <v>417</v>
      </c>
      <c r="Y4522" s="5" t="s">
        <v>417</v>
      </c>
      <c r="Z4522" s="5" t="s">
        <v>417</v>
      </c>
      <c r="AA4522" s="5" t="s">
        <v>417</v>
      </c>
      <c r="AB4522" s="5" t="s">
        <v>30037</v>
      </c>
      <c r="AC4522" s="5"/>
      <c r="AD4522" s="5"/>
      <c r="AE4522" s="5"/>
      <c r="AF4522" s="5"/>
    </row>
    <row r="4523" spans="1:32" hidden="1">
      <c r="A4523" s="5" t="s">
        <v>30038</v>
      </c>
      <c r="B4523" s="5" t="str">
        <f>IF(COUNTIF('Leads Priorizados INT'!M:M,A4523)&gt;0,"Sí","No")</f>
        <v>No</v>
      </c>
      <c r="C4523">
        <v>0</v>
      </c>
      <c r="D4523" s="6" t="s">
        <v>414</v>
      </c>
      <c r="E4523" s="5" t="s">
        <v>30039</v>
      </c>
      <c r="F4523" s="5" t="s">
        <v>152</v>
      </c>
      <c r="G4523" s="5" t="s">
        <v>592</v>
      </c>
      <c r="H4523" s="7">
        <v>815555</v>
      </c>
      <c r="I4523" s="5">
        <v>4</v>
      </c>
      <c r="J4523" s="5">
        <v>1</v>
      </c>
      <c r="K4523" s="5" t="s">
        <v>30040</v>
      </c>
      <c r="L4523" s="5">
        <v>2.6499999999999999E-2</v>
      </c>
      <c r="M4523" s="8"/>
      <c r="N4523" s="8"/>
      <c r="O4523" s="8"/>
      <c r="P4523" s="8"/>
      <c r="Q4523" s="8"/>
      <c r="R4523" s="5" t="s">
        <v>417</v>
      </c>
      <c r="S4523" s="5" t="s">
        <v>417</v>
      </c>
      <c r="T4523" s="5" t="s">
        <v>417</v>
      </c>
      <c r="U4523" s="5" t="s">
        <v>417</v>
      </c>
      <c r="V4523" s="5" t="s">
        <v>417</v>
      </c>
      <c r="W4523" s="5" t="s">
        <v>417</v>
      </c>
      <c r="X4523" s="5" t="s">
        <v>417</v>
      </c>
      <c r="Y4523" s="5" t="s">
        <v>417</v>
      </c>
      <c r="Z4523" s="5" t="s">
        <v>417</v>
      </c>
      <c r="AA4523" s="5" t="s">
        <v>417</v>
      </c>
      <c r="AB4523" s="5"/>
      <c r="AC4523" s="5"/>
      <c r="AD4523" s="5"/>
      <c r="AE4523" s="5"/>
      <c r="AF4523" s="5"/>
    </row>
    <row r="4524" spans="1:32" hidden="1">
      <c r="A4524" s="5" t="s">
        <v>30041</v>
      </c>
      <c r="B4524" s="5" t="str">
        <f>IF(COUNTIF('Leads Priorizados INT'!M:M,A4524)&gt;0,"Sí","No")</f>
        <v>No</v>
      </c>
      <c r="C4524">
        <v>0</v>
      </c>
      <c r="D4524" s="6" t="s">
        <v>414</v>
      </c>
      <c r="E4524" s="5" t="s">
        <v>30042</v>
      </c>
      <c r="F4524" s="5" t="s">
        <v>152</v>
      </c>
      <c r="G4524" s="5" t="s">
        <v>30043</v>
      </c>
      <c r="H4524" s="7">
        <v>330491</v>
      </c>
      <c r="I4524" s="5">
        <v>2</v>
      </c>
      <c r="J4524" s="5">
        <v>1</v>
      </c>
      <c r="K4524" s="5" t="s">
        <v>30044</v>
      </c>
      <c r="L4524" s="5">
        <v>2.6499999999999999E-2</v>
      </c>
      <c r="M4524" s="8">
        <v>918565949</v>
      </c>
      <c r="N4524" s="8"/>
      <c r="O4524" s="8"/>
      <c r="P4524" s="8"/>
      <c r="Q4524" s="8"/>
      <c r="R4524" s="5" t="s">
        <v>417</v>
      </c>
      <c r="S4524" s="5" t="s">
        <v>417</v>
      </c>
      <c r="T4524" s="5" t="s">
        <v>417</v>
      </c>
      <c r="U4524" s="5" t="s">
        <v>417</v>
      </c>
      <c r="V4524" s="5" t="s">
        <v>417</v>
      </c>
      <c r="W4524" s="5" t="s">
        <v>417</v>
      </c>
      <c r="X4524" s="5" t="s">
        <v>417</v>
      </c>
      <c r="Y4524" s="5" t="s">
        <v>417</v>
      </c>
      <c r="Z4524" s="5" t="s">
        <v>417</v>
      </c>
      <c r="AA4524" s="5" t="s">
        <v>417</v>
      </c>
      <c r="AB4524" s="5"/>
      <c r="AC4524" s="5"/>
      <c r="AD4524" s="5"/>
      <c r="AE4524" s="5"/>
      <c r="AF4524" s="5"/>
    </row>
    <row r="4525" spans="1:32" hidden="1">
      <c r="A4525" s="5" t="s">
        <v>30045</v>
      </c>
      <c r="B4525" s="5" t="str">
        <f>IF(COUNTIF('Leads Priorizados INT'!M:M,A4525)&gt;0,"Sí","No")</f>
        <v>No</v>
      </c>
      <c r="C4525">
        <v>0</v>
      </c>
      <c r="D4525" s="6" t="s">
        <v>414</v>
      </c>
      <c r="E4525" s="5" t="s">
        <v>30046</v>
      </c>
      <c r="F4525" s="5" t="s">
        <v>152</v>
      </c>
      <c r="G4525" s="5" t="s">
        <v>1205</v>
      </c>
      <c r="H4525" s="7">
        <v>591376</v>
      </c>
      <c r="I4525" s="5">
        <v>4</v>
      </c>
      <c r="J4525" s="5">
        <v>1</v>
      </c>
      <c r="K4525" s="5" t="s">
        <v>30047</v>
      </c>
      <c r="L4525" s="5">
        <v>2.6499999999999999E-2</v>
      </c>
      <c r="M4525" s="8"/>
      <c r="N4525" s="8"/>
      <c r="O4525" s="8"/>
      <c r="P4525" s="8"/>
      <c r="Q4525" s="8"/>
      <c r="R4525" s="5" t="s">
        <v>417</v>
      </c>
      <c r="S4525" s="5" t="s">
        <v>417</v>
      </c>
      <c r="T4525" s="5" t="s">
        <v>417</v>
      </c>
      <c r="U4525" s="5" t="s">
        <v>417</v>
      </c>
      <c r="V4525" s="5" t="s">
        <v>417</v>
      </c>
      <c r="W4525" s="5" t="s">
        <v>417</v>
      </c>
      <c r="X4525" s="5" t="s">
        <v>417</v>
      </c>
      <c r="Y4525" s="5" t="s">
        <v>417</v>
      </c>
      <c r="Z4525" s="5" t="s">
        <v>417</v>
      </c>
      <c r="AA4525" s="5" t="s">
        <v>417</v>
      </c>
      <c r="AB4525" s="5"/>
      <c r="AC4525" s="5"/>
      <c r="AD4525" s="5"/>
      <c r="AE4525" s="5"/>
      <c r="AF4525" s="5"/>
    </row>
    <row r="4526" spans="1:32" hidden="1">
      <c r="A4526" s="5" t="s">
        <v>30048</v>
      </c>
      <c r="B4526" s="5" t="str">
        <f>IF(COUNTIF('Leads Priorizados INT'!M:M,A4526)&gt;0,"Sí","No")</f>
        <v>No</v>
      </c>
      <c r="C4526">
        <v>0</v>
      </c>
      <c r="D4526" s="6" t="s">
        <v>414</v>
      </c>
      <c r="E4526" s="5" t="s">
        <v>30049</v>
      </c>
      <c r="F4526" s="5" t="s">
        <v>873</v>
      </c>
      <c r="G4526" s="5" t="s">
        <v>3623</v>
      </c>
      <c r="H4526" s="7">
        <v>886291</v>
      </c>
      <c r="I4526" s="5">
        <v>1</v>
      </c>
      <c r="J4526" s="5">
        <v>1</v>
      </c>
      <c r="K4526" s="5" t="s">
        <v>30050</v>
      </c>
      <c r="L4526" s="5">
        <v>2.6499999999999999E-2</v>
      </c>
      <c r="M4526" s="8">
        <v>952217987</v>
      </c>
      <c r="N4526" s="8">
        <v>951883055</v>
      </c>
      <c r="O4526" s="8"/>
      <c r="P4526" s="8"/>
      <c r="Q4526" s="8"/>
      <c r="R4526" s="5" t="s">
        <v>417</v>
      </c>
      <c r="S4526" s="5" t="s">
        <v>417</v>
      </c>
      <c r="T4526" s="5" t="s">
        <v>417</v>
      </c>
      <c r="U4526" s="5" t="s">
        <v>417</v>
      </c>
      <c r="V4526" s="5" t="s">
        <v>417</v>
      </c>
      <c r="W4526" s="5" t="s">
        <v>417</v>
      </c>
      <c r="X4526" s="5" t="s">
        <v>417</v>
      </c>
      <c r="Y4526" s="5" t="s">
        <v>417</v>
      </c>
      <c r="Z4526" s="5" t="s">
        <v>417</v>
      </c>
      <c r="AA4526" s="5" t="s">
        <v>417</v>
      </c>
      <c r="AB4526" s="5"/>
      <c r="AC4526" s="5"/>
      <c r="AD4526" s="5"/>
      <c r="AE4526" s="5"/>
      <c r="AF4526" s="5"/>
    </row>
    <row r="4527" spans="1:32" hidden="1">
      <c r="A4527" s="5" t="s">
        <v>30051</v>
      </c>
      <c r="B4527" s="5" t="str">
        <f>IF(COUNTIF('Leads Priorizados INT'!M:M,A4527)&gt;0,"Sí","No")</f>
        <v>No</v>
      </c>
      <c r="C4527">
        <v>0</v>
      </c>
      <c r="D4527" s="6" t="s">
        <v>414</v>
      </c>
      <c r="E4527" s="5" t="s">
        <v>30052</v>
      </c>
      <c r="F4527" s="5" t="s">
        <v>873</v>
      </c>
      <c r="G4527" s="5" t="s">
        <v>15415</v>
      </c>
      <c r="H4527" s="7">
        <v>496272</v>
      </c>
      <c r="I4527" s="5">
        <v>4</v>
      </c>
      <c r="J4527" s="5">
        <v>1</v>
      </c>
      <c r="K4527" s="5" t="s">
        <v>30053</v>
      </c>
      <c r="L4527" s="5">
        <v>2.6499999999999999E-2</v>
      </c>
      <c r="M4527" s="8"/>
      <c r="N4527" s="8"/>
      <c r="O4527" s="8"/>
      <c r="P4527" s="8"/>
      <c r="Q4527" s="8"/>
      <c r="R4527" s="5" t="s">
        <v>417</v>
      </c>
      <c r="S4527" s="5" t="s">
        <v>417</v>
      </c>
      <c r="T4527" s="5" t="s">
        <v>417</v>
      </c>
      <c r="U4527" s="5" t="s">
        <v>417</v>
      </c>
      <c r="V4527" s="5" t="s">
        <v>417</v>
      </c>
      <c r="W4527" s="5" t="s">
        <v>417</v>
      </c>
      <c r="X4527" s="5" t="s">
        <v>417</v>
      </c>
      <c r="Y4527" s="5" t="s">
        <v>417</v>
      </c>
      <c r="Z4527" s="5" t="s">
        <v>417</v>
      </c>
      <c r="AA4527" s="5" t="s">
        <v>417</v>
      </c>
      <c r="AB4527" s="5"/>
      <c r="AC4527" s="5"/>
      <c r="AD4527" s="5"/>
      <c r="AE4527" s="5"/>
      <c r="AF4527" s="5"/>
    </row>
    <row r="4528" spans="1:32" hidden="1">
      <c r="A4528" s="5" t="s">
        <v>30054</v>
      </c>
      <c r="B4528" s="5" t="str">
        <f>IF(COUNTIF('Leads Priorizados INT'!M:M,A4528)&gt;0,"Sí","No")</f>
        <v>No</v>
      </c>
      <c r="C4528">
        <v>0</v>
      </c>
      <c r="D4528" s="6" t="s">
        <v>414</v>
      </c>
      <c r="E4528" s="5" t="s">
        <v>30055</v>
      </c>
      <c r="F4528" s="5" t="s">
        <v>431</v>
      </c>
      <c r="G4528" s="5" t="s">
        <v>12357</v>
      </c>
      <c r="H4528" s="7">
        <v>981233</v>
      </c>
      <c r="I4528" s="5">
        <v>4</v>
      </c>
      <c r="J4528" s="5">
        <v>2</v>
      </c>
      <c r="K4528" s="5" t="s">
        <v>30056</v>
      </c>
      <c r="L4528" s="5">
        <v>2.64E-2</v>
      </c>
      <c r="M4528" s="8"/>
      <c r="N4528" s="8"/>
      <c r="O4528" s="8"/>
      <c r="P4528" s="8"/>
      <c r="Q4528" s="8"/>
      <c r="R4528" s="5" t="s">
        <v>417</v>
      </c>
      <c r="S4528" s="5" t="s">
        <v>417</v>
      </c>
      <c r="T4528" s="5" t="s">
        <v>417</v>
      </c>
      <c r="U4528" s="5" t="s">
        <v>417</v>
      </c>
      <c r="V4528" s="5" t="s">
        <v>417</v>
      </c>
      <c r="W4528" s="5" t="s">
        <v>417</v>
      </c>
      <c r="X4528" s="5" t="s">
        <v>417</v>
      </c>
      <c r="Y4528" s="5" t="s">
        <v>417</v>
      </c>
      <c r="Z4528" s="5" t="s">
        <v>417</v>
      </c>
      <c r="AA4528" s="5" t="s">
        <v>417</v>
      </c>
      <c r="AB4528" s="5"/>
      <c r="AC4528" s="5"/>
      <c r="AD4528" s="5"/>
      <c r="AE4528" s="5"/>
      <c r="AF4528" s="5"/>
    </row>
    <row r="4529" spans="1:32" hidden="1">
      <c r="A4529" s="5" t="s">
        <v>30057</v>
      </c>
      <c r="B4529" s="5" t="str">
        <f>IF(COUNTIF('Leads Priorizados INT'!M:M,A4529)&gt;0,"Sí","No")</f>
        <v>No</v>
      </c>
      <c r="C4529">
        <v>0</v>
      </c>
      <c r="D4529" s="6" t="s">
        <v>414</v>
      </c>
      <c r="E4529" s="5" t="s">
        <v>30058</v>
      </c>
      <c r="F4529" s="5" t="s">
        <v>721</v>
      </c>
      <c r="G4529" s="5" t="s">
        <v>2504</v>
      </c>
      <c r="H4529" s="7">
        <v>484036</v>
      </c>
      <c r="I4529" s="5">
        <v>5</v>
      </c>
      <c r="J4529" s="5">
        <v>1</v>
      </c>
      <c r="K4529" s="5" t="s">
        <v>30059</v>
      </c>
      <c r="L4529" s="5">
        <v>2.64E-2</v>
      </c>
      <c r="M4529" s="8"/>
      <c r="N4529" s="8"/>
      <c r="O4529" s="8"/>
      <c r="P4529" s="8"/>
      <c r="Q4529" s="8"/>
      <c r="R4529" s="5" t="s">
        <v>417</v>
      </c>
      <c r="S4529" s="5" t="s">
        <v>417</v>
      </c>
      <c r="T4529" s="5" t="s">
        <v>417</v>
      </c>
      <c r="U4529" s="5" t="s">
        <v>417</v>
      </c>
      <c r="V4529" s="5" t="s">
        <v>417</v>
      </c>
      <c r="W4529" s="5" t="s">
        <v>417</v>
      </c>
      <c r="X4529" s="5" t="s">
        <v>417</v>
      </c>
      <c r="Y4529" s="5" t="s">
        <v>417</v>
      </c>
      <c r="Z4529" s="5" t="s">
        <v>417</v>
      </c>
      <c r="AA4529" s="5" t="s">
        <v>417</v>
      </c>
      <c r="AB4529" s="5"/>
      <c r="AC4529" s="5"/>
      <c r="AD4529" s="5"/>
      <c r="AE4529" s="5"/>
      <c r="AF4529" s="5"/>
    </row>
    <row r="4530" spans="1:32" hidden="1">
      <c r="A4530" s="5" t="s">
        <v>30060</v>
      </c>
      <c r="B4530" s="5" t="str">
        <f>IF(COUNTIF('Leads Priorizados INT'!M:M,A4530)&gt;0,"Sí","No")</f>
        <v>No</v>
      </c>
      <c r="C4530">
        <v>0</v>
      </c>
      <c r="D4530" s="6" t="s">
        <v>414</v>
      </c>
      <c r="E4530" s="5" t="s">
        <v>30061</v>
      </c>
      <c r="F4530" s="5" t="s">
        <v>700</v>
      </c>
      <c r="G4530" s="5" t="s">
        <v>19516</v>
      </c>
      <c r="H4530" s="7">
        <v>642365</v>
      </c>
      <c r="I4530" s="5">
        <v>2</v>
      </c>
      <c r="J4530" s="5">
        <v>1</v>
      </c>
      <c r="K4530" s="5" t="s">
        <v>30062</v>
      </c>
      <c r="L4530" s="5">
        <v>2.64E-2</v>
      </c>
      <c r="M4530" s="8">
        <v>657383962</v>
      </c>
      <c r="N4530" s="8"/>
      <c r="O4530" s="8"/>
      <c r="P4530" s="8"/>
      <c r="Q4530" s="8"/>
      <c r="R4530" s="5" t="s">
        <v>417</v>
      </c>
      <c r="S4530" s="5" t="s">
        <v>417</v>
      </c>
      <c r="T4530" s="5" t="s">
        <v>417</v>
      </c>
      <c r="U4530" s="5" t="s">
        <v>417</v>
      </c>
      <c r="V4530" s="5" t="s">
        <v>417</v>
      </c>
      <c r="W4530" s="5" t="s">
        <v>417</v>
      </c>
      <c r="X4530" s="5" t="s">
        <v>417</v>
      </c>
      <c r="Y4530" s="5" t="s">
        <v>417</v>
      </c>
      <c r="Z4530" s="5" t="s">
        <v>417</v>
      </c>
      <c r="AA4530" s="5" t="s">
        <v>417</v>
      </c>
      <c r="AB4530" s="5"/>
      <c r="AC4530" s="5"/>
      <c r="AD4530" s="5"/>
      <c r="AE4530" s="5"/>
      <c r="AF4530" s="5"/>
    </row>
    <row r="4531" spans="1:32" hidden="1">
      <c r="A4531" s="5" t="s">
        <v>30063</v>
      </c>
      <c r="B4531" s="5" t="str">
        <f>IF(COUNTIF('Leads Priorizados INT'!M:M,A4531)&gt;0,"Sí","No")</f>
        <v>No</v>
      </c>
      <c r="C4531">
        <v>0</v>
      </c>
      <c r="D4531" s="6" t="s">
        <v>430</v>
      </c>
      <c r="E4531" s="5" t="s">
        <v>30064</v>
      </c>
      <c r="F4531" s="5" t="s">
        <v>700</v>
      </c>
      <c r="G4531" s="5" t="s">
        <v>16133</v>
      </c>
      <c r="H4531" s="7">
        <v>624509</v>
      </c>
      <c r="I4531" s="5">
        <v>1</v>
      </c>
      <c r="J4531" s="5">
        <v>2</v>
      </c>
      <c r="K4531" s="5" t="s">
        <v>30065</v>
      </c>
      <c r="L4531" s="5">
        <v>2.64E-2</v>
      </c>
      <c r="M4531" s="8">
        <v>691659947</v>
      </c>
      <c r="N4531" s="8">
        <v>675827055</v>
      </c>
      <c r="O4531" s="8">
        <v>645868380</v>
      </c>
      <c r="P4531" s="8"/>
      <c r="Q4531" s="8"/>
      <c r="R4531" s="5" t="s">
        <v>417</v>
      </c>
      <c r="S4531" s="5" t="s">
        <v>417</v>
      </c>
      <c r="T4531" s="5" t="s">
        <v>417</v>
      </c>
      <c r="U4531" s="5" t="s">
        <v>417</v>
      </c>
      <c r="V4531" s="5" t="s">
        <v>417</v>
      </c>
      <c r="W4531" s="5" t="s">
        <v>417</v>
      </c>
      <c r="X4531" s="5" t="s">
        <v>417</v>
      </c>
      <c r="Y4531" s="5" t="s">
        <v>417</v>
      </c>
      <c r="Z4531" s="5" t="s">
        <v>417</v>
      </c>
      <c r="AA4531" s="5" t="s">
        <v>417</v>
      </c>
      <c r="AB4531" s="5"/>
      <c r="AC4531" s="5"/>
      <c r="AD4531" s="5"/>
      <c r="AE4531" s="5"/>
      <c r="AF4531" s="5"/>
    </row>
    <row r="4532" spans="1:32" hidden="1">
      <c r="A4532" s="5" t="s">
        <v>30066</v>
      </c>
      <c r="B4532" s="5" t="str">
        <f>IF(COUNTIF('Leads Priorizados INT'!M:M,A4532)&gt;0,"Sí","No")</f>
        <v>No</v>
      </c>
      <c r="C4532">
        <v>0</v>
      </c>
      <c r="D4532" s="6" t="s">
        <v>414</v>
      </c>
      <c r="E4532" s="5" t="s">
        <v>30067</v>
      </c>
      <c r="F4532" s="5" t="s">
        <v>1245</v>
      </c>
      <c r="G4532" s="5" t="s">
        <v>9618</v>
      </c>
      <c r="H4532" s="7">
        <v>624451</v>
      </c>
      <c r="I4532" s="5">
        <v>5</v>
      </c>
      <c r="J4532" s="5">
        <v>1</v>
      </c>
      <c r="K4532" s="5" t="s">
        <v>30068</v>
      </c>
      <c r="L4532" s="5">
        <v>2.64E-2</v>
      </c>
      <c r="M4532" s="8"/>
      <c r="N4532" s="8"/>
      <c r="O4532" s="8"/>
      <c r="P4532" s="8"/>
      <c r="Q4532" s="8"/>
      <c r="R4532" s="5" t="s">
        <v>417</v>
      </c>
      <c r="S4532" s="5" t="s">
        <v>417</v>
      </c>
      <c r="T4532" s="5" t="s">
        <v>417</v>
      </c>
      <c r="U4532" s="5" t="s">
        <v>417</v>
      </c>
      <c r="V4532" s="5" t="s">
        <v>417</v>
      </c>
      <c r="W4532" s="5" t="s">
        <v>417</v>
      </c>
      <c r="X4532" s="5" t="s">
        <v>417</v>
      </c>
      <c r="Y4532" s="5" t="s">
        <v>417</v>
      </c>
      <c r="Z4532" s="5" t="s">
        <v>417</v>
      </c>
      <c r="AA4532" s="5" t="s">
        <v>417</v>
      </c>
      <c r="AB4532" s="5"/>
      <c r="AC4532" s="5"/>
      <c r="AD4532" s="5"/>
      <c r="AE4532" s="5"/>
      <c r="AF4532" s="5"/>
    </row>
    <row r="4533" spans="1:32" hidden="1">
      <c r="A4533" s="5" t="s">
        <v>30069</v>
      </c>
      <c r="B4533" s="5" t="str">
        <f>IF(COUNTIF('Leads Priorizados INT'!M:M,A4533)&gt;0,"Sí","No")</f>
        <v>No</v>
      </c>
      <c r="C4533">
        <v>0</v>
      </c>
      <c r="D4533" s="6" t="s">
        <v>414</v>
      </c>
      <c r="E4533" s="5" t="s">
        <v>30070</v>
      </c>
      <c r="F4533" s="5" t="s">
        <v>729</v>
      </c>
      <c r="G4533" s="5" t="s">
        <v>19452</v>
      </c>
      <c r="H4533" s="7">
        <v>419744</v>
      </c>
      <c r="I4533" s="5">
        <v>7</v>
      </c>
      <c r="J4533" s="5">
        <v>3</v>
      </c>
      <c r="K4533" s="5" t="s">
        <v>30071</v>
      </c>
      <c r="L4533" s="5">
        <v>2.63E-2</v>
      </c>
      <c r="M4533" s="8">
        <v>976536850</v>
      </c>
      <c r="N4533" s="8">
        <v>976228800</v>
      </c>
      <c r="O4533" s="8">
        <v>657969606</v>
      </c>
      <c r="P4533" s="8">
        <v>652922712</v>
      </c>
      <c r="Q4533" s="8">
        <v>652922720</v>
      </c>
      <c r="R4533" s="5" t="s">
        <v>417</v>
      </c>
      <c r="S4533" s="5" t="s">
        <v>417</v>
      </c>
      <c r="T4533" s="5" t="s">
        <v>417</v>
      </c>
      <c r="U4533" s="5" t="s">
        <v>417</v>
      </c>
      <c r="V4533" s="5" t="s">
        <v>417</v>
      </c>
      <c r="W4533" s="5" t="s">
        <v>417</v>
      </c>
      <c r="X4533" s="5" t="s">
        <v>417</v>
      </c>
      <c r="Y4533" s="5" t="s">
        <v>417</v>
      </c>
      <c r="Z4533" s="5" t="s">
        <v>417</v>
      </c>
      <c r="AA4533" s="5" t="s">
        <v>417</v>
      </c>
      <c r="AB4533" s="5" t="s">
        <v>30072</v>
      </c>
      <c r="AC4533" s="5" t="s">
        <v>30073</v>
      </c>
      <c r="AD4533" s="5" t="s">
        <v>30074</v>
      </c>
      <c r="AE4533" s="5"/>
      <c r="AF4533" s="5"/>
    </row>
    <row r="4534" spans="1:32" hidden="1">
      <c r="A4534" s="5" t="s">
        <v>30075</v>
      </c>
      <c r="B4534" s="5" t="str">
        <f>IF(COUNTIF('Leads Priorizados INT'!M:M,A4534)&gt;0,"Sí","No")</f>
        <v>No</v>
      </c>
      <c r="C4534">
        <v>0</v>
      </c>
      <c r="D4534" s="6" t="s">
        <v>414</v>
      </c>
      <c r="E4534" s="5" t="s">
        <v>30076</v>
      </c>
      <c r="F4534" s="5" t="s">
        <v>431</v>
      </c>
      <c r="G4534" s="5" t="s">
        <v>15645</v>
      </c>
      <c r="H4534" s="7">
        <v>1323358</v>
      </c>
      <c r="I4534" s="5">
        <v>2</v>
      </c>
      <c r="J4534" s="5">
        <v>1</v>
      </c>
      <c r="K4534" s="5" t="s">
        <v>30077</v>
      </c>
      <c r="L4534" s="5">
        <v>2.63E-2</v>
      </c>
      <c r="M4534" s="8">
        <v>937190052</v>
      </c>
      <c r="N4534" s="8"/>
      <c r="O4534" s="8"/>
      <c r="P4534" s="8"/>
      <c r="Q4534" s="8"/>
      <c r="R4534" s="5" t="s">
        <v>417</v>
      </c>
      <c r="S4534" s="5" t="s">
        <v>417</v>
      </c>
      <c r="T4534" s="5" t="s">
        <v>417</v>
      </c>
      <c r="U4534" s="5" t="s">
        <v>417</v>
      </c>
      <c r="V4534" s="5" t="s">
        <v>417</v>
      </c>
      <c r="W4534" s="5" t="s">
        <v>417</v>
      </c>
      <c r="X4534" s="5" t="s">
        <v>417</v>
      </c>
      <c r="Y4534" s="5" t="s">
        <v>417</v>
      </c>
      <c r="Z4534" s="5" t="s">
        <v>417</v>
      </c>
      <c r="AA4534" s="5" t="s">
        <v>417</v>
      </c>
      <c r="AB4534" s="5"/>
      <c r="AC4534" s="5"/>
      <c r="AD4534" s="5"/>
      <c r="AE4534" s="5"/>
      <c r="AF4534" s="5"/>
    </row>
    <row r="4535" spans="1:32" hidden="1">
      <c r="A4535" s="5" t="s">
        <v>30078</v>
      </c>
      <c r="B4535" s="5" t="str">
        <f>IF(COUNTIF('Leads Priorizados INT'!M:M,A4535)&gt;0,"Sí","No")</f>
        <v>No</v>
      </c>
      <c r="C4535">
        <v>0</v>
      </c>
      <c r="D4535" s="6" t="s">
        <v>414</v>
      </c>
      <c r="E4535" s="5" t="s">
        <v>30079</v>
      </c>
      <c r="F4535" s="5" t="s">
        <v>152</v>
      </c>
      <c r="G4535" s="5" t="s">
        <v>907</v>
      </c>
      <c r="H4535" s="7">
        <v>968431</v>
      </c>
      <c r="I4535" s="5">
        <v>21</v>
      </c>
      <c r="J4535" s="5">
        <v>1</v>
      </c>
      <c r="K4535" s="5" t="s">
        <v>30080</v>
      </c>
      <c r="L4535" s="5">
        <v>2.63E-2</v>
      </c>
      <c r="M4535" s="8">
        <v>917907909</v>
      </c>
      <c r="N4535" s="8">
        <v>917907933</v>
      </c>
      <c r="O4535" s="8">
        <v>913185911</v>
      </c>
      <c r="P4535" s="8">
        <v>917907906</v>
      </c>
      <c r="Q4535" s="8"/>
      <c r="R4535" s="5" t="s">
        <v>417</v>
      </c>
      <c r="S4535" s="5" t="s">
        <v>417</v>
      </c>
      <c r="T4535" s="5" t="s">
        <v>417</v>
      </c>
      <c r="U4535" s="5" t="s">
        <v>417</v>
      </c>
      <c r="V4535" s="5" t="s">
        <v>417</v>
      </c>
      <c r="W4535" s="5" t="s">
        <v>417</v>
      </c>
      <c r="X4535" s="5" t="s">
        <v>417</v>
      </c>
      <c r="Y4535" s="5" t="s">
        <v>417</v>
      </c>
      <c r="Z4535" s="5" t="s">
        <v>417</v>
      </c>
      <c r="AA4535" s="5" t="s">
        <v>417</v>
      </c>
      <c r="AB4535" s="5"/>
      <c r="AC4535" s="5"/>
      <c r="AD4535" s="5"/>
      <c r="AE4535" s="5"/>
      <c r="AF4535" s="5"/>
    </row>
    <row r="4536" spans="1:32" hidden="1">
      <c r="A4536" s="5" t="s">
        <v>30081</v>
      </c>
      <c r="B4536" s="5" t="str">
        <f>IF(COUNTIF('Leads Priorizados INT'!M:M,A4536)&gt;0,"Sí","No")</f>
        <v>No</v>
      </c>
      <c r="C4536">
        <v>0</v>
      </c>
      <c r="D4536" s="6" t="s">
        <v>414</v>
      </c>
      <c r="E4536" s="5" t="s">
        <v>30082</v>
      </c>
      <c r="F4536" s="5" t="s">
        <v>152</v>
      </c>
      <c r="G4536" s="5" t="s">
        <v>916</v>
      </c>
      <c r="H4536" s="7">
        <v>301008</v>
      </c>
      <c r="I4536" s="5">
        <v>1</v>
      </c>
      <c r="J4536" s="5">
        <v>2</v>
      </c>
      <c r="K4536" s="5" t="s">
        <v>30083</v>
      </c>
      <c r="L4536" s="5">
        <v>2.63E-2</v>
      </c>
      <c r="M4536" s="8">
        <v>918477859</v>
      </c>
      <c r="N4536" s="8">
        <v>918047378</v>
      </c>
      <c r="O4536" s="8">
        <v>918063269</v>
      </c>
      <c r="P4536" s="8"/>
      <c r="Q4536" s="8"/>
      <c r="R4536" s="5" t="s">
        <v>417</v>
      </c>
      <c r="S4536" s="5" t="s">
        <v>417</v>
      </c>
      <c r="T4536" s="5" t="s">
        <v>417</v>
      </c>
      <c r="U4536" s="5" t="s">
        <v>417</v>
      </c>
      <c r="V4536" s="5" t="s">
        <v>417</v>
      </c>
      <c r="W4536" s="5" t="s">
        <v>417</v>
      </c>
      <c r="X4536" s="5" t="s">
        <v>417</v>
      </c>
      <c r="Y4536" s="5" t="s">
        <v>417</v>
      </c>
      <c r="Z4536" s="5" t="s">
        <v>417</v>
      </c>
      <c r="AA4536" s="5" t="s">
        <v>417</v>
      </c>
      <c r="AB4536" s="5" t="s">
        <v>30084</v>
      </c>
      <c r="AC4536" s="5"/>
      <c r="AD4536" s="5"/>
      <c r="AE4536" s="5"/>
      <c r="AF4536" s="5"/>
    </row>
    <row r="4537" spans="1:32" hidden="1">
      <c r="A4537" s="5" t="s">
        <v>30085</v>
      </c>
      <c r="B4537" s="5" t="str">
        <f>IF(COUNTIF('Leads Priorizados INT'!M:M,A4537)&gt;0,"Sí","No")</f>
        <v>No</v>
      </c>
      <c r="C4537">
        <v>0</v>
      </c>
      <c r="D4537" s="6" t="s">
        <v>414</v>
      </c>
      <c r="E4537" s="5" t="s">
        <v>30086</v>
      </c>
      <c r="F4537" s="5" t="s">
        <v>152</v>
      </c>
      <c r="G4537" s="5" t="s">
        <v>1749</v>
      </c>
      <c r="H4537" s="7">
        <v>1046280</v>
      </c>
      <c r="I4537" s="5">
        <v>8</v>
      </c>
      <c r="J4537" s="5">
        <v>1</v>
      </c>
      <c r="K4537" s="5" t="s">
        <v>30087</v>
      </c>
      <c r="L4537" s="5">
        <v>2.63E-2</v>
      </c>
      <c r="M4537" s="8"/>
      <c r="N4537" s="8"/>
      <c r="O4537" s="8"/>
      <c r="P4537" s="8"/>
      <c r="Q4537" s="8"/>
      <c r="R4537" s="5" t="s">
        <v>417</v>
      </c>
      <c r="S4537" s="5" t="s">
        <v>417</v>
      </c>
      <c r="T4537" s="5" t="s">
        <v>417</v>
      </c>
      <c r="U4537" s="5" t="s">
        <v>417</v>
      </c>
      <c r="V4537" s="5" t="s">
        <v>417</v>
      </c>
      <c r="W4537" s="5" t="s">
        <v>417</v>
      </c>
      <c r="X4537" s="5" t="s">
        <v>417</v>
      </c>
      <c r="Y4537" s="5" t="s">
        <v>417</v>
      </c>
      <c r="Z4537" s="5" t="s">
        <v>417</v>
      </c>
      <c r="AA4537" s="5" t="s">
        <v>417</v>
      </c>
      <c r="AB4537" s="5"/>
      <c r="AC4537" s="5"/>
      <c r="AD4537" s="5"/>
      <c r="AE4537" s="5"/>
      <c r="AF4537" s="5"/>
    </row>
    <row r="4538" spans="1:32" hidden="1">
      <c r="A4538" s="5" t="s">
        <v>30088</v>
      </c>
      <c r="B4538" s="5" t="str">
        <f>IF(COUNTIF('Leads Priorizados INT'!M:M,A4538)&gt;0,"Sí","No")</f>
        <v>No</v>
      </c>
      <c r="C4538">
        <v>0</v>
      </c>
      <c r="D4538" s="6" t="s">
        <v>414</v>
      </c>
      <c r="E4538" s="5" t="s">
        <v>30089</v>
      </c>
      <c r="F4538" s="5" t="s">
        <v>152</v>
      </c>
      <c r="G4538" s="5" t="s">
        <v>505</v>
      </c>
      <c r="H4538" s="7">
        <v>908209</v>
      </c>
      <c r="I4538" s="5">
        <v>8</v>
      </c>
      <c r="J4538" s="5">
        <v>1</v>
      </c>
      <c r="K4538" s="5" t="s">
        <v>30090</v>
      </c>
      <c r="L4538" s="5">
        <v>2.63E-2</v>
      </c>
      <c r="M4538" s="8"/>
      <c r="N4538" s="8"/>
      <c r="O4538" s="8"/>
      <c r="P4538" s="8"/>
      <c r="Q4538" s="8"/>
      <c r="R4538" s="5" t="s">
        <v>417</v>
      </c>
      <c r="S4538" s="5" t="s">
        <v>417</v>
      </c>
      <c r="T4538" s="5" t="s">
        <v>417</v>
      </c>
      <c r="U4538" s="5" t="s">
        <v>417</v>
      </c>
      <c r="V4538" s="5" t="s">
        <v>417</v>
      </c>
      <c r="W4538" s="5" t="s">
        <v>417</v>
      </c>
      <c r="X4538" s="5" t="s">
        <v>417</v>
      </c>
      <c r="Y4538" s="5" t="s">
        <v>417</v>
      </c>
      <c r="Z4538" s="5" t="s">
        <v>417</v>
      </c>
      <c r="AA4538" s="5" t="s">
        <v>417</v>
      </c>
      <c r="AB4538" s="5"/>
      <c r="AC4538" s="5"/>
      <c r="AD4538" s="5"/>
      <c r="AE4538" s="5"/>
      <c r="AF4538" s="5"/>
    </row>
    <row r="4539" spans="1:32" hidden="1">
      <c r="A4539" s="5" t="s">
        <v>30091</v>
      </c>
      <c r="B4539" s="5" t="str">
        <f>IF(COUNTIF('Leads Priorizados INT'!M:M,A4539)&gt;0,"Sí","No")</f>
        <v>No</v>
      </c>
      <c r="C4539">
        <v>0</v>
      </c>
      <c r="D4539" s="6" t="s">
        <v>414</v>
      </c>
      <c r="E4539" s="5" t="s">
        <v>30092</v>
      </c>
      <c r="F4539" s="5" t="s">
        <v>152</v>
      </c>
      <c r="G4539" s="5" t="s">
        <v>9402</v>
      </c>
      <c r="H4539" s="7">
        <v>325774</v>
      </c>
      <c r="I4539" s="5">
        <v>5</v>
      </c>
      <c r="J4539" s="5">
        <v>1</v>
      </c>
      <c r="K4539" s="5" t="s">
        <v>30093</v>
      </c>
      <c r="L4539" s="5">
        <v>2.63E-2</v>
      </c>
      <c r="M4539" s="8">
        <v>917249209</v>
      </c>
      <c r="N4539" s="8"/>
      <c r="O4539" s="8"/>
      <c r="P4539" s="8"/>
      <c r="Q4539" s="8"/>
      <c r="R4539" s="5" t="s">
        <v>417</v>
      </c>
      <c r="S4539" s="5" t="s">
        <v>417</v>
      </c>
      <c r="T4539" s="5" t="s">
        <v>417</v>
      </c>
      <c r="U4539" s="5" t="s">
        <v>417</v>
      </c>
      <c r="V4539" s="5" t="s">
        <v>417</v>
      </c>
      <c r="W4539" s="5" t="s">
        <v>417</v>
      </c>
      <c r="X4539" s="5" t="s">
        <v>417</v>
      </c>
      <c r="Y4539" s="5" t="s">
        <v>417</v>
      </c>
      <c r="Z4539" s="5" t="s">
        <v>417</v>
      </c>
      <c r="AA4539" s="5" t="s">
        <v>417</v>
      </c>
      <c r="AB4539" s="5"/>
      <c r="AC4539" s="5"/>
      <c r="AD4539" s="5"/>
      <c r="AE4539" s="5"/>
      <c r="AF4539" s="5"/>
    </row>
    <row r="4540" spans="1:32" hidden="1">
      <c r="A4540" s="5" t="s">
        <v>30094</v>
      </c>
      <c r="B4540" s="5" t="str">
        <f>IF(COUNTIF('Leads Priorizados INT'!M:M,A4540)&gt;0,"Sí","No")</f>
        <v>No</v>
      </c>
      <c r="C4540">
        <v>0</v>
      </c>
      <c r="D4540" s="6" t="s">
        <v>430</v>
      </c>
      <c r="E4540" s="5" t="s">
        <v>30095</v>
      </c>
      <c r="F4540" s="5" t="s">
        <v>1328</v>
      </c>
      <c r="G4540" s="5" t="s">
        <v>12027</v>
      </c>
      <c r="H4540" s="7">
        <v>357709</v>
      </c>
      <c r="I4540" s="5">
        <v>0</v>
      </c>
      <c r="J4540" s="5">
        <v>1</v>
      </c>
      <c r="K4540" s="5" t="s">
        <v>30096</v>
      </c>
      <c r="L4540" s="5">
        <v>2.6200000000000001E-2</v>
      </c>
      <c r="M4540" s="8">
        <v>944071270</v>
      </c>
      <c r="N4540" s="8">
        <v>653456457</v>
      </c>
      <c r="O4540" s="8"/>
      <c r="P4540" s="8"/>
      <c r="Q4540" s="8"/>
      <c r="R4540" s="5" t="s">
        <v>417</v>
      </c>
      <c r="S4540" s="5" t="s">
        <v>417</v>
      </c>
      <c r="T4540" s="5" t="s">
        <v>417</v>
      </c>
      <c r="U4540" s="5" t="s">
        <v>417</v>
      </c>
      <c r="V4540" s="5" t="s">
        <v>417</v>
      </c>
      <c r="W4540" s="5" t="s">
        <v>417</v>
      </c>
      <c r="X4540" s="5" t="s">
        <v>417</v>
      </c>
      <c r="Y4540" s="5" t="s">
        <v>417</v>
      </c>
      <c r="Z4540" s="5" t="s">
        <v>417</v>
      </c>
      <c r="AA4540" s="5" t="s">
        <v>417</v>
      </c>
      <c r="AB4540" s="5"/>
      <c r="AC4540" s="5"/>
      <c r="AD4540" s="5"/>
      <c r="AE4540" s="5"/>
      <c r="AF4540" s="5"/>
    </row>
    <row r="4541" spans="1:32" hidden="1">
      <c r="A4541" s="5" t="s">
        <v>30097</v>
      </c>
      <c r="B4541" s="5" t="str">
        <f>IF(COUNTIF('Leads Priorizados INT'!M:M,A4541)&gt;0,"Sí","No")</f>
        <v>No</v>
      </c>
      <c r="C4541">
        <v>0</v>
      </c>
      <c r="D4541" s="6" t="s">
        <v>414</v>
      </c>
      <c r="E4541" s="5" t="s">
        <v>30098</v>
      </c>
      <c r="F4541" s="5" t="s">
        <v>931</v>
      </c>
      <c r="G4541" s="5" t="s">
        <v>26527</v>
      </c>
      <c r="H4541" s="7">
        <v>497712</v>
      </c>
      <c r="I4541" s="5">
        <v>1</v>
      </c>
      <c r="J4541" s="5">
        <v>1</v>
      </c>
      <c r="K4541" s="5" t="s">
        <v>30099</v>
      </c>
      <c r="L4541" s="5">
        <v>2.6200000000000001E-2</v>
      </c>
      <c r="M4541" s="8">
        <v>881068379</v>
      </c>
      <c r="N4541" s="8"/>
      <c r="O4541" s="8"/>
      <c r="P4541" s="8"/>
      <c r="Q4541" s="8"/>
      <c r="R4541" s="5" t="s">
        <v>417</v>
      </c>
      <c r="S4541" s="5" t="s">
        <v>417</v>
      </c>
      <c r="T4541" s="5" t="s">
        <v>417</v>
      </c>
      <c r="U4541" s="5" t="s">
        <v>417</v>
      </c>
      <c r="V4541" s="5" t="s">
        <v>417</v>
      </c>
      <c r="W4541" s="5" t="s">
        <v>417</v>
      </c>
      <c r="X4541" s="5" t="s">
        <v>417</v>
      </c>
      <c r="Y4541" s="5" t="s">
        <v>417</v>
      </c>
      <c r="Z4541" s="5" t="s">
        <v>417</v>
      </c>
      <c r="AA4541" s="5" t="s">
        <v>417</v>
      </c>
      <c r="AB4541" s="5"/>
      <c r="AC4541" s="5"/>
      <c r="AD4541" s="5"/>
      <c r="AE4541" s="5"/>
      <c r="AF4541" s="5"/>
    </row>
    <row r="4542" spans="1:32" hidden="1">
      <c r="A4542" s="5" t="s">
        <v>30100</v>
      </c>
      <c r="B4542" s="5" t="str">
        <f>IF(COUNTIF('Leads Priorizados INT'!M:M,A4542)&gt;0,"Sí","No")</f>
        <v>No</v>
      </c>
      <c r="C4542">
        <v>0</v>
      </c>
      <c r="D4542" s="6" t="s">
        <v>414</v>
      </c>
      <c r="E4542" s="5" t="s">
        <v>30101</v>
      </c>
      <c r="F4542" s="5" t="s">
        <v>3374</v>
      </c>
      <c r="G4542" s="5" t="s">
        <v>30102</v>
      </c>
      <c r="H4542" s="7">
        <v>976849</v>
      </c>
      <c r="I4542" s="5">
        <v>1</v>
      </c>
      <c r="J4542" s="5">
        <v>2</v>
      </c>
      <c r="K4542" s="5" t="s">
        <v>30103</v>
      </c>
      <c r="L4542" s="5">
        <v>2.6200000000000001E-2</v>
      </c>
      <c r="M4542" s="8"/>
      <c r="N4542" s="8"/>
      <c r="O4542" s="8"/>
      <c r="P4542" s="8"/>
      <c r="Q4542" s="8"/>
      <c r="R4542" s="5" t="s">
        <v>417</v>
      </c>
      <c r="S4542" s="5" t="s">
        <v>417</v>
      </c>
      <c r="T4542" s="5" t="s">
        <v>417</v>
      </c>
      <c r="U4542" s="5" t="s">
        <v>417</v>
      </c>
      <c r="V4542" s="5" t="s">
        <v>417</v>
      </c>
      <c r="W4542" s="5" t="s">
        <v>417</v>
      </c>
      <c r="X4542" s="5" t="s">
        <v>417</v>
      </c>
      <c r="Y4542" s="5" t="s">
        <v>417</v>
      </c>
      <c r="Z4542" s="5" t="s">
        <v>417</v>
      </c>
      <c r="AA4542" s="5" t="s">
        <v>417</v>
      </c>
      <c r="AB4542" s="5"/>
      <c r="AC4542" s="5"/>
      <c r="AD4542" s="5"/>
      <c r="AE4542" s="5"/>
      <c r="AF4542" s="5"/>
    </row>
    <row r="4543" spans="1:32" hidden="1">
      <c r="A4543" s="5" t="s">
        <v>30104</v>
      </c>
      <c r="B4543" s="5" t="str">
        <f>IF(COUNTIF('Leads Priorizados INT'!M:M,A4543)&gt;0,"Sí","No")</f>
        <v>No</v>
      </c>
      <c r="C4543">
        <v>0</v>
      </c>
      <c r="D4543" s="6" t="s">
        <v>414</v>
      </c>
      <c r="E4543" s="5" t="s">
        <v>30105</v>
      </c>
      <c r="F4543" s="5" t="s">
        <v>5592</v>
      </c>
      <c r="G4543" s="5" t="s">
        <v>30106</v>
      </c>
      <c r="H4543" s="7">
        <v>1327219</v>
      </c>
      <c r="I4543" s="5">
        <v>16</v>
      </c>
      <c r="J4543" s="5">
        <v>1</v>
      </c>
      <c r="K4543" s="5" t="s">
        <v>30107</v>
      </c>
      <c r="L4543" s="5">
        <v>2.6100000000000002E-2</v>
      </c>
      <c r="M4543" s="8">
        <v>988233952</v>
      </c>
      <c r="N4543" s="8">
        <v>988237572</v>
      </c>
      <c r="O4543" s="8">
        <v>625189756</v>
      </c>
      <c r="P4543" s="8"/>
      <c r="Q4543" s="8"/>
      <c r="R4543" s="5" t="s">
        <v>417</v>
      </c>
      <c r="S4543" s="5" t="s">
        <v>417</v>
      </c>
      <c r="T4543" s="5" t="s">
        <v>417</v>
      </c>
      <c r="U4543" s="5" t="s">
        <v>417</v>
      </c>
      <c r="V4543" s="5" t="s">
        <v>417</v>
      </c>
      <c r="W4543" s="5" t="s">
        <v>417</v>
      </c>
      <c r="X4543" s="5" t="s">
        <v>417</v>
      </c>
      <c r="Y4543" s="5" t="s">
        <v>417</v>
      </c>
      <c r="Z4543" s="5" t="s">
        <v>417</v>
      </c>
      <c r="AA4543" s="5" t="s">
        <v>417</v>
      </c>
      <c r="AB4543" s="5" t="s">
        <v>30108</v>
      </c>
      <c r="AC4543" s="5" t="s">
        <v>30109</v>
      </c>
      <c r="AD4543" s="5"/>
      <c r="AE4543" s="5"/>
      <c r="AF4543" s="5"/>
    </row>
    <row r="4544" spans="1:32" hidden="1">
      <c r="A4544" s="5" t="s">
        <v>30110</v>
      </c>
      <c r="B4544" s="5" t="str">
        <f>IF(COUNTIF('Leads Priorizados INT'!M:M,A4544)&gt;0,"Sí","No")</f>
        <v>No</v>
      </c>
      <c r="C4544">
        <v>0</v>
      </c>
      <c r="D4544" s="6" t="s">
        <v>414</v>
      </c>
      <c r="E4544" s="5" t="s">
        <v>30111</v>
      </c>
      <c r="F4544" s="5" t="s">
        <v>769</v>
      </c>
      <c r="G4544" s="5" t="s">
        <v>15284</v>
      </c>
      <c r="H4544" s="7">
        <v>435997</v>
      </c>
      <c r="I4544" s="5">
        <v>8</v>
      </c>
      <c r="J4544" s="5">
        <v>5</v>
      </c>
      <c r="K4544" s="5" t="s">
        <v>30112</v>
      </c>
      <c r="L4544" s="5">
        <v>2.6100000000000002E-2</v>
      </c>
      <c r="M4544" s="8">
        <v>922309705</v>
      </c>
      <c r="N4544" s="8">
        <v>922332003</v>
      </c>
      <c r="O4544" s="8">
        <v>922309068</v>
      </c>
      <c r="P4544" s="8">
        <v>922335208</v>
      </c>
      <c r="Q4544" s="8">
        <v>922330964</v>
      </c>
      <c r="R4544" s="5" t="s">
        <v>417</v>
      </c>
      <c r="S4544" s="5" t="s">
        <v>417</v>
      </c>
      <c r="T4544" s="5" t="s">
        <v>417</v>
      </c>
      <c r="U4544" s="5" t="s">
        <v>417</v>
      </c>
      <c r="V4544" s="5" t="s">
        <v>417</v>
      </c>
      <c r="W4544" s="5" t="s">
        <v>417</v>
      </c>
      <c r="X4544" s="5" t="s">
        <v>417</v>
      </c>
      <c r="Y4544" s="5" t="s">
        <v>417</v>
      </c>
      <c r="Z4544" s="5" t="s">
        <v>417</v>
      </c>
      <c r="AA4544" s="5" t="s">
        <v>417</v>
      </c>
      <c r="AB4544" s="5"/>
      <c r="AC4544" s="5"/>
      <c r="AD4544" s="5"/>
      <c r="AE4544" s="5"/>
      <c r="AF4544" s="5"/>
    </row>
    <row r="4545" spans="1:32" hidden="1">
      <c r="A4545" s="5" t="s">
        <v>30113</v>
      </c>
      <c r="B4545" s="5" t="str">
        <f>IF(COUNTIF('Leads Priorizados INT'!M:M,A4545)&gt;0,"Sí","No")</f>
        <v>No</v>
      </c>
      <c r="C4545">
        <v>0</v>
      </c>
      <c r="D4545" s="6" t="s">
        <v>414</v>
      </c>
      <c r="E4545" s="5" t="s">
        <v>30114</v>
      </c>
      <c r="F4545" s="5" t="s">
        <v>1328</v>
      </c>
      <c r="G4545" s="5" t="s">
        <v>24809</v>
      </c>
      <c r="H4545" s="7">
        <v>316601</v>
      </c>
      <c r="I4545" s="5">
        <v>2</v>
      </c>
      <c r="J4545" s="5">
        <v>1</v>
      </c>
      <c r="K4545" s="5" t="s">
        <v>30115</v>
      </c>
      <c r="L4545" s="5">
        <v>2.6100000000000002E-2</v>
      </c>
      <c r="M4545" s="8"/>
      <c r="N4545" s="8"/>
      <c r="O4545" s="8"/>
      <c r="P4545" s="8"/>
      <c r="Q4545" s="8"/>
      <c r="R4545" s="5" t="s">
        <v>417</v>
      </c>
      <c r="S4545" s="5" t="s">
        <v>417</v>
      </c>
      <c r="T4545" s="5" t="s">
        <v>417</v>
      </c>
      <c r="U4545" s="5" t="s">
        <v>417</v>
      </c>
      <c r="V4545" s="5" t="s">
        <v>417</v>
      </c>
      <c r="W4545" s="5" t="s">
        <v>417</v>
      </c>
      <c r="X4545" s="5" t="s">
        <v>417</v>
      </c>
      <c r="Y4545" s="5" t="s">
        <v>417</v>
      </c>
      <c r="Z4545" s="5" t="s">
        <v>417</v>
      </c>
      <c r="AA4545" s="5" t="s">
        <v>417</v>
      </c>
      <c r="AB4545" s="5"/>
      <c r="AC4545" s="5"/>
      <c r="AD4545" s="5"/>
      <c r="AE4545" s="5"/>
      <c r="AF4545" s="5"/>
    </row>
    <row r="4546" spans="1:32" hidden="1">
      <c r="A4546" s="5" t="s">
        <v>30116</v>
      </c>
      <c r="B4546" s="5" t="str">
        <f>IF(COUNTIF('Leads Priorizados INT'!M:M,A4546)&gt;0,"Sí","No")</f>
        <v>No</v>
      </c>
      <c r="C4546">
        <v>0</v>
      </c>
      <c r="D4546" s="6" t="s">
        <v>414</v>
      </c>
      <c r="E4546" s="5" t="s">
        <v>30117</v>
      </c>
      <c r="F4546" s="5" t="s">
        <v>152</v>
      </c>
      <c r="G4546" s="5" t="s">
        <v>2708</v>
      </c>
      <c r="H4546" s="7">
        <v>600353</v>
      </c>
      <c r="I4546" s="5">
        <v>17</v>
      </c>
      <c r="J4546" s="5">
        <v>1</v>
      </c>
      <c r="K4546" s="5" t="s">
        <v>30118</v>
      </c>
      <c r="L4546" s="5">
        <v>2.6100000000000002E-2</v>
      </c>
      <c r="M4546" s="8">
        <v>956492229</v>
      </c>
      <c r="N4546" s="8"/>
      <c r="O4546" s="8"/>
      <c r="P4546" s="8"/>
      <c r="Q4546" s="8"/>
      <c r="R4546" s="5" t="s">
        <v>417</v>
      </c>
      <c r="S4546" s="5" t="s">
        <v>417</v>
      </c>
      <c r="T4546" s="5" t="s">
        <v>417</v>
      </c>
      <c r="U4546" s="5" t="s">
        <v>417</v>
      </c>
      <c r="V4546" s="5" t="s">
        <v>417</v>
      </c>
      <c r="W4546" s="5" t="s">
        <v>417</v>
      </c>
      <c r="X4546" s="5" t="s">
        <v>417</v>
      </c>
      <c r="Y4546" s="5" t="s">
        <v>417</v>
      </c>
      <c r="Z4546" s="5" t="s">
        <v>417</v>
      </c>
      <c r="AA4546" s="5" t="s">
        <v>417</v>
      </c>
      <c r="AB4546" s="5"/>
      <c r="AC4546" s="5"/>
      <c r="AD4546" s="5"/>
      <c r="AE4546" s="5"/>
      <c r="AF4546" s="5"/>
    </row>
    <row r="4547" spans="1:32" hidden="1">
      <c r="A4547" s="5" t="s">
        <v>30119</v>
      </c>
      <c r="B4547" s="5" t="str">
        <f>IF(COUNTIF('Leads Priorizados INT'!M:M,A4547)&gt;0,"Sí","No")</f>
        <v>No</v>
      </c>
      <c r="C4547">
        <v>0</v>
      </c>
      <c r="D4547" s="6" t="s">
        <v>414</v>
      </c>
      <c r="E4547" s="5" t="s">
        <v>30120</v>
      </c>
      <c r="F4547" s="5" t="s">
        <v>152</v>
      </c>
      <c r="G4547" s="5" t="s">
        <v>25294</v>
      </c>
      <c r="H4547" s="7">
        <v>365471</v>
      </c>
      <c r="I4547" s="5">
        <v>4</v>
      </c>
      <c r="J4547" s="5">
        <v>1</v>
      </c>
      <c r="K4547" s="5" t="s">
        <v>30121</v>
      </c>
      <c r="L4547" s="5">
        <v>2.6100000000000002E-2</v>
      </c>
      <c r="M4547" s="8">
        <v>672256872</v>
      </c>
      <c r="N4547" s="8"/>
      <c r="O4547" s="8"/>
      <c r="P4547" s="8"/>
      <c r="Q4547" s="8"/>
      <c r="R4547" s="5" t="s">
        <v>417</v>
      </c>
      <c r="S4547" s="5" t="s">
        <v>417</v>
      </c>
      <c r="T4547" s="5" t="s">
        <v>417</v>
      </c>
      <c r="U4547" s="5" t="s">
        <v>417</v>
      </c>
      <c r="V4547" s="5" t="s">
        <v>417</v>
      </c>
      <c r="W4547" s="5" t="s">
        <v>417</v>
      </c>
      <c r="X4547" s="5" t="s">
        <v>417</v>
      </c>
      <c r="Y4547" s="5" t="s">
        <v>417</v>
      </c>
      <c r="Z4547" s="5" t="s">
        <v>417</v>
      </c>
      <c r="AA4547" s="5" t="s">
        <v>417</v>
      </c>
      <c r="AB4547" s="5"/>
      <c r="AC4547" s="5"/>
      <c r="AD4547" s="5"/>
      <c r="AE4547" s="5"/>
      <c r="AF4547" s="5"/>
    </row>
    <row r="4548" spans="1:32" hidden="1">
      <c r="A4548" s="5" t="s">
        <v>30122</v>
      </c>
      <c r="B4548" s="5" t="str">
        <f>IF(COUNTIF('Leads Priorizados INT'!M:M,A4548)&gt;0,"Sí","No")</f>
        <v>No</v>
      </c>
      <c r="C4548">
        <v>0</v>
      </c>
      <c r="D4548" s="6" t="s">
        <v>414</v>
      </c>
      <c r="E4548" s="5" t="s">
        <v>30123</v>
      </c>
      <c r="F4548" s="5" t="s">
        <v>1382</v>
      </c>
      <c r="G4548" s="5" t="s">
        <v>20623</v>
      </c>
      <c r="H4548" s="7">
        <v>1267755</v>
      </c>
      <c r="I4548" s="5">
        <v>6</v>
      </c>
      <c r="J4548" s="5">
        <v>1</v>
      </c>
      <c r="K4548" s="5" t="s">
        <v>30124</v>
      </c>
      <c r="L4548" s="5">
        <v>2.6100000000000002E-2</v>
      </c>
      <c r="M4548" s="8">
        <v>961551118</v>
      </c>
      <c r="N4548" s="8"/>
      <c r="O4548" s="8"/>
      <c r="P4548" s="8"/>
      <c r="Q4548" s="8"/>
      <c r="R4548" s="5" t="s">
        <v>417</v>
      </c>
      <c r="S4548" s="5" t="s">
        <v>417</v>
      </c>
      <c r="T4548" s="5" t="s">
        <v>417</v>
      </c>
      <c r="U4548" s="5" t="s">
        <v>417</v>
      </c>
      <c r="V4548" s="5" t="s">
        <v>417</v>
      </c>
      <c r="W4548" s="5" t="s">
        <v>417</v>
      </c>
      <c r="X4548" s="5" t="s">
        <v>417</v>
      </c>
      <c r="Y4548" s="5" t="s">
        <v>417</v>
      </c>
      <c r="Z4548" s="5" t="s">
        <v>417</v>
      </c>
      <c r="AA4548" s="5" t="s">
        <v>417</v>
      </c>
      <c r="AB4548" s="5" t="s">
        <v>30125</v>
      </c>
      <c r="AC4548" s="5"/>
      <c r="AD4548" s="5"/>
      <c r="AE4548" s="5"/>
      <c r="AF4548" s="5"/>
    </row>
    <row r="4549" spans="1:32" hidden="1">
      <c r="A4549" s="5" t="s">
        <v>30126</v>
      </c>
      <c r="B4549" s="5" t="str">
        <f>IF(COUNTIF('Leads Priorizados INT'!M:M,A4549)&gt;0,"Sí","No")</f>
        <v>No</v>
      </c>
      <c r="C4549">
        <v>0</v>
      </c>
      <c r="D4549" s="6" t="s">
        <v>414</v>
      </c>
      <c r="E4549" s="5" t="s">
        <v>30127</v>
      </c>
      <c r="F4549" s="5" t="s">
        <v>431</v>
      </c>
      <c r="G4549" s="5" t="s">
        <v>1235</v>
      </c>
      <c r="H4549" s="7">
        <v>672100</v>
      </c>
      <c r="I4549" s="5">
        <v>1</v>
      </c>
      <c r="J4549" s="5">
        <v>1</v>
      </c>
      <c r="K4549" s="5" t="s">
        <v>30128</v>
      </c>
      <c r="L4549" s="5">
        <v>2.5999999999999999E-2</v>
      </c>
      <c r="M4549" s="8"/>
      <c r="N4549" s="8"/>
      <c r="O4549" s="8"/>
      <c r="P4549" s="8"/>
      <c r="Q4549" s="8"/>
      <c r="R4549" s="5" t="s">
        <v>417</v>
      </c>
      <c r="S4549" s="5" t="s">
        <v>417</v>
      </c>
      <c r="T4549" s="5" t="s">
        <v>417</v>
      </c>
      <c r="U4549" s="5" t="s">
        <v>417</v>
      </c>
      <c r="V4549" s="5" t="s">
        <v>417</v>
      </c>
      <c r="W4549" s="5" t="s">
        <v>417</v>
      </c>
      <c r="X4549" s="5" t="s">
        <v>417</v>
      </c>
      <c r="Y4549" s="5" t="s">
        <v>417</v>
      </c>
      <c r="Z4549" s="5" t="s">
        <v>417</v>
      </c>
      <c r="AA4549" s="5" t="s">
        <v>417</v>
      </c>
      <c r="AB4549" s="5"/>
      <c r="AC4549" s="5"/>
      <c r="AD4549" s="5"/>
      <c r="AE4549" s="5"/>
      <c r="AF4549" s="5"/>
    </row>
    <row r="4550" spans="1:32" hidden="1">
      <c r="A4550" s="5" t="s">
        <v>30129</v>
      </c>
      <c r="B4550" s="5" t="str">
        <f>IF(COUNTIF('Leads Priorizados INT'!M:M,A4550)&gt;0,"Sí","No")</f>
        <v>No</v>
      </c>
      <c r="C4550">
        <v>0</v>
      </c>
      <c r="D4550" s="6" t="s">
        <v>414</v>
      </c>
      <c r="E4550" s="5" t="s">
        <v>30130</v>
      </c>
      <c r="F4550" s="5" t="s">
        <v>431</v>
      </c>
      <c r="G4550" s="5" t="s">
        <v>2253</v>
      </c>
      <c r="H4550" s="7">
        <v>303278</v>
      </c>
      <c r="I4550" s="5">
        <v>11</v>
      </c>
      <c r="J4550" s="5">
        <v>2</v>
      </c>
      <c r="K4550" s="5" t="s">
        <v>30131</v>
      </c>
      <c r="L4550" s="5">
        <v>2.5999999999999999E-2</v>
      </c>
      <c r="M4550" s="8"/>
      <c r="N4550" s="8"/>
      <c r="O4550" s="8"/>
      <c r="P4550" s="8"/>
      <c r="Q4550" s="8"/>
      <c r="R4550" s="5" t="s">
        <v>417</v>
      </c>
      <c r="S4550" s="5" t="s">
        <v>417</v>
      </c>
      <c r="T4550" s="5" t="s">
        <v>417</v>
      </c>
      <c r="U4550" s="5" t="s">
        <v>417</v>
      </c>
      <c r="V4550" s="5" t="s">
        <v>417</v>
      </c>
      <c r="W4550" s="5" t="s">
        <v>417</v>
      </c>
      <c r="X4550" s="5" t="s">
        <v>417</v>
      </c>
      <c r="Y4550" s="5" t="s">
        <v>417</v>
      </c>
      <c r="Z4550" s="5" t="s">
        <v>417</v>
      </c>
      <c r="AA4550" s="5" t="s">
        <v>417</v>
      </c>
      <c r="AB4550" s="5"/>
      <c r="AC4550" s="5"/>
      <c r="AD4550" s="5"/>
      <c r="AE4550" s="5"/>
      <c r="AF4550" s="5"/>
    </row>
    <row r="4551" spans="1:32" hidden="1">
      <c r="A4551" s="5" t="s">
        <v>30132</v>
      </c>
      <c r="B4551" s="5" t="str">
        <f>IF(COUNTIF('Leads Priorizados INT'!M:M,A4551)&gt;0,"Sí","No")</f>
        <v>No</v>
      </c>
      <c r="C4551">
        <v>0</v>
      </c>
      <c r="D4551" s="6" t="s">
        <v>414</v>
      </c>
      <c r="E4551" s="5" t="s">
        <v>30133</v>
      </c>
      <c r="F4551" s="5" t="s">
        <v>152</v>
      </c>
      <c r="G4551" s="5" t="s">
        <v>443</v>
      </c>
      <c r="H4551" s="7">
        <v>461669</v>
      </c>
      <c r="I4551" s="5">
        <v>7</v>
      </c>
      <c r="J4551" s="5">
        <v>2</v>
      </c>
      <c r="K4551" s="5" t="s">
        <v>30134</v>
      </c>
      <c r="L4551" s="5">
        <v>2.5999999999999999E-2</v>
      </c>
      <c r="M4551" s="8"/>
      <c r="N4551" s="8"/>
      <c r="O4551" s="8"/>
      <c r="P4551" s="8"/>
      <c r="Q4551" s="8"/>
      <c r="R4551" s="5" t="s">
        <v>417</v>
      </c>
      <c r="S4551" s="5" t="s">
        <v>417</v>
      </c>
      <c r="T4551" s="5" t="s">
        <v>417</v>
      </c>
      <c r="U4551" s="5" t="s">
        <v>417</v>
      </c>
      <c r="V4551" s="5" t="s">
        <v>417</v>
      </c>
      <c r="W4551" s="5" t="s">
        <v>417</v>
      </c>
      <c r="X4551" s="5" t="s">
        <v>417</v>
      </c>
      <c r="Y4551" s="5" t="s">
        <v>417</v>
      </c>
      <c r="Z4551" s="5" t="s">
        <v>417</v>
      </c>
      <c r="AA4551" s="5" t="s">
        <v>417</v>
      </c>
      <c r="AB4551" s="5"/>
      <c r="AC4551" s="5"/>
      <c r="AD4551" s="5"/>
      <c r="AE4551" s="5"/>
      <c r="AF4551" s="5"/>
    </row>
    <row r="4552" spans="1:32" hidden="1">
      <c r="A4552" s="5" t="s">
        <v>30135</v>
      </c>
      <c r="B4552" s="5" t="str">
        <f>IF(COUNTIF('Leads Priorizados INT'!M:M,A4552)&gt;0,"Sí","No")</f>
        <v>No</v>
      </c>
      <c r="C4552">
        <v>0</v>
      </c>
      <c r="D4552" s="6" t="s">
        <v>414</v>
      </c>
      <c r="E4552" s="5" t="s">
        <v>30136</v>
      </c>
      <c r="F4552" s="5" t="s">
        <v>152</v>
      </c>
      <c r="G4552" s="5" t="s">
        <v>1535</v>
      </c>
      <c r="H4552" s="7">
        <v>316806</v>
      </c>
      <c r="I4552" s="5">
        <v>3</v>
      </c>
      <c r="J4552" s="5">
        <v>2</v>
      </c>
      <c r="K4552" s="5" t="s">
        <v>30137</v>
      </c>
      <c r="L4552" s="5">
        <v>2.5999999999999999E-2</v>
      </c>
      <c r="M4552" s="8">
        <v>913346000</v>
      </c>
      <c r="N4552" s="8">
        <v>913345900</v>
      </c>
      <c r="O4552" s="8"/>
      <c r="P4552" s="8"/>
      <c r="Q4552" s="8"/>
      <c r="R4552" s="5" t="s">
        <v>417</v>
      </c>
      <c r="S4552" s="5" t="s">
        <v>417</v>
      </c>
      <c r="T4552" s="5" t="s">
        <v>417</v>
      </c>
      <c r="U4552" s="5" t="s">
        <v>417</v>
      </c>
      <c r="V4552" s="5" t="s">
        <v>417</v>
      </c>
      <c r="W4552" s="5" t="s">
        <v>417</v>
      </c>
      <c r="X4552" s="5" t="s">
        <v>417</v>
      </c>
      <c r="Y4552" s="5" t="s">
        <v>417</v>
      </c>
      <c r="Z4552" s="5" t="s">
        <v>417</v>
      </c>
      <c r="AA4552" s="5" t="s">
        <v>417</v>
      </c>
      <c r="AB4552" s="5" t="s">
        <v>516</v>
      </c>
      <c r="AC4552" s="5"/>
      <c r="AD4552" s="5"/>
      <c r="AE4552" s="5"/>
      <c r="AF4552" s="5"/>
    </row>
    <row r="4553" spans="1:32" hidden="1">
      <c r="A4553" s="5" t="s">
        <v>30138</v>
      </c>
      <c r="B4553" s="5" t="str">
        <f>IF(COUNTIF('Leads Priorizados INT'!M:M,A4553)&gt;0,"Sí","No")</f>
        <v>No</v>
      </c>
      <c r="C4553">
        <v>0</v>
      </c>
      <c r="D4553" s="6" t="s">
        <v>414</v>
      </c>
      <c r="E4553" s="5" t="s">
        <v>30139</v>
      </c>
      <c r="F4553" s="5" t="s">
        <v>152</v>
      </c>
      <c r="G4553" s="5" t="s">
        <v>2638</v>
      </c>
      <c r="H4553" s="7">
        <v>639274</v>
      </c>
      <c r="I4553" s="5">
        <v>14</v>
      </c>
      <c r="J4553" s="5">
        <v>2</v>
      </c>
      <c r="K4553" s="5" t="s">
        <v>30140</v>
      </c>
      <c r="L4553" s="5">
        <v>2.5999999999999999E-2</v>
      </c>
      <c r="M4553" s="8">
        <v>912343355</v>
      </c>
      <c r="N4553" s="8">
        <v>636421911</v>
      </c>
      <c r="O4553" s="8"/>
      <c r="P4553" s="8"/>
      <c r="Q4553" s="8"/>
      <c r="R4553" s="5" t="s">
        <v>417</v>
      </c>
      <c r="S4553" s="5" t="s">
        <v>417</v>
      </c>
      <c r="T4553" s="5" t="s">
        <v>417</v>
      </c>
      <c r="U4553" s="5" t="s">
        <v>417</v>
      </c>
      <c r="V4553" s="5" t="s">
        <v>417</v>
      </c>
      <c r="W4553" s="5" t="s">
        <v>417</v>
      </c>
      <c r="X4553" s="5" t="s">
        <v>417</v>
      </c>
      <c r="Y4553" s="5" t="s">
        <v>417</v>
      </c>
      <c r="Z4553" s="5" t="s">
        <v>417</v>
      </c>
      <c r="AA4553" s="5" t="s">
        <v>417</v>
      </c>
      <c r="AB4553" s="5"/>
      <c r="AC4553" s="5"/>
      <c r="AD4553" s="5"/>
      <c r="AE4553" s="5"/>
      <c r="AF4553" s="5"/>
    </row>
    <row r="4554" spans="1:32" hidden="1">
      <c r="A4554" s="5" t="s">
        <v>30141</v>
      </c>
      <c r="B4554" s="5" t="str">
        <f>IF(COUNTIF('Leads Priorizados INT'!M:M,A4554)&gt;0,"Sí","No")</f>
        <v>No</v>
      </c>
      <c r="C4554">
        <v>0</v>
      </c>
      <c r="D4554" s="6" t="s">
        <v>414</v>
      </c>
      <c r="E4554" s="5" t="s">
        <v>30142</v>
      </c>
      <c r="F4554" s="5" t="s">
        <v>1245</v>
      </c>
      <c r="G4554" s="5" t="s">
        <v>30143</v>
      </c>
      <c r="H4554" s="7">
        <v>460286</v>
      </c>
      <c r="I4554" s="5">
        <v>1</v>
      </c>
      <c r="J4554" s="5">
        <v>1</v>
      </c>
      <c r="K4554" s="5" t="s">
        <v>30144</v>
      </c>
      <c r="L4554" s="5">
        <v>2.5999999999999999E-2</v>
      </c>
      <c r="M4554" s="8">
        <v>944557202</v>
      </c>
      <c r="N4554" s="8">
        <v>944167060</v>
      </c>
      <c r="O4554" s="8">
        <v>603795561</v>
      </c>
      <c r="P4554" s="8"/>
      <c r="Q4554" s="8"/>
      <c r="R4554" s="5" t="s">
        <v>417</v>
      </c>
      <c r="S4554" s="5" t="s">
        <v>417</v>
      </c>
      <c r="T4554" s="5" t="s">
        <v>417</v>
      </c>
      <c r="U4554" s="5" t="s">
        <v>417</v>
      </c>
      <c r="V4554" s="5" t="s">
        <v>417</v>
      </c>
      <c r="W4554" s="5" t="s">
        <v>417</v>
      </c>
      <c r="X4554" s="5" t="s">
        <v>417</v>
      </c>
      <c r="Y4554" s="5" t="s">
        <v>417</v>
      </c>
      <c r="Z4554" s="5" t="s">
        <v>417</v>
      </c>
      <c r="AA4554" s="5" t="s">
        <v>417</v>
      </c>
      <c r="AB4554" s="5"/>
      <c r="AC4554" s="5"/>
      <c r="AD4554" s="5"/>
      <c r="AE4554" s="5"/>
      <c r="AF4554" s="5"/>
    </row>
    <row r="4555" spans="1:32" hidden="1">
      <c r="A4555" s="5" t="s">
        <v>30145</v>
      </c>
      <c r="B4555" s="5" t="str">
        <f>IF(COUNTIF('Leads Priorizados INT'!M:M,A4555)&gt;0,"Sí","No")</f>
        <v>No</v>
      </c>
      <c r="C4555">
        <v>0</v>
      </c>
      <c r="D4555" s="6" t="s">
        <v>414</v>
      </c>
      <c r="E4555" s="5" t="s">
        <v>30146</v>
      </c>
      <c r="F4555" s="5" t="s">
        <v>769</v>
      </c>
      <c r="G4555" s="5" t="s">
        <v>23305</v>
      </c>
      <c r="H4555" s="7">
        <v>663126</v>
      </c>
      <c r="I4555" s="5">
        <v>2</v>
      </c>
      <c r="J4555" s="5">
        <v>2</v>
      </c>
      <c r="K4555" s="5" t="s">
        <v>30147</v>
      </c>
      <c r="L4555" s="5">
        <v>2.5899999999999999E-2</v>
      </c>
      <c r="M4555" s="8"/>
      <c r="N4555" s="8"/>
      <c r="O4555" s="8"/>
      <c r="P4555" s="8"/>
      <c r="Q4555" s="8"/>
      <c r="R4555" s="5" t="s">
        <v>417</v>
      </c>
      <c r="S4555" s="5" t="s">
        <v>417</v>
      </c>
      <c r="T4555" s="5" t="s">
        <v>417</v>
      </c>
      <c r="U4555" s="5" t="s">
        <v>417</v>
      </c>
      <c r="V4555" s="5" t="s">
        <v>417</v>
      </c>
      <c r="W4555" s="5" t="s">
        <v>417</v>
      </c>
      <c r="X4555" s="5" t="s">
        <v>417</v>
      </c>
      <c r="Y4555" s="5" t="s">
        <v>417</v>
      </c>
      <c r="Z4555" s="5" t="s">
        <v>417</v>
      </c>
      <c r="AA4555" s="5" t="s">
        <v>417</v>
      </c>
      <c r="AB4555" s="5"/>
      <c r="AC4555" s="5"/>
      <c r="AD4555" s="5"/>
      <c r="AE4555" s="5"/>
      <c r="AF4555" s="5"/>
    </row>
    <row r="4556" spans="1:32" hidden="1">
      <c r="A4556" s="5" t="s">
        <v>30148</v>
      </c>
      <c r="B4556" s="5" t="str">
        <f>IF(COUNTIF('Leads Priorizados INT'!M:M,A4556)&gt;0,"Sí","No")</f>
        <v>No</v>
      </c>
      <c r="C4556">
        <v>0</v>
      </c>
      <c r="D4556" s="6" t="s">
        <v>414</v>
      </c>
      <c r="E4556" s="5" t="s">
        <v>30149</v>
      </c>
      <c r="F4556" s="5" t="s">
        <v>431</v>
      </c>
      <c r="G4556" s="5" t="s">
        <v>3033</v>
      </c>
      <c r="H4556" s="7">
        <v>571052</v>
      </c>
      <c r="I4556" s="5">
        <v>14</v>
      </c>
      <c r="J4556" s="5">
        <v>1</v>
      </c>
      <c r="K4556" s="5" t="s">
        <v>30150</v>
      </c>
      <c r="L4556" s="5">
        <v>2.5899999999999999E-2</v>
      </c>
      <c r="M4556" s="8">
        <v>937258774</v>
      </c>
      <c r="N4556" s="8">
        <v>937250366</v>
      </c>
      <c r="O4556" s="8">
        <v>937685857</v>
      </c>
      <c r="P4556" s="8">
        <v>649239408</v>
      </c>
      <c r="Q4556" s="8">
        <v>628453314</v>
      </c>
      <c r="R4556" s="5" t="s">
        <v>417</v>
      </c>
      <c r="S4556" s="5" t="s">
        <v>417</v>
      </c>
      <c r="T4556" s="5" t="s">
        <v>417</v>
      </c>
      <c r="U4556" s="5" t="s">
        <v>417</v>
      </c>
      <c r="V4556" s="5" t="s">
        <v>417</v>
      </c>
      <c r="W4556" s="5" t="s">
        <v>417</v>
      </c>
      <c r="X4556" s="5" t="s">
        <v>417</v>
      </c>
      <c r="Y4556" s="5" t="s">
        <v>417</v>
      </c>
      <c r="Z4556" s="5" t="s">
        <v>417</v>
      </c>
      <c r="AA4556" s="5" t="s">
        <v>417</v>
      </c>
      <c r="AB4556" s="5"/>
      <c r="AC4556" s="5"/>
      <c r="AD4556" s="5"/>
      <c r="AE4556" s="5"/>
      <c r="AF4556" s="5"/>
    </row>
    <row r="4557" spans="1:32" hidden="1">
      <c r="A4557" s="5" t="s">
        <v>30151</v>
      </c>
      <c r="B4557" s="5" t="str">
        <f>IF(COUNTIF('Leads Priorizados INT'!M:M,A4557)&gt;0,"Sí","No")</f>
        <v>No</v>
      </c>
      <c r="C4557">
        <v>0</v>
      </c>
      <c r="D4557" s="6" t="s">
        <v>1234</v>
      </c>
      <c r="E4557" s="5" t="s">
        <v>30152</v>
      </c>
      <c r="F4557" s="5" t="s">
        <v>152</v>
      </c>
      <c r="G4557" s="5" t="s">
        <v>1856</v>
      </c>
      <c r="H4557" s="7">
        <v>1848083</v>
      </c>
      <c r="I4557" s="5">
        <v>1</v>
      </c>
      <c r="J4557" s="5">
        <v>1</v>
      </c>
      <c r="K4557" s="5" t="s">
        <v>30153</v>
      </c>
      <c r="L4557" s="5">
        <v>2.5899999999999999E-2</v>
      </c>
      <c r="M4557" s="8">
        <v>912225640</v>
      </c>
      <c r="N4557" s="8">
        <v>651577398</v>
      </c>
      <c r="O4557" s="8">
        <v>610773771</v>
      </c>
      <c r="P4557" s="8">
        <v>605777307</v>
      </c>
      <c r="Q4557" s="8"/>
      <c r="R4557" s="5" t="s">
        <v>417</v>
      </c>
      <c r="S4557" s="5" t="s">
        <v>417</v>
      </c>
      <c r="T4557" s="5" t="s">
        <v>417</v>
      </c>
      <c r="U4557" s="5" t="s">
        <v>417</v>
      </c>
      <c r="V4557" s="5" t="s">
        <v>417</v>
      </c>
      <c r="W4557" s="5" t="s">
        <v>417</v>
      </c>
      <c r="X4557" s="5" t="s">
        <v>417</v>
      </c>
      <c r="Y4557" s="5" t="s">
        <v>417</v>
      </c>
      <c r="Z4557" s="5" t="s">
        <v>417</v>
      </c>
      <c r="AA4557" s="5" t="s">
        <v>417</v>
      </c>
      <c r="AB4557" s="5"/>
      <c r="AC4557" s="5"/>
      <c r="AD4557" s="5"/>
      <c r="AE4557" s="5"/>
      <c r="AF4557" s="5"/>
    </row>
    <row r="4558" spans="1:32">
      <c r="A4558" s="5" t="s">
        <v>30154</v>
      </c>
      <c r="B4558" s="5" t="str">
        <f>IF(COUNTIF('Leads Priorizados INT'!M:M,A4558)&gt;0,"Sí","No")</f>
        <v>No</v>
      </c>
      <c r="C4558">
        <v>1</v>
      </c>
      <c r="D4558" s="6" t="s">
        <v>414</v>
      </c>
      <c r="E4558" s="5" t="s">
        <v>30155</v>
      </c>
      <c r="F4558" s="5" t="s">
        <v>3740</v>
      </c>
      <c r="G4558" s="5" t="s">
        <v>25229</v>
      </c>
      <c r="H4558" s="7">
        <v>1214325</v>
      </c>
      <c r="I4558" s="5">
        <v>3</v>
      </c>
      <c r="J4558" s="5">
        <v>1</v>
      </c>
      <c r="K4558" s="5" t="s">
        <v>30156</v>
      </c>
      <c r="L4558" s="5">
        <v>2.5899999999999999E-2</v>
      </c>
      <c r="M4558" s="8"/>
      <c r="N4558" s="8"/>
      <c r="O4558" s="8"/>
      <c r="P4558" s="8"/>
      <c r="Q4558" s="8"/>
      <c r="R4558" s="5" t="s">
        <v>417</v>
      </c>
      <c r="S4558" s="5" t="s">
        <v>417</v>
      </c>
      <c r="T4558" s="5" t="s">
        <v>417</v>
      </c>
      <c r="U4558" s="5" t="s">
        <v>417</v>
      </c>
      <c r="V4558" s="5" t="s">
        <v>417</v>
      </c>
      <c r="W4558" s="5" t="s">
        <v>417</v>
      </c>
      <c r="X4558" s="5" t="s">
        <v>417</v>
      </c>
      <c r="Y4558" s="5" t="s">
        <v>417</v>
      </c>
      <c r="Z4558" s="5" t="s">
        <v>417</v>
      </c>
      <c r="AA4558" s="5" t="s">
        <v>417</v>
      </c>
      <c r="AB4558" s="5"/>
      <c r="AC4558" s="5"/>
      <c r="AD4558" s="5"/>
      <c r="AE4558" s="5"/>
      <c r="AF4558" s="5"/>
    </row>
    <row r="4559" spans="1:32" hidden="1">
      <c r="A4559" s="5" t="s">
        <v>30157</v>
      </c>
      <c r="B4559" s="5" t="str">
        <f>IF(COUNTIF('Leads Priorizados INT'!M:M,A4559)&gt;0,"Sí","No")</f>
        <v>No</v>
      </c>
      <c r="C4559">
        <v>0</v>
      </c>
      <c r="D4559" s="6" t="s">
        <v>414</v>
      </c>
      <c r="E4559" s="5" t="s">
        <v>30158</v>
      </c>
      <c r="F4559" s="5" t="s">
        <v>3374</v>
      </c>
      <c r="G4559" s="5" t="s">
        <v>14956</v>
      </c>
      <c r="H4559" s="7">
        <v>1018390</v>
      </c>
      <c r="I4559" s="5">
        <v>12</v>
      </c>
      <c r="J4559" s="5">
        <v>2</v>
      </c>
      <c r="K4559" s="5" t="s">
        <v>30159</v>
      </c>
      <c r="L4559" s="5">
        <v>2.58E-2</v>
      </c>
      <c r="M4559" s="8">
        <v>968282116</v>
      </c>
      <c r="N4559" s="8">
        <v>968283737</v>
      </c>
      <c r="O4559" s="8">
        <v>669194914</v>
      </c>
      <c r="P4559" s="8"/>
      <c r="Q4559" s="8"/>
      <c r="R4559" s="5" t="s">
        <v>417</v>
      </c>
      <c r="S4559" s="5" t="s">
        <v>417</v>
      </c>
      <c r="T4559" s="5" t="s">
        <v>417</v>
      </c>
      <c r="U4559" s="5" t="s">
        <v>417</v>
      </c>
      <c r="V4559" s="5" t="s">
        <v>417</v>
      </c>
      <c r="W4559" s="5" t="s">
        <v>417</v>
      </c>
      <c r="X4559" s="5" t="s">
        <v>417</v>
      </c>
      <c r="Y4559" s="5" t="s">
        <v>417</v>
      </c>
      <c r="Z4559" s="5" t="s">
        <v>417</v>
      </c>
      <c r="AA4559" s="5" t="s">
        <v>417</v>
      </c>
      <c r="AB4559" s="5" t="s">
        <v>30160</v>
      </c>
      <c r="AC4559" s="5" t="s">
        <v>30161</v>
      </c>
      <c r="AD4559" s="5"/>
      <c r="AE4559" s="5"/>
      <c r="AF4559" s="5"/>
    </row>
    <row r="4560" spans="1:32" hidden="1">
      <c r="A4560" s="5" t="s">
        <v>30162</v>
      </c>
      <c r="B4560" s="5" t="str">
        <f>IF(COUNTIF('Leads Priorizados INT'!M:M,A4560)&gt;0,"Sí","No")</f>
        <v>No</v>
      </c>
      <c r="C4560">
        <v>0</v>
      </c>
      <c r="D4560" s="6" t="s">
        <v>414</v>
      </c>
      <c r="E4560" s="5" t="s">
        <v>30163</v>
      </c>
      <c r="F4560" s="5" t="s">
        <v>431</v>
      </c>
      <c r="G4560" s="5" t="s">
        <v>12387</v>
      </c>
      <c r="H4560" s="7">
        <v>1051326</v>
      </c>
      <c r="I4560" s="5">
        <v>7</v>
      </c>
      <c r="J4560" s="5">
        <v>2</v>
      </c>
      <c r="K4560" s="5" t="s">
        <v>30164</v>
      </c>
      <c r="L4560" s="5">
        <v>2.58E-2</v>
      </c>
      <c r="M4560" s="8">
        <v>935403494</v>
      </c>
      <c r="N4560" s="8">
        <v>966430348</v>
      </c>
      <c r="O4560" s="8">
        <v>678558295</v>
      </c>
      <c r="P4560" s="8">
        <v>649273302</v>
      </c>
      <c r="Q4560" s="8"/>
      <c r="R4560" s="5" t="s">
        <v>417</v>
      </c>
      <c r="S4560" s="5" t="s">
        <v>417</v>
      </c>
      <c r="T4560" s="5" t="s">
        <v>417</v>
      </c>
      <c r="U4560" s="5" t="s">
        <v>417</v>
      </c>
      <c r="V4560" s="5" t="s">
        <v>417</v>
      </c>
      <c r="W4560" s="5" t="s">
        <v>417</v>
      </c>
      <c r="X4560" s="5" t="s">
        <v>417</v>
      </c>
      <c r="Y4560" s="5" t="s">
        <v>417</v>
      </c>
      <c r="Z4560" s="5" t="s">
        <v>417</v>
      </c>
      <c r="AA4560" s="5" t="s">
        <v>417</v>
      </c>
      <c r="AB4560" s="5"/>
      <c r="AC4560" s="5"/>
      <c r="AD4560" s="5"/>
      <c r="AE4560" s="5"/>
      <c r="AF4560" s="5"/>
    </row>
    <row r="4561" spans="1:32" hidden="1">
      <c r="A4561" s="5" t="s">
        <v>30165</v>
      </c>
      <c r="B4561" s="5" t="str">
        <f>IF(COUNTIF('Leads Priorizados INT'!M:M,A4561)&gt;0,"Sí","No")</f>
        <v>No</v>
      </c>
      <c r="C4561">
        <v>0</v>
      </c>
      <c r="D4561" s="6" t="s">
        <v>414</v>
      </c>
      <c r="E4561" s="5" t="s">
        <v>30166</v>
      </c>
      <c r="F4561" s="5" t="s">
        <v>2944</v>
      </c>
      <c r="G4561" s="5" t="s">
        <v>11825</v>
      </c>
      <c r="H4561" s="7">
        <v>896230</v>
      </c>
      <c r="I4561" s="5">
        <v>5</v>
      </c>
      <c r="J4561" s="5">
        <v>1</v>
      </c>
      <c r="K4561" s="5" t="s">
        <v>30167</v>
      </c>
      <c r="L4561" s="5">
        <v>2.58E-2</v>
      </c>
      <c r="M4561" s="8"/>
      <c r="N4561" s="8"/>
      <c r="O4561" s="8"/>
      <c r="P4561" s="8"/>
      <c r="Q4561" s="8"/>
      <c r="R4561" s="5" t="s">
        <v>417</v>
      </c>
      <c r="S4561" s="5" t="s">
        <v>417</v>
      </c>
      <c r="T4561" s="5" t="s">
        <v>417</v>
      </c>
      <c r="U4561" s="5" t="s">
        <v>417</v>
      </c>
      <c r="V4561" s="5" t="s">
        <v>417</v>
      </c>
      <c r="W4561" s="5" t="s">
        <v>417</v>
      </c>
      <c r="X4561" s="5" t="s">
        <v>417</v>
      </c>
      <c r="Y4561" s="5" t="s">
        <v>417</v>
      </c>
      <c r="Z4561" s="5" t="s">
        <v>417</v>
      </c>
      <c r="AA4561" s="5" t="s">
        <v>417</v>
      </c>
      <c r="AB4561" s="5"/>
      <c r="AC4561" s="5"/>
      <c r="AD4561" s="5"/>
      <c r="AE4561" s="5"/>
      <c r="AF4561" s="5"/>
    </row>
    <row r="4562" spans="1:32" hidden="1">
      <c r="A4562" s="5" t="s">
        <v>30168</v>
      </c>
      <c r="B4562" s="5" t="str">
        <f>IF(COUNTIF('Leads Priorizados INT'!M:M,A4562)&gt;0,"Sí","No")</f>
        <v>No</v>
      </c>
      <c r="C4562">
        <v>0</v>
      </c>
      <c r="D4562" s="6" t="s">
        <v>414</v>
      </c>
      <c r="E4562" s="5" t="s">
        <v>30169</v>
      </c>
      <c r="F4562" s="5" t="s">
        <v>431</v>
      </c>
      <c r="G4562" s="5" t="s">
        <v>9962</v>
      </c>
      <c r="H4562" s="7">
        <v>1436470</v>
      </c>
      <c r="I4562" s="5">
        <v>15</v>
      </c>
      <c r="J4562" s="5">
        <v>1</v>
      </c>
      <c r="K4562" s="5" t="s">
        <v>30170</v>
      </c>
      <c r="L4562" s="5">
        <v>2.5700000000000001E-2</v>
      </c>
      <c r="M4562" s="8"/>
      <c r="N4562" s="8"/>
      <c r="O4562" s="8"/>
      <c r="P4562" s="8"/>
      <c r="Q4562" s="8"/>
      <c r="R4562" s="5" t="s">
        <v>417</v>
      </c>
      <c r="S4562" s="5" t="s">
        <v>417</v>
      </c>
      <c r="T4562" s="5" t="s">
        <v>417</v>
      </c>
      <c r="U4562" s="5" t="s">
        <v>417</v>
      </c>
      <c r="V4562" s="5" t="s">
        <v>417</v>
      </c>
      <c r="W4562" s="5" t="s">
        <v>417</v>
      </c>
      <c r="X4562" s="5" t="s">
        <v>417</v>
      </c>
      <c r="Y4562" s="5" t="s">
        <v>417</v>
      </c>
      <c r="Z4562" s="5" t="s">
        <v>417</v>
      </c>
      <c r="AA4562" s="5" t="s">
        <v>417</v>
      </c>
      <c r="AB4562" s="5" t="s">
        <v>30171</v>
      </c>
      <c r="AC4562" s="5"/>
      <c r="AD4562" s="5"/>
      <c r="AE4562" s="5"/>
      <c r="AF4562" s="5"/>
    </row>
    <row r="4563" spans="1:32" hidden="1">
      <c r="A4563" s="5" t="s">
        <v>30172</v>
      </c>
      <c r="B4563" s="5" t="str">
        <f>IF(COUNTIF('Leads Priorizados INT'!M:M,A4563)&gt;0,"Sí","No")</f>
        <v>No</v>
      </c>
      <c r="C4563">
        <v>0</v>
      </c>
      <c r="D4563" s="6" t="s">
        <v>414</v>
      </c>
      <c r="E4563" s="5" t="s">
        <v>30173</v>
      </c>
      <c r="F4563" s="5" t="s">
        <v>152</v>
      </c>
      <c r="G4563" s="5" t="s">
        <v>2624</v>
      </c>
      <c r="H4563" s="7">
        <v>300506</v>
      </c>
      <c r="I4563" s="5">
        <v>18</v>
      </c>
      <c r="J4563" s="5">
        <v>2</v>
      </c>
      <c r="K4563" s="5" t="s">
        <v>30174</v>
      </c>
      <c r="L4563" s="5">
        <v>2.5700000000000001E-2</v>
      </c>
      <c r="M4563" s="8"/>
      <c r="N4563" s="8"/>
      <c r="O4563" s="8"/>
      <c r="P4563" s="8"/>
      <c r="Q4563" s="8"/>
      <c r="R4563" s="5" t="s">
        <v>417</v>
      </c>
      <c r="S4563" s="5" t="s">
        <v>417</v>
      </c>
      <c r="T4563" s="5" t="s">
        <v>417</v>
      </c>
      <c r="U4563" s="5" t="s">
        <v>417</v>
      </c>
      <c r="V4563" s="5" t="s">
        <v>417</v>
      </c>
      <c r="W4563" s="5" t="s">
        <v>417</v>
      </c>
      <c r="X4563" s="5" t="s">
        <v>417</v>
      </c>
      <c r="Y4563" s="5" t="s">
        <v>417</v>
      </c>
      <c r="Z4563" s="5" t="s">
        <v>417</v>
      </c>
      <c r="AA4563" s="5" t="s">
        <v>417</v>
      </c>
      <c r="AB4563" s="5"/>
      <c r="AC4563" s="5"/>
      <c r="AD4563" s="5"/>
      <c r="AE4563" s="5"/>
      <c r="AF4563" s="5"/>
    </row>
    <row r="4564" spans="1:32" hidden="1">
      <c r="A4564" s="5" t="s">
        <v>30175</v>
      </c>
      <c r="B4564" s="5" t="str">
        <f>IF(COUNTIF('Leads Priorizados INT'!M:M,A4564)&gt;0,"Sí","No")</f>
        <v>No</v>
      </c>
      <c r="C4564">
        <v>0</v>
      </c>
      <c r="D4564" s="6" t="s">
        <v>414</v>
      </c>
      <c r="E4564" s="5" t="s">
        <v>30176</v>
      </c>
      <c r="F4564" s="5" t="s">
        <v>431</v>
      </c>
      <c r="G4564" s="5" t="s">
        <v>1864</v>
      </c>
      <c r="H4564" s="7">
        <v>2484818</v>
      </c>
      <c r="I4564" s="5">
        <v>2</v>
      </c>
      <c r="J4564" s="5">
        <v>1</v>
      </c>
      <c r="K4564" s="5" t="s">
        <v>30177</v>
      </c>
      <c r="L4564" s="5">
        <v>2.5700000000000001E-2</v>
      </c>
      <c r="M4564" s="8">
        <v>934738085</v>
      </c>
      <c r="N4564" s="8"/>
      <c r="O4564" s="8"/>
      <c r="P4564" s="8"/>
      <c r="Q4564" s="8"/>
      <c r="R4564" s="5" t="s">
        <v>417</v>
      </c>
      <c r="S4564" s="5" t="s">
        <v>417</v>
      </c>
      <c r="T4564" s="5" t="s">
        <v>417</v>
      </c>
      <c r="U4564" s="5" t="s">
        <v>417</v>
      </c>
      <c r="V4564" s="5" t="s">
        <v>417</v>
      </c>
      <c r="W4564" s="5" t="s">
        <v>417</v>
      </c>
      <c r="X4564" s="5" t="s">
        <v>417</v>
      </c>
      <c r="Y4564" s="5" t="s">
        <v>417</v>
      </c>
      <c r="Z4564" s="5" t="s">
        <v>417</v>
      </c>
      <c r="AA4564" s="5" t="s">
        <v>417</v>
      </c>
      <c r="AB4564" s="5"/>
      <c r="AC4564" s="5"/>
      <c r="AD4564" s="5"/>
      <c r="AE4564" s="5"/>
      <c r="AF4564" s="5"/>
    </row>
    <row r="4565" spans="1:32" hidden="1">
      <c r="A4565" s="5" t="s">
        <v>30178</v>
      </c>
      <c r="B4565" s="5" t="str">
        <f>IF(COUNTIF('Leads Priorizados INT'!M:M,A4565)&gt;0,"Sí","No")</f>
        <v>No</v>
      </c>
      <c r="C4565">
        <v>0</v>
      </c>
      <c r="D4565" s="6" t="s">
        <v>414</v>
      </c>
      <c r="E4565" s="5" t="s">
        <v>30179</v>
      </c>
      <c r="F4565" s="5" t="s">
        <v>152</v>
      </c>
      <c r="G4565" s="5" t="s">
        <v>1749</v>
      </c>
      <c r="H4565" s="7">
        <v>854310</v>
      </c>
      <c r="I4565" s="5">
        <v>7</v>
      </c>
      <c r="J4565" s="5">
        <v>1</v>
      </c>
      <c r="K4565" s="5" t="s">
        <v>30180</v>
      </c>
      <c r="L4565" s="5">
        <v>2.5700000000000001E-2</v>
      </c>
      <c r="M4565" s="8"/>
      <c r="N4565" s="8"/>
      <c r="O4565" s="8"/>
      <c r="P4565" s="8"/>
      <c r="Q4565" s="8"/>
      <c r="R4565" s="5" t="s">
        <v>417</v>
      </c>
      <c r="S4565" s="5" t="s">
        <v>417</v>
      </c>
      <c r="T4565" s="5" t="s">
        <v>417</v>
      </c>
      <c r="U4565" s="5" t="s">
        <v>417</v>
      </c>
      <c r="V4565" s="5" t="s">
        <v>417</v>
      </c>
      <c r="W4565" s="5" t="s">
        <v>417</v>
      </c>
      <c r="X4565" s="5" t="s">
        <v>417</v>
      </c>
      <c r="Y4565" s="5" t="s">
        <v>417</v>
      </c>
      <c r="Z4565" s="5" t="s">
        <v>417</v>
      </c>
      <c r="AA4565" s="5" t="s">
        <v>417</v>
      </c>
      <c r="AB4565" s="5"/>
      <c r="AC4565" s="5"/>
      <c r="AD4565" s="5"/>
      <c r="AE4565" s="5"/>
      <c r="AF4565" s="5"/>
    </row>
    <row r="4566" spans="1:32" hidden="1">
      <c r="A4566" s="5" t="s">
        <v>30181</v>
      </c>
      <c r="B4566" s="5" t="str">
        <f>IF(COUNTIF('Leads Priorizados INT'!M:M,A4566)&gt;0,"Sí","No")</f>
        <v>No</v>
      </c>
      <c r="C4566">
        <v>0</v>
      </c>
      <c r="D4566" s="6" t="s">
        <v>414</v>
      </c>
      <c r="E4566" s="5" t="s">
        <v>30182</v>
      </c>
      <c r="F4566" s="5" t="s">
        <v>152</v>
      </c>
      <c r="G4566" s="5" t="s">
        <v>3544</v>
      </c>
      <c r="H4566" s="7">
        <v>944524</v>
      </c>
      <c r="I4566" s="5">
        <v>4</v>
      </c>
      <c r="J4566" s="5">
        <v>1</v>
      </c>
      <c r="K4566" s="5" t="s">
        <v>30183</v>
      </c>
      <c r="L4566" s="5">
        <v>2.5700000000000001E-2</v>
      </c>
      <c r="M4566" s="8"/>
      <c r="N4566" s="8"/>
      <c r="O4566" s="8"/>
      <c r="P4566" s="8"/>
      <c r="Q4566" s="8"/>
      <c r="R4566" s="5" t="s">
        <v>417</v>
      </c>
      <c r="S4566" s="5" t="s">
        <v>417</v>
      </c>
      <c r="T4566" s="5" t="s">
        <v>417</v>
      </c>
      <c r="U4566" s="5" t="s">
        <v>417</v>
      </c>
      <c r="V4566" s="5" t="s">
        <v>417</v>
      </c>
      <c r="W4566" s="5" t="s">
        <v>417</v>
      </c>
      <c r="X4566" s="5" t="s">
        <v>417</v>
      </c>
      <c r="Y4566" s="5" t="s">
        <v>417</v>
      </c>
      <c r="Z4566" s="5" t="s">
        <v>417</v>
      </c>
      <c r="AA4566" s="5" t="s">
        <v>417</v>
      </c>
      <c r="AB4566" s="5"/>
      <c r="AC4566" s="5"/>
      <c r="AD4566" s="5"/>
      <c r="AE4566" s="5"/>
      <c r="AF4566" s="5"/>
    </row>
    <row r="4567" spans="1:32" hidden="1">
      <c r="A4567" s="5" t="s">
        <v>30184</v>
      </c>
      <c r="B4567" s="5" t="str">
        <f>IF(COUNTIF('Leads Priorizados INT'!M:M,A4567)&gt;0,"Sí","No")</f>
        <v>No</v>
      </c>
      <c r="C4567">
        <v>0</v>
      </c>
      <c r="D4567" s="6" t="s">
        <v>414</v>
      </c>
      <c r="E4567" s="5" t="s">
        <v>30185</v>
      </c>
      <c r="F4567" s="5" t="s">
        <v>581</v>
      </c>
      <c r="G4567" s="5" t="s">
        <v>2056</v>
      </c>
      <c r="H4567" s="7">
        <v>6245786</v>
      </c>
      <c r="I4567" s="5">
        <v>2</v>
      </c>
      <c r="J4567" s="5">
        <v>2</v>
      </c>
      <c r="K4567" s="5" t="s">
        <v>30186</v>
      </c>
      <c r="L4567" s="5">
        <v>2.5600000000000001E-2</v>
      </c>
      <c r="M4567" s="8"/>
      <c r="N4567" s="8"/>
      <c r="O4567" s="8"/>
      <c r="P4567" s="8"/>
      <c r="Q4567" s="8"/>
      <c r="R4567" s="5" t="s">
        <v>417</v>
      </c>
      <c r="S4567" s="5" t="s">
        <v>417</v>
      </c>
      <c r="T4567" s="5" t="s">
        <v>417</v>
      </c>
      <c r="U4567" s="5" t="s">
        <v>417</v>
      </c>
      <c r="V4567" s="5" t="s">
        <v>417</v>
      </c>
      <c r="W4567" s="5" t="s">
        <v>417</v>
      </c>
      <c r="X4567" s="5" t="s">
        <v>417</v>
      </c>
      <c r="Y4567" s="5" t="s">
        <v>417</v>
      </c>
      <c r="Z4567" s="5" t="s">
        <v>417</v>
      </c>
      <c r="AA4567" s="5" t="s">
        <v>417</v>
      </c>
      <c r="AB4567" s="5"/>
      <c r="AC4567" s="5"/>
      <c r="AD4567" s="5"/>
      <c r="AE4567" s="5"/>
      <c r="AF4567" s="5"/>
    </row>
    <row r="4568" spans="1:32" hidden="1">
      <c r="A4568" s="5" t="s">
        <v>30187</v>
      </c>
      <c r="B4568" s="5" t="str">
        <f>IF(COUNTIF('Leads Priorizados INT'!M:M,A4568)&gt;0,"Sí","No")</f>
        <v>No</v>
      </c>
      <c r="C4568">
        <v>0</v>
      </c>
      <c r="D4568" s="6" t="s">
        <v>414</v>
      </c>
      <c r="E4568" s="5" t="s">
        <v>30188</v>
      </c>
      <c r="F4568" s="5" t="s">
        <v>431</v>
      </c>
      <c r="G4568" s="5" t="s">
        <v>30189</v>
      </c>
      <c r="H4568" s="7">
        <v>527376</v>
      </c>
      <c r="I4568" s="5">
        <v>4</v>
      </c>
      <c r="J4568" s="5">
        <v>1</v>
      </c>
      <c r="K4568" s="5" t="s">
        <v>30190</v>
      </c>
      <c r="L4568" s="5">
        <v>2.5600000000000001E-2</v>
      </c>
      <c r="M4568" s="8">
        <v>937722439</v>
      </c>
      <c r="N4568" s="8">
        <v>937711173</v>
      </c>
      <c r="O4568" s="8">
        <v>937722014</v>
      </c>
      <c r="P4568" s="8">
        <v>637455939</v>
      </c>
      <c r="Q4568" s="8">
        <v>637455940</v>
      </c>
      <c r="R4568" s="5" t="s">
        <v>417</v>
      </c>
      <c r="S4568" s="5" t="s">
        <v>417</v>
      </c>
      <c r="T4568" s="5" t="s">
        <v>417</v>
      </c>
      <c r="U4568" s="5" t="s">
        <v>417</v>
      </c>
      <c r="V4568" s="5" t="s">
        <v>417</v>
      </c>
      <c r="W4568" s="5" t="s">
        <v>417</v>
      </c>
      <c r="X4568" s="5" t="s">
        <v>417</v>
      </c>
      <c r="Y4568" s="5" t="s">
        <v>417</v>
      </c>
      <c r="Z4568" s="5" t="s">
        <v>417</v>
      </c>
      <c r="AA4568" s="5" t="s">
        <v>417</v>
      </c>
      <c r="AB4568" s="5" t="s">
        <v>30191</v>
      </c>
      <c r="AC4568" s="5"/>
      <c r="AD4568" s="5"/>
      <c r="AE4568" s="5"/>
      <c r="AF4568" s="5"/>
    </row>
    <row r="4569" spans="1:32" hidden="1">
      <c r="A4569" s="5" t="s">
        <v>30192</v>
      </c>
      <c r="B4569" s="5" t="str">
        <f>IF(COUNTIF('Leads Priorizados INT'!M:M,A4569)&gt;0,"Sí","No")</f>
        <v>No</v>
      </c>
      <c r="C4569">
        <v>0</v>
      </c>
      <c r="D4569" s="6" t="s">
        <v>414</v>
      </c>
      <c r="E4569" s="5" t="s">
        <v>30193</v>
      </c>
      <c r="F4569" s="5" t="s">
        <v>431</v>
      </c>
      <c r="G4569" s="5" t="s">
        <v>9947</v>
      </c>
      <c r="H4569" s="7">
        <v>496010</v>
      </c>
      <c r="I4569" s="5">
        <v>10</v>
      </c>
      <c r="J4569" s="5">
        <v>1</v>
      </c>
      <c r="K4569" s="5" t="s">
        <v>30194</v>
      </c>
      <c r="L4569" s="5">
        <v>2.5600000000000001E-2</v>
      </c>
      <c r="M4569" s="8"/>
      <c r="N4569" s="8"/>
      <c r="O4569" s="8"/>
      <c r="P4569" s="8"/>
      <c r="Q4569" s="8"/>
      <c r="R4569" s="5" t="s">
        <v>417</v>
      </c>
      <c r="S4569" s="5" t="s">
        <v>417</v>
      </c>
      <c r="T4569" s="5" t="s">
        <v>417</v>
      </c>
      <c r="U4569" s="5" t="s">
        <v>417</v>
      </c>
      <c r="V4569" s="5" t="s">
        <v>417</v>
      </c>
      <c r="W4569" s="5" t="s">
        <v>417</v>
      </c>
      <c r="X4569" s="5" t="s">
        <v>417</v>
      </c>
      <c r="Y4569" s="5" t="s">
        <v>417</v>
      </c>
      <c r="Z4569" s="5" t="s">
        <v>417</v>
      </c>
      <c r="AA4569" s="5" t="s">
        <v>417</v>
      </c>
      <c r="AB4569" s="5"/>
      <c r="AC4569" s="5"/>
      <c r="AD4569" s="5"/>
      <c r="AE4569" s="5"/>
      <c r="AF4569" s="5"/>
    </row>
    <row r="4570" spans="1:32" hidden="1">
      <c r="A4570" s="5" t="s">
        <v>30195</v>
      </c>
      <c r="B4570" s="5" t="str">
        <f>IF(COUNTIF('Leads Priorizados INT'!M:M,A4570)&gt;0,"Sí","No")</f>
        <v>No</v>
      </c>
      <c r="C4570">
        <v>0</v>
      </c>
      <c r="D4570" s="6" t="s">
        <v>414</v>
      </c>
      <c r="E4570" s="5" t="s">
        <v>30196</v>
      </c>
      <c r="F4570" s="5" t="s">
        <v>152</v>
      </c>
      <c r="G4570" s="5" t="s">
        <v>2708</v>
      </c>
      <c r="H4570" s="7">
        <v>624537</v>
      </c>
      <c r="I4570" s="5">
        <v>3</v>
      </c>
      <c r="J4570" s="5">
        <v>1</v>
      </c>
      <c r="K4570" s="5" t="s">
        <v>30197</v>
      </c>
      <c r="L4570" s="5">
        <v>2.5600000000000001E-2</v>
      </c>
      <c r="M4570" s="8"/>
      <c r="N4570" s="8"/>
      <c r="O4570" s="8"/>
      <c r="P4570" s="8"/>
      <c r="Q4570" s="8"/>
      <c r="R4570" s="5" t="s">
        <v>417</v>
      </c>
      <c r="S4570" s="5" t="s">
        <v>417</v>
      </c>
      <c r="T4570" s="5" t="s">
        <v>417</v>
      </c>
      <c r="U4570" s="5" t="s">
        <v>417</v>
      </c>
      <c r="V4570" s="5" t="s">
        <v>417</v>
      </c>
      <c r="W4570" s="5" t="s">
        <v>417</v>
      </c>
      <c r="X4570" s="5" t="s">
        <v>417</v>
      </c>
      <c r="Y4570" s="5" t="s">
        <v>417</v>
      </c>
      <c r="Z4570" s="5" t="s">
        <v>417</v>
      </c>
      <c r="AA4570" s="5" t="s">
        <v>417</v>
      </c>
      <c r="AB4570" s="5"/>
      <c r="AC4570" s="5"/>
      <c r="AD4570" s="5"/>
      <c r="AE4570" s="5"/>
      <c r="AF4570" s="5"/>
    </row>
    <row r="4571" spans="1:32">
      <c r="A4571" s="5" t="s">
        <v>30198</v>
      </c>
      <c r="B4571" s="5" t="str">
        <f>IF(COUNTIF('Leads Priorizados INT'!M:M,A4571)&gt;0,"Sí","No")</f>
        <v>No</v>
      </c>
      <c r="C4571">
        <v>1</v>
      </c>
      <c r="D4571" s="6" t="s">
        <v>414</v>
      </c>
      <c r="E4571" s="5" t="s">
        <v>30199</v>
      </c>
      <c r="F4571" s="5" t="s">
        <v>152</v>
      </c>
      <c r="G4571" s="5" t="s">
        <v>619</v>
      </c>
      <c r="H4571" s="7">
        <v>1035510</v>
      </c>
      <c r="I4571" s="5">
        <v>7</v>
      </c>
      <c r="J4571" s="5">
        <v>2</v>
      </c>
      <c r="K4571" s="5" t="s">
        <v>30200</v>
      </c>
      <c r="L4571" s="5">
        <v>2.5600000000000001E-2</v>
      </c>
      <c r="M4571" s="8"/>
      <c r="N4571" s="8"/>
      <c r="O4571" s="8"/>
      <c r="P4571" s="8"/>
      <c r="Q4571" s="8"/>
      <c r="R4571" s="5" t="s">
        <v>417</v>
      </c>
      <c r="S4571" s="5" t="s">
        <v>417</v>
      </c>
      <c r="T4571" s="5" t="s">
        <v>417</v>
      </c>
      <c r="U4571" s="5" t="s">
        <v>417</v>
      </c>
      <c r="V4571" s="5" t="s">
        <v>417</v>
      </c>
      <c r="W4571" s="5" t="s">
        <v>417</v>
      </c>
      <c r="X4571" s="5" t="s">
        <v>417</v>
      </c>
      <c r="Y4571" s="5" t="s">
        <v>417</v>
      </c>
      <c r="Z4571" s="5" t="s">
        <v>417</v>
      </c>
      <c r="AA4571" s="5" t="s">
        <v>417</v>
      </c>
      <c r="AB4571" s="5"/>
      <c r="AC4571" s="5"/>
      <c r="AD4571" s="5"/>
      <c r="AE4571" s="5"/>
      <c r="AF4571" s="5"/>
    </row>
    <row r="4572" spans="1:32" hidden="1">
      <c r="A4572" s="5" t="s">
        <v>30201</v>
      </c>
      <c r="B4572" s="5" t="str">
        <f>IF(COUNTIF('Leads Priorizados INT'!M:M,A4572)&gt;0,"Sí","No")</f>
        <v>No</v>
      </c>
      <c r="C4572">
        <v>0</v>
      </c>
      <c r="D4572" s="6" t="s">
        <v>414</v>
      </c>
      <c r="E4572" s="5" t="s">
        <v>30202</v>
      </c>
      <c r="F4572" s="5" t="s">
        <v>700</v>
      </c>
      <c r="G4572" s="5" t="s">
        <v>15649</v>
      </c>
      <c r="H4572" s="7">
        <v>480241</v>
      </c>
      <c r="I4572" s="5">
        <v>13</v>
      </c>
      <c r="J4572" s="5">
        <v>1</v>
      </c>
      <c r="K4572" s="5" t="s">
        <v>30203</v>
      </c>
      <c r="L4572" s="5">
        <v>2.5600000000000001E-2</v>
      </c>
      <c r="M4572" s="8"/>
      <c r="N4572" s="8"/>
      <c r="O4572" s="8"/>
      <c r="P4572" s="8"/>
      <c r="Q4572" s="8"/>
      <c r="R4572" s="5" t="s">
        <v>417</v>
      </c>
      <c r="S4572" s="5" t="s">
        <v>417</v>
      </c>
      <c r="T4572" s="5" t="s">
        <v>417</v>
      </c>
      <c r="U4572" s="5" t="s">
        <v>417</v>
      </c>
      <c r="V4572" s="5" t="s">
        <v>417</v>
      </c>
      <c r="W4572" s="5" t="s">
        <v>417</v>
      </c>
      <c r="X4572" s="5" t="s">
        <v>417</v>
      </c>
      <c r="Y4572" s="5" t="s">
        <v>417</v>
      </c>
      <c r="Z4572" s="5" t="s">
        <v>417</v>
      </c>
      <c r="AA4572" s="5" t="s">
        <v>417</v>
      </c>
      <c r="AB4572" s="5"/>
      <c r="AC4572" s="5"/>
      <c r="AD4572" s="5"/>
      <c r="AE4572" s="5"/>
      <c r="AF4572" s="5"/>
    </row>
    <row r="4573" spans="1:32" hidden="1">
      <c r="A4573" s="5" t="s">
        <v>30204</v>
      </c>
      <c r="B4573" s="5" t="str">
        <f>IF(COUNTIF('Leads Priorizados INT'!M:M,A4573)&gt;0,"Sí","No")</f>
        <v>No</v>
      </c>
      <c r="C4573">
        <v>0</v>
      </c>
      <c r="D4573" s="6" t="s">
        <v>414</v>
      </c>
      <c r="E4573" s="5" t="s">
        <v>30205</v>
      </c>
      <c r="F4573" s="5" t="s">
        <v>431</v>
      </c>
      <c r="G4573" s="5" t="s">
        <v>2159</v>
      </c>
      <c r="H4573" s="7">
        <v>344916</v>
      </c>
      <c r="I4573" s="5">
        <v>2</v>
      </c>
      <c r="J4573" s="5">
        <v>2</v>
      </c>
      <c r="K4573" s="5" t="s">
        <v>30206</v>
      </c>
      <c r="L4573" s="5">
        <v>2.5499999999999998E-2</v>
      </c>
      <c r="M4573" s="8"/>
      <c r="N4573" s="8"/>
      <c r="O4573" s="8"/>
      <c r="P4573" s="8"/>
      <c r="Q4573" s="8"/>
      <c r="R4573" s="5" t="s">
        <v>417</v>
      </c>
      <c r="S4573" s="5" t="s">
        <v>417</v>
      </c>
      <c r="T4573" s="5" t="s">
        <v>417</v>
      </c>
      <c r="U4573" s="5" t="s">
        <v>417</v>
      </c>
      <c r="V4573" s="5" t="s">
        <v>417</v>
      </c>
      <c r="W4573" s="5" t="s">
        <v>417</v>
      </c>
      <c r="X4573" s="5" t="s">
        <v>417</v>
      </c>
      <c r="Y4573" s="5" t="s">
        <v>417</v>
      </c>
      <c r="Z4573" s="5" t="s">
        <v>417</v>
      </c>
      <c r="AA4573" s="5" t="s">
        <v>417</v>
      </c>
      <c r="AB4573" s="5"/>
      <c r="AC4573" s="5"/>
      <c r="AD4573" s="5"/>
      <c r="AE4573" s="5"/>
      <c r="AF4573" s="5"/>
    </row>
    <row r="4574" spans="1:32" hidden="1">
      <c r="A4574" s="5" t="s">
        <v>30207</v>
      </c>
      <c r="B4574" s="5" t="str">
        <f>IF(COUNTIF('Leads Priorizados INT'!M:M,A4574)&gt;0,"Sí","No")</f>
        <v>No</v>
      </c>
      <c r="C4574">
        <v>0</v>
      </c>
      <c r="D4574" s="6" t="s">
        <v>414</v>
      </c>
      <c r="E4574" s="5" t="s">
        <v>30208</v>
      </c>
      <c r="F4574" s="5" t="s">
        <v>700</v>
      </c>
      <c r="G4574" s="5" t="s">
        <v>9678</v>
      </c>
      <c r="H4574" s="7">
        <v>716694</v>
      </c>
      <c r="I4574" s="5">
        <v>1</v>
      </c>
      <c r="J4574" s="5">
        <v>2</v>
      </c>
      <c r="K4574" s="5" t="s">
        <v>30209</v>
      </c>
      <c r="L4574" s="5">
        <v>2.5499999999999998E-2</v>
      </c>
      <c r="M4574" s="8">
        <v>924554711</v>
      </c>
      <c r="N4574" s="8"/>
      <c r="O4574" s="8"/>
      <c r="P4574" s="8"/>
      <c r="Q4574" s="8"/>
      <c r="R4574" s="5" t="s">
        <v>417</v>
      </c>
      <c r="S4574" s="5" t="s">
        <v>417</v>
      </c>
      <c r="T4574" s="5" t="s">
        <v>417</v>
      </c>
      <c r="U4574" s="5" t="s">
        <v>417</v>
      </c>
      <c r="V4574" s="5" t="s">
        <v>417</v>
      </c>
      <c r="W4574" s="5" t="s">
        <v>417</v>
      </c>
      <c r="X4574" s="5" t="s">
        <v>417</v>
      </c>
      <c r="Y4574" s="5" t="s">
        <v>417</v>
      </c>
      <c r="Z4574" s="5" t="s">
        <v>417</v>
      </c>
      <c r="AA4574" s="5" t="s">
        <v>417</v>
      </c>
      <c r="AB4574" s="5"/>
      <c r="AC4574" s="5"/>
      <c r="AD4574" s="5"/>
      <c r="AE4574" s="5"/>
      <c r="AF4574" s="5"/>
    </row>
    <row r="4575" spans="1:32" hidden="1">
      <c r="A4575" s="5" t="s">
        <v>30210</v>
      </c>
      <c r="B4575" s="5" t="str">
        <f>IF(COUNTIF('Leads Priorizados INT'!M:M,A4575)&gt;0,"Sí","No")</f>
        <v>No</v>
      </c>
      <c r="C4575">
        <v>0</v>
      </c>
      <c r="D4575" s="6" t="s">
        <v>414</v>
      </c>
      <c r="E4575" s="5" t="s">
        <v>30211</v>
      </c>
      <c r="F4575" s="5" t="s">
        <v>431</v>
      </c>
      <c r="G4575" s="5" t="s">
        <v>432</v>
      </c>
      <c r="H4575" s="7">
        <v>354272</v>
      </c>
      <c r="I4575" s="5">
        <v>1</v>
      </c>
      <c r="J4575" s="5">
        <v>2</v>
      </c>
      <c r="K4575" s="5" t="s">
        <v>30212</v>
      </c>
      <c r="L4575" s="5">
        <v>2.5399999999999999E-2</v>
      </c>
      <c r="M4575" s="8">
        <v>935306983</v>
      </c>
      <c r="N4575" s="8"/>
      <c r="O4575" s="8"/>
      <c r="P4575" s="8"/>
      <c r="Q4575" s="8"/>
      <c r="R4575" s="5" t="s">
        <v>417</v>
      </c>
      <c r="S4575" s="5" t="s">
        <v>417</v>
      </c>
      <c r="T4575" s="5" t="s">
        <v>417</v>
      </c>
      <c r="U4575" s="5" t="s">
        <v>417</v>
      </c>
      <c r="V4575" s="5" t="s">
        <v>417</v>
      </c>
      <c r="W4575" s="5" t="s">
        <v>417</v>
      </c>
      <c r="X4575" s="5" t="s">
        <v>417</v>
      </c>
      <c r="Y4575" s="5" t="s">
        <v>417</v>
      </c>
      <c r="Z4575" s="5" t="s">
        <v>417</v>
      </c>
      <c r="AA4575" s="5" t="s">
        <v>417</v>
      </c>
      <c r="AB4575" s="5" t="s">
        <v>30213</v>
      </c>
      <c r="AC4575" s="5"/>
      <c r="AD4575" s="5"/>
      <c r="AE4575" s="5"/>
      <c r="AF4575" s="5"/>
    </row>
    <row r="4576" spans="1:32" hidden="1">
      <c r="A4576" s="5" t="s">
        <v>30214</v>
      </c>
      <c r="B4576" s="5" t="str">
        <f>IF(COUNTIF('Leads Priorizados INT'!M:M,A4576)&gt;0,"Sí","No")</f>
        <v>No</v>
      </c>
      <c r="C4576">
        <v>0</v>
      </c>
      <c r="D4576" s="6" t="s">
        <v>414</v>
      </c>
      <c r="E4576" s="5" t="s">
        <v>30215</v>
      </c>
      <c r="F4576" s="5" t="s">
        <v>3374</v>
      </c>
      <c r="G4576" s="5" t="s">
        <v>30216</v>
      </c>
      <c r="H4576" s="7">
        <v>370220</v>
      </c>
      <c r="I4576" s="5">
        <v>1</v>
      </c>
      <c r="J4576" s="5">
        <v>2</v>
      </c>
      <c r="K4576" s="5" t="s">
        <v>30217</v>
      </c>
      <c r="L4576" s="5">
        <v>2.5399999999999999E-2</v>
      </c>
      <c r="M4576" s="8">
        <v>868093338</v>
      </c>
      <c r="N4576" s="8"/>
      <c r="O4576" s="8"/>
      <c r="P4576" s="8"/>
      <c r="Q4576" s="8"/>
      <c r="R4576" s="5" t="s">
        <v>417</v>
      </c>
      <c r="S4576" s="5" t="s">
        <v>417</v>
      </c>
      <c r="T4576" s="5" t="s">
        <v>417</v>
      </c>
      <c r="U4576" s="5" t="s">
        <v>417</v>
      </c>
      <c r="V4576" s="5" t="s">
        <v>417</v>
      </c>
      <c r="W4576" s="5" t="s">
        <v>417</v>
      </c>
      <c r="X4576" s="5" t="s">
        <v>417</v>
      </c>
      <c r="Y4576" s="5" t="s">
        <v>417</v>
      </c>
      <c r="Z4576" s="5" t="s">
        <v>417</v>
      </c>
      <c r="AA4576" s="5" t="s">
        <v>417</v>
      </c>
      <c r="AB4576" s="5"/>
      <c r="AC4576" s="5"/>
      <c r="AD4576" s="5"/>
      <c r="AE4576" s="5"/>
      <c r="AF4576" s="5"/>
    </row>
    <row r="4577" spans="1:32">
      <c r="A4577" s="5" t="s">
        <v>30218</v>
      </c>
      <c r="B4577" s="5" t="str">
        <f>IF(COUNTIF('Leads Priorizados INT'!M:M,A4577)&gt;0,"Sí","No")</f>
        <v>No</v>
      </c>
      <c r="C4577">
        <v>1</v>
      </c>
      <c r="D4577" s="6" t="s">
        <v>414</v>
      </c>
      <c r="E4577" s="5" t="s">
        <v>30219</v>
      </c>
      <c r="F4577" s="5" t="s">
        <v>769</v>
      </c>
      <c r="G4577" s="5" t="s">
        <v>30220</v>
      </c>
      <c r="H4577" s="7">
        <v>345717</v>
      </c>
      <c r="I4577" s="5">
        <v>1</v>
      </c>
      <c r="J4577" s="5">
        <v>1</v>
      </c>
      <c r="K4577" s="5" t="s">
        <v>30221</v>
      </c>
      <c r="L4577" s="5">
        <v>2.5399999999999999E-2</v>
      </c>
      <c r="M4577" s="8">
        <v>637212151</v>
      </c>
      <c r="N4577" s="8">
        <v>822201475</v>
      </c>
      <c r="O4577" s="8"/>
      <c r="P4577" s="8"/>
      <c r="Q4577" s="8"/>
      <c r="R4577" s="5" t="s">
        <v>417</v>
      </c>
      <c r="S4577" s="5" t="s">
        <v>417</v>
      </c>
      <c r="T4577" s="5" t="s">
        <v>417</v>
      </c>
      <c r="U4577" s="5" t="s">
        <v>417</v>
      </c>
      <c r="V4577" s="5" t="s">
        <v>417</v>
      </c>
      <c r="W4577" s="5" t="s">
        <v>417</v>
      </c>
      <c r="X4577" s="5" t="s">
        <v>417</v>
      </c>
      <c r="Y4577" s="5" t="s">
        <v>417</v>
      </c>
      <c r="Z4577" s="5" t="s">
        <v>417</v>
      </c>
      <c r="AA4577" s="5" t="s">
        <v>417</v>
      </c>
      <c r="AB4577" s="5"/>
      <c r="AC4577" s="5"/>
      <c r="AD4577" s="5"/>
      <c r="AE4577" s="5"/>
      <c r="AF4577" s="5"/>
    </row>
    <row r="4578" spans="1:32">
      <c r="A4578" s="5" t="s">
        <v>30222</v>
      </c>
      <c r="B4578" s="5" t="str">
        <f>IF(COUNTIF('Leads Priorizados INT'!M:M,A4578)&gt;0,"Sí","No")</f>
        <v>No</v>
      </c>
      <c r="C4578">
        <v>1</v>
      </c>
      <c r="D4578" s="6" t="s">
        <v>414</v>
      </c>
      <c r="E4578" s="5" t="s">
        <v>30223</v>
      </c>
      <c r="F4578" s="5" t="s">
        <v>923</v>
      </c>
      <c r="G4578" s="5" t="s">
        <v>12675</v>
      </c>
      <c r="H4578" s="7">
        <v>556529</v>
      </c>
      <c r="I4578" s="5">
        <v>6</v>
      </c>
      <c r="J4578" s="5">
        <v>2</v>
      </c>
      <c r="K4578" s="5" t="s">
        <v>30224</v>
      </c>
      <c r="L4578" s="5">
        <v>2.53E-2</v>
      </c>
      <c r="M4578" s="8">
        <v>679120539</v>
      </c>
      <c r="N4578" s="8">
        <v>629742124</v>
      </c>
      <c r="O4578" s="8"/>
      <c r="P4578" s="8"/>
      <c r="Q4578" s="8"/>
      <c r="R4578" s="5" t="s">
        <v>417</v>
      </c>
      <c r="S4578" s="5" t="s">
        <v>417</v>
      </c>
      <c r="T4578" s="5" t="s">
        <v>417</v>
      </c>
      <c r="U4578" s="5" t="s">
        <v>417</v>
      </c>
      <c r="V4578" s="5" t="s">
        <v>417</v>
      </c>
      <c r="W4578" s="5" t="s">
        <v>417</v>
      </c>
      <c r="X4578" s="5" t="s">
        <v>417</v>
      </c>
      <c r="Y4578" s="5" t="s">
        <v>417</v>
      </c>
      <c r="Z4578" s="5" t="s">
        <v>417</v>
      </c>
      <c r="AA4578" s="5" t="s">
        <v>417</v>
      </c>
      <c r="AB4578" s="5"/>
      <c r="AC4578" s="5"/>
      <c r="AD4578" s="5"/>
      <c r="AE4578" s="5"/>
      <c r="AF4578" s="5"/>
    </row>
    <row r="4579" spans="1:32" hidden="1">
      <c r="A4579" s="5" t="s">
        <v>30225</v>
      </c>
      <c r="B4579" s="5" t="str">
        <f>IF(COUNTIF('Leads Priorizados INT'!M:M,A4579)&gt;0,"Sí","No")</f>
        <v>No</v>
      </c>
      <c r="C4579">
        <v>0</v>
      </c>
      <c r="D4579" s="6" t="s">
        <v>430</v>
      </c>
      <c r="E4579" s="5" t="s">
        <v>30226</v>
      </c>
      <c r="F4579" s="5" t="s">
        <v>10062</v>
      </c>
      <c r="G4579" s="5" t="s">
        <v>13068</v>
      </c>
      <c r="H4579" s="7">
        <v>310291</v>
      </c>
      <c r="I4579" s="5">
        <v>1</v>
      </c>
      <c r="J4579" s="5">
        <v>1</v>
      </c>
      <c r="K4579" s="5" t="s">
        <v>30227</v>
      </c>
      <c r="L4579" s="5">
        <v>2.53E-2</v>
      </c>
      <c r="M4579" s="8">
        <v>925801038</v>
      </c>
      <c r="N4579" s="8">
        <v>652147563</v>
      </c>
      <c r="O4579" s="8">
        <v>652549014</v>
      </c>
      <c r="P4579" s="8"/>
      <c r="Q4579" s="8"/>
      <c r="R4579" s="5" t="s">
        <v>417</v>
      </c>
      <c r="S4579" s="5" t="s">
        <v>417</v>
      </c>
      <c r="T4579" s="5" t="s">
        <v>417</v>
      </c>
      <c r="U4579" s="5" t="s">
        <v>417</v>
      </c>
      <c r="V4579" s="5" t="s">
        <v>417</v>
      </c>
      <c r="W4579" s="5" t="s">
        <v>417</v>
      </c>
      <c r="X4579" s="5" t="s">
        <v>417</v>
      </c>
      <c r="Y4579" s="5" t="s">
        <v>417</v>
      </c>
      <c r="Z4579" s="5" t="s">
        <v>417</v>
      </c>
      <c r="AA4579" s="5" t="s">
        <v>417</v>
      </c>
      <c r="AB4579" s="5"/>
      <c r="AC4579" s="5"/>
      <c r="AD4579" s="5"/>
      <c r="AE4579" s="5"/>
      <c r="AF4579" s="5"/>
    </row>
    <row r="4580" spans="1:32" hidden="1">
      <c r="A4580" s="5" t="s">
        <v>30228</v>
      </c>
      <c r="B4580" s="5" t="str">
        <f>IF(COUNTIF('Leads Priorizados INT'!M:M,A4580)&gt;0,"Sí","No")</f>
        <v>No</v>
      </c>
      <c r="C4580">
        <v>0</v>
      </c>
      <c r="D4580" s="6" t="s">
        <v>1234</v>
      </c>
      <c r="E4580" s="5" t="s">
        <v>30229</v>
      </c>
      <c r="F4580" s="5" t="s">
        <v>2631</v>
      </c>
      <c r="G4580" s="5" t="s">
        <v>9871</v>
      </c>
      <c r="H4580" s="7">
        <v>3581745</v>
      </c>
      <c r="I4580" s="5">
        <v>3</v>
      </c>
      <c r="J4580" s="5">
        <v>1</v>
      </c>
      <c r="K4580" s="5" t="s">
        <v>30230</v>
      </c>
      <c r="L4580" s="5">
        <v>2.52E-2</v>
      </c>
      <c r="M4580" s="8">
        <v>983665532</v>
      </c>
      <c r="N4580" s="8">
        <v>655482708</v>
      </c>
      <c r="O4580" s="8">
        <v>651944735</v>
      </c>
      <c r="P4580" s="8">
        <v>605784681</v>
      </c>
      <c r="Q4580" s="8">
        <v>605193798</v>
      </c>
      <c r="R4580" s="5" t="s">
        <v>417</v>
      </c>
      <c r="S4580" s="5" t="s">
        <v>417</v>
      </c>
      <c r="T4580" s="5" t="s">
        <v>417</v>
      </c>
      <c r="U4580" s="5" t="s">
        <v>417</v>
      </c>
      <c r="V4580" s="5" t="s">
        <v>417</v>
      </c>
      <c r="W4580" s="5" t="s">
        <v>417</v>
      </c>
      <c r="X4580" s="5" t="s">
        <v>417</v>
      </c>
      <c r="Y4580" s="5" t="s">
        <v>417</v>
      </c>
      <c r="Z4580" s="5" t="s">
        <v>417</v>
      </c>
      <c r="AA4580" s="5" t="s">
        <v>417</v>
      </c>
      <c r="AB4580" s="5"/>
      <c r="AC4580" s="5"/>
      <c r="AD4580" s="5"/>
      <c r="AE4580" s="5"/>
      <c r="AF4580" s="5"/>
    </row>
    <row r="4581" spans="1:32" hidden="1">
      <c r="A4581" s="5" t="s">
        <v>30231</v>
      </c>
      <c r="B4581" s="5" t="str">
        <f>IF(COUNTIF('Leads Priorizados INT'!M:M,A4581)&gt;0,"Sí","No")</f>
        <v>No</v>
      </c>
      <c r="C4581">
        <v>0</v>
      </c>
      <c r="D4581" s="6" t="s">
        <v>414</v>
      </c>
      <c r="E4581" s="5" t="s">
        <v>30232</v>
      </c>
      <c r="F4581" s="5" t="s">
        <v>431</v>
      </c>
      <c r="G4581" s="5" t="s">
        <v>761</v>
      </c>
      <c r="H4581" s="7">
        <v>350000</v>
      </c>
      <c r="I4581" s="5">
        <v>3</v>
      </c>
      <c r="J4581" s="5">
        <v>2</v>
      </c>
      <c r="K4581" s="5" t="s">
        <v>30233</v>
      </c>
      <c r="L4581" s="5">
        <v>2.52E-2</v>
      </c>
      <c r="M4581" s="8">
        <v>934439198</v>
      </c>
      <c r="N4581" s="8">
        <v>932964939</v>
      </c>
      <c r="O4581" s="8"/>
      <c r="P4581" s="8"/>
      <c r="Q4581" s="8"/>
      <c r="R4581" s="5" t="s">
        <v>417</v>
      </c>
      <c r="S4581" s="5" t="s">
        <v>417</v>
      </c>
      <c r="T4581" s="5" t="s">
        <v>417</v>
      </c>
      <c r="U4581" s="5" t="s">
        <v>417</v>
      </c>
      <c r="V4581" s="5" t="s">
        <v>417</v>
      </c>
      <c r="W4581" s="5" t="s">
        <v>417</v>
      </c>
      <c r="X4581" s="5" t="s">
        <v>417</v>
      </c>
      <c r="Y4581" s="5" t="s">
        <v>417</v>
      </c>
      <c r="Z4581" s="5" t="s">
        <v>417</v>
      </c>
      <c r="AA4581" s="5" t="s">
        <v>417</v>
      </c>
      <c r="AB4581" s="5"/>
      <c r="AC4581" s="5"/>
      <c r="AD4581" s="5"/>
      <c r="AE4581" s="5"/>
      <c r="AF4581" s="5"/>
    </row>
    <row r="4582" spans="1:32" hidden="1">
      <c r="A4582" s="5" t="s">
        <v>30234</v>
      </c>
      <c r="B4582" s="5" t="str">
        <f>IF(COUNTIF('Leads Priorizados INT'!M:M,A4582)&gt;0,"Sí","No")</f>
        <v>No</v>
      </c>
      <c r="C4582">
        <v>0</v>
      </c>
      <c r="D4582" s="6" t="s">
        <v>414</v>
      </c>
      <c r="E4582" s="5" t="s">
        <v>30235</v>
      </c>
      <c r="F4582" s="5" t="s">
        <v>431</v>
      </c>
      <c r="G4582" s="5" t="s">
        <v>2064</v>
      </c>
      <c r="H4582" s="7">
        <v>444915</v>
      </c>
      <c r="I4582" s="5">
        <v>4</v>
      </c>
      <c r="J4582" s="5">
        <v>1</v>
      </c>
      <c r="K4582" s="5" t="s">
        <v>30236</v>
      </c>
      <c r="L4582" s="5">
        <v>2.52E-2</v>
      </c>
      <c r="M4582" s="8"/>
      <c r="N4582" s="8"/>
      <c r="O4582" s="8"/>
      <c r="P4582" s="8"/>
      <c r="Q4582" s="8"/>
      <c r="R4582" s="5" t="s">
        <v>417</v>
      </c>
      <c r="S4582" s="5" t="s">
        <v>417</v>
      </c>
      <c r="T4582" s="5" t="s">
        <v>417</v>
      </c>
      <c r="U4582" s="5" t="s">
        <v>417</v>
      </c>
      <c r="V4582" s="5" t="s">
        <v>417</v>
      </c>
      <c r="W4582" s="5" t="s">
        <v>417</v>
      </c>
      <c r="X4582" s="5" t="s">
        <v>417</v>
      </c>
      <c r="Y4582" s="5" t="s">
        <v>417</v>
      </c>
      <c r="Z4582" s="5" t="s">
        <v>417</v>
      </c>
      <c r="AA4582" s="5" t="s">
        <v>417</v>
      </c>
      <c r="AB4582" s="5"/>
      <c r="AC4582" s="5"/>
      <c r="AD4582" s="5"/>
      <c r="AE4582" s="5"/>
      <c r="AF4582" s="5"/>
    </row>
    <row r="4583" spans="1:32">
      <c r="A4583" s="5" t="s">
        <v>30237</v>
      </c>
      <c r="B4583" s="5" t="str">
        <f>IF(COUNTIF('Leads Priorizados INT'!M:M,A4583)&gt;0,"Sí","No")</f>
        <v>No</v>
      </c>
      <c r="C4583">
        <v>1</v>
      </c>
      <c r="D4583" s="6" t="s">
        <v>414</v>
      </c>
      <c r="E4583" s="5" t="s">
        <v>30238</v>
      </c>
      <c r="F4583" s="5" t="s">
        <v>721</v>
      </c>
      <c r="G4583" s="5" t="s">
        <v>1471</v>
      </c>
      <c r="H4583" s="7">
        <v>942129</v>
      </c>
      <c r="I4583" s="5">
        <v>8</v>
      </c>
      <c r="J4583" s="5">
        <v>1</v>
      </c>
      <c r="K4583" s="5" t="s">
        <v>30239</v>
      </c>
      <c r="L4583" s="5">
        <v>2.52E-2</v>
      </c>
      <c r="M4583" s="8"/>
      <c r="N4583" s="8"/>
      <c r="O4583" s="8"/>
      <c r="P4583" s="8"/>
      <c r="Q4583" s="8"/>
      <c r="R4583" s="5" t="s">
        <v>417</v>
      </c>
      <c r="S4583" s="5" t="s">
        <v>417</v>
      </c>
      <c r="T4583" s="5" t="s">
        <v>417</v>
      </c>
      <c r="U4583" s="5" t="s">
        <v>417</v>
      </c>
      <c r="V4583" s="5" t="s">
        <v>417</v>
      </c>
      <c r="W4583" s="5" t="s">
        <v>417</v>
      </c>
      <c r="X4583" s="5" t="s">
        <v>417</v>
      </c>
      <c r="Y4583" s="5" t="s">
        <v>417</v>
      </c>
      <c r="Z4583" s="5" t="s">
        <v>417</v>
      </c>
      <c r="AA4583" s="5" t="s">
        <v>417</v>
      </c>
      <c r="AB4583" s="5"/>
      <c r="AC4583" s="5"/>
      <c r="AD4583" s="5"/>
      <c r="AE4583" s="5"/>
      <c r="AF4583" s="5"/>
    </row>
    <row r="4584" spans="1:32" hidden="1">
      <c r="A4584" s="5" t="s">
        <v>30240</v>
      </c>
      <c r="B4584" s="5" t="str">
        <f>IF(COUNTIF('Leads Priorizados INT'!M:M,A4584)&gt;0,"Sí","No")</f>
        <v>No</v>
      </c>
      <c r="C4584">
        <v>0</v>
      </c>
      <c r="D4584" s="6" t="s">
        <v>414</v>
      </c>
      <c r="E4584" s="5" t="s">
        <v>30241</v>
      </c>
      <c r="F4584" s="5" t="s">
        <v>152</v>
      </c>
      <c r="G4584" s="5" t="s">
        <v>3459</v>
      </c>
      <c r="H4584" s="7">
        <v>599650</v>
      </c>
      <c r="I4584" s="5">
        <v>3</v>
      </c>
      <c r="J4584" s="5">
        <v>1</v>
      </c>
      <c r="K4584" s="5" t="s">
        <v>30242</v>
      </c>
      <c r="L4584" s="5">
        <v>2.52E-2</v>
      </c>
      <c r="M4584" s="8"/>
      <c r="N4584" s="8"/>
      <c r="O4584" s="8"/>
      <c r="P4584" s="8"/>
      <c r="Q4584" s="8"/>
      <c r="R4584" s="5" t="s">
        <v>417</v>
      </c>
      <c r="S4584" s="5" t="s">
        <v>417</v>
      </c>
      <c r="T4584" s="5" t="s">
        <v>417</v>
      </c>
      <c r="U4584" s="5" t="s">
        <v>417</v>
      </c>
      <c r="V4584" s="5" t="s">
        <v>417</v>
      </c>
      <c r="W4584" s="5" t="s">
        <v>417</v>
      </c>
      <c r="X4584" s="5" t="s">
        <v>417</v>
      </c>
      <c r="Y4584" s="5" t="s">
        <v>417</v>
      </c>
      <c r="Z4584" s="5" t="s">
        <v>417</v>
      </c>
      <c r="AA4584" s="5" t="s">
        <v>417</v>
      </c>
      <c r="AB4584" s="5"/>
      <c r="AC4584" s="5"/>
      <c r="AD4584" s="5"/>
      <c r="AE4584" s="5"/>
      <c r="AF4584" s="5"/>
    </row>
    <row r="4585" spans="1:32" hidden="1">
      <c r="A4585" s="5" t="s">
        <v>30243</v>
      </c>
      <c r="B4585" s="5" t="str">
        <f>IF(COUNTIF('Leads Priorizados INT'!M:M,A4585)&gt;0,"Sí","No")</f>
        <v>No</v>
      </c>
      <c r="C4585">
        <v>0</v>
      </c>
      <c r="D4585" s="6" t="s">
        <v>414</v>
      </c>
      <c r="E4585" s="5" t="s">
        <v>30244</v>
      </c>
      <c r="F4585" s="5" t="s">
        <v>152</v>
      </c>
      <c r="G4585" s="5" t="s">
        <v>1535</v>
      </c>
      <c r="H4585" s="7">
        <v>376904</v>
      </c>
      <c r="I4585" s="5">
        <v>4</v>
      </c>
      <c r="J4585" s="5">
        <v>2</v>
      </c>
      <c r="K4585" s="5" t="s">
        <v>30245</v>
      </c>
      <c r="L4585" s="5">
        <v>2.52E-2</v>
      </c>
      <c r="M4585" s="8"/>
      <c r="N4585" s="8"/>
      <c r="O4585" s="8"/>
      <c r="P4585" s="8"/>
      <c r="Q4585" s="8"/>
      <c r="R4585" s="5" t="s">
        <v>417</v>
      </c>
      <c r="S4585" s="5" t="s">
        <v>417</v>
      </c>
      <c r="T4585" s="5" t="s">
        <v>417</v>
      </c>
      <c r="U4585" s="5" t="s">
        <v>417</v>
      </c>
      <c r="V4585" s="5" t="s">
        <v>417</v>
      </c>
      <c r="W4585" s="5" t="s">
        <v>417</v>
      </c>
      <c r="X4585" s="5" t="s">
        <v>417</v>
      </c>
      <c r="Y4585" s="5" t="s">
        <v>417</v>
      </c>
      <c r="Z4585" s="5" t="s">
        <v>417</v>
      </c>
      <c r="AA4585" s="5" t="s">
        <v>417</v>
      </c>
      <c r="AB4585" s="5"/>
      <c r="AC4585" s="5"/>
      <c r="AD4585" s="5"/>
      <c r="AE4585" s="5"/>
      <c r="AF4585" s="5"/>
    </row>
    <row r="4586" spans="1:32" hidden="1">
      <c r="A4586" s="5" t="s">
        <v>30246</v>
      </c>
      <c r="B4586" s="5" t="str">
        <f>IF(COUNTIF('Leads Priorizados INT'!M:M,A4586)&gt;0,"Sí","No")</f>
        <v>No</v>
      </c>
      <c r="C4586">
        <v>0</v>
      </c>
      <c r="D4586" s="6" t="s">
        <v>414</v>
      </c>
      <c r="E4586" s="5" t="s">
        <v>30247</v>
      </c>
      <c r="F4586" s="5" t="s">
        <v>152</v>
      </c>
      <c r="G4586" s="5" t="s">
        <v>9796</v>
      </c>
      <c r="H4586" s="7">
        <v>451164</v>
      </c>
      <c r="I4586" s="5">
        <v>4</v>
      </c>
      <c r="J4586" s="5">
        <v>1</v>
      </c>
      <c r="K4586" s="5" t="s">
        <v>30248</v>
      </c>
      <c r="L4586" s="5">
        <v>2.5100000000000001E-2</v>
      </c>
      <c r="M4586" s="8"/>
      <c r="N4586" s="8"/>
      <c r="O4586" s="8"/>
      <c r="P4586" s="8"/>
      <c r="Q4586" s="8"/>
      <c r="R4586" s="5" t="s">
        <v>417</v>
      </c>
      <c r="S4586" s="5" t="s">
        <v>417</v>
      </c>
      <c r="T4586" s="5" t="s">
        <v>417</v>
      </c>
      <c r="U4586" s="5" t="s">
        <v>417</v>
      </c>
      <c r="V4586" s="5" t="s">
        <v>417</v>
      </c>
      <c r="W4586" s="5" t="s">
        <v>417</v>
      </c>
      <c r="X4586" s="5" t="s">
        <v>417</v>
      </c>
      <c r="Y4586" s="5" t="s">
        <v>417</v>
      </c>
      <c r="Z4586" s="5" t="s">
        <v>417</v>
      </c>
      <c r="AA4586" s="5" t="s">
        <v>417</v>
      </c>
      <c r="AB4586" s="5"/>
      <c r="AC4586" s="5"/>
      <c r="AD4586" s="5"/>
      <c r="AE4586" s="5"/>
      <c r="AF4586" s="5"/>
    </row>
    <row r="4587" spans="1:32" hidden="1">
      <c r="A4587" s="5" t="s">
        <v>30249</v>
      </c>
      <c r="B4587" s="5" t="str">
        <f>IF(COUNTIF('Leads Priorizados INT'!M:M,A4587)&gt;0,"Sí","No")</f>
        <v>No</v>
      </c>
      <c r="C4587">
        <v>0</v>
      </c>
      <c r="D4587" s="6" t="s">
        <v>414</v>
      </c>
      <c r="E4587" s="5" t="s">
        <v>30250</v>
      </c>
      <c r="F4587" s="5" t="s">
        <v>152</v>
      </c>
      <c r="G4587" s="5" t="s">
        <v>3841</v>
      </c>
      <c r="H4587" s="7">
        <v>1032624</v>
      </c>
      <c r="I4587" s="5">
        <v>3</v>
      </c>
      <c r="J4587" s="5">
        <v>1</v>
      </c>
      <c r="K4587" s="5" t="s">
        <v>30251</v>
      </c>
      <c r="L4587" s="5">
        <v>2.5000000000000001E-2</v>
      </c>
      <c r="M4587" s="8"/>
      <c r="N4587" s="8"/>
      <c r="O4587" s="8"/>
      <c r="P4587" s="8"/>
      <c r="Q4587" s="8"/>
      <c r="R4587" s="5" t="s">
        <v>417</v>
      </c>
      <c r="S4587" s="5" t="s">
        <v>417</v>
      </c>
      <c r="T4587" s="5" t="s">
        <v>417</v>
      </c>
      <c r="U4587" s="5" t="s">
        <v>417</v>
      </c>
      <c r="V4587" s="5" t="s">
        <v>417</v>
      </c>
      <c r="W4587" s="5" t="s">
        <v>417</v>
      </c>
      <c r="X4587" s="5" t="s">
        <v>417</v>
      </c>
      <c r="Y4587" s="5" t="s">
        <v>417</v>
      </c>
      <c r="Z4587" s="5" t="s">
        <v>417</v>
      </c>
      <c r="AA4587" s="5" t="s">
        <v>417</v>
      </c>
      <c r="AB4587" s="5"/>
      <c r="AC4587" s="5"/>
      <c r="AD4587" s="5"/>
      <c r="AE4587" s="5"/>
      <c r="AF4587" s="5"/>
    </row>
    <row r="4588" spans="1:32">
      <c r="A4588" s="5" t="s">
        <v>30252</v>
      </c>
      <c r="B4588" s="5" t="str">
        <f>IF(COUNTIF('Leads Priorizados INT'!M:M,A4588)&gt;0,"Sí","No")</f>
        <v>No</v>
      </c>
      <c r="C4588">
        <v>1</v>
      </c>
      <c r="D4588" s="6" t="s">
        <v>414</v>
      </c>
      <c r="E4588" s="5" t="s">
        <v>30253</v>
      </c>
      <c r="F4588" s="5" t="s">
        <v>1382</v>
      </c>
      <c r="G4588" s="5" t="s">
        <v>15168</v>
      </c>
      <c r="H4588" s="7">
        <v>586720</v>
      </c>
      <c r="I4588" s="5">
        <v>5</v>
      </c>
      <c r="J4588" s="5">
        <v>2</v>
      </c>
      <c r="K4588" s="5" t="s">
        <v>30254</v>
      </c>
      <c r="L4588" s="5">
        <v>2.5000000000000001E-2</v>
      </c>
      <c r="M4588" s="8"/>
      <c r="N4588" s="8"/>
      <c r="O4588" s="8"/>
      <c r="P4588" s="8"/>
      <c r="Q4588" s="8"/>
      <c r="R4588" s="5" t="s">
        <v>417</v>
      </c>
      <c r="S4588" s="5" t="s">
        <v>417</v>
      </c>
      <c r="T4588" s="5" t="s">
        <v>417</v>
      </c>
      <c r="U4588" s="5" t="s">
        <v>417</v>
      </c>
      <c r="V4588" s="5" t="s">
        <v>417</v>
      </c>
      <c r="W4588" s="5" t="s">
        <v>417</v>
      </c>
      <c r="X4588" s="5" t="s">
        <v>417</v>
      </c>
      <c r="Y4588" s="5" t="s">
        <v>417</v>
      </c>
      <c r="Z4588" s="5" t="s">
        <v>417</v>
      </c>
      <c r="AA4588" s="5" t="s">
        <v>417</v>
      </c>
      <c r="AB4588" s="5"/>
      <c r="AC4588" s="5"/>
      <c r="AD4588" s="5"/>
      <c r="AE4588" s="5"/>
      <c r="AF4588" s="5"/>
    </row>
    <row r="4589" spans="1:32" hidden="1">
      <c r="A4589" s="5" t="s">
        <v>30255</v>
      </c>
      <c r="B4589" s="5" t="str">
        <f>IF(COUNTIF('Leads Priorizados INT'!M:M,A4589)&gt;0,"Sí","No")</f>
        <v>No</v>
      </c>
      <c r="C4589">
        <v>0</v>
      </c>
      <c r="D4589" s="6" t="s">
        <v>414</v>
      </c>
      <c r="E4589" s="5" t="s">
        <v>30256</v>
      </c>
      <c r="F4589" s="5" t="s">
        <v>1065</v>
      </c>
      <c r="G4589" s="5" t="s">
        <v>21315</v>
      </c>
      <c r="H4589" s="7">
        <v>1011759</v>
      </c>
      <c r="I4589" s="5">
        <v>2</v>
      </c>
      <c r="J4589" s="5">
        <v>2</v>
      </c>
      <c r="K4589" s="5" t="s">
        <v>30257</v>
      </c>
      <c r="L4589" s="5">
        <v>2.4899999999999999E-2</v>
      </c>
      <c r="M4589" s="8"/>
      <c r="N4589" s="8"/>
      <c r="O4589" s="8"/>
      <c r="P4589" s="8"/>
      <c r="Q4589" s="8"/>
      <c r="R4589" s="5" t="s">
        <v>417</v>
      </c>
      <c r="S4589" s="5" t="s">
        <v>417</v>
      </c>
      <c r="T4589" s="5" t="s">
        <v>417</v>
      </c>
      <c r="U4589" s="5" t="s">
        <v>417</v>
      </c>
      <c r="V4589" s="5" t="s">
        <v>417</v>
      </c>
      <c r="W4589" s="5" t="s">
        <v>417</v>
      </c>
      <c r="X4589" s="5" t="s">
        <v>417</v>
      </c>
      <c r="Y4589" s="5" t="s">
        <v>417</v>
      </c>
      <c r="Z4589" s="5" t="s">
        <v>417</v>
      </c>
      <c r="AA4589" s="5" t="s">
        <v>417</v>
      </c>
      <c r="AB4589" s="5"/>
      <c r="AC4589" s="5"/>
      <c r="AD4589" s="5"/>
      <c r="AE4589" s="5"/>
      <c r="AF4589" s="5"/>
    </row>
    <row r="4590" spans="1:32" hidden="1">
      <c r="A4590" s="5" t="s">
        <v>30258</v>
      </c>
      <c r="B4590" s="5" t="str">
        <f>IF(COUNTIF('Leads Priorizados INT'!M:M,A4590)&gt;0,"Sí","No")</f>
        <v>No</v>
      </c>
      <c r="C4590">
        <v>0</v>
      </c>
      <c r="D4590" s="6" t="s">
        <v>414</v>
      </c>
      <c r="E4590" s="5" t="s">
        <v>30259</v>
      </c>
      <c r="F4590" s="5" t="s">
        <v>3374</v>
      </c>
      <c r="G4590" s="5" t="s">
        <v>18905</v>
      </c>
      <c r="H4590" s="7">
        <v>2216462</v>
      </c>
      <c r="I4590" s="5">
        <v>14</v>
      </c>
      <c r="J4590" s="5">
        <v>1</v>
      </c>
      <c r="K4590" s="5" t="s">
        <v>30260</v>
      </c>
      <c r="L4590" s="5">
        <v>2.4899999999999999E-2</v>
      </c>
      <c r="M4590" s="8">
        <v>968529214</v>
      </c>
      <c r="N4590" s="8">
        <v>968527367</v>
      </c>
      <c r="O4590" s="8">
        <v>968202621</v>
      </c>
      <c r="P4590" s="8"/>
      <c r="Q4590" s="8"/>
      <c r="R4590" s="5" t="s">
        <v>417</v>
      </c>
      <c r="S4590" s="5" t="s">
        <v>417</v>
      </c>
      <c r="T4590" s="5" t="s">
        <v>417</v>
      </c>
      <c r="U4590" s="5" t="s">
        <v>417</v>
      </c>
      <c r="V4590" s="5" t="s">
        <v>417</v>
      </c>
      <c r="W4590" s="5" t="s">
        <v>417</v>
      </c>
      <c r="X4590" s="5" t="s">
        <v>417</v>
      </c>
      <c r="Y4590" s="5" t="s">
        <v>417</v>
      </c>
      <c r="Z4590" s="5" t="s">
        <v>417</v>
      </c>
      <c r="AA4590" s="5" t="s">
        <v>417</v>
      </c>
      <c r="AB4590" s="5" t="s">
        <v>30261</v>
      </c>
      <c r="AC4590" s="5"/>
      <c r="AD4590" s="5"/>
      <c r="AE4590" s="5"/>
      <c r="AF4590" s="5"/>
    </row>
    <row r="4591" spans="1:32" hidden="1">
      <c r="A4591" s="5" t="s">
        <v>30262</v>
      </c>
      <c r="B4591" s="5" t="str">
        <f>IF(COUNTIF('Leads Priorizados INT'!M:M,A4591)&gt;0,"Sí","No")</f>
        <v>No</v>
      </c>
      <c r="C4591">
        <v>0</v>
      </c>
      <c r="D4591" s="6" t="s">
        <v>430</v>
      </c>
      <c r="E4591" s="5" t="s">
        <v>30263</v>
      </c>
      <c r="F4591" s="5" t="s">
        <v>2631</v>
      </c>
      <c r="G4591" s="5" t="s">
        <v>29855</v>
      </c>
      <c r="H4591" s="7">
        <v>4577159</v>
      </c>
      <c r="I4591" s="5">
        <v>9</v>
      </c>
      <c r="J4591" s="5">
        <v>2</v>
      </c>
      <c r="K4591" s="5" t="s">
        <v>30264</v>
      </c>
      <c r="L4591" s="5">
        <v>2.4899999999999999E-2</v>
      </c>
      <c r="M4591" s="8">
        <v>983846919</v>
      </c>
      <c r="N4591" s="8">
        <v>983404520</v>
      </c>
      <c r="O4591" s="8">
        <v>983404526</v>
      </c>
      <c r="P4591" s="8">
        <v>647328970</v>
      </c>
      <c r="Q4591" s="8">
        <v>645584919</v>
      </c>
      <c r="R4591" s="5" t="s">
        <v>417</v>
      </c>
      <c r="S4591" s="5" t="s">
        <v>417</v>
      </c>
      <c r="T4591" s="5" t="s">
        <v>417</v>
      </c>
      <c r="U4591" s="5" t="s">
        <v>417</v>
      </c>
      <c r="V4591" s="5" t="s">
        <v>417</v>
      </c>
      <c r="W4591" s="5" t="s">
        <v>417</v>
      </c>
      <c r="X4591" s="5" t="s">
        <v>417</v>
      </c>
      <c r="Y4591" s="5" t="s">
        <v>417</v>
      </c>
      <c r="Z4591" s="5" t="s">
        <v>417</v>
      </c>
      <c r="AA4591" s="5" t="s">
        <v>417</v>
      </c>
      <c r="AB4591" s="5"/>
      <c r="AC4591" s="5"/>
      <c r="AD4591" s="5"/>
      <c r="AE4591" s="5"/>
      <c r="AF4591" s="5"/>
    </row>
    <row r="4592" spans="1:32" hidden="1">
      <c r="A4592" s="5" t="s">
        <v>30265</v>
      </c>
      <c r="B4592" s="5" t="str">
        <f>IF(COUNTIF('Leads Priorizados INT'!M:M,A4592)&gt;0,"Sí","No")</f>
        <v>No</v>
      </c>
      <c r="C4592">
        <v>0</v>
      </c>
      <c r="D4592" s="6" t="s">
        <v>414</v>
      </c>
      <c r="E4592" s="5" t="s">
        <v>30266</v>
      </c>
      <c r="F4592" s="5" t="s">
        <v>1328</v>
      </c>
      <c r="G4592" s="5" t="s">
        <v>30267</v>
      </c>
      <c r="H4592" s="7">
        <v>4504827</v>
      </c>
      <c r="I4592" s="5">
        <v>20</v>
      </c>
      <c r="J4592" s="5">
        <v>1</v>
      </c>
      <c r="K4592" s="5" t="s">
        <v>30268</v>
      </c>
      <c r="L4592" s="5">
        <v>2.4899999999999999E-2</v>
      </c>
      <c r="M4592" s="8"/>
      <c r="N4592" s="8"/>
      <c r="O4592" s="8"/>
      <c r="P4592" s="8"/>
      <c r="Q4592" s="8"/>
      <c r="R4592" s="5" t="s">
        <v>417</v>
      </c>
      <c r="S4592" s="5" t="s">
        <v>417</v>
      </c>
      <c r="T4592" s="5" t="s">
        <v>417</v>
      </c>
      <c r="U4592" s="5" t="s">
        <v>417</v>
      </c>
      <c r="V4592" s="5" t="s">
        <v>417</v>
      </c>
      <c r="W4592" s="5" t="s">
        <v>417</v>
      </c>
      <c r="X4592" s="5" t="s">
        <v>417</v>
      </c>
      <c r="Y4592" s="5" t="s">
        <v>417</v>
      </c>
      <c r="Z4592" s="5" t="s">
        <v>417</v>
      </c>
      <c r="AA4592" s="5" t="s">
        <v>417</v>
      </c>
      <c r="AB4592" s="5"/>
      <c r="AC4592" s="5"/>
      <c r="AD4592" s="5"/>
      <c r="AE4592" s="5"/>
      <c r="AF4592" s="5"/>
    </row>
    <row r="4593" spans="1:32" hidden="1">
      <c r="A4593" s="5" t="s">
        <v>30269</v>
      </c>
      <c r="B4593" s="5" t="str">
        <f>IF(COUNTIF('Leads Priorizados INT'!M:M,A4593)&gt;0,"Sí","No")</f>
        <v>No</v>
      </c>
      <c r="C4593">
        <v>0</v>
      </c>
      <c r="D4593" s="6" t="s">
        <v>430</v>
      </c>
      <c r="E4593" s="5" t="s">
        <v>30270</v>
      </c>
      <c r="F4593" s="5" t="s">
        <v>152</v>
      </c>
      <c r="G4593" s="5" t="s">
        <v>3544</v>
      </c>
      <c r="H4593" s="7">
        <v>618125</v>
      </c>
      <c r="I4593" s="5">
        <v>5</v>
      </c>
      <c r="J4593" s="5">
        <v>1</v>
      </c>
      <c r="K4593" s="5" t="s">
        <v>30271</v>
      </c>
      <c r="L4593" s="5">
        <v>2.4899999999999999E-2</v>
      </c>
      <c r="M4593" s="8">
        <v>910118248</v>
      </c>
      <c r="N4593" s="8">
        <v>692028123</v>
      </c>
      <c r="O4593" s="8">
        <v>692089904</v>
      </c>
      <c r="P4593" s="8">
        <v>656670297</v>
      </c>
      <c r="Q4593" s="8"/>
      <c r="R4593" s="5" t="s">
        <v>417</v>
      </c>
      <c r="S4593" s="5" t="s">
        <v>417</v>
      </c>
      <c r="T4593" s="5" t="s">
        <v>417</v>
      </c>
      <c r="U4593" s="5" t="s">
        <v>417</v>
      </c>
      <c r="V4593" s="5" t="s">
        <v>417</v>
      </c>
      <c r="W4593" s="5" t="s">
        <v>417</v>
      </c>
      <c r="X4593" s="5" t="s">
        <v>417</v>
      </c>
      <c r="Y4593" s="5" t="s">
        <v>417</v>
      </c>
      <c r="Z4593" s="5" t="s">
        <v>417</v>
      </c>
      <c r="AA4593" s="5" t="s">
        <v>417</v>
      </c>
      <c r="AB4593" s="5"/>
      <c r="AC4593" s="5"/>
      <c r="AD4593" s="5"/>
      <c r="AE4593" s="5"/>
      <c r="AF4593" s="5"/>
    </row>
    <row r="4594" spans="1:32" hidden="1">
      <c r="A4594" s="5" t="s">
        <v>30272</v>
      </c>
      <c r="B4594" s="5" t="str">
        <f>IF(COUNTIF('Leads Priorizados INT'!M:M,A4594)&gt;0,"Sí","No")</f>
        <v>No</v>
      </c>
      <c r="C4594">
        <v>0</v>
      </c>
      <c r="D4594" s="6" t="s">
        <v>1234</v>
      </c>
      <c r="E4594" s="5" t="s">
        <v>30273</v>
      </c>
      <c r="F4594" s="5" t="s">
        <v>431</v>
      </c>
      <c r="G4594" s="5" t="s">
        <v>10775</v>
      </c>
      <c r="H4594" s="7">
        <v>707579</v>
      </c>
      <c r="I4594" s="5">
        <v>3</v>
      </c>
      <c r="J4594" s="5">
        <v>1</v>
      </c>
      <c r="K4594" s="5" t="s">
        <v>30274</v>
      </c>
      <c r="L4594" s="5">
        <v>2.4799999999999999E-2</v>
      </c>
      <c r="M4594" s="8">
        <v>937970594</v>
      </c>
      <c r="N4594" s="8">
        <v>653583276</v>
      </c>
      <c r="O4594" s="8"/>
      <c r="P4594" s="8"/>
      <c r="Q4594" s="8"/>
      <c r="R4594" s="5" t="s">
        <v>417</v>
      </c>
      <c r="S4594" s="5" t="s">
        <v>417</v>
      </c>
      <c r="T4594" s="5" t="s">
        <v>417</v>
      </c>
      <c r="U4594" s="5" t="s">
        <v>417</v>
      </c>
      <c r="V4594" s="5" t="s">
        <v>417</v>
      </c>
      <c r="W4594" s="5" t="s">
        <v>417</v>
      </c>
      <c r="X4594" s="5" t="s">
        <v>417</v>
      </c>
      <c r="Y4594" s="5" t="s">
        <v>417</v>
      </c>
      <c r="Z4594" s="5" t="s">
        <v>417</v>
      </c>
      <c r="AA4594" s="5" t="s">
        <v>417</v>
      </c>
      <c r="AB4594" s="5"/>
      <c r="AC4594" s="5"/>
      <c r="AD4594" s="5"/>
      <c r="AE4594" s="5"/>
      <c r="AF4594" s="5"/>
    </row>
    <row r="4595" spans="1:32" hidden="1">
      <c r="A4595" s="5" t="s">
        <v>30275</v>
      </c>
      <c r="B4595" s="5" t="str">
        <f>IF(COUNTIF('Leads Priorizados INT'!M:M,A4595)&gt;0,"Sí","No")</f>
        <v>No</v>
      </c>
      <c r="C4595">
        <v>0</v>
      </c>
      <c r="D4595" s="6" t="s">
        <v>414</v>
      </c>
      <c r="E4595" s="5" t="s">
        <v>30276</v>
      </c>
      <c r="F4595" s="5" t="s">
        <v>431</v>
      </c>
      <c r="G4595" s="5" t="s">
        <v>2159</v>
      </c>
      <c r="H4595" s="7">
        <v>334893</v>
      </c>
      <c r="I4595" s="5">
        <v>1</v>
      </c>
      <c r="J4595" s="5">
        <v>1</v>
      </c>
      <c r="K4595" s="5" t="s">
        <v>30277</v>
      </c>
      <c r="L4595" s="5">
        <v>2.4799999999999999E-2</v>
      </c>
      <c r="M4595" s="8">
        <v>936761687</v>
      </c>
      <c r="N4595" s="8"/>
      <c r="O4595" s="8"/>
      <c r="P4595" s="8"/>
      <c r="Q4595" s="8"/>
      <c r="R4595" s="5" t="s">
        <v>417</v>
      </c>
      <c r="S4595" s="5" t="s">
        <v>417</v>
      </c>
      <c r="T4595" s="5" t="s">
        <v>417</v>
      </c>
      <c r="U4595" s="5" t="s">
        <v>417</v>
      </c>
      <c r="V4595" s="5" t="s">
        <v>417</v>
      </c>
      <c r="W4595" s="5" t="s">
        <v>417</v>
      </c>
      <c r="X4595" s="5" t="s">
        <v>417</v>
      </c>
      <c r="Y4595" s="5" t="s">
        <v>417</v>
      </c>
      <c r="Z4595" s="5" t="s">
        <v>417</v>
      </c>
      <c r="AA4595" s="5" t="s">
        <v>417</v>
      </c>
      <c r="AB4595" s="5"/>
      <c r="AC4595" s="5"/>
      <c r="AD4595" s="5"/>
      <c r="AE4595" s="5"/>
      <c r="AF4595" s="5"/>
    </row>
    <row r="4596" spans="1:32" hidden="1">
      <c r="A4596" s="5" t="s">
        <v>30278</v>
      </c>
      <c r="B4596" s="5" t="str">
        <f>IF(COUNTIF('Leads Priorizados INT'!M:M,A4596)&gt;0,"Sí","No")</f>
        <v>No</v>
      </c>
      <c r="C4596">
        <v>0</v>
      </c>
      <c r="D4596" s="6" t="s">
        <v>414</v>
      </c>
      <c r="E4596" s="5" t="s">
        <v>30279</v>
      </c>
      <c r="F4596" s="5" t="s">
        <v>152</v>
      </c>
      <c r="G4596" s="5" t="s">
        <v>505</v>
      </c>
      <c r="H4596" s="7">
        <v>849977</v>
      </c>
      <c r="I4596" s="5">
        <v>7</v>
      </c>
      <c r="J4596" s="5">
        <v>1</v>
      </c>
      <c r="K4596" s="5" t="s">
        <v>30280</v>
      </c>
      <c r="L4596" s="5">
        <v>2.47E-2</v>
      </c>
      <c r="M4596" s="8"/>
      <c r="N4596" s="8"/>
      <c r="O4596" s="8"/>
      <c r="P4596" s="8"/>
      <c r="Q4596" s="8"/>
      <c r="R4596" s="5" t="s">
        <v>417</v>
      </c>
      <c r="S4596" s="5" t="s">
        <v>417</v>
      </c>
      <c r="T4596" s="5" t="s">
        <v>417</v>
      </c>
      <c r="U4596" s="5" t="s">
        <v>417</v>
      </c>
      <c r="V4596" s="5" t="s">
        <v>417</v>
      </c>
      <c r="W4596" s="5" t="s">
        <v>417</v>
      </c>
      <c r="X4596" s="5" t="s">
        <v>417</v>
      </c>
      <c r="Y4596" s="5" t="s">
        <v>417</v>
      </c>
      <c r="Z4596" s="5" t="s">
        <v>417</v>
      </c>
      <c r="AA4596" s="5" t="s">
        <v>417</v>
      </c>
      <c r="AB4596" s="5"/>
      <c r="AC4596" s="5"/>
      <c r="AD4596" s="5"/>
      <c r="AE4596" s="5"/>
      <c r="AF4596" s="5"/>
    </row>
    <row r="4597" spans="1:32" hidden="1">
      <c r="A4597" s="5" t="s">
        <v>30281</v>
      </c>
      <c r="B4597" s="5" t="str">
        <f>IF(COUNTIF('Leads Priorizados INT'!M:M,A4597)&gt;0,"Sí","No")</f>
        <v>No</v>
      </c>
      <c r="C4597">
        <v>0</v>
      </c>
      <c r="D4597" s="6" t="s">
        <v>414</v>
      </c>
      <c r="E4597" s="5" t="s">
        <v>30282</v>
      </c>
      <c r="F4597" s="5" t="s">
        <v>152</v>
      </c>
      <c r="G4597" s="5" t="s">
        <v>2332</v>
      </c>
      <c r="H4597" s="7">
        <v>1252843</v>
      </c>
      <c r="I4597" s="5">
        <v>5</v>
      </c>
      <c r="J4597" s="5">
        <v>1</v>
      </c>
      <c r="K4597" s="5" t="s">
        <v>30283</v>
      </c>
      <c r="L4597" s="5">
        <v>2.47E-2</v>
      </c>
      <c r="M4597" s="8"/>
      <c r="N4597" s="8"/>
      <c r="O4597" s="8"/>
      <c r="P4597" s="8"/>
      <c r="Q4597" s="8"/>
      <c r="R4597" s="5" t="s">
        <v>417</v>
      </c>
      <c r="S4597" s="5" t="s">
        <v>417</v>
      </c>
      <c r="T4597" s="5" t="s">
        <v>417</v>
      </c>
      <c r="U4597" s="5" t="s">
        <v>417</v>
      </c>
      <c r="V4597" s="5" t="s">
        <v>417</v>
      </c>
      <c r="W4597" s="5" t="s">
        <v>417</v>
      </c>
      <c r="X4597" s="5" t="s">
        <v>417</v>
      </c>
      <c r="Y4597" s="5" t="s">
        <v>417</v>
      </c>
      <c r="Z4597" s="5" t="s">
        <v>417</v>
      </c>
      <c r="AA4597" s="5" t="s">
        <v>417</v>
      </c>
      <c r="AB4597" s="5"/>
      <c r="AC4597" s="5"/>
      <c r="AD4597" s="5"/>
      <c r="AE4597" s="5"/>
      <c r="AF4597" s="5"/>
    </row>
    <row r="4598" spans="1:32" hidden="1">
      <c r="A4598" s="5" t="s">
        <v>30284</v>
      </c>
      <c r="B4598" s="5" t="str">
        <f>IF(COUNTIF('Leads Priorizados INT'!M:M,A4598)&gt;0,"Sí","No")</f>
        <v>No</v>
      </c>
      <c r="C4598">
        <v>0</v>
      </c>
      <c r="D4598" s="6" t="s">
        <v>414</v>
      </c>
      <c r="E4598" s="5" t="s">
        <v>30285</v>
      </c>
      <c r="F4598" s="5" t="s">
        <v>152</v>
      </c>
      <c r="G4598" s="5" t="s">
        <v>1535</v>
      </c>
      <c r="H4598" s="7">
        <v>2529896</v>
      </c>
      <c r="I4598" s="5">
        <v>14</v>
      </c>
      <c r="J4598" s="5">
        <v>1</v>
      </c>
      <c r="K4598" s="5" t="s">
        <v>30286</v>
      </c>
      <c r="L4598" s="5">
        <v>2.47E-2</v>
      </c>
      <c r="M4598" s="8">
        <v>913790600</v>
      </c>
      <c r="N4598" s="8"/>
      <c r="O4598" s="8"/>
      <c r="P4598" s="8"/>
      <c r="Q4598" s="8"/>
      <c r="R4598" s="5" t="s">
        <v>417</v>
      </c>
      <c r="S4598" s="5" t="s">
        <v>417</v>
      </c>
      <c r="T4598" s="5" t="s">
        <v>417</v>
      </c>
      <c r="U4598" s="5" t="s">
        <v>417</v>
      </c>
      <c r="V4598" s="5" t="s">
        <v>417</v>
      </c>
      <c r="W4598" s="5" t="s">
        <v>417</v>
      </c>
      <c r="X4598" s="5" t="s">
        <v>417</v>
      </c>
      <c r="Y4598" s="5" t="s">
        <v>417</v>
      </c>
      <c r="Z4598" s="5" t="s">
        <v>417</v>
      </c>
      <c r="AA4598" s="5" t="s">
        <v>417</v>
      </c>
      <c r="AB4598" s="5" t="s">
        <v>30287</v>
      </c>
      <c r="AC4598" s="5" t="s">
        <v>30288</v>
      </c>
      <c r="AD4598" s="5"/>
      <c r="AE4598" s="5"/>
      <c r="AF4598" s="5"/>
    </row>
    <row r="4599" spans="1:32" hidden="1">
      <c r="A4599" s="5" t="s">
        <v>30289</v>
      </c>
      <c r="B4599" s="5" t="str">
        <f>IF(COUNTIF('Leads Priorizados INT'!M:M,A4599)&gt;0,"Sí","No")</f>
        <v>No</v>
      </c>
      <c r="C4599">
        <v>0</v>
      </c>
      <c r="D4599" s="6" t="s">
        <v>414</v>
      </c>
      <c r="E4599" s="5" t="s">
        <v>30290</v>
      </c>
      <c r="F4599" s="5" t="s">
        <v>1245</v>
      </c>
      <c r="G4599" s="5" t="s">
        <v>2477</v>
      </c>
      <c r="H4599" s="7">
        <v>537830</v>
      </c>
      <c r="I4599" s="5">
        <v>4</v>
      </c>
      <c r="J4599" s="5">
        <v>2</v>
      </c>
      <c r="K4599" s="5" t="s">
        <v>30291</v>
      </c>
      <c r="L4599" s="5">
        <v>2.47E-2</v>
      </c>
      <c r="M4599" s="8"/>
      <c r="N4599" s="8"/>
      <c r="O4599" s="8"/>
      <c r="P4599" s="8"/>
      <c r="Q4599" s="8"/>
      <c r="R4599" s="5" t="s">
        <v>417</v>
      </c>
      <c r="S4599" s="5" t="s">
        <v>417</v>
      </c>
      <c r="T4599" s="5" t="s">
        <v>417</v>
      </c>
      <c r="U4599" s="5" t="s">
        <v>417</v>
      </c>
      <c r="V4599" s="5" t="s">
        <v>417</v>
      </c>
      <c r="W4599" s="5" t="s">
        <v>417</v>
      </c>
      <c r="X4599" s="5" t="s">
        <v>417</v>
      </c>
      <c r="Y4599" s="5" t="s">
        <v>417</v>
      </c>
      <c r="Z4599" s="5" t="s">
        <v>417</v>
      </c>
      <c r="AA4599" s="5" t="s">
        <v>417</v>
      </c>
      <c r="AB4599" s="5"/>
      <c r="AC4599" s="5"/>
      <c r="AD4599" s="5"/>
      <c r="AE4599" s="5"/>
      <c r="AF4599" s="5"/>
    </row>
    <row r="4600" spans="1:32" hidden="1">
      <c r="A4600" s="5" t="s">
        <v>30292</v>
      </c>
      <c r="B4600" s="5" t="str">
        <f>IF(COUNTIF('Leads Priorizados INT'!M:M,A4600)&gt;0,"Sí","No")</f>
        <v>No</v>
      </c>
      <c r="C4600">
        <v>0</v>
      </c>
      <c r="D4600" s="6" t="s">
        <v>430</v>
      </c>
      <c r="E4600" s="5" t="s">
        <v>30293</v>
      </c>
      <c r="F4600" s="5" t="s">
        <v>1382</v>
      </c>
      <c r="G4600" s="5" t="s">
        <v>30294</v>
      </c>
      <c r="H4600" s="7">
        <v>2165148</v>
      </c>
      <c r="I4600" s="5">
        <v>26</v>
      </c>
      <c r="J4600" s="5">
        <v>1</v>
      </c>
      <c r="K4600" s="5" t="s">
        <v>30295</v>
      </c>
      <c r="L4600" s="5">
        <v>2.47E-2</v>
      </c>
      <c r="M4600" s="8">
        <v>961451040</v>
      </c>
      <c r="N4600" s="8">
        <v>961401152</v>
      </c>
      <c r="O4600" s="8">
        <v>682759937</v>
      </c>
      <c r="P4600" s="8">
        <v>656307574</v>
      </c>
      <c r="Q4600" s="8">
        <v>645495522</v>
      </c>
      <c r="R4600" s="5" t="s">
        <v>417</v>
      </c>
      <c r="S4600" s="5" t="s">
        <v>417</v>
      </c>
      <c r="T4600" s="5" t="s">
        <v>417</v>
      </c>
      <c r="U4600" s="5" t="s">
        <v>417</v>
      </c>
      <c r="V4600" s="5" t="s">
        <v>417</v>
      </c>
      <c r="W4600" s="5" t="s">
        <v>417</v>
      </c>
      <c r="X4600" s="5" t="s">
        <v>417</v>
      </c>
      <c r="Y4600" s="5" t="s">
        <v>417</v>
      </c>
      <c r="Z4600" s="5" t="s">
        <v>417</v>
      </c>
      <c r="AA4600" s="5" t="s">
        <v>417</v>
      </c>
      <c r="AB4600" s="5" t="s">
        <v>30296</v>
      </c>
      <c r="AC4600" s="5" t="s">
        <v>30297</v>
      </c>
      <c r="AD4600" s="5"/>
      <c r="AE4600" s="5"/>
      <c r="AF4600" s="5"/>
    </row>
    <row r="4601" spans="1:32" hidden="1">
      <c r="A4601" s="5" t="s">
        <v>30298</v>
      </c>
      <c r="B4601" s="5" t="str">
        <f>IF(COUNTIF('Leads Priorizados INT'!M:M,A4601)&gt;0,"Sí","No")</f>
        <v>No</v>
      </c>
      <c r="C4601">
        <v>0</v>
      </c>
      <c r="D4601" s="6" t="s">
        <v>1534</v>
      </c>
      <c r="E4601" s="5" t="s">
        <v>30299</v>
      </c>
      <c r="F4601" s="5" t="s">
        <v>1245</v>
      </c>
      <c r="G4601" s="5" t="s">
        <v>10316</v>
      </c>
      <c r="H4601" s="7">
        <v>1737531</v>
      </c>
      <c r="I4601" s="5">
        <v>18</v>
      </c>
      <c r="J4601" s="5">
        <v>1</v>
      </c>
      <c r="K4601" s="5" t="s">
        <v>30300</v>
      </c>
      <c r="L4601" s="5">
        <v>2.47E-2</v>
      </c>
      <c r="M4601" s="8"/>
      <c r="N4601" s="8"/>
      <c r="O4601" s="8"/>
      <c r="P4601" s="8"/>
      <c r="Q4601" s="8"/>
      <c r="R4601" s="5" t="s">
        <v>417</v>
      </c>
      <c r="S4601" s="5" t="s">
        <v>417</v>
      </c>
      <c r="T4601" s="5" t="s">
        <v>417</v>
      </c>
      <c r="U4601" s="5" t="s">
        <v>417</v>
      </c>
      <c r="V4601" s="5" t="s">
        <v>417</v>
      </c>
      <c r="W4601" s="5" t="s">
        <v>417</v>
      </c>
      <c r="X4601" s="5" t="s">
        <v>417</v>
      </c>
      <c r="Y4601" s="5" t="s">
        <v>417</v>
      </c>
      <c r="Z4601" s="5" t="s">
        <v>417</v>
      </c>
      <c r="AA4601" s="5" t="s">
        <v>417</v>
      </c>
      <c r="AB4601" s="5"/>
      <c r="AC4601" s="5"/>
      <c r="AD4601" s="5"/>
      <c r="AE4601" s="5"/>
      <c r="AF4601" s="5"/>
    </row>
    <row r="4602" spans="1:32" hidden="1">
      <c r="A4602" s="5" t="s">
        <v>30301</v>
      </c>
      <c r="B4602" s="5" t="str">
        <f>IF(COUNTIF('Leads Priorizados INT'!M:M,A4602)&gt;0,"Sí","No")</f>
        <v>No</v>
      </c>
      <c r="C4602">
        <v>0</v>
      </c>
      <c r="D4602" s="6" t="s">
        <v>414</v>
      </c>
      <c r="E4602" s="5" t="s">
        <v>30302</v>
      </c>
      <c r="F4602" s="5" t="s">
        <v>152</v>
      </c>
      <c r="G4602" s="5" t="s">
        <v>1758</v>
      </c>
      <c r="H4602" s="7">
        <v>878536</v>
      </c>
      <c r="I4602" s="5">
        <v>8</v>
      </c>
      <c r="J4602" s="5">
        <v>1</v>
      </c>
      <c r="K4602" s="5" t="s">
        <v>30303</v>
      </c>
      <c r="L4602" s="5">
        <v>2.46E-2</v>
      </c>
      <c r="M4602" s="8"/>
      <c r="N4602" s="8"/>
      <c r="O4602" s="8"/>
      <c r="P4602" s="8"/>
      <c r="Q4602" s="8"/>
      <c r="R4602" s="5" t="s">
        <v>417</v>
      </c>
      <c r="S4602" s="5" t="s">
        <v>417</v>
      </c>
      <c r="T4602" s="5" t="s">
        <v>417</v>
      </c>
      <c r="U4602" s="5" t="s">
        <v>417</v>
      </c>
      <c r="V4602" s="5" t="s">
        <v>417</v>
      </c>
      <c r="W4602" s="5" t="s">
        <v>417</v>
      </c>
      <c r="X4602" s="5" t="s">
        <v>417</v>
      </c>
      <c r="Y4602" s="5" t="s">
        <v>417</v>
      </c>
      <c r="Z4602" s="5" t="s">
        <v>417</v>
      </c>
      <c r="AA4602" s="5" t="s">
        <v>417</v>
      </c>
      <c r="AB4602" s="5"/>
      <c r="AC4602" s="5"/>
      <c r="AD4602" s="5"/>
      <c r="AE4602" s="5"/>
      <c r="AF4602" s="5"/>
    </row>
    <row r="4603" spans="1:32" hidden="1">
      <c r="A4603" s="5" t="s">
        <v>30304</v>
      </c>
      <c r="B4603" s="5" t="str">
        <f>IF(COUNTIF('Leads Priorizados INT'!M:M,A4603)&gt;0,"Sí","No")</f>
        <v>No</v>
      </c>
      <c r="C4603">
        <v>0</v>
      </c>
      <c r="D4603" s="6" t="s">
        <v>414</v>
      </c>
      <c r="E4603" s="5" t="s">
        <v>30305</v>
      </c>
      <c r="F4603" s="5" t="s">
        <v>152</v>
      </c>
      <c r="G4603" s="5" t="s">
        <v>2486</v>
      </c>
      <c r="H4603" s="7">
        <v>651909</v>
      </c>
      <c r="I4603" s="5">
        <v>1</v>
      </c>
      <c r="J4603" s="5">
        <v>1</v>
      </c>
      <c r="K4603" s="5" t="s">
        <v>30306</v>
      </c>
      <c r="L4603" s="5">
        <v>2.46E-2</v>
      </c>
      <c r="M4603" s="8"/>
      <c r="N4603" s="8"/>
      <c r="O4603" s="8"/>
      <c r="P4603" s="8"/>
      <c r="Q4603" s="8"/>
      <c r="R4603" s="5" t="s">
        <v>417</v>
      </c>
      <c r="S4603" s="5" t="s">
        <v>417</v>
      </c>
      <c r="T4603" s="5" t="s">
        <v>417</v>
      </c>
      <c r="U4603" s="5" t="s">
        <v>417</v>
      </c>
      <c r="V4603" s="5" t="s">
        <v>417</v>
      </c>
      <c r="W4603" s="5" t="s">
        <v>417</v>
      </c>
      <c r="X4603" s="5" t="s">
        <v>417</v>
      </c>
      <c r="Y4603" s="5" t="s">
        <v>417</v>
      </c>
      <c r="Z4603" s="5" t="s">
        <v>417</v>
      </c>
      <c r="AA4603" s="5" t="s">
        <v>417</v>
      </c>
      <c r="AB4603" s="5"/>
      <c r="AC4603" s="5"/>
      <c r="AD4603" s="5"/>
      <c r="AE4603" s="5"/>
      <c r="AF4603" s="5"/>
    </row>
    <row r="4604" spans="1:32">
      <c r="A4604" s="5" t="s">
        <v>30307</v>
      </c>
      <c r="B4604" s="5" t="str">
        <f>IF(COUNTIF('Leads Priorizados INT'!M:M,A4604)&gt;0,"Sí","No")</f>
        <v>No</v>
      </c>
      <c r="C4604">
        <v>1</v>
      </c>
      <c r="D4604" s="6" t="s">
        <v>414</v>
      </c>
      <c r="E4604" s="5" t="s">
        <v>30308</v>
      </c>
      <c r="F4604" s="5" t="s">
        <v>700</v>
      </c>
      <c r="G4604" s="5" t="s">
        <v>27220</v>
      </c>
      <c r="H4604" s="7">
        <v>903354</v>
      </c>
      <c r="I4604" s="5">
        <v>8</v>
      </c>
      <c r="J4604" s="5">
        <v>1</v>
      </c>
      <c r="K4604" s="5" t="s">
        <v>30309</v>
      </c>
      <c r="L4604" s="5">
        <v>2.46E-2</v>
      </c>
      <c r="M4604" s="8">
        <v>685713455</v>
      </c>
      <c r="N4604" s="8">
        <v>685713446</v>
      </c>
      <c r="O4604" s="8"/>
      <c r="P4604" s="8"/>
      <c r="Q4604" s="8"/>
      <c r="R4604" s="5" t="s">
        <v>417</v>
      </c>
      <c r="S4604" s="5" t="s">
        <v>417</v>
      </c>
      <c r="T4604" s="5" t="s">
        <v>417</v>
      </c>
      <c r="U4604" s="5" t="s">
        <v>417</v>
      </c>
      <c r="V4604" s="5" t="s">
        <v>417</v>
      </c>
      <c r="W4604" s="5" t="s">
        <v>417</v>
      </c>
      <c r="X4604" s="5" t="s">
        <v>417</v>
      </c>
      <c r="Y4604" s="5" t="s">
        <v>417</v>
      </c>
      <c r="Z4604" s="5" t="s">
        <v>417</v>
      </c>
      <c r="AA4604" s="5" t="s">
        <v>417</v>
      </c>
      <c r="AB4604" s="5"/>
      <c r="AC4604" s="5"/>
      <c r="AD4604" s="5"/>
      <c r="AE4604" s="5"/>
      <c r="AF4604" s="5"/>
    </row>
    <row r="4605" spans="1:32" hidden="1">
      <c r="A4605" s="5" t="s">
        <v>30310</v>
      </c>
      <c r="B4605" s="5" t="str">
        <f>IF(COUNTIF('Leads Priorizados INT'!M:M,A4605)&gt;0,"Sí","No")</f>
        <v>No</v>
      </c>
      <c r="C4605">
        <v>0</v>
      </c>
      <c r="D4605" s="6" t="s">
        <v>414</v>
      </c>
      <c r="E4605" s="5" t="s">
        <v>30311</v>
      </c>
      <c r="F4605" s="5" t="s">
        <v>2186</v>
      </c>
      <c r="G4605" s="5" t="s">
        <v>15550</v>
      </c>
      <c r="H4605" s="7">
        <v>758920</v>
      </c>
      <c r="I4605" s="5">
        <v>1</v>
      </c>
      <c r="J4605" s="5">
        <v>2</v>
      </c>
      <c r="K4605" s="5" t="s">
        <v>30312</v>
      </c>
      <c r="L4605" s="5">
        <v>2.4500000000000001E-2</v>
      </c>
      <c r="M4605" s="8">
        <v>964049777</v>
      </c>
      <c r="N4605" s="8">
        <v>964238817</v>
      </c>
      <c r="O4605" s="8">
        <v>654222239</v>
      </c>
      <c r="P4605" s="8">
        <v>616283090</v>
      </c>
      <c r="Q4605" s="8">
        <v>608675311</v>
      </c>
      <c r="R4605" s="5" t="s">
        <v>417</v>
      </c>
      <c r="S4605" s="5" t="s">
        <v>417</v>
      </c>
      <c r="T4605" s="5" t="s">
        <v>417</v>
      </c>
      <c r="U4605" s="5" t="s">
        <v>417</v>
      </c>
      <c r="V4605" s="5" t="s">
        <v>417</v>
      </c>
      <c r="W4605" s="5" t="s">
        <v>417</v>
      </c>
      <c r="X4605" s="5" t="s">
        <v>417</v>
      </c>
      <c r="Y4605" s="5" t="s">
        <v>417</v>
      </c>
      <c r="Z4605" s="5" t="s">
        <v>417</v>
      </c>
      <c r="AA4605" s="5" t="s">
        <v>417</v>
      </c>
      <c r="AB4605" s="5" t="s">
        <v>30313</v>
      </c>
      <c r="AC4605" s="5"/>
      <c r="AD4605" s="5"/>
      <c r="AE4605" s="5"/>
      <c r="AF4605" s="5"/>
    </row>
    <row r="4606" spans="1:32" hidden="1">
      <c r="A4606" s="5" t="s">
        <v>30314</v>
      </c>
      <c r="B4606" s="5" t="str">
        <f>IF(COUNTIF('Leads Priorizados INT'!M:M,A4606)&gt;0,"Sí","No")</f>
        <v>No</v>
      </c>
      <c r="C4606">
        <v>0</v>
      </c>
      <c r="D4606" s="6" t="s">
        <v>414</v>
      </c>
      <c r="E4606" s="5" t="s">
        <v>30315</v>
      </c>
      <c r="F4606" s="5" t="s">
        <v>1511</v>
      </c>
      <c r="G4606" s="5" t="s">
        <v>18850</v>
      </c>
      <c r="H4606" s="7">
        <v>3018345</v>
      </c>
      <c r="I4606" s="5">
        <v>1</v>
      </c>
      <c r="J4606" s="5">
        <v>1</v>
      </c>
      <c r="K4606" s="5" t="s">
        <v>30316</v>
      </c>
      <c r="L4606" s="5">
        <v>2.4500000000000001E-2</v>
      </c>
      <c r="M4606" s="8"/>
      <c r="N4606" s="8"/>
      <c r="O4606" s="8"/>
      <c r="P4606" s="8"/>
      <c r="Q4606" s="8"/>
      <c r="R4606" s="5" t="s">
        <v>417</v>
      </c>
      <c r="S4606" s="5" t="s">
        <v>417</v>
      </c>
      <c r="T4606" s="5" t="s">
        <v>417</v>
      </c>
      <c r="U4606" s="5" t="s">
        <v>417</v>
      </c>
      <c r="V4606" s="5" t="s">
        <v>417</v>
      </c>
      <c r="W4606" s="5" t="s">
        <v>417</v>
      </c>
      <c r="X4606" s="5" t="s">
        <v>417</v>
      </c>
      <c r="Y4606" s="5" t="s">
        <v>417</v>
      </c>
      <c r="Z4606" s="5" t="s">
        <v>417</v>
      </c>
      <c r="AA4606" s="5" t="s">
        <v>417</v>
      </c>
      <c r="AB4606" s="5"/>
      <c r="AC4606" s="5"/>
      <c r="AD4606" s="5"/>
      <c r="AE4606" s="5"/>
      <c r="AF4606" s="5"/>
    </row>
    <row r="4607" spans="1:32" hidden="1">
      <c r="A4607" s="5" t="s">
        <v>30317</v>
      </c>
      <c r="B4607" s="5" t="str">
        <f>IF(COUNTIF('Leads Priorizados INT'!M:M,A4607)&gt;0,"Sí","No")</f>
        <v>No</v>
      </c>
      <c r="C4607">
        <v>0</v>
      </c>
      <c r="D4607" s="6" t="s">
        <v>414</v>
      </c>
      <c r="E4607" s="5" t="s">
        <v>30318</v>
      </c>
      <c r="F4607" s="5" t="s">
        <v>721</v>
      </c>
      <c r="G4607" s="5" t="s">
        <v>21666</v>
      </c>
      <c r="H4607" s="7">
        <v>989345</v>
      </c>
      <c r="I4607" s="5">
        <v>28</v>
      </c>
      <c r="J4607" s="5">
        <v>1</v>
      </c>
      <c r="K4607" s="5" t="s">
        <v>30319</v>
      </c>
      <c r="L4607" s="5">
        <v>2.4500000000000001E-2</v>
      </c>
      <c r="M4607" s="8">
        <v>928424055</v>
      </c>
      <c r="N4607" s="8"/>
      <c r="O4607" s="8"/>
      <c r="P4607" s="8"/>
      <c r="Q4607" s="8"/>
      <c r="R4607" s="5" t="s">
        <v>417</v>
      </c>
      <c r="S4607" s="5" t="s">
        <v>417</v>
      </c>
      <c r="T4607" s="5" t="s">
        <v>417</v>
      </c>
      <c r="U4607" s="5" t="s">
        <v>417</v>
      </c>
      <c r="V4607" s="5" t="s">
        <v>417</v>
      </c>
      <c r="W4607" s="5" t="s">
        <v>417</v>
      </c>
      <c r="X4607" s="5" t="s">
        <v>417</v>
      </c>
      <c r="Y4607" s="5" t="s">
        <v>417</v>
      </c>
      <c r="Z4607" s="5" t="s">
        <v>417</v>
      </c>
      <c r="AA4607" s="5" t="s">
        <v>417</v>
      </c>
      <c r="AB4607" s="5"/>
      <c r="AC4607" s="5"/>
      <c r="AD4607" s="5"/>
      <c r="AE4607" s="5"/>
      <c r="AF4607" s="5"/>
    </row>
    <row r="4608" spans="1:32" hidden="1">
      <c r="A4608" s="5" t="s">
        <v>30320</v>
      </c>
      <c r="B4608" s="5" t="str">
        <f>IF(COUNTIF('Leads Priorizados INT'!M:M,A4608)&gt;0,"Sí","No")</f>
        <v>No</v>
      </c>
      <c r="C4608">
        <v>0</v>
      </c>
      <c r="D4608" s="6" t="s">
        <v>414</v>
      </c>
      <c r="E4608" s="5" t="s">
        <v>30321</v>
      </c>
      <c r="F4608" s="5" t="s">
        <v>984</v>
      </c>
      <c r="G4608" s="5" t="s">
        <v>13557</v>
      </c>
      <c r="H4608" s="7">
        <v>1225660</v>
      </c>
      <c r="I4608" s="5">
        <v>5</v>
      </c>
      <c r="J4608" s="5">
        <v>2</v>
      </c>
      <c r="K4608" s="5" t="s">
        <v>30322</v>
      </c>
      <c r="L4608" s="5">
        <v>2.4500000000000001E-2</v>
      </c>
      <c r="M4608" s="8">
        <v>942311471</v>
      </c>
      <c r="N4608" s="8"/>
      <c r="O4608" s="8"/>
      <c r="P4608" s="8"/>
      <c r="Q4608" s="8"/>
      <c r="R4608" s="5" t="s">
        <v>417</v>
      </c>
      <c r="S4608" s="5" t="s">
        <v>417</v>
      </c>
      <c r="T4608" s="5" t="s">
        <v>417</v>
      </c>
      <c r="U4608" s="5" t="s">
        <v>417</v>
      </c>
      <c r="V4608" s="5" t="s">
        <v>417</v>
      </c>
      <c r="W4608" s="5" t="s">
        <v>417</v>
      </c>
      <c r="X4608" s="5" t="s">
        <v>417</v>
      </c>
      <c r="Y4608" s="5" t="s">
        <v>417</v>
      </c>
      <c r="Z4608" s="5" t="s">
        <v>417</v>
      </c>
      <c r="AA4608" s="5" t="s">
        <v>417</v>
      </c>
      <c r="AB4608" s="5"/>
      <c r="AC4608" s="5"/>
      <c r="AD4608" s="5"/>
      <c r="AE4608" s="5"/>
      <c r="AF4608" s="5"/>
    </row>
    <row r="4609" spans="1:32" hidden="1">
      <c r="A4609" s="5" t="s">
        <v>30323</v>
      </c>
      <c r="B4609" s="5" t="str">
        <f>IF(COUNTIF('Leads Priorizados INT'!M:M,A4609)&gt;0,"Sí","No")</f>
        <v>No</v>
      </c>
      <c r="C4609">
        <v>0</v>
      </c>
      <c r="D4609" s="6" t="s">
        <v>414</v>
      </c>
      <c r="E4609" s="5" t="s">
        <v>30324</v>
      </c>
      <c r="F4609" s="5" t="s">
        <v>931</v>
      </c>
      <c r="G4609" s="5" t="s">
        <v>10373</v>
      </c>
      <c r="H4609" s="7">
        <v>363814</v>
      </c>
      <c r="I4609" s="5">
        <v>1</v>
      </c>
      <c r="J4609" s="5">
        <v>1</v>
      </c>
      <c r="K4609" s="5" t="s">
        <v>30325</v>
      </c>
      <c r="L4609" s="5">
        <v>2.4400000000000002E-2</v>
      </c>
      <c r="M4609" s="8"/>
      <c r="N4609" s="8"/>
      <c r="O4609" s="8"/>
      <c r="P4609" s="8"/>
      <c r="Q4609" s="8"/>
      <c r="R4609" s="5" t="s">
        <v>417</v>
      </c>
      <c r="S4609" s="5" t="s">
        <v>417</v>
      </c>
      <c r="T4609" s="5" t="s">
        <v>417</v>
      </c>
      <c r="U4609" s="5" t="s">
        <v>417</v>
      </c>
      <c r="V4609" s="5" t="s">
        <v>417</v>
      </c>
      <c r="W4609" s="5" t="s">
        <v>417</v>
      </c>
      <c r="X4609" s="5" t="s">
        <v>417</v>
      </c>
      <c r="Y4609" s="5" t="s">
        <v>417</v>
      </c>
      <c r="Z4609" s="5" t="s">
        <v>417</v>
      </c>
      <c r="AA4609" s="5" t="s">
        <v>417</v>
      </c>
      <c r="AB4609" s="5"/>
      <c r="AC4609" s="5"/>
      <c r="AD4609" s="5"/>
      <c r="AE4609" s="5"/>
      <c r="AF4609" s="5"/>
    </row>
    <row r="4610" spans="1:32">
      <c r="A4610" s="5" t="s">
        <v>30326</v>
      </c>
      <c r="B4610" s="5" t="str">
        <f>IF(COUNTIF('Leads Priorizados INT'!M:M,A4610)&gt;0,"Sí","No")</f>
        <v>No</v>
      </c>
      <c r="C4610">
        <v>1</v>
      </c>
      <c r="D4610" s="6" t="s">
        <v>414</v>
      </c>
      <c r="E4610" s="5" t="s">
        <v>30327</v>
      </c>
      <c r="F4610" s="5" t="s">
        <v>152</v>
      </c>
      <c r="G4610" s="5" t="s">
        <v>3459</v>
      </c>
      <c r="H4610" s="7">
        <v>314398</v>
      </c>
      <c r="I4610" s="5">
        <v>3</v>
      </c>
      <c r="J4610" s="5">
        <v>1</v>
      </c>
      <c r="K4610" s="5" t="s">
        <v>30328</v>
      </c>
      <c r="L4610" s="5">
        <v>2.4400000000000002E-2</v>
      </c>
      <c r="M4610" s="8">
        <v>916921543</v>
      </c>
      <c r="N4610" s="8"/>
      <c r="O4610" s="8"/>
      <c r="P4610" s="8"/>
      <c r="Q4610" s="8"/>
      <c r="R4610" s="5" t="s">
        <v>417</v>
      </c>
      <c r="S4610" s="5" t="s">
        <v>417</v>
      </c>
      <c r="T4610" s="5" t="s">
        <v>417</v>
      </c>
      <c r="U4610" s="5" t="s">
        <v>417</v>
      </c>
      <c r="V4610" s="5" t="s">
        <v>417</v>
      </c>
      <c r="W4610" s="5" t="s">
        <v>417</v>
      </c>
      <c r="X4610" s="5" t="s">
        <v>417</v>
      </c>
      <c r="Y4610" s="5" t="s">
        <v>417</v>
      </c>
      <c r="Z4610" s="5" t="s">
        <v>417</v>
      </c>
      <c r="AA4610" s="5" t="s">
        <v>417</v>
      </c>
      <c r="AB4610" s="5" t="s">
        <v>30329</v>
      </c>
      <c r="AC4610" s="5"/>
      <c r="AD4610" s="5"/>
      <c r="AE4610" s="5"/>
      <c r="AF4610" s="5"/>
    </row>
    <row r="4611" spans="1:32" hidden="1">
      <c r="A4611" s="5" t="s">
        <v>30330</v>
      </c>
      <c r="B4611" s="5" t="str">
        <f>IF(COUNTIF('Leads Priorizados INT'!M:M,A4611)&gt;0,"Sí","No")</f>
        <v>No</v>
      </c>
      <c r="C4611">
        <v>0</v>
      </c>
      <c r="D4611" s="6" t="s">
        <v>414</v>
      </c>
      <c r="E4611" s="5" t="s">
        <v>30331</v>
      </c>
      <c r="F4611" s="5" t="s">
        <v>1382</v>
      </c>
      <c r="G4611" s="5" t="s">
        <v>10188</v>
      </c>
      <c r="H4611" s="7">
        <v>566773</v>
      </c>
      <c r="I4611" s="5">
        <v>1</v>
      </c>
      <c r="J4611" s="5">
        <v>1</v>
      </c>
      <c r="K4611" s="5" t="s">
        <v>30332</v>
      </c>
      <c r="L4611" s="5">
        <v>2.4400000000000002E-2</v>
      </c>
      <c r="M4611" s="8"/>
      <c r="N4611" s="8"/>
      <c r="O4611" s="8"/>
      <c r="P4611" s="8"/>
      <c r="Q4611" s="8"/>
      <c r="R4611" s="5" t="s">
        <v>417</v>
      </c>
      <c r="S4611" s="5" t="s">
        <v>417</v>
      </c>
      <c r="T4611" s="5" t="s">
        <v>417</v>
      </c>
      <c r="U4611" s="5" t="s">
        <v>417</v>
      </c>
      <c r="V4611" s="5" t="s">
        <v>417</v>
      </c>
      <c r="W4611" s="5" t="s">
        <v>417</v>
      </c>
      <c r="X4611" s="5" t="s">
        <v>417</v>
      </c>
      <c r="Y4611" s="5" t="s">
        <v>417</v>
      </c>
      <c r="Z4611" s="5" t="s">
        <v>417</v>
      </c>
      <c r="AA4611" s="5" t="s">
        <v>417</v>
      </c>
      <c r="AB4611" s="5"/>
      <c r="AC4611" s="5"/>
      <c r="AD4611" s="5"/>
      <c r="AE4611" s="5"/>
      <c r="AF4611" s="5"/>
    </row>
    <row r="4612" spans="1:32" hidden="1">
      <c r="A4612" s="5" t="s">
        <v>30333</v>
      </c>
      <c r="B4612" s="5" t="str">
        <f>IF(COUNTIF('Leads Priorizados INT'!M:M,A4612)&gt;0,"Sí","No")</f>
        <v>No</v>
      </c>
      <c r="C4612">
        <v>0</v>
      </c>
      <c r="D4612" s="6" t="s">
        <v>414</v>
      </c>
      <c r="E4612" s="5" t="s">
        <v>30334</v>
      </c>
      <c r="F4612" s="5" t="s">
        <v>431</v>
      </c>
      <c r="G4612" s="5" t="s">
        <v>3236</v>
      </c>
      <c r="H4612" s="7">
        <v>364190</v>
      </c>
      <c r="I4612" s="5">
        <v>1</v>
      </c>
      <c r="J4612" s="5">
        <v>1</v>
      </c>
      <c r="K4612" s="5" t="s">
        <v>30335</v>
      </c>
      <c r="L4612" s="5">
        <v>2.4299999999999999E-2</v>
      </c>
      <c r="M4612" s="8">
        <v>606025936</v>
      </c>
      <c r="N4612" s="8"/>
      <c r="O4612" s="8"/>
      <c r="P4612" s="8"/>
      <c r="Q4612" s="8"/>
      <c r="R4612" s="5" t="s">
        <v>417</v>
      </c>
      <c r="S4612" s="5" t="s">
        <v>417</v>
      </c>
      <c r="T4612" s="5" t="s">
        <v>417</v>
      </c>
      <c r="U4612" s="5" t="s">
        <v>417</v>
      </c>
      <c r="V4612" s="5" t="s">
        <v>417</v>
      </c>
      <c r="W4612" s="5" t="s">
        <v>417</v>
      </c>
      <c r="X4612" s="5" t="s">
        <v>417</v>
      </c>
      <c r="Y4612" s="5" t="s">
        <v>417</v>
      </c>
      <c r="Z4612" s="5" t="s">
        <v>417</v>
      </c>
      <c r="AA4612" s="5" t="s">
        <v>417</v>
      </c>
      <c r="AB4612" s="5"/>
      <c r="AC4612" s="5"/>
      <c r="AD4612" s="5"/>
      <c r="AE4612" s="5"/>
      <c r="AF4612" s="5"/>
    </row>
    <row r="4613" spans="1:32" hidden="1">
      <c r="A4613" s="5" t="s">
        <v>30336</v>
      </c>
      <c r="B4613" s="5" t="str">
        <f>IF(COUNTIF('Leads Priorizados INT'!M:M,A4613)&gt;0,"Sí","No")</f>
        <v>No</v>
      </c>
      <c r="C4613">
        <v>0</v>
      </c>
      <c r="D4613" s="6" t="s">
        <v>414</v>
      </c>
      <c r="E4613" s="5" t="s">
        <v>30337</v>
      </c>
      <c r="F4613" s="5" t="s">
        <v>152</v>
      </c>
      <c r="G4613" s="5" t="s">
        <v>1749</v>
      </c>
      <c r="H4613" s="7">
        <v>1556182</v>
      </c>
      <c r="I4613" s="5">
        <v>23</v>
      </c>
      <c r="J4613" s="5">
        <v>1</v>
      </c>
      <c r="K4613" s="5" t="s">
        <v>30338</v>
      </c>
      <c r="L4613" s="5">
        <v>2.4299999999999999E-2</v>
      </c>
      <c r="M4613" s="8">
        <v>914261798</v>
      </c>
      <c r="N4613" s="8">
        <v>911623983</v>
      </c>
      <c r="O4613" s="8">
        <v>918053933</v>
      </c>
      <c r="P4613" s="8">
        <v>914316268</v>
      </c>
      <c r="Q4613" s="8">
        <v>914315664</v>
      </c>
      <c r="R4613" s="5" t="s">
        <v>417</v>
      </c>
      <c r="S4613" s="5" t="s">
        <v>417</v>
      </c>
      <c r="T4613" s="5" t="s">
        <v>417</v>
      </c>
      <c r="U4613" s="5" t="s">
        <v>417</v>
      </c>
      <c r="V4613" s="5" t="s">
        <v>417</v>
      </c>
      <c r="W4613" s="5" t="s">
        <v>417</v>
      </c>
      <c r="X4613" s="5" t="s">
        <v>417</v>
      </c>
      <c r="Y4613" s="5" t="s">
        <v>417</v>
      </c>
      <c r="Z4613" s="5" t="s">
        <v>417</v>
      </c>
      <c r="AA4613" s="5" t="s">
        <v>417</v>
      </c>
      <c r="AB4613" s="5" t="s">
        <v>30339</v>
      </c>
      <c r="AC4613" s="5"/>
      <c r="AD4613" s="5"/>
      <c r="AE4613" s="5"/>
      <c r="AF4613" s="5"/>
    </row>
    <row r="4614" spans="1:32" hidden="1">
      <c r="A4614" s="5" t="s">
        <v>30340</v>
      </c>
      <c r="B4614" s="5" t="str">
        <f>IF(COUNTIF('Leads Priorizados INT'!M:M,A4614)&gt;0,"Sí","No")</f>
        <v>No</v>
      </c>
      <c r="C4614">
        <v>0</v>
      </c>
      <c r="D4614" s="6" t="s">
        <v>414</v>
      </c>
      <c r="E4614" s="5" t="s">
        <v>30341</v>
      </c>
      <c r="F4614" s="5" t="s">
        <v>152</v>
      </c>
      <c r="G4614" s="5" t="s">
        <v>3588</v>
      </c>
      <c r="H4614" s="7">
        <v>307039</v>
      </c>
      <c r="I4614" s="5">
        <v>3</v>
      </c>
      <c r="J4614" s="5">
        <v>1</v>
      </c>
      <c r="K4614" s="5" t="s">
        <v>30342</v>
      </c>
      <c r="L4614" s="5">
        <v>2.4299999999999999E-2</v>
      </c>
      <c r="M4614" s="8"/>
      <c r="N4614" s="8"/>
      <c r="O4614" s="8"/>
      <c r="P4614" s="8"/>
      <c r="Q4614" s="8"/>
      <c r="R4614" s="5" t="s">
        <v>417</v>
      </c>
      <c r="S4614" s="5" t="s">
        <v>417</v>
      </c>
      <c r="T4614" s="5" t="s">
        <v>417</v>
      </c>
      <c r="U4614" s="5" t="s">
        <v>417</v>
      </c>
      <c r="V4614" s="5" t="s">
        <v>417</v>
      </c>
      <c r="W4614" s="5" t="s">
        <v>417</v>
      </c>
      <c r="X4614" s="5" t="s">
        <v>417</v>
      </c>
      <c r="Y4614" s="5" t="s">
        <v>417</v>
      </c>
      <c r="Z4614" s="5" t="s">
        <v>417</v>
      </c>
      <c r="AA4614" s="5" t="s">
        <v>417</v>
      </c>
      <c r="AB4614" s="5"/>
      <c r="AC4614" s="5"/>
      <c r="AD4614" s="5"/>
      <c r="AE4614" s="5"/>
      <c r="AF4614" s="5"/>
    </row>
    <row r="4615" spans="1:32">
      <c r="A4615" s="5" t="s">
        <v>30343</v>
      </c>
      <c r="B4615" s="5" t="str">
        <f>IF(COUNTIF('Leads Priorizados INT'!M:M,A4615)&gt;0,"Sí","No")</f>
        <v>No</v>
      </c>
      <c r="C4615">
        <v>1</v>
      </c>
      <c r="D4615" s="6" t="s">
        <v>414</v>
      </c>
      <c r="E4615" s="5" t="s">
        <v>30344</v>
      </c>
      <c r="F4615" s="5" t="s">
        <v>1382</v>
      </c>
      <c r="G4615" s="5" t="s">
        <v>18986</v>
      </c>
      <c r="H4615" s="7">
        <v>500664</v>
      </c>
      <c r="I4615" s="5">
        <v>20</v>
      </c>
      <c r="J4615" s="5">
        <v>1</v>
      </c>
      <c r="K4615" s="5" t="s">
        <v>30345</v>
      </c>
      <c r="L4615" s="5">
        <v>2.4299999999999999E-2</v>
      </c>
      <c r="M4615" s="8"/>
      <c r="N4615" s="8"/>
      <c r="O4615" s="8"/>
      <c r="P4615" s="8"/>
      <c r="Q4615" s="8"/>
      <c r="R4615" s="5" t="s">
        <v>417</v>
      </c>
      <c r="S4615" s="5" t="s">
        <v>417</v>
      </c>
      <c r="T4615" s="5" t="s">
        <v>417</v>
      </c>
      <c r="U4615" s="5" t="s">
        <v>417</v>
      </c>
      <c r="V4615" s="5" t="s">
        <v>417</v>
      </c>
      <c r="W4615" s="5" t="s">
        <v>417</v>
      </c>
      <c r="X4615" s="5" t="s">
        <v>417</v>
      </c>
      <c r="Y4615" s="5" t="s">
        <v>417</v>
      </c>
      <c r="Z4615" s="5" t="s">
        <v>417</v>
      </c>
      <c r="AA4615" s="5" t="s">
        <v>417</v>
      </c>
      <c r="AB4615" s="5"/>
      <c r="AC4615" s="5"/>
      <c r="AD4615" s="5"/>
      <c r="AE4615" s="5"/>
      <c r="AF4615" s="5"/>
    </row>
    <row r="4616" spans="1:32" hidden="1">
      <c r="A4616" s="5" t="s">
        <v>30346</v>
      </c>
      <c r="B4616" s="5" t="str">
        <f>IF(COUNTIF('Leads Priorizados INT'!M:M,A4616)&gt;0,"Sí","No")</f>
        <v>No</v>
      </c>
      <c r="C4616">
        <v>0</v>
      </c>
      <c r="D4616" s="6" t="s">
        <v>414</v>
      </c>
      <c r="E4616" s="5" t="s">
        <v>30347</v>
      </c>
      <c r="F4616" s="5" t="s">
        <v>415</v>
      </c>
      <c r="G4616" s="5" t="s">
        <v>11279</v>
      </c>
      <c r="H4616" s="7">
        <v>645806</v>
      </c>
      <c r="I4616" s="5">
        <v>1</v>
      </c>
      <c r="J4616" s="5">
        <v>1</v>
      </c>
      <c r="K4616" s="5" t="s">
        <v>30348</v>
      </c>
      <c r="L4616" s="5">
        <v>2.4199999999999999E-2</v>
      </c>
      <c r="M4616" s="8">
        <v>637817009</v>
      </c>
      <c r="N4616" s="8"/>
      <c r="O4616" s="8"/>
      <c r="P4616" s="8"/>
      <c r="Q4616" s="8"/>
      <c r="R4616" s="5" t="s">
        <v>417</v>
      </c>
      <c r="S4616" s="5" t="s">
        <v>417</v>
      </c>
      <c r="T4616" s="5" t="s">
        <v>417</v>
      </c>
      <c r="U4616" s="5" t="s">
        <v>417</v>
      </c>
      <c r="V4616" s="5" t="s">
        <v>417</v>
      </c>
      <c r="W4616" s="5" t="s">
        <v>417</v>
      </c>
      <c r="X4616" s="5" t="s">
        <v>417</v>
      </c>
      <c r="Y4616" s="5" t="s">
        <v>417</v>
      </c>
      <c r="Z4616" s="5" t="s">
        <v>417</v>
      </c>
      <c r="AA4616" s="5" t="s">
        <v>417</v>
      </c>
      <c r="AB4616" s="5"/>
      <c r="AC4616" s="5"/>
      <c r="AD4616" s="5"/>
      <c r="AE4616" s="5"/>
      <c r="AF4616" s="5"/>
    </row>
    <row r="4617" spans="1:32" hidden="1">
      <c r="A4617" s="5" t="s">
        <v>30349</v>
      </c>
      <c r="B4617" s="5" t="str">
        <f>IF(COUNTIF('Leads Priorizados INT'!M:M,A4617)&gt;0,"Sí","No")</f>
        <v>No</v>
      </c>
      <c r="C4617">
        <v>0</v>
      </c>
      <c r="D4617" s="6" t="s">
        <v>414</v>
      </c>
      <c r="E4617" s="5" t="s">
        <v>30350</v>
      </c>
      <c r="F4617" s="5" t="s">
        <v>431</v>
      </c>
      <c r="G4617" s="5" t="s">
        <v>20248</v>
      </c>
      <c r="H4617" s="7">
        <v>731141</v>
      </c>
      <c r="I4617" s="5">
        <v>2</v>
      </c>
      <c r="J4617" s="5">
        <v>1</v>
      </c>
      <c r="K4617" s="5" t="s">
        <v>30351</v>
      </c>
      <c r="L4617" s="5">
        <v>2.4199999999999999E-2</v>
      </c>
      <c r="M4617" s="8"/>
      <c r="N4617" s="8"/>
      <c r="O4617" s="8"/>
      <c r="P4617" s="8"/>
      <c r="Q4617" s="8"/>
      <c r="R4617" s="5" t="s">
        <v>417</v>
      </c>
      <c r="S4617" s="5" t="s">
        <v>417</v>
      </c>
      <c r="T4617" s="5" t="s">
        <v>417</v>
      </c>
      <c r="U4617" s="5" t="s">
        <v>417</v>
      </c>
      <c r="V4617" s="5" t="s">
        <v>417</v>
      </c>
      <c r="W4617" s="5" t="s">
        <v>417</v>
      </c>
      <c r="X4617" s="5" t="s">
        <v>417</v>
      </c>
      <c r="Y4617" s="5" t="s">
        <v>417</v>
      </c>
      <c r="Z4617" s="5" t="s">
        <v>417</v>
      </c>
      <c r="AA4617" s="5" t="s">
        <v>417</v>
      </c>
      <c r="AB4617" s="5"/>
      <c r="AC4617" s="5"/>
      <c r="AD4617" s="5"/>
      <c r="AE4617" s="5"/>
      <c r="AF4617" s="5"/>
    </row>
    <row r="4618" spans="1:32" hidden="1">
      <c r="A4618" s="5" t="s">
        <v>30352</v>
      </c>
      <c r="B4618" s="5" t="str">
        <f>IF(COUNTIF('Leads Priorizados INT'!M:M,A4618)&gt;0,"Sí","No")</f>
        <v>No</v>
      </c>
      <c r="C4618">
        <v>0</v>
      </c>
      <c r="D4618" s="6" t="s">
        <v>414</v>
      </c>
      <c r="E4618" s="5" t="s">
        <v>30353</v>
      </c>
      <c r="F4618" s="5" t="s">
        <v>152</v>
      </c>
      <c r="G4618" s="5" t="s">
        <v>3229</v>
      </c>
      <c r="H4618" s="7">
        <v>741618</v>
      </c>
      <c r="I4618" s="5">
        <v>2</v>
      </c>
      <c r="J4618" s="5">
        <v>1</v>
      </c>
      <c r="K4618" s="5" t="s">
        <v>30354</v>
      </c>
      <c r="L4618" s="5">
        <v>2.4199999999999999E-2</v>
      </c>
      <c r="M4618" s="8"/>
      <c r="N4618" s="8"/>
      <c r="O4618" s="8"/>
      <c r="P4618" s="8"/>
      <c r="Q4618" s="8"/>
      <c r="R4618" s="5" t="s">
        <v>417</v>
      </c>
      <c r="S4618" s="5" t="s">
        <v>417</v>
      </c>
      <c r="T4618" s="5" t="s">
        <v>417</v>
      </c>
      <c r="U4618" s="5" t="s">
        <v>417</v>
      </c>
      <c r="V4618" s="5" t="s">
        <v>417</v>
      </c>
      <c r="W4618" s="5" t="s">
        <v>417</v>
      </c>
      <c r="X4618" s="5" t="s">
        <v>417</v>
      </c>
      <c r="Y4618" s="5" t="s">
        <v>417</v>
      </c>
      <c r="Z4618" s="5" t="s">
        <v>417</v>
      </c>
      <c r="AA4618" s="5" t="s">
        <v>417</v>
      </c>
      <c r="AB4618" s="5"/>
      <c r="AC4618" s="5"/>
      <c r="AD4618" s="5"/>
      <c r="AE4618" s="5"/>
      <c r="AF4618" s="5"/>
    </row>
    <row r="4619" spans="1:32" hidden="1">
      <c r="A4619" s="5" t="s">
        <v>30355</v>
      </c>
      <c r="B4619" s="5" t="str">
        <f>IF(COUNTIF('Leads Priorizados INT'!M:M,A4619)&gt;0,"Sí","No")</f>
        <v>No</v>
      </c>
      <c r="C4619">
        <v>0</v>
      </c>
      <c r="D4619" s="6" t="s">
        <v>430</v>
      </c>
      <c r="E4619" s="5" t="s">
        <v>30356</v>
      </c>
      <c r="F4619" s="5" t="s">
        <v>2631</v>
      </c>
      <c r="G4619" s="5" t="s">
        <v>12799</v>
      </c>
      <c r="H4619" s="7">
        <v>977560</v>
      </c>
      <c r="I4619" s="5">
        <v>23</v>
      </c>
      <c r="J4619" s="5">
        <v>1</v>
      </c>
      <c r="K4619" s="5" t="s">
        <v>30357</v>
      </c>
      <c r="L4619" s="5">
        <v>2.41E-2</v>
      </c>
      <c r="M4619" s="8">
        <v>983845968</v>
      </c>
      <c r="N4619" s="8">
        <v>983114214</v>
      </c>
      <c r="O4619" s="8">
        <v>685690156</v>
      </c>
      <c r="P4619" s="8"/>
      <c r="Q4619" s="8"/>
      <c r="R4619" s="5" t="s">
        <v>417</v>
      </c>
      <c r="S4619" s="5" t="s">
        <v>417</v>
      </c>
      <c r="T4619" s="5" t="s">
        <v>417</v>
      </c>
      <c r="U4619" s="5" t="s">
        <v>417</v>
      </c>
      <c r="V4619" s="5" t="s">
        <v>417</v>
      </c>
      <c r="W4619" s="5" t="s">
        <v>417</v>
      </c>
      <c r="X4619" s="5" t="s">
        <v>417</v>
      </c>
      <c r="Y4619" s="5" t="s">
        <v>417</v>
      </c>
      <c r="Z4619" s="5" t="s">
        <v>417</v>
      </c>
      <c r="AA4619" s="5" t="s">
        <v>417</v>
      </c>
      <c r="AB4619" s="5"/>
      <c r="AC4619" s="5"/>
      <c r="AD4619" s="5"/>
      <c r="AE4619" s="5"/>
      <c r="AF4619" s="5"/>
    </row>
    <row r="4620" spans="1:32" hidden="1">
      <c r="A4620" s="5" t="s">
        <v>30358</v>
      </c>
      <c r="B4620" s="5" t="str">
        <f>IF(COUNTIF('Leads Priorizados INT'!M:M,A4620)&gt;0,"Sí","No")</f>
        <v>No</v>
      </c>
      <c r="C4620">
        <v>0</v>
      </c>
      <c r="D4620" s="6" t="s">
        <v>414</v>
      </c>
      <c r="E4620" s="5" t="s">
        <v>30359</v>
      </c>
      <c r="F4620" s="5" t="s">
        <v>152</v>
      </c>
      <c r="G4620" s="5" t="s">
        <v>1580</v>
      </c>
      <c r="H4620" s="7">
        <v>570532</v>
      </c>
      <c r="I4620" s="5">
        <v>4</v>
      </c>
      <c r="J4620" s="5">
        <v>1</v>
      </c>
      <c r="K4620" s="5" t="s">
        <v>30360</v>
      </c>
      <c r="L4620" s="5">
        <v>2.4E-2</v>
      </c>
      <c r="M4620" s="8"/>
      <c r="N4620" s="8"/>
      <c r="O4620" s="8"/>
      <c r="P4620" s="8"/>
      <c r="Q4620" s="8"/>
      <c r="R4620" s="5" t="s">
        <v>417</v>
      </c>
      <c r="S4620" s="5" t="s">
        <v>417</v>
      </c>
      <c r="T4620" s="5" t="s">
        <v>417</v>
      </c>
      <c r="U4620" s="5" t="s">
        <v>417</v>
      </c>
      <c r="V4620" s="5" t="s">
        <v>417</v>
      </c>
      <c r="W4620" s="5" t="s">
        <v>417</v>
      </c>
      <c r="X4620" s="5" t="s">
        <v>417</v>
      </c>
      <c r="Y4620" s="5" t="s">
        <v>417</v>
      </c>
      <c r="Z4620" s="5" t="s">
        <v>417</v>
      </c>
      <c r="AA4620" s="5" t="s">
        <v>417</v>
      </c>
      <c r="AB4620" s="5"/>
      <c r="AC4620" s="5"/>
      <c r="AD4620" s="5"/>
      <c r="AE4620" s="5"/>
      <c r="AF4620" s="5"/>
    </row>
    <row r="4621" spans="1:32">
      <c r="A4621" s="5" t="s">
        <v>30361</v>
      </c>
      <c r="B4621" s="5" t="str">
        <f>IF(COUNTIF('Leads Priorizados INT'!M:M,A4621)&gt;0,"Sí","No")</f>
        <v>No</v>
      </c>
      <c r="C4621">
        <v>1</v>
      </c>
      <c r="D4621" s="6" t="s">
        <v>414</v>
      </c>
      <c r="E4621" s="5" t="s">
        <v>30362</v>
      </c>
      <c r="F4621" s="5" t="s">
        <v>729</v>
      </c>
      <c r="G4621" s="5" t="s">
        <v>13446</v>
      </c>
      <c r="H4621" s="7">
        <v>1085065</v>
      </c>
      <c r="I4621" s="5">
        <v>1</v>
      </c>
      <c r="J4621" s="5">
        <v>1</v>
      </c>
      <c r="K4621" s="5" t="s">
        <v>30363</v>
      </c>
      <c r="L4621" s="5">
        <v>2.4E-2</v>
      </c>
      <c r="M4621" s="8"/>
      <c r="N4621" s="8"/>
      <c r="O4621" s="8"/>
      <c r="P4621" s="8"/>
      <c r="Q4621" s="8"/>
      <c r="R4621" s="5" t="s">
        <v>417</v>
      </c>
      <c r="S4621" s="5" t="s">
        <v>417</v>
      </c>
      <c r="T4621" s="5" t="s">
        <v>417</v>
      </c>
      <c r="U4621" s="5" t="s">
        <v>417</v>
      </c>
      <c r="V4621" s="5" t="s">
        <v>417</v>
      </c>
      <c r="W4621" s="5" t="s">
        <v>417</v>
      </c>
      <c r="X4621" s="5" t="s">
        <v>417</v>
      </c>
      <c r="Y4621" s="5" t="s">
        <v>417</v>
      </c>
      <c r="Z4621" s="5" t="s">
        <v>417</v>
      </c>
      <c r="AA4621" s="5" t="s">
        <v>417</v>
      </c>
      <c r="AB4621" s="5"/>
      <c r="AC4621" s="5"/>
      <c r="AD4621" s="5"/>
      <c r="AE4621" s="5"/>
      <c r="AF4621" s="5"/>
    </row>
    <row r="4622" spans="1:32">
      <c r="A4622" s="5" t="s">
        <v>30364</v>
      </c>
      <c r="B4622" s="5" t="str">
        <f>IF(COUNTIF('Leads Priorizados INT'!M:M,A4622)&gt;0,"Sí","No")</f>
        <v>No</v>
      </c>
      <c r="C4622">
        <v>1</v>
      </c>
      <c r="D4622" s="6" t="s">
        <v>414</v>
      </c>
      <c r="E4622" s="5" t="s">
        <v>30365</v>
      </c>
      <c r="F4622" s="5" t="s">
        <v>135</v>
      </c>
      <c r="G4622" s="5" t="s">
        <v>19145</v>
      </c>
      <c r="H4622" s="7">
        <v>928631</v>
      </c>
      <c r="I4622" s="5">
        <v>7</v>
      </c>
      <c r="J4622" s="5">
        <v>1</v>
      </c>
      <c r="K4622" s="5" t="s">
        <v>30366</v>
      </c>
      <c r="L4622" s="5">
        <v>2.3900000000000001E-2</v>
      </c>
      <c r="M4622" s="8">
        <v>927261112</v>
      </c>
      <c r="N4622" s="8"/>
      <c r="O4622" s="8"/>
      <c r="P4622" s="8"/>
      <c r="Q4622" s="8"/>
      <c r="R4622" s="5" t="s">
        <v>417</v>
      </c>
      <c r="S4622" s="5" t="s">
        <v>417</v>
      </c>
      <c r="T4622" s="5" t="s">
        <v>417</v>
      </c>
      <c r="U4622" s="5" t="s">
        <v>417</v>
      </c>
      <c r="V4622" s="5" t="s">
        <v>417</v>
      </c>
      <c r="W4622" s="5" t="s">
        <v>417</v>
      </c>
      <c r="X4622" s="5" t="s">
        <v>417</v>
      </c>
      <c r="Y4622" s="5" t="s">
        <v>417</v>
      </c>
      <c r="Z4622" s="5" t="s">
        <v>417</v>
      </c>
      <c r="AA4622" s="5" t="s">
        <v>417</v>
      </c>
      <c r="AB4622" s="5"/>
      <c r="AC4622" s="5"/>
      <c r="AD4622" s="5"/>
      <c r="AE4622" s="5"/>
      <c r="AF4622" s="5"/>
    </row>
    <row r="4623" spans="1:32">
      <c r="A4623" s="5" t="s">
        <v>30367</v>
      </c>
      <c r="B4623" s="5" t="str">
        <f>IF(COUNTIF('Leads Priorizados INT'!M:M,A4623)&gt;0,"Sí","No")</f>
        <v>No</v>
      </c>
      <c r="C4623">
        <v>1</v>
      </c>
      <c r="D4623" s="6" t="s">
        <v>414</v>
      </c>
      <c r="E4623" s="5" t="s">
        <v>30368</v>
      </c>
      <c r="F4623" s="5" t="s">
        <v>5592</v>
      </c>
      <c r="G4623" s="5" t="s">
        <v>30106</v>
      </c>
      <c r="H4623" s="7">
        <v>996912</v>
      </c>
      <c r="I4623" s="5">
        <v>19</v>
      </c>
      <c r="J4623" s="5">
        <v>1</v>
      </c>
      <c r="K4623" s="5" t="s">
        <v>30369</v>
      </c>
      <c r="L4623" s="5">
        <v>2.3900000000000001E-2</v>
      </c>
      <c r="M4623" s="8"/>
      <c r="N4623" s="8"/>
      <c r="O4623" s="8"/>
      <c r="P4623" s="8"/>
      <c r="Q4623" s="8"/>
      <c r="R4623" s="5" t="s">
        <v>417</v>
      </c>
      <c r="S4623" s="5" t="s">
        <v>417</v>
      </c>
      <c r="T4623" s="5" t="s">
        <v>417</v>
      </c>
      <c r="U4623" s="5" t="s">
        <v>417</v>
      </c>
      <c r="V4623" s="5" t="s">
        <v>417</v>
      </c>
      <c r="W4623" s="5" t="s">
        <v>417</v>
      </c>
      <c r="X4623" s="5" t="s">
        <v>417</v>
      </c>
      <c r="Y4623" s="5" t="s">
        <v>417</v>
      </c>
      <c r="Z4623" s="5" t="s">
        <v>417</v>
      </c>
      <c r="AA4623" s="5" t="s">
        <v>417</v>
      </c>
      <c r="AB4623" s="5"/>
      <c r="AC4623" s="5"/>
      <c r="AD4623" s="5"/>
      <c r="AE4623" s="5"/>
      <c r="AF4623" s="5"/>
    </row>
    <row r="4624" spans="1:32" hidden="1">
      <c r="A4624" s="5" t="s">
        <v>30370</v>
      </c>
      <c r="B4624" s="5" t="str">
        <f>IF(COUNTIF('Leads Priorizados INT'!M:M,A4624)&gt;0,"Sí","No")</f>
        <v>No</v>
      </c>
      <c r="C4624">
        <v>0</v>
      </c>
      <c r="D4624" s="6" t="s">
        <v>414</v>
      </c>
      <c r="E4624" s="5" t="s">
        <v>30371</v>
      </c>
      <c r="F4624" s="5" t="s">
        <v>1328</v>
      </c>
      <c r="G4624" s="5" t="s">
        <v>15306</v>
      </c>
      <c r="H4624" s="7">
        <v>549082</v>
      </c>
      <c r="I4624" s="5">
        <v>18</v>
      </c>
      <c r="J4624" s="5">
        <v>1</v>
      </c>
      <c r="K4624" s="5" t="s">
        <v>30372</v>
      </c>
      <c r="L4624" s="5">
        <v>2.3900000000000001E-2</v>
      </c>
      <c r="M4624" s="8"/>
      <c r="N4624" s="8"/>
      <c r="O4624" s="8"/>
      <c r="P4624" s="8"/>
      <c r="Q4624" s="8"/>
      <c r="R4624" s="5" t="s">
        <v>417</v>
      </c>
      <c r="S4624" s="5" t="s">
        <v>417</v>
      </c>
      <c r="T4624" s="5" t="s">
        <v>417</v>
      </c>
      <c r="U4624" s="5" t="s">
        <v>417</v>
      </c>
      <c r="V4624" s="5" t="s">
        <v>417</v>
      </c>
      <c r="W4624" s="5" t="s">
        <v>417</v>
      </c>
      <c r="X4624" s="5" t="s">
        <v>417</v>
      </c>
      <c r="Y4624" s="5" t="s">
        <v>417</v>
      </c>
      <c r="Z4624" s="5" t="s">
        <v>417</v>
      </c>
      <c r="AA4624" s="5" t="s">
        <v>417</v>
      </c>
      <c r="AB4624" s="5"/>
      <c r="AC4624" s="5"/>
      <c r="AD4624" s="5"/>
      <c r="AE4624" s="5"/>
      <c r="AF4624" s="5"/>
    </row>
    <row r="4625" spans="1:32" hidden="1">
      <c r="A4625" s="5" t="s">
        <v>30373</v>
      </c>
      <c r="B4625" s="5" t="str">
        <f>IF(COUNTIF('Leads Priorizados INT'!M:M,A4625)&gt;0,"Sí","No")</f>
        <v>No</v>
      </c>
      <c r="C4625">
        <v>0</v>
      </c>
      <c r="D4625" s="6" t="s">
        <v>414</v>
      </c>
      <c r="E4625" s="5" t="s">
        <v>30374</v>
      </c>
      <c r="F4625" s="5" t="s">
        <v>152</v>
      </c>
      <c r="G4625" s="5" t="s">
        <v>1602</v>
      </c>
      <c r="H4625" s="7">
        <v>1017562</v>
      </c>
      <c r="I4625" s="5">
        <v>1</v>
      </c>
      <c r="J4625" s="5">
        <v>1</v>
      </c>
      <c r="K4625" s="5" t="s">
        <v>30375</v>
      </c>
      <c r="L4625" s="5">
        <v>2.3900000000000001E-2</v>
      </c>
      <c r="M4625" s="8">
        <v>912093018</v>
      </c>
      <c r="N4625" s="8"/>
      <c r="O4625" s="8"/>
      <c r="P4625" s="8"/>
      <c r="Q4625" s="8"/>
      <c r="R4625" s="5" t="s">
        <v>417</v>
      </c>
      <c r="S4625" s="5" t="s">
        <v>417</v>
      </c>
      <c r="T4625" s="5" t="s">
        <v>417</v>
      </c>
      <c r="U4625" s="5" t="s">
        <v>417</v>
      </c>
      <c r="V4625" s="5" t="s">
        <v>417</v>
      </c>
      <c r="W4625" s="5" t="s">
        <v>417</v>
      </c>
      <c r="X4625" s="5" t="s">
        <v>417</v>
      </c>
      <c r="Y4625" s="5" t="s">
        <v>417</v>
      </c>
      <c r="Z4625" s="5" t="s">
        <v>417</v>
      </c>
      <c r="AA4625" s="5" t="s">
        <v>417</v>
      </c>
      <c r="AB4625" s="5"/>
      <c r="AC4625" s="5"/>
      <c r="AD4625" s="5"/>
      <c r="AE4625" s="5"/>
      <c r="AF4625" s="5"/>
    </row>
    <row r="4626" spans="1:32" hidden="1">
      <c r="A4626" s="5" t="s">
        <v>30376</v>
      </c>
      <c r="B4626" s="5" t="str">
        <f>IF(COUNTIF('Leads Priorizados INT'!M:M,A4626)&gt;0,"Sí","No")</f>
        <v>No</v>
      </c>
      <c r="C4626">
        <v>0</v>
      </c>
      <c r="D4626" s="6" t="s">
        <v>414</v>
      </c>
      <c r="E4626" s="5" t="s">
        <v>30377</v>
      </c>
      <c r="F4626" s="5" t="s">
        <v>152</v>
      </c>
      <c r="G4626" s="5" t="s">
        <v>1264</v>
      </c>
      <c r="H4626" s="7">
        <v>640001</v>
      </c>
      <c r="I4626" s="5">
        <v>4</v>
      </c>
      <c r="J4626" s="5">
        <v>1</v>
      </c>
      <c r="K4626" s="5" t="s">
        <v>30378</v>
      </c>
      <c r="L4626" s="5">
        <v>2.3900000000000001E-2</v>
      </c>
      <c r="M4626" s="8"/>
      <c r="N4626" s="8"/>
      <c r="O4626" s="8"/>
      <c r="P4626" s="8"/>
      <c r="Q4626" s="8"/>
      <c r="R4626" s="5" t="s">
        <v>417</v>
      </c>
      <c r="S4626" s="5" t="s">
        <v>417</v>
      </c>
      <c r="T4626" s="5" t="s">
        <v>417</v>
      </c>
      <c r="U4626" s="5" t="s">
        <v>417</v>
      </c>
      <c r="V4626" s="5" t="s">
        <v>417</v>
      </c>
      <c r="W4626" s="5" t="s">
        <v>417</v>
      </c>
      <c r="X4626" s="5" t="s">
        <v>417</v>
      </c>
      <c r="Y4626" s="5" t="s">
        <v>417</v>
      </c>
      <c r="Z4626" s="5" t="s">
        <v>417</v>
      </c>
      <c r="AA4626" s="5" t="s">
        <v>417</v>
      </c>
      <c r="AB4626" s="5"/>
      <c r="AC4626" s="5"/>
      <c r="AD4626" s="5"/>
      <c r="AE4626" s="5"/>
      <c r="AF4626" s="5"/>
    </row>
    <row r="4627" spans="1:32" hidden="1">
      <c r="A4627" s="5" t="s">
        <v>30379</v>
      </c>
      <c r="B4627" s="5" t="str">
        <f>IF(COUNTIF('Leads Priorizados INT'!M:M,A4627)&gt;0,"Sí","No")</f>
        <v>No</v>
      </c>
      <c r="C4627">
        <v>0</v>
      </c>
      <c r="D4627" s="6" t="s">
        <v>414</v>
      </c>
      <c r="E4627" s="5" t="s">
        <v>30380</v>
      </c>
      <c r="F4627" s="5" t="s">
        <v>1382</v>
      </c>
      <c r="G4627" s="5" t="s">
        <v>29509</v>
      </c>
      <c r="H4627" s="7">
        <v>391622</v>
      </c>
      <c r="I4627" s="5">
        <v>1</v>
      </c>
      <c r="J4627" s="5">
        <v>1</v>
      </c>
      <c r="K4627" s="5" t="s">
        <v>30381</v>
      </c>
      <c r="L4627" s="5">
        <v>2.3900000000000001E-2</v>
      </c>
      <c r="M4627" s="8">
        <v>965640303</v>
      </c>
      <c r="N4627" s="8"/>
      <c r="O4627" s="8"/>
      <c r="P4627" s="8"/>
      <c r="Q4627" s="8"/>
      <c r="R4627" s="5" t="s">
        <v>417</v>
      </c>
      <c r="S4627" s="5" t="s">
        <v>417</v>
      </c>
      <c r="T4627" s="5" t="s">
        <v>417</v>
      </c>
      <c r="U4627" s="5" t="s">
        <v>417</v>
      </c>
      <c r="V4627" s="5" t="s">
        <v>417</v>
      </c>
      <c r="W4627" s="5" t="s">
        <v>417</v>
      </c>
      <c r="X4627" s="5" t="s">
        <v>417</v>
      </c>
      <c r="Y4627" s="5" t="s">
        <v>417</v>
      </c>
      <c r="Z4627" s="5" t="s">
        <v>417</v>
      </c>
      <c r="AA4627" s="5" t="s">
        <v>417</v>
      </c>
      <c r="AB4627" s="5"/>
      <c r="AC4627" s="5"/>
      <c r="AD4627" s="5"/>
      <c r="AE4627" s="5"/>
      <c r="AF4627" s="5"/>
    </row>
    <row r="4628" spans="1:32" hidden="1">
      <c r="A4628" s="5" t="s">
        <v>30382</v>
      </c>
      <c r="B4628" s="5" t="str">
        <f>IF(COUNTIF('Leads Priorizados INT'!M:M,A4628)&gt;0,"Sí","No")</f>
        <v>No</v>
      </c>
      <c r="C4628">
        <v>0</v>
      </c>
      <c r="D4628" s="6" t="s">
        <v>414</v>
      </c>
      <c r="E4628" s="5" t="s">
        <v>30383</v>
      </c>
      <c r="F4628" s="5" t="s">
        <v>431</v>
      </c>
      <c r="G4628" s="5" t="s">
        <v>2786</v>
      </c>
      <c r="H4628" s="7">
        <v>307578</v>
      </c>
      <c r="I4628" s="5">
        <v>1</v>
      </c>
      <c r="J4628" s="5">
        <v>1</v>
      </c>
      <c r="K4628" s="5" t="s">
        <v>30384</v>
      </c>
      <c r="L4628" s="5">
        <v>2.3800000000000002E-2</v>
      </c>
      <c r="M4628" s="8"/>
      <c r="N4628" s="8"/>
      <c r="O4628" s="8"/>
      <c r="P4628" s="8"/>
      <c r="Q4628" s="8"/>
      <c r="R4628" s="5" t="s">
        <v>417</v>
      </c>
      <c r="S4628" s="5" t="s">
        <v>417</v>
      </c>
      <c r="T4628" s="5" t="s">
        <v>417</v>
      </c>
      <c r="U4628" s="5" t="s">
        <v>417</v>
      </c>
      <c r="V4628" s="5" t="s">
        <v>417</v>
      </c>
      <c r="W4628" s="5" t="s">
        <v>417</v>
      </c>
      <c r="X4628" s="5" t="s">
        <v>417</v>
      </c>
      <c r="Y4628" s="5" t="s">
        <v>417</v>
      </c>
      <c r="Z4628" s="5" t="s">
        <v>417</v>
      </c>
      <c r="AA4628" s="5" t="s">
        <v>417</v>
      </c>
      <c r="AB4628" s="5"/>
      <c r="AC4628" s="5"/>
      <c r="AD4628" s="5"/>
      <c r="AE4628" s="5"/>
      <c r="AF4628" s="5"/>
    </row>
    <row r="4629" spans="1:32" hidden="1">
      <c r="A4629" s="5" t="s">
        <v>30385</v>
      </c>
      <c r="B4629" s="5" t="str">
        <f>IF(COUNTIF('Leads Priorizados INT'!M:M,A4629)&gt;0,"Sí","No")</f>
        <v>No</v>
      </c>
      <c r="C4629">
        <v>0</v>
      </c>
      <c r="D4629" s="6" t="s">
        <v>414</v>
      </c>
      <c r="E4629" s="5" t="s">
        <v>30386</v>
      </c>
      <c r="F4629" s="5" t="s">
        <v>152</v>
      </c>
      <c r="G4629" s="5" t="s">
        <v>1715</v>
      </c>
      <c r="H4629" s="7">
        <v>368013</v>
      </c>
      <c r="I4629" s="5">
        <v>9</v>
      </c>
      <c r="J4629" s="5">
        <v>2</v>
      </c>
      <c r="K4629" s="5" t="s">
        <v>30387</v>
      </c>
      <c r="L4629" s="5">
        <v>2.3800000000000002E-2</v>
      </c>
      <c r="M4629" s="8"/>
      <c r="N4629" s="8"/>
      <c r="O4629" s="8"/>
      <c r="P4629" s="8"/>
      <c r="Q4629" s="8"/>
      <c r="R4629" s="5" t="s">
        <v>417</v>
      </c>
      <c r="S4629" s="5" t="s">
        <v>417</v>
      </c>
      <c r="T4629" s="5" t="s">
        <v>417</v>
      </c>
      <c r="U4629" s="5" t="s">
        <v>417</v>
      </c>
      <c r="V4629" s="5" t="s">
        <v>417</v>
      </c>
      <c r="W4629" s="5" t="s">
        <v>417</v>
      </c>
      <c r="X4629" s="5" t="s">
        <v>417</v>
      </c>
      <c r="Y4629" s="5" t="s">
        <v>417</v>
      </c>
      <c r="Z4629" s="5" t="s">
        <v>417</v>
      </c>
      <c r="AA4629" s="5" t="s">
        <v>417</v>
      </c>
      <c r="AB4629" s="5"/>
      <c r="AC4629" s="5"/>
      <c r="AD4629" s="5"/>
      <c r="AE4629" s="5"/>
      <c r="AF4629" s="5"/>
    </row>
    <row r="4630" spans="1:32">
      <c r="A4630" s="5" t="s">
        <v>30388</v>
      </c>
      <c r="B4630" s="5" t="str">
        <f>IF(COUNTIF('Leads Priorizados INT'!M:M,A4630)&gt;0,"Sí","No")</f>
        <v>No</v>
      </c>
      <c r="C4630">
        <v>1</v>
      </c>
      <c r="D4630" s="6" t="s">
        <v>414</v>
      </c>
      <c r="E4630" s="5" t="s">
        <v>30389</v>
      </c>
      <c r="F4630" s="5" t="s">
        <v>152</v>
      </c>
      <c r="G4630" s="5" t="s">
        <v>907</v>
      </c>
      <c r="H4630" s="7">
        <v>4580157</v>
      </c>
      <c r="I4630" s="5">
        <v>48</v>
      </c>
      <c r="J4630" s="5">
        <v>2</v>
      </c>
      <c r="K4630" s="5" t="s">
        <v>30390</v>
      </c>
      <c r="L4630" s="5">
        <v>2.3800000000000002E-2</v>
      </c>
      <c r="M4630" s="8">
        <v>917360682</v>
      </c>
      <c r="N4630" s="8"/>
      <c r="O4630" s="8"/>
      <c r="P4630" s="8"/>
      <c r="Q4630" s="8"/>
      <c r="R4630" s="5" t="s">
        <v>417</v>
      </c>
      <c r="S4630" s="5" t="s">
        <v>417</v>
      </c>
      <c r="T4630" s="5" t="s">
        <v>417</v>
      </c>
      <c r="U4630" s="5" t="s">
        <v>417</v>
      </c>
      <c r="V4630" s="5" t="s">
        <v>417</v>
      </c>
      <c r="W4630" s="5" t="s">
        <v>417</v>
      </c>
      <c r="X4630" s="5" t="s">
        <v>417</v>
      </c>
      <c r="Y4630" s="5" t="s">
        <v>417</v>
      </c>
      <c r="Z4630" s="5" t="s">
        <v>417</v>
      </c>
      <c r="AA4630" s="5" t="s">
        <v>417</v>
      </c>
      <c r="AB4630" s="5"/>
      <c r="AC4630" s="5"/>
      <c r="AD4630" s="5"/>
      <c r="AE4630" s="5"/>
      <c r="AF4630" s="5"/>
    </row>
    <row r="4631" spans="1:32" hidden="1">
      <c r="A4631" s="5" t="s">
        <v>30391</v>
      </c>
      <c r="B4631" s="5" t="str">
        <f>IF(COUNTIF('Leads Priorizados INT'!M:M,A4631)&gt;0,"Sí","No")</f>
        <v>No</v>
      </c>
      <c r="C4631">
        <v>0</v>
      </c>
      <c r="D4631" s="6" t="s">
        <v>414</v>
      </c>
      <c r="E4631" s="5" t="s">
        <v>30392</v>
      </c>
      <c r="F4631" s="5" t="s">
        <v>700</v>
      </c>
      <c r="G4631" s="5" t="s">
        <v>9866</v>
      </c>
      <c r="H4631" s="7">
        <v>3733085</v>
      </c>
      <c r="I4631" s="5">
        <v>1</v>
      </c>
      <c r="J4631" s="5">
        <v>2</v>
      </c>
      <c r="K4631" s="5" t="s">
        <v>30393</v>
      </c>
      <c r="L4631" s="5">
        <v>2.3800000000000002E-2</v>
      </c>
      <c r="M4631" s="8"/>
      <c r="N4631" s="8"/>
      <c r="O4631" s="8"/>
      <c r="P4631" s="8"/>
      <c r="Q4631" s="8"/>
      <c r="R4631" s="5" t="s">
        <v>417</v>
      </c>
      <c r="S4631" s="5" t="s">
        <v>417</v>
      </c>
      <c r="T4631" s="5" t="s">
        <v>417</v>
      </c>
      <c r="U4631" s="5" t="s">
        <v>417</v>
      </c>
      <c r="V4631" s="5" t="s">
        <v>417</v>
      </c>
      <c r="W4631" s="5" t="s">
        <v>417</v>
      </c>
      <c r="X4631" s="5" t="s">
        <v>417</v>
      </c>
      <c r="Y4631" s="5" t="s">
        <v>417</v>
      </c>
      <c r="Z4631" s="5" t="s">
        <v>417</v>
      </c>
      <c r="AA4631" s="5" t="s">
        <v>417</v>
      </c>
      <c r="AB4631" s="5"/>
      <c r="AC4631" s="5"/>
      <c r="AD4631" s="5"/>
      <c r="AE4631" s="5"/>
      <c r="AF4631" s="5"/>
    </row>
    <row r="4632" spans="1:32" hidden="1">
      <c r="A4632" s="5" t="s">
        <v>30394</v>
      </c>
      <c r="B4632" s="5" t="str">
        <f>IF(COUNTIF('Leads Priorizados INT'!M:M,A4632)&gt;0,"Sí","No")</f>
        <v>No</v>
      </c>
      <c r="C4632">
        <v>0</v>
      </c>
      <c r="D4632" s="6" t="s">
        <v>430</v>
      </c>
      <c r="E4632" s="5" t="s">
        <v>30395</v>
      </c>
      <c r="F4632" s="5" t="s">
        <v>700</v>
      </c>
      <c r="G4632" s="5" t="s">
        <v>15652</v>
      </c>
      <c r="H4632" s="7">
        <v>321344</v>
      </c>
      <c r="I4632" s="5">
        <v>6</v>
      </c>
      <c r="J4632" s="5">
        <v>2</v>
      </c>
      <c r="K4632" s="5" t="s">
        <v>30396</v>
      </c>
      <c r="L4632" s="5">
        <v>2.3800000000000002E-2</v>
      </c>
      <c r="M4632" s="8">
        <v>954633079</v>
      </c>
      <c r="N4632" s="8"/>
      <c r="O4632" s="8"/>
      <c r="P4632" s="8"/>
      <c r="Q4632" s="8"/>
      <c r="R4632" s="5" t="s">
        <v>417</v>
      </c>
      <c r="S4632" s="5" t="s">
        <v>417</v>
      </c>
      <c r="T4632" s="5" t="s">
        <v>417</v>
      </c>
      <c r="U4632" s="5" t="s">
        <v>417</v>
      </c>
      <c r="V4632" s="5" t="s">
        <v>417</v>
      </c>
      <c r="W4632" s="5" t="s">
        <v>417</v>
      </c>
      <c r="X4632" s="5" t="s">
        <v>417</v>
      </c>
      <c r="Y4632" s="5" t="s">
        <v>417</v>
      </c>
      <c r="Z4632" s="5" t="s">
        <v>417</v>
      </c>
      <c r="AA4632" s="5" t="s">
        <v>417</v>
      </c>
      <c r="AB4632" s="5" t="s">
        <v>30397</v>
      </c>
      <c r="AC4632" s="5"/>
      <c r="AD4632" s="5"/>
      <c r="AE4632" s="5"/>
      <c r="AF4632" s="5"/>
    </row>
    <row r="4633" spans="1:32" hidden="1">
      <c r="A4633" s="5" t="s">
        <v>30398</v>
      </c>
      <c r="B4633" s="5" t="str">
        <f>IF(COUNTIF('Leads Priorizados INT'!M:M,A4633)&gt;0,"Sí","No")</f>
        <v>No</v>
      </c>
      <c r="C4633">
        <v>0</v>
      </c>
      <c r="D4633" s="6" t="s">
        <v>414</v>
      </c>
      <c r="E4633" s="5" t="s">
        <v>30399</v>
      </c>
      <c r="F4633" s="5" t="s">
        <v>729</v>
      </c>
      <c r="G4633" s="5" t="s">
        <v>1764</v>
      </c>
      <c r="H4633" s="7">
        <v>306744</v>
      </c>
      <c r="I4633" s="5">
        <v>2</v>
      </c>
      <c r="J4633" s="5">
        <v>2</v>
      </c>
      <c r="K4633" s="5" t="s">
        <v>30400</v>
      </c>
      <c r="L4633" s="5">
        <v>2.3800000000000002E-2</v>
      </c>
      <c r="M4633" s="8">
        <v>976511135</v>
      </c>
      <c r="N4633" s="8">
        <v>625300657</v>
      </c>
      <c r="O4633" s="8"/>
      <c r="P4633" s="8"/>
      <c r="Q4633" s="8"/>
      <c r="R4633" s="5" t="s">
        <v>417</v>
      </c>
      <c r="S4633" s="5" t="s">
        <v>417</v>
      </c>
      <c r="T4633" s="5" t="s">
        <v>417</v>
      </c>
      <c r="U4633" s="5" t="s">
        <v>417</v>
      </c>
      <c r="V4633" s="5" t="s">
        <v>417</v>
      </c>
      <c r="W4633" s="5" t="s">
        <v>417</v>
      </c>
      <c r="X4633" s="5" t="s">
        <v>417</v>
      </c>
      <c r="Y4633" s="5" t="s">
        <v>417</v>
      </c>
      <c r="Z4633" s="5" t="s">
        <v>417</v>
      </c>
      <c r="AA4633" s="5" t="s">
        <v>417</v>
      </c>
      <c r="AB4633" s="5"/>
      <c r="AC4633" s="5"/>
      <c r="AD4633" s="5"/>
      <c r="AE4633" s="5"/>
      <c r="AF4633" s="5"/>
    </row>
    <row r="4634" spans="1:32" hidden="1">
      <c r="A4634" s="5" t="s">
        <v>30401</v>
      </c>
      <c r="B4634" s="5" t="str">
        <f>IF(COUNTIF('Leads Priorizados INT'!M:M,A4634)&gt;0,"Sí","No")</f>
        <v>No</v>
      </c>
      <c r="C4634">
        <v>0</v>
      </c>
      <c r="D4634" s="6" t="s">
        <v>414</v>
      </c>
      <c r="E4634" s="5" t="s">
        <v>30402</v>
      </c>
      <c r="F4634" s="5" t="s">
        <v>700</v>
      </c>
      <c r="G4634" s="5" t="s">
        <v>18574</v>
      </c>
      <c r="H4634" s="7">
        <v>7169805</v>
      </c>
      <c r="I4634" s="5">
        <v>33</v>
      </c>
      <c r="J4634" s="5">
        <v>6</v>
      </c>
      <c r="K4634" s="5" t="s">
        <v>30403</v>
      </c>
      <c r="L4634" s="5">
        <v>2.3699999999999999E-2</v>
      </c>
      <c r="M4634" s="8">
        <v>954350498</v>
      </c>
      <c r="N4634" s="8">
        <v>952123524</v>
      </c>
      <c r="O4634" s="8">
        <v>959523395</v>
      </c>
      <c r="P4634" s="8">
        <v>954359906</v>
      </c>
      <c r="Q4634" s="8">
        <v>959543737</v>
      </c>
      <c r="R4634" s="5" t="s">
        <v>417</v>
      </c>
      <c r="S4634" s="5" t="s">
        <v>417</v>
      </c>
      <c r="T4634" s="5" t="s">
        <v>417</v>
      </c>
      <c r="U4634" s="5" t="s">
        <v>417</v>
      </c>
      <c r="V4634" s="5" t="s">
        <v>417</v>
      </c>
      <c r="W4634" s="5" t="s">
        <v>417</v>
      </c>
      <c r="X4634" s="5" t="s">
        <v>417</v>
      </c>
      <c r="Y4634" s="5" t="s">
        <v>417</v>
      </c>
      <c r="Z4634" s="5" t="s">
        <v>417</v>
      </c>
      <c r="AA4634" s="5" t="s">
        <v>417</v>
      </c>
      <c r="AB4634" s="5" t="s">
        <v>30404</v>
      </c>
      <c r="AC4634" s="5" t="s">
        <v>30405</v>
      </c>
      <c r="AD4634" s="5"/>
      <c r="AE4634" s="5"/>
      <c r="AF4634" s="5"/>
    </row>
    <row r="4635" spans="1:32" hidden="1">
      <c r="A4635" s="5" t="s">
        <v>30406</v>
      </c>
      <c r="B4635" s="5" t="str">
        <f>IF(COUNTIF('Leads Priorizados INT'!M:M,A4635)&gt;0,"Sí","No")</f>
        <v>No</v>
      </c>
      <c r="C4635">
        <v>0</v>
      </c>
      <c r="D4635" s="6" t="s">
        <v>414</v>
      </c>
      <c r="E4635" s="5" t="s">
        <v>30407</v>
      </c>
      <c r="F4635" s="5" t="s">
        <v>431</v>
      </c>
      <c r="G4635" s="5" t="s">
        <v>10478</v>
      </c>
      <c r="H4635" s="7">
        <v>1046652</v>
      </c>
      <c r="I4635" s="5">
        <v>1</v>
      </c>
      <c r="J4635" s="5">
        <v>1</v>
      </c>
      <c r="K4635" s="5" t="s">
        <v>30408</v>
      </c>
      <c r="L4635" s="5">
        <v>2.3699999999999999E-2</v>
      </c>
      <c r="M4635" s="8"/>
      <c r="N4635" s="8"/>
      <c r="O4635" s="8"/>
      <c r="P4635" s="8"/>
      <c r="Q4635" s="8"/>
      <c r="R4635" s="5" t="s">
        <v>417</v>
      </c>
      <c r="S4635" s="5" t="s">
        <v>417</v>
      </c>
      <c r="T4635" s="5" t="s">
        <v>417</v>
      </c>
      <c r="U4635" s="5" t="s">
        <v>417</v>
      </c>
      <c r="V4635" s="5" t="s">
        <v>417</v>
      </c>
      <c r="W4635" s="5" t="s">
        <v>417</v>
      </c>
      <c r="X4635" s="5" t="s">
        <v>417</v>
      </c>
      <c r="Y4635" s="5" t="s">
        <v>417</v>
      </c>
      <c r="Z4635" s="5" t="s">
        <v>417</v>
      </c>
      <c r="AA4635" s="5" t="s">
        <v>417</v>
      </c>
      <c r="AB4635" s="5"/>
      <c r="AC4635" s="5"/>
      <c r="AD4635" s="5"/>
      <c r="AE4635" s="5"/>
      <c r="AF4635" s="5"/>
    </row>
    <row r="4636" spans="1:32" hidden="1">
      <c r="A4636" s="5" t="s">
        <v>30409</v>
      </c>
      <c r="B4636" s="5" t="str">
        <f>IF(COUNTIF('Leads Priorizados INT'!M:M,A4636)&gt;0,"Sí","No")</f>
        <v>No</v>
      </c>
      <c r="C4636">
        <v>0</v>
      </c>
      <c r="D4636" s="6" t="s">
        <v>414</v>
      </c>
      <c r="E4636" s="5" t="s">
        <v>30410</v>
      </c>
      <c r="F4636" s="5" t="s">
        <v>1144</v>
      </c>
      <c r="G4636" s="5" t="s">
        <v>20286</v>
      </c>
      <c r="H4636" s="7">
        <v>896448</v>
      </c>
      <c r="I4636" s="5">
        <v>8</v>
      </c>
      <c r="J4636" s="5">
        <v>1</v>
      </c>
      <c r="K4636" s="5" t="s">
        <v>30411</v>
      </c>
      <c r="L4636" s="5">
        <v>2.3599999999999999E-2</v>
      </c>
      <c r="M4636" s="8"/>
      <c r="N4636" s="8"/>
      <c r="O4636" s="8"/>
      <c r="P4636" s="8"/>
      <c r="Q4636" s="8"/>
      <c r="R4636" s="5" t="s">
        <v>417</v>
      </c>
      <c r="S4636" s="5" t="s">
        <v>417</v>
      </c>
      <c r="T4636" s="5" t="s">
        <v>417</v>
      </c>
      <c r="U4636" s="5" t="s">
        <v>417</v>
      </c>
      <c r="V4636" s="5" t="s">
        <v>417</v>
      </c>
      <c r="W4636" s="5" t="s">
        <v>417</v>
      </c>
      <c r="X4636" s="5" t="s">
        <v>417</v>
      </c>
      <c r="Y4636" s="5" t="s">
        <v>417</v>
      </c>
      <c r="Z4636" s="5" t="s">
        <v>417</v>
      </c>
      <c r="AA4636" s="5" t="s">
        <v>417</v>
      </c>
      <c r="AB4636" s="5"/>
      <c r="AC4636" s="5"/>
      <c r="AD4636" s="5"/>
      <c r="AE4636" s="5"/>
      <c r="AF4636" s="5"/>
    </row>
    <row r="4637" spans="1:32" hidden="1">
      <c r="A4637" s="5" t="s">
        <v>30412</v>
      </c>
      <c r="B4637" s="5" t="str">
        <f>IF(COUNTIF('Leads Priorizados INT'!M:M,A4637)&gt;0,"Sí","No")</f>
        <v>No</v>
      </c>
      <c r="C4637">
        <v>0</v>
      </c>
      <c r="D4637" s="6" t="s">
        <v>414</v>
      </c>
      <c r="E4637" s="5" t="s">
        <v>30413</v>
      </c>
      <c r="F4637" s="5" t="s">
        <v>152</v>
      </c>
      <c r="G4637" s="5" t="s">
        <v>2486</v>
      </c>
      <c r="H4637" s="7">
        <v>4903210</v>
      </c>
      <c r="I4637" s="5">
        <v>24</v>
      </c>
      <c r="J4637" s="5">
        <v>1</v>
      </c>
      <c r="K4637" s="5" t="s">
        <v>30414</v>
      </c>
      <c r="L4637" s="5">
        <v>2.3599999999999999E-2</v>
      </c>
      <c r="M4637" s="8">
        <v>915628380</v>
      </c>
      <c r="N4637" s="8"/>
      <c r="O4637" s="8"/>
      <c r="P4637" s="8"/>
      <c r="Q4637" s="8"/>
      <c r="R4637" s="5" t="s">
        <v>417</v>
      </c>
      <c r="S4637" s="5" t="s">
        <v>417</v>
      </c>
      <c r="T4637" s="5" t="s">
        <v>417</v>
      </c>
      <c r="U4637" s="5" t="s">
        <v>417</v>
      </c>
      <c r="V4637" s="5" t="s">
        <v>417</v>
      </c>
      <c r="W4637" s="5" t="s">
        <v>417</v>
      </c>
      <c r="X4637" s="5" t="s">
        <v>417</v>
      </c>
      <c r="Y4637" s="5" t="s">
        <v>417</v>
      </c>
      <c r="Z4637" s="5" t="s">
        <v>417</v>
      </c>
      <c r="AA4637" s="5" t="s">
        <v>417</v>
      </c>
      <c r="AB4637" s="5"/>
      <c r="AC4637" s="5"/>
      <c r="AD4637" s="5"/>
      <c r="AE4637" s="5"/>
      <c r="AF4637" s="5"/>
    </row>
    <row r="4638" spans="1:32">
      <c r="A4638" s="5" t="s">
        <v>30415</v>
      </c>
      <c r="B4638" s="5" t="str">
        <f>IF(COUNTIF('Leads Priorizados INT'!M:M,A4638)&gt;0,"Sí","No")</f>
        <v>No</v>
      </c>
      <c r="C4638">
        <v>1</v>
      </c>
      <c r="D4638" s="6" t="s">
        <v>414</v>
      </c>
      <c r="E4638" s="5" t="s">
        <v>30416</v>
      </c>
      <c r="F4638" s="5" t="s">
        <v>729</v>
      </c>
      <c r="G4638" s="5" t="s">
        <v>1764</v>
      </c>
      <c r="H4638" s="7">
        <v>585563</v>
      </c>
      <c r="I4638" s="5">
        <v>0</v>
      </c>
      <c r="J4638" s="5">
        <v>1</v>
      </c>
      <c r="K4638" s="5" t="s">
        <v>30417</v>
      </c>
      <c r="L4638" s="5">
        <v>2.3599999999999999E-2</v>
      </c>
      <c r="M4638" s="8"/>
      <c r="N4638" s="8"/>
      <c r="O4638" s="8"/>
      <c r="P4638" s="8"/>
      <c r="Q4638" s="8"/>
      <c r="R4638" s="5" t="s">
        <v>417</v>
      </c>
      <c r="S4638" s="5" t="s">
        <v>417</v>
      </c>
      <c r="T4638" s="5" t="s">
        <v>417</v>
      </c>
      <c r="U4638" s="5" t="s">
        <v>417</v>
      </c>
      <c r="V4638" s="5" t="s">
        <v>417</v>
      </c>
      <c r="W4638" s="5" t="s">
        <v>417</v>
      </c>
      <c r="X4638" s="5" t="s">
        <v>417</v>
      </c>
      <c r="Y4638" s="5" t="s">
        <v>417</v>
      </c>
      <c r="Z4638" s="5" t="s">
        <v>417</v>
      </c>
      <c r="AA4638" s="5" t="s">
        <v>417</v>
      </c>
      <c r="AB4638" s="5"/>
      <c r="AC4638" s="5"/>
      <c r="AD4638" s="5"/>
      <c r="AE4638" s="5"/>
      <c r="AF4638" s="5"/>
    </row>
    <row r="4639" spans="1:32" hidden="1">
      <c r="A4639" s="5" t="s">
        <v>30418</v>
      </c>
      <c r="B4639" s="5" t="str">
        <f>IF(COUNTIF('Leads Priorizados INT'!M:M,A4639)&gt;0,"Sí","No")</f>
        <v>No</v>
      </c>
      <c r="C4639">
        <v>0</v>
      </c>
      <c r="D4639" s="6" t="s">
        <v>414</v>
      </c>
      <c r="E4639" s="5" t="s">
        <v>30419</v>
      </c>
      <c r="F4639" s="5" t="s">
        <v>984</v>
      </c>
      <c r="G4639" s="5" t="s">
        <v>985</v>
      </c>
      <c r="H4639" s="7">
        <v>588673</v>
      </c>
      <c r="I4639" s="5">
        <v>1</v>
      </c>
      <c r="J4639" s="5">
        <v>2</v>
      </c>
      <c r="K4639" s="5" t="s">
        <v>30420</v>
      </c>
      <c r="L4639" s="5">
        <v>2.35E-2</v>
      </c>
      <c r="M4639" s="8"/>
      <c r="N4639" s="8"/>
      <c r="O4639" s="8"/>
      <c r="P4639" s="8"/>
      <c r="Q4639" s="8"/>
      <c r="R4639" s="5" t="s">
        <v>417</v>
      </c>
      <c r="S4639" s="5" t="s">
        <v>417</v>
      </c>
      <c r="T4639" s="5" t="s">
        <v>417</v>
      </c>
      <c r="U4639" s="5" t="s">
        <v>417</v>
      </c>
      <c r="V4639" s="5" t="s">
        <v>417</v>
      </c>
      <c r="W4639" s="5" t="s">
        <v>417</v>
      </c>
      <c r="X4639" s="5" t="s">
        <v>417</v>
      </c>
      <c r="Y4639" s="5" t="s">
        <v>417</v>
      </c>
      <c r="Z4639" s="5" t="s">
        <v>417</v>
      </c>
      <c r="AA4639" s="5" t="s">
        <v>417</v>
      </c>
      <c r="AB4639" s="5"/>
      <c r="AC4639" s="5"/>
      <c r="AD4639" s="5"/>
      <c r="AE4639" s="5"/>
      <c r="AF4639" s="5"/>
    </row>
    <row r="4640" spans="1:32" hidden="1">
      <c r="A4640" s="5" t="s">
        <v>30421</v>
      </c>
      <c r="B4640" s="5" t="str">
        <f>IF(COUNTIF('Leads Priorizados INT'!M:M,A4640)&gt;0,"Sí","No")</f>
        <v>No</v>
      </c>
      <c r="C4640">
        <v>0</v>
      </c>
      <c r="D4640" s="6" t="s">
        <v>414</v>
      </c>
      <c r="E4640" s="5" t="s">
        <v>30422</v>
      </c>
      <c r="F4640" s="5" t="s">
        <v>431</v>
      </c>
      <c r="G4640" s="5" t="s">
        <v>25715</v>
      </c>
      <c r="H4640" s="7">
        <v>882666</v>
      </c>
      <c r="I4640" s="5">
        <v>1</v>
      </c>
      <c r="J4640" s="5">
        <v>1</v>
      </c>
      <c r="K4640" s="5" t="s">
        <v>30423</v>
      </c>
      <c r="L4640" s="5">
        <v>2.35E-2</v>
      </c>
      <c r="M4640" s="8"/>
      <c r="N4640" s="8"/>
      <c r="O4640" s="8"/>
      <c r="P4640" s="8"/>
      <c r="Q4640" s="8"/>
      <c r="R4640" s="5" t="s">
        <v>417</v>
      </c>
      <c r="S4640" s="5" t="s">
        <v>417</v>
      </c>
      <c r="T4640" s="5" t="s">
        <v>417</v>
      </c>
      <c r="U4640" s="5" t="s">
        <v>417</v>
      </c>
      <c r="V4640" s="5" t="s">
        <v>417</v>
      </c>
      <c r="W4640" s="5" t="s">
        <v>417</v>
      </c>
      <c r="X4640" s="5" t="s">
        <v>417</v>
      </c>
      <c r="Y4640" s="5" t="s">
        <v>417</v>
      </c>
      <c r="Z4640" s="5" t="s">
        <v>417</v>
      </c>
      <c r="AA4640" s="5" t="s">
        <v>417</v>
      </c>
      <c r="AB4640" s="5"/>
      <c r="AC4640" s="5"/>
      <c r="AD4640" s="5"/>
      <c r="AE4640" s="5"/>
      <c r="AF4640" s="5"/>
    </row>
    <row r="4641" spans="1:32" hidden="1">
      <c r="A4641" s="5" t="s">
        <v>30424</v>
      </c>
      <c r="B4641" s="5" t="str">
        <f>IF(COUNTIF('Leads Priorizados INT'!M:M,A4641)&gt;0,"Sí","No")</f>
        <v>No</v>
      </c>
      <c r="C4641">
        <v>0</v>
      </c>
      <c r="D4641" s="6" t="s">
        <v>414</v>
      </c>
      <c r="E4641" s="5" t="s">
        <v>30425</v>
      </c>
      <c r="F4641" s="5" t="s">
        <v>152</v>
      </c>
      <c r="G4641" s="5" t="s">
        <v>1894</v>
      </c>
      <c r="H4641" s="7">
        <v>694631</v>
      </c>
      <c r="I4641" s="5">
        <v>2</v>
      </c>
      <c r="J4641" s="5">
        <v>2</v>
      </c>
      <c r="K4641" s="5" t="s">
        <v>30426</v>
      </c>
      <c r="L4641" s="5">
        <v>2.35E-2</v>
      </c>
      <c r="M4641" s="8"/>
      <c r="N4641" s="8"/>
      <c r="O4641" s="8"/>
      <c r="P4641" s="8"/>
      <c r="Q4641" s="8"/>
      <c r="R4641" s="5" t="s">
        <v>417</v>
      </c>
      <c r="S4641" s="5" t="s">
        <v>417</v>
      </c>
      <c r="T4641" s="5" t="s">
        <v>417</v>
      </c>
      <c r="U4641" s="5" t="s">
        <v>417</v>
      </c>
      <c r="V4641" s="5" t="s">
        <v>417</v>
      </c>
      <c r="W4641" s="5" t="s">
        <v>417</v>
      </c>
      <c r="X4641" s="5" t="s">
        <v>417</v>
      </c>
      <c r="Y4641" s="5" t="s">
        <v>417</v>
      </c>
      <c r="Z4641" s="5" t="s">
        <v>417</v>
      </c>
      <c r="AA4641" s="5" t="s">
        <v>417</v>
      </c>
      <c r="AB4641" s="5"/>
      <c r="AC4641" s="5"/>
      <c r="AD4641" s="5"/>
      <c r="AE4641" s="5"/>
      <c r="AF4641" s="5"/>
    </row>
    <row r="4642" spans="1:32" hidden="1">
      <c r="A4642" s="5" t="s">
        <v>30427</v>
      </c>
      <c r="B4642" s="5" t="str">
        <f>IF(COUNTIF('Leads Priorizados INT'!M:M,A4642)&gt;0,"Sí","No")</f>
        <v>No</v>
      </c>
      <c r="C4642">
        <v>0</v>
      </c>
      <c r="D4642" s="6" t="s">
        <v>414</v>
      </c>
      <c r="E4642" s="5" t="s">
        <v>30428</v>
      </c>
      <c r="F4642" s="5" t="s">
        <v>700</v>
      </c>
      <c r="G4642" s="5" t="s">
        <v>15652</v>
      </c>
      <c r="H4642" s="7">
        <v>564976</v>
      </c>
      <c r="I4642" s="5">
        <v>5</v>
      </c>
      <c r="J4642" s="5">
        <v>1</v>
      </c>
      <c r="K4642" s="5" t="s">
        <v>30429</v>
      </c>
      <c r="L4642" s="5">
        <v>2.35E-2</v>
      </c>
      <c r="M4642" s="8"/>
      <c r="N4642" s="8"/>
      <c r="O4642" s="8"/>
      <c r="P4642" s="8"/>
      <c r="Q4642" s="8"/>
      <c r="R4642" s="5" t="s">
        <v>417</v>
      </c>
      <c r="S4642" s="5" t="s">
        <v>417</v>
      </c>
      <c r="T4642" s="5" t="s">
        <v>417</v>
      </c>
      <c r="U4642" s="5" t="s">
        <v>417</v>
      </c>
      <c r="V4642" s="5" t="s">
        <v>417</v>
      </c>
      <c r="W4642" s="5" t="s">
        <v>417</v>
      </c>
      <c r="X4642" s="5" t="s">
        <v>417</v>
      </c>
      <c r="Y4642" s="5" t="s">
        <v>417</v>
      </c>
      <c r="Z4642" s="5" t="s">
        <v>417</v>
      </c>
      <c r="AA4642" s="5" t="s">
        <v>417</v>
      </c>
      <c r="AB4642" s="5"/>
      <c r="AC4642" s="5"/>
      <c r="AD4642" s="5"/>
      <c r="AE4642" s="5"/>
      <c r="AF4642" s="5"/>
    </row>
    <row r="4643" spans="1:32" hidden="1">
      <c r="A4643" s="5" t="s">
        <v>30430</v>
      </c>
      <c r="B4643" s="5" t="str">
        <f>IF(COUNTIF('Leads Priorizados INT'!M:M,A4643)&gt;0,"Sí","No")</f>
        <v>No</v>
      </c>
      <c r="C4643">
        <v>0</v>
      </c>
      <c r="D4643" s="6" t="s">
        <v>414</v>
      </c>
      <c r="E4643" s="5" t="s">
        <v>30431</v>
      </c>
      <c r="F4643" s="5" t="s">
        <v>431</v>
      </c>
      <c r="G4643" s="5" t="s">
        <v>10813</v>
      </c>
      <c r="H4643" s="7">
        <v>1134053</v>
      </c>
      <c r="I4643" s="5">
        <v>2</v>
      </c>
      <c r="J4643" s="5">
        <v>3</v>
      </c>
      <c r="K4643" s="5" t="s">
        <v>30432</v>
      </c>
      <c r="L4643" s="5">
        <v>2.3400000000000001E-2</v>
      </c>
      <c r="M4643" s="8">
        <v>936389617</v>
      </c>
      <c r="N4643" s="8">
        <v>934126411</v>
      </c>
      <c r="O4643" s="8">
        <v>678745138</v>
      </c>
      <c r="P4643" s="8">
        <v>670294579</v>
      </c>
      <c r="Q4643" s="8">
        <v>667695817</v>
      </c>
      <c r="R4643" s="5" t="s">
        <v>417</v>
      </c>
      <c r="S4643" s="5" t="s">
        <v>417</v>
      </c>
      <c r="T4643" s="5" t="s">
        <v>417</v>
      </c>
      <c r="U4643" s="5" t="s">
        <v>417</v>
      </c>
      <c r="V4643" s="5" t="s">
        <v>417</v>
      </c>
      <c r="W4643" s="5" t="s">
        <v>417</v>
      </c>
      <c r="X4643" s="5" t="s">
        <v>417</v>
      </c>
      <c r="Y4643" s="5" t="s">
        <v>417</v>
      </c>
      <c r="Z4643" s="5" t="s">
        <v>417</v>
      </c>
      <c r="AA4643" s="5" t="s">
        <v>417</v>
      </c>
      <c r="AB4643" s="5"/>
      <c r="AC4643" s="5"/>
      <c r="AD4643" s="5"/>
      <c r="AE4643" s="5"/>
      <c r="AF4643" s="5"/>
    </row>
    <row r="4644" spans="1:32" hidden="1">
      <c r="A4644" s="5" t="s">
        <v>30433</v>
      </c>
      <c r="B4644" s="5" t="str">
        <f>IF(COUNTIF('Leads Priorizados INT'!M:M,A4644)&gt;0,"Sí","No")</f>
        <v>No</v>
      </c>
      <c r="C4644">
        <v>0</v>
      </c>
      <c r="D4644" s="6" t="s">
        <v>414</v>
      </c>
      <c r="E4644" s="5" t="s">
        <v>30434</v>
      </c>
      <c r="F4644" s="5" t="s">
        <v>152</v>
      </c>
      <c r="G4644" s="5" t="s">
        <v>1758</v>
      </c>
      <c r="H4644" s="7">
        <v>928354</v>
      </c>
      <c r="I4644" s="5">
        <v>7</v>
      </c>
      <c r="J4644" s="5">
        <v>2</v>
      </c>
      <c r="K4644" s="5" t="s">
        <v>30435</v>
      </c>
      <c r="L4644" s="5">
        <v>2.3400000000000001E-2</v>
      </c>
      <c r="M4644" s="8">
        <v>658279448</v>
      </c>
      <c r="N4644" s="8"/>
      <c r="O4644" s="8"/>
      <c r="P4644" s="8"/>
      <c r="Q4644" s="8"/>
      <c r="R4644" s="5" t="s">
        <v>417</v>
      </c>
      <c r="S4644" s="5" t="s">
        <v>417</v>
      </c>
      <c r="T4644" s="5" t="s">
        <v>417</v>
      </c>
      <c r="U4644" s="5" t="s">
        <v>417</v>
      </c>
      <c r="V4644" s="5" t="s">
        <v>417</v>
      </c>
      <c r="W4644" s="5" t="s">
        <v>417</v>
      </c>
      <c r="X4644" s="5" t="s">
        <v>417</v>
      </c>
      <c r="Y4644" s="5" t="s">
        <v>417</v>
      </c>
      <c r="Z4644" s="5" t="s">
        <v>417</v>
      </c>
      <c r="AA4644" s="5" t="s">
        <v>417</v>
      </c>
      <c r="AB4644" s="5" t="s">
        <v>30436</v>
      </c>
      <c r="AC4644" s="5" t="s">
        <v>30437</v>
      </c>
      <c r="AD4644" s="5"/>
      <c r="AE4644" s="5"/>
      <c r="AF4644" s="5"/>
    </row>
    <row r="4645" spans="1:32" hidden="1">
      <c r="A4645" s="5" t="s">
        <v>30438</v>
      </c>
      <c r="B4645" s="5" t="str">
        <f>IF(COUNTIF('Leads Priorizados INT'!M:M,A4645)&gt;0,"Sí","No")</f>
        <v>No</v>
      </c>
      <c r="C4645">
        <v>0</v>
      </c>
      <c r="D4645" s="6" t="s">
        <v>414</v>
      </c>
      <c r="E4645" s="5" t="s">
        <v>30439</v>
      </c>
      <c r="F4645" s="5" t="s">
        <v>152</v>
      </c>
      <c r="G4645" s="5" t="s">
        <v>11157</v>
      </c>
      <c r="H4645" s="7">
        <v>885827</v>
      </c>
      <c r="I4645" s="5">
        <v>8</v>
      </c>
      <c r="J4645" s="5">
        <v>1</v>
      </c>
      <c r="K4645" s="5" t="s">
        <v>30440</v>
      </c>
      <c r="L4645" s="5">
        <v>2.3400000000000001E-2</v>
      </c>
      <c r="M4645" s="8"/>
      <c r="N4645" s="8"/>
      <c r="O4645" s="8"/>
      <c r="P4645" s="8"/>
      <c r="Q4645" s="8"/>
      <c r="R4645" s="5" t="s">
        <v>417</v>
      </c>
      <c r="S4645" s="5" t="s">
        <v>417</v>
      </c>
      <c r="T4645" s="5" t="s">
        <v>417</v>
      </c>
      <c r="U4645" s="5" t="s">
        <v>417</v>
      </c>
      <c r="V4645" s="5" t="s">
        <v>417</v>
      </c>
      <c r="W4645" s="5" t="s">
        <v>417</v>
      </c>
      <c r="X4645" s="5" t="s">
        <v>417</v>
      </c>
      <c r="Y4645" s="5" t="s">
        <v>417</v>
      </c>
      <c r="Z4645" s="5" t="s">
        <v>417</v>
      </c>
      <c r="AA4645" s="5" t="s">
        <v>417</v>
      </c>
      <c r="AB4645" s="5"/>
      <c r="AC4645" s="5"/>
      <c r="AD4645" s="5"/>
      <c r="AE4645" s="5"/>
      <c r="AF4645" s="5"/>
    </row>
    <row r="4646" spans="1:32" hidden="1">
      <c r="A4646" s="5" t="s">
        <v>30441</v>
      </c>
      <c r="B4646" s="5" t="str">
        <f>IF(COUNTIF('Leads Priorizados INT'!M:M,A4646)&gt;0,"Sí","No")</f>
        <v>No</v>
      </c>
      <c r="C4646">
        <v>0</v>
      </c>
      <c r="D4646" s="6" t="s">
        <v>414</v>
      </c>
      <c r="E4646" s="5" t="s">
        <v>30442</v>
      </c>
      <c r="F4646" s="5" t="s">
        <v>152</v>
      </c>
      <c r="G4646" s="5" t="s">
        <v>1700</v>
      </c>
      <c r="H4646" s="7">
        <v>732426</v>
      </c>
      <c r="I4646" s="5">
        <v>1</v>
      </c>
      <c r="J4646" s="5">
        <v>1</v>
      </c>
      <c r="K4646" s="5" t="s">
        <v>30443</v>
      </c>
      <c r="L4646" s="5">
        <v>2.3400000000000001E-2</v>
      </c>
      <c r="M4646" s="8"/>
      <c r="N4646" s="8"/>
      <c r="O4646" s="8"/>
      <c r="P4646" s="8"/>
      <c r="Q4646" s="8"/>
      <c r="R4646" s="5" t="s">
        <v>417</v>
      </c>
      <c r="S4646" s="5" t="s">
        <v>417</v>
      </c>
      <c r="T4646" s="5" t="s">
        <v>417</v>
      </c>
      <c r="U4646" s="5" t="s">
        <v>417</v>
      </c>
      <c r="V4646" s="5" t="s">
        <v>417</v>
      </c>
      <c r="W4646" s="5" t="s">
        <v>417</v>
      </c>
      <c r="X4646" s="5" t="s">
        <v>417</v>
      </c>
      <c r="Y4646" s="5" t="s">
        <v>417</v>
      </c>
      <c r="Z4646" s="5" t="s">
        <v>417</v>
      </c>
      <c r="AA4646" s="5" t="s">
        <v>417</v>
      </c>
      <c r="AB4646" s="5"/>
      <c r="AC4646" s="5"/>
      <c r="AD4646" s="5"/>
      <c r="AE4646" s="5"/>
      <c r="AF4646" s="5"/>
    </row>
    <row r="4647" spans="1:32" hidden="1">
      <c r="A4647" s="5" t="s">
        <v>30444</v>
      </c>
      <c r="B4647" s="5" t="str">
        <f>IF(COUNTIF('Leads Priorizados INT'!M:M,A4647)&gt;0,"Sí","No")</f>
        <v>No</v>
      </c>
      <c r="C4647">
        <v>0</v>
      </c>
      <c r="D4647" s="6" t="s">
        <v>414</v>
      </c>
      <c r="E4647" s="5" t="s">
        <v>30445</v>
      </c>
      <c r="F4647" s="5" t="s">
        <v>700</v>
      </c>
      <c r="G4647" s="5" t="s">
        <v>3497</v>
      </c>
      <c r="H4647" s="7">
        <v>1422247</v>
      </c>
      <c r="I4647" s="5">
        <v>5</v>
      </c>
      <c r="J4647" s="5">
        <v>1</v>
      </c>
      <c r="K4647" s="5" t="s">
        <v>30446</v>
      </c>
      <c r="L4647" s="5">
        <v>2.3400000000000001E-2</v>
      </c>
      <c r="M4647" s="8">
        <v>661642598</v>
      </c>
      <c r="N4647" s="8">
        <v>607539307</v>
      </c>
      <c r="O4647" s="8">
        <v>670724520</v>
      </c>
      <c r="P4647" s="8"/>
      <c r="Q4647" s="8"/>
      <c r="R4647" s="5" t="s">
        <v>417</v>
      </c>
      <c r="S4647" s="5" t="s">
        <v>417</v>
      </c>
      <c r="T4647" s="5" t="s">
        <v>417</v>
      </c>
      <c r="U4647" s="5" t="s">
        <v>417</v>
      </c>
      <c r="V4647" s="5" t="s">
        <v>417</v>
      </c>
      <c r="W4647" s="5" t="s">
        <v>417</v>
      </c>
      <c r="X4647" s="5" t="s">
        <v>417</v>
      </c>
      <c r="Y4647" s="5" t="s">
        <v>417</v>
      </c>
      <c r="Z4647" s="5" t="s">
        <v>417</v>
      </c>
      <c r="AA4647" s="5" t="s">
        <v>417</v>
      </c>
      <c r="AB4647" s="5"/>
      <c r="AC4647" s="5"/>
      <c r="AD4647" s="5"/>
      <c r="AE4647" s="5"/>
      <c r="AF4647" s="5"/>
    </row>
    <row r="4648" spans="1:32">
      <c r="A4648" s="5" t="s">
        <v>30447</v>
      </c>
      <c r="B4648" s="5" t="str">
        <f>IF(COUNTIF('Leads Priorizados INT'!M:M,A4648)&gt;0,"Sí","No")</f>
        <v>No</v>
      </c>
      <c r="C4648">
        <v>1</v>
      </c>
      <c r="D4648" s="6" t="s">
        <v>414</v>
      </c>
      <c r="E4648" s="5" t="s">
        <v>30448</v>
      </c>
      <c r="F4648" s="5" t="s">
        <v>152</v>
      </c>
      <c r="G4648" s="5" t="s">
        <v>2708</v>
      </c>
      <c r="H4648" s="7">
        <v>521059</v>
      </c>
      <c r="I4648" s="5">
        <v>4</v>
      </c>
      <c r="J4648" s="5">
        <v>1</v>
      </c>
      <c r="K4648" s="5" t="s">
        <v>30449</v>
      </c>
      <c r="L4648" s="5">
        <v>2.3300000000000001E-2</v>
      </c>
      <c r="M4648" s="8"/>
      <c r="N4648" s="8"/>
      <c r="O4648" s="8"/>
      <c r="P4648" s="8"/>
      <c r="Q4648" s="8"/>
      <c r="R4648" s="5" t="s">
        <v>417</v>
      </c>
      <c r="S4648" s="5" t="s">
        <v>417</v>
      </c>
      <c r="T4648" s="5" t="s">
        <v>417</v>
      </c>
      <c r="U4648" s="5" t="s">
        <v>417</v>
      </c>
      <c r="V4648" s="5" t="s">
        <v>417</v>
      </c>
      <c r="W4648" s="5" t="s">
        <v>417</v>
      </c>
      <c r="X4648" s="5" t="s">
        <v>417</v>
      </c>
      <c r="Y4648" s="5" t="s">
        <v>417</v>
      </c>
      <c r="Z4648" s="5" t="s">
        <v>417</v>
      </c>
      <c r="AA4648" s="5" t="s">
        <v>417</v>
      </c>
      <c r="AB4648" s="5"/>
      <c r="AC4648" s="5"/>
      <c r="AD4648" s="5"/>
      <c r="AE4648" s="5"/>
      <c r="AF4648" s="5"/>
    </row>
    <row r="4649" spans="1:32" hidden="1">
      <c r="A4649" s="5" t="s">
        <v>30450</v>
      </c>
      <c r="B4649" s="5" t="str">
        <f>IF(COUNTIF('Leads Priorizados INT'!M:M,A4649)&gt;0,"Sí","No")</f>
        <v>No</v>
      </c>
      <c r="C4649">
        <v>0</v>
      </c>
      <c r="D4649" s="6" t="s">
        <v>414</v>
      </c>
      <c r="E4649" s="5" t="s">
        <v>30451</v>
      </c>
      <c r="F4649" s="5" t="s">
        <v>1245</v>
      </c>
      <c r="G4649" s="5" t="s">
        <v>20948</v>
      </c>
      <c r="H4649" s="7">
        <v>1195048</v>
      </c>
      <c r="I4649" s="5">
        <v>1</v>
      </c>
      <c r="J4649" s="5">
        <v>1</v>
      </c>
      <c r="K4649" s="5" t="s">
        <v>30452</v>
      </c>
      <c r="L4649" s="5">
        <v>2.3300000000000001E-2</v>
      </c>
      <c r="M4649" s="8"/>
      <c r="N4649" s="8"/>
      <c r="O4649" s="8"/>
      <c r="P4649" s="8"/>
      <c r="Q4649" s="8"/>
      <c r="R4649" s="5" t="s">
        <v>417</v>
      </c>
      <c r="S4649" s="5" t="s">
        <v>417</v>
      </c>
      <c r="T4649" s="5" t="s">
        <v>417</v>
      </c>
      <c r="U4649" s="5" t="s">
        <v>417</v>
      </c>
      <c r="V4649" s="5" t="s">
        <v>417</v>
      </c>
      <c r="W4649" s="5" t="s">
        <v>417</v>
      </c>
      <c r="X4649" s="5" t="s">
        <v>417</v>
      </c>
      <c r="Y4649" s="5" t="s">
        <v>417</v>
      </c>
      <c r="Z4649" s="5" t="s">
        <v>417</v>
      </c>
      <c r="AA4649" s="5" t="s">
        <v>417</v>
      </c>
      <c r="AB4649" s="5"/>
      <c r="AC4649" s="5"/>
      <c r="AD4649" s="5"/>
      <c r="AE4649" s="5"/>
      <c r="AF4649" s="5"/>
    </row>
    <row r="4650" spans="1:32" hidden="1">
      <c r="A4650" s="5" t="s">
        <v>30453</v>
      </c>
      <c r="B4650" s="5" t="str">
        <f>IF(COUNTIF('Leads Priorizados INT'!M:M,A4650)&gt;0,"Sí","No")</f>
        <v>No</v>
      </c>
      <c r="C4650">
        <v>0</v>
      </c>
      <c r="D4650" s="6" t="s">
        <v>414</v>
      </c>
      <c r="E4650" s="5" t="s">
        <v>30454</v>
      </c>
      <c r="F4650" s="5" t="s">
        <v>1382</v>
      </c>
      <c r="G4650" s="5" t="s">
        <v>23408</v>
      </c>
      <c r="H4650" s="7">
        <v>1040437</v>
      </c>
      <c r="I4650" s="5">
        <v>2</v>
      </c>
      <c r="J4650" s="5">
        <v>4</v>
      </c>
      <c r="K4650" s="5" t="s">
        <v>30455</v>
      </c>
      <c r="L4650" s="5">
        <v>2.3300000000000001E-2</v>
      </c>
      <c r="M4650" s="8">
        <v>961561949</v>
      </c>
      <c r="N4650" s="8"/>
      <c r="O4650" s="8"/>
      <c r="P4650" s="8"/>
      <c r="Q4650" s="8"/>
      <c r="R4650" s="5" t="s">
        <v>417</v>
      </c>
      <c r="S4650" s="5" t="s">
        <v>417</v>
      </c>
      <c r="T4650" s="5" t="s">
        <v>417</v>
      </c>
      <c r="U4650" s="5" t="s">
        <v>417</v>
      </c>
      <c r="V4650" s="5" t="s">
        <v>417</v>
      </c>
      <c r="W4650" s="5" t="s">
        <v>417</v>
      </c>
      <c r="X4650" s="5" t="s">
        <v>417</v>
      </c>
      <c r="Y4650" s="5" t="s">
        <v>417</v>
      </c>
      <c r="Z4650" s="5" t="s">
        <v>417</v>
      </c>
      <c r="AA4650" s="5" t="s">
        <v>417</v>
      </c>
      <c r="AB4650" s="5"/>
      <c r="AC4650" s="5"/>
      <c r="AD4650" s="5"/>
      <c r="AE4650" s="5"/>
      <c r="AF4650" s="5"/>
    </row>
    <row r="4651" spans="1:32" hidden="1">
      <c r="A4651" s="5" t="s">
        <v>30456</v>
      </c>
      <c r="B4651" s="5" t="str">
        <f>IF(COUNTIF('Leads Priorizados INT'!M:M,A4651)&gt;0,"Sí","No")</f>
        <v>No</v>
      </c>
      <c r="C4651">
        <v>0</v>
      </c>
      <c r="D4651" s="6" t="s">
        <v>414</v>
      </c>
      <c r="E4651" s="5" t="s">
        <v>30457</v>
      </c>
      <c r="F4651" s="5" t="s">
        <v>740</v>
      </c>
      <c r="G4651" s="5" t="s">
        <v>9497</v>
      </c>
      <c r="H4651" s="7">
        <v>456583</v>
      </c>
      <c r="I4651" s="5">
        <v>3</v>
      </c>
      <c r="J4651" s="5">
        <v>2</v>
      </c>
      <c r="K4651" s="5" t="s">
        <v>30458</v>
      </c>
      <c r="L4651" s="5">
        <v>2.3199999999999998E-2</v>
      </c>
      <c r="M4651" s="8">
        <v>924388059</v>
      </c>
      <c r="N4651" s="8">
        <v>924304070</v>
      </c>
      <c r="O4651" s="8">
        <v>924499533</v>
      </c>
      <c r="P4651" s="8"/>
      <c r="Q4651" s="8"/>
      <c r="R4651" s="5" t="s">
        <v>417</v>
      </c>
      <c r="S4651" s="5" t="s">
        <v>417</v>
      </c>
      <c r="T4651" s="5" t="s">
        <v>417</v>
      </c>
      <c r="U4651" s="5" t="s">
        <v>417</v>
      </c>
      <c r="V4651" s="5" t="s">
        <v>417</v>
      </c>
      <c r="W4651" s="5" t="s">
        <v>417</v>
      </c>
      <c r="X4651" s="5" t="s">
        <v>417</v>
      </c>
      <c r="Y4651" s="5" t="s">
        <v>417</v>
      </c>
      <c r="Z4651" s="5" t="s">
        <v>417</v>
      </c>
      <c r="AA4651" s="5" t="s">
        <v>417</v>
      </c>
      <c r="AB4651" s="5"/>
      <c r="AC4651" s="5"/>
      <c r="AD4651" s="5"/>
      <c r="AE4651" s="5"/>
      <c r="AF4651" s="5"/>
    </row>
    <row r="4652" spans="1:32" hidden="1">
      <c r="A4652" s="5" t="s">
        <v>30459</v>
      </c>
      <c r="B4652" s="5" t="str">
        <f>IF(COUNTIF('Leads Priorizados INT'!M:M,A4652)&gt;0,"Sí","No")</f>
        <v>No</v>
      </c>
      <c r="C4652">
        <v>0</v>
      </c>
      <c r="D4652" s="6" t="s">
        <v>414</v>
      </c>
      <c r="E4652" s="5" t="s">
        <v>30460</v>
      </c>
      <c r="F4652" s="5" t="s">
        <v>5439</v>
      </c>
      <c r="G4652" s="5" t="s">
        <v>11568</v>
      </c>
      <c r="H4652" s="7">
        <v>453210</v>
      </c>
      <c r="I4652" s="5">
        <v>5</v>
      </c>
      <c r="J4652" s="5">
        <v>1</v>
      </c>
      <c r="K4652" s="5" t="s">
        <v>30461</v>
      </c>
      <c r="L4652" s="5">
        <v>2.3199999999999998E-2</v>
      </c>
      <c r="M4652" s="8">
        <v>926316032</v>
      </c>
      <c r="N4652" s="8">
        <v>926316252</v>
      </c>
      <c r="O4652" s="8"/>
      <c r="P4652" s="8"/>
      <c r="Q4652" s="8"/>
      <c r="R4652" s="5" t="s">
        <v>417</v>
      </c>
      <c r="S4652" s="5" t="s">
        <v>417</v>
      </c>
      <c r="T4652" s="5" t="s">
        <v>417</v>
      </c>
      <c r="U4652" s="5" t="s">
        <v>417</v>
      </c>
      <c r="V4652" s="5" t="s">
        <v>417</v>
      </c>
      <c r="W4652" s="5" t="s">
        <v>417</v>
      </c>
      <c r="X4652" s="5" t="s">
        <v>417</v>
      </c>
      <c r="Y4652" s="5" t="s">
        <v>417</v>
      </c>
      <c r="Z4652" s="5" t="s">
        <v>417</v>
      </c>
      <c r="AA4652" s="5" t="s">
        <v>417</v>
      </c>
      <c r="AB4652" s="5"/>
      <c r="AC4652" s="5"/>
      <c r="AD4652" s="5"/>
      <c r="AE4652" s="5"/>
      <c r="AF4652" s="5"/>
    </row>
    <row r="4653" spans="1:32" hidden="1">
      <c r="A4653" s="5" t="s">
        <v>30462</v>
      </c>
      <c r="B4653" s="5" t="str">
        <f>IF(COUNTIF('Leads Priorizados INT'!M:M,A4653)&gt;0,"Sí","No")</f>
        <v>No</v>
      </c>
      <c r="C4653">
        <v>0</v>
      </c>
      <c r="D4653" s="6" t="s">
        <v>414</v>
      </c>
      <c r="E4653" s="5" t="s">
        <v>30463</v>
      </c>
      <c r="F4653" s="5" t="s">
        <v>1118</v>
      </c>
      <c r="G4653" s="5" t="s">
        <v>30464</v>
      </c>
      <c r="H4653" s="7">
        <v>438092</v>
      </c>
      <c r="I4653" s="5">
        <v>6</v>
      </c>
      <c r="J4653" s="5">
        <v>2</v>
      </c>
      <c r="K4653" s="5" t="s">
        <v>30465</v>
      </c>
      <c r="L4653" s="5">
        <v>2.3099999999999999E-2</v>
      </c>
      <c r="M4653" s="8">
        <v>972462807</v>
      </c>
      <c r="N4653" s="8"/>
      <c r="O4653" s="8"/>
      <c r="P4653" s="8"/>
      <c r="Q4653" s="8"/>
      <c r="R4653" s="5" t="s">
        <v>417</v>
      </c>
      <c r="S4653" s="5" t="s">
        <v>417</v>
      </c>
      <c r="T4653" s="5" t="s">
        <v>417</v>
      </c>
      <c r="U4653" s="5" t="s">
        <v>417</v>
      </c>
      <c r="V4653" s="5" t="s">
        <v>417</v>
      </c>
      <c r="W4653" s="5" t="s">
        <v>417</v>
      </c>
      <c r="X4653" s="5" t="s">
        <v>417</v>
      </c>
      <c r="Y4653" s="5" t="s">
        <v>417</v>
      </c>
      <c r="Z4653" s="5" t="s">
        <v>417</v>
      </c>
      <c r="AA4653" s="5" t="s">
        <v>417</v>
      </c>
      <c r="AB4653" s="5"/>
      <c r="AC4653" s="5"/>
      <c r="AD4653" s="5"/>
      <c r="AE4653" s="5"/>
      <c r="AF4653" s="5"/>
    </row>
    <row r="4654" spans="1:32" hidden="1">
      <c r="A4654" s="5" t="s">
        <v>30466</v>
      </c>
      <c r="B4654" s="5" t="str">
        <f>IF(COUNTIF('Leads Priorizados INT'!M:M,A4654)&gt;0,"Sí","No")</f>
        <v>No</v>
      </c>
      <c r="C4654">
        <v>0</v>
      </c>
      <c r="D4654" s="6" t="s">
        <v>414</v>
      </c>
      <c r="E4654" s="5" t="s">
        <v>30467</v>
      </c>
      <c r="F4654" s="5" t="s">
        <v>431</v>
      </c>
      <c r="G4654" s="5" t="s">
        <v>10019</v>
      </c>
      <c r="H4654" s="7">
        <v>836099</v>
      </c>
      <c r="I4654" s="5">
        <v>9</v>
      </c>
      <c r="J4654" s="5">
        <v>1</v>
      </c>
      <c r="K4654" s="5" t="s">
        <v>30468</v>
      </c>
      <c r="L4654" s="5">
        <v>2.3099999999999999E-2</v>
      </c>
      <c r="M4654" s="8">
        <v>938444050</v>
      </c>
      <c r="N4654" s="8">
        <v>689884223</v>
      </c>
      <c r="O4654" s="8">
        <v>657992692</v>
      </c>
      <c r="P4654" s="8"/>
      <c r="Q4654" s="8"/>
      <c r="R4654" s="5" t="s">
        <v>417</v>
      </c>
      <c r="S4654" s="5" t="s">
        <v>417</v>
      </c>
      <c r="T4654" s="5" t="s">
        <v>417</v>
      </c>
      <c r="U4654" s="5" t="s">
        <v>417</v>
      </c>
      <c r="V4654" s="5" t="s">
        <v>417</v>
      </c>
      <c r="W4654" s="5" t="s">
        <v>417</v>
      </c>
      <c r="X4654" s="5" t="s">
        <v>417</v>
      </c>
      <c r="Y4654" s="5" t="s">
        <v>417</v>
      </c>
      <c r="Z4654" s="5" t="s">
        <v>417</v>
      </c>
      <c r="AA4654" s="5" t="s">
        <v>417</v>
      </c>
      <c r="AB4654" s="5"/>
      <c r="AC4654" s="5"/>
      <c r="AD4654" s="5"/>
      <c r="AE4654" s="5"/>
      <c r="AF4654" s="5"/>
    </row>
    <row r="4655" spans="1:32" hidden="1">
      <c r="A4655" s="5" t="s">
        <v>30469</v>
      </c>
      <c r="B4655" s="5" t="str">
        <f>IF(COUNTIF('Leads Priorizados INT'!M:M,A4655)&gt;0,"Sí","No")</f>
        <v>No</v>
      </c>
      <c r="C4655">
        <v>0</v>
      </c>
      <c r="D4655" s="6" t="s">
        <v>414</v>
      </c>
      <c r="E4655" s="5" t="s">
        <v>30470</v>
      </c>
      <c r="F4655" s="5" t="s">
        <v>873</v>
      </c>
      <c r="G4655" s="5" t="s">
        <v>1786</v>
      </c>
      <c r="H4655" s="7">
        <v>7466000</v>
      </c>
      <c r="I4655" s="5">
        <v>33</v>
      </c>
      <c r="J4655" s="5">
        <v>1</v>
      </c>
      <c r="K4655" s="5" t="s">
        <v>30471</v>
      </c>
      <c r="L4655" s="5">
        <v>2.3099999999999999E-2</v>
      </c>
      <c r="M4655" s="8"/>
      <c r="N4655" s="8"/>
      <c r="O4655" s="8"/>
      <c r="P4655" s="8"/>
      <c r="Q4655" s="8"/>
      <c r="R4655" s="5" t="s">
        <v>417</v>
      </c>
      <c r="S4655" s="5" t="s">
        <v>417</v>
      </c>
      <c r="T4655" s="5" t="s">
        <v>417</v>
      </c>
      <c r="U4655" s="5" t="s">
        <v>417</v>
      </c>
      <c r="V4655" s="5" t="s">
        <v>417</v>
      </c>
      <c r="W4655" s="5" t="s">
        <v>417</v>
      </c>
      <c r="X4655" s="5" t="s">
        <v>417</v>
      </c>
      <c r="Y4655" s="5" t="s">
        <v>417</v>
      </c>
      <c r="Z4655" s="5" t="s">
        <v>417</v>
      </c>
      <c r="AA4655" s="5" t="s">
        <v>417</v>
      </c>
      <c r="AB4655" s="5"/>
      <c r="AC4655" s="5"/>
      <c r="AD4655" s="5"/>
      <c r="AE4655" s="5"/>
      <c r="AF4655" s="5"/>
    </row>
    <row r="4656" spans="1:32" hidden="1">
      <c r="A4656" s="5" t="s">
        <v>30472</v>
      </c>
      <c r="B4656" s="5" t="str">
        <f>IF(COUNTIF('Leads Priorizados INT'!M:M,A4656)&gt;0,"Sí","No")</f>
        <v>No</v>
      </c>
      <c r="C4656">
        <v>0</v>
      </c>
      <c r="D4656" s="6" t="s">
        <v>414</v>
      </c>
      <c r="E4656" s="5" t="s">
        <v>30473</v>
      </c>
      <c r="F4656" s="5" t="s">
        <v>1328</v>
      </c>
      <c r="G4656" s="5" t="s">
        <v>30474</v>
      </c>
      <c r="H4656" s="7">
        <v>741303</v>
      </c>
      <c r="I4656" s="5">
        <v>7</v>
      </c>
      <c r="J4656" s="5">
        <v>2</v>
      </c>
      <c r="K4656" s="5" t="s">
        <v>30475</v>
      </c>
      <c r="L4656" s="5">
        <v>2.3E-2</v>
      </c>
      <c r="M4656" s="8">
        <v>965941320</v>
      </c>
      <c r="N4656" s="8">
        <v>965659237</v>
      </c>
      <c r="O4656" s="8"/>
      <c r="P4656" s="8"/>
      <c r="Q4656" s="8"/>
      <c r="R4656" s="5" t="s">
        <v>417</v>
      </c>
      <c r="S4656" s="5" t="s">
        <v>417</v>
      </c>
      <c r="T4656" s="5" t="s">
        <v>417</v>
      </c>
      <c r="U4656" s="5" t="s">
        <v>417</v>
      </c>
      <c r="V4656" s="5" t="s">
        <v>417</v>
      </c>
      <c r="W4656" s="5" t="s">
        <v>417</v>
      </c>
      <c r="X4656" s="5" t="s">
        <v>417</v>
      </c>
      <c r="Y4656" s="5" t="s">
        <v>417</v>
      </c>
      <c r="Z4656" s="5" t="s">
        <v>417</v>
      </c>
      <c r="AA4656" s="5" t="s">
        <v>417</v>
      </c>
      <c r="AB4656" s="5"/>
      <c r="AC4656" s="5"/>
      <c r="AD4656" s="5"/>
      <c r="AE4656" s="5"/>
      <c r="AF4656" s="5"/>
    </row>
    <row r="4657" spans="1:32" hidden="1">
      <c r="A4657" s="5" t="s">
        <v>30476</v>
      </c>
      <c r="B4657" s="5" t="str">
        <f>IF(COUNTIF('Leads Priorizados INT'!M:M,A4657)&gt;0,"Sí","No")</f>
        <v>No</v>
      </c>
      <c r="C4657">
        <v>0</v>
      </c>
      <c r="D4657" s="6" t="s">
        <v>414</v>
      </c>
      <c r="E4657" s="5" t="s">
        <v>30477</v>
      </c>
      <c r="F4657" s="5" t="s">
        <v>152</v>
      </c>
      <c r="G4657" s="5" t="s">
        <v>14919</v>
      </c>
      <c r="H4657" s="7">
        <v>435380</v>
      </c>
      <c r="I4657" s="5">
        <v>4</v>
      </c>
      <c r="J4657" s="5">
        <v>1</v>
      </c>
      <c r="K4657" s="5" t="s">
        <v>30478</v>
      </c>
      <c r="L4657" s="5">
        <v>2.3E-2</v>
      </c>
      <c r="M4657" s="8"/>
      <c r="N4657" s="8"/>
      <c r="O4657" s="8"/>
      <c r="P4657" s="8"/>
      <c r="Q4657" s="8"/>
      <c r="R4657" s="5" t="s">
        <v>417</v>
      </c>
      <c r="S4657" s="5" t="s">
        <v>417</v>
      </c>
      <c r="T4657" s="5" t="s">
        <v>417</v>
      </c>
      <c r="U4657" s="5" t="s">
        <v>417</v>
      </c>
      <c r="V4657" s="5" t="s">
        <v>417</v>
      </c>
      <c r="W4657" s="5" t="s">
        <v>417</v>
      </c>
      <c r="X4657" s="5" t="s">
        <v>417</v>
      </c>
      <c r="Y4657" s="5" t="s">
        <v>417</v>
      </c>
      <c r="Z4657" s="5" t="s">
        <v>417</v>
      </c>
      <c r="AA4657" s="5" t="s">
        <v>417</v>
      </c>
      <c r="AB4657" s="5"/>
      <c r="AC4657" s="5"/>
      <c r="AD4657" s="5"/>
      <c r="AE4657" s="5"/>
      <c r="AF4657" s="5"/>
    </row>
    <row r="4658" spans="1:32" hidden="1">
      <c r="A4658" s="5" t="s">
        <v>30479</v>
      </c>
      <c r="B4658" s="5" t="str">
        <f>IF(COUNTIF('Leads Priorizados INT'!M:M,A4658)&gt;0,"Sí","No")</f>
        <v>No</v>
      </c>
      <c r="C4658">
        <v>0</v>
      </c>
      <c r="D4658" s="6" t="s">
        <v>414</v>
      </c>
      <c r="E4658" s="5" t="s">
        <v>30480</v>
      </c>
      <c r="F4658" s="5" t="s">
        <v>152</v>
      </c>
      <c r="G4658" s="5" t="s">
        <v>2363</v>
      </c>
      <c r="H4658" s="7">
        <v>1331191</v>
      </c>
      <c r="I4658" s="5">
        <v>1</v>
      </c>
      <c r="J4658" s="5">
        <v>3</v>
      </c>
      <c r="K4658" s="5" t="s">
        <v>30481</v>
      </c>
      <c r="L4658" s="5">
        <v>2.3E-2</v>
      </c>
      <c r="M4658" s="8">
        <v>918597905</v>
      </c>
      <c r="N4658" s="8"/>
      <c r="O4658" s="8"/>
      <c r="P4658" s="8"/>
      <c r="Q4658" s="8"/>
      <c r="R4658" s="5" t="s">
        <v>417</v>
      </c>
      <c r="S4658" s="5" t="s">
        <v>417</v>
      </c>
      <c r="T4658" s="5" t="s">
        <v>417</v>
      </c>
      <c r="U4658" s="5" t="s">
        <v>417</v>
      </c>
      <c r="V4658" s="5" t="s">
        <v>417</v>
      </c>
      <c r="W4658" s="5" t="s">
        <v>417</v>
      </c>
      <c r="X4658" s="5" t="s">
        <v>417</v>
      </c>
      <c r="Y4658" s="5" t="s">
        <v>417</v>
      </c>
      <c r="Z4658" s="5" t="s">
        <v>417</v>
      </c>
      <c r="AA4658" s="5" t="s">
        <v>417</v>
      </c>
      <c r="AB4658" s="5"/>
      <c r="AC4658" s="5"/>
      <c r="AD4658" s="5"/>
      <c r="AE4658" s="5"/>
      <c r="AF4658" s="5"/>
    </row>
    <row r="4659" spans="1:32" hidden="1">
      <c r="A4659" s="5" t="s">
        <v>30482</v>
      </c>
      <c r="B4659" s="5" t="str">
        <f>IF(COUNTIF('Leads Priorizados INT'!M:M,A4659)&gt;0,"Sí","No")</f>
        <v>No</v>
      </c>
      <c r="C4659">
        <v>0</v>
      </c>
      <c r="D4659" s="6" t="s">
        <v>414</v>
      </c>
      <c r="E4659" s="5" t="s">
        <v>30483</v>
      </c>
      <c r="F4659" s="5" t="s">
        <v>152</v>
      </c>
      <c r="G4659" s="5" t="s">
        <v>1602</v>
      </c>
      <c r="H4659" s="7">
        <v>375552</v>
      </c>
      <c r="I4659" s="5">
        <v>1</v>
      </c>
      <c r="J4659" s="5">
        <v>2</v>
      </c>
      <c r="K4659" s="5" t="s">
        <v>30484</v>
      </c>
      <c r="L4659" s="5">
        <v>2.29E-2</v>
      </c>
      <c r="M4659" s="8"/>
      <c r="N4659" s="8"/>
      <c r="O4659" s="8"/>
      <c r="P4659" s="8"/>
      <c r="Q4659" s="8"/>
      <c r="R4659" s="5" t="s">
        <v>417</v>
      </c>
      <c r="S4659" s="5" t="s">
        <v>417</v>
      </c>
      <c r="T4659" s="5" t="s">
        <v>417</v>
      </c>
      <c r="U4659" s="5" t="s">
        <v>417</v>
      </c>
      <c r="V4659" s="5" t="s">
        <v>417</v>
      </c>
      <c r="W4659" s="5" t="s">
        <v>417</v>
      </c>
      <c r="X4659" s="5" t="s">
        <v>417</v>
      </c>
      <c r="Y4659" s="5" t="s">
        <v>417</v>
      </c>
      <c r="Z4659" s="5" t="s">
        <v>417</v>
      </c>
      <c r="AA4659" s="5" t="s">
        <v>417</v>
      </c>
      <c r="AB4659" s="5"/>
      <c r="AC4659" s="5"/>
      <c r="AD4659" s="5"/>
      <c r="AE4659" s="5"/>
      <c r="AF4659" s="5"/>
    </row>
    <row r="4660" spans="1:32" hidden="1">
      <c r="A4660" s="5" t="s">
        <v>30485</v>
      </c>
      <c r="B4660" s="5" t="str">
        <f>IF(COUNTIF('Leads Priorizados INT'!M:M,A4660)&gt;0,"Sí","No")</f>
        <v>No</v>
      </c>
      <c r="C4660">
        <v>0</v>
      </c>
      <c r="D4660" s="6" t="s">
        <v>414</v>
      </c>
      <c r="E4660" s="5" t="s">
        <v>30486</v>
      </c>
      <c r="F4660" s="5" t="s">
        <v>152</v>
      </c>
      <c r="G4660" s="5" t="s">
        <v>1602</v>
      </c>
      <c r="H4660" s="7">
        <v>2863690</v>
      </c>
      <c r="I4660" s="5">
        <v>21</v>
      </c>
      <c r="J4660" s="5">
        <v>1</v>
      </c>
      <c r="K4660" s="5" t="s">
        <v>30487</v>
      </c>
      <c r="L4660" s="5">
        <v>2.29E-2</v>
      </c>
      <c r="M4660" s="8">
        <v>914347025</v>
      </c>
      <c r="N4660" s="8">
        <v>918874468</v>
      </c>
      <c r="O4660" s="8"/>
      <c r="P4660" s="8"/>
      <c r="Q4660" s="8"/>
      <c r="R4660" s="5" t="s">
        <v>417</v>
      </c>
      <c r="S4660" s="5" t="s">
        <v>417</v>
      </c>
      <c r="T4660" s="5" t="s">
        <v>417</v>
      </c>
      <c r="U4660" s="5" t="s">
        <v>417</v>
      </c>
      <c r="V4660" s="5" t="s">
        <v>417</v>
      </c>
      <c r="W4660" s="5" t="s">
        <v>417</v>
      </c>
      <c r="X4660" s="5" t="s">
        <v>417</v>
      </c>
      <c r="Y4660" s="5" t="s">
        <v>417</v>
      </c>
      <c r="Z4660" s="5" t="s">
        <v>417</v>
      </c>
      <c r="AA4660" s="5" t="s">
        <v>417</v>
      </c>
      <c r="AB4660" s="5"/>
      <c r="AC4660" s="5"/>
      <c r="AD4660" s="5"/>
      <c r="AE4660" s="5"/>
      <c r="AF4660" s="5"/>
    </row>
    <row r="4661" spans="1:32">
      <c r="A4661" s="5" t="s">
        <v>30488</v>
      </c>
      <c r="B4661" s="5" t="str">
        <f>IF(COUNTIF('Leads Priorizados INT'!M:M,A4661)&gt;0,"Sí","No")</f>
        <v>No</v>
      </c>
      <c r="C4661">
        <v>1</v>
      </c>
      <c r="D4661" s="6" t="s">
        <v>414</v>
      </c>
      <c r="E4661" s="5" t="s">
        <v>30489</v>
      </c>
      <c r="F4661" s="5" t="s">
        <v>1382</v>
      </c>
      <c r="G4661" s="5" t="s">
        <v>9926</v>
      </c>
      <c r="H4661" s="7">
        <v>615997</v>
      </c>
      <c r="I4661" s="5">
        <v>9</v>
      </c>
      <c r="J4661" s="5">
        <v>1</v>
      </c>
      <c r="K4661" s="5" t="s">
        <v>30490</v>
      </c>
      <c r="L4661" s="5">
        <v>2.29E-2</v>
      </c>
      <c r="M4661" s="8">
        <v>963574511</v>
      </c>
      <c r="N4661" s="8"/>
      <c r="O4661" s="8"/>
      <c r="P4661" s="8"/>
      <c r="Q4661" s="8"/>
      <c r="R4661" s="5" t="s">
        <v>417</v>
      </c>
      <c r="S4661" s="5" t="s">
        <v>417</v>
      </c>
      <c r="T4661" s="5" t="s">
        <v>417</v>
      </c>
      <c r="U4661" s="5" t="s">
        <v>417</v>
      </c>
      <c r="V4661" s="5" t="s">
        <v>417</v>
      </c>
      <c r="W4661" s="5" t="s">
        <v>417</v>
      </c>
      <c r="X4661" s="5" t="s">
        <v>417</v>
      </c>
      <c r="Y4661" s="5" t="s">
        <v>417</v>
      </c>
      <c r="Z4661" s="5" t="s">
        <v>417</v>
      </c>
      <c r="AA4661" s="5" t="s">
        <v>417</v>
      </c>
      <c r="AB4661" s="5" t="s">
        <v>30491</v>
      </c>
      <c r="AC4661" s="5" t="s">
        <v>30492</v>
      </c>
      <c r="AD4661" s="5"/>
      <c r="AE4661" s="5"/>
      <c r="AF4661" s="5"/>
    </row>
    <row r="4662" spans="1:32" hidden="1">
      <c r="A4662" s="5" t="s">
        <v>30493</v>
      </c>
      <c r="B4662" s="5" t="str">
        <f>IF(COUNTIF('Leads Priorizados INT'!M:M,A4662)&gt;0,"Sí","No")</f>
        <v>No</v>
      </c>
      <c r="C4662">
        <v>0</v>
      </c>
      <c r="D4662" s="6" t="s">
        <v>1534</v>
      </c>
      <c r="E4662" s="5" t="s">
        <v>30494</v>
      </c>
      <c r="F4662" s="5" t="s">
        <v>1382</v>
      </c>
      <c r="G4662" s="5" t="s">
        <v>2861</v>
      </c>
      <c r="H4662" s="7">
        <v>517013</v>
      </c>
      <c r="I4662" s="5">
        <v>7</v>
      </c>
      <c r="J4662" s="5">
        <v>1</v>
      </c>
      <c r="K4662" s="5" t="s">
        <v>30495</v>
      </c>
      <c r="L4662" s="5">
        <v>2.2800000000000001E-2</v>
      </c>
      <c r="M4662" s="8">
        <v>961354309</v>
      </c>
      <c r="N4662" s="8"/>
      <c r="O4662" s="8"/>
      <c r="P4662" s="8"/>
      <c r="Q4662" s="8"/>
      <c r="R4662" s="5" t="s">
        <v>417</v>
      </c>
      <c r="S4662" s="5" t="s">
        <v>417</v>
      </c>
      <c r="T4662" s="5" t="s">
        <v>417</v>
      </c>
      <c r="U4662" s="5" t="s">
        <v>417</v>
      </c>
      <c r="V4662" s="5" t="s">
        <v>417</v>
      </c>
      <c r="W4662" s="5" t="s">
        <v>417</v>
      </c>
      <c r="X4662" s="5" t="s">
        <v>417</v>
      </c>
      <c r="Y4662" s="5" t="s">
        <v>417</v>
      </c>
      <c r="Z4662" s="5" t="s">
        <v>417</v>
      </c>
      <c r="AA4662" s="5" t="s">
        <v>417</v>
      </c>
      <c r="AB4662" s="5"/>
      <c r="AC4662" s="5"/>
      <c r="AD4662" s="5"/>
      <c r="AE4662" s="5"/>
      <c r="AF4662" s="5"/>
    </row>
    <row r="4663" spans="1:32" hidden="1">
      <c r="A4663" s="5" t="s">
        <v>30496</v>
      </c>
      <c r="B4663" s="5" t="str">
        <f>IF(COUNTIF('Leads Priorizados INT'!M:M,A4663)&gt;0,"Sí","No")</f>
        <v>No</v>
      </c>
      <c r="C4663">
        <v>0</v>
      </c>
      <c r="D4663" s="6" t="s">
        <v>414</v>
      </c>
      <c r="E4663" s="5" t="s">
        <v>30497</v>
      </c>
      <c r="F4663" s="5" t="s">
        <v>2631</v>
      </c>
      <c r="G4663" s="5" t="s">
        <v>3211</v>
      </c>
      <c r="H4663" s="7">
        <v>840559</v>
      </c>
      <c r="I4663" s="5">
        <v>2</v>
      </c>
      <c r="J4663" s="5">
        <v>1</v>
      </c>
      <c r="K4663" s="5" t="s">
        <v>30498</v>
      </c>
      <c r="L4663" s="5">
        <v>2.2800000000000001E-2</v>
      </c>
      <c r="M4663" s="8">
        <v>629545487</v>
      </c>
      <c r="N4663" s="8">
        <v>628355496</v>
      </c>
      <c r="O4663" s="8"/>
      <c r="P4663" s="8"/>
      <c r="Q4663" s="8"/>
      <c r="R4663" s="5" t="s">
        <v>417</v>
      </c>
      <c r="S4663" s="5" t="s">
        <v>417</v>
      </c>
      <c r="T4663" s="5" t="s">
        <v>417</v>
      </c>
      <c r="U4663" s="5" t="s">
        <v>417</v>
      </c>
      <c r="V4663" s="5" t="s">
        <v>417</v>
      </c>
      <c r="W4663" s="5" t="s">
        <v>417</v>
      </c>
      <c r="X4663" s="5" t="s">
        <v>417</v>
      </c>
      <c r="Y4663" s="5" t="s">
        <v>417</v>
      </c>
      <c r="Z4663" s="5" t="s">
        <v>417</v>
      </c>
      <c r="AA4663" s="5" t="s">
        <v>417</v>
      </c>
      <c r="AB4663" s="5"/>
      <c r="AC4663" s="5"/>
      <c r="AD4663" s="5"/>
      <c r="AE4663" s="5"/>
      <c r="AF4663" s="5"/>
    </row>
    <row r="4664" spans="1:32" hidden="1">
      <c r="A4664" s="5" t="s">
        <v>30499</v>
      </c>
      <c r="B4664" s="5" t="str">
        <f>IF(COUNTIF('Leads Priorizados INT'!M:M,A4664)&gt;0,"Sí","No")</f>
        <v>No</v>
      </c>
      <c r="C4664">
        <v>0</v>
      </c>
      <c r="D4664" s="6" t="s">
        <v>414</v>
      </c>
      <c r="E4664" s="5" t="s">
        <v>30500</v>
      </c>
      <c r="F4664" s="5" t="s">
        <v>1328</v>
      </c>
      <c r="G4664" s="5" t="s">
        <v>12612</v>
      </c>
      <c r="H4664" s="7">
        <v>392047</v>
      </c>
      <c r="I4664" s="5">
        <v>4</v>
      </c>
      <c r="J4664" s="5">
        <v>1</v>
      </c>
      <c r="K4664" s="5" t="s">
        <v>30501</v>
      </c>
      <c r="L4664" s="5">
        <v>2.2800000000000001E-2</v>
      </c>
      <c r="M4664" s="8"/>
      <c r="N4664" s="8"/>
      <c r="O4664" s="8"/>
      <c r="P4664" s="8"/>
      <c r="Q4664" s="8"/>
      <c r="R4664" s="5" t="s">
        <v>417</v>
      </c>
      <c r="S4664" s="5" t="s">
        <v>417</v>
      </c>
      <c r="T4664" s="5" t="s">
        <v>417</v>
      </c>
      <c r="U4664" s="5" t="s">
        <v>417</v>
      </c>
      <c r="V4664" s="5" t="s">
        <v>417</v>
      </c>
      <c r="W4664" s="5" t="s">
        <v>417</v>
      </c>
      <c r="X4664" s="5" t="s">
        <v>417</v>
      </c>
      <c r="Y4664" s="5" t="s">
        <v>417</v>
      </c>
      <c r="Z4664" s="5" t="s">
        <v>417</v>
      </c>
      <c r="AA4664" s="5" t="s">
        <v>417</v>
      </c>
      <c r="AB4664" s="5"/>
      <c r="AC4664" s="5"/>
      <c r="AD4664" s="5"/>
      <c r="AE4664" s="5"/>
      <c r="AF4664" s="5"/>
    </row>
    <row r="4665" spans="1:32" hidden="1">
      <c r="A4665" s="5" t="s">
        <v>30502</v>
      </c>
      <c r="B4665" s="5" t="str">
        <f>IF(COUNTIF('Leads Priorizados INT'!M:M,A4665)&gt;0,"Sí","No")</f>
        <v>No</v>
      </c>
      <c r="C4665">
        <v>0</v>
      </c>
      <c r="D4665" s="6" t="s">
        <v>414</v>
      </c>
      <c r="E4665" s="5" t="s">
        <v>30503</v>
      </c>
      <c r="F4665" s="5" t="s">
        <v>721</v>
      </c>
      <c r="G4665" s="5" t="s">
        <v>30504</v>
      </c>
      <c r="H4665" s="7">
        <v>600553</v>
      </c>
      <c r="I4665" s="5">
        <v>2</v>
      </c>
      <c r="J4665" s="5">
        <v>1</v>
      </c>
      <c r="K4665" s="5" t="s">
        <v>30505</v>
      </c>
      <c r="L4665" s="5">
        <v>2.2800000000000001E-2</v>
      </c>
      <c r="M4665" s="8"/>
      <c r="N4665" s="8"/>
      <c r="O4665" s="8"/>
      <c r="P4665" s="8"/>
      <c r="Q4665" s="8"/>
      <c r="R4665" s="5" t="s">
        <v>417</v>
      </c>
      <c r="S4665" s="5" t="s">
        <v>417</v>
      </c>
      <c r="T4665" s="5" t="s">
        <v>417</v>
      </c>
      <c r="U4665" s="5" t="s">
        <v>417</v>
      </c>
      <c r="V4665" s="5" t="s">
        <v>417</v>
      </c>
      <c r="W4665" s="5" t="s">
        <v>417</v>
      </c>
      <c r="X4665" s="5" t="s">
        <v>417</v>
      </c>
      <c r="Y4665" s="5" t="s">
        <v>417</v>
      </c>
      <c r="Z4665" s="5" t="s">
        <v>417</v>
      </c>
      <c r="AA4665" s="5" t="s">
        <v>417</v>
      </c>
      <c r="AB4665" s="5"/>
      <c r="AC4665" s="5"/>
      <c r="AD4665" s="5"/>
      <c r="AE4665" s="5"/>
      <c r="AF4665" s="5"/>
    </row>
    <row r="4666" spans="1:32" hidden="1">
      <c r="A4666" s="5" t="s">
        <v>30506</v>
      </c>
      <c r="B4666" s="5" t="str">
        <f>IF(COUNTIF('Leads Priorizados INT'!M:M,A4666)&gt;0,"Sí","No")</f>
        <v>No</v>
      </c>
      <c r="C4666">
        <v>0</v>
      </c>
      <c r="D4666" s="6" t="s">
        <v>414</v>
      </c>
      <c r="E4666" s="5" t="s">
        <v>30507</v>
      </c>
      <c r="F4666" s="5" t="s">
        <v>700</v>
      </c>
      <c r="G4666" s="5" t="s">
        <v>30508</v>
      </c>
      <c r="H4666" s="7">
        <v>373271</v>
      </c>
      <c r="I4666" s="5">
        <v>2</v>
      </c>
      <c r="J4666" s="5">
        <v>1</v>
      </c>
      <c r="K4666" s="5" t="s">
        <v>30509</v>
      </c>
      <c r="L4666" s="5">
        <v>2.2800000000000001E-2</v>
      </c>
      <c r="M4666" s="8"/>
      <c r="N4666" s="8"/>
      <c r="O4666" s="8"/>
      <c r="P4666" s="8"/>
      <c r="Q4666" s="8"/>
      <c r="R4666" s="5" t="s">
        <v>417</v>
      </c>
      <c r="S4666" s="5" t="s">
        <v>417</v>
      </c>
      <c r="T4666" s="5" t="s">
        <v>417</v>
      </c>
      <c r="U4666" s="5" t="s">
        <v>417</v>
      </c>
      <c r="V4666" s="5" t="s">
        <v>417</v>
      </c>
      <c r="W4666" s="5" t="s">
        <v>417</v>
      </c>
      <c r="X4666" s="5" t="s">
        <v>417</v>
      </c>
      <c r="Y4666" s="5" t="s">
        <v>417</v>
      </c>
      <c r="Z4666" s="5" t="s">
        <v>417</v>
      </c>
      <c r="AA4666" s="5" t="s">
        <v>417</v>
      </c>
      <c r="AB4666" s="5"/>
      <c r="AC4666" s="5"/>
      <c r="AD4666" s="5"/>
      <c r="AE4666" s="5"/>
      <c r="AF4666" s="5"/>
    </row>
    <row r="4667" spans="1:32" hidden="1">
      <c r="A4667" s="5" t="s">
        <v>30510</v>
      </c>
      <c r="B4667" s="5" t="str">
        <f>IF(COUNTIF('Leads Priorizados INT'!M:M,A4667)&gt;0,"Sí","No")</f>
        <v>No</v>
      </c>
      <c r="C4667">
        <v>0</v>
      </c>
      <c r="D4667" s="6" t="s">
        <v>414</v>
      </c>
      <c r="E4667" s="5" t="s">
        <v>30511</v>
      </c>
      <c r="F4667" s="5" t="s">
        <v>497</v>
      </c>
      <c r="G4667" s="5" t="s">
        <v>30512</v>
      </c>
      <c r="H4667" s="7">
        <v>943510</v>
      </c>
      <c r="I4667" s="5">
        <v>3</v>
      </c>
      <c r="J4667" s="5">
        <v>1</v>
      </c>
      <c r="K4667" s="5" t="s">
        <v>30513</v>
      </c>
      <c r="L4667" s="5">
        <v>2.2700000000000001E-2</v>
      </c>
      <c r="M4667" s="8">
        <v>971481010</v>
      </c>
      <c r="N4667" s="8">
        <v>673552226</v>
      </c>
      <c r="O4667" s="8">
        <v>673552224</v>
      </c>
      <c r="P4667" s="8">
        <v>679035431</v>
      </c>
      <c r="Q4667" s="8">
        <v>673552215</v>
      </c>
      <c r="R4667" s="5" t="s">
        <v>417</v>
      </c>
      <c r="S4667" s="5" t="s">
        <v>417</v>
      </c>
      <c r="T4667" s="5" t="s">
        <v>417</v>
      </c>
      <c r="U4667" s="5" t="s">
        <v>417</v>
      </c>
      <c r="V4667" s="5" t="s">
        <v>417</v>
      </c>
      <c r="W4667" s="5" t="s">
        <v>417</v>
      </c>
      <c r="X4667" s="5" t="s">
        <v>417</v>
      </c>
      <c r="Y4667" s="5" t="s">
        <v>417</v>
      </c>
      <c r="Z4667" s="5" t="s">
        <v>417</v>
      </c>
      <c r="AA4667" s="5" t="s">
        <v>417</v>
      </c>
      <c r="AB4667" s="5" t="s">
        <v>30514</v>
      </c>
      <c r="AC4667" s="5"/>
      <c r="AD4667" s="5"/>
      <c r="AE4667" s="5"/>
      <c r="AF4667" s="5"/>
    </row>
    <row r="4668" spans="1:32" hidden="1">
      <c r="A4668" s="5" t="s">
        <v>30515</v>
      </c>
      <c r="B4668" s="5" t="str">
        <f>IF(COUNTIF('Leads Priorizados INT'!M:M,A4668)&gt;0,"Sí","No")</f>
        <v>No</v>
      </c>
      <c r="C4668">
        <v>0</v>
      </c>
      <c r="D4668" s="6" t="s">
        <v>414</v>
      </c>
      <c r="E4668" s="5" t="s">
        <v>30516</v>
      </c>
      <c r="F4668" s="5" t="s">
        <v>431</v>
      </c>
      <c r="G4668" s="5" t="s">
        <v>2253</v>
      </c>
      <c r="H4668" s="7">
        <v>545565</v>
      </c>
      <c r="I4668" s="5">
        <v>4</v>
      </c>
      <c r="J4668" s="5">
        <v>1</v>
      </c>
      <c r="K4668" s="5" t="s">
        <v>30517</v>
      </c>
      <c r="L4668" s="5">
        <v>2.2700000000000001E-2</v>
      </c>
      <c r="M4668" s="8">
        <v>934107030</v>
      </c>
      <c r="N4668" s="8"/>
      <c r="O4668" s="8"/>
      <c r="P4668" s="8"/>
      <c r="Q4668" s="8"/>
      <c r="R4668" s="5" t="s">
        <v>417</v>
      </c>
      <c r="S4668" s="5" t="s">
        <v>417</v>
      </c>
      <c r="T4668" s="5" t="s">
        <v>417</v>
      </c>
      <c r="U4668" s="5" t="s">
        <v>417</v>
      </c>
      <c r="V4668" s="5" t="s">
        <v>417</v>
      </c>
      <c r="W4668" s="5" t="s">
        <v>417</v>
      </c>
      <c r="X4668" s="5" t="s">
        <v>417</v>
      </c>
      <c r="Y4668" s="5" t="s">
        <v>417</v>
      </c>
      <c r="Z4668" s="5" t="s">
        <v>417</v>
      </c>
      <c r="AA4668" s="5" t="s">
        <v>417</v>
      </c>
      <c r="AB4668" s="5" t="s">
        <v>30518</v>
      </c>
      <c r="AC4668" s="5"/>
      <c r="AD4668" s="5"/>
      <c r="AE4668" s="5"/>
      <c r="AF4668" s="5"/>
    </row>
    <row r="4669" spans="1:32" hidden="1">
      <c r="A4669" s="5" t="s">
        <v>30519</v>
      </c>
      <c r="B4669" s="5" t="str">
        <f>IF(COUNTIF('Leads Priorizados INT'!M:M,A4669)&gt;0,"Sí","No")</f>
        <v>No</v>
      </c>
      <c r="C4669">
        <v>0</v>
      </c>
      <c r="D4669" s="6" t="s">
        <v>414</v>
      </c>
      <c r="E4669" s="5" t="s">
        <v>30520</v>
      </c>
      <c r="F4669" s="5" t="s">
        <v>700</v>
      </c>
      <c r="G4669" s="5" t="s">
        <v>30521</v>
      </c>
      <c r="H4669" s="7">
        <v>419877</v>
      </c>
      <c r="I4669" s="5">
        <v>5</v>
      </c>
      <c r="J4669" s="5">
        <v>1</v>
      </c>
      <c r="K4669" s="5" t="s">
        <v>30522</v>
      </c>
      <c r="L4669" s="5">
        <v>2.2700000000000001E-2</v>
      </c>
      <c r="M4669" s="8">
        <v>955914251</v>
      </c>
      <c r="N4669" s="8"/>
      <c r="O4669" s="8"/>
      <c r="P4669" s="8"/>
      <c r="Q4669" s="8"/>
      <c r="R4669" s="5" t="s">
        <v>417</v>
      </c>
      <c r="S4669" s="5" t="s">
        <v>417</v>
      </c>
      <c r="T4669" s="5" t="s">
        <v>417</v>
      </c>
      <c r="U4669" s="5" t="s">
        <v>417</v>
      </c>
      <c r="V4669" s="5" t="s">
        <v>417</v>
      </c>
      <c r="W4669" s="5" t="s">
        <v>417</v>
      </c>
      <c r="X4669" s="5" t="s">
        <v>417</v>
      </c>
      <c r="Y4669" s="5" t="s">
        <v>417</v>
      </c>
      <c r="Z4669" s="5" t="s">
        <v>417</v>
      </c>
      <c r="AA4669" s="5" t="s">
        <v>417</v>
      </c>
      <c r="AB4669" s="5"/>
      <c r="AC4669" s="5"/>
      <c r="AD4669" s="5"/>
      <c r="AE4669" s="5"/>
      <c r="AF4669" s="5"/>
    </row>
    <row r="4670" spans="1:32" hidden="1">
      <c r="A4670" s="5" t="s">
        <v>30523</v>
      </c>
      <c r="B4670" s="5" t="str">
        <f>IF(COUNTIF('Leads Priorizados INT'!M:M,A4670)&gt;0,"Sí","No")</f>
        <v>No</v>
      </c>
      <c r="C4670">
        <v>0</v>
      </c>
      <c r="D4670" s="6" t="s">
        <v>414</v>
      </c>
      <c r="E4670" s="5" t="s">
        <v>30524</v>
      </c>
      <c r="F4670" s="5" t="s">
        <v>431</v>
      </c>
      <c r="G4670" s="5" t="s">
        <v>10986</v>
      </c>
      <c r="H4670" s="7">
        <v>402791</v>
      </c>
      <c r="I4670" s="5">
        <v>2</v>
      </c>
      <c r="J4670" s="5">
        <v>1</v>
      </c>
      <c r="K4670" s="5" t="s">
        <v>30525</v>
      </c>
      <c r="L4670" s="5">
        <v>2.2599999999999999E-2</v>
      </c>
      <c r="M4670" s="8"/>
      <c r="N4670" s="8"/>
      <c r="O4670" s="8"/>
      <c r="P4670" s="8"/>
      <c r="Q4670" s="8"/>
      <c r="R4670" s="5" t="s">
        <v>417</v>
      </c>
      <c r="S4670" s="5" t="s">
        <v>417</v>
      </c>
      <c r="T4670" s="5" t="s">
        <v>417</v>
      </c>
      <c r="U4670" s="5" t="s">
        <v>417</v>
      </c>
      <c r="V4670" s="5" t="s">
        <v>417</v>
      </c>
      <c r="W4670" s="5" t="s">
        <v>417</v>
      </c>
      <c r="X4670" s="5" t="s">
        <v>417</v>
      </c>
      <c r="Y4670" s="5" t="s">
        <v>417</v>
      </c>
      <c r="Z4670" s="5" t="s">
        <v>417</v>
      </c>
      <c r="AA4670" s="5" t="s">
        <v>417</v>
      </c>
      <c r="AB4670" s="5"/>
      <c r="AC4670" s="5"/>
      <c r="AD4670" s="5"/>
      <c r="AE4670" s="5"/>
      <c r="AF4670" s="5"/>
    </row>
    <row r="4671" spans="1:32" hidden="1">
      <c r="A4671" s="5" t="s">
        <v>30526</v>
      </c>
      <c r="B4671" s="5" t="str">
        <f>IF(COUNTIF('Leads Priorizados INT'!M:M,A4671)&gt;0,"Sí","No")</f>
        <v>No</v>
      </c>
      <c r="C4671">
        <v>0</v>
      </c>
      <c r="D4671" s="6" t="s">
        <v>414</v>
      </c>
      <c r="E4671" s="5" t="s">
        <v>30527</v>
      </c>
      <c r="F4671" s="5" t="s">
        <v>152</v>
      </c>
      <c r="G4671" s="5" t="s">
        <v>12853</v>
      </c>
      <c r="H4671" s="7">
        <v>6836674</v>
      </c>
      <c r="I4671" s="5">
        <v>1</v>
      </c>
      <c r="J4671" s="5">
        <v>2</v>
      </c>
      <c r="K4671" s="5" t="s">
        <v>30528</v>
      </c>
      <c r="L4671" s="5">
        <v>2.2599999999999999E-2</v>
      </c>
      <c r="M4671" s="8">
        <v>914613243</v>
      </c>
      <c r="N4671" s="8">
        <v>654765034</v>
      </c>
      <c r="O4671" s="8"/>
      <c r="P4671" s="8"/>
      <c r="Q4671" s="8"/>
      <c r="R4671" s="5" t="s">
        <v>417</v>
      </c>
      <c r="S4671" s="5" t="s">
        <v>417</v>
      </c>
      <c r="T4671" s="5" t="s">
        <v>417</v>
      </c>
      <c r="U4671" s="5" t="s">
        <v>417</v>
      </c>
      <c r="V4671" s="5" t="s">
        <v>417</v>
      </c>
      <c r="W4671" s="5" t="s">
        <v>417</v>
      </c>
      <c r="X4671" s="5" t="s">
        <v>417</v>
      </c>
      <c r="Y4671" s="5" t="s">
        <v>417</v>
      </c>
      <c r="Z4671" s="5" t="s">
        <v>417</v>
      </c>
      <c r="AA4671" s="5" t="s">
        <v>417</v>
      </c>
      <c r="AB4671" s="5" t="s">
        <v>30529</v>
      </c>
      <c r="AC4671" s="5"/>
      <c r="AD4671" s="5"/>
      <c r="AE4671" s="5"/>
      <c r="AF4671" s="5"/>
    </row>
    <row r="4672" spans="1:32" hidden="1">
      <c r="A4672" s="5" t="s">
        <v>30530</v>
      </c>
      <c r="B4672" s="5" t="str">
        <f>IF(COUNTIF('Leads Priorizados INT'!M:M,A4672)&gt;0,"Sí","No")</f>
        <v>No</v>
      </c>
      <c r="C4672">
        <v>0</v>
      </c>
      <c r="D4672" s="6" t="s">
        <v>414</v>
      </c>
      <c r="E4672" s="5" t="s">
        <v>30531</v>
      </c>
      <c r="F4672" s="5" t="s">
        <v>3740</v>
      </c>
      <c r="G4672" s="5" t="s">
        <v>19522</v>
      </c>
      <c r="H4672" s="7">
        <v>366365</v>
      </c>
      <c r="I4672" s="5">
        <v>1</v>
      </c>
      <c r="J4672" s="5">
        <v>1</v>
      </c>
      <c r="K4672" s="5" t="s">
        <v>30532</v>
      </c>
      <c r="L4672" s="5">
        <v>2.2499999999999999E-2</v>
      </c>
      <c r="M4672" s="8"/>
      <c r="N4672" s="8"/>
      <c r="O4672" s="8"/>
      <c r="P4672" s="8"/>
      <c r="Q4672" s="8"/>
      <c r="R4672" s="5" t="s">
        <v>417</v>
      </c>
      <c r="S4672" s="5" t="s">
        <v>417</v>
      </c>
      <c r="T4672" s="5" t="s">
        <v>417</v>
      </c>
      <c r="U4672" s="5" t="s">
        <v>417</v>
      </c>
      <c r="V4672" s="5" t="s">
        <v>417</v>
      </c>
      <c r="W4672" s="5" t="s">
        <v>417</v>
      </c>
      <c r="X4672" s="5" t="s">
        <v>417</v>
      </c>
      <c r="Y4672" s="5" t="s">
        <v>417</v>
      </c>
      <c r="Z4672" s="5" t="s">
        <v>417</v>
      </c>
      <c r="AA4672" s="5" t="s">
        <v>417</v>
      </c>
      <c r="AB4672" s="5"/>
      <c r="AC4672" s="5"/>
      <c r="AD4672" s="5"/>
      <c r="AE4672" s="5"/>
      <c r="AF4672" s="5"/>
    </row>
    <row r="4673" spans="1:32" hidden="1">
      <c r="A4673" s="5" t="s">
        <v>30533</v>
      </c>
      <c r="B4673" s="5" t="str">
        <f>IF(COUNTIF('Leads Priorizados INT'!M:M,A4673)&gt;0,"Sí","No")</f>
        <v>No</v>
      </c>
      <c r="C4673">
        <v>0</v>
      </c>
      <c r="D4673" s="6" t="s">
        <v>414</v>
      </c>
      <c r="E4673" s="5" t="s">
        <v>30534</v>
      </c>
      <c r="F4673" s="5" t="s">
        <v>2631</v>
      </c>
      <c r="G4673" s="5" t="s">
        <v>30535</v>
      </c>
      <c r="H4673" s="7">
        <v>995007</v>
      </c>
      <c r="I4673" s="5">
        <v>1</v>
      </c>
      <c r="J4673" s="5">
        <v>1</v>
      </c>
      <c r="K4673" s="5" t="s">
        <v>30536</v>
      </c>
      <c r="L4673" s="5">
        <v>2.2499999999999999E-2</v>
      </c>
      <c r="M4673" s="8">
        <v>983387988</v>
      </c>
      <c r="N4673" s="8"/>
      <c r="O4673" s="8"/>
      <c r="P4673" s="8"/>
      <c r="Q4673" s="8"/>
      <c r="R4673" s="5" t="s">
        <v>417</v>
      </c>
      <c r="S4673" s="5" t="s">
        <v>417</v>
      </c>
      <c r="T4673" s="5" t="s">
        <v>417</v>
      </c>
      <c r="U4673" s="5" t="s">
        <v>417</v>
      </c>
      <c r="V4673" s="5" t="s">
        <v>417</v>
      </c>
      <c r="W4673" s="5" t="s">
        <v>417</v>
      </c>
      <c r="X4673" s="5" t="s">
        <v>417</v>
      </c>
      <c r="Y4673" s="5" t="s">
        <v>417</v>
      </c>
      <c r="Z4673" s="5" t="s">
        <v>417</v>
      </c>
      <c r="AA4673" s="5" t="s">
        <v>417</v>
      </c>
      <c r="AB4673" s="5"/>
      <c r="AC4673" s="5"/>
      <c r="AD4673" s="5"/>
      <c r="AE4673" s="5"/>
      <c r="AF4673" s="5"/>
    </row>
    <row r="4674" spans="1:32" hidden="1">
      <c r="A4674" s="5" t="s">
        <v>30537</v>
      </c>
      <c r="B4674" s="5" t="str">
        <f>IF(COUNTIF('Leads Priorizados INT'!M:M,A4674)&gt;0,"Sí","No")</f>
        <v>No</v>
      </c>
      <c r="C4674">
        <v>0</v>
      </c>
      <c r="D4674" s="6" t="s">
        <v>414</v>
      </c>
      <c r="E4674" s="5" t="s">
        <v>30538</v>
      </c>
      <c r="F4674" s="5" t="s">
        <v>431</v>
      </c>
      <c r="G4674" s="5" t="s">
        <v>1479</v>
      </c>
      <c r="H4674" s="7">
        <v>1159901</v>
      </c>
      <c r="I4674" s="5">
        <v>4</v>
      </c>
      <c r="J4674" s="5">
        <v>1</v>
      </c>
      <c r="K4674" s="5" t="s">
        <v>30539</v>
      </c>
      <c r="L4674" s="5">
        <v>2.2499999999999999E-2</v>
      </c>
      <c r="M4674" s="8"/>
      <c r="N4674" s="8"/>
      <c r="O4674" s="8"/>
      <c r="P4674" s="8"/>
      <c r="Q4674" s="8"/>
      <c r="R4674" s="5" t="s">
        <v>417</v>
      </c>
      <c r="S4674" s="5" t="s">
        <v>417</v>
      </c>
      <c r="T4674" s="5" t="s">
        <v>417</v>
      </c>
      <c r="U4674" s="5" t="s">
        <v>417</v>
      </c>
      <c r="V4674" s="5" t="s">
        <v>417</v>
      </c>
      <c r="W4674" s="5" t="s">
        <v>417</v>
      </c>
      <c r="X4674" s="5" t="s">
        <v>417</v>
      </c>
      <c r="Y4674" s="5" t="s">
        <v>417</v>
      </c>
      <c r="Z4674" s="5" t="s">
        <v>417</v>
      </c>
      <c r="AA4674" s="5" t="s">
        <v>417</v>
      </c>
      <c r="AB4674" s="5"/>
      <c r="AC4674" s="5"/>
      <c r="AD4674" s="5"/>
      <c r="AE4674" s="5"/>
      <c r="AF4674" s="5"/>
    </row>
    <row r="4675" spans="1:32" hidden="1">
      <c r="A4675" s="5" t="s">
        <v>30540</v>
      </c>
      <c r="B4675" s="5" t="str">
        <f>IF(COUNTIF('Leads Priorizados INT'!M:M,A4675)&gt;0,"Sí","No")</f>
        <v>No</v>
      </c>
      <c r="C4675">
        <v>0</v>
      </c>
      <c r="D4675" s="6" t="s">
        <v>414</v>
      </c>
      <c r="E4675" s="5" t="s">
        <v>30541</v>
      </c>
      <c r="F4675" s="5" t="s">
        <v>431</v>
      </c>
      <c r="G4675" s="5" t="s">
        <v>610</v>
      </c>
      <c r="H4675" s="7">
        <v>612037</v>
      </c>
      <c r="I4675" s="5">
        <v>4</v>
      </c>
      <c r="J4675" s="5">
        <v>1</v>
      </c>
      <c r="K4675" s="5" t="s">
        <v>30542</v>
      </c>
      <c r="L4675" s="5">
        <v>2.2499999999999999E-2</v>
      </c>
      <c r="M4675" s="8"/>
      <c r="N4675" s="8"/>
      <c r="O4675" s="8"/>
      <c r="P4675" s="8"/>
      <c r="Q4675" s="8"/>
      <c r="R4675" s="5" t="s">
        <v>417</v>
      </c>
      <c r="S4675" s="5" t="s">
        <v>417</v>
      </c>
      <c r="T4675" s="5" t="s">
        <v>417</v>
      </c>
      <c r="U4675" s="5" t="s">
        <v>417</v>
      </c>
      <c r="V4675" s="5" t="s">
        <v>417</v>
      </c>
      <c r="W4675" s="5" t="s">
        <v>417</v>
      </c>
      <c r="X4675" s="5" t="s">
        <v>417</v>
      </c>
      <c r="Y4675" s="5" t="s">
        <v>417</v>
      </c>
      <c r="Z4675" s="5" t="s">
        <v>417</v>
      </c>
      <c r="AA4675" s="5" t="s">
        <v>417</v>
      </c>
      <c r="AB4675" s="5"/>
      <c r="AC4675" s="5"/>
      <c r="AD4675" s="5"/>
      <c r="AE4675" s="5"/>
      <c r="AF4675" s="5"/>
    </row>
    <row r="4676" spans="1:32" hidden="1">
      <c r="A4676" s="5" t="s">
        <v>30543</v>
      </c>
      <c r="B4676" s="5" t="str">
        <f>IF(COUNTIF('Leads Priorizados INT'!M:M,A4676)&gt;0,"Sí","No")</f>
        <v>No</v>
      </c>
      <c r="C4676">
        <v>0</v>
      </c>
      <c r="D4676" s="6" t="s">
        <v>1234</v>
      </c>
      <c r="E4676" s="5" t="s">
        <v>30544</v>
      </c>
      <c r="F4676" s="5" t="s">
        <v>152</v>
      </c>
      <c r="G4676" s="5" t="s">
        <v>3732</v>
      </c>
      <c r="H4676" s="7">
        <v>331747</v>
      </c>
      <c r="I4676" s="5">
        <v>2</v>
      </c>
      <c r="J4676" s="5">
        <v>1</v>
      </c>
      <c r="K4676" s="5" t="s">
        <v>30545</v>
      </c>
      <c r="L4676" s="5">
        <v>2.2499999999999999E-2</v>
      </c>
      <c r="M4676" s="8">
        <v>918578817</v>
      </c>
      <c r="N4676" s="8">
        <v>666268155</v>
      </c>
      <c r="O4676" s="8"/>
      <c r="P4676" s="8"/>
      <c r="Q4676" s="8"/>
      <c r="R4676" s="5" t="s">
        <v>417</v>
      </c>
      <c r="S4676" s="5" t="s">
        <v>417</v>
      </c>
      <c r="T4676" s="5" t="s">
        <v>417</v>
      </c>
      <c r="U4676" s="5" t="s">
        <v>417</v>
      </c>
      <c r="V4676" s="5" t="s">
        <v>417</v>
      </c>
      <c r="W4676" s="5" t="s">
        <v>417</v>
      </c>
      <c r="X4676" s="5" t="s">
        <v>417</v>
      </c>
      <c r="Y4676" s="5" t="s">
        <v>417</v>
      </c>
      <c r="Z4676" s="5" t="s">
        <v>417</v>
      </c>
      <c r="AA4676" s="5" t="s">
        <v>417</v>
      </c>
      <c r="AB4676" s="5"/>
      <c r="AC4676" s="5"/>
      <c r="AD4676" s="5"/>
      <c r="AE4676" s="5"/>
      <c r="AF4676" s="5"/>
    </row>
    <row r="4677" spans="1:32" hidden="1">
      <c r="A4677" s="5" t="s">
        <v>30546</v>
      </c>
      <c r="B4677" s="5" t="str">
        <f>IF(COUNTIF('Leads Priorizados INT'!M:M,A4677)&gt;0,"Sí","No")</f>
        <v>No</v>
      </c>
      <c r="C4677">
        <v>0</v>
      </c>
      <c r="D4677" s="6" t="s">
        <v>414</v>
      </c>
      <c r="E4677" s="5" t="s">
        <v>30547</v>
      </c>
      <c r="F4677" s="5" t="s">
        <v>152</v>
      </c>
      <c r="G4677" s="5" t="s">
        <v>619</v>
      </c>
      <c r="H4677" s="7">
        <v>579369</v>
      </c>
      <c r="I4677" s="5">
        <v>4</v>
      </c>
      <c r="J4677" s="5">
        <v>1</v>
      </c>
      <c r="K4677" s="5" t="s">
        <v>30548</v>
      </c>
      <c r="L4677" s="5">
        <v>2.2499999999999999E-2</v>
      </c>
      <c r="M4677" s="8">
        <v>678628108</v>
      </c>
      <c r="N4677" s="8"/>
      <c r="O4677" s="8"/>
      <c r="P4677" s="8"/>
      <c r="Q4677" s="8"/>
      <c r="R4677" s="5" t="s">
        <v>417</v>
      </c>
      <c r="S4677" s="5" t="s">
        <v>417</v>
      </c>
      <c r="T4677" s="5" t="s">
        <v>417</v>
      </c>
      <c r="U4677" s="5" t="s">
        <v>417</v>
      </c>
      <c r="V4677" s="5" t="s">
        <v>417</v>
      </c>
      <c r="W4677" s="5" t="s">
        <v>417</v>
      </c>
      <c r="X4677" s="5" t="s">
        <v>417</v>
      </c>
      <c r="Y4677" s="5" t="s">
        <v>417</v>
      </c>
      <c r="Z4677" s="5" t="s">
        <v>417</v>
      </c>
      <c r="AA4677" s="5" t="s">
        <v>417</v>
      </c>
      <c r="AB4677" s="5"/>
      <c r="AC4677" s="5"/>
      <c r="AD4677" s="5"/>
      <c r="AE4677" s="5"/>
      <c r="AF4677" s="5"/>
    </row>
    <row r="4678" spans="1:32" hidden="1">
      <c r="A4678" s="5" t="s">
        <v>30549</v>
      </c>
      <c r="B4678" s="5" t="str">
        <f>IF(COUNTIF('Leads Priorizados INT'!M:M,A4678)&gt;0,"Sí","No")</f>
        <v>No</v>
      </c>
      <c r="C4678">
        <v>0</v>
      </c>
      <c r="D4678" s="6" t="s">
        <v>414</v>
      </c>
      <c r="E4678" s="5" t="s">
        <v>30550</v>
      </c>
      <c r="F4678" s="5" t="s">
        <v>873</v>
      </c>
      <c r="G4678" s="5" t="s">
        <v>1786</v>
      </c>
      <c r="H4678" s="7">
        <v>881078</v>
      </c>
      <c r="I4678" s="5">
        <v>7</v>
      </c>
      <c r="J4678" s="5">
        <v>1</v>
      </c>
      <c r="K4678" s="5" t="s">
        <v>30551</v>
      </c>
      <c r="L4678" s="5">
        <v>2.2499999999999999E-2</v>
      </c>
      <c r="M4678" s="8">
        <v>952569540</v>
      </c>
      <c r="N4678" s="8"/>
      <c r="O4678" s="8"/>
      <c r="P4678" s="8"/>
      <c r="Q4678" s="8"/>
      <c r="R4678" s="5" t="s">
        <v>417</v>
      </c>
      <c r="S4678" s="5" t="s">
        <v>417</v>
      </c>
      <c r="T4678" s="5" t="s">
        <v>417</v>
      </c>
      <c r="U4678" s="5" t="s">
        <v>417</v>
      </c>
      <c r="V4678" s="5" t="s">
        <v>417</v>
      </c>
      <c r="W4678" s="5" t="s">
        <v>417</v>
      </c>
      <c r="X4678" s="5" t="s">
        <v>417</v>
      </c>
      <c r="Y4678" s="5" t="s">
        <v>417</v>
      </c>
      <c r="Z4678" s="5" t="s">
        <v>417</v>
      </c>
      <c r="AA4678" s="5" t="s">
        <v>417</v>
      </c>
      <c r="AB4678" s="5"/>
      <c r="AC4678" s="5"/>
      <c r="AD4678" s="5"/>
      <c r="AE4678" s="5"/>
      <c r="AF4678" s="5"/>
    </row>
    <row r="4679" spans="1:32" hidden="1">
      <c r="A4679" s="5" t="s">
        <v>30552</v>
      </c>
      <c r="B4679" s="5" t="str">
        <f>IF(COUNTIF('Leads Priorizados INT'!M:M,A4679)&gt;0,"Sí","No")</f>
        <v>No</v>
      </c>
      <c r="C4679">
        <v>0</v>
      </c>
      <c r="D4679" s="6" t="s">
        <v>414</v>
      </c>
      <c r="E4679" s="5" t="s">
        <v>30553</v>
      </c>
      <c r="F4679" s="5" t="s">
        <v>431</v>
      </c>
      <c r="G4679" s="5" t="s">
        <v>2199</v>
      </c>
      <c r="H4679" s="7">
        <v>942858</v>
      </c>
      <c r="I4679" s="5">
        <v>4</v>
      </c>
      <c r="J4679" s="5">
        <v>1</v>
      </c>
      <c r="K4679" s="5" t="s">
        <v>30554</v>
      </c>
      <c r="L4679" s="5">
        <v>2.24E-2</v>
      </c>
      <c r="M4679" s="8">
        <v>934948460</v>
      </c>
      <c r="N4679" s="8">
        <v>932052501</v>
      </c>
      <c r="O4679" s="8"/>
      <c r="P4679" s="8"/>
      <c r="Q4679" s="8"/>
      <c r="R4679" s="5" t="s">
        <v>417</v>
      </c>
      <c r="S4679" s="5" t="s">
        <v>417</v>
      </c>
      <c r="T4679" s="5" t="s">
        <v>417</v>
      </c>
      <c r="U4679" s="5" t="s">
        <v>417</v>
      </c>
      <c r="V4679" s="5" t="s">
        <v>417</v>
      </c>
      <c r="W4679" s="5" t="s">
        <v>417</v>
      </c>
      <c r="X4679" s="5" t="s">
        <v>417</v>
      </c>
      <c r="Y4679" s="5" t="s">
        <v>417</v>
      </c>
      <c r="Z4679" s="5" t="s">
        <v>417</v>
      </c>
      <c r="AA4679" s="5" t="s">
        <v>417</v>
      </c>
      <c r="AB4679" s="5" t="s">
        <v>30555</v>
      </c>
      <c r="AC4679" s="5"/>
      <c r="AD4679" s="5"/>
      <c r="AE4679" s="5"/>
      <c r="AF4679" s="5"/>
    </row>
    <row r="4680" spans="1:32" hidden="1">
      <c r="A4680" s="5" t="s">
        <v>30556</v>
      </c>
      <c r="B4680" s="5" t="str">
        <f>IF(COUNTIF('Leads Priorizados INT'!M:M,A4680)&gt;0,"Sí","No")</f>
        <v>No</v>
      </c>
      <c r="C4680">
        <v>0</v>
      </c>
      <c r="D4680" s="6" t="s">
        <v>414</v>
      </c>
      <c r="E4680" s="5" t="s">
        <v>30557</v>
      </c>
      <c r="F4680" s="5" t="s">
        <v>1118</v>
      </c>
      <c r="G4680" s="5" t="s">
        <v>11266</v>
      </c>
      <c r="H4680" s="7">
        <v>317487</v>
      </c>
      <c r="I4680" s="5">
        <v>2</v>
      </c>
      <c r="J4680" s="5">
        <v>1</v>
      </c>
      <c r="K4680" s="5" t="s">
        <v>30558</v>
      </c>
      <c r="L4680" s="5">
        <v>2.23E-2</v>
      </c>
      <c r="M4680" s="8"/>
      <c r="N4680" s="8"/>
      <c r="O4680" s="8"/>
      <c r="P4680" s="8"/>
      <c r="Q4680" s="8"/>
      <c r="R4680" s="5" t="s">
        <v>417</v>
      </c>
      <c r="S4680" s="5" t="s">
        <v>417</v>
      </c>
      <c r="T4680" s="5" t="s">
        <v>417</v>
      </c>
      <c r="U4680" s="5" t="s">
        <v>417</v>
      </c>
      <c r="V4680" s="5" t="s">
        <v>417</v>
      </c>
      <c r="W4680" s="5" t="s">
        <v>417</v>
      </c>
      <c r="X4680" s="5" t="s">
        <v>417</v>
      </c>
      <c r="Y4680" s="5" t="s">
        <v>417</v>
      </c>
      <c r="Z4680" s="5" t="s">
        <v>417</v>
      </c>
      <c r="AA4680" s="5" t="s">
        <v>417</v>
      </c>
      <c r="AB4680" s="5"/>
      <c r="AC4680" s="5"/>
      <c r="AD4680" s="5"/>
      <c r="AE4680" s="5"/>
      <c r="AF4680" s="5"/>
    </row>
    <row r="4681" spans="1:32" hidden="1">
      <c r="A4681" s="5" t="s">
        <v>30559</v>
      </c>
      <c r="B4681" s="5" t="str">
        <f>IF(COUNTIF('Leads Priorizados INT'!M:M,A4681)&gt;0,"Sí","No")</f>
        <v>No</v>
      </c>
      <c r="C4681">
        <v>0</v>
      </c>
      <c r="D4681" s="6" t="s">
        <v>414</v>
      </c>
      <c r="E4681" s="5" t="s">
        <v>30560</v>
      </c>
      <c r="F4681" s="5" t="s">
        <v>3780</v>
      </c>
      <c r="G4681" s="5" t="s">
        <v>12392</v>
      </c>
      <c r="H4681" s="7">
        <v>526360</v>
      </c>
      <c r="I4681" s="5">
        <v>2</v>
      </c>
      <c r="J4681" s="5">
        <v>1</v>
      </c>
      <c r="K4681" s="5" t="s">
        <v>30561</v>
      </c>
      <c r="L4681" s="5">
        <v>2.23E-2</v>
      </c>
      <c r="M4681" s="8">
        <v>958210483</v>
      </c>
      <c r="N4681" s="8">
        <v>667890596</v>
      </c>
      <c r="O4681" s="8"/>
      <c r="P4681" s="8"/>
      <c r="Q4681" s="8"/>
      <c r="R4681" s="5" t="s">
        <v>417</v>
      </c>
      <c r="S4681" s="5" t="s">
        <v>417</v>
      </c>
      <c r="T4681" s="5" t="s">
        <v>417</v>
      </c>
      <c r="U4681" s="5" t="s">
        <v>417</v>
      </c>
      <c r="V4681" s="5" t="s">
        <v>417</v>
      </c>
      <c r="W4681" s="5" t="s">
        <v>417</v>
      </c>
      <c r="X4681" s="5" t="s">
        <v>417</v>
      </c>
      <c r="Y4681" s="5" t="s">
        <v>417</v>
      </c>
      <c r="Z4681" s="5" t="s">
        <v>417</v>
      </c>
      <c r="AA4681" s="5" t="s">
        <v>417</v>
      </c>
      <c r="AB4681" s="5" t="s">
        <v>30562</v>
      </c>
      <c r="AC4681" s="5"/>
      <c r="AD4681" s="5"/>
      <c r="AE4681" s="5"/>
      <c r="AF4681" s="5"/>
    </row>
    <row r="4682" spans="1:32" hidden="1">
      <c r="A4682" s="5" t="s">
        <v>30563</v>
      </c>
      <c r="B4682" s="5" t="str">
        <f>IF(COUNTIF('Leads Priorizados INT'!M:M,A4682)&gt;0,"Sí","No")</f>
        <v>No</v>
      </c>
      <c r="C4682">
        <v>0</v>
      </c>
      <c r="D4682" s="6" t="s">
        <v>414</v>
      </c>
      <c r="E4682" s="5" t="s">
        <v>30564</v>
      </c>
      <c r="F4682" s="5" t="s">
        <v>431</v>
      </c>
      <c r="G4682" s="5" t="s">
        <v>2199</v>
      </c>
      <c r="H4682" s="7">
        <v>1029582</v>
      </c>
      <c r="I4682" s="5">
        <v>1</v>
      </c>
      <c r="J4682" s="5">
        <v>1</v>
      </c>
      <c r="K4682" s="5" t="s">
        <v>30565</v>
      </c>
      <c r="L4682" s="5">
        <v>2.23E-2</v>
      </c>
      <c r="M4682" s="8"/>
      <c r="N4682" s="8"/>
      <c r="O4682" s="8"/>
      <c r="P4682" s="8"/>
      <c r="Q4682" s="8"/>
      <c r="R4682" s="5" t="s">
        <v>417</v>
      </c>
      <c r="S4682" s="5" t="s">
        <v>417</v>
      </c>
      <c r="T4682" s="5" t="s">
        <v>417</v>
      </c>
      <c r="U4682" s="5" t="s">
        <v>417</v>
      </c>
      <c r="V4682" s="5" t="s">
        <v>417</v>
      </c>
      <c r="W4682" s="5" t="s">
        <v>417</v>
      </c>
      <c r="X4682" s="5" t="s">
        <v>417</v>
      </c>
      <c r="Y4682" s="5" t="s">
        <v>417</v>
      </c>
      <c r="Z4682" s="5" t="s">
        <v>417</v>
      </c>
      <c r="AA4682" s="5" t="s">
        <v>417</v>
      </c>
      <c r="AB4682" s="5"/>
      <c r="AC4682" s="5"/>
      <c r="AD4682" s="5"/>
      <c r="AE4682" s="5"/>
      <c r="AF4682" s="5"/>
    </row>
    <row r="4683" spans="1:32" hidden="1">
      <c r="A4683" s="5" t="s">
        <v>30566</v>
      </c>
      <c r="B4683" s="5" t="str">
        <f>IF(COUNTIF('Leads Priorizados INT'!M:M,A4683)&gt;0,"Sí","No")</f>
        <v>No</v>
      </c>
      <c r="C4683">
        <v>0</v>
      </c>
      <c r="D4683" s="6" t="s">
        <v>414</v>
      </c>
      <c r="E4683" s="5" t="s">
        <v>30567</v>
      </c>
      <c r="F4683" s="5" t="s">
        <v>431</v>
      </c>
      <c r="G4683" s="5" t="s">
        <v>2206</v>
      </c>
      <c r="H4683" s="7">
        <v>467132</v>
      </c>
      <c r="I4683" s="5">
        <v>5</v>
      </c>
      <c r="J4683" s="5">
        <v>1</v>
      </c>
      <c r="K4683" s="5" t="s">
        <v>30568</v>
      </c>
      <c r="L4683" s="5">
        <v>2.23E-2</v>
      </c>
      <c r="M4683" s="8"/>
      <c r="N4683" s="8"/>
      <c r="O4683" s="8"/>
      <c r="P4683" s="8"/>
      <c r="Q4683" s="8"/>
      <c r="R4683" s="5" t="s">
        <v>417</v>
      </c>
      <c r="S4683" s="5" t="s">
        <v>417</v>
      </c>
      <c r="T4683" s="5" t="s">
        <v>417</v>
      </c>
      <c r="U4683" s="5" t="s">
        <v>417</v>
      </c>
      <c r="V4683" s="5" t="s">
        <v>417</v>
      </c>
      <c r="W4683" s="5" t="s">
        <v>417</v>
      </c>
      <c r="X4683" s="5" t="s">
        <v>417</v>
      </c>
      <c r="Y4683" s="5" t="s">
        <v>417</v>
      </c>
      <c r="Z4683" s="5" t="s">
        <v>417</v>
      </c>
      <c r="AA4683" s="5" t="s">
        <v>417</v>
      </c>
      <c r="AB4683" s="5"/>
      <c r="AC4683" s="5"/>
      <c r="AD4683" s="5"/>
      <c r="AE4683" s="5"/>
      <c r="AF4683" s="5"/>
    </row>
    <row r="4684" spans="1:32" hidden="1">
      <c r="A4684" s="5" t="s">
        <v>30569</v>
      </c>
      <c r="B4684" s="5" t="str">
        <f>IF(COUNTIF('Leads Priorizados INT'!M:M,A4684)&gt;0,"Sí","No")</f>
        <v>No</v>
      </c>
      <c r="C4684">
        <v>0</v>
      </c>
      <c r="D4684" s="6" t="s">
        <v>414</v>
      </c>
      <c r="E4684" s="5" t="s">
        <v>30570</v>
      </c>
      <c r="F4684" s="5" t="s">
        <v>152</v>
      </c>
      <c r="G4684" s="5" t="s">
        <v>12012</v>
      </c>
      <c r="H4684" s="7">
        <v>977639</v>
      </c>
      <c r="I4684" s="5">
        <v>8</v>
      </c>
      <c r="J4684" s="5">
        <v>1</v>
      </c>
      <c r="K4684" s="5" t="s">
        <v>30571</v>
      </c>
      <c r="L4684" s="5">
        <v>2.23E-2</v>
      </c>
      <c r="M4684" s="8"/>
      <c r="N4684" s="8"/>
      <c r="O4684" s="8"/>
      <c r="P4684" s="8"/>
      <c r="Q4684" s="8"/>
      <c r="R4684" s="5" t="s">
        <v>417</v>
      </c>
      <c r="S4684" s="5" t="s">
        <v>417</v>
      </c>
      <c r="T4684" s="5" t="s">
        <v>417</v>
      </c>
      <c r="U4684" s="5" t="s">
        <v>417</v>
      </c>
      <c r="V4684" s="5" t="s">
        <v>417</v>
      </c>
      <c r="W4684" s="5" t="s">
        <v>417</v>
      </c>
      <c r="X4684" s="5" t="s">
        <v>417</v>
      </c>
      <c r="Y4684" s="5" t="s">
        <v>417</v>
      </c>
      <c r="Z4684" s="5" t="s">
        <v>417</v>
      </c>
      <c r="AA4684" s="5" t="s">
        <v>417</v>
      </c>
      <c r="AB4684" s="5"/>
      <c r="AC4684" s="5"/>
      <c r="AD4684" s="5"/>
      <c r="AE4684" s="5"/>
      <c r="AF4684" s="5"/>
    </row>
    <row r="4685" spans="1:32">
      <c r="A4685" s="5" t="s">
        <v>30572</v>
      </c>
      <c r="B4685" s="5" t="str">
        <f>IF(COUNTIF('Leads Priorizados INT'!M:M,A4685)&gt;0,"Sí","No")</f>
        <v>No</v>
      </c>
      <c r="C4685">
        <v>1</v>
      </c>
      <c r="D4685" s="6" t="s">
        <v>414</v>
      </c>
      <c r="E4685" s="5" t="s">
        <v>30573</v>
      </c>
      <c r="F4685" s="5" t="s">
        <v>431</v>
      </c>
      <c r="G4685" s="5" t="s">
        <v>2159</v>
      </c>
      <c r="H4685" s="7">
        <v>586143</v>
      </c>
      <c r="I4685" s="5">
        <v>1</v>
      </c>
      <c r="J4685" s="5">
        <v>2</v>
      </c>
      <c r="K4685" s="5" t="s">
        <v>30574</v>
      </c>
      <c r="L4685" s="5">
        <v>2.2200000000000001E-2</v>
      </c>
      <c r="M4685" s="8"/>
      <c r="N4685" s="8"/>
      <c r="O4685" s="8"/>
      <c r="P4685" s="8"/>
      <c r="Q4685" s="8"/>
      <c r="R4685" s="5" t="s">
        <v>417</v>
      </c>
      <c r="S4685" s="5" t="s">
        <v>417</v>
      </c>
      <c r="T4685" s="5" t="s">
        <v>417</v>
      </c>
      <c r="U4685" s="5" t="s">
        <v>417</v>
      </c>
      <c r="V4685" s="5" t="s">
        <v>417</v>
      </c>
      <c r="W4685" s="5" t="s">
        <v>417</v>
      </c>
      <c r="X4685" s="5" t="s">
        <v>417</v>
      </c>
      <c r="Y4685" s="5" t="s">
        <v>417</v>
      </c>
      <c r="Z4685" s="5" t="s">
        <v>417</v>
      </c>
      <c r="AA4685" s="5" t="s">
        <v>417</v>
      </c>
      <c r="AB4685" s="5"/>
      <c r="AC4685" s="5"/>
      <c r="AD4685" s="5"/>
      <c r="AE4685" s="5"/>
      <c r="AF4685" s="5"/>
    </row>
    <row r="4686" spans="1:32" hidden="1">
      <c r="A4686" s="5" t="s">
        <v>30575</v>
      </c>
      <c r="B4686" s="5" t="str">
        <f>IF(COUNTIF('Leads Priorizados INT'!M:M,A4686)&gt;0,"Sí","No")</f>
        <v>No</v>
      </c>
      <c r="C4686">
        <v>0</v>
      </c>
      <c r="D4686" s="6" t="s">
        <v>1234</v>
      </c>
      <c r="E4686" s="5" t="s">
        <v>30576</v>
      </c>
      <c r="F4686" s="5" t="s">
        <v>431</v>
      </c>
      <c r="G4686" s="5" t="s">
        <v>3435</v>
      </c>
      <c r="H4686" s="7">
        <v>1251300</v>
      </c>
      <c r="I4686" s="5">
        <v>21</v>
      </c>
      <c r="J4686" s="5">
        <v>2</v>
      </c>
      <c r="K4686" s="5" t="s">
        <v>30577</v>
      </c>
      <c r="L4686" s="5">
        <v>2.2200000000000001E-2</v>
      </c>
      <c r="M4686" s="8">
        <v>938053767</v>
      </c>
      <c r="N4686" s="8">
        <v>938054631</v>
      </c>
      <c r="O4686" s="8">
        <v>938051426</v>
      </c>
      <c r="P4686" s="8">
        <v>938042611</v>
      </c>
      <c r="Q4686" s="8">
        <v>938030802</v>
      </c>
      <c r="R4686" s="5" t="s">
        <v>417</v>
      </c>
      <c r="S4686" s="5" t="s">
        <v>417</v>
      </c>
      <c r="T4686" s="5" t="s">
        <v>417</v>
      </c>
      <c r="U4686" s="5" t="s">
        <v>417</v>
      </c>
      <c r="V4686" s="5" t="s">
        <v>417</v>
      </c>
      <c r="W4686" s="5" t="s">
        <v>417</v>
      </c>
      <c r="X4686" s="5" t="s">
        <v>417</v>
      </c>
      <c r="Y4686" s="5" t="s">
        <v>417</v>
      </c>
      <c r="Z4686" s="5" t="s">
        <v>417</v>
      </c>
      <c r="AA4686" s="5" t="s">
        <v>417</v>
      </c>
      <c r="AB4686" s="5" t="s">
        <v>30578</v>
      </c>
      <c r="AC4686" s="5"/>
      <c r="AD4686" s="5"/>
      <c r="AE4686" s="5"/>
      <c r="AF4686" s="5"/>
    </row>
    <row r="4687" spans="1:32" hidden="1">
      <c r="A4687" s="5" t="s">
        <v>30579</v>
      </c>
      <c r="B4687" s="5" t="str">
        <f>IF(COUNTIF('Leads Priorizados INT'!M:M,A4687)&gt;0,"Sí","No")</f>
        <v>No</v>
      </c>
      <c r="C4687">
        <v>0</v>
      </c>
      <c r="D4687" s="6" t="s">
        <v>414</v>
      </c>
      <c r="E4687" s="5" t="s">
        <v>30580</v>
      </c>
      <c r="F4687" s="5" t="s">
        <v>931</v>
      </c>
      <c r="G4687" s="5" t="s">
        <v>2849</v>
      </c>
      <c r="H4687" s="7">
        <v>1361753</v>
      </c>
      <c r="I4687" s="5">
        <v>4</v>
      </c>
      <c r="J4687" s="5">
        <v>1</v>
      </c>
      <c r="K4687" s="5" t="s">
        <v>30581</v>
      </c>
      <c r="L4687" s="5">
        <v>2.2200000000000001E-2</v>
      </c>
      <c r="M4687" s="8"/>
      <c r="N4687" s="8"/>
      <c r="O4687" s="8"/>
      <c r="P4687" s="8"/>
      <c r="Q4687" s="8"/>
      <c r="R4687" s="5" t="s">
        <v>417</v>
      </c>
      <c r="S4687" s="5" t="s">
        <v>417</v>
      </c>
      <c r="T4687" s="5" t="s">
        <v>417</v>
      </c>
      <c r="U4687" s="5" t="s">
        <v>417</v>
      </c>
      <c r="V4687" s="5" t="s">
        <v>417</v>
      </c>
      <c r="W4687" s="5" t="s">
        <v>417</v>
      </c>
      <c r="X4687" s="5" t="s">
        <v>417</v>
      </c>
      <c r="Y4687" s="5" t="s">
        <v>417</v>
      </c>
      <c r="Z4687" s="5" t="s">
        <v>417</v>
      </c>
      <c r="AA4687" s="5" t="s">
        <v>417</v>
      </c>
      <c r="AB4687" s="5"/>
      <c r="AC4687" s="5"/>
      <c r="AD4687" s="5"/>
      <c r="AE4687" s="5"/>
      <c r="AF4687" s="5"/>
    </row>
    <row r="4688" spans="1:32" hidden="1">
      <c r="A4688" s="5" t="s">
        <v>30582</v>
      </c>
      <c r="B4688" s="5" t="str">
        <f>IF(COUNTIF('Leads Priorizados INT'!M:M,A4688)&gt;0,"Sí","No")</f>
        <v>No</v>
      </c>
      <c r="C4688">
        <v>0</v>
      </c>
      <c r="D4688" s="6" t="s">
        <v>414</v>
      </c>
      <c r="E4688" s="5" t="s">
        <v>30583</v>
      </c>
      <c r="F4688" s="5" t="s">
        <v>1382</v>
      </c>
      <c r="G4688" s="5" t="s">
        <v>17542</v>
      </c>
      <c r="H4688" s="7">
        <v>1379883</v>
      </c>
      <c r="I4688" s="5">
        <v>2</v>
      </c>
      <c r="J4688" s="5">
        <v>1</v>
      </c>
      <c r="K4688" s="5" t="s">
        <v>30584</v>
      </c>
      <c r="L4688" s="5">
        <v>2.2200000000000001E-2</v>
      </c>
      <c r="M4688" s="8">
        <v>961410177</v>
      </c>
      <c r="N4688" s="8"/>
      <c r="O4688" s="8"/>
      <c r="P4688" s="8"/>
      <c r="Q4688" s="8"/>
      <c r="R4688" s="5" t="s">
        <v>417</v>
      </c>
      <c r="S4688" s="5" t="s">
        <v>417</v>
      </c>
      <c r="T4688" s="5" t="s">
        <v>417</v>
      </c>
      <c r="U4688" s="5" t="s">
        <v>417</v>
      </c>
      <c r="V4688" s="5" t="s">
        <v>417</v>
      </c>
      <c r="W4688" s="5" t="s">
        <v>417</v>
      </c>
      <c r="X4688" s="5" t="s">
        <v>417</v>
      </c>
      <c r="Y4688" s="5" t="s">
        <v>417</v>
      </c>
      <c r="Z4688" s="5" t="s">
        <v>417</v>
      </c>
      <c r="AA4688" s="5" t="s">
        <v>417</v>
      </c>
      <c r="AB4688" s="5"/>
      <c r="AC4688" s="5"/>
      <c r="AD4688" s="5"/>
      <c r="AE4688" s="5"/>
      <c r="AF4688" s="5"/>
    </row>
    <row r="4689" spans="1:32">
      <c r="A4689" s="5" t="s">
        <v>30585</v>
      </c>
      <c r="B4689" s="5" t="str">
        <f>IF(COUNTIF('Leads Priorizados INT'!M:M,A4689)&gt;0,"Sí","No")</f>
        <v>No</v>
      </c>
      <c r="C4689">
        <v>1</v>
      </c>
      <c r="D4689" s="6" t="s">
        <v>414</v>
      </c>
      <c r="E4689" s="5" t="s">
        <v>30586</v>
      </c>
      <c r="F4689" s="5" t="s">
        <v>152</v>
      </c>
      <c r="G4689" s="5" t="s">
        <v>9402</v>
      </c>
      <c r="H4689" s="7">
        <v>851096</v>
      </c>
      <c r="I4689" s="5">
        <v>1</v>
      </c>
      <c r="J4689" s="5">
        <v>1</v>
      </c>
      <c r="K4689" s="5" t="s">
        <v>30587</v>
      </c>
      <c r="L4689" s="5">
        <v>2.2100000000000002E-2</v>
      </c>
      <c r="M4689" s="8">
        <v>697930207</v>
      </c>
      <c r="N4689" s="8">
        <v>685323654</v>
      </c>
      <c r="O4689" s="8"/>
      <c r="P4689" s="8"/>
      <c r="Q4689" s="8"/>
      <c r="R4689" s="5" t="s">
        <v>417</v>
      </c>
      <c r="S4689" s="5" t="s">
        <v>417</v>
      </c>
      <c r="T4689" s="5" t="s">
        <v>417</v>
      </c>
      <c r="U4689" s="5" t="s">
        <v>417</v>
      </c>
      <c r="V4689" s="5" t="s">
        <v>417</v>
      </c>
      <c r="W4689" s="5" t="s">
        <v>417</v>
      </c>
      <c r="X4689" s="5" t="s">
        <v>417</v>
      </c>
      <c r="Y4689" s="5" t="s">
        <v>417</v>
      </c>
      <c r="Z4689" s="5" t="s">
        <v>417</v>
      </c>
      <c r="AA4689" s="5" t="s">
        <v>417</v>
      </c>
      <c r="AB4689" s="5" t="s">
        <v>30588</v>
      </c>
      <c r="AC4689" s="5"/>
      <c r="AD4689" s="5"/>
      <c r="AE4689" s="5"/>
      <c r="AF4689" s="5"/>
    </row>
    <row r="4690" spans="1:32" hidden="1">
      <c r="A4690" s="5" t="s">
        <v>30589</v>
      </c>
      <c r="B4690" s="5" t="str">
        <f>IF(COUNTIF('Leads Priorizados INT'!M:M,A4690)&gt;0,"Sí","No")</f>
        <v>No</v>
      </c>
      <c r="C4690">
        <v>0</v>
      </c>
      <c r="D4690" s="6" t="s">
        <v>414</v>
      </c>
      <c r="E4690" s="5" t="s">
        <v>30590</v>
      </c>
      <c r="F4690" s="5" t="s">
        <v>3318</v>
      </c>
      <c r="G4690" s="5" t="s">
        <v>16746</v>
      </c>
      <c r="H4690" s="7">
        <v>3759782</v>
      </c>
      <c r="I4690" s="5">
        <v>1</v>
      </c>
      <c r="J4690" s="5">
        <v>1</v>
      </c>
      <c r="K4690" s="5" t="s">
        <v>30591</v>
      </c>
      <c r="L4690" s="5">
        <v>2.2100000000000002E-2</v>
      </c>
      <c r="M4690" s="8">
        <v>979723050</v>
      </c>
      <c r="N4690" s="8">
        <v>615938005</v>
      </c>
      <c r="O4690" s="8"/>
      <c r="P4690" s="8"/>
      <c r="Q4690" s="8"/>
      <c r="R4690" s="5" t="s">
        <v>417</v>
      </c>
      <c r="S4690" s="5" t="s">
        <v>417</v>
      </c>
      <c r="T4690" s="5" t="s">
        <v>417</v>
      </c>
      <c r="U4690" s="5" t="s">
        <v>417</v>
      </c>
      <c r="V4690" s="5" t="s">
        <v>417</v>
      </c>
      <c r="W4690" s="5" t="s">
        <v>417</v>
      </c>
      <c r="X4690" s="5" t="s">
        <v>417</v>
      </c>
      <c r="Y4690" s="5" t="s">
        <v>417</v>
      </c>
      <c r="Z4690" s="5" t="s">
        <v>417</v>
      </c>
      <c r="AA4690" s="5" t="s">
        <v>417</v>
      </c>
      <c r="AB4690" s="5"/>
      <c r="AC4690" s="5"/>
      <c r="AD4690" s="5"/>
      <c r="AE4690" s="5"/>
      <c r="AF4690" s="5"/>
    </row>
    <row r="4691" spans="1:32" hidden="1">
      <c r="A4691" s="5" t="s">
        <v>30592</v>
      </c>
      <c r="B4691" s="5" t="str">
        <f>IF(COUNTIF('Leads Priorizados INT'!M:M,A4691)&gt;0,"Sí","No")</f>
        <v>No</v>
      </c>
      <c r="C4691">
        <v>0</v>
      </c>
      <c r="D4691" s="6" t="s">
        <v>414</v>
      </c>
      <c r="E4691" s="5" t="s">
        <v>30593</v>
      </c>
      <c r="F4691" s="5" t="s">
        <v>497</v>
      </c>
      <c r="G4691" s="5" t="s">
        <v>19468</v>
      </c>
      <c r="H4691" s="7">
        <v>1016715</v>
      </c>
      <c r="I4691" s="5">
        <v>1</v>
      </c>
      <c r="J4691" s="5">
        <v>1</v>
      </c>
      <c r="K4691" s="5" t="s">
        <v>30594</v>
      </c>
      <c r="L4691" s="5">
        <v>2.2100000000000002E-2</v>
      </c>
      <c r="M4691" s="8"/>
      <c r="N4691" s="8"/>
      <c r="O4691" s="8"/>
      <c r="P4691" s="8"/>
      <c r="Q4691" s="8"/>
      <c r="R4691" s="5" t="s">
        <v>417</v>
      </c>
      <c r="S4691" s="5" t="s">
        <v>417</v>
      </c>
      <c r="T4691" s="5" t="s">
        <v>417</v>
      </c>
      <c r="U4691" s="5" t="s">
        <v>417</v>
      </c>
      <c r="V4691" s="5" t="s">
        <v>417</v>
      </c>
      <c r="W4691" s="5" t="s">
        <v>417</v>
      </c>
      <c r="X4691" s="5" t="s">
        <v>417</v>
      </c>
      <c r="Y4691" s="5" t="s">
        <v>417</v>
      </c>
      <c r="Z4691" s="5" t="s">
        <v>417</v>
      </c>
      <c r="AA4691" s="5" t="s">
        <v>417</v>
      </c>
      <c r="AB4691" s="5"/>
      <c r="AC4691" s="5"/>
      <c r="AD4691" s="5"/>
      <c r="AE4691" s="5"/>
      <c r="AF4691" s="5"/>
    </row>
    <row r="4692" spans="1:32" hidden="1">
      <c r="A4692" s="5" t="s">
        <v>30595</v>
      </c>
      <c r="B4692" s="5" t="str">
        <f>IF(COUNTIF('Leads Priorizados INT'!M:M,A4692)&gt;0,"Sí","No")</f>
        <v>No</v>
      </c>
      <c r="C4692">
        <v>0</v>
      </c>
      <c r="D4692" s="6" t="s">
        <v>414</v>
      </c>
      <c r="E4692" s="5" t="s">
        <v>30596</v>
      </c>
      <c r="F4692" s="5" t="s">
        <v>497</v>
      </c>
      <c r="G4692" s="5" t="s">
        <v>16287</v>
      </c>
      <c r="H4692" s="7">
        <v>846230</v>
      </c>
      <c r="I4692" s="5">
        <v>7</v>
      </c>
      <c r="J4692" s="5">
        <v>1</v>
      </c>
      <c r="K4692" s="5" t="s">
        <v>30597</v>
      </c>
      <c r="L4692" s="5">
        <v>2.2100000000000002E-2</v>
      </c>
      <c r="M4692" s="8">
        <v>971269768</v>
      </c>
      <c r="N4692" s="8"/>
      <c r="O4692" s="8"/>
      <c r="P4692" s="8"/>
      <c r="Q4692" s="8"/>
      <c r="R4692" s="5" t="s">
        <v>417</v>
      </c>
      <c r="S4692" s="5" t="s">
        <v>417</v>
      </c>
      <c r="T4692" s="5" t="s">
        <v>417</v>
      </c>
      <c r="U4692" s="5" t="s">
        <v>417</v>
      </c>
      <c r="V4692" s="5" t="s">
        <v>417</v>
      </c>
      <c r="W4692" s="5" t="s">
        <v>417</v>
      </c>
      <c r="X4692" s="5" t="s">
        <v>417</v>
      </c>
      <c r="Y4692" s="5" t="s">
        <v>417</v>
      </c>
      <c r="Z4692" s="5" t="s">
        <v>417</v>
      </c>
      <c r="AA4692" s="5" t="s">
        <v>417</v>
      </c>
      <c r="AB4692" s="5"/>
      <c r="AC4692" s="5"/>
      <c r="AD4692" s="5"/>
      <c r="AE4692" s="5"/>
      <c r="AF4692" s="5"/>
    </row>
    <row r="4693" spans="1:32" hidden="1">
      <c r="A4693" s="5" t="s">
        <v>30598</v>
      </c>
      <c r="B4693" s="5" t="str">
        <f>IF(COUNTIF('Leads Priorizados INT'!M:M,A4693)&gt;0,"Sí","No")</f>
        <v>No</v>
      </c>
      <c r="C4693">
        <v>0</v>
      </c>
      <c r="D4693" s="6" t="s">
        <v>414</v>
      </c>
      <c r="E4693" s="5" t="s">
        <v>30599</v>
      </c>
      <c r="F4693" s="5" t="s">
        <v>2944</v>
      </c>
      <c r="G4693" s="5" t="s">
        <v>11825</v>
      </c>
      <c r="H4693" s="7">
        <v>792235</v>
      </c>
      <c r="I4693" s="5">
        <v>1</v>
      </c>
      <c r="J4693" s="5">
        <v>1</v>
      </c>
      <c r="K4693" s="5" t="s">
        <v>30600</v>
      </c>
      <c r="L4693" s="5">
        <v>2.2100000000000002E-2</v>
      </c>
      <c r="M4693" s="8"/>
      <c r="N4693" s="8"/>
      <c r="O4693" s="8"/>
      <c r="P4693" s="8"/>
      <c r="Q4693" s="8"/>
      <c r="R4693" s="5" t="s">
        <v>417</v>
      </c>
      <c r="S4693" s="5" t="s">
        <v>417</v>
      </c>
      <c r="T4693" s="5" t="s">
        <v>417</v>
      </c>
      <c r="U4693" s="5" t="s">
        <v>417</v>
      </c>
      <c r="V4693" s="5" t="s">
        <v>417</v>
      </c>
      <c r="W4693" s="5" t="s">
        <v>417</v>
      </c>
      <c r="X4693" s="5" t="s">
        <v>417</v>
      </c>
      <c r="Y4693" s="5" t="s">
        <v>417</v>
      </c>
      <c r="Z4693" s="5" t="s">
        <v>417</v>
      </c>
      <c r="AA4693" s="5" t="s">
        <v>417</v>
      </c>
      <c r="AB4693" s="5"/>
      <c r="AC4693" s="5"/>
      <c r="AD4693" s="5"/>
      <c r="AE4693" s="5"/>
      <c r="AF4693" s="5"/>
    </row>
    <row r="4694" spans="1:32" hidden="1">
      <c r="A4694" s="5" t="s">
        <v>30601</v>
      </c>
      <c r="B4694" s="5" t="str">
        <f>IF(COUNTIF('Leads Priorizados INT'!M:M,A4694)&gt;0,"Sí","No")</f>
        <v>No</v>
      </c>
      <c r="C4694">
        <v>0</v>
      </c>
      <c r="D4694" s="6" t="s">
        <v>414</v>
      </c>
      <c r="E4694" s="5" t="s">
        <v>30602</v>
      </c>
      <c r="F4694" s="5" t="s">
        <v>923</v>
      </c>
      <c r="G4694" s="5" t="s">
        <v>22160</v>
      </c>
      <c r="H4694" s="7">
        <v>620457</v>
      </c>
      <c r="I4694" s="5">
        <v>2</v>
      </c>
      <c r="J4694" s="5">
        <v>1</v>
      </c>
      <c r="K4694" s="5" t="s">
        <v>30603</v>
      </c>
      <c r="L4694" s="5">
        <v>2.1999999999999999E-2</v>
      </c>
      <c r="M4694" s="8"/>
      <c r="N4694" s="8"/>
      <c r="O4694" s="8"/>
      <c r="P4694" s="8"/>
      <c r="Q4694" s="8"/>
      <c r="R4694" s="5" t="s">
        <v>417</v>
      </c>
      <c r="S4694" s="5" t="s">
        <v>417</v>
      </c>
      <c r="T4694" s="5" t="s">
        <v>417</v>
      </c>
      <c r="U4694" s="5" t="s">
        <v>417</v>
      </c>
      <c r="V4694" s="5" t="s">
        <v>417</v>
      </c>
      <c r="W4694" s="5" t="s">
        <v>417</v>
      </c>
      <c r="X4694" s="5" t="s">
        <v>417</v>
      </c>
      <c r="Y4694" s="5" t="s">
        <v>417</v>
      </c>
      <c r="Z4694" s="5" t="s">
        <v>417</v>
      </c>
      <c r="AA4694" s="5" t="s">
        <v>417</v>
      </c>
      <c r="AB4694" s="5"/>
      <c r="AC4694" s="5"/>
      <c r="AD4694" s="5"/>
      <c r="AE4694" s="5"/>
      <c r="AF4694" s="5"/>
    </row>
    <row r="4695" spans="1:32">
      <c r="A4695" s="5" t="s">
        <v>30604</v>
      </c>
      <c r="B4695" s="5" t="str">
        <f>IF(COUNTIF('Leads Priorizados INT'!M:M,A4695)&gt;0,"Sí","No")</f>
        <v>No</v>
      </c>
      <c r="C4695">
        <v>1</v>
      </c>
      <c r="D4695" s="6" t="s">
        <v>414</v>
      </c>
      <c r="E4695" s="5" t="s">
        <v>30605</v>
      </c>
      <c r="F4695" s="5" t="s">
        <v>2631</v>
      </c>
      <c r="G4695" s="5" t="s">
        <v>2632</v>
      </c>
      <c r="H4695" s="7">
        <v>311319</v>
      </c>
      <c r="I4695" s="5">
        <v>1</v>
      </c>
      <c r="J4695" s="5">
        <v>1</v>
      </c>
      <c r="K4695" s="5" t="s">
        <v>30606</v>
      </c>
      <c r="L4695" s="5">
        <v>2.1899999999999999E-2</v>
      </c>
      <c r="M4695" s="8">
        <v>983202695</v>
      </c>
      <c r="N4695" s="8">
        <v>983298038</v>
      </c>
      <c r="O4695" s="8"/>
      <c r="P4695" s="8"/>
      <c r="Q4695" s="8"/>
      <c r="R4695" s="5" t="s">
        <v>417</v>
      </c>
      <c r="S4695" s="5" t="s">
        <v>417</v>
      </c>
      <c r="T4695" s="5" t="s">
        <v>417</v>
      </c>
      <c r="U4695" s="5" t="s">
        <v>417</v>
      </c>
      <c r="V4695" s="5" t="s">
        <v>417</v>
      </c>
      <c r="W4695" s="5" t="s">
        <v>417</v>
      </c>
      <c r="X4695" s="5" t="s">
        <v>417</v>
      </c>
      <c r="Y4695" s="5" t="s">
        <v>417</v>
      </c>
      <c r="Z4695" s="5" t="s">
        <v>417</v>
      </c>
      <c r="AA4695" s="5" t="s">
        <v>417</v>
      </c>
      <c r="AB4695" s="5" t="s">
        <v>28253</v>
      </c>
      <c r="AC4695" s="5" t="s">
        <v>28254</v>
      </c>
      <c r="AD4695" s="5"/>
      <c r="AE4695" s="5"/>
      <c r="AF4695" s="5"/>
    </row>
    <row r="4696" spans="1:32" hidden="1">
      <c r="A4696" s="5" t="s">
        <v>30607</v>
      </c>
      <c r="B4696" s="5" t="str">
        <f>IF(COUNTIF('Leads Priorizados INT'!M:M,A4696)&gt;0,"Sí","No")</f>
        <v>No</v>
      </c>
      <c r="C4696">
        <v>0</v>
      </c>
      <c r="D4696" s="6" t="s">
        <v>414</v>
      </c>
      <c r="E4696" s="5" t="s">
        <v>30608</v>
      </c>
      <c r="F4696" s="5" t="s">
        <v>152</v>
      </c>
      <c r="G4696" s="5" t="s">
        <v>3335</v>
      </c>
      <c r="H4696" s="7">
        <v>529521</v>
      </c>
      <c r="I4696" s="5">
        <v>2</v>
      </c>
      <c r="J4696" s="5">
        <v>1</v>
      </c>
      <c r="K4696" s="5" t="s">
        <v>30609</v>
      </c>
      <c r="L4696" s="5">
        <v>2.1899999999999999E-2</v>
      </c>
      <c r="M4696" s="8"/>
      <c r="N4696" s="8"/>
      <c r="O4696" s="8"/>
      <c r="P4696" s="8"/>
      <c r="Q4696" s="8"/>
      <c r="R4696" s="5" t="s">
        <v>417</v>
      </c>
      <c r="S4696" s="5" t="s">
        <v>417</v>
      </c>
      <c r="T4696" s="5" t="s">
        <v>417</v>
      </c>
      <c r="U4696" s="5" t="s">
        <v>417</v>
      </c>
      <c r="V4696" s="5" t="s">
        <v>417</v>
      </c>
      <c r="W4696" s="5" t="s">
        <v>417</v>
      </c>
      <c r="X4696" s="5" t="s">
        <v>417</v>
      </c>
      <c r="Y4696" s="5" t="s">
        <v>417</v>
      </c>
      <c r="Z4696" s="5" t="s">
        <v>417</v>
      </c>
      <c r="AA4696" s="5" t="s">
        <v>417</v>
      </c>
      <c r="AB4696" s="5"/>
      <c r="AC4696" s="5"/>
      <c r="AD4696" s="5"/>
      <c r="AE4696" s="5"/>
      <c r="AF4696" s="5"/>
    </row>
    <row r="4697" spans="1:32" hidden="1">
      <c r="A4697" s="5" t="s">
        <v>30610</v>
      </c>
      <c r="B4697" s="5" t="str">
        <f>IF(COUNTIF('Leads Priorizados INT'!M:M,A4697)&gt;0,"Sí","No")</f>
        <v>No</v>
      </c>
      <c r="C4697">
        <v>0</v>
      </c>
      <c r="D4697" s="6" t="s">
        <v>414</v>
      </c>
      <c r="E4697" s="5" t="s">
        <v>30611</v>
      </c>
      <c r="F4697" s="5" t="s">
        <v>2186</v>
      </c>
      <c r="G4697" s="5" t="s">
        <v>15437</v>
      </c>
      <c r="H4697" s="7">
        <v>351010</v>
      </c>
      <c r="I4697" s="5">
        <v>2</v>
      </c>
      <c r="J4697" s="5">
        <v>1</v>
      </c>
      <c r="K4697" s="5" t="s">
        <v>30612</v>
      </c>
      <c r="L4697" s="5">
        <v>2.18E-2</v>
      </c>
      <c r="M4697" s="8">
        <v>964050871</v>
      </c>
      <c r="N4697" s="8"/>
      <c r="O4697" s="8"/>
      <c r="P4697" s="8"/>
      <c r="Q4697" s="8"/>
      <c r="R4697" s="5" t="s">
        <v>417</v>
      </c>
      <c r="S4697" s="5" t="s">
        <v>417</v>
      </c>
      <c r="T4697" s="5" t="s">
        <v>417</v>
      </c>
      <c r="U4697" s="5" t="s">
        <v>417</v>
      </c>
      <c r="V4697" s="5" t="s">
        <v>417</v>
      </c>
      <c r="W4697" s="5" t="s">
        <v>417</v>
      </c>
      <c r="X4697" s="5" t="s">
        <v>417</v>
      </c>
      <c r="Y4697" s="5" t="s">
        <v>417</v>
      </c>
      <c r="Z4697" s="5" t="s">
        <v>417</v>
      </c>
      <c r="AA4697" s="5" t="s">
        <v>417</v>
      </c>
      <c r="AB4697" s="5"/>
      <c r="AC4697" s="5"/>
      <c r="AD4697" s="5"/>
      <c r="AE4697" s="5"/>
      <c r="AF4697" s="5"/>
    </row>
    <row r="4698" spans="1:32" hidden="1">
      <c r="A4698" s="5" t="s">
        <v>30613</v>
      </c>
      <c r="B4698" s="5" t="str">
        <f>IF(COUNTIF('Leads Priorizados INT'!M:M,A4698)&gt;0,"Sí","No")</f>
        <v>No</v>
      </c>
      <c r="C4698">
        <v>0</v>
      </c>
      <c r="D4698" s="6" t="s">
        <v>414</v>
      </c>
      <c r="E4698" s="5" t="s">
        <v>30614</v>
      </c>
      <c r="F4698" s="5" t="s">
        <v>1065</v>
      </c>
      <c r="G4698" s="5" t="s">
        <v>10013</v>
      </c>
      <c r="H4698" s="7">
        <v>1081483</v>
      </c>
      <c r="I4698" s="5">
        <v>1</v>
      </c>
      <c r="J4698" s="5">
        <v>2</v>
      </c>
      <c r="K4698" s="5" t="s">
        <v>30615</v>
      </c>
      <c r="L4698" s="5">
        <v>2.18E-2</v>
      </c>
      <c r="M4698" s="8">
        <v>610346699</v>
      </c>
      <c r="N4698" s="8"/>
      <c r="O4698" s="8"/>
      <c r="P4698" s="8"/>
      <c r="Q4698" s="8"/>
      <c r="R4698" s="5" t="s">
        <v>417</v>
      </c>
      <c r="S4698" s="5" t="s">
        <v>417</v>
      </c>
      <c r="T4698" s="5" t="s">
        <v>417</v>
      </c>
      <c r="U4698" s="5" t="s">
        <v>417</v>
      </c>
      <c r="V4698" s="5" t="s">
        <v>417</v>
      </c>
      <c r="W4698" s="5" t="s">
        <v>417</v>
      </c>
      <c r="X4698" s="5" t="s">
        <v>417</v>
      </c>
      <c r="Y4698" s="5" t="s">
        <v>417</v>
      </c>
      <c r="Z4698" s="5" t="s">
        <v>417</v>
      </c>
      <c r="AA4698" s="5" t="s">
        <v>417</v>
      </c>
      <c r="AB4698" s="5"/>
      <c r="AC4698" s="5"/>
      <c r="AD4698" s="5"/>
      <c r="AE4698" s="5"/>
      <c r="AF4698" s="5"/>
    </row>
    <row r="4699" spans="1:32" hidden="1">
      <c r="A4699" s="5" t="s">
        <v>30616</v>
      </c>
      <c r="B4699" s="5" t="str">
        <f>IF(COUNTIF('Leads Priorizados INT'!M:M,A4699)&gt;0,"Sí","No")</f>
        <v>No</v>
      </c>
      <c r="C4699">
        <v>0</v>
      </c>
      <c r="D4699" s="6" t="s">
        <v>414</v>
      </c>
      <c r="E4699" s="5" t="s">
        <v>30617</v>
      </c>
      <c r="F4699" s="5" t="s">
        <v>1680</v>
      </c>
      <c r="G4699" s="5" t="s">
        <v>26231</v>
      </c>
      <c r="H4699" s="7">
        <v>3712140</v>
      </c>
      <c r="I4699" s="5">
        <v>12</v>
      </c>
      <c r="J4699" s="5">
        <v>1</v>
      </c>
      <c r="K4699" s="5" t="s">
        <v>30618</v>
      </c>
      <c r="L4699" s="5">
        <v>2.18E-2</v>
      </c>
      <c r="M4699" s="8"/>
      <c r="N4699" s="8"/>
      <c r="O4699" s="8"/>
      <c r="P4699" s="8"/>
      <c r="Q4699" s="8"/>
      <c r="R4699" s="5" t="s">
        <v>417</v>
      </c>
      <c r="S4699" s="5" t="s">
        <v>417</v>
      </c>
      <c r="T4699" s="5" t="s">
        <v>417</v>
      </c>
      <c r="U4699" s="5" t="s">
        <v>417</v>
      </c>
      <c r="V4699" s="5" t="s">
        <v>417</v>
      </c>
      <c r="W4699" s="5" t="s">
        <v>417</v>
      </c>
      <c r="X4699" s="5" t="s">
        <v>417</v>
      </c>
      <c r="Y4699" s="5" t="s">
        <v>417</v>
      </c>
      <c r="Z4699" s="5" t="s">
        <v>417</v>
      </c>
      <c r="AA4699" s="5" t="s">
        <v>417</v>
      </c>
      <c r="AB4699" s="5"/>
      <c r="AC4699" s="5"/>
      <c r="AD4699" s="5"/>
      <c r="AE4699" s="5"/>
      <c r="AF4699" s="5"/>
    </row>
    <row r="4700" spans="1:32" hidden="1">
      <c r="A4700" s="5" t="s">
        <v>30619</v>
      </c>
      <c r="B4700" s="5" t="str">
        <f>IF(COUNTIF('Leads Priorizados INT'!M:M,A4700)&gt;0,"Sí","No")</f>
        <v>No</v>
      </c>
      <c r="C4700">
        <v>0</v>
      </c>
      <c r="D4700" s="6" t="s">
        <v>430</v>
      </c>
      <c r="E4700" s="5" t="s">
        <v>30620</v>
      </c>
      <c r="F4700" s="5" t="s">
        <v>152</v>
      </c>
      <c r="G4700" s="5" t="s">
        <v>601</v>
      </c>
      <c r="H4700" s="7">
        <v>464372</v>
      </c>
      <c r="I4700" s="5">
        <v>2</v>
      </c>
      <c r="J4700" s="5">
        <v>1</v>
      </c>
      <c r="K4700" s="5" t="s">
        <v>30621</v>
      </c>
      <c r="L4700" s="5">
        <v>2.18E-2</v>
      </c>
      <c r="M4700" s="8">
        <v>910163172</v>
      </c>
      <c r="N4700" s="8">
        <v>664288029</v>
      </c>
      <c r="O4700" s="8">
        <v>648547191</v>
      </c>
      <c r="P4700" s="8"/>
      <c r="Q4700" s="8"/>
      <c r="R4700" s="5" t="s">
        <v>417</v>
      </c>
      <c r="S4700" s="5" t="s">
        <v>417</v>
      </c>
      <c r="T4700" s="5" t="s">
        <v>417</v>
      </c>
      <c r="U4700" s="5" t="s">
        <v>417</v>
      </c>
      <c r="V4700" s="5" t="s">
        <v>417</v>
      </c>
      <c r="W4700" s="5" t="s">
        <v>417</v>
      </c>
      <c r="X4700" s="5" t="s">
        <v>417</v>
      </c>
      <c r="Y4700" s="5" t="s">
        <v>417</v>
      </c>
      <c r="Z4700" s="5" t="s">
        <v>417</v>
      </c>
      <c r="AA4700" s="5" t="s">
        <v>417</v>
      </c>
      <c r="AB4700" s="5"/>
      <c r="AC4700" s="5"/>
      <c r="AD4700" s="5"/>
      <c r="AE4700" s="5"/>
      <c r="AF4700" s="5"/>
    </row>
    <row r="4701" spans="1:32" hidden="1">
      <c r="A4701" s="5" t="s">
        <v>30622</v>
      </c>
      <c r="B4701" s="5" t="str">
        <f>IF(COUNTIF('Leads Priorizados INT'!M:M,A4701)&gt;0,"Sí","No")</f>
        <v>No</v>
      </c>
      <c r="C4701">
        <v>0</v>
      </c>
      <c r="D4701" s="6" t="s">
        <v>414</v>
      </c>
      <c r="E4701" s="5" t="s">
        <v>30623</v>
      </c>
      <c r="F4701" s="5" t="s">
        <v>431</v>
      </c>
      <c r="G4701" s="5" t="s">
        <v>9271</v>
      </c>
      <c r="H4701" s="7">
        <v>6649998</v>
      </c>
      <c r="I4701" s="5">
        <v>29</v>
      </c>
      <c r="J4701" s="5">
        <v>2</v>
      </c>
      <c r="K4701" s="5" t="s">
        <v>30624</v>
      </c>
      <c r="L4701" s="5">
        <v>2.1700000000000001E-2</v>
      </c>
      <c r="M4701" s="8"/>
      <c r="N4701" s="8"/>
      <c r="O4701" s="8"/>
      <c r="P4701" s="8"/>
      <c r="Q4701" s="8"/>
      <c r="R4701" s="5" t="s">
        <v>417</v>
      </c>
      <c r="S4701" s="5" t="s">
        <v>417</v>
      </c>
      <c r="T4701" s="5" t="s">
        <v>417</v>
      </c>
      <c r="U4701" s="5" t="s">
        <v>417</v>
      </c>
      <c r="V4701" s="5" t="s">
        <v>417</v>
      </c>
      <c r="W4701" s="5" t="s">
        <v>417</v>
      </c>
      <c r="X4701" s="5" t="s">
        <v>417</v>
      </c>
      <c r="Y4701" s="5" t="s">
        <v>417</v>
      </c>
      <c r="Z4701" s="5" t="s">
        <v>417</v>
      </c>
      <c r="AA4701" s="5" t="s">
        <v>417</v>
      </c>
      <c r="AB4701" s="5"/>
      <c r="AC4701" s="5"/>
      <c r="AD4701" s="5"/>
      <c r="AE4701" s="5"/>
      <c r="AF4701" s="5"/>
    </row>
    <row r="4702" spans="1:32" hidden="1">
      <c r="A4702" s="5" t="s">
        <v>30625</v>
      </c>
      <c r="B4702" s="5" t="str">
        <f>IF(COUNTIF('Leads Priorizados INT'!M:M,A4702)&gt;0,"Sí","No")</f>
        <v>No</v>
      </c>
      <c r="C4702">
        <v>0</v>
      </c>
      <c r="D4702" s="6" t="s">
        <v>430</v>
      </c>
      <c r="E4702" s="5" t="s">
        <v>30626</v>
      </c>
      <c r="F4702" s="5" t="s">
        <v>431</v>
      </c>
      <c r="G4702" s="5" t="s">
        <v>432</v>
      </c>
      <c r="H4702" s="7">
        <v>625082</v>
      </c>
      <c r="I4702" s="5">
        <v>1</v>
      </c>
      <c r="J4702" s="5">
        <v>1</v>
      </c>
      <c r="K4702" s="5" t="s">
        <v>30627</v>
      </c>
      <c r="L4702" s="5">
        <v>2.1700000000000001E-2</v>
      </c>
      <c r="M4702" s="8">
        <v>932689535</v>
      </c>
      <c r="N4702" s="8">
        <v>655929953</v>
      </c>
      <c r="O4702" s="8">
        <v>653990513</v>
      </c>
      <c r="P4702" s="8"/>
      <c r="Q4702" s="8"/>
      <c r="R4702" s="5" t="s">
        <v>417</v>
      </c>
      <c r="S4702" s="5" t="s">
        <v>417</v>
      </c>
      <c r="T4702" s="5" t="s">
        <v>417</v>
      </c>
      <c r="U4702" s="5" t="s">
        <v>417</v>
      </c>
      <c r="V4702" s="5" t="s">
        <v>417</v>
      </c>
      <c r="W4702" s="5" t="s">
        <v>417</v>
      </c>
      <c r="X4702" s="5" t="s">
        <v>417</v>
      </c>
      <c r="Y4702" s="5" t="s">
        <v>417</v>
      </c>
      <c r="Z4702" s="5" t="s">
        <v>417</v>
      </c>
      <c r="AA4702" s="5" t="s">
        <v>417</v>
      </c>
      <c r="AB4702" s="5"/>
      <c r="AC4702" s="5"/>
      <c r="AD4702" s="5"/>
      <c r="AE4702" s="5"/>
      <c r="AF4702" s="5"/>
    </row>
    <row r="4703" spans="1:32" hidden="1">
      <c r="A4703" s="5" t="s">
        <v>30628</v>
      </c>
      <c r="B4703" s="5" t="str">
        <f>IF(COUNTIF('Leads Priorizados INT'!M:M,A4703)&gt;0,"Sí","No")</f>
        <v>No</v>
      </c>
      <c r="C4703">
        <v>0</v>
      </c>
      <c r="D4703" s="6" t="s">
        <v>414</v>
      </c>
      <c r="E4703" s="5" t="s">
        <v>30629</v>
      </c>
      <c r="F4703" s="5" t="s">
        <v>152</v>
      </c>
      <c r="G4703" s="5" t="s">
        <v>1923</v>
      </c>
      <c r="H4703" s="7">
        <v>576617</v>
      </c>
      <c r="I4703" s="5">
        <v>3</v>
      </c>
      <c r="J4703" s="5">
        <v>1</v>
      </c>
      <c r="K4703" s="5" t="s">
        <v>30630</v>
      </c>
      <c r="L4703" s="5">
        <v>2.1700000000000001E-2</v>
      </c>
      <c r="M4703" s="8"/>
      <c r="N4703" s="8"/>
      <c r="O4703" s="8"/>
      <c r="P4703" s="8"/>
      <c r="Q4703" s="8"/>
      <c r="R4703" s="5" t="s">
        <v>417</v>
      </c>
      <c r="S4703" s="5" t="s">
        <v>417</v>
      </c>
      <c r="T4703" s="5" t="s">
        <v>417</v>
      </c>
      <c r="U4703" s="5" t="s">
        <v>417</v>
      </c>
      <c r="V4703" s="5" t="s">
        <v>417</v>
      </c>
      <c r="W4703" s="5" t="s">
        <v>417</v>
      </c>
      <c r="X4703" s="5" t="s">
        <v>417</v>
      </c>
      <c r="Y4703" s="5" t="s">
        <v>417</v>
      </c>
      <c r="Z4703" s="5" t="s">
        <v>417</v>
      </c>
      <c r="AA4703" s="5" t="s">
        <v>417</v>
      </c>
      <c r="AB4703" s="5"/>
      <c r="AC4703" s="5"/>
      <c r="AD4703" s="5"/>
      <c r="AE4703" s="5"/>
      <c r="AF4703" s="5"/>
    </row>
    <row r="4704" spans="1:32" hidden="1">
      <c r="A4704" s="5" t="s">
        <v>30631</v>
      </c>
      <c r="B4704" s="5" t="str">
        <f>IF(COUNTIF('Leads Priorizados INT'!M:M,A4704)&gt;0,"Sí","No")</f>
        <v>No</v>
      </c>
      <c r="C4704">
        <v>0</v>
      </c>
      <c r="D4704" s="6" t="s">
        <v>414</v>
      </c>
      <c r="E4704" s="5" t="s">
        <v>30632</v>
      </c>
      <c r="F4704" s="5" t="s">
        <v>581</v>
      </c>
      <c r="G4704" s="5" t="s">
        <v>30633</v>
      </c>
      <c r="H4704" s="7">
        <v>4357226</v>
      </c>
      <c r="I4704" s="5">
        <v>2</v>
      </c>
      <c r="J4704" s="5">
        <v>2</v>
      </c>
      <c r="K4704" s="5" t="s">
        <v>30634</v>
      </c>
      <c r="L4704" s="5">
        <v>2.1600000000000001E-2</v>
      </c>
      <c r="M4704" s="8">
        <v>986355952</v>
      </c>
      <c r="N4704" s="8">
        <v>693830503</v>
      </c>
      <c r="O4704" s="8"/>
      <c r="P4704" s="8"/>
      <c r="Q4704" s="8"/>
      <c r="R4704" s="5" t="s">
        <v>417</v>
      </c>
      <c r="S4704" s="5" t="s">
        <v>417</v>
      </c>
      <c r="T4704" s="5" t="s">
        <v>417</v>
      </c>
      <c r="U4704" s="5" t="s">
        <v>417</v>
      </c>
      <c r="V4704" s="5" t="s">
        <v>417</v>
      </c>
      <c r="W4704" s="5" t="s">
        <v>417</v>
      </c>
      <c r="X4704" s="5" t="s">
        <v>417</v>
      </c>
      <c r="Y4704" s="5" t="s">
        <v>417</v>
      </c>
      <c r="Z4704" s="5" t="s">
        <v>417</v>
      </c>
      <c r="AA4704" s="5" t="s">
        <v>417</v>
      </c>
      <c r="AB4704" s="5"/>
      <c r="AC4704" s="5"/>
      <c r="AD4704" s="5"/>
      <c r="AE4704" s="5"/>
      <c r="AF4704" s="5"/>
    </row>
    <row r="4705" spans="1:32" hidden="1">
      <c r="A4705" s="5" t="s">
        <v>30635</v>
      </c>
      <c r="B4705" s="5" t="str">
        <f>IF(COUNTIF('Leads Priorizados INT'!M:M,A4705)&gt;0,"Sí","No")</f>
        <v>No</v>
      </c>
      <c r="C4705">
        <v>0</v>
      </c>
      <c r="D4705" s="6" t="s">
        <v>414</v>
      </c>
      <c r="E4705" s="5" t="s">
        <v>30636</v>
      </c>
      <c r="F4705" s="5" t="s">
        <v>152</v>
      </c>
      <c r="G4705" s="5" t="s">
        <v>2084</v>
      </c>
      <c r="H4705" s="7">
        <v>693102</v>
      </c>
      <c r="I4705" s="5">
        <v>3</v>
      </c>
      <c r="J4705" s="5">
        <v>1</v>
      </c>
      <c r="K4705" s="5" t="s">
        <v>30637</v>
      </c>
      <c r="L4705" s="5">
        <v>2.1600000000000001E-2</v>
      </c>
      <c r="M4705" s="8">
        <v>984490367</v>
      </c>
      <c r="N4705" s="8"/>
      <c r="O4705" s="8"/>
      <c r="P4705" s="8"/>
      <c r="Q4705" s="8"/>
      <c r="R4705" s="5" t="s">
        <v>417</v>
      </c>
      <c r="S4705" s="5" t="s">
        <v>417</v>
      </c>
      <c r="T4705" s="5" t="s">
        <v>417</v>
      </c>
      <c r="U4705" s="5" t="s">
        <v>417</v>
      </c>
      <c r="V4705" s="5" t="s">
        <v>417</v>
      </c>
      <c r="W4705" s="5" t="s">
        <v>417</v>
      </c>
      <c r="X4705" s="5" t="s">
        <v>417</v>
      </c>
      <c r="Y4705" s="5" t="s">
        <v>417</v>
      </c>
      <c r="Z4705" s="5" t="s">
        <v>417</v>
      </c>
      <c r="AA4705" s="5" t="s">
        <v>417</v>
      </c>
      <c r="AB4705" s="5"/>
      <c r="AC4705" s="5"/>
      <c r="AD4705" s="5"/>
      <c r="AE4705" s="5"/>
      <c r="AF4705" s="5"/>
    </row>
    <row r="4706" spans="1:32" hidden="1">
      <c r="A4706" s="5" t="s">
        <v>30638</v>
      </c>
      <c r="B4706" s="5" t="str">
        <f>IF(COUNTIF('Leads Priorizados INT'!M:M,A4706)&gt;0,"Sí","No")</f>
        <v>No</v>
      </c>
      <c r="C4706">
        <v>0</v>
      </c>
      <c r="D4706" s="6" t="s">
        <v>414</v>
      </c>
      <c r="E4706" s="5" t="s">
        <v>30639</v>
      </c>
      <c r="F4706" s="5" t="s">
        <v>152</v>
      </c>
      <c r="G4706" s="5" t="s">
        <v>14919</v>
      </c>
      <c r="H4706" s="7">
        <v>803721</v>
      </c>
      <c r="I4706" s="5">
        <v>3</v>
      </c>
      <c r="J4706" s="5">
        <v>1</v>
      </c>
      <c r="K4706" s="5" t="s">
        <v>30640</v>
      </c>
      <c r="L4706" s="5">
        <v>2.1600000000000001E-2</v>
      </c>
      <c r="M4706" s="8">
        <v>915704657</v>
      </c>
      <c r="N4706" s="8"/>
      <c r="O4706" s="8"/>
      <c r="P4706" s="8"/>
      <c r="Q4706" s="8"/>
      <c r="R4706" s="5" t="s">
        <v>417</v>
      </c>
      <c r="S4706" s="5" t="s">
        <v>417</v>
      </c>
      <c r="T4706" s="5" t="s">
        <v>417</v>
      </c>
      <c r="U4706" s="5" t="s">
        <v>417</v>
      </c>
      <c r="V4706" s="5" t="s">
        <v>417</v>
      </c>
      <c r="W4706" s="5" t="s">
        <v>417</v>
      </c>
      <c r="X4706" s="5" t="s">
        <v>417</v>
      </c>
      <c r="Y4706" s="5" t="s">
        <v>417</v>
      </c>
      <c r="Z4706" s="5" t="s">
        <v>417</v>
      </c>
      <c r="AA4706" s="5" t="s">
        <v>417</v>
      </c>
      <c r="AB4706" s="5"/>
      <c r="AC4706" s="5"/>
      <c r="AD4706" s="5"/>
      <c r="AE4706" s="5"/>
      <c r="AF4706" s="5"/>
    </row>
    <row r="4707" spans="1:32" hidden="1">
      <c r="A4707" s="5" t="s">
        <v>30641</v>
      </c>
      <c r="B4707" s="5" t="str">
        <f>IF(COUNTIF('Leads Priorizados INT'!M:M,A4707)&gt;0,"Sí","No")</f>
        <v>No</v>
      </c>
      <c r="C4707">
        <v>0</v>
      </c>
      <c r="D4707" s="6" t="s">
        <v>430</v>
      </c>
      <c r="E4707" s="5" t="s">
        <v>30642</v>
      </c>
      <c r="F4707" s="5" t="s">
        <v>931</v>
      </c>
      <c r="G4707" s="5" t="s">
        <v>12579</v>
      </c>
      <c r="H4707" s="7">
        <v>500754</v>
      </c>
      <c r="I4707" s="5">
        <v>2</v>
      </c>
      <c r="J4707" s="5">
        <v>2</v>
      </c>
      <c r="K4707" s="5" t="s">
        <v>30643</v>
      </c>
      <c r="L4707" s="5">
        <v>2.1499999999999998E-2</v>
      </c>
      <c r="M4707" s="8">
        <v>981582525</v>
      </c>
      <c r="N4707" s="8">
        <v>695807316</v>
      </c>
      <c r="O4707" s="8">
        <v>692902154</v>
      </c>
      <c r="P4707" s="8">
        <v>656842530</v>
      </c>
      <c r="Q4707" s="8">
        <v>685447248</v>
      </c>
      <c r="R4707" s="5" t="s">
        <v>417</v>
      </c>
      <c r="S4707" s="5" t="s">
        <v>417</v>
      </c>
      <c r="T4707" s="5" t="s">
        <v>417</v>
      </c>
      <c r="U4707" s="5" t="s">
        <v>417</v>
      </c>
      <c r="V4707" s="5" t="s">
        <v>417</v>
      </c>
      <c r="W4707" s="5" t="s">
        <v>417</v>
      </c>
      <c r="X4707" s="5" t="s">
        <v>417</v>
      </c>
      <c r="Y4707" s="5" t="s">
        <v>417</v>
      </c>
      <c r="Z4707" s="5" t="s">
        <v>417</v>
      </c>
      <c r="AA4707" s="5" t="s">
        <v>417</v>
      </c>
      <c r="AB4707" s="5"/>
      <c r="AC4707" s="5"/>
      <c r="AD4707" s="5"/>
      <c r="AE4707" s="5"/>
      <c r="AF4707" s="5"/>
    </row>
    <row r="4708" spans="1:32" hidden="1">
      <c r="A4708" s="5" t="s">
        <v>30644</v>
      </c>
      <c r="B4708" s="5" t="str">
        <f>IF(COUNTIF('Leads Priorizados INT'!M:M,A4708)&gt;0,"Sí","No")</f>
        <v>No</v>
      </c>
      <c r="C4708">
        <v>0</v>
      </c>
      <c r="D4708" s="6" t="s">
        <v>414</v>
      </c>
      <c r="E4708" s="5" t="s">
        <v>30645</v>
      </c>
      <c r="F4708" s="5" t="s">
        <v>152</v>
      </c>
      <c r="G4708" s="5" t="s">
        <v>1923</v>
      </c>
      <c r="H4708" s="7">
        <v>1025479</v>
      </c>
      <c r="I4708" s="5">
        <v>1</v>
      </c>
      <c r="J4708" s="5">
        <v>1</v>
      </c>
      <c r="K4708" s="5" t="s">
        <v>30646</v>
      </c>
      <c r="L4708" s="5">
        <v>2.1499999999999998E-2</v>
      </c>
      <c r="M4708" s="8"/>
      <c r="N4708" s="8"/>
      <c r="O4708" s="8"/>
      <c r="P4708" s="8"/>
      <c r="Q4708" s="8"/>
      <c r="R4708" s="5" t="s">
        <v>417</v>
      </c>
      <c r="S4708" s="5" t="s">
        <v>417</v>
      </c>
      <c r="T4708" s="5" t="s">
        <v>417</v>
      </c>
      <c r="U4708" s="5" t="s">
        <v>417</v>
      </c>
      <c r="V4708" s="5" t="s">
        <v>417</v>
      </c>
      <c r="W4708" s="5" t="s">
        <v>417</v>
      </c>
      <c r="X4708" s="5" t="s">
        <v>417</v>
      </c>
      <c r="Y4708" s="5" t="s">
        <v>417</v>
      </c>
      <c r="Z4708" s="5" t="s">
        <v>417</v>
      </c>
      <c r="AA4708" s="5" t="s">
        <v>417</v>
      </c>
      <c r="AB4708" s="5"/>
      <c r="AC4708" s="5"/>
      <c r="AD4708" s="5"/>
      <c r="AE4708" s="5"/>
      <c r="AF4708" s="5"/>
    </row>
    <row r="4709" spans="1:32" hidden="1">
      <c r="A4709" s="5" t="s">
        <v>30647</v>
      </c>
      <c r="B4709" s="5" t="str">
        <f>IF(COUNTIF('Leads Priorizados INT'!M:M,A4709)&gt;0,"Sí","No")</f>
        <v>No</v>
      </c>
      <c r="C4709">
        <v>0</v>
      </c>
      <c r="D4709" s="6" t="s">
        <v>414</v>
      </c>
      <c r="E4709" s="5" t="s">
        <v>30648</v>
      </c>
      <c r="F4709" s="5" t="s">
        <v>431</v>
      </c>
      <c r="G4709" s="5" t="s">
        <v>9448</v>
      </c>
      <c r="H4709" s="7">
        <v>1436102</v>
      </c>
      <c r="I4709" s="5">
        <v>1</v>
      </c>
      <c r="J4709" s="5">
        <v>1</v>
      </c>
      <c r="K4709" s="5" t="s">
        <v>30649</v>
      </c>
      <c r="L4709" s="5">
        <v>2.1499999999999998E-2</v>
      </c>
      <c r="M4709" s="8"/>
      <c r="N4709" s="8"/>
      <c r="O4709" s="8"/>
      <c r="P4709" s="8"/>
      <c r="Q4709" s="8"/>
      <c r="R4709" s="5" t="s">
        <v>417</v>
      </c>
      <c r="S4709" s="5" t="s">
        <v>417</v>
      </c>
      <c r="T4709" s="5" t="s">
        <v>417</v>
      </c>
      <c r="U4709" s="5" t="s">
        <v>417</v>
      </c>
      <c r="V4709" s="5" t="s">
        <v>417</v>
      </c>
      <c r="W4709" s="5" t="s">
        <v>417</v>
      </c>
      <c r="X4709" s="5" t="s">
        <v>417</v>
      </c>
      <c r="Y4709" s="5" t="s">
        <v>417</v>
      </c>
      <c r="Z4709" s="5" t="s">
        <v>417</v>
      </c>
      <c r="AA4709" s="5" t="s">
        <v>417</v>
      </c>
      <c r="AB4709" s="5"/>
      <c r="AC4709" s="5"/>
      <c r="AD4709" s="5"/>
      <c r="AE4709" s="5"/>
      <c r="AF4709" s="5"/>
    </row>
    <row r="4710" spans="1:32" hidden="1">
      <c r="A4710" s="5" t="s">
        <v>30650</v>
      </c>
      <c r="B4710" s="5" t="str">
        <f>IF(COUNTIF('Leads Priorizados INT'!M:M,A4710)&gt;0,"Sí","No")</f>
        <v>No</v>
      </c>
      <c r="C4710">
        <v>0</v>
      </c>
      <c r="D4710" s="6" t="s">
        <v>414</v>
      </c>
      <c r="E4710" s="5" t="s">
        <v>30651</v>
      </c>
      <c r="F4710" s="5" t="s">
        <v>152</v>
      </c>
      <c r="G4710" s="5" t="s">
        <v>13192</v>
      </c>
      <c r="H4710" s="7">
        <v>339150</v>
      </c>
      <c r="I4710" s="5">
        <v>6</v>
      </c>
      <c r="J4710" s="5">
        <v>1</v>
      </c>
      <c r="K4710" s="5" t="s">
        <v>30652</v>
      </c>
      <c r="L4710" s="5">
        <v>2.1499999999999998E-2</v>
      </c>
      <c r="M4710" s="8">
        <v>619285494</v>
      </c>
      <c r="N4710" s="8"/>
      <c r="O4710" s="8"/>
      <c r="P4710" s="8"/>
      <c r="Q4710" s="8"/>
      <c r="R4710" s="5" t="s">
        <v>417</v>
      </c>
      <c r="S4710" s="5" t="s">
        <v>417</v>
      </c>
      <c r="T4710" s="5" t="s">
        <v>417</v>
      </c>
      <c r="U4710" s="5" t="s">
        <v>417</v>
      </c>
      <c r="V4710" s="5" t="s">
        <v>417</v>
      </c>
      <c r="W4710" s="5" t="s">
        <v>417</v>
      </c>
      <c r="X4710" s="5" t="s">
        <v>417</v>
      </c>
      <c r="Y4710" s="5" t="s">
        <v>417</v>
      </c>
      <c r="Z4710" s="5" t="s">
        <v>417</v>
      </c>
      <c r="AA4710" s="5" t="s">
        <v>417</v>
      </c>
      <c r="AB4710" s="5"/>
      <c r="AC4710" s="5"/>
      <c r="AD4710" s="5"/>
      <c r="AE4710" s="5"/>
      <c r="AF4710" s="5"/>
    </row>
    <row r="4711" spans="1:32" hidden="1">
      <c r="A4711" s="5" t="s">
        <v>30653</v>
      </c>
      <c r="B4711" s="5" t="str">
        <f>IF(COUNTIF('Leads Priorizados INT'!M:M,A4711)&gt;0,"Sí","No")</f>
        <v>No</v>
      </c>
      <c r="C4711">
        <v>0</v>
      </c>
      <c r="D4711" s="6" t="s">
        <v>414</v>
      </c>
      <c r="E4711" s="5" t="s">
        <v>30654</v>
      </c>
      <c r="F4711" s="5" t="s">
        <v>2007</v>
      </c>
      <c r="G4711" s="5" t="s">
        <v>29342</v>
      </c>
      <c r="H4711" s="7">
        <v>675505</v>
      </c>
      <c r="I4711" s="5">
        <v>0</v>
      </c>
      <c r="J4711" s="5">
        <v>2</v>
      </c>
      <c r="K4711" s="5" t="s">
        <v>30655</v>
      </c>
      <c r="L4711" s="5">
        <v>2.1399999999999999E-2</v>
      </c>
      <c r="M4711" s="8">
        <v>950314820</v>
      </c>
      <c r="N4711" s="8">
        <v>696417541</v>
      </c>
      <c r="O4711" s="8"/>
      <c r="P4711" s="8"/>
      <c r="Q4711" s="8"/>
      <c r="R4711" s="5" t="s">
        <v>417</v>
      </c>
      <c r="S4711" s="5" t="s">
        <v>417</v>
      </c>
      <c r="T4711" s="5" t="s">
        <v>417</v>
      </c>
      <c r="U4711" s="5" t="s">
        <v>417</v>
      </c>
      <c r="V4711" s="5" t="s">
        <v>417</v>
      </c>
      <c r="W4711" s="5" t="s">
        <v>417</v>
      </c>
      <c r="X4711" s="5" t="s">
        <v>417</v>
      </c>
      <c r="Y4711" s="5" t="s">
        <v>417</v>
      </c>
      <c r="Z4711" s="5" t="s">
        <v>417</v>
      </c>
      <c r="AA4711" s="5" t="s">
        <v>417</v>
      </c>
      <c r="AB4711" s="5"/>
      <c r="AC4711" s="5"/>
      <c r="AD4711" s="5"/>
      <c r="AE4711" s="5"/>
      <c r="AF4711" s="5"/>
    </row>
    <row r="4712" spans="1:32" hidden="1">
      <c r="A4712" s="5" t="s">
        <v>30656</v>
      </c>
      <c r="B4712" s="5" t="str">
        <f>IF(COUNTIF('Leads Priorizados INT'!M:M,A4712)&gt;0,"Sí","No")</f>
        <v>No</v>
      </c>
      <c r="C4712">
        <v>0</v>
      </c>
      <c r="D4712" s="6" t="s">
        <v>414</v>
      </c>
      <c r="E4712" s="5" t="s">
        <v>30657</v>
      </c>
      <c r="F4712" s="5" t="s">
        <v>564</v>
      </c>
      <c r="G4712" s="5" t="s">
        <v>30658</v>
      </c>
      <c r="H4712" s="7">
        <v>1013944</v>
      </c>
      <c r="I4712" s="5">
        <v>8</v>
      </c>
      <c r="J4712" s="5">
        <v>1</v>
      </c>
      <c r="K4712" s="5" t="s">
        <v>30659</v>
      </c>
      <c r="L4712" s="5">
        <v>2.1399999999999999E-2</v>
      </c>
      <c r="M4712" s="8">
        <v>947058696</v>
      </c>
      <c r="N4712" s="8"/>
      <c r="O4712" s="8"/>
      <c r="P4712" s="8"/>
      <c r="Q4712" s="8"/>
      <c r="R4712" s="5" t="s">
        <v>417</v>
      </c>
      <c r="S4712" s="5" t="s">
        <v>417</v>
      </c>
      <c r="T4712" s="5" t="s">
        <v>417</v>
      </c>
      <c r="U4712" s="5" t="s">
        <v>417</v>
      </c>
      <c r="V4712" s="5" t="s">
        <v>417</v>
      </c>
      <c r="W4712" s="5" t="s">
        <v>417</v>
      </c>
      <c r="X4712" s="5" t="s">
        <v>417</v>
      </c>
      <c r="Y4712" s="5" t="s">
        <v>417</v>
      </c>
      <c r="Z4712" s="5" t="s">
        <v>417</v>
      </c>
      <c r="AA4712" s="5" t="s">
        <v>417</v>
      </c>
      <c r="AB4712" s="5" t="s">
        <v>30660</v>
      </c>
      <c r="AC4712" s="5"/>
      <c r="AD4712" s="5"/>
      <c r="AE4712" s="5"/>
      <c r="AF4712" s="5"/>
    </row>
    <row r="4713" spans="1:32">
      <c r="A4713" s="5" t="s">
        <v>30661</v>
      </c>
      <c r="B4713" s="5" t="str">
        <f>IF(COUNTIF('Leads Priorizados INT'!M:M,A4713)&gt;0,"Sí","No")</f>
        <v>No</v>
      </c>
      <c r="C4713">
        <v>1</v>
      </c>
      <c r="D4713" s="6" t="s">
        <v>414</v>
      </c>
      <c r="E4713" s="5" t="s">
        <v>30662</v>
      </c>
      <c r="F4713" s="5" t="s">
        <v>152</v>
      </c>
      <c r="G4713" s="5" t="s">
        <v>780</v>
      </c>
      <c r="H4713" s="7">
        <v>532617</v>
      </c>
      <c r="I4713" s="5">
        <v>6</v>
      </c>
      <c r="J4713" s="5">
        <v>1</v>
      </c>
      <c r="K4713" s="5" t="s">
        <v>30663</v>
      </c>
      <c r="L4713" s="5">
        <v>2.1399999999999999E-2</v>
      </c>
      <c r="M4713" s="8"/>
      <c r="N4713" s="8"/>
      <c r="O4713" s="8"/>
      <c r="P4713" s="8"/>
      <c r="Q4713" s="8"/>
      <c r="R4713" s="5" t="s">
        <v>417</v>
      </c>
      <c r="S4713" s="5" t="s">
        <v>417</v>
      </c>
      <c r="T4713" s="5" t="s">
        <v>417</v>
      </c>
      <c r="U4713" s="5" t="s">
        <v>417</v>
      </c>
      <c r="V4713" s="5" t="s">
        <v>417</v>
      </c>
      <c r="W4713" s="5" t="s">
        <v>417</v>
      </c>
      <c r="X4713" s="5" t="s">
        <v>417</v>
      </c>
      <c r="Y4713" s="5" t="s">
        <v>417</v>
      </c>
      <c r="Z4713" s="5" t="s">
        <v>417</v>
      </c>
      <c r="AA4713" s="5" t="s">
        <v>417</v>
      </c>
      <c r="AB4713" s="5"/>
      <c r="AC4713" s="5"/>
      <c r="AD4713" s="5"/>
      <c r="AE4713" s="5"/>
      <c r="AF4713" s="5"/>
    </row>
    <row r="4714" spans="1:32" hidden="1">
      <c r="A4714" s="5" t="s">
        <v>30664</v>
      </c>
      <c r="B4714" s="5" t="str">
        <f>IF(COUNTIF('Leads Priorizados INT'!M:M,A4714)&gt;0,"Sí","No")</f>
        <v>No</v>
      </c>
      <c r="C4714">
        <v>0</v>
      </c>
      <c r="D4714" s="6" t="s">
        <v>414</v>
      </c>
      <c r="E4714" s="5" t="s">
        <v>30665</v>
      </c>
      <c r="F4714" s="5" t="s">
        <v>3740</v>
      </c>
      <c r="G4714" s="5" t="s">
        <v>3741</v>
      </c>
      <c r="H4714" s="7">
        <v>356631</v>
      </c>
      <c r="I4714" s="5">
        <v>4</v>
      </c>
      <c r="J4714" s="5">
        <v>1</v>
      </c>
      <c r="K4714" s="5" t="s">
        <v>30666</v>
      </c>
      <c r="L4714" s="5">
        <v>2.1299999999999999E-2</v>
      </c>
      <c r="M4714" s="8"/>
      <c r="N4714" s="8"/>
      <c r="O4714" s="8"/>
      <c r="P4714" s="8"/>
      <c r="Q4714" s="8"/>
      <c r="R4714" s="5" t="s">
        <v>417</v>
      </c>
      <c r="S4714" s="5" t="s">
        <v>417</v>
      </c>
      <c r="T4714" s="5" t="s">
        <v>417</v>
      </c>
      <c r="U4714" s="5" t="s">
        <v>417</v>
      </c>
      <c r="V4714" s="5" t="s">
        <v>417</v>
      </c>
      <c r="W4714" s="5" t="s">
        <v>417</v>
      </c>
      <c r="X4714" s="5" t="s">
        <v>417</v>
      </c>
      <c r="Y4714" s="5" t="s">
        <v>417</v>
      </c>
      <c r="Z4714" s="5" t="s">
        <v>417</v>
      </c>
      <c r="AA4714" s="5" t="s">
        <v>417</v>
      </c>
      <c r="AB4714" s="5"/>
      <c r="AC4714" s="5"/>
      <c r="AD4714" s="5"/>
      <c r="AE4714" s="5"/>
      <c r="AF4714" s="5"/>
    </row>
    <row r="4715" spans="1:32" hidden="1">
      <c r="A4715" s="5" t="s">
        <v>30667</v>
      </c>
      <c r="B4715" s="5" t="str">
        <f>IF(COUNTIF('Leads Priorizados INT'!M:M,A4715)&gt;0,"Sí","No")</f>
        <v>No</v>
      </c>
      <c r="C4715">
        <v>0</v>
      </c>
      <c r="D4715" s="6" t="s">
        <v>414</v>
      </c>
      <c r="E4715" s="5" t="s">
        <v>30668</v>
      </c>
      <c r="F4715" s="5" t="s">
        <v>1680</v>
      </c>
      <c r="G4715" s="5" t="s">
        <v>30669</v>
      </c>
      <c r="H4715" s="7">
        <v>581370</v>
      </c>
      <c r="I4715" s="5">
        <v>3</v>
      </c>
      <c r="J4715" s="5">
        <v>2</v>
      </c>
      <c r="K4715" s="5" t="s">
        <v>30670</v>
      </c>
      <c r="L4715" s="5">
        <v>2.1299999999999999E-2</v>
      </c>
      <c r="M4715" s="8">
        <v>955518313</v>
      </c>
      <c r="N4715" s="8"/>
      <c r="O4715" s="8"/>
      <c r="P4715" s="8"/>
      <c r="Q4715" s="8"/>
      <c r="R4715" s="5" t="s">
        <v>417</v>
      </c>
      <c r="S4715" s="5" t="s">
        <v>417</v>
      </c>
      <c r="T4715" s="5" t="s">
        <v>417</v>
      </c>
      <c r="U4715" s="5" t="s">
        <v>417</v>
      </c>
      <c r="V4715" s="5" t="s">
        <v>417</v>
      </c>
      <c r="W4715" s="5" t="s">
        <v>417</v>
      </c>
      <c r="X4715" s="5" t="s">
        <v>417</v>
      </c>
      <c r="Y4715" s="5" t="s">
        <v>417</v>
      </c>
      <c r="Z4715" s="5" t="s">
        <v>417</v>
      </c>
      <c r="AA4715" s="5" t="s">
        <v>417</v>
      </c>
      <c r="AB4715" s="5"/>
      <c r="AC4715" s="5"/>
      <c r="AD4715" s="5"/>
      <c r="AE4715" s="5"/>
      <c r="AF4715" s="5"/>
    </row>
    <row r="4716" spans="1:32">
      <c r="A4716" s="5" t="s">
        <v>30671</v>
      </c>
      <c r="B4716" s="5" t="str">
        <f>IF(COUNTIF('Leads Priorizados INT'!M:M,A4716)&gt;0,"Sí","No")</f>
        <v>No</v>
      </c>
      <c r="C4716">
        <v>1</v>
      </c>
      <c r="D4716" s="6" t="s">
        <v>414</v>
      </c>
      <c r="E4716" s="5" t="s">
        <v>30672</v>
      </c>
      <c r="F4716" s="5" t="s">
        <v>721</v>
      </c>
      <c r="G4716" s="5" t="s">
        <v>3100</v>
      </c>
      <c r="H4716" s="7">
        <v>431766</v>
      </c>
      <c r="I4716" s="5">
        <v>4</v>
      </c>
      <c r="J4716" s="5">
        <v>2</v>
      </c>
      <c r="K4716" s="5" t="s">
        <v>30673</v>
      </c>
      <c r="L4716" s="5">
        <v>2.12E-2</v>
      </c>
      <c r="M4716" s="8">
        <v>928261335</v>
      </c>
      <c r="N4716" s="8">
        <v>928223061</v>
      </c>
      <c r="O4716" s="8">
        <v>607556063</v>
      </c>
      <c r="P4716" s="8">
        <v>607556062</v>
      </c>
      <c r="Q4716" s="8">
        <v>607556064</v>
      </c>
      <c r="R4716" s="5" t="s">
        <v>417</v>
      </c>
      <c r="S4716" s="5" t="s">
        <v>417</v>
      </c>
      <c r="T4716" s="5" t="s">
        <v>417</v>
      </c>
      <c r="U4716" s="5" t="s">
        <v>417</v>
      </c>
      <c r="V4716" s="5" t="s">
        <v>417</v>
      </c>
      <c r="W4716" s="5" t="s">
        <v>417</v>
      </c>
      <c r="X4716" s="5" t="s">
        <v>417</v>
      </c>
      <c r="Y4716" s="5" t="s">
        <v>417</v>
      </c>
      <c r="Z4716" s="5" t="s">
        <v>417</v>
      </c>
      <c r="AA4716" s="5" t="s">
        <v>417</v>
      </c>
      <c r="AB4716" s="5"/>
      <c r="AC4716" s="5"/>
      <c r="AD4716" s="5"/>
      <c r="AE4716" s="5"/>
      <c r="AF4716" s="5"/>
    </row>
    <row r="4717" spans="1:32" hidden="1">
      <c r="A4717" s="5" t="s">
        <v>30674</v>
      </c>
      <c r="B4717" s="5" t="str">
        <f>IF(COUNTIF('Leads Priorizados INT'!M:M,A4717)&gt;0,"Sí","No")</f>
        <v>No</v>
      </c>
      <c r="C4717">
        <v>0</v>
      </c>
      <c r="D4717" s="6" t="s">
        <v>414</v>
      </c>
      <c r="E4717" s="5" t="s">
        <v>30675</v>
      </c>
      <c r="F4717" s="5" t="s">
        <v>431</v>
      </c>
      <c r="G4717" s="5" t="s">
        <v>9271</v>
      </c>
      <c r="H4717" s="7">
        <v>726045</v>
      </c>
      <c r="I4717" s="5">
        <v>1</v>
      </c>
      <c r="J4717" s="5">
        <v>3</v>
      </c>
      <c r="K4717" s="5" t="s">
        <v>30676</v>
      </c>
      <c r="L4717" s="5">
        <v>2.12E-2</v>
      </c>
      <c r="M4717" s="8">
        <v>934090583</v>
      </c>
      <c r="N4717" s="8"/>
      <c r="O4717" s="8"/>
      <c r="P4717" s="8"/>
      <c r="Q4717" s="8"/>
      <c r="R4717" s="5" t="s">
        <v>417</v>
      </c>
      <c r="S4717" s="5" t="s">
        <v>417</v>
      </c>
      <c r="T4717" s="5" t="s">
        <v>417</v>
      </c>
      <c r="U4717" s="5" t="s">
        <v>417</v>
      </c>
      <c r="V4717" s="5" t="s">
        <v>417</v>
      </c>
      <c r="W4717" s="5" t="s">
        <v>417</v>
      </c>
      <c r="X4717" s="5" t="s">
        <v>417</v>
      </c>
      <c r="Y4717" s="5" t="s">
        <v>417</v>
      </c>
      <c r="Z4717" s="5" t="s">
        <v>417</v>
      </c>
      <c r="AA4717" s="5" t="s">
        <v>417</v>
      </c>
      <c r="AB4717" s="5"/>
      <c r="AC4717" s="5"/>
      <c r="AD4717" s="5"/>
      <c r="AE4717" s="5"/>
      <c r="AF4717" s="5"/>
    </row>
    <row r="4718" spans="1:32" hidden="1">
      <c r="A4718" s="5" t="s">
        <v>30677</v>
      </c>
      <c r="B4718" s="5" t="str">
        <f>IF(COUNTIF('Leads Priorizados INT'!M:M,A4718)&gt;0,"Sí","No")</f>
        <v>No</v>
      </c>
      <c r="C4718">
        <v>0</v>
      </c>
      <c r="D4718" s="6" t="s">
        <v>414</v>
      </c>
      <c r="E4718" s="5" t="s">
        <v>30678</v>
      </c>
      <c r="F4718" s="5" t="s">
        <v>152</v>
      </c>
      <c r="G4718" s="5" t="s">
        <v>1758</v>
      </c>
      <c r="H4718" s="7">
        <v>1026104</v>
      </c>
      <c r="I4718" s="5">
        <v>8</v>
      </c>
      <c r="J4718" s="5">
        <v>1</v>
      </c>
      <c r="K4718" s="5" t="s">
        <v>30679</v>
      </c>
      <c r="L4718" s="5">
        <v>2.12E-2</v>
      </c>
      <c r="M4718" s="8"/>
      <c r="N4718" s="8"/>
      <c r="O4718" s="8"/>
      <c r="P4718" s="8"/>
      <c r="Q4718" s="8"/>
      <c r="R4718" s="5" t="s">
        <v>417</v>
      </c>
      <c r="S4718" s="5" t="s">
        <v>417</v>
      </c>
      <c r="T4718" s="5" t="s">
        <v>417</v>
      </c>
      <c r="U4718" s="5" t="s">
        <v>417</v>
      </c>
      <c r="V4718" s="5" t="s">
        <v>417</v>
      </c>
      <c r="W4718" s="5" t="s">
        <v>417</v>
      </c>
      <c r="X4718" s="5" t="s">
        <v>417</v>
      </c>
      <c r="Y4718" s="5" t="s">
        <v>417</v>
      </c>
      <c r="Z4718" s="5" t="s">
        <v>417</v>
      </c>
      <c r="AA4718" s="5" t="s">
        <v>417</v>
      </c>
      <c r="AB4718" s="5"/>
      <c r="AC4718" s="5"/>
      <c r="AD4718" s="5"/>
      <c r="AE4718" s="5"/>
      <c r="AF4718" s="5"/>
    </row>
    <row r="4719" spans="1:32" hidden="1">
      <c r="A4719" s="5" t="s">
        <v>30680</v>
      </c>
      <c r="B4719" s="5" t="str">
        <f>IF(COUNTIF('Leads Priorizados INT'!M:M,A4719)&gt;0,"Sí","No")</f>
        <v>No</v>
      </c>
      <c r="C4719">
        <v>0</v>
      </c>
      <c r="D4719" s="6" t="s">
        <v>414</v>
      </c>
      <c r="E4719" s="5" t="s">
        <v>30681</v>
      </c>
      <c r="F4719" s="5" t="s">
        <v>152</v>
      </c>
      <c r="G4719" s="5" t="s">
        <v>13604</v>
      </c>
      <c r="H4719" s="7">
        <v>503410</v>
      </c>
      <c r="I4719" s="5">
        <v>5</v>
      </c>
      <c r="J4719" s="5">
        <v>1</v>
      </c>
      <c r="K4719" s="5" t="s">
        <v>30682</v>
      </c>
      <c r="L4719" s="5">
        <v>2.12E-2</v>
      </c>
      <c r="M4719" s="8"/>
      <c r="N4719" s="8"/>
      <c r="O4719" s="8"/>
      <c r="P4719" s="8"/>
      <c r="Q4719" s="8"/>
      <c r="R4719" s="5" t="s">
        <v>417</v>
      </c>
      <c r="S4719" s="5" t="s">
        <v>417</v>
      </c>
      <c r="T4719" s="5" t="s">
        <v>417</v>
      </c>
      <c r="U4719" s="5" t="s">
        <v>417</v>
      </c>
      <c r="V4719" s="5" t="s">
        <v>417</v>
      </c>
      <c r="W4719" s="5" t="s">
        <v>417</v>
      </c>
      <c r="X4719" s="5" t="s">
        <v>417</v>
      </c>
      <c r="Y4719" s="5" t="s">
        <v>417</v>
      </c>
      <c r="Z4719" s="5" t="s">
        <v>417</v>
      </c>
      <c r="AA4719" s="5" t="s">
        <v>417</v>
      </c>
      <c r="AB4719" s="5"/>
      <c r="AC4719" s="5"/>
      <c r="AD4719" s="5"/>
      <c r="AE4719" s="5"/>
      <c r="AF4719" s="5"/>
    </row>
    <row r="4720" spans="1:32">
      <c r="A4720" s="5" t="s">
        <v>30683</v>
      </c>
      <c r="B4720" s="5" t="str">
        <f>IF(COUNTIF('Leads Priorizados INT'!M:M,A4720)&gt;0,"Sí","No")</f>
        <v>No</v>
      </c>
      <c r="C4720">
        <v>1</v>
      </c>
      <c r="D4720" s="6" t="s">
        <v>414</v>
      </c>
      <c r="E4720" s="5" t="s">
        <v>30684</v>
      </c>
      <c r="F4720" s="5" t="s">
        <v>729</v>
      </c>
      <c r="G4720" s="5" t="s">
        <v>1286</v>
      </c>
      <c r="H4720" s="7">
        <v>560649</v>
      </c>
      <c r="I4720" s="5">
        <v>3</v>
      </c>
      <c r="J4720" s="5">
        <v>2</v>
      </c>
      <c r="K4720" s="5" t="s">
        <v>30685</v>
      </c>
      <c r="L4720" s="5">
        <v>2.12E-2</v>
      </c>
      <c r="M4720" s="8"/>
      <c r="N4720" s="8"/>
      <c r="O4720" s="8"/>
      <c r="P4720" s="8"/>
      <c r="Q4720" s="8"/>
      <c r="R4720" s="5" t="s">
        <v>417</v>
      </c>
      <c r="S4720" s="5" t="s">
        <v>417</v>
      </c>
      <c r="T4720" s="5" t="s">
        <v>417</v>
      </c>
      <c r="U4720" s="5" t="s">
        <v>417</v>
      </c>
      <c r="V4720" s="5" t="s">
        <v>417</v>
      </c>
      <c r="W4720" s="5" t="s">
        <v>417</v>
      </c>
      <c r="X4720" s="5" t="s">
        <v>417</v>
      </c>
      <c r="Y4720" s="5" t="s">
        <v>417</v>
      </c>
      <c r="Z4720" s="5" t="s">
        <v>417</v>
      </c>
      <c r="AA4720" s="5" t="s">
        <v>417</v>
      </c>
      <c r="AB4720" s="5"/>
      <c r="AC4720" s="5"/>
      <c r="AD4720" s="5"/>
      <c r="AE4720" s="5"/>
      <c r="AF4720" s="5"/>
    </row>
    <row r="4721" spans="1:32">
      <c r="A4721" s="5" t="s">
        <v>30686</v>
      </c>
      <c r="B4721" s="5" t="str">
        <f>IF(COUNTIF('Leads Priorizados INT'!M:M,A4721)&gt;0,"Sí","No")</f>
        <v>No</v>
      </c>
      <c r="C4721">
        <v>1</v>
      </c>
      <c r="D4721" s="6" t="s">
        <v>414</v>
      </c>
      <c r="E4721" s="5" t="s">
        <v>30687</v>
      </c>
      <c r="F4721" s="5" t="s">
        <v>152</v>
      </c>
      <c r="G4721" s="5" t="s">
        <v>19719</v>
      </c>
      <c r="H4721" s="7">
        <v>1430839</v>
      </c>
      <c r="I4721" s="5">
        <v>23</v>
      </c>
      <c r="J4721" s="5">
        <v>1</v>
      </c>
      <c r="K4721" s="5" t="s">
        <v>30688</v>
      </c>
      <c r="L4721" s="5">
        <v>2.1100000000000001E-2</v>
      </c>
      <c r="M4721" s="8">
        <v>916846061</v>
      </c>
      <c r="N4721" s="8">
        <v>914754334</v>
      </c>
      <c r="O4721" s="8">
        <v>914754786</v>
      </c>
      <c r="P4721" s="8">
        <v>913920920</v>
      </c>
      <c r="Q4721" s="8"/>
      <c r="R4721" s="5" t="s">
        <v>417</v>
      </c>
      <c r="S4721" s="5" t="s">
        <v>417</v>
      </c>
      <c r="T4721" s="5" t="s">
        <v>417</v>
      </c>
      <c r="U4721" s="5" t="s">
        <v>417</v>
      </c>
      <c r="V4721" s="5" t="s">
        <v>417</v>
      </c>
      <c r="W4721" s="5" t="s">
        <v>417</v>
      </c>
      <c r="X4721" s="5" t="s">
        <v>417</v>
      </c>
      <c r="Y4721" s="5" t="s">
        <v>417</v>
      </c>
      <c r="Z4721" s="5" t="s">
        <v>417</v>
      </c>
      <c r="AA4721" s="5" t="s">
        <v>417</v>
      </c>
      <c r="AB4721" s="5" t="s">
        <v>30689</v>
      </c>
      <c r="AC4721" s="5"/>
      <c r="AD4721" s="5"/>
      <c r="AE4721" s="5"/>
      <c r="AF4721" s="5"/>
    </row>
    <row r="4722" spans="1:32" hidden="1">
      <c r="A4722" s="5" t="s">
        <v>30690</v>
      </c>
      <c r="B4722" s="5" t="str">
        <f>IF(COUNTIF('Leads Priorizados INT'!M:M,A4722)&gt;0,"Sí","No")</f>
        <v>No</v>
      </c>
      <c r="C4722">
        <v>0</v>
      </c>
      <c r="D4722" s="6" t="s">
        <v>414</v>
      </c>
      <c r="E4722" s="5" t="s">
        <v>30691</v>
      </c>
      <c r="F4722" s="5" t="s">
        <v>581</v>
      </c>
      <c r="G4722" s="5" t="s">
        <v>14906</v>
      </c>
      <c r="H4722" s="7">
        <v>6882288</v>
      </c>
      <c r="I4722" s="5">
        <v>32</v>
      </c>
      <c r="J4722" s="5">
        <v>1</v>
      </c>
      <c r="K4722" s="5" t="s">
        <v>30692</v>
      </c>
      <c r="L4722" s="5">
        <v>2.1100000000000001E-2</v>
      </c>
      <c r="M4722" s="8"/>
      <c r="N4722" s="8"/>
      <c r="O4722" s="8"/>
      <c r="P4722" s="8"/>
      <c r="Q4722" s="8"/>
      <c r="R4722" s="5" t="s">
        <v>417</v>
      </c>
      <c r="S4722" s="5" t="s">
        <v>417</v>
      </c>
      <c r="T4722" s="5" t="s">
        <v>417</v>
      </c>
      <c r="U4722" s="5" t="s">
        <v>417</v>
      </c>
      <c r="V4722" s="5" t="s">
        <v>417</v>
      </c>
      <c r="W4722" s="5" t="s">
        <v>417</v>
      </c>
      <c r="X4722" s="5" t="s">
        <v>417</v>
      </c>
      <c r="Y4722" s="5" t="s">
        <v>417</v>
      </c>
      <c r="Z4722" s="5" t="s">
        <v>417</v>
      </c>
      <c r="AA4722" s="5" t="s">
        <v>417</v>
      </c>
      <c r="AB4722" s="5"/>
      <c r="AC4722" s="5"/>
      <c r="AD4722" s="5"/>
      <c r="AE4722" s="5"/>
      <c r="AF4722" s="5"/>
    </row>
    <row r="4723" spans="1:32" hidden="1">
      <c r="A4723" s="5" t="s">
        <v>30693</v>
      </c>
      <c r="B4723" s="5" t="str">
        <f>IF(COUNTIF('Leads Priorizados INT'!M:M,A4723)&gt;0,"Sí","No")</f>
        <v>No</v>
      </c>
      <c r="C4723">
        <v>0</v>
      </c>
      <c r="D4723" s="6" t="s">
        <v>414</v>
      </c>
      <c r="E4723" s="5" t="s">
        <v>30694</v>
      </c>
      <c r="F4723" s="5" t="s">
        <v>152</v>
      </c>
      <c r="G4723" s="5" t="s">
        <v>1915</v>
      </c>
      <c r="H4723" s="7">
        <v>925190</v>
      </c>
      <c r="I4723" s="5">
        <v>1</v>
      </c>
      <c r="J4723" s="5">
        <v>2</v>
      </c>
      <c r="K4723" s="5" t="s">
        <v>30695</v>
      </c>
      <c r="L4723" s="5">
        <v>2.1100000000000001E-2</v>
      </c>
      <c r="M4723" s="8">
        <v>913047507</v>
      </c>
      <c r="N4723" s="8"/>
      <c r="O4723" s="8"/>
      <c r="P4723" s="8"/>
      <c r="Q4723" s="8"/>
      <c r="R4723" s="5" t="s">
        <v>417</v>
      </c>
      <c r="S4723" s="5" t="s">
        <v>417</v>
      </c>
      <c r="T4723" s="5" t="s">
        <v>417</v>
      </c>
      <c r="U4723" s="5" t="s">
        <v>417</v>
      </c>
      <c r="V4723" s="5" t="s">
        <v>417</v>
      </c>
      <c r="W4723" s="5" t="s">
        <v>417</v>
      </c>
      <c r="X4723" s="5" t="s">
        <v>417</v>
      </c>
      <c r="Y4723" s="5" t="s">
        <v>417</v>
      </c>
      <c r="Z4723" s="5" t="s">
        <v>417</v>
      </c>
      <c r="AA4723" s="5" t="s">
        <v>417</v>
      </c>
      <c r="AB4723" s="5"/>
      <c r="AC4723" s="5"/>
      <c r="AD4723" s="5"/>
      <c r="AE4723" s="5"/>
      <c r="AF4723" s="5"/>
    </row>
    <row r="4724" spans="1:32" hidden="1">
      <c r="A4724" s="5" t="s">
        <v>30696</v>
      </c>
      <c r="B4724" s="5" t="str">
        <f>IF(COUNTIF('Leads Priorizados INT'!M:M,A4724)&gt;0,"Sí","No")</f>
        <v>No</v>
      </c>
      <c r="C4724">
        <v>0</v>
      </c>
      <c r="D4724" s="6" t="s">
        <v>414</v>
      </c>
      <c r="E4724" s="5" t="s">
        <v>30697</v>
      </c>
      <c r="F4724" s="5" t="s">
        <v>873</v>
      </c>
      <c r="G4724" s="5" t="s">
        <v>19239</v>
      </c>
      <c r="H4724" s="7">
        <v>383176</v>
      </c>
      <c r="I4724" s="5">
        <v>4</v>
      </c>
      <c r="J4724" s="5">
        <v>1</v>
      </c>
      <c r="K4724" s="5" t="s">
        <v>30698</v>
      </c>
      <c r="L4724" s="5">
        <v>2.1100000000000001E-2</v>
      </c>
      <c r="M4724" s="8">
        <v>951948401</v>
      </c>
      <c r="N4724" s="8"/>
      <c r="O4724" s="8"/>
      <c r="P4724" s="8"/>
      <c r="Q4724" s="8"/>
      <c r="R4724" s="5" t="s">
        <v>417</v>
      </c>
      <c r="S4724" s="5" t="s">
        <v>417</v>
      </c>
      <c r="T4724" s="5" t="s">
        <v>417</v>
      </c>
      <c r="U4724" s="5" t="s">
        <v>417</v>
      </c>
      <c r="V4724" s="5" t="s">
        <v>417</v>
      </c>
      <c r="W4724" s="5" t="s">
        <v>417</v>
      </c>
      <c r="X4724" s="5" t="s">
        <v>417</v>
      </c>
      <c r="Y4724" s="5" t="s">
        <v>417</v>
      </c>
      <c r="Z4724" s="5" t="s">
        <v>417</v>
      </c>
      <c r="AA4724" s="5" t="s">
        <v>417</v>
      </c>
      <c r="AB4724" s="5"/>
      <c r="AC4724" s="5"/>
      <c r="AD4724" s="5"/>
      <c r="AE4724" s="5"/>
      <c r="AF4724" s="5"/>
    </row>
    <row r="4725" spans="1:32" hidden="1">
      <c r="A4725" s="5" t="s">
        <v>30699</v>
      </c>
      <c r="B4725" s="5" t="str">
        <f>IF(COUNTIF('Leads Priorizados INT'!M:M,A4725)&gt;0,"Sí","No")</f>
        <v>No</v>
      </c>
      <c r="C4725">
        <v>0</v>
      </c>
      <c r="D4725" s="6" t="s">
        <v>414</v>
      </c>
      <c r="E4725" s="5" t="s">
        <v>30700</v>
      </c>
      <c r="F4725" s="5" t="s">
        <v>152</v>
      </c>
      <c r="G4725" s="5" t="s">
        <v>2486</v>
      </c>
      <c r="H4725" s="7">
        <v>556599</v>
      </c>
      <c r="I4725" s="5">
        <v>4</v>
      </c>
      <c r="J4725" s="5">
        <v>1</v>
      </c>
      <c r="K4725" s="5" t="s">
        <v>30701</v>
      </c>
      <c r="L4725" s="5">
        <v>2.1000000000000001E-2</v>
      </c>
      <c r="M4725" s="8"/>
      <c r="N4725" s="8"/>
      <c r="O4725" s="8"/>
      <c r="P4725" s="8"/>
      <c r="Q4725" s="8"/>
      <c r="R4725" s="5" t="s">
        <v>417</v>
      </c>
      <c r="S4725" s="5" t="s">
        <v>417</v>
      </c>
      <c r="T4725" s="5" t="s">
        <v>417</v>
      </c>
      <c r="U4725" s="5" t="s">
        <v>417</v>
      </c>
      <c r="V4725" s="5" t="s">
        <v>417</v>
      </c>
      <c r="W4725" s="5" t="s">
        <v>417</v>
      </c>
      <c r="X4725" s="5" t="s">
        <v>417</v>
      </c>
      <c r="Y4725" s="5" t="s">
        <v>417</v>
      </c>
      <c r="Z4725" s="5" t="s">
        <v>417</v>
      </c>
      <c r="AA4725" s="5" t="s">
        <v>417</v>
      </c>
      <c r="AB4725" s="5"/>
      <c r="AC4725" s="5"/>
      <c r="AD4725" s="5"/>
      <c r="AE4725" s="5"/>
      <c r="AF4725" s="5"/>
    </row>
    <row r="4726" spans="1:32" hidden="1">
      <c r="A4726" s="5" t="s">
        <v>30702</v>
      </c>
      <c r="B4726" s="5" t="str">
        <f>IF(COUNTIF('Leads Priorizados INT'!M:M,A4726)&gt;0,"Sí","No")</f>
        <v>No</v>
      </c>
      <c r="C4726">
        <v>0</v>
      </c>
      <c r="D4726" s="6" t="s">
        <v>1534</v>
      </c>
      <c r="E4726" s="5" t="s">
        <v>30703</v>
      </c>
      <c r="F4726" s="5" t="s">
        <v>2926</v>
      </c>
      <c r="G4726" s="5" t="s">
        <v>26973</v>
      </c>
      <c r="H4726" s="7">
        <v>10302237</v>
      </c>
      <c r="I4726" s="5">
        <v>120</v>
      </c>
      <c r="J4726" s="5">
        <v>3</v>
      </c>
      <c r="K4726" s="5" t="s">
        <v>30704</v>
      </c>
      <c r="L4726" s="5">
        <v>2.1000000000000001E-2</v>
      </c>
      <c r="M4726" s="8">
        <v>985163891</v>
      </c>
      <c r="N4726" s="8">
        <v>985170101</v>
      </c>
      <c r="O4726" s="8">
        <v>984392038</v>
      </c>
      <c r="P4726" s="8"/>
      <c r="Q4726" s="8"/>
      <c r="R4726" s="5" t="s">
        <v>417</v>
      </c>
      <c r="S4726" s="5" t="s">
        <v>417</v>
      </c>
      <c r="T4726" s="5" t="s">
        <v>417</v>
      </c>
      <c r="U4726" s="5" t="s">
        <v>417</v>
      </c>
      <c r="V4726" s="5" t="s">
        <v>417</v>
      </c>
      <c r="W4726" s="5" t="s">
        <v>417</v>
      </c>
      <c r="X4726" s="5" t="s">
        <v>417</v>
      </c>
      <c r="Y4726" s="5" t="s">
        <v>417</v>
      </c>
      <c r="Z4726" s="5" t="s">
        <v>417</v>
      </c>
      <c r="AA4726" s="5" t="s">
        <v>417</v>
      </c>
      <c r="AB4726" s="5" t="s">
        <v>30705</v>
      </c>
      <c r="AC4726" s="5"/>
      <c r="AD4726" s="5"/>
      <c r="AE4726" s="5"/>
      <c r="AF4726" s="5"/>
    </row>
    <row r="4727" spans="1:32">
      <c r="A4727" s="5" t="s">
        <v>30706</v>
      </c>
      <c r="B4727" s="5" t="str">
        <f>IF(COUNTIF('Leads Priorizados INT'!M:M,A4727)&gt;0,"Sí","No")</f>
        <v>No</v>
      </c>
      <c r="C4727">
        <v>1</v>
      </c>
      <c r="D4727" s="6" t="s">
        <v>414</v>
      </c>
      <c r="E4727" s="5" t="s">
        <v>30707</v>
      </c>
      <c r="F4727" s="5" t="s">
        <v>3374</v>
      </c>
      <c r="G4727" s="5" t="s">
        <v>30708</v>
      </c>
      <c r="H4727" s="7">
        <v>506963</v>
      </c>
      <c r="I4727" s="5">
        <v>5</v>
      </c>
      <c r="J4727" s="5">
        <v>2</v>
      </c>
      <c r="K4727" s="5" t="s">
        <v>30709</v>
      </c>
      <c r="L4727" s="5">
        <v>2.0899999999999998E-2</v>
      </c>
      <c r="M4727" s="8"/>
      <c r="N4727" s="8"/>
      <c r="O4727" s="8"/>
      <c r="P4727" s="8"/>
      <c r="Q4727" s="8"/>
      <c r="R4727" s="5" t="s">
        <v>417</v>
      </c>
      <c r="S4727" s="5" t="s">
        <v>417</v>
      </c>
      <c r="T4727" s="5" t="s">
        <v>417</v>
      </c>
      <c r="U4727" s="5" t="s">
        <v>417</v>
      </c>
      <c r="V4727" s="5" t="s">
        <v>417</v>
      </c>
      <c r="W4727" s="5" t="s">
        <v>417</v>
      </c>
      <c r="X4727" s="5" t="s">
        <v>417</v>
      </c>
      <c r="Y4727" s="5" t="s">
        <v>417</v>
      </c>
      <c r="Z4727" s="5" t="s">
        <v>417</v>
      </c>
      <c r="AA4727" s="5" t="s">
        <v>417</v>
      </c>
      <c r="AB4727" s="5"/>
      <c r="AC4727" s="5"/>
      <c r="AD4727" s="5"/>
      <c r="AE4727" s="5"/>
      <c r="AF4727" s="5"/>
    </row>
    <row r="4728" spans="1:32" hidden="1">
      <c r="A4728" s="5" t="s">
        <v>30710</v>
      </c>
      <c r="B4728" s="5" t="str">
        <f>IF(COUNTIF('Leads Priorizados INT'!M:M,A4728)&gt;0,"Sí","No")</f>
        <v>No</v>
      </c>
      <c r="C4728">
        <v>0</v>
      </c>
      <c r="D4728" s="6" t="s">
        <v>430</v>
      </c>
      <c r="E4728" s="5" t="s">
        <v>30711</v>
      </c>
      <c r="F4728" s="5" t="s">
        <v>431</v>
      </c>
      <c r="G4728" s="5" t="s">
        <v>1362</v>
      </c>
      <c r="H4728" s="7">
        <v>345955</v>
      </c>
      <c r="I4728" s="5">
        <v>5</v>
      </c>
      <c r="J4728" s="5">
        <v>1</v>
      </c>
      <c r="K4728" s="5" t="s">
        <v>30712</v>
      </c>
      <c r="L4728" s="5">
        <v>2.0899999999999998E-2</v>
      </c>
      <c r="M4728" s="8">
        <v>937533912</v>
      </c>
      <c r="N4728" s="8">
        <v>636494476</v>
      </c>
      <c r="O4728" s="8">
        <v>699310322</v>
      </c>
      <c r="P4728" s="8">
        <v>699302475</v>
      </c>
      <c r="Q4728" s="8"/>
      <c r="R4728" s="5" t="s">
        <v>417</v>
      </c>
      <c r="S4728" s="5" t="s">
        <v>417</v>
      </c>
      <c r="T4728" s="5" t="s">
        <v>417</v>
      </c>
      <c r="U4728" s="5" t="s">
        <v>417</v>
      </c>
      <c r="V4728" s="5" t="s">
        <v>417</v>
      </c>
      <c r="W4728" s="5" t="s">
        <v>417</v>
      </c>
      <c r="X4728" s="5" t="s">
        <v>417</v>
      </c>
      <c r="Y4728" s="5" t="s">
        <v>417</v>
      </c>
      <c r="Z4728" s="5" t="s">
        <v>417</v>
      </c>
      <c r="AA4728" s="5" t="s">
        <v>417</v>
      </c>
      <c r="AB4728" s="5"/>
      <c r="AC4728" s="5"/>
      <c r="AD4728" s="5"/>
      <c r="AE4728" s="5"/>
      <c r="AF4728" s="5"/>
    </row>
    <row r="4729" spans="1:32" hidden="1">
      <c r="A4729" s="5" t="s">
        <v>30713</v>
      </c>
      <c r="B4729" s="5" t="str">
        <f>IF(COUNTIF('Leads Priorizados INT'!M:M,A4729)&gt;0,"Sí","No")</f>
        <v>No</v>
      </c>
      <c r="C4729">
        <v>0</v>
      </c>
      <c r="D4729" s="6" t="s">
        <v>414</v>
      </c>
      <c r="E4729" s="5" t="s">
        <v>30714</v>
      </c>
      <c r="F4729" s="5" t="s">
        <v>2926</v>
      </c>
      <c r="G4729" s="5" t="s">
        <v>17325</v>
      </c>
      <c r="H4729" s="7">
        <v>4076545</v>
      </c>
      <c r="I4729" s="5">
        <v>1</v>
      </c>
      <c r="J4729" s="5">
        <v>1</v>
      </c>
      <c r="K4729" s="5" t="s">
        <v>30715</v>
      </c>
      <c r="L4729" s="5">
        <v>2.0799999999999999E-2</v>
      </c>
      <c r="M4729" s="8"/>
      <c r="N4729" s="8"/>
      <c r="O4729" s="8"/>
      <c r="P4729" s="8"/>
      <c r="Q4729" s="8"/>
      <c r="R4729" s="5" t="s">
        <v>417</v>
      </c>
      <c r="S4729" s="5" t="s">
        <v>417</v>
      </c>
      <c r="T4729" s="5" t="s">
        <v>417</v>
      </c>
      <c r="U4729" s="5" t="s">
        <v>417</v>
      </c>
      <c r="V4729" s="5" t="s">
        <v>417</v>
      </c>
      <c r="W4729" s="5" t="s">
        <v>417</v>
      </c>
      <c r="X4729" s="5" t="s">
        <v>417</v>
      </c>
      <c r="Y4729" s="5" t="s">
        <v>417</v>
      </c>
      <c r="Z4729" s="5" t="s">
        <v>417</v>
      </c>
      <c r="AA4729" s="5" t="s">
        <v>417</v>
      </c>
      <c r="AB4729" s="5"/>
      <c r="AC4729" s="5"/>
      <c r="AD4729" s="5"/>
      <c r="AE4729" s="5"/>
      <c r="AF4729" s="5"/>
    </row>
    <row r="4730" spans="1:32" hidden="1">
      <c r="A4730" s="5" t="s">
        <v>30716</v>
      </c>
      <c r="B4730" s="5" t="str">
        <f>IF(COUNTIF('Leads Priorizados INT'!M:M,A4730)&gt;0,"Sí","No")</f>
        <v>No</v>
      </c>
      <c r="C4730">
        <v>0</v>
      </c>
      <c r="D4730" s="6" t="s">
        <v>414</v>
      </c>
      <c r="E4730" s="5" t="s">
        <v>30717</v>
      </c>
      <c r="F4730" s="5" t="s">
        <v>152</v>
      </c>
      <c r="G4730" s="5" t="s">
        <v>1535</v>
      </c>
      <c r="H4730" s="7">
        <v>1086089</v>
      </c>
      <c r="I4730" s="5">
        <v>1</v>
      </c>
      <c r="J4730" s="5">
        <v>1</v>
      </c>
      <c r="K4730" s="5" t="s">
        <v>30718</v>
      </c>
      <c r="L4730" s="5">
        <v>2.0799999999999999E-2</v>
      </c>
      <c r="M4730" s="8"/>
      <c r="N4730" s="8"/>
      <c r="O4730" s="8"/>
      <c r="P4730" s="8"/>
      <c r="Q4730" s="8"/>
      <c r="R4730" s="5" t="s">
        <v>417</v>
      </c>
      <c r="S4730" s="5" t="s">
        <v>417</v>
      </c>
      <c r="T4730" s="5" t="s">
        <v>417</v>
      </c>
      <c r="U4730" s="5" t="s">
        <v>417</v>
      </c>
      <c r="V4730" s="5" t="s">
        <v>417</v>
      </c>
      <c r="W4730" s="5" t="s">
        <v>417</v>
      </c>
      <c r="X4730" s="5" t="s">
        <v>417</v>
      </c>
      <c r="Y4730" s="5" t="s">
        <v>417</v>
      </c>
      <c r="Z4730" s="5" t="s">
        <v>417</v>
      </c>
      <c r="AA4730" s="5" t="s">
        <v>417</v>
      </c>
      <c r="AB4730" s="5"/>
      <c r="AC4730" s="5"/>
      <c r="AD4730" s="5"/>
      <c r="AE4730" s="5"/>
      <c r="AF4730" s="5"/>
    </row>
    <row r="4731" spans="1:32" hidden="1">
      <c r="A4731" s="5" t="s">
        <v>30719</v>
      </c>
      <c r="B4731" s="5" t="str">
        <f>IF(COUNTIF('Leads Priorizados INT'!M:M,A4731)&gt;0,"Sí","No")</f>
        <v>No</v>
      </c>
      <c r="C4731">
        <v>0</v>
      </c>
      <c r="D4731" s="6" t="s">
        <v>414</v>
      </c>
      <c r="E4731" s="5" t="s">
        <v>30720</v>
      </c>
      <c r="F4731" s="5" t="s">
        <v>10062</v>
      </c>
      <c r="G4731" s="5" t="s">
        <v>13068</v>
      </c>
      <c r="H4731" s="7">
        <v>3998405</v>
      </c>
      <c r="I4731" s="5">
        <v>12</v>
      </c>
      <c r="J4731" s="5">
        <v>1</v>
      </c>
      <c r="K4731" s="5" t="s">
        <v>30721</v>
      </c>
      <c r="L4731" s="5">
        <v>2.0799999999999999E-2</v>
      </c>
      <c r="M4731" s="8"/>
      <c r="N4731" s="8"/>
      <c r="O4731" s="8"/>
      <c r="P4731" s="8"/>
      <c r="Q4731" s="8"/>
      <c r="R4731" s="5" t="s">
        <v>417</v>
      </c>
      <c r="S4731" s="5" t="s">
        <v>417</v>
      </c>
      <c r="T4731" s="5" t="s">
        <v>417</v>
      </c>
      <c r="U4731" s="5" t="s">
        <v>417</v>
      </c>
      <c r="V4731" s="5" t="s">
        <v>417</v>
      </c>
      <c r="W4731" s="5" t="s">
        <v>417</v>
      </c>
      <c r="X4731" s="5" t="s">
        <v>417</v>
      </c>
      <c r="Y4731" s="5" t="s">
        <v>417</v>
      </c>
      <c r="Z4731" s="5" t="s">
        <v>417</v>
      </c>
      <c r="AA4731" s="5" t="s">
        <v>417</v>
      </c>
      <c r="AB4731" s="5"/>
      <c r="AC4731" s="5"/>
      <c r="AD4731" s="5"/>
      <c r="AE4731" s="5"/>
      <c r="AF4731" s="5"/>
    </row>
    <row r="4732" spans="1:32" hidden="1">
      <c r="A4732" s="5" t="s">
        <v>30722</v>
      </c>
      <c r="B4732" s="5" t="str">
        <f>IF(COUNTIF('Leads Priorizados INT'!M:M,A4732)&gt;0,"Sí","No")</f>
        <v>No</v>
      </c>
      <c r="C4732">
        <v>0</v>
      </c>
      <c r="D4732" s="6" t="s">
        <v>430</v>
      </c>
      <c r="E4732" s="5" t="s">
        <v>30723</v>
      </c>
      <c r="F4732" s="5" t="s">
        <v>497</v>
      </c>
      <c r="G4732" s="5" t="s">
        <v>27902</v>
      </c>
      <c r="H4732" s="7">
        <v>475683</v>
      </c>
      <c r="I4732" s="5">
        <v>1</v>
      </c>
      <c r="J4732" s="5">
        <v>2</v>
      </c>
      <c r="K4732" s="5" t="s">
        <v>30724</v>
      </c>
      <c r="L4732" s="5">
        <v>2.07E-2</v>
      </c>
      <c r="M4732" s="8">
        <v>971723679</v>
      </c>
      <c r="N4732" s="8">
        <v>971723250</v>
      </c>
      <c r="O4732" s="8">
        <v>911642061</v>
      </c>
      <c r="P4732" s="8">
        <v>606357377</v>
      </c>
      <c r="Q4732" s="8">
        <v>686732507</v>
      </c>
      <c r="R4732" s="5" t="s">
        <v>417</v>
      </c>
      <c r="S4732" s="5" t="s">
        <v>417</v>
      </c>
      <c r="T4732" s="5" t="s">
        <v>417</v>
      </c>
      <c r="U4732" s="5" t="s">
        <v>417</v>
      </c>
      <c r="V4732" s="5" t="s">
        <v>417</v>
      </c>
      <c r="W4732" s="5" t="s">
        <v>417</v>
      </c>
      <c r="X4732" s="5" t="s">
        <v>417</v>
      </c>
      <c r="Y4732" s="5" t="s">
        <v>417</v>
      </c>
      <c r="Z4732" s="5" t="s">
        <v>417</v>
      </c>
      <c r="AA4732" s="5" t="s">
        <v>417</v>
      </c>
      <c r="AB4732" s="5"/>
      <c r="AC4732" s="5"/>
      <c r="AD4732" s="5"/>
      <c r="AE4732" s="5"/>
      <c r="AF4732" s="5"/>
    </row>
    <row r="4733" spans="1:32" hidden="1">
      <c r="A4733" s="5" t="s">
        <v>30725</v>
      </c>
      <c r="B4733" s="5" t="str">
        <f>IF(COUNTIF('Leads Priorizados INT'!M:M,A4733)&gt;0,"Sí","No")</f>
        <v>No</v>
      </c>
      <c r="C4733">
        <v>0</v>
      </c>
      <c r="D4733" s="6" t="s">
        <v>414</v>
      </c>
      <c r="E4733" s="5" t="s">
        <v>30726</v>
      </c>
      <c r="F4733" s="5" t="s">
        <v>431</v>
      </c>
      <c r="G4733" s="5" t="s">
        <v>2961</v>
      </c>
      <c r="H4733" s="7">
        <v>382872</v>
      </c>
      <c r="I4733" s="5">
        <v>5</v>
      </c>
      <c r="J4733" s="5">
        <v>1</v>
      </c>
      <c r="K4733" s="5" t="s">
        <v>30727</v>
      </c>
      <c r="L4733" s="5">
        <v>2.07E-2</v>
      </c>
      <c r="M4733" s="8"/>
      <c r="N4733" s="8"/>
      <c r="O4733" s="8"/>
      <c r="P4733" s="8"/>
      <c r="Q4733" s="8"/>
      <c r="R4733" s="5" t="s">
        <v>417</v>
      </c>
      <c r="S4733" s="5" t="s">
        <v>417</v>
      </c>
      <c r="T4733" s="5" t="s">
        <v>417</v>
      </c>
      <c r="U4733" s="5" t="s">
        <v>417</v>
      </c>
      <c r="V4733" s="5" t="s">
        <v>417</v>
      </c>
      <c r="W4733" s="5" t="s">
        <v>417</v>
      </c>
      <c r="X4733" s="5" t="s">
        <v>417</v>
      </c>
      <c r="Y4733" s="5" t="s">
        <v>417</v>
      </c>
      <c r="Z4733" s="5" t="s">
        <v>417</v>
      </c>
      <c r="AA4733" s="5" t="s">
        <v>417</v>
      </c>
      <c r="AB4733" s="5"/>
      <c r="AC4733" s="5"/>
      <c r="AD4733" s="5"/>
      <c r="AE4733" s="5"/>
      <c r="AF4733" s="5"/>
    </row>
    <row r="4734" spans="1:32" hidden="1">
      <c r="A4734" s="5" t="s">
        <v>30728</v>
      </c>
      <c r="B4734" s="5" t="str">
        <f>IF(COUNTIF('Leads Priorizados INT'!M:M,A4734)&gt;0,"Sí","No")</f>
        <v>No</v>
      </c>
      <c r="C4734">
        <v>0</v>
      </c>
      <c r="D4734" s="6" t="s">
        <v>414</v>
      </c>
      <c r="E4734" s="5" t="s">
        <v>30729</v>
      </c>
      <c r="F4734" s="5" t="s">
        <v>431</v>
      </c>
      <c r="G4734" s="5" t="s">
        <v>3140</v>
      </c>
      <c r="H4734" s="7">
        <v>1291263</v>
      </c>
      <c r="I4734" s="5">
        <v>1</v>
      </c>
      <c r="J4734" s="5">
        <v>2</v>
      </c>
      <c r="K4734" s="5" t="s">
        <v>30730</v>
      </c>
      <c r="L4734" s="5">
        <v>2.07E-2</v>
      </c>
      <c r="M4734" s="8">
        <v>938102934</v>
      </c>
      <c r="N4734" s="8"/>
      <c r="O4734" s="8"/>
      <c r="P4734" s="8"/>
      <c r="Q4734" s="8"/>
      <c r="R4734" s="5" t="s">
        <v>417</v>
      </c>
      <c r="S4734" s="5" t="s">
        <v>417</v>
      </c>
      <c r="T4734" s="5" t="s">
        <v>417</v>
      </c>
      <c r="U4734" s="5" t="s">
        <v>417</v>
      </c>
      <c r="V4734" s="5" t="s">
        <v>417</v>
      </c>
      <c r="W4734" s="5" t="s">
        <v>417</v>
      </c>
      <c r="X4734" s="5" t="s">
        <v>417</v>
      </c>
      <c r="Y4734" s="5" t="s">
        <v>417</v>
      </c>
      <c r="Z4734" s="5" t="s">
        <v>417</v>
      </c>
      <c r="AA4734" s="5" t="s">
        <v>417</v>
      </c>
      <c r="AB4734" s="5" t="s">
        <v>30731</v>
      </c>
      <c r="AC4734" s="5"/>
      <c r="AD4734" s="5"/>
      <c r="AE4734" s="5"/>
      <c r="AF4734" s="5"/>
    </row>
    <row r="4735" spans="1:32" hidden="1">
      <c r="A4735" s="5" t="s">
        <v>30732</v>
      </c>
      <c r="B4735" s="5" t="str">
        <f>IF(COUNTIF('Leads Priorizados INT'!M:M,A4735)&gt;0,"Sí","No")</f>
        <v>No</v>
      </c>
      <c r="C4735">
        <v>0</v>
      </c>
      <c r="D4735" s="6" t="s">
        <v>414</v>
      </c>
      <c r="E4735" s="5" t="s">
        <v>30733</v>
      </c>
      <c r="F4735" s="5" t="s">
        <v>152</v>
      </c>
      <c r="G4735" s="5" t="s">
        <v>2638</v>
      </c>
      <c r="H4735" s="7">
        <v>1069241</v>
      </c>
      <c r="I4735" s="5">
        <v>8</v>
      </c>
      <c r="J4735" s="5">
        <v>2</v>
      </c>
      <c r="K4735" s="5" t="s">
        <v>30734</v>
      </c>
      <c r="L4735" s="5">
        <v>2.07E-2</v>
      </c>
      <c r="M4735" s="8"/>
      <c r="N4735" s="8"/>
      <c r="O4735" s="8"/>
      <c r="P4735" s="8"/>
      <c r="Q4735" s="8"/>
      <c r="R4735" s="5" t="s">
        <v>417</v>
      </c>
      <c r="S4735" s="5" t="s">
        <v>417</v>
      </c>
      <c r="T4735" s="5" t="s">
        <v>417</v>
      </c>
      <c r="U4735" s="5" t="s">
        <v>417</v>
      </c>
      <c r="V4735" s="5" t="s">
        <v>417</v>
      </c>
      <c r="W4735" s="5" t="s">
        <v>417</v>
      </c>
      <c r="X4735" s="5" t="s">
        <v>417</v>
      </c>
      <c r="Y4735" s="5" t="s">
        <v>417</v>
      </c>
      <c r="Z4735" s="5" t="s">
        <v>417</v>
      </c>
      <c r="AA4735" s="5" t="s">
        <v>417</v>
      </c>
      <c r="AB4735" s="5"/>
      <c r="AC4735" s="5"/>
      <c r="AD4735" s="5"/>
      <c r="AE4735" s="5"/>
      <c r="AF4735" s="5"/>
    </row>
    <row r="4736" spans="1:32" hidden="1">
      <c r="A4736" s="5" t="s">
        <v>30735</v>
      </c>
      <c r="B4736" s="5" t="str">
        <f>IF(COUNTIF('Leads Priorizados INT'!M:M,A4736)&gt;0,"Sí","No")</f>
        <v>No</v>
      </c>
      <c r="C4736">
        <v>0</v>
      </c>
      <c r="D4736" s="6" t="s">
        <v>414</v>
      </c>
      <c r="E4736" s="5" t="s">
        <v>30736</v>
      </c>
      <c r="F4736" s="5" t="s">
        <v>1245</v>
      </c>
      <c r="G4736" s="5" t="s">
        <v>26516</v>
      </c>
      <c r="H4736" s="7">
        <v>430344</v>
      </c>
      <c r="I4736" s="5">
        <v>7</v>
      </c>
      <c r="J4736" s="5">
        <v>3</v>
      </c>
      <c r="K4736" s="5" t="s">
        <v>30737</v>
      </c>
      <c r="L4736" s="5">
        <v>2.07E-2</v>
      </c>
      <c r="M4736" s="8">
        <v>944407749</v>
      </c>
      <c r="N4736" s="8">
        <v>944408153</v>
      </c>
      <c r="O4736" s="8">
        <v>944407499</v>
      </c>
      <c r="P4736" s="8">
        <v>944407748</v>
      </c>
      <c r="Q4736" s="8">
        <v>944498316</v>
      </c>
      <c r="R4736" s="5" t="s">
        <v>417</v>
      </c>
      <c r="S4736" s="5" t="s">
        <v>417</v>
      </c>
      <c r="T4736" s="5" t="s">
        <v>417</v>
      </c>
      <c r="U4736" s="5" t="s">
        <v>417</v>
      </c>
      <c r="V4736" s="5" t="s">
        <v>417</v>
      </c>
      <c r="W4736" s="5" t="s">
        <v>417</v>
      </c>
      <c r="X4736" s="5" t="s">
        <v>417</v>
      </c>
      <c r="Y4736" s="5" t="s">
        <v>417</v>
      </c>
      <c r="Z4736" s="5" t="s">
        <v>417</v>
      </c>
      <c r="AA4736" s="5" t="s">
        <v>417</v>
      </c>
      <c r="AB4736" s="5" t="s">
        <v>30738</v>
      </c>
      <c r="AC4736" s="5" t="s">
        <v>30739</v>
      </c>
      <c r="AD4736" s="5"/>
      <c r="AE4736" s="5"/>
      <c r="AF4736" s="5"/>
    </row>
    <row r="4737" spans="1:32" hidden="1">
      <c r="A4737" s="5" t="s">
        <v>30740</v>
      </c>
      <c r="B4737" s="5" t="str">
        <f>IF(COUNTIF('Leads Priorizados INT'!M:M,A4737)&gt;0,"Sí","No")</f>
        <v>No</v>
      </c>
      <c r="C4737">
        <v>0</v>
      </c>
      <c r="D4737" s="6" t="s">
        <v>414</v>
      </c>
      <c r="E4737" s="5" t="s">
        <v>30741</v>
      </c>
      <c r="F4737" s="5" t="s">
        <v>431</v>
      </c>
      <c r="G4737" s="5" t="s">
        <v>10747</v>
      </c>
      <c r="H4737" s="7">
        <v>572802</v>
      </c>
      <c r="I4737" s="5">
        <v>3</v>
      </c>
      <c r="J4737" s="5">
        <v>1</v>
      </c>
      <c r="K4737" s="5" t="s">
        <v>30742</v>
      </c>
      <c r="L4737" s="5">
        <v>2.06E-2</v>
      </c>
      <c r="M4737" s="8"/>
      <c r="N4737" s="8"/>
      <c r="O4737" s="8"/>
      <c r="P4737" s="8"/>
      <c r="Q4737" s="8"/>
      <c r="R4737" s="5" t="s">
        <v>417</v>
      </c>
      <c r="S4737" s="5" t="s">
        <v>417</v>
      </c>
      <c r="T4737" s="5" t="s">
        <v>417</v>
      </c>
      <c r="U4737" s="5" t="s">
        <v>417</v>
      </c>
      <c r="V4737" s="5" t="s">
        <v>417</v>
      </c>
      <c r="W4737" s="5" t="s">
        <v>417</v>
      </c>
      <c r="X4737" s="5" t="s">
        <v>417</v>
      </c>
      <c r="Y4737" s="5" t="s">
        <v>417</v>
      </c>
      <c r="Z4737" s="5" t="s">
        <v>417</v>
      </c>
      <c r="AA4737" s="5" t="s">
        <v>417</v>
      </c>
      <c r="AB4737" s="5"/>
      <c r="AC4737" s="5"/>
      <c r="AD4737" s="5"/>
      <c r="AE4737" s="5"/>
      <c r="AF4737" s="5"/>
    </row>
    <row r="4738" spans="1:32" hidden="1">
      <c r="A4738" s="5" t="s">
        <v>30743</v>
      </c>
      <c r="B4738" s="5" t="str">
        <f>IF(COUNTIF('Leads Priorizados INT'!M:M,A4738)&gt;0,"Sí","No")</f>
        <v>No</v>
      </c>
      <c r="C4738">
        <v>0</v>
      </c>
      <c r="D4738" s="6" t="s">
        <v>414</v>
      </c>
      <c r="E4738" s="5" t="s">
        <v>30744</v>
      </c>
      <c r="F4738" s="5" t="s">
        <v>1382</v>
      </c>
      <c r="G4738" s="5" t="s">
        <v>21283</v>
      </c>
      <c r="H4738" s="7">
        <v>923698</v>
      </c>
      <c r="I4738" s="5">
        <v>8</v>
      </c>
      <c r="J4738" s="5">
        <v>1</v>
      </c>
      <c r="K4738" s="5" t="s">
        <v>30745</v>
      </c>
      <c r="L4738" s="5">
        <v>2.06E-2</v>
      </c>
      <c r="M4738" s="8"/>
      <c r="N4738" s="8"/>
      <c r="O4738" s="8"/>
      <c r="P4738" s="8"/>
      <c r="Q4738" s="8"/>
      <c r="R4738" s="5" t="s">
        <v>417</v>
      </c>
      <c r="S4738" s="5" t="s">
        <v>417</v>
      </c>
      <c r="T4738" s="5" t="s">
        <v>417</v>
      </c>
      <c r="U4738" s="5" t="s">
        <v>417</v>
      </c>
      <c r="V4738" s="5" t="s">
        <v>417</v>
      </c>
      <c r="W4738" s="5" t="s">
        <v>417</v>
      </c>
      <c r="X4738" s="5" t="s">
        <v>417</v>
      </c>
      <c r="Y4738" s="5" t="s">
        <v>417</v>
      </c>
      <c r="Z4738" s="5" t="s">
        <v>417</v>
      </c>
      <c r="AA4738" s="5" t="s">
        <v>417</v>
      </c>
      <c r="AB4738" s="5"/>
      <c r="AC4738" s="5"/>
      <c r="AD4738" s="5"/>
      <c r="AE4738" s="5"/>
      <c r="AF4738" s="5"/>
    </row>
    <row r="4739" spans="1:32">
      <c r="A4739" s="5" t="s">
        <v>30746</v>
      </c>
      <c r="B4739" s="5" t="str">
        <f>IF(COUNTIF('Leads Priorizados INT'!M:M,A4739)&gt;0,"Sí","No")</f>
        <v>No</v>
      </c>
      <c r="C4739">
        <v>1</v>
      </c>
      <c r="D4739" s="6" t="s">
        <v>414</v>
      </c>
      <c r="E4739" s="5" t="s">
        <v>30747</v>
      </c>
      <c r="F4739" s="5" t="s">
        <v>3374</v>
      </c>
      <c r="G4739" s="5" t="s">
        <v>12911</v>
      </c>
      <c r="H4739" s="7">
        <v>460525</v>
      </c>
      <c r="I4739" s="5">
        <v>8</v>
      </c>
      <c r="J4739" s="5">
        <v>3</v>
      </c>
      <c r="K4739" s="5" t="s">
        <v>30748</v>
      </c>
      <c r="L4739" s="5">
        <v>2.0500000000000001E-2</v>
      </c>
      <c r="M4739" s="8">
        <v>968324144</v>
      </c>
      <c r="N4739" s="8">
        <v>685182441</v>
      </c>
      <c r="O4739" s="8">
        <v>685182313</v>
      </c>
      <c r="P4739" s="8">
        <v>666497986</v>
      </c>
      <c r="Q4739" s="8">
        <v>662197929</v>
      </c>
      <c r="R4739" s="5" t="s">
        <v>417</v>
      </c>
      <c r="S4739" s="5" t="s">
        <v>417</v>
      </c>
      <c r="T4739" s="5" t="s">
        <v>417</v>
      </c>
      <c r="U4739" s="5" t="s">
        <v>417</v>
      </c>
      <c r="V4739" s="5" t="s">
        <v>417</v>
      </c>
      <c r="W4739" s="5" t="s">
        <v>417</v>
      </c>
      <c r="X4739" s="5" t="s">
        <v>417</v>
      </c>
      <c r="Y4739" s="5" t="s">
        <v>417</v>
      </c>
      <c r="Z4739" s="5" t="s">
        <v>417</v>
      </c>
      <c r="AA4739" s="5" t="s">
        <v>417</v>
      </c>
      <c r="AB4739" s="5" t="s">
        <v>30749</v>
      </c>
      <c r="AC4739" s="5"/>
      <c r="AD4739" s="5"/>
      <c r="AE4739" s="5"/>
      <c r="AF4739" s="5"/>
    </row>
    <row r="4740" spans="1:32" hidden="1">
      <c r="A4740" s="5" t="s">
        <v>30750</v>
      </c>
      <c r="B4740" s="5" t="str">
        <f>IF(COUNTIF('Leads Priorizados INT'!M:M,A4740)&gt;0,"Sí","No")</f>
        <v>No</v>
      </c>
      <c r="C4740">
        <v>0</v>
      </c>
      <c r="D4740" s="6" t="s">
        <v>430</v>
      </c>
      <c r="E4740" s="5" t="s">
        <v>30751</v>
      </c>
      <c r="F4740" s="5" t="s">
        <v>431</v>
      </c>
      <c r="G4740" s="5" t="s">
        <v>2716</v>
      </c>
      <c r="H4740" s="7">
        <v>523699</v>
      </c>
      <c r="I4740" s="5">
        <v>5</v>
      </c>
      <c r="J4740" s="5">
        <v>1</v>
      </c>
      <c r="K4740" s="5" t="s">
        <v>30752</v>
      </c>
      <c r="L4740" s="5">
        <v>2.0500000000000001E-2</v>
      </c>
      <c r="M4740" s="8">
        <v>933526416</v>
      </c>
      <c r="N4740" s="8"/>
      <c r="O4740" s="8"/>
      <c r="P4740" s="8"/>
      <c r="Q4740" s="8"/>
      <c r="R4740" s="5" t="s">
        <v>417</v>
      </c>
      <c r="S4740" s="5" t="s">
        <v>417</v>
      </c>
      <c r="T4740" s="5" t="s">
        <v>417</v>
      </c>
      <c r="U4740" s="5" t="s">
        <v>417</v>
      </c>
      <c r="V4740" s="5" t="s">
        <v>417</v>
      </c>
      <c r="W4740" s="5" t="s">
        <v>417</v>
      </c>
      <c r="X4740" s="5" t="s">
        <v>417</v>
      </c>
      <c r="Y4740" s="5" t="s">
        <v>417</v>
      </c>
      <c r="Z4740" s="5" t="s">
        <v>417</v>
      </c>
      <c r="AA4740" s="5" t="s">
        <v>417</v>
      </c>
      <c r="AB4740" s="5" t="s">
        <v>30753</v>
      </c>
      <c r="AC4740" s="5" t="s">
        <v>30754</v>
      </c>
      <c r="AD4740" s="5"/>
      <c r="AE4740" s="5"/>
      <c r="AF4740" s="5"/>
    </row>
    <row r="4741" spans="1:32">
      <c r="A4741" s="5" t="s">
        <v>30755</v>
      </c>
      <c r="B4741" s="5" t="str">
        <f>IF(COUNTIF('Leads Priorizados INT'!M:M,A4741)&gt;0,"Sí","No")</f>
        <v>No</v>
      </c>
      <c r="C4741">
        <v>1</v>
      </c>
      <c r="D4741" s="6" t="s">
        <v>414</v>
      </c>
      <c r="E4741" s="5" t="s">
        <v>30756</v>
      </c>
      <c r="F4741" s="5" t="s">
        <v>152</v>
      </c>
      <c r="G4741" s="5" t="s">
        <v>19719</v>
      </c>
      <c r="H4741" s="7">
        <v>879935</v>
      </c>
      <c r="I4741" s="5">
        <v>5</v>
      </c>
      <c r="J4741" s="5">
        <v>1</v>
      </c>
      <c r="K4741" s="5" t="s">
        <v>30757</v>
      </c>
      <c r="L4741" s="5">
        <v>2.0500000000000001E-2</v>
      </c>
      <c r="M4741" s="8">
        <v>915003273</v>
      </c>
      <c r="N4741" s="8">
        <v>913920920</v>
      </c>
      <c r="O4741" s="8"/>
      <c r="P4741" s="8"/>
      <c r="Q4741" s="8"/>
      <c r="R4741" s="5" t="s">
        <v>417</v>
      </c>
      <c r="S4741" s="5" t="s">
        <v>417</v>
      </c>
      <c r="T4741" s="5" t="s">
        <v>417</v>
      </c>
      <c r="U4741" s="5" t="s">
        <v>417</v>
      </c>
      <c r="V4741" s="5" t="s">
        <v>417</v>
      </c>
      <c r="W4741" s="5" t="s">
        <v>417</v>
      </c>
      <c r="X4741" s="5" t="s">
        <v>417</v>
      </c>
      <c r="Y4741" s="5" t="s">
        <v>417</v>
      </c>
      <c r="Z4741" s="5" t="s">
        <v>417</v>
      </c>
      <c r="AA4741" s="5" t="s">
        <v>417</v>
      </c>
      <c r="AB4741" s="5" t="s">
        <v>30758</v>
      </c>
      <c r="AC4741" s="5" t="s">
        <v>30759</v>
      </c>
      <c r="AD4741" s="5" t="s">
        <v>30760</v>
      </c>
      <c r="AE4741" s="5" t="s">
        <v>30761</v>
      </c>
      <c r="AF4741" s="5"/>
    </row>
    <row r="4742" spans="1:32" hidden="1">
      <c r="A4742" s="5" t="s">
        <v>30762</v>
      </c>
      <c r="B4742" s="5" t="str">
        <f>IF(COUNTIF('Leads Priorizados INT'!M:M,A4742)&gt;0,"Sí","No")</f>
        <v>No</v>
      </c>
      <c r="C4742">
        <v>0</v>
      </c>
      <c r="D4742" s="6" t="s">
        <v>414</v>
      </c>
      <c r="E4742" s="5" t="s">
        <v>30763</v>
      </c>
      <c r="F4742" s="5" t="s">
        <v>152</v>
      </c>
      <c r="G4742" s="5" t="s">
        <v>1856</v>
      </c>
      <c r="H4742" s="7">
        <v>705513</v>
      </c>
      <c r="I4742" s="5">
        <v>3</v>
      </c>
      <c r="J4742" s="5">
        <v>1</v>
      </c>
      <c r="K4742" s="5" t="s">
        <v>30764</v>
      </c>
      <c r="L4742" s="5">
        <v>2.0500000000000001E-2</v>
      </c>
      <c r="M4742" s="8">
        <v>913600412</v>
      </c>
      <c r="N4742" s="8"/>
      <c r="O4742" s="8"/>
      <c r="P4742" s="8"/>
      <c r="Q4742" s="8"/>
      <c r="R4742" s="5" t="s">
        <v>417</v>
      </c>
      <c r="S4742" s="5" t="s">
        <v>417</v>
      </c>
      <c r="T4742" s="5" t="s">
        <v>417</v>
      </c>
      <c r="U4742" s="5" t="s">
        <v>417</v>
      </c>
      <c r="V4742" s="5" t="s">
        <v>417</v>
      </c>
      <c r="W4742" s="5" t="s">
        <v>417</v>
      </c>
      <c r="X4742" s="5" t="s">
        <v>417</v>
      </c>
      <c r="Y4742" s="5" t="s">
        <v>417</v>
      </c>
      <c r="Z4742" s="5" t="s">
        <v>417</v>
      </c>
      <c r="AA4742" s="5" t="s">
        <v>417</v>
      </c>
      <c r="AB4742" s="5"/>
      <c r="AC4742" s="5"/>
      <c r="AD4742" s="5"/>
      <c r="AE4742" s="5"/>
      <c r="AF4742" s="5"/>
    </row>
    <row r="4743" spans="1:32" hidden="1">
      <c r="A4743" s="5" t="s">
        <v>30765</v>
      </c>
      <c r="B4743" s="5" t="str">
        <f>IF(COUNTIF('Leads Priorizados INT'!M:M,A4743)&gt;0,"Sí","No")</f>
        <v>No</v>
      </c>
      <c r="C4743">
        <v>0</v>
      </c>
      <c r="D4743" s="6" t="s">
        <v>414</v>
      </c>
      <c r="E4743" s="5" t="s">
        <v>30766</v>
      </c>
      <c r="F4743" s="5" t="s">
        <v>152</v>
      </c>
      <c r="G4743" s="5" t="s">
        <v>2881</v>
      </c>
      <c r="H4743" s="7">
        <v>871859</v>
      </c>
      <c r="I4743" s="5">
        <v>8</v>
      </c>
      <c r="J4743" s="5">
        <v>1</v>
      </c>
      <c r="K4743" s="5" t="s">
        <v>30767</v>
      </c>
      <c r="L4743" s="5">
        <v>2.0500000000000001E-2</v>
      </c>
      <c r="M4743" s="8"/>
      <c r="N4743" s="8"/>
      <c r="O4743" s="8"/>
      <c r="P4743" s="8"/>
      <c r="Q4743" s="8"/>
      <c r="R4743" s="5" t="s">
        <v>417</v>
      </c>
      <c r="S4743" s="5" t="s">
        <v>417</v>
      </c>
      <c r="T4743" s="5" t="s">
        <v>417</v>
      </c>
      <c r="U4743" s="5" t="s">
        <v>417</v>
      </c>
      <c r="V4743" s="5" t="s">
        <v>417</v>
      </c>
      <c r="W4743" s="5" t="s">
        <v>417</v>
      </c>
      <c r="X4743" s="5" t="s">
        <v>417</v>
      </c>
      <c r="Y4743" s="5" t="s">
        <v>417</v>
      </c>
      <c r="Z4743" s="5" t="s">
        <v>417</v>
      </c>
      <c r="AA4743" s="5" t="s">
        <v>417</v>
      </c>
      <c r="AB4743" s="5"/>
      <c r="AC4743" s="5"/>
      <c r="AD4743" s="5"/>
      <c r="AE4743" s="5"/>
      <c r="AF4743" s="5"/>
    </row>
    <row r="4744" spans="1:32" hidden="1">
      <c r="A4744" s="5" t="s">
        <v>30768</v>
      </c>
      <c r="B4744" s="5" t="str">
        <f>IF(COUNTIF('Leads Priorizados INT'!M:M,A4744)&gt;0,"Sí","No")</f>
        <v>No</v>
      </c>
      <c r="C4744">
        <v>0</v>
      </c>
      <c r="D4744" s="6" t="s">
        <v>414</v>
      </c>
      <c r="E4744" s="5" t="s">
        <v>30769</v>
      </c>
      <c r="F4744" s="5" t="s">
        <v>3374</v>
      </c>
      <c r="G4744" s="5" t="s">
        <v>13003</v>
      </c>
      <c r="H4744" s="7">
        <v>656426</v>
      </c>
      <c r="I4744" s="5">
        <v>5</v>
      </c>
      <c r="J4744" s="5">
        <v>2</v>
      </c>
      <c r="K4744" s="5" t="s">
        <v>30770</v>
      </c>
      <c r="L4744" s="5">
        <v>2.0400000000000001E-2</v>
      </c>
      <c r="M4744" s="8">
        <v>968528341</v>
      </c>
      <c r="N4744" s="8">
        <v>968524117</v>
      </c>
      <c r="O4744" s="8">
        <v>968523311</v>
      </c>
      <c r="P4744" s="8"/>
      <c r="Q4744" s="8"/>
      <c r="R4744" s="5" t="s">
        <v>417</v>
      </c>
      <c r="S4744" s="5" t="s">
        <v>417</v>
      </c>
      <c r="T4744" s="5" t="s">
        <v>417</v>
      </c>
      <c r="U4744" s="5" t="s">
        <v>417</v>
      </c>
      <c r="V4744" s="5" t="s">
        <v>417</v>
      </c>
      <c r="W4744" s="5" t="s">
        <v>417</v>
      </c>
      <c r="X4744" s="5" t="s">
        <v>417</v>
      </c>
      <c r="Y4744" s="5" t="s">
        <v>417</v>
      </c>
      <c r="Z4744" s="5" t="s">
        <v>417</v>
      </c>
      <c r="AA4744" s="5" t="s">
        <v>417</v>
      </c>
      <c r="AB4744" s="5" t="s">
        <v>30771</v>
      </c>
      <c r="AC4744" s="5"/>
      <c r="AD4744" s="5"/>
      <c r="AE4744" s="5"/>
      <c r="AF4744" s="5"/>
    </row>
    <row r="4745" spans="1:32" hidden="1">
      <c r="A4745" s="5" t="s">
        <v>30772</v>
      </c>
      <c r="B4745" s="5" t="str">
        <f>IF(COUNTIF('Leads Priorizados INT'!M:M,A4745)&gt;0,"Sí","No")</f>
        <v>No</v>
      </c>
      <c r="C4745">
        <v>0</v>
      </c>
      <c r="D4745" s="6" t="s">
        <v>414</v>
      </c>
      <c r="E4745" s="5" t="s">
        <v>30773</v>
      </c>
      <c r="F4745" s="5" t="s">
        <v>431</v>
      </c>
      <c r="G4745" s="5" t="s">
        <v>13029</v>
      </c>
      <c r="H4745" s="7">
        <v>866501</v>
      </c>
      <c r="I4745" s="5">
        <v>8</v>
      </c>
      <c r="J4745" s="5">
        <v>1</v>
      </c>
      <c r="K4745" s="5" t="s">
        <v>30774</v>
      </c>
      <c r="L4745" s="5">
        <v>2.0400000000000001E-2</v>
      </c>
      <c r="M4745" s="8">
        <v>931220812</v>
      </c>
      <c r="N4745" s="8"/>
      <c r="O4745" s="8"/>
      <c r="P4745" s="8"/>
      <c r="Q4745" s="8"/>
      <c r="R4745" s="5" t="s">
        <v>417</v>
      </c>
      <c r="S4745" s="5" t="s">
        <v>417</v>
      </c>
      <c r="T4745" s="5" t="s">
        <v>417</v>
      </c>
      <c r="U4745" s="5" t="s">
        <v>417</v>
      </c>
      <c r="V4745" s="5" t="s">
        <v>417</v>
      </c>
      <c r="W4745" s="5" t="s">
        <v>417</v>
      </c>
      <c r="X4745" s="5" t="s">
        <v>417</v>
      </c>
      <c r="Y4745" s="5" t="s">
        <v>417</v>
      </c>
      <c r="Z4745" s="5" t="s">
        <v>417</v>
      </c>
      <c r="AA4745" s="5" t="s">
        <v>417</v>
      </c>
      <c r="AB4745" s="5"/>
      <c r="AC4745" s="5"/>
      <c r="AD4745" s="5"/>
      <c r="AE4745" s="5"/>
      <c r="AF4745" s="5"/>
    </row>
    <row r="4746" spans="1:32" hidden="1">
      <c r="A4746" s="5" t="s">
        <v>30775</v>
      </c>
      <c r="B4746" s="5" t="str">
        <f>IF(COUNTIF('Leads Priorizados INT'!M:M,A4746)&gt;0,"Sí","No")</f>
        <v>No</v>
      </c>
      <c r="C4746">
        <v>0</v>
      </c>
      <c r="D4746" s="6" t="s">
        <v>414</v>
      </c>
      <c r="E4746" s="5" t="s">
        <v>30776</v>
      </c>
      <c r="F4746" s="5" t="s">
        <v>152</v>
      </c>
      <c r="G4746" s="5" t="s">
        <v>13192</v>
      </c>
      <c r="H4746" s="7">
        <v>302372</v>
      </c>
      <c r="I4746" s="5">
        <v>4</v>
      </c>
      <c r="J4746" s="5">
        <v>4</v>
      </c>
      <c r="K4746" s="5" t="s">
        <v>30777</v>
      </c>
      <c r="L4746" s="5">
        <v>2.0400000000000001E-2</v>
      </c>
      <c r="M4746" s="8">
        <v>915188093</v>
      </c>
      <c r="N4746" s="8">
        <v>915180332</v>
      </c>
      <c r="O4746" s="8"/>
      <c r="P4746" s="8"/>
      <c r="Q4746" s="8"/>
      <c r="R4746" s="5" t="s">
        <v>417</v>
      </c>
      <c r="S4746" s="5" t="s">
        <v>417</v>
      </c>
      <c r="T4746" s="5" t="s">
        <v>417</v>
      </c>
      <c r="U4746" s="5" t="s">
        <v>417</v>
      </c>
      <c r="V4746" s="5" t="s">
        <v>417</v>
      </c>
      <c r="W4746" s="5" t="s">
        <v>417</v>
      </c>
      <c r="X4746" s="5" t="s">
        <v>417</v>
      </c>
      <c r="Y4746" s="5" t="s">
        <v>417</v>
      </c>
      <c r="Z4746" s="5" t="s">
        <v>417</v>
      </c>
      <c r="AA4746" s="5" t="s">
        <v>417</v>
      </c>
      <c r="AB4746" s="5" t="s">
        <v>30778</v>
      </c>
      <c r="AC4746" s="5" t="s">
        <v>30779</v>
      </c>
      <c r="AD4746" s="5"/>
      <c r="AE4746" s="5"/>
      <c r="AF4746" s="5"/>
    </row>
    <row r="4747" spans="1:32" hidden="1">
      <c r="A4747" s="5" t="s">
        <v>30780</v>
      </c>
      <c r="B4747" s="5" t="str">
        <f>IF(COUNTIF('Leads Priorizados INT'!M:M,A4747)&gt;0,"Sí","No")</f>
        <v>No</v>
      </c>
      <c r="C4747">
        <v>0</v>
      </c>
      <c r="D4747" s="6" t="s">
        <v>414</v>
      </c>
      <c r="E4747" s="5" t="s">
        <v>30781</v>
      </c>
      <c r="F4747" s="5" t="s">
        <v>3269</v>
      </c>
      <c r="G4747" s="5" t="s">
        <v>30782</v>
      </c>
      <c r="H4747" s="7">
        <v>311867</v>
      </c>
      <c r="I4747" s="5">
        <v>2</v>
      </c>
      <c r="J4747" s="5">
        <v>1</v>
      </c>
      <c r="K4747" s="5" t="s">
        <v>30783</v>
      </c>
      <c r="L4747" s="5">
        <v>2.0299999999999999E-2</v>
      </c>
      <c r="M4747" s="8">
        <v>987253411</v>
      </c>
      <c r="N4747" s="8">
        <v>987216108</v>
      </c>
      <c r="O4747" s="8"/>
      <c r="P4747" s="8"/>
      <c r="Q4747" s="8"/>
      <c r="R4747" s="5" t="s">
        <v>417</v>
      </c>
      <c r="S4747" s="5" t="s">
        <v>417</v>
      </c>
      <c r="T4747" s="5" t="s">
        <v>417</v>
      </c>
      <c r="U4747" s="5" t="s">
        <v>417</v>
      </c>
      <c r="V4747" s="5" t="s">
        <v>417</v>
      </c>
      <c r="W4747" s="5" t="s">
        <v>417</v>
      </c>
      <c r="X4747" s="5" t="s">
        <v>417</v>
      </c>
      <c r="Y4747" s="5" t="s">
        <v>417</v>
      </c>
      <c r="Z4747" s="5" t="s">
        <v>417</v>
      </c>
      <c r="AA4747" s="5" t="s">
        <v>417</v>
      </c>
      <c r="AB4747" s="5"/>
      <c r="AC4747" s="5"/>
      <c r="AD4747" s="5"/>
      <c r="AE4747" s="5"/>
      <c r="AF4747" s="5"/>
    </row>
    <row r="4748" spans="1:32" hidden="1">
      <c r="A4748" s="5" t="s">
        <v>30784</v>
      </c>
      <c r="B4748" s="5" t="str">
        <f>IF(COUNTIF('Leads Priorizados INT'!M:M,A4748)&gt;0,"Sí","No")</f>
        <v>No</v>
      </c>
      <c r="C4748">
        <v>0</v>
      </c>
      <c r="D4748" s="6" t="s">
        <v>430</v>
      </c>
      <c r="E4748" s="5" t="s">
        <v>30785</v>
      </c>
      <c r="F4748" s="5" t="s">
        <v>2631</v>
      </c>
      <c r="G4748" s="5" t="s">
        <v>30786</v>
      </c>
      <c r="H4748" s="7">
        <v>604373</v>
      </c>
      <c r="I4748" s="5">
        <v>1</v>
      </c>
      <c r="J4748" s="5">
        <v>2</v>
      </c>
      <c r="K4748" s="5" t="s">
        <v>30787</v>
      </c>
      <c r="L4748" s="5">
        <v>2.0299999999999999E-2</v>
      </c>
      <c r="M4748" s="8">
        <v>983404870</v>
      </c>
      <c r="N4748" s="8">
        <v>654444953</v>
      </c>
      <c r="O4748" s="8">
        <v>656758753</v>
      </c>
      <c r="P4748" s="8">
        <v>665755228</v>
      </c>
      <c r="Q4748" s="8">
        <v>663369970</v>
      </c>
      <c r="R4748" s="5" t="s">
        <v>417</v>
      </c>
      <c r="S4748" s="5" t="s">
        <v>417</v>
      </c>
      <c r="T4748" s="5" t="s">
        <v>417</v>
      </c>
      <c r="U4748" s="5" t="s">
        <v>417</v>
      </c>
      <c r="V4748" s="5" t="s">
        <v>417</v>
      </c>
      <c r="W4748" s="5" t="s">
        <v>417</v>
      </c>
      <c r="X4748" s="5" t="s">
        <v>417</v>
      </c>
      <c r="Y4748" s="5" t="s">
        <v>417</v>
      </c>
      <c r="Z4748" s="5" t="s">
        <v>417</v>
      </c>
      <c r="AA4748" s="5" t="s">
        <v>417</v>
      </c>
      <c r="AB4748" s="5"/>
      <c r="AC4748" s="5"/>
      <c r="AD4748" s="5"/>
      <c r="AE4748" s="5"/>
      <c r="AF4748" s="5"/>
    </row>
    <row r="4749" spans="1:32" hidden="1">
      <c r="A4749" s="5" t="s">
        <v>30788</v>
      </c>
      <c r="B4749" s="5" t="str">
        <f>IF(COUNTIF('Leads Priorizados INT'!M:M,A4749)&gt;0,"Sí","No")</f>
        <v>No</v>
      </c>
      <c r="C4749">
        <v>0</v>
      </c>
      <c r="D4749" s="6" t="s">
        <v>414</v>
      </c>
      <c r="E4749" s="5" t="s">
        <v>30789</v>
      </c>
      <c r="F4749" s="5" t="s">
        <v>152</v>
      </c>
      <c r="G4749" s="5" t="s">
        <v>3787</v>
      </c>
      <c r="H4749" s="7">
        <v>1010183</v>
      </c>
      <c r="I4749" s="5">
        <v>1</v>
      </c>
      <c r="J4749" s="5">
        <v>1</v>
      </c>
      <c r="K4749" s="5" t="s">
        <v>30790</v>
      </c>
      <c r="L4749" s="5">
        <v>2.0199999999999999E-2</v>
      </c>
      <c r="M4749" s="8"/>
      <c r="N4749" s="8"/>
      <c r="O4749" s="8"/>
      <c r="P4749" s="8"/>
      <c r="Q4749" s="8"/>
      <c r="R4749" s="5" t="s">
        <v>417</v>
      </c>
      <c r="S4749" s="5" t="s">
        <v>417</v>
      </c>
      <c r="T4749" s="5" t="s">
        <v>417</v>
      </c>
      <c r="U4749" s="5" t="s">
        <v>417</v>
      </c>
      <c r="V4749" s="5" t="s">
        <v>417</v>
      </c>
      <c r="W4749" s="5" t="s">
        <v>417</v>
      </c>
      <c r="X4749" s="5" t="s">
        <v>417</v>
      </c>
      <c r="Y4749" s="5" t="s">
        <v>417</v>
      </c>
      <c r="Z4749" s="5" t="s">
        <v>417</v>
      </c>
      <c r="AA4749" s="5" t="s">
        <v>417</v>
      </c>
      <c r="AB4749" s="5" t="s">
        <v>30791</v>
      </c>
      <c r="AC4749" s="5"/>
      <c r="AD4749" s="5"/>
      <c r="AE4749" s="5"/>
      <c r="AF4749" s="5"/>
    </row>
    <row r="4750" spans="1:32" hidden="1">
      <c r="A4750" s="5" t="s">
        <v>30792</v>
      </c>
      <c r="B4750" s="5" t="str">
        <f>IF(COUNTIF('Leads Priorizados INT'!M:M,A4750)&gt;0,"Sí","No")</f>
        <v>No</v>
      </c>
      <c r="C4750">
        <v>0</v>
      </c>
      <c r="D4750" s="6" t="s">
        <v>414</v>
      </c>
      <c r="E4750" s="5" t="s">
        <v>30793</v>
      </c>
      <c r="F4750" s="5" t="s">
        <v>152</v>
      </c>
      <c r="G4750" s="5" t="s">
        <v>1915</v>
      </c>
      <c r="H4750" s="7">
        <v>700613</v>
      </c>
      <c r="I4750" s="5">
        <v>3</v>
      </c>
      <c r="J4750" s="5">
        <v>1</v>
      </c>
      <c r="K4750" s="5" t="s">
        <v>30794</v>
      </c>
      <c r="L4750" s="5">
        <v>2.0199999999999999E-2</v>
      </c>
      <c r="M4750" s="8"/>
      <c r="N4750" s="8"/>
      <c r="O4750" s="8"/>
      <c r="P4750" s="8"/>
      <c r="Q4750" s="8"/>
      <c r="R4750" s="5" t="s">
        <v>417</v>
      </c>
      <c r="S4750" s="5" t="s">
        <v>417</v>
      </c>
      <c r="T4750" s="5" t="s">
        <v>417</v>
      </c>
      <c r="U4750" s="5" t="s">
        <v>417</v>
      </c>
      <c r="V4750" s="5" t="s">
        <v>417</v>
      </c>
      <c r="W4750" s="5" t="s">
        <v>417</v>
      </c>
      <c r="X4750" s="5" t="s">
        <v>417</v>
      </c>
      <c r="Y4750" s="5" t="s">
        <v>417</v>
      </c>
      <c r="Z4750" s="5" t="s">
        <v>417</v>
      </c>
      <c r="AA4750" s="5" t="s">
        <v>417</v>
      </c>
      <c r="AB4750" s="5"/>
      <c r="AC4750" s="5"/>
      <c r="AD4750" s="5"/>
      <c r="AE4750" s="5"/>
      <c r="AF4750" s="5"/>
    </row>
    <row r="4751" spans="1:32" hidden="1">
      <c r="A4751" s="5" t="s">
        <v>30795</v>
      </c>
      <c r="B4751" s="5" t="str">
        <f>IF(COUNTIF('Leads Priorizados INT'!M:M,A4751)&gt;0,"Sí","No")</f>
        <v>No</v>
      </c>
      <c r="C4751">
        <v>0</v>
      </c>
      <c r="D4751" s="6" t="s">
        <v>430</v>
      </c>
      <c r="E4751" s="5" t="s">
        <v>30796</v>
      </c>
      <c r="F4751" s="5" t="s">
        <v>700</v>
      </c>
      <c r="G4751" s="5" t="s">
        <v>16133</v>
      </c>
      <c r="H4751" s="7">
        <v>519039</v>
      </c>
      <c r="I4751" s="5">
        <v>5</v>
      </c>
      <c r="J4751" s="5">
        <v>2</v>
      </c>
      <c r="K4751" s="5" t="s">
        <v>30797</v>
      </c>
      <c r="L4751" s="5">
        <v>2.0199999999999999E-2</v>
      </c>
      <c r="M4751" s="8">
        <v>954044155</v>
      </c>
      <c r="N4751" s="8">
        <v>685243681</v>
      </c>
      <c r="O4751" s="8">
        <v>673060265</v>
      </c>
      <c r="P4751" s="8">
        <v>664323877</v>
      </c>
      <c r="Q4751" s="8">
        <v>655029754</v>
      </c>
      <c r="R4751" s="5" t="s">
        <v>417</v>
      </c>
      <c r="S4751" s="5" t="s">
        <v>417</v>
      </c>
      <c r="T4751" s="5" t="s">
        <v>417</v>
      </c>
      <c r="U4751" s="5" t="s">
        <v>417</v>
      </c>
      <c r="V4751" s="5" t="s">
        <v>417</v>
      </c>
      <c r="W4751" s="5" t="s">
        <v>417</v>
      </c>
      <c r="X4751" s="5" t="s">
        <v>417</v>
      </c>
      <c r="Y4751" s="5" t="s">
        <v>417</v>
      </c>
      <c r="Z4751" s="5" t="s">
        <v>417</v>
      </c>
      <c r="AA4751" s="5" t="s">
        <v>417</v>
      </c>
      <c r="AB4751" s="5"/>
      <c r="AC4751" s="5"/>
      <c r="AD4751" s="5"/>
      <c r="AE4751" s="5"/>
      <c r="AF4751" s="5"/>
    </row>
    <row r="4752" spans="1:32" hidden="1">
      <c r="A4752" s="5" t="s">
        <v>30798</v>
      </c>
      <c r="B4752" s="5" t="str">
        <f>IF(COUNTIF('Leads Priorizados INT'!M:M,A4752)&gt;0,"Sí","No")</f>
        <v>No</v>
      </c>
      <c r="C4752">
        <v>0</v>
      </c>
      <c r="D4752" s="6" t="s">
        <v>414</v>
      </c>
      <c r="E4752" s="5" t="s">
        <v>30799</v>
      </c>
      <c r="F4752" s="5" t="s">
        <v>152</v>
      </c>
      <c r="G4752" s="5" t="s">
        <v>3056</v>
      </c>
      <c r="H4752" s="7">
        <v>769167</v>
      </c>
      <c r="I4752" s="5">
        <v>1</v>
      </c>
      <c r="J4752" s="5">
        <v>1</v>
      </c>
      <c r="K4752" s="5" t="s">
        <v>30800</v>
      </c>
      <c r="L4752" s="5">
        <v>2.0199999999999999E-2</v>
      </c>
      <c r="M4752" s="8"/>
      <c r="N4752" s="8"/>
      <c r="O4752" s="8"/>
      <c r="P4752" s="8"/>
      <c r="Q4752" s="8"/>
      <c r="R4752" s="5" t="s">
        <v>417</v>
      </c>
      <c r="S4752" s="5" t="s">
        <v>417</v>
      </c>
      <c r="T4752" s="5" t="s">
        <v>417</v>
      </c>
      <c r="U4752" s="5" t="s">
        <v>417</v>
      </c>
      <c r="V4752" s="5" t="s">
        <v>417</v>
      </c>
      <c r="W4752" s="5" t="s">
        <v>417</v>
      </c>
      <c r="X4752" s="5" t="s">
        <v>417</v>
      </c>
      <c r="Y4752" s="5" t="s">
        <v>417</v>
      </c>
      <c r="Z4752" s="5" t="s">
        <v>417</v>
      </c>
      <c r="AA4752" s="5" t="s">
        <v>417</v>
      </c>
      <c r="AB4752" s="5"/>
      <c r="AC4752" s="5"/>
      <c r="AD4752" s="5"/>
      <c r="AE4752" s="5"/>
      <c r="AF4752" s="5"/>
    </row>
    <row r="4753" spans="1:32" hidden="1">
      <c r="A4753" s="5" t="s">
        <v>30801</v>
      </c>
      <c r="B4753" s="5" t="str">
        <f>IF(COUNTIF('Leads Priorizados INT'!M:M,A4753)&gt;0,"Sí","No")</f>
        <v>No</v>
      </c>
      <c r="C4753">
        <v>0</v>
      </c>
      <c r="D4753" s="6" t="s">
        <v>414</v>
      </c>
      <c r="E4753" s="5" t="s">
        <v>30802</v>
      </c>
      <c r="F4753" s="5" t="s">
        <v>5398</v>
      </c>
      <c r="G4753" s="5" t="s">
        <v>30803</v>
      </c>
      <c r="H4753" s="7">
        <v>526734</v>
      </c>
      <c r="I4753" s="5">
        <v>1</v>
      </c>
      <c r="J4753" s="5">
        <v>1</v>
      </c>
      <c r="K4753" s="5" t="s">
        <v>30804</v>
      </c>
      <c r="L4753" s="5">
        <v>2.01E-2</v>
      </c>
      <c r="M4753" s="8">
        <v>967512674</v>
      </c>
      <c r="N4753" s="8">
        <v>967247928</v>
      </c>
      <c r="O4753" s="8"/>
      <c r="P4753" s="8"/>
      <c r="Q4753" s="8"/>
      <c r="R4753" s="5" t="s">
        <v>417</v>
      </c>
      <c r="S4753" s="5" t="s">
        <v>417</v>
      </c>
      <c r="T4753" s="5" t="s">
        <v>417</v>
      </c>
      <c r="U4753" s="5" t="s">
        <v>417</v>
      </c>
      <c r="V4753" s="5" t="s">
        <v>417</v>
      </c>
      <c r="W4753" s="5" t="s">
        <v>417</v>
      </c>
      <c r="X4753" s="5" t="s">
        <v>417</v>
      </c>
      <c r="Y4753" s="5" t="s">
        <v>417</v>
      </c>
      <c r="Z4753" s="5" t="s">
        <v>417</v>
      </c>
      <c r="AA4753" s="5" t="s">
        <v>417</v>
      </c>
      <c r="AB4753" s="5" t="s">
        <v>30805</v>
      </c>
      <c r="AC4753" s="5"/>
      <c r="AD4753" s="5"/>
      <c r="AE4753" s="5"/>
      <c r="AF4753" s="5"/>
    </row>
    <row r="4754" spans="1:32" hidden="1">
      <c r="A4754" s="5" t="s">
        <v>30806</v>
      </c>
      <c r="B4754" s="5" t="str">
        <f>IF(COUNTIF('Leads Priorizados INT'!M:M,A4754)&gt;0,"Sí","No")</f>
        <v>No</v>
      </c>
      <c r="C4754">
        <v>0</v>
      </c>
      <c r="D4754" s="6" t="s">
        <v>414</v>
      </c>
      <c r="E4754" s="5" t="s">
        <v>30807</v>
      </c>
      <c r="F4754" s="5" t="s">
        <v>721</v>
      </c>
      <c r="G4754" s="5" t="s">
        <v>30808</v>
      </c>
      <c r="H4754" s="7">
        <v>1150000</v>
      </c>
      <c r="I4754" s="5">
        <v>2</v>
      </c>
      <c r="J4754" s="5">
        <v>2</v>
      </c>
      <c r="K4754" s="5" t="s">
        <v>30809</v>
      </c>
      <c r="L4754" s="5">
        <v>2.01E-2</v>
      </c>
      <c r="M4754" s="8">
        <v>928800239</v>
      </c>
      <c r="N4754" s="8">
        <v>928806985</v>
      </c>
      <c r="O4754" s="8">
        <v>928812082</v>
      </c>
      <c r="P4754" s="8"/>
      <c r="Q4754" s="8"/>
      <c r="R4754" s="5" t="s">
        <v>417</v>
      </c>
      <c r="S4754" s="5" t="s">
        <v>417</v>
      </c>
      <c r="T4754" s="5" t="s">
        <v>417</v>
      </c>
      <c r="U4754" s="5" t="s">
        <v>417</v>
      </c>
      <c r="V4754" s="5" t="s">
        <v>417</v>
      </c>
      <c r="W4754" s="5" t="s">
        <v>417</v>
      </c>
      <c r="X4754" s="5" t="s">
        <v>417</v>
      </c>
      <c r="Y4754" s="5" t="s">
        <v>417</v>
      </c>
      <c r="Z4754" s="5" t="s">
        <v>417</v>
      </c>
      <c r="AA4754" s="5" t="s">
        <v>417</v>
      </c>
      <c r="AB4754" s="5"/>
      <c r="AC4754" s="5"/>
      <c r="AD4754" s="5"/>
      <c r="AE4754" s="5"/>
      <c r="AF4754" s="5"/>
    </row>
    <row r="4755" spans="1:32" hidden="1">
      <c r="A4755" s="5" t="s">
        <v>30810</v>
      </c>
      <c r="B4755" s="5" t="str">
        <f>IF(COUNTIF('Leads Priorizados INT'!M:M,A4755)&gt;0,"Sí","No")</f>
        <v>No</v>
      </c>
      <c r="C4755">
        <v>0</v>
      </c>
      <c r="D4755" s="6" t="s">
        <v>414</v>
      </c>
      <c r="E4755" s="5" t="s">
        <v>30811</v>
      </c>
      <c r="F4755" s="5" t="s">
        <v>431</v>
      </c>
      <c r="G4755" s="5" t="s">
        <v>1370</v>
      </c>
      <c r="H4755" s="7">
        <v>417805</v>
      </c>
      <c r="I4755" s="5">
        <v>5</v>
      </c>
      <c r="J4755" s="5">
        <v>1</v>
      </c>
      <c r="K4755" s="5" t="s">
        <v>30812</v>
      </c>
      <c r="L4755" s="5">
        <v>0.02</v>
      </c>
      <c r="M4755" s="8"/>
      <c r="N4755" s="8"/>
      <c r="O4755" s="8"/>
      <c r="P4755" s="8"/>
      <c r="Q4755" s="8"/>
      <c r="R4755" s="5" t="s">
        <v>417</v>
      </c>
      <c r="S4755" s="5" t="s">
        <v>417</v>
      </c>
      <c r="T4755" s="5" t="s">
        <v>417</v>
      </c>
      <c r="U4755" s="5" t="s">
        <v>417</v>
      </c>
      <c r="V4755" s="5" t="s">
        <v>417</v>
      </c>
      <c r="W4755" s="5" t="s">
        <v>417</v>
      </c>
      <c r="X4755" s="5" t="s">
        <v>417</v>
      </c>
      <c r="Y4755" s="5" t="s">
        <v>417</v>
      </c>
      <c r="Z4755" s="5" t="s">
        <v>417</v>
      </c>
      <c r="AA4755" s="5" t="s">
        <v>417</v>
      </c>
      <c r="AB4755" s="5"/>
      <c r="AC4755" s="5"/>
      <c r="AD4755" s="5"/>
      <c r="AE4755" s="5"/>
      <c r="AF4755" s="5"/>
    </row>
    <row r="4756" spans="1:32" hidden="1">
      <c r="A4756" s="5" t="s">
        <v>30813</v>
      </c>
      <c r="B4756" s="5" t="str">
        <f>IF(COUNTIF('Leads Priorizados INT'!M:M,A4756)&gt;0,"Sí","No")</f>
        <v>No</v>
      </c>
      <c r="C4756">
        <v>0</v>
      </c>
      <c r="D4756" s="6" t="s">
        <v>414</v>
      </c>
      <c r="E4756" s="5" t="s">
        <v>30814</v>
      </c>
      <c r="F4756" s="5" t="s">
        <v>3740</v>
      </c>
      <c r="G4756" s="5" t="s">
        <v>9824</v>
      </c>
      <c r="H4756" s="7">
        <v>469933</v>
      </c>
      <c r="I4756" s="5">
        <v>4</v>
      </c>
      <c r="J4756" s="5">
        <v>1</v>
      </c>
      <c r="K4756" s="5" t="s">
        <v>30815</v>
      </c>
      <c r="L4756" s="5">
        <v>0.02</v>
      </c>
      <c r="M4756" s="8"/>
      <c r="N4756" s="8"/>
      <c r="O4756" s="8"/>
      <c r="P4756" s="8"/>
      <c r="Q4756" s="8"/>
      <c r="R4756" s="5" t="s">
        <v>417</v>
      </c>
      <c r="S4756" s="5" t="s">
        <v>417</v>
      </c>
      <c r="T4756" s="5" t="s">
        <v>417</v>
      </c>
      <c r="U4756" s="5" t="s">
        <v>417</v>
      </c>
      <c r="V4756" s="5" t="s">
        <v>417</v>
      </c>
      <c r="W4756" s="5" t="s">
        <v>417</v>
      </c>
      <c r="X4756" s="5" t="s">
        <v>417</v>
      </c>
      <c r="Y4756" s="5" t="s">
        <v>417</v>
      </c>
      <c r="Z4756" s="5" t="s">
        <v>417</v>
      </c>
      <c r="AA4756" s="5" t="s">
        <v>417</v>
      </c>
      <c r="AB4756" s="5"/>
      <c r="AC4756" s="5"/>
      <c r="AD4756" s="5"/>
      <c r="AE4756" s="5"/>
      <c r="AF4756" s="5"/>
    </row>
    <row r="4757" spans="1:32">
      <c r="A4757" s="5" t="s">
        <v>30816</v>
      </c>
      <c r="B4757" s="5" t="str">
        <f>IF(COUNTIF('Leads Priorizados INT'!M:M,A4757)&gt;0,"Sí","No")</f>
        <v>No</v>
      </c>
      <c r="C4757">
        <v>1</v>
      </c>
      <c r="D4757" s="6" t="s">
        <v>414</v>
      </c>
      <c r="E4757" s="5" t="s">
        <v>30817</v>
      </c>
      <c r="F4757" s="5" t="s">
        <v>152</v>
      </c>
      <c r="G4757" s="5" t="s">
        <v>1923</v>
      </c>
      <c r="H4757" s="7">
        <v>370396</v>
      </c>
      <c r="I4757" s="5">
        <v>4</v>
      </c>
      <c r="J4757" s="5">
        <v>1</v>
      </c>
      <c r="K4757" s="5" t="s">
        <v>30818</v>
      </c>
      <c r="L4757" s="5">
        <v>0.02</v>
      </c>
      <c r="M4757" s="8"/>
      <c r="N4757" s="8"/>
      <c r="O4757" s="8"/>
      <c r="P4757" s="8"/>
      <c r="Q4757" s="8"/>
      <c r="R4757" s="5" t="s">
        <v>417</v>
      </c>
      <c r="S4757" s="5" t="s">
        <v>417</v>
      </c>
      <c r="T4757" s="5" t="s">
        <v>417</v>
      </c>
      <c r="U4757" s="5" t="s">
        <v>417</v>
      </c>
      <c r="V4757" s="5" t="s">
        <v>417</v>
      </c>
      <c r="W4757" s="5" t="s">
        <v>417</v>
      </c>
      <c r="X4757" s="5" t="s">
        <v>417</v>
      </c>
      <c r="Y4757" s="5" t="s">
        <v>417</v>
      </c>
      <c r="Z4757" s="5" t="s">
        <v>417</v>
      </c>
      <c r="AA4757" s="5" t="s">
        <v>417</v>
      </c>
      <c r="AB4757" s="5"/>
      <c r="AC4757" s="5"/>
      <c r="AD4757" s="5"/>
      <c r="AE4757" s="5"/>
      <c r="AF4757" s="5"/>
    </row>
    <row r="4758" spans="1:32" hidden="1">
      <c r="A4758" s="5" t="s">
        <v>30819</v>
      </c>
      <c r="B4758" s="5" t="str">
        <f>IF(COUNTIF('Leads Priorizados INT'!M:M,A4758)&gt;0,"Sí","No")</f>
        <v>No</v>
      </c>
      <c r="C4758">
        <v>0</v>
      </c>
      <c r="D4758" s="6" t="s">
        <v>1234</v>
      </c>
      <c r="E4758" s="5" t="s">
        <v>30820</v>
      </c>
      <c r="F4758" s="5" t="s">
        <v>152</v>
      </c>
      <c r="G4758" s="5" t="s">
        <v>14460</v>
      </c>
      <c r="H4758" s="7">
        <v>591627</v>
      </c>
      <c r="I4758" s="5">
        <v>8</v>
      </c>
      <c r="J4758" s="5">
        <v>1</v>
      </c>
      <c r="K4758" s="5" t="s">
        <v>30821</v>
      </c>
      <c r="L4758" s="5">
        <v>0.02</v>
      </c>
      <c r="M4758" s="8">
        <v>653114949</v>
      </c>
      <c r="N4758" s="8">
        <v>640571283</v>
      </c>
      <c r="O4758" s="8"/>
      <c r="P4758" s="8"/>
      <c r="Q4758" s="8"/>
      <c r="R4758" s="5" t="s">
        <v>417</v>
      </c>
      <c r="S4758" s="5" t="s">
        <v>417</v>
      </c>
      <c r="T4758" s="5" t="s">
        <v>417</v>
      </c>
      <c r="U4758" s="5" t="s">
        <v>417</v>
      </c>
      <c r="V4758" s="5" t="s">
        <v>417</v>
      </c>
      <c r="W4758" s="5" t="s">
        <v>417</v>
      </c>
      <c r="X4758" s="5" t="s">
        <v>417</v>
      </c>
      <c r="Y4758" s="5" t="s">
        <v>417</v>
      </c>
      <c r="Z4758" s="5" t="s">
        <v>417</v>
      </c>
      <c r="AA4758" s="5" t="s">
        <v>417</v>
      </c>
      <c r="AB4758" s="5"/>
      <c r="AC4758" s="5"/>
      <c r="AD4758" s="5"/>
      <c r="AE4758" s="5"/>
      <c r="AF4758" s="5"/>
    </row>
    <row r="4759" spans="1:32" hidden="1">
      <c r="A4759" s="5" t="s">
        <v>30822</v>
      </c>
      <c r="B4759" s="5" t="str">
        <f>IF(COUNTIF('Leads Priorizados INT'!M:M,A4759)&gt;0,"Sí","No")</f>
        <v>No</v>
      </c>
      <c r="C4759">
        <v>0</v>
      </c>
      <c r="D4759" s="6" t="s">
        <v>414</v>
      </c>
      <c r="E4759" s="5" t="s">
        <v>30823</v>
      </c>
      <c r="F4759" s="5" t="s">
        <v>931</v>
      </c>
      <c r="G4759" s="5" t="s">
        <v>10421</v>
      </c>
      <c r="H4759" s="7">
        <v>652399</v>
      </c>
      <c r="I4759" s="5">
        <v>4</v>
      </c>
      <c r="J4759" s="5">
        <v>1</v>
      </c>
      <c r="K4759" s="5" t="s">
        <v>30824</v>
      </c>
      <c r="L4759" s="5">
        <v>1.9900000000000001E-2</v>
      </c>
      <c r="M4759" s="8"/>
      <c r="N4759" s="8"/>
      <c r="O4759" s="8"/>
      <c r="P4759" s="8"/>
      <c r="Q4759" s="8"/>
      <c r="R4759" s="5" t="s">
        <v>417</v>
      </c>
      <c r="S4759" s="5" t="s">
        <v>417</v>
      </c>
      <c r="T4759" s="5" t="s">
        <v>417</v>
      </c>
      <c r="U4759" s="5" t="s">
        <v>417</v>
      </c>
      <c r="V4759" s="5" t="s">
        <v>417</v>
      </c>
      <c r="W4759" s="5" t="s">
        <v>417</v>
      </c>
      <c r="X4759" s="5" t="s">
        <v>417</v>
      </c>
      <c r="Y4759" s="5" t="s">
        <v>417</v>
      </c>
      <c r="Z4759" s="5" t="s">
        <v>417</v>
      </c>
      <c r="AA4759" s="5" t="s">
        <v>417</v>
      </c>
      <c r="AB4759" s="5"/>
      <c r="AC4759" s="5"/>
      <c r="AD4759" s="5"/>
      <c r="AE4759" s="5"/>
      <c r="AF4759" s="5"/>
    </row>
    <row r="4760" spans="1:32" hidden="1">
      <c r="A4760" s="5" t="s">
        <v>30825</v>
      </c>
      <c r="B4760" s="5" t="str">
        <f>IF(COUNTIF('Leads Priorizados INT'!M:M,A4760)&gt;0,"Sí","No")</f>
        <v>No</v>
      </c>
      <c r="C4760">
        <v>0</v>
      </c>
      <c r="D4760" s="6" t="s">
        <v>414</v>
      </c>
      <c r="E4760" s="5" t="s">
        <v>30826</v>
      </c>
      <c r="F4760" s="5" t="s">
        <v>3740</v>
      </c>
      <c r="G4760" s="5" t="s">
        <v>17412</v>
      </c>
      <c r="H4760" s="7">
        <v>4599062</v>
      </c>
      <c r="I4760" s="5">
        <v>4</v>
      </c>
      <c r="J4760" s="5">
        <v>4</v>
      </c>
      <c r="K4760" s="5" t="s">
        <v>30827</v>
      </c>
      <c r="L4760" s="5">
        <v>1.9900000000000001E-2</v>
      </c>
      <c r="M4760" s="8">
        <v>956383820</v>
      </c>
      <c r="N4760" s="8">
        <v>956966880</v>
      </c>
      <c r="O4760" s="8"/>
      <c r="P4760" s="8"/>
      <c r="Q4760" s="8"/>
      <c r="R4760" s="5" t="s">
        <v>417</v>
      </c>
      <c r="S4760" s="5" t="s">
        <v>417</v>
      </c>
      <c r="T4760" s="5" t="s">
        <v>417</v>
      </c>
      <c r="U4760" s="5" t="s">
        <v>417</v>
      </c>
      <c r="V4760" s="5" t="s">
        <v>417</v>
      </c>
      <c r="W4760" s="5" t="s">
        <v>417</v>
      </c>
      <c r="X4760" s="5" t="s">
        <v>417</v>
      </c>
      <c r="Y4760" s="5" t="s">
        <v>417</v>
      </c>
      <c r="Z4760" s="5" t="s">
        <v>417</v>
      </c>
      <c r="AA4760" s="5" t="s">
        <v>417</v>
      </c>
      <c r="AB4760" s="5"/>
      <c r="AC4760" s="5"/>
      <c r="AD4760" s="5"/>
      <c r="AE4760" s="5"/>
      <c r="AF4760" s="5"/>
    </row>
    <row r="4761" spans="1:32" hidden="1">
      <c r="A4761" s="5" t="s">
        <v>30828</v>
      </c>
      <c r="B4761" s="5" t="str">
        <f>IF(COUNTIF('Leads Priorizados INT'!M:M,A4761)&gt;0,"Sí","No")</f>
        <v>No</v>
      </c>
      <c r="C4761">
        <v>0</v>
      </c>
      <c r="D4761" s="6" t="s">
        <v>414</v>
      </c>
      <c r="E4761" s="5" t="s">
        <v>30829</v>
      </c>
      <c r="F4761" s="5" t="s">
        <v>721</v>
      </c>
      <c r="G4761" s="5" t="s">
        <v>30830</v>
      </c>
      <c r="H4761" s="7">
        <v>4624560</v>
      </c>
      <c r="I4761" s="5">
        <v>11</v>
      </c>
      <c r="J4761" s="5">
        <v>2</v>
      </c>
      <c r="K4761" s="5" t="s">
        <v>30831</v>
      </c>
      <c r="L4761" s="5">
        <v>1.9900000000000001E-2</v>
      </c>
      <c r="M4761" s="8"/>
      <c r="N4761" s="8"/>
      <c r="O4761" s="8"/>
      <c r="P4761" s="8"/>
      <c r="Q4761" s="8"/>
      <c r="R4761" s="5" t="s">
        <v>417</v>
      </c>
      <c r="S4761" s="5" t="s">
        <v>417</v>
      </c>
      <c r="T4761" s="5" t="s">
        <v>417</v>
      </c>
      <c r="U4761" s="5" t="s">
        <v>417</v>
      </c>
      <c r="V4761" s="5" t="s">
        <v>417</v>
      </c>
      <c r="W4761" s="5" t="s">
        <v>417</v>
      </c>
      <c r="X4761" s="5" t="s">
        <v>417</v>
      </c>
      <c r="Y4761" s="5" t="s">
        <v>417</v>
      </c>
      <c r="Z4761" s="5" t="s">
        <v>417</v>
      </c>
      <c r="AA4761" s="5" t="s">
        <v>417</v>
      </c>
      <c r="AB4761" s="5"/>
      <c r="AC4761" s="5"/>
      <c r="AD4761" s="5"/>
      <c r="AE4761" s="5"/>
      <c r="AF4761" s="5"/>
    </row>
    <row r="4762" spans="1:32" hidden="1">
      <c r="A4762" s="5" t="s">
        <v>30832</v>
      </c>
      <c r="B4762" s="5" t="str">
        <f>IF(COUNTIF('Leads Priorizados INT'!M:M,A4762)&gt;0,"Sí","No")</f>
        <v>No</v>
      </c>
      <c r="C4762">
        <v>0</v>
      </c>
      <c r="D4762" s="6" t="s">
        <v>414</v>
      </c>
      <c r="E4762" s="5" t="s">
        <v>30833</v>
      </c>
      <c r="F4762" s="5" t="s">
        <v>152</v>
      </c>
      <c r="G4762" s="5" t="s">
        <v>12853</v>
      </c>
      <c r="H4762" s="7">
        <v>688378</v>
      </c>
      <c r="I4762" s="5">
        <v>2</v>
      </c>
      <c r="J4762" s="5">
        <v>1</v>
      </c>
      <c r="K4762" s="5" t="s">
        <v>30834</v>
      </c>
      <c r="L4762" s="5">
        <v>1.9900000000000001E-2</v>
      </c>
      <c r="M4762" s="8"/>
      <c r="N4762" s="8"/>
      <c r="O4762" s="8"/>
      <c r="P4762" s="8"/>
      <c r="Q4762" s="8"/>
      <c r="R4762" s="5" t="s">
        <v>417</v>
      </c>
      <c r="S4762" s="5" t="s">
        <v>417</v>
      </c>
      <c r="T4762" s="5" t="s">
        <v>417</v>
      </c>
      <c r="U4762" s="5" t="s">
        <v>417</v>
      </c>
      <c r="V4762" s="5" t="s">
        <v>417</v>
      </c>
      <c r="W4762" s="5" t="s">
        <v>417</v>
      </c>
      <c r="X4762" s="5" t="s">
        <v>417</v>
      </c>
      <c r="Y4762" s="5" t="s">
        <v>417</v>
      </c>
      <c r="Z4762" s="5" t="s">
        <v>417</v>
      </c>
      <c r="AA4762" s="5" t="s">
        <v>417</v>
      </c>
      <c r="AB4762" s="5"/>
      <c r="AC4762" s="5"/>
      <c r="AD4762" s="5"/>
      <c r="AE4762" s="5"/>
      <c r="AF4762" s="5"/>
    </row>
    <row r="4763" spans="1:32" hidden="1">
      <c r="A4763" s="5" t="s">
        <v>30835</v>
      </c>
      <c r="B4763" s="5" t="str">
        <f>IF(COUNTIF('Leads Priorizados INT'!M:M,A4763)&gt;0,"Sí","No")</f>
        <v>No</v>
      </c>
      <c r="C4763">
        <v>0</v>
      </c>
      <c r="D4763" s="6" t="s">
        <v>414</v>
      </c>
      <c r="E4763" s="5" t="s">
        <v>30836</v>
      </c>
      <c r="F4763" s="5" t="s">
        <v>2926</v>
      </c>
      <c r="G4763" s="5" t="s">
        <v>30837</v>
      </c>
      <c r="H4763" s="7">
        <v>753570</v>
      </c>
      <c r="I4763" s="5">
        <v>11</v>
      </c>
      <c r="J4763" s="5">
        <v>4</v>
      </c>
      <c r="K4763" s="5" t="s">
        <v>30838</v>
      </c>
      <c r="L4763" s="5">
        <v>1.9800000000000002E-2</v>
      </c>
      <c r="M4763" s="8">
        <v>985339914</v>
      </c>
      <c r="N4763" s="8">
        <v>985195556</v>
      </c>
      <c r="O4763" s="8">
        <v>985320478</v>
      </c>
      <c r="P4763" s="8">
        <v>984392805</v>
      </c>
      <c r="Q4763" s="8">
        <v>984847100</v>
      </c>
      <c r="R4763" s="5" t="s">
        <v>417</v>
      </c>
      <c r="S4763" s="5" t="s">
        <v>417</v>
      </c>
      <c r="T4763" s="5" t="s">
        <v>417</v>
      </c>
      <c r="U4763" s="5" t="s">
        <v>417</v>
      </c>
      <c r="V4763" s="5" t="s">
        <v>417</v>
      </c>
      <c r="W4763" s="5" t="s">
        <v>417</v>
      </c>
      <c r="X4763" s="5" t="s">
        <v>417</v>
      </c>
      <c r="Y4763" s="5" t="s">
        <v>417</v>
      </c>
      <c r="Z4763" s="5" t="s">
        <v>417</v>
      </c>
      <c r="AA4763" s="5" t="s">
        <v>417</v>
      </c>
      <c r="AB4763" s="5" t="s">
        <v>30839</v>
      </c>
      <c r="AC4763" s="5" t="s">
        <v>30840</v>
      </c>
      <c r="AD4763" s="5" t="s">
        <v>30841</v>
      </c>
      <c r="AE4763" s="5"/>
      <c r="AF4763" s="5"/>
    </row>
    <row r="4764" spans="1:32" hidden="1">
      <c r="A4764" s="5" t="s">
        <v>30842</v>
      </c>
      <c r="B4764" s="5" t="str">
        <f>IF(COUNTIF('Leads Priorizados INT'!M:M,A4764)&gt;0,"Sí","No")</f>
        <v>No</v>
      </c>
      <c r="C4764">
        <v>0</v>
      </c>
      <c r="D4764" s="6" t="s">
        <v>414</v>
      </c>
      <c r="E4764" s="5" t="s">
        <v>30843</v>
      </c>
      <c r="F4764" s="5" t="s">
        <v>1328</v>
      </c>
      <c r="G4764" s="5" t="s">
        <v>30844</v>
      </c>
      <c r="H4764" s="7">
        <v>698591</v>
      </c>
      <c r="I4764" s="5">
        <v>1</v>
      </c>
      <c r="J4764" s="5">
        <v>1</v>
      </c>
      <c r="K4764" s="5" t="s">
        <v>30845</v>
      </c>
      <c r="L4764" s="5">
        <v>1.9800000000000002E-2</v>
      </c>
      <c r="M4764" s="8"/>
      <c r="N4764" s="8"/>
      <c r="O4764" s="8"/>
      <c r="P4764" s="8"/>
      <c r="Q4764" s="8"/>
      <c r="R4764" s="5" t="s">
        <v>417</v>
      </c>
      <c r="S4764" s="5" t="s">
        <v>417</v>
      </c>
      <c r="T4764" s="5" t="s">
        <v>417</v>
      </c>
      <c r="U4764" s="5" t="s">
        <v>417</v>
      </c>
      <c r="V4764" s="5" t="s">
        <v>417</v>
      </c>
      <c r="W4764" s="5" t="s">
        <v>417</v>
      </c>
      <c r="X4764" s="5" t="s">
        <v>417</v>
      </c>
      <c r="Y4764" s="5" t="s">
        <v>417</v>
      </c>
      <c r="Z4764" s="5" t="s">
        <v>417</v>
      </c>
      <c r="AA4764" s="5" t="s">
        <v>417</v>
      </c>
      <c r="AB4764" s="5"/>
      <c r="AC4764" s="5"/>
      <c r="AD4764" s="5"/>
      <c r="AE4764" s="5"/>
      <c r="AF4764" s="5"/>
    </row>
    <row r="4765" spans="1:32" hidden="1">
      <c r="A4765" s="5" t="s">
        <v>30846</v>
      </c>
      <c r="B4765" s="5" t="str">
        <f>IF(COUNTIF('Leads Priorizados INT'!M:M,A4765)&gt;0,"Sí","No")</f>
        <v>No</v>
      </c>
      <c r="C4765">
        <v>0</v>
      </c>
      <c r="D4765" s="6" t="s">
        <v>414</v>
      </c>
      <c r="E4765" s="5" t="s">
        <v>30847</v>
      </c>
      <c r="F4765" s="5" t="s">
        <v>152</v>
      </c>
      <c r="G4765" s="5" t="s">
        <v>780</v>
      </c>
      <c r="H4765" s="7">
        <v>821377</v>
      </c>
      <c r="I4765" s="5">
        <v>7</v>
      </c>
      <c r="J4765" s="5">
        <v>1</v>
      </c>
      <c r="K4765" s="5" t="s">
        <v>30848</v>
      </c>
      <c r="L4765" s="5">
        <v>1.9800000000000002E-2</v>
      </c>
      <c r="M4765" s="8">
        <v>914119671</v>
      </c>
      <c r="N4765" s="8"/>
      <c r="O4765" s="8"/>
      <c r="P4765" s="8"/>
      <c r="Q4765" s="8"/>
      <c r="R4765" s="5" t="s">
        <v>417</v>
      </c>
      <c r="S4765" s="5" t="s">
        <v>417</v>
      </c>
      <c r="T4765" s="5" t="s">
        <v>417</v>
      </c>
      <c r="U4765" s="5" t="s">
        <v>417</v>
      </c>
      <c r="V4765" s="5" t="s">
        <v>417</v>
      </c>
      <c r="W4765" s="5" t="s">
        <v>417</v>
      </c>
      <c r="X4765" s="5" t="s">
        <v>417</v>
      </c>
      <c r="Y4765" s="5" t="s">
        <v>417</v>
      </c>
      <c r="Z4765" s="5" t="s">
        <v>417</v>
      </c>
      <c r="AA4765" s="5" t="s">
        <v>417</v>
      </c>
      <c r="AB4765" s="5" t="s">
        <v>30849</v>
      </c>
      <c r="AC4765" s="5" t="s">
        <v>30850</v>
      </c>
      <c r="AD4765" s="5"/>
      <c r="AE4765" s="5"/>
      <c r="AF4765" s="5"/>
    </row>
    <row r="4766" spans="1:32" hidden="1">
      <c r="A4766" s="5" t="s">
        <v>30851</v>
      </c>
      <c r="B4766" s="5" t="str">
        <f>IF(COUNTIF('Leads Priorizados INT'!M:M,A4766)&gt;0,"Sí","No")</f>
        <v>No</v>
      </c>
      <c r="C4766">
        <v>0</v>
      </c>
      <c r="D4766" s="6" t="s">
        <v>414</v>
      </c>
      <c r="E4766" s="5" t="s">
        <v>30852</v>
      </c>
      <c r="F4766" s="5" t="s">
        <v>152</v>
      </c>
      <c r="G4766" s="5" t="s">
        <v>1894</v>
      </c>
      <c r="H4766" s="7">
        <v>715097</v>
      </c>
      <c r="I4766" s="5">
        <v>7</v>
      </c>
      <c r="J4766" s="5">
        <v>1</v>
      </c>
      <c r="K4766" s="5" t="s">
        <v>30853</v>
      </c>
      <c r="L4766" s="5">
        <v>1.9800000000000002E-2</v>
      </c>
      <c r="M4766" s="8"/>
      <c r="N4766" s="8"/>
      <c r="O4766" s="8"/>
      <c r="P4766" s="8"/>
      <c r="Q4766" s="8"/>
      <c r="R4766" s="5" t="s">
        <v>417</v>
      </c>
      <c r="S4766" s="5" t="s">
        <v>417</v>
      </c>
      <c r="T4766" s="5" t="s">
        <v>417</v>
      </c>
      <c r="U4766" s="5" t="s">
        <v>417</v>
      </c>
      <c r="V4766" s="5" t="s">
        <v>417</v>
      </c>
      <c r="W4766" s="5" t="s">
        <v>417</v>
      </c>
      <c r="X4766" s="5" t="s">
        <v>417</v>
      </c>
      <c r="Y4766" s="5" t="s">
        <v>417</v>
      </c>
      <c r="Z4766" s="5" t="s">
        <v>417</v>
      </c>
      <c r="AA4766" s="5" t="s">
        <v>417</v>
      </c>
      <c r="AB4766" s="5"/>
      <c r="AC4766" s="5"/>
      <c r="AD4766" s="5"/>
      <c r="AE4766" s="5"/>
      <c r="AF4766" s="5"/>
    </row>
    <row r="4767" spans="1:32" hidden="1">
      <c r="A4767" s="5" t="s">
        <v>30854</v>
      </c>
      <c r="B4767" s="5" t="str">
        <f>IF(COUNTIF('Leads Priorizados INT'!M:M,A4767)&gt;0,"Sí","No")</f>
        <v>No</v>
      </c>
      <c r="C4767">
        <v>0</v>
      </c>
      <c r="D4767" s="6" t="s">
        <v>414</v>
      </c>
      <c r="E4767" s="5" t="s">
        <v>30855</v>
      </c>
      <c r="F4767" s="5" t="s">
        <v>873</v>
      </c>
      <c r="G4767" s="5" t="s">
        <v>23823</v>
      </c>
      <c r="H4767" s="7">
        <v>642798</v>
      </c>
      <c r="I4767" s="5">
        <v>3</v>
      </c>
      <c r="J4767" s="5">
        <v>1</v>
      </c>
      <c r="K4767" s="5" t="s">
        <v>30856</v>
      </c>
      <c r="L4767" s="5">
        <v>1.9800000000000002E-2</v>
      </c>
      <c r="M4767" s="8">
        <v>952794398</v>
      </c>
      <c r="N4767" s="8"/>
      <c r="O4767" s="8"/>
      <c r="P4767" s="8"/>
      <c r="Q4767" s="8"/>
      <c r="R4767" s="5" t="s">
        <v>417</v>
      </c>
      <c r="S4767" s="5" t="s">
        <v>417</v>
      </c>
      <c r="T4767" s="5" t="s">
        <v>417</v>
      </c>
      <c r="U4767" s="5" t="s">
        <v>417</v>
      </c>
      <c r="V4767" s="5" t="s">
        <v>417</v>
      </c>
      <c r="W4767" s="5" t="s">
        <v>417</v>
      </c>
      <c r="X4767" s="5" t="s">
        <v>417</v>
      </c>
      <c r="Y4767" s="5" t="s">
        <v>417</v>
      </c>
      <c r="Z4767" s="5" t="s">
        <v>417</v>
      </c>
      <c r="AA4767" s="5" t="s">
        <v>417</v>
      </c>
      <c r="AB4767" s="5"/>
      <c r="AC4767" s="5"/>
      <c r="AD4767" s="5"/>
      <c r="AE4767" s="5"/>
      <c r="AF4767" s="5"/>
    </row>
    <row r="4768" spans="1:32" hidden="1">
      <c r="A4768" s="5" t="s">
        <v>30857</v>
      </c>
      <c r="B4768" s="5" t="str">
        <f>IF(COUNTIF('Leads Priorizados INT'!M:M,A4768)&gt;0,"Sí","No")</f>
        <v>No</v>
      </c>
      <c r="C4768">
        <v>0</v>
      </c>
      <c r="D4768" s="6" t="s">
        <v>430</v>
      </c>
      <c r="E4768" s="5" t="s">
        <v>30858</v>
      </c>
      <c r="F4768" s="5" t="s">
        <v>152</v>
      </c>
      <c r="G4768" s="5" t="s">
        <v>2624</v>
      </c>
      <c r="H4768" s="7">
        <v>339594</v>
      </c>
      <c r="I4768" s="5">
        <v>8</v>
      </c>
      <c r="J4768" s="5">
        <v>1</v>
      </c>
      <c r="K4768" s="5" t="s">
        <v>30859</v>
      </c>
      <c r="L4768" s="5">
        <v>1.9699999999999999E-2</v>
      </c>
      <c r="M4768" s="8">
        <v>692237573</v>
      </c>
      <c r="N4768" s="8"/>
      <c r="O4768" s="8"/>
      <c r="P4768" s="8"/>
      <c r="Q4768" s="8"/>
      <c r="R4768" s="5" t="s">
        <v>417</v>
      </c>
      <c r="S4768" s="5" t="s">
        <v>417</v>
      </c>
      <c r="T4768" s="5" t="s">
        <v>417</v>
      </c>
      <c r="U4768" s="5" t="s">
        <v>417</v>
      </c>
      <c r="V4768" s="5" t="s">
        <v>417</v>
      </c>
      <c r="W4768" s="5" t="s">
        <v>417</v>
      </c>
      <c r="X4768" s="5" t="s">
        <v>417</v>
      </c>
      <c r="Y4768" s="5" t="s">
        <v>417</v>
      </c>
      <c r="Z4768" s="5" t="s">
        <v>417</v>
      </c>
      <c r="AA4768" s="5" t="s">
        <v>417</v>
      </c>
      <c r="AB4768" s="5"/>
      <c r="AC4768" s="5"/>
      <c r="AD4768" s="5"/>
      <c r="AE4768" s="5"/>
      <c r="AF4768" s="5"/>
    </row>
    <row r="4769" spans="1:32" hidden="1">
      <c r="A4769" s="5" t="s">
        <v>30860</v>
      </c>
      <c r="B4769" s="5" t="str">
        <f>IF(COUNTIF('Leads Priorizados INT'!M:M,A4769)&gt;0,"Sí","No")</f>
        <v>No</v>
      </c>
      <c r="C4769">
        <v>0</v>
      </c>
      <c r="D4769" s="6" t="s">
        <v>414</v>
      </c>
      <c r="E4769" s="5" t="s">
        <v>30861</v>
      </c>
      <c r="F4769" s="5" t="s">
        <v>873</v>
      </c>
      <c r="G4769" s="5" t="s">
        <v>15415</v>
      </c>
      <c r="H4769" s="7">
        <v>571280</v>
      </c>
      <c r="I4769" s="5">
        <v>1</v>
      </c>
      <c r="J4769" s="5">
        <v>1</v>
      </c>
      <c r="K4769" s="5" t="s">
        <v>30862</v>
      </c>
      <c r="L4769" s="5">
        <v>1.9699999999999999E-2</v>
      </c>
      <c r="M4769" s="8"/>
      <c r="N4769" s="8"/>
      <c r="O4769" s="8"/>
      <c r="P4769" s="8"/>
      <c r="Q4769" s="8"/>
      <c r="R4769" s="5" t="s">
        <v>417</v>
      </c>
      <c r="S4769" s="5" t="s">
        <v>417</v>
      </c>
      <c r="T4769" s="5" t="s">
        <v>417</v>
      </c>
      <c r="U4769" s="5" t="s">
        <v>417</v>
      </c>
      <c r="V4769" s="5" t="s">
        <v>417</v>
      </c>
      <c r="W4769" s="5" t="s">
        <v>417</v>
      </c>
      <c r="X4769" s="5" t="s">
        <v>417</v>
      </c>
      <c r="Y4769" s="5" t="s">
        <v>417</v>
      </c>
      <c r="Z4769" s="5" t="s">
        <v>417</v>
      </c>
      <c r="AA4769" s="5" t="s">
        <v>417</v>
      </c>
      <c r="AB4769" s="5"/>
      <c r="AC4769" s="5"/>
      <c r="AD4769" s="5"/>
      <c r="AE4769" s="5"/>
      <c r="AF4769" s="5"/>
    </row>
    <row r="4770" spans="1:32" hidden="1">
      <c r="A4770" s="5" t="s">
        <v>30863</v>
      </c>
      <c r="B4770" s="5" t="str">
        <f>IF(COUNTIF('Leads Priorizados INT'!M:M,A4770)&gt;0,"Sí","No")</f>
        <v>No</v>
      </c>
      <c r="C4770">
        <v>0</v>
      </c>
      <c r="D4770" s="6" t="s">
        <v>1534</v>
      </c>
      <c r="E4770" s="5" t="s">
        <v>30864</v>
      </c>
      <c r="F4770" s="5" t="s">
        <v>152</v>
      </c>
      <c r="G4770" s="5" t="s">
        <v>9383</v>
      </c>
      <c r="H4770" s="7">
        <v>621076</v>
      </c>
      <c r="I4770" s="5">
        <v>10</v>
      </c>
      <c r="J4770" s="5">
        <v>2</v>
      </c>
      <c r="K4770" s="5" t="s">
        <v>30865</v>
      </c>
      <c r="L4770" s="5">
        <v>1.9599999999999999E-2</v>
      </c>
      <c r="M4770" s="8">
        <v>918305883</v>
      </c>
      <c r="N4770" s="8"/>
      <c r="O4770" s="8"/>
      <c r="P4770" s="8"/>
      <c r="Q4770" s="8"/>
      <c r="R4770" s="5" t="s">
        <v>417</v>
      </c>
      <c r="S4770" s="5" t="s">
        <v>417</v>
      </c>
      <c r="T4770" s="5" t="s">
        <v>417</v>
      </c>
      <c r="U4770" s="5" t="s">
        <v>417</v>
      </c>
      <c r="V4770" s="5" t="s">
        <v>417</v>
      </c>
      <c r="W4770" s="5" t="s">
        <v>417</v>
      </c>
      <c r="X4770" s="5" t="s">
        <v>417</v>
      </c>
      <c r="Y4770" s="5" t="s">
        <v>417</v>
      </c>
      <c r="Z4770" s="5" t="s">
        <v>417</v>
      </c>
      <c r="AA4770" s="5" t="s">
        <v>417</v>
      </c>
      <c r="AB4770" s="5"/>
      <c r="AC4770" s="5"/>
      <c r="AD4770" s="5"/>
      <c r="AE4770" s="5"/>
      <c r="AF4770" s="5"/>
    </row>
    <row r="4771" spans="1:32" hidden="1">
      <c r="A4771" s="5" t="s">
        <v>30866</v>
      </c>
      <c r="B4771" s="5" t="str">
        <f>IF(COUNTIF('Leads Priorizados INT'!M:M,A4771)&gt;0,"Sí","No")</f>
        <v>No</v>
      </c>
      <c r="C4771">
        <v>0</v>
      </c>
      <c r="D4771" s="6" t="s">
        <v>414</v>
      </c>
      <c r="E4771" s="5" t="s">
        <v>30867</v>
      </c>
      <c r="F4771" s="5" t="s">
        <v>497</v>
      </c>
      <c r="G4771" s="5" t="s">
        <v>19468</v>
      </c>
      <c r="H4771" s="7">
        <v>547611</v>
      </c>
      <c r="I4771" s="5">
        <v>19</v>
      </c>
      <c r="J4771" s="5">
        <v>1</v>
      </c>
      <c r="K4771" s="5" t="s">
        <v>30868</v>
      </c>
      <c r="L4771" s="5">
        <v>1.95E-2</v>
      </c>
      <c r="M4771" s="8">
        <v>971417740</v>
      </c>
      <c r="N4771" s="8"/>
      <c r="O4771" s="8"/>
      <c r="P4771" s="8"/>
      <c r="Q4771" s="8"/>
      <c r="R4771" s="5" t="s">
        <v>417</v>
      </c>
      <c r="S4771" s="5" t="s">
        <v>417</v>
      </c>
      <c r="T4771" s="5" t="s">
        <v>417</v>
      </c>
      <c r="U4771" s="5" t="s">
        <v>417</v>
      </c>
      <c r="V4771" s="5" t="s">
        <v>417</v>
      </c>
      <c r="W4771" s="5" t="s">
        <v>417</v>
      </c>
      <c r="X4771" s="5" t="s">
        <v>417</v>
      </c>
      <c r="Y4771" s="5" t="s">
        <v>417</v>
      </c>
      <c r="Z4771" s="5" t="s">
        <v>417</v>
      </c>
      <c r="AA4771" s="5" t="s">
        <v>417</v>
      </c>
      <c r="AB4771" s="5"/>
      <c r="AC4771" s="5"/>
      <c r="AD4771" s="5"/>
      <c r="AE4771" s="5"/>
      <c r="AF4771" s="5"/>
    </row>
    <row r="4772" spans="1:32" hidden="1">
      <c r="A4772" s="5" t="s">
        <v>30869</v>
      </c>
      <c r="B4772" s="5" t="str">
        <f>IF(COUNTIF('Leads Priorizados INT'!M:M,A4772)&gt;0,"Sí","No")</f>
        <v>No</v>
      </c>
      <c r="C4772">
        <v>0</v>
      </c>
      <c r="D4772" s="6" t="s">
        <v>414</v>
      </c>
      <c r="E4772" s="5" t="s">
        <v>30870</v>
      </c>
      <c r="F4772" s="5" t="s">
        <v>431</v>
      </c>
      <c r="G4772" s="5" t="s">
        <v>2199</v>
      </c>
      <c r="H4772" s="7">
        <v>1416924</v>
      </c>
      <c r="I4772" s="5">
        <v>2</v>
      </c>
      <c r="J4772" s="5">
        <v>2</v>
      </c>
      <c r="K4772" s="5" t="s">
        <v>30871</v>
      </c>
      <c r="L4772" s="5">
        <v>1.95E-2</v>
      </c>
      <c r="M4772" s="8"/>
      <c r="N4772" s="8"/>
      <c r="O4772" s="8"/>
      <c r="P4772" s="8"/>
      <c r="Q4772" s="8"/>
      <c r="R4772" s="5" t="s">
        <v>417</v>
      </c>
      <c r="S4772" s="5" t="s">
        <v>417</v>
      </c>
      <c r="T4772" s="5" t="s">
        <v>417</v>
      </c>
      <c r="U4772" s="5" t="s">
        <v>417</v>
      </c>
      <c r="V4772" s="5" t="s">
        <v>417</v>
      </c>
      <c r="W4772" s="5" t="s">
        <v>417</v>
      </c>
      <c r="X4772" s="5" t="s">
        <v>417</v>
      </c>
      <c r="Y4772" s="5" t="s">
        <v>417</v>
      </c>
      <c r="Z4772" s="5" t="s">
        <v>417</v>
      </c>
      <c r="AA4772" s="5" t="s">
        <v>417</v>
      </c>
      <c r="AB4772" s="5"/>
      <c r="AC4772" s="5"/>
      <c r="AD4772" s="5"/>
      <c r="AE4772" s="5"/>
      <c r="AF4772" s="5"/>
    </row>
    <row r="4773" spans="1:32" hidden="1">
      <c r="A4773" s="5" t="s">
        <v>30872</v>
      </c>
      <c r="B4773" s="5" t="str">
        <f>IF(COUNTIF('Leads Priorizados INT'!M:M,A4773)&gt;0,"Sí","No")</f>
        <v>No</v>
      </c>
      <c r="C4773">
        <v>0</v>
      </c>
      <c r="D4773" s="6" t="s">
        <v>414</v>
      </c>
      <c r="E4773" s="5" t="s">
        <v>30873</v>
      </c>
      <c r="F4773" s="5" t="s">
        <v>152</v>
      </c>
      <c r="G4773" s="5" t="s">
        <v>1535</v>
      </c>
      <c r="H4773" s="7">
        <v>314000</v>
      </c>
      <c r="I4773" s="5">
        <v>1</v>
      </c>
      <c r="J4773" s="5">
        <v>1</v>
      </c>
      <c r="K4773" s="5" t="s">
        <v>30874</v>
      </c>
      <c r="L4773" s="5">
        <v>1.95E-2</v>
      </c>
      <c r="M4773" s="8">
        <v>916629133</v>
      </c>
      <c r="N4773" s="8">
        <v>916572943</v>
      </c>
      <c r="O4773" s="8"/>
      <c r="P4773" s="8"/>
      <c r="Q4773" s="8"/>
      <c r="R4773" s="5" t="s">
        <v>417</v>
      </c>
      <c r="S4773" s="5" t="s">
        <v>417</v>
      </c>
      <c r="T4773" s="5" t="s">
        <v>417</v>
      </c>
      <c r="U4773" s="5" t="s">
        <v>417</v>
      </c>
      <c r="V4773" s="5" t="s">
        <v>417</v>
      </c>
      <c r="W4773" s="5" t="s">
        <v>417</v>
      </c>
      <c r="X4773" s="5" t="s">
        <v>417</v>
      </c>
      <c r="Y4773" s="5" t="s">
        <v>417</v>
      </c>
      <c r="Z4773" s="5" t="s">
        <v>417</v>
      </c>
      <c r="AA4773" s="5" t="s">
        <v>417</v>
      </c>
      <c r="AB4773" s="5"/>
      <c r="AC4773" s="5"/>
      <c r="AD4773" s="5"/>
      <c r="AE4773" s="5"/>
      <c r="AF4773" s="5"/>
    </row>
    <row r="4774" spans="1:32" hidden="1">
      <c r="A4774" s="5" t="s">
        <v>30875</v>
      </c>
      <c r="B4774" s="5" t="str">
        <f>IF(COUNTIF('Leads Priorizados INT'!M:M,A4774)&gt;0,"Sí","No")</f>
        <v>No</v>
      </c>
      <c r="C4774">
        <v>0</v>
      </c>
      <c r="D4774" s="6" t="s">
        <v>521</v>
      </c>
      <c r="E4774" s="5" t="s">
        <v>30876</v>
      </c>
      <c r="F4774" s="5" t="s">
        <v>431</v>
      </c>
      <c r="G4774" s="5" t="s">
        <v>1094</v>
      </c>
      <c r="H4774" s="7">
        <v>5281590</v>
      </c>
      <c r="I4774" s="5">
        <v>29</v>
      </c>
      <c r="J4774" s="5">
        <v>1</v>
      </c>
      <c r="K4774" s="5" t="s">
        <v>30877</v>
      </c>
      <c r="L4774" s="5">
        <v>1.9400000000000001E-2</v>
      </c>
      <c r="M4774" s="8">
        <v>933102360</v>
      </c>
      <c r="N4774" s="8">
        <v>932884062</v>
      </c>
      <c r="O4774" s="8">
        <v>692677402</v>
      </c>
      <c r="P4774" s="8">
        <v>678711336</v>
      </c>
      <c r="Q4774" s="8">
        <v>678711304</v>
      </c>
      <c r="R4774" s="5" t="s">
        <v>417</v>
      </c>
      <c r="S4774" s="5" t="s">
        <v>417</v>
      </c>
      <c r="T4774" s="5" t="s">
        <v>417</v>
      </c>
      <c r="U4774" s="5" t="s">
        <v>417</v>
      </c>
      <c r="V4774" s="5" t="s">
        <v>417</v>
      </c>
      <c r="W4774" s="5" t="s">
        <v>417</v>
      </c>
      <c r="X4774" s="5" t="s">
        <v>417</v>
      </c>
      <c r="Y4774" s="5" t="s">
        <v>417</v>
      </c>
      <c r="Z4774" s="5" t="s">
        <v>417</v>
      </c>
      <c r="AA4774" s="5" t="s">
        <v>417</v>
      </c>
      <c r="AB4774" s="5" t="s">
        <v>30878</v>
      </c>
      <c r="AC4774" s="5" t="s">
        <v>30879</v>
      </c>
      <c r="AD4774" s="5"/>
      <c r="AE4774" s="5"/>
      <c r="AF4774" s="5"/>
    </row>
    <row r="4775" spans="1:32" hidden="1">
      <c r="A4775" s="5" t="s">
        <v>30880</v>
      </c>
      <c r="B4775" s="5" t="str">
        <f>IF(COUNTIF('Leads Priorizados INT'!M:M,A4775)&gt;0,"Sí","No")</f>
        <v>No</v>
      </c>
      <c r="C4775">
        <v>0</v>
      </c>
      <c r="D4775" s="6" t="s">
        <v>414</v>
      </c>
      <c r="E4775" s="5" t="s">
        <v>30881</v>
      </c>
      <c r="F4775" s="5" t="s">
        <v>431</v>
      </c>
      <c r="G4775" s="5" t="s">
        <v>1612</v>
      </c>
      <c r="H4775" s="7">
        <v>683678</v>
      </c>
      <c r="I4775" s="5">
        <v>3</v>
      </c>
      <c r="J4775" s="5">
        <v>1</v>
      </c>
      <c r="K4775" s="5" t="s">
        <v>30882</v>
      </c>
      <c r="L4775" s="5">
        <v>1.9400000000000001E-2</v>
      </c>
      <c r="M4775" s="8">
        <v>934579299</v>
      </c>
      <c r="N4775" s="8">
        <v>630819849</v>
      </c>
      <c r="O4775" s="8"/>
      <c r="P4775" s="8"/>
      <c r="Q4775" s="8"/>
      <c r="R4775" s="5" t="s">
        <v>417</v>
      </c>
      <c r="S4775" s="5" t="s">
        <v>417</v>
      </c>
      <c r="T4775" s="5" t="s">
        <v>417</v>
      </c>
      <c r="U4775" s="5" t="s">
        <v>417</v>
      </c>
      <c r="V4775" s="5" t="s">
        <v>417</v>
      </c>
      <c r="W4775" s="5" t="s">
        <v>417</v>
      </c>
      <c r="X4775" s="5" t="s">
        <v>417</v>
      </c>
      <c r="Y4775" s="5" t="s">
        <v>417</v>
      </c>
      <c r="Z4775" s="5" t="s">
        <v>417</v>
      </c>
      <c r="AA4775" s="5" t="s">
        <v>417</v>
      </c>
      <c r="AB4775" s="5" t="s">
        <v>30883</v>
      </c>
      <c r="AC4775" s="5"/>
      <c r="AD4775" s="5"/>
      <c r="AE4775" s="5"/>
      <c r="AF4775" s="5"/>
    </row>
    <row r="4776" spans="1:32">
      <c r="A4776" s="5" t="s">
        <v>30884</v>
      </c>
      <c r="B4776" s="5" t="str">
        <f>IF(COUNTIF('Leads Priorizados INT'!M:M,A4776)&gt;0,"Sí","No")</f>
        <v>No</v>
      </c>
      <c r="C4776">
        <v>1</v>
      </c>
      <c r="D4776" s="6" t="s">
        <v>414</v>
      </c>
      <c r="E4776" s="5" t="s">
        <v>30885</v>
      </c>
      <c r="F4776" s="5" t="s">
        <v>769</v>
      </c>
      <c r="G4776" s="5" t="s">
        <v>10270</v>
      </c>
      <c r="H4776" s="7">
        <v>565290</v>
      </c>
      <c r="I4776" s="5">
        <v>1</v>
      </c>
      <c r="J4776" s="5">
        <v>1</v>
      </c>
      <c r="K4776" s="5" t="s">
        <v>30886</v>
      </c>
      <c r="L4776" s="5">
        <v>1.9400000000000001E-2</v>
      </c>
      <c r="M4776" s="8"/>
      <c r="N4776" s="8"/>
      <c r="O4776" s="8"/>
      <c r="P4776" s="8"/>
      <c r="Q4776" s="8"/>
      <c r="R4776" s="5" t="s">
        <v>417</v>
      </c>
      <c r="S4776" s="5" t="s">
        <v>417</v>
      </c>
      <c r="T4776" s="5" t="s">
        <v>417</v>
      </c>
      <c r="U4776" s="5" t="s">
        <v>417</v>
      </c>
      <c r="V4776" s="5" t="s">
        <v>417</v>
      </c>
      <c r="W4776" s="5" t="s">
        <v>417</v>
      </c>
      <c r="X4776" s="5" t="s">
        <v>417</v>
      </c>
      <c r="Y4776" s="5" t="s">
        <v>417</v>
      </c>
      <c r="Z4776" s="5" t="s">
        <v>417</v>
      </c>
      <c r="AA4776" s="5" t="s">
        <v>417</v>
      </c>
      <c r="AB4776" s="5"/>
      <c r="AC4776" s="5"/>
      <c r="AD4776" s="5"/>
      <c r="AE4776" s="5"/>
      <c r="AF4776" s="5"/>
    </row>
    <row r="4777" spans="1:32" hidden="1">
      <c r="A4777" s="5" t="s">
        <v>30887</v>
      </c>
      <c r="B4777" s="5" t="str">
        <f>IF(COUNTIF('Leads Priorizados INT'!M:M,A4777)&gt;0,"Sí","No")</f>
        <v>No</v>
      </c>
      <c r="C4777">
        <v>0</v>
      </c>
      <c r="D4777" s="6" t="s">
        <v>414</v>
      </c>
      <c r="E4777" s="5" t="s">
        <v>30888</v>
      </c>
      <c r="F4777" s="5" t="s">
        <v>152</v>
      </c>
      <c r="G4777" s="5" t="s">
        <v>3758</v>
      </c>
      <c r="H4777" s="7">
        <v>664996</v>
      </c>
      <c r="I4777" s="5">
        <v>2</v>
      </c>
      <c r="J4777" s="5">
        <v>1</v>
      </c>
      <c r="K4777" s="5" t="s">
        <v>30889</v>
      </c>
      <c r="L4777" s="5">
        <v>1.9400000000000001E-2</v>
      </c>
      <c r="M4777" s="8"/>
      <c r="N4777" s="8"/>
      <c r="O4777" s="8"/>
      <c r="P4777" s="8"/>
      <c r="Q4777" s="8"/>
      <c r="R4777" s="5" t="s">
        <v>417</v>
      </c>
      <c r="S4777" s="5" t="s">
        <v>417</v>
      </c>
      <c r="T4777" s="5" t="s">
        <v>417</v>
      </c>
      <c r="U4777" s="5" t="s">
        <v>417</v>
      </c>
      <c r="V4777" s="5" t="s">
        <v>417</v>
      </c>
      <c r="W4777" s="5" t="s">
        <v>417</v>
      </c>
      <c r="X4777" s="5" t="s">
        <v>417</v>
      </c>
      <c r="Y4777" s="5" t="s">
        <v>417</v>
      </c>
      <c r="Z4777" s="5" t="s">
        <v>417</v>
      </c>
      <c r="AA4777" s="5" t="s">
        <v>417</v>
      </c>
      <c r="AB4777" s="5"/>
      <c r="AC4777" s="5"/>
      <c r="AD4777" s="5"/>
      <c r="AE4777" s="5"/>
      <c r="AF4777" s="5"/>
    </row>
    <row r="4778" spans="1:32" hidden="1">
      <c r="A4778" s="5" t="s">
        <v>30890</v>
      </c>
      <c r="B4778" s="5" t="str">
        <f>IF(COUNTIF('Leads Priorizados INT'!M:M,A4778)&gt;0,"Sí","No")</f>
        <v>No</v>
      </c>
      <c r="C4778">
        <v>0</v>
      </c>
      <c r="D4778" s="6" t="s">
        <v>414</v>
      </c>
      <c r="E4778" s="5" t="s">
        <v>30891</v>
      </c>
      <c r="F4778" s="5" t="s">
        <v>431</v>
      </c>
      <c r="G4778" s="5" t="s">
        <v>15811</v>
      </c>
      <c r="H4778" s="7">
        <v>850000</v>
      </c>
      <c r="I4778" s="5">
        <v>3</v>
      </c>
      <c r="J4778" s="5">
        <v>2</v>
      </c>
      <c r="K4778" s="5" t="s">
        <v>30892</v>
      </c>
      <c r="L4778" s="5">
        <v>1.9300000000000001E-2</v>
      </c>
      <c r="M4778" s="8"/>
      <c r="N4778" s="8"/>
      <c r="O4778" s="8"/>
      <c r="P4778" s="8"/>
      <c r="Q4778" s="8"/>
      <c r="R4778" s="5" t="s">
        <v>417</v>
      </c>
      <c r="S4778" s="5" t="s">
        <v>417</v>
      </c>
      <c r="T4778" s="5" t="s">
        <v>417</v>
      </c>
      <c r="U4778" s="5" t="s">
        <v>417</v>
      </c>
      <c r="V4778" s="5" t="s">
        <v>417</v>
      </c>
      <c r="W4778" s="5" t="s">
        <v>417</v>
      </c>
      <c r="X4778" s="5" t="s">
        <v>417</v>
      </c>
      <c r="Y4778" s="5" t="s">
        <v>417</v>
      </c>
      <c r="Z4778" s="5" t="s">
        <v>417</v>
      </c>
      <c r="AA4778" s="5" t="s">
        <v>417</v>
      </c>
      <c r="AB4778" s="5"/>
      <c r="AC4778" s="5"/>
      <c r="AD4778" s="5"/>
      <c r="AE4778" s="5"/>
      <c r="AF4778" s="5"/>
    </row>
    <row r="4779" spans="1:32" hidden="1">
      <c r="A4779" s="5" t="s">
        <v>30893</v>
      </c>
      <c r="B4779" s="5" t="str">
        <f>IF(COUNTIF('Leads Priorizados INT'!M:M,A4779)&gt;0,"Sí","No")</f>
        <v>No</v>
      </c>
      <c r="C4779">
        <v>0</v>
      </c>
      <c r="D4779" s="6" t="s">
        <v>414</v>
      </c>
      <c r="E4779" s="5" t="s">
        <v>30894</v>
      </c>
      <c r="F4779" s="5" t="s">
        <v>1065</v>
      </c>
      <c r="G4779" s="5" t="s">
        <v>30895</v>
      </c>
      <c r="H4779" s="7">
        <v>1434734</v>
      </c>
      <c r="I4779" s="5">
        <v>5</v>
      </c>
      <c r="J4779" s="5">
        <v>1</v>
      </c>
      <c r="K4779" s="5" t="s">
        <v>30896</v>
      </c>
      <c r="L4779" s="5">
        <v>1.9300000000000001E-2</v>
      </c>
      <c r="M4779" s="8"/>
      <c r="N4779" s="8"/>
      <c r="O4779" s="8"/>
      <c r="P4779" s="8"/>
      <c r="Q4779" s="8"/>
      <c r="R4779" s="5" t="s">
        <v>417</v>
      </c>
      <c r="S4779" s="5" t="s">
        <v>417</v>
      </c>
      <c r="T4779" s="5" t="s">
        <v>417</v>
      </c>
      <c r="U4779" s="5" t="s">
        <v>417</v>
      </c>
      <c r="V4779" s="5" t="s">
        <v>417</v>
      </c>
      <c r="W4779" s="5" t="s">
        <v>417</v>
      </c>
      <c r="X4779" s="5" t="s">
        <v>417</v>
      </c>
      <c r="Y4779" s="5" t="s">
        <v>417</v>
      </c>
      <c r="Z4779" s="5" t="s">
        <v>417</v>
      </c>
      <c r="AA4779" s="5" t="s">
        <v>417</v>
      </c>
      <c r="AB4779" s="5"/>
      <c r="AC4779" s="5"/>
      <c r="AD4779" s="5"/>
      <c r="AE4779" s="5"/>
      <c r="AF4779" s="5"/>
    </row>
    <row r="4780" spans="1:32" hidden="1">
      <c r="A4780" s="5" t="s">
        <v>30897</v>
      </c>
      <c r="B4780" s="5" t="str">
        <f>IF(COUNTIF('Leads Priorizados INT'!M:M,A4780)&gt;0,"Sí","No")</f>
        <v>No</v>
      </c>
      <c r="C4780">
        <v>0</v>
      </c>
      <c r="D4780" s="6" t="s">
        <v>414</v>
      </c>
      <c r="E4780" s="5" t="s">
        <v>30898</v>
      </c>
      <c r="F4780" s="5" t="s">
        <v>873</v>
      </c>
      <c r="G4780" s="5" t="s">
        <v>30899</v>
      </c>
      <c r="H4780" s="7">
        <v>868424</v>
      </c>
      <c r="I4780" s="5">
        <v>7</v>
      </c>
      <c r="J4780" s="5">
        <v>3</v>
      </c>
      <c r="K4780" s="5" t="s">
        <v>30900</v>
      </c>
      <c r="L4780" s="5">
        <v>1.9300000000000001E-2</v>
      </c>
      <c r="M4780" s="8">
        <v>951278942</v>
      </c>
      <c r="N4780" s="8">
        <v>696721860</v>
      </c>
      <c r="O4780" s="8">
        <v>639438944</v>
      </c>
      <c r="P4780" s="8"/>
      <c r="Q4780" s="8"/>
      <c r="R4780" s="5" t="s">
        <v>417</v>
      </c>
      <c r="S4780" s="5" t="s">
        <v>417</v>
      </c>
      <c r="T4780" s="5" t="s">
        <v>417</v>
      </c>
      <c r="U4780" s="5" t="s">
        <v>417</v>
      </c>
      <c r="V4780" s="5" t="s">
        <v>417</v>
      </c>
      <c r="W4780" s="5" t="s">
        <v>417</v>
      </c>
      <c r="X4780" s="5" t="s">
        <v>417</v>
      </c>
      <c r="Y4780" s="5" t="s">
        <v>417</v>
      </c>
      <c r="Z4780" s="5" t="s">
        <v>417</v>
      </c>
      <c r="AA4780" s="5" t="s">
        <v>417</v>
      </c>
      <c r="AB4780" s="5"/>
      <c r="AC4780" s="5"/>
      <c r="AD4780" s="5"/>
      <c r="AE4780" s="5"/>
      <c r="AF4780" s="5"/>
    </row>
    <row r="4781" spans="1:32" hidden="1">
      <c r="A4781" s="5" t="s">
        <v>30901</v>
      </c>
      <c r="B4781" s="5" t="str">
        <f>IF(COUNTIF('Leads Priorizados INT'!M:M,A4781)&gt;0,"Sí","No")</f>
        <v>No</v>
      </c>
      <c r="C4781">
        <v>0</v>
      </c>
      <c r="D4781" s="6" t="s">
        <v>430</v>
      </c>
      <c r="E4781" s="5" t="s">
        <v>30902</v>
      </c>
      <c r="F4781" s="5" t="s">
        <v>1382</v>
      </c>
      <c r="G4781" s="5" t="s">
        <v>9926</v>
      </c>
      <c r="H4781" s="7">
        <v>1289856</v>
      </c>
      <c r="I4781" s="5">
        <v>5</v>
      </c>
      <c r="J4781" s="5">
        <v>1</v>
      </c>
      <c r="K4781" s="5" t="s">
        <v>30903</v>
      </c>
      <c r="L4781" s="5">
        <v>1.9300000000000001E-2</v>
      </c>
      <c r="M4781" s="8">
        <v>963228879</v>
      </c>
      <c r="N4781" s="8">
        <v>607543979</v>
      </c>
      <c r="O4781" s="8"/>
      <c r="P4781" s="8"/>
      <c r="Q4781" s="8"/>
      <c r="R4781" s="5" t="s">
        <v>417</v>
      </c>
      <c r="S4781" s="5" t="s">
        <v>417</v>
      </c>
      <c r="T4781" s="5" t="s">
        <v>417</v>
      </c>
      <c r="U4781" s="5" t="s">
        <v>417</v>
      </c>
      <c r="V4781" s="5" t="s">
        <v>417</v>
      </c>
      <c r="W4781" s="5" t="s">
        <v>417</v>
      </c>
      <c r="X4781" s="5" t="s">
        <v>417</v>
      </c>
      <c r="Y4781" s="5" t="s">
        <v>417</v>
      </c>
      <c r="Z4781" s="5" t="s">
        <v>417</v>
      </c>
      <c r="AA4781" s="5" t="s">
        <v>417</v>
      </c>
      <c r="AB4781" s="5"/>
      <c r="AC4781" s="5"/>
      <c r="AD4781" s="5"/>
      <c r="AE4781" s="5"/>
      <c r="AF4781" s="5"/>
    </row>
    <row r="4782" spans="1:32" hidden="1">
      <c r="A4782" s="5" t="s">
        <v>30904</v>
      </c>
      <c r="B4782" s="5" t="str">
        <f>IF(COUNTIF('Leads Priorizados INT'!M:M,A4782)&gt;0,"Sí","No")</f>
        <v>No</v>
      </c>
      <c r="C4782">
        <v>0</v>
      </c>
      <c r="D4782" s="6" t="s">
        <v>430</v>
      </c>
      <c r="E4782" s="5" t="s">
        <v>30905</v>
      </c>
      <c r="F4782" s="5" t="s">
        <v>12657</v>
      </c>
      <c r="G4782" s="5" t="s">
        <v>25892</v>
      </c>
      <c r="H4782" s="7">
        <v>2891789</v>
      </c>
      <c r="I4782" s="5">
        <v>13</v>
      </c>
      <c r="J4782" s="5">
        <v>3</v>
      </c>
      <c r="K4782" s="5" t="s">
        <v>30906</v>
      </c>
      <c r="L4782" s="5">
        <v>1.9199999999999998E-2</v>
      </c>
      <c r="M4782" s="8">
        <v>974269824</v>
      </c>
      <c r="N4782" s="8">
        <v>974269823</v>
      </c>
      <c r="O4782" s="8">
        <v>974269746</v>
      </c>
      <c r="P4782" s="8">
        <v>913028633</v>
      </c>
      <c r="Q4782" s="8">
        <v>692049733</v>
      </c>
      <c r="R4782" s="5" t="s">
        <v>417</v>
      </c>
      <c r="S4782" s="5" t="s">
        <v>417</v>
      </c>
      <c r="T4782" s="5" t="s">
        <v>417</v>
      </c>
      <c r="U4782" s="5" t="s">
        <v>417</v>
      </c>
      <c r="V4782" s="5" t="s">
        <v>417</v>
      </c>
      <c r="W4782" s="5" t="s">
        <v>417</v>
      </c>
      <c r="X4782" s="5" t="s">
        <v>417</v>
      </c>
      <c r="Y4782" s="5" t="s">
        <v>417</v>
      </c>
      <c r="Z4782" s="5" t="s">
        <v>417</v>
      </c>
      <c r="AA4782" s="5" t="s">
        <v>417</v>
      </c>
      <c r="AB4782" s="5" t="s">
        <v>30907</v>
      </c>
      <c r="AC4782" s="5" t="s">
        <v>30908</v>
      </c>
      <c r="AD4782" s="5" t="s">
        <v>30909</v>
      </c>
      <c r="AE4782" s="5"/>
      <c r="AF4782" s="5"/>
    </row>
    <row r="4783" spans="1:32" hidden="1">
      <c r="A4783" s="5" t="s">
        <v>30910</v>
      </c>
      <c r="B4783" s="5" t="str">
        <f>IF(COUNTIF('Leads Priorizados INT'!M:M,A4783)&gt;0,"Sí","No")</f>
        <v>No</v>
      </c>
      <c r="C4783">
        <v>0</v>
      </c>
      <c r="D4783" s="6" t="s">
        <v>414</v>
      </c>
      <c r="E4783" s="5" t="s">
        <v>30911</v>
      </c>
      <c r="F4783" s="5" t="s">
        <v>1511</v>
      </c>
      <c r="G4783" s="5" t="s">
        <v>18850</v>
      </c>
      <c r="H4783" s="7">
        <v>510320</v>
      </c>
      <c r="I4783" s="5">
        <v>10</v>
      </c>
      <c r="J4783" s="5">
        <v>3</v>
      </c>
      <c r="K4783" s="5" t="s">
        <v>30912</v>
      </c>
      <c r="L4783" s="5">
        <v>1.9199999999999998E-2</v>
      </c>
      <c r="M4783" s="8">
        <v>936762769</v>
      </c>
      <c r="N4783" s="8"/>
      <c r="O4783" s="8"/>
      <c r="P4783" s="8"/>
      <c r="Q4783" s="8"/>
      <c r="R4783" s="5" t="s">
        <v>417</v>
      </c>
      <c r="S4783" s="5" t="s">
        <v>417</v>
      </c>
      <c r="T4783" s="5" t="s">
        <v>417</v>
      </c>
      <c r="U4783" s="5" t="s">
        <v>417</v>
      </c>
      <c r="V4783" s="5" t="s">
        <v>417</v>
      </c>
      <c r="W4783" s="5" t="s">
        <v>417</v>
      </c>
      <c r="X4783" s="5" t="s">
        <v>417</v>
      </c>
      <c r="Y4783" s="5" t="s">
        <v>417</v>
      </c>
      <c r="Z4783" s="5" t="s">
        <v>417</v>
      </c>
      <c r="AA4783" s="5" t="s">
        <v>417</v>
      </c>
      <c r="AB4783" s="5" t="s">
        <v>30913</v>
      </c>
      <c r="AC4783" s="5"/>
      <c r="AD4783" s="5"/>
      <c r="AE4783" s="5"/>
      <c r="AF4783" s="5"/>
    </row>
    <row r="4784" spans="1:32" hidden="1">
      <c r="A4784" s="5" t="s">
        <v>30914</v>
      </c>
      <c r="B4784" s="5" t="str">
        <f>IF(COUNTIF('Leads Priorizados INT'!M:M,A4784)&gt;0,"Sí","No")</f>
        <v>No</v>
      </c>
      <c r="C4784">
        <v>0</v>
      </c>
      <c r="D4784" s="6" t="s">
        <v>414</v>
      </c>
      <c r="E4784" s="5" t="s">
        <v>30915</v>
      </c>
      <c r="F4784" s="5" t="s">
        <v>700</v>
      </c>
      <c r="G4784" s="5" t="s">
        <v>17976</v>
      </c>
      <c r="H4784" s="7">
        <v>961819</v>
      </c>
      <c r="I4784" s="5">
        <v>7</v>
      </c>
      <c r="J4784" s="5">
        <v>1</v>
      </c>
      <c r="K4784" s="5" t="s">
        <v>30916</v>
      </c>
      <c r="L4784" s="5">
        <v>1.9199999999999998E-2</v>
      </c>
      <c r="M4784" s="8"/>
      <c r="N4784" s="8"/>
      <c r="O4784" s="8"/>
      <c r="P4784" s="8"/>
      <c r="Q4784" s="8"/>
      <c r="R4784" s="5" t="s">
        <v>417</v>
      </c>
      <c r="S4784" s="5" t="s">
        <v>417</v>
      </c>
      <c r="T4784" s="5" t="s">
        <v>417</v>
      </c>
      <c r="U4784" s="5" t="s">
        <v>417</v>
      </c>
      <c r="V4784" s="5" t="s">
        <v>417</v>
      </c>
      <c r="W4784" s="5" t="s">
        <v>417</v>
      </c>
      <c r="X4784" s="5" t="s">
        <v>417</v>
      </c>
      <c r="Y4784" s="5" t="s">
        <v>417</v>
      </c>
      <c r="Z4784" s="5" t="s">
        <v>417</v>
      </c>
      <c r="AA4784" s="5" t="s">
        <v>417</v>
      </c>
      <c r="AB4784" s="5"/>
      <c r="AC4784" s="5"/>
      <c r="AD4784" s="5"/>
      <c r="AE4784" s="5"/>
      <c r="AF4784" s="5"/>
    </row>
    <row r="4785" spans="1:32" hidden="1">
      <c r="A4785" s="5" t="s">
        <v>30917</v>
      </c>
      <c r="B4785" s="5" t="str">
        <f>IF(COUNTIF('Leads Priorizados INT'!M:M,A4785)&gt;0,"Sí","No")</f>
        <v>No</v>
      </c>
      <c r="C4785">
        <v>0</v>
      </c>
      <c r="D4785" s="6" t="s">
        <v>414</v>
      </c>
      <c r="E4785" s="5" t="s">
        <v>30918</v>
      </c>
      <c r="F4785" s="5" t="s">
        <v>431</v>
      </c>
      <c r="G4785" s="5" t="s">
        <v>20771</v>
      </c>
      <c r="H4785" s="7">
        <v>1913331</v>
      </c>
      <c r="I4785" s="5">
        <v>12</v>
      </c>
      <c r="J4785" s="5">
        <v>1</v>
      </c>
      <c r="K4785" s="5" t="s">
        <v>30919</v>
      </c>
      <c r="L4785" s="5">
        <v>1.9E-2</v>
      </c>
      <c r="M4785" s="8">
        <v>933378169</v>
      </c>
      <c r="N4785" s="8">
        <v>933378532</v>
      </c>
      <c r="O4785" s="8">
        <v>933378264</v>
      </c>
      <c r="P4785" s="8"/>
      <c r="Q4785" s="8"/>
      <c r="R4785" s="5" t="s">
        <v>417</v>
      </c>
      <c r="S4785" s="5" t="s">
        <v>417</v>
      </c>
      <c r="T4785" s="5" t="s">
        <v>417</v>
      </c>
      <c r="U4785" s="5" t="s">
        <v>417</v>
      </c>
      <c r="V4785" s="5" t="s">
        <v>417</v>
      </c>
      <c r="W4785" s="5" t="s">
        <v>417</v>
      </c>
      <c r="X4785" s="5" t="s">
        <v>417</v>
      </c>
      <c r="Y4785" s="5" t="s">
        <v>417</v>
      </c>
      <c r="Z4785" s="5" t="s">
        <v>417</v>
      </c>
      <c r="AA4785" s="5" t="s">
        <v>417</v>
      </c>
      <c r="AB4785" s="5" t="s">
        <v>30920</v>
      </c>
      <c r="AC4785" s="5" t="s">
        <v>30921</v>
      </c>
      <c r="AD4785" s="5" t="s">
        <v>30922</v>
      </c>
      <c r="AE4785" s="5" t="s">
        <v>30923</v>
      </c>
      <c r="AF4785" s="5"/>
    </row>
    <row r="4786" spans="1:32" hidden="1">
      <c r="A4786" s="5" t="s">
        <v>30924</v>
      </c>
      <c r="B4786" s="5" t="str">
        <f>IF(COUNTIF('Leads Priorizados INT'!M:M,A4786)&gt;0,"Sí","No")</f>
        <v>No</v>
      </c>
      <c r="C4786">
        <v>0</v>
      </c>
      <c r="D4786" s="6" t="s">
        <v>414</v>
      </c>
      <c r="E4786" s="5" t="s">
        <v>30925</v>
      </c>
      <c r="F4786" s="5" t="s">
        <v>3740</v>
      </c>
      <c r="G4786" s="5" t="s">
        <v>9824</v>
      </c>
      <c r="H4786" s="7">
        <v>4036226</v>
      </c>
      <c r="I4786" s="5">
        <v>1</v>
      </c>
      <c r="J4786" s="5">
        <v>2</v>
      </c>
      <c r="K4786" s="5" t="s">
        <v>30926</v>
      </c>
      <c r="L4786" s="5">
        <v>1.9E-2</v>
      </c>
      <c r="M4786" s="8">
        <v>956872629</v>
      </c>
      <c r="N4786" s="8"/>
      <c r="O4786" s="8"/>
      <c r="P4786" s="8"/>
      <c r="Q4786" s="8"/>
      <c r="R4786" s="5" t="s">
        <v>417</v>
      </c>
      <c r="S4786" s="5" t="s">
        <v>417</v>
      </c>
      <c r="T4786" s="5" t="s">
        <v>417</v>
      </c>
      <c r="U4786" s="5" t="s">
        <v>417</v>
      </c>
      <c r="V4786" s="5" t="s">
        <v>417</v>
      </c>
      <c r="W4786" s="5" t="s">
        <v>417</v>
      </c>
      <c r="X4786" s="5" t="s">
        <v>417</v>
      </c>
      <c r="Y4786" s="5" t="s">
        <v>417</v>
      </c>
      <c r="Z4786" s="5" t="s">
        <v>417</v>
      </c>
      <c r="AA4786" s="5" t="s">
        <v>417</v>
      </c>
      <c r="AB4786" s="5"/>
      <c r="AC4786" s="5"/>
      <c r="AD4786" s="5"/>
      <c r="AE4786" s="5"/>
      <c r="AF4786" s="5"/>
    </row>
    <row r="4787" spans="1:32" hidden="1">
      <c r="A4787" s="5" t="s">
        <v>30927</v>
      </c>
      <c r="B4787" s="5" t="str">
        <f>IF(COUNTIF('Leads Priorizados INT'!M:M,A4787)&gt;0,"Sí","No")</f>
        <v>No</v>
      </c>
      <c r="C4787">
        <v>0</v>
      </c>
      <c r="D4787" s="6" t="s">
        <v>414</v>
      </c>
      <c r="E4787" s="5" t="s">
        <v>30928</v>
      </c>
      <c r="F4787" s="5" t="s">
        <v>2944</v>
      </c>
      <c r="G4787" s="5" t="s">
        <v>16056</v>
      </c>
      <c r="H4787" s="7">
        <v>857516</v>
      </c>
      <c r="I4787" s="5">
        <v>1</v>
      </c>
      <c r="J4787" s="5">
        <v>1</v>
      </c>
      <c r="K4787" s="5" t="s">
        <v>30929</v>
      </c>
      <c r="L4787" s="5">
        <v>1.9E-2</v>
      </c>
      <c r="M4787" s="8"/>
      <c r="N4787" s="8"/>
      <c r="O4787" s="8"/>
      <c r="P4787" s="8"/>
      <c r="Q4787" s="8"/>
      <c r="R4787" s="5" t="s">
        <v>417</v>
      </c>
      <c r="S4787" s="5" t="s">
        <v>417</v>
      </c>
      <c r="T4787" s="5" t="s">
        <v>417</v>
      </c>
      <c r="U4787" s="5" t="s">
        <v>417</v>
      </c>
      <c r="V4787" s="5" t="s">
        <v>417</v>
      </c>
      <c r="W4787" s="5" t="s">
        <v>417</v>
      </c>
      <c r="X4787" s="5" t="s">
        <v>417</v>
      </c>
      <c r="Y4787" s="5" t="s">
        <v>417</v>
      </c>
      <c r="Z4787" s="5" t="s">
        <v>417</v>
      </c>
      <c r="AA4787" s="5" t="s">
        <v>417</v>
      </c>
      <c r="AB4787" s="5"/>
      <c r="AC4787" s="5"/>
      <c r="AD4787" s="5"/>
      <c r="AE4787" s="5"/>
      <c r="AF4787" s="5"/>
    </row>
    <row r="4788" spans="1:32" hidden="1">
      <c r="A4788" s="5" t="s">
        <v>30930</v>
      </c>
      <c r="B4788" s="5" t="str">
        <f>IF(COUNTIF('Leads Priorizados INT'!M:M,A4788)&gt;0,"Sí","No")</f>
        <v>No</v>
      </c>
      <c r="C4788">
        <v>0</v>
      </c>
      <c r="D4788" s="6" t="s">
        <v>414</v>
      </c>
      <c r="E4788" s="5" t="s">
        <v>30931</v>
      </c>
      <c r="F4788" s="5" t="s">
        <v>152</v>
      </c>
      <c r="G4788" s="5" t="s">
        <v>1758</v>
      </c>
      <c r="H4788" s="7">
        <v>400000</v>
      </c>
      <c r="I4788" s="5">
        <v>2</v>
      </c>
      <c r="J4788" s="5">
        <v>1</v>
      </c>
      <c r="K4788" s="5" t="s">
        <v>30932</v>
      </c>
      <c r="L4788" s="5">
        <v>1.9E-2</v>
      </c>
      <c r="M4788" s="8">
        <v>915930420</v>
      </c>
      <c r="N4788" s="8"/>
      <c r="O4788" s="8"/>
      <c r="P4788" s="8"/>
      <c r="Q4788" s="8"/>
      <c r="R4788" s="5" t="s">
        <v>417</v>
      </c>
      <c r="S4788" s="5" t="s">
        <v>417</v>
      </c>
      <c r="T4788" s="5" t="s">
        <v>417</v>
      </c>
      <c r="U4788" s="5" t="s">
        <v>417</v>
      </c>
      <c r="V4788" s="5" t="s">
        <v>417</v>
      </c>
      <c r="W4788" s="5" t="s">
        <v>417</v>
      </c>
      <c r="X4788" s="5" t="s">
        <v>417</v>
      </c>
      <c r="Y4788" s="5" t="s">
        <v>417</v>
      </c>
      <c r="Z4788" s="5" t="s">
        <v>417</v>
      </c>
      <c r="AA4788" s="5" t="s">
        <v>417</v>
      </c>
      <c r="AB4788" s="5" t="s">
        <v>30933</v>
      </c>
      <c r="AC4788" s="5"/>
      <c r="AD4788" s="5"/>
      <c r="AE4788" s="5"/>
      <c r="AF4788" s="5"/>
    </row>
    <row r="4789" spans="1:32" hidden="1">
      <c r="A4789" s="5" t="s">
        <v>30934</v>
      </c>
      <c r="B4789" s="5" t="str">
        <f>IF(COUNTIF('Leads Priorizados INT'!M:M,A4789)&gt;0,"Sí","No")</f>
        <v>No</v>
      </c>
      <c r="C4789">
        <v>0</v>
      </c>
      <c r="D4789" s="6" t="s">
        <v>414</v>
      </c>
      <c r="E4789" s="5" t="s">
        <v>30935</v>
      </c>
      <c r="F4789" s="5" t="s">
        <v>152</v>
      </c>
      <c r="G4789" s="5" t="s">
        <v>14919</v>
      </c>
      <c r="H4789" s="7">
        <v>1262263</v>
      </c>
      <c r="I4789" s="5">
        <v>5</v>
      </c>
      <c r="J4789" s="5">
        <v>2</v>
      </c>
      <c r="K4789" s="5" t="s">
        <v>30936</v>
      </c>
      <c r="L4789" s="5">
        <v>1.9E-2</v>
      </c>
      <c r="M4789" s="8"/>
      <c r="N4789" s="8"/>
      <c r="O4789" s="8"/>
      <c r="P4789" s="8"/>
      <c r="Q4789" s="8"/>
      <c r="R4789" s="5" t="s">
        <v>417</v>
      </c>
      <c r="S4789" s="5" t="s">
        <v>417</v>
      </c>
      <c r="T4789" s="5" t="s">
        <v>417</v>
      </c>
      <c r="U4789" s="5" t="s">
        <v>417</v>
      </c>
      <c r="V4789" s="5" t="s">
        <v>417</v>
      </c>
      <c r="W4789" s="5" t="s">
        <v>417</v>
      </c>
      <c r="X4789" s="5" t="s">
        <v>417</v>
      </c>
      <c r="Y4789" s="5" t="s">
        <v>417</v>
      </c>
      <c r="Z4789" s="5" t="s">
        <v>417</v>
      </c>
      <c r="AA4789" s="5" t="s">
        <v>417</v>
      </c>
      <c r="AB4789" s="5"/>
      <c r="AC4789" s="5"/>
      <c r="AD4789" s="5"/>
      <c r="AE4789" s="5"/>
      <c r="AF4789" s="5"/>
    </row>
    <row r="4790" spans="1:32" hidden="1">
      <c r="A4790" s="5" t="s">
        <v>30937</v>
      </c>
      <c r="B4790" s="5" t="str">
        <f>IF(COUNTIF('Leads Priorizados INT'!M:M,A4790)&gt;0,"Sí","No")</f>
        <v>No</v>
      </c>
      <c r="C4790">
        <v>0</v>
      </c>
      <c r="D4790" s="6" t="s">
        <v>414</v>
      </c>
      <c r="E4790" s="5" t="s">
        <v>30938</v>
      </c>
      <c r="F4790" s="5" t="s">
        <v>152</v>
      </c>
      <c r="G4790" s="5" t="s">
        <v>2486</v>
      </c>
      <c r="H4790" s="7">
        <v>910769</v>
      </c>
      <c r="I4790" s="5">
        <v>2</v>
      </c>
      <c r="J4790" s="5">
        <v>1</v>
      </c>
      <c r="K4790" s="5" t="s">
        <v>30939</v>
      </c>
      <c r="L4790" s="5">
        <v>1.9E-2</v>
      </c>
      <c r="M4790" s="8"/>
      <c r="N4790" s="8"/>
      <c r="O4790" s="8"/>
      <c r="P4790" s="8"/>
      <c r="Q4790" s="8"/>
      <c r="R4790" s="5" t="s">
        <v>417</v>
      </c>
      <c r="S4790" s="5" t="s">
        <v>417</v>
      </c>
      <c r="T4790" s="5" t="s">
        <v>417</v>
      </c>
      <c r="U4790" s="5" t="s">
        <v>417</v>
      </c>
      <c r="V4790" s="5" t="s">
        <v>417</v>
      </c>
      <c r="W4790" s="5" t="s">
        <v>417</v>
      </c>
      <c r="X4790" s="5" t="s">
        <v>417</v>
      </c>
      <c r="Y4790" s="5" t="s">
        <v>417</v>
      </c>
      <c r="Z4790" s="5" t="s">
        <v>417</v>
      </c>
      <c r="AA4790" s="5" t="s">
        <v>417</v>
      </c>
      <c r="AB4790" s="5"/>
      <c r="AC4790" s="5"/>
      <c r="AD4790" s="5"/>
      <c r="AE4790" s="5"/>
      <c r="AF4790" s="5"/>
    </row>
    <row r="4791" spans="1:32" hidden="1">
      <c r="A4791" s="5" t="s">
        <v>30940</v>
      </c>
      <c r="B4791" s="5" t="str">
        <f>IF(COUNTIF('Leads Priorizados INT'!M:M,A4791)&gt;0,"Sí","No")</f>
        <v>No</v>
      </c>
      <c r="C4791">
        <v>0</v>
      </c>
      <c r="D4791" s="6" t="s">
        <v>414</v>
      </c>
      <c r="E4791" s="5" t="s">
        <v>30941</v>
      </c>
      <c r="F4791" s="5" t="s">
        <v>152</v>
      </c>
      <c r="G4791" s="5" t="s">
        <v>1758</v>
      </c>
      <c r="H4791" s="7">
        <v>3539022</v>
      </c>
      <c r="I4791" s="5">
        <v>11</v>
      </c>
      <c r="J4791" s="5">
        <v>1</v>
      </c>
      <c r="K4791" s="5" t="s">
        <v>30942</v>
      </c>
      <c r="L4791" s="5">
        <v>1.9E-2</v>
      </c>
      <c r="M4791" s="8">
        <v>911724411</v>
      </c>
      <c r="N4791" s="8"/>
      <c r="O4791" s="8"/>
      <c r="P4791" s="8"/>
      <c r="Q4791" s="8"/>
      <c r="R4791" s="5" t="s">
        <v>417</v>
      </c>
      <c r="S4791" s="5" t="s">
        <v>417</v>
      </c>
      <c r="T4791" s="5" t="s">
        <v>417</v>
      </c>
      <c r="U4791" s="5" t="s">
        <v>417</v>
      </c>
      <c r="V4791" s="5" t="s">
        <v>417</v>
      </c>
      <c r="W4791" s="5" t="s">
        <v>417</v>
      </c>
      <c r="X4791" s="5" t="s">
        <v>417</v>
      </c>
      <c r="Y4791" s="5" t="s">
        <v>417</v>
      </c>
      <c r="Z4791" s="5" t="s">
        <v>417</v>
      </c>
      <c r="AA4791" s="5" t="s">
        <v>417</v>
      </c>
      <c r="AB4791" s="5"/>
      <c r="AC4791" s="5"/>
      <c r="AD4791" s="5"/>
      <c r="AE4791" s="5"/>
      <c r="AF4791" s="5"/>
    </row>
    <row r="4792" spans="1:32" hidden="1">
      <c r="A4792" s="5" t="s">
        <v>30943</v>
      </c>
      <c r="B4792" s="5" t="str">
        <f>IF(COUNTIF('Leads Priorizados INT'!M:M,A4792)&gt;0,"Sí","No")</f>
        <v>No</v>
      </c>
      <c r="C4792">
        <v>0</v>
      </c>
      <c r="D4792" s="6" t="s">
        <v>414</v>
      </c>
      <c r="E4792" s="5" t="s">
        <v>30944</v>
      </c>
      <c r="F4792" s="5" t="s">
        <v>700</v>
      </c>
      <c r="G4792" s="5" t="s">
        <v>701</v>
      </c>
      <c r="H4792" s="7">
        <v>682563</v>
      </c>
      <c r="I4792" s="5">
        <v>2</v>
      </c>
      <c r="J4792" s="5">
        <v>1</v>
      </c>
      <c r="K4792" s="5" t="s">
        <v>30945</v>
      </c>
      <c r="L4792" s="5">
        <v>1.9E-2</v>
      </c>
      <c r="M4792" s="8">
        <v>954240331</v>
      </c>
      <c r="N4792" s="8">
        <v>679807572</v>
      </c>
      <c r="O4792" s="8"/>
      <c r="P4792" s="8"/>
      <c r="Q4792" s="8"/>
      <c r="R4792" s="5" t="s">
        <v>417</v>
      </c>
      <c r="S4792" s="5" t="s">
        <v>417</v>
      </c>
      <c r="T4792" s="5" t="s">
        <v>417</v>
      </c>
      <c r="U4792" s="5" t="s">
        <v>417</v>
      </c>
      <c r="V4792" s="5" t="s">
        <v>417</v>
      </c>
      <c r="W4792" s="5" t="s">
        <v>417</v>
      </c>
      <c r="X4792" s="5" t="s">
        <v>417</v>
      </c>
      <c r="Y4792" s="5" t="s">
        <v>417</v>
      </c>
      <c r="Z4792" s="5" t="s">
        <v>417</v>
      </c>
      <c r="AA4792" s="5" t="s">
        <v>417</v>
      </c>
      <c r="AB4792" s="5"/>
      <c r="AC4792" s="5"/>
      <c r="AD4792" s="5"/>
      <c r="AE4792" s="5"/>
      <c r="AF4792" s="5"/>
    </row>
    <row r="4793" spans="1:32" hidden="1">
      <c r="A4793" s="5" t="s">
        <v>30946</v>
      </c>
      <c r="B4793" s="5" t="str">
        <f>IF(COUNTIF('Leads Priorizados INT'!M:M,A4793)&gt;0,"Sí","No")</f>
        <v>No</v>
      </c>
      <c r="C4793">
        <v>0</v>
      </c>
      <c r="D4793" s="6" t="s">
        <v>414</v>
      </c>
      <c r="E4793" s="5" t="s">
        <v>30947</v>
      </c>
      <c r="F4793" s="5" t="s">
        <v>1382</v>
      </c>
      <c r="G4793" s="5" t="s">
        <v>3154</v>
      </c>
      <c r="H4793" s="7">
        <v>4495926</v>
      </c>
      <c r="I4793" s="5">
        <v>1</v>
      </c>
      <c r="J4793" s="5">
        <v>1</v>
      </c>
      <c r="K4793" s="5" t="s">
        <v>30948</v>
      </c>
      <c r="L4793" s="5">
        <v>1.9E-2</v>
      </c>
      <c r="M4793" s="8">
        <v>962779571</v>
      </c>
      <c r="N4793" s="8">
        <v>962770127</v>
      </c>
      <c r="O4793" s="8"/>
      <c r="P4793" s="8"/>
      <c r="Q4793" s="8"/>
      <c r="R4793" s="5" t="s">
        <v>417</v>
      </c>
      <c r="S4793" s="5" t="s">
        <v>417</v>
      </c>
      <c r="T4793" s="5" t="s">
        <v>417</v>
      </c>
      <c r="U4793" s="5" t="s">
        <v>417</v>
      </c>
      <c r="V4793" s="5" t="s">
        <v>417</v>
      </c>
      <c r="W4793" s="5" t="s">
        <v>417</v>
      </c>
      <c r="X4793" s="5" t="s">
        <v>417</v>
      </c>
      <c r="Y4793" s="5" t="s">
        <v>417</v>
      </c>
      <c r="Z4793" s="5" t="s">
        <v>417</v>
      </c>
      <c r="AA4793" s="5" t="s">
        <v>417</v>
      </c>
      <c r="AB4793" s="5"/>
      <c r="AC4793" s="5"/>
      <c r="AD4793" s="5"/>
      <c r="AE4793" s="5"/>
      <c r="AF4793" s="5"/>
    </row>
    <row r="4794" spans="1:32">
      <c r="A4794" s="5" t="s">
        <v>30949</v>
      </c>
      <c r="B4794" s="5" t="str">
        <f>IF(COUNTIF('Leads Priorizados INT'!M:M,A4794)&gt;0,"Sí","No")</f>
        <v>No</v>
      </c>
      <c r="C4794">
        <v>1</v>
      </c>
      <c r="D4794" s="6" t="s">
        <v>414</v>
      </c>
      <c r="E4794" s="5" t="s">
        <v>30950</v>
      </c>
      <c r="F4794" s="5" t="s">
        <v>3269</v>
      </c>
      <c r="G4794" s="5" t="s">
        <v>20028</v>
      </c>
      <c r="H4794" s="7">
        <v>1203529</v>
      </c>
      <c r="I4794" s="5">
        <v>1</v>
      </c>
      <c r="J4794" s="5">
        <v>1</v>
      </c>
      <c r="K4794" s="5" t="s">
        <v>30951</v>
      </c>
      <c r="L4794" s="5">
        <v>1.89E-2</v>
      </c>
      <c r="M4794" s="8">
        <v>945318580</v>
      </c>
      <c r="N4794" s="8"/>
      <c r="O4794" s="8"/>
      <c r="P4794" s="8"/>
      <c r="Q4794" s="8"/>
      <c r="R4794" s="5" t="s">
        <v>417</v>
      </c>
      <c r="S4794" s="5" t="s">
        <v>417</v>
      </c>
      <c r="T4794" s="5" t="s">
        <v>417</v>
      </c>
      <c r="U4794" s="5" t="s">
        <v>417</v>
      </c>
      <c r="V4794" s="5" t="s">
        <v>417</v>
      </c>
      <c r="W4794" s="5" t="s">
        <v>417</v>
      </c>
      <c r="X4794" s="5" t="s">
        <v>417</v>
      </c>
      <c r="Y4794" s="5" t="s">
        <v>417</v>
      </c>
      <c r="Z4794" s="5" t="s">
        <v>417</v>
      </c>
      <c r="AA4794" s="5" t="s">
        <v>417</v>
      </c>
      <c r="AB4794" s="5"/>
      <c r="AC4794" s="5"/>
      <c r="AD4794" s="5"/>
      <c r="AE4794" s="5"/>
      <c r="AF4794" s="5"/>
    </row>
    <row r="4795" spans="1:32" hidden="1">
      <c r="A4795" s="5" t="s">
        <v>30952</v>
      </c>
      <c r="B4795" s="5" t="str">
        <f>IF(COUNTIF('Leads Priorizados INT'!M:M,A4795)&gt;0,"Sí","No")</f>
        <v>No</v>
      </c>
      <c r="C4795">
        <v>0</v>
      </c>
      <c r="D4795" s="6" t="s">
        <v>414</v>
      </c>
      <c r="E4795" s="5" t="s">
        <v>30953</v>
      </c>
      <c r="F4795" s="5" t="s">
        <v>2926</v>
      </c>
      <c r="G4795" s="5" t="s">
        <v>3467</v>
      </c>
      <c r="H4795" s="7">
        <v>870251</v>
      </c>
      <c r="I4795" s="5">
        <v>8</v>
      </c>
      <c r="J4795" s="5">
        <v>1</v>
      </c>
      <c r="K4795" s="5" t="s">
        <v>30954</v>
      </c>
      <c r="L4795" s="5">
        <v>1.89E-2</v>
      </c>
      <c r="M4795" s="8"/>
      <c r="N4795" s="8"/>
      <c r="O4795" s="8"/>
      <c r="P4795" s="8"/>
      <c r="Q4795" s="8"/>
      <c r="R4795" s="5" t="s">
        <v>417</v>
      </c>
      <c r="S4795" s="5" t="s">
        <v>417</v>
      </c>
      <c r="T4795" s="5" t="s">
        <v>417</v>
      </c>
      <c r="U4795" s="5" t="s">
        <v>417</v>
      </c>
      <c r="V4795" s="5" t="s">
        <v>417</v>
      </c>
      <c r="W4795" s="5" t="s">
        <v>417</v>
      </c>
      <c r="X4795" s="5" t="s">
        <v>417</v>
      </c>
      <c r="Y4795" s="5" t="s">
        <v>417</v>
      </c>
      <c r="Z4795" s="5" t="s">
        <v>417</v>
      </c>
      <c r="AA4795" s="5" t="s">
        <v>417</v>
      </c>
      <c r="AB4795" s="5"/>
      <c r="AC4795" s="5"/>
      <c r="AD4795" s="5"/>
      <c r="AE4795" s="5"/>
      <c r="AF4795" s="5"/>
    </row>
    <row r="4796" spans="1:32" hidden="1">
      <c r="A4796" s="5" t="s">
        <v>30955</v>
      </c>
      <c r="B4796" s="5" t="str">
        <f>IF(COUNTIF('Leads Priorizados INT'!M:M,A4796)&gt;0,"Sí","No")</f>
        <v>No</v>
      </c>
      <c r="C4796">
        <v>0</v>
      </c>
      <c r="D4796" s="6" t="s">
        <v>414</v>
      </c>
      <c r="E4796" s="5" t="s">
        <v>30956</v>
      </c>
      <c r="F4796" s="5" t="s">
        <v>152</v>
      </c>
      <c r="G4796" s="5" t="s">
        <v>3841</v>
      </c>
      <c r="H4796" s="7">
        <v>1098312</v>
      </c>
      <c r="I4796" s="5">
        <v>1</v>
      </c>
      <c r="J4796" s="5">
        <v>1</v>
      </c>
      <c r="K4796" s="5" t="s">
        <v>30957</v>
      </c>
      <c r="L4796" s="5">
        <v>1.89E-2</v>
      </c>
      <c r="M4796" s="8"/>
      <c r="N4796" s="8"/>
      <c r="O4796" s="8"/>
      <c r="P4796" s="8"/>
      <c r="Q4796" s="8"/>
      <c r="R4796" s="5" t="s">
        <v>417</v>
      </c>
      <c r="S4796" s="5" t="s">
        <v>417</v>
      </c>
      <c r="T4796" s="5" t="s">
        <v>417</v>
      </c>
      <c r="U4796" s="5" t="s">
        <v>417</v>
      </c>
      <c r="V4796" s="5" t="s">
        <v>417</v>
      </c>
      <c r="W4796" s="5" t="s">
        <v>417</v>
      </c>
      <c r="X4796" s="5" t="s">
        <v>417</v>
      </c>
      <c r="Y4796" s="5" t="s">
        <v>417</v>
      </c>
      <c r="Z4796" s="5" t="s">
        <v>417</v>
      </c>
      <c r="AA4796" s="5" t="s">
        <v>417</v>
      </c>
      <c r="AB4796" s="5"/>
      <c r="AC4796" s="5"/>
      <c r="AD4796" s="5"/>
      <c r="AE4796" s="5"/>
      <c r="AF4796" s="5"/>
    </row>
    <row r="4797" spans="1:32" hidden="1">
      <c r="A4797" s="5" t="s">
        <v>30958</v>
      </c>
      <c r="B4797" s="5" t="str">
        <f>IF(COUNTIF('Leads Priorizados INT'!M:M,A4797)&gt;0,"Sí","No")</f>
        <v>No</v>
      </c>
      <c r="C4797">
        <v>0</v>
      </c>
      <c r="D4797" s="6" t="s">
        <v>414</v>
      </c>
      <c r="E4797" s="5" t="s">
        <v>30959</v>
      </c>
      <c r="F4797" s="5" t="s">
        <v>1019</v>
      </c>
      <c r="G4797" s="5" t="s">
        <v>18759</v>
      </c>
      <c r="H4797" s="7">
        <v>1771812</v>
      </c>
      <c r="I4797" s="5">
        <v>108</v>
      </c>
      <c r="J4797" s="5">
        <v>3</v>
      </c>
      <c r="K4797" s="5" t="s">
        <v>30960</v>
      </c>
      <c r="L4797" s="5">
        <v>1.8800000000000001E-2</v>
      </c>
      <c r="M4797" s="8">
        <v>948420800</v>
      </c>
      <c r="N4797" s="8"/>
      <c r="O4797" s="8"/>
      <c r="P4797" s="8"/>
      <c r="Q4797" s="8"/>
      <c r="R4797" s="5" t="s">
        <v>417</v>
      </c>
      <c r="S4797" s="5" t="s">
        <v>417</v>
      </c>
      <c r="T4797" s="5" t="s">
        <v>417</v>
      </c>
      <c r="U4797" s="5" t="s">
        <v>417</v>
      </c>
      <c r="V4797" s="5" t="s">
        <v>417</v>
      </c>
      <c r="W4797" s="5" t="s">
        <v>417</v>
      </c>
      <c r="X4797" s="5" t="s">
        <v>417</v>
      </c>
      <c r="Y4797" s="5" t="s">
        <v>417</v>
      </c>
      <c r="Z4797" s="5" t="s">
        <v>417</v>
      </c>
      <c r="AA4797" s="5" t="s">
        <v>417</v>
      </c>
      <c r="AB4797" s="5" t="s">
        <v>30961</v>
      </c>
      <c r="AC4797" s="5"/>
      <c r="AD4797" s="5"/>
      <c r="AE4797" s="5"/>
      <c r="AF4797" s="5"/>
    </row>
    <row r="4798" spans="1:32" hidden="1">
      <c r="A4798" s="5" t="s">
        <v>30962</v>
      </c>
      <c r="B4798" s="5" t="str">
        <f>IF(COUNTIF('Leads Priorizados INT'!M:M,A4798)&gt;0,"Sí","No")</f>
        <v>No</v>
      </c>
      <c r="C4798">
        <v>0</v>
      </c>
      <c r="D4798" s="6" t="s">
        <v>414</v>
      </c>
      <c r="E4798" s="5" t="s">
        <v>30963</v>
      </c>
      <c r="F4798" s="5" t="s">
        <v>684</v>
      </c>
      <c r="G4798" s="5" t="s">
        <v>24738</v>
      </c>
      <c r="H4798" s="7">
        <v>750000</v>
      </c>
      <c r="I4798" s="5">
        <v>4</v>
      </c>
      <c r="J4798" s="5">
        <v>2</v>
      </c>
      <c r="K4798" s="5" t="s">
        <v>30964</v>
      </c>
      <c r="L4798" s="5">
        <v>1.8800000000000001E-2</v>
      </c>
      <c r="M4798" s="8">
        <v>957083830</v>
      </c>
      <c r="N4798" s="8"/>
      <c r="O4798" s="8"/>
      <c r="P4798" s="8"/>
      <c r="Q4798" s="8"/>
      <c r="R4798" s="5" t="s">
        <v>417</v>
      </c>
      <c r="S4798" s="5" t="s">
        <v>417</v>
      </c>
      <c r="T4798" s="5" t="s">
        <v>417</v>
      </c>
      <c r="U4798" s="5" t="s">
        <v>417</v>
      </c>
      <c r="V4798" s="5" t="s">
        <v>417</v>
      </c>
      <c r="W4798" s="5" t="s">
        <v>417</v>
      </c>
      <c r="X4798" s="5" t="s">
        <v>417</v>
      </c>
      <c r="Y4798" s="5" t="s">
        <v>417</v>
      </c>
      <c r="Z4798" s="5" t="s">
        <v>417</v>
      </c>
      <c r="AA4798" s="5" t="s">
        <v>417</v>
      </c>
      <c r="AB4798" s="5" t="s">
        <v>30965</v>
      </c>
      <c r="AC4798" s="5"/>
      <c r="AD4798" s="5"/>
      <c r="AE4798" s="5"/>
      <c r="AF4798" s="5"/>
    </row>
    <row r="4799" spans="1:32" hidden="1">
      <c r="A4799" s="5" t="s">
        <v>30966</v>
      </c>
      <c r="B4799" s="5" t="str">
        <f>IF(COUNTIF('Leads Priorizados INT'!M:M,A4799)&gt;0,"Sí","No")</f>
        <v>No</v>
      </c>
      <c r="C4799">
        <v>0</v>
      </c>
      <c r="D4799" s="6" t="s">
        <v>414</v>
      </c>
      <c r="E4799" s="5" t="s">
        <v>30967</v>
      </c>
      <c r="F4799" s="5" t="s">
        <v>431</v>
      </c>
      <c r="G4799" s="5" t="s">
        <v>2064</v>
      </c>
      <c r="H4799" s="7">
        <v>439780</v>
      </c>
      <c r="I4799" s="5">
        <v>1</v>
      </c>
      <c r="J4799" s="5">
        <v>1</v>
      </c>
      <c r="K4799" s="5" t="s">
        <v>30968</v>
      </c>
      <c r="L4799" s="5">
        <v>1.8800000000000001E-2</v>
      </c>
      <c r="M4799" s="8">
        <v>936115828</v>
      </c>
      <c r="N4799" s="8">
        <v>933016416</v>
      </c>
      <c r="O4799" s="8">
        <v>932198147</v>
      </c>
      <c r="P4799" s="8"/>
      <c r="Q4799" s="8"/>
      <c r="R4799" s="5" t="s">
        <v>417</v>
      </c>
      <c r="S4799" s="5" t="s">
        <v>417</v>
      </c>
      <c r="T4799" s="5" t="s">
        <v>417</v>
      </c>
      <c r="U4799" s="5" t="s">
        <v>417</v>
      </c>
      <c r="V4799" s="5" t="s">
        <v>417</v>
      </c>
      <c r="W4799" s="5" t="s">
        <v>417</v>
      </c>
      <c r="X4799" s="5" t="s">
        <v>417</v>
      </c>
      <c r="Y4799" s="5" t="s">
        <v>417</v>
      </c>
      <c r="Z4799" s="5" t="s">
        <v>417</v>
      </c>
      <c r="AA4799" s="5" t="s">
        <v>417</v>
      </c>
      <c r="AB4799" s="5"/>
      <c r="AC4799" s="5"/>
      <c r="AD4799" s="5"/>
      <c r="AE4799" s="5"/>
      <c r="AF4799" s="5"/>
    </row>
    <row r="4800" spans="1:32" hidden="1">
      <c r="A4800" s="5" t="s">
        <v>30969</v>
      </c>
      <c r="B4800" s="5" t="str">
        <f>IF(COUNTIF('Leads Priorizados INT'!M:M,A4800)&gt;0,"Sí","No")</f>
        <v>No</v>
      </c>
      <c r="C4800">
        <v>0</v>
      </c>
      <c r="D4800" s="6" t="s">
        <v>414</v>
      </c>
      <c r="E4800" s="5" t="s">
        <v>30970</v>
      </c>
      <c r="F4800" s="5" t="s">
        <v>152</v>
      </c>
      <c r="G4800" s="5" t="s">
        <v>1264</v>
      </c>
      <c r="H4800" s="7">
        <v>743015</v>
      </c>
      <c r="I4800" s="5">
        <v>1</v>
      </c>
      <c r="J4800" s="5">
        <v>1</v>
      </c>
      <c r="K4800" s="5" t="s">
        <v>30971</v>
      </c>
      <c r="L4800" s="5">
        <v>1.8800000000000001E-2</v>
      </c>
      <c r="M4800" s="8"/>
      <c r="N4800" s="8"/>
      <c r="O4800" s="8"/>
      <c r="P4800" s="8"/>
      <c r="Q4800" s="8"/>
      <c r="R4800" s="5" t="s">
        <v>417</v>
      </c>
      <c r="S4800" s="5" t="s">
        <v>417</v>
      </c>
      <c r="T4800" s="5" t="s">
        <v>417</v>
      </c>
      <c r="U4800" s="5" t="s">
        <v>417</v>
      </c>
      <c r="V4800" s="5" t="s">
        <v>417</v>
      </c>
      <c r="W4800" s="5" t="s">
        <v>417</v>
      </c>
      <c r="X4800" s="5" t="s">
        <v>417</v>
      </c>
      <c r="Y4800" s="5" t="s">
        <v>417</v>
      </c>
      <c r="Z4800" s="5" t="s">
        <v>417</v>
      </c>
      <c r="AA4800" s="5" t="s">
        <v>417</v>
      </c>
      <c r="AB4800" s="5"/>
      <c r="AC4800" s="5"/>
      <c r="AD4800" s="5"/>
      <c r="AE4800" s="5"/>
      <c r="AF4800" s="5"/>
    </row>
    <row r="4801" spans="1:32" hidden="1">
      <c r="A4801" s="5" t="s">
        <v>30972</v>
      </c>
      <c r="B4801" s="5" t="str">
        <f>IF(COUNTIF('Leads Priorizados INT'!M:M,A4801)&gt;0,"Sí","No")</f>
        <v>No</v>
      </c>
      <c r="C4801">
        <v>0</v>
      </c>
      <c r="D4801" s="6" t="s">
        <v>414</v>
      </c>
      <c r="E4801" s="5" t="s">
        <v>30973</v>
      </c>
      <c r="F4801" s="5" t="s">
        <v>152</v>
      </c>
      <c r="G4801" s="5" t="s">
        <v>10921</v>
      </c>
      <c r="H4801" s="7">
        <v>363247</v>
      </c>
      <c r="I4801" s="5">
        <v>1</v>
      </c>
      <c r="J4801" s="5">
        <v>1</v>
      </c>
      <c r="K4801" s="5" t="s">
        <v>30974</v>
      </c>
      <c r="L4801" s="5">
        <v>1.8800000000000001E-2</v>
      </c>
      <c r="M4801" s="8"/>
      <c r="N4801" s="8"/>
      <c r="O4801" s="8"/>
      <c r="P4801" s="8"/>
      <c r="Q4801" s="8"/>
      <c r="R4801" s="5" t="s">
        <v>417</v>
      </c>
      <c r="S4801" s="5" t="s">
        <v>417</v>
      </c>
      <c r="T4801" s="5" t="s">
        <v>417</v>
      </c>
      <c r="U4801" s="5" t="s">
        <v>417</v>
      </c>
      <c r="V4801" s="5" t="s">
        <v>417</v>
      </c>
      <c r="W4801" s="5" t="s">
        <v>417</v>
      </c>
      <c r="X4801" s="5" t="s">
        <v>417</v>
      </c>
      <c r="Y4801" s="5" t="s">
        <v>417</v>
      </c>
      <c r="Z4801" s="5" t="s">
        <v>417</v>
      </c>
      <c r="AA4801" s="5" t="s">
        <v>417</v>
      </c>
      <c r="AB4801" s="5"/>
      <c r="AC4801" s="5"/>
      <c r="AD4801" s="5"/>
      <c r="AE4801" s="5"/>
      <c r="AF4801" s="5"/>
    </row>
    <row r="4802" spans="1:32">
      <c r="A4802" s="5" t="s">
        <v>30975</v>
      </c>
      <c r="B4802" s="5" t="str">
        <f>IF(COUNTIF('Leads Priorizados INT'!M:M,A4802)&gt;0,"Sí","No")</f>
        <v>No</v>
      </c>
      <c r="C4802">
        <v>1</v>
      </c>
      <c r="D4802" s="6" t="s">
        <v>414</v>
      </c>
      <c r="E4802" s="5" t="s">
        <v>30976</v>
      </c>
      <c r="F4802" s="5" t="s">
        <v>729</v>
      </c>
      <c r="G4802" s="5" t="s">
        <v>730</v>
      </c>
      <c r="H4802" s="7">
        <v>505238</v>
      </c>
      <c r="I4802" s="5">
        <v>1</v>
      </c>
      <c r="J4802" s="5">
        <v>1</v>
      </c>
      <c r="K4802" s="5" t="s">
        <v>30977</v>
      </c>
      <c r="L4802" s="5">
        <v>1.8800000000000001E-2</v>
      </c>
      <c r="M4802" s="8">
        <v>696411238</v>
      </c>
      <c r="N4802" s="8"/>
      <c r="O4802" s="8"/>
      <c r="P4802" s="8"/>
      <c r="Q4802" s="8"/>
      <c r="R4802" s="5" t="s">
        <v>417</v>
      </c>
      <c r="S4802" s="5" t="s">
        <v>417</v>
      </c>
      <c r="T4802" s="5" t="s">
        <v>417</v>
      </c>
      <c r="U4802" s="5" t="s">
        <v>417</v>
      </c>
      <c r="V4802" s="5" t="s">
        <v>417</v>
      </c>
      <c r="W4802" s="5" t="s">
        <v>417</v>
      </c>
      <c r="X4802" s="5" t="s">
        <v>417</v>
      </c>
      <c r="Y4802" s="5" t="s">
        <v>417</v>
      </c>
      <c r="Z4802" s="5" t="s">
        <v>417</v>
      </c>
      <c r="AA4802" s="5" t="s">
        <v>417</v>
      </c>
      <c r="AB4802" s="5"/>
      <c r="AC4802" s="5"/>
      <c r="AD4802" s="5"/>
      <c r="AE4802" s="5"/>
      <c r="AF4802" s="5"/>
    </row>
    <row r="4803" spans="1:32" hidden="1">
      <c r="A4803" s="5" t="s">
        <v>30978</v>
      </c>
      <c r="B4803" s="5" t="str">
        <f>IF(COUNTIF('Leads Priorizados INT'!M:M,A4803)&gt;0,"Sí","No")</f>
        <v>No</v>
      </c>
      <c r="C4803">
        <v>0</v>
      </c>
      <c r="D4803" s="6" t="s">
        <v>414</v>
      </c>
      <c r="E4803" s="5" t="s">
        <v>30979</v>
      </c>
      <c r="F4803" s="5" t="s">
        <v>1382</v>
      </c>
      <c r="G4803" s="5" t="s">
        <v>14287</v>
      </c>
      <c r="H4803" s="7">
        <v>3577227</v>
      </c>
      <c r="I4803" s="5">
        <v>8</v>
      </c>
      <c r="J4803" s="5">
        <v>1</v>
      </c>
      <c r="K4803" s="5" t="s">
        <v>30980</v>
      </c>
      <c r="L4803" s="5">
        <v>1.8700000000000001E-2</v>
      </c>
      <c r="M4803" s="8"/>
      <c r="N4803" s="8"/>
      <c r="O4803" s="8"/>
      <c r="P4803" s="8"/>
      <c r="Q4803" s="8"/>
      <c r="R4803" s="5" t="s">
        <v>417</v>
      </c>
      <c r="S4803" s="5" t="s">
        <v>417</v>
      </c>
      <c r="T4803" s="5" t="s">
        <v>417</v>
      </c>
      <c r="U4803" s="5" t="s">
        <v>417</v>
      </c>
      <c r="V4803" s="5" t="s">
        <v>417</v>
      </c>
      <c r="W4803" s="5" t="s">
        <v>417</v>
      </c>
      <c r="X4803" s="5" t="s">
        <v>417</v>
      </c>
      <c r="Y4803" s="5" t="s">
        <v>417</v>
      </c>
      <c r="Z4803" s="5" t="s">
        <v>417</v>
      </c>
      <c r="AA4803" s="5" t="s">
        <v>417</v>
      </c>
      <c r="AB4803" s="5"/>
      <c r="AC4803" s="5"/>
      <c r="AD4803" s="5"/>
      <c r="AE4803" s="5"/>
      <c r="AF4803" s="5"/>
    </row>
    <row r="4804" spans="1:32" hidden="1">
      <c r="A4804" s="5" t="s">
        <v>30981</v>
      </c>
      <c r="B4804" s="5" t="str">
        <f>IF(COUNTIF('Leads Priorizados INT'!M:M,A4804)&gt;0,"Sí","No")</f>
        <v>No</v>
      </c>
      <c r="C4804">
        <v>0</v>
      </c>
      <c r="D4804" s="6" t="s">
        <v>414</v>
      </c>
      <c r="E4804" s="5" t="s">
        <v>30982</v>
      </c>
      <c r="F4804" s="5" t="s">
        <v>152</v>
      </c>
      <c r="G4804" s="5" t="s">
        <v>592</v>
      </c>
      <c r="H4804" s="7">
        <v>445284</v>
      </c>
      <c r="I4804" s="5">
        <v>5</v>
      </c>
      <c r="J4804" s="5">
        <v>1</v>
      </c>
      <c r="K4804" s="5" t="s">
        <v>30983</v>
      </c>
      <c r="L4804" s="5">
        <v>1.8599999999999998E-2</v>
      </c>
      <c r="M4804" s="8"/>
      <c r="N4804" s="8"/>
      <c r="O4804" s="8"/>
      <c r="P4804" s="8"/>
      <c r="Q4804" s="8"/>
      <c r="R4804" s="5" t="s">
        <v>417</v>
      </c>
      <c r="S4804" s="5" t="s">
        <v>417</v>
      </c>
      <c r="T4804" s="5" t="s">
        <v>417</v>
      </c>
      <c r="U4804" s="5" t="s">
        <v>417</v>
      </c>
      <c r="V4804" s="5" t="s">
        <v>417</v>
      </c>
      <c r="W4804" s="5" t="s">
        <v>417</v>
      </c>
      <c r="X4804" s="5" t="s">
        <v>417</v>
      </c>
      <c r="Y4804" s="5" t="s">
        <v>417</v>
      </c>
      <c r="Z4804" s="5" t="s">
        <v>417</v>
      </c>
      <c r="AA4804" s="5" t="s">
        <v>417</v>
      </c>
      <c r="AB4804" s="5"/>
      <c r="AC4804" s="5"/>
      <c r="AD4804" s="5"/>
      <c r="AE4804" s="5"/>
      <c r="AF4804" s="5"/>
    </row>
    <row r="4805" spans="1:32" hidden="1">
      <c r="A4805" s="5" t="s">
        <v>30984</v>
      </c>
      <c r="B4805" s="5" t="str">
        <f>IF(COUNTIF('Leads Priorizados INT'!M:M,A4805)&gt;0,"Sí","No")</f>
        <v>No</v>
      </c>
      <c r="C4805">
        <v>0</v>
      </c>
      <c r="D4805" s="6" t="s">
        <v>414</v>
      </c>
      <c r="E4805" s="5" t="s">
        <v>30985</v>
      </c>
      <c r="F4805" s="5" t="s">
        <v>152</v>
      </c>
      <c r="G4805" s="5" t="s">
        <v>2332</v>
      </c>
      <c r="H4805" s="7">
        <v>1129755</v>
      </c>
      <c r="I4805" s="5">
        <v>19</v>
      </c>
      <c r="J4805" s="5">
        <v>1</v>
      </c>
      <c r="K4805" s="5" t="s">
        <v>30986</v>
      </c>
      <c r="L4805" s="5">
        <v>1.8599999999999998E-2</v>
      </c>
      <c r="M4805" s="8"/>
      <c r="N4805" s="8"/>
      <c r="O4805" s="8"/>
      <c r="P4805" s="8"/>
      <c r="Q4805" s="8"/>
      <c r="R4805" s="5" t="s">
        <v>417</v>
      </c>
      <c r="S4805" s="5" t="s">
        <v>417</v>
      </c>
      <c r="T4805" s="5" t="s">
        <v>417</v>
      </c>
      <c r="U4805" s="5" t="s">
        <v>417</v>
      </c>
      <c r="V4805" s="5" t="s">
        <v>417</v>
      </c>
      <c r="W4805" s="5" t="s">
        <v>417</v>
      </c>
      <c r="X4805" s="5" t="s">
        <v>417</v>
      </c>
      <c r="Y4805" s="5" t="s">
        <v>417</v>
      </c>
      <c r="Z4805" s="5" t="s">
        <v>417</v>
      </c>
      <c r="AA4805" s="5" t="s">
        <v>417</v>
      </c>
      <c r="AB4805" s="5"/>
      <c r="AC4805" s="5"/>
      <c r="AD4805" s="5"/>
      <c r="AE4805" s="5"/>
      <c r="AF4805" s="5"/>
    </row>
    <row r="4806" spans="1:32" hidden="1">
      <c r="A4806" s="5" t="s">
        <v>30987</v>
      </c>
      <c r="B4806" s="5" t="str">
        <f>IF(COUNTIF('Leads Priorizados INT'!M:M,A4806)&gt;0,"Sí","No")</f>
        <v>No</v>
      </c>
      <c r="C4806">
        <v>0</v>
      </c>
      <c r="D4806" s="6" t="s">
        <v>414</v>
      </c>
      <c r="E4806" s="5" t="s">
        <v>30988</v>
      </c>
      <c r="F4806" s="5" t="s">
        <v>152</v>
      </c>
      <c r="G4806" s="5" t="s">
        <v>2952</v>
      </c>
      <c r="H4806" s="7">
        <v>1097981</v>
      </c>
      <c r="I4806" s="5">
        <v>7</v>
      </c>
      <c r="J4806" s="5">
        <v>1</v>
      </c>
      <c r="K4806" s="5" t="s">
        <v>30989</v>
      </c>
      <c r="L4806" s="5">
        <v>1.8599999999999998E-2</v>
      </c>
      <c r="M4806" s="8"/>
      <c r="N4806" s="8"/>
      <c r="O4806" s="8"/>
      <c r="P4806" s="8"/>
      <c r="Q4806" s="8"/>
      <c r="R4806" s="5" t="s">
        <v>417</v>
      </c>
      <c r="S4806" s="5" t="s">
        <v>417</v>
      </c>
      <c r="T4806" s="5" t="s">
        <v>417</v>
      </c>
      <c r="U4806" s="5" t="s">
        <v>417</v>
      </c>
      <c r="V4806" s="5" t="s">
        <v>417</v>
      </c>
      <c r="W4806" s="5" t="s">
        <v>417</v>
      </c>
      <c r="X4806" s="5" t="s">
        <v>417</v>
      </c>
      <c r="Y4806" s="5" t="s">
        <v>417</v>
      </c>
      <c r="Z4806" s="5" t="s">
        <v>417</v>
      </c>
      <c r="AA4806" s="5" t="s">
        <v>417</v>
      </c>
      <c r="AB4806" s="5"/>
      <c r="AC4806" s="5"/>
      <c r="AD4806" s="5"/>
      <c r="AE4806" s="5"/>
      <c r="AF4806" s="5"/>
    </row>
    <row r="4807" spans="1:32" hidden="1">
      <c r="A4807" s="5" t="s">
        <v>30990</v>
      </c>
      <c r="B4807" s="5" t="str">
        <f>IF(COUNTIF('Leads Priorizados INT'!M:M,A4807)&gt;0,"Sí","No")</f>
        <v>No</v>
      </c>
      <c r="C4807">
        <v>0</v>
      </c>
      <c r="D4807" s="6" t="s">
        <v>414</v>
      </c>
      <c r="E4807" s="5" t="s">
        <v>30991</v>
      </c>
      <c r="F4807" s="5" t="s">
        <v>152</v>
      </c>
      <c r="G4807" s="5" t="s">
        <v>2486</v>
      </c>
      <c r="H4807" s="7">
        <v>1472950</v>
      </c>
      <c r="I4807" s="5">
        <v>21</v>
      </c>
      <c r="J4807" s="5">
        <v>2</v>
      </c>
      <c r="K4807" s="5" t="s">
        <v>30992</v>
      </c>
      <c r="L4807" s="5">
        <v>1.8599999999999998E-2</v>
      </c>
      <c r="M4807" s="8">
        <v>619503849</v>
      </c>
      <c r="N4807" s="8">
        <v>601175197</v>
      </c>
      <c r="O4807" s="8">
        <v>682621739</v>
      </c>
      <c r="P4807" s="8"/>
      <c r="Q4807" s="8"/>
      <c r="R4807" s="5" t="s">
        <v>417</v>
      </c>
      <c r="S4807" s="5" t="s">
        <v>417</v>
      </c>
      <c r="T4807" s="5" t="s">
        <v>417</v>
      </c>
      <c r="U4807" s="5" t="s">
        <v>417</v>
      </c>
      <c r="V4807" s="5" t="s">
        <v>417</v>
      </c>
      <c r="W4807" s="5" t="s">
        <v>417</v>
      </c>
      <c r="X4807" s="5" t="s">
        <v>417</v>
      </c>
      <c r="Y4807" s="5" t="s">
        <v>417</v>
      </c>
      <c r="Z4807" s="5" t="s">
        <v>417</v>
      </c>
      <c r="AA4807" s="5" t="s">
        <v>417</v>
      </c>
      <c r="AB4807" s="5"/>
      <c r="AC4807" s="5"/>
      <c r="AD4807" s="5"/>
      <c r="AE4807" s="5"/>
      <c r="AF4807" s="5"/>
    </row>
    <row r="4808" spans="1:32" hidden="1">
      <c r="A4808" s="5" t="s">
        <v>30993</v>
      </c>
      <c r="B4808" s="5" t="str">
        <f>IF(COUNTIF('Leads Priorizados INT'!M:M,A4808)&gt;0,"Sí","No")</f>
        <v>No</v>
      </c>
      <c r="C4808">
        <v>0</v>
      </c>
      <c r="D4808" s="6" t="s">
        <v>414</v>
      </c>
      <c r="E4808" s="5" t="s">
        <v>30994</v>
      </c>
      <c r="F4808" s="5" t="s">
        <v>1382</v>
      </c>
      <c r="G4808" s="5" t="s">
        <v>18351</v>
      </c>
      <c r="H4808" s="7">
        <v>318014</v>
      </c>
      <c r="I4808" s="5">
        <v>6</v>
      </c>
      <c r="J4808" s="5">
        <v>2</v>
      </c>
      <c r="K4808" s="5" t="s">
        <v>30995</v>
      </c>
      <c r="L4808" s="5">
        <v>1.8599999999999998E-2</v>
      </c>
      <c r="M4808" s="8">
        <v>963180013</v>
      </c>
      <c r="N4808" s="8">
        <v>695715708</v>
      </c>
      <c r="O4808" s="8">
        <v>652217038</v>
      </c>
      <c r="P4808" s="8">
        <v>652211346</v>
      </c>
      <c r="Q4808" s="8"/>
      <c r="R4808" s="5" t="s">
        <v>417</v>
      </c>
      <c r="S4808" s="5" t="s">
        <v>417</v>
      </c>
      <c r="T4808" s="5" t="s">
        <v>417</v>
      </c>
      <c r="U4808" s="5" t="s">
        <v>417</v>
      </c>
      <c r="V4808" s="5" t="s">
        <v>417</v>
      </c>
      <c r="W4808" s="5" t="s">
        <v>417</v>
      </c>
      <c r="X4808" s="5" t="s">
        <v>417</v>
      </c>
      <c r="Y4808" s="5" t="s">
        <v>417</v>
      </c>
      <c r="Z4808" s="5" t="s">
        <v>417</v>
      </c>
      <c r="AA4808" s="5" t="s">
        <v>417</v>
      </c>
      <c r="AB4808" s="5"/>
      <c r="AC4808" s="5"/>
      <c r="AD4808" s="5"/>
      <c r="AE4808" s="5"/>
      <c r="AF4808" s="5"/>
    </row>
    <row r="4809" spans="1:32" hidden="1">
      <c r="A4809" s="5" t="s">
        <v>30996</v>
      </c>
      <c r="B4809" s="5" t="str">
        <f>IF(COUNTIF('Leads Priorizados INT'!M:M,A4809)&gt;0,"Sí","No")</f>
        <v>No</v>
      </c>
      <c r="C4809">
        <v>0</v>
      </c>
      <c r="D4809" s="6" t="s">
        <v>414</v>
      </c>
      <c r="E4809" s="5" t="s">
        <v>30997</v>
      </c>
      <c r="F4809" s="5" t="s">
        <v>497</v>
      </c>
      <c r="G4809" s="5" t="s">
        <v>19089</v>
      </c>
      <c r="H4809" s="7">
        <v>1066339</v>
      </c>
      <c r="I4809" s="5">
        <v>7</v>
      </c>
      <c r="J4809" s="5">
        <v>1</v>
      </c>
      <c r="K4809" s="5" t="s">
        <v>30998</v>
      </c>
      <c r="L4809" s="5">
        <v>1.8499999999999999E-2</v>
      </c>
      <c r="M4809" s="8"/>
      <c r="N4809" s="8"/>
      <c r="O4809" s="8"/>
      <c r="P4809" s="8"/>
      <c r="Q4809" s="8"/>
      <c r="R4809" s="5" t="s">
        <v>417</v>
      </c>
      <c r="S4809" s="5" t="s">
        <v>417</v>
      </c>
      <c r="T4809" s="5" t="s">
        <v>417</v>
      </c>
      <c r="U4809" s="5" t="s">
        <v>417</v>
      </c>
      <c r="V4809" s="5" t="s">
        <v>417</v>
      </c>
      <c r="W4809" s="5" t="s">
        <v>417</v>
      </c>
      <c r="X4809" s="5" t="s">
        <v>417</v>
      </c>
      <c r="Y4809" s="5" t="s">
        <v>417</v>
      </c>
      <c r="Z4809" s="5" t="s">
        <v>417</v>
      </c>
      <c r="AA4809" s="5" t="s">
        <v>417</v>
      </c>
      <c r="AB4809" s="5"/>
      <c r="AC4809" s="5"/>
      <c r="AD4809" s="5"/>
      <c r="AE4809" s="5"/>
      <c r="AF4809" s="5"/>
    </row>
    <row r="4810" spans="1:32" hidden="1">
      <c r="A4810" s="5" t="s">
        <v>30999</v>
      </c>
      <c r="B4810" s="5" t="str">
        <f>IF(COUNTIF('Leads Priorizados INT'!M:M,A4810)&gt;0,"Sí","No")</f>
        <v>No</v>
      </c>
      <c r="C4810">
        <v>0</v>
      </c>
      <c r="D4810" s="6" t="s">
        <v>414</v>
      </c>
      <c r="E4810" s="5" t="s">
        <v>31000</v>
      </c>
      <c r="F4810" s="5" t="s">
        <v>431</v>
      </c>
      <c r="G4810" s="5" t="s">
        <v>15811</v>
      </c>
      <c r="H4810" s="7">
        <v>855498</v>
      </c>
      <c r="I4810" s="5">
        <v>7</v>
      </c>
      <c r="J4810" s="5">
        <v>2</v>
      </c>
      <c r="K4810" s="5" t="s">
        <v>31001</v>
      </c>
      <c r="L4810" s="5">
        <v>1.8499999999999999E-2</v>
      </c>
      <c r="M4810" s="8"/>
      <c r="N4810" s="8"/>
      <c r="O4810" s="8"/>
      <c r="P4810" s="8"/>
      <c r="Q4810" s="8"/>
      <c r="R4810" s="5" t="s">
        <v>417</v>
      </c>
      <c r="S4810" s="5" t="s">
        <v>417</v>
      </c>
      <c r="T4810" s="5" t="s">
        <v>417</v>
      </c>
      <c r="U4810" s="5" t="s">
        <v>417</v>
      </c>
      <c r="V4810" s="5" t="s">
        <v>417</v>
      </c>
      <c r="W4810" s="5" t="s">
        <v>417</v>
      </c>
      <c r="X4810" s="5" t="s">
        <v>417</v>
      </c>
      <c r="Y4810" s="5" t="s">
        <v>417</v>
      </c>
      <c r="Z4810" s="5" t="s">
        <v>417</v>
      </c>
      <c r="AA4810" s="5" t="s">
        <v>417</v>
      </c>
      <c r="AB4810" s="5"/>
      <c r="AC4810" s="5"/>
      <c r="AD4810" s="5"/>
      <c r="AE4810" s="5"/>
      <c r="AF4810" s="5"/>
    </row>
    <row r="4811" spans="1:32" hidden="1">
      <c r="A4811" s="5" t="s">
        <v>31002</v>
      </c>
      <c r="B4811" s="5" t="str">
        <f>IF(COUNTIF('Leads Priorizados INT'!M:M,A4811)&gt;0,"Sí","No")</f>
        <v>No</v>
      </c>
      <c r="C4811">
        <v>0</v>
      </c>
      <c r="D4811" s="6" t="s">
        <v>414</v>
      </c>
      <c r="E4811" s="5" t="s">
        <v>31003</v>
      </c>
      <c r="F4811" s="5" t="s">
        <v>931</v>
      </c>
      <c r="G4811" s="5" t="s">
        <v>31004</v>
      </c>
      <c r="H4811" s="7">
        <v>334971</v>
      </c>
      <c r="I4811" s="5">
        <v>1</v>
      </c>
      <c r="J4811" s="5">
        <v>4</v>
      </c>
      <c r="K4811" s="5" t="s">
        <v>31005</v>
      </c>
      <c r="L4811" s="5">
        <v>1.8499999999999999E-2</v>
      </c>
      <c r="M4811" s="8">
        <v>981067787</v>
      </c>
      <c r="N4811" s="8">
        <v>672199456</v>
      </c>
      <c r="O4811" s="8">
        <v>691701172</v>
      </c>
      <c r="P4811" s="8"/>
      <c r="Q4811" s="8"/>
      <c r="R4811" s="5" t="s">
        <v>417</v>
      </c>
      <c r="S4811" s="5" t="s">
        <v>417</v>
      </c>
      <c r="T4811" s="5" t="s">
        <v>417</v>
      </c>
      <c r="U4811" s="5" t="s">
        <v>417</v>
      </c>
      <c r="V4811" s="5" t="s">
        <v>417</v>
      </c>
      <c r="W4811" s="5" t="s">
        <v>417</v>
      </c>
      <c r="X4811" s="5" t="s">
        <v>417</v>
      </c>
      <c r="Y4811" s="5" t="s">
        <v>417</v>
      </c>
      <c r="Z4811" s="5" t="s">
        <v>417</v>
      </c>
      <c r="AA4811" s="5" t="s">
        <v>417</v>
      </c>
      <c r="AB4811" s="5"/>
      <c r="AC4811" s="5"/>
      <c r="AD4811" s="5"/>
      <c r="AE4811" s="5"/>
      <c r="AF4811" s="5"/>
    </row>
    <row r="4812" spans="1:32" hidden="1">
      <c r="A4812" s="5" t="s">
        <v>31006</v>
      </c>
      <c r="B4812" s="5" t="str">
        <f>IF(COUNTIF('Leads Priorizados INT'!M:M,A4812)&gt;0,"Sí","No")</f>
        <v>No</v>
      </c>
      <c r="C4812">
        <v>0</v>
      </c>
      <c r="D4812" s="6" t="s">
        <v>414</v>
      </c>
      <c r="E4812" s="5" t="s">
        <v>31007</v>
      </c>
      <c r="F4812" s="5" t="s">
        <v>873</v>
      </c>
      <c r="G4812" s="5" t="s">
        <v>15415</v>
      </c>
      <c r="H4812" s="7">
        <v>7197875</v>
      </c>
      <c r="I4812" s="5">
        <v>28</v>
      </c>
      <c r="J4812" s="5">
        <v>1</v>
      </c>
      <c r="K4812" s="5" t="s">
        <v>31008</v>
      </c>
      <c r="L4812" s="5">
        <v>1.8499999999999999E-2</v>
      </c>
      <c r="M4812" s="8">
        <v>952814144</v>
      </c>
      <c r="N4812" s="8"/>
      <c r="O4812" s="8"/>
      <c r="P4812" s="8"/>
      <c r="Q4812" s="8"/>
      <c r="R4812" s="5" t="s">
        <v>417</v>
      </c>
      <c r="S4812" s="5" t="s">
        <v>417</v>
      </c>
      <c r="T4812" s="5" t="s">
        <v>417</v>
      </c>
      <c r="U4812" s="5" t="s">
        <v>417</v>
      </c>
      <c r="V4812" s="5" t="s">
        <v>417</v>
      </c>
      <c r="W4812" s="5" t="s">
        <v>417</v>
      </c>
      <c r="X4812" s="5" t="s">
        <v>417</v>
      </c>
      <c r="Y4812" s="5" t="s">
        <v>417</v>
      </c>
      <c r="Z4812" s="5" t="s">
        <v>417</v>
      </c>
      <c r="AA4812" s="5" t="s">
        <v>417</v>
      </c>
      <c r="AB4812" s="5"/>
      <c r="AC4812" s="5"/>
      <c r="AD4812" s="5"/>
      <c r="AE4812" s="5"/>
      <c r="AF4812" s="5"/>
    </row>
    <row r="4813" spans="1:32" hidden="1">
      <c r="A4813" s="5" t="s">
        <v>31009</v>
      </c>
      <c r="B4813" s="5" t="str">
        <f>IF(COUNTIF('Leads Priorizados INT'!M:M,A4813)&gt;0,"Sí","No")</f>
        <v>No</v>
      </c>
      <c r="C4813">
        <v>0</v>
      </c>
      <c r="D4813" s="6" t="s">
        <v>430</v>
      </c>
      <c r="E4813" s="5" t="s">
        <v>31010</v>
      </c>
      <c r="F4813" s="5" t="s">
        <v>873</v>
      </c>
      <c r="G4813" s="5" t="s">
        <v>10473</v>
      </c>
      <c r="H4813" s="7">
        <v>907419</v>
      </c>
      <c r="I4813" s="5">
        <v>1</v>
      </c>
      <c r="J4813" s="5">
        <v>2</v>
      </c>
      <c r="K4813" s="5" t="s">
        <v>31011</v>
      </c>
      <c r="L4813" s="5">
        <v>1.8499999999999999E-2</v>
      </c>
      <c r="M4813" s="8">
        <v>951777738</v>
      </c>
      <c r="N4813" s="8">
        <v>952105320</v>
      </c>
      <c r="O4813" s="8">
        <v>952386160</v>
      </c>
      <c r="P4813" s="8">
        <v>952573468</v>
      </c>
      <c r="Q4813" s="8">
        <v>951133262</v>
      </c>
      <c r="R4813" s="5" t="s">
        <v>417</v>
      </c>
      <c r="S4813" s="5" t="s">
        <v>417</v>
      </c>
      <c r="T4813" s="5" t="s">
        <v>417</v>
      </c>
      <c r="U4813" s="5" t="s">
        <v>417</v>
      </c>
      <c r="V4813" s="5" t="s">
        <v>417</v>
      </c>
      <c r="W4813" s="5" t="s">
        <v>417</v>
      </c>
      <c r="X4813" s="5" t="s">
        <v>417</v>
      </c>
      <c r="Y4813" s="5" t="s">
        <v>417</v>
      </c>
      <c r="Z4813" s="5" t="s">
        <v>417</v>
      </c>
      <c r="AA4813" s="5" t="s">
        <v>417</v>
      </c>
      <c r="AB4813" s="5"/>
      <c r="AC4813" s="5"/>
      <c r="AD4813" s="5"/>
      <c r="AE4813" s="5"/>
      <c r="AF4813" s="5"/>
    </row>
    <row r="4814" spans="1:32">
      <c r="A4814" s="5" t="s">
        <v>31012</v>
      </c>
      <c r="B4814" s="5" t="str">
        <f>IF(COUNTIF('Leads Priorizados INT'!M:M,A4814)&gt;0,"Sí","No")</f>
        <v>No</v>
      </c>
      <c r="C4814">
        <v>1</v>
      </c>
      <c r="D4814" s="6" t="s">
        <v>414</v>
      </c>
      <c r="E4814" s="5" t="s">
        <v>31013</v>
      </c>
      <c r="F4814" s="5" t="s">
        <v>581</v>
      </c>
      <c r="G4814" s="5" t="s">
        <v>31014</v>
      </c>
      <c r="H4814" s="7">
        <v>443315</v>
      </c>
      <c r="I4814" s="5">
        <v>3</v>
      </c>
      <c r="J4814" s="5">
        <v>3</v>
      </c>
      <c r="K4814" s="5" t="s">
        <v>31015</v>
      </c>
      <c r="L4814" s="5">
        <v>1.8499999999999999E-2</v>
      </c>
      <c r="M4814" s="8">
        <v>986860471</v>
      </c>
      <c r="N4814" s="8"/>
      <c r="O4814" s="8"/>
      <c r="P4814" s="8"/>
      <c r="Q4814" s="8"/>
      <c r="R4814" s="5" t="s">
        <v>417</v>
      </c>
      <c r="S4814" s="5" t="s">
        <v>417</v>
      </c>
      <c r="T4814" s="5" t="s">
        <v>417</v>
      </c>
      <c r="U4814" s="5" t="s">
        <v>417</v>
      </c>
      <c r="V4814" s="5" t="s">
        <v>417</v>
      </c>
      <c r="W4814" s="5" t="s">
        <v>417</v>
      </c>
      <c r="X4814" s="5" t="s">
        <v>417</v>
      </c>
      <c r="Y4814" s="5" t="s">
        <v>417</v>
      </c>
      <c r="Z4814" s="5" t="s">
        <v>417</v>
      </c>
      <c r="AA4814" s="5" t="s">
        <v>417</v>
      </c>
      <c r="AB4814" s="5" t="s">
        <v>31016</v>
      </c>
      <c r="AC4814" s="5"/>
      <c r="AD4814" s="5"/>
      <c r="AE4814" s="5"/>
      <c r="AF4814" s="5"/>
    </row>
    <row r="4815" spans="1:32" hidden="1">
      <c r="A4815" s="5" t="s">
        <v>31017</v>
      </c>
      <c r="B4815" s="5" t="str">
        <f>IF(COUNTIF('Leads Priorizados INT'!M:M,A4815)&gt;0,"Sí","No")</f>
        <v>No</v>
      </c>
      <c r="C4815">
        <v>0</v>
      </c>
      <c r="D4815" s="6" t="s">
        <v>414</v>
      </c>
      <c r="E4815" s="5" t="s">
        <v>31018</v>
      </c>
      <c r="F4815" s="5" t="s">
        <v>497</v>
      </c>
      <c r="G4815" s="5" t="s">
        <v>11598</v>
      </c>
      <c r="H4815" s="7">
        <v>722035</v>
      </c>
      <c r="I4815" s="5">
        <v>1</v>
      </c>
      <c r="J4815" s="5">
        <v>1</v>
      </c>
      <c r="K4815" s="5" t="s">
        <v>31019</v>
      </c>
      <c r="L4815" s="5">
        <v>1.84E-2</v>
      </c>
      <c r="M4815" s="8">
        <v>971287729</v>
      </c>
      <c r="N4815" s="8"/>
      <c r="O4815" s="8"/>
      <c r="P4815" s="8"/>
      <c r="Q4815" s="8"/>
      <c r="R4815" s="5" t="s">
        <v>417</v>
      </c>
      <c r="S4815" s="5" t="s">
        <v>417</v>
      </c>
      <c r="T4815" s="5" t="s">
        <v>417</v>
      </c>
      <c r="U4815" s="5" t="s">
        <v>417</v>
      </c>
      <c r="V4815" s="5" t="s">
        <v>417</v>
      </c>
      <c r="W4815" s="5" t="s">
        <v>417</v>
      </c>
      <c r="X4815" s="5" t="s">
        <v>417</v>
      </c>
      <c r="Y4815" s="5" t="s">
        <v>417</v>
      </c>
      <c r="Z4815" s="5" t="s">
        <v>417</v>
      </c>
      <c r="AA4815" s="5" t="s">
        <v>417</v>
      </c>
      <c r="AB4815" s="5"/>
      <c r="AC4815" s="5"/>
      <c r="AD4815" s="5"/>
      <c r="AE4815" s="5"/>
      <c r="AF4815" s="5"/>
    </row>
    <row r="4816" spans="1:32" hidden="1">
      <c r="A4816" s="5" t="s">
        <v>31020</v>
      </c>
      <c r="B4816" s="5" t="str">
        <f>IF(COUNTIF('Leads Priorizados INT'!M:M,A4816)&gt;0,"Sí","No")</f>
        <v>No</v>
      </c>
      <c r="C4816">
        <v>0</v>
      </c>
      <c r="D4816" s="6" t="s">
        <v>414</v>
      </c>
      <c r="E4816" s="5" t="s">
        <v>31021</v>
      </c>
      <c r="F4816" s="5" t="s">
        <v>769</v>
      </c>
      <c r="G4816" s="5" t="s">
        <v>11465</v>
      </c>
      <c r="H4816" s="7">
        <v>356421</v>
      </c>
      <c r="I4816" s="5">
        <v>1</v>
      </c>
      <c r="J4816" s="5">
        <v>1</v>
      </c>
      <c r="K4816" s="5" t="s">
        <v>31022</v>
      </c>
      <c r="L4816" s="5">
        <v>1.84E-2</v>
      </c>
      <c r="M4816" s="8"/>
      <c r="N4816" s="8"/>
      <c r="O4816" s="8"/>
      <c r="P4816" s="8"/>
      <c r="Q4816" s="8"/>
      <c r="R4816" s="5" t="s">
        <v>417</v>
      </c>
      <c r="S4816" s="5" t="s">
        <v>417</v>
      </c>
      <c r="T4816" s="5" t="s">
        <v>417</v>
      </c>
      <c r="U4816" s="5" t="s">
        <v>417</v>
      </c>
      <c r="V4816" s="5" t="s">
        <v>417</v>
      </c>
      <c r="W4816" s="5" t="s">
        <v>417</v>
      </c>
      <c r="X4816" s="5" t="s">
        <v>417</v>
      </c>
      <c r="Y4816" s="5" t="s">
        <v>417</v>
      </c>
      <c r="Z4816" s="5" t="s">
        <v>417</v>
      </c>
      <c r="AA4816" s="5" t="s">
        <v>417</v>
      </c>
      <c r="AB4816" s="5"/>
      <c r="AC4816" s="5"/>
      <c r="AD4816" s="5"/>
      <c r="AE4816" s="5"/>
      <c r="AF4816" s="5"/>
    </row>
    <row r="4817" spans="1:32" hidden="1">
      <c r="A4817" s="5" t="s">
        <v>31023</v>
      </c>
      <c r="B4817" s="5" t="str">
        <f>IF(COUNTIF('Leads Priorizados INT'!M:M,A4817)&gt;0,"Sí","No")</f>
        <v>No</v>
      </c>
      <c r="C4817">
        <v>0</v>
      </c>
      <c r="D4817" s="6" t="s">
        <v>414</v>
      </c>
      <c r="E4817" s="5" t="s">
        <v>31024</v>
      </c>
      <c r="F4817" s="5" t="s">
        <v>152</v>
      </c>
      <c r="G4817" s="5" t="s">
        <v>2624</v>
      </c>
      <c r="H4817" s="7">
        <v>643388</v>
      </c>
      <c r="I4817" s="5">
        <v>8</v>
      </c>
      <c r="J4817" s="5">
        <v>1</v>
      </c>
      <c r="K4817" s="5" t="s">
        <v>31025</v>
      </c>
      <c r="L4817" s="5">
        <v>1.84E-2</v>
      </c>
      <c r="M4817" s="8"/>
      <c r="N4817" s="8"/>
      <c r="O4817" s="8"/>
      <c r="P4817" s="8"/>
      <c r="Q4817" s="8"/>
      <c r="R4817" s="5" t="s">
        <v>417</v>
      </c>
      <c r="S4817" s="5" t="s">
        <v>417</v>
      </c>
      <c r="T4817" s="5" t="s">
        <v>417</v>
      </c>
      <c r="U4817" s="5" t="s">
        <v>417</v>
      </c>
      <c r="V4817" s="5" t="s">
        <v>417</v>
      </c>
      <c r="W4817" s="5" t="s">
        <v>417</v>
      </c>
      <c r="X4817" s="5" t="s">
        <v>417</v>
      </c>
      <c r="Y4817" s="5" t="s">
        <v>417</v>
      </c>
      <c r="Z4817" s="5" t="s">
        <v>417</v>
      </c>
      <c r="AA4817" s="5" t="s">
        <v>417</v>
      </c>
      <c r="AB4817" s="5"/>
      <c r="AC4817" s="5"/>
      <c r="AD4817" s="5"/>
      <c r="AE4817" s="5"/>
      <c r="AF4817" s="5"/>
    </row>
    <row r="4818" spans="1:32" hidden="1">
      <c r="A4818" s="5" t="s">
        <v>31026</v>
      </c>
      <c r="B4818" s="5" t="str">
        <f>IF(COUNTIF('Leads Priorizados INT'!M:M,A4818)&gt;0,"Sí","No")</f>
        <v>No</v>
      </c>
      <c r="C4818">
        <v>0</v>
      </c>
      <c r="D4818" s="6" t="s">
        <v>430</v>
      </c>
      <c r="E4818" s="5" t="s">
        <v>31027</v>
      </c>
      <c r="F4818" s="5" t="s">
        <v>873</v>
      </c>
      <c r="G4818" s="5" t="s">
        <v>10741</v>
      </c>
      <c r="H4818" s="7">
        <v>392458</v>
      </c>
      <c r="I4818" s="5">
        <v>1</v>
      </c>
      <c r="J4818" s="5">
        <v>1</v>
      </c>
      <c r="K4818" s="5" t="s">
        <v>31028</v>
      </c>
      <c r="L4818" s="5">
        <v>1.84E-2</v>
      </c>
      <c r="M4818" s="8">
        <v>952111111</v>
      </c>
      <c r="N4818" s="8">
        <v>952963535</v>
      </c>
      <c r="O4818" s="8">
        <v>678380675</v>
      </c>
      <c r="P4818" s="8">
        <v>675264531</v>
      </c>
      <c r="Q4818" s="8">
        <v>672421597</v>
      </c>
      <c r="R4818" s="5" t="s">
        <v>417</v>
      </c>
      <c r="S4818" s="5" t="s">
        <v>417</v>
      </c>
      <c r="T4818" s="5" t="s">
        <v>417</v>
      </c>
      <c r="U4818" s="5" t="s">
        <v>417</v>
      </c>
      <c r="V4818" s="5" t="s">
        <v>417</v>
      </c>
      <c r="W4818" s="5" t="s">
        <v>417</v>
      </c>
      <c r="X4818" s="5" t="s">
        <v>417</v>
      </c>
      <c r="Y4818" s="5" t="s">
        <v>417</v>
      </c>
      <c r="Z4818" s="5" t="s">
        <v>417</v>
      </c>
      <c r="AA4818" s="5" t="s">
        <v>417</v>
      </c>
      <c r="AB4818" s="5"/>
      <c r="AC4818" s="5"/>
      <c r="AD4818" s="5"/>
      <c r="AE4818" s="5"/>
      <c r="AF4818" s="5"/>
    </row>
    <row r="4819" spans="1:32" hidden="1">
      <c r="A4819" s="5" t="s">
        <v>31029</v>
      </c>
      <c r="B4819" s="5" t="str">
        <f>IF(COUNTIF('Leads Priorizados INT'!M:M,A4819)&gt;0,"Sí","No")</f>
        <v>No</v>
      </c>
      <c r="C4819">
        <v>0</v>
      </c>
      <c r="D4819" s="6" t="s">
        <v>414</v>
      </c>
      <c r="E4819" s="5" t="s">
        <v>31030</v>
      </c>
      <c r="F4819" s="5" t="s">
        <v>740</v>
      </c>
      <c r="G4819" s="5" t="s">
        <v>16460</v>
      </c>
      <c r="H4819" s="7">
        <v>738000</v>
      </c>
      <c r="I4819" s="5">
        <v>9</v>
      </c>
      <c r="J4819" s="5">
        <v>4</v>
      </c>
      <c r="K4819" s="5" t="s">
        <v>31031</v>
      </c>
      <c r="L4819" s="5">
        <v>1.83E-2</v>
      </c>
      <c r="M4819" s="8">
        <v>924499761</v>
      </c>
      <c r="N4819" s="8">
        <v>924224066</v>
      </c>
      <c r="O4819" s="8">
        <v>982200473</v>
      </c>
      <c r="P4819" s="8">
        <v>914346508</v>
      </c>
      <c r="Q4819" s="8">
        <v>649476544</v>
      </c>
      <c r="R4819" s="5" t="s">
        <v>417</v>
      </c>
      <c r="S4819" s="5" t="s">
        <v>417</v>
      </c>
      <c r="T4819" s="5" t="s">
        <v>417</v>
      </c>
      <c r="U4819" s="5" t="s">
        <v>417</v>
      </c>
      <c r="V4819" s="5" t="s">
        <v>417</v>
      </c>
      <c r="W4819" s="5" t="s">
        <v>417</v>
      </c>
      <c r="X4819" s="5" t="s">
        <v>417</v>
      </c>
      <c r="Y4819" s="5" t="s">
        <v>417</v>
      </c>
      <c r="Z4819" s="5" t="s">
        <v>417</v>
      </c>
      <c r="AA4819" s="5" t="s">
        <v>417</v>
      </c>
      <c r="AB4819" s="5" t="s">
        <v>31032</v>
      </c>
      <c r="AC4819" s="5"/>
      <c r="AD4819" s="5"/>
      <c r="AE4819" s="5"/>
      <c r="AF4819" s="5"/>
    </row>
    <row r="4820" spans="1:32" hidden="1">
      <c r="A4820" s="5" t="s">
        <v>31033</v>
      </c>
      <c r="B4820" s="5" t="str">
        <f>IF(COUNTIF('Leads Priorizados INT'!M:M,A4820)&gt;0,"Sí","No")</f>
        <v>No</v>
      </c>
      <c r="C4820">
        <v>0</v>
      </c>
      <c r="D4820" s="6" t="s">
        <v>414</v>
      </c>
      <c r="E4820" s="5" t="s">
        <v>31034</v>
      </c>
      <c r="F4820" s="5" t="s">
        <v>2631</v>
      </c>
      <c r="G4820" s="5" t="s">
        <v>9871</v>
      </c>
      <c r="H4820" s="7">
        <v>1050708</v>
      </c>
      <c r="I4820" s="5">
        <v>7</v>
      </c>
      <c r="J4820" s="5">
        <v>1</v>
      </c>
      <c r="K4820" s="5" t="s">
        <v>31035</v>
      </c>
      <c r="L4820" s="5">
        <v>1.83E-2</v>
      </c>
      <c r="M4820" s="8">
        <v>616552450</v>
      </c>
      <c r="N4820" s="8"/>
      <c r="O4820" s="8"/>
      <c r="P4820" s="8"/>
      <c r="Q4820" s="8"/>
      <c r="R4820" s="5" t="s">
        <v>417</v>
      </c>
      <c r="S4820" s="5" t="s">
        <v>417</v>
      </c>
      <c r="T4820" s="5" t="s">
        <v>417</v>
      </c>
      <c r="U4820" s="5" t="s">
        <v>417</v>
      </c>
      <c r="V4820" s="5" t="s">
        <v>417</v>
      </c>
      <c r="W4820" s="5" t="s">
        <v>417</v>
      </c>
      <c r="X4820" s="5" t="s">
        <v>417</v>
      </c>
      <c r="Y4820" s="5" t="s">
        <v>417</v>
      </c>
      <c r="Z4820" s="5" t="s">
        <v>417</v>
      </c>
      <c r="AA4820" s="5" t="s">
        <v>417</v>
      </c>
      <c r="AB4820" s="5"/>
      <c r="AC4820" s="5"/>
      <c r="AD4820" s="5"/>
      <c r="AE4820" s="5"/>
      <c r="AF4820" s="5"/>
    </row>
    <row r="4821" spans="1:32">
      <c r="A4821" s="5" t="s">
        <v>31036</v>
      </c>
      <c r="B4821" s="5" t="str">
        <f>IF(COUNTIF('Leads Priorizados INT'!M:M,A4821)&gt;0,"Sí","No")</f>
        <v>No</v>
      </c>
      <c r="C4821">
        <v>1</v>
      </c>
      <c r="D4821" s="6" t="s">
        <v>430</v>
      </c>
      <c r="E4821" s="5" t="s">
        <v>31037</v>
      </c>
      <c r="F4821" s="5" t="s">
        <v>152</v>
      </c>
      <c r="G4821" s="5" t="s">
        <v>780</v>
      </c>
      <c r="H4821" s="7">
        <v>481495</v>
      </c>
      <c r="I4821" s="5">
        <v>5</v>
      </c>
      <c r="J4821" s="5">
        <v>2</v>
      </c>
      <c r="K4821" s="5" t="s">
        <v>31038</v>
      </c>
      <c r="L4821" s="5">
        <v>1.83E-2</v>
      </c>
      <c r="M4821" s="8">
        <v>616277938</v>
      </c>
      <c r="N4821" s="8"/>
      <c r="O4821" s="8"/>
      <c r="P4821" s="8"/>
      <c r="Q4821" s="8"/>
      <c r="R4821" s="5" t="s">
        <v>417</v>
      </c>
      <c r="S4821" s="5" t="s">
        <v>417</v>
      </c>
      <c r="T4821" s="5" t="s">
        <v>417</v>
      </c>
      <c r="U4821" s="5" t="s">
        <v>417</v>
      </c>
      <c r="V4821" s="5" t="s">
        <v>417</v>
      </c>
      <c r="W4821" s="5" t="s">
        <v>417</v>
      </c>
      <c r="X4821" s="5" t="s">
        <v>417</v>
      </c>
      <c r="Y4821" s="5" t="s">
        <v>417</v>
      </c>
      <c r="Z4821" s="5" t="s">
        <v>417</v>
      </c>
      <c r="AA4821" s="5" t="s">
        <v>417</v>
      </c>
      <c r="AB4821" s="5"/>
      <c r="AC4821" s="5"/>
      <c r="AD4821" s="5"/>
      <c r="AE4821" s="5"/>
      <c r="AF4821" s="5"/>
    </row>
    <row r="4822" spans="1:32">
      <c r="A4822" s="5" t="s">
        <v>31039</v>
      </c>
      <c r="B4822" s="5" t="str">
        <f>IF(COUNTIF('Leads Priorizados INT'!M:M,A4822)&gt;0,"Sí","No")</f>
        <v>No</v>
      </c>
      <c r="C4822">
        <v>1</v>
      </c>
      <c r="D4822" s="6" t="s">
        <v>414</v>
      </c>
      <c r="E4822" s="5" t="s">
        <v>31040</v>
      </c>
      <c r="F4822" s="5" t="s">
        <v>152</v>
      </c>
      <c r="G4822" s="5" t="s">
        <v>9796</v>
      </c>
      <c r="H4822" s="7">
        <v>15223593</v>
      </c>
      <c r="I4822" s="5">
        <v>19</v>
      </c>
      <c r="J4822" s="5">
        <v>1</v>
      </c>
      <c r="K4822" s="5" t="s">
        <v>31041</v>
      </c>
      <c r="L4822" s="5">
        <v>1.83E-2</v>
      </c>
      <c r="M4822" s="8">
        <v>917371655</v>
      </c>
      <c r="N4822" s="8">
        <v>915465049</v>
      </c>
      <c r="O4822" s="8"/>
      <c r="P4822" s="8"/>
      <c r="Q4822" s="8"/>
      <c r="R4822" s="5" t="s">
        <v>417</v>
      </c>
      <c r="S4822" s="5" t="s">
        <v>417</v>
      </c>
      <c r="T4822" s="5" t="s">
        <v>417</v>
      </c>
      <c r="U4822" s="5" t="s">
        <v>417</v>
      </c>
      <c r="V4822" s="5" t="s">
        <v>417</v>
      </c>
      <c r="W4822" s="5" t="s">
        <v>417</v>
      </c>
      <c r="X4822" s="5" t="s">
        <v>417</v>
      </c>
      <c r="Y4822" s="5" t="s">
        <v>417</v>
      </c>
      <c r="Z4822" s="5" t="s">
        <v>417</v>
      </c>
      <c r="AA4822" s="5" t="s">
        <v>417</v>
      </c>
      <c r="AB4822" s="5"/>
      <c r="AC4822" s="5"/>
      <c r="AD4822" s="5"/>
      <c r="AE4822" s="5"/>
      <c r="AF4822" s="5"/>
    </row>
    <row r="4823" spans="1:32" hidden="1">
      <c r="A4823" s="5" t="s">
        <v>31042</v>
      </c>
      <c r="B4823" s="5" t="str">
        <f>IF(COUNTIF('Leads Priorizados INT'!M:M,A4823)&gt;0,"Sí","No")</f>
        <v>No</v>
      </c>
      <c r="C4823">
        <v>0</v>
      </c>
      <c r="D4823" s="6" t="s">
        <v>414</v>
      </c>
      <c r="E4823" s="5" t="s">
        <v>31043</v>
      </c>
      <c r="F4823" s="5" t="s">
        <v>700</v>
      </c>
      <c r="G4823" s="5" t="s">
        <v>11070</v>
      </c>
      <c r="H4823" s="7">
        <v>522212</v>
      </c>
      <c r="I4823" s="5">
        <v>4</v>
      </c>
      <c r="J4823" s="5">
        <v>2</v>
      </c>
      <c r="K4823" s="5" t="s">
        <v>31044</v>
      </c>
      <c r="L4823" s="5">
        <v>1.83E-2</v>
      </c>
      <c r="M4823" s="8"/>
      <c r="N4823" s="8"/>
      <c r="O4823" s="8"/>
      <c r="P4823" s="8"/>
      <c r="Q4823" s="8"/>
      <c r="R4823" s="5" t="s">
        <v>417</v>
      </c>
      <c r="S4823" s="5" t="s">
        <v>417</v>
      </c>
      <c r="T4823" s="5" t="s">
        <v>417</v>
      </c>
      <c r="U4823" s="5" t="s">
        <v>417</v>
      </c>
      <c r="V4823" s="5" t="s">
        <v>417</v>
      </c>
      <c r="W4823" s="5" t="s">
        <v>417</v>
      </c>
      <c r="X4823" s="5" t="s">
        <v>417</v>
      </c>
      <c r="Y4823" s="5" t="s">
        <v>417</v>
      </c>
      <c r="Z4823" s="5" t="s">
        <v>417</v>
      </c>
      <c r="AA4823" s="5" t="s">
        <v>417</v>
      </c>
      <c r="AB4823" s="5"/>
      <c r="AC4823" s="5"/>
      <c r="AD4823" s="5"/>
      <c r="AE4823" s="5"/>
      <c r="AF4823" s="5"/>
    </row>
    <row r="4824" spans="1:32" hidden="1">
      <c r="A4824" s="5" t="s">
        <v>31045</v>
      </c>
      <c r="B4824" s="5" t="str">
        <f>IF(COUNTIF('Leads Priorizados INT'!M:M,A4824)&gt;0,"Sí","No")</f>
        <v>No</v>
      </c>
      <c r="C4824">
        <v>0</v>
      </c>
      <c r="D4824" s="6" t="s">
        <v>414</v>
      </c>
      <c r="E4824" s="5" t="s">
        <v>31046</v>
      </c>
      <c r="F4824" s="5" t="s">
        <v>1019</v>
      </c>
      <c r="G4824" s="5" t="s">
        <v>26274</v>
      </c>
      <c r="H4824" s="7">
        <v>822455</v>
      </c>
      <c r="I4824" s="5">
        <v>1</v>
      </c>
      <c r="J4824" s="5">
        <v>3</v>
      </c>
      <c r="K4824" s="5" t="s">
        <v>31047</v>
      </c>
      <c r="L4824" s="5">
        <v>1.8200000000000001E-2</v>
      </c>
      <c r="M4824" s="8">
        <v>948346740</v>
      </c>
      <c r="N4824" s="8"/>
      <c r="O4824" s="8"/>
      <c r="P4824" s="8"/>
      <c r="Q4824" s="8"/>
      <c r="R4824" s="5" t="s">
        <v>417</v>
      </c>
      <c r="S4824" s="5" t="s">
        <v>417</v>
      </c>
      <c r="T4824" s="5" t="s">
        <v>417</v>
      </c>
      <c r="U4824" s="5" t="s">
        <v>417</v>
      </c>
      <c r="V4824" s="5" t="s">
        <v>417</v>
      </c>
      <c r="W4824" s="5" t="s">
        <v>417</v>
      </c>
      <c r="X4824" s="5" t="s">
        <v>417</v>
      </c>
      <c r="Y4824" s="5" t="s">
        <v>417</v>
      </c>
      <c r="Z4824" s="5" t="s">
        <v>417</v>
      </c>
      <c r="AA4824" s="5" t="s">
        <v>417</v>
      </c>
      <c r="AB4824" s="5"/>
      <c r="AC4824" s="5"/>
      <c r="AD4824" s="5"/>
      <c r="AE4824" s="5"/>
      <c r="AF4824" s="5"/>
    </row>
    <row r="4825" spans="1:32" hidden="1">
      <c r="A4825" s="5" t="s">
        <v>31048</v>
      </c>
      <c r="B4825" s="5" t="str">
        <f>IF(COUNTIF('Leads Priorizados INT'!M:M,A4825)&gt;0,"Sí","No")</f>
        <v>No</v>
      </c>
      <c r="C4825">
        <v>0</v>
      </c>
      <c r="D4825" s="6" t="s">
        <v>414</v>
      </c>
      <c r="E4825" s="5" t="s">
        <v>31049</v>
      </c>
      <c r="F4825" s="5" t="s">
        <v>431</v>
      </c>
      <c r="G4825" s="5" t="s">
        <v>1612</v>
      </c>
      <c r="H4825" s="7">
        <v>1229425</v>
      </c>
      <c r="I4825" s="5">
        <v>4</v>
      </c>
      <c r="J4825" s="5">
        <v>1</v>
      </c>
      <c r="K4825" s="5" t="s">
        <v>31050</v>
      </c>
      <c r="L4825" s="5">
        <v>1.8200000000000001E-2</v>
      </c>
      <c r="M4825" s="8"/>
      <c r="N4825" s="8"/>
      <c r="O4825" s="8"/>
      <c r="P4825" s="8"/>
      <c r="Q4825" s="8"/>
      <c r="R4825" s="5" t="s">
        <v>417</v>
      </c>
      <c r="S4825" s="5" t="s">
        <v>417</v>
      </c>
      <c r="T4825" s="5" t="s">
        <v>417</v>
      </c>
      <c r="U4825" s="5" t="s">
        <v>417</v>
      </c>
      <c r="V4825" s="5" t="s">
        <v>417</v>
      </c>
      <c r="W4825" s="5" t="s">
        <v>417</v>
      </c>
      <c r="X4825" s="5" t="s">
        <v>417</v>
      </c>
      <c r="Y4825" s="5" t="s">
        <v>417</v>
      </c>
      <c r="Z4825" s="5" t="s">
        <v>417</v>
      </c>
      <c r="AA4825" s="5" t="s">
        <v>417</v>
      </c>
      <c r="AB4825" s="5"/>
      <c r="AC4825" s="5"/>
      <c r="AD4825" s="5"/>
      <c r="AE4825" s="5"/>
      <c r="AF4825" s="5"/>
    </row>
    <row r="4826" spans="1:32" hidden="1">
      <c r="A4826" s="5" t="s">
        <v>31051</v>
      </c>
      <c r="B4826" s="5" t="str">
        <f>IF(COUNTIF('Leads Priorizados INT'!M:M,A4826)&gt;0,"Sí","No")</f>
        <v>No</v>
      </c>
      <c r="C4826">
        <v>0</v>
      </c>
      <c r="D4826" s="6" t="s">
        <v>414</v>
      </c>
      <c r="E4826" s="5" t="s">
        <v>31052</v>
      </c>
      <c r="F4826" s="5" t="s">
        <v>721</v>
      </c>
      <c r="G4826" s="5" t="s">
        <v>15694</v>
      </c>
      <c r="H4826" s="7">
        <v>754411</v>
      </c>
      <c r="I4826" s="5">
        <v>22</v>
      </c>
      <c r="J4826" s="5">
        <v>2</v>
      </c>
      <c r="K4826" s="5" t="s">
        <v>31053</v>
      </c>
      <c r="L4826" s="5">
        <v>1.8200000000000001E-2</v>
      </c>
      <c r="M4826" s="8">
        <v>928707398</v>
      </c>
      <c r="N4826" s="8"/>
      <c r="O4826" s="8"/>
      <c r="P4826" s="8"/>
      <c r="Q4826" s="8"/>
      <c r="R4826" s="5" t="s">
        <v>417</v>
      </c>
      <c r="S4826" s="5" t="s">
        <v>417</v>
      </c>
      <c r="T4826" s="5" t="s">
        <v>417</v>
      </c>
      <c r="U4826" s="5" t="s">
        <v>417</v>
      </c>
      <c r="V4826" s="5" t="s">
        <v>417</v>
      </c>
      <c r="W4826" s="5" t="s">
        <v>417</v>
      </c>
      <c r="X4826" s="5" t="s">
        <v>417</v>
      </c>
      <c r="Y4826" s="5" t="s">
        <v>417</v>
      </c>
      <c r="Z4826" s="5" t="s">
        <v>417</v>
      </c>
      <c r="AA4826" s="5" t="s">
        <v>417</v>
      </c>
      <c r="AB4826" s="5"/>
      <c r="AC4826" s="5"/>
      <c r="AD4826" s="5"/>
      <c r="AE4826" s="5"/>
      <c r="AF4826" s="5"/>
    </row>
    <row r="4827" spans="1:32" hidden="1">
      <c r="A4827" s="5" t="s">
        <v>31054</v>
      </c>
      <c r="B4827" s="5" t="str">
        <f>IF(COUNTIF('Leads Priorizados INT'!M:M,A4827)&gt;0,"Sí","No")</f>
        <v>No</v>
      </c>
      <c r="C4827">
        <v>0</v>
      </c>
      <c r="D4827" s="6" t="s">
        <v>414</v>
      </c>
      <c r="E4827" s="5" t="s">
        <v>31055</v>
      </c>
      <c r="F4827" s="5" t="s">
        <v>152</v>
      </c>
      <c r="G4827" s="5" t="s">
        <v>2708</v>
      </c>
      <c r="H4827" s="7">
        <v>554627</v>
      </c>
      <c r="I4827" s="5">
        <v>2</v>
      </c>
      <c r="J4827" s="5">
        <v>1</v>
      </c>
      <c r="K4827" s="5" t="s">
        <v>31056</v>
      </c>
      <c r="L4827" s="5">
        <v>1.8200000000000001E-2</v>
      </c>
      <c r="M4827" s="8"/>
      <c r="N4827" s="8"/>
      <c r="O4827" s="8"/>
      <c r="P4827" s="8"/>
      <c r="Q4827" s="8"/>
      <c r="R4827" s="5" t="s">
        <v>417</v>
      </c>
      <c r="S4827" s="5" t="s">
        <v>417</v>
      </c>
      <c r="T4827" s="5" t="s">
        <v>417</v>
      </c>
      <c r="U4827" s="5" t="s">
        <v>417</v>
      </c>
      <c r="V4827" s="5" t="s">
        <v>417</v>
      </c>
      <c r="W4827" s="5" t="s">
        <v>417</v>
      </c>
      <c r="X4827" s="5" t="s">
        <v>417</v>
      </c>
      <c r="Y4827" s="5" t="s">
        <v>417</v>
      </c>
      <c r="Z4827" s="5" t="s">
        <v>417</v>
      </c>
      <c r="AA4827" s="5" t="s">
        <v>417</v>
      </c>
      <c r="AB4827" s="5"/>
      <c r="AC4827" s="5"/>
      <c r="AD4827" s="5"/>
      <c r="AE4827" s="5"/>
      <c r="AF4827" s="5"/>
    </row>
    <row r="4828" spans="1:32" hidden="1">
      <c r="A4828" s="5" t="s">
        <v>31057</v>
      </c>
      <c r="B4828" s="5" t="str">
        <f>IF(COUNTIF('Leads Priorizados INT'!M:M,A4828)&gt;0,"Sí","No")</f>
        <v>No</v>
      </c>
      <c r="C4828">
        <v>0</v>
      </c>
      <c r="D4828" s="6" t="s">
        <v>414</v>
      </c>
      <c r="E4828" s="5" t="s">
        <v>31058</v>
      </c>
      <c r="F4828" s="5" t="s">
        <v>684</v>
      </c>
      <c r="G4828" s="5" t="s">
        <v>28542</v>
      </c>
      <c r="H4828" s="7">
        <v>372317</v>
      </c>
      <c r="I4828" s="5">
        <v>5</v>
      </c>
      <c r="J4828" s="5">
        <v>1</v>
      </c>
      <c r="K4828" s="5" t="s">
        <v>31059</v>
      </c>
      <c r="L4828" s="5">
        <v>1.8100000000000002E-2</v>
      </c>
      <c r="M4828" s="8">
        <v>957513611</v>
      </c>
      <c r="N4828" s="8"/>
      <c r="O4828" s="8"/>
      <c r="P4828" s="8"/>
      <c r="Q4828" s="8"/>
      <c r="R4828" s="5" t="s">
        <v>417</v>
      </c>
      <c r="S4828" s="5" t="s">
        <v>417</v>
      </c>
      <c r="T4828" s="5" t="s">
        <v>417</v>
      </c>
      <c r="U4828" s="5" t="s">
        <v>417</v>
      </c>
      <c r="V4828" s="5" t="s">
        <v>417</v>
      </c>
      <c r="W4828" s="5" t="s">
        <v>417</v>
      </c>
      <c r="X4828" s="5" t="s">
        <v>417</v>
      </c>
      <c r="Y4828" s="5" t="s">
        <v>417</v>
      </c>
      <c r="Z4828" s="5" t="s">
        <v>417</v>
      </c>
      <c r="AA4828" s="5" t="s">
        <v>417</v>
      </c>
      <c r="AB4828" s="5"/>
      <c r="AC4828" s="5"/>
      <c r="AD4828" s="5"/>
      <c r="AE4828" s="5"/>
      <c r="AF4828" s="5"/>
    </row>
    <row r="4829" spans="1:32" hidden="1">
      <c r="A4829" s="5" t="s">
        <v>31060</v>
      </c>
      <c r="B4829" s="5" t="str">
        <f>IF(COUNTIF('Leads Priorizados INT'!M:M,A4829)&gt;0,"Sí","No")</f>
        <v>No</v>
      </c>
      <c r="C4829">
        <v>0</v>
      </c>
      <c r="D4829" s="6" t="s">
        <v>414</v>
      </c>
      <c r="E4829" s="5" t="s">
        <v>31061</v>
      </c>
      <c r="F4829" s="5" t="s">
        <v>700</v>
      </c>
      <c r="G4829" s="5" t="s">
        <v>3497</v>
      </c>
      <c r="H4829" s="7">
        <v>386740</v>
      </c>
      <c r="I4829" s="5">
        <v>1</v>
      </c>
      <c r="J4829" s="5">
        <v>1</v>
      </c>
      <c r="K4829" s="5" t="s">
        <v>31062</v>
      </c>
      <c r="L4829" s="5">
        <v>1.8100000000000002E-2</v>
      </c>
      <c r="M4829" s="8"/>
      <c r="N4829" s="8"/>
      <c r="O4829" s="8"/>
      <c r="P4829" s="8"/>
      <c r="Q4829" s="8"/>
      <c r="R4829" s="5" t="s">
        <v>417</v>
      </c>
      <c r="S4829" s="5" t="s">
        <v>417</v>
      </c>
      <c r="T4829" s="5" t="s">
        <v>417</v>
      </c>
      <c r="U4829" s="5" t="s">
        <v>417</v>
      </c>
      <c r="V4829" s="5" t="s">
        <v>417</v>
      </c>
      <c r="W4829" s="5" t="s">
        <v>417</v>
      </c>
      <c r="X4829" s="5" t="s">
        <v>417</v>
      </c>
      <c r="Y4829" s="5" t="s">
        <v>417</v>
      </c>
      <c r="Z4829" s="5" t="s">
        <v>417</v>
      </c>
      <c r="AA4829" s="5" t="s">
        <v>417</v>
      </c>
      <c r="AB4829" s="5"/>
      <c r="AC4829" s="5"/>
      <c r="AD4829" s="5"/>
      <c r="AE4829" s="5"/>
      <c r="AF4829" s="5"/>
    </row>
    <row r="4830" spans="1:32" hidden="1">
      <c r="A4830" s="5" t="s">
        <v>31063</v>
      </c>
      <c r="B4830" s="5" t="str">
        <f>IF(COUNTIF('Leads Priorizados INT'!M:M,A4830)&gt;0,"Sí","No")</f>
        <v>No</v>
      </c>
      <c r="C4830">
        <v>0</v>
      </c>
      <c r="D4830" s="6" t="s">
        <v>414</v>
      </c>
      <c r="E4830" s="5" t="s">
        <v>31064</v>
      </c>
      <c r="F4830" s="5" t="s">
        <v>431</v>
      </c>
      <c r="G4830" s="5" t="s">
        <v>9962</v>
      </c>
      <c r="H4830" s="7">
        <v>654182</v>
      </c>
      <c r="I4830" s="5">
        <v>3</v>
      </c>
      <c r="J4830" s="5">
        <v>2</v>
      </c>
      <c r="K4830" s="5" t="s">
        <v>31065</v>
      </c>
      <c r="L4830" s="5">
        <v>1.7999999999999999E-2</v>
      </c>
      <c r="M4830" s="8"/>
      <c r="N4830" s="8"/>
      <c r="O4830" s="8"/>
      <c r="P4830" s="8"/>
      <c r="Q4830" s="8"/>
      <c r="R4830" s="5" t="s">
        <v>417</v>
      </c>
      <c r="S4830" s="5" t="s">
        <v>417</v>
      </c>
      <c r="T4830" s="5" t="s">
        <v>417</v>
      </c>
      <c r="U4830" s="5" t="s">
        <v>417</v>
      </c>
      <c r="V4830" s="5" t="s">
        <v>417</v>
      </c>
      <c r="W4830" s="5" t="s">
        <v>417</v>
      </c>
      <c r="X4830" s="5" t="s">
        <v>417</v>
      </c>
      <c r="Y4830" s="5" t="s">
        <v>417</v>
      </c>
      <c r="Z4830" s="5" t="s">
        <v>417</v>
      </c>
      <c r="AA4830" s="5" t="s">
        <v>417</v>
      </c>
      <c r="AB4830" s="5"/>
      <c r="AC4830" s="5"/>
      <c r="AD4830" s="5"/>
      <c r="AE4830" s="5"/>
      <c r="AF4830" s="5"/>
    </row>
    <row r="4831" spans="1:32" hidden="1">
      <c r="A4831" s="5" t="s">
        <v>31066</v>
      </c>
      <c r="B4831" s="5" t="str">
        <f>IF(COUNTIF('Leads Priorizados INT'!M:M,A4831)&gt;0,"Sí","No")</f>
        <v>No</v>
      </c>
      <c r="C4831">
        <v>0</v>
      </c>
      <c r="D4831" s="6" t="s">
        <v>414</v>
      </c>
      <c r="E4831" s="5" t="s">
        <v>31067</v>
      </c>
      <c r="F4831" s="5" t="s">
        <v>431</v>
      </c>
      <c r="G4831" s="5" t="s">
        <v>9725</v>
      </c>
      <c r="H4831" s="7">
        <v>639555</v>
      </c>
      <c r="I4831" s="5">
        <v>2</v>
      </c>
      <c r="J4831" s="5">
        <v>1</v>
      </c>
      <c r="K4831" s="5" t="s">
        <v>31068</v>
      </c>
      <c r="L4831" s="5">
        <v>1.7999999999999999E-2</v>
      </c>
      <c r="M4831" s="8"/>
      <c r="N4831" s="8"/>
      <c r="O4831" s="8"/>
      <c r="P4831" s="8"/>
      <c r="Q4831" s="8"/>
      <c r="R4831" s="5" t="s">
        <v>417</v>
      </c>
      <c r="S4831" s="5" t="s">
        <v>417</v>
      </c>
      <c r="T4831" s="5" t="s">
        <v>417</v>
      </c>
      <c r="U4831" s="5" t="s">
        <v>417</v>
      </c>
      <c r="V4831" s="5" t="s">
        <v>417</v>
      </c>
      <c r="W4831" s="5" t="s">
        <v>417</v>
      </c>
      <c r="X4831" s="5" t="s">
        <v>417</v>
      </c>
      <c r="Y4831" s="5" t="s">
        <v>417</v>
      </c>
      <c r="Z4831" s="5" t="s">
        <v>417</v>
      </c>
      <c r="AA4831" s="5" t="s">
        <v>417</v>
      </c>
      <c r="AB4831" s="5"/>
      <c r="AC4831" s="5"/>
      <c r="AD4831" s="5"/>
      <c r="AE4831" s="5"/>
      <c r="AF4831" s="5"/>
    </row>
    <row r="4832" spans="1:32" hidden="1">
      <c r="A4832" s="5" t="s">
        <v>31069</v>
      </c>
      <c r="B4832" s="5" t="str">
        <f>IF(COUNTIF('Leads Priorizados INT'!M:M,A4832)&gt;0,"Sí","No")</f>
        <v>No</v>
      </c>
      <c r="C4832">
        <v>0</v>
      </c>
      <c r="D4832" s="6" t="s">
        <v>414</v>
      </c>
      <c r="E4832" s="5" t="s">
        <v>31070</v>
      </c>
      <c r="F4832" s="5" t="s">
        <v>931</v>
      </c>
      <c r="G4832" s="5" t="s">
        <v>12738</v>
      </c>
      <c r="H4832" s="7">
        <v>300726</v>
      </c>
      <c r="I4832" s="5">
        <v>1</v>
      </c>
      <c r="J4832" s="5">
        <v>1</v>
      </c>
      <c r="K4832" s="5" t="s">
        <v>31071</v>
      </c>
      <c r="L4832" s="5">
        <v>1.7999999999999999E-2</v>
      </c>
      <c r="M4832" s="8">
        <v>981925081</v>
      </c>
      <c r="N4832" s="8"/>
      <c r="O4832" s="8"/>
      <c r="P4832" s="8"/>
      <c r="Q4832" s="8"/>
      <c r="R4832" s="5" t="s">
        <v>417</v>
      </c>
      <c r="S4832" s="5" t="s">
        <v>417</v>
      </c>
      <c r="T4832" s="5" t="s">
        <v>417</v>
      </c>
      <c r="U4832" s="5" t="s">
        <v>417</v>
      </c>
      <c r="V4832" s="5" t="s">
        <v>417</v>
      </c>
      <c r="W4832" s="5" t="s">
        <v>417</v>
      </c>
      <c r="X4832" s="5" t="s">
        <v>417</v>
      </c>
      <c r="Y4832" s="5" t="s">
        <v>417</v>
      </c>
      <c r="Z4832" s="5" t="s">
        <v>417</v>
      </c>
      <c r="AA4832" s="5" t="s">
        <v>417</v>
      </c>
      <c r="AB4832" s="5"/>
      <c r="AC4832" s="5"/>
      <c r="AD4832" s="5"/>
      <c r="AE4832" s="5"/>
      <c r="AF4832" s="5"/>
    </row>
    <row r="4833" spans="1:32" hidden="1">
      <c r="A4833" s="5" t="s">
        <v>31072</v>
      </c>
      <c r="B4833" s="5" t="str">
        <f>IF(COUNTIF('Leads Priorizados INT'!M:M,A4833)&gt;0,"Sí","No")</f>
        <v>No</v>
      </c>
      <c r="C4833">
        <v>0</v>
      </c>
      <c r="D4833" s="6" t="s">
        <v>414</v>
      </c>
      <c r="E4833" s="5" t="s">
        <v>31073</v>
      </c>
      <c r="F4833" s="5" t="s">
        <v>700</v>
      </c>
      <c r="G4833" s="5" t="s">
        <v>701</v>
      </c>
      <c r="H4833" s="7">
        <v>578234</v>
      </c>
      <c r="I4833" s="5">
        <v>1</v>
      </c>
      <c r="J4833" s="5">
        <v>1</v>
      </c>
      <c r="K4833" s="5" t="s">
        <v>31074</v>
      </c>
      <c r="L4833" s="5">
        <v>1.7999999999999999E-2</v>
      </c>
      <c r="M4833" s="8">
        <v>627333111</v>
      </c>
      <c r="N4833" s="8"/>
      <c r="O4833" s="8"/>
      <c r="P4833" s="8"/>
      <c r="Q4833" s="8"/>
      <c r="R4833" s="5" t="s">
        <v>417</v>
      </c>
      <c r="S4833" s="5" t="s">
        <v>417</v>
      </c>
      <c r="T4833" s="5" t="s">
        <v>417</v>
      </c>
      <c r="U4833" s="5" t="s">
        <v>417</v>
      </c>
      <c r="V4833" s="5" t="s">
        <v>417</v>
      </c>
      <c r="W4833" s="5" t="s">
        <v>417</v>
      </c>
      <c r="X4833" s="5" t="s">
        <v>417</v>
      </c>
      <c r="Y4833" s="5" t="s">
        <v>417</v>
      </c>
      <c r="Z4833" s="5" t="s">
        <v>417</v>
      </c>
      <c r="AA4833" s="5" t="s">
        <v>417</v>
      </c>
      <c r="AB4833" s="5"/>
      <c r="AC4833" s="5"/>
      <c r="AD4833" s="5"/>
      <c r="AE4833" s="5"/>
      <c r="AF4833" s="5"/>
    </row>
    <row r="4834" spans="1:32" hidden="1">
      <c r="A4834" s="5" t="s">
        <v>31075</v>
      </c>
      <c r="B4834" s="5" t="str">
        <f>IF(COUNTIF('Leads Priorizados INT'!M:M,A4834)&gt;0,"Sí","No")</f>
        <v>No</v>
      </c>
      <c r="C4834">
        <v>0</v>
      </c>
      <c r="D4834" s="6" t="s">
        <v>414</v>
      </c>
      <c r="E4834" s="5" t="s">
        <v>31076</v>
      </c>
      <c r="F4834" s="5" t="s">
        <v>152</v>
      </c>
      <c r="G4834" s="5" t="s">
        <v>9333</v>
      </c>
      <c r="H4834" s="7">
        <v>558349</v>
      </c>
      <c r="I4834" s="5">
        <v>2</v>
      </c>
      <c r="J4834" s="5">
        <v>1</v>
      </c>
      <c r="K4834" s="5" t="s">
        <v>31077</v>
      </c>
      <c r="L4834" s="5">
        <v>1.7899999999999999E-2</v>
      </c>
      <c r="M4834" s="8">
        <v>912255272</v>
      </c>
      <c r="N4834" s="8">
        <v>619223264</v>
      </c>
      <c r="O4834" s="8">
        <v>655691139</v>
      </c>
      <c r="P4834" s="8"/>
      <c r="Q4834" s="8"/>
      <c r="R4834" s="5" t="s">
        <v>417</v>
      </c>
      <c r="S4834" s="5" t="s">
        <v>417</v>
      </c>
      <c r="T4834" s="5" t="s">
        <v>417</v>
      </c>
      <c r="U4834" s="5" t="s">
        <v>417</v>
      </c>
      <c r="V4834" s="5" t="s">
        <v>417</v>
      </c>
      <c r="W4834" s="5" t="s">
        <v>417</v>
      </c>
      <c r="X4834" s="5" t="s">
        <v>417</v>
      </c>
      <c r="Y4834" s="5" t="s">
        <v>417</v>
      </c>
      <c r="Z4834" s="5" t="s">
        <v>417</v>
      </c>
      <c r="AA4834" s="5" t="s">
        <v>417</v>
      </c>
      <c r="AB4834" s="5"/>
      <c r="AC4834" s="5"/>
      <c r="AD4834" s="5"/>
      <c r="AE4834" s="5"/>
      <c r="AF4834" s="5"/>
    </row>
    <row r="4835" spans="1:32">
      <c r="A4835" s="5" t="s">
        <v>31078</v>
      </c>
      <c r="B4835" s="5" t="str">
        <f>IF(COUNTIF('Leads Priorizados INT'!M:M,A4835)&gt;0,"Sí","No")</f>
        <v>No</v>
      </c>
      <c r="C4835">
        <v>1</v>
      </c>
      <c r="D4835" s="6" t="s">
        <v>414</v>
      </c>
      <c r="E4835" s="5" t="s">
        <v>31079</v>
      </c>
      <c r="F4835" s="5" t="s">
        <v>152</v>
      </c>
      <c r="G4835" s="5" t="s">
        <v>12176</v>
      </c>
      <c r="H4835" s="7">
        <v>2327311</v>
      </c>
      <c r="I4835" s="5">
        <v>17</v>
      </c>
      <c r="J4835" s="5">
        <v>1</v>
      </c>
      <c r="K4835" s="5" t="s">
        <v>31080</v>
      </c>
      <c r="L4835" s="5">
        <v>1.77E-2</v>
      </c>
      <c r="M4835" s="8">
        <v>916409591</v>
      </c>
      <c r="N4835" s="8">
        <v>916363939</v>
      </c>
      <c r="O4835" s="8">
        <v>686769325</v>
      </c>
      <c r="P4835" s="8">
        <v>655879358</v>
      </c>
      <c r="Q4835" s="8">
        <v>677418055</v>
      </c>
      <c r="R4835" s="5" t="s">
        <v>417</v>
      </c>
      <c r="S4835" s="5" t="s">
        <v>417</v>
      </c>
      <c r="T4835" s="5" t="s">
        <v>417</v>
      </c>
      <c r="U4835" s="5" t="s">
        <v>417</v>
      </c>
      <c r="V4835" s="5" t="s">
        <v>417</v>
      </c>
      <c r="W4835" s="5" t="s">
        <v>417</v>
      </c>
      <c r="X4835" s="5" t="s">
        <v>417</v>
      </c>
      <c r="Y4835" s="5" t="s">
        <v>417</v>
      </c>
      <c r="Z4835" s="5" t="s">
        <v>417</v>
      </c>
      <c r="AA4835" s="5" t="s">
        <v>417</v>
      </c>
      <c r="AB4835" s="5"/>
      <c r="AC4835" s="5"/>
      <c r="AD4835" s="5"/>
      <c r="AE4835" s="5"/>
      <c r="AF4835" s="5"/>
    </row>
    <row r="4836" spans="1:32" hidden="1">
      <c r="A4836" s="5" t="s">
        <v>31081</v>
      </c>
      <c r="B4836" s="5" t="str">
        <f>IF(COUNTIF('Leads Priorizados INT'!M:M,A4836)&gt;0,"Sí","No")</f>
        <v>No</v>
      </c>
      <c r="C4836">
        <v>0</v>
      </c>
      <c r="D4836" s="6" t="s">
        <v>1234</v>
      </c>
      <c r="E4836" s="5" t="s">
        <v>31082</v>
      </c>
      <c r="F4836" s="5" t="s">
        <v>10062</v>
      </c>
      <c r="G4836" s="5" t="s">
        <v>28319</v>
      </c>
      <c r="H4836" s="7">
        <v>450094</v>
      </c>
      <c r="I4836" s="5">
        <v>1</v>
      </c>
      <c r="J4836" s="5">
        <v>1</v>
      </c>
      <c r="K4836" s="5" t="s">
        <v>31083</v>
      </c>
      <c r="L4836" s="5">
        <v>1.77E-2</v>
      </c>
      <c r="M4836" s="8">
        <v>925105103</v>
      </c>
      <c r="N4836" s="8">
        <v>672081181</v>
      </c>
      <c r="O4836" s="8">
        <v>640814542</v>
      </c>
      <c r="P4836" s="8"/>
      <c r="Q4836" s="8"/>
      <c r="R4836" s="5" t="s">
        <v>417</v>
      </c>
      <c r="S4836" s="5" t="s">
        <v>417</v>
      </c>
      <c r="T4836" s="5" t="s">
        <v>417</v>
      </c>
      <c r="U4836" s="5" t="s">
        <v>417</v>
      </c>
      <c r="V4836" s="5" t="s">
        <v>417</v>
      </c>
      <c r="W4836" s="5" t="s">
        <v>417</v>
      </c>
      <c r="X4836" s="5" t="s">
        <v>417</v>
      </c>
      <c r="Y4836" s="5" t="s">
        <v>417</v>
      </c>
      <c r="Z4836" s="5" t="s">
        <v>417</v>
      </c>
      <c r="AA4836" s="5" t="s">
        <v>417</v>
      </c>
      <c r="AB4836" s="5"/>
      <c r="AC4836" s="5"/>
      <c r="AD4836" s="5"/>
      <c r="AE4836" s="5"/>
      <c r="AF4836" s="5"/>
    </row>
    <row r="4837" spans="1:32" hidden="1">
      <c r="A4837" s="5" t="s">
        <v>31084</v>
      </c>
      <c r="B4837" s="5" t="str">
        <f>IF(COUNTIF('Leads Priorizados INT'!M:M,A4837)&gt;0,"Sí","No")</f>
        <v>No</v>
      </c>
      <c r="C4837">
        <v>0</v>
      </c>
      <c r="D4837" s="6" t="s">
        <v>414</v>
      </c>
      <c r="E4837" s="5" t="s">
        <v>31085</v>
      </c>
      <c r="F4837" s="5" t="s">
        <v>431</v>
      </c>
      <c r="G4837" s="5" t="s">
        <v>28802</v>
      </c>
      <c r="H4837" s="7">
        <v>375047</v>
      </c>
      <c r="I4837" s="5">
        <v>5</v>
      </c>
      <c r="J4837" s="5">
        <v>1</v>
      </c>
      <c r="K4837" s="5" t="s">
        <v>31086</v>
      </c>
      <c r="L4837" s="5">
        <v>1.77E-2</v>
      </c>
      <c r="M4837" s="8">
        <v>937158986</v>
      </c>
      <c r="N4837" s="8"/>
      <c r="O4837" s="8"/>
      <c r="P4837" s="8"/>
      <c r="Q4837" s="8"/>
      <c r="R4837" s="5" t="s">
        <v>417</v>
      </c>
      <c r="S4837" s="5" t="s">
        <v>417</v>
      </c>
      <c r="T4837" s="5" t="s">
        <v>417</v>
      </c>
      <c r="U4837" s="5" t="s">
        <v>417</v>
      </c>
      <c r="V4837" s="5" t="s">
        <v>417</v>
      </c>
      <c r="W4837" s="5" t="s">
        <v>417</v>
      </c>
      <c r="X4837" s="5" t="s">
        <v>417</v>
      </c>
      <c r="Y4837" s="5" t="s">
        <v>417</v>
      </c>
      <c r="Z4837" s="5" t="s">
        <v>417</v>
      </c>
      <c r="AA4837" s="5" t="s">
        <v>417</v>
      </c>
      <c r="AB4837" s="5"/>
      <c r="AC4837" s="5"/>
      <c r="AD4837" s="5"/>
      <c r="AE4837" s="5"/>
      <c r="AF4837" s="5"/>
    </row>
    <row r="4838" spans="1:32" hidden="1">
      <c r="A4838" s="5" t="s">
        <v>31087</v>
      </c>
      <c r="B4838" s="5" t="str">
        <f>IF(COUNTIF('Leads Priorizados INT'!M:M,A4838)&gt;0,"Sí","No")</f>
        <v>No</v>
      </c>
      <c r="C4838">
        <v>0</v>
      </c>
      <c r="D4838" s="6" t="s">
        <v>430</v>
      </c>
      <c r="E4838" s="5" t="s">
        <v>31088</v>
      </c>
      <c r="F4838" s="5" t="s">
        <v>152</v>
      </c>
      <c r="G4838" s="5" t="s">
        <v>1157</v>
      </c>
      <c r="H4838" s="7">
        <v>369416</v>
      </c>
      <c r="I4838" s="5">
        <v>4</v>
      </c>
      <c r="J4838" s="5">
        <v>2</v>
      </c>
      <c r="K4838" s="5" t="s">
        <v>31089</v>
      </c>
      <c r="L4838" s="5">
        <v>1.77E-2</v>
      </c>
      <c r="M4838" s="8">
        <v>685087779</v>
      </c>
      <c r="N4838" s="8">
        <v>649613609</v>
      </c>
      <c r="O4838" s="8">
        <v>634582438</v>
      </c>
      <c r="P4838" s="8"/>
      <c r="Q4838" s="8"/>
      <c r="R4838" s="5" t="s">
        <v>417</v>
      </c>
      <c r="S4838" s="5" t="s">
        <v>417</v>
      </c>
      <c r="T4838" s="5" t="s">
        <v>417</v>
      </c>
      <c r="U4838" s="5" t="s">
        <v>417</v>
      </c>
      <c r="V4838" s="5" t="s">
        <v>417</v>
      </c>
      <c r="W4838" s="5" t="s">
        <v>417</v>
      </c>
      <c r="X4838" s="5" t="s">
        <v>417</v>
      </c>
      <c r="Y4838" s="5" t="s">
        <v>417</v>
      </c>
      <c r="Z4838" s="5" t="s">
        <v>417</v>
      </c>
      <c r="AA4838" s="5" t="s">
        <v>417</v>
      </c>
      <c r="AB4838" s="5"/>
      <c r="AC4838" s="5"/>
      <c r="AD4838" s="5"/>
      <c r="AE4838" s="5"/>
      <c r="AF4838" s="5"/>
    </row>
    <row r="4839" spans="1:32" hidden="1">
      <c r="A4839" s="5" t="s">
        <v>31090</v>
      </c>
      <c r="B4839" s="5" t="str">
        <f>IF(COUNTIF('Leads Priorizados INT'!M:M,A4839)&gt;0,"Sí","No")</f>
        <v>No</v>
      </c>
      <c r="C4839">
        <v>0</v>
      </c>
      <c r="D4839" s="6" t="s">
        <v>414</v>
      </c>
      <c r="E4839" s="5" t="s">
        <v>31091</v>
      </c>
      <c r="F4839" s="5" t="s">
        <v>152</v>
      </c>
      <c r="G4839" s="5" t="s">
        <v>1602</v>
      </c>
      <c r="H4839" s="7">
        <v>11693301</v>
      </c>
      <c r="I4839" s="5">
        <v>17</v>
      </c>
      <c r="J4839" s="5">
        <v>2</v>
      </c>
      <c r="K4839" s="5" t="s">
        <v>31092</v>
      </c>
      <c r="L4839" s="5">
        <v>1.77E-2</v>
      </c>
      <c r="M4839" s="8">
        <v>962298516</v>
      </c>
      <c r="N4839" s="8">
        <v>656824833</v>
      </c>
      <c r="O4839" s="8">
        <v>653670945</v>
      </c>
      <c r="P4839" s="8">
        <v>625126214</v>
      </c>
      <c r="Q4839" s="8">
        <v>653670949</v>
      </c>
      <c r="R4839" s="5" t="s">
        <v>417</v>
      </c>
      <c r="S4839" s="5" t="s">
        <v>417</v>
      </c>
      <c r="T4839" s="5" t="s">
        <v>417</v>
      </c>
      <c r="U4839" s="5" t="s">
        <v>417</v>
      </c>
      <c r="V4839" s="5" t="s">
        <v>417</v>
      </c>
      <c r="W4839" s="5" t="s">
        <v>417</v>
      </c>
      <c r="X4839" s="5" t="s">
        <v>417</v>
      </c>
      <c r="Y4839" s="5" t="s">
        <v>417</v>
      </c>
      <c r="Z4839" s="5" t="s">
        <v>417</v>
      </c>
      <c r="AA4839" s="5" t="s">
        <v>417</v>
      </c>
      <c r="AB4839" s="5" t="s">
        <v>31093</v>
      </c>
      <c r="AC4839" s="5"/>
      <c r="AD4839" s="5"/>
      <c r="AE4839" s="5"/>
      <c r="AF4839" s="5"/>
    </row>
    <row r="4840" spans="1:32" hidden="1">
      <c r="A4840" s="5" t="s">
        <v>31094</v>
      </c>
      <c r="B4840" s="5" t="str">
        <f>IF(COUNTIF('Leads Priorizados INT'!M:M,A4840)&gt;0,"Sí","No")</f>
        <v>No</v>
      </c>
      <c r="C4840">
        <v>0</v>
      </c>
      <c r="D4840" s="6" t="s">
        <v>414</v>
      </c>
      <c r="E4840" s="5" t="s">
        <v>31095</v>
      </c>
      <c r="F4840" s="5" t="s">
        <v>1382</v>
      </c>
      <c r="G4840" s="5" t="s">
        <v>18845</v>
      </c>
      <c r="H4840" s="7">
        <v>665330</v>
      </c>
      <c r="I4840" s="5">
        <v>3</v>
      </c>
      <c r="J4840" s="5">
        <v>1</v>
      </c>
      <c r="K4840" s="5" t="s">
        <v>31096</v>
      </c>
      <c r="L4840" s="5">
        <v>1.77E-2</v>
      </c>
      <c r="M4840" s="8">
        <v>961830094</v>
      </c>
      <c r="N4840" s="8"/>
      <c r="O4840" s="8"/>
      <c r="P4840" s="8"/>
      <c r="Q4840" s="8"/>
      <c r="R4840" s="5" t="s">
        <v>417</v>
      </c>
      <c r="S4840" s="5" t="s">
        <v>417</v>
      </c>
      <c r="T4840" s="5" t="s">
        <v>417</v>
      </c>
      <c r="U4840" s="5" t="s">
        <v>417</v>
      </c>
      <c r="V4840" s="5" t="s">
        <v>417</v>
      </c>
      <c r="W4840" s="5" t="s">
        <v>417</v>
      </c>
      <c r="X4840" s="5" t="s">
        <v>417</v>
      </c>
      <c r="Y4840" s="5" t="s">
        <v>417</v>
      </c>
      <c r="Z4840" s="5" t="s">
        <v>417</v>
      </c>
      <c r="AA4840" s="5" t="s">
        <v>417</v>
      </c>
      <c r="AB4840" s="5"/>
      <c r="AC4840" s="5"/>
      <c r="AD4840" s="5"/>
      <c r="AE4840" s="5"/>
      <c r="AF4840" s="5"/>
    </row>
    <row r="4841" spans="1:32" hidden="1">
      <c r="A4841" s="5" t="s">
        <v>31097</v>
      </c>
      <c r="B4841" s="5" t="str">
        <f>IF(COUNTIF('Leads Priorizados INT'!M:M,A4841)&gt;0,"Sí","No")</f>
        <v>No</v>
      </c>
      <c r="C4841">
        <v>0</v>
      </c>
      <c r="D4841" s="6" t="s">
        <v>414</v>
      </c>
      <c r="E4841" s="5" t="s">
        <v>31098</v>
      </c>
      <c r="F4841" s="5" t="s">
        <v>497</v>
      </c>
      <c r="G4841" s="5" t="s">
        <v>24814</v>
      </c>
      <c r="H4841" s="7">
        <v>1183184</v>
      </c>
      <c r="I4841" s="5">
        <v>9</v>
      </c>
      <c r="J4841" s="5">
        <v>2</v>
      </c>
      <c r="K4841" s="5" t="s">
        <v>31099</v>
      </c>
      <c r="L4841" s="5">
        <v>1.7600000000000001E-2</v>
      </c>
      <c r="M4841" s="8">
        <v>971254633</v>
      </c>
      <c r="N4841" s="8">
        <v>971254625</v>
      </c>
      <c r="O4841" s="8"/>
      <c r="P4841" s="8"/>
      <c r="Q4841" s="8"/>
      <c r="R4841" s="5" t="s">
        <v>417</v>
      </c>
      <c r="S4841" s="5" t="s">
        <v>417</v>
      </c>
      <c r="T4841" s="5" t="s">
        <v>417</v>
      </c>
      <c r="U4841" s="5" t="s">
        <v>417</v>
      </c>
      <c r="V4841" s="5" t="s">
        <v>417</v>
      </c>
      <c r="W4841" s="5" t="s">
        <v>417</v>
      </c>
      <c r="X4841" s="5" t="s">
        <v>417</v>
      </c>
      <c r="Y4841" s="5" t="s">
        <v>417</v>
      </c>
      <c r="Z4841" s="5" t="s">
        <v>417</v>
      </c>
      <c r="AA4841" s="5" t="s">
        <v>417</v>
      </c>
      <c r="AB4841" s="5" t="s">
        <v>31100</v>
      </c>
      <c r="AC4841" s="5"/>
      <c r="AD4841" s="5"/>
      <c r="AE4841" s="5"/>
      <c r="AF4841" s="5"/>
    </row>
    <row r="4842" spans="1:32" hidden="1">
      <c r="A4842" s="5" t="s">
        <v>31101</v>
      </c>
      <c r="B4842" s="5" t="str">
        <f>IF(COUNTIF('Leads Priorizados INT'!M:M,A4842)&gt;0,"Sí","No")</f>
        <v>No</v>
      </c>
      <c r="C4842">
        <v>0</v>
      </c>
      <c r="D4842" s="6" t="s">
        <v>414</v>
      </c>
      <c r="E4842" s="5" t="s">
        <v>31102</v>
      </c>
      <c r="F4842" s="5" t="s">
        <v>3780</v>
      </c>
      <c r="G4842" s="5" t="s">
        <v>31103</v>
      </c>
      <c r="H4842" s="7">
        <v>614679</v>
      </c>
      <c r="I4842" s="5">
        <v>1</v>
      </c>
      <c r="J4842" s="5">
        <v>1</v>
      </c>
      <c r="K4842" s="5" t="s">
        <v>31104</v>
      </c>
      <c r="L4842" s="5">
        <v>1.7600000000000001E-2</v>
      </c>
      <c r="M4842" s="8"/>
      <c r="N4842" s="8"/>
      <c r="O4842" s="8"/>
      <c r="P4842" s="8"/>
      <c r="Q4842" s="8"/>
      <c r="R4842" s="5" t="s">
        <v>417</v>
      </c>
      <c r="S4842" s="5" t="s">
        <v>417</v>
      </c>
      <c r="T4842" s="5" t="s">
        <v>417</v>
      </c>
      <c r="U4842" s="5" t="s">
        <v>417</v>
      </c>
      <c r="V4842" s="5" t="s">
        <v>417</v>
      </c>
      <c r="W4842" s="5" t="s">
        <v>417</v>
      </c>
      <c r="X4842" s="5" t="s">
        <v>417</v>
      </c>
      <c r="Y4842" s="5" t="s">
        <v>417</v>
      </c>
      <c r="Z4842" s="5" t="s">
        <v>417</v>
      </c>
      <c r="AA4842" s="5" t="s">
        <v>417</v>
      </c>
      <c r="AB4842" s="5"/>
      <c r="AC4842" s="5"/>
      <c r="AD4842" s="5"/>
      <c r="AE4842" s="5"/>
      <c r="AF4842" s="5"/>
    </row>
    <row r="4843" spans="1:32" hidden="1">
      <c r="A4843" s="5" t="s">
        <v>31105</v>
      </c>
      <c r="B4843" s="5" t="str">
        <f>IF(COUNTIF('Leads Priorizados INT'!M:M,A4843)&gt;0,"Sí","No")</f>
        <v>No</v>
      </c>
      <c r="C4843">
        <v>0</v>
      </c>
      <c r="D4843" s="6" t="s">
        <v>414</v>
      </c>
      <c r="E4843" s="5" t="s">
        <v>31106</v>
      </c>
      <c r="F4843" s="5" t="s">
        <v>1019</v>
      </c>
      <c r="G4843" s="5" t="s">
        <v>1020</v>
      </c>
      <c r="H4843" s="7">
        <v>566061</v>
      </c>
      <c r="I4843" s="5">
        <v>5</v>
      </c>
      <c r="J4843" s="5">
        <v>2</v>
      </c>
      <c r="K4843" s="5" t="s">
        <v>31107</v>
      </c>
      <c r="L4843" s="5">
        <v>1.7600000000000001E-2</v>
      </c>
      <c r="M4843" s="8">
        <v>948806087</v>
      </c>
      <c r="N4843" s="8"/>
      <c r="O4843" s="8"/>
      <c r="P4843" s="8"/>
      <c r="Q4843" s="8"/>
      <c r="R4843" s="5" t="s">
        <v>417</v>
      </c>
      <c r="S4843" s="5" t="s">
        <v>417</v>
      </c>
      <c r="T4843" s="5" t="s">
        <v>417</v>
      </c>
      <c r="U4843" s="5" t="s">
        <v>417</v>
      </c>
      <c r="V4843" s="5" t="s">
        <v>417</v>
      </c>
      <c r="W4843" s="5" t="s">
        <v>417</v>
      </c>
      <c r="X4843" s="5" t="s">
        <v>417</v>
      </c>
      <c r="Y4843" s="5" t="s">
        <v>417</v>
      </c>
      <c r="Z4843" s="5" t="s">
        <v>417</v>
      </c>
      <c r="AA4843" s="5" t="s">
        <v>417</v>
      </c>
      <c r="AB4843" s="5" t="s">
        <v>31108</v>
      </c>
      <c r="AC4843" s="5"/>
      <c r="AD4843" s="5"/>
      <c r="AE4843" s="5"/>
      <c r="AF4843" s="5"/>
    </row>
    <row r="4844" spans="1:32" hidden="1">
      <c r="A4844" s="5" t="s">
        <v>31109</v>
      </c>
      <c r="B4844" s="5" t="str">
        <f>IF(COUNTIF('Leads Priorizados INT'!M:M,A4844)&gt;0,"Sí","No")</f>
        <v>No</v>
      </c>
      <c r="C4844">
        <v>0</v>
      </c>
      <c r="D4844" s="6" t="s">
        <v>414</v>
      </c>
      <c r="E4844" s="5" t="s">
        <v>31110</v>
      </c>
      <c r="F4844" s="5" t="s">
        <v>152</v>
      </c>
      <c r="G4844" s="5" t="s">
        <v>9631</v>
      </c>
      <c r="H4844" s="7">
        <v>524703</v>
      </c>
      <c r="I4844" s="5">
        <v>1</v>
      </c>
      <c r="J4844" s="5">
        <v>1</v>
      </c>
      <c r="K4844" s="5" t="s">
        <v>31111</v>
      </c>
      <c r="L4844" s="5">
        <v>1.7600000000000001E-2</v>
      </c>
      <c r="M4844" s="8"/>
      <c r="N4844" s="8"/>
      <c r="O4844" s="8"/>
      <c r="P4844" s="8"/>
      <c r="Q4844" s="8"/>
      <c r="R4844" s="5" t="s">
        <v>417</v>
      </c>
      <c r="S4844" s="5" t="s">
        <v>417</v>
      </c>
      <c r="T4844" s="5" t="s">
        <v>417</v>
      </c>
      <c r="U4844" s="5" t="s">
        <v>417</v>
      </c>
      <c r="V4844" s="5" t="s">
        <v>417</v>
      </c>
      <c r="W4844" s="5" t="s">
        <v>417</v>
      </c>
      <c r="X4844" s="5" t="s">
        <v>417</v>
      </c>
      <c r="Y4844" s="5" t="s">
        <v>417</v>
      </c>
      <c r="Z4844" s="5" t="s">
        <v>417</v>
      </c>
      <c r="AA4844" s="5" t="s">
        <v>417</v>
      </c>
      <c r="AB4844" s="5"/>
      <c r="AC4844" s="5"/>
      <c r="AD4844" s="5"/>
      <c r="AE4844" s="5"/>
      <c r="AF4844" s="5"/>
    </row>
    <row r="4845" spans="1:32">
      <c r="A4845" s="5" t="s">
        <v>31112</v>
      </c>
      <c r="B4845" s="5" t="str">
        <f>IF(COUNTIF('Leads Priorizados INT'!M:M,A4845)&gt;0,"Sí","No")</f>
        <v>No</v>
      </c>
      <c r="C4845">
        <v>1</v>
      </c>
      <c r="D4845" s="6" t="s">
        <v>414</v>
      </c>
      <c r="E4845" s="5" t="s">
        <v>31113</v>
      </c>
      <c r="F4845" s="5" t="s">
        <v>1680</v>
      </c>
      <c r="G4845" s="5" t="s">
        <v>18866</v>
      </c>
      <c r="H4845" s="7">
        <v>517219</v>
      </c>
      <c r="I4845" s="5">
        <v>4</v>
      </c>
      <c r="J4845" s="5">
        <v>1</v>
      </c>
      <c r="K4845" s="5" t="s">
        <v>31114</v>
      </c>
      <c r="L4845" s="5">
        <v>1.7500000000000002E-2</v>
      </c>
      <c r="M4845" s="8"/>
      <c r="N4845" s="8"/>
      <c r="O4845" s="8"/>
      <c r="P4845" s="8"/>
      <c r="Q4845" s="8"/>
      <c r="R4845" s="5" t="s">
        <v>417</v>
      </c>
      <c r="S4845" s="5" t="s">
        <v>417</v>
      </c>
      <c r="T4845" s="5" t="s">
        <v>417</v>
      </c>
      <c r="U4845" s="5" t="s">
        <v>417</v>
      </c>
      <c r="V4845" s="5" t="s">
        <v>417</v>
      </c>
      <c r="W4845" s="5" t="s">
        <v>417</v>
      </c>
      <c r="X4845" s="5" t="s">
        <v>417</v>
      </c>
      <c r="Y4845" s="5" t="s">
        <v>417</v>
      </c>
      <c r="Z4845" s="5" t="s">
        <v>417</v>
      </c>
      <c r="AA4845" s="5" t="s">
        <v>417</v>
      </c>
      <c r="AB4845" s="5"/>
      <c r="AC4845" s="5"/>
      <c r="AD4845" s="5"/>
      <c r="AE4845" s="5"/>
      <c r="AF4845" s="5"/>
    </row>
    <row r="4846" spans="1:32" hidden="1">
      <c r="A4846" s="5" t="s">
        <v>31115</v>
      </c>
      <c r="B4846" s="5" t="str">
        <f>IF(COUNTIF('Leads Priorizados INT'!M:M,A4846)&gt;0,"Sí","No")</f>
        <v>No</v>
      </c>
      <c r="C4846">
        <v>0</v>
      </c>
      <c r="D4846" s="6" t="s">
        <v>414</v>
      </c>
      <c r="E4846" s="5" t="s">
        <v>31116</v>
      </c>
      <c r="F4846" s="5" t="s">
        <v>152</v>
      </c>
      <c r="G4846" s="5" t="s">
        <v>1887</v>
      </c>
      <c r="H4846" s="7">
        <v>3014988</v>
      </c>
      <c r="I4846" s="5">
        <v>1</v>
      </c>
      <c r="J4846" s="5">
        <v>1</v>
      </c>
      <c r="K4846" s="5" t="s">
        <v>31117</v>
      </c>
      <c r="L4846" s="5">
        <v>1.7500000000000002E-2</v>
      </c>
      <c r="M4846" s="8">
        <v>911262541</v>
      </c>
      <c r="N4846" s="8"/>
      <c r="O4846" s="8"/>
      <c r="P4846" s="8"/>
      <c r="Q4846" s="8"/>
      <c r="R4846" s="5" t="s">
        <v>417</v>
      </c>
      <c r="S4846" s="5" t="s">
        <v>417</v>
      </c>
      <c r="T4846" s="5" t="s">
        <v>417</v>
      </c>
      <c r="U4846" s="5" t="s">
        <v>417</v>
      </c>
      <c r="V4846" s="5" t="s">
        <v>417</v>
      </c>
      <c r="W4846" s="5" t="s">
        <v>417</v>
      </c>
      <c r="X4846" s="5" t="s">
        <v>417</v>
      </c>
      <c r="Y4846" s="5" t="s">
        <v>417</v>
      </c>
      <c r="Z4846" s="5" t="s">
        <v>417</v>
      </c>
      <c r="AA4846" s="5" t="s">
        <v>417</v>
      </c>
      <c r="AB4846" s="5"/>
      <c r="AC4846" s="5"/>
      <c r="AD4846" s="5"/>
      <c r="AE4846" s="5"/>
      <c r="AF4846" s="5"/>
    </row>
    <row r="4847" spans="1:32" hidden="1">
      <c r="A4847" s="5" t="s">
        <v>31118</v>
      </c>
      <c r="B4847" s="5" t="str">
        <f>IF(COUNTIF('Leads Priorizados INT'!M:M,A4847)&gt;0,"Sí","No")</f>
        <v>No</v>
      </c>
      <c r="C4847">
        <v>0</v>
      </c>
      <c r="D4847" s="6" t="s">
        <v>414</v>
      </c>
      <c r="E4847" s="5" t="s">
        <v>31119</v>
      </c>
      <c r="F4847" s="5" t="s">
        <v>1382</v>
      </c>
      <c r="G4847" s="5" t="s">
        <v>31120</v>
      </c>
      <c r="H4847" s="7">
        <v>334544</v>
      </c>
      <c r="I4847" s="5">
        <v>1</v>
      </c>
      <c r="J4847" s="5">
        <v>1</v>
      </c>
      <c r="K4847" s="5" t="s">
        <v>31121</v>
      </c>
      <c r="L4847" s="5">
        <v>1.7500000000000002E-2</v>
      </c>
      <c r="M4847" s="8"/>
      <c r="N4847" s="8"/>
      <c r="O4847" s="8"/>
      <c r="P4847" s="8"/>
      <c r="Q4847" s="8"/>
      <c r="R4847" s="5" t="s">
        <v>417</v>
      </c>
      <c r="S4847" s="5" t="s">
        <v>417</v>
      </c>
      <c r="T4847" s="5" t="s">
        <v>417</v>
      </c>
      <c r="U4847" s="5" t="s">
        <v>417</v>
      </c>
      <c r="V4847" s="5" t="s">
        <v>417</v>
      </c>
      <c r="W4847" s="5" t="s">
        <v>417</v>
      </c>
      <c r="X4847" s="5" t="s">
        <v>417</v>
      </c>
      <c r="Y4847" s="5" t="s">
        <v>417</v>
      </c>
      <c r="Z4847" s="5" t="s">
        <v>417</v>
      </c>
      <c r="AA4847" s="5" t="s">
        <v>417</v>
      </c>
      <c r="AB4847" s="5"/>
      <c r="AC4847" s="5"/>
      <c r="AD4847" s="5"/>
      <c r="AE4847" s="5"/>
      <c r="AF4847" s="5"/>
    </row>
    <row r="4848" spans="1:32" hidden="1">
      <c r="A4848" s="5" t="s">
        <v>31122</v>
      </c>
      <c r="B4848" s="5" t="str">
        <f>IF(COUNTIF('Leads Priorizados INT'!M:M,A4848)&gt;0,"Sí","No")</f>
        <v>No</v>
      </c>
      <c r="C4848">
        <v>0</v>
      </c>
      <c r="D4848" s="6" t="s">
        <v>414</v>
      </c>
      <c r="E4848" s="5" t="s">
        <v>31123</v>
      </c>
      <c r="F4848" s="5" t="s">
        <v>152</v>
      </c>
      <c r="G4848" s="5" t="s">
        <v>3588</v>
      </c>
      <c r="H4848" s="7">
        <v>501852</v>
      </c>
      <c r="I4848" s="5">
        <v>21</v>
      </c>
      <c r="J4848" s="5">
        <v>1</v>
      </c>
      <c r="K4848" s="5" t="s">
        <v>31124</v>
      </c>
      <c r="L4848" s="5">
        <v>1.7399999999999999E-2</v>
      </c>
      <c r="M4848" s="8"/>
      <c r="N4848" s="8"/>
      <c r="O4848" s="8"/>
      <c r="P4848" s="8"/>
      <c r="Q4848" s="8"/>
      <c r="R4848" s="5" t="s">
        <v>417</v>
      </c>
      <c r="S4848" s="5" t="s">
        <v>417</v>
      </c>
      <c r="T4848" s="5" t="s">
        <v>417</v>
      </c>
      <c r="U4848" s="5" t="s">
        <v>417</v>
      </c>
      <c r="V4848" s="5" t="s">
        <v>417</v>
      </c>
      <c r="W4848" s="5" t="s">
        <v>417</v>
      </c>
      <c r="X4848" s="5" t="s">
        <v>417</v>
      </c>
      <c r="Y4848" s="5" t="s">
        <v>417</v>
      </c>
      <c r="Z4848" s="5" t="s">
        <v>417</v>
      </c>
      <c r="AA4848" s="5" t="s">
        <v>417</v>
      </c>
      <c r="AB4848" s="5"/>
      <c r="AC4848" s="5"/>
      <c r="AD4848" s="5"/>
      <c r="AE4848" s="5"/>
      <c r="AF4848" s="5"/>
    </row>
    <row r="4849" spans="1:32" hidden="1">
      <c r="A4849" s="5" t="s">
        <v>31125</v>
      </c>
      <c r="B4849" s="5" t="str">
        <f>IF(COUNTIF('Leads Priorizados INT'!M:M,A4849)&gt;0,"Sí","No")</f>
        <v>No</v>
      </c>
      <c r="C4849">
        <v>0</v>
      </c>
      <c r="D4849" s="6" t="s">
        <v>414</v>
      </c>
      <c r="E4849" s="5" t="s">
        <v>31126</v>
      </c>
      <c r="F4849" s="5" t="s">
        <v>740</v>
      </c>
      <c r="G4849" s="5" t="s">
        <v>16460</v>
      </c>
      <c r="H4849" s="7">
        <v>502024</v>
      </c>
      <c r="I4849" s="5">
        <v>13</v>
      </c>
      <c r="J4849" s="5">
        <v>2</v>
      </c>
      <c r="K4849" s="5" t="s">
        <v>31127</v>
      </c>
      <c r="L4849" s="5">
        <v>1.7299999999999999E-2</v>
      </c>
      <c r="M4849" s="8"/>
      <c r="N4849" s="8"/>
      <c r="O4849" s="8"/>
      <c r="P4849" s="8"/>
      <c r="Q4849" s="8"/>
      <c r="R4849" s="5" t="s">
        <v>417</v>
      </c>
      <c r="S4849" s="5" t="s">
        <v>417</v>
      </c>
      <c r="T4849" s="5" t="s">
        <v>417</v>
      </c>
      <c r="U4849" s="5" t="s">
        <v>417</v>
      </c>
      <c r="V4849" s="5" t="s">
        <v>417</v>
      </c>
      <c r="W4849" s="5" t="s">
        <v>417</v>
      </c>
      <c r="X4849" s="5" t="s">
        <v>417</v>
      </c>
      <c r="Y4849" s="5" t="s">
        <v>417</v>
      </c>
      <c r="Z4849" s="5" t="s">
        <v>417</v>
      </c>
      <c r="AA4849" s="5" t="s">
        <v>417</v>
      </c>
      <c r="AB4849" s="5"/>
      <c r="AC4849" s="5"/>
      <c r="AD4849" s="5"/>
      <c r="AE4849" s="5"/>
      <c r="AF4849" s="5"/>
    </row>
    <row r="4850" spans="1:32" hidden="1">
      <c r="A4850" s="5" t="s">
        <v>31128</v>
      </c>
      <c r="B4850" s="5" t="str">
        <f>IF(COUNTIF('Leads Priorizados INT'!M:M,A4850)&gt;0,"Sí","No")</f>
        <v>No</v>
      </c>
      <c r="C4850">
        <v>0</v>
      </c>
      <c r="D4850" s="6" t="s">
        <v>414</v>
      </c>
      <c r="E4850" s="5" t="s">
        <v>31129</v>
      </c>
      <c r="F4850" s="5" t="s">
        <v>3780</v>
      </c>
      <c r="G4850" s="5" t="s">
        <v>31130</v>
      </c>
      <c r="H4850" s="7">
        <v>368138</v>
      </c>
      <c r="I4850" s="5">
        <v>1</v>
      </c>
      <c r="J4850" s="5">
        <v>1</v>
      </c>
      <c r="K4850" s="5" t="s">
        <v>31131</v>
      </c>
      <c r="L4850" s="5">
        <v>1.7299999999999999E-2</v>
      </c>
      <c r="M4850" s="8">
        <v>958276134</v>
      </c>
      <c r="N4850" s="8"/>
      <c r="O4850" s="8"/>
      <c r="P4850" s="8"/>
      <c r="Q4850" s="8"/>
      <c r="R4850" s="5" t="s">
        <v>417</v>
      </c>
      <c r="S4850" s="5" t="s">
        <v>417</v>
      </c>
      <c r="T4850" s="5" t="s">
        <v>417</v>
      </c>
      <c r="U4850" s="5" t="s">
        <v>417</v>
      </c>
      <c r="V4850" s="5" t="s">
        <v>417</v>
      </c>
      <c r="W4850" s="5" t="s">
        <v>417</v>
      </c>
      <c r="X4850" s="5" t="s">
        <v>417</v>
      </c>
      <c r="Y4850" s="5" t="s">
        <v>417</v>
      </c>
      <c r="Z4850" s="5" t="s">
        <v>417</v>
      </c>
      <c r="AA4850" s="5" t="s">
        <v>417</v>
      </c>
      <c r="AB4850" s="5"/>
      <c r="AC4850" s="5"/>
      <c r="AD4850" s="5"/>
      <c r="AE4850" s="5"/>
      <c r="AF4850" s="5"/>
    </row>
    <row r="4851" spans="1:32" hidden="1">
      <c r="A4851" s="5" t="s">
        <v>31132</v>
      </c>
      <c r="B4851" s="5" t="str">
        <f>IF(COUNTIF('Leads Priorizados INT'!M:M,A4851)&gt;0,"Sí","No")</f>
        <v>No</v>
      </c>
      <c r="C4851">
        <v>0</v>
      </c>
      <c r="D4851" s="6" t="s">
        <v>414</v>
      </c>
      <c r="E4851" s="5" t="s">
        <v>31133</v>
      </c>
      <c r="F4851" s="5" t="s">
        <v>1680</v>
      </c>
      <c r="G4851" s="5" t="s">
        <v>25926</v>
      </c>
      <c r="H4851" s="7">
        <v>576504</v>
      </c>
      <c r="I4851" s="5">
        <v>1</v>
      </c>
      <c r="J4851" s="5">
        <v>1</v>
      </c>
      <c r="K4851" s="5" t="s">
        <v>31134</v>
      </c>
      <c r="L4851" s="5">
        <v>1.7299999999999999E-2</v>
      </c>
      <c r="M4851" s="8"/>
      <c r="N4851" s="8"/>
      <c r="O4851" s="8"/>
      <c r="P4851" s="8"/>
      <c r="Q4851" s="8"/>
      <c r="R4851" s="5" t="s">
        <v>417</v>
      </c>
      <c r="S4851" s="5" t="s">
        <v>417</v>
      </c>
      <c r="T4851" s="5" t="s">
        <v>417</v>
      </c>
      <c r="U4851" s="5" t="s">
        <v>417</v>
      </c>
      <c r="V4851" s="5" t="s">
        <v>417</v>
      </c>
      <c r="W4851" s="5" t="s">
        <v>417</v>
      </c>
      <c r="X4851" s="5" t="s">
        <v>417</v>
      </c>
      <c r="Y4851" s="5" t="s">
        <v>417</v>
      </c>
      <c r="Z4851" s="5" t="s">
        <v>417</v>
      </c>
      <c r="AA4851" s="5" t="s">
        <v>417</v>
      </c>
      <c r="AB4851" s="5"/>
      <c r="AC4851" s="5"/>
      <c r="AD4851" s="5"/>
      <c r="AE4851" s="5"/>
      <c r="AF4851" s="5"/>
    </row>
    <row r="4852" spans="1:32" hidden="1">
      <c r="A4852" s="5" t="s">
        <v>31135</v>
      </c>
      <c r="B4852" s="5" t="str">
        <f>IF(COUNTIF('Leads Priorizados INT'!M:M,A4852)&gt;0,"Sí","No")</f>
        <v>No</v>
      </c>
      <c r="C4852">
        <v>0</v>
      </c>
      <c r="D4852" s="6" t="s">
        <v>414</v>
      </c>
      <c r="E4852" s="5" t="s">
        <v>31136</v>
      </c>
      <c r="F4852" s="5" t="s">
        <v>700</v>
      </c>
      <c r="G4852" s="5" t="s">
        <v>12496</v>
      </c>
      <c r="H4852" s="7">
        <v>846623</v>
      </c>
      <c r="I4852" s="5">
        <v>1</v>
      </c>
      <c r="J4852" s="5">
        <v>1</v>
      </c>
      <c r="K4852" s="5" t="s">
        <v>31137</v>
      </c>
      <c r="L4852" s="5">
        <v>1.72E-2</v>
      </c>
      <c r="M4852" s="8"/>
      <c r="N4852" s="8"/>
      <c r="O4852" s="8"/>
      <c r="P4852" s="8"/>
      <c r="Q4852" s="8"/>
      <c r="R4852" s="5" t="s">
        <v>417</v>
      </c>
      <c r="S4852" s="5" t="s">
        <v>417</v>
      </c>
      <c r="T4852" s="5" t="s">
        <v>417</v>
      </c>
      <c r="U4852" s="5" t="s">
        <v>417</v>
      </c>
      <c r="V4852" s="5" t="s">
        <v>417</v>
      </c>
      <c r="W4852" s="5" t="s">
        <v>417</v>
      </c>
      <c r="X4852" s="5" t="s">
        <v>417</v>
      </c>
      <c r="Y4852" s="5" t="s">
        <v>417</v>
      </c>
      <c r="Z4852" s="5" t="s">
        <v>417</v>
      </c>
      <c r="AA4852" s="5" t="s">
        <v>417</v>
      </c>
      <c r="AB4852" s="5"/>
      <c r="AC4852" s="5"/>
      <c r="AD4852" s="5"/>
      <c r="AE4852" s="5"/>
      <c r="AF4852" s="5"/>
    </row>
    <row r="4853" spans="1:32" hidden="1">
      <c r="A4853" s="5" t="s">
        <v>31138</v>
      </c>
      <c r="B4853" s="5" t="str">
        <f>IF(COUNTIF('Leads Priorizados INT'!M:M,A4853)&gt;0,"Sí","No")</f>
        <v>No</v>
      </c>
      <c r="C4853">
        <v>0</v>
      </c>
      <c r="D4853" s="6" t="s">
        <v>414</v>
      </c>
      <c r="E4853" s="5" t="s">
        <v>31139</v>
      </c>
      <c r="F4853" s="5" t="s">
        <v>10062</v>
      </c>
      <c r="G4853" s="5" t="s">
        <v>31140</v>
      </c>
      <c r="H4853" s="7">
        <v>3164846</v>
      </c>
      <c r="I4853" s="5">
        <v>7</v>
      </c>
      <c r="J4853" s="5">
        <v>2</v>
      </c>
      <c r="K4853" s="5" t="s">
        <v>31141</v>
      </c>
      <c r="L4853" s="5">
        <v>1.7100000000000001E-2</v>
      </c>
      <c r="M4853" s="8">
        <v>925320354</v>
      </c>
      <c r="N4853" s="8"/>
      <c r="O4853" s="8"/>
      <c r="P4853" s="8"/>
      <c r="Q4853" s="8"/>
      <c r="R4853" s="5" t="s">
        <v>417</v>
      </c>
      <c r="S4853" s="5" t="s">
        <v>417</v>
      </c>
      <c r="T4853" s="5" t="s">
        <v>417</v>
      </c>
      <c r="U4853" s="5" t="s">
        <v>417</v>
      </c>
      <c r="V4853" s="5" t="s">
        <v>417</v>
      </c>
      <c r="W4853" s="5" t="s">
        <v>417</v>
      </c>
      <c r="X4853" s="5" t="s">
        <v>417</v>
      </c>
      <c r="Y4853" s="5" t="s">
        <v>417</v>
      </c>
      <c r="Z4853" s="5" t="s">
        <v>417</v>
      </c>
      <c r="AA4853" s="5" t="s">
        <v>417</v>
      </c>
      <c r="AB4853" s="5" t="s">
        <v>31142</v>
      </c>
      <c r="AC4853" s="5"/>
      <c r="AD4853" s="5"/>
      <c r="AE4853" s="5"/>
      <c r="AF4853" s="5"/>
    </row>
    <row r="4854" spans="1:32" hidden="1">
      <c r="A4854" s="5" t="s">
        <v>31143</v>
      </c>
      <c r="B4854" s="5" t="str">
        <f>IF(COUNTIF('Leads Priorizados INT'!M:M,A4854)&gt;0,"Sí","No")</f>
        <v>No</v>
      </c>
      <c r="C4854">
        <v>0</v>
      </c>
      <c r="D4854" s="6" t="s">
        <v>414</v>
      </c>
      <c r="E4854" s="5" t="s">
        <v>31144</v>
      </c>
      <c r="F4854" s="5" t="s">
        <v>431</v>
      </c>
      <c r="G4854" s="5" t="s">
        <v>9271</v>
      </c>
      <c r="H4854" s="7">
        <v>800058</v>
      </c>
      <c r="I4854" s="5">
        <v>2</v>
      </c>
      <c r="J4854" s="5">
        <v>1</v>
      </c>
      <c r="K4854" s="5" t="s">
        <v>31145</v>
      </c>
      <c r="L4854" s="5">
        <v>1.7100000000000001E-2</v>
      </c>
      <c r="M4854" s="8">
        <v>936917820</v>
      </c>
      <c r="N4854" s="8">
        <v>935929013</v>
      </c>
      <c r="O4854" s="8"/>
      <c r="P4854" s="8"/>
      <c r="Q4854" s="8"/>
      <c r="R4854" s="5" t="s">
        <v>417</v>
      </c>
      <c r="S4854" s="5" t="s">
        <v>417</v>
      </c>
      <c r="T4854" s="5" t="s">
        <v>417</v>
      </c>
      <c r="U4854" s="5" t="s">
        <v>417</v>
      </c>
      <c r="V4854" s="5" t="s">
        <v>417</v>
      </c>
      <c r="W4854" s="5" t="s">
        <v>417</v>
      </c>
      <c r="X4854" s="5" t="s">
        <v>417</v>
      </c>
      <c r="Y4854" s="5" t="s">
        <v>417</v>
      </c>
      <c r="Z4854" s="5" t="s">
        <v>417</v>
      </c>
      <c r="AA4854" s="5" t="s">
        <v>417</v>
      </c>
      <c r="AB4854" s="5"/>
      <c r="AC4854" s="5"/>
      <c r="AD4854" s="5"/>
      <c r="AE4854" s="5"/>
      <c r="AF4854" s="5"/>
    </row>
    <row r="4855" spans="1:32" hidden="1">
      <c r="A4855" s="5" t="s">
        <v>31146</v>
      </c>
      <c r="B4855" s="5" t="str">
        <f>IF(COUNTIF('Leads Priorizados INT'!M:M,A4855)&gt;0,"Sí","No")</f>
        <v>No</v>
      </c>
      <c r="C4855">
        <v>0</v>
      </c>
      <c r="D4855" s="6" t="s">
        <v>414</v>
      </c>
      <c r="E4855" s="5" t="s">
        <v>31147</v>
      </c>
      <c r="F4855" s="5" t="s">
        <v>1019</v>
      </c>
      <c r="G4855" s="5" t="s">
        <v>1020</v>
      </c>
      <c r="H4855" s="7">
        <v>1835552</v>
      </c>
      <c r="I4855" s="5">
        <v>17</v>
      </c>
      <c r="J4855" s="5">
        <v>5</v>
      </c>
      <c r="K4855" s="5" t="s">
        <v>31148</v>
      </c>
      <c r="L4855" s="5">
        <v>1.7100000000000001E-2</v>
      </c>
      <c r="M4855" s="8">
        <v>948246295</v>
      </c>
      <c r="N4855" s="8">
        <v>948153593</v>
      </c>
      <c r="O4855" s="8"/>
      <c r="P4855" s="8"/>
      <c r="Q4855" s="8"/>
      <c r="R4855" s="5" t="s">
        <v>417</v>
      </c>
      <c r="S4855" s="5" t="s">
        <v>417</v>
      </c>
      <c r="T4855" s="5" t="s">
        <v>417</v>
      </c>
      <c r="U4855" s="5" t="s">
        <v>417</v>
      </c>
      <c r="V4855" s="5" t="s">
        <v>417</v>
      </c>
      <c r="W4855" s="5" t="s">
        <v>417</v>
      </c>
      <c r="X4855" s="5" t="s">
        <v>417</v>
      </c>
      <c r="Y4855" s="5" t="s">
        <v>417</v>
      </c>
      <c r="Z4855" s="5" t="s">
        <v>417</v>
      </c>
      <c r="AA4855" s="5" t="s">
        <v>417</v>
      </c>
      <c r="AB4855" s="5"/>
      <c r="AC4855" s="5"/>
      <c r="AD4855" s="5"/>
      <c r="AE4855" s="5"/>
      <c r="AF4855" s="5"/>
    </row>
    <row r="4856" spans="1:32" hidden="1">
      <c r="A4856" s="5" t="s">
        <v>31149</v>
      </c>
      <c r="B4856" s="5" t="str">
        <f>IF(COUNTIF('Leads Priorizados INT'!M:M,A4856)&gt;0,"Sí","No")</f>
        <v>No</v>
      </c>
      <c r="C4856">
        <v>0</v>
      </c>
      <c r="D4856" s="6" t="s">
        <v>430</v>
      </c>
      <c r="E4856" s="5" t="s">
        <v>31150</v>
      </c>
      <c r="F4856" s="5" t="s">
        <v>740</v>
      </c>
      <c r="G4856" s="5" t="s">
        <v>9497</v>
      </c>
      <c r="H4856" s="7">
        <v>439271</v>
      </c>
      <c r="I4856" s="5">
        <v>1</v>
      </c>
      <c r="J4856" s="5">
        <v>2</v>
      </c>
      <c r="K4856" s="5" t="s">
        <v>31151</v>
      </c>
      <c r="L4856" s="5">
        <v>1.7000000000000001E-2</v>
      </c>
      <c r="M4856" s="8">
        <v>924900894</v>
      </c>
      <c r="N4856" s="8">
        <v>924300358</v>
      </c>
      <c r="O4856" s="8">
        <v>626990385</v>
      </c>
      <c r="P4856" s="8">
        <v>618513075</v>
      </c>
      <c r="Q4856" s="8">
        <v>609736324</v>
      </c>
      <c r="R4856" s="5" t="s">
        <v>417</v>
      </c>
      <c r="S4856" s="5" t="s">
        <v>417</v>
      </c>
      <c r="T4856" s="5" t="s">
        <v>417</v>
      </c>
      <c r="U4856" s="5" t="s">
        <v>417</v>
      </c>
      <c r="V4856" s="5" t="s">
        <v>417</v>
      </c>
      <c r="W4856" s="5" t="s">
        <v>417</v>
      </c>
      <c r="X4856" s="5" t="s">
        <v>417</v>
      </c>
      <c r="Y4856" s="5" t="s">
        <v>417</v>
      </c>
      <c r="Z4856" s="5" t="s">
        <v>417</v>
      </c>
      <c r="AA4856" s="5" t="s">
        <v>417</v>
      </c>
      <c r="AB4856" s="5" t="s">
        <v>31152</v>
      </c>
      <c r="AC4856" s="5"/>
      <c r="AD4856" s="5"/>
      <c r="AE4856" s="5"/>
      <c r="AF4856" s="5"/>
    </row>
    <row r="4857" spans="1:32" hidden="1">
      <c r="A4857" s="5" t="s">
        <v>31153</v>
      </c>
      <c r="B4857" s="5" t="str">
        <f>IF(COUNTIF('Leads Priorizados INT'!M:M,A4857)&gt;0,"Sí","No")</f>
        <v>No</v>
      </c>
      <c r="C4857">
        <v>0</v>
      </c>
      <c r="D4857" s="6" t="s">
        <v>430</v>
      </c>
      <c r="E4857" s="5" t="s">
        <v>31154</v>
      </c>
      <c r="F4857" s="5" t="s">
        <v>1382</v>
      </c>
      <c r="G4857" s="5" t="s">
        <v>19946</v>
      </c>
      <c r="H4857" s="7">
        <v>1176611</v>
      </c>
      <c r="I4857" s="5">
        <v>11</v>
      </c>
      <c r="J4857" s="5">
        <v>2</v>
      </c>
      <c r="K4857" s="5" t="s">
        <v>31155</v>
      </c>
      <c r="L4857" s="5">
        <v>1.7000000000000001E-2</v>
      </c>
      <c r="M4857" s="8">
        <v>964622179</v>
      </c>
      <c r="N4857" s="8">
        <v>961231971</v>
      </c>
      <c r="O4857" s="8">
        <v>665811993</v>
      </c>
      <c r="P4857" s="8">
        <v>658924203</v>
      </c>
      <c r="Q4857" s="8">
        <v>654557686</v>
      </c>
      <c r="R4857" s="5" t="s">
        <v>417</v>
      </c>
      <c r="S4857" s="5" t="s">
        <v>417</v>
      </c>
      <c r="T4857" s="5" t="s">
        <v>417</v>
      </c>
      <c r="U4857" s="5" t="s">
        <v>417</v>
      </c>
      <c r="V4857" s="5" t="s">
        <v>417</v>
      </c>
      <c r="W4857" s="5" t="s">
        <v>417</v>
      </c>
      <c r="X4857" s="5" t="s">
        <v>417</v>
      </c>
      <c r="Y4857" s="5" t="s">
        <v>417</v>
      </c>
      <c r="Z4857" s="5" t="s">
        <v>417</v>
      </c>
      <c r="AA4857" s="5" t="s">
        <v>417</v>
      </c>
      <c r="AB4857" s="5" t="s">
        <v>31156</v>
      </c>
      <c r="AC4857" s="5"/>
      <c r="AD4857" s="5"/>
      <c r="AE4857" s="5"/>
      <c r="AF4857" s="5"/>
    </row>
    <row r="4858" spans="1:32" hidden="1">
      <c r="A4858" s="5" t="s">
        <v>31157</v>
      </c>
      <c r="B4858" s="5" t="str">
        <f>IF(COUNTIF('Leads Priorizados INT'!M:M,A4858)&gt;0,"Sí","No")</f>
        <v>No</v>
      </c>
      <c r="C4858">
        <v>0</v>
      </c>
      <c r="D4858" s="6" t="s">
        <v>414</v>
      </c>
      <c r="E4858" s="5" t="s">
        <v>31158</v>
      </c>
      <c r="F4858" s="5" t="s">
        <v>431</v>
      </c>
      <c r="G4858" s="5" t="s">
        <v>14524</v>
      </c>
      <c r="H4858" s="7">
        <v>703293</v>
      </c>
      <c r="I4858" s="5">
        <v>4</v>
      </c>
      <c r="J4858" s="5">
        <v>1</v>
      </c>
      <c r="K4858" s="5" t="s">
        <v>31159</v>
      </c>
      <c r="L4858" s="5">
        <v>1.7000000000000001E-2</v>
      </c>
      <c r="M4858" s="8">
        <v>937912764</v>
      </c>
      <c r="N4858" s="8"/>
      <c r="O4858" s="8"/>
      <c r="P4858" s="8"/>
      <c r="Q4858" s="8"/>
      <c r="R4858" s="5" t="s">
        <v>417</v>
      </c>
      <c r="S4858" s="5" t="s">
        <v>417</v>
      </c>
      <c r="T4858" s="5" t="s">
        <v>417</v>
      </c>
      <c r="U4858" s="5" t="s">
        <v>417</v>
      </c>
      <c r="V4858" s="5" t="s">
        <v>417</v>
      </c>
      <c r="W4858" s="5" t="s">
        <v>417</v>
      </c>
      <c r="X4858" s="5" t="s">
        <v>417</v>
      </c>
      <c r="Y4858" s="5" t="s">
        <v>417</v>
      </c>
      <c r="Z4858" s="5" t="s">
        <v>417</v>
      </c>
      <c r="AA4858" s="5" t="s">
        <v>417</v>
      </c>
      <c r="AB4858" s="5"/>
      <c r="AC4858" s="5"/>
      <c r="AD4858" s="5"/>
      <c r="AE4858" s="5"/>
      <c r="AF4858" s="5"/>
    </row>
    <row r="4859" spans="1:32" hidden="1">
      <c r="A4859" s="5" t="s">
        <v>31160</v>
      </c>
      <c r="B4859" s="5" t="str">
        <f>IF(COUNTIF('Leads Priorizados INT'!M:M,A4859)&gt;0,"Sí","No")</f>
        <v>No</v>
      </c>
      <c r="C4859">
        <v>0</v>
      </c>
      <c r="D4859" s="6" t="s">
        <v>414</v>
      </c>
      <c r="E4859" s="5" t="s">
        <v>31161</v>
      </c>
      <c r="F4859" s="5" t="s">
        <v>1019</v>
      </c>
      <c r="G4859" s="5" t="s">
        <v>13665</v>
      </c>
      <c r="H4859" s="7">
        <v>455700</v>
      </c>
      <c r="I4859" s="5">
        <v>5</v>
      </c>
      <c r="J4859" s="5">
        <v>2</v>
      </c>
      <c r="K4859" s="5" t="s">
        <v>31162</v>
      </c>
      <c r="L4859" s="5">
        <v>1.7000000000000001E-2</v>
      </c>
      <c r="M4859" s="8"/>
      <c r="N4859" s="8"/>
      <c r="O4859" s="8"/>
      <c r="P4859" s="8"/>
      <c r="Q4859" s="8"/>
      <c r="R4859" s="5" t="s">
        <v>417</v>
      </c>
      <c r="S4859" s="5" t="s">
        <v>417</v>
      </c>
      <c r="T4859" s="5" t="s">
        <v>417</v>
      </c>
      <c r="U4859" s="5" t="s">
        <v>417</v>
      </c>
      <c r="V4859" s="5" t="s">
        <v>417</v>
      </c>
      <c r="W4859" s="5" t="s">
        <v>417</v>
      </c>
      <c r="X4859" s="5" t="s">
        <v>417</v>
      </c>
      <c r="Y4859" s="5" t="s">
        <v>417</v>
      </c>
      <c r="Z4859" s="5" t="s">
        <v>417</v>
      </c>
      <c r="AA4859" s="5" t="s">
        <v>417</v>
      </c>
      <c r="AB4859" s="5"/>
      <c r="AC4859" s="5"/>
      <c r="AD4859" s="5"/>
      <c r="AE4859" s="5"/>
      <c r="AF4859" s="5"/>
    </row>
    <row r="4860" spans="1:32" hidden="1">
      <c r="A4860" s="5" t="s">
        <v>31163</v>
      </c>
      <c r="B4860" s="5" t="str">
        <f>IF(COUNTIF('Leads Priorizados INT'!M:M,A4860)&gt;0,"Sí","No")</f>
        <v>No</v>
      </c>
      <c r="C4860">
        <v>0</v>
      </c>
      <c r="D4860" s="6" t="s">
        <v>414</v>
      </c>
      <c r="E4860" s="5" t="s">
        <v>31164</v>
      </c>
      <c r="F4860" s="5" t="s">
        <v>1118</v>
      </c>
      <c r="G4860" s="5" t="s">
        <v>31165</v>
      </c>
      <c r="H4860" s="7">
        <v>810563</v>
      </c>
      <c r="I4860" s="5">
        <v>3</v>
      </c>
      <c r="J4860" s="5">
        <v>1</v>
      </c>
      <c r="K4860" s="5" t="s">
        <v>31166</v>
      </c>
      <c r="L4860" s="5">
        <v>1.6899999999999998E-2</v>
      </c>
      <c r="M4860" s="8"/>
      <c r="N4860" s="8"/>
      <c r="O4860" s="8"/>
      <c r="P4860" s="8"/>
      <c r="Q4860" s="8"/>
      <c r="R4860" s="5" t="s">
        <v>417</v>
      </c>
      <c r="S4860" s="5" t="s">
        <v>417</v>
      </c>
      <c r="T4860" s="5" t="s">
        <v>417</v>
      </c>
      <c r="U4860" s="5" t="s">
        <v>417</v>
      </c>
      <c r="V4860" s="5" t="s">
        <v>417</v>
      </c>
      <c r="W4860" s="5" t="s">
        <v>417</v>
      </c>
      <c r="X4860" s="5" t="s">
        <v>417</v>
      </c>
      <c r="Y4860" s="5" t="s">
        <v>417</v>
      </c>
      <c r="Z4860" s="5" t="s">
        <v>417</v>
      </c>
      <c r="AA4860" s="5" t="s">
        <v>417</v>
      </c>
      <c r="AB4860" s="5"/>
      <c r="AC4860" s="5"/>
      <c r="AD4860" s="5"/>
      <c r="AE4860" s="5"/>
      <c r="AF4860" s="5"/>
    </row>
    <row r="4861" spans="1:32" hidden="1">
      <c r="A4861" s="5" t="s">
        <v>31167</v>
      </c>
      <c r="B4861" s="5" t="str">
        <f>IF(COUNTIF('Leads Priorizados INT'!M:M,A4861)&gt;0,"Sí","No")</f>
        <v>No</v>
      </c>
      <c r="C4861">
        <v>0</v>
      </c>
      <c r="D4861" s="6" t="s">
        <v>414</v>
      </c>
      <c r="E4861" s="5" t="s">
        <v>31168</v>
      </c>
      <c r="F4861" s="5" t="s">
        <v>431</v>
      </c>
      <c r="G4861" s="5" t="s">
        <v>9962</v>
      </c>
      <c r="H4861" s="7">
        <v>362697</v>
      </c>
      <c r="I4861" s="5">
        <v>2</v>
      </c>
      <c r="J4861" s="5">
        <v>1</v>
      </c>
      <c r="K4861" s="5" t="s">
        <v>31169</v>
      </c>
      <c r="L4861" s="5">
        <v>1.6899999999999998E-2</v>
      </c>
      <c r="M4861" s="8"/>
      <c r="N4861" s="8"/>
      <c r="O4861" s="8"/>
      <c r="P4861" s="8"/>
      <c r="Q4861" s="8"/>
      <c r="R4861" s="5" t="s">
        <v>417</v>
      </c>
      <c r="S4861" s="5" t="s">
        <v>417</v>
      </c>
      <c r="T4861" s="5" t="s">
        <v>417</v>
      </c>
      <c r="U4861" s="5" t="s">
        <v>417</v>
      </c>
      <c r="V4861" s="5" t="s">
        <v>417</v>
      </c>
      <c r="W4861" s="5" t="s">
        <v>417</v>
      </c>
      <c r="X4861" s="5" t="s">
        <v>417</v>
      </c>
      <c r="Y4861" s="5" t="s">
        <v>417</v>
      </c>
      <c r="Z4861" s="5" t="s">
        <v>417</v>
      </c>
      <c r="AA4861" s="5" t="s">
        <v>417</v>
      </c>
      <c r="AB4861" s="5"/>
      <c r="AC4861" s="5"/>
      <c r="AD4861" s="5"/>
      <c r="AE4861" s="5"/>
      <c r="AF4861" s="5"/>
    </row>
    <row r="4862" spans="1:32" hidden="1">
      <c r="A4862" s="5" t="s">
        <v>31170</v>
      </c>
      <c r="B4862" s="5" t="str">
        <f>IF(COUNTIF('Leads Priorizados INT'!M:M,A4862)&gt;0,"Sí","No")</f>
        <v>No</v>
      </c>
      <c r="C4862">
        <v>0</v>
      </c>
      <c r="D4862" s="6" t="s">
        <v>414</v>
      </c>
      <c r="E4862" s="5" t="s">
        <v>31171</v>
      </c>
      <c r="F4862" s="5" t="s">
        <v>721</v>
      </c>
      <c r="G4862" s="5" t="s">
        <v>31172</v>
      </c>
      <c r="H4862" s="7">
        <v>609049</v>
      </c>
      <c r="I4862" s="5">
        <v>5</v>
      </c>
      <c r="J4862" s="5">
        <v>2</v>
      </c>
      <c r="K4862" s="5" t="s">
        <v>31173</v>
      </c>
      <c r="L4862" s="5">
        <v>1.6899999999999998E-2</v>
      </c>
      <c r="M4862" s="8">
        <v>928948425</v>
      </c>
      <c r="N4862" s="8"/>
      <c r="O4862" s="8"/>
      <c r="P4862" s="8"/>
      <c r="Q4862" s="8"/>
      <c r="R4862" s="5" t="s">
        <v>417</v>
      </c>
      <c r="S4862" s="5" t="s">
        <v>417</v>
      </c>
      <c r="T4862" s="5" t="s">
        <v>417</v>
      </c>
      <c r="U4862" s="5" t="s">
        <v>417</v>
      </c>
      <c r="V4862" s="5" t="s">
        <v>417</v>
      </c>
      <c r="W4862" s="5" t="s">
        <v>417</v>
      </c>
      <c r="X4862" s="5" t="s">
        <v>417</v>
      </c>
      <c r="Y4862" s="5" t="s">
        <v>417</v>
      </c>
      <c r="Z4862" s="5" t="s">
        <v>417</v>
      </c>
      <c r="AA4862" s="5" t="s">
        <v>417</v>
      </c>
      <c r="AB4862" s="5" t="s">
        <v>31174</v>
      </c>
      <c r="AC4862" s="5"/>
      <c r="AD4862" s="5"/>
      <c r="AE4862" s="5"/>
      <c r="AF4862" s="5"/>
    </row>
    <row r="4863" spans="1:32" hidden="1">
      <c r="A4863" s="5" t="s">
        <v>31175</v>
      </c>
      <c r="B4863" s="5" t="str">
        <f>IF(COUNTIF('Leads Priorizados INT'!M:M,A4863)&gt;0,"Sí","No")</f>
        <v>No</v>
      </c>
      <c r="C4863">
        <v>0</v>
      </c>
      <c r="D4863" s="6" t="s">
        <v>414</v>
      </c>
      <c r="E4863" s="5" t="s">
        <v>31176</v>
      </c>
      <c r="F4863" s="5" t="s">
        <v>152</v>
      </c>
      <c r="G4863" s="5" t="s">
        <v>462</v>
      </c>
      <c r="H4863" s="7">
        <v>8151628</v>
      </c>
      <c r="I4863" s="5">
        <v>1</v>
      </c>
      <c r="J4863" s="5">
        <v>2</v>
      </c>
      <c r="K4863" s="5" t="s">
        <v>31177</v>
      </c>
      <c r="L4863" s="5">
        <v>1.6899999999999998E-2</v>
      </c>
      <c r="M4863" s="8"/>
      <c r="N4863" s="8"/>
      <c r="O4863" s="8"/>
      <c r="P4863" s="8"/>
      <c r="Q4863" s="8"/>
      <c r="R4863" s="5" t="s">
        <v>417</v>
      </c>
      <c r="S4863" s="5" t="s">
        <v>417</v>
      </c>
      <c r="T4863" s="5" t="s">
        <v>417</v>
      </c>
      <c r="U4863" s="5" t="s">
        <v>417</v>
      </c>
      <c r="V4863" s="5" t="s">
        <v>417</v>
      </c>
      <c r="W4863" s="5" t="s">
        <v>417</v>
      </c>
      <c r="X4863" s="5" t="s">
        <v>417</v>
      </c>
      <c r="Y4863" s="5" t="s">
        <v>417</v>
      </c>
      <c r="Z4863" s="5" t="s">
        <v>417</v>
      </c>
      <c r="AA4863" s="5" t="s">
        <v>417</v>
      </c>
      <c r="AB4863" s="5"/>
      <c r="AC4863" s="5"/>
      <c r="AD4863" s="5"/>
      <c r="AE4863" s="5"/>
      <c r="AF4863" s="5"/>
    </row>
    <row r="4864" spans="1:32" hidden="1">
      <c r="A4864" s="5" t="s">
        <v>31178</v>
      </c>
      <c r="B4864" s="5" t="str">
        <f>IF(COUNTIF('Leads Priorizados INT'!M:M,A4864)&gt;0,"Sí","No")</f>
        <v>No</v>
      </c>
      <c r="C4864">
        <v>0</v>
      </c>
      <c r="D4864" s="6" t="s">
        <v>414</v>
      </c>
      <c r="E4864" s="5" t="s">
        <v>31179</v>
      </c>
      <c r="F4864" s="5" t="s">
        <v>769</v>
      </c>
      <c r="G4864" s="5" t="s">
        <v>31180</v>
      </c>
      <c r="H4864" s="7">
        <v>532291</v>
      </c>
      <c r="I4864" s="5">
        <v>1</v>
      </c>
      <c r="J4864" s="5">
        <v>1</v>
      </c>
      <c r="K4864" s="5" t="s">
        <v>31181</v>
      </c>
      <c r="L4864" s="5">
        <v>1.6799999999999999E-2</v>
      </c>
      <c r="M4864" s="8"/>
      <c r="N4864" s="8"/>
      <c r="O4864" s="8"/>
      <c r="P4864" s="8"/>
      <c r="Q4864" s="8"/>
      <c r="R4864" s="5" t="s">
        <v>417</v>
      </c>
      <c r="S4864" s="5" t="s">
        <v>417</v>
      </c>
      <c r="T4864" s="5" t="s">
        <v>417</v>
      </c>
      <c r="U4864" s="5" t="s">
        <v>417</v>
      </c>
      <c r="V4864" s="5" t="s">
        <v>417</v>
      </c>
      <c r="W4864" s="5" t="s">
        <v>417</v>
      </c>
      <c r="X4864" s="5" t="s">
        <v>417</v>
      </c>
      <c r="Y4864" s="5" t="s">
        <v>417</v>
      </c>
      <c r="Z4864" s="5" t="s">
        <v>417</v>
      </c>
      <c r="AA4864" s="5" t="s">
        <v>417</v>
      </c>
      <c r="AB4864" s="5"/>
      <c r="AC4864" s="5"/>
      <c r="AD4864" s="5"/>
      <c r="AE4864" s="5"/>
      <c r="AF4864" s="5"/>
    </row>
    <row r="4865" spans="1:32" hidden="1">
      <c r="A4865" s="5" t="s">
        <v>31182</v>
      </c>
      <c r="B4865" s="5" t="str">
        <f>IF(COUNTIF('Leads Priorizados INT'!M:M,A4865)&gt;0,"Sí","No")</f>
        <v>No</v>
      </c>
      <c r="C4865">
        <v>0</v>
      </c>
      <c r="D4865" s="6" t="s">
        <v>414</v>
      </c>
      <c r="E4865" s="5" t="s">
        <v>31183</v>
      </c>
      <c r="F4865" s="5" t="s">
        <v>152</v>
      </c>
      <c r="G4865" s="5" t="s">
        <v>10819</v>
      </c>
      <c r="H4865" s="7">
        <v>562250</v>
      </c>
      <c r="I4865" s="5">
        <v>7</v>
      </c>
      <c r="J4865" s="5">
        <v>3</v>
      </c>
      <c r="K4865" s="5" t="s">
        <v>31184</v>
      </c>
      <c r="L4865" s="5">
        <v>1.67E-2</v>
      </c>
      <c r="M4865" s="8">
        <v>914766562</v>
      </c>
      <c r="N4865" s="8">
        <v>915114408</v>
      </c>
      <c r="O4865" s="8">
        <v>914752845</v>
      </c>
      <c r="P4865" s="8">
        <v>914108202</v>
      </c>
      <c r="Q4865" s="8"/>
      <c r="R4865" s="5" t="s">
        <v>417</v>
      </c>
      <c r="S4865" s="5" t="s">
        <v>417</v>
      </c>
      <c r="T4865" s="5" t="s">
        <v>417</v>
      </c>
      <c r="U4865" s="5" t="s">
        <v>417</v>
      </c>
      <c r="V4865" s="5" t="s">
        <v>417</v>
      </c>
      <c r="W4865" s="5" t="s">
        <v>417</v>
      </c>
      <c r="X4865" s="5" t="s">
        <v>417</v>
      </c>
      <c r="Y4865" s="5" t="s">
        <v>417</v>
      </c>
      <c r="Z4865" s="5" t="s">
        <v>417</v>
      </c>
      <c r="AA4865" s="5" t="s">
        <v>417</v>
      </c>
      <c r="AB4865" s="5" t="s">
        <v>31185</v>
      </c>
      <c r="AC4865" s="5"/>
      <c r="AD4865" s="5"/>
      <c r="AE4865" s="5"/>
      <c r="AF4865" s="5"/>
    </row>
    <row r="4866" spans="1:32" hidden="1">
      <c r="A4866" s="5" t="s">
        <v>31186</v>
      </c>
      <c r="B4866" s="5" t="str">
        <f>IF(COUNTIF('Leads Priorizados INT'!M:M,A4866)&gt;0,"Sí","No")</f>
        <v>No</v>
      </c>
      <c r="C4866">
        <v>0</v>
      </c>
      <c r="D4866" s="6" t="s">
        <v>414</v>
      </c>
      <c r="E4866" s="5" t="s">
        <v>31187</v>
      </c>
      <c r="F4866" s="5" t="s">
        <v>431</v>
      </c>
      <c r="G4866" s="5" t="s">
        <v>9947</v>
      </c>
      <c r="H4866" s="7">
        <v>693614</v>
      </c>
      <c r="I4866" s="5">
        <v>1</v>
      </c>
      <c r="J4866" s="5">
        <v>1</v>
      </c>
      <c r="K4866" s="5" t="s">
        <v>31188</v>
      </c>
      <c r="L4866" s="5">
        <v>1.67E-2</v>
      </c>
      <c r="M4866" s="8">
        <v>932458994</v>
      </c>
      <c r="N4866" s="8"/>
      <c r="O4866" s="8"/>
      <c r="P4866" s="8"/>
      <c r="Q4866" s="8"/>
      <c r="R4866" s="5" t="s">
        <v>417</v>
      </c>
      <c r="S4866" s="5" t="s">
        <v>417</v>
      </c>
      <c r="T4866" s="5" t="s">
        <v>417</v>
      </c>
      <c r="U4866" s="5" t="s">
        <v>417</v>
      </c>
      <c r="V4866" s="5" t="s">
        <v>417</v>
      </c>
      <c r="W4866" s="5" t="s">
        <v>417</v>
      </c>
      <c r="X4866" s="5" t="s">
        <v>417</v>
      </c>
      <c r="Y4866" s="5" t="s">
        <v>417</v>
      </c>
      <c r="Z4866" s="5" t="s">
        <v>417</v>
      </c>
      <c r="AA4866" s="5" t="s">
        <v>417</v>
      </c>
      <c r="AB4866" s="5" t="s">
        <v>31189</v>
      </c>
      <c r="AC4866" s="5"/>
      <c r="AD4866" s="5"/>
      <c r="AE4866" s="5"/>
      <c r="AF4866" s="5"/>
    </row>
    <row r="4867" spans="1:32" hidden="1">
      <c r="A4867" s="5" t="s">
        <v>31190</v>
      </c>
      <c r="B4867" s="5" t="str">
        <f>IF(COUNTIF('Leads Priorizados INT'!M:M,A4867)&gt;0,"Sí","No")</f>
        <v>No</v>
      </c>
      <c r="C4867">
        <v>0</v>
      </c>
      <c r="D4867" s="6" t="s">
        <v>414</v>
      </c>
      <c r="E4867" s="5" t="s">
        <v>31191</v>
      </c>
      <c r="F4867" s="5" t="s">
        <v>152</v>
      </c>
      <c r="G4867" s="5" t="s">
        <v>1715</v>
      </c>
      <c r="H4867" s="7">
        <v>2481000</v>
      </c>
      <c r="I4867" s="5">
        <v>23</v>
      </c>
      <c r="J4867" s="5">
        <v>2</v>
      </c>
      <c r="K4867" s="5" t="s">
        <v>31192</v>
      </c>
      <c r="L4867" s="5">
        <v>1.67E-2</v>
      </c>
      <c r="M4867" s="8"/>
      <c r="N4867" s="8"/>
      <c r="O4867" s="8"/>
      <c r="P4867" s="8"/>
      <c r="Q4867" s="8"/>
      <c r="R4867" s="5" t="s">
        <v>417</v>
      </c>
      <c r="S4867" s="5" t="s">
        <v>417</v>
      </c>
      <c r="T4867" s="5" t="s">
        <v>417</v>
      </c>
      <c r="U4867" s="5" t="s">
        <v>417</v>
      </c>
      <c r="V4867" s="5" t="s">
        <v>417</v>
      </c>
      <c r="W4867" s="5" t="s">
        <v>417</v>
      </c>
      <c r="X4867" s="5" t="s">
        <v>417</v>
      </c>
      <c r="Y4867" s="5" t="s">
        <v>417</v>
      </c>
      <c r="Z4867" s="5" t="s">
        <v>417</v>
      </c>
      <c r="AA4867" s="5" t="s">
        <v>417</v>
      </c>
      <c r="AB4867" s="5"/>
      <c r="AC4867" s="5"/>
      <c r="AD4867" s="5"/>
      <c r="AE4867" s="5"/>
      <c r="AF4867" s="5"/>
    </row>
    <row r="4868" spans="1:32">
      <c r="A4868" s="5" t="s">
        <v>31193</v>
      </c>
      <c r="B4868" s="5" t="str">
        <f>IF(COUNTIF('Leads Priorizados INT'!M:M,A4868)&gt;0,"Sí","No")</f>
        <v>No</v>
      </c>
      <c r="C4868">
        <v>1</v>
      </c>
      <c r="D4868" s="6" t="s">
        <v>430</v>
      </c>
      <c r="E4868" s="5" t="s">
        <v>31194</v>
      </c>
      <c r="F4868" s="5" t="s">
        <v>740</v>
      </c>
      <c r="G4868" s="5" t="s">
        <v>9497</v>
      </c>
      <c r="H4868" s="7">
        <v>650274</v>
      </c>
      <c r="I4868" s="5">
        <v>2</v>
      </c>
      <c r="J4868" s="5">
        <v>3</v>
      </c>
      <c r="K4868" s="5" t="s">
        <v>31195</v>
      </c>
      <c r="L4868" s="5">
        <v>1.66E-2</v>
      </c>
      <c r="M4868" s="8">
        <v>924909142</v>
      </c>
      <c r="N4868" s="8">
        <v>924114058</v>
      </c>
      <c r="O4868" s="8">
        <v>678822073</v>
      </c>
      <c r="P4868" s="8">
        <v>662642157</v>
      </c>
      <c r="Q4868" s="8">
        <v>654441386</v>
      </c>
      <c r="R4868" s="5" t="s">
        <v>417</v>
      </c>
      <c r="S4868" s="5" t="s">
        <v>417</v>
      </c>
      <c r="T4868" s="5" t="s">
        <v>417</v>
      </c>
      <c r="U4868" s="5" t="s">
        <v>417</v>
      </c>
      <c r="V4868" s="5" t="s">
        <v>417</v>
      </c>
      <c r="W4868" s="5" t="s">
        <v>417</v>
      </c>
      <c r="X4868" s="5" t="s">
        <v>417</v>
      </c>
      <c r="Y4868" s="5" t="s">
        <v>417</v>
      </c>
      <c r="Z4868" s="5" t="s">
        <v>417</v>
      </c>
      <c r="AA4868" s="5" t="s">
        <v>417</v>
      </c>
      <c r="AB4868" s="5"/>
      <c r="AC4868" s="5"/>
      <c r="AD4868" s="5"/>
      <c r="AE4868" s="5"/>
      <c r="AF4868" s="5"/>
    </row>
    <row r="4869" spans="1:32" hidden="1">
      <c r="A4869" s="5" t="s">
        <v>31196</v>
      </c>
      <c r="B4869" s="5" t="str">
        <f>IF(COUNTIF('Leads Priorizados INT'!M:M,A4869)&gt;0,"Sí","No")</f>
        <v>No</v>
      </c>
      <c r="C4869">
        <v>0</v>
      </c>
      <c r="D4869" s="6" t="s">
        <v>414</v>
      </c>
      <c r="E4869" s="5" t="s">
        <v>31197</v>
      </c>
      <c r="F4869" s="5" t="s">
        <v>3740</v>
      </c>
      <c r="G4869" s="5" t="s">
        <v>14426</v>
      </c>
      <c r="H4869" s="7">
        <v>1023415</v>
      </c>
      <c r="I4869" s="5">
        <v>8</v>
      </c>
      <c r="J4869" s="5">
        <v>1</v>
      </c>
      <c r="K4869" s="5" t="s">
        <v>31198</v>
      </c>
      <c r="L4869" s="5">
        <v>1.66E-2</v>
      </c>
      <c r="M4869" s="8"/>
      <c r="N4869" s="8"/>
      <c r="O4869" s="8"/>
      <c r="P4869" s="8"/>
      <c r="Q4869" s="8"/>
      <c r="R4869" s="5" t="s">
        <v>417</v>
      </c>
      <c r="S4869" s="5" t="s">
        <v>417</v>
      </c>
      <c r="T4869" s="5" t="s">
        <v>417</v>
      </c>
      <c r="U4869" s="5" t="s">
        <v>417</v>
      </c>
      <c r="V4869" s="5" t="s">
        <v>417</v>
      </c>
      <c r="W4869" s="5" t="s">
        <v>417</v>
      </c>
      <c r="X4869" s="5" t="s">
        <v>417</v>
      </c>
      <c r="Y4869" s="5" t="s">
        <v>417</v>
      </c>
      <c r="Z4869" s="5" t="s">
        <v>417</v>
      </c>
      <c r="AA4869" s="5" t="s">
        <v>417</v>
      </c>
      <c r="AB4869" s="5"/>
      <c r="AC4869" s="5"/>
      <c r="AD4869" s="5"/>
      <c r="AE4869" s="5"/>
      <c r="AF4869" s="5"/>
    </row>
    <row r="4870" spans="1:32" hidden="1">
      <c r="A4870" s="5" t="s">
        <v>31199</v>
      </c>
      <c r="B4870" s="5" t="str">
        <f>IF(COUNTIF('Leads Priorizados INT'!M:M,A4870)&gt;0,"Sí","No")</f>
        <v>No</v>
      </c>
      <c r="C4870">
        <v>0</v>
      </c>
      <c r="D4870" s="6" t="s">
        <v>414</v>
      </c>
      <c r="E4870" s="5" t="s">
        <v>31200</v>
      </c>
      <c r="F4870" s="5" t="s">
        <v>431</v>
      </c>
      <c r="G4870" s="5" t="s">
        <v>15889</v>
      </c>
      <c r="H4870" s="7">
        <v>1374108</v>
      </c>
      <c r="I4870" s="5">
        <v>1</v>
      </c>
      <c r="J4870" s="5">
        <v>1</v>
      </c>
      <c r="K4870" s="5" t="s">
        <v>31201</v>
      </c>
      <c r="L4870" s="5">
        <v>1.66E-2</v>
      </c>
      <c r="M4870" s="8"/>
      <c r="N4870" s="8"/>
      <c r="O4870" s="8"/>
      <c r="P4870" s="8"/>
      <c r="Q4870" s="8"/>
      <c r="R4870" s="5" t="s">
        <v>417</v>
      </c>
      <c r="S4870" s="5" t="s">
        <v>417</v>
      </c>
      <c r="T4870" s="5" t="s">
        <v>417</v>
      </c>
      <c r="U4870" s="5" t="s">
        <v>417</v>
      </c>
      <c r="V4870" s="5" t="s">
        <v>417</v>
      </c>
      <c r="W4870" s="5" t="s">
        <v>417</v>
      </c>
      <c r="X4870" s="5" t="s">
        <v>417</v>
      </c>
      <c r="Y4870" s="5" t="s">
        <v>417</v>
      </c>
      <c r="Z4870" s="5" t="s">
        <v>417</v>
      </c>
      <c r="AA4870" s="5" t="s">
        <v>417</v>
      </c>
      <c r="AB4870" s="5"/>
      <c r="AC4870" s="5"/>
      <c r="AD4870" s="5"/>
      <c r="AE4870" s="5"/>
      <c r="AF4870" s="5"/>
    </row>
    <row r="4871" spans="1:32" hidden="1">
      <c r="A4871" s="5" t="s">
        <v>31202</v>
      </c>
      <c r="B4871" s="5" t="str">
        <f>IF(COUNTIF('Leads Priorizados INT'!M:M,A4871)&gt;0,"Sí","No")</f>
        <v>No</v>
      </c>
      <c r="C4871">
        <v>0</v>
      </c>
      <c r="D4871" s="6" t="s">
        <v>414</v>
      </c>
      <c r="E4871" s="5" t="s">
        <v>31203</v>
      </c>
      <c r="F4871" s="5" t="s">
        <v>1118</v>
      </c>
      <c r="G4871" s="5" t="s">
        <v>31204</v>
      </c>
      <c r="H4871" s="7">
        <v>360723</v>
      </c>
      <c r="I4871" s="5">
        <v>4</v>
      </c>
      <c r="J4871" s="5">
        <v>1</v>
      </c>
      <c r="K4871" s="5" t="s">
        <v>31205</v>
      </c>
      <c r="L4871" s="5">
        <v>1.6500000000000001E-2</v>
      </c>
      <c r="M4871" s="8">
        <v>972390632</v>
      </c>
      <c r="N4871" s="8"/>
      <c r="O4871" s="8"/>
      <c r="P4871" s="8"/>
      <c r="Q4871" s="8"/>
      <c r="R4871" s="5" t="s">
        <v>417</v>
      </c>
      <c r="S4871" s="5" t="s">
        <v>417</v>
      </c>
      <c r="T4871" s="5" t="s">
        <v>417</v>
      </c>
      <c r="U4871" s="5" t="s">
        <v>417</v>
      </c>
      <c r="V4871" s="5" t="s">
        <v>417</v>
      </c>
      <c r="W4871" s="5" t="s">
        <v>417</v>
      </c>
      <c r="X4871" s="5" t="s">
        <v>417</v>
      </c>
      <c r="Y4871" s="5" t="s">
        <v>417</v>
      </c>
      <c r="Z4871" s="5" t="s">
        <v>417</v>
      </c>
      <c r="AA4871" s="5" t="s">
        <v>417</v>
      </c>
      <c r="AB4871" s="5"/>
      <c r="AC4871" s="5"/>
      <c r="AD4871" s="5"/>
      <c r="AE4871" s="5"/>
      <c r="AF4871" s="5"/>
    </row>
    <row r="4872" spans="1:32" hidden="1">
      <c r="A4872" s="5" t="s">
        <v>31206</v>
      </c>
      <c r="B4872" s="5" t="str">
        <f>IF(COUNTIF('Leads Priorizados INT'!M:M,A4872)&gt;0,"Sí","No")</f>
        <v>No</v>
      </c>
      <c r="C4872">
        <v>0</v>
      </c>
      <c r="D4872" s="6" t="s">
        <v>414</v>
      </c>
      <c r="E4872" s="5" t="s">
        <v>31207</v>
      </c>
      <c r="F4872" s="5" t="s">
        <v>431</v>
      </c>
      <c r="G4872" s="5" t="s">
        <v>1370</v>
      </c>
      <c r="H4872" s="7">
        <v>537866</v>
      </c>
      <c r="I4872" s="5">
        <v>11</v>
      </c>
      <c r="J4872" s="5">
        <v>1</v>
      </c>
      <c r="K4872" s="5" t="s">
        <v>31208</v>
      </c>
      <c r="L4872" s="5">
        <v>1.6500000000000001E-2</v>
      </c>
      <c r="M4872" s="8">
        <v>933003369</v>
      </c>
      <c r="N4872" s="8"/>
      <c r="O4872" s="8"/>
      <c r="P4872" s="8"/>
      <c r="Q4872" s="8"/>
      <c r="R4872" s="5" t="s">
        <v>417</v>
      </c>
      <c r="S4872" s="5" t="s">
        <v>417</v>
      </c>
      <c r="T4872" s="5" t="s">
        <v>417</v>
      </c>
      <c r="U4872" s="5" t="s">
        <v>417</v>
      </c>
      <c r="V4872" s="5" t="s">
        <v>417</v>
      </c>
      <c r="W4872" s="5" t="s">
        <v>417</v>
      </c>
      <c r="X4872" s="5" t="s">
        <v>417</v>
      </c>
      <c r="Y4872" s="5" t="s">
        <v>417</v>
      </c>
      <c r="Z4872" s="5" t="s">
        <v>417</v>
      </c>
      <c r="AA4872" s="5" t="s">
        <v>417</v>
      </c>
      <c r="AB4872" s="5" t="s">
        <v>31209</v>
      </c>
      <c r="AC4872" s="5"/>
      <c r="AD4872" s="5"/>
      <c r="AE4872" s="5"/>
      <c r="AF4872" s="5"/>
    </row>
    <row r="4873" spans="1:32" hidden="1">
      <c r="A4873" s="5" t="s">
        <v>31210</v>
      </c>
      <c r="B4873" s="5" t="str">
        <f>IF(COUNTIF('Leads Priorizados INT'!M:M,A4873)&gt;0,"Sí","No")</f>
        <v>No</v>
      </c>
      <c r="C4873">
        <v>0</v>
      </c>
      <c r="D4873" s="6" t="s">
        <v>1234</v>
      </c>
      <c r="E4873" s="5" t="s">
        <v>31211</v>
      </c>
      <c r="F4873" s="5" t="s">
        <v>431</v>
      </c>
      <c r="G4873" s="5" t="s">
        <v>2342</v>
      </c>
      <c r="H4873" s="7">
        <v>646541</v>
      </c>
      <c r="I4873" s="5">
        <v>1</v>
      </c>
      <c r="J4873" s="5">
        <v>2</v>
      </c>
      <c r="K4873" s="5" t="s">
        <v>31212</v>
      </c>
      <c r="L4873" s="5">
        <v>1.6500000000000001E-2</v>
      </c>
      <c r="M4873" s="8">
        <v>935937393</v>
      </c>
      <c r="N4873" s="8">
        <v>670399048</v>
      </c>
      <c r="O4873" s="8">
        <v>653214579</v>
      </c>
      <c r="P4873" s="8"/>
      <c r="Q4873" s="8"/>
      <c r="R4873" s="5" t="s">
        <v>417</v>
      </c>
      <c r="S4873" s="5" t="s">
        <v>417</v>
      </c>
      <c r="T4873" s="5" t="s">
        <v>417</v>
      </c>
      <c r="U4873" s="5" t="s">
        <v>417</v>
      </c>
      <c r="V4873" s="5" t="s">
        <v>417</v>
      </c>
      <c r="W4873" s="5" t="s">
        <v>417</v>
      </c>
      <c r="X4873" s="5" t="s">
        <v>417</v>
      </c>
      <c r="Y4873" s="5" t="s">
        <v>417</v>
      </c>
      <c r="Z4873" s="5" t="s">
        <v>417</v>
      </c>
      <c r="AA4873" s="5" t="s">
        <v>417</v>
      </c>
      <c r="AB4873" s="5"/>
      <c r="AC4873" s="5"/>
      <c r="AD4873" s="5"/>
      <c r="AE4873" s="5"/>
      <c r="AF4873" s="5"/>
    </row>
    <row r="4874" spans="1:32" hidden="1">
      <c r="A4874" s="5" t="s">
        <v>31213</v>
      </c>
      <c r="B4874" s="5" t="str">
        <f>IF(COUNTIF('Leads Priorizados INT'!M:M,A4874)&gt;0,"Sí","No")</f>
        <v>No</v>
      </c>
      <c r="C4874">
        <v>0</v>
      </c>
      <c r="D4874" s="6" t="s">
        <v>414</v>
      </c>
      <c r="E4874" s="5" t="s">
        <v>31214</v>
      </c>
      <c r="F4874" s="5" t="s">
        <v>931</v>
      </c>
      <c r="G4874" s="5" t="s">
        <v>1179</v>
      </c>
      <c r="H4874" s="7">
        <v>6530393</v>
      </c>
      <c r="I4874" s="5">
        <v>16</v>
      </c>
      <c r="J4874" s="5">
        <v>1</v>
      </c>
      <c r="K4874" s="5" t="s">
        <v>31215</v>
      </c>
      <c r="L4874" s="5">
        <v>1.6500000000000001E-2</v>
      </c>
      <c r="M4874" s="8"/>
      <c r="N4874" s="8"/>
      <c r="O4874" s="8"/>
      <c r="P4874" s="8"/>
      <c r="Q4874" s="8"/>
      <c r="R4874" s="5" t="s">
        <v>417</v>
      </c>
      <c r="S4874" s="5" t="s">
        <v>417</v>
      </c>
      <c r="T4874" s="5" t="s">
        <v>417</v>
      </c>
      <c r="U4874" s="5" t="s">
        <v>417</v>
      </c>
      <c r="V4874" s="5" t="s">
        <v>417</v>
      </c>
      <c r="W4874" s="5" t="s">
        <v>417</v>
      </c>
      <c r="X4874" s="5" t="s">
        <v>417</v>
      </c>
      <c r="Y4874" s="5" t="s">
        <v>417</v>
      </c>
      <c r="Z4874" s="5" t="s">
        <v>417</v>
      </c>
      <c r="AA4874" s="5" t="s">
        <v>417</v>
      </c>
      <c r="AB4874" s="5"/>
      <c r="AC4874" s="5"/>
      <c r="AD4874" s="5"/>
      <c r="AE4874" s="5"/>
      <c r="AF4874" s="5"/>
    </row>
    <row r="4875" spans="1:32" hidden="1">
      <c r="A4875" s="5" t="s">
        <v>31216</v>
      </c>
      <c r="B4875" s="5" t="str">
        <f>IF(COUNTIF('Leads Priorizados INT'!M:M,A4875)&gt;0,"Sí","No")</f>
        <v>No</v>
      </c>
      <c r="C4875">
        <v>0</v>
      </c>
      <c r="D4875" s="6" t="s">
        <v>414</v>
      </c>
      <c r="E4875" s="5" t="s">
        <v>31217</v>
      </c>
      <c r="F4875" s="5" t="s">
        <v>152</v>
      </c>
      <c r="G4875" s="5" t="s">
        <v>1738</v>
      </c>
      <c r="H4875" s="7">
        <v>851427</v>
      </c>
      <c r="I4875" s="5">
        <v>6</v>
      </c>
      <c r="J4875" s="5">
        <v>1</v>
      </c>
      <c r="K4875" s="5" t="s">
        <v>31218</v>
      </c>
      <c r="L4875" s="5">
        <v>1.6500000000000001E-2</v>
      </c>
      <c r="M4875" s="8"/>
      <c r="N4875" s="8"/>
      <c r="O4875" s="8"/>
      <c r="P4875" s="8"/>
      <c r="Q4875" s="8"/>
      <c r="R4875" s="5" t="s">
        <v>417</v>
      </c>
      <c r="S4875" s="5" t="s">
        <v>417</v>
      </c>
      <c r="T4875" s="5" t="s">
        <v>417</v>
      </c>
      <c r="U4875" s="5" t="s">
        <v>417</v>
      </c>
      <c r="V4875" s="5" t="s">
        <v>417</v>
      </c>
      <c r="W4875" s="5" t="s">
        <v>417</v>
      </c>
      <c r="X4875" s="5" t="s">
        <v>417</v>
      </c>
      <c r="Y4875" s="5" t="s">
        <v>417</v>
      </c>
      <c r="Z4875" s="5" t="s">
        <v>417</v>
      </c>
      <c r="AA4875" s="5" t="s">
        <v>417</v>
      </c>
      <c r="AB4875" s="5"/>
      <c r="AC4875" s="5"/>
      <c r="AD4875" s="5"/>
      <c r="AE4875" s="5"/>
      <c r="AF4875" s="5"/>
    </row>
    <row r="4876" spans="1:32" hidden="1">
      <c r="A4876" s="5" t="s">
        <v>31219</v>
      </c>
      <c r="B4876" s="5" t="str">
        <f>IF(COUNTIF('Leads Priorizados INT'!M:M,A4876)&gt;0,"Sí","No")</f>
        <v>No</v>
      </c>
      <c r="C4876">
        <v>0</v>
      </c>
      <c r="D4876" s="6" t="s">
        <v>414</v>
      </c>
      <c r="E4876" s="5" t="s">
        <v>31220</v>
      </c>
      <c r="F4876" s="5" t="s">
        <v>152</v>
      </c>
      <c r="G4876" s="5" t="s">
        <v>9402</v>
      </c>
      <c r="H4876" s="7">
        <v>1355217</v>
      </c>
      <c r="I4876" s="5">
        <v>17</v>
      </c>
      <c r="J4876" s="5">
        <v>1</v>
      </c>
      <c r="K4876" s="5" t="s">
        <v>31221</v>
      </c>
      <c r="L4876" s="5">
        <v>1.6500000000000001E-2</v>
      </c>
      <c r="M4876" s="8"/>
      <c r="N4876" s="8"/>
      <c r="O4876" s="8"/>
      <c r="P4876" s="8"/>
      <c r="Q4876" s="8"/>
      <c r="R4876" s="5" t="s">
        <v>417</v>
      </c>
      <c r="S4876" s="5" t="s">
        <v>417</v>
      </c>
      <c r="T4876" s="5" t="s">
        <v>417</v>
      </c>
      <c r="U4876" s="5" t="s">
        <v>417</v>
      </c>
      <c r="V4876" s="5" t="s">
        <v>417</v>
      </c>
      <c r="W4876" s="5" t="s">
        <v>417</v>
      </c>
      <c r="X4876" s="5" t="s">
        <v>417</v>
      </c>
      <c r="Y4876" s="5" t="s">
        <v>417</v>
      </c>
      <c r="Z4876" s="5" t="s">
        <v>417</v>
      </c>
      <c r="AA4876" s="5" t="s">
        <v>417</v>
      </c>
      <c r="AB4876" s="5"/>
      <c r="AC4876" s="5"/>
      <c r="AD4876" s="5"/>
      <c r="AE4876" s="5"/>
      <c r="AF4876" s="5"/>
    </row>
    <row r="4877" spans="1:32" hidden="1">
      <c r="A4877" s="5" t="s">
        <v>31222</v>
      </c>
      <c r="B4877" s="5" t="str">
        <f>IF(COUNTIF('Leads Priorizados INT'!M:M,A4877)&gt;0,"Sí","No")</f>
        <v>No</v>
      </c>
      <c r="C4877">
        <v>0</v>
      </c>
      <c r="D4877" s="6" t="s">
        <v>414</v>
      </c>
      <c r="E4877" s="5" t="s">
        <v>31223</v>
      </c>
      <c r="F4877" s="5" t="s">
        <v>152</v>
      </c>
      <c r="G4877" s="5" t="s">
        <v>2881</v>
      </c>
      <c r="H4877" s="7">
        <v>1522917</v>
      </c>
      <c r="I4877" s="5">
        <v>1</v>
      </c>
      <c r="J4877" s="5">
        <v>1</v>
      </c>
      <c r="K4877" s="5" t="s">
        <v>31224</v>
      </c>
      <c r="L4877" s="5">
        <v>1.6400000000000001E-2</v>
      </c>
      <c r="M4877" s="8"/>
      <c r="N4877" s="8"/>
      <c r="O4877" s="8"/>
      <c r="P4877" s="8"/>
      <c r="Q4877" s="8"/>
      <c r="R4877" s="5" t="s">
        <v>417</v>
      </c>
      <c r="S4877" s="5" t="s">
        <v>417</v>
      </c>
      <c r="T4877" s="5" t="s">
        <v>417</v>
      </c>
      <c r="U4877" s="5" t="s">
        <v>417</v>
      </c>
      <c r="V4877" s="5" t="s">
        <v>417</v>
      </c>
      <c r="W4877" s="5" t="s">
        <v>417</v>
      </c>
      <c r="X4877" s="5" t="s">
        <v>417</v>
      </c>
      <c r="Y4877" s="5" t="s">
        <v>417</v>
      </c>
      <c r="Z4877" s="5" t="s">
        <v>417</v>
      </c>
      <c r="AA4877" s="5" t="s">
        <v>417</v>
      </c>
      <c r="AB4877" s="5"/>
      <c r="AC4877" s="5"/>
      <c r="AD4877" s="5"/>
      <c r="AE4877" s="5"/>
      <c r="AF4877" s="5"/>
    </row>
    <row r="4878" spans="1:32" hidden="1">
      <c r="A4878" s="5" t="s">
        <v>31225</v>
      </c>
      <c r="B4878" s="5" t="str">
        <f>IF(COUNTIF('Leads Priorizados INT'!M:M,A4878)&gt;0,"Sí","No")</f>
        <v>No</v>
      </c>
      <c r="C4878">
        <v>0</v>
      </c>
      <c r="D4878" s="6" t="s">
        <v>414</v>
      </c>
      <c r="E4878" s="5" t="s">
        <v>31226</v>
      </c>
      <c r="F4878" s="5" t="s">
        <v>1328</v>
      </c>
      <c r="G4878" s="5" t="s">
        <v>31227</v>
      </c>
      <c r="H4878" s="7">
        <v>1099795</v>
      </c>
      <c r="I4878" s="5">
        <v>8</v>
      </c>
      <c r="J4878" s="5">
        <v>2</v>
      </c>
      <c r="K4878" s="5" t="s">
        <v>31228</v>
      </c>
      <c r="L4878" s="5">
        <v>1.6400000000000001E-2</v>
      </c>
      <c r="M4878" s="8"/>
      <c r="N4878" s="8"/>
      <c r="O4878" s="8"/>
      <c r="P4878" s="8"/>
      <c r="Q4878" s="8"/>
      <c r="R4878" s="5" t="s">
        <v>417</v>
      </c>
      <c r="S4878" s="5" t="s">
        <v>417</v>
      </c>
      <c r="T4878" s="5" t="s">
        <v>417</v>
      </c>
      <c r="U4878" s="5" t="s">
        <v>417</v>
      </c>
      <c r="V4878" s="5" t="s">
        <v>417</v>
      </c>
      <c r="W4878" s="5" t="s">
        <v>417</v>
      </c>
      <c r="X4878" s="5" t="s">
        <v>417</v>
      </c>
      <c r="Y4878" s="5" t="s">
        <v>417</v>
      </c>
      <c r="Z4878" s="5" t="s">
        <v>417</v>
      </c>
      <c r="AA4878" s="5" t="s">
        <v>417</v>
      </c>
      <c r="AB4878" s="5"/>
      <c r="AC4878" s="5"/>
      <c r="AD4878" s="5"/>
      <c r="AE4878" s="5"/>
      <c r="AF4878" s="5"/>
    </row>
    <row r="4879" spans="1:32" hidden="1">
      <c r="A4879" s="5" t="s">
        <v>31229</v>
      </c>
      <c r="B4879" s="5" t="str">
        <f>IF(COUNTIF('Leads Priorizados INT'!M:M,A4879)&gt;0,"Sí","No")</f>
        <v>No</v>
      </c>
      <c r="C4879">
        <v>0</v>
      </c>
      <c r="D4879" s="6" t="s">
        <v>414</v>
      </c>
      <c r="E4879" s="5" t="s">
        <v>31230</v>
      </c>
      <c r="F4879" s="5" t="s">
        <v>152</v>
      </c>
      <c r="G4879" s="5" t="s">
        <v>11490</v>
      </c>
      <c r="H4879" s="7">
        <v>312509</v>
      </c>
      <c r="I4879" s="5">
        <v>1</v>
      </c>
      <c r="J4879" s="5">
        <v>1</v>
      </c>
      <c r="K4879" s="5" t="s">
        <v>31231</v>
      </c>
      <c r="L4879" s="5">
        <v>1.6400000000000001E-2</v>
      </c>
      <c r="M4879" s="8">
        <v>916522763</v>
      </c>
      <c r="N4879" s="8"/>
      <c r="O4879" s="8"/>
      <c r="P4879" s="8"/>
      <c r="Q4879" s="8"/>
      <c r="R4879" s="5" t="s">
        <v>417</v>
      </c>
      <c r="S4879" s="5" t="s">
        <v>417</v>
      </c>
      <c r="T4879" s="5" t="s">
        <v>417</v>
      </c>
      <c r="U4879" s="5" t="s">
        <v>417</v>
      </c>
      <c r="V4879" s="5" t="s">
        <v>417</v>
      </c>
      <c r="W4879" s="5" t="s">
        <v>417</v>
      </c>
      <c r="X4879" s="5" t="s">
        <v>417</v>
      </c>
      <c r="Y4879" s="5" t="s">
        <v>417</v>
      </c>
      <c r="Z4879" s="5" t="s">
        <v>417</v>
      </c>
      <c r="AA4879" s="5" t="s">
        <v>417</v>
      </c>
      <c r="AB4879" s="5"/>
      <c r="AC4879" s="5"/>
      <c r="AD4879" s="5"/>
      <c r="AE4879" s="5"/>
      <c r="AF4879" s="5"/>
    </row>
    <row r="4880" spans="1:32" hidden="1">
      <c r="A4880" s="5" t="s">
        <v>31232</v>
      </c>
      <c r="B4880" s="5" t="str">
        <f>IF(COUNTIF('Leads Priorizados INT'!M:M,A4880)&gt;0,"Sí","No")</f>
        <v>No</v>
      </c>
      <c r="C4880">
        <v>0</v>
      </c>
      <c r="D4880" s="6" t="s">
        <v>414</v>
      </c>
      <c r="E4880" s="5" t="s">
        <v>31233</v>
      </c>
      <c r="F4880" s="5" t="s">
        <v>431</v>
      </c>
      <c r="G4880" s="5" t="s">
        <v>2199</v>
      </c>
      <c r="H4880" s="7">
        <v>1078760</v>
      </c>
      <c r="I4880" s="5">
        <v>1</v>
      </c>
      <c r="J4880" s="5">
        <v>1</v>
      </c>
      <c r="K4880" s="5" t="s">
        <v>31234</v>
      </c>
      <c r="L4880" s="5">
        <v>1.6299999999999999E-2</v>
      </c>
      <c r="M4880" s="8">
        <v>932064049</v>
      </c>
      <c r="N4880" s="8"/>
      <c r="O4880" s="8"/>
      <c r="P4880" s="8"/>
      <c r="Q4880" s="8"/>
      <c r="R4880" s="5" t="s">
        <v>417</v>
      </c>
      <c r="S4880" s="5" t="s">
        <v>417</v>
      </c>
      <c r="T4880" s="5" t="s">
        <v>417</v>
      </c>
      <c r="U4880" s="5" t="s">
        <v>417</v>
      </c>
      <c r="V4880" s="5" t="s">
        <v>417</v>
      </c>
      <c r="W4880" s="5" t="s">
        <v>417</v>
      </c>
      <c r="X4880" s="5" t="s">
        <v>417</v>
      </c>
      <c r="Y4880" s="5" t="s">
        <v>417</v>
      </c>
      <c r="Z4880" s="5" t="s">
        <v>417</v>
      </c>
      <c r="AA4880" s="5" t="s">
        <v>417</v>
      </c>
      <c r="AB4880" s="5"/>
      <c r="AC4880" s="5"/>
      <c r="AD4880" s="5"/>
      <c r="AE4880" s="5"/>
      <c r="AF4880" s="5"/>
    </row>
    <row r="4881" spans="1:32" hidden="1">
      <c r="A4881" s="5" t="s">
        <v>31235</v>
      </c>
      <c r="B4881" s="5" t="str">
        <f>IF(COUNTIF('Leads Priorizados INT'!M:M,A4881)&gt;0,"Sí","No")</f>
        <v>No</v>
      </c>
      <c r="C4881">
        <v>0</v>
      </c>
      <c r="D4881" s="6" t="s">
        <v>414</v>
      </c>
      <c r="E4881" s="5" t="s">
        <v>31236</v>
      </c>
      <c r="F4881" s="5" t="s">
        <v>431</v>
      </c>
      <c r="G4881" s="5" t="s">
        <v>18294</v>
      </c>
      <c r="H4881" s="7">
        <v>300000</v>
      </c>
      <c r="I4881" s="5">
        <v>3</v>
      </c>
      <c r="J4881" s="5">
        <v>1</v>
      </c>
      <c r="K4881" s="5" t="s">
        <v>31237</v>
      </c>
      <c r="L4881" s="5">
        <v>1.6299999999999999E-2</v>
      </c>
      <c r="M4881" s="8">
        <v>933819975</v>
      </c>
      <c r="N4881" s="8">
        <v>933818267</v>
      </c>
      <c r="O4881" s="8"/>
      <c r="P4881" s="8"/>
      <c r="Q4881" s="8"/>
      <c r="R4881" s="5" t="s">
        <v>417</v>
      </c>
      <c r="S4881" s="5" t="s">
        <v>417</v>
      </c>
      <c r="T4881" s="5" t="s">
        <v>417</v>
      </c>
      <c r="U4881" s="5" t="s">
        <v>417</v>
      </c>
      <c r="V4881" s="5" t="s">
        <v>417</v>
      </c>
      <c r="W4881" s="5" t="s">
        <v>417</v>
      </c>
      <c r="X4881" s="5" t="s">
        <v>417</v>
      </c>
      <c r="Y4881" s="5" t="s">
        <v>417</v>
      </c>
      <c r="Z4881" s="5" t="s">
        <v>417</v>
      </c>
      <c r="AA4881" s="5" t="s">
        <v>417</v>
      </c>
      <c r="AB4881" s="5" t="s">
        <v>31238</v>
      </c>
      <c r="AC4881" s="5"/>
      <c r="AD4881" s="5"/>
      <c r="AE4881" s="5"/>
      <c r="AF4881" s="5"/>
    </row>
    <row r="4882" spans="1:32" hidden="1">
      <c r="A4882" s="5" t="s">
        <v>31239</v>
      </c>
      <c r="B4882" s="5" t="str">
        <f>IF(COUNTIF('Leads Priorizados INT'!M:M,A4882)&gt;0,"Sí","No")</f>
        <v>No</v>
      </c>
      <c r="C4882">
        <v>0</v>
      </c>
      <c r="D4882" s="6" t="s">
        <v>414</v>
      </c>
      <c r="E4882" s="5" t="s">
        <v>31240</v>
      </c>
      <c r="F4882" s="5" t="s">
        <v>431</v>
      </c>
      <c r="G4882" s="5" t="s">
        <v>18662</v>
      </c>
      <c r="H4882" s="7">
        <v>844226</v>
      </c>
      <c r="I4882" s="5">
        <v>3</v>
      </c>
      <c r="J4882" s="5">
        <v>2</v>
      </c>
      <c r="K4882" s="5" t="s">
        <v>31241</v>
      </c>
      <c r="L4882" s="5">
        <v>1.6299999999999999E-2</v>
      </c>
      <c r="M4882" s="8"/>
      <c r="N4882" s="8"/>
      <c r="O4882" s="8"/>
      <c r="P4882" s="8"/>
      <c r="Q4882" s="8"/>
      <c r="R4882" s="5" t="s">
        <v>417</v>
      </c>
      <c r="S4882" s="5" t="s">
        <v>417</v>
      </c>
      <c r="T4882" s="5" t="s">
        <v>417</v>
      </c>
      <c r="U4882" s="5" t="s">
        <v>417</v>
      </c>
      <c r="V4882" s="5" t="s">
        <v>417</v>
      </c>
      <c r="W4882" s="5" t="s">
        <v>417</v>
      </c>
      <c r="X4882" s="5" t="s">
        <v>417</v>
      </c>
      <c r="Y4882" s="5" t="s">
        <v>417</v>
      </c>
      <c r="Z4882" s="5" t="s">
        <v>417</v>
      </c>
      <c r="AA4882" s="5" t="s">
        <v>417</v>
      </c>
      <c r="AB4882" s="5"/>
      <c r="AC4882" s="5"/>
      <c r="AD4882" s="5"/>
      <c r="AE4882" s="5"/>
      <c r="AF4882" s="5"/>
    </row>
    <row r="4883" spans="1:32" hidden="1">
      <c r="A4883" s="5" t="s">
        <v>31242</v>
      </c>
      <c r="B4883" s="5" t="str">
        <f>IF(COUNTIF('Leads Priorizados INT'!M:M,A4883)&gt;0,"Sí","No")</f>
        <v>No</v>
      </c>
      <c r="C4883">
        <v>0</v>
      </c>
      <c r="D4883" s="6" t="s">
        <v>414</v>
      </c>
      <c r="E4883" s="5" t="s">
        <v>31243</v>
      </c>
      <c r="F4883" s="5" t="s">
        <v>152</v>
      </c>
      <c r="G4883" s="5" t="s">
        <v>1758</v>
      </c>
      <c r="H4883" s="7">
        <v>2396741</v>
      </c>
      <c r="I4883" s="5">
        <v>48</v>
      </c>
      <c r="J4883" s="5">
        <v>2</v>
      </c>
      <c r="K4883" s="5" t="s">
        <v>31244</v>
      </c>
      <c r="L4883" s="5">
        <v>1.6299999999999999E-2</v>
      </c>
      <c r="M4883" s="8">
        <v>917425500</v>
      </c>
      <c r="N4883" s="8"/>
      <c r="O4883" s="8"/>
      <c r="P4883" s="8"/>
      <c r="Q4883" s="8"/>
      <c r="R4883" s="5" t="s">
        <v>417</v>
      </c>
      <c r="S4883" s="5" t="s">
        <v>417</v>
      </c>
      <c r="T4883" s="5" t="s">
        <v>417</v>
      </c>
      <c r="U4883" s="5" t="s">
        <v>417</v>
      </c>
      <c r="V4883" s="5" t="s">
        <v>417</v>
      </c>
      <c r="W4883" s="5" t="s">
        <v>417</v>
      </c>
      <c r="X4883" s="5" t="s">
        <v>417</v>
      </c>
      <c r="Y4883" s="5" t="s">
        <v>417</v>
      </c>
      <c r="Z4883" s="5" t="s">
        <v>417</v>
      </c>
      <c r="AA4883" s="5" t="s">
        <v>417</v>
      </c>
      <c r="AB4883" s="5" t="s">
        <v>31245</v>
      </c>
      <c r="AC4883" s="5" t="s">
        <v>31246</v>
      </c>
      <c r="AD4883" s="5" t="s">
        <v>31247</v>
      </c>
      <c r="AE4883" s="5" t="s">
        <v>31248</v>
      </c>
      <c r="AF4883" s="5" t="s">
        <v>31249</v>
      </c>
    </row>
    <row r="4884" spans="1:32">
      <c r="A4884" s="5" t="s">
        <v>31250</v>
      </c>
      <c r="B4884" s="5" t="str">
        <f>IF(COUNTIF('Leads Priorizados INT'!M:M,A4884)&gt;0,"Sí","No")</f>
        <v>No</v>
      </c>
      <c r="C4884">
        <v>1</v>
      </c>
      <c r="D4884" s="6" t="s">
        <v>414</v>
      </c>
      <c r="E4884" s="5" t="s">
        <v>31251</v>
      </c>
      <c r="F4884" s="5" t="s">
        <v>135</v>
      </c>
      <c r="G4884" s="5" t="s">
        <v>19145</v>
      </c>
      <c r="H4884" s="7">
        <v>587255</v>
      </c>
      <c r="I4884" s="5">
        <v>4</v>
      </c>
      <c r="J4884" s="5">
        <v>1</v>
      </c>
      <c r="K4884" s="5" t="s">
        <v>31252</v>
      </c>
      <c r="L4884" s="5">
        <v>1.6199999999999999E-2</v>
      </c>
      <c r="M4884" s="8">
        <v>927288075</v>
      </c>
      <c r="N4884" s="8">
        <v>927239780</v>
      </c>
      <c r="O4884" s="8">
        <v>927209415</v>
      </c>
      <c r="P4884" s="8">
        <v>927288810</v>
      </c>
      <c r="Q4884" s="8">
        <v>927385270</v>
      </c>
      <c r="R4884" s="5" t="s">
        <v>417</v>
      </c>
      <c r="S4884" s="5" t="s">
        <v>417</v>
      </c>
      <c r="T4884" s="5" t="s">
        <v>417</v>
      </c>
      <c r="U4884" s="5" t="s">
        <v>417</v>
      </c>
      <c r="V4884" s="5" t="s">
        <v>417</v>
      </c>
      <c r="W4884" s="5" t="s">
        <v>417</v>
      </c>
      <c r="X4884" s="5" t="s">
        <v>417</v>
      </c>
      <c r="Y4884" s="5" t="s">
        <v>417</v>
      </c>
      <c r="Z4884" s="5" t="s">
        <v>417</v>
      </c>
      <c r="AA4884" s="5" t="s">
        <v>417</v>
      </c>
      <c r="AB4884" s="5"/>
      <c r="AC4884" s="5"/>
      <c r="AD4884" s="5"/>
      <c r="AE4884" s="5"/>
      <c r="AF4884" s="5"/>
    </row>
    <row r="4885" spans="1:32">
      <c r="A4885" s="5" t="s">
        <v>31253</v>
      </c>
      <c r="B4885" s="5" t="str">
        <f>IF(COUNTIF('Leads Priorizados INT'!M:M,A4885)&gt;0,"Sí","No")</f>
        <v>No</v>
      </c>
      <c r="C4885">
        <v>1</v>
      </c>
      <c r="D4885" s="6" t="s">
        <v>414</v>
      </c>
      <c r="E4885" s="5" t="s">
        <v>31254</v>
      </c>
      <c r="F4885" s="5" t="s">
        <v>5439</v>
      </c>
      <c r="G4885" s="5" t="s">
        <v>17951</v>
      </c>
      <c r="H4885" s="7">
        <v>359770</v>
      </c>
      <c r="I4885" s="5">
        <v>12</v>
      </c>
      <c r="J4885" s="5">
        <v>1</v>
      </c>
      <c r="K4885" s="5" t="s">
        <v>31255</v>
      </c>
      <c r="L4885" s="5">
        <v>1.6199999999999999E-2</v>
      </c>
      <c r="M4885" s="8">
        <v>652689293</v>
      </c>
      <c r="N4885" s="8">
        <v>652647249</v>
      </c>
      <c r="O4885" s="8">
        <v>652012498</v>
      </c>
      <c r="P4885" s="8">
        <v>652682337</v>
      </c>
      <c r="Q4885" s="8">
        <v>652056731</v>
      </c>
      <c r="R4885" s="5" t="s">
        <v>417</v>
      </c>
      <c r="S4885" s="5" t="s">
        <v>417</v>
      </c>
      <c r="T4885" s="5" t="s">
        <v>417</v>
      </c>
      <c r="U4885" s="5" t="s">
        <v>417</v>
      </c>
      <c r="V4885" s="5" t="s">
        <v>417</v>
      </c>
      <c r="W4885" s="5" t="s">
        <v>417</v>
      </c>
      <c r="X4885" s="5" t="s">
        <v>417</v>
      </c>
      <c r="Y4885" s="5" t="s">
        <v>417</v>
      </c>
      <c r="Z4885" s="5" t="s">
        <v>417</v>
      </c>
      <c r="AA4885" s="5" t="s">
        <v>417</v>
      </c>
      <c r="AB4885" s="5" t="s">
        <v>31256</v>
      </c>
      <c r="AC4885" s="5"/>
      <c r="AD4885" s="5"/>
      <c r="AE4885" s="5"/>
      <c r="AF4885" s="5"/>
    </row>
    <row r="4886" spans="1:32" hidden="1">
      <c r="A4886" s="5" t="s">
        <v>31257</v>
      </c>
      <c r="B4886" s="5" t="str">
        <f>IF(COUNTIF('Leads Priorizados INT'!M:M,A4886)&gt;0,"Sí","No")</f>
        <v>No</v>
      </c>
      <c r="C4886">
        <v>0</v>
      </c>
      <c r="D4886" s="6" t="s">
        <v>414</v>
      </c>
      <c r="E4886" s="5" t="s">
        <v>31258</v>
      </c>
      <c r="F4886" s="5" t="s">
        <v>769</v>
      </c>
      <c r="G4886" s="5" t="s">
        <v>31180</v>
      </c>
      <c r="H4886" s="7">
        <v>697422</v>
      </c>
      <c r="I4886" s="5">
        <v>1</v>
      </c>
      <c r="J4886" s="5">
        <v>2</v>
      </c>
      <c r="K4886" s="5" t="s">
        <v>31259</v>
      </c>
      <c r="L4886" s="5">
        <v>1.6199999999999999E-2</v>
      </c>
      <c r="M4886" s="8">
        <v>922815599</v>
      </c>
      <c r="N4886" s="8"/>
      <c r="O4886" s="8"/>
      <c r="P4886" s="8"/>
      <c r="Q4886" s="8"/>
      <c r="R4886" s="5" t="s">
        <v>417</v>
      </c>
      <c r="S4886" s="5" t="s">
        <v>417</v>
      </c>
      <c r="T4886" s="5" t="s">
        <v>417</v>
      </c>
      <c r="U4886" s="5" t="s">
        <v>417</v>
      </c>
      <c r="V4886" s="5" t="s">
        <v>417</v>
      </c>
      <c r="W4886" s="5" t="s">
        <v>417</v>
      </c>
      <c r="X4886" s="5" t="s">
        <v>417</v>
      </c>
      <c r="Y4886" s="5" t="s">
        <v>417</v>
      </c>
      <c r="Z4886" s="5" t="s">
        <v>417</v>
      </c>
      <c r="AA4886" s="5" t="s">
        <v>417</v>
      </c>
      <c r="AB4886" s="5"/>
      <c r="AC4886" s="5"/>
      <c r="AD4886" s="5"/>
      <c r="AE4886" s="5"/>
      <c r="AF4886" s="5"/>
    </row>
    <row r="4887" spans="1:32" hidden="1">
      <c r="A4887" s="5" t="s">
        <v>31260</v>
      </c>
      <c r="B4887" s="5" t="str">
        <f>IF(COUNTIF('Leads Priorizados INT'!M:M,A4887)&gt;0,"Sí","No")</f>
        <v>No</v>
      </c>
      <c r="C4887">
        <v>0</v>
      </c>
      <c r="D4887" s="6" t="s">
        <v>414</v>
      </c>
      <c r="E4887" s="5" t="s">
        <v>31261</v>
      </c>
      <c r="F4887" s="5" t="s">
        <v>152</v>
      </c>
      <c r="G4887" s="5" t="s">
        <v>2708</v>
      </c>
      <c r="H4887" s="7">
        <v>2170252</v>
      </c>
      <c r="I4887" s="5">
        <v>1</v>
      </c>
      <c r="J4887" s="5">
        <v>1</v>
      </c>
      <c r="K4887" s="5" t="s">
        <v>31262</v>
      </c>
      <c r="L4887" s="5">
        <v>1.6199999999999999E-2</v>
      </c>
      <c r="M4887" s="8"/>
      <c r="N4887" s="8"/>
      <c r="O4887" s="8"/>
      <c r="P4887" s="8"/>
      <c r="Q4887" s="8"/>
      <c r="R4887" s="5" t="s">
        <v>417</v>
      </c>
      <c r="S4887" s="5" t="s">
        <v>417</v>
      </c>
      <c r="T4887" s="5" t="s">
        <v>417</v>
      </c>
      <c r="U4887" s="5" t="s">
        <v>417</v>
      </c>
      <c r="V4887" s="5" t="s">
        <v>417</v>
      </c>
      <c r="W4887" s="5" t="s">
        <v>417</v>
      </c>
      <c r="X4887" s="5" t="s">
        <v>417</v>
      </c>
      <c r="Y4887" s="5" t="s">
        <v>417</v>
      </c>
      <c r="Z4887" s="5" t="s">
        <v>417</v>
      </c>
      <c r="AA4887" s="5" t="s">
        <v>417</v>
      </c>
      <c r="AB4887" s="5"/>
      <c r="AC4887" s="5"/>
      <c r="AD4887" s="5"/>
      <c r="AE4887" s="5"/>
      <c r="AF4887" s="5"/>
    </row>
    <row r="4888" spans="1:32" hidden="1">
      <c r="A4888" s="5" t="s">
        <v>31263</v>
      </c>
      <c r="B4888" s="5" t="str">
        <f>IF(COUNTIF('Leads Priorizados INT'!M:M,A4888)&gt;0,"Sí","No")</f>
        <v>No</v>
      </c>
      <c r="C4888">
        <v>0</v>
      </c>
      <c r="D4888" s="6" t="s">
        <v>430</v>
      </c>
      <c r="E4888" s="5" t="s">
        <v>31264</v>
      </c>
      <c r="F4888" s="5" t="s">
        <v>1328</v>
      </c>
      <c r="G4888" s="5" t="s">
        <v>31265</v>
      </c>
      <c r="H4888" s="7">
        <v>2017495</v>
      </c>
      <c r="I4888" s="5">
        <v>13</v>
      </c>
      <c r="J4888" s="5">
        <v>2</v>
      </c>
      <c r="K4888" s="5" t="s">
        <v>31266</v>
      </c>
      <c r="L4888" s="5">
        <v>1.6199999999999999E-2</v>
      </c>
      <c r="M4888" s="8">
        <v>966624003</v>
      </c>
      <c r="N4888" s="8">
        <v>691742658</v>
      </c>
      <c r="O4888" s="8">
        <v>687887152</v>
      </c>
      <c r="P4888" s="8">
        <v>687887151</v>
      </c>
      <c r="Q4888" s="8">
        <v>671506490</v>
      </c>
      <c r="R4888" s="5" t="s">
        <v>417</v>
      </c>
      <c r="S4888" s="5" t="s">
        <v>417</v>
      </c>
      <c r="T4888" s="5" t="s">
        <v>417</v>
      </c>
      <c r="U4888" s="5" t="s">
        <v>417</v>
      </c>
      <c r="V4888" s="5" t="s">
        <v>417</v>
      </c>
      <c r="W4888" s="5" t="s">
        <v>417</v>
      </c>
      <c r="X4888" s="5" t="s">
        <v>417</v>
      </c>
      <c r="Y4888" s="5" t="s">
        <v>417</v>
      </c>
      <c r="Z4888" s="5" t="s">
        <v>417</v>
      </c>
      <c r="AA4888" s="5" t="s">
        <v>417</v>
      </c>
      <c r="AB4888" s="5"/>
      <c r="AC4888" s="5"/>
      <c r="AD4888" s="5"/>
      <c r="AE4888" s="5"/>
      <c r="AF4888" s="5"/>
    </row>
    <row r="4889" spans="1:32" hidden="1">
      <c r="A4889" s="5" t="s">
        <v>31267</v>
      </c>
      <c r="B4889" s="5" t="str">
        <f>IF(COUNTIF('Leads Priorizados INT'!M:M,A4889)&gt;0,"Sí","No")</f>
        <v>No</v>
      </c>
      <c r="C4889">
        <v>0</v>
      </c>
      <c r="D4889" s="6" t="s">
        <v>414</v>
      </c>
      <c r="E4889" s="5" t="s">
        <v>31268</v>
      </c>
      <c r="F4889" s="5" t="s">
        <v>152</v>
      </c>
      <c r="G4889" s="5" t="s">
        <v>619</v>
      </c>
      <c r="H4889" s="7">
        <v>875063</v>
      </c>
      <c r="I4889" s="5">
        <v>1</v>
      </c>
      <c r="J4889" s="5">
        <v>1</v>
      </c>
      <c r="K4889" s="5" t="s">
        <v>31269</v>
      </c>
      <c r="L4889" s="5">
        <v>1.6199999999999999E-2</v>
      </c>
      <c r="M4889" s="8"/>
      <c r="N4889" s="8"/>
      <c r="O4889" s="8"/>
      <c r="P4889" s="8"/>
      <c r="Q4889" s="8"/>
      <c r="R4889" s="5" t="s">
        <v>417</v>
      </c>
      <c r="S4889" s="5" t="s">
        <v>417</v>
      </c>
      <c r="T4889" s="5" t="s">
        <v>417</v>
      </c>
      <c r="U4889" s="5" t="s">
        <v>417</v>
      </c>
      <c r="V4889" s="5" t="s">
        <v>417</v>
      </c>
      <c r="W4889" s="5" t="s">
        <v>417</v>
      </c>
      <c r="X4889" s="5" t="s">
        <v>417</v>
      </c>
      <c r="Y4889" s="5" t="s">
        <v>417</v>
      </c>
      <c r="Z4889" s="5" t="s">
        <v>417</v>
      </c>
      <c r="AA4889" s="5" t="s">
        <v>417</v>
      </c>
      <c r="AB4889" s="5"/>
      <c r="AC4889" s="5"/>
      <c r="AD4889" s="5"/>
      <c r="AE4889" s="5"/>
      <c r="AF4889" s="5"/>
    </row>
    <row r="4890" spans="1:32">
      <c r="A4890" s="5" t="s">
        <v>31270</v>
      </c>
      <c r="B4890" s="5" t="str">
        <f>IF(COUNTIF('Leads Priorizados INT'!M:M,A4890)&gt;0,"Sí","No")</f>
        <v>No</v>
      </c>
      <c r="C4890">
        <v>1</v>
      </c>
      <c r="D4890" s="6" t="s">
        <v>414</v>
      </c>
      <c r="E4890" s="5" t="s">
        <v>31271</v>
      </c>
      <c r="F4890" s="5" t="s">
        <v>152</v>
      </c>
      <c r="G4890" s="5" t="s">
        <v>14641</v>
      </c>
      <c r="H4890" s="7">
        <v>3600118</v>
      </c>
      <c r="I4890" s="5">
        <v>10</v>
      </c>
      <c r="J4890" s="5">
        <v>1</v>
      </c>
      <c r="K4890" s="5" t="s">
        <v>31272</v>
      </c>
      <c r="L4890" s="5">
        <v>1.6199999999999999E-2</v>
      </c>
      <c r="M4890" s="8"/>
      <c r="N4890" s="8"/>
      <c r="O4890" s="8"/>
      <c r="P4890" s="8"/>
      <c r="Q4890" s="8"/>
      <c r="R4890" s="5" t="s">
        <v>417</v>
      </c>
      <c r="S4890" s="5" t="s">
        <v>417</v>
      </c>
      <c r="T4890" s="5" t="s">
        <v>417</v>
      </c>
      <c r="U4890" s="5" t="s">
        <v>417</v>
      </c>
      <c r="V4890" s="5" t="s">
        <v>417</v>
      </c>
      <c r="W4890" s="5" t="s">
        <v>417</v>
      </c>
      <c r="X4890" s="5" t="s">
        <v>417</v>
      </c>
      <c r="Y4890" s="5" t="s">
        <v>417</v>
      </c>
      <c r="Z4890" s="5" t="s">
        <v>417</v>
      </c>
      <c r="AA4890" s="5" t="s">
        <v>417</v>
      </c>
      <c r="AB4890" s="5"/>
      <c r="AC4890" s="5"/>
      <c r="AD4890" s="5"/>
      <c r="AE4890" s="5"/>
      <c r="AF4890" s="5"/>
    </row>
    <row r="4891" spans="1:32">
      <c r="A4891" s="5" t="s">
        <v>31273</v>
      </c>
      <c r="B4891" s="5" t="str">
        <f>IF(COUNTIF('Leads Priorizados INT'!M:M,A4891)&gt;0,"Sí","No")</f>
        <v>No</v>
      </c>
      <c r="C4891">
        <v>1</v>
      </c>
      <c r="D4891" s="6" t="s">
        <v>414</v>
      </c>
      <c r="E4891" s="5" t="s">
        <v>31274</v>
      </c>
      <c r="F4891" s="5" t="s">
        <v>135</v>
      </c>
      <c r="G4891" s="5" t="s">
        <v>16765</v>
      </c>
      <c r="H4891" s="7">
        <v>430963</v>
      </c>
      <c r="I4891" s="5">
        <v>1</v>
      </c>
      <c r="J4891" s="5">
        <v>1</v>
      </c>
      <c r="K4891" s="5" t="s">
        <v>31275</v>
      </c>
      <c r="L4891" s="5">
        <v>1.61E-2</v>
      </c>
      <c r="M4891" s="8"/>
      <c r="N4891" s="8"/>
      <c r="O4891" s="8"/>
      <c r="P4891" s="8"/>
      <c r="Q4891" s="8"/>
      <c r="R4891" s="5" t="s">
        <v>417</v>
      </c>
      <c r="S4891" s="5" t="s">
        <v>417</v>
      </c>
      <c r="T4891" s="5" t="s">
        <v>417</v>
      </c>
      <c r="U4891" s="5" t="s">
        <v>417</v>
      </c>
      <c r="V4891" s="5" t="s">
        <v>417</v>
      </c>
      <c r="W4891" s="5" t="s">
        <v>417</v>
      </c>
      <c r="X4891" s="5" t="s">
        <v>417</v>
      </c>
      <c r="Y4891" s="5" t="s">
        <v>417</v>
      </c>
      <c r="Z4891" s="5" t="s">
        <v>417</v>
      </c>
      <c r="AA4891" s="5" t="s">
        <v>417</v>
      </c>
      <c r="AB4891" s="5"/>
      <c r="AC4891" s="5"/>
      <c r="AD4891" s="5"/>
      <c r="AE4891" s="5"/>
      <c r="AF4891" s="5"/>
    </row>
    <row r="4892" spans="1:32" hidden="1">
      <c r="A4892" s="5" t="s">
        <v>31276</v>
      </c>
      <c r="B4892" s="5" t="str">
        <f>IF(COUNTIF('Leads Priorizados INT'!M:M,A4892)&gt;0,"Sí","No")</f>
        <v>No</v>
      </c>
      <c r="C4892">
        <v>0</v>
      </c>
      <c r="D4892" s="6" t="s">
        <v>414</v>
      </c>
      <c r="E4892" s="5" t="s">
        <v>31277</v>
      </c>
      <c r="F4892" s="5" t="s">
        <v>431</v>
      </c>
      <c r="G4892" s="5" t="s">
        <v>13676</v>
      </c>
      <c r="H4892" s="7">
        <v>589468</v>
      </c>
      <c r="I4892" s="5">
        <v>2</v>
      </c>
      <c r="J4892" s="5">
        <v>2</v>
      </c>
      <c r="K4892" s="5" t="s">
        <v>31278</v>
      </c>
      <c r="L4892" s="5">
        <v>1.61E-2</v>
      </c>
      <c r="M4892" s="8"/>
      <c r="N4892" s="8"/>
      <c r="O4892" s="8"/>
      <c r="P4892" s="8"/>
      <c r="Q4892" s="8"/>
      <c r="R4892" s="5" t="s">
        <v>417</v>
      </c>
      <c r="S4892" s="5" t="s">
        <v>417</v>
      </c>
      <c r="T4892" s="5" t="s">
        <v>417</v>
      </c>
      <c r="U4892" s="5" t="s">
        <v>417</v>
      </c>
      <c r="V4892" s="5" t="s">
        <v>417</v>
      </c>
      <c r="W4892" s="5" t="s">
        <v>417</v>
      </c>
      <c r="X4892" s="5" t="s">
        <v>417</v>
      </c>
      <c r="Y4892" s="5" t="s">
        <v>417</v>
      </c>
      <c r="Z4892" s="5" t="s">
        <v>417</v>
      </c>
      <c r="AA4892" s="5" t="s">
        <v>417</v>
      </c>
      <c r="AB4892" s="5"/>
      <c r="AC4892" s="5"/>
      <c r="AD4892" s="5"/>
      <c r="AE4892" s="5"/>
      <c r="AF4892" s="5"/>
    </row>
    <row r="4893" spans="1:32" hidden="1">
      <c r="A4893" s="5" t="s">
        <v>31279</v>
      </c>
      <c r="B4893" s="5" t="str">
        <f>IF(COUNTIF('Leads Priorizados INT'!M:M,A4893)&gt;0,"Sí","No")</f>
        <v>No</v>
      </c>
      <c r="C4893">
        <v>0</v>
      </c>
      <c r="D4893" s="6" t="s">
        <v>414</v>
      </c>
      <c r="E4893" s="5" t="s">
        <v>31280</v>
      </c>
      <c r="F4893" s="5" t="s">
        <v>729</v>
      </c>
      <c r="G4893" s="5" t="s">
        <v>31281</v>
      </c>
      <c r="H4893" s="7">
        <v>488043</v>
      </c>
      <c r="I4893" s="5">
        <v>1</v>
      </c>
      <c r="J4893" s="5">
        <v>2</v>
      </c>
      <c r="K4893" s="5" t="s">
        <v>31282</v>
      </c>
      <c r="L4893" s="5">
        <v>1.61E-2</v>
      </c>
      <c r="M4893" s="8"/>
      <c r="N4893" s="8"/>
      <c r="O4893" s="8"/>
      <c r="P4893" s="8"/>
      <c r="Q4893" s="8"/>
      <c r="R4893" s="5" t="s">
        <v>417</v>
      </c>
      <c r="S4893" s="5" t="s">
        <v>417</v>
      </c>
      <c r="T4893" s="5" t="s">
        <v>417</v>
      </c>
      <c r="U4893" s="5" t="s">
        <v>417</v>
      </c>
      <c r="V4893" s="5" t="s">
        <v>417</v>
      </c>
      <c r="W4893" s="5" t="s">
        <v>417</v>
      </c>
      <c r="X4893" s="5" t="s">
        <v>417</v>
      </c>
      <c r="Y4893" s="5" t="s">
        <v>417</v>
      </c>
      <c r="Z4893" s="5" t="s">
        <v>417</v>
      </c>
      <c r="AA4893" s="5" t="s">
        <v>417</v>
      </c>
      <c r="AB4893" s="5"/>
      <c r="AC4893" s="5"/>
      <c r="AD4893" s="5"/>
      <c r="AE4893" s="5"/>
      <c r="AF4893" s="5"/>
    </row>
    <row r="4894" spans="1:32" hidden="1">
      <c r="A4894" s="5" t="s">
        <v>31283</v>
      </c>
      <c r="B4894" s="5" t="str">
        <f>IF(COUNTIF('Leads Priorizados INT'!M:M,A4894)&gt;0,"Sí","No")</f>
        <v>No</v>
      </c>
      <c r="C4894">
        <v>0</v>
      </c>
      <c r="D4894" s="6" t="s">
        <v>414</v>
      </c>
      <c r="E4894" s="5" t="s">
        <v>31284</v>
      </c>
      <c r="F4894" s="5" t="s">
        <v>3269</v>
      </c>
      <c r="G4894" s="5" t="s">
        <v>15137</v>
      </c>
      <c r="H4894" s="7">
        <v>919753</v>
      </c>
      <c r="I4894" s="5">
        <v>2</v>
      </c>
      <c r="J4894" s="5">
        <v>1</v>
      </c>
      <c r="K4894" s="5" t="s">
        <v>31285</v>
      </c>
      <c r="L4894" s="5">
        <v>1.6E-2</v>
      </c>
      <c r="M4894" s="8"/>
      <c r="N4894" s="8"/>
      <c r="O4894" s="8"/>
      <c r="P4894" s="8"/>
      <c r="Q4894" s="8"/>
      <c r="R4894" s="5" t="s">
        <v>417</v>
      </c>
      <c r="S4894" s="5" t="s">
        <v>417</v>
      </c>
      <c r="T4894" s="5" t="s">
        <v>417</v>
      </c>
      <c r="U4894" s="5" t="s">
        <v>417</v>
      </c>
      <c r="V4894" s="5" t="s">
        <v>417</v>
      </c>
      <c r="W4894" s="5" t="s">
        <v>417</v>
      </c>
      <c r="X4894" s="5" t="s">
        <v>417</v>
      </c>
      <c r="Y4894" s="5" t="s">
        <v>417</v>
      </c>
      <c r="Z4894" s="5" t="s">
        <v>417</v>
      </c>
      <c r="AA4894" s="5" t="s">
        <v>417</v>
      </c>
      <c r="AB4894" s="5"/>
      <c r="AC4894" s="5"/>
      <c r="AD4894" s="5"/>
      <c r="AE4894" s="5"/>
      <c r="AF4894" s="5"/>
    </row>
    <row r="4895" spans="1:32" hidden="1">
      <c r="A4895" s="5" t="s">
        <v>31286</v>
      </c>
      <c r="B4895" s="5" t="str">
        <f>IF(COUNTIF('Leads Priorizados INT'!M:M,A4895)&gt;0,"Sí","No")</f>
        <v>No</v>
      </c>
      <c r="C4895">
        <v>0</v>
      </c>
      <c r="D4895" s="6" t="s">
        <v>414</v>
      </c>
      <c r="E4895" s="5" t="s">
        <v>31287</v>
      </c>
      <c r="F4895" s="5" t="s">
        <v>431</v>
      </c>
      <c r="G4895" s="5" t="s">
        <v>2786</v>
      </c>
      <c r="H4895" s="7">
        <v>827267</v>
      </c>
      <c r="I4895" s="5">
        <v>1</v>
      </c>
      <c r="J4895" s="5">
        <v>1</v>
      </c>
      <c r="K4895" s="5" t="s">
        <v>31288</v>
      </c>
      <c r="L4895" s="5">
        <v>1.6E-2</v>
      </c>
      <c r="M4895" s="8"/>
      <c r="N4895" s="8"/>
      <c r="O4895" s="8"/>
      <c r="P4895" s="8"/>
      <c r="Q4895" s="8"/>
      <c r="R4895" s="5" t="s">
        <v>417</v>
      </c>
      <c r="S4895" s="5" t="s">
        <v>417</v>
      </c>
      <c r="T4895" s="5" t="s">
        <v>417</v>
      </c>
      <c r="U4895" s="5" t="s">
        <v>417</v>
      </c>
      <c r="V4895" s="5" t="s">
        <v>417</v>
      </c>
      <c r="W4895" s="5" t="s">
        <v>417</v>
      </c>
      <c r="X4895" s="5" t="s">
        <v>417</v>
      </c>
      <c r="Y4895" s="5" t="s">
        <v>417</v>
      </c>
      <c r="Z4895" s="5" t="s">
        <v>417</v>
      </c>
      <c r="AA4895" s="5" t="s">
        <v>417</v>
      </c>
      <c r="AB4895" s="5"/>
      <c r="AC4895" s="5"/>
      <c r="AD4895" s="5"/>
      <c r="AE4895" s="5"/>
      <c r="AF4895" s="5"/>
    </row>
    <row r="4896" spans="1:32" hidden="1">
      <c r="A4896" s="5" t="s">
        <v>31289</v>
      </c>
      <c r="B4896" s="5" t="str">
        <f>IF(COUNTIF('Leads Priorizados INT'!M:M,A4896)&gt;0,"Sí","No")</f>
        <v>No</v>
      </c>
      <c r="C4896">
        <v>0</v>
      </c>
      <c r="D4896" s="6" t="s">
        <v>414</v>
      </c>
      <c r="E4896" s="5" t="s">
        <v>31290</v>
      </c>
      <c r="F4896" s="5" t="s">
        <v>2926</v>
      </c>
      <c r="G4896" s="5" t="s">
        <v>17325</v>
      </c>
      <c r="H4896" s="7">
        <v>837622</v>
      </c>
      <c r="I4896" s="5">
        <v>8</v>
      </c>
      <c r="J4896" s="5">
        <v>1</v>
      </c>
      <c r="K4896" s="5" t="s">
        <v>31291</v>
      </c>
      <c r="L4896" s="5">
        <v>1.6E-2</v>
      </c>
      <c r="M4896" s="8"/>
      <c r="N4896" s="8"/>
      <c r="O4896" s="8"/>
      <c r="P4896" s="8"/>
      <c r="Q4896" s="8"/>
      <c r="R4896" s="5" t="s">
        <v>417</v>
      </c>
      <c r="S4896" s="5" t="s">
        <v>417</v>
      </c>
      <c r="T4896" s="5" t="s">
        <v>417</v>
      </c>
      <c r="U4896" s="5" t="s">
        <v>417</v>
      </c>
      <c r="V4896" s="5" t="s">
        <v>417</v>
      </c>
      <c r="W4896" s="5" t="s">
        <v>417</v>
      </c>
      <c r="X4896" s="5" t="s">
        <v>417</v>
      </c>
      <c r="Y4896" s="5" t="s">
        <v>417</v>
      </c>
      <c r="Z4896" s="5" t="s">
        <v>417</v>
      </c>
      <c r="AA4896" s="5" t="s">
        <v>417</v>
      </c>
      <c r="AB4896" s="5"/>
      <c r="AC4896" s="5"/>
      <c r="AD4896" s="5"/>
      <c r="AE4896" s="5"/>
      <c r="AF4896" s="5"/>
    </row>
    <row r="4897" spans="1:32" hidden="1">
      <c r="A4897" s="5" t="s">
        <v>31292</v>
      </c>
      <c r="B4897" s="5" t="str">
        <f>IF(COUNTIF('Leads Priorizados INT'!M:M,A4897)&gt;0,"Sí","No")</f>
        <v>No</v>
      </c>
      <c r="C4897">
        <v>0</v>
      </c>
      <c r="D4897" s="6" t="s">
        <v>430</v>
      </c>
      <c r="E4897" s="5" t="s">
        <v>31293</v>
      </c>
      <c r="F4897" s="5" t="s">
        <v>152</v>
      </c>
      <c r="G4897" s="5" t="s">
        <v>601</v>
      </c>
      <c r="H4897" s="7">
        <v>764831</v>
      </c>
      <c r="I4897" s="5">
        <v>1</v>
      </c>
      <c r="J4897" s="5">
        <v>2</v>
      </c>
      <c r="K4897" s="5" t="s">
        <v>31294</v>
      </c>
      <c r="L4897" s="5">
        <v>1.5900000000000001E-2</v>
      </c>
      <c r="M4897" s="8">
        <v>913055703</v>
      </c>
      <c r="N4897" s="8">
        <v>660394844</v>
      </c>
      <c r="O4897" s="8">
        <v>659472776</v>
      </c>
      <c r="P4897" s="8">
        <v>606538298</v>
      </c>
      <c r="Q4897" s="8"/>
      <c r="R4897" s="5" t="s">
        <v>417</v>
      </c>
      <c r="S4897" s="5" t="s">
        <v>417</v>
      </c>
      <c r="T4897" s="5" t="s">
        <v>417</v>
      </c>
      <c r="U4897" s="5" t="s">
        <v>417</v>
      </c>
      <c r="V4897" s="5" t="s">
        <v>417</v>
      </c>
      <c r="W4897" s="5" t="s">
        <v>417</v>
      </c>
      <c r="X4897" s="5" t="s">
        <v>417</v>
      </c>
      <c r="Y4897" s="5" t="s">
        <v>417</v>
      </c>
      <c r="Z4897" s="5" t="s">
        <v>417</v>
      </c>
      <c r="AA4897" s="5" t="s">
        <v>417</v>
      </c>
      <c r="AB4897" s="5"/>
      <c r="AC4897" s="5"/>
      <c r="AD4897" s="5"/>
      <c r="AE4897" s="5"/>
      <c r="AF4897" s="5"/>
    </row>
    <row r="4898" spans="1:32" hidden="1">
      <c r="A4898" s="5" t="s">
        <v>31295</v>
      </c>
      <c r="B4898" s="5" t="str">
        <f>IF(COUNTIF('Leads Priorizados INT'!M:M,A4898)&gt;0,"Sí","No")</f>
        <v>No</v>
      </c>
      <c r="C4898">
        <v>0</v>
      </c>
      <c r="D4898" s="6" t="s">
        <v>414</v>
      </c>
      <c r="E4898" s="5" t="s">
        <v>31296</v>
      </c>
      <c r="F4898" s="5" t="s">
        <v>152</v>
      </c>
      <c r="G4898" s="5" t="s">
        <v>1887</v>
      </c>
      <c r="H4898" s="7">
        <v>758350</v>
      </c>
      <c r="I4898" s="5">
        <v>2</v>
      </c>
      <c r="J4898" s="5">
        <v>4</v>
      </c>
      <c r="K4898" s="5" t="s">
        <v>31297</v>
      </c>
      <c r="L4898" s="5">
        <v>1.5900000000000001E-2</v>
      </c>
      <c r="M4898" s="8"/>
      <c r="N4898" s="8"/>
      <c r="O4898" s="8"/>
      <c r="P4898" s="8"/>
      <c r="Q4898" s="8"/>
      <c r="R4898" s="5" t="s">
        <v>417</v>
      </c>
      <c r="S4898" s="5" t="s">
        <v>417</v>
      </c>
      <c r="T4898" s="5" t="s">
        <v>417</v>
      </c>
      <c r="U4898" s="5" t="s">
        <v>417</v>
      </c>
      <c r="V4898" s="5" t="s">
        <v>417</v>
      </c>
      <c r="W4898" s="5" t="s">
        <v>417</v>
      </c>
      <c r="X4898" s="5" t="s">
        <v>417</v>
      </c>
      <c r="Y4898" s="5" t="s">
        <v>417</v>
      </c>
      <c r="Z4898" s="5" t="s">
        <v>417</v>
      </c>
      <c r="AA4898" s="5" t="s">
        <v>417</v>
      </c>
      <c r="AB4898" s="5"/>
      <c r="AC4898" s="5"/>
      <c r="AD4898" s="5"/>
      <c r="AE4898" s="5"/>
      <c r="AF4898" s="5"/>
    </row>
    <row r="4899" spans="1:32" hidden="1">
      <c r="A4899" s="5" t="s">
        <v>31298</v>
      </c>
      <c r="B4899" s="5" t="str">
        <f>IF(COUNTIF('Leads Priorizados INT'!M:M,A4899)&gt;0,"Sí","No")</f>
        <v>No</v>
      </c>
      <c r="C4899">
        <v>0</v>
      </c>
      <c r="D4899" s="6" t="s">
        <v>414</v>
      </c>
      <c r="E4899" s="5" t="s">
        <v>31299</v>
      </c>
      <c r="F4899" s="5" t="s">
        <v>152</v>
      </c>
      <c r="G4899" s="5" t="s">
        <v>9402</v>
      </c>
      <c r="H4899" s="7">
        <v>704189</v>
      </c>
      <c r="I4899" s="5">
        <v>3</v>
      </c>
      <c r="J4899" s="5">
        <v>2</v>
      </c>
      <c r="K4899" s="5" t="s">
        <v>31300</v>
      </c>
      <c r="L4899" s="5">
        <v>1.5800000000000002E-2</v>
      </c>
      <c r="M4899" s="8"/>
      <c r="N4899" s="8"/>
      <c r="O4899" s="8"/>
      <c r="P4899" s="8"/>
      <c r="Q4899" s="8"/>
      <c r="R4899" s="5" t="s">
        <v>417</v>
      </c>
      <c r="S4899" s="5" t="s">
        <v>417</v>
      </c>
      <c r="T4899" s="5" t="s">
        <v>417</v>
      </c>
      <c r="U4899" s="5" t="s">
        <v>417</v>
      </c>
      <c r="V4899" s="5" t="s">
        <v>417</v>
      </c>
      <c r="W4899" s="5" t="s">
        <v>417</v>
      </c>
      <c r="X4899" s="5" t="s">
        <v>417</v>
      </c>
      <c r="Y4899" s="5" t="s">
        <v>417</v>
      </c>
      <c r="Z4899" s="5" t="s">
        <v>417</v>
      </c>
      <c r="AA4899" s="5" t="s">
        <v>417</v>
      </c>
      <c r="AB4899" s="5"/>
      <c r="AC4899" s="5"/>
      <c r="AD4899" s="5"/>
      <c r="AE4899" s="5"/>
      <c r="AF4899" s="5"/>
    </row>
    <row r="4900" spans="1:32" hidden="1">
      <c r="A4900" s="5" t="s">
        <v>31301</v>
      </c>
      <c r="B4900" s="5" t="str">
        <f>IF(COUNTIF('Leads Priorizados INT'!M:M,A4900)&gt;0,"Sí","No")</f>
        <v>No</v>
      </c>
      <c r="C4900">
        <v>0</v>
      </c>
      <c r="D4900" s="6" t="s">
        <v>521</v>
      </c>
      <c r="E4900" s="5" t="s">
        <v>31302</v>
      </c>
      <c r="F4900" s="5" t="s">
        <v>700</v>
      </c>
      <c r="G4900" s="5" t="s">
        <v>13768</v>
      </c>
      <c r="H4900" s="7">
        <v>9625070</v>
      </c>
      <c r="I4900" s="5">
        <v>176</v>
      </c>
      <c r="J4900" s="5">
        <v>1</v>
      </c>
      <c r="K4900" s="5" t="s">
        <v>31303</v>
      </c>
      <c r="L4900" s="5">
        <v>1.5800000000000002E-2</v>
      </c>
      <c r="M4900" s="8">
        <v>954517577</v>
      </c>
      <c r="N4900" s="8">
        <v>954516473</v>
      </c>
      <c r="O4900" s="8">
        <v>747789943</v>
      </c>
      <c r="P4900" s="8">
        <v>691365927</v>
      </c>
      <c r="Q4900" s="8">
        <v>691141459</v>
      </c>
      <c r="R4900" s="5" t="s">
        <v>417</v>
      </c>
      <c r="S4900" s="5" t="s">
        <v>417</v>
      </c>
      <c r="T4900" s="5" t="s">
        <v>417</v>
      </c>
      <c r="U4900" s="5" t="s">
        <v>417</v>
      </c>
      <c r="V4900" s="5" t="s">
        <v>417</v>
      </c>
      <c r="W4900" s="5" t="s">
        <v>417</v>
      </c>
      <c r="X4900" s="5" t="s">
        <v>417</v>
      </c>
      <c r="Y4900" s="5" t="s">
        <v>417</v>
      </c>
      <c r="Z4900" s="5" t="s">
        <v>417</v>
      </c>
      <c r="AA4900" s="5" t="s">
        <v>417</v>
      </c>
      <c r="AB4900" s="5" t="s">
        <v>31304</v>
      </c>
      <c r="AC4900" s="5" t="s">
        <v>31305</v>
      </c>
      <c r="AD4900" s="5" t="s">
        <v>31306</v>
      </c>
      <c r="AE4900" s="5"/>
      <c r="AF4900" s="5"/>
    </row>
    <row r="4901" spans="1:32" hidden="1">
      <c r="A4901" s="5" t="s">
        <v>31307</v>
      </c>
      <c r="B4901" s="5" t="str">
        <f>IF(COUNTIF('Leads Priorizados INT'!M:M,A4901)&gt;0,"Sí","No")</f>
        <v>No</v>
      </c>
      <c r="C4901">
        <v>0</v>
      </c>
      <c r="D4901" s="6" t="s">
        <v>430</v>
      </c>
      <c r="E4901" s="5" t="s">
        <v>31308</v>
      </c>
      <c r="F4901" s="5" t="s">
        <v>152</v>
      </c>
      <c r="G4901" s="5" t="s">
        <v>20431</v>
      </c>
      <c r="H4901" s="7">
        <v>368061</v>
      </c>
      <c r="I4901" s="5">
        <v>5</v>
      </c>
      <c r="J4901" s="5">
        <v>3</v>
      </c>
      <c r="K4901" s="5" t="s">
        <v>31309</v>
      </c>
      <c r="L4901" s="5">
        <v>1.5699999999999999E-2</v>
      </c>
      <c r="M4901" s="8">
        <v>913053507</v>
      </c>
      <c r="N4901" s="8">
        <v>916738862</v>
      </c>
      <c r="O4901" s="8">
        <v>910172673</v>
      </c>
      <c r="P4901" s="8">
        <v>625994704</v>
      </c>
      <c r="Q4901" s="8">
        <v>605720147</v>
      </c>
      <c r="R4901" s="5" t="s">
        <v>417</v>
      </c>
      <c r="S4901" s="5" t="s">
        <v>417</v>
      </c>
      <c r="T4901" s="5" t="s">
        <v>417</v>
      </c>
      <c r="U4901" s="5" t="s">
        <v>417</v>
      </c>
      <c r="V4901" s="5" t="s">
        <v>417</v>
      </c>
      <c r="W4901" s="5" t="s">
        <v>417</v>
      </c>
      <c r="X4901" s="5" t="s">
        <v>417</v>
      </c>
      <c r="Y4901" s="5" t="s">
        <v>417</v>
      </c>
      <c r="Z4901" s="5" t="s">
        <v>417</v>
      </c>
      <c r="AA4901" s="5" t="s">
        <v>417</v>
      </c>
      <c r="AB4901" s="5"/>
      <c r="AC4901" s="5"/>
      <c r="AD4901" s="5"/>
      <c r="AE4901" s="5"/>
      <c r="AF4901" s="5"/>
    </row>
    <row r="4902" spans="1:32" hidden="1">
      <c r="A4902" s="5" t="s">
        <v>31310</v>
      </c>
      <c r="B4902" s="5" t="str">
        <f>IF(COUNTIF('Leads Priorizados INT'!M:M,A4902)&gt;0,"Sí","No")</f>
        <v>No</v>
      </c>
      <c r="C4902">
        <v>0</v>
      </c>
      <c r="D4902" s="6" t="s">
        <v>414</v>
      </c>
      <c r="E4902" s="5" t="s">
        <v>31311</v>
      </c>
      <c r="F4902" s="5" t="s">
        <v>873</v>
      </c>
      <c r="G4902" s="5" t="s">
        <v>15415</v>
      </c>
      <c r="H4902" s="7">
        <v>766346</v>
      </c>
      <c r="I4902" s="5">
        <v>3</v>
      </c>
      <c r="J4902" s="5">
        <v>2</v>
      </c>
      <c r="K4902" s="5" t="s">
        <v>31312</v>
      </c>
      <c r="L4902" s="5">
        <v>1.5699999999999999E-2</v>
      </c>
      <c r="M4902" s="8"/>
      <c r="N4902" s="8"/>
      <c r="O4902" s="8"/>
      <c r="P4902" s="8"/>
      <c r="Q4902" s="8"/>
      <c r="R4902" s="5" t="s">
        <v>417</v>
      </c>
      <c r="S4902" s="5" t="s">
        <v>417</v>
      </c>
      <c r="T4902" s="5" t="s">
        <v>417</v>
      </c>
      <c r="U4902" s="5" t="s">
        <v>417</v>
      </c>
      <c r="V4902" s="5" t="s">
        <v>417</v>
      </c>
      <c r="W4902" s="5" t="s">
        <v>417</v>
      </c>
      <c r="X4902" s="5" t="s">
        <v>417</v>
      </c>
      <c r="Y4902" s="5" t="s">
        <v>417</v>
      </c>
      <c r="Z4902" s="5" t="s">
        <v>417</v>
      </c>
      <c r="AA4902" s="5" t="s">
        <v>417</v>
      </c>
      <c r="AB4902" s="5"/>
      <c r="AC4902" s="5"/>
      <c r="AD4902" s="5"/>
      <c r="AE4902" s="5"/>
      <c r="AF4902" s="5"/>
    </row>
    <row r="4903" spans="1:32" hidden="1">
      <c r="A4903" s="5" t="s">
        <v>31313</v>
      </c>
      <c r="B4903" s="5" t="str">
        <f>IF(COUNTIF('Leads Priorizados INT'!M:M,A4903)&gt;0,"Sí","No")</f>
        <v>No</v>
      </c>
      <c r="C4903">
        <v>0</v>
      </c>
      <c r="D4903" s="6" t="s">
        <v>414</v>
      </c>
      <c r="E4903" s="5" t="s">
        <v>31314</v>
      </c>
      <c r="F4903" s="5" t="s">
        <v>431</v>
      </c>
      <c r="G4903" s="5" t="s">
        <v>23797</v>
      </c>
      <c r="H4903" s="7">
        <v>1061422</v>
      </c>
      <c r="I4903" s="5">
        <v>5</v>
      </c>
      <c r="J4903" s="5">
        <v>4</v>
      </c>
      <c r="K4903" s="5" t="s">
        <v>31315</v>
      </c>
      <c r="L4903" s="5">
        <v>1.5599999999999999E-2</v>
      </c>
      <c r="M4903" s="8">
        <v>935444430</v>
      </c>
      <c r="N4903" s="8">
        <v>935444310</v>
      </c>
      <c r="O4903" s="8"/>
      <c r="P4903" s="8"/>
      <c r="Q4903" s="8"/>
      <c r="R4903" s="5" t="s">
        <v>417</v>
      </c>
      <c r="S4903" s="5" t="s">
        <v>417</v>
      </c>
      <c r="T4903" s="5" t="s">
        <v>417</v>
      </c>
      <c r="U4903" s="5" t="s">
        <v>417</v>
      </c>
      <c r="V4903" s="5" t="s">
        <v>417</v>
      </c>
      <c r="W4903" s="5" t="s">
        <v>417</v>
      </c>
      <c r="X4903" s="5" t="s">
        <v>417</v>
      </c>
      <c r="Y4903" s="5" t="s">
        <v>417</v>
      </c>
      <c r="Z4903" s="5" t="s">
        <v>417</v>
      </c>
      <c r="AA4903" s="5" t="s">
        <v>417</v>
      </c>
      <c r="AB4903" s="5" t="s">
        <v>31316</v>
      </c>
      <c r="AC4903" s="5"/>
      <c r="AD4903" s="5"/>
      <c r="AE4903" s="5"/>
      <c r="AF4903" s="5"/>
    </row>
    <row r="4904" spans="1:32" hidden="1">
      <c r="A4904" s="5" t="s">
        <v>31317</v>
      </c>
      <c r="B4904" s="5" t="str">
        <f>IF(COUNTIF('Leads Priorizados INT'!M:M,A4904)&gt;0,"Sí","No")</f>
        <v>No</v>
      </c>
      <c r="C4904">
        <v>0</v>
      </c>
      <c r="D4904" s="6" t="s">
        <v>1534</v>
      </c>
      <c r="E4904" s="5" t="s">
        <v>31318</v>
      </c>
      <c r="F4904" s="5" t="s">
        <v>152</v>
      </c>
      <c r="G4904" s="5" t="s">
        <v>1915</v>
      </c>
      <c r="H4904" s="7">
        <v>22131072</v>
      </c>
      <c r="I4904" s="5">
        <v>302</v>
      </c>
      <c r="J4904" s="5">
        <v>9</v>
      </c>
      <c r="K4904" s="5" t="s">
        <v>31319</v>
      </c>
      <c r="L4904" s="5">
        <v>1.5599999999999999E-2</v>
      </c>
      <c r="M4904" s="8">
        <v>913608990</v>
      </c>
      <c r="N4904" s="8">
        <v>917274370</v>
      </c>
      <c r="O4904" s="8">
        <v>913047070</v>
      </c>
      <c r="P4904" s="8">
        <v>913758392</v>
      </c>
      <c r="Q4904" s="8">
        <v>954467145</v>
      </c>
      <c r="R4904" s="5" t="s">
        <v>417</v>
      </c>
      <c r="S4904" s="5" t="s">
        <v>417</v>
      </c>
      <c r="T4904" s="5" t="s">
        <v>417</v>
      </c>
      <c r="U4904" s="5" t="s">
        <v>417</v>
      </c>
      <c r="V4904" s="5" t="s">
        <v>417</v>
      </c>
      <c r="W4904" s="5" t="s">
        <v>417</v>
      </c>
      <c r="X4904" s="5" t="s">
        <v>417</v>
      </c>
      <c r="Y4904" s="5" t="s">
        <v>417</v>
      </c>
      <c r="Z4904" s="5" t="s">
        <v>417</v>
      </c>
      <c r="AA4904" s="5" t="s">
        <v>417</v>
      </c>
      <c r="AB4904" s="5"/>
      <c r="AC4904" s="5"/>
      <c r="AD4904" s="5"/>
      <c r="AE4904" s="5"/>
      <c r="AF4904" s="5"/>
    </row>
    <row r="4905" spans="1:32" hidden="1">
      <c r="A4905" s="5" t="s">
        <v>31320</v>
      </c>
      <c r="B4905" s="5" t="str">
        <f>IF(COUNTIF('Leads Priorizados INT'!M:M,A4905)&gt;0,"Sí","No")</f>
        <v>No</v>
      </c>
      <c r="C4905">
        <v>0</v>
      </c>
      <c r="D4905" s="6" t="s">
        <v>414</v>
      </c>
      <c r="E4905" s="5" t="s">
        <v>31321</v>
      </c>
      <c r="F4905" s="5" t="s">
        <v>431</v>
      </c>
      <c r="G4905" s="5" t="s">
        <v>3341</v>
      </c>
      <c r="H4905" s="7">
        <v>416831</v>
      </c>
      <c r="I4905" s="5">
        <v>4</v>
      </c>
      <c r="J4905" s="5">
        <v>1</v>
      </c>
      <c r="K4905" s="5" t="s">
        <v>31322</v>
      </c>
      <c r="L4905" s="5">
        <v>1.55E-2</v>
      </c>
      <c r="M4905" s="8"/>
      <c r="N4905" s="8"/>
      <c r="O4905" s="8"/>
      <c r="P4905" s="8"/>
      <c r="Q4905" s="8"/>
      <c r="R4905" s="5" t="s">
        <v>417</v>
      </c>
      <c r="S4905" s="5" t="s">
        <v>417</v>
      </c>
      <c r="T4905" s="5" t="s">
        <v>417</v>
      </c>
      <c r="U4905" s="5" t="s">
        <v>417</v>
      </c>
      <c r="V4905" s="5" t="s">
        <v>417</v>
      </c>
      <c r="W4905" s="5" t="s">
        <v>417</v>
      </c>
      <c r="X4905" s="5" t="s">
        <v>417</v>
      </c>
      <c r="Y4905" s="5" t="s">
        <v>417</v>
      </c>
      <c r="Z4905" s="5" t="s">
        <v>417</v>
      </c>
      <c r="AA4905" s="5" t="s">
        <v>417</v>
      </c>
      <c r="AB4905" s="5"/>
      <c r="AC4905" s="5"/>
      <c r="AD4905" s="5"/>
      <c r="AE4905" s="5"/>
      <c r="AF4905" s="5"/>
    </row>
    <row r="4906" spans="1:32" hidden="1">
      <c r="A4906" s="5" t="s">
        <v>31323</v>
      </c>
      <c r="B4906" s="5" t="str">
        <f>IF(COUNTIF('Leads Priorizados INT'!M:M,A4906)&gt;0,"Sí","No")</f>
        <v>No</v>
      </c>
      <c r="C4906">
        <v>0</v>
      </c>
      <c r="D4906" s="6" t="s">
        <v>414</v>
      </c>
      <c r="E4906" s="5" t="s">
        <v>31324</v>
      </c>
      <c r="F4906" s="5" t="s">
        <v>152</v>
      </c>
      <c r="G4906" s="5" t="s">
        <v>11365</v>
      </c>
      <c r="H4906" s="7">
        <v>3220159</v>
      </c>
      <c r="I4906" s="5">
        <v>3</v>
      </c>
      <c r="J4906" s="5">
        <v>3</v>
      </c>
      <c r="K4906" s="5" t="s">
        <v>31325</v>
      </c>
      <c r="L4906" s="5">
        <v>1.55E-2</v>
      </c>
      <c r="M4906" s="8">
        <v>916263988</v>
      </c>
      <c r="N4906" s="8">
        <v>915458297</v>
      </c>
      <c r="O4906" s="8"/>
      <c r="P4906" s="8"/>
      <c r="Q4906" s="8"/>
      <c r="R4906" s="5" t="s">
        <v>417</v>
      </c>
      <c r="S4906" s="5" t="s">
        <v>417</v>
      </c>
      <c r="T4906" s="5" t="s">
        <v>417</v>
      </c>
      <c r="U4906" s="5" t="s">
        <v>417</v>
      </c>
      <c r="V4906" s="5" t="s">
        <v>417</v>
      </c>
      <c r="W4906" s="5" t="s">
        <v>417</v>
      </c>
      <c r="X4906" s="5" t="s">
        <v>417</v>
      </c>
      <c r="Y4906" s="5" t="s">
        <v>417</v>
      </c>
      <c r="Z4906" s="5" t="s">
        <v>417</v>
      </c>
      <c r="AA4906" s="5" t="s">
        <v>417</v>
      </c>
      <c r="AB4906" s="5" t="s">
        <v>31326</v>
      </c>
      <c r="AC4906" s="5"/>
      <c r="AD4906" s="5"/>
      <c r="AE4906" s="5"/>
      <c r="AF4906" s="5"/>
    </row>
    <row r="4907" spans="1:32" hidden="1">
      <c r="A4907" s="5" t="s">
        <v>31327</v>
      </c>
      <c r="B4907" s="5" t="str">
        <f>IF(COUNTIF('Leads Priorizados INT'!M:M,A4907)&gt;0,"Sí","No")</f>
        <v>No</v>
      </c>
      <c r="C4907">
        <v>0</v>
      </c>
      <c r="D4907" s="6" t="s">
        <v>414</v>
      </c>
      <c r="E4907" s="5" t="s">
        <v>31328</v>
      </c>
      <c r="F4907" s="5" t="s">
        <v>1382</v>
      </c>
      <c r="G4907" s="5" t="s">
        <v>20623</v>
      </c>
      <c r="H4907" s="7">
        <v>867852</v>
      </c>
      <c r="I4907" s="5">
        <v>1</v>
      </c>
      <c r="J4907" s="5">
        <v>1</v>
      </c>
      <c r="K4907" s="5" t="s">
        <v>31329</v>
      </c>
      <c r="L4907" s="5">
        <v>1.55E-2</v>
      </c>
      <c r="M4907" s="8"/>
      <c r="N4907" s="8"/>
      <c r="O4907" s="8"/>
      <c r="P4907" s="8"/>
      <c r="Q4907" s="8"/>
      <c r="R4907" s="5" t="s">
        <v>417</v>
      </c>
      <c r="S4907" s="5" t="s">
        <v>417</v>
      </c>
      <c r="T4907" s="5" t="s">
        <v>417</v>
      </c>
      <c r="U4907" s="5" t="s">
        <v>417</v>
      </c>
      <c r="V4907" s="5" t="s">
        <v>417</v>
      </c>
      <c r="W4907" s="5" t="s">
        <v>417</v>
      </c>
      <c r="X4907" s="5" t="s">
        <v>417</v>
      </c>
      <c r="Y4907" s="5" t="s">
        <v>417</v>
      </c>
      <c r="Z4907" s="5" t="s">
        <v>417</v>
      </c>
      <c r="AA4907" s="5" t="s">
        <v>417</v>
      </c>
      <c r="AB4907" s="5"/>
      <c r="AC4907" s="5"/>
      <c r="AD4907" s="5"/>
      <c r="AE4907" s="5"/>
      <c r="AF4907" s="5"/>
    </row>
    <row r="4908" spans="1:32" hidden="1">
      <c r="A4908" s="5" t="s">
        <v>31330</v>
      </c>
      <c r="B4908" s="5" t="str">
        <f>IF(COUNTIF('Leads Priorizados INT'!M:M,A4908)&gt;0,"Sí","No")</f>
        <v>No</v>
      </c>
      <c r="C4908">
        <v>0</v>
      </c>
      <c r="D4908" s="6" t="s">
        <v>414</v>
      </c>
      <c r="E4908" s="5" t="s">
        <v>31331</v>
      </c>
      <c r="F4908" s="5" t="s">
        <v>1245</v>
      </c>
      <c r="G4908" s="5" t="s">
        <v>1590</v>
      </c>
      <c r="H4908" s="7">
        <v>5817615</v>
      </c>
      <c r="I4908" s="5">
        <v>34</v>
      </c>
      <c r="J4908" s="5">
        <v>5</v>
      </c>
      <c r="K4908" s="5" t="s">
        <v>31332</v>
      </c>
      <c r="L4908" s="5">
        <v>1.54E-2</v>
      </c>
      <c r="M4908" s="8">
        <v>944745225</v>
      </c>
      <c r="N4908" s="8">
        <v>944761252</v>
      </c>
      <c r="O4908" s="8">
        <v>944745229</v>
      </c>
      <c r="P4908" s="8">
        <v>932840898</v>
      </c>
      <c r="Q4908" s="8">
        <v>932106765</v>
      </c>
      <c r="R4908" s="5" t="s">
        <v>417</v>
      </c>
      <c r="S4908" s="5" t="s">
        <v>417</v>
      </c>
      <c r="T4908" s="5" t="s">
        <v>417</v>
      </c>
      <c r="U4908" s="5" t="s">
        <v>417</v>
      </c>
      <c r="V4908" s="5" t="s">
        <v>417</v>
      </c>
      <c r="W4908" s="5" t="s">
        <v>417</v>
      </c>
      <c r="X4908" s="5" t="s">
        <v>417</v>
      </c>
      <c r="Y4908" s="5" t="s">
        <v>417</v>
      </c>
      <c r="Z4908" s="5" t="s">
        <v>417</v>
      </c>
      <c r="AA4908" s="5" t="s">
        <v>417</v>
      </c>
      <c r="AB4908" s="5" t="s">
        <v>31333</v>
      </c>
      <c r="AC4908" s="5"/>
      <c r="AD4908" s="5"/>
      <c r="AE4908" s="5"/>
      <c r="AF4908" s="5"/>
    </row>
    <row r="4909" spans="1:32" hidden="1">
      <c r="A4909" s="5" t="s">
        <v>31334</v>
      </c>
      <c r="B4909" s="5" t="str">
        <f>IF(COUNTIF('Leads Priorizados INT'!M:M,A4909)&gt;0,"Sí","No")</f>
        <v>No</v>
      </c>
      <c r="C4909">
        <v>0</v>
      </c>
      <c r="D4909" s="6" t="s">
        <v>414</v>
      </c>
      <c r="E4909" s="5" t="s">
        <v>31335</v>
      </c>
      <c r="F4909" s="5" t="s">
        <v>431</v>
      </c>
      <c r="G4909" s="5" t="s">
        <v>2064</v>
      </c>
      <c r="H4909" s="7">
        <v>638642</v>
      </c>
      <c r="I4909" s="5">
        <v>2</v>
      </c>
      <c r="J4909" s="5">
        <v>1</v>
      </c>
      <c r="K4909" s="5" t="s">
        <v>31336</v>
      </c>
      <c r="L4909" s="5">
        <v>1.54E-2</v>
      </c>
      <c r="M4909" s="8"/>
      <c r="N4909" s="8"/>
      <c r="O4909" s="8"/>
      <c r="P4909" s="8"/>
      <c r="Q4909" s="8"/>
      <c r="R4909" s="5" t="s">
        <v>417</v>
      </c>
      <c r="S4909" s="5" t="s">
        <v>417</v>
      </c>
      <c r="T4909" s="5" t="s">
        <v>417</v>
      </c>
      <c r="U4909" s="5" t="s">
        <v>417</v>
      </c>
      <c r="V4909" s="5" t="s">
        <v>417</v>
      </c>
      <c r="W4909" s="5" t="s">
        <v>417</v>
      </c>
      <c r="X4909" s="5" t="s">
        <v>417</v>
      </c>
      <c r="Y4909" s="5" t="s">
        <v>417</v>
      </c>
      <c r="Z4909" s="5" t="s">
        <v>417</v>
      </c>
      <c r="AA4909" s="5" t="s">
        <v>417</v>
      </c>
      <c r="AB4909" s="5"/>
      <c r="AC4909" s="5"/>
      <c r="AD4909" s="5"/>
      <c r="AE4909" s="5"/>
      <c r="AF4909" s="5"/>
    </row>
    <row r="4910" spans="1:32" hidden="1">
      <c r="A4910" s="5" t="s">
        <v>31337</v>
      </c>
      <c r="B4910" s="5" t="str">
        <f>IF(COUNTIF('Leads Priorizados INT'!M:M,A4910)&gt;0,"Sí","No")</f>
        <v>No</v>
      </c>
      <c r="C4910">
        <v>0</v>
      </c>
      <c r="D4910" s="6" t="s">
        <v>414</v>
      </c>
      <c r="E4910" s="5" t="s">
        <v>31338</v>
      </c>
      <c r="F4910" s="5" t="s">
        <v>431</v>
      </c>
      <c r="G4910" s="5" t="s">
        <v>2199</v>
      </c>
      <c r="H4910" s="7">
        <v>1023057</v>
      </c>
      <c r="I4910" s="5">
        <v>7</v>
      </c>
      <c r="J4910" s="5">
        <v>2</v>
      </c>
      <c r="K4910" s="5" t="s">
        <v>31339</v>
      </c>
      <c r="L4910" s="5">
        <v>1.54E-2</v>
      </c>
      <c r="M4910" s="8"/>
      <c r="N4910" s="8"/>
      <c r="O4910" s="8"/>
      <c r="P4910" s="8"/>
      <c r="Q4910" s="8"/>
      <c r="R4910" s="5" t="s">
        <v>417</v>
      </c>
      <c r="S4910" s="5" t="s">
        <v>417</v>
      </c>
      <c r="T4910" s="5" t="s">
        <v>417</v>
      </c>
      <c r="U4910" s="5" t="s">
        <v>417</v>
      </c>
      <c r="V4910" s="5" t="s">
        <v>417</v>
      </c>
      <c r="W4910" s="5" t="s">
        <v>417</v>
      </c>
      <c r="X4910" s="5" t="s">
        <v>417</v>
      </c>
      <c r="Y4910" s="5" t="s">
        <v>417</v>
      </c>
      <c r="Z4910" s="5" t="s">
        <v>417</v>
      </c>
      <c r="AA4910" s="5" t="s">
        <v>417</v>
      </c>
      <c r="AB4910" s="5"/>
      <c r="AC4910" s="5"/>
      <c r="AD4910" s="5"/>
      <c r="AE4910" s="5"/>
      <c r="AF4910" s="5"/>
    </row>
    <row r="4911" spans="1:32" hidden="1">
      <c r="A4911" s="5" t="s">
        <v>31340</v>
      </c>
      <c r="B4911" s="5" t="str">
        <f>IF(COUNTIF('Leads Priorizados INT'!M:M,A4911)&gt;0,"Sí","No")</f>
        <v>No</v>
      </c>
      <c r="C4911">
        <v>0</v>
      </c>
      <c r="D4911" s="6" t="s">
        <v>414</v>
      </c>
      <c r="E4911" s="5" t="s">
        <v>31341</v>
      </c>
      <c r="F4911" s="5" t="s">
        <v>152</v>
      </c>
      <c r="G4911" s="5" t="s">
        <v>2078</v>
      </c>
      <c r="H4911" s="7">
        <v>664853</v>
      </c>
      <c r="I4911" s="5">
        <v>4</v>
      </c>
      <c r="J4911" s="5">
        <v>1</v>
      </c>
      <c r="K4911" s="5" t="s">
        <v>31342</v>
      </c>
      <c r="L4911" s="5">
        <v>1.54E-2</v>
      </c>
      <c r="M4911" s="8"/>
      <c r="N4911" s="8"/>
      <c r="O4911" s="8"/>
      <c r="P4911" s="8"/>
      <c r="Q4911" s="8"/>
      <c r="R4911" s="5" t="s">
        <v>417</v>
      </c>
      <c r="S4911" s="5" t="s">
        <v>417</v>
      </c>
      <c r="T4911" s="5" t="s">
        <v>417</v>
      </c>
      <c r="U4911" s="5" t="s">
        <v>417</v>
      </c>
      <c r="V4911" s="5" t="s">
        <v>417</v>
      </c>
      <c r="W4911" s="5" t="s">
        <v>417</v>
      </c>
      <c r="X4911" s="5" t="s">
        <v>417</v>
      </c>
      <c r="Y4911" s="5" t="s">
        <v>417</v>
      </c>
      <c r="Z4911" s="5" t="s">
        <v>417</v>
      </c>
      <c r="AA4911" s="5" t="s">
        <v>417</v>
      </c>
      <c r="AB4911" s="5"/>
      <c r="AC4911" s="5"/>
      <c r="AD4911" s="5"/>
      <c r="AE4911" s="5"/>
      <c r="AF4911" s="5"/>
    </row>
    <row r="4912" spans="1:32" hidden="1">
      <c r="A4912" s="5" t="s">
        <v>31343</v>
      </c>
      <c r="B4912" s="5" t="str">
        <f>IF(COUNTIF('Leads Priorizados INT'!M:M,A4912)&gt;0,"Sí","No")</f>
        <v>No</v>
      </c>
      <c r="C4912">
        <v>0</v>
      </c>
      <c r="D4912" s="6" t="s">
        <v>414</v>
      </c>
      <c r="E4912" s="5" t="s">
        <v>31344</v>
      </c>
      <c r="F4912" s="5" t="s">
        <v>152</v>
      </c>
      <c r="G4912" s="5" t="s">
        <v>9796</v>
      </c>
      <c r="H4912" s="7">
        <v>603621</v>
      </c>
      <c r="I4912" s="5">
        <v>4</v>
      </c>
      <c r="J4912" s="5">
        <v>1</v>
      </c>
      <c r="K4912" s="5" t="s">
        <v>31345</v>
      </c>
      <c r="L4912" s="5">
        <v>1.5299999999999999E-2</v>
      </c>
      <c r="M4912" s="8"/>
      <c r="N4912" s="8"/>
      <c r="O4912" s="8"/>
      <c r="P4912" s="8"/>
      <c r="Q4912" s="8"/>
      <c r="R4912" s="5" t="s">
        <v>417</v>
      </c>
      <c r="S4912" s="5" t="s">
        <v>417</v>
      </c>
      <c r="T4912" s="5" t="s">
        <v>417</v>
      </c>
      <c r="U4912" s="5" t="s">
        <v>417</v>
      </c>
      <c r="V4912" s="5" t="s">
        <v>417</v>
      </c>
      <c r="W4912" s="5" t="s">
        <v>417</v>
      </c>
      <c r="X4912" s="5" t="s">
        <v>417</v>
      </c>
      <c r="Y4912" s="5" t="s">
        <v>417</v>
      </c>
      <c r="Z4912" s="5" t="s">
        <v>417</v>
      </c>
      <c r="AA4912" s="5" t="s">
        <v>417</v>
      </c>
      <c r="AB4912" s="5"/>
      <c r="AC4912" s="5"/>
      <c r="AD4912" s="5"/>
      <c r="AE4912" s="5"/>
      <c r="AF4912" s="5"/>
    </row>
    <row r="4913" spans="1:32" hidden="1">
      <c r="A4913" s="5" t="s">
        <v>31346</v>
      </c>
      <c r="B4913" s="5" t="str">
        <f>IF(COUNTIF('Leads Priorizados INT'!M:M,A4913)&gt;0,"Sí","No")</f>
        <v>No</v>
      </c>
      <c r="C4913">
        <v>0</v>
      </c>
      <c r="D4913" s="6" t="s">
        <v>414</v>
      </c>
      <c r="E4913" s="5" t="s">
        <v>31347</v>
      </c>
      <c r="F4913" s="5" t="s">
        <v>700</v>
      </c>
      <c r="G4913" s="5" t="s">
        <v>11070</v>
      </c>
      <c r="H4913" s="7">
        <v>7940924</v>
      </c>
      <c r="I4913" s="5">
        <v>11</v>
      </c>
      <c r="J4913" s="5">
        <v>2</v>
      </c>
      <c r="K4913" s="5" t="s">
        <v>31348</v>
      </c>
      <c r="L4913" s="5">
        <v>1.5299999999999999E-2</v>
      </c>
      <c r="M4913" s="8"/>
      <c r="N4913" s="8"/>
      <c r="O4913" s="8"/>
      <c r="P4913" s="8"/>
      <c r="Q4913" s="8"/>
      <c r="R4913" s="5" t="s">
        <v>417</v>
      </c>
      <c r="S4913" s="5" t="s">
        <v>417</v>
      </c>
      <c r="T4913" s="5" t="s">
        <v>417</v>
      </c>
      <c r="U4913" s="5" t="s">
        <v>417</v>
      </c>
      <c r="V4913" s="5" t="s">
        <v>417</v>
      </c>
      <c r="W4913" s="5" t="s">
        <v>417</v>
      </c>
      <c r="X4913" s="5" t="s">
        <v>417</v>
      </c>
      <c r="Y4913" s="5" t="s">
        <v>417</v>
      </c>
      <c r="Z4913" s="5" t="s">
        <v>417</v>
      </c>
      <c r="AA4913" s="5" t="s">
        <v>417</v>
      </c>
      <c r="AB4913" s="5"/>
      <c r="AC4913" s="5"/>
      <c r="AD4913" s="5"/>
      <c r="AE4913" s="5"/>
      <c r="AF4913" s="5"/>
    </row>
    <row r="4914" spans="1:32" hidden="1">
      <c r="A4914" s="5" t="s">
        <v>31349</v>
      </c>
      <c r="B4914" s="5" t="str">
        <f>IF(COUNTIF('Leads Priorizados INT'!M:M,A4914)&gt;0,"Sí","No")</f>
        <v>No</v>
      </c>
      <c r="C4914">
        <v>0</v>
      </c>
      <c r="D4914" s="6" t="s">
        <v>414</v>
      </c>
      <c r="E4914" s="5" t="s">
        <v>31350</v>
      </c>
      <c r="F4914" s="5" t="s">
        <v>1328</v>
      </c>
      <c r="G4914" s="5" t="s">
        <v>29335</v>
      </c>
      <c r="H4914" s="7">
        <v>2874589</v>
      </c>
      <c r="I4914" s="5">
        <v>28</v>
      </c>
      <c r="J4914" s="5">
        <v>2</v>
      </c>
      <c r="K4914" s="5" t="s">
        <v>31351</v>
      </c>
      <c r="L4914" s="5">
        <v>1.52E-2</v>
      </c>
      <c r="M4914" s="8">
        <v>965946066</v>
      </c>
      <c r="N4914" s="8">
        <v>965268655</v>
      </c>
      <c r="O4914" s="8">
        <v>965916954</v>
      </c>
      <c r="P4914" s="8">
        <v>965241020</v>
      </c>
      <c r="Q4914" s="8"/>
      <c r="R4914" s="5" t="s">
        <v>417</v>
      </c>
      <c r="S4914" s="5" t="s">
        <v>417</v>
      </c>
      <c r="T4914" s="5" t="s">
        <v>417</v>
      </c>
      <c r="U4914" s="5" t="s">
        <v>417</v>
      </c>
      <c r="V4914" s="5" t="s">
        <v>417</v>
      </c>
      <c r="W4914" s="5" t="s">
        <v>417</v>
      </c>
      <c r="X4914" s="5" t="s">
        <v>417</v>
      </c>
      <c r="Y4914" s="5" t="s">
        <v>417</v>
      </c>
      <c r="Z4914" s="5" t="s">
        <v>417</v>
      </c>
      <c r="AA4914" s="5" t="s">
        <v>417</v>
      </c>
      <c r="AB4914" s="5" t="s">
        <v>31352</v>
      </c>
      <c r="AC4914" s="5" t="s">
        <v>31353</v>
      </c>
      <c r="AD4914" s="5"/>
      <c r="AE4914" s="5"/>
      <c r="AF4914" s="5"/>
    </row>
    <row r="4915" spans="1:32" hidden="1">
      <c r="A4915" s="5" t="s">
        <v>31354</v>
      </c>
      <c r="B4915" s="5" t="str">
        <f>IF(COUNTIF('Leads Priorizados INT'!M:M,A4915)&gt;0,"Sí","No")</f>
        <v>No</v>
      </c>
      <c r="C4915">
        <v>0</v>
      </c>
      <c r="D4915" s="6" t="s">
        <v>414</v>
      </c>
      <c r="E4915" s="5" t="s">
        <v>31355</v>
      </c>
      <c r="F4915" s="5" t="s">
        <v>152</v>
      </c>
      <c r="G4915" s="5" t="s">
        <v>1758</v>
      </c>
      <c r="H4915" s="7">
        <v>7798298</v>
      </c>
      <c r="I4915" s="5">
        <v>1</v>
      </c>
      <c r="J4915" s="5">
        <v>1</v>
      </c>
      <c r="K4915" s="5" t="s">
        <v>31356</v>
      </c>
      <c r="L4915" s="5">
        <v>1.52E-2</v>
      </c>
      <c r="M4915" s="8"/>
      <c r="N4915" s="8"/>
      <c r="O4915" s="8"/>
      <c r="P4915" s="8"/>
      <c r="Q4915" s="8"/>
      <c r="R4915" s="5" t="s">
        <v>417</v>
      </c>
      <c r="S4915" s="5" t="s">
        <v>417</v>
      </c>
      <c r="T4915" s="5" t="s">
        <v>417</v>
      </c>
      <c r="U4915" s="5" t="s">
        <v>417</v>
      </c>
      <c r="V4915" s="5" t="s">
        <v>417</v>
      </c>
      <c r="W4915" s="5" t="s">
        <v>417</v>
      </c>
      <c r="X4915" s="5" t="s">
        <v>417</v>
      </c>
      <c r="Y4915" s="5" t="s">
        <v>417</v>
      </c>
      <c r="Z4915" s="5" t="s">
        <v>417</v>
      </c>
      <c r="AA4915" s="5" t="s">
        <v>417</v>
      </c>
      <c r="AB4915" s="5"/>
      <c r="AC4915" s="5"/>
      <c r="AD4915" s="5"/>
      <c r="AE4915" s="5"/>
      <c r="AF4915" s="5"/>
    </row>
    <row r="4916" spans="1:32" hidden="1">
      <c r="A4916" s="5" t="s">
        <v>31357</v>
      </c>
      <c r="B4916" s="5" t="str">
        <f>IF(COUNTIF('Leads Priorizados INT'!M:M,A4916)&gt;0,"Sí","No")</f>
        <v>No</v>
      </c>
      <c r="C4916">
        <v>0</v>
      </c>
      <c r="D4916" s="6" t="s">
        <v>414</v>
      </c>
      <c r="E4916" s="5" t="s">
        <v>31358</v>
      </c>
      <c r="F4916" s="5" t="s">
        <v>10653</v>
      </c>
      <c r="G4916" s="5" t="s">
        <v>31359</v>
      </c>
      <c r="H4916" s="7">
        <v>3598935</v>
      </c>
      <c r="I4916" s="5">
        <v>2</v>
      </c>
      <c r="J4916" s="5">
        <v>1</v>
      </c>
      <c r="K4916" s="5" t="s">
        <v>31360</v>
      </c>
      <c r="L4916" s="5">
        <v>1.52E-2</v>
      </c>
      <c r="M4916" s="8">
        <v>952680698</v>
      </c>
      <c r="N4916" s="8"/>
      <c r="O4916" s="8"/>
      <c r="P4916" s="8"/>
      <c r="Q4916" s="8"/>
      <c r="R4916" s="5" t="s">
        <v>417</v>
      </c>
      <c r="S4916" s="5" t="s">
        <v>417</v>
      </c>
      <c r="T4916" s="5" t="s">
        <v>417</v>
      </c>
      <c r="U4916" s="5" t="s">
        <v>417</v>
      </c>
      <c r="V4916" s="5" t="s">
        <v>417</v>
      </c>
      <c r="W4916" s="5" t="s">
        <v>417</v>
      </c>
      <c r="X4916" s="5" t="s">
        <v>417</v>
      </c>
      <c r="Y4916" s="5" t="s">
        <v>417</v>
      </c>
      <c r="Z4916" s="5" t="s">
        <v>417</v>
      </c>
      <c r="AA4916" s="5" t="s">
        <v>417</v>
      </c>
      <c r="AB4916" s="5"/>
      <c r="AC4916" s="5"/>
      <c r="AD4916" s="5"/>
      <c r="AE4916" s="5"/>
      <c r="AF4916" s="5"/>
    </row>
    <row r="4917" spans="1:32" hidden="1">
      <c r="A4917" s="5" t="s">
        <v>31361</v>
      </c>
      <c r="B4917" s="5" t="str">
        <f>IF(COUNTIF('Leads Priorizados INT'!M:M,A4917)&gt;0,"Sí","No")</f>
        <v>No</v>
      </c>
      <c r="C4917">
        <v>0</v>
      </c>
      <c r="D4917" s="6" t="s">
        <v>414</v>
      </c>
      <c r="E4917" s="5" t="s">
        <v>31362</v>
      </c>
      <c r="F4917" s="5" t="s">
        <v>431</v>
      </c>
      <c r="G4917" s="5" t="s">
        <v>10747</v>
      </c>
      <c r="H4917" s="7">
        <v>1115619</v>
      </c>
      <c r="I4917" s="5">
        <v>5</v>
      </c>
      <c r="J4917" s="5">
        <v>1</v>
      </c>
      <c r="K4917" s="5" t="s">
        <v>31363</v>
      </c>
      <c r="L4917" s="5">
        <v>1.52E-2</v>
      </c>
      <c r="M4917" s="8"/>
      <c r="N4917" s="8"/>
      <c r="O4917" s="8"/>
      <c r="P4917" s="8"/>
      <c r="Q4917" s="8"/>
      <c r="R4917" s="5" t="s">
        <v>417</v>
      </c>
      <c r="S4917" s="5" t="s">
        <v>417</v>
      </c>
      <c r="T4917" s="5" t="s">
        <v>417</v>
      </c>
      <c r="U4917" s="5" t="s">
        <v>417</v>
      </c>
      <c r="V4917" s="5" t="s">
        <v>417</v>
      </c>
      <c r="W4917" s="5" t="s">
        <v>417</v>
      </c>
      <c r="X4917" s="5" t="s">
        <v>417</v>
      </c>
      <c r="Y4917" s="5" t="s">
        <v>417</v>
      </c>
      <c r="Z4917" s="5" t="s">
        <v>417</v>
      </c>
      <c r="AA4917" s="5" t="s">
        <v>417</v>
      </c>
      <c r="AB4917" s="5"/>
      <c r="AC4917" s="5"/>
      <c r="AD4917" s="5"/>
      <c r="AE4917" s="5"/>
      <c r="AF4917" s="5"/>
    </row>
    <row r="4918" spans="1:32" hidden="1">
      <c r="A4918" s="5" t="s">
        <v>31364</v>
      </c>
      <c r="B4918" s="5" t="str">
        <f>IF(COUNTIF('Leads Priorizados INT'!M:M,A4918)&gt;0,"Sí","No")</f>
        <v>No</v>
      </c>
      <c r="C4918">
        <v>0</v>
      </c>
      <c r="D4918" s="6" t="s">
        <v>414</v>
      </c>
      <c r="E4918" s="5" t="s">
        <v>31365</v>
      </c>
      <c r="F4918" s="5" t="s">
        <v>152</v>
      </c>
      <c r="G4918" s="5" t="s">
        <v>833</v>
      </c>
      <c r="H4918" s="7">
        <v>582072</v>
      </c>
      <c r="I4918" s="5">
        <v>5</v>
      </c>
      <c r="J4918" s="5">
        <v>1</v>
      </c>
      <c r="K4918" s="5" t="s">
        <v>31366</v>
      </c>
      <c r="L4918" s="5">
        <v>1.52E-2</v>
      </c>
      <c r="M4918" s="8">
        <v>676576201</v>
      </c>
      <c r="N4918" s="8">
        <v>654384109</v>
      </c>
      <c r="O4918" s="8"/>
      <c r="P4918" s="8"/>
      <c r="Q4918" s="8"/>
      <c r="R4918" s="5" t="s">
        <v>417</v>
      </c>
      <c r="S4918" s="5" t="s">
        <v>417</v>
      </c>
      <c r="T4918" s="5" t="s">
        <v>417</v>
      </c>
      <c r="U4918" s="5" t="s">
        <v>417</v>
      </c>
      <c r="V4918" s="5" t="s">
        <v>417</v>
      </c>
      <c r="W4918" s="5" t="s">
        <v>417</v>
      </c>
      <c r="X4918" s="5" t="s">
        <v>417</v>
      </c>
      <c r="Y4918" s="5" t="s">
        <v>417</v>
      </c>
      <c r="Z4918" s="5" t="s">
        <v>417</v>
      </c>
      <c r="AA4918" s="5" t="s">
        <v>417</v>
      </c>
      <c r="AB4918" s="5"/>
      <c r="AC4918" s="5"/>
      <c r="AD4918" s="5"/>
      <c r="AE4918" s="5"/>
      <c r="AF4918" s="5"/>
    </row>
    <row r="4919" spans="1:32" hidden="1">
      <c r="A4919" s="5" t="s">
        <v>31367</v>
      </c>
      <c r="B4919" s="5" t="str">
        <f>IF(COUNTIF('Leads Priorizados INT'!M:M,A4919)&gt;0,"Sí","No")</f>
        <v>No</v>
      </c>
      <c r="C4919">
        <v>0</v>
      </c>
      <c r="D4919" s="6" t="s">
        <v>414</v>
      </c>
      <c r="E4919" s="5" t="s">
        <v>31368</v>
      </c>
      <c r="F4919" s="5" t="s">
        <v>152</v>
      </c>
      <c r="G4919" s="5" t="s">
        <v>12906</v>
      </c>
      <c r="H4919" s="7">
        <v>841341</v>
      </c>
      <c r="I4919" s="5">
        <v>12</v>
      </c>
      <c r="J4919" s="5">
        <v>2</v>
      </c>
      <c r="K4919" s="5" t="s">
        <v>31369</v>
      </c>
      <c r="L4919" s="5">
        <v>1.52E-2</v>
      </c>
      <c r="M4919" s="8">
        <v>916795895</v>
      </c>
      <c r="N4919" s="8"/>
      <c r="O4919" s="8"/>
      <c r="P4919" s="8"/>
      <c r="Q4919" s="8"/>
      <c r="R4919" s="5" t="s">
        <v>417</v>
      </c>
      <c r="S4919" s="5" t="s">
        <v>417</v>
      </c>
      <c r="T4919" s="5" t="s">
        <v>417</v>
      </c>
      <c r="U4919" s="5" t="s">
        <v>417</v>
      </c>
      <c r="V4919" s="5" t="s">
        <v>417</v>
      </c>
      <c r="W4919" s="5" t="s">
        <v>417</v>
      </c>
      <c r="X4919" s="5" t="s">
        <v>417</v>
      </c>
      <c r="Y4919" s="5" t="s">
        <v>417</v>
      </c>
      <c r="Z4919" s="5" t="s">
        <v>417</v>
      </c>
      <c r="AA4919" s="5" t="s">
        <v>417</v>
      </c>
      <c r="AB4919" s="5"/>
      <c r="AC4919" s="5"/>
      <c r="AD4919" s="5"/>
      <c r="AE4919" s="5"/>
      <c r="AF4919" s="5"/>
    </row>
    <row r="4920" spans="1:32" hidden="1">
      <c r="A4920" s="5" t="s">
        <v>31370</v>
      </c>
      <c r="B4920" s="5" t="str">
        <f>IF(COUNTIF('Leads Priorizados INT'!M:M,A4920)&gt;0,"Sí","No")</f>
        <v>No</v>
      </c>
      <c r="C4920">
        <v>0</v>
      </c>
      <c r="D4920" s="6" t="s">
        <v>414</v>
      </c>
      <c r="E4920" s="5" t="s">
        <v>31371</v>
      </c>
      <c r="F4920" s="5" t="s">
        <v>152</v>
      </c>
      <c r="G4920" s="5" t="s">
        <v>2486</v>
      </c>
      <c r="H4920" s="7">
        <v>808788</v>
      </c>
      <c r="I4920" s="5">
        <v>2</v>
      </c>
      <c r="J4920" s="5">
        <v>1</v>
      </c>
      <c r="K4920" s="5" t="s">
        <v>31372</v>
      </c>
      <c r="L4920" s="5">
        <v>1.52E-2</v>
      </c>
      <c r="M4920" s="8"/>
      <c r="N4920" s="8"/>
      <c r="O4920" s="8"/>
      <c r="P4920" s="8"/>
      <c r="Q4920" s="8"/>
      <c r="R4920" s="5" t="s">
        <v>417</v>
      </c>
      <c r="S4920" s="5" t="s">
        <v>417</v>
      </c>
      <c r="T4920" s="5" t="s">
        <v>417</v>
      </c>
      <c r="U4920" s="5" t="s">
        <v>417</v>
      </c>
      <c r="V4920" s="5" t="s">
        <v>417</v>
      </c>
      <c r="W4920" s="5" t="s">
        <v>417</v>
      </c>
      <c r="X4920" s="5" t="s">
        <v>417</v>
      </c>
      <c r="Y4920" s="5" t="s">
        <v>417</v>
      </c>
      <c r="Z4920" s="5" t="s">
        <v>417</v>
      </c>
      <c r="AA4920" s="5" t="s">
        <v>417</v>
      </c>
      <c r="AB4920" s="5"/>
      <c r="AC4920" s="5"/>
      <c r="AD4920" s="5"/>
      <c r="AE4920" s="5"/>
      <c r="AF4920" s="5"/>
    </row>
    <row r="4921" spans="1:32" hidden="1">
      <c r="A4921" s="5" t="s">
        <v>31373</v>
      </c>
      <c r="B4921" s="5" t="str">
        <f>IF(COUNTIF('Leads Priorizados INT'!M:M,A4921)&gt;0,"Sí","No")</f>
        <v>No</v>
      </c>
      <c r="C4921">
        <v>0</v>
      </c>
      <c r="D4921" s="6" t="s">
        <v>430</v>
      </c>
      <c r="E4921" s="5" t="s">
        <v>31374</v>
      </c>
      <c r="F4921" s="5" t="s">
        <v>431</v>
      </c>
      <c r="G4921" s="5" t="s">
        <v>3341</v>
      </c>
      <c r="H4921" s="7">
        <v>354738</v>
      </c>
      <c r="I4921" s="5">
        <v>1</v>
      </c>
      <c r="J4921" s="5">
        <v>1</v>
      </c>
      <c r="K4921" s="5" t="s">
        <v>31375</v>
      </c>
      <c r="L4921" s="5">
        <v>1.5100000000000001E-2</v>
      </c>
      <c r="M4921" s="8">
        <v>933026728</v>
      </c>
      <c r="N4921" s="8"/>
      <c r="O4921" s="8"/>
      <c r="P4921" s="8"/>
      <c r="Q4921" s="8"/>
      <c r="R4921" s="5" t="s">
        <v>417</v>
      </c>
      <c r="S4921" s="5" t="s">
        <v>417</v>
      </c>
      <c r="T4921" s="5" t="s">
        <v>417</v>
      </c>
      <c r="U4921" s="5" t="s">
        <v>417</v>
      </c>
      <c r="V4921" s="5" t="s">
        <v>417</v>
      </c>
      <c r="W4921" s="5" t="s">
        <v>417</v>
      </c>
      <c r="X4921" s="5" t="s">
        <v>417</v>
      </c>
      <c r="Y4921" s="5" t="s">
        <v>417</v>
      </c>
      <c r="Z4921" s="5" t="s">
        <v>417</v>
      </c>
      <c r="AA4921" s="5" t="s">
        <v>417</v>
      </c>
      <c r="AB4921" s="5"/>
      <c r="AC4921" s="5"/>
      <c r="AD4921" s="5"/>
      <c r="AE4921" s="5"/>
      <c r="AF4921" s="5"/>
    </row>
    <row r="4922" spans="1:32" hidden="1">
      <c r="A4922" s="5" t="s">
        <v>31376</v>
      </c>
      <c r="B4922" s="5" t="str">
        <f>IF(COUNTIF('Leads Priorizados INT'!M:M,A4922)&gt;0,"Sí","No")</f>
        <v>No</v>
      </c>
      <c r="C4922">
        <v>0</v>
      </c>
      <c r="D4922" s="6" t="s">
        <v>414</v>
      </c>
      <c r="E4922" s="5" t="s">
        <v>31377</v>
      </c>
      <c r="F4922" s="5" t="s">
        <v>152</v>
      </c>
      <c r="G4922" s="5" t="s">
        <v>1738</v>
      </c>
      <c r="H4922" s="7">
        <v>644870</v>
      </c>
      <c r="I4922" s="5">
        <v>1</v>
      </c>
      <c r="J4922" s="5">
        <v>1</v>
      </c>
      <c r="K4922" s="5" t="s">
        <v>31378</v>
      </c>
      <c r="L4922" s="5">
        <v>1.5100000000000001E-2</v>
      </c>
      <c r="M4922" s="8">
        <v>686910453</v>
      </c>
      <c r="N4922" s="8">
        <v>680637420</v>
      </c>
      <c r="O4922" s="8">
        <v>636691649</v>
      </c>
      <c r="P4922" s="8">
        <v>606918327</v>
      </c>
      <c r="Q4922" s="8">
        <v>699037947</v>
      </c>
      <c r="R4922" s="5" t="s">
        <v>417</v>
      </c>
      <c r="S4922" s="5" t="s">
        <v>417</v>
      </c>
      <c r="T4922" s="5" t="s">
        <v>417</v>
      </c>
      <c r="U4922" s="5" t="s">
        <v>417</v>
      </c>
      <c r="V4922" s="5" t="s">
        <v>417</v>
      </c>
      <c r="W4922" s="5" t="s">
        <v>417</v>
      </c>
      <c r="X4922" s="5" t="s">
        <v>417</v>
      </c>
      <c r="Y4922" s="5" t="s">
        <v>417</v>
      </c>
      <c r="Z4922" s="5" t="s">
        <v>417</v>
      </c>
      <c r="AA4922" s="5" t="s">
        <v>417</v>
      </c>
      <c r="AB4922" s="5"/>
      <c r="AC4922" s="5"/>
      <c r="AD4922" s="5"/>
      <c r="AE4922" s="5"/>
      <c r="AF4922" s="5"/>
    </row>
    <row r="4923" spans="1:32" hidden="1">
      <c r="A4923" s="5" t="s">
        <v>31379</v>
      </c>
      <c r="B4923" s="5" t="str">
        <f>IF(COUNTIF('Leads Priorizados INT'!M:M,A4923)&gt;0,"Sí","No")</f>
        <v>No</v>
      </c>
      <c r="C4923">
        <v>0</v>
      </c>
      <c r="D4923" s="6" t="s">
        <v>414</v>
      </c>
      <c r="E4923" s="5" t="s">
        <v>31380</v>
      </c>
      <c r="F4923" s="5" t="s">
        <v>152</v>
      </c>
      <c r="G4923" s="5" t="s">
        <v>2881</v>
      </c>
      <c r="H4923" s="7">
        <v>365793</v>
      </c>
      <c r="I4923" s="5">
        <v>2</v>
      </c>
      <c r="J4923" s="5">
        <v>1</v>
      </c>
      <c r="K4923" s="5" t="s">
        <v>31381</v>
      </c>
      <c r="L4923" s="5">
        <v>1.5100000000000001E-2</v>
      </c>
      <c r="M4923" s="8"/>
      <c r="N4923" s="8"/>
      <c r="O4923" s="8"/>
      <c r="P4923" s="8"/>
      <c r="Q4923" s="8"/>
      <c r="R4923" s="5" t="s">
        <v>417</v>
      </c>
      <c r="S4923" s="5" t="s">
        <v>417</v>
      </c>
      <c r="T4923" s="5" t="s">
        <v>417</v>
      </c>
      <c r="U4923" s="5" t="s">
        <v>417</v>
      </c>
      <c r="V4923" s="5" t="s">
        <v>417</v>
      </c>
      <c r="W4923" s="5" t="s">
        <v>417</v>
      </c>
      <c r="X4923" s="5" t="s">
        <v>417</v>
      </c>
      <c r="Y4923" s="5" t="s">
        <v>417</v>
      </c>
      <c r="Z4923" s="5" t="s">
        <v>417</v>
      </c>
      <c r="AA4923" s="5" t="s">
        <v>417</v>
      </c>
      <c r="AB4923" s="5"/>
      <c r="AC4923" s="5"/>
      <c r="AD4923" s="5"/>
      <c r="AE4923" s="5"/>
      <c r="AF4923" s="5"/>
    </row>
    <row r="4924" spans="1:32" hidden="1">
      <c r="A4924" s="5" t="s">
        <v>31382</v>
      </c>
      <c r="B4924" s="5" t="str">
        <f>IF(COUNTIF('Leads Priorizados INT'!M:M,A4924)&gt;0,"Sí","No")</f>
        <v>No</v>
      </c>
      <c r="C4924">
        <v>0</v>
      </c>
      <c r="D4924" s="6" t="s">
        <v>414</v>
      </c>
      <c r="E4924" s="5" t="s">
        <v>31383</v>
      </c>
      <c r="F4924" s="5" t="s">
        <v>152</v>
      </c>
      <c r="G4924" s="5" t="s">
        <v>907</v>
      </c>
      <c r="H4924" s="7">
        <v>644189</v>
      </c>
      <c r="I4924" s="5">
        <v>1</v>
      </c>
      <c r="J4924" s="5">
        <v>1</v>
      </c>
      <c r="K4924" s="5" t="s">
        <v>31384</v>
      </c>
      <c r="L4924" s="5">
        <v>1.5100000000000001E-2</v>
      </c>
      <c r="M4924" s="8"/>
      <c r="N4924" s="8"/>
      <c r="O4924" s="8"/>
      <c r="P4924" s="8"/>
      <c r="Q4924" s="8"/>
      <c r="R4924" s="5" t="s">
        <v>417</v>
      </c>
      <c r="S4924" s="5" t="s">
        <v>417</v>
      </c>
      <c r="T4924" s="5" t="s">
        <v>417</v>
      </c>
      <c r="U4924" s="5" t="s">
        <v>417</v>
      </c>
      <c r="V4924" s="5" t="s">
        <v>417</v>
      </c>
      <c r="W4924" s="5" t="s">
        <v>417</v>
      </c>
      <c r="X4924" s="5" t="s">
        <v>417</v>
      </c>
      <c r="Y4924" s="5" t="s">
        <v>417</v>
      </c>
      <c r="Z4924" s="5" t="s">
        <v>417</v>
      </c>
      <c r="AA4924" s="5" t="s">
        <v>417</v>
      </c>
      <c r="AB4924" s="5"/>
      <c r="AC4924" s="5"/>
      <c r="AD4924" s="5"/>
      <c r="AE4924" s="5"/>
      <c r="AF4924" s="5"/>
    </row>
    <row r="4925" spans="1:32" hidden="1">
      <c r="A4925" s="5" t="s">
        <v>31385</v>
      </c>
      <c r="B4925" s="5" t="str">
        <f>IF(COUNTIF('Leads Priorizados INT'!M:M,A4925)&gt;0,"Sí","No")</f>
        <v>No</v>
      </c>
      <c r="C4925">
        <v>0</v>
      </c>
      <c r="D4925" s="6" t="s">
        <v>414</v>
      </c>
      <c r="E4925" s="5" t="s">
        <v>31386</v>
      </c>
      <c r="F4925" s="5" t="s">
        <v>700</v>
      </c>
      <c r="G4925" s="5" t="s">
        <v>12535</v>
      </c>
      <c r="H4925" s="7">
        <v>5107214</v>
      </c>
      <c r="I4925" s="5">
        <v>2</v>
      </c>
      <c r="J4925" s="5">
        <v>3</v>
      </c>
      <c r="K4925" s="5" t="s">
        <v>31387</v>
      </c>
      <c r="L4925" s="5">
        <v>1.5100000000000001E-2</v>
      </c>
      <c r="M4925" s="8">
        <v>954705507</v>
      </c>
      <c r="N4925" s="8">
        <v>620460460</v>
      </c>
      <c r="O4925" s="8"/>
      <c r="P4925" s="8"/>
      <c r="Q4925" s="8"/>
      <c r="R4925" s="5" t="s">
        <v>417</v>
      </c>
      <c r="S4925" s="5" t="s">
        <v>417</v>
      </c>
      <c r="T4925" s="5" t="s">
        <v>417</v>
      </c>
      <c r="U4925" s="5" t="s">
        <v>417</v>
      </c>
      <c r="V4925" s="5" t="s">
        <v>417</v>
      </c>
      <c r="W4925" s="5" t="s">
        <v>417</v>
      </c>
      <c r="X4925" s="5" t="s">
        <v>417</v>
      </c>
      <c r="Y4925" s="5" t="s">
        <v>417</v>
      </c>
      <c r="Z4925" s="5" t="s">
        <v>417</v>
      </c>
      <c r="AA4925" s="5" t="s">
        <v>417</v>
      </c>
      <c r="AB4925" s="5"/>
      <c r="AC4925" s="5"/>
      <c r="AD4925" s="5"/>
      <c r="AE4925" s="5"/>
      <c r="AF4925" s="5"/>
    </row>
    <row r="4926" spans="1:32" hidden="1">
      <c r="A4926" s="5" t="s">
        <v>31388</v>
      </c>
      <c r="B4926" s="5" t="str">
        <f>IF(COUNTIF('Leads Priorizados INT'!M:M,A4926)&gt;0,"Sí","No")</f>
        <v>No</v>
      </c>
      <c r="C4926">
        <v>0</v>
      </c>
      <c r="D4926" s="6" t="s">
        <v>414</v>
      </c>
      <c r="E4926" s="5" t="s">
        <v>31389</v>
      </c>
      <c r="F4926" s="5" t="s">
        <v>11105</v>
      </c>
      <c r="G4926" s="5" t="s">
        <v>31390</v>
      </c>
      <c r="H4926" s="7">
        <v>494748</v>
      </c>
      <c r="I4926" s="5">
        <v>1</v>
      </c>
      <c r="J4926" s="5">
        <v>1</v>
      </c>
      <c r="K4926" s="5" t="s">
        <v>31391</v>
      </c>
      <c r="L4926" s="5">
        <v>1.4999999999999999E-2</v>
      </c>
      <c r="M4926" s="8"/>
      <c r="N4926" s="8"/>
      <c r="O4926" s="8"/>
      <c r="P4926" s="8"/>
      <c r="Q4926" s="8"/>
      <c r="R4926" s="5" t="s">
        <v>417</v>
      </c>
      <c r="S4926" s="5" t="s">
        <v>417</v>
      </c>
      <c r="T4926" s="5" t="s">
        <v>417</v>
      </c>
      <c r="U4926" s="5" t="s">
        <v>417</v>
      </c>
      <c r="V4926" s="5" t="s">
        <v>417</v>
      </c>
      <c r="W4926" s="5" t="s">
        <v>417</v>
      </c>
      <c r="X4926" s="5" t="s">
        <v>417</v>
      </c>
      <c r="Y4926" s="5" t="s">
        <v>417</v>
      </c>
      <c r="Z4926" s="5" t="s">
        <v>417</v>
      </c>
      <c r="AA4926" s="5" t="s">
        <v>417</v>
      </c>
      <c r="AB4926" s="5"/>
      <c r="AC4926" s="5"/>
      <c r="AD4926" s="5"/>
      <c r="AE4926" s="5"/>
      <c r="AF4926" s="5"/>
    </row>
    <row r="4927" spans="1:32" hidden="1">
      <c r="A4927" s="5" t="s">
        <v>31392</v>
      </c>
      <c r="B4927" s="5" t="str">
        <f>IF(COUNTIF('Leads Priorizados INT'!M:M,A4927)&gt;0,"Sí","No")</f>
        <v>No</v>
      </c>
      <c r="C4927">
        <v>0</v>
      </c>
      <c r="D4927" s="6" t="s">
        <v>414</v>
      </c>
      <c r="E4927" s="5" t="s">
        <v>31393</v>
      </c>
      <c r="F4927" s="5" t="s">
        <v>684</v>
      </c>
      <c r="G4927" s="5" t="s">
        <v>15045</v>
      </c>
      <c r="H4927" s="7">
        <v>840714</v>
      </c>
      <c r="I4927" s="5">
        <v>1</v>
      </c>
      <c r="J4927" s="5">
        <v>1</v>
      </c>
      <c r="K4927" s="5" t="s">
        <v>31394</v>
      </c>
      <c r="L4927" s="5">
        <v>1.4999999999999999E-2</v>
      </c>
      <c r="M4927" s="8">
        <v>957472278</v>
      </c>
      <c r="N4927" s="8"/>
      <c r="O4927" s="8"/>
      <c r="P4927" s="8"/>
      <c r="Q4927" s="8"/>
      <c r="R4927" s="5" t="s">
        <v>417</v>
      </c>
      <c r="S4927" s="5" t="s">
        <v>417</v>
      </c>
      <c r="T4927" s="5" t="s">
        <v>417</v>
      </c>
      <c r="U4927" s="5" t="s">
        <v>417</v>
      </c>
      <c r="V4927" s="5" t="s">
        <v>417</v>
      </c>
      <c r="W4927" s="5" t="s">
        <v>417</v>
      </c>
      <c r="X4927" s="5" t="s">
        <v>417</v>
      </c>
      <c r="Y4927" s="5" t="s">
        <v>417</v>
      </c>
      <c r="Z4927" s="5" t="s">
        <v>417</v>
      </c>
      <c r="AA4927" s="5" t="s">
        <v>417</v>
      </c>
      <c r="AB4927" s="5"/>
      <c r="AC4927" s="5"/>
      <c r="AD4927" s="5"/>
      <c r="AE4927" s="5"/>
      <c r="AF4927" s="5"/>
    </row>
    <row r="4928" spans="1:32" hidden="1">
      <c r="A4928" s="5" t="s">
        <v>31395</v>
      </c>
      <c r="B4928" s="5" t="str">
        <f>IF(COUNTIF('Leads Priorizados INT'!M:M,A4928)&gt;0,"Sí","No")</f>
        <v>No</v>
      </c>
      <c r="C4928">
        <v>0</v>
      </c>
      <c r="D4928" s="6" t="s">
        <v>414</v>
      </c>
      <c r="E4928" s="5" t="s">
        <v>31396</v>
      </c>
      <c r="F4928" s="5" t="s">
        <v>431</v>
      </c>
      <c r="G4928" s="5" t="s">
        <v>2206</v>
      </c>
      <c r="H4928" s="7">
        <v>669087</v>
      </c>
      <c r="I4928" s="5">
        <v>2</v>
      </c>
      <c r="J4928" s="5">
        <v>2</v>
      </c>
      <c r="K4928" s="5" t="s">
        <v>31397</v>
      </c>
      <c r="L4928" s="5">
        <v>1.4999999999999999E-2</v>
      </c>
      <c r="M4928" s="8"/>
      <c r="N4928" s="8"/>
      <c r="O4928" s="8"/>
      <c r="P4928" s="8"/>
      <c r="Q4928" s="8"/>
      <c r="R4928" s="5" t="s">
        <v>417</v>
      </c>
      <c r="S4928" s="5" t="s">
        <v>417</v>
      </c>
      <c r="T4928" s="5" t="s">
        <v>417</v>
      </c>
      <c r="U4928" s="5" t="s">
        <v>417</v>
      </c>
      <c r="V4928" s="5" t="s">
        <v>417</v>
      </c>
      <c r="W4928" s="5" t="s">
        <v>417</v>
      </c>
      <c r="X4928" s="5" t="s">
        <v>417</v>
      </c>
      <c r="Y4928" s="5" t="s">
        <v>417</v>
      </c>
      <c r="Z4928" s="5" t="s">
        <v>417</v>
      </c>
      <c r="AA4928" s="5" t="s">
        <v>417</v>
      </c>
      <c r="AB4928" s="5"/>
      <c r="AC4928" s="5"/>
      <c r="AD4928" s="5"/>
      <c r="AE4928" s="5"/>
      <c r="AF4928" s="5"/>
    </row>
    <row r="4929" spans="1:32" hidden="1">
      <c r="A4929" s="5" t="s">
        <v>31398</v>
      </c>
      <c r="B4929" s="5" t="str">
        <f>IF(COUNTIF('Leads Priorizados INT'!M:M,A4929)&gt;0,"Sí","No")</f>
        <v>No</v>
      </c>
      <c r="C4929">
        <v>0</v>
      </c>
      <c r="D4929" s="6" t="s">
        <v>414</v>
      </c>
      <c r="E4929" s="5" t="s">
        <v>31399</v>
      </c>
      <c r="F4929" s="5" t="s">
        <v>931</v>
      </c>
      <c r="G4929" s="5" t="s">
        <v>31400</v>
      </c>
      <c r="H4929" s="7">
        <v>722374</v>
      </c>
      <c r="I4929" s="5">
        <v>1</v>
      </c>
      <c r="J4929" s="5">
        <v>1</v>
      </c>
      <c r="K4929" s="5" t="s">
        <v>31401</v>
      </c>
      <c r="L4929" s="5">
        <v>1.4999999999999999E-2</v>
      </c>
      <c r="M4929" s="8"/>
      <c r="N4929" s="8"/>
      <c r="O4929" s="8"/>
      <c r="P4929" s="8"/>
      <c r="Q4929" s="8"/>
      <c r="R4929" s="5" t="s">
        <v>417</v>
      </c>
      <c r="S4929" s="5" t="s">
        <v>417</v>
      </c>
      <c r="T4929" s="5" t="s">
        <v>417</v>
      </c>
      <c r="U4929" s="5" t="s">
        <v>417</v>
      </c>
      <c r="V4929" s="5" t="s">
        <v>417</v>
      </c>
      <c r="W4929" s="5" t="s">
        <v>417</v>
      </c>
      <c r="X4929" s="5" t="s">
        <v>417</v>
      </c>
      <c r="Y4929" s="5" t="s">
        <v>417</v>
      </c>
      <c r="Z4929" s="5" t="s">
        <v>417</v>
      </c>
      <c r="AA4929" s="5" t="s">
        <v>417</v>
      </c>
      <c r="AB4929" s="5"/>
      <c r="AC4929" s="5"/>
      <c r="AD4929" s="5"/>
      <c r="AE4929" s="5"/>
      <c r="AF4929" s="5"/>
    </row>
    <row r="4930" spans="1:32" hidden="1">
      <c r="A4930" s="5" t="s">
        <v>31402</v>
      </c>
      <c r="B4930" s="5" t="str">
        <f>IF(COUNTIF('Leads Priorizados INT'!M:M,A4930)&gt;0,"Sí","No")</f>
        <v>No</v>
      </c>
      <c r="C4930">
        <v>0</v>
      </c>
      <c r="D4930" s="6" t="s">
        <v>414</v>
      </c>
      <c r="E4930" s="5" t="s">
        <v>31403</v>
      </c>
      <c r="F4930" s="5" t="s">
        <v>152</v>
      </c>
      <c r="G4930" s="5" t="s">
        <v>619</v>
      </c>
      <c r="H4930" s="7">
        <v>756137</v>
      </c>
      <c r="I4930" s="5">
        <v>1</v>
      </c>
      <c r="J4930" s="5">
        <v>1</v>
      </c>
      <c r="K4930" s="5" t="s">
        <v>31404</v>
      </c>
      <c r="L4930" s="5">
        <v>1.4999999999999999E-2</v>
      </c>
      <c r="M4930" s="8">
        <v>918053435</v>
      </c>
      <c r="N4930" s="8"/>
      <c r="O4930" s="8"/>
      <c r="P4930" s="8"/>
      <c r="Q4930" s="8"/>
      <c r="R4930" s="5" t="s">
        <v>417</v>
      </c>
      <c r="S4930" s="5" t="s">
        <v>417</v>
      </c>
      <c r="T4930" s="5" t="s">
        <v>417</v>
      </c>
      <c r="U4930" s="5" t="s">
        <v>417</v>
      </c>
      <c r="V4930" s="5" t="s">
        <v>417</v>
      </c>
      <c r="W4930" s="5" t="s">
        <v>417</v>
      </c>
      <c r="X4930" s="5" t="s">
        <v>417</v>
      </c>
      <c r="Y4930" s="5" t="s">
        <v>417</v>
      </c>
      <c r="Z4930" s="5" t="s">
        <v>417</v>
      </c>
      <c r="AA4930" s="5" t="s">
        <v>417</v>
      </c>
      <c r="AB4930" s="5"/>
      <c r="AC4930" s="5"/>
      <c r="AD4930" s="5"/>
      <c r="AE4930" s="5"/>
      <c r="AF4930" s="5"/>
    </row>
    <row r="4931" spans="1:32" hidden="1">
      <c r="A4931" s="5" t="s">
        <v>31405</v>
      </c>
      <c r="B4931" s="5" t="str">
        <f>IF(COUNTIF('Leads Priorizados INT'!M:M,A4931)&gt;0,"Sí","No")</f>
        <v>No</v>
      </c>
      <c r="C4931">
        <v>0</v>
      </c>
      <c r="D4931" s="6" t="s">
        <v>414</v>
      </c>
      <c r="E4931" s="5" t="s">
        <v>31406</v>
      </c>
      <c r="F4931" s="5" t="s">
        <v>1065</v>
      </c>
      <c r="G4931" s="5" t="s">
        <v>12726</v>
      </c>
      <c r="H4931" s="7">
        <v>540439</v>
      </c>
      <c r="I4931" s="5">
        <v>4</v>
      </c>
      <c r="J4931" s="5">
        <v>2</v>
      </c>
      <c r="K4931" s="5" t="s">
        <v>31407</v>
      </c>
      <c r="L4931" s="5">
        <v>1.49E-2</v>
      </c>
      <c r="M4931" s="8"/>
      <c r="N4931" s="8"/>
      <c r="O4931" s="8"/>
      <c r="P4931" s="8"/>
      <c r="Q4931" s="8"/>
      <c r="R4931" s="5" t="s">
        <v>417</v>
      </c>
      <c r="S4931" s="5" t="s">
        <v>417</v>
      </c>
      <c r="T4931" s="5" t="s">
        <v>417</v>
      </c>
      <c r="U4931" s="5" t="s">
        <v>417</v>
      </c>
      <c r="V4931" s="5" t="s">
        <v>417</v>
      </c>
      <c r="W4931" s="5" t="s">
        <v>417</v>
      </c>
      <c r="X4931" s="5" t="s">
        <v>417</v>
      </c>
      <c r="Y4931" s="5" t="s">
        <v>417</v>
      </c>
      <c r="Z4931" s="5" t="s">
        <v>417</v>
      </c>
      <c r="AA4931" s="5" t="s">
        <v>417</v>
      </c>
      <c r="AB4931" s="5"/>
      <c r="AC4931" s="5"/>
      <c r="AD4931" s="5"/>
      <c r="AE4931" s="5"/>
      <c r="AF4931" s="5"/>
    </row>
    <row r="4932" spans="1:32">
      <c r="A4932" s="5" t="s">
        <v>31408</v>
      </c>
      <c r="B4932" s="5" t="str">
        <f>IF(COUNTIF('Leads Priorizados INT'!M:M,A4932)&gt;0,"Sí","No")</f>
        <v>No</v>
      </c>
      <c r="C4932">
        <v>1</v>
      </c>
      <c r="D4932" s="6" t="s">
        <v>414</v>
      </c>
      <c r="E4932" s="5" t="s">
        <v>31409</v>
      </c>
      <c r="F4932" s="5" t="s">
        <v>1118</v>
      </c>
      <c r="G4932" s="5" t="s">
        <v>31165</v>
      </c>
      <c r="H4932" s="7">
        <v>971543</v>
      </c>
      <c r="I4932" s="5">
        <v>1</v>
      </c>
      <c r="J4932" s="5">
        <v>1</v>
      </c>
      <c r="K4932" s="5" t="s">
        <v>31410</v>
      </c>
      <c r="L4932" s="5">
        <v>1.49E-2</v>
      </c>
      <c r="M4932" s="8"/>
      <c r="N4932" s="8"/>
      <c r="O4932" s="8"/>
      <c r="P4932" s="8"/>
      <c r="Q4932" s="8"/>
      <c r="R4932" s="5" t="s">
        <v>417</v>
      </c>
      <c r="S4932" s="5" t="s">
        <v>417</v>
      </c>
      <c r="T4932" s="5" t="s">
        <v>417</v>
      </c>
      <c r="U4932" s="5" t="s">
        <v>417</v>
      </c>
      <c r="V4932" s="5" t="s">
        <v>417</v>
      </c>
      <c r="W4932" s="5" t="s">
        <v>417</v>
      </c>
      <c r="X4932" s="5" t="s">
        <v>417</v>
      </c>
      <c r="Y4932" s="5" t="s">
        <v>417</v>
      </c>
      <c r="Z4932" s="5" t="s">
        <v>417</v>
      </c>
      <c r="AA4932" s="5" t="s">
        <v>417</v>
      </c>
      <c r="AB4932" s="5"/>
      <c r="AC4932" s="5"/>
      <c r="AD4932" s="5"/>
      <c r="AE4932" s="5"/>
      <c r="AF4932" s="5"/>
    </row>
    <row r="4933" spans="1:32">
      <c r="A4933" s="5" t="s">
        <v>31411</v>
      </c>
      <c r="B4933" s="5" t="str">
        <f>IF(COUNTIF('Leads Priorizados INT'!M:M,A4933)&gt;0,"Sí","No")</f>
        <v>No</v>
      </c>
      <c r="C4933">
        <v>1</v>
      </c>
      <c r="D4933" s="6" t="s">
        <v>414</v>
      </c>
      <c r="E4933" s="5" t="s">
        <v>31412</v>
      </c>
      <c r="F4933" s="5" t="s">
        <v>3740</v>
      </c>
      <c r="G4933" s="5" t="s">
        <v>3741</v>
      </c>
      <c r="H4933" s="7">
        <v>751084</v>
      </c>
      <c r="I4933" s="5">
        <v>2</v>
      </c>
      <c r="J4933" s="5">
        <v>1</v>
      </c>
      <c r="K4933" s="5" t="s">
        <v>31413</v>
      </c>
      <c r="L4933" s="5">
        <v>1.4800000000000001E-2</v>
      </c>
      <c r="M4933" s="8"/>
      <c r="N4933" s="8"/>
      <c r="O4933" s="8"/>
      <c r="P4933" s="8"/>
      <c r="Q4933" s="8"/>
      <c r="R4933" s="5" t="s">
        <v>417</v>
      </c>
      <c r="S4933" s="5" t="s">
        <v>417</v>
      </c>
      <c r="T4933" s="5" t="s">
        <v>417</v>
      </c>
      <c r="U4933" s="5" t="s">
        <v>417</v>
      </c>
      <c r="V4933" s="5" t="s">
        <v>417</v>
      </c>
      <c r="W4933" s="5" t="s">
        <v>417</v>
      </c>
      <c r="X4933" s="5" t="s">
        <v>417</v>
      </c>
      <c r="Y4933" s="5" t="s">
        <v>417</v>
      </c>
      <c r="Z4933" s="5" t="s">
        <v>417</v>
      </c>
      <c r="AA4933" s="5" t="s">
        <v>417</v>
      </c>
      <c r="AB4933" s="5"/>
      <c r="AC4933" s="5"/>
      <c r="AD4933" s="5"/>
      <c r="AE4933" s="5"/>
      <c r="AF4933" s="5"/>
    </row>
    <row r="4934" spans="1:32" hidden="1">
      <c r="A4934" s="5" t="s">
        <v>31414</v>
      </c>
      <c r="B4934" s="5" t="str">
        <f>IF(COUNTIF('Leads Priorizados INT'!M:M,A4934)&gt;0,"Sí","No")</f>
        <v>No</v>
      </c>
      <c r="C4934">
        <v>0</v>
      </c>
      <c r="D4934" s="6" t="s">
        <v>414</v>
      </c>
      <c r="E4934" s="5" t="s">
        <v>31415</v>
      </c>
      <c r="F4934" s="5" t="s">
        <v>431</v>
      </c>
      <c r="G4934" s="5" t="s">
        <v>2669</v>
      </c>
      <c r="H4934" s="7">
        <v>4291613</v>
      </c>
      <c r="I4934" s="5">
        <v>1</v>
      </c>
      <c r="J4934" s="5">
        <v>1</v>
      </c>
      <c r="K4934" s="5" t="s">
        <v>31416</v>
      </c>
      <c r="L4934" s="5">
        <v>1.4800000000000001E-2</v>
      </c>
      <c r="M4934" s="8"/>
      <c r="N4934" s="8"/>
      <c r="O4934" s="8"/>
      <c r="P4934" s="8"/>
      <c r="Q4934" s="8"/>
      <c r="R4934" s="5" t="s">
        <v>417</v>
      </c>
      <c r="S4934" s="5" t="s">
        <v>417</v>
      </c>
      <c r="T4934" s="5" t="s">
        <v>417</v>
      </c>
      <c r="U4934" s="5" t="s">
        <v>417</v>
      </c>
      <c r="V4934" s="5" t="s">
        <v>417</v>
      </c>
      <c r="W4934" s="5" t="s">
        <v>417</v>
      </c>
      <c r="X4934" s="5" t="s">
        <v>417</v>
      </c>
      <c r="Y4934" s="5" t="s">
        <v>417</v>
      </c>
      <c r="Z4934" s="5" t="s">
        <v>417</v>
      </c>
      <c r="AA4934" s="5" t="s">
        <v>417</v>
      </c>
      <c r="AB4934" s="5"/>
      <c r="AC4934" s="5"/>
      <c r="AD4934" s="5"/>
      <c r="AE4934" s="5"/>
      <c r="AF4934" s="5"/>
    </row>
    <row r="4935" spans="1:32" hidden="1">
      <c r="A4935" s="5" t="s">
        <v>31417</v>
      </c>
      <c r="B4935" s="5" t="str">
        <f>IF(COUNTIF('Leads Priorizados INT'!M:M,A4935)&gt;0,"Sí","No")</f>
        <v>No</v>
      </c>
      <c r="C4935">
        <v>0</v>
      </c>
      <c r="D4935" s="6" t="s">
        <v>414</v>
      </c>
      <c r="E4935" s="5" t="s">
        <v>31418</v>
      </c>
      <c r="F4935" s="5" t="s">
        <v>431</v>
      </c>
      <c r="G4935" s="5" t="s">
        <v>2465</v>
      </c>
      <c r="H4935" s="7">
        <v>2412829</v>
      </c>
      <c r="I4935" s="5">
        <v>12</v>
      </c>
      <c r="J4935" s="5">
        <v>1</v>
      </c>
      <c r="K4935" s="5" t="s">
        <v>31419</v>
      </c>
      <c r="L4935" s="5">
        <v>1.4800000000000001E-2</v>
      </c>
      <c r="M4935" s="8">
        <v>935183775</v>
      </c>
      <c r="N4935" s="8"/>
      <c r="O4935" s="8"/>
      <c r="P4935" s="8"/>
      <c r="Q4935" s="8"/>
      <c r="R4935" s="5" t="s">
        <v>417</v>
      </c>
      <c r="S4935" s="5" t="s">
        <v>417</v>
      </c>
      <c r="T4935" s="5" t="s">
        <v>417</v>
      </c>
      <c r="U4935" s="5" t="s">
        <v>417</v>
      </c>
      <c r="V4935" s="5" t="s">
        <v>417</v>
      </c>
      <c r="W4935" s="5" t="s">
        <v>417</v>
      </c>
      <c r="X4935" s="5" t="s">
        <v>417</v>
      </c>
      <c r="Y4935" s="5" t="s">
        <v>417</v>
      </c>
      <c r="Z4935" s="5" t="s">
        <v>417</v>
      </c>
      <c r="AA4935" s="5" t="s">
        <v>417</v>
      </c>
      <c r="AB4935" s="5"/>
      <c r="AC4935" s="5"/>
      <c r="AD4935" s="5"/>
      <c r="AE4935" s="5"/>
      <c r="AF4935" s="5"/>
    </row>
    <row r="4936" spans="1:32" hidden="1">
      <c r="A4936" s="5" t="s">
        <v>31420</v>
      </c>
      <c r="B4936" s="5" t="str">
        <f>IF(COUNTIF('Leads Priorizados INT'!M:M,A4936)&gt;0,"Sí","No")</f>
        <v>No</v>
      </c>
      <c r="C4936">
        <v>0</v>
      </c>
      <c r="D4936" s="6" t="s">
        <v>414</v>
      </c>
      <c r="E4936" s="5" t="s">
        <v>31421</v>
      </c>
      <c r="F4936" s="5" t="s">
        <v>431</v>
      </c>
      <c r="G4936" s="5" t="s">
        <v>31422</v>
      </c>
      <c r="H4936" s="7">
        <v>462333</v>
      </c>
      <c r="I4936" s="5">
        <v>4</v>
      </c>
      <c r="J4936" s="5">
        <v>1</v>
      </c>
      <c r="K4936" s="5" t="s">
        <v>31423</v>
      </c>
      <c r="L4936" s="5">
        <v>1.4800000000000001E-2</v>
      </c>
      <c r="M4936" s="8"/>
      <c r="N4936" s="8"/>
      <c r="O4936" s="8"/>
      <c r="P4936" s="8"/>
      <c r="Q4936" s="8"/>
      <c r="R4936" s="5" t="s">
        <v>417</v>
      </c>
      <c r="S4936" s="5" t="s">
        <v>417</v>
      </c>
      <c r="T4936" s="5" t="s">
        <v>417</v>
      </c>
      <c r="U4936" s="5" t="s">
        <v>417</v>
      </c>
      <c r="V4936" s="5" t="s">
        <v>417</v>
      </c>
      <c r="W4936" s="5" t="s">
        <v>417</v>
      </c>
      <c r="X4936" s="5" t="s">
        <v>417</v>
      </c>
      <c r="Y4936" s="5" t="s">
        <v>417</v>
      </c>
      <c r="Z4936" s="5" t="s">
        <v>417</v>
      </c>
      <c r="AA4936" s="5" t="s">
        <v>417</v>
      </c>
      <c r="AB4936" s="5"/>
      <c r="AC4936" s="5"/>
      <c r="AD4936" s="5"/>
      <c r="AE4936" s="5"/>
      <c r="AF4936" s="5"/>
    </row>
    <row r="4937" spans="1:32" hidden="1">
      <c r="A4937" s="5" t="s">
        <v>31424</v>
      </c>
      <c r="B4937" s="5" t="str">
        <f>IF(COUNTIF('Leads Priorizados INT'!M:M,A4937)&gt;0,"Sí","No")</f>
        <v>No</v>
      </c>
      <c r="C4937">
        <v>0</v>
      </c>
      <c r="D4937" s="6" t="s">
        <v>414</v>
      </c>
      <c r="E4937" s="5" t="s">
        <v>31425</v>
      </c>
      <c r="F4937" s="5" t="s">
        <v>152</v>
      </c>
      <c r="G4937" s="5" t="s">
        <v>9393</v>
      </c>
      <c r="H4937" s="7">
        <v>1068828</v>
      </c>
      <c r="I4937" s="5">
        <v>3</v>
      </c>
      <c r="J4937" s="5">
        <v>1</v>
      </c>
      <c r="K4937" s="5" t="s">
        <v>31426</v>
      </c>
      <c r="L4937" s="5">
        <v>1.47E-2</v>
      </c>
      <c r="M4937" s="8">
        <v>918164366</v>
      </c>
      <c r="N4937" s="8">
        <v>916162855</v>
      </c>
      <c r="O4937" s="8"/>
      <c r="P4937" s="8"/>
      <c r="Q4937" s="8"/>
      <c r="R4937" s="5" t="s">
        <v>417</v>
      </c>
      <c r="S4937" s="5" t="s">
        <v>417</v>
      </c>
      <c r="T4937" s="5" t="s">
        <v>417</v>
      </c>
      <c r="U4937" s="5" t="s">
        <v>417</v>
      </c>
      <c r="V4937" s="5" t="s">
        <v>417</v>
      </c>
      <c r="W4937" s="5" t="s">
        <v>417</v>
      </c>
      <c r="X4937" s="5" t="s">
        <v>417</v>
      </c>
      <c r="Y4937" s="5" t="s">
        <v>417</v>
      </c>
      <c r="Z4937" s="5" t="s">
        <v>417</v>
      </c>
      <c r="AA4937" s="5" t="s">
        <v>417</v>
      </c>
      <c r="AB4937" s="5" t="s">
        <v>31427</v>
      </c>
      <c r="AC4937" s="5"/>
      <c r="AD4937" s="5"/>
      <c r="AE4937" s="5"/>
      <c r="AF4937" s="5"/>
    </row>
    <row r="4938" spans="1:32" hidden="1">
      <c r="A4938" s="5" t="s">
        <v>31428</v>
      </c>
      <c r="B4938" s="5" t="str">
        <f>IF(COUNTIF('Leads Priorizados INT'!M:M,A4938)&gt;0,"Sí","No")</f>
        <v>No</v>
      </c>
      <c r="C4938">
        <v>0</v>
      </c>
      <c r="D4938" s="6" t="s">
        <v>414</v>
      </c>
      <c r="E4938" s="5" t="s">
        <v>31429</v>
      </c>
      <c r="F4938" s="5" t="s">
        <v>431</v>
      </c>
      <c r="G4938" s="5" t="s">
        <v>2716</v>
      </c>
      <c r="H4938" s="7">
        <v>446420</v>
      </c>
      <c r="I4938" s="5">
        <v>1</v>
      </c>
      <c r="J4938" s="5">
        <v>1</v>
      </c>
      <c r="K4938" s="5" t="s">
        <v>31430</v>
      </c>
      <c r="L4938" s="5">
        <v>1.47E-2</v>
      </c>
      <c r="M4938" s="8"/>
      <c r="N4938" s="8"/>
      <c r="O4938" s="8"/>
      <c r="P4938" s="8"/>
      <c r="Q4938" s="8"/>
      <c r="R4938" s="5" t="s">
        <v>417</v>
      </c>
      <c r="S4938" s="5" t="s">
        <v>417</v>
      </c>
      <c r="T4938" s="5" t="s">
        <v>417</v>
      </c>
      <c r="U4938" s="5" t="s">
        <v>417</v>
      </c>
      <c r="V4938" s="5" t="s">
        <v>417</v>
      </c>
      <c r="W4938" s="5" t="s">
        <v>417</v>
      </c>
      <c r="X4938" s="5" t="s">
        <v>417</v>
      </c>
      <c r="Y4938" s="5" t="s">
        <v>417</v>
      </c>
      <c r="Z4938" s="5" t="s">
        <v>417</v>
      </c>
      <c r="AA4938" s="5" t="s">
        <v>417</v>
      </c>
      <c r="AB4938" s="5"/>
      <c r="AC4938" s="5"/>
      <c r="AD4938" s="5"/>
      <c r="AE4938" s="5"/>
      <c r="AF4938" s="5"/>
    </row>
    <row r="4939" spans="1:32">
      <c r="A4939" s="5" t="s">
        <v>31431</v>
      </c>
      <c r="B4939" s="5" t="str">
        <f>IF(COUNTIF('Leads Priorizados INT'!M:M,A4939)&gt;0,"Sí","No")</f>
        <v>No</v>
      </c>
      <c r="C4939">
        <v>1</v>
      </c>
      <c r="D4939" s="6" t="s">
        <v>414</v>
      </c>
      <c r="E4939" s="5" t="s">
        <v>31432</v>
      </c>
      <c r="F4939" s="5" t="s">
        <v>700</v>
      </c>
      <c r="G4939" s="5" t="s">
        <v>3497</v>
      </c>
      <c r="H4939" s="7">
        <v>980394</v>
      </c>
      <c r="I4939" s="5">
        <v>8</v>
      </c>
      <c r="J4939" s="5">
        <v>1</v>
      </c>
      <c r="K4939" s="5" t="s">
        <v>31433</v>
      </c>
      <c r="L4939" s="5">
        <v>1.46E-2</v>
      </c>
      <c r="M4939" s="8"/>
      <c r="N4939" s="8"/>
      <c r="O4939" s="8"/>
      <c r="P4939" s="8"/>
      <c r="Q4939" s="8"/>
      <c r="R4939" s="5" t="s">
        <v>417</v>
      </c>
      <c r="S4939" s="5" t="s">
        <v>417</v>
      </c>
      <c r="T4939" s="5" t="s">
        <v>417</v>
      </c>
      <c r="U4939" s="5" t="s">
        <v>417</v>
      </c>
      <c r="V4939" s="5" t="s">
        <v>417</v>
      </c>
      <c r="W4939" s="5" t="s">
        <v>417</v>
      </c>
      <c r="X4939" s="5" t="s">
        <v>417</v>
      </c>
      <c r="Y4939" s="5" t="s">
        <v>417</v>
      </c>
      <c r="Z4939" s="5" t="s">
        <v>417</v>
      </c>
      <c r="AA4939" s="5" t="s">
        <v>417</v>
      </c>
      <c r="AB4939" s="5"/>
      <c r="AC4939" s="5"/>
      <c r="AD4939" s="5"/>
      <c r="AE4939" s="5"/>
      <c r="AF4939" s="5"/>
    </row>
    <row r="4940" spans="1:32" hidden="1">
      <c r="A4940" s="5" t="s">
        <v>31434</v>
      </c>
      <c r="B4940" s="5" t="str">
        <f>IF(COUNTIF('Leads Priorizados INT'!M:M,A4940)&gt;0,"Sí","No")</f>
        <v>No</v>
      </c>
      <c r="C4940">
        <v>0</v>
      </c>
      <c r="D4940" s="6" t="s">
        <v>414</v>
      </c>
      <c r="E4940" s="5" t="s">
        <v>31435</v>
      </c>
      <c r="F4940" s="5" t="s">
        <v>2926</v>
      </c>
      <c r="G4940" s="5" t="s">
        <v>10197</v>
      </c>
      <c r="H4940" s="7">
        <v>335517</v>
      </c>
      <c r="I4940" s="5">
        <v>3</v>
      </c>
      <c r="J4940" s="5">
        <v>1</v>
      </c>
      <c r="K4940" s="5" t="s">
        <v>31436</v>
      </c>
      <c r="L4940" s="5">
        <v>1.46E-2</v>
      </c>
      <c r="M4940" s="8"/>
      <c r="N4940" s="8"/>
      <c r="O4940" s="8"/>
      <c r="P4940" s="8"/>
      <c r="Q4940" s="8"/>
      <c r="R4940" s="5" t="s">
        <v>417</v>
      </c>
      <c r="S4940" s="5" t="s">
        <v>417</v>
      </c>
      <c r="T4940" s="5" t="s">
        <v>417</v>
      </c>
      <c r="U4940" s="5" t="s">
        <v>417</v>
      </c>
      <c r="V4940" s="5" t="s">
        <v>417</v>
      </c>
      <c r="W4940" s="5" t="s">
        <v>417</v>
      </c>
      <c r="X4940" s="5" t="s">
        <v>417</v>
      </c>
      <c r="Y4940" s="5" t="s">
        <v>417</v>
      </c>
      <c r="Z4940" s="5" t="s">
        <v>417</v>
      </c>
      <c r="AA4940" s="5" t="s">
        <v>417</v>
      </c>
      <c r="AB4940" s="5"/>
      <c r="AC4940" s="5"/>
      <c r="AD4940" s="5"/>
      <c r="AE4940" s="5"/>
      <c r="AF4940" s="5"/>
    </row>
    <row r="4941" spans="1:32" hidden="1">
      <c r="A4941" s="5" t="s">
        <v>31437</v>
      </c>
      <c r="B4941" s="5" t="str">
        <f>IF(COUNTIF('Leads Priorizados INT'!M:M,A4941)&gt;0,"Sí","No")</f>
        <v>No</v>
      </c>
      <c r="C4941">
        <v>0</v>
      </c>
      <c r="D4941" s="6" t="s">
        <v>430</v>
      </c>
      <c r="E4941" s="5" t="s">
        <v>31438</v>
      </c>
      <c r="F4941" s="5" t="s">
        <v>769</v>
      </c>
      <c r="G4941" s="5" t="s">
        <v>25985</v>
      </c>
      <c r="H4941" s="7">
        <v>328730</v>
      </c>
      <c r="I4941" s="5">
        <v>8</v>
      </c>
      <c r="J4941" s="5">
        <v>5</v>
      </c>
      <c r="K4941" s="5" t="s">
        <v>31439</v>
      </c>
      <c r="L4941" s="5">
        <v>1.46E-2</v>
      </c>
      <c r="M4941" s="8">
        <v>922091936</v>
      </c>
      <c r="N4941" s="8">
        <v>922227196</v>
      </c>
      <c r="O4941" s="8">
        <v>922194763</v>
      </c>
      <c r="P4941" s="8">
        <v>639606531</v>
      </c>
      <c r="Q4941" s="8">
        <v>633088022</v>
      </c>
      <c r="R4941" s="5" t="s">
        <v>417</v>
      </c>
      <c r="S4941" s="5" t="s">
        <v>417</v>
      </c>
      <c r="T4941" s="5" t="s">
        <v>417</v>
      </c>
      <c r="U4941" s="5" t="s">
        <v>417</v>
      </c>
      <c r="V4941" s="5" t="s">
        <v>417</v>
      </c>
      <c r="W4941" s="5" t="s">
        <v>417</v>
      </c>
      <c r="X4941" s="5" t="s">
        <v>417</v>
      </c>
      <c r="Y4941" s="5" t="s">
        <v>417</v>
      </c>
      <c r="Z4941" s="5" t="s">
        <v>417</v>
      </c>
      <c r="AA4941" s="5" t="s">
        <v>417</v>
      </c>
      <c r="AB4941" s="5"/>
      <c r="AC4941" s="5"/>
      <c r="AD4941" s="5"/>
      <c r="AE4941" s="5"/>
      <c r="AF4941" s="5"/>
    </row>
    <row r="4942" spans="1:32" hidden="1">
      <c r="A4942" s="5" t="s">
        <v>31440</v>
      </c>
      <c r="B4942" s="5" t="str">
        <f>IF(COUNTIF('Leads Priorizados INT'!M:M,A4942)&gt;0,"Sí","No")</f>
        <v>No</v>
      </c>
      <c r="C4942">
        <v>0</v>
      </c>
      <c r="D4942" s="6" t="s">
        <v>414</v>
      </c>
      <c r="E4942" s="5" t="s">
        <v>31441</v>
      </c>
      <c r="F4942" s="5" t="s">
        <v>152</v>
      </c>
      <c r="G4942" s="5" t="s">
        <v>1758</v>
      </c>
      <c r="H4942" s="7">
        <v>942546</v>
      </c>
      <c r="I4942" s="5">
        <v>2</v>
      </c>
      <c r="J4942" s="5">
        <v>1</v>
      </c>
      <c r="K4942" s="5" t="s">
        <v>31442</v>
      </c>
      <c r="L4942" s="5">
        <v>1.46E-2</v>
      </c>
      <c r="M4942" s="8"/>
      <c r="N4942" s="8"/>
      <c r="O4942" s="8"/>
      <c r="P4942" s="8"/>
      <c r="Q4942" s="8"/>
      <c r="R4942" s="5" t="s">
        <v>417</v>
      </c>
      <c r="S4942" s="5" t="s">
        <v>417</v>
      </c>
      <c r="T4942" s="5" t="s">
        <v>417</v>
      </c>
      <c r="U4942" s="5" t="s">
        <v>417</v>
      </c>
      <c r="V4942" s="5" t="s">
        <v>417</v>
      </c>
      <c r="W4942" s="5" t="s">
        <v>417</v>
      </c>
      <c r="X4942" s="5" t="s">
        <v>417</v>
      </c>
      <c r="Y4942" s="5" t="s">
        <v>417</v>
      </c>
      <c r="Z4942" s="5" t="s">
        <v>417</v>
      </c>
      <c r="AA4942" s="5" t="s">
        <v>417</v>
      </c>
      <c r="AB4942" s="5"/>
      <c r="AC4942" s="5"/>
      <c r="AD4942" s="5"/>
      <c r="AE4942" s="5"/>
      <c r="AF4942" s="5"/>
    </row>
    <row r="4943" spans="1:32" hidden="1">
      <c r="A4943" s="5" t="s">
        <v>31443</v>
      </c>
      <c r="B4943" s="5" t="str">
        <f>IF(COUNTIF('Leads Priorizados INT'!M:M,A4943)&gt;0,"Sí","No")</f>
        <v>No</v>
      </c>
      <c r="C4943">
        <v>0</v>
      </c>
      <c r="D4943" s="6" t="s">
        <v>414</v>
      </c>
      <c r="E4943" s="5" t="s">
        <v>31444</v>
      </c>
      <c r="F4943" s="5" t="s">
        <v>152</v>
      </c>
      <c r="G4943" s="5" t="s">
        <v>1758</v>
      </c>
      <c r="H4943" s="7">
        <v>313703</v>
      </c>
      <c r="I4943" s="5">
        <v>1</v>
      </c>
      <c r="J4943" s="5">
        <v>1</v>
      </c>
      <c r="K4943" s="5" t="s">
        <v>31445</v>
      </c>
      <c r="L4943" s="5">
        <v>1.46E-2</v>
      </c>
      <c r="M4943" s="8"/>
      <c r="N4943" s="8"/>
      <c r="O4943" s="8"/>
      <c r="P4943" s="8"/>
      <c r="Q4943" s="8"/>
      <c r="R4943" s="5" t="s">
        <v>417</v>
      </c>
      <c r="S4943" s="5" t="s">
        <v>417</v>
      </c>
      <c r="T4943" s="5" t="s">
        <v>417</v>
      </c>
      <c r="U4943" s="5" t="s">
        <v>417</v>
      </c>
      <c r="V4943" s="5" t="s">
        <v>417</v>
      </c>
      <c r="W4943" s="5" t="s">
        <v>417</v>
      </c>
      <c r="X4943" s="5" t="s">
        <v>417</v>
      </c>
      <c r="Y4943" s="5" t="s">
        <v>417</v>
      </c>
      <c r="Z4943" s="5" t="s">
        <v>417</v>
      </c>
      <c r="AA4943" s="5" t="s">
        <v>417</v>
      </c>
      <c r="AB4943" s="5"/>
      <c r="AC4943" s="5"/>
      <c r="AD4943" s="5"/>
      <c r="AE4943" s="5"/>
      <c r="AF4943" s="5"/>
    </row>
    <row r="4944" spans="1:32">
      <c r="A4944" s="5" t="s">
        <v>31446</v>
      </c>
      <c r="B4944" s="5" t="str">
        <f>IF(COUNTIF('Leads Priorizados INT'!M:M,A4944)&gt;0,"Sí","No")</f>
        <v>No</v>
      </c>
      <c r="C4944">
        <v>1</v>
      </c>
      <c r="D4944" s="6" t="s">
        <v>414</v>
      </c>
      <c r="E4944" s="5" t="s">
        <v>31447</v>
      </c>
      <c r="F4944" s="5" t="s">
        <v>873</v>
      </c>
      <c r="G4944" s="5" t="s">
        <v>22024</v>
      </c>
      <c r="H4944" s="7">
        <v>604921</v>
      </c>
      <c r="I4944" s="5">
        <v>1</v>
      </c>
      <c r="J4944" s="5">
        <v>2</v>
      </c>
      <c r="K4944" s="5" t="s">
        <v>31448</v>
      </c>
      <c r="L4944" s="5">
        <v>1.46E-2</v>
      </c>
      <c r="M4944" s="8">
        <v>952800752</v>
      </c>
      <c r="N4944" s="8">
        <v>952794414</v>
      </c>
      <c r="O4944" s="8">
        <v>626441523</v>
      </c>
      <c r="P4944" s="8">
        <v>625167009</v>
      </c>
      <c r="Q4944" s="8">
        <v>696609444</v>
      </c>
      <c r="R4944" s="5" t="s">
        <v>417</v>
      </c>
      <c r="S4944" s="5" t="s">
        <v>417</v>
      </c>
      <c r="T4944" s="5" t="s">
        <v>417</v>
      </c>
      <c r="U4944" s="5" t="s">
        <v>417</v>
      </c>
      <c r="V4944" s="5" t="s">
        <v>417</v>
      </c>
      <c r="W4944" s="5" t="s">
        <v>417</v>
      </c>
      <c r="X4944" s="5" t="s">
        <v>417</v>
      </c>
      <c r="Y4944" s="5" t="s">
        <v>417</v>
      </c>
      <c r="Z4944" s="5" t="s">
        <v>417</v>
      </c>
      <c r="AA4944" s="5" t="s">
        <v>417</v>
      </c>
      <c r="AB4944" s="5"/>
      <c r="AC4944" s="5"/>
      <c r="AD4944" s="5"/>
      <c r="AE4944" s="5"/>
      <c r="AF4944" s="5"/>
    </row>
    <row r="4945" spans="1:32" hidden="1">
      <c r="A4945" s="5" t="s">
        <v>31449</v>
      </c>
      <c r="B4945" s="5" t="str">
        <f>IF(COUNTIF('Leads Priorizados INT'!M:M,A4945)&gt;0,"Sí","No")</f>
        <v>No</v>
      </c>
      <c r="C4945">
        <v>0</v>
      </c>
      <c r="D4945" s="6" t="s">
        <v>414</v>
      </c>
      <c r="E4945" s="5" t="s">
        <v>31450</v>
      </c>
      <c r="F4945" s="5" t="s">
        <v>2007</v>
      </c>
      <c r="G4945" s="5" t="s">
        <v>17921</v>
      </c>
      <c r="H4945" s="7">
        <v>435406</v>
      </c>
      <c r="I4945" s="5">
        <v>12</v>
      </c>
      <c r="J4945" s="5">
        <v>1</v>
      </c>
      <c r="K4945" s="5" t="s">
        <v>31451</v>
      </c>
      <c r="L4945" s="5">
        <v>1.4500000000000001E-2</v>
      </c>
      <c r="M4945" s="8">
        <v>655599442</v>
      </c>
      <c r="N4945" s="8"/>
      <c r="O4945" s="8"/>
      <c r="P4945" s="8"/>
      <c r="Q4945" s="8"/>
      <c r="R4945" s="5" t="s">
        <v>417</v>
      </c>
      <c r="S4945" s="5" t="s">
        <v>417</v>
      </c>
      <c r="T4945" s="5" t="s">
        <v>417</v>
      </c>
      <c r="U4945" s="5" t="s">
        <v>417</v>
      </c>
      <c r="V4945" s="5" t="s">
        <v>417</v>
      </c>
      <c r="W4945" s="5" t="s">
        <v>417</v>
      </c>
      <c r="X4945" s="5" t="s">
        <v>417</v>
      </c>
      <c r="Y4945" s="5" t="s">
        <v>417</v>
      </c>
      <c r="Z4945" s="5" t="s">
        <v>417</v>
      </c>
      <c r="AA4945" s="5" t="s">
        <v>417</v>
      </c>
      <c r="AB4945" s="5"/>
      <c r="AC4945" s="5"/>
      <c r="AD4945" s="5"/>
      <c r="AE4945" s="5"/>
      <c r="AF4945" s="5"/>
    </row>
    <row r="4946" spans="1:32" hidden="1">
      <c r="A4946" s="5" t="s">
        <v>31452</v>
      </c>
      <c r="B4946" s="5" t="str">
        <f>IF(COUNTIF('Leads Priorizados INT'!M:M,A4946)&gt;0,"Sí","No")</f>
        <v>No</v>
      </c>
      <c r="C4946">
        <v>0</v>
      </c>
      <c r="D4946" s="6" t="s">
        <v>414</v>
      </c>
      <c r="E4946" s="5" t="s">
        <v>31453</v>
      </c>
      <c r="F4946" s="5" t="s">
        <v>431</v>
      </c>
      <c r="G4946" s="5" t="s">
        <v>1186</v>
      </c>
      <c r="H4946" s="7">
        <v>884399</v>
      </c>
      <c r="I4946" s="5">
        <v>10</v>
      </c>
      <c r="J4946" s="5">
        <v>2</v>
      </c>
      <c r="K4946" s="5" t="s">
        <v>31454</v>
      </c>
      <c r="L4946" s="5">
        <v>1.4500000000000001E-2</v>
      </c>
      <c r="M4946" s="8"/>
      <c r="N4946" s="8"/>
      <c r="O4946" s="8"/>
      <c r="P4946" s="8"/>
      <c r="Q4946" s="8"/>
      <c r="R4946" s="5" t="s">
        <v>417</v>
      </c>
      <c r="S4946" s="5" t="s">
        <v>417</v>
      </c>
      <c r="T4946" s="5" t="s">
        <v>417</v>
      </c>
      <c r="U4946" s="5" t="s">
        <v>417</v>
      </c>
      <c r="V4946" s="5" t="s">
        <v>417</v>
      </c>
      <c r="W4946" s="5" t="s">
        <v>417</v>
      </c>
      <c r="X4946" s="5" t="s">
        <v>417</v>
      </c>
      <c r="Y4946" s="5" t="s">
        <v>417</v>
      </c>
      <c r="Z4946" s="5" t="s">
        <v>417</v>
      </c>
      <c r="AA4946" s="5" t="s">
        <v>417</v>
      </c>
      <c r="AB4946" s="5" t="s">
        <v>31455</v>
      </c>
      <c r="AC4946" s="5"/>
      <c r="AD4946" s="5"/>
      <c r="AE4946" s="5"/>
      <c r="AF4946" s="5"/>
    </row>
    <row r="4947" spans="1:32" hidden="1">
      <c r="A4947" s="5" t="s">
        <v>31457</v>
      </c>
      <c r="B4947" s="5" t="str">
        <f>IF(COUNTIF('Leads Priorizados INT'!M:M,A4947)&gt;0,"Sí","No")</f>
        <v>No</v>
      </c>
      <c r="C4947">
        <v>0</v>
      </c>
      <c r="D4947" s="6" t="s">
        <v>414</v>
      </c>
      <c r="E4947" s="5" t="s">
        <v>31458</v>
      </c>
      <c r="F4947" s="5" t="s">
        <v>152</v>
      </c>
      <c r="G4947" s="5" t="s">
        <v>3758</v>
      </c>
      <c r="H4947" s="7">
        <v>692129</v>
      </c>
      <c r="I4947" s="5">
        <v>3</v>
      </c>
      <c r="J4947" s="5">
        <v>2</v>
      </c>
      <c r="K4947" s="5" t="s">
        <v>31459</v>
      </c>
      <c r="L4947" s="5">
        <v>1.4500000000000001E-2</v>
      </c>
      <c r="M4947" s="8"/>
      <c r="N4947" s="8"/>
      <c r="O4947" s="8"/>
      <c r="P4947" s="8"/>
      <c r="Q4947" s="8"/>
      <c r="R4947" s="5" t="s">
        <v>417</v>
      </c>
      <c r="S4947" s="5" t="s">
        <v>417</v>
      </c>
      <c r="T4947" s="5" t="s">
        <v>417</v>
      </c>
      <c r="U4947" s="5" t="s">
        <v>417</v>
      </c>
      <c r="V4947" s="5" t="s">
        <v>417</v>
      </c>
      <c r="W4947" s="5" t="s">
        <v>417</v>
      </c>
      <c r="X4947" s="5" t="s">
        <v>417</v>
      </c>
      <c r="Y4947" s="5" t="s">
        <v>417</v>
      </c>
      <c r="Z4947" s="5" t="s">
        <v>417</v>
      </c>
      <c r="AA4947" s="5" t="s">
        <v>417</v>
      </c>
      <c r="AB4947" s="5"/>
      <c r="AC4947" s="5"/>
      <c r="AD4947" s="5"/>
      <c r="AE4947" s="5"/>
      <c r="AF4947" s="5"/>
    </row>
    <row r="4948" spans="1:32" hidden="1">
      <c r="A4948" s="5" t="s">
        <v>31460</v>
      </c>
      <c r="B4948" s="5" t="str">
        <f>IF(COUNTIF('Leads Priorizados INT'!M:M,A4948)&gt;0,"Sí","No")</f>
        <v>No</v>
      </c>
      <c r="C4948">
        <v>0</v>
      </c>
      <c r="D4948" s="6" t="s">
        <v>414</v>
      </c>
      <c r="E4948" s="5" t="s">
        <v>31461</v>
      </c>
      <c r="F4948" s="5" t="s">
        <v>152</v>
      </c>
      <c r="G4948" s="5" t="s">
        <v>9691</v>
      </c>
      <c r="H4948" s="7">
        <v>698429</v>
      </c>
      <c r="I4948" s="5">
        <v>1</v>
      </c>
      <c r="J4948" s="5">
        <v>1</v>
      </c>
      <c r="K4948" s="5" t="s">
        <v>31462</v>
      </c>
      <c r="L4948" s="5">
        <v>1.43E-2</v>
      </c>
      <c r="M4948" s="8">
        <v>913287005</v>
      </c>
      <c r="N4948" s="8"/>
      <c r="O4948" s="8"/>
      <c r="P4948" s="8"/>
      <c r="Q4948" s="8"/>
      <c r="R4948" s="5" t="s">
        <v>417</v>
      </c>
      <c r="S4948" s="5" t="s">
        <v>417</v>
      </c>
      <c r="T4948" s="5" t="s">
        <v>417</v>
      </c>
      <c r="U4948" s="5" t="s">
        <v>417</v>
      </c>
      <c r="V4948" s="5" t="s">
        <v>417</v>
      </c>
      <c r="W4948" s="5" t="s">
        <v>417</v>
      </c>
      <c r="X4948" s="5" t="s">
        <v>417</v>
      </c>
      <c r="Y4948" s="5" t="s">
        <v>417</v>
      </c>
      <c r="Z4948" s="5" t="s">
        <v>417</v>
      </c>
      <c r="AA4948" s="5" t="s">
        <v>417</v>
      </c>
      <c r="AB4948" s="5"/>
      <c r="AC4948" s="5"/>
      <c r="AD4948" s="5"/>
      <c r="AE4948" s="5"/>
      <c r="AF4948" s="5"/>
    </row>
    <row r="4949" spans="1:32" hidden="1">
      <c r="A4949" s="5" t="s">
        <v>31463</v>
      </c>
      <c r="B4949" s="5" t="str">
        <f>IF(COUNTIF('Leads Priorizados INT'!M:M,A4949)&gt;0,"Sí","No")</f>
        <v>No</v>
      </c>
      <c r="C4949">
        <v>0</v>
      </c>
      <c r="D4949" s="6" t="s">
        <v>414</v>
      </c>
      <c r="E4949" s="5" t="s">
        <v>31464</v>
      </c>
      <c r="F4949" s="5" t="s">
        <v>152</v>
      </c>
      <c r="G4949" s="5" t="s">
        <v>1157</v>
      </c>
      <c r="H4949" s="7">
        <v>387726</v>
      </c>
      <c r="I4949" s="5">
        <v>14</v>
      </c>
      <c r="J4949" s="5">
        <v>2</v>
      </c>
      <c r="K4949" s="5" t="s">
        <v>31465</v>
      </c>
      <c r="L4949" s="5">
        <v>1.4200000000000001E-2</v>
      </c>
      <c r="M4949" s="8">
        <v>913076422</v>
      </c>
      <c r="N4949" s="8">
        <v>913729774</v>
      </c>
      <c r="O4949" s="8"/>
      <c r="P4949" s="8"/>
      <c r="Q4949" s="8"/>
      <c r="R4949" s="5" t="s">
        <v>417</v>
      </c>
      <c r="S4949" s="5" t="s">
        <v>417</v>
      </c>
      <c r="T4949" s="5" t="s">
        <v>417</v>
      </c>
      <c r="U4949" s="5" t="s">
        <v>417</v>
      </c>
      <c r="V4949" s="5" t="s">
        <v>417</v>
      </c>
      <c r="W4949" s="5" t="s">
        <v>417</v>
      </c>
      <c r="X4949" s="5" t="s">
        <v>417</v>
      </c>
      <c r="Y4949" s="5" t="s">
        <v>417</v>
      </c>
      <c r="Z4949" s="5" t="s">
        <v>417</v>
      </c>
      <c r="AA4949" s="5" t="s">
        <v>417</v>
      </c>
      <c r="AB4949" s="5" t="s">
        <v>31466</v>
      </c>
      <c r="AC4949" s="5"/>
      <c r="AD4949" s="5"/>
      <c r="AE4949" s="5"/>
      <c r="AF4949" s="5"/>
    </row>
    <row r="4950" spans="1:32" hidden="1">
      <c r="A4950" s="5" t="s">
        <v>31467</v>
      </c>
      <c r="B4950" s="5" t="str">
        <f>IF(COUNTIF('Leads Priorizados INT'!M:M,A4950)&gt;0,"Sí","No")</f>
        <v>No</v>
      </c>
      <c r="C4950">
        <v>0</v>
      </c>
      <c r="D4950" s="6" t="s">
        <v>414</v>
      </c>
      <c r="E4950" s="5" t="s">
        <v>31468</v>
      </c>
      <c r="F4950" s="5" t="s">
        <v>152</v>
      </c>
      <c r="G4950" s="5" t="s">
        <v>2550</v>
      </c>
      <c r="H4950" s="7">
        <v>851128</v>
      </c>
      <c r="I4950" s="5">
        <v>7</v>
      </c>
      <c r="J4950" s="5">
        <v>1</v>
      </c>
      <c r="K4950" s="5" t="s">
        <v>31469</v>
      </c>
      <c r="L4950" s="5">
        <v>1.4200000000000001E-2</v>
      </c>
      <c r="M4950" s="8">
        <v>916388496</v>
      </c>
      <c r="N4950" s="8"/>
      <c r="O4950" s="8"/>
      <c r="P4950" s="8"/>
      <c r="Q4950" s="8"/>
      <c r="R4950" s="5" t="s">
        <v>417</v>
      </c>
      <c r="S4950" s="5" t="s">
        <v>417</v>
      </c>
      <c r="T4950" s="5" t="s">
        <v>417</v>
      </c>
      <c r="U4950" s="5" t="s">
        <v>417</v>
      </c>
      <c r="V4950" s="5" t="s">
        <v>417</v>
      </c>
      <c r="W4950" s="5" t="s">
        <v>417</v>
      </c>
      <c r="X4950" s="5" t="s">
        <v>417</v>
      </c>
      <c r="Y4950" s="5" t="s">
        <v>417</v>
      </c>
      <c r="Z4950" s="5" t="s">
        <v>417</v>
      </c>
      <c r="AA4950" s="5" t="s">
        <v>417</v>
      </c>
      <c r="AB4950" s="5"/>
      <c r="AC4950" s="5"/>
      <c r="AD4950" s="5"/>
      <c r="AE4950" s="5"/>
      <c r="AF4950" s="5"/>
    </row>
    <row r="4951" spans="1:32" hidden="1">
      <c r="A4951" s="5" t="s">
        <v>31470</v>
      </c>
      <c r="B4951" s="5" t="str">
        <f>IF(COUNTIF('Leads Priorizados INT'!M:M,A4951)&gt;0,"Sí","No")</f>
        <v>No</v>
      </c>
      <c r="C4951">
        <v>0</v>
      </c>
      <c r="D4951" s="6" t="s">
        <v>414</v>
      </c>
      <c r="E4951" s="5" t="s">
        <v>31471</v>
      </c>
      <c r="F4951" s="5" t="s">
        <v>152</v>
      </c>
      <c r="G4951" s="5" t="s">
        <v>1602</v>
      </c>
      <c r="H4951" s="7">
        <v>919332</v>
      </c>
      <c r="I4951" s="5">
        <v>2</v>
      </c>
      <c r="J4951" s="5">
        <v>1</v>
      </c>
      <c r="K4951" s="5" t="s">
        <v>31472</v>
      </c>
      <c r="L4951" s="5">
        <v>1.4200000000000001E-2</v>
      </c>
      <c r="M4951" s="8"/>
      <c r="N4951" s="8"/>
      <c r="O4951" s="8"/>
      <c r="P4951" s="8"/>
      <c r="Q4951" s="8"/>
      <c r="R4951" s="5" t="s">
        <v>417</v>
      </c>
      <c r="S4951" s="5" t="s">
        <v>417</v>
      </c>
      <c r="T4951" s="5" t="s">
        <v>417</v>
      </c>
      <c r="U4951" s="5" t="s">
        <v>417</v>
      </c>
      <c r="V4951" s="5" t="s">
        <v>417</v>
      </c>
      <c r="W4951" s="5" t="s">
        <v>417</v>
      </c>
      <c r="X4951" s="5" t="s">
        <v>417</v>
      </c>
      <c r="Y4951" s="5" t="s">
        <v>417</v>
      </c>
      <c r="Z4951" s="5" t="s">
        <v>417</v>
      </c>
      <c r="AA4951" s="5" t="s">
        <v>417</v>
      </c>
      <c r="AB4951" s="5"/>
      <c r="AC4951" s="5"/>
      <c r="AD4951" s="5"/>
      <c r="AE4951" s="5"/>
      <c r="AF4951" s="5"/>
    </row>
    <row r="4952" spans="1:32" hidden="1">
      <c r="A4952" s="5" t="s">
        <v>31473</v>
      </c>
      <c r="B4952" s="5" t="str">
        <f>IF(COUNTIF('Leads Priorizados INT'!M:M,A4952)&gt;0,"Sí","No")</f>
        <v>No</v>
      </c>
      <c r="C4952">
        <v>0</v>
      </c>
      <c r="D4952" s="6" t="s">
        <v>430</v>
      </c>
      <c r="E4952" s="5" t="s">
        <v>31474</v>
      </c>
      <c r="F4952" s="5" t="s">
        <v>700</v>
      </c>
      <c r="G4952" s="5" t="s">
        <v>11070</v>
      </c>
      <c r="H4952" s="7">
        <v>371746</v>
      </c>
      <c r="I4952" s="5">
        <v>4</v>
      </c>
      <c r="J4952" s="5">
        <v>2</v>
      </c>
      <c r="K4952" s="5" t="s">
        <v>31475</v>
      </c>
      <c r="L4952" s="5">
        <v>1.4200000000000001E-2</v>
      </c>
      <c r="M4952" s="8">
        <v>673446307</v>
      </c>
      <c r="N4952" s="8">
        <v>617391292</v>
      </c>
      <c r="O4952" s="8">
        <v>610279548</v>
      </c>
      <c r="P4952" s="8">
        <v>673446295</v>
      </c>
      <c r="Q4952" s="8">
        <v>673445185</v>
      </c>
      <c r="R4952" s="5" t="s">
        <v>417</v>
      </c>
      <c r="S4952" s="5" t="s">
        <v>417</v>
      </c>
      <c r="T4952" s="5" t="s">
        <v>417</v>
      </c>
      <c r="U4952" s="5" t="s">
        <v>417</v>
      </c>
      <c r="V4952" s="5" t="s">
        <v>417</v>
      </c>
      <c r="W4952" s="5" t="s">
        <v>417</v>
      </c>
      <c r="X4952" s="5" t="s">
        <v>417</v>
      </c>
      <c r="Y4952" s="5" t="s">
        <v>417</v>
      </c>
      <c r="Z4952" s="5" t="s">
        <v>417</v>
      </c>
      <c r="AA4952" s="5" t="s">
        <v>417</v>
      </c>
      <c r="AB4952" s="5"/>
      <c r="AC4952" s="5"/>
      <c r="AD4952" s="5"/>
      <c r="AE4952" s="5"/>
      <c r="AF4952" s="5"/>
    </row>
    <row r="4953" spans="1:32" hidden="1">
      <c r="A4953" s="5" t="s">
        <v>31476</v>
      </c>
      <c r="B4953" s="5" t="str">
        <f>IF(COUNTIF('Leads Priorizados INT'!M:M,A4953)&gt;0,"Sí","No")</f>
        <v>No</v>
      </c>
      <c r="C4953">
        <v>0</v>
      </c>
      <c r="D4953" s="6" t="s">
        <v>414</v>
      </c>
      <c r="E4953" s="5" t="s">
        <v>31477</v>
      </c>
      <c r="F4953" s="5" t="s">
        <v>721</v>
      </c>
      <c r="G4953" s="5" t="s">
        <v>3100</v>
      </c>
      <c r="H4953" s="7">
        <v>397505</v>
      </c>
      <c r="I4953" s="5">
        <v>4</v>
      </c>
      <c r="J4953" s="5">
        <v>5</v>
      </c>
      <c r="K4953" s="5" t="s">
        <v>31478</v>
      </c>
      <c r="L4953" s="5">
        <v>1.41E-2</v>
      </c>
      <c r="M4953" s="8">
        <v>928913920</v>
      </c>
      <c r="N4953" s="8">
        <v>928261891</v>
      </c>
      <c r="O4953" s="8">
        <v>822172339</v>
      </c>
      <c r="P4953" s="8">
        <v>822178022</v>
      </c>
      <c r="Q4953" s="8"/>
      <c r="R4953" s="5" t="s">
        <v>417</v>
      </c>
      <c r="S4953" s="5" t="s">
        <v>417</v>
      </c>
      <c r="T4953" s="5" t="s">
        <v>417</v>
      </c>
      <c r="U4953" s="5" t="s">
        <v>417</v>
      </c>
      <c r="V4953" s="5" t="s">
        <v>417</v>
      </c>
      <c r="W4953" s="5" t="s">
        <v>417</v>
      </c>
      <c r="X4953" s="5" t="s">
        <v>417</v>
      </c>
      <c r="Y4953" s="5" t="s">
        <v>417</v>
      </c>
      <c r="Z4953" s="5" t="s">
        <v>417</v>
      </c>
      <c r="AA4953" s="5" t="s">
        <v>417</v>
      </c>
      <c r="AB4953" s="5"/>
      <c r="AC4953" s="5"/>
      <c r="AD4953" s="5"/>
      <c r="AE4953" s="5"/>
      <c r="AF4953" s="5"/>
    </row>
    <row r="4954" spans="1:32" hidden="1">
      <c r="A4954" s="5" t="s">
        <v>31479</v>
      </c>
      <c r="B4954" s="5" t="str">
        <f>IF(COUNTIF('Leads Priorizados INT'!M:M,A4954)&gt;0,"Sí","No")</f>
        <v>No</v>
      </c>
      <c r="C4954">
        <v>0</v>
      </c>
      <c r="D4954" s="6" t="s">
        <v>430</v>
      </c>
      <c r="E4954" s="5" t="s">
        <v>31480</v>
      </c>
      <c r="F4954" s="5" t="s">
        <v>10062</v>
      </c>
      <c r="G4954" s="5" t="s">
        <v>31481</v>
      </c>
      <c r="H4954" s="7">
        <v>542501</v>
      </c>
      <c r="I4954" s="5">
        <v>2</v>
      </c>
      <c r="J4954" s="5">
        <v>1</v>
      </c>
      <c r="K4954" s="5" t="s">
        <v>31482</v>
      </c>
      <c r="L4954" s="5">
        <v>1.41E-2</v>
      </c>
      <c r="M4954" s="8">
        <v>656409885</v>
      </c>
      <c r="N4954" s="8">
        <v>678521014</v>
      </c>
      <c r="O4954" s="8"/>
      <c r="P4954" s="8"/>
      <c r="Q4954" s="8"/>
      <c r="R4954" s="5" t="s">
        <v>417</v>
      </c>
      <c r="S4954" s="5" t="s">
        <v>417</v>
      </c>
      <c r="T4954" s="5" t="s">
        <v>417</v>
      </c>
      <c r="U4954" s="5" t="s">
        <v>417</v>
      </c>
      <c r="V4954" s="5" t="s">
        <v>417</v>
      </c>
      <c r="W4954" s="5" t="s">
        <v>417</v>
      </c>
      <c r="X4954" s="5" t="s">
        <v>417</v>
      </c>
      <c r="Y4954" s="5" t="s">
        <v>417</v>
      </c>
      <c r="Z4954" s="5" t="s">
        <v>417</v>
      </c>
      <c r="AA4954" s="5" t="s">
        <v>417</v>
      </c>
      <c r="AB4954" s="5"/>
      <c r="AC4954" s="5"/>
      <c r="AD4954" s="5"/>
      <c r="AE4954" s="5"/>
      <c r="AF4954" s="5"/>
    </row>
    <row r="4955" spans="1:32" hidden="1">
      <c r="A4955" s="5" t="s">
        <v>31483</v>
      </c>
      <c r="B4955" s="5" t="str">
        <f>IF(COUNTIF('Leads Priorizados INT'!M:M,A4955)&gt;0,"Sí","No")</f>
        <v>No</v>
      </c>
      <c r="C4955">
        <v>0</v>
      </c>
      <c r="D4955" s="6" t="s">
        <v>414</v>
      </c>
      <c r="E4955" s="5" t="s">
        <v>31484</v>
      </c>
      <c r="F4955" s="5" t="s">
        <v>3780</v>
      </c>
      <c r="G4955" s="5" t="s">
        <v>31485</v>
      </c>
      <c r="H4955" s="7">
        <v>1029198</v>
      </c>
      <c r="I4955" s="5">
        <v>1</v>
      </c>
      <c r="J4955" s="5">
        <v>1</v>
      </c>
      <c r="K4955" s="5" t="s">
        <v>31486</v>
      </c>
      <c r="L4955" s="5">
        <v>1.4E-2</v>
      </c>
      <c r="M4955" s="8">
        <v>958164688</v>
      </c>
      <c r="N4955" s="8"/>
      <c r="O4955" s="8"/>
      <c r="P4955" s="8"/>
      <c r="Q4955" s="8"/>
      <c r="R4955" s="5" t="s">
        <v>417</v>
      </c>
      <c r="S4955" s="5" t="s">
        <v>417</v>
      </c>
      <c r="T4955" s="5" t="s">
        <v>417</v>
      </c>
      <c r="U4955" s="5" t="s">
        <v>417</v>
      </c>
      <c r="V4955" s="5" t="s">
        <v>417</v>
      </c>
      <c r="W4955" s="5" t="s">
        <v>417</v>
      </c>
      <c r="X4955" s="5" t="s">
        <v>417</v>
      </c>
      <c r="Y4955" s="5" t="s">
        <v>417</v>
      </c>
      <c r="Z4955" s="5" t="s">
        <v>417</v>
      </c>
      <c r="AA4955" s="5" t="s">
        <v>417</v>
      </c>
      <c r="AB4955" s="5"/>
      <c r="AC4955" s="5"/>
      <c r="AD4955" s="5"/>
      <c r="AE4955" s="5"/>
      <c r="AF4955" s="5"/>
    </row>
    <row r="4956" spans="1:32" hidden="1">
      <c r="A4956" s="5" t="s">
        <v>31487</v>
      </c>
      <c r="B4956" s="5" t="str">
        <f>IF(COUNTIF('Leads Priorizados INT'!M:M,A4956)&gt;0,"Sí","No")</f>
        <v>No</v>
      </c>
      <c r="C4956">
        <v>0</v>
      </c>
      <c r="D4956" s="6" t="s">
        <v>414</v>
      </c>
      <c r="E4956" s="5" t="s">
        <v>31488</v>
      </c>
      <c r="F4956" s="5" t="s">
        <v>5592</v>
      </c>
      <c r="G4956" s="5" t="s">
        <v>11019</v>
      </c>
      <c r="H4956" s="7">
        <v>524492</v>
      </c>
      <c r="I4956" s="5">
        <v>4</v>
      </c>
      <c r="J4956" s="5">
        <v>1</v>
      </c>
      <c r="K4956" s="5" t="s">
        <v>31489</v>
      </c>
      <c r="L4956" s="5">
        <v>1.4E-2</v>
      </c>
      <c r="M4956" s="8">
        <v>988549717</v>
      </c>
      <c r="N4956" s="8">
        <v>988239634</v>
      </c>
      <c r="O4956" s="8"/>
      <c r="P4956" s="8"/>
      <c r="Q4956" s="8"/>
      <c r="R4956" s="5" t="s">
        <v>417</v>
      </c>
      <c r="S4956" s="5" t="s">
        <v>417</v>
      </c>
      <c r="T4956" s="5" t="s">
        <v>417</v>
      </c>
      <c r="U4956" s="5" t="s">
        <v>417</v>
      </c>
      <c r="V4956" s="5" t="s">
        <v>417</v>
      </c>
      <c r="W4956" s="5" t="s">
        <v>417</v>
      </c>
      <c r="X4956" s="5" t="s">
        <v>417</v>
      </c>
      <c r="Y4956" s="5" t="s">
        <v>417</v>
      </c>
      <c r="Z4956" s="5" t="s">
        <v>417</v>
      </c>
      <c r="AA4956" s="5" t="s">
        <v>417</v>
      </c>
      <c r="AB4956" s="5"/>
      <c r="AC4956" s="5"/>
      <c r="AD4956" s="5"/>
      <c r="AE4956" s="5"/>
      <c r="AF4956" s="5"/>
    </row>
    <row r="4957" spans="1:32" hidden="1">
      <c r="A4957" s="5" t="s">
        <v>31490</v>
      </c>
      <c r="B4957" s="5" t="str">
        <f>IF(COUNTIF('Leads Priorizados INT'!M:M,A4957)&gt;0,"Sí","No")</f>
        <v>No</v>
      </c>
      <c r="C4957">
        <v>0</v>
      </c>
      <c r="D4957" s="6" t="s">
        <v>414</v>
      </c>
      <c r="E4957" s="5" t="s">
        <v>31491</v>
      </c>
      <c r="F4957" s="5" t="s">
        <v>769</v>
      </c>
      <c r="G4957" s="5" t="s">
        <v>22739</v>
      </c>
      <c r="H4957" s="7">
        <v>725000</v>
      </c>
      <c r="I4957" s="5">
        <v>12</v>
      </c>
      <c r="J4957" s="5">
        <v>2</v>
      </c>
      <c r="K4957" s="5" t="s">
        <v>31492</v>
      </c>
      <c r="L4957" s="5">
        <v>1.4E-2</v>
      </c>
      <c r="M4957" s="8"/>
      <c r="N4957" s="8"/>
      <c r="O4957" s="8"/>
      <c r="P4957" s="8"/>
      <c r="Q4957" s="8"/>
      <c r="R4957" s="5" t="s">
        <v>417</v>
      </c>
      <c r="S4957" s="5" t="s">
        <v>417</v>
      </c>
      <c r="T4957" s="5" t="s">
        <v>417</v>
      </c>
      <c r="U4957" s="5" t="s">
        <v>417</v>
      </c>
      <c r="V4957" s="5" t="s">
        <v>417</v>
      </c>
      <c r="W4957" s="5" t="s">
        <v>417</v>
      </c>
      <c r="X4957" s="5" t="s">
        <v>417</v>
      </c>
      <c r="Y4957" s="5" t="s">
        <v>417</v>
      </c>
      <c r="Z4957" s="5" t="s">
        <v>417</v>
      </c>
      <c r="AA4957" s="5" t="s">
        <v>417</v>
      </c>
      <c r="AB4957" s="5"/>
      <c r="AC4957" s="5"/>
      <c r="AD4957" s="5"/>
      <c r="AE4957" s="5"/>
      <c r="AF4957" s="5"/>
    </row>
    <row r="4958" spans="1:32" hidden="1">
      <c r="A4958" s="5" t="s">
        <v>31493</v>
      </c>
      <c r="B4958" s="5" t="str">
        <f>IF(COUNTIF('Leads Priorizados INT'!M:M,A4958)&gt;0,"Sí","No")</f>
        <v>No</v>
      </c>
      <c r="C4958">
        <v>0</v>
      </c>
      <c r="D4958" s="6" t="s">
        <v>414</v>
      </c>
      <c r="E4958" s="5" t="s">
        <v>31494</v>
      </c>
      <c r="F4958" s="5" t="s">
        <v>5476</v>
      </c>
      <c r="G4958" s="5" t="s">
        <v>10462</v>
      </c>
      <c r="H4958" s="7">
        <v>412916</v>
      </c>
      <c r="I4958" s="5">
        <v>4</v>
      </c>
      <c r="J4958" s="5">
        <v>1</v>
      </c>
      <c r="K4958" s="5" t="s">
        <v>31495</v>
      </c>
      <c r="L4958" s="5">
        <v>1.3899999999999999E-2</v>
      </c>
      <c r="M4958" s="8"/>
      <c r="N4958" s="8"/>
      <c r="O4958" s="8"/>
      <c r="P4958" s="8"/>
      <c r="Q4958" s="8"/>
      <c r="R4958" s="5" t="s">
        <v>417</v>
      </c>
      <c r="S4958" s="5" t="s">
        <v>417</v>
      </c>
      <c r="T4958" s="5" t="s">
        <v>417</v>
      </c>
      <c r="U4958" s="5" t="s">
        <v>417</v>
      </c>
      <c r="V4958" s="5" t="s">
        <v>417</v>
      </c>
      <c r="W4958" s="5" t="s">
        <v>417</v>
      </c>
      <c r="X4958" s="5" t="s">
        <v>417</v>
      </c>
      <c r="Y4958" s="5" t="s">
        <v>417</v>
      </c>
      <c r="Z4958" s="5" t="s">
        <v>417</v>
      </c>
      <c r="AA4958" s="5" t="s">
        <v>417</v>
      </c>
      <c r="AB4958" s="5"/>
      <c r="AC4958" s="5"/>
      <c r="AD4958" s="5"/>
      <c r="AE4958" s="5"/>
      <c r="AF4958" s="5"/>
    </row>
    <row r="4959" spans="1:32" hidden="1">
      <c r="A4959" s="5" t="s">
        <v>31496</v>
      </c>
      <c r="B4959" s="5" t="str">
        <f>IF(COUNTIF('Leads Priorizados INT'!M:M,A4959)&gt;0,"Sí","No")</f>
        <v>No</v>
      </c>
      <c r="C4959">
        <v>0</v>
      </c>
      <c r="D4959" s="6" t="s">
        <v>1234</v>
      </c>
      <c r="E4959" s="5" t="s">
        <v>31497</v>
      </c>
      <c r="F4959" s="5" t="s">
        <v>581</v>
      </c>
      <c r="G4959" s="5" t="s">
        <v>31498</v>
      </c>
      <c r="H4959" s="7">
        <v>554622</v>
      </c>
      <c r="I4959" s="5">
        <v>4</v>
      </c>
      <c r="J4959" s="5">
        <v>1</v>
      </c>
      <c r="K4959" s="5" t="s">
        <v>31499</v>
      </c>
      <c r="L4959" s="5">
        <v>1.3899999999999999E-2</v>
      </c>
      <c r="M4959" s="8">
        <v>667688333</v>
      </c>
      <c r="N4959" s="8"/>
      <c r="O4959" s="8"/>
      <c r="P4959" s="8"/>
      <c r="Q4959" s="8"/>
      <c r="R4959" s="5" t="s">
        <v>417</v>
      </c>
      <c r="S4959" s="5" t="s">
        <v>417</v>
      </c>
      <c r="T4959" s="5" t="s">
        <v>417</v>
      </c>
      <c r="U4959" s="5" t="s">
        <v>417</v>
      </c>
      <c r="V4959" s="5" t="s">
        <v>417</v>
      </c>
      <c r="W4959" s="5" t="s">
        <v>417</v>
      </c>
      <c r="X4959" s="5" t="s">
        <v>417</v>
      </c>
      <c r="Y4959" s="5" t="s">
        <v>417</v>
      </c>
      <c r="Z4959" s="5" t="s">
        <v>417</v>
      </c>
      <c r="AA4959" s="5" t="s">
        <v>417</v>
      </c>
      <c r="AB4959" s="5"/>
      <c r="AC4959" s="5"/>
      <c r="AD4959" s="5"/>
      <c r="AE4959" s="5"/>
      <c r="AF4959" s="5"/>
    </row>
    <row r="4960" spans="1:32" hidden="1">
      <c r="A4960" s="5" t="s">
        <v>31500</v>
      </c>
      <c r="B4960" s="5" t="str">
        <f>IF(COUNTIF('Leads Priorizados INT'!M:M,A4960)&gt;0,"Sí","No")</f>
        <v>No</v>
      </c>
      <c r="C4960">
        <v>0</v>
      </c>
      <c r="D4960" s="6" t="s">
        <v>414</v>
      </c>
      <c r="E4960" s="5" t="s">
        <v>31501</v>
      </c>
      <c r="F4960" s="5" t="s">
        <v>769</v>
      </c>
      <c r="G4960" s="5" t="s">
        <v>31502</v>
      </c>
      <c r="H4960" s="7">
        <v>373540</v>
      </c>
      <c r="I4960" s="5">
        <v>1</v>
      </c>
      <c r="J4960" s="5">
        <v>1</v>
      </c>
      <c r="K4960" s="5" t="s">
        <v>31503</v>
      </c>
      <c r="L4960" s="5">
        <v>1.3899999999999999E-2</v>
      </c>
      <c r="M4960" s="8">
        <v>922250803</v>
      </c>
      <c r="N4960" s="8"/>
      <c r="O4960" s="8"/>
      <c r="P4960" s="8"/>
      <c r="Q4960" s="8"/>
      <c r="R4960" s="5" t="s">
        <v>417</v>
      </c>
      <c r="S4960" s="5" t="s">
        <v>417</v>
      </c>
      <c r="T4960" s="5" t="s">
        <v>417</v>
      </c>
      <c r="U4960" s="5" t="s">
        <v>417</v>
      </c>
      <c r="V4960" s="5" t="s">
        <v>417</v>
      </c>
      <c r="W4960" s="5" t="s">
        <v>417</v>
      </c>
      <c r="X4960" s="5" t="s">
        <v>417</v>
      </c>
      <c r="Y4960" s="5" t="s">
        <v>417</v>
      </c>
      <c r="Z4960" s="5" t="s">
        <v>417</v>
      </c>
      <c r="AA4960" s="5" t="s">
        <v>417</v>
      </c>
      <c r="AB4960" s="5"/>
      <c r="AC4960" s="5"/>
      <c r="AD4960" s="5"/>
      <c r="AE4960" s="5"/>
      <c r="AF4960" s="5"/>
    </row>
    <row r="4961" spans="1:32" hidden="1">
      <c r="A4961" s="5" t="s">
        <v>31504</v>
      </c>
      <c r="B4961" s="5" t="str">
        <f>IF(COUNTIF('Leads Priorizados INT'!M:M,A4961)&gt;0,"Sí","No")</f>
        <v>No</v>
      </c>
      <c r="C4961">
        <v>0</v>
      </c>
      <c r="D4961" s="6" t="s">
        <v>430</v>
      </c>
      <c r="E4961" s="5" t="s">
        <v>31505</v>
      </c>
      <c r="F4961" s="5" t="s">
        <v>2631</v>
      </c>
      <c r="G4961" s="5" t="s">
        <v>3513</v>
      </c>
      <c r="H4961" s="7">
        <v>866642</v>
      </c>
      <c r="I4961" s="5">
        <v>1</v>
      </c>
      <c r="J4961" s="5">
        <v>2</v>
      </c>
      <c r="K4961" s="5" t="s">
        <v>31506</v>
      </c>
      <c r="L4961" s="5">
        <v>1.3899999999999999E-2</v>
      </c>
      <c r="M4961" s="8">
        <v>983394041</v>
      </c>
      <c r="N4961" s="8">
        <v>983306214</v>
      </c>
      <c r="O4961" s="8">
        <v>675566288</v>
      </c>
      <c r="P4961" s="8">
        <v>675566124</v>
      </c>
      <c r="Q4961" s="8">
        <v>615949083</v>
      </c>
      <c r="R4961" s="5" t="s">
        <v>417</v>
      </c>
      <c r="S4961" s="5" t="s">
        <v>417</v>
      </c>
      <c r="T4961" s="5" t="s">
        <v>417</v>
      </c>
      <c r="U4961" s="5" t="s">
        <v>417</v>
      </c>
      <c r="V4961" s="5" t="s">
        <v>417</v>
      </c>
      <c r="W4961" s="5" t="s">
        <v>417</v>
      </c>
      <c r="X4961" s="5" t="s">
        <v>417</v>
      </c>
      <c r="Y4961" s="5" t="s">
        <v>417</v>
      </c>
      <c r="Z4961" s="5" t="s">
        <v>417</v>
      </c>
      <c r="AA4961" s="5" t="s">
        <v>417</v>
      </c>
      <c r="AB4961" s="5" t="s">
        <v>31507</v>
      </c>
      <c r="AC4961" s="5"/>
      <c r="AD4961" s="5"/>
      <c r="AE4961" s="5"/>
      <c r="AF4961" s="5"/>
    </row>
    <row r="4962" spans="1:32" hidden="1">
      <c r="A4962" s="5" t="s">
        <v>31508</v>
      </c>
      <c r="B4962" s="5" t="str">
        <f>IF(COUNTIF('Leads Priorizados INT'!M:M,A4962)&gt;0,"Sí","No")</f>
        <v>No</v>
      </c>
      <c r="C4962">
        <v>0</v>
      </c>
      <c r="D4962" s="6" t="s">
        <v>414</v>
      </c>
      <c r="E4962" s="5" t="s">
        <v>31509</v>
      </c>
      <c r="F4962" s="5" t="s">
        <v>152</v>
      </c>
      <c r="G4962" s="5" t="s">
        <v>2881</v>
      </c>
      <c r="H4962" s="7">
        <v>2132401</v>
      </c>
      <c r="I4962" s="5">
        <v>32</v>
      </c>
      <c r="J4962" s="5">
        <v>1</v>
      </c>
      <c r="K4962" s="5" t="s">
        <v>31510</v>
      </c>
      <c r="L4962" s="5">
        <v>1.3899999999999999E-2</v>
      </c>
      <c r="M4962" s="8">
        <v>917698042</v>
      </c>
      <c r="N4962" s="8">
        <v>915233104</v>
      </c>
      <c r="O4962" s="8">
        <v>656943844</v>
      </c>
      <c r="P4962" s="8">
        <v>625735392</v>
      </c>
      <c r="Q4962" s="8"/>
      <c r="R4962" s="5" t="s">
        <v>417</v>
      </c>
      <c r="S4962" s="5" t="s">
        <v>417</v>
      </c>
      <c r="T4962" s="5" t="s">
        <v>417</v>
      </c>
      <c r="U4962" s="5" t="s">
        <v>417</v>
      </c>
      <c r="V4962" s="5" t="s">
        <v>417</v>
      </c>
      <c r="W4962" s="5" t="s">
        <v>417</v>
      </c>
      <c r="X4962" s="5" t="s">
        <v>417</v>
      </c>
      <c r="Y4962" s="5" t="s">
        <v>417</v>
      </c>
      <c r="Z4962" s="5" t="s">
        <v>417</v>
      </c>
      <c r="AA4962" s="5" t="s">
        <v>417</v>
      </c>
      <c r="AB4962" s="5" t="s">
        <v>31511</v>
      </c>
      <c r="AC4962" s="5"/>
      <c r="AD4962" s="5"/>
      <c r="AE4962" s="5"/>
      <c r="AF4962" s="5"/>
    </row>
    <row r="4963" spans="1:32" hidden="1">
      <c r="A4963" s="5" t="s">
        <v>31512</v>
      </c>
      <c r="B4963" s="5" t="str">
        <f>IF(COUNTIF('Leads Priorizados INT'!M:M,A4963)&gt;0,"Sí","No")</f>
        <v>No</v>
      </c>
      <c r="C4963">
        <v>0</v>
      </c>
      <c r="D4963" s="6" t="s">
        <v>430</v>
      </c>
      <c r="E4963" s="5" t="s">
        <v>31513</v>
      </c>
      <c r="F4963" s="5" t="s">
        <v>152</v>
      </c>
      <c r="G4963" s="5" t="s">
        <v>12176</v>
      </c>
      <c r="H4963" s="7">
        <v>1070870</v>
      </c>
      <c r="I4963" s="5">
        <v>8</v>
      </c>
      <c r="J4963" s="5">
        <v>3</v>
      </c>
      <c r="K4963" s="5" t="s">
        <v>31514</v>
      </c>
      <c r="L4963" s="5">
        <v>1.3899999999999999E-2</v>
      </c>
      <c r="M4963" s="8">
        <v>914451118</v>
      </c>
      <c r="N4963" s="8">
        <v>651056043</v>
      </c>
      <c r="O4963" s="8">
        <v>670242864</v>
      </c>
      <c r="P4963" s="8">
        <v>625050800</v>
      </c>
      <c r="Q4963" s="8"/>
      <c r="R4963" s="5" t="s">
        <v>417</v>
      </c>
      <c r="S4963" s="5" t="s">
        <v>417</v>
      </c>
      <c r="T4963" s="5" t="s">
        <v>417</v>
      </c>
      <c r="U4963" s="5" t="s">
        <v>417</v>
      </c>
      <c r="V4963" s="5" t="s">
        <v>417</v>
      </c>
      <c r="W4963" s="5" t="s">
        <v>417</v>
      </c>
      <c r="X4963" s="5" t="s">
        <v>417</v>
      </c>
      <c r="Y4963" s="5" t="s">
        <v>417</v>
      </c>
      <c r="Z4963" s="5" t="s">
        <v>417</v>
      </c>
      <c r="AA4963" s="5" t="s">
        <v>417</v>
      </c>
      <c r="AB4963" s="5"/>
      <c r="AC4963" s="5"/>
      <c r="AD4963" s="5"/>
      <c r="AE4963" s="5"/>
      <c r="AF4963" s="5"/>
    </row>
    <row r="4964" spans="1:32" hidden="1">
      <c r="A4964" s="5" t="s">
        <v>31515</v>
      </c>
      <c r="B4964" s="5" t="str">
        <f>IF(COUNTIF('Leads Priorizados INT'!M:M,A4964)&gt;0,"Sí","No")</f>
        <v>No</v>
      </c>
      <c r="C4964">
        <v>0</v>
      </c>
      <c r="D4964" s="6" t="s">
        <v>414</v>
      </c>
      <c r="E4964" s="5" t="s">
        <v>31516</v>
      </c>
      <c r="F4964" s="5" t="s">
        <v>152</v>
      </c>
      <c r="G4964" s="5" t="s">
        <v>1690</v>
      </c>
      <c r="H4964" s="7">
        <v>1007283</v>
      </c>
      <c r="I4964" s="5">
        <v>7</v>
      </c>
      <c r="J4964" s="5">
        <v>1</v>
      </c>
      <c r="K4964" s="5" t="s">
        <v>31517</v>
      </c>
      <c r="L4964" s="5">
        <v>1.3899999999999999E-2</v>
      </c>
      <c r="M4964" s="8"/>
      <c r="N4964" s="8"/>
      <c r="O4964" s="8"/>
      <c r="P4964" s="8"/>
      <c r="Q4964" s="8"/>
      <c r="R4964" s="5" t="s">
        <v>417</v>
      </c>
      <c r="S4964" s="5" t="s">
        <v>417</v>
      </c>
      <c r="T4964" s="5" t="s">
        <v>417</v>
      </c>
      <c r="U4964" s="5" t="s">
        <v>417</v>
      </c>
      <c r="V4964" s="5" t="s">
        <v>417</v>
      </c>
      <c r="W4964" s="5" t="s">
        <v>417</v>
      </c>
      <c r="X4964" s="5" t="s">
        <v>417</v>
      </c>
      <c r="Y4964" s="5" t="s">
        <v>417</v>
      </c>
      <c r="Z4964" s="5" t="s">
        <v>417</v>
      </c>
      <c r="AA4964" s="5" t="s">
        <v>417</v>
      </c>
      <c r="AB4964" s="5"/>
      <c r="AC4964" s="5"/>
      <c r="AD4964" s="5"/>
      <c r="AE4964" s="5"/>
      <c r="AF4964" s="5"/>
    </row>
    <row r="4965" spans="1:32" hidden="1">
      <c r="A4965" s="5" t="s">
        <v>31518</v>
      </c>
      <c r="B4965" s="5" t="str">
        <f>IF(COUNTIF('Leads Priorizados INT'!M:M,A4965)&gt;0,"Sí","No")</f>
        <v>No</v>
      </c>
      <c r="C4965">
        <v>0</v>
      </c>
      <c r="D4965" s="6" t="s">
        <v>414</v>
      </c>
      <c r="E4965" s="5" t="s">
        <v>31519</v>
      </c>
      <c r="F4965" s="5" t="s">
        <v>1245</v>
      </c>
      <c r="G4965" s="5" t="s">
        <v>1246</v>
      </c>
      <c r="H4965" s="7">
        <v>444085</v>
      </c>
      <c r="I4965" s="5">
        <v>1</v>
      </c>
      <c r="J4965" s="5">
        <v>2</v>
      </c>
      <c r="K4965" s="5" t="s">
        <v>31520</v>
      </c>
      <c r="L4965" s="5">
        <v>1.3899999999999999E-2</v>
      </c>
      <c r="M4965" s="8"/>
      <c r="N4965" s="8"/>
      <c r="O4965" s="8"/>
      <c r="P4965" s="8"/>
      <c r="Q4965" s="8"/>
      <c r="R4965" s="5" t="s">
        <v>417</v>
      </c>
      <c r="S4965" s="5" t="s">
        <v>417</v>
      </c>
      <c r="T4965" s="5" t="s">
        <v>417</v>
      </c>
      <c r="U4965" s="5" t="s">
        <v>417</v>
      </c>
      <c r="V4965" s="5" t="s">
        <v>417</v>
      </c>
      <c r="W4965" s="5" t="s">
        <v>417</v>
      </c>
      <c r="X4965" s="5" t="s">
        <v>417</v>
      </c>
      <c r="Y4965" s="5" t="s">
        <v>417</v>
      </c>
      <c r="Z4965" s="5" t="s">
        <v>417</v>
      </c>
      <c r="AA4965" s="5" t="s">
        <v>417</v>
      </c>
      <c r="AB4965" s="5"/>
      <c r="AC4965" s="5"/>
      <c r="AD4965" s="5"/>
      <c r="AE4965" s="5"/>
      <c r="AF4965" s="5"/>
    </row>
    <row r="4966" spans="1:32" hidden="1">
      <c r="A4966" s="5" t="s">
        <v>31521</v>
      </c>
      <c r="B4966" s="5" t="str">
        <f>IF(COUNTIF('Leads Priorizados INT'!M:M,A4966)&gt;0,"Sí","No")</f>
        <v>No</v>
      </c>
      <c r="C4966">
        <v>0</v>
      </c>
      <c r="D4966" s="6" t="s">
        <v>414</v>
      </c>
      <c r="E4966" s="5" t="s">
        <v>31522</v>
      </c>
      <c r="F4966" s="5" t="s">
        <v>431</v>
      </c>
      <c r="G4966" s="5" t="s">
        <v>3033</v>
      </c>
      <c r="H4966" s="7">
        <v>522182</v>
      </c>
      <c r="I4966" s="5">
        <v>21</v>
      </c>
      <c r="J4966" s="5">
        <v>1</v>
      </c>
      <c r="K4966" s="5" t="s">
        <v>31523</v>
      </c>
      <c r="L4966" s="5">
        <v>1.38E-2</v>
      </c>
      <c r="M4966" s="8"/>
      <c r="N4966" s="8"/>
      <c r="O4966" s="8"/>
      <c r="P4966" s="8"/>
      <c r="Q4966" s="8"/>
      <c r="R4966" s="5" t="s">
        <v>417</v>
      </c>
      <c r="S4966" s="5" t="s">
        <v>417</v>
      </c>
      <c r="T4966" s="5" t="s">
        <v>417</v>
      </c>
      <c r="U4966" s="5" t="s">
        <v>417</v>
      </c>
      <c r="V4966" s="5" t="s">
        <v>417</v>
      </c>
      <c r="W4966" s="5" t="s">
        <v>417</v>
      </c>
      <c r="X4966" s="5" t="s">
        <v>417</v>
      </c>
      <c r="Y4966" s="5" t="s">
        <v>417</v>
      </c>
      <c r="Z4966" s="5" t="s">
        <v>417</v>
      </c>
      <c r="AA4966" s="5" t="s">
        <v>417</v>
      </c>
      <c r="AB4966" s="5"/>
      <c r="AC4966" s="5"/>
      <c r="AD4966" s="5"/>
      <c r="AE4966" s="5"/>
      <c r="AF4966" s="5"/>
    </row>
    <row r="4967" spans="1:32">
      <c r="A4967" s="5" t="s">
        <v>31524</v>
      </c>
      <c r="B4967" s="5" t="str">
        <f>IF(COUNTIF('Leads Priorizados INT'!M:M,A4967)&gt;0,"Sí","No")</f>
        <v>No</v>
      </c>
      <c r="C4967">
        <v>1</v>
      </c>
      <c r="D4967" s="6" t="s">
        <v>414</v>
      </c>
      <c r="E4967" s="5" t="s">
        <v>31525</v>
      </c>
      <c r="F4967" s="5" t="s">
        <v>729</v>
      </c>
      <c r="G4967" s="5" t="s">
        <v>12164</v>
      </c>
      <c r="H4967" s="7">
        <v>545058</v>
      </c>
      <c r="I4967" s="5">
        <v>1</v>
      </c>
      <c r="J4967" s="5">
        <v>1</v>
      </c>
      <c r="K4967" s="5" t="s">
        <v>31526</v>
      </c>
      <c r="L4967" s="5">
        <v>1.38E-2</v>
      </c>
      <c r="M4967" s="8"/>
      <c r="N4967" s="8"/>
      <c r="O4967" s="8"/>
      <c r="P4967" s="8"/>
      <c r="Q4967" s="8"/>
      <c r="R4967" s="5" t="s">
        <v>417</v>
      </c>
      <c r="S4967" s="5" t="s">
        <v>417</v>
      </c>
      <c r="T4967" s="5" t="s">
        <v>417</v>
      </c>
      <c r="U4967" s="5" t="s">
        <v>417</v>
      </c>
      <c r="V4967" s="5" t="s">
        <v>417</v>
      </c>
      <c r="W4967" s="5" t="s">
        <v>417</v>
      </c>
      <c r="X4967" s="5" t="s">
        <v>417</v>
      </c>
      <c r="Y4967" s="5" t="s">
        <v>417</v>
      </c>
      <c r="Z4967" s="5" t="s">
        <v>417</v>
      </c>
      <c r="AA4967" s="5" t="s">
        <v>417</v>
      </c>
      <c r="AB4967" s="5"/>
      <c r="AC4967" s="5"/>
      <c r="AD4967" s="5"/>
      <c r="AE4967" s="5"/>
      <c r="AF4967" s="5"/>
    </row>
    <row r="4968" spans="1:32" hidden="1">
      <c r="A4968" s="5" t="s">
        <v>31527</v>
      </c>
      <c r="B4968" s="5" t="str">
        <f>IF(COUNTIF('Leads Priorizados INT'!M:M,A4968)&gt;0,"Sí","No")</f>
        <v>No</v>
      </c>
      <c r="C4968">
        <v>0</v>
      </c>
      <c r="D4968" s="6" t="s">
        <v>414</v>
      </c>
      <c r="E4968" s="5" t="s">
        <v>31528</v>
      </c>
      <c r="F4968" s="5" t="s">
        <v>752</v>
      </c>
      <c r="G4968" s="5" t="s">
        <v>11261</v>
      </c>
      <c r="H4968" s="7">
        <v>338278</v>
      </c>
      <c r="I4968" s="5">
        <v>1</v>
      </c>
      <c r="J4968" s="5">
        <v>1</v>
      </c>
      <c r="K4968" s="5" t="s">
        <v>31529</v>
      </c>
      <c r="L4968" s="5">
        <v>1.37E-2</v>
      </c>
      <c r="M4968" s="8">
        <v>977665421</v>
      </c>
      <c r="N4968" s="8"/>
      <c r="O4968" s="8"/>
      <c r="P4968" s="8"/>
      <c r="Q4968" s="8"/>
      <c r="R4968" s="5" t="s">
        <v>417</v>
      </c>
      <c r="S4968" s="5" t="s">
        <v>417</v>
      </c>
      <c r="T4968" s="5" t="s">
        <v>417</v>
      </c>
      <c r="U4968" s="5" t="s">
        <v>417</v>
      </c>
      <c r="V4968" s="5" t="s">
        <v>417</v>
      </c>
      <c r="W4968" s="5" t="s">
        <v>417</v>
      </c>
      <c r="X4968" s="5" t="s">
        <v>417</v>
      </c>
      <c r="Y4968" s="5" t="s">
        <v>417</v>
      </c>
      <c r="Z4968" s="5" t="s">
        <v>417</v>
      </c>
      <c r="AA4968" s="5" t="s">
        <v>417</v>
      </c>
      <c r="AB4968" s="5"/>
      <c r="AC4968" s="5"/>
      <c r="AD4968" s="5"/>
      <c r="AE4968" s="5"/>
      <c r="AF4968" s="5"/>
    </row>
    <row r="4969" spans="1:32" hidden="1">
      <c r="A4969" s="5" t="s">
        <v>31530</v>
      </c>
      <c r="B4969" s="5" t="str">
        <f>IF(COUNTIF('Leads Priorizados INT'!M:M,A4969)&gt;0,"Sí","No")</f>
        <v>No</v>
      </c>
      <c r="C4969">
        <v>0</v>
      </c>
      <c r="D4969" s="6" t="s">
        <v>414</v>
      </c>
      <c r="E4969" s="5" t="s">
        <v>31531</v>
      </c>
      <c r="F4969" s="5" t="s">
        <v>431</v>
      </c>
      <c r="G4969" s="5" t="s">
        <v>9448</v>
      </c>
      <c r="H4969" s="7">
        <v>396819</v>
      </c>
      <c r="I4969" s="5">
        <v>10</v>
      </c>
      <c r="J4969" s="5">
        <v>2</v>
      </c>
      <c r="K4969" s="5" t="s">
        <v>31532</v>
      </c>
      <c r="L4969" s="5">
        <v>1.37E-2</v>
      </c>
      <c r="M4969" s="8">
        <v>615499894</v>
      </c>
      <c r="N4969" s="8"/>
      <c r="O4969" s="8"/>
      <c r="P4969" s="8"/>
      <c r="Q4969" s="8"/>
      <c r="R4969" s="5" t="s">
        <v>417</v>
      </c>
      <c r="S4969" s="5" t="s">
        <v>417</v>
      </c>
      <c r="T4969" s="5" t="s">
        <v>417</v>
      </c>
      <c r="U4969" s="5" t="s">
        <v>417</v>
      </c>
      <c r="V4969" s="5" t="s">
        <v>417</v>
      </c>
      <c r="W4969" s="5" t="s">
        <v>417</v>
      </c>
      <c r="X4969" s="5" t="s">
        <v>417</v>
      </c>
      <c r="Y4969" s="5" t="s">
        <v>417</v>
      </c>
      <c r="Z4969" s="5" t="s">
        <v>417</v>
      </c>
      <c r="AA4969" s="5" t="s">
        <v>417</v>
      </c>
      <c r="AB4969" s="5"/>
      <c r="AC4969" s="5"/>
      <c r="AD4969" s="5"/>
      <c r="AE4969" s="5"/>
      <c r="AF4969" s="5"/>
    </row>
    <row r="4970" spans="1:32" hidden="1">
      <c r="A4970" s="5" t="s">
        <v>31533</v>
      </c>
      <c r="B4970" s="5" t="str">
        <f>IF(COUNTIF('Leads Priorizados INT'!M:M,A4970)&gt;0,"Sí","No")</f>
        <v>No</v>
      </c>
      <c r="C4970">
        <v>0</v>
      </c>
      <c r="D4970" s="6" t="s">
        <v>414</v>
      </c>
      <c r="E4970" s="5" t="s">
        <v>31534</v>
      </c>
      <c r="F4970" s="5" t="s">
        <v>931</v>
      </c>
      <c r="G4970" s="5" t="s">
        <v>17727</v>
      </c>
      <c r="H4970" s="7">
        <v>4292631</v>
      </c>
      <c r="I4970" s="5">
        <v>10</v>
      </c>
      <c r="J4970" s="5">
        <v>2</v>
      </c>
      <c r="K4970" s="5" t="s">
        <v>31535</v>
      </c>
      <c r="L4970" s="5">
        <v>1.37E-2</v>
      </c>
      <c r="M4970" s="8"/>
      <c r="N4970" s="8"/>
      <c r="O4970" s="8"/>
      <c r="P4970" s="8"/>
      <c r="Q4970" s="8"/>
      <c r="R4970" s="5" t="s">
        <v>417</v>
      </c>
      <c r="S4970" s="5" t="s">
        <v>417</v>
      </c>
      <c r="T4970" s="5" t="s">
        <v>417</v>
      </c>
      <c r="U4970" s="5" t="s">
        <v>417</v>
      </c>
      <c r="V4970" s="5" t="s">
        <v>417</v>
      </c>
      <c r="W4970" s="5" t="s">
        <v>417</v>
      </c>
      <c r="X4970" s="5" t="s">
        <v>417</v>
      </c>
      <c r="Y4970" s="5" t="s">
        <v>417</v>
      </c>
      <c r="Z4970" s="5" t="s">
        <v>417</v>
      </c>
      <c r="AA4970" s="5" t="s">
        <v>417</v>
      </c>
      <c r="AB4970" s="5"/>
      <c r="AC4970" s="5"/>
      <c r="AD4970" s="5"/>
      <c r="AE4970" s="5"/>
      <c r="AF4970" s="5"/>
    </row>
    <row r="4971" spans="1:32" hidden="1">
      <c r="A4971" s="5" t="s">
        <v>31536</v>
      </c>
      <c r="B4971" s="5" t="str">
        <f>IF(COUNTIF('Leads Priorizados INT'!M:M,A4971)&gt;0,"Sí","No")</f>
        <v>No</v>
      </c>
      <c r="C4971">
        <v>0</v>
      </c>
      <c r="D4971" s="6" t="s">
        <v>430</v>
      </c>
      <c r="E4971" s="5" t="s">
        <v>31537</v>
      </c>
      <c r="F4971" s="5" t="s">
        <v>700</v>
      </c>
      <c r="G4971" s="5" t="s">
        <v>15649</v>
      </c>
      <c r="H4971" s="7">
        <v>884321</v>
      </c>
      <c r="I4971" s="5">
        <v>1</v>
      </c>
      <c r="J4971" s="5">
        <v>2</v>
      </c>
      <c r="K4971" s="5" t="s">
        <v>31538</v>
      </c>
      <c r="L4971" s="5">
        <v>1.37E-2</v>
      </c>
      <c r="M4971" s="8">
        <v>954157007</v>
      </c>
      <c r="N4971" s="8">
        <v>661566563</v>
      </c>
      <c r="O4971" s="8">
        <v>615839835</v>
      </c>
      <c r="P4971" s="8"/>
      <c r="Q4971" s="8"/>
      <c r="R4971" s="5" t="s">
        <v>417</v>
      </c>
      <c r="S4971" s="5" t="s">
        <v>417</v>
      </c>
      <c r="T4971" s="5" t="s">
        <v>417</v>
      </c>
      <c r="U4971" s="5" t="s">
        <v>417</v>
      </c>
      <c r="V4971" s="5" t="s">
        <v>417</v>
      </c>
      <c r="W4971" s="5" t="s">
        <v>417</v>
      </c>
      <c r="X4971" s="5" t="s">
        <v>417</v>
      </c>
      <c r="Y4971" s="5" t="s">
        <v>417</v>
      </c>
      <c r="Z4971" s="5" t="s">
        <v>417</v>
      </c>
      <c r="AA4971" s="5" t="s">
        <v>417</v>
      </c>
      <c r="AB4971" s="5"/>
      <c r="AC4971" s="5"/>
      <c r="AD4971" s="5"/>
      <c r="AE4971" s="5"/>
      <c r="AF4971" s="5"/>
    </row>
    <row r="4972" spans="1:32" hidden="1">
      <c r="A4972" s="5" t="s">
        <v>31539</v>
      </c>
      <c r="B4972" s="5" t="str">
        <f>IF(COUNTIF('Leads Priorizados INT'!M:M,A4972)&gt;0,"Sí","No")</f>
        <v>No</v>
      </c>
      <c r="C4972">
        <v>0</v>
      </c>
      <c r="D4972" s="6" t="s">
        <v>1234</v>
      </c>
      <c r="E4972" s="5" t="s">
        <v>31540</v>
      </c>
      <c r="F4972" s="5" t="s">
        <v>152</v>
      </c>
      <c r="G4972" s="5" t="s">
        <v>462</v>
      </c>
      <c r="H4972" s="7">
        <v>2246524</v>
      </c>
      <c r="I4972" s="5">
        <v>3</v>
      </c>
      <c r="J4972" s="5">
        <v>2</v>
      </c>
      <c r="K4972" s="5" t="s">
        <v>31541</v>
      </c>
      <c r="L4972" s="5">
        <v>1.3599999999999999E-2</v>
      </c>
      <c r="M4972" s="8">
        <v>677775560</v>
      </c>
      <c r="N4972" s="8"/>
      <c r="O4972" s="8"/>
      <c r="P4972" s="8"/>
      <c r="Q4972" s="8"/>
      <c r="R4972" s="5" t="s">
        <v>417</v>
      </c>
      <c r="S4972" s="5" t="s">
        <v>417</v>
      </c>
      <c r="T4972" s="5" t="s">
        <v>417</v>
      </c>
      <c r="U4972" s="5" t="s">
        <v>417</v>
      </c>
      <c r="V4972" s="5" t="s">
        <v>417</v>
      </c>
      <c r="W4972" s="5" t="s">
        <v>417</v>
      </c>
      <c r="X4972" s="5" t="s">
        <v>417</v>
      </c>
      <c r="Y4972" s="5" t="s">
        <v>417</v>
      </c>
      <c r="Z4972" s="5" t="s">
        <v>417</v>
      </c>
      <c r="AA4972" s="5" t="s">
        <v>417</v>
      </c>
      <c r="AB4972" s="5"/>
      <c r="AC4972" s="5"/>
      <c r="AD4972" s="5"/>
      <c r="AE4972" s="5"/>
      <c r="AF4972" s="5"/>
    </row>
    <row r="4973" spans="1:32">
      <c r="A4973" s="5" t="s">
        <v>31542</v>
      </c>
      <c r="B4973" s="5" t="str">
        <f>IF(COUNTIF('Leads Priorizados INT'!M:M,A4973)&gt;0,"Sí","No")</f>
        <v>No</v>
      </c>
      <c r="C4973">
        <v>1</v>
      </c>
      <c r="D4973" s="6" t="s">
        <v>414</v>
      </c>
      <c r="E4973" s="5" t="s">
        <v>31543</v>
      </c>
      <c r="F4973" s="5" t="s">
        <v>564</v>
      </c>
      <c r="G4973" s="5" t="s">
        <v>28977</v>
      </c>
      <c r="H4973" s="7">
        <v>581612</v>
      </c>
      <c r="I4973" s="5">
        <v>2</v>
      </c>
      <c r="J4973" s="5">
        <v>1</v>
      </c>
      <c r="K4973" s="5" t="s">
        <v>31544</v>
      </c>
      <c r="L4973" s="5">
        <v>1.35E-2</v>
      </c>
      <c r="M4973" s="8"/>
      <c r="N4973" s="8"/>
      <c r="O4973" s="8"/>
      <c r="P4973" s="8"/>
      <c r="Q4973" s="8"/>
      <c r="R4973" s="5" t="s">
        <v>417</v>
      </c>
      <c r="S4973" s="5" t="s">
        <v>417</v>
      </c>
      <c r="T4973" s="5" t="s">
        <v>417</v>
      </c>
      <c r="U4973" s="5" t="s">
        <v>417</v>
      </c>
      <c r="V4973" s="5" t="s">
        <v>417</v>
      </c>
      <c r="W4973" s="5" t="s">
        <v>417</v>
      </c>
      <c r="X4973" s="5" t="s">
        <v>417</v>
      </c>
      <c r="Y4973" s="5" t="s">
        <v>417</v>
      </c>
      <c r="Z4973" s="5" t="s">
        <v>417</v>
      </c>
      <c r="AA4973" s="5" t="s">
        <v>417</v>
      </c>
      <c r="AB4973" s="5"/>
      <c r="AC4973" s="5"/>
      <c r="AD4973" s="5"/>
      <c r="AE4973" s="5"/>
      <c r="AF4973" s="5"/>
    </row>
    <row r="4974" spans="1:32">
      <c r="A4974" s="5" t="s">
        <v>31545</v>
      </c>
      <c r="B4974" s="5" t="str">
        <f>IF(COUNTIF('Leads Priorizados INT'!M:M,A4974)&gt;0,"Sí","No")</f>
        <v>No</v>
      </c>
      <c r="C4974">
        <v>1</v>
      </c>
      <c r="D4974" s="6" t="s">
        <v>430</v>
      </c>
      <c r="E4974" s="5" t="s">
        <v>31546</v>
      </c>
      <c r="F4974" s="5" t="s">
        <v>684</v>
      </c>
      <c r="G4974" s="5" t="s">
        <v>18299</v>
      </c>
      <c r="H4974" s="7">
        <v>1443622</v>
      </c>
      <c r="I4974" s="5">
        <v>18</v>
      </c>
      <c r="J4974" s="5">
        <v>1</v>
      </c>
      <c r="K4974" s="5" t="s">
        <v>31544</v>
      </c>
      <c r="L4974" s="5">
        <v>1.35E-2</v>
      </c>
      <c r="M4974" s="8">
        <v>957419677</v>
      </c>
      <c r="N4974" s="8">
        <v>957326734</v>
      </c>
      <c r="O4974" s="8">
        <v>666335190</v>
      </c>
      <c r="P4974" s="8"/>
      <c r="Q4974" s="8"/>
      <c r="R4974" s="5" t="s">
        <v>417</v>
      </c>
      <c r="S4974" s="5" t="s">
        <v>417</v>
      </c>
      <c r="T4974" s="5" t="s">
        <v>417</v>
      </c>
      <c r="U4974" s="5" t="s">
        <v>417</v>
      </c>
      <c r="V4974" s="5" t="s">
        <v>417</v>
      </c>
      <c r="W4974" s="5" t="s">
        <v>417</v>
      </c>
      <c r="X4974" s="5" t="s">
        <v>417</v>
      </c>
      <c r="Y4974" s="5" t="s">
        <v>417</v>
      </c>
      <c r="Z4974" s="5" t="s">
        <v>417</v>
      </c>
      <c r="AA4974" s="5" t="s">
        <v>417</v>
      </c>
      <c r="AB4974" s="5"/>
      <c r="AC4974" s="5"/>
      <c r="AD4974" s="5"/>
      <c r="AE4974" s="5"/>
      <c r="AF4974" s="5"/>
    </row>
    <row r="4975" spans="1:32">
      <c r="A4975" s="5" t="s">
        <v>31547</v>
      </c>
      <c r="B4975" s="5" t="str">
        <f>IF(COUNTIF('Leads Priorizados INT'!M:M,A4975)&gt;0,"Sí","No")</f>
        <v>No</v>
      </c>
      <c r="C4975">
        <v>1</v>
      </c>
      <c r="D4975" s="6" t="s">
        <v>414</v>
      </c>
      <c r="E4975" s="5" t="s">
        <v>31548</v>
      </c>
      <c r="F4975" s="5" t="s">
        <v>581</v>
      </c>
      <c r="G4975" s="5" t="s">
        <v>10660</v>
      </c>
      <c r="H4975" s="7">
        <v>899457</v>
      </c>
      <c r="I4975" s="5">
        <v>1</v>
      </c>
      <c r="J4975" s="5">
        <v>1</v>
      </c>
      <c r="K4975" s="5" t="s">
        <v>31544</v>
      </c>
      <c r="L4975" s="5">
        <v>1.35E-2</v>
      </c>
      <c r="M4975" s="8"/>
      <c r="N4975" s="8"/>
      <c r="O4975" s="8"/>
      <c r="P4975" s="8"/>
      <c r="Q4975" s="8"/>
      <c r="R4975" s="5" t="s">
        <v>417</v>
      </c>
      <c r="S4975" s="5" t="s">
        <v>417</v>
      </c>
      <c r="T4975" s="5" t="s">
        <v>417</v>
      </c>
      <c r="U4975" s="5" t="s">
        <v>417</v>
      </c>
      <c r="V4975" s="5" t="s">
        <v>417</v>
      </c>
      <c r="W4975" s="5" t="s">
        <v>417</v>
      </c>
      <c r="X4975" s="5" t="s">
        <v>417</v>
      </c>
      <c r="Y4975" s="5" t="s">
        <v>417</v>
      </c>
      <c r="Z4975" s="5" t="s">
        <v>417</v>
      </c>
      <c r="AA4975" s="5" t="s">
        <v>417</v>
      </c>
      <c r="AB4975" s="5"/>
      <c r="AC4975" s="5"/>
      <c r="AD4975" s="5"/>
      <c r="AE4975" s="5"/>
      <c r="AF4975" s="5"/>
    </row>
    <row r="4976" spans="1:32">
      <c r="A4976" s="5" t="s">
        <v>31549</v>
      </c>
      <c r="B4976" s="5" t="str">
        <f>IF(COUNTIF('Leads Priorizados INT'!M:M,A4976)&gt;0,"Sí","No")</f>
        <v>No</v>
      </c>
      <c r="C4976">
        <v>1</v>
      </c>
      <c r="D4976" s="6" t="s">
        <v>414</v>
      </c>
      <c r="E4976" s="5" t="s">
        <v>31550</v>
      </c>
      <c r="F4976" s="5" t="s">
        <v>2631</v>
      </c>
      <c r="G4976" s="5" t="s">
        <v>14710</v>
      </c>
      <c r="H4976" s="7">
        <v>609624</v>
      </c>
      <c r="I4976" s="5">
        <v>4</v>
      </c>
      <c r="J4976" s="5">
        <v>1</v>
      </c>
      <c r="K4976" s="5" t="s">
        <v>31544</v>
      </c>
      <c r="L4976" s="5">
        <v>1.35E-2</v>
      </c>
      <c r="M4976" s="8"/>
      <c r="N4976" s="8"/>
      <c r="O4976" s="8"/>
      <c r="P4976" s="8"/>
      <c r="Q4976" s="8"/>
      <c r="R4976" s="5" t="s">
        <v>417</v>
      </c>
      <c r="S4976" s="5" t="s">
        <v>417</v>
      </c>
      <c r="T4976" s="5" t="s">
        <v>417</v>
      </c>
      <c r="U4976" s="5" t="s">
        <v>417</v>
      </c>
      <c r="V4976" s="5" t="s">
        <v>417</v>
      </c>
      <c r="W4976" s="5" t="s">
        <v>417</v>
      </c>
      <c r="X4976" s="5" t="s">
        <v>417</v>
      </c>
      <c r="Y4976" s="5" t="s">
        <v>417</v>
      </c>
      <c r="Z4976" s="5" t="s">
        <v>417</v>
      </c>
      <c r="AA4976" s="5" t="s">
        <v>417</v>
      </c>
      <c r="AB4976" s="5"/>
      <c r="AC4976" s="5"/>
      <c r="AD4976" s="5"/>
      <c r="AE4976" s="5"/>
      <c r="AF4976" s="5"/>
    </row>
    <row r="4977" spans="1:32">
      <c r="A4977" s="5" t="s">
        <v>31551</v>
      </c>
      <c r="B4977" s="5" t="str">
        <f>IF(COUNTIF('Leads Priorizados INT'!M:M,A4977)&gt;0,"Sí","No")</f>
        <v>No</v>
      </c>
      <c r="C4977">
        <v>1</v>
      </c>
      <c r="D4977" s="6" t="s">
        <v>414</v>
      </c>
      <c r="E4977" s="5" t="s">
        <v>31552</v>
      </c>
      <c r="F4977" s="5" t="s">
        <v>1328</v>
      </c>
      <c r="G4977" s="5" t="s">
        <v>11172</v>
      </c>
      <c r="H4977" s="7">
        <v>848728</v>
      </c>
      <c r="I4977" s="5">
        <v>1</v>
      </c>
      <c r="J4977" s="5">
        <v>1</v>
      </c>
      <c r="K4977" s="5" t="s">
        <v>31544</v>
      </c>
      <c r="L4977" s="5">
        <v>1.35E-2</v>
      </c>
      <c r="M4977" s="8"/>
      <c r="N4977" s="8"/>
      <c r="O4977" s="8"/>
      <c r="P4977" s="8"/>
      <c r="Q4977" s="8"/>
      <c r="R4977" s="5" t="s">
        <v>417</v>
      </c>
      <c r="S4977" s="5" t="s">
        <v>417</v>
      </c>
      <c r="T4977" s="5" t="s">
        <v>417</v>
      </c>
      <c r="U4977" s="5" t="s">
        <v>417</v>
      </c>
      <c r="V4977" s="5" t="s">
        <v>417</v>
      </c>
      <c r="W4977" s="5" t="s">
        <v>417</v>
      </c>
      <c r="X4977" s="5" t="s">
        <v>417</v>
      </c>
      <c r="Y4977" s="5" t="s">
        <v>417</v>
      </c>
      <c r="Z4977" s="5" t="s">
        <v>417</v>
      </c>
      <c r="AA4977" s="5" t="s">
        <v>417</v>
      </c>
      <c r="AB4977" s="5"/>
      <c r="AC4977" s="5"/>
      <c r="AD4977" s="5"/>
      <c r="AE4977" s="5"/>
      <c r="AF4977" s="5"/>
    </row>
    <row r="4978" spans="1:32">
      <c r="A4978" s="5" t="s">
        <v>31553</v>
      </c>
      <c r="B4978" s="5" t="str">
        <f>IF(COUNTIF('Leads Priorizados INT'!M:M,A4978)&gt;0,"Sí","No")</f>
        <v>No</v>
      </c>
      <c r="C4978">
        <v>1</v>
      </c>
      <c r="D4978" s="6" t="s">
        <v>414</v>
      </c>
      <c r="E4978" s="5" t="s">
        <v>31554</v>
      </c>
      <c r="F4978" s="5" t="s">
        <v>1328</v>
      </c>
      <c r="G4978" s="5" t="s">
        <v>17472</v>
      </c>
      <c r="H4978" s="7">
        <v>658821</v>
      </c>
      <c r="I4978" s="5">
        <v>1</v>
      </c>
      <c r="J4978" s="5">
        <v>1</v>
      </c>
      <c r="K4978" s="5" t="s">
        <v>31544</v>
      </c>
      <c r="L4978" s="5">
        <v>1.35E-2</v>
      </c>
      <c r="M4978" s="8">
        <v>722735403</v>
      </c>
      <c r="N4978" s="8"/>
      <c r="O4978" s="8"/>
      <c r="P4978" s="8"/>
      <c r="Q4978" s="8"/>
      <c r="R4978" s="5" t="s">
        <v>417</v>
      </c>
      <c r="S4978" s="5" t="s">
        <v>417</v>
      </c>
      <c r="T4978" s="5" t="s">
        <v>417</v>
      </c>
      <c r="U4978" s="5" t="s">
        <v>417</v>
      </c>
      <c r="V4978" s="5" t="s">
        <v>417</v>
      </c>
      <c r="W4978" s="5" t="s">
        <v>417</v>
      </c>
      <c r="X4978" s="5" t="s">
        <v>417</v>
      </c>
      <c r="Y4978" s="5" t="s">
        <v>417</v>
      </c>
      <c r="Z4978" s="5" t="s">
        <v>417</v>
      </c>
      <c r="AA4978" s="5" t="s">
        <v>417</v>
      </c>
      <c r="AB4978" s="5"/>
      <c r="AC4978" s="5"/>
      <c r="AD4978" s="5"/>
      <c r="AE4978" s="5"/>
      <c r="AF4978" s="5"/>
    </row>
    <row r="4979" spans="1:32" hidden="1">
      <c r="A4979" s="5" t="s">
        <v>31555</v>
      </c>
      <c r="B4979" s="5" t="str">
        <f>IF(COUNTIF('Leads Priorizados INT'!M:M,A4979)&gt;0,"Sí","No")</f>
        <v>No</v>
      </c>
      <c r="C4979">
        <v>0</v>
      </c>
      <c r="D4979" s="6" t="s">
        <v>414</v>
      </c>
      <c r="E4979" s="5" t="s">
        <v>31556</v>
      </c>
      <c r="F4979" s="5" t="s">
        <v>431</v>
      </c>
      <c r="G4979" s="5" t="s">
        <v>971</v>
      </c>
      <c r="H4979" s="7">
        <v>554885</v>
      </c>
      <c r="I4979" s="5">
        <v>6</v>
      </c>
      <c r="J4979" s="5">
        <v>2</v>
      </c>
      <c r="K4979" s="5" t="s">
        <v>31557</v>
      </c>
      <c r="L4979" s="5">
        <v>1.35E-2</v>
      </c>
      <c r="M4979" s="8"/>
      <c r="N4979" s="8"/>
      <c r="O4979" s="8"/>
      <c r="P4979" s="8"/>
      <c r="Q4979" s="8"/>
      <c r="R4979" s="5" t="s">
        <v>417</v>
      </c>
      <c r="S4979" s="5" t="s">
        <v>417</v>
      </c>
      <c r="T4979" s="5" t="s">
        <v>417</v>
      </c>
      <c r="U4979" s="5" t="s">
        <v>417</v>
      </c>
      <c r="V4979" s="5" t="s">
        <v>417</v>
      </c>
      <c r="W4979" s="5" t="s">
        <v>417</v>
      </c>
      <c r="X4979" s="5" t="s">
        <v>417</v>
      </c>
      <c r="Y4979" s="5" t="s">
        <v>417</v>
      </c>
      <c r="Z4979" s="5" t="s">
        <v>417</v>
      </c>
      <c r="AA4979" s="5" t="s">
        <v>417</v>
      </c>
      <c r="AB4979" s="5"/>
      <c r="AC4979" s="5"/>
      <c r="AD4979" s="5"/>
      <c r="AE4979" s="5"/>
      <c r="AF4979" s="5"/>
    </row>
    <row r="4980" spans="1:32">
      <c r="A4980" s="5" t="s">
        <v>31558</v>
      </c>
      <c r="B4980" s="5" t="str">
        <f>IF(COUNTIF('Leads Priorizados INT'!M:M,A4980)&gt;0,"Sí","No")</f>
        <v>No</v>
      </c>
      <c r="C4980">
        <v>1</v>
      </c>
      <c r="D4980" s="6" t="s">
        <v>414</v>
      </c>
      <c r="E4980" s="5" t="s">
        <v>31559</v>
      </c>
      <c r="F4980" s="5" t="s">
        <v>152</v>
      </c>
      <c r="G4980" s="5" t="s">
        <v>25665</v>
      </c>
      <c r="H4980" s="7">
        <v>511939</v>
      </c>
      <c r="I4980" s="5">
        <v>5</v>
      </c>
      <c r="J4980" s="5">
        <v>1</v>
      </c>
      <c r="K4980" s="5" t="s">
        <v>31560</v>
      </c>
      <c r="L4980" s="5">
        <v>1.35E-2</v>
      </c>
      <c r="M4980" s="8"/>
      <c r="N4980" s="8"/>
      <c r="O4980" s="8"/>
      <c r="P4980" s="8"/>
      <c r="Q4980" s="8"/>
      <c r="R4980" s="5" t="s">
        <v>417</v>
      </c>
      <c r="S4980" s="5" t="s">
        <v>417</v>
      </c>
      <c r="T4980" s="5" t="s">
        <v>417</v>
      </c>
      <c r="U4980" s="5" t="s">
        <v>417</v>
      </c>
      <c r="V4980" s="5" t="s">
        <v>417</v>
      </c>
      <c r="W4980" s="5" t="s">
        <v>417</v>
      </c>
      <c r="X4980" s="5" t="s">
        <v>417</v>
      </c>
      <c r="Y4980" s="5" t="s">
        <v>417</v>
      </c>
      <c r="Z4980" s="5" t="s">
        <v>417</v>
      </c>
      <c r="AA4980" s="5" t="s">
        <v>417</v>
      </c>
      <c r="AB4980" s="5"/>
      <c r="AC4980" s="5"/>
      <c r="AD4980" s="5"/>
      <c r="AE4980" s="5"/>
      <c r="AF4980" s="5"/>
    </row>
    <row r="4981" spans="1:32">
      <c r="A4981" s="5" t="s">
        <v>31561</v>
      </c>
      <c r="B4981" s="5" t="str">
        <f>IF(COUNTIF('Leads Priorizados INT'!M:M,A4981)&gt;0,"Sí","No")</f>
        <v>No</v>
      </c>
      <c r="C4981">
        <v>1</v>
      </c>
      <c r="D4981" s="6" t="s">
        <v>414</v>
      </c>
      <c r="E4981" s="5" t="s">
        <v>31562</v>
      </c>
      <c r="F4981" s="5" t="s">
        <v>152</v>
      </c>
      <c r="G4981" s="5" t="s">
        <v>2486</v>
      </c>
      <c r="H4981" s="7">
        <v>7825411</v>
      </c>
      <c r="I4981" s="5">
        <v>1</v>
      </c>
      <c r="J4981" s="5">
        <v>1</v>
      </c>
      <c r="K4981" s="5" t="s">
        <v>31544</v>
      </c>
      <c r="L4981" s="5">
        <v>1.35E-2</v>
      </c>
      <c r="M4981" s="8"/>
      <c r="N4981" s="8"/>
      <c r="O4981" s="8"/>
      <c r="P4981" s="8"/>
      <c r="Q4981" s="8"/>
      <c r="R4981" s="5" t="s">
        <v>417</v>
      </c>
      <c r="S4981" s="5" t="s">
        <v>417</v>
      </c>
      <c r="T4981" s="5" t="s">
        <v>417</v>
      </c>
      <c r="U4981" s="5" t="s">
        <v>417</v>
      </c>
      <c r="V4981" s="5" t="s">
        <v>417</v>
      </c>
      <c r="W4981" s="5" t="s">
        <v>417</v>
      </c>
      <c r="X4981" s="5" t="s">
        <v>417</v>
      </c>
      <c r="Y4981" s="5" t="s">
        <v>417</v>
      </c>
      <c r="Z4981" s="5" t="s">
        <v>417</v>
      </c>
      <c r="AA4981" s="5" t="s">
        <v>417</v>
      </c>
      <c r="AB4981" s="5"/>
      <c r="AC4981" s="5"/>
      <c r="AD4981" s="5"/>
      <c r="AE4981" s="5"/>
      <c r="AF4981" s="5"/>
    </row>
    <row r="4982" spans="1:32">
      <c r="A4982" s="5" t="s">
        <v>31563</v>
      </c>
      <c r="B4982" s="5" t="str">
        <f>IF(COUNTIF('Leads Priorizados INT'!M:M,A4982)&gt;0,"Sí","No")</f>
        <v>No</v>
      </c>
      <c r="C4982">
        <v>1</v>
      </c>
      <c r="D4982" s="6" t="s">
        <v>414</v>
      </c>
      <c r="E4982" s="5" t="s">
        <v>31564</v>
      </c>
      <c r="F4982" s="5" t="s">
        <v>700</v>
      </c>
      <c r="G4982" s="5" t="s">
        <v>9678</v>
      </c>
      <c r="H4982" s="7">
        <v>601465</v>
      </c>
      <c r="I4982" s="5">
        <v>5</v>
      </c>
      <c r="J4982" s="5">
        <v>1</v>
      </c>
      <c r="K4982" s="5" t="s">
        <v>31544</v>
      </c>
      <c r="L4982" s="5">
        <v>1.35E-2</v>
      </c>
      <c r="M4982" s="8"/>
      <c r="N4982" s="8"/>
      <c r="O4982" s="8"/>
      <c r="P4982" s="8"/>
      <c r="Q4982" s="8"/>
      <c r="R4982" s="5" t="s">
        <v>417</v>
      </c>
      <c r="S4982" s="5" t="s">
        <v>417</v>
      </c>
      <c r="T4982" s="5" t="s">
        <v>417</v>
      </c>
      <c r="U4982" s="5" t="s">
        <v>417</v>
      </c>
      <c r="V4982" s="5" t="s">
        <v>417</v>
      </c>
      <c r="W4982" s="5" t="s">
        <v>417</v>
      </c>
      <c r="X4982" s="5" t="s">
        <v>417</v>
      </c>
      <c r="Y4982" s="5" t="s">
        <v>417</v>
      </c>
      <c r="Z4982" s="5" t="s">
        <v>417</v>
      </c>
      <c r="AA4982" s="5" t="s">
        <v>417</v>
      </c>
      <c r="AB4982" s="5"/>
      <c r="AC4982" s="5"/>
      <c r="AD4982" s="5"/>
      <c r="AE4982" s="5"/>
      <c r="AF4982" s="5"/>
    </row>
    <row r="4983" spans="1:32" hidden="1">
      <c r="A4983" s="5" t="s">
        <v>31565</v>
      </c>
      <c r="B4983" s="5" t="str">
        <f>IF(COUNTIF('Leads Priorizados INT'!M:M,A4983)&gt;0,"Sí","No")</f>
        <v>No</v>
      </c>
      <c r="C4983">
        <v>0</v>
      </c>
      <c r="D4983" s="6" t="s">
        <v>414</v>
      </c>
      <c r="E4983" s="5" t="s">
        <v>31566</v>
      </c>
      <c r="F4983" s="5" t="s">
        <v>700</v>
      </c>
      <c r="G4983" s="5" t="s">
        <v>11445</v>
      </c>
      <c r="H4983" s="7">
        <v>3269268</v>
      </c>
      <c r="I4983" s="5">
        <v>12</v>
      </c>
      <c r="J4983" s="5">
        <v>3</v>
      </c>
      <c r="K4983" s="5" t="s">
        <v>31567</v>
      </c>
      <c r="L4983" s="5">
        <v>1.35E-2</v>
      </c>
      <c r="M4983" s="8">
        <v>954873008</v>
      </c>
      <c r="N4983" s="8">
        <v>924143012</v>
      </c>
      <c r="O4983" s="8"/>
      <c r="P4983" s="8"/>
      <c r="Q4983" s="8"/>
      <c r="R4983" s="5" t="s">
        <v>417</v>
      </c>
      <c r="S4983" s="5" t="s">
        <v>417</v>
      </c>
      <c r="T4983" s="5" t="s">
        <v>417</v>
      </c>
      <c r="U4983" s="5" t="s">
        <v>417</v>
      </c>
      <c r="V4983" s="5" t="s">
        <v>417</v>
      </c>
      <c r="W4983" s="5" t="s">
        <v>417</v>
      </c>
      <c r="X4983" s="5" t="s">
        <v>417</v>
      </c>
      <c r="Y4983" s="5" t="s">
        <v>417</v>
      </c>
      <c r="Z4983" s="5" t="s">
        <v>417</v>
      </c>
      <c r="AA4983" s="5" t="s">
        <v>417</v>
      </c>
      <c r="AB4983" s="5"/>
      <c r="AC4983" s="5"/>
      <c r="AD4983" s="5"/>
      <c r="AE4983" s="5"/>
      <c r="AF4983" s="5"/>
    </row>
    <row r="4984" spans="1:32">
      <c r="A4984" s="5" t="s">
        <v>31568</v>
      </c>
      <c r="B4984" s="5" t="str">
        <f>IF(COUNTIF('Leads Priorizados INT'!M:M,A4984)&gt;0,"Sí","No")</f>
        <v>No</v>
      </c>
      <c r="C4984">
        <v>1</v>
      </c>
      <c r="D4984" s="6" t="s">
        <v>414</v>
      </c>
      <c r="E4984" s="5" t="s">
        <v>31569</v>
      </c>
      <c r="F4984" s="5" t="s">
        <v>700</v>
      </c>
      <c r="G4984" s="5" t="s">
        <v>11070</v>
      </c>
      <c r="H4984" s="7">
        <v>594752</v>
      </c>
      <c r="I4984" s="5">
        <v>1</v>
      </c>
      <c r="J4984" s="5">
        <v>2</v>
      </c>
      <c r="K4984" s="5" t="s">
        <v>31544</v>
      </c>
      <c r="L4984" s="5">
        <v>1.35E-2</v>
      </c>
      <c r="M4984" s="8"/>
      <c r="N4984" s="8"/>
      <c r="O4984" s="8"/>
      <c r="P4984" s="8"/>
      <c r="Q4984" s="8"/>
      <c r="R4984" s="5" t="s">
        <v>417</v>
      </c>
      <c r="S4984" s="5" t="s">
        <v>417</v>
      </c>
      <c r="T4984" s="5" t="s">
        <v>417</v>
      </c>
      <c r="U4984" s="5" t="s">
        <v>417</v>
      </c>
      <c r="V4984" s="5" t="s">
        <v>417</v>
      </c>
      <c r="W4984" s="5" t="s">
        <v>417</v>
      </c>
      <c r="X4984" s="5" t="s">
        <v>417</v>
      </c>
      <c r="Y4984" s="5" t="s">
        <v>417</v>
      </c>
      <c r="Z4984" s="5" t="s">
        <v>417</v>
      </c>
      <c r="AA4984" s="5" t="s">
        <v>417</v>
      </c>
      <c r="AB4984" s="5"/>
      <c r="AC4984" s="5"/>
      <c r="AD4984" s="5"/>
      <c r="AE4984" s="5"/>
      <c r="AF4984" s="5"/>
    </row>
    <row r="4985" spans="1:32">
      <c r="A4985" s="5" t="s">
        <v>31570</v>
      </c>
      <c r="B4985" s="5" t="str">
        <f>IF(COUNTIF('Leads Priorizados INT'!M:M,A4985)&gt;0,"Sí","No")</f>
        <v>No</v>
      </c>
      <c r="C4985">
        <v>1</v>
      </c>
      <c r="D4985" s="6" t="s">
        <v>414</v>
      </c>
      <c r="E4985" s="5" t="s">
        <v>31571</v>
      </c>
      <c r="F4985" s="5" t="s">
        <v>1245</v>
      </c>
      <c r="G4985" s="5" t="s">
        <v>12599</v>
      </c>
      <c r="H4985" s="7">
        <v>1397794</v>
      </c>
      <c r="I4985" s="5">
        <v>8</v>
      </c>
      <c r="J4985" s="5">
        <v>1</v>
      </c>
      <c r="K4985" s="5" t="s">
        <v>31572</v>
      </c>
      <c r="L4985" s="5">
        <v>1.35E-2</v>
      </c>
      <c r="M4985" s="8"/>
      <c r="N4985" s="8"/>
      <c r="O4985" s="8"/>
      <c r="P4985" s="8"/>
      <c r="Q4985" s="8"/>
      <c r="R4985" s="5" t="s">
        <v>417</v>
      </c>
      <c r="S4985" s="5" t="s">
        <v>417</v>
      </c>
      <c r="T4985" s="5" t="s">
        <v>417</v>
      </c>
      <c r="U4985" s="5" t="s">
        <v>417</v>
      </c>
      <c r="V4985" s="5" t="s">
        <v>417</v>
      </c>
      <c r="W4985" s="5" t="s">
        <v>417</v>
      </c>
      <c r="X4985" s="5" t="s">
        <v>417</v>
      </c>
      <c r="Y4985" s="5" t="s">
        <v>417</v>
      </c>
      <c r="Z4985" s="5" t="s">
        <v>417</v>
      </c>
      <c r="AA4985" s="5" t="s">
        <v>417</v>
      </c>
      <c r="AB4985" s="5"/>
      <c r="AC4985" s="5"/>
      <c r="AD4985" s="5"/>
      <c r="AE4985" s="5"/>
      <c r="AF4985" s="5"/>
    </row>
    <row r="4986" spans="1:32">
      <c r="A4986" s="5" t="s">
        <v>31573</v>
      </c>
      <c r="B4986" s="5" t="str">
        <f>IF(COUNTIF('Leads Priorizados INT'!M:M,A4986)&gt;0,"Sí","No")</f>
        <v>No</v>
      </c>
      <c r="C4986">
        <v>1</v>
      </c>
      <c r="D4986" s="6" t="s">
        <v>414</v>
      </c>
      <c r="E4986" s="5" t="s">
        <v>31574</v>
      </c>
      <c r="F4986" s="5" t="s">
        <v>1245</v>
      </c>
      <c r="G4986" s="5" t="s">
        <v>11726</v>
      </c>
      <c r="H4986" s="7">
        <v>628460</v>
      </c>
      <c r="I4986" s="5">
        <v>1</v>
      </c>
      <c r="J4986" s="5">
        <v>1</v>
      </c>
      <c r="K4986" s="5" t="s">
        <v>31544</v>
      </c>
      <c r="L4986" s="5">
        <v>1.35E-2</v>
      </c>
      <c r="M4986" s="8"/>
      <c r="N4986" s="8"/>
      <c r="O4986" s="8"/>
      <c r="P4986" s="8"/>
      <c r="Q4986" s="8"/>
      <c r="R4986" s="5" t="s">
        <v>417</v>
      </c>
      <c r="S4986" s="5" t="s">
        <v>417</v>
      </c>
      <c r="T4986" s="5" t="s">
        <v>417</v>
      </c>
      <c r="U4986" s="5" t="s">
        <v>417</v>
      </c>
      <c r="V4986" s="5" t="s">
        <v>417</v>
      </c>
      <c r="W4986" s="5" t="s">
        <v>417</v>
      </c>
      <c r="X4986" s="5" t="s">
        <v>417</v>
      </c>
      <c r="Y4986" s="5" t="s">
        <v>417</v>
      </c>
      <c r="Z4986" s="5" t="s">
        <v>417</v>
      </c>
      <c r="AA4986" s="5" t="s">
        <v>417</v>
      </c>
      <c r="AB4986" s="5"/>
      <c r="AC4986" s="5"/>
      <c r="AD4986" s="5"/>
      <c r="AE4986" s="5"/>
      <c r="AF4986" s="5"/>
    </row>
    <row r="4987" spans="1:32" hidden="1">
      <c r="A4987" s="5" t="s">
        <v>31575</v>
      </c>
      <c r="B4987" s="5" t="str">
        <f>IF(COUNTIF('Leads Priorizados INT'!M:M,A4987)&gt;0,"Sí","No")</f>
        <v>No</v>
      </c>
      <c r="C4987">
        <v>0</v>
      </c>
      <c r="D4987" s="6" t="s">
        <v>414</v>
      </c>
      <c r="E4987" s="5" t="s">
        <v>31576</v>
      </c>
      <c r="F4987" s="5" t="s">
        <v>1019</v>
      </c>
      <c r="G4987" s="5" t="s">
        <v>31577</v>
      </c>
      <c r="H4987" s="7">
        <v>832934</v>
      </c>
      <c r="I4987" s="5">
        <v>2</v>
      </c>
      <c r="J4987" s="5">
        <v>2</v>
      </c>
      <c r="K4987" s="5" t="s">
        <v>31578</v>
      </c>
      <c r="L4987" s="5">
        <v>1.3299999999999999E-2</v>
      </c>
      <c r="M4987" s="8"/>
      <c r="N4987" s="8"/>
      <c r="O4987" s="8"/>
      <c r="P4987" s="8"/>
      <c r="Q4987" s="8"/>
      <c r="R4987" s="5" t="s">
        <v>417</v>
      </c>
      <c r="S4987" s="5" t="s">
        <v>417</v>
      </c>
      <c r="T4987" s="5" t="s">
        <v>417</v>
      </c>
      <c r="U4987" s="5" t="s">
        <v>417</v>
      </c>
      <c r="V4987" s="5" t="s">
        <v>417</v>
      </c>
      <c r="W4987" s="5" t="s">
        <v>417</v>
      </c>
      <c r="X4987" s="5" t="s">
        <v>417</v>
      </c>
      <c r="Y4987" s="5" t="s">
        <v>417</v>
      </c>
      <c r="Z4987" s="5" t="s">
        <v>417</v>
      </c>
      <c r="AA4987" s="5" t="s">
        <v>417</v>
      </c>
      <c r="AB4987" s="5"/>
      <c r="AC4987" s="5"/>
      <c r="AD4987" s="5"/>
      <c r="AE4987" s="5"/>
      <c r="AF4987" s="5"/>
    </row>
    <row r="4988" spans="1:32" hidden="1">
      <c r="A4988" s="5" t="s">
        <v>31579</v>
      </c>
      <c r="B4988" s="5" t="str">
        <f>IF(COUNTIF('Leads Priorizados INT'!M:M,A4988)&gt;0,"Sí","No")</f>
        <v>No</v>
      </c>
      <c r="C4988">
        <v>0</v>
      </c>
      <c r="D4988" s="6" t="s">
        <v>414</v>
      </c>
      <c r="E4988" s="5" t="s">
        <v>31580</v>
      </c>
      <c r="F4988" s="5" t="s">
        <v>152</v>
      </c>
      <c r="G4988" s="5" t="s">
        <v>780</v>
      </c>
      <c r="H4988" s="7">
        <v>439450</v>
      </c>
      <c r="I4988" s="5">
        <v>4</v>
      </c>
      <c r="J4988" s="5">
        <v>1</v>
      </c>
      <c r="K4988" s="5" t="s">
        <v>31581</v>
      </c>
      <c r="L4988" s="5">
        <v>1.3299999999999999E-2</v>
      </c>
      <c r="M4988" s="8"/>
      <c r="N4988" s="8"/>
      <c r="O4988" s="8"/>
      <c r="P4988" s="8"/>
      <c r="Q4988" s="8"/>
      <c r="R4988" s="5" t="s">
        <v>417</v>
      </c>
      <c r="S4988" s="5" t="s">
        <v>417</v>
      </c>
      <c r="T4988" s="5" t="s">
        <v>417</v>
      </c>
      <c r="U4988" s="5" t="s">
        <v>417</v>
      </c>
      <c r="V4988" s="5" t="s">
        <v>417</v>
      </c>
      <c r="W4988" s="5" t="s">
        <v>417</v>
      </c>
      <c r="X4988" s="5" t="s">
        <v>417</v>
      </c>
      <c r="Y4988" s="5" t="s">
        <v>417</v>
      </c>
      <c r="Z4988" s="5" t="s">
        <v>417</v>
      </c>
      <c r="AA4988" s="5" t="s">
        <v>417</v>
      </c>
      <c r="AB4988" s="5"/>
      <c r="AC4988" s="5"/>
      <c r="AD4988" s="5"/>
      <c r="AE4988" s="5"/>
      <c r="AF4988" s="5"/>
    </row>
    <row r="4989" spans="1:32" hidden="1">
      <c r="A4989" s="5" t="s">
        <v>31582</v>
      </c>
      <c r="B4989" s="5" t="str">
        <f>IF(COUNTIF('Leads Priorizados INT'!M:M,A4989)&gt;0,"Sí","No")</f>
        <v>No</v>
      </c>
      <c r="C4989">
        <v>0</v>
      </c>
      <c r="D4989" s="6" t="s">
        <v>414</v>
      </c>
      <c r="E4989" s="5" t="s">
        <v>31583</v>
      </c>
      <c r="F4989" s="5" t="s">
        <v>152</v>
      </c>
      <c r="G4989" s="5" t="s">
        <v>2624</v>
      </c>
      <c r="H4989" s="7">
        <v>999297</v>
      </c>
      <c r="I4989" s="5">
        <v>2</v>
      </c>
      <c r="J4989" s="5">
        <v>1</v>
      </c>
      <c r="K4989" s="5" t="s">
        <v>31584</v>
      </c>
      <c r="L4989" s="5">
        <v>1.3299999999999999E-2</v>
      </c>
      <c r="M4989" s="8">
        <v>915442772</v>
      </c>
      <c r="N4989" s="8"/>
      <c r="O4989" s="8"/>
      <c r="P4989" s="8"/>
      <c r="Q4989" s="8"/>
      <c r="R4989" s="5" t="s">
        <v>417</v>
      </c>
      <c r="S4989" s="5" t="s">
        <v>417</v>
      </c>
      <c r="T4989" s="5" t="s">
        <v>417</v>
      </c>
      <c r="U4989" s="5" t="s">
        <v>417</v>
      </c>
      <c r="V4989" s="5" t="s">
        <v>417</v>
      </c>
      <c r="W4989" s="5" t="s">
        <v>417</v>
      </c>
      <c r="X4989" s="5" t="s">
        <v>417</v>
      </c>
      <c r="Y4989" s="5" t="s">
        <v>417</v>
      </c>
      <c r="Z4989" s="5" t="s">
        <v>417</v>
      </c>
      <c r="AA4989" s="5" t="s">
        <v>417</v>
      </c>
      <c r="AB4989" s="5"/>
      <c r="AC4989" s="5"/>
      <c r="AD4989" s="5"/>
      <c r="AE4989" s="5"/>
      <c r="AF4989" s="5"/>
    </row>
    <row r="4990" spans="1:32" hidden="1">
      <c r="A4990" s="5" t="s">
        <v>31585</v>
      </c>
      <c r="B4990" s="5" t="str">
        <f>IF(COUNTIF('Leads Priorizados INT'!M:M,A4990)&gt;0,"Sí","No")</f>
        <v>No</v>
      </c>
      <c r="C4990">
        <v>0</v>
      </c>
      <c r="D4990" s="6" t="s">
        <v>1534</v>
      </c>
      <c r="E4990" s="5" t="s">
        <v>31586</v>
      </c>
      <c r="F4990" s="5" t="s">
        <v>1245</v>
      </c>
      <c r="G4990" s="5" t="s">
        <v>12599</v>
      </c>
      <c r="H4990" s="7">
        <v>9894990</v>
      </c>
      <c r="I4990" s="5">
        <v>143</v>
      </c>
      <c r="J4990" s="5">
        <v>1</v>
      </c>
      <c r="K4990" s="5" t="s">
        <v>31587</v>
      </c>
      <c r="L4990" s="5">
        <v>1.32E-2</v>
      </c>
      <c r="M4990" s="8">
        <v>944667068</v>
      </c>
      <c r="N4990" s="8">
        <v>944414604</v>
      </c>
      <c r="O4990" s="8">
        <v>944422092</v>
      </c>
      <c r="P4990" s="8">
        <v>944414608</v>
      </c>
      <c r="Q4990" s="8">
        <v>944272639</v>
      </c>
      <c r="R4990" s="5" t="s">
        <v>417</v>
      </c>
      <c r="S4990" s="5" t="s">
        <v>417</v>
      </c>
      <c r="T4990" s="5" t="s">
        <v>417</v>
      </c>
      <c r="U4990" s="5" t="s">
        <v>417</v>
      </c>
      <c r="V4990" s="5" t="s">
        <v>417</v>
      </c>
      <c r="W4990" s="5" t="s">
        <v>417</v>
      </c>
      <c r="X4990" s="5" t="s">
        <v>417</v>
      </c>
      <c r="Y4990" s="5" t="s">
        <v>417</v>
      </c>
      <c r="Z4990" s="5" t="s">
        <v>417</v>
      </c>
      <c r="AA4990" s="5" t="s">
        <v>417</v>
      </c>
      <c r="AB4990" s="5"/>
      <c r="AC4990" s="5"/>
      <c r="AD4990" s="5"/>
      <c r="AE4990" s="5"/>
      <c r="AF4990" s="5"/>
    </row>
    <row r="4991" spans="1:32" hidden="1">
      <c r="A4991" s="5" t="s">
        <v>31588</v>
      </c>
      <c r="B4991" s="5" t="str">
        <f>IF(COUNTIF('Leads Priorizados INT'!M:M,A4991)&gt;0,"Sí","No")</f>
        <v>No</v>
      </c>
      <c r="C4991">
        <v>0</v>
      </c>
      <c r="D4991" s="6" t="s">
        <v>414</v>
      </c>
      <c r="E4991" s="5" t="s">
        <v>31589</v>
      </c>
      <c r="F4991" s="5" t="s">
        <v>431</v>
      </c>
      <c r="G4991" s="5" t="s">
        <v>20121</v>
      </c>
      <c r="H4991" s="7">
        <v>853174</v>
      </c>
      <c r="I4991" s="5">
        <v>1</v>
      </c>
      <c r="J4991" s="5">
        <v>1</v>
      </c>
      <c r="K4991" s="5" t="s">
        <v>31590</v>
      </c>
      <c r="L4991" s="5">
        <v>1.32E-2</v>
      </c>
      <c r="M4991" s="8"/>
      <c r="N4991" s="8"/>
      <c r="O4991" s="8"/>
      <c r="P4991" s="8"/>
      <c r="Q4991" s="8"/>
      <c r="R4991" s="5" t="s">
        <v>417</v>
      </c>
      <c r="S4991" s="5" t="s">
        <v>417</v>
      </c>
      <c r="T4991" s="5" t="s">
        <v>417</v>
      </c>
      <c r="U4991" s="5" t="s">
        <v>417</v>
      </c>
      <c r="V4991" s="5" t="s">
        <v>417</v>
      </c>
      <c r="W4991" s="5" t="s">
        <v>417</v>
      </c>
      <c r="X4991" s="5" t="s">
        <v>417</v>
      </c>
      <c r="Y4991" s="5" t="s">
        <v>417</v>
      </c>
      <c r="Z4991" s="5" t="s">
        <v>417</v>
      </c>
      <c r="AA4991" s="5" t="s">
        <v>417</v>
      </c>
      <c r="AB4991" s="5"/>
      <c r="AC4991" s="5"/>
      <c r="AD4991" s="5"/>
      <c r="AE4991" s="5"/>
      <c r="AF4991" s="5"/>
    </row>
    <row r="4992" spans="1:32" hidden="1">
      <c r="A4992" s="5" t="s">
        <v>31591</v>
      </c>
      <c r="B4992" s="5" t="str">
        <f>IF(COUNTIF('Leads Priorizados INT'!M:M,A4992)&gt;0,"Sí","No")</f>
        <v>No</v>
      </c>
      <c r="C4992">
        <v>0</v>
      </c>
      <c r="D4992" s="6" t="s">
        <v>414</v>
      </c>
      <c r="E4992" s="5" t="s">
        <v>31592</v>
      </c>
      <c r="F4992" s="5" t="s">
        <v>152</v>
      </c>
      <c r="G4992" s="5" t="s">
        <v>2450</v>
      </c>
      <c r="H4992" s="7">
        <v>1322378</v>
      </c>
      <c r="I4992" s="5">
        <v>4</v>
      </c>
      <c r="J4992" s="5">
        <v>1</v>
      </c>
      <c r="K4992" s="5" t="s">
        <v>31593</v>
      </c>
      <c r="L4992" s="5">
        <v>1.32E-2</v>
      </c>
      <c r="M4992" s="8"/>
      <c r="N4992" s="8"/>
      <c r="O4992" s="8"/>
      <c r="P4992" s="8"/>
      <c r="Q4992" s="8"/>
      <c r="R4992" s="5" t="s">
        <v>417</v>
      </c>
      <c r="S4992" s="5" t="s">
        <v>417</v>
      </c>
      <c r="T4992" s="5" t="s">
        <v>417</v>
      </c>
      <c r="U4992" s="5" t="s">
        <v>417</v>
      </c>
      <c r="V4992" s="5" t="s">
        <v>417</v>
      </c>
      <c r="W4992" s="5" t="s">
        <v>417</v>
      </c>
      <c r="X4992" s="5" t="s">
        <v>417</v>
      </c>
      <c r="Y4992" s="5" t="s">
        <v>417</v>
      </c>
      <c r="Z4992" s="5" t="s">
        <v>417</v>
      </c>
      <c r="AA4992" s="5" t="s">
        <v>417</v>
      </c>
      <c r="AB4992" s="5"/>
      <c r="AC4992" s="5"/>
      <c r="AD4992" s="5"/>
      <c r="AE4992" s="5"/>
      <c r="AF4992" s="5"/>
    </row>
    <row r="4993" spans="1:32" hidden="1">
      <c r="A4993" s="5" t="s">
        <v>31594</v>
      </c>
      <c r="B4993" s="5" t="str">
        <f>IF(COUNTIF('Leads Priorizados INT'!M:M,A4993)&gt;0,"Sí","No")</f>
        <v>No</v>
      </c>
      <c r="C4993">
        <v>0</v>
      </c>
      <c r="D4993" s="6" t="s">
        <v>414</v>
      </c>
      <c r="E4993" s="5" t="s">
        <v>31595</v>
      </c>
      <c r="F4993" s="5" t="s">
        <v>873</v>
      </c>
      <c r="G4993" s="5" t="s">
        <v>10861</v>
      </c>
      <c r="H4993" s="7">
        <v>7888181</v>
      </c>
      <c r="I4993" s="5">
        <v>5</v>
      </c>
      <c r="J4993" s="5">
        <v>1</v>
      </c>
      <c r="K4993" s="5" t="s">
        <v>31596</v>
      </c>
      <c r="L4993" s="5">
        <v>1.32E-2</v>
      </c>
      <c r="M4993" s="8">
        <v>951334800</v>
      </c>
      <c r="N4993" s="8">
        <v>951086108</v>
      </c>
      <c r="O4993" s="8"/>
      <c r="P4993" s="8"/>
      <c r="Q4993" s="8"/>
      <c r="R4993" s="5" t="s">
        <v>417</v>
      </c>
      <c r="S4993" s="5" t="s">
        <v>417</v>
      </c>
      <c r="T4993" s="5" t="s">
        <v>417</v>
      </c>
      <c r="U4993" s="5" t="s">
        <v>417</v>
      </c>
      <c r="V4993" s="5" t="s">
        <v>417</v>
      </c>
      <c r="W4993" s="5" t="s">
        <v>417</v>
      </c>
      <c r="X4993" s="5" t="s">
        <v>417</v>
      </c>
      <c r="Y4993" s="5" t="s">
        <v>417</v>
      </c>
      <c r="Z4993" s="5" t="s">
        <v>417</v>
      </c>
      <c r="AA4993" s="5" t="s">
        <v>417</v>
      </c>
      <c r="AB4993" s="5"/>
      <c r="AC4993" s="5"/>
      <c r="AD4993" s="5"/>
      <c r="AE4993" s="5"/>
      <c r="AF4993" s="5"/>
    </row>
    <row r="4994" spans="1:32" hidden="1">
      <c r="A4994" s="5" t="s">
        <v>31597</v>
      </c>
      <c r="B4994" s="5" t="str">
        <f>IF(COUNTIF('Leads Priorizados INT'!M:M,A4994)&gt;0,"Sí","No")</f>
        <v>No</v>
      </c>
      <c r="C4994">
        <v>0</v>
      </c>
      <c r="D4994" s="6" t="s">
        <v>414</v>
      </c>
      <c r="E4994" s="5" t="s">
        <v>31598</v>
      </c>
      <c r="F4994" s="5" t="s">
        <v>152</v>
      </c>
      <c r="G4994" s="5" t="s">
        <v>780</v>
      </c>
      <c r="H4994" s="7">
        <v>7110399</v>
      </c>
      <c r="I4994" s="5">
        <v>9</v>
      </c>
      <c r="J4994" s="5">
        <v>1</v>
      </c>
      <c r="K4994" s="5" t="s">
        <v>31599</v>
      </c>
      <c r="L4994" s="5">
        <v>1.32E-2</v>
      </c>
      <c r="M4994" s="8"/>
      <c r="N4994" s="8"/>
      <c r="O4994" s="8"/>
      <c r="P4994" s="8"/>
      <c r="Q4994" s="8"/>
      <c r="R4994" s="5" t="s">
        <v>417</v>
      </c>
      <c r="S4994" s="5" t="s">
        <v>417</v>
      </c>
      <c r="T4994" s="5" t="s">
        <v>417</v>
      </c>
      <c r="U4994" s="5" t="s">
        <v>417</v>
      </c>
      <c r="V4994" s="5" t="s">
        <v>417</v>
      </c>
      <c r="W4994" s="5" t="s">
        <v>417</v>
      </c>
      <c r="X4994" s="5" t="s">
        <v>417</v>
      </c>
      <c r="Y4994" s="5" t="s">
        <v>417</v>
      </c>
      <c r="Z4994" s="5" t="s">
        <v>417</v>
      </c>
      <c r="AA4994" s="5" t="s">
        <v>417</v>
      </c>
      <c r="AB4994" s="5"/>
      <c r="AC4994" s="5"/>
      <c r="AD4994" s="5"/>
      <c r="AE4994" s="5"/>
      <c r="AF4994" s="5"/>
    </row>
    <row r="4995" spans="1:32" hidden="1">
      <c r="A4995" s="5" t="s">
        <v>31600</v>
      </c>
      <c r="B4995" s="5" t="str">
        <f>IF(COUNTIF('Leads Priorizados INT'!M:M,A4995)&gt;0,"Sí","No")</f>
        <v>No</v>
      </c>
      <c r="C4995">
        <v>0</v>
      </c>
      <c r="D4995" s="6" t="s">
        <v>414</v>
      </c>
      <c r="E4995" s="5" t="s">
        <v>31601</v>
      </c>
      <c r="F4995" s="5" t="s">
        <v>431</v>
      </c>
      <c r="G4995" s="5" t="s">
        <v>2961</v>
      </c>
      <c r="H4995" s="7">
        <v>691971</v>
      </c>
      <c r="I4995" s="5">
        <v>1</v>
      </c>
      <c r="J4995" s="5">
        <v>2</v>
      </c>
      <c r="K4995" s="5" t="s">
        <v>31602</v>
      </c>
      <c r="L4995" s="5">
        <v>1.3100000000000001E-2</v>
      </c>
      <c r="M4995" s="8"/>
      <c r="N4995" s="8"/>
      <c r="O4995" s="8"/>
      <c r="P4995" s="8"/>
      <c r="Q4995" s="8"/>
      <c r="R4995" s="5" t="s">
        <v>417</v>
      </c>
      <c r="S4995" s="5" t="s">
        <v>417</v>
      </c>
      <c r="T4995" s="5" t="s">
        <v>417</v>
      </c>
      <c r="U4995" s="5" t="s">
        <v>417</v>
      </c>
      <c r="V4995" s="5" t="s">
        <v>417</v>
      </c>
      <c r="W4995" s="5" t="s">
        <v>417</v>
      </c>
      <c r="X4995" s="5" t="s">
        <v>417</v>
      </c>
      <c r="Y4995" s="5" t="s">
        <v>417</v>
      </c>
      <c r="Z4995" s="5" t="s">
        <v>417</v>
      </c>
      <c r="AA4995" s="5" t="s">
        <v>417</v>
      </c>
      <c r="AB4995" s="5"/>
      <c r="AC4995" s="5"/>
      <c r="AD4995" s="5"/>
      <c r="AE4995" s="5"/>
      <c r="AF4995" s="5"/>
    </row>
    <row r="4996" spans="1:32" hidden="1">
      <c r="A4996" s="5" t="s">
        <v>31603</v>
      </c>
      <c r="B4996" s="5" t="str">
        <f>IF(COUNTIF('Leads Priorizados INT'!M:M,A4996)&gt;0,"Sí","No")</f>
        <v>No</v>
      </c>
      <c r="C4996">
        <v>0</v>
      </c>
      <c r="D4996" s="6" t="s">
        <v>414</v>
      </c>
      <c r="E4996" s="5" t="s">
        <v>31604</v>
      </c>
      <c r="F4996" s="5" t="s">
        <v>1328</v>
      </c>
      <c r="G4996" s="5" t="s">
        <v>26125</v>
      </c>
      <c r="H4996" s="7">
        <v>464152</v>
      </c>
      <c r="I4996" s="5">
        <v>2</v>
      </c>
      <c r="J4996" s="5">
        <v>2</v>
      </c>
      <c r="K4996" s="5" t="s">
        <v>31605</v>
      </c>
      <c r="L4996" s="5">
        <v>1.2999999999999999E-2</v>
      </c>
      <c r="M4996" s="8"/>
      <c r="N4996" s="8"/>
      <c r="O4996" s="8"/>
      <c r="P4996" s="8"/>
      <c r="Q4996" s="8"/>
      <c r="R4996" s="5" t="s">
        <v>417</v>
      </c>
      <c r="S4996" s="5" t="s">
        <v>417</v>
      </c>
      <c r="T4996" s="5" t="s">
        <v>417</v>
      </c>
      <c r="U4996" s="5" t="s">
        <v>417</v>
      </c>
      <c r="V4996" s="5" t="s">
        <v>417</v>
      </c>
      <c r="W4996" s="5" t="s">
        <v>417</v>
      </c>
      <c r="X4996" s="5" t="s">
        <v>417</v>
      </c>
      <c r="Y4996" s="5" t="s">
        <v>417</v>
      </c>
      <c r="Z4996" s="5" t="s">
        <v>417</v>
      </c>
      <c r="AA4996" s="5" t="s">
        <v>417</v>
      </c>
      <c r="AB4996" s="5"/>
      <c r="AC4996" s="5"/>
      <c r="AD4996" s="5"/>
      <c r="AE4996" s="5"/>
      <c r="AF4996" s="5"/>
    </row>
    <row r="4997" spans="1:32">
      <c r="A4997" s="5" t="s">
        <v>31606</v>
      </c>
      <c r="B4997" s="5" t="str">
        <f>IF(COUNTIF('Leads Priorizados INT'!M:M,A4997)&gt;0,"Sí","No")</f>
        <v>No</v>
      </c>
      <c r="C4997">
        <v>1</v>
      </c>
      <c r="D4997" s="6" t="s">
        <v>414</v>
      </c>
      <c r="E4997" s="5" t="s">
        <v>31607</v>
      </c>
      <c r="F4997" s="5" t="s">
        <v>431</v>
      </c>
      <c r="G4997" s="5" t="s">
        <v>610</v>
      </c>
      <c r="H4997" s="7">
        <v>495888</v>
      </c>
      <c r="I4997" s="5">
        <v>9</v>
      </c>
      <c r="J4997" s="5">
        <v>2</v>
      </c>
      <c r="K4997" s="5" t="s">
        <v>31608</v>
      </c>
      <c r="L4997" s="5">
        <v>1.2999999999999999E-2</v>
      </c>
      <c r="M4997" s="8"/>
      <c r="N4997" s="8"/>
      <c r="O4997" s="8"/>
      <c r="P4997" s="8"/>
      <c r="Q4997" s="8"/>
      <c r="R4997" s="5" t="s">
        <v>417</v>
      </c>
      <c r="S4997" s="5" t="s">
        <v>417</v>
      </c>
      <c r="T4997" s="5" t="s">
        <v>417</v>
      </c>
      <c r="U4997" s="5" t="s">
        <v>417</v>
      </c>
      <c r="V4997" s="5" t="s">
        <v>417</v>
      </c>
      <c r="W4997" s="5" t="s">
        <v>417</v>
      </c>
      <c r="X4997" s="5" t="s">
        <v>417</v>
      </c>
      <c r="Y4997" s="5" t="s">
        <v>417</v>
      </c>
      <c r="Z4997" s="5" t="s">
        <v>417</v>
      </c>
      <c r="AA4997" s="5" t="s">
        <v>417</v>
      </c>
      <c r="AB4997" s="5"/>
      <c r="AC4997" s="5"/>
      <c r="AD4997" s="5"/>
      <c r="AE4997" s="5"/>
      <c r="AF4997" s="5"/>
    </row>
    <row r="4998" spans="1:32" hidden="1">
      <c r="A4998" s="5" t="s">
        <v>31609</v>
      </c>
      <c r="B4998" s="5" t="str">
        <f>IF(COUNTIF('Leads Priorizados INT'!M:M,A4998)&gt;0,"Sí","No")</f>
        <v>No</v>
      </c>
      <c r="C4998">
        <v>0</v>
      </c>
      <c r="D4998" s="6" t="s">
        <v>414</v>
      </c>
      <c r="E4998" s="5" t="s">
        <v>31610</v>
      </c>
      <c r="F4998" s="5" t="s">
        <v>431</v>
      </c>
      <c r="G4998" s="5" t="s">
        <v>1479</v>
      </c>
      <c r="H4998" s="7">
        <v>517573</v>
      </c>
      <c r="I4998" s="5">
        <v>1</v>
      </c>
      <c r="J4998" s="5">
        <v>1</v>
      </c>
      <c r="K4998" s="5" t="s">
        <v>31611</v>
      </c>
      <c r="L4998" s="5">
        <v>1.2999999999999999E-2</v>
      </c>
      <c r="M4998" s="8">
        <v>932170713</v>
      </c>
      <c r="N4998" s="8"/>
      <c r="O4998" s="8"/>
      <c r="P4998" s="8"/>
      <c r="Q4998" s="8"/>
      <c r="R4998" s="5" t="s">
        <v>417</v>
      </c>
      <c r="S4998" s="5" t="s">
        <v>417</v>
      </c>
      <c r="T4998" s="5" t="s">
        <v>417</v>
      </c>
      <c r="U4998" s="5" t="s">
        <v>417</v>
      </c>
      <c r="V4998" s="5" t="s">
        <v>417</v>
      </c>
      <c r="W4998" s="5" t="s">
        <v>417</v>
      </c>
      <c r="X4998" s="5" t="s">
        <v>417</v>
      </c>
      <c r="Y4998" s="5" t="s">
        <v>417</v>
      </c>
      <c r="Z4998" s="5" t="s">
        <v>417</v>
      </c>
      <c r="AA4998" s="5" t="s">
        <v>417</v>
      </c>
      <c r="AB4998" s="5"/>
      <c r="AC4998" s="5"/>
      <c r="AD4998" s="5"/>
      <c r="AE4998" s="5"/>
      <c r="AF4998" s="5"/>
    </row>
    <row r="4999" spans="1:32" hidden="1">
      <c r="A4999" s="5" t="s">
        <v>31612</v>
      </c>
      <c r="B4999" s="5" t="str">
        <f>IF(COUNTIF('Leads Priorizados INT'!M:M,A4999)&gt;0,"Sí","No")</f>
        <v>No</v>
      </c>
      <c r="C4999">
        <v>0</v>
      </c>
      <c r="D4999" s="6" t="s">
        <v>414</v>
      </c>
      <c r="E4999" s="5" t="s">
        <v>31613</v>
      </c>
      <c r="F4999" s="5" t="s">
        <v>152</v>
      </c>
      <c r="G4999" s="5" t="s">
        <v>2795</v>
      </c>
      <c r="H4999" s="7">
        <v>744510</v>
      </c>
      <c r="I4999" s="5">
        <v>3</v>
      </c>
      <c r="J4999" s="5">
        <v>2</v>
      </c>
      <c r="K4999" s="5" t="s">
        <v>31614</v>
      </c>
      <c r="L4999" s="5">
        <v>1.2999999999999999E-2</v>
      </c>
      <c r="M4999" s="8">
        <v>913831630</v>
      </c>
      <c r="N4999" s="8">
        <v>649479205</v>
      </c>
      <c r="O4999" s="8">
        <v>686207977</v>
      </c>
      <c r="P4999" s="8">
        <v>605597430</v>
      </c>
      <c r="Q4999" s="8">
        <v>619268368</v>
      </c>
      <c r="R4999" s="5" t="s">
        <v>417</v>
      </c>
      <c r="S4999" s="5" t="s">
        <v>417</v>
      </c>
      <c r="T4999" s="5" t="s">
        <v>417</v>
      </c>
      <c r="U4999" s="5" t="s">
        <v>417</v>
      </c>
      <c r="V4999" s="5" t="s">
        <v>417</v>
      </c>
      <c r="W4999" s="5" t="s">
        <v>417</v>
      </c>
      <c r="X4999" s="5" t="s">
        <v>417</v>
      </c>
      <c r="Y4999" s="5" t="s">
        <v>417</v>
      </c>
      <c r="Z4999" s="5" t="s">
        <v>417</v>
      </c>
      <c r="AA4999" s="5" t="s">
        <v>417</v>
      </c>
      <c r="AB4999" s="5"/>
      <c r="AC4999" s="5"/>
      <c r="AD4999" s="5"/>
      <c r="AE4999" s="5"/>
      <c r="AF4999" s="5"/>
    </row>
    <row r="5000" spans="1:32" hidden="1">
      <c r="A5000" s="5" t="s">
        <v>31615</v>
      </c>
      <c r="B5000" s="5" t="str">
        <f>IF(COUNTIF('Leads Priorizados INT'!M:M,A5000)&gt;0,"Sí","No")</f>
        <v>No</v>
      </c>
      <c r="C5000">
        <v>0</v>
      </c>
      <c r="D5000" s="6" t="s">
        <v>414</v>
      </c>
      <c r="E5000" s="5" t="s">
        <v>31616</v>
      </c>
      <c r="F5000" s="5" t="s">
        <v>152</v>
      </c>
      <c r="G5000" s="5" t="s">
        <v>2881</v>
      </c>
      <c r="H5000" s="7">
        <v>466044</v>
      </c>
      <c r="I5000" s="5">
        <v>4</v>
      </c>
      <c r="J5000" s="5">
        <v>1</v>
      </c>
      <c r="K5000" s="5" t="s">
        <v>31617</v>
      </c>
      <c r="L5000" s="5">
        <v>1.2999999999999999E-2</v>
      </c>
      <c r="M5000" s="8"/>
      <c r="N5000" s="8"/>
      <c r="O5000" s="8"/>
      <c r="P5000" s="8"/>
      <c r="Q5000" s="8"/>
      <c r="R5000" s="5" t="s">
        <v>417</v>
      </c>
      <c r="S5000" s="5" t="s">
        <v>417</v>
      </c>
      <c r="T5000" s="5" t="s">
        <v>417</v>
      </c>
      <c r="U5000" s="5" t="s">
        <v>417</v>
      </c>
      <c r="V5000" s="5" t="s">
        <v>417</v>
      </c>
      <c r="W5000" s="5" t="s">
        <v>417</v>
      </c>
      <c r="X5000" s="5" t="s">
        <v>417</v>
      </c>
      <c r="Y5000" s="5" t="s">
        <v>417</v>
      </c>
      <c r="Z5000" s="5" t="s">
        <v>417</v>
      </c>
      <c r="AA5000" s="5" t="s">
        <v>417</v>
      </c>
      <c r="AB5000" s="5"/>
      <c r="AC5000" s="5"/>
      <c r="AD5000" s="5"/>
      <c r="AE5000" s="5"/>
      <c r="AF5000" s="5"/>
    </row>
    <row r="5001" spans="1:32">
      <c r="A5001" s="5" t="s">
        <v>31618</v>
      </c>
      <c r="B5001" s="5" t="str">
        <f>IF(COUNTIF('Leads Priorizados INT'!M:M,A5001)&gt;0,"Sí","No")</f>
        <v>No</v>
      </c>
      <c r="C5001">
        <v>1</v>
      </c>
      <c r="D5001" s="6" t="s">
        <v>414</v>
      </c>
      <c r="E5001" s="5" t="s">
        <v>31619</v>
      </c>
      <c r="F5001" s="5" t="s">
        <v>3780</v>
      </c>
      <c r="G5001" s="5" t="s">
        <v>31620</v>
      </c>
      <c r="H5001" s="7">
        <v>530882</v>
      </c>
      <c r="I5001" s="5">
        <v>1</v>
      </c>
      <c r="J5001" s="5">
        <v>1</v>
      </c>
      <c r="K5001" s="5" t="s">
        <v>31621</v>
      </c>
      <c r="L5001" s="5">
        <v>1.29E-2</v>
      </c>
      <c r="M5001" s="8">
        <v>958109015</v>
      </c>
      <c r="N5001" s="8"/>
      <c r="O5001" s="8"/>
      <c r="P5001" s="8"/>
      <c r="Q5001" s="8"/>
      <c r="R5001" s="5" t="s">
        <v>417</v>
      </c>
      <c r="S5001" s="5" t="s">
        <v>417</v>
      </c>
      <c r="T5001" s="5" t="s">
        <v>417</v>
      </c>
      <c r="U5001" s="5" t="s">
        <v>417</v>
      </c>
      <c r="V5001" s="5" t="s">
        <v>417</v>
      </c>
      <c r="W5001" s="5" t="s">
        <v>417</v>
      </c>
      <c r="X5001" s="5" t="s">
        <v>417</v>
      </c>
      <c r="Y5001" s="5" t="s">
        <v>417</v>
      </c>
      <c r="Z5001" s="5" t="s">
        <v>417</v>
      </c>
      <c r="AA5001" s="5" t="s">
        <v>417</v>
      </c>
      <c r="AB5001" s="5"/>
      <c r="AC5001" s="5"/>
      <c r="AD5001" s="5"/>
      <c r="AE5001" s="5"/>
      <c r="AF5001" s="5"/>
    </row>
    <row r="5002" spans="1:32" hidden="1">
      <c r="A5002" s="5" t="s">
        <v>31622</v>
      </c>
      <c r="B5002" s="5" t="str">
        <f>IF(COUNTIF('Leads Priorizados INT'!M:M,A5002)&gt;0,"Sí","No")</f>
        <v>No</v>
      </c>
      <c r="C5002">
        <v>0</v>
      </c>
      <c r="D5002" s="6" t="s">
        <v>414</v>
      </c>
      <c r="E5002" s="5" t="s">
        <v>31623</v>
      </c>
      <c r="F5002" s="5" t="s">
        <v>152</v>
      </c>
      <c r="G5002" s="5" t="s">
        <v>2795</v>
      </c>
      <c r="H5002" s="7">
        <v>393819</v>
      </c>
      <c r="I5002" s="5">
        <v>1</v>
      </c>
      <c r="J5002" s="5">
        <v>1</v>
      </c>
      <c r="K5002" s="5" t="s">
        <v>31624</v>
      </c>
      <c r="L5002" s="5">
        <v>1.29E-2</v>
      </c>
      <c r="M5002" s="8"/>
      <c r="N5002" s="8"/>
      <c r="O5002" s="8"/>
      <c r="P5002" s="8"/>
      <c r="Q5002" s="8"/>
      <c r="R5002" s="5" t="s">
        <v>417</v>
      </c>
      <c r="S5002" s="5" t="s">
        <v>417</v>
      </c>
      <c r="T5002" s="5" t="s">
        <v>417</v>
      </c>
      <c r="U5002" s="5" t="s">
        <v>417</v>
      </c>
      <c r="V5002" s="5" t="s">
        <v>417</v>
      </c>
      <c r="W5002" s="5" t="s">
        <v>417</v>
      </c>
      <c r="X5002" s="5" t="s">
        <v>417</v>
      </c>
      <c r="Y5002" s="5" t="s">
        <v>417</v>
      </c>
      <c r="Z5002" s="5" t="s">
        <v>417</v>
      </c>
      <c r="AA5002" s="5" t="s">
        <v>417</v>
      </c>
      <c r="AB5002" s="5"/>
      <c r="AC5002" s="5"/>
      <c r="AD5002" s="5"/>
      <c r="AE5002" s="5"/>
      <c r="AF5002" s="5"/>
    </row>
    <row r="5003" spans="1:32" hidden="1">
      <c r="A5003" s="5" t="s">
        <v>31625</v>
      </c>
      <c r="B5003" s="5" t="str">
        <f>IF(COUNTIF('Leads Priorizados INT'!M:M,A5003)&gt;0,"Sí","No")</f>
        <v>No</v>
      </c>
      <c r="C5003">
        <v>0</v>
      </c>
      <c r="D5003" s="6" t="s">
        <v>414</v>
      </c>
      <c r="E5003" s="5" t="s">
        <v>31626</v>
      </c>
      <c r="F5003" s="5" t="s">
        <v>769</v>
      </c>
      <c r="G5003" s="5" t="s">
        <v>1848</v>
      </c>
      <c r="H5003" s="7">
        <v>574385</v>
      </c>
      <c r="I5003" s="5">
        <v>6</v>
      </c>
      <c r="J5003" s="5">
        <v>2</v>
      </c>
      <c r="K5003" s="5" t="s">
        <v>31627</v>
      </c>
      <c r="L5003" s="5">
        <v>1.2800000000000001E-2</v>
      </c>
      <c r="M5003" s="8">
        <v>922232010</v>
      </c>
      <c r="N5003" s="8">
        <v>922210051</v>
      </c>
      <c r="O5003" s="8">
        <v>607278193</v>
      </c>
      <c r="P5003" s="8">
        <v>695917861</v>
      </c>
      <c r="Q5003" s="8">
        <v>610277467</v>
      </c>
      <c r="R5003" s="5" t="s">
        <v>417</v>
      </c>
      <c r="S5003" s="5" t="s">
        <v>417</v>
      </c>
      <c r="T5003" s="5" t="s">
        <v>417</v>
      </c>
      <c r="U5003" s="5" t="s">
        <v>417</v>
      </c>
      <c r="V5003" s="5" t="s">
        <v>417</v>
      </c>
      <c r="W5003" s="5" t="s">
        <v>417</v>
      </c>
      <c r="X5003" s="5" t="s">
        <v>417</v>
      </c>
      <c r="Y5003" s="5" t="s">
        <v>417</v>
      </c>
      <c r="Z5003" s="5" t="s">
        <v>417</v>
      </c>
      <c r="AA5003" s="5" t="s">
        <v>417</v>
      </c>
      <c r="AB5003" s="5"/>
      <c r="AC5003" s="5"/>
      <c r="AD5003" s="5"/>
      <c r="AE5003" s="5"/>
      <c r="AF5003" s="5"/>
    </row>
    <row r="5004" spans="1:32" hidden="1">
      <c r="A5004" s="5" t="s">
        <v>31628</v>
      </c>
      <c r="B5004" s="5" t="str">
        <f>IF(COUNTIF('Leads Priorizados INT'!M:M,A5004)&gt;0,"Sí","No")</f>
        <v>No</v>
      </c>
      <c r="C5004">
        <v>0</v>
      </c>
      <c r="D5004" s="6" t="s">
        <v>414</v>
      </c>
      <c r="E5004" s="5" t="s">
        <v>31629</v>
      </c>
      <c r="F5004" s="5" t="s">
        <v>152</v>
      </c>
      <c r="G5004" s="5" t="s">
        <v>780</v>
      </c>
      <c r="H5004" s="7">
        <v>615442</v>
      </c>
      <c r="I5004" s="5">
        <v>5</v>
      </c>
      <c r="J5004" s="5">
        <v>1</v>
      </c>
      <c r="K5004" s="5" t="s">
        <v>31630</v>
      </c>
      <c r="L5004" s="5">
        <v>1.2699999999999999E-2</v>
      </c>
      <c r="M5004" s="8"/>
      <c r="N5004" s="8"/>
      <c r="O5004" s="8"/>
      <c r="P5004" s="8"/>
      <c r="Q5004" s="8"/>
      <c r="R5004" s="5" t="s">
        <v>417</v>
      </c>
      <c r="S5004" s="5" t="s">
        <v>417</v>
      </c>
      <c r="T5004" s="5" t="s">
        <v>417</v>
      </c>
      <c r="U5004" s="5" t="s">
        <v>417</v>
      </c>
      <c r="V5004" s="5" t="s">
        <v>417</v>
      </c>
      <c r="W5004" s="5" t="s">
        <v>417</v>
      </c>
      <c r="X5004" s="5" t="s">
        <v>417</v>
      </c>
      <c r="Y5004" s="5" t="s">
        <v>417</v>
      </c>
      <c r="Z5004" s="5" t="s">
        <v>417</v>
      </c>
      <c r="AA5004" s="5" t="s">
        <v>417</v>
      </c>
      <c r="AB5004" s="5"/>
      <c r="AC5004" s="5"/>
      <c r="AD5004" s="5"/>
      <c r="AE5004" s="5"/>
      <c r="AF5004" s="5"/>
    </row>
    <row r="5005" spans="1:32" hidden="1">
      <c r="A5005" s="5" t="s">
        <v>31631</v>
      </c>
      <c r="B5005" s="5" t="str">
        <f>IF(COUNTIF('Leads Priorizados INT'!M:M,A5005)&gt;0,"Sí","No")</f>
        <v>No</v>
      </c>
      <c r="C5005">
        <v>0</v>
      </c>
      <c r="D5005" s="6" t="s">
        <v>414</v>
      </c>
      <c r="E5005" s="5" t="s">
        <v>31632</v>
      </c>
      <c r="F5005" s="5" t="s">
        <v>431</v>
      </c>
      <c r="G5005" s="5" t="s">
        <v>12357</v>
      </c>
      <c r="H5005" s="7">
        <v>488181</v>
      </c>
      <c r="I5005" s="5">
        <v>1</v>
      </c>
      <c r="J5005" s="5">
        <v>1</v>
      </c>
      <c r="K5005" s="5" t="s">
        <v>31633</v>
      </c>
      <c r="L5005" s="5">
        <v>1.2500000000000001E-2</v>
      </c>
      <c r="M5005" s="8"/>
      <c r="N5005" s="8"/>
      <c r="O5005" s="8"/>
      <c r="P5005" s="8"/>
      <c r="Q5005" s="8"/>
      <c r="R5005" s="5" t="s">
        <v>417</v>
      </c>
      <c r="S5005" s="5" t="s">
        <v>417</v>
      </c>
      <c r="T5005" s="5" t="s">
        <v>417</v>
      </c>
      <c r="U5005" s="5" t="s">
        <v>417</v>
      </c>
      <c r="V5005" s="5" t="s">
        <v>417</v>
      </c>
      <c r="W5005" s="5" t="s">
        <v>417</v>
      </c>
      <c r="X5005" s="5" t="s">
        <v>417</v>
      </c>
      <c r="Y5005" s="5" t="s">
        <v>417</v>
      </c>
      <c r="Z5005" s="5" t="s">
        <v>417</v>
      </c>
      <c r="AA5005" s="5" t="s">
        <v>417</v>
      </c>
      <c r="AB5005" s="5"/>
      <c r="AC5005" s="5"/>
      <c r="AD5005" s="5"/>
      <c r="AE5005" s="5"/>
      <c r="AF5005" s="5"/>
    </row>
    <row r="5006" spans="1:32" hidden="1">
      <c r="A5006" s="5" t="s">
        <v>31634</v>
      </c>
      <c r="B5006" s="5" t="str">
        <f>IF(COUNTIF('Leads Priorizados INT'!M:M,A5006)&gt;0,"Sí","No")</f>
        <v>No</v>
      </c>
      <c r="C5006">
        <v>0</v>
      </c>
      <c r="D5006" s="6" t="s">
        <v>414</v>
      </c>
      <c r="E5006" s="5" t="s">
        <v>31635</v>
      </c>
      <c r="F5006" s="5" t="s">
        <v>431</v>
      </c>
      <c r="G5006" s="5" t="s">
        <v>2374</v>
      </c>
      <c r="H5006" s="7">
        <v>646466</v>
      </c>
      <c r="I5006" s="5">
        <v>1</v>
      </c>
      <c r="J5006" s="5">
        <v>1</v>
      </c>
      <c r="K5006" s="5" t="s">
        <v>31636</v>
      </c>
      <c r="L5006" s="5">
        <v>1.2500000000000001E-2</v>
      </c>
      <c r="M5006" s="8"/>
      <c r="N5006" s="8"/>
      <c r="O5006" s="8"/>
      <c r="P5006" s="8"/>
      <c r="Q5006" s="8"/>
      <c r="R5006" s="5" t="s">
        <v>417</v>
      </c>
      <c r="S5006" s="5" t="s">
        <v>417</v>
      </c>
      <c r="T5006" s="5" t="s">
        <v>417</v>
      </c>
      <c r="U5006" s="5" t="s">
        <v>417</v>
      </c>
      <c r="V5006" s="5" t="s">
        <v>417</v>
      </c>
      <c r="W5006" s="5" t="s">
        <v>417</v>
      </c>
      <c r="X5006" s="5" t="s">
        <v>417</v>
      </c>
      <c r="Y5006" s="5" t="s">
        <v>417</v>
      </c>
      <c r="Z5006" s="5" t="s">
        <v>417</v>
      </c>
      <c r="AA5006" s="5" t="s">
        <v>417</v>
      </c>
      <c r="AB5006" s="5"/>
      <c r="AC5006" s="5"/>
      <c r="AD5006" s="5"/>
      <c r="AE5006" s="5"/>
      <c r="AF5006" s="5"/>
    </row>
    <row r="5007" spans="1:32" hidden="1">
      <c r="A5007" s="5" t="s">
        <v>31637</v>
      </c>
      <c r="B5007" s="5" t="str">
        <f>IF(COUNTIF('Leads Priorizados INT'!M:M,A5007)&gt;0,"Sí","No")</f>
        <v>No</v>
      </c>
      <c r="C5007">
        <v>0</v>
      </c>
      <c r="D5007" s="6" t="s">
        <v>414</v>
      </c>
      <c r="E5007" s="5" t="s">
        <v>31638</v>
      </c>
      <c r="F5007" s="5" t="s">
        <v>152</v>
      </c>
      <c r="G5007" s="5" t="s">
        <v>1602</v>
      </c>
      <c r="H5007" s="7">
        <v>647712</v>
      </c>
      <c r="I5007" s="5">
        <v>2</v>
      </c>
      <c r="J5007" s="5">
        <v>1</v>
      </c>
      <c r="K5007" s="5" t="s">
        <v>31639</v>
      </c>
      <c r="L5007" s="5">
        <v>1.2500000000000001E-2</v>
      </c>
      <c r="M5007" s="8"/>
      <c r="N5007" s="8"/>
      <c r="O5007" s="8"/>
      <c r="P5007" s="8"/>
      <c r="Q5007" s="8"/>
      <c r="R5007" s="5" t="s">
        <v>417</v>
      </c>
      <c r="S5007" s="5" t="s">
        <v>417</v>
      </c>
      <c r="T5007" s="5" t="s">
        <v>417</v>
      </c>
      <c r="U5007" s="5" t="s">
        <v>417</v>
      </c>
      <c r="V5007" s="5" t="s">
        <v>417</v>
      </c>
      <c r="W5007" s="5" t="s">
        <v>417</v>
      </c>
      <c r="X5007" s="5" t="s">
        <v>417</v>
      </c>
      <c r="Y5007" s="5" t="s">
        <v>417</v>
      </c>
      <c r="Z5007" s="5" t="s">
        <v>417</v>
      </c>
      <c r="AA5007" s="5" t="s">
        <v>417</v>
      </c>
      <c r="AB5007" s="5"/>
      <c r="AC5007" s="5"/>
      <c r="AD5007" s="5"/>
      <c r="AE5007" s="5"/>
      <c r="AF5007" s="5"/>
    </row>
    <row r="5008" spans="1:32" hidden="1">
      <c r="A5008" s="5" t="s">
        <v>31640</v>
      </c>
      <c r="B5008" s="5" t="str">
        <f>IF(COUNTIF('Leads Priorizados INT'!M:M,A5008)&gt;0,"Sí","No")</f>
        <v>No</v>
      </c>
      <c r="C5008">
        <v>0</v>
      </c>
      <c r="D5008" s="6" t="s">
        <v>414</v>
      </c>
      <c r="E5008" s="5" t="s">
        <v>31641</v>
      </c>
      <c r="F5008" s="5" t="s">
        <v>152</v>
      </c>
      <c r="G5008" s="5" t="s">
        <v>916</v>
      </c>
      <c r="H5008" s="7">
        <v>4910351</v>
      </c>
      <c r="I5008" s="5">
        <v>2</v>
      </c>
      <c r="J5008" s="5">
        <v>1</v>
      </c>
      <c r="K5008" s="5" t="s">
        <v>31639</v>
      </c>
      <c r="L5008" s="5">
        <v>1.2500000000000001E-2</v>
      </c>
      <c r="M5008" s="8"/>
      <c r="N5008" s="8"/>
      <c r="O5008" s="8"/>
      <c r="P5008" s="8"/>
      <c r="Q5008" s="8"/>
      <c r="R5008" s="5" t="s">
        <v>417</v>
      </c>
      <c r="S5008" s="5" t="s">
        <v>417</v>
      </c>
      <c r="T5008" s="5" t="s">
        <v>417</v>
      </c>
      <c r="U5008" s="5" t="s">
        <v>417</v>
      </c>
      <c r="V5008" s="5" t="s">
        <v>417</v>
      </c>
      <c r="W5008" s="5" t="s">
        <v>417</v>
      </c>
      <c r="X5008" s="5" t="s">
        <v>417</v>
      </c>
      <c r="Y5008" s="5" t="s">
        <v>417</v>
      </c>
      <c r="Z5008" s="5" t="s">
        <v>417</v>
      </c>
      <c r="AA5008" s="5" t="s">
        <v>417</v>
      </c>
      <c r="AB5008" s="5"/>
      <c r="AC5008" s="5"/>
      <c r="AD5008" s="5"/>
      <c r="AE5008" s="5"/>
      <c r="AF5008" s="5"/>
    </row>
    <row r="5009" spans="1:32" hidden="1">
      <c r="A5009" s="5" t="s">
        <v>31642</v>
      </c>
      <c r="B5009" s="5" t="str">
        <f>IF(COUNTIF('Leads Priorizados INT'!M:M,A5009)&gt;0,"Sí","No")</f>
        <v>No</v>
      </c>
      <c r="C5009">
        <v>0</v>
      </c>
      <c r="D5009" s="6" t="s">
        <v>414</v>
      </c>
      <c r="E5009" s="5" t="s">
        <v>31643</v>
      </c>
      <c r="F5009" s="5" t="s">
        <v>152</v>
      </c>
      <c r="G5009" s="5" t="s">
        <v>780</v>
      </c>
      <c r="H5009" s="7">
        <v>677167</v>
      </c>
      <c r="I5009" s="5">
        <v>2</v>
      </c>
      <c r="J5009" s="5">
        <v>1</v>
      </c>
      <c r="K5009" s="5" t="s">
        <v>31636</v>
      </c>
      <c r="L5009" s="5">
        <v>1.2500000000000001E-2</v>
      </c>
      <c r="M5009" s="8">
        <v>914114785</v>
      </c>
      <c r="N5009" s="8"/>
      <c r="O5009" s="8"/>
      <c r="P5009" s="8"/>
      <c r="Q5009" s="8"/>
      <c r="R5009" s="5" t="s">
        <v>417</v>
      </c>
      <c r="S5009" s="5" t="s">
        <v>417</v>
      </c>
      <c r="T5009" s="5" t="s">
        <v>417</v>
      </c>
      <c r="U5009" s="5" t="s">
        <v>417</v>
      </c>
      <c r="V5009" s="5" t="s">
        <v>417</v>
      </c>
      <c r="W5009" s="5" t="s">
        <v>417</v>
      </c>
      <c r="X5009" s="5" t="s">
        <v>417</v>
      </c>
      <c r="Y5009" s="5" t="s">
        <v>417</v>
      </c>
      <c r="Z5009" s="5" t="s">
        <v>417</v>
      </c>
      <c r="AA5009" s="5" t="s">
        <v>417</v>
      </c>
      <c r="AB5009" s="5" t="s">
        <v>31644</v>
      </c>
      <c r="AC5009" s="5"/>
      <c r="AD5009" s="5"/>
      <c r="AE5009" s="5"/>
      <c r="AF5009" s="5"/>
    </row>
    <row r="5010" spans="1:32" hidden="1">
      <c r="A5010" s="5" t="s">
        <v>31645</v>
      </c>
      <c r="B5010" s="5" t="str">
        <f>IF(COUNTIF('Leads Priorizados INT'!M:M,A5010)&gt;0,"Sí","No")</f>
        <v>No</v>
      </c>
      <c r="C5010">
        <v>0</v>
      </c>
      <c r="D5010" s="6" t="s">
        <v>414</v>
      </c>
      <c r="E5010" s="5" t="s">
        <v>31646</v>
      </c>
      <c r="F5010" s="5" t="s">
        <v>152</v>
      </c>
      <c r="G5010" s="5" t="s">
        <v>619</v>
      </c>
      <c r="H5010" s="7">
        <v>698118</v>
      </c>
      <c r="I5010" s="5">
        <v>2</v>
      </c>
      <c r="J5010" s="5">
        <v>1</v>
      </c>
      <c r="K5010" s="5" t="s">
        <v>31647</v>
      </c>
      <c r="L5010" s="5">
        <v>1.2500000000000001E-2</v>
      </c>
      <c r="M5010" s="8"/>
      <c r="N5010" s="8"/>
      <c r="O5010" s="8"/>
      <c r="P5010" s="8"/>
      <c r="Q5010" s="8"/>
      <c r="R5010" s="5" t="s">
        <v>417</v>
      </c>
      <c r="S5010" s="5" t="s">
        <v>417</v>
      </c>
      <c r="T5010" s="5" t="s">
        <v>417</v>
      </c>
      <c r="U5010" s="5" t="s">
        <v>417</v>
      </c>
      <c r="V5010" s="5" t="s">
        <v>417</v>
      </c>
      <c r="W5010" s="5" t="s">
        <v>417</v>
      </c>
      <c r="X5010" s="5" t="s">
        <v>417</v>
      </c>
      <c r="Y5010" s="5" t="s">
        <v>417</v>
      </c>
      <c r="Z5010" s="5" t="s">
        <v>417</v>
      </c>
      <c r="AA5010" s="5" t="s">
        <v>417</v>
      </c>
      <c r="AB5010" s="5"/>
      <c r="AC5010" s="5"/>
      <c r="AD5010" s="5"/>
      <c r="AE5010" s="5"/>
      <c r="AF5010" s="5"/>
    </row>
    <row r="5011" spans="1:32" hidden="1">
      <c r="A5011" s="5" t="s">
        <v>31648</v>
      </c>
      <c r="B5011" s="5" t="str">
        <f>IF(COUNTIF('Leads Priorizados INT'!M:M,A5011)&gt;0,"Sí","No")</f>
        <v>No</v>
      </c>
      <c r="C5011">
        <v>0</v>
      </c>
      <c r="D5011" s="6" t="s">
        <v>414</v>
      </c>
      <c r="E5011" s="5" t="s">
        <v>31649</v>
      </c>
      <c r="F5011" s="5" t="s">
        <v>152</v>
      </c>
      <c r="G5011" s="5" t="s">
        <v>592</v>
      </c>
      <c r="H5011" s="7">
        <v>361841</v>
      </c>
      <c r="I5011" s="5">
        <v>3</v>
      </c>
      <c r="J5011" s="5">
        <v>1</v>
      </c>
      <c r="K5011" s="5" t="s">
        <v>31650</v>
      </c>
      <c r="L5011" s="5">
        <v>1.2500000000000001E-2</v>
      </c>
      <c r="M5011" s="8">
        <v>914057015</v>
      </c>
      <c r="N5011" s="8"/>
      <c r="O5011" s="8"/>
      <c r="P5011" s="8"/>
      <c r="Q5011" s="8"/>
      <c r="R5011" s="5" t="s">
        <v>417</v>
      </c>
      <c r="S5011" s="5" t="s">
        <v>417</v>
      </c>
      <c r="T5011" s="5" t="s">
        <v>417</v>
      </c>
      <c r="U5011" s="5" t="s">
        <v>417</v>
      </c>
      <c r="V5011" s="5" t="s">
        <v>417</v>
      </c>
      <c r="W5011" s="5" t="s">
        <v>417</v>
      </c>
      <c r="X5011" s="5" t="s">
        <v>417</v>
      </c>
      <c r="Y5011" s="5" t="s">
        <v>417</v>
      </c>
      <c r="Z5011" s="5" t="s">
        <v>417</v>
      </c>
      <c r="AA5011" s="5" t="s">
        <v>417</v>
      </c>
      <c r="AB5011" s="5"/>
      <c r="AC5011" s="5"/>
      <c r="AD5011" s="5"/>
      <c r="AE5011" s="5"/>
      <c r="AF5011" s="5"/>
    </row>
    <row r="5012" spans="1:32" hidden="1">
      <c r="A5012" s="5" t="s">
        <v>31651</v>
      </c>
      <c r="B5012" s="5" t="str">
        <f>IF(COUNTIF('Leads Priorizados INT'!M:M,A5012)&gt;0,"Sí","No")</f>
        <v>No</v>
      </c>
      <c r="C5012">
        <v>0</v>
      </c>
      <c r="D5012" s="6" t="s">
        <v>414</v>
      </c>
      <c r="E5012" s="5" t="s">
        <v>31652</v>
      </c>
      <c r="F5012" s="5" t="s">
        <v>2007</v>
      </c>
      <c r="G5012" s="5" t="s">
        <v>29342</v>
      </c>
      <c r="H5012" s="7">
        <v>596147</v>
      </c>
      <c r="I5012" s="5">
        <v>1</v>
      </c>
      <c r="J5012" s="5">
        <v>2</v>
      </c>
      <c r="K5012" s="5" t="s">
        <v>31653</v>
      </c>
      <c r="L5012" s="5">
        <v>1.24E-2</v>
      </c>
      <c r="M5012" s="8"/>
      <c r="N5012" s="8"/>
      <c r="O5012" s="8"/>
      <c r="P5012" s="8"/>
      <c r="Q5012" s="8"/>
      <c r="R5012" s="5" t="s">
        <v>417</v>
      </c>
      <c r="S5012" s="5" t="s">
        <v>417</v>
      </c>
      <c r="T5012" s="5" t="s">
        <v>417</v>
      </c>
      <c r="U5012" s="5" t="s">
        <v>417</v>
      </c>
      <c r="V5012" s="5" t="s">
        <v>417</v>
      </c>
      <c r="W5012" s="5" t="s">
        <v>417</v>
      </c>
      <c r="X5012" s="5" t="s">
        <v>417</v>
      </c>
      <c r="Y5012" s="5" t="s">
        <v>417</v>
      </c>
      <c r="Z5012" s="5" t="s">
        <v>417</v>
      </c>
      <c r="AA5012" s="5" t="s">
        <v>417</v>
      </c>
      <c r="AB5012" s="5"/>
      <c r="AC5012" s="5"/>
      <c r="AD5012" s="5"/>
      <c r="AE5012" s="5"/>
      <c r="AF5012" s="5"/>
    </row>
    <row r="5013" spans="1:32">
      <c r="A5013" s="5" t="s">
        <v>31654</v>
      </c>
      <c r="B5013" s="5" t="str">
        <f>IF(COUNTIF('Leads Priorizados INT'!M:M,A5013)&gt;0,"Sí","No")</f>
        <v>No</v>
      </c>
      <c r="C5013">
        <v>1</v>
      </c>
      <c r="D5013" s="6" t="s">
        <v>414</v>
      </c>
      <c r="E5013" s="5" t="s">
        <v>31655</v>
      </c>
      <c r="F5013" s="5" t="s">
        <v>1065</v>
      </c>
      <c r="G5013" s="5" t="s">
        <v>24082</v>
      </c>
      <c r="H5013" s="7">
        <v>2078577</v>
      </c>
      <c r="I5013" s="5">
        <v>5</v>
      </c>
      <c r="J5013" s="5">
        <v>2</v>
      </c>
      <c r="K5013" s="5" t="s">
        <v>31656</v>
      </c>
      <c r="L5013" s="5">
        <v>1.24E-2</v>
      </c>
      <c r="M5013" s="8">
        <v>943761125</v>
      </c>
      <c r="N5013" s="8"/>
      <c r="O5013" s="8"/>
      <c r="P5013" s="8"/>
      <c r="Q5013" s="8"/>
      <c r="R5013" s="5" t="s">
        <v>417</v>
      </c>
      <c r="S5013" s="5" t="s">
        <v>417</v>
      </c>
      <c r="T5013" s="5" t="s">
        <v>417</v>
      </c>
      <c r="U5013" s="5" t="s">
        <v>417</v>
      </c>
      <c r="V5013" s="5" t="s">
        <v>417</v>
      </c>
      <c r="W5013" s="5" t="s">
        <v>417</v>
      </c>
      <c r="X5013" s="5" t="s">
        <v>417</v>
      </c>
      <c r="Y5013" s="5" t="s">
        <v>417</v>
      </c>
      <c r="Z5013" s="5" t="s">
        <v>417</v>
      </c>
      <c r="AA5013" s="5" t="s">
        <v>417</v>
      </c>
      <c r="AB5013" s="5"/>
      <c r="AC5013" s="5"/>
      <c r="AD5013" s="5"/>
      <c r="AE5013" s="5"/>
      <c r="AF5013" s="5"/>
    </row>
    <row r="5014" spans="1:32" hidden="1">
      <c r="A5014" s="5" t="s">
        <v>31657</v>
      </c>
      <c r="B5014" s="5" t="str">
        <f>IF(COUNTIF('Leads Priorizados INT'!M:M,A5014)&gt;0,"Sí","No")</f>
        <v>No</v>
      </c>
      <c r="C5014">
        <v>0</v>
      </c>
      <c r="D5014" s="6" t="s">
        <v>414</v>
      </c>
      <c r="E5014" s="5" t="s">
        <v>31658</v>
      </c>
      <c r="F5014" s="5" t="s">
        <v>431</v>
      </c>
      <c r="G5014" s="5" t="s">
        <v>610</v>
      </c>
      <c r="H5014" s="7">
        <v>439280</v>
      </c>
      <c r="I5014" s="5">
        <v>0</v>
      </c>
      <c r="J5014" s="5">
        <v>2</v>
      </c>
      <c r="K5014" s="5" t="s">
        <v>31659</v>
      </c>
      <c r="L5014" s="5">
        <v>1.2200000000000001E-2</v>
      </c>
      <c r="M5014" s="8">
        <v>933427050</v>
      </c>
      <c r="N5014" s="8"/>
      <c r="O5014" s="8"/>
      <c r="P5014" s="8"/>
      <c r="Q5014" s="8"/>
      <c r="R5014" s="5" t="s">
        <v>417</v>
      </c>
      <c r="S5014" s="5" t="s">
        <v>417</v>
      </c>
      <c r="T5014" s="5" t="s">
        <v>417</v>
      </c>
      <c r="U5014" s="5" t="s">
        <v>417</v>
      </c>
      <c r="V5014" s="5" t="s">
        <v>417</v>
      </c>
      <c r="W5014" s="5" t="s">
        <v>417</v>
      </c>
      <c r="X5014" s="5" t="s">
        <v>417</v>
      </c>
      <c r="Y5014" s="5" t="s">
        <v>417</v>
      </c>
      <c r="Z5014" s="5" t="s">
        <v>417</v>
      </c>
      <c r="AA5014" s="5" t="s">
        <v>417</v>
      </c>
      <c r="AB5014" s="5"/>
      <c r="AC5014" s="5"/>
      <c r="AD5014" s="5"/>
      <c r="AE5014" s="5"/>
      <c r="AF5014" s="5"/>
    </row>
    <row r="5015" spans="1:32" hidden="1">
      <c r="A5015" s="5" t="s">
        <v>31660</v>
      </c>
      <c r="B5015" s="5" t="str">
        <f>IF(COUNTIF('Leads Priorizados INT'!M:M,A5015)&gt;0,"Sí","No")</f>
        <v>No</v>
      </c>
      <c r="C5015">
        <v>0</v>
      </c>
      <c r="D5015" s="6" t="s">
        <v>414</v>
      </c>
      <c r="E5015" s="5" t="s">
        <v>31661</v>
      </c>
      <c r="F5015" s="5" t="s">
        <v>152</v>
      </c>
      <c r="G5015" s="5" t="s">
        <v>2624</v>
      </c>
      <c r="H5015" s="7">
        <v>635509</v>
      </c>
      <c r="I5015" s="5">
        <v>1</v>
      </c>
      <c r="J5015" s="5">
        <v>1</v>
      </c>
      <c r="K5015" s="5" t="s">
        <v>31662</v>
      </c>
      <c r="L5015" s="5">
        <v>1.2E-2</v>
      </c>
      <c r="M5015" s="8"/>
      <c r="N5015" s="8"/>
      <c r="O5015" s="8"/>
      <c r="P5015" s="8"/>
      <c r="Q5015" s="8"/>
      <c r="R5015" s="5" t="s">
        <v>417</v>
      </c>
      <c r="S5015" s="5" t="s">
        <v>417</v>
      </c>
      <c r="T5015" s="5" t="s">
        <v>417</v>
      </c>
      <c r="U5015" s="5" t="s">
        <v>417</v>
      </c>
      <c r="V5015" s="5" t="s">
        <v>417</v>
      </c>
      <c r="W5015" s="5" t="s">
        <v>417</v>
      </c>
      <c r="X5015" s="5" t="s">
        <v>417</v>
      </c>
      <c r="Y5015" s="5" t="s">
        <v>417</v>
      </c>
      <c r="Z5015" s="5" t="s">
        <v>417</v>
      </c>
      <c r="AA5015" s="5" t="s">
        <v>417</v>
      </c>
      <c r="AB5015" s="5"/>
      <c r="AC5015" s="5"/>
      <c r="AD5015" s="5"/>
      <c r="AE5015" s="5"/>
      <c r="AF5015" s="5"/>
    </row>
    <row r="5016" spans="1:32" hidden="1">
      <c r="A5016" s="5" t="s">
        <v>31663</v>
      </c>
      <c r="B5016" s="5" t="str">
        <f>IF(COUNTIF('Leads Priorizados INT'!M:M,A5016)&gt;0,"Sí","No")</f>
        <v>No</v>
      </c>
      <c r="C5016">
        <v>0</v>
      </c>
      <c r="D5016" s="6" t="s">
        <v>414</v>
      </c>
      <c r="E5016" s="5" t="s">
        <v>31664</v>
      </c>
      <c r="F5016" s="5" t="s">
        <v>700</v>
      </c>
      <c r="G5016" s="5" t="s">
        <v>11070</v>
      </c>
      <c r="H5016" s="7">
        <v>612580</v>
      </c>
      <c r="I5016" s="5">
        <v>1</v>
      </c>
      <c r="J5016" s="5">
        <v>2</v>
      </c>
      <c r="K5016" s="5" t="s">
        <v>31665</v>
      </c>
      <c r="L5016" s="5">
        <v>1.2E-2</v>
      </c>
      <c r="M5016" s="8"/>
      <c r="N5016" s="8"/>
      <c r="O5016" s="8"/>
      <c r="P5016" s="8"/>
      <c r="Q5016" s="8"/>
      <c r="R5016" s="5" t="s">
        <v>417</v>
      </c>
      <c r="S5016" s="5" t="s">
        <v>417</v>
      </c>
      <c r="T5016" s="5" t="s">
        <v>417</v>
      </c>
      <c r="U5016" s="5" t="s">
        <v>417</v>
      </c>
      <c r="V5016" s="5" t="s">
        <v>417</v>
      </c>
      <c r="W5016" s="5" t="s">
        <v>417</v>
      </c>
      <c r="X5016" s="5" t="s">
        <v>417</v>
      </c>
      <c r="Y5016" s="5" t="s">
        <v>417</v>
      </c>
      <c r="Z5016" s="5" t="s">
        <v>417</v>
      </c>
      <c r="AA5016" s="5" t="s">
        <v>417</v>
      </c>
      <c r="AB5016" s="5"/>
      <c r="AC5016" s="5"/>
      <c r="AD5016" s="5"/>
      <c r="AE5016" s="5"/>
      <c r="AF5016" s="5"/>
    </row>
    <row r="5017" spans="1:32" hidden="1">
      <c r="A5017" s="5" t="s">
        <v>31666</v>
      </c>
      <c r="B5017" s="5" t="str">
        <f>IF(COUNTIF('Leads Priorizados INT'!M:M,A5017)&gt;0,"Sí","No")</f>
        <v>No</v>
      </c>
      <c r="C5017">
        <v>0</v>
      </c>
      <c r="D5017" s="6" t="s">
        <v>414</v>
      </c>
      <c r="E5017" s="5" t="s">
        <v>31667</v>
      </c>
      <c r="F5017" s="5" t="s">
        <v>152</v>
      </c>
      <c r="G5017" s="5" t="s">
        <v>1715</v>
      </c>
      <c r="H5017" s="7">
        <v>375755</v>
      </c>
      <c r="I5017" s="5">
        <v>4</v>
      </c>
      <c r="J5017" s="5">
        <v>1</v>
      </c>
      <c r="K5017" s="5" t="s">
        <v>31668</v>
      </c>
      <c r="L5017" s="5">
        <v>1.1900000000000001E-2</v>
      </c>
      <c r="M5017" s="8">
        <v>649018804</v>
      </c>
      <c r="N5017" s="8"/>
      <c r="O5017" s="8"/>
      <c r="P5017" s="8"/>
      <c r="Q5017" s="8"/>
      <c r="R5017" s="5" t="s">
        <v>417</v>
      </c>
      <c r="S5017" s="5" t="s">
        <v>417</v>
      </c>
      <c r="T5017" s="5" t="s">
        <v>417</v>
      </c>
      <c r="U5017" s="5" t="s">
        <v>417</v>
      </c>
      <c r="V5017" s="5" t="s">
        <v>417</v>
      </c>
      <c r="W5017" s="5" t="s">
        <v>417</v>
      </c>
      <c r="X5017" s="5" t="s">
        <v>417</v>
      </c>
      <c r="Y5017" s="5" t="s">
        <v>417</v>
      </c>
      <c r="Z5017" s="5" t="s">
        <v>417</v>
      </c>
      <c r="AA5017" s="5" t="s">
        <v>417</v>
      </c>
      <c r="AB5017" s="5"/>
      <c r="AC5017" s="5"/>
      <c r="AD5017" s="5"/>
      <c r="AE5017" s="5"/>
      <c r="AF5017" s="5"/>
    </row>
    <row r="5018" spans="1:32" hidden="1">
      <c r="A5018" s="5" t="s">
        <v>31669</v>
      </c>
      <c r="B5018" s="5" t="str">
        <f>IF(COUNTIF('Leads Priorizados INT'!M:M,A5018)&gt;0,"Sí","No")</f>
        <v>No</v>
      </c>
      <c r="C5018">
        <v>0</v>
      </c>
      <c r="D5018" s="6" t="s">
        <v>414</v>
      </c>
      <c r="E5018" s="5" t="s">
        <v>31670</v>
      </c>
      <c r="F5018" s="5" t="s">
        <v>1382</v>
      </c>
      <c r="G5018" s="5" t="s">
        <v>10188</v>
      </c>
      <c r="H5018" s="7">
        <v>1050875</v>
      </c>
      <c r="I5018" s="5">
        <v>7</v>
      </c>
      <c r="J5018" s="5">
        <v>1</v>
      </c>
      <c r="K5018" s="5" t="s">
        <v>31671</v>
      </c>
      <c r="L5018" s="5">
        <v>1.18E-2</v>
      </c>
      <c r="M5018" s="8"/>
      <c r="N5018" s="8"/>
      <c r="O5018" s="8"/>
      <c r="P5018" s="8"/>
      <c r="Q5018" s="8"/>
      <c r="R5018" s="5" t="s">
        <v>417</v>
      </c>
      <c r="S5018" s="5" t="s">
        <v>417</v>
      </c>
      <c r="T5018" s="5" t="s">
        <v>417</v>
      </c>
      <c r="U5018" s="5" t="s">
        <v>417</v>
      </c>
      <c r="V5018" s="5" t="s">
        <v>417</v>
      </c>
      <c r="W5018" s="5" t="s">
        <v>417</v>
      </c>
      <c r="X5018" s="5" t="s">
        <v>417</v>
      </c>
      <c r="Y5018" s="5" t="s">
        <v>417</v>
      </c>
      <c r="Z5018" s="5" t="s">
        <v>417</v>
      </c>
      <c r="AA5018" s="5" t="s">
        <v>417</v>
      </c>
      <c r="AB5018" s="5"/>
      <c r="AC5018" s="5"/>
      <c r="AD5018" s="5"/>
      <c r="AE5018" s="5"/>
      <c r="AF5018" s="5"/>
    </row>
    <row r="5019" spans="1:32" hidden="1">
      <c r="A5019" s="5" t="s">
        <v>31672</v>
      </c>
      <c r="B5019" s="5" t="str">
        <f>IF(COUNTIF('Leads Priorizados INT'!M:M,A5019)&gt;0,"Sí","No")</f>
        <v>No</v>
      </c>
      <c r="C5019">
        <v>0</v>
      </c>
      <c r="D5019" s="6" t="s">
        <v>414</v>
      </c>
      <c r="E5019" s="5" t="s">
        <v>31673</v>
      </c>
      <c r="F5019" s="5" t="s">
        <v>1382</v>
      </c>
      <c r="G5019" s="5" t="s">
        <v>3636</v>
      </c>
      <c r="H5019" s="7">
        <v>399433</v>
      </c>
      <c r="I5019" s="5">
        <v>10</v>
      </c>
      <c r="J5019" s="5">
        <v>2</v>
      </c>
      <c r="K5019" s="5" t="s">
        <v>31674</v>
      </c>
      <c r="L5019" s="5">
        <v>1.18E-2</v>
      </c>
      <c r="M5019" s="8">
        <v>963292353</v>
      </c>
      <c r="N5019" s="8">
        <v>963814588</v>
      </c>
      <c r="O5019" s="8"/>
      <c r="P5019" s="8"/>
      <c r="Q5019" s="8"/>
      <c r="R5019" s="5" t="s">
        <v>417</v>
      </c>
      <c r="S5019" s="5" t="s">
        <v>417</v>
      </c>
      <c r="T5019" s="5" t="s">
        <v>417</v>
      </c>
      <c r="U5019" s="5" t="s">
        <v>417</v>
      </c>
      <c r="V5019" s="5" t="s">
        <v>417</v>
      </c>
      <c r="W5019" s="5" t="s">
        <v>417</v>
      </c>
      <c r="X5019" s="5" t="s">
        <v>417</v>
      </c>
      <c r="Y5019" s="5" t="s">
        <v>417</v>
      </c>
      <c r="Z5019" s="5" t="s">
        <v>417</v>
      </c>
      <c r="AA5019" s="5" t="s">
        <v>417</v>
      </c>
      <c r="AB5019" s="5"/>
      <c r="AC5019" s="5"/>
      <c r="AD5019" s="5"/>
      <c r="AE5019" s="5"/>
      <c r="AF5019" s="5"/>
    </row>
    <row r="5020" spans="1:32" hidden="1">
      <c r="A5020" s="5" t="s">
        <v>31675</v>
      </c>
      <c r="B5020" s="5" t="str">
        <f>IF(COUNTIF('Leads Priorizados INT'!M:M,A5020)&gt;0,"Sí","No")</f>
        <v>No</v>
      </c>
      <c r="C5020">
        <v>0</v>
      </c>
      <c r="D5020" s="6" t="s">
        <v>414</v>
      </c>
      <c r="E5020" s="5" t="s">
        <v>31676</v>
      </c>
      <c r="F5020" s="5" t="s">
        <v>431</v>
      </c>
      <c r="G5020" s="5" t="s">
        <v>1235</v>
      </c>
      <c r="H5020" s="7">
        <v>804030</v>
      </c>
      <c r="I5020" s="5">
        <v>1</v>
      </c>
      <c r="J5020" s="5">
        <v>1</v>
      </c>
      <c r="K5020" s="5" t="s">
        <v>31677</v>
      </c>
      <c r="L5020" s="5">
        <v>1.17E-2</v>
      </c>
      <c r="M5020" s="8"/>
      <c r="N5020" s="8"/>
      <c r="O5020" s="8"/>
      <c r="P5020" s="8"/>
      <c r="Q5020" s="8"/>
      <c r="R5020" s="5" t="s">
        <v>417</v>
      </c>
      <c r="S5020" s="5" t="s">
        <v>417</v>
      </c>
      <c r="T5020" s="5" t="s">
        <v>417</v>
      </c>
      <c r="U5020" s="5" t="s">
        <v>417</v>
      </c>
      <c r="V5020" s="5" t="s">
        <v>417</v>
      </c>
      <c r="W5020" s="5" t="s">
        <v>417</v>
      </c>
      <c r="X5020" s="5" t="s">
        <v>417</v>
      </c>
      <c r="Y5020" s="5" t="s">
        <v>417</v>
      </c>
      <c r="Z5020" s="5" t="s">
        <v>417</v>
      </c>
      <c r="AA5020" s="5" t="s">
        <v>417</v>
      </c>
      <c r="AB5020" s="5"/>
      <c r="AC5020" s="5"/>
      <c r="AD5020" s="5"/>
      <c r="AE5020" s="5"/>
      <c r="AF5020" s="5"/>
    </row>
    <row r="5021" spans="1:32" hidden="1">
      <c r="A5021" s="5" t="s">
        <v>31678</v>
      </c>
      <c r="B5021" s="5" t="str">
        <f>IF(COUNTIF('Leads Priorizados INT'!M:M,A5021)&gt;0,"Sí","No")</f>
        <v>No</v>
      </c>
      <c r="C5021">
        <v>0</v>
      </c>
      <c r="D5021" s="6" t="s">
        <v>414</v>
      </c>
      <c r="E5021" s="5" t="s">
        <v>31679</v>
      </c>
      <c r="F5021" s="5" t="s">
        <v>3740</v>
      </c>
      <c r="G5021" s="5" t="s">
        <v>31680</v>
      </c>
      <c r="H5021" s="7">
        <v>703634</v>
      </c>
      <c r="I5021" s="5">
        <v>4</v>
      </c>
      <c r="J5021" s="5">
        <v>1</v>
      </c>
      <c r="K5021" s="5" t="s">
        <v>31681</v>
      </c>
      <c r="L5021" s="5">
        <v>1.17E-2</v>
      </c>
      <c r="M5021" s="8"/>
      <c r="N5021" s="8"/>
      <c r="O5021" s="8"/>
      <c r="P5021" s="8"/>
      <c r="Q5021" s="8"/>
      <c r="R5021" s="5" t="s">
        <v>417</v>
      </c>
      <c r="S5021" s="5" t="s">
        <v>417</v>
      </c>
      <c r="T5021" s="5" t="s">
        <v>417</v>
      </c>
      <c r="U5021" s="5" t="s">
        <v>417</v>
      </c>
      <c r="V5021" s="5" t="s">
        <v>417</v>
      </c>
      <c r="W5021" s="5" t="s">
        <v>417</v>
      </c>
      <c r="X5021" s="5" t="s">
        <v>417</v>
      </c>
      <c r="Y5021" s="5" t="s">
        <v>417</v>
      </c>
      <c r="Z5021" s="5" t="s">
        <v>417</v>
      </c>
      <c r="AA5021" s="5" t="s">
        <v>417</v>
      </c>
      <c r="AB5021" s="5"/>
      <c r="AC5021" s="5"/>
      <c r="AD5021" s="5"/>
      <c r="AE5021" s="5"/>
      <c r="AF5021" s="5"/>
    </row>
    <row r="5022" spans="1:32" hidden="1">
      <c r="A5022" s="5" t="s">
        <v>31682</v>
      </c>
      <c r="B5022" s="5" t="str">
        <f>IF(COUNTIF('Leads Priorizados INT'!M:M,A5022)&gt;0,"Sí","No")</f>
        <v>No</v>
      </c>
      <c r="C5022">
        <v>0</v>
      </c>
      <c r="D5022" s="6" t="s">
        <v>414</v>
      </c>
      <c r="E5022" s="5" t="s">
        <v>31683</v>
      </c>
      <c r="F5022" s="5" t="s">
        <v>152</v>
      </c>
      <c r="G5022" s="5" t="s">
        <v>3335</v>
      </c>
      <c r="H5022" s="7">
        <v>428551</v>
      </c>
      <c r="I5022" s="5">
        <v>5</v>
      </c>
      <c r="J5022" s="5">
        <v>1</v>
      </c>
      <c r="K5022" s="5" t="s">
        <v>31684</v>
      </c>
      <c r="L5022" s="5">
        <v>1.17E-2</v>
      </c>
      <c r="M5022" s="8"/>
      <c r="N5022" s="8"/>
      <c r="O5022" s="8"/>
      <c r="P5022" s="8"/>
      <c r="Q5022" s="8"/>
      <c r="R5022" s="5" t="s">
        <v>417</v>
      </c>
      <c r="S5022" s="5" t="s">
        <v>417</v>
      </c>
      <c r="T5022" s="5" t="s">
        <v>417</v>
      </c>
      <c r="U5022" s="5" t="s">
        <v>417</v>
      </c>
      <c r="V5022" s="5" t="s">
        <v>417</v>
      </c>
      <c r="W5022" s="5" t="s">
        <v>417</v>
      </c>
      <c r="X5022" s="5" t="s">
        <v>417</v>
      </c>
      <c r="Y5022" s="5" t="s">
        <v>417</v>
      </c>
      <c r="Z5022" s="5" t="s">
        <v>417</v>
      </c>
      <c r="AA5022" s="5" t="s">
        <v>417</v>
      </c>
      <c r="AB5022" s="5"/>
      <c r="AC5022" s="5"/>
      <c r="AD5022" s="5"/>
      <c r="AE5022" s="5"/>
      <c r="AF5022" s="5"/>
    </row>
    <row r="5023" spans="1:32" hidden="1">
      <c r="A5023" s="5" t="s">
        <v>31685</v>
      </c>
      <c r="B5023" s="5" t="str">
        <f>IF(COUNTIF('Leads Priorizados INT'!M:M,A5023)&gt;0,"Sí","No")</f>
        <v>No</v>
      </c>
      <c r="C5023">
        <v>0</v>
      </c>
      <c r="D5023" s="6" t="s">
        <v>414</v>
      </c>
      <c r="E5023" s="5" t="s">
        <v>31686</v>
      </c>
      <c r="F5023" s="5" t="s">
        <v>431</v>
      </c>
      <c r="G5023" s="5" t="s">
        <v>2159</v>
      </c>
      <c r="H5023" s="7">
        <v>452307</v>
      </c>
      <c r="I5023" s="5">
        <v>1</v>
      </c>
      <c r="J5023" s="5">
        <v>1</v>
      </c>
      <c r="K5023" s="5" t="s">
        <v>31687</v>
      </c>
      <c r="L5023" s="5">
        <v>1.1599999999999999E-2</v>
      </c>
      <c r="M5023" s="8"/>
      <c r="N5023" s="8"/>
      <c r="O5023" s="8"/>
      <c r="P5023" s="8"/>
      <c r="Q5023" s="8"/>
      <c r="R5023" s="5" t="s">
        <v>417</v>
      </c>
      <c r="S5023" s="5" t="s">
        <v>417</v>
      </c>
      <c r="T5023" s="5" t="s">
        <v>417</v>
      </c>
      <c r="U5023" s="5" t="s">
        <v>417</v>
      </c>
      <c r="V5023" s="5" t="s">
        <v>417</v>
      </c>
      <c r="W5023" s="5" t="s">
        <v>417</v>
      </c>
      <c r="X5023" s="5" t="s">
        <v>417</v>
      </c>
      <c r="Y5023" s="5" t="s">
        <v>417</v>
      </c>
      <c r="Z5023" s="5" t="s">
        <v>417</v>
      </c>
      <c r="AA5023" s="5" t="s">
        <v>417</v>
      </c>
      <c r="AB5023" s="5"/>
      <c r="AC5023" s="5"/>
      <c r="AD5023" s="5"/>
      <c r="AE5023" s="5"/>
      <c r="AF5023" s="5"/>
    </row>
    <row r="5024" spans="1:32" hidden="1">
      <c r="A5024" s="5" t="s">
        <v>31688</v>
      </c>
      <c r="B5024" s="5" t="str">
        <f>IF(COUNTIF('Leads Priorizados INT'!M:M,A5024)&gt;0,"Sí","No")</f>
        <v>No</v>
      </c>
      <c r="C5024">
        <v>0</v>
      </c>
      <c r="D5024" s="6" t="s">
        <v>521</v>
      </c>
      <c r="E5024" s="5" t="s">
        <v>31689</v>
      </c>
      <c r="F5024" s="5" t="s">
        <v>497</v>
      </c>
      <c r="G5024" s="5" t="s">
        <v>17505</v>
      </c>
      <c r="H5024" s="7">
        <v>1608534</v>
      </c>
      <c r="I5024" s="5">
        <v>12</v>
      </c>
      <c r="J5024" s="5">
        <v>1</v>
      </c>
      <c r="K5024" s="5" t="s">
        <v>31690</v>
      </c>
      <c r="L5024" s="5">
        <v>1.1599999999999999E-2</v>
      </c>
      <c r="M5024" s="8">
        <v>971338111</v>
      </c>
      <c r="N5024" s="8">
        <v>971322211</v>
      </c>
      <c r="O5024" s="8">
        <v>695789892</v>
      </c>
      <c r="P5024" s="8">
        <v>695589129</v>
      </c>
      <c r="Q5024" s="8">
        <v>692679564</v>
      </c>
      <c r="R5024" s="5" t="s">
        <v>417</v>
      </c>
      <c r="S5024" s="5" t="s">
        <v>417</v>
      </c>
      <c r="T5024" s="5" t="s">
        <v>417</v>
      </c>
      <c r="U5024" s="5" t="s">
        <v>417</v>
      </c>
      <c r="V5024" s="5" t="s">
        <v>417</v>
      </c>
      <c r="W5024" s="5" t="s">
        <v>417</v>
      </c>
      <c r="X5024" s="5" t="s">
        <v>417</v>
      </c>
      <c r="Y5024" s="5" t="s">
        <v>417</v>
      </c>
      <c r="Z5024" s="5" t="s">
        <v>417</v>
      </c>
      <c r="AA5024" s="5" t="s">
        <v>417</v>
      </c>
      <c r="AB5024" s="5" t="s">
        <v>31691</v>
      </c>
      <c r="AC5024" s="5" t="s">
        <v>31692</v>
      </c>
      <c r="AD5024" s="5"/>
      <c r="AE5024" s="5"/>
      <c r="AF5024" s="5"/>
    </row>
    <row r="5025" spans="1:32" hidden="1">
      <c r="A5025" s="5" t="s">
        <v>31693</v>
      </c>
      <c r="B5025" s="5" t="str">
        <f>IF(COUNTIF('Leads Priorizados INT'!M:M,A5025)&gt;0,"Sí","No")</f>
        <v>No</v>
      </c>
      <c r="C5025">
        <v>0</v>
      </c>
      <c r="D5025" s="6" t="s">
        <v>414</v>
      </c>
      <c r="E5025" s="5" t="s">
        <v>31694</v>
      </c>
      <c r="F5025" s="5" t="s">
        <v>152</v>
      </c>
      <c r="G5025" s="5" t="s">
        <v>2441</v>
      </c>
      <c r="H5025" s="7">
        <v>5272455</v>
      </c>
      <c r="I5025" s="5">
        <v>29</v>
      </c>
      <c r="J5025" s="5">
        <v>1</v>
      </c>
      <c r="K5025" s="5" t="s">
        <v>31695</v>
      </c>
      <c r="L5025" s="5">
        <v>1.1599999999999999E-2</v>
      </c>
      <c r="M5025" s="8"/>
      <c r="N5025" s="8"/>
      <c r="O5025" s="8"/>
      <c r="P5025" s="8"/>
      <c r="Q5025" s="8"/>
      <c r="R5025" s="5" t="s">
        <v>417</v>
      </c>
      <c r="S5025" s="5" t="s">
        <v>417</v>
      </c>
      <c r="T5025" s="5" t="s">
        <v>417</v>
      </c>
      <c r="U5025" s="5" t="s">
        <v>417</v>
      </c>
      <c r="V5025" s="5" t="s">
        <v>417</v>
      </c>
      <c r="W5025" s="5" t="s">
        <v>417</v>
      </c>
      <c r="X5025" s="5" t="s">
        <v>417</v>
      </c>
      <c r="Y5025" s="5" t="s">
        <v>417</v>
      </c>
      <c r="Z5025" s="5" t="s">
        <v>417</v>
      </c>
      <c r="AA5025" s="5" t="s">
        <v>417</v>
      </c>
      <c r="AB5025" s="5"/>
      <c r="AC5025" s="5"/>
      <c r="AD5025" s="5"/>
      <c r="AE5025" s="5"/>
      <c r="AF5025" s="5"/>
    </row>
    <row r="5026" spans="1:32" hidden="1">
      <c r="A5026" s="5" t="s">
        <v>31696</v>
      </c>
      <c r="B5026" s="5" t="str">
        <f>IF(COUNTIF('Leads Priorizados INT'!M:M,A5026)&gt;0,"Sí","No")</f>
        <v>No</v>
      </c>
      <c r="C5026">
        <v>0</v>
      </c>
      <c r="D5026" s="6" t="s">
        <v>414</v>
      </c>
      <c r="E5026" s="5" t="s">
        <v>31697</v>
      </c>
      <c r="F5026" s="5" t="s">
        <v>740</v>
      </c>
      <c r="G5026" s="5" t="s">
        <v>9497</v>
      </c>
      <c r="H5026" s="7">
        <v>344950</v>
      </c>
      <c r="I5026" s="5">
        <v>1</v>
      </c>
      <c r="J5026" s="5">
        <v>2</v>
      </c>
      <c r="K5026" s="5" t="s">
        <v>31698</v>
      </c>
      <c r="L5026" s="5">
        <v>1.15E-2</v>
      </c>
      <c r="M5026" s="8">
        <v>924281679</v>
      </c>
      <c r="N5026" s="8"/>
      <c r="O5026" s="8"/>
      <c r="P5026" s="8"/>
      <c r="Q5026" s="8"/>
      <c r="R5026" s="5" t="s">
        <v>417</v>
      </c>
      <c r="S5026" s="5" t="s">
        <v>417</v>
      </c>
      <c r="T5026" s="5" t="s">
        <v>417</v>
      </c>
      <c r="U5026" s="5" t="s">
        <v>417</v>
      </c>
      <c r="V5026" s="5" t="s">
        <v>417</v>
      </c>
      <c r="W5026" s="5" t="s">
        <v>417</v>
      </c>
      <c r="X5026" s="5" t="s">
        <v>417</v>
      </c>
      <c r="Y5026" s="5" t="s">
        <v>417</v>
      </c>
      <c r="Z5026" s="5" t="s">
        <v>417</v>
      </c>
      <c r="AA5026" s="5" t="s">
        <v>417</v>
      </c>
      <c r="AB5026" s="5"/>
      <c r="AC5026" s="5"/>
      <c r="AD5026" s="5"/>
      <c r="AE5026" s="5"/>
      <c r="AF5026" s="5"/>
    </row>
    <row r="5027" spans="1:32" hidden="1">
      <c r="A5027" s="5" t="s">
        <v>31699</v>
      </c>
      <c r="B5027" s="5" t="str">
        <f>IF(COUNTIF('Leads Priorizados INT'!M:M,A5027)&gt;0,"Sí","No")</f>
        <v>No</v>
      </c>
      <c r="C5027">
        <v>0</v>
      </c>
      <c r="D5027" s="6" t="s">
        <v>414</v>
      </c>
      <c r="E5027" s="5" t="s">
        <v>31700</v>
      </c>
      <c r="F5027" s="5" t="s">
        <v>152</v>
      </c>
      <c r="G5027" s="5" t="s">
        <v>14919</v>
      </c>
      <c r="H5027" s="7">
        <v>307688</v>
      </c>
      <c r="I5027" s="5">
        <v>2</v>
      </c>
      <c r="J5027" s="5">
        <v>1</v>
      </c>
      <c r="K5027" s="5" t="s">
        <v>31701</v>
      </c>
      <c r="L5027" s="5">
        <v>1.15E-2</v>
      </c>
      <c r="M5027" s="8"/>
      <c r="N5027" s="8"/>
      <c r="O5027" s="8"/>
      <c r="P5027" s="8"/>
      <c r="Q5027" s="8"/>
      <c r="R5027" s="5" t="s">
        <v>417</v>
      </c>
      <c r="S5027" s="5" t="s">
        <v>417</v>
      </c>
      <c r="T5027" s="5" t="s">
        <v>417</v>
      </c>
      <c r="U5027" s="5" t="s">
        <v>417</v>
      </c>
      <c r="V5027" s="5" t="s">
        <v>417</v>
      </c>
      <c r="W5027" s="5" t="s">
        <v>417</v>
      </c>
      <c r="X5027" s="5" t="s">
        <v>417</v>
      </c>
      <c r="Y5027" s="5" t="s">
        <v>417</v>
      </c>
      <c r="Z5027" s="5" t="s">
        <v>417</v>
      </c>
      <c r="AA5027" s="5" t="s">
        <v>417</v>
      </c>
      <c r="AB5027" s="5"/>
      <c r="AC5027" s="5"/>
      <c r="AD5027" s="5"/>
      <c r="AE5027" s="5"/>
      <c r="AF5027" s="5"/>
    </row>
    <row r="5028" spans="1:32" hidden="1">
      <c r="A5028" s="5" t="s">
        <v>31702</v>
      </c>
      <c r="B5028" s="5" t="str">
        <f>IF(COUNTIF('Leads Priorizados INT'!M:M,A5028)&gt;0,"Sí","No")</f>
        <v>No</v>
      </c>
      <c r="C5028">
        <v>0</v>
      </c>
      <c r="D5028" s="6" t="s">
        <v>414</v>
      </c>
      <c r="E5028" s="5" t="s">
        <v>31703</v>
      </c>
      <c r="F5028" s="5" t="s">
        <v>923</v>
      </c>
      <c r="G5028" s="5" t="s">
        <v>12675</v>
      </c>
      <c r="H5028" s="7">
        <v>633345</v>
      </c>
      <c r="I5028" s="5">
        <v>1</v>
      </c>
      <c r="J5028" s="5">
        <v>1</v>
      </c>
      <c r="K5028" s="5" t="s">
        <v>31704</v>
      </c>
      <c r="L5028" s="5">
        <v>1.14E-2</v>
      </c>
      <c r="M5028" s="8">
        <v>923210219</v>
      </c>
      <c r="N5028" s="8"/>
      <c r="O5028" s="8"/>
      <c r="P5028" s="8"/>
      <c r="Q5028" s="8"/>
      <c r="R5028" s="5" t="s">
        <v>417</v>
      </c>
      <c r="S5028" s="5" t="s">
        <v>417</v>
      </c>
      <c r="T5028" s="5" t="s">
        <v>417</v>
      </c>
      <c r="U5028" s="5" t="s">
        <v>417</v>
      </c>
      <c r="V5028" s="5" t="s">
        <v>417</v>
      </c>
      <c r="W5028" s="5" t="s">
        <v>417</v>
      </c>
      <c r="X5028" s="5" t="s">
        <v>417</v>
      </c>
      <c r="Y5028" s="5" t="s">
        <v>417</v>
      </c>
      <c r="Z5028" s="5" t="s">
        <v>417</v>
      </c>
      <c r="AA5028" s="5" t="s">
        <v>417</v>
      </c>
      <c r="AB5028" s="5"/>
      <c r="AC5028" s="5"/>
      <c r="AD5028" s="5"/>
      <c r="AE5028" s="5"/>
      <c r="AF5028" s="5"/>
    </row>
    <row r="5029" spans="1:32" hidden="1">
      <c r="A5029" s="5" t="s">
        <v>31705</v>
      </c>
      <c r="B5029" s="5" t="str">
        <f>IF(COUNTIF('Leads Priorizados INT'!M:M,A5029)&gt;0,"Sí","No")</f>
        <v>No</v>
      </c>
      <c r="C5029">
        <v>0</v>
      </c>
      <c r="D5029" s="6" t="s">
        <v>414</v>
      </c>
      <c r="E5029" s="5" t="s">
        <v>31706</v>
      </c>
      <c r="F5029" s="5" t="s">
        <v>431</v>
      </c>
      <c r="G5029" s="5" t="s">
        <v>610</v>
      </c>
      <c r="H5029" s="7">
        <v>440928</v>
      </c>
      <c r="I5029" s="5">
        <v>4</v>
      </c>
      <c r="J5029" s="5">
        <v>1</v>
      </c>
      <c r="K5029" s="5" t="s">
        <v>31707</v>
      </c>
      <c r="L5029" s="5">
        <v>1.14E-2</v>
      </c>
      <c r="M5029" s="8"/>
      <c r="N5029" s="8"/>
      <c r="O5029" s="8"/>
      <c r="P5029" s="8"/>
      <c r="Q5029" s="8"/>
      <c r="R5029" s="5" t="s">
        <v>417</v>
      </c>
      <c r="S5029" s="5" t="s">
        <v>417</v>
      </c>
      <c r="T5029" s="5" t="s">
        <v>417</v>
      </c>
      <c r="U5029" s="5" t="s">
        <v>417</v>
      </c>
      <c r="V5029" s="5" t="s">
        <v>417</v>
      </c>
      <c r="W5029" s="5" t="s">
        <v>417</v>
      </c>
      <c r="X5029" s="5" t="s">
        <v>417</v>
      </c>
      <c r="Y5029" s="5" t="s">
        <v>417</v>
      </c>
      <c r="Z5029" s="5" t="s">
        <v>417</v>
      </c>
      <c r="AA5029" s="5" t="s">
        <v>417</v>
      </c>
      <c r="AB5029" s="5"/>
      <c r="AC5029" s="5"/>
      <c r="AD5029" s="5"/>
      <c r="AE5029" s="5"/>
      <c r="AF5029" s="5"/>
    </row>
    <row r="5030" spans="1:32" hidden="1">
      <c r="A5030" s="5" t="s">
        <v>31708</v>
      </c>
      <c r="B5030" s="5" t="str">
        <f>IF(COUNTIF('Leads Priorizados INT'!M:M,A5030)&gt;0,"Sí","No")</f>
        <v>No</v>
      </c>
      <c r="C5030">
        <v>0</v>
      </c>
      <c r="D5030" s="6" t="s">
        <v>414</v>
      </c>
      <c r="E5030" s="5" t="s">
        <v>31709</v>
      </c>
      <c r="F5030" s="5" t="s">
        <v>1065</v>
      </c>
      <c r="G5030" s="5" t="s">
        <v>31710</v>
      </c>
      <c r="H5030" s="7">
        <v>607053</v>
      </c>
      <c r="I5030" s="5">
        <v>1</v>
      </c>
      <c r="J5030" s="5">
        <v>1</v>
      </c>
      <c r="K5030" s="5" t="s">
        <v>31711</v>
      </c>
      <c r="L5030" s="5">
        <v>1.1299999999999999E-2</v>
      </c>
      <c r="M5030" s="8">
        <v>943737258</v>
      </c>
      <c r="N5030" s="8">
        <v>943734423</v>
      </c>
      <c r="O5030" s="8"/>
      <c r="P5030" s="8"/>
      <c r="Q5030" s="8"/>
      <c r="R5030" s="5" t="s">
        <v>417</v>
      </c>
      <c r="S5030" s="5" t="s">
        <v>417</v>
      </c>
      <c r="T5030" s="5" t="s">
        <v>417</v>
      </c>
      <c r="U5030" s="5" t="s">
        <v>417</v>
      </c>
      <c r="V5030" s="5" t="s">
        <v>417</v>
      </c>
      <c r="W5030" s="5" t="s">
        <v>417</v>
      </c>
      <c r="X5030" s="5" t="s">
        <v>417</v>
      </c>
      <c r="Y5030" s="5" t="s">
        <v>417</v>
      </c>
      <c r="Z5030" s="5" t="s">
        <v>417</v>
      </c>
      <c r="AA5030" s="5" t="s">
        <v>417</v>
      </c>
      <c r="AB5030" s="5" t="s">
        <v>31712</v>
      </c>
      <c r="AC5030" s="5"/>
      <c r="AD5030" s="5"/>
      <c r="AE5030" s="5"/>
      <c r="AF5030" s="5"/>
    </row>
    <row r="5031" spans="1:32" hidden="1">
      <c r="A5031" s="5" t="s">
        <v>31713</v>
      </c>
      <c r="B5031" s="5" t="str">
        <f>IF(COUNTIF('Leads Priorizados INT'!M:M,A5031)&gt;0,"Sí","No")</f>
        <v>No</v>
      </c>
      <c r="C5031">
        <v>0</v>
      </c>
      <c r="D5031" s="6" t="s">
        <v>414</v>
      </c>
      <c r="E5031" s="5" t="s">
        <v>31714</v>
      </c>
      <c r="F5031" s="5" t="s">
        <v>431</v>
      </c>
      <c r="G5031" s="5" t="s">
        <v>9860</v>
      </c>
      <c r="H5031" s="7">
        <v>727235</v>
      </c>
      <c r="I5031" s="5">
        <v>6</v>
      </c>
      <c r="J5031" s="5">
        <v>2</v>
      </c>
      <c r="K5031" s="5" t="s">
        <v>31715</v>
      </c>
      <c r="L5031" s="5">
        <v>1.1299999999999999E-2</v>
      </c>
      <c r="M5031" s="8"/>
      <c r="N5031" s="8"/>
      <c r="O5031" s="8"/>
      <c r="P5031" s="8"/>
      <c r="Q5031" s="8"/>
      <c r="R5031" s="5" t="s">
        <v>417</v>
      </c>
      <c r="S5031" s="5" t="s">
        <v>417</v>
      </c>
      <c r="T5031" s="5" t="s">
        <v>417</v>
      </c>
      <c r="U5031" s="5" t="s">
        <v>417</v>
      </c>
      <c r="V5031" s="5" t="s">
        <v>417</v>
      </c>
      <c r="W5031" s="5" t="s">
        <v>417</v>
      </c>
      <c r="X5031" s="5" t="s">
        <v>417</v>
      </c>
      <c r="Y5031" s="5" t="s">
        <v>417</v>
      </c>
      <c r="Z5031" s="5" t="s">
        <v>417</v>
      </c>
      <c r="AA5031" s="5" t="s">
        <v>417</v>
      </c>
      <c r="AB5031" s="5"/>
      <c r="AC5031" s="5"/>
      <c r="AD5031" s="5"/>
      <c r="AE5031" s="5"/>
      <c r="AF5031" s="5"/>
    </row>
    <row r="5032" spans="1:32" hidden="1">
      <c r="A5032" s="5" t="s">
        <v>31716</v>
      </c>
      <c r="B5032" s="5" t="str">
        <f>IF(COUNTIF('Leads Priorizados INT'!M:M,A5032)&gt;0,"Sí","No")</f>
        <v>No</v>
      </c>
      <c r="C5032">
        <v>0</v>
      </c>
      <c r="D5032" s="6" t="s">
        <v>414</v>
      </c>
      <c r="E5032" s="5" t="s">
        <v>31717</v>
      </c>
      <c r="F5032" s="5" t="s">
        <v>431</v>
      </c>
      <c r="G5032" s="5" t="s">
        <v>2253</v>
      </c>
      <c r="H5032" s="7">
        <v>712461</v>
      </c>
      <c r="I5032" s="5">
        <v>1</v>
      </c>
      <c r="J5032" s="5">
        <v>1</v>
      </c>
      <c r="K5032" s="5" t="s">
        <v>31718</v>
      </c>
      <c r="L5032" s="5">
        <v>1.1299999999999999E-2</v>
      </c>
      <c r="M5032" s="8"/>
      <c r="N5032" s="8"/>
      <c r="O5032" s="8"/>
      <c r="P5032" s="8"/>
      <c r="Q5032" s="8"/>
      <c r="R5032" s="5" t="s">
        <v>417</v>
      </c>
      <c r="S5032" s="5" t="s">
        <v>417</v>
      </c>
      <c r="T5032" s="5" t="s">
        <v>417</v>
      </c>
      <c r="U5032" s="5" t="s">
        <v>417</v>
      </c>
      <c r="V5032" s="5" t="s">
        <v>417</v>
      </c>
      <c r="W5032" s="5" t="s">
        <v>417</v>
      </c>
      <c r="X5032" s="5" t="s">
        <v>417</v>
      </c>
      <c r="Y5032" s="5" t="s">
        <v>417</v>
      </c>
      <c r="Z5032" s="5" t="s">
        <v>417</v>
      </c>
      <c r="AA5032" s="5" t="s">
        <v>417</v>
      </c>
      <c r="AB5032" s="5"/>
      <c r="AC5032" s="5"/>
      <c r="AD5032" s="5"/>
      <c r="AE5032" s="5"/>
      <c r="AF5032" s="5"/>
    </row>
    <row r="5033" spans="1:32" hidden="1">
      <c r="A5033" s="5" t="s">
        <v>31719</v>
      </c>
      <c r="B5033" s="5" t="str">
        <f>IF(COUNTIF('Leads Priorizados INT'!M:M,A5033)&gt;0,"Sí","No")</f>
        <v>No</v>
      </c>
      <c r="C5033">
        <v>0</v>
      </c>
      <c r="D5033" s="6" t="s">
        <v>414</v>
      </c>
      <c r="E5033" s="5" t="s">
        <v>31720</v>
      </c>
      <c r="F5033" s="5" t="s">
        <v>873</v>
      </c>
      <c r="G5033" s="5" t="s">
        <v>3623</v>
      </c>
      <c r="H5033" s="7">
        <v>535636</v>
      </c>
      <c r="I5033" s="5">
        <v>1</v>
      </c>
      <c r="J5033" s="5">
        <v>1</v>
      </c>
      <c r="K5033" s="5" t="s">
        <v>31721</v>
      </c>
      <c r="L5033" s="5">
        <v>1.1299999999999999E-2</v>
      </c>
      <c r="M5033" s="8">
        <v>607740368</v>
      </c>
      <c r="N5033" s="8"/>
      <c r="O5033" s="8"/>
      <c r="P5033" s="8"/>
      <c r="Q5033" s="8"/>
      <c r="R5033" s="5" t="s">
        <v>417</v>
      </c>
      <c r="S5033" s="5" t="s">
        <v>417</v>
      </c>
      <c r="T5033" s="5" t="s">
        <v>417</v>
      </c>
      <c r="U5033" s="5" t="s">
        <v>417</v>
      </c>
      <c r="V5033" s="5" t="s">
        <v>417</v>
      </c>
      <c r="W5033" s="5" t="s">
        <v>417</v>
      </c>
      <c r="X5033" s="5" t="s">
        <v>417</v>
      </c>
      <c r="Y5033" s="5" t="s">
        <v>417</v>
      </c>
      <c r="Z5033" s="5" t="s">
        <v>417</v>
      </c>
      <c r="AA5033" s="5" t="s">
        <v>417</v>
      </c>
      <c r="AB5033" s="5"/>
      <c r="AC5033" s="5"/>
      <c r="AD5033" s="5"/>
      <c r="AE5033" s="5"/>
      <c r="AF5033" s="5"/>
    </row>
    <row r="5034" spans="1:32" hidden="1">
      <c r="A5034" s="5" t="s">
        <v>31722</v>
      </c>
      <c r="B5034" s="5" t="str">
        <f>IF(COUNTIF('Leads Priorizados INT'!M:M,A5034)&gt;0,"Sí","No")</f>
        <v>No</v>
      </c>
      <c r="C5034">
        <v>0</v>
      </c>
      <c r="D5034" s="6" t="s">
        <v>414</v>
      </c>
      <c r="E5034" s="5" t="s">
        <v>31723</v>
      </c>
      <c r="F5034" s="5" t="s">
        <v>3780</v>
      </c>
      <c r="G5034" s="5" t="s">
        <v>17576</v>
      </c>
      <c r="H5034" s="7">
        <v>599357</v>
      </c>
      <c r="I5034" s="5">
        <v>5</v>
      </c>
      <c r="J5034" s="5">
        <v>1</v>
      </c>
      <c r="K5034" s="5" t="s">
        <v>31724</v>
      </c>
      <c r="L5034" s="5">
        <v>1.12E-2</v>
      </c>
      <c r="M5034" s="8"/>
      <c r="N5034" s="8"/>
      <c r="O5034" s="8"/>
      <c r="P5034" s="8"/>
      <c r="Q5034" s="8"/>
      <c r="R5034" s="5" t="s">
        <v>417</v>
      </c>
      <c r="S5034" s="5" t="s">
        <v>417</v>
      </c>
      <c r="T5034" s="5" t="s">
        <v>417</v>
      </c>
      <c r="U5034" s="5" t="s">
        <v>417</v>
      </c>
      <c r="V5034" s="5" t="s">
        <v>417</v>
      </c>
      <c r="W5034" s="5" t="s">
        <v>417</v>
      </c>
      <c r="X5034" s="5" t="s">
        <v>417</v>
      </c>
      <c r="Y5034" s="5" t="s">
        <v>417</v>
      </c>
      <c r="Z5034" s="5" t="s">
        <v>417</v>
      </c>
      <c r="AA5034" s="5" t="s">
        <v>417</v>
      </c>
      <c r="AB5034" s="5"/>
      <c r="AC5034" s="5"/>
      <c r="AD5034" s="5"/>
      <c r="AE5034" s="5"/>
      <c r="AF5034" s="5"/>
    </row>
    <row r="5035" spans="1:32" hidden="1">
      <c r="A5035" s="5" t="s">
        <v>31725</v>
      </c>
      <c r="B5035" s="5" t="str">
        <f>IF(COUNTIF('Leads Priorizados INT'!M:M,A5035)&gt;0,"Sí","No")</f>
        <v>No</v>
      </c>
      <c r="C5035">
        <v>0</v>
      </c>
      <c r="D5035" s="6" t="s">
        <v>414</v>
      </c>
      <c r="E5035" s="5" t="s">
        <v>31726</v>
      </c>
      <c r="F5035" s="5" t="s">
        <v>431</v>
      </c>
      <c r="G5035" s="5" t="s">
        <v>1612</v>
      </c>
      <c r="H5035" s="7">
        <v>442948</v>
      </c>
      <c r="I5035" s="5">
        <v>4</v>
      </c>
      <c r="J5035" s="5">
        <v>1</v>
      </c>
      <c r="K5035" s="5" t="s">
        <v>31727</v>
      </c>
      <c r="L5035" s="5">
        <v>1.11E-2</v>
      </c>
      <c r="M5035" s="8"/>
      <c r="N5035" s="8"/>
      <c r="O5035" s="8"/>
      <c r="P5035" s="8"/>
      <c r="Q5035" s="8"/>
      <c r="R5035" s="5" t="s">
        <v>417</v>
      </c>
      <c r="S5035" s="5" t="s">
        <v>417</v>
      </c>
      <c r="T5035" s="5" t="s">
        <v>417</v>
      </c>
      <c r="U5035" s="5" t="s">
        <v>417</v>
      </c>
      <c r="V5035" s="5" t="s">
        <v>417</v>
      </c>
      <c r="W5035" s="5" t="s">
        <v>417</v>
      </c>
      <c r="X5035" s="5" t="s">
        <v>417</v>
      </c>
      <c r="Y5035" s="5" t="s">
        <v>417</v>
      </c>
      <c r="Z5035" s="5" t="s">
        <v>417</v>
      </c>
      <c r="AA5035" s="5" t="s">
        <v>417</v>
      </c>
      <c r="AB5035" s="5"/>
      <c r="AC5035" s="5"/>
      <c r="AD5035" s="5"/>
      <c r="AE5035" s="5"/>
      <c r="AF5035" s="5"/>
    </row>
    <row r="5036" spans="1:32" hidden="1">
      <c r="A5036" s="5" t="s">
        <v>31728</v>
      </c>
      <c r="B5036" s="5" t="str">
        <f>IF(COUNTIF('Leads Priorizados INT'!M:M,A5036)&gt;0,"Sí","No")</f>
        <v>No</v>
      </c>
      <c r="C5036">
        <v>0</v>
      </c>
      <c r="D5036" s="6" t="s">
        <v>414</v>
      </c>
      <c r="E5036" s="5" t="s">
        <v>31729</v>
      </c>
      <c r="F5036" s="5" t="s">
        <v>1382</v>
      </c>
      <c r="G5036" s="5" t="s">
        <v>21283</v>
      </c>
      <c r="H5036" s="7">
        <v>498100</v>
      </c>
      <c r="I5036" s="5">
        <v>2</v>
      </c>
      <c r="J5036" s="5">
        <v>1</v>
      </c>
      <c r="K5036" s="5" t="s">
        <v>31730</v>
      </c>
      <c r="L5036" s="5">
        <v>1.11E-2</v>
      </c>
      <c r="M5036" s="8"/>
      <c r="N5036" s="8"/>
      <c r="O5036" s="8"/>
      <c r="P5036" s="8"/>
      <c r="Q5036" s="8"/>
      <c r="R5036" s="5" t="s">
        <v>417</v>
      </c>
      <c r="S5036" s="5" t="s">
        <v>417</v>
      </c>
      <c r="T5036" s="5" t="s">
        <v>417</v>
      </c>
      <c r="U5036" s="5" t="s">
        <v>417</v>
      </c>
      <c r="V5036" s="5" t="s">
        <v>417</v>
      </c>
      <c r="W5036" s="5" t="s">
        <v>417</v>
      </c>
      <c r="X5036" s="5" t="s">
        <v>417</v>
      </c>
      <c r="Y5036" s="5" t="s">
        <v>417</v>
      </c>
      <c r="Z5036" s="5" t="s">
        <v>417</v>
      </c>
      <c r="AA5036" s="5" t="s">
        <v>417</v>
      </c>
      <c r="AB5036" s="5"/>
      <c r="AC5036" s="5"/>
      <c r="AD5036" s="5"/>
      <c r="AE5036" s="5"/>
      <c r="AF5036" s="5"/>
    </row>
    <row r="5037" spans="1:32" hidden="1">
      <c r="A5037" s="5" t="s">
        <v>31731</v>
      </c>
      <c r="B5037" s="5" t="str">
        <f>IF(COUNTIF('Leads Priorizados INT'!M:M,A5037)&gt;0,"Sí","No")</f>
        <v>No</v>
      </c>
      <c r="C5037">
        <v>0</v>
      </c>
      <c r="D5037" s="6" t="s">
        <v>414</v>
      </c>
      <c r="E5037" s="5" t="s">
        <v>31732</v>
      </c>
      <c r="F5037" s="5" t="s">
        <v>721</v>
      </c>
      <c r="G5037" s="5" t="s">
        <v>3100</v>
      </c>
      <c r="H5037" s="7">
        <v>1166187</v>
      </c>
      <c r="I5037" s="5">
        <v>2</v>
      </c>
      <c r="J5037" s="5">
        <v>2</v>
      </c>
      <c r="K5037" s="5" t="s">
        <v>31733</v>
      </c>
      <c r="L5037" s="5">
        <v>1.0999999999999999E-2</v>
      </c>
      <c r="M5037" s="8"/>
      <c r="N5037" s="8"/>
      <c r="O5037" s="8"/>
      <c r="P5037" s="8"/>
      <c r="Q5037" s="8"/>
      <c r="R5037" s="5" t="s">
        <v>417</v>
      </c>
      <c r="S5037" s="5" t="s">
        <v>417</v>
      </c>
      <c r="T5037" s="5" t="s">
        <v>417</v>
      </c>
      <c r="U5037" s="5" t="s">
        <v>417</v>
      </c>
      <c r="V5037" s="5" t="s">
        <v>417</v>
      </c>
      <c r="W5037" s="5" t="s">
        <v>417</v>
      </c>
      <c r="X5037" s="5" t="s">
        <v>417</v>
      </c>
      <c r="Y5037" s="5" t="s">
        <v>417</v>
      </c>
      <c r="Z5037" s="5" t="s">
        <v>417</v>
      </c>
      <c r="AA5037" s="5" t="s">
        <v>417</v>
      </c>
      <c r="AB5037" s="5"/>
      <c r="AC5037" s="5"/>
      <c r="AD5037" s="5"/>
      <c r="AE5037" s="5"/>
      <c r="AF5037" s="5"/>
    </row>
    <row r="5038" spans="1:32" hidden="1">
      <c r="A5038" s="5" t="s">
        <v>31734</v>
      </c>
      <c r="B5038" s="5" t="str">
        <f>IF(COUNTIF('Leads Priorizados INT'!M:M,A5038)&gt;0,"Sí","No")</f>
        <v>No</v>
      </c>
      <c r="C5038">
        <v>0</v>
      </c>
      <c r="D5038" s="6" t="s">
        <v>430</v>
      </c>
      <c r="E5038" s="5" t="s">
        <v>31735</v>
      </c>
      <c r="F5038" s="5" t="s">
        <v>152</v>
      </c>
      <c r="G5038" s="5" t="s">
        <v>1738</v>
      </c>
      <c r="H5038" s="7">
        <v>717726</v>
      </c>
      <c r="I5038" s="5">
        <v>1</v>
      </c>
      <c r="J5038" s="5">
        <v>1</v>
      </c>
      <c r="K5038" s="5" t="s">
        <v>31736</v>
      </c>
      <c r="L5038" s="5">
        <v>1.0999999999999999E-2</v>
      </c>
      <c r="M5038" s="8">
        <v>915643542</v>
      </c>
      <c r="N5038" s="8"/>
      <c r="O5038" s="8"/>
      <c r="P5038" s="8"/>
      <c r="Q5038" s="8"/>
      <c r="R5038" s="5" t="s">
        <v>417</v>
      </c>
      <c r="S5038" s="5" t="s">
        <v>417</v>
      </c>
      <c r="T5038" s="5" t="s">
        <v>417</v>
      </c>
      <c r="U5038" s="5" t="s">
        <v>417</v>
      </c>
      <c r="V5038" s="5" t="s">
        <v>417</v>
      </c>
      <c r="W5038" s="5" t="s">
        <v>417</v>
      </c>
      <c r="X5038" s="5" t="s">
        <v>417</v>
      </c>
      <c r="Y5038" s="5" t="s">
        <v>417</v>
      </c>
      <c r="Z5038" s="5" t="s">
        <v>417</v>
      </c>
      <c r="AA5038" s="5" t="s">
        <v>417</v>
      </c>
      <c r="AB5038" s="5"/>
      <c r="AC5038" s="5"/>
      <c r="AD5038" s="5"/>
      <c r="AE5038" s="5"/>
      <c r="AF5038" s="5"/>
    </row>
    <row r="5039" spans="1:32" hidden="1">
      <c r="A5039" s="5" t="s">
        <v>31737</v>
      </c>
      <c r="B5039" s="5" t="str">
        <f>IF(COUNTIF('Leads Priorizados INT'!M:M,A5039)&gt;0,"Sí","No")</f>
        <v>No</v>
      </c>
      <c r="C5039">
        <v>0</v>
      </c>
      <c r="D5039" s="6" t="s">
        <v>414</v>
      </c>
      <c r="E5039" s="5" t="s">
        <v>31738</v>
      </c>
      <c r="F5039" s="5" t="s">
        <v>152</v>
      </c>
      <c r="G5039" s="5" t="s">
        <v>10921</v>
      </c>
      <c r="H5039" s="7">
        <v>847134</v>
      </c>
      <c r="I5039" s="5">
        <v>7</v>
      </c>
      <c r="J5039" s="5">
        <v>1</v>
      </c>
      <c r="K5039" s="5" t="s">
        <v>31739</v>
      </c>
      <c r="L5039" s="5">
        <v>1.09E-2</v>
      </c>
      <c r="M5039" s="8"/>
      <c r="N5039" s="8"/>
      <c r="O5039" s="8"/>
      <c r="P5039" s="8"/>
      <c r="Q5039" s="8"/>
      <c r="R5039" s="5" t="s">
        <v>417</v>
      </c>
      <c r="S5039" s="5" t="s">
        <v>417</v>
      </c>
      <c r="T5039" s="5" t="s">
        <v>417</v>
      </c>
      <c r="U5039" s="5" t="s">
        <v>417</v>
      </c>
      <c r="V5039" s="5" t="s">
        <v>417</v>
      </c>
      <c r="W5039" s="5" t="s">
        <v>417</v>
      </c>
      <c r="X5039" s="5" t="s">
        <v>417</v>
      </c>
      <c r="Y5039" s="5" t="s">
        <v>417</v>
      </c>
      <c r="Z5039" s="5" t="s">
        <v>417</v>
      </c>
      <c r="AA5039" s="5" t="s">
        <v>417</v>
      </c>
      <c r="AB5039" s="5"/>
      <c r="AC5039" s="5"/>
      <c r="AD5039" s="5"/>
      <c r="AE5039" s="5"/>
      <c r="AF5039" s="5"/>
    </row>
    <row r="5040" spans="1:32" hidden="1">
      <c r="A5040" s="5" t="s">
        <v>31740</v>
      </c>
      <c r="B5040" s="5" t="str">
        <f>IF(COUNTIF('Leads Priorizados INT'!M:M,A5040)&gt;0,"Sí","No")</f>
        <v>No</v>
      </c>
      <c r="C5040">
        <v>0</v>
      </c>
      <c r="D5040" s="6" t="s">
        <v>414</v>
      </c>
      <c r="E5040" s="5" t="s">
        <v>31741</v>
      </c>
      <c r="F5040" s="5" t="s">
        <v>700</v>
      </c>
      <c r="G5040" s="5" t="s">
        <v>3807</v>
      </c>
      <c r="H5040" s="7">
        <v>469762</v>
      </c>
      <c r="I5040" s="5">
        <v>6</v>
      </c>
      <c r="J5040" s="5">
        <v>1</v>
      </c>
      <c r="K5040" s="5" t="s">
        <v>31742</v>
      </c>
      <c r="L5040" s="5">
        <v>1.09E-2</v>
      </c>
      <c r="M5040" s="8">
        <v>954270283</v>
      </c>
      <c r="N5040" s="8"/>
      <c r="O5040" s="8"/>
      <c r="P5040" s="8"/>
      <c r="Q5040" s="8"/>
      <c r="R5040" s="5" t="s">
        <v>417</v>
      </c>
      <c r="S5040" s="5" t="s">
        <v>417</v>
      </c>
      <c r="T5040" s="5" t="s">
        <v>417</v>
      </c>
      <c r="U5040" s="5" t="s">
        <v>417</v>
      </c>
      <c r="V5040" s="5" t="s">
        <v>417</v>
      </c>
      <c r="W5040" s="5" t="s">
        <v>417</v>
      </c>
      <c r="X5040" s="5" t="s">
        <v>417</v>
      </c>
      <c r="Y5040" s="5" t="s">
        <v>417</v>
      </c>
      <c r="Z5040" s="5" t="s">
        <v>417</v>
      </c>
      <c r="AA5040" s="5" t="s">
        <v>417</v>
      </c>
      <c r="AB5040" s="5"/>
      <c r="AC5040" s="5"/>
      <c r="AD5040" s="5"/>
      <c r="AE5040" s="5"/>
      <c r="AF5040" s="5"/>
    </row>
    <row r="5041" spans="1:32" hidden="1">
      <c r="A5041" s="5" t="s">
        <v>31743</v>
      </c>
      <c r="B5041" s="5" t="str">
        <f>IF(COUNTIF('Leads Priorizados INT'!M:M,A5041)&gt;0,"Sí","No")</f>
        <v>No</v>
      </c>
      <c r="C5041">
        <v>0</v>
      </c>
      <c r="D5041" s="6" t="s">
        <v>414</v>
      </c>
      <c r="E5041" s="5" t="s">
        <v>31744</v>
      </c>
      <c r="F5041" s="5" t="s">
        <v>431</v>
      </c>
      <c r="G5041" s="5" t="s">
        <v>1370</v>
      </c>
      <c r="H5041" s="7">
        <v>540391</v>
      </c>
      <c r="I5041" s="5">
        <v>1</v>
      </c>
      <c r="J5041" s="5">
        <v>2</v>
      </c>
      <c r="K5041" s="5" t="s">
        <v>31745</v>
      </c>
      <c r="L5041" s="5">
        <v>1.0800000000000001E-2</v>
      </c>
      <c r="M5041" s="8">
        <v>932687917</v>
      </c>
      <c r="N5041" s="8">
        <v>933196868</v>
      </c>
      <c r="O5041" s="8">
        <v>933195833</v>
      </c>
      <c r="P5041" s="8">
        <v>915416439</v>
      </c>
      <c r="Q5041" s="8"/>
      <c r="R5041" s="5" t="s">
        <v>417</v>
      </c>
      <c r="S5041" s="5" t="s">
        <v>417</v>
      </c>
      <c r="T5041" s="5" t="s">
        <v>417</v>
      </c>
      <c r="U5041" s="5" t="s">
        <v>417</v>
      </c>
      <c r="V5041" s="5" t="s">
        <v>417</v>
      </c>
      <c r="W5041" s="5" t="s">
        <v>417</v>
      </c>
      <c r="X5041" s="5" t="s">
        <v>417</v>
      </c>
      <c r="Y5041" s="5" t="s">
        <v>417</v>
      </c>
      <c r="Z5041" s="5" t="s">
        <v>417</v>
      </c>
      <c r="AA5041" s="5" t="s">
        <v>417</v>
      </c>
      <c r="AB5041" s="5" t="s">
        <v>31746</v>
      </c>
      <c r="AC5041" s="5" t="s">
        <v>31747</v>
      </c>
      <c r="AD5041" s="5" t="s">
        <v>31748</v>
      </c>
      <c r="AE5041" s="5"/>
      <c r="AF5041" s="5"/>
    </row>
    <row r="5042" spans="1:32" hidden="1">
      <c r="A5042" s="5" t="s">
        <v>31749</v>
      </c>
      <c r="B5042" s="5" t="str">
        <f>IF(COUNTIF('Leads Priorizados INT'!M:M,A5042)&gt;0,"Sí","No")</f>
        <v>No</v>
      </c>
      <c r="C5042">
        <v>0</v>
      </c>
      <c r="D5042" s="6" t="s">
        <v>414</v>
      </c>
      <c r="E5042" s="5" t="s">
        <v>31750</v>
      </c>
      <c r="F5042" s="5" t="s">
        <v>152</v>
      </c>
      <c r="G5042" s="5" t="s">
        <v>9402</v>
      </c>
      <c r="H5042" s="7">
        <v>316170</v>
      </c>
      <c r="I5042" s="5">
        <v>5</v>
      </c>
      <c r="J5042" s="5">
        <v>1</v>
      </c>
      <c r="K5042" s="5" t="s">
        <v>31751</v>
      </c>
      <c r="L5042" s="5">
        <v>1.0699999999999999E-2</v>
      </c>
      <c r="M5042" s="8"/>
      <c r="N5042" s="8"/>
      <c r="O5042" s="8"/>
      <c r="P5042" s="8"/>
      <c r="Q5042" s="8"/>
      <c r="R5042" s="5" t="s">
        <v>417</v>
      </c>
      <c r="S5042" s="5" t="s">
        <v>417</v>
      </c>
      <c r="T5042" s="5" t="s">
        <v>417</v>
      </c>
      <c r="U5042" s="5" t="s">
        <v>417</v>
      </c>
      <c r="V5042" s="5" t="s">
        <v>417</v>
      </c>
      <c r="W5042" s="5" t="s">
        <v>417</v>
      </c>
      <c r="X5042" s="5" t="s">
        <v>417</v>
      </c>
      <c r="Y5042" s="5" t="s">
        <v>417</v>
      </c>
      <c r="Z5042" s="5" t="s">
        <v>417</v>
      </c>
      <c r="AA5042" s="5" t="s">
        <v>417</v>
      </c>
      <c r="AB5042" s="5"/>
      <c r="AC5042" s="5"/>
      <c r="AD5042" s="5"/>
      <c r="AE5042" s="5"/>
      <c r="AF5042" s="5"/>
    </row>
    <row r="5043" spans="1:32" hidden="1">
      <c r="A5043" s="5" t="s">
        <v>31752</v>
      </c>
      <c r="B5043" s="5" t="str">
        <f>IF(COUNTIF('Leads Priorizados INT'!M:M,A5043)&gt;0,"Sí","No")</f>
        <v>No</v>
      </c>
      <c r="C5043">
        <v>0</v>
      </c>
      <c r="D5043" s="6" t="s">
        <v>414</v>
      </c>
      <c r="E5043" s="5" t="s">
        <v>31753</v>
      </c>
      <c r="F5043" s="5" t="s">
        <v>152</v>
      </c>
      <c r="G5043" s="5" t="s">
        <v>1856</v>
      </c>
      <c r="H5043" s="7">
        <v>355902</v>
      </c>
      <c r="I5043" s="5">
        <v>4</v>
      </c>
      <c r="J5043" s="5">
        <v>1</v>
      </c>
      <c r="K5043" s="5" t="s">
        <v>31754</v>
      </c>
      <c r="L5043" s="5">
        <v>1.0699999999999999E-2</v>
      </c>
      <c r="M5043" s="8"/>
      <c r="N5043" s="8"/>
      <c r="O5043" s="8"/>
      <c r="P5043" s="8"/>
      <c r="Q5043" s="8"/>
      <c r="R5043" s="5" t="s">
        <v>417</v>
      </c>
      <c r="S5043" s="5" t="s">
        <v>417</v>
      </c>
      <c r="T5043" s="5" t="s">
        <v>417</v>
      </c>
      <c r="U5043" s="5" t="s">
        <v>417</v>
      </c>
      <c r="V5043" s="5" t="s">
        <v>417</v>
      </c>
      <c r="W5043" s="5" t="s">
        <v>417</v>
      </c>
      <c r="X5043" s="5" t="s">
        <v>417</v>
      </c>
      <c r="Y5043" s="5" t="s">
        <v>417</v>
      </c>
      <c r="Z5043" s="5" t="s">
        <v>417</v>
      </c>
      <c r="AA5043" s="5" t="s">
        <v>417</v>
      </c>
      <c r="AB5043" s="5"/>
      <c r="AC5043" s="5"/>
      <c r="AD5043" s="5"/>
      <c r="AE5043" s="5"/>
      <c r="AF5043" s="5"/>
    </row>
    <row r="5044" spans="1:32" hidden="1">
      <c r="A5044" s="5" t="s">
        <v>31755</v>
      </c>
      <c r="B5044" s="5" t="str">
        <f>IF(COUNTIF('Leads Priorizados INT'!M:M,A5044)&gt;0,"Sí","No")</f>
        <v>No</v>
      </c>
      <c r="C5044">
        <v>0</v>
      </c>
      <c r="D5044" s="6" t="s">
        <v>1234</v>
      </c>
      <c r="E5044" s="5" t="s">
        <v>31756</v>
      </c>
      <c r="F5044" s="5" t="s">
        <v>1144</v>
      </c>
      <c r="G5044" s="5" t="s">
        <v>31757</v>
      </c>
      <c r="H5044" s="7">
        <v>881828</v>
      </c>
      <c r="I5044" s="5">
        <v>7</v>
      </c>
      <c r="J5044" s="5">
        <v>1</v>
      </c>
      <c r="K5044" s="5" t="s">
        <v>31758</v>
      </c>
      <c r="L5044" s="5">
        <v>1.0500000000000001E-2</v>
      </c>
      <c r="M5044" s="8">
        <v>652756549</v>
      </c>
      <c r="N5044" s="8"/>
      <c r="O5044" s="8"/>
      <c r="P5044" s="8"/>
      <c r="Q5044" s="8"/>
      <c r="R5044" s="5" t="s">
        <v>417</v>
      </c>
      <c r="S5044" s="5" t="s">
        <v>417</v>
      </c>
      <c r="T5044" s="5" t="s">
        <v>417</v>
      </c>
      <c r="U5044" s="5" t="s">
        <v>417</v>
      </c>
      <c r="V5044" s="5" t="s">
        <v>417</v>
      </c>
      <c r="W5044" s="5" t="s">
        <v>417</v>
      </c>
      <c r="X5044" s="5" t="s">
        <v>417</v>
      </c>
      <c r="Y5044" s="5" t="s">
        <v>417</v>
      </c>
      <c r="Z5044" s="5" t="s">
        <v>417</v>
      </c>
      <c r="AA5044" s="5" t="s">
        <v>417</v>
      </c>
      <c r="AB5044" s="5"/>
      <c r="AC5044" s="5"/>
      <c r="AD5044" s="5"/>
      <c r="AE5044" s="5"/>
      <c r="AF5044" s="5"/>
    </row>
    <row r="5045" spans="1:32" hidden="1">
      <c r="A5045" s="5" t="s">
        <v>31759</v>
      </c>
      <c r="B5045" s="5" t="str">
        <f>IF(COUNTIF('Leads Priorizados INT'!M:M,A5045)&gt;0,"Sí","No")</f>
        <v>No</v>
      </c>
      <c r="C5045">
        <v>0</v>
      </c>
      <c r="D5045" s="6" t="s">
        <v>414</v>
      </c>
      <c r="E5045" s="5" t="s">
        <v>31760</v>
      </c>
      <c r="F5045" s="5" t="s">
        <v>431</v>
      </c>
      <c r="G5045" s="5" t="s">
        <v>9947</v>
      </c>
      <c r="H5045" s="7">
        <v>928302</v>
      </c>
      <c r="I5045" s="5">
        <v>7</v>
      </c>
      <c r="J5045" s="5">
        <v>1</v>
      </c>
      <c r="K5045" s="5" t="s">
        <v>31761</v>
      </c>
      <c r="L5045" s="5">
        <v>1.0500000000000001E-2</v>
      </c>
      <c r="M5045" s="8">
        <v>934098384</v>
      </c>
      <c r="N5045" s="8"/>
      <c r="O5045" s="8"/>
      <c r="P5045" s="8"/>
      <c r="Q5045" s="8"/>
      <c r="R5045" s="5" t="s">
        <v>417</v>
      </c>
      <c r="S5045" s="5" t="s">
        <v>417</v>
      </c>
      <c r="T5045" s="5" t="s">
        <v>417</v>
      </c>
      <c r="U5045" s="5" t="s">
        <v>417</v>
      </c>
      <c r="V5045" s="5" t="s">
        <v>417</v>
      </c>
      <c r="W5045" s="5" t="s">
        <v>417</v>
      </c>
      <c r="X5045" s="5" t="s">
        <v>417</v>
      </c>
      <c r="Y5045" s="5" t="s">
        <v>417</v>
      </c>
      <c r="Z5045" s="5" t="s">
        <v>417</v>
      </c>
      <c r="AA5045" s="5" t="s">
        <v>417</v>
      </c>
      <c r="AB5045" s="5"/>
      <c r="AC5045" s="5"/>
      <c r="AD5045" s="5"/>
      <c r="AE5045" s="5"/>
      <c r="AF5045" s="5"/>
    </row>
    <row r="5046" spans="1:32" hidden="1">
      <c r="A5046" s="5" t="s">
        <v>31762</v>
      </c>
      <c r="B5046" s="5" t="str">
        <f>IF(COUNTIF('Leads Priorizados INT'!M:M,A5046)&gt;0,"Sí","No")</f>
        <v>No</v>
      </c>
      <c r="C5046">
        <v>0</v>
      </c>
      <c r="D5046" s="6" t="s">
        <v>414</v>
      </c>
      <c r="E5046" s="5" t="s">
        <v>31763</v>
      </c>
      <c r="F5046" s="5" t="s">
        <v>152</v>
      </c>
      <c r="G5046" s="5" t="s">
        <v>1749</v>
      </c>
      <c r="H5046" s="7">
        <v>827277</v>
      </c>
      <c r="I5046" s="5">
        <v>1</v>
      </c>
      <c r="J5046" s="5">
        <v>1</v>
      </c>
      <c r="K5046" s="5" t="s">
        <v>31764</v>
      </c>
      <c r="L5046" s="5">
        <v>1.0500000000000001E-2</v>
      </c>
      <c r="M5046" s="8">
        <v>910093564</v>
      </c>
      <c r="N5046" s="8"/>
      <c r="O5046" s="8"/>
      <c r="P5046" s="8"/>
      <c r="Q5046" s="8"/>
      <c r="R5046" s="5" t="s">
        <v>417</v>
      </c>
      <c r="S5046" s="5" t="s">
        <v>417</v>
      </c>
      <c r="T5046" s="5" t="s">
        <v>417</v>
      </c>
      <c r="U5046" s="5" t="s">
        <v>417</v>
      </c>
      <c r="V5046" s="5" t="s">
        <v>417</v>
      </c>
      <c r="W5046" s="5" t="s">
        <v>417</v>
      </c>
      <c r="X5046" s="5" t="s">
        <v>417</v>
      </c>
      <c r="Y5046" s="5" t="s">
        <v>417</v>
      </c>
      <c r="Z5046" s="5" t="s">
        <v>417</v>
      </c>
      <c r="AA5046" s="5" t="s">
        <v>417</v>
      </c>
      <c r="AB5046" s="5"/>
      <c r="AC5046" s="5"/>
      <c r="AD5046" s="5"/>
      <c r="AE5046" s="5"/>
      <c r="AF5046" s="5"/>
    </row>
    <row r="5047" spans="1:32" hidden="1">
      <c r="A5047" s="5" t="s">
        <v>31765</v>
      </c>
      <c r="B5047" s="5" t="str">
        <f>IF(COUNTIF('Leads Priorizados INT'!M:M,A5047)&gt;0,"Sí","No")</f>
        <v>No</v>
      </c>
      <c r="C5047">
        <v>0</v>
      </c>
      <c r="D5047" s="6" t="s">
        <v>1234</v>
      </c>
      <c r="E5047" s="5" t="s">
        <v>31766</v>
      </c>
      <c r="F5047" s="5" t="s">
        <v>3740</v>
      </c>
      <c r="G5047" s="5" t="s">
        <v>31767</v>
      </c>
      <c r="H5047" s="7">
        <v>362900</v>
      </c>
      <c r="I5047" s="5">
        <v>14</v>
      </c>
      <c r="J5047" s="5">
        <v>3</v>
      </c>
      <c r="K5047" s="5" t="s">
        <v>31768</v>
      </c>
      <c r="L5047" s="5">
        <v>1.04E-2</v>
      </c>
      <c r="M5047" s="8">
        <v>626203144</v>
      </c>
      <c r="N5047" s="8">
        <v>671553353</v>
      </c>
      <c r="O5047" s="8"/>
      <c r="P5047" s="8"/>
      <c r="Q5047" s="8"/>
      <c r="R5047" s="5" t="s">
        <v>417</v>
      </c>
      <c r="S5047" s="5" t="s">
        <v>417</v>
      </c>
      <c r="T5047" s="5" t="s">
        <v>417</v>
      </c>
      <c r="U5047" s="5" t="s">
        <v>417</v>
      </c>
      <c r="V5047" s="5" t="s">
        <v>417</v>
      </c>
      <c r="W5047" s="5" t="s">
        <v>417</v>
      </c>
      <c r="X5047" s="5" t="s">
        <v>417</v>
      </c>
      <c r="Y5047" s="5" t="s">
        <v>417</v>
      </c>
      <c r="Z5047" s="5" t="s">
        <v>417</v>
      </c>
      <c r="AA5047" s="5" t="s">
        <v>417</v>
      </c>
      <c r="AB5047" s="5"/>
      <c r="AC5047" s="5"/>
      <c r="AD5047" s="5"/>
      <c r="AE5047" s="5"/>
      <c r="AF5047" s="5"/>
    </row>
    <row r="5048" spans="1:32" hidden="1">
      <c r="A5048" s="5" t="s">
        <v>31769</v>
      </c>
      <c r="B5048" s="5" t="str">
        <f>IF(COUNTIF('Leads Priorizados INT'!M:M,A5048)&gt;0,"Sí","No")</f>
        <v>No</v>
      </c>
      <c r="C5048">
        <v>0</v>
      </c>
      <c r="D5048" s="6" t="s">
        <v>414</v>
      </c>
      <c r="E5048" s="5" t="s">
        <v>31770</v>
      </c>
      <c r="F5048" s="5" t="s">
        <v>3740</v>
      </c>
      <c r="G5048" s="5" t="s">
        <v>9824</v>
      </c>
      <c r="H5048" s="7">
        <v>320298</v>
      </c>
      <c r="I5048" s="5">
        <v>5</v>
      </c>
      <c r="J5048" s="5">
        <v>1</v>
      </c>
      <c r="K5048" s="5" t="s">
        <v>31771</v>
      </c>
      <c r="L5048" s="5">
        <v>1.04E-2</v>
      </c>
      <c r="M5048" s="8"/>
      <c r="N5048" s="8"/>
      <c r="O5048" s="8"/>
      <c r="P5048" s="8"/>
      <c r="Q5048" s="8"/>
      <c r="R5048" s="5" t="s">
        <v>417</v>
      </c>
      <c r="S5048" s="5" t="s">
        <v>417</v>
      </c>
      <c r="T5048" s="5" t="s">
        <v>417</v>
      </c>
      <c r="U5048" s="5" t="s">
        <v>417</v>
      </c>
      <c r="V5048" s="5" t="s">
        <v>417</v>
      </c>
      <c r="W5048" s="5" t="s">
        <v>417</v>
      </c>
      <c r="X5048" s="5" t="s">
        <v>417</v>
      </c>
      <c r="Y5048" s="5" t="s">
        <v>417</v>
      </c>
      <c r="Z5048" s="5" t="s">
        <v>417</v>
      </c>
      <c r="AA5048" s="5" t="s">
        <v>417</v>
      </c>
      <c r="AB5048" s="5"/>
      <c r="AC5048" s="5"/>
      <c r="AD5048" s="5"/>
      <c r="AE5048" s="5"/>
      <c r="AF5048" s="5"/>
    </row>
    <row r="5049" spans="1:32" hidden="1">
      <c r="A5049" s="5" t="s">
        <v>31772</v>
      </c>
      <c r="B5049" s="5" t="str">
        <f>IF(COUNTIF('Leads Priorizados INT'!M:M,A5049)&gt;0,"Sí","No")</f>
        <v>No</v>
      </c>
      <c r="C5049">
        <v>0</v>
      </c>
      <c r="D5049" s="6" t="s">
        <v>414</v>
      </c>
      <c r="E5049" s="5" t="s">
        <v>31773</v>
      </c>
      <c r="F5049" s="5" t="s">
        <v>152</v>
      </c>
      <c r="G5049" s="5" t="s">
        <v>916</v>
      </c>
      <c r="H5049" s="7">
        <v>828302</v>
      </c>
      <c r="I5049" s="5">
        <v>1</v>
      </c>
      <c r="J5049" s="5">
        <v>1</v>
      </c>
      <c r="K5049" s="5" t="s">
        <v>31774</v>
      </c>
      <c r="L5049" s="5">
        <v>1.04E-2</v>
      </c>
      <c r="M5049" s="8">
        <v>652129542</v>
      </c>
      <c r="N5049" s="8">
        <v>652117625</v>
      </c>
      <c r="O5049" s="8">
        <v>685616437</v>
      </c>
      <c r="P5049" s="8">
        <v>685614060</v>
      </c>
      <c r="Q5049" s="8">
        <v>685375204</v>
      </c>
      <c r="R5049" s="5" t="s">
        <v>417</v>
      </c>
      <c r="S5049" s="5" t="s">
        <v>417</v>
      </c>
      <c r="T5049" s="5" t="s">
        <v>417</v>
      </c>
      <c r="U5049" s="5" t="s">
        <v>417</v>
      </c>
      <c r="V5049" s="5" t="s">
        <v>417</v>
      </c>
      <c r="W5049" s="5" t="s">
        <v>417</v>
      </c>
      <c r="X5049" s="5" t="s">
        <v>417</v>
      </c>
      <c r="Y5049" s="5" t="s">
        <v>417</v>
      </c>
      <c r="Z5049" s="5" t="s">
        <v>417</v>
      </c>
      <c r="AA5049" s="5" t="s">
        <v>417</v>
      </c>
      <c r="AB5049" s="5"/>
      <c r="AC5049" s="5"/>
      <c r="AD5049" s="5"/>
      <c r="AE5049" s="5"/>
      <c r="AF5049" s="5"/>
    </row>
    <row r="5050" spans="1:32" hidden="1">
      <c r="A5050" s="5" t="s">
        <v>31775</v>
      </c>
      <c r="B5050" s="5" t="str">
        <f>IF(COUNTIF('Leads Priorizados INT'!M:M,A5050)&gt;0,"Sí","No")</f>
        <v>No</v>
      </c>
      <c r="C5050">
        <v>0</v>
      </c>
      <c r="D5050" s="6" t="s">
        <v>414</v>
      </c>
      <c r="E5050" s="5" t="s">
        <v>31776</v>
      </c>
      <c r="F5050" s="5" t="s">
        <v>152</v>
      </c>
      <c r="G5050" s="5" t="s">
        <v>916</v>
      </c>
      <c r="H5050" s="7">
        <v>702823</v>
      </c>
      <c r="I5050" s="5">
        <v>1</v>
      </c>
      <c r="J5050" s="5">
        <v>1</v>
      </c>
      <c r="K5050" s="5" t="s">
        <v>31774</v>
      </c>
      <c r="L5050" s="5">
        <v>1.04E-2</v>
      </c>
      <c r="M5050" s="8">
        <v>685430602</v>
      </c>
      <c r="N5050" s="8">
        <v>685428464</v>
      </c>
      <c r="O5050" s="8">
        <v>685428379</v>
      </c>
      <c r="P5050" s="8">
        <v>685612317</v>
      </c>
      <c r="Q5050" s="8">
        <v>685430648</v>
      </c>
      <c r="R5050" s="5" t="s">
        <v>417</v>
      </c>
      <c r="S5050" s="5" t="s">
        <v>417</v>
      </c>
      <c r="T5050" s="5" t="s">
        <v>417</v>
      </c>
      <c r="U5050" s="5" t="s">
        <v>417</v>
      </c>
      <c r="V5050" s="5" t="s">
        <v>417</v>
      </c>
      <c r="W5050" s="5" t="s">
        <v>417</v>
      </c>
      <c r="X5050" s="5" t="s">
        <v>417</v>
      </c>
      <c r="Y5050" s="5" t="s">
        <v>417</v>
      </c>
      <c r="Z5050" s="5" t="s">
        <v>417</v>
      </c>
      <c r="AA5050" s="5" t="s">
        <v>417</v>
      </c>
      <c r="AB5050" s="5"/>
      <c r="AC5050" s="5"/>
      <c r="AD5050" s="5"/>
      <c r="AE5050" s="5"/>
      <c r="AF5050" s="5"/>
    </row>
    <row r="5051" spans="1:32" hidden="1">
      <c r="A5051" s="5" t="s">
        <v>31777</v>
      </c>
      <c r="B5051" s="5" t="str">
        <f>IF(COUNTIF('Leads Priorizados INT'!M:M,A5051)&gt;0,"Sí","No")</f>
        <v>No</v>
      </c>
      <c r="C5051">
        <v>0</v>
      </c>
      <c r="D5051" s="6" t="s">
        <v>414</v>
      </c>
      <c r="E5051" s="5" t="s">
        <v>31778</v>
      </c>
      <c r="F5051" s="5" t="s">
        <v>1328</v>
      </c>
      <c r="G5051" s="5" t="s">
        <v>19351</v>
      </c>
      <c r="H5051" s="7">
        <v>1296316</v>
      </c>
      <c r="I5051" s="5">
        <v>1</v>
      </c>
      <c r="J5051" s="5">
        <v>1</v>
      </c>
      <c r="K5051" s="5" t="s">
        <v>31779</v>
      </c>
      <c r="L5051" s="5">
        <v>1.03E-2</v>
      </c>
      <c r="M5051" s="8">
        <v>965211331</v>
      </c>
      <c r="N5051" s="8"/>
      <c r="O5051" s="8"/>
      <c r="P5051" s="8"/>
      <c r="Q5051" s="8"/>
      <c r="R5051" s="5" t="s">
        <v>417</v>
      </c>
      <c r="S5051" s="5" t="s">
        <v>417</v>
      </c>
      <c r="T5051" s="5" t="s">
        <v>417</v>
      </c>
      <c r="U5051" s="5" t="s">
        <v>417</v>
      </c>
      <c r="V5051" s="5" t="s">
        <v>417</v>
      </c>
      <c r="W5051" s="5" t="s">
        <v>417</v>
      </c>
      <c r="X5051" s="5" t="s">
        <v>417</v>
      </c>
      <c r="Y5051" s="5" t="s">
        <v>417</v>
      </c>
      <c r="Z5051" s="5" t="s">
        <v>417</v>
      </c>
      <c r="AA5051" s="5" t="s">
        <v>417</v>
      </c>
      <c r="AB5051" s="5" t="s">
        <v>31780</v>
      </c>
      <c r="AC5051" s="5"/>
      <c r="AD5051" s="5"/>
      <c r="AE5051" s="5"/>
      <c r="AF5051" s="5"/>
    </row>
    <row r="5052" spans="1:32" hidden="1">
      <c r="A5052" s="5" t="s">
        <v>31781</v>
      </c>
      <c r="B5052" s="5" t="str">
        <f>IF(COUNTIF('Leads Priorizados INT'!M:M,A5052)&gt;0,"Sí","No")</f>
        <v>No</v>
      </c>
      <c r="C5052">
        <v>0</v>
      </c>
      <c r="D5052" s="6" t="s">
        <v>414</v>
      </c>
      <c r="E5052" s="5" t="s">
        <v>31782</v>
      </c>
      <c r="F5052" s="5" t="s">
        <v>431</v>
      </c>
      <c r="G5052" s="5" t="s">
        <v>1479</v>
      </c>
      <c r="H5052" s="7">
        <v>983978</v>
      </c>
      <c r="I5052" s="5">
        <v>12</v>
      </c>
      <c r="J5052" s="5">
        <v>1</v>
      </c>
      <c r="K5052" s="5" t="s">
        <v>31783</v>
      </c>
      <c r="L5052" s="5">
        <v>1.03E-2</v>
      </c>
      <c r="M5052" s="8">
        <v>934154005</v>
      </c>
      <c r="N5052" s="8">
        <v>932375373</v>
      </c>
      <c r="O5052" s="8">
        <v>934150394</v>
      </c>
      <c r="P5052" s="8"/>
      <c r="Q5052" s="8"/>
      <c r="R5052" s="5" t="s">
        <v>417</v>
      </c>
      <c r="S5052" s="5" t="s">
        <v>417</v>
      </c>
      <c r="T5052" s="5" t="s">
        <v>417</v>
      </c>
      <c r="U5052" s="5" t="s">
        <v>417</v>
      </c>
      <c r="V5052" s="5" t="s">
        <v>417</v>
      </c>
      <c r="W5052" s="5" t="s">
        <v>417</v>
      </c>
      <c r="X5052" s="5" t="s">
        <v>417</v>
      </c>
      <c r="Y5052" s="5" t="s">
        <v>417</v>
      </c>
      <c r="Z5052" s="5" t="s">
        <v>417</v>
      </c>
      <c r="AA5052" s="5" t="s">
        <v>417</v>
      </c>
      <c r="AB5052" s="5" t="s">
        <v>31784</v>
      </c>
      <c r="AC5052" s="5" t="s">
        <v>31785</v>
      </c>
      <c r="AD5052" s="5" t="s">
        <v>31786</v>
      </c>
      <c r="AE5052" s="5"/>
      <c r="AF5052" s="5"/>
    </row>
    <row r="5053" spans="1:32" hidden="1">
      <c r="A5053" s="5" t="s">
        <v>31787</v>
      </c>
      <c r="B5053" s="5" t="str">
        <f>IF(COUNTIF('Leads Priorizados INT'!M:M,A5053)&gt;0,"Sí","No")</f>
        <v>No</v>
      </c>
      <c r="C5053">
        <v>0</v>
      </c>
      <c r="D5053" s="6" t="s">
        <v>414</v>
      </c>
      <c r="E5053" s="5" t="s">
        <v>31788</v>
      </c>
      <c r="F5053" s="5" t="s">
        <v>700</v>
      </c>
      <c r="G5053" s="5" t="s">
        <v>21948</v>
      </c>
      <c r="H5053" s="7">
        <v>942193</v>
      </c>
      <c r="I5053" s="5">
        <v>1</v>
      </c>
      <c r="J5053" s="5">
        <v>1</v>
      </c>
      <c r="K5053" s="5" t="s">
        <v>31789</v>
      </c>
      <c r="L5053" s="5">
        <v>1.0200000000000001E-2</v>
      </c>
      <c r="M5053" s="8"/>
      <c r="N5053" s="8"/>
      <c r="O5053" s="8"/>
      <c r="P5053" s="8"/>
      <c r="Q5053" s="8"/>
      <c r="R5053" s="5" t="s">
        <v>417</v>
      </c>
      <c r="S5053" s="5" t="s">
        <v>417</v>
      </c>
      <c r="T5053" s="5" t="s">
        <v>417</v>
      </c>
      <c r="U5053" s="5" t="s">
        <v>417</v>
      </c>
      <c r="V5053" s="5" t="s">
        <v>417</v>
      </c>
      <c r="W5053" s="5" t="s">
        <v>417</v>
      </c>
      <c r="X5053" s="5" t="s">
        <v>417</v>
      </c>
      <c r="Y5053" s="5" t="s">
        <v>417</v>
      </c>
      <c r="Z5053" s="5" t="s">
        <v>417</v>
      </c>
      <c r="AA5053" s="5" t="s">
        <v>417</v>
      </c>
      <c r="AB5053" s="5"/>
      <c r="AC5053" s="5"/>
      <c r="AD5053" s="5"/>
      <c r="AE5053" s="5"/>
      <c r="AF5053" s="5"/>
    </row>
    <row r="5054" spans="1:32" hidden="1">
      <c r="A5054" s="5" t="s">
        <v>31790</v>
      </c>
      <c r="B5054" s="5" t="str">
        <f>IF(COUNTIF('Leads Priorizados INT'!M:M,A5054)&gt;0,"Sí","No")</f>
        <v>No</v>
      </c>
      <c r="C5054">
        <v>0</v>
      </c>
      <c r="D5054" s="6" t="s">
        <v>414</v>
      </c>
      <c r="E5054" s="5" t="s">
        <v>31791</v>
      </c>
      <c r="F5054" s="5" t="s">
        <v>431</v>
      </c>
      <c r="G5054" s="5" t="s">
        <v>3125</v>
      </c>
      <c r="H5054" s="7">
        <v>698629</v>
      </c>
      <c r="I5054" s="5">
        <v>1</v>
      </c>
      <c r="J5054" s="5">
        <v>1</v>
      </c>
      <c r="K5054" s="5" t="s">
        <v>31792</v>
      </c>
      <c r="L5054" s="5">
        <v>1.01E-2</v>
      </c>
      <c r="M5054" s="8">
        <v>934515666</v>
      </c>
      <c r="N5054" s="8"/>
      <c r="O5054" s="8"/>
      <c r="P5054" s="8"/>
      <c r="Q5054" s="8"/>
      <c r="R5054" s="5" t="s">
        <v>417</v>
      </c>
      <c r="S5054" s="5" t="s">
        <v>417</v>
      </c>
      <c r="T5054" s="5" t="s">
        <v>417</v>
      </c>
      <c r="U5054" s="5" t="s">
        <v>417</v>
      </c>
      <c r="V5054" s="5" t="s">
        <v>417</v>
      </c>
      <c r="W5054" s="5" t="s">
        <v>417</v>
      </c>
      <c r="X5054" s="5" t="s">
        <v>417</v>
      </c>
      <c r="Y5054" s="5" t="s">
        <v>417</v>
      </c>
      <c r="Z5054" s="5" t="s">
        <v>417</v>
      </c>
      <c r="AA5054" s="5" t="s">
        <v>417</v>
      </c>
      <c r="AB5054" s="5"/>
      <c r="AC5054" s="5"/>
      <c r="AD5054" s="5"/>
      <c r="AE5054" s="5"/>
      <c r="AF5054" s="5"/>
    </row>
    <row r="5055" spans="1:32" hidden="1">
      <c r="A5055" s="5" t="s">
        <v>31793</v>
      </c>
      <c r="B5055" s="5" t="str">
        <f>IF(COUNTIF('Leads Priorizados INT'!M:M,A5055)&gt;0,"Sí","No")</f>
        <v>No</v>
      </c>
      <c r="C5055">
        <v>0</v>
      </c>
      <c r="D5055" s="6" t="s">
        <v>414</v>
      </c>
      <c r="E5055" s="5" t="s">
        <v>31794</v>
      </c>
      <c r="F5055" s="5" t="s">
        <v>2944</v>
      </c>
      <c r="G5055" s="5" t="s">
        <v>21980</v>
      </c>
      <c r="H5055" s="7">
        <v>309506</v>
      </c>
      <c r="I5055" s="5">
        <v>2</v>
      </c>
      <c r="J5055" s="5">
        <v>1</v>
      </c>
      <c r="K5055" s="5" t="s">
        <v>31795</v>
      </c>
      <c r="L5055" s="5">
        <v>0.01</v>
      </c>
      <c r="M5055" s="8">
        <v>941032270</v>
      </c>
      <c r="N5055" s="8"/>
      <c r="O5055" s="8"/>
      <c r="P5055" s="8"/>
      <c r="Q5055" s="8"/>
      <c r="R5055" s="5" t="s">
        <v>417</v>
      </c>
      <c r="S5055" s="5" t="s">
        <v>417</v>
      </c>
      <c r="T5055" s="5" t="s">
        <v>417</v>
      </c>
      <c r="U5055" s="5" t="s">
        <v>417</v>
      </c>
      <c r="V5055" s="5" t="s">
        <v>417</v>
      </c>
      <c r="W5055" s="5" t="s">
        <v>417</v>
      </c>
      <c r="X5055" s="5" t="s">
        <v>417</v>
      </c>
      <c r="Y5055" s="5" t="s">
        <v>417</v>
      </c>
      <c r="Z5055" s="5" t="s">
        <v>417</v>
      </c>
      <c r="AA5055" s="5" t="s">
        <v>417</v>
      </c>
      <c r="AB5055" s="5"/>
      <c r="AC5055" s="5"/>
      <c r="AD5055" s="5"/>
      <c r="AE5055" s="5"/>
      <c r="AF5055" s="5"/>
    </row>
    <row r="5056" spans="1:32" hidden="1">
      <c r="A5056" s="5" t="s">
        <v>31796</v>
      </c>
      <c r="B5056" s="5" t="str">
        <f>IF(COUNTIF('Leads Priorizados INT'!M:M,A5056)&gt;0,"Sí","No")</f>
        <v>No</v>
      </c>
      <c r="C5056">
        <v>0</v>
      </c>
      <c r="D5056" s="6" t="s">
        <v>414</v>
      </c>
      <c r="E5056" s="5" t="s">
        <v>31797</v>
      </c>
      <c r="F5056" s="5" t="s">
        <v>1019</v>
      </c>
      <c r="G5056" s="5" t="s">
        <v>22732</v>
      </c>
      <c r="H5056" s="7">
        <v>356299</v>
      </c>
      <c r="I5056" s="5">
        <v>3</v>
      </c>
      <c r="J5056" s="5">
        <v>3</v>
      </c>
      <c r="K5056" s="5" t="s">
        <v>31798</v>
      </c>
      <c r="L5056" s="5">
        <v>9.9000000000000008E-3</v>
      </c>
      <c r="M5056" s="8">
        <v>948152353</v>
      </c>
      <c r="N5056" s="8">
        <v>914481665</v>
      </c>
      <c r="O5056" s="8"/>
      <c r="P5056" s="8"/>
      <c r="Q5056" s="8"/>
      <c r="R5056" s="5" t="s">
        <v>417</v>
      </c>
      <c r="S5056" s="5" t="s">
        <v>417</v>
      </c>
      <c r="T5056" s="5" t="s">
        <v>417</v>
      </c>
      <c r="U5056" s="5" t="s">
        <v>417</v>
      </c>
      <c r="V5056" s="5" t="s">
        <v>417</v>
      </c>
      <c r="W5056" s="5" t="s">
        <v>417</v>
      </c>
      <c r="X5056" s="5" t="s">
        <v>417</v>
      </c>
      <c r="Y5056" s="5" t="s">
        <v>417</v>
      </c>
      <c r="Z5056" s="5" t="s">
        <v>417</v>
      </c>
      <c r="AA5056" s="5" t="s">
        <v>417</v>
      </c>
      <c r="AB5056" s="5" t="s">
        <v>31799</v>
      </c>
      <c r="AC5056" s="5" t="s">
        <v>31800</v>
      </c>
      <c r="AD5056" s="5"/>
      <c r="AE5056" s="5"/>
      <c r="AF5056" s="5"/>
    </row>
    <row r="5057" spans="1:32" hidden="1">
      <c r="A5057" s="5" t="s">
        <v>31801</v>
      </c>
      <c r="B5057" s="5" t="str">
        <f>IF(COUNTIF('Leads Priorizados INT'!M:M,A5057)&gt;0,"Sí","No")</f>
        <v>No</v>
      </c>
      <c r="C5057">
        <v>0</v>
      </c>
      <c r="D5057" s="6" t="s">
        <v>430</v>
      </c>
      <c r="E5057" s="5" t="s">
        <v>31802</v>
      </c>
      <c r="F5057" s="5" t="s">
        <v>431</v>
      </c>
      <c r="G5057" s="5" t="s">
        <v>1864</v>
      </c>
      <c r="H5057" s="7">
        <v>1500181</v>
      </c>
      <c r="I5057" s="5">
        <v>11</v>
      </c>
      <c r="J5057" s="5">
        <v>1</v>
      </c>
      <c r="K5057" s="5" t="s">
        <v>31803</v>
      </c>
      <c r="L5057" s="5">
        <v>9.9000000000000008E-3</v>
      </c>
      <c r="M5057" s="8">
        <v>931274088</v>
      </c>
      <c r="N5057" s="8">
        <v>934703460</v>
      </c>
      <c r="O5057" s="8">
        <v>649709555</v>
      </c>
      <c r="P5057" s="8">
        <v>629745057</v>
      </c>
      <c r="Q5057" s="8">
        <v>680872870</v>
      </c>
      <c r="R5057" s="5" t="s">
        <v>417</v>
      </c>
      <c r="S5057" s="5" t="s">
        <v>417</v>
      </c>
      <c r="T5057" s="5" t="s">
        <v>417</v>
      </c>
      <c r="U5057" s="5" t="s">
        <v>417</v>
      </c>
      <c r="V5057" s="5" t="s">
        <v>417</v>
      </c>
      <c r="W5057" s="5" t="s">
        <v>417</v>
      </c>
      <c r="X5057" s="5" t="s">
        <v>417</v>
      </c>
      <c r="Y5057" s="5" t="s">
        <v>417</v>
      </c>
      <c r="Z5057" s="5" t="s">
        <v>417</v>
      </c>
      <c r="AA5057" s="5" t="s">
        <v>417</v>
      </c>
      <c r="AB5057" s="5"/>
      <c r="AC5057" s="5"/>
      <c r="AD5057" s="5"/>
      <c r="AE5057" s="5"/>
      <c r="AF5057" s="5"/>
    </row>
    <row r="5058" spans="1:32" hidden="1">
      <c r="A5058" s="5" t="s">
        <v>31804</v>
      </c>
      <c r="B5058" s="5" t="str">
        <f>IF(COUNTIF('Leads Priorizados INT'!M:M,A5058)&gt;0,"Sí","No")</f>
        <v>No</v>
      </c>
      <c r="C5058">
        <v>0</v>
      </c>
      <c r="D5058" s="6" t="s">
        <v>414</v>
      </c>
      <c r="E5058" s="5" t="s">
        <v>31805</v>
      </c>
      <c r="F5058" s="5" t="s">
        <v>152</v>
      </c>
      <c r="G5058" s="5" t="s">
        <v>522</v>
      </c>
      <c r="H5058" s="7">
        <v>723349</v>
      </c>
      <c r="I5058" s="5">
        <v>6</v>
      </c>
      <c r="J5058" s="5">
        <v>1</v>
      </c>
      <c r="K5058" s="5" t="s">
        <v>31806</v>
      </c>
      <c r="L5058" s="5">
        <v>9.9000000000000008E-3</v>
      </c>
      <c r="M5058" s="8"/>
      <c r="N5058" s="8"/>
      <c r="O5058" s="8"/>
      <c r="P5058" s="8"/>
      <c r="Q5058" s="8"/>
      <c r="R5058" s="5" t="s">
        <v>417</v>
      </c>
      <c r="S5058" s="5" t="s">
        <v>417</v>
      </c>
      <c r="T5058" s="5" t="s">
        <v>417</v>
      </c>
      <c r="U5058" s="5" t="s">
        <v>417</v>
      </c>
      <c r="V5058" s="5" t="s">
        <v>417</v>
      </c>
      <c r="W5058" s="5" t="s">
        <v>417</v>
      </c>
      <c r="X5058" s="5" t="s">
        <v>417</v>
      </c>
      <c r="Y5058" s="5" t="s">
        <v>417</v>
      </c>
      <c r="Z5058" s="5" t="s">
        <v>417</v>
      </c>
      <c r="AA5058" s="5" t="s">
        <v>417</v>
      </c>
      <c r="AB5058" s="5"/>
      <c r="AC5058" s="5"/>
      <c r="AD5058" s="5"/>
      <c r="AE5058" s="5"/>
      <c r="AF5058" s="5"/>
    </row>
    <row r="5059" spans="1:32" hidden="1">
      <c r="A5059" s="5" t="s">
        <v>31807</v>
      </c>
      <c r="B5059" s="5" t="str">
        <f>IF(COUNTIF('Leads Priorizados INT'!M:M,A5059)&gt;0,"Sí","No")</f>
        <v>No</v>
      </c>
      <c r="C5059">
        <v>0</v>
      </c>
      <c r="D5059" s="6" t="s">
        <v>414</v>
      </c>
      <c r="E5059" s="5" t="s">
        <v>31808</v>
      </c>
      <c r="F5059" s="5" t="s">
        <v>931</v>
      </c>
      <c r="G5059" s="5" t="s">
        <v>12579</v>
      </c>
      <c r="H5059" s="7">
        <v>515897</v>
      </c>
      <c r="I5059" s="5">
        <v>1</v>
      </c>
      <c r="J5059" s="5">
        <v>1</v>
      </c>
      <c r="K5059" s="5" t="s">
        <v>31809</v>
      </c>
      <c r="L5059" s="5">
        <v>9.7999999999999997E-3</v>
      </c>
      <c r="M5059" s="8"/>
      <c r="N5059" s="8"/>
      <c r="O5059" s="8"/>
      <c r="P5059" s="8"/>
      <c r="Q5059" s="8"/>
      <c r="R5059" s="5" t="s">
        <v>417</v>
      </c>
      <c r="S5059" s="5" t="s">
        <v>417</v>
      </c>
      <c r="T5059" s="5" t="s">
        <v>417</v>
      </c>
      <c r="U5059" s="5" t="s">
        <v>417</v>
      </c>
      <c r="V5059" s="5" t="s">
        <v>417</v>
      </c>
      <c r="W5059" s="5" t="s">
        <v>417</v>
      </c>
      <c r="X5059" s="5" t="s">
        <v>417</v>
      </c>
      <c r="Y5059" s="5" t="s">
        <v>417</v>
      </c>
      <c r="Z5059" s="5" t="s">
        <v>417</v>
      </c>
      <c r="AA5059" s="5" t="s">
        <v>417</v>
      </c>
      <c r="AB5059" s="5"/>
      <c r="AC5059" s="5"/>
      <c r="AD5059" s="5"/>
      <c r="AE5059" s="5"/>
      <c r="AF5059" s="5"/>
    </row>
    <row r="5060" spans="1:32" hidden="1">
      <c r="A5060" s="5" t="s">
        <v>31810</v>
      </c>
      <c r="B5060" s="5" t="str">
        <f>IF(COUNTIF('Leads Priorizados INT'!M:M,A5060)&gt;0,"Sí","No")</f>
        <v>No</v>
      </c>
      <c r="C5060">
        <v>0</v>
      </c>
      <c r="D5060" s="6" t="s">
        <v>414</v>
      </c>
      <c r="E5060" s="5" t="s">
        <v>31811</v>
      </c>
      <c r="F5060" s="5" t="s">
        <v>2186</v>
      </c>
      <c r="G5060" s="5" t="s">
        <v>31812</v>
      </c>
      <c r="H5060" s="7">
        <v>925526</v>
      </c>
      <c r="I5060" s="5">
        <v>6</v>
      </c>
      <c r="J5060" s="5">
        <v>2</v>
      </c>
      <c r="K5060" s="5" t="s">
        <v>31813</v>
      </c>
      <c r="L5060" s="5">
        <v>9.7999999999999997E-3</v>
      </c>
      <c r="M5060" s="8"/>
      <c r="N5060" s="8"/>
      <c r="O5060" s="8"/>
      <c r="P5060" s="8"/>
      <c r="Q5060" s="8"/>
      <c r="R5060" s="5" t="s">
        <v>417</v>
      </c>
      <c r="S5060" s="5" t="s">
        <v>417</v>
      </c>
      <c r="T5060" s="5" t="s">
        <v>417</v>
      </c>
      <c r="U5060" s="5" t="s">
        <v>417</v>
      </c>
      <c r="V5060" s="5" t="s">
        <v>417</v>
      </c>
      <c r="W5060" s="5" t="s">
        <v>417</v>
      </c>
      <c r="X5060" s="5" t="s">
        <v>417</v>
      </c>
      <c r="Y5060" s="5" t="s">
        <v>417</v>
      </c>
      <c r="Z5060" s="5" t="s">
        <v>417</v>
      </c>
      <c r="AA5060" s="5" t="s">
        <v>417</v>
      </c>
      <c r="AB5060" s="5"/>
      <c r="AC5060" s="5"/>
      <c r="AD5060" s="5"/>
      <c r="AE5060" s="5"/>
      <c r="AF5060" s="5"/>
    </row>
    <row r="5061" spans="1:32" hidden="1">
      <c r="A5061" s="5" t="s">
        <v>31814</v>
      </c>
      <c r="B5061" s="5" t="str">
        <f>IF(COUNTIF('Leads Priorizados INT'!M:M,A5061)&gt;0,"Sí","No")</f>
        <v>No</v>
      </c>
      <c r="C5061">
        <v>0</v>
      </c>
      <c r="D5061" s="6" t="s">
        <v>414</v>
      </c>
      <c r="E5061" s="5" t="s">
        <v>31815</v>
      </c>
      <c r="F5061" s="5" t="s">
        <v>3740</v>
      </c>
      <c r="G5061" s="5" t="s">
        <v>18620</v>
      </c>
      <c r="H5061" s="7">
        <v>456031</v>
      </c>
      <c r="I5061" s="5">
        <v>5</v>
      </c>
      <c r="J5061" s="5">
        <v>1</v>
      </c>
      <c r="K5061" s="5" t="s">
        <v>31816</v>
      </c>
      <c r="L5061" s="5">
        <v>9.5999999999999992E-3</v>
      </c>
      <c r="M5061" s="8"/>
      <c r="N5061" s="8"/>
      <c r="O5061" s="8"/>
      <c r="P5061" s="8"/>
      <c r="Q5061" s="8"/>
      <c r="R5061" s="5" t="s">
        <v>417</v>
      </c>
      <c r="S5061" s="5" t="s">
        <v>417</v>
      </c>
      <c r="T5061" s="5" t="s">
        <v>417</v>
      </c>
      <c r="U5061" s="5" t="s">
        <v>417</v>
      </c>
      <c r="V5061" s="5" t="s">
        <v>417</v>
      </c>
      <c r="W5061" s="5" t="s">
        <v>417</v>
      </c>
      <c r="X5061" s="5" t="s">
        <v>417</v>
      </c>
      <c r="Y5061" s="5" t="s">
        <v>417</v>
      </c>
      <c r="Z5061" s="5" t="s">
        <v>417</v>
      </c>
      <c r="AA5061" s="5" t="s">
        <v>417</v>
      </c>
      <c r="AB5061" s="5"/>
      <c r="AC5061" s="5"/>
      <c r="AD5061" s="5"/>
      <c r="AE5061" s="5"/>
      <c r="AF5061" s="5"/>
    </row>
    <row r="5062" spans="1:32" hidden="1">
      <c r="A5062" s="5" t="s">
        <v>31817</v>
      </c>
      <c r="B5062" s="5" t="str">
        <f>IF(COUNTIF('Leads Priorizados INT'!M:M,A5062)&gt;0,"Sí","No")</f>
        <v>No</v>
      </c>
      <c r="C5062">
        <v>0</v>
      </c>
      <c r="D5062" s="6" t="s">
        <v>414</v>
      </c>
      <c r="E5062" s="5" t="s">
        <v>31818</v>
      </c>
      <c r="F5062" s="5" t="s">
        <v>1065</v>
      </c>
      <c r="G5062" s="5" t="s">
        <v>10694</v>
      </c>
      <c r="H5062" s="7">
        <v>1056841</v>
      </c>
      <c r="I5062" s="5">
        <v>8</v>
      </c>
      <c r="J5062" s="5">
        <v>3</v>
      </c>
      <c r="K5062" s="5" t="s">
        <v>31819</v>
      </c>
      <c r="L5062" s="5">
        <v>9.5999999999999992E-3</v>
      </c>
      <c r="M5062" s="8"/>
      <c r="N5062" s="8"/>
      <c r="O5062" s="8"/>
      <c r="P5062" s="8"/>
      <c r="Q5062" s="8"/>
      <c r="R5062" s="5" t="s">
        <v>417</v>
      </c>
      <c r="S5062" s="5" t="s">
        <v>417</v>
      </c>
      <c r="T5062" s="5" t="s">
        <v>417</v>
      </c>
      <c r="U5062" s="5" t="s">
        <v>417</v>
      </c>
      <c r="V5062" s="5" t="s">
        <v>417</v>
      </c>
      <c r="W5062" s="5" t="s">
        <v>417</v>
      </c>
      <c r="X5062" s="5" t="s">
        <v>417</v>
      </c>
      <c r="Y5062" s="5" t="s">
        <v>417</v>
      </c>
      <c r="Z5062" s="5" t="s">
        <v>417</v>
      </c>
      <c r="AA5062" s="5" t="s">
        <v>417</v>
      </c>
      <c r="AB5062" s="5"/>
      <c r="AC5062" s="5"/>
      <c r="AD5062" s="5"/>
      <c r="AE5062" s="5"/>
      <c r="AF5062" s="5"/>
    </row>
    <row r="5063" spans="1:32" hidden="1">
      <c r="A5063" s="5" t="s">
        <v>31820</v>
      </c>
      <c r="B5063" s="5" t="str">
        <f>IF(COUNTIF('Leads Priorizados INT'!M:M,A5063)&gt;0,"Sí","No")</f>
        <v>No</v>
      </c>
      <c r="C5063">
        <v>0</v>
      </c>
      <c r="D5063" s="6" t="s">
        <v>414</v>
      </c>
      <c r="E5063" s="5" t="s">
        <v>31821</v>
      </c>
      <c r="F5063" s="5" t="s">
        <v>3780</v>
      </c>
      <c r="G5063" s="5" t="s">
        <v>16525</v>
      </c>
      <c r="H5063" s="7">
        <v>5642725</v>
      </c>
      <c r="I5063" s="5">
        <v>1</v>
      </c>
      <c r="J5063" s="5">
        <v>1</v>
      </c>
      <c r="K5063" s="5" t="s">
        <v>31822</v>
      </c>
      <c r="L5063" s="5">
        <v>9.4999999999999998E-3</v>
      </c>
      <c r="M5063" s="8"/>
      <c r="N5063" s="8"/>
      <c r="O5063" s="8"/>
      <c r="P5063" s="8"/>
      <c r="Q5063" s="8"/>
      <c r="R5063" s="5" t="s">
        <v>417</v>
      </c>
      <c r="S5063" s="5" t="s">
        <v>417</v>
      </c>
      <c r="T5063" s="5" t="s">
        <v>417</v>
      </c>
      <c r="U5063" s="5" t="s">
        <v>417</v>
      </c>
      <c r="V5063" s="5" t="s">
        <v>417</v>
      </c>
      <c r="W5063" s="5" t="s">
        <v>417</v>
      </c>
      <c r="X5063" s="5" t="s">
        <v>417</v>
      </c>
      <c r="Y5063" s="5" t="s">
        <v>417</v>
      </c>
      <c r="Z5063" s="5" t="s">
        <v>417</v>
      </c>
      <c r="AA5063" s="5" t="s">
        <v>417</v>
      </c>
      <c r="AB5063" s="5"/>
      <c r="AC5063" s="5"/>
      <c r="AD5063" s="5"/>
      <c r="AE5063" s="5"/>
      <c r="AF5063" s="5"/>
    </row>
    <row r="5064" spans="1:32" hidden="1">
      <c r="A5064" s="5" t="s">
        <v>31823</v>
      </c>
      <c r="B5064" s="5" t="str">
        <f>IF(COUNTIF('Leads Priorizados INT'!M:M,A5064)&gt;0,"Sí","No")</f>
        <v>No</v>
      </c>
      <c r="C5064">
        <v>0</v>
      </c>
      <c r="D5064" s="6" t="s">
        <v>414</v>
      </c>
      <c r="E5064" s="5" t="s">
        <v>31824</v>
      </c>
      <c r="F5064" s="5" t="s">
        <v>700</v>
      </c>
      <c r="G5064" s="5" t="s">
        <v>30508</v>
      </c>
      <c r="H5064" s="7">
        <v>599980</v>
      </c>
      <c r="I5064" s="5">
        <v>3</v>
      </c>
      <c r="J5064" s="5">
        <v>1</v>
      </c>
      <c r="K5064" s="5" t="s">
        <v>31825</v>
      </c>
      <c r="L5064" s="5">
        <v>9.4999999999999998E-3</v>
      </c>
      <c r="M5064" s="8"/>
      <c r="N5064" s="8"/>
      <c r="O5064" s="8"/>
      <c r="P5064" s="8"/>
      <c r="Q5064" s="8"/>
      <c r="R5064" s="5" t="s">
        <v>417</v>
      </c>
      <c r="S5064" s="5" t="s">
        <v>417</v>
      </c>
      <c r="T5064" s="5" t="s">
        <v>417</v>
      </c>
      <c r="U5064" s="5" t="s">
        <v>417</v>
      </c>
      <c r="V5064" s="5" t="s">
        <v>417</v>
      </c>
      <c r="W5064" s="5" t="s">
        <v>417</v>
      </c>
      <c r="X5064" s="5" t="s">
        <v>417</v>
      </c>
      <c r="Y5064" s="5" t="s">
        <v>417</v>
      </c>
      <c r="Z5064" s="5" t="s">
        <v>417</v>
      </c>
      <c r="AA5064" s="5" t="s">
        <v>417</v>
      </c>
      <c r="AB5064" s="5"/>
      <c r="AC5064" s="5"/>
      <c r="AD5064" s="5"/>
      <c r="AE5064" s="5"/>
      <c r="AF5064" s="5"/>
    </row>
    <row r="5065" spans="1:32" hidden="1">
      <c r="A5065" s="5" t="s">
        <v>31826</v>
      </c>
      <c r="B5065" s="5" t="str">
        <f>IF(COUNTIF('Leads Priorizados INT'!M:M,A5065)&gt;0,"Sí","No")</f>
        <v>No</v>
      </c>
      <c r="C5065">
        <v>0</v>
      </c>
      <c r="D5065" s="6" t="s">
        <v>414</v>
      </c>
      <c r="E5065" s="5" t="s">
        <v>31827</v>
      </c>
      <c r="F5065" s="5" t="s">
        <v>1382</v>
      </c>
      <c r="G5065" s="5" t="s">
        <v>21753</v>
      </c>
      <c r="H5065" s="7">
        <v>521115</v>
      </c>
      <c r="I5065" s="5">
        <v>1</v>
      </c>
      <c r="J5065" s="5">
        <v>1</v>
      </c>
      <c r="K5065" s="5" t="s">
        <v>31828</v>
      </c>
      <c r="L5065" s="5">
        <v>9.4999999999999998E-3</v>
      </c>
      <c r="M5065" s="8"/>
      <c r="N5065" s="8"/>
      <c r="O5065" s="8"/>
      <c r="P5065" s="8"/>
      <c r="Q5065" s="8"/>
      <c r="R5065" s="5" t="s">
        <v>417</v>
      </c>
      <c r="S5065" s="5" t="s">
        <v>417</v>
      </c>
      <c r="T5065" s="5" t="s">
        <v>417</v>
      </c>
      <c r="U5065" s="5" t="s">
        <v>417</v>
      </c>
      <c r="V5065" s="5" t="s">
        <v>417</v>
      </c>
      <c r="W5065" s="5" t="s">
        <v>417</v>
      </c>
      <c r="X5065" s="5" t="s">
        <v>417</v>
      </c>
      <c r="Y5065" s="5" t="s">
        <v>417</v>
      </c>
      <c r="Z5065" s="5" t="s">
        <v>417</v>
      </c>
      <c r="AA5065" s="5" t="s">
        <v>417</v>
      </c>
      <c r="AB5065" s="5"/>
      <c r="AC5065" s="5"/>
      <c r="AD5065" s="5"/>
      <c r="AE5065" s="5"/>
      <c r="AF5065" s="5"/>
    </row>
    <row r="5066" spans="1:32" hidden="1">
      <c r="A5066" s="5" t="s">
        <v>31829</v>
      </c>
      <c r="B5066" s="5" t="str">
        <f>IF(COUNTIF('Leads Priorizados INT'!M:M,A5066)&gt;0,"Sí","No")</f>
        <v>No</v>
      </c>
      <c r="C5066">
        <v>0</v>
      </c>
      <c r="D5066" s="6" t="s">
        <v>414</v>
      </c>
      <c r="E5066" s="5" t="s">
        <v>31830</v>
      </c>
      <c r="F5066" s="5" t="s">
        <v>152</v>
      </c>
      <c r="G5066" s="5" t="s">
        <v>14919</v>
      </c>
      <c r="H5066" s="7">
        <v>654592</v>
      </c>
      <c r="I5066" s="5">
        <v>4</v>
      </c>
      <c r="J5066" s="5">
        <v>2</v>
      </c>
      <c r="K5066" s="5" t="s">
        <v>31831</v>
      </c>
      <c r="L5066" s="5">
        <v>9.4000000000000004E-3</v>
      </c>
      <c r="M5066" s="8"/>
      <c r="N5066" s="8"/>
      <c r="O5066" s="8"/>
      <c r="P5066" s="8"/>
      <c r="Q5066" s="8"/>
      <c r="R5066" s="5" t="s">
        <v>417</v>
      </c>
      <c r="S5066" s="5" t="s">
        <v>417</v>
      </c>
      <c r="T5066" s="5" t="s">
        <v>417</v>
      </c>
      <c r="U5066" s="5" t="s">
        <v>417</v>
      </c>
      <c r="V5066" s="5" t="s">
        <v>417</v>
      </c>
      <c r="W5066" s="5" t="s">
        <v>417</v>
      </c>
      <c r="X5066" s="5" t="s">
        <v>417</v>
      </c>
      <c r="Y5066" s="5" t="s">
        <v>417</v>
      </c>
      <c r="Z5066" s="5" t="s">
        <v>417</v>
      </c>
      <c r="AA5066" s="5" t="s">
        <v>417</v>
      </c>
      <c r="AB5066" s="5"/>
      <c r="AC5066" s="5"/>
      <c r="AD5066" s="5"/>
      <c r="AE5066" s="5"/>
      <c r="AF5066" s="5"/>
    </row>
    <row r="5067" spans="1:32" hidden="1">
      <c r="A5067" s="5" t="s">
        <v>31832</v>
      </c>
      <c r="B5067" s="5" t="str">
        <f>IF(COUNTIF('Leads Priorizados INT'!M:M,A5067)&gt;0,"Sí","No")</f>
        <v>No</v>
      </c>
      <c r="C5067">
        <v>0</v>
      </c>
      <c r="D5067" s="6" t="s">
        <v>414</v>
      </c>
      <c r="E5067" s="5" t="s">
        <v>31833</v>
      </c>
      <c r="F5067" s="5" t="s">
        <v>2007</v>
      </c>
      <c r="G5067" s="5" t="s">
        <v>21694</v>
      </c>
      <c r="H5067" s="7">
        <v>666526</v>
      </c>
      <c r="I5067" s="5">
        <v>2</v>
      </c>
      <c r="J5067" s="5">
        <v>1</v>
      </c>
      <c r="K5067" s="5" t="s">
        <v>31834</v>
      </c>
      <c r="L5067" s="5">
        <v>9.2999999999999992E-3</v>
      </c>
      <c r="M5067" s="8"/>
      <c r="N5067" s="8"/>
      <c r="O5067" s="8"/>
      <c r="P5067" s="8"/>
      <c r="Q5067" s="8"/>
      <c r="R5067" s="5" t="s">
        <v>417</v>
      </c>
      <c r="S5067" s="5" t="s">
        <v>417</v>
      </c>
      <c r="T5067" s="5" t="s">
        <v>417</v>
      </c>
      <c r="U5067" s="5" t="s">
        <v>417</v>
      </c>
      <c r="V5067" s="5" t="s">
        <v>417</v>
      </c>
      <c r="W5067" s="5" t="s">
        <v>417</v>
      </c>
      <c r="X5067" s="5" t="s">
        <v>417</v>
      </c>
      <c r="Y5067" s="5" t="s">
        <v>417</v>
      </c>
      <c r="Z5067" s="5" t="s">
        <v>417</v>
      </c>
      <c r="AA5067" s="5" t="s">
        <v>417</v>
      </c>
      <c r="AB5067" s="5"/>
      <c r="AC5067" s="5"/>
      <c r="AD5067" s="5"/>
      <c r="AE5067" s="5"/>
      <c r="AF5067" s="5"/>
    </row>
    <row r="5068" spans="1:32" hidden="1">
      <c r="A5068" s="5" t="s">
        <v>31835</v>
      </c>
      <c r="B5068" s="5" t="str">
        <f>IF(COUNTIF('Leads Priorizados INT'!M:M,A5068)&gt;0,"Sí","No")</f>
        <v>No</v>
      </c>
      <c r="C5068">
        <v>0</v>
      </c>
      <c r="D5068" s="6" t="s">
        <v>414</v>
      </c>
      <c r="E5068" s="5" t="s">
        <v>31836</v>
      </c>
      <c r="F5068" s="5" t="s">
        <v>873</v>
      </c>
      <c r="G5068" s="5" t="s">
        <v>22024</v>
      </c>
      <c r="H5068" s="7">
        <v>353072</v>
      </c>
      <c r="I5068" s="5">
        <v>1</v>
      </c>
      <c r="J5068" s="5">
        <v>1</v>
      </c>
      <c r="K5068" s="5" t="s">
        <v>31837</v>
      </c>
      <c r="L5068" s="5">
        <v>9.2999999999999992E-3</v>
      </c>
      <c r="M5068" s="8"/>
      <c r="N5068" s="8"/>
      <c r="O5068" s="8"/>
      <c r="P5068" s="8"/>
      <c r="Q5068" s="8"/>
      <c r="R5068" s="5" t="s">
        <v>417</v>
      </c>
      <c r="S5068" s="5" t="s">
        <v>417</v>
      </c>
      <c r="T5068" s="5" t="s">
        <v>417</v>
      </c>
      <c r="U5068" s="5" t="s">
        <v>417</v>
      </c>
      <c r="V5068" s="5" t="s">
        <v>417</v>
      </c>
      <c r="W5068" s="5" t="s">
        <v>417</v>
      </c>
      <c r="X5068" s="5" t="s">
        <v>417</v>
      </c>
      <c r="Y5068" s="5" t="s">
        <v>417</v>
      </c>
      <c r="Z5068" s="5" t="s">
        <v>417</v>
      </c>
      <c r="AA5068" s="5" t="s">
        <v>417</v>
      </c>
      <c r="AB5068" s="5"/>
      <c r="AC5068" s="5"/>
      <c r="AD5068" s="5"/>
      <c r="AE5068" s="5"/>
      <c r="AF5068" s="5"/>
    </row>
    <row r="5069" spans="1:32" hidden="1">
      <c r="A5069" s="5" t="s">
        <v>31838</v>
      </c>
      <c r="B5069" s="5" t="str">
        <f>IF(COUNTIF('Leads Priorizados INT'!M:M,A5069)&gt;0,"Sí","No")</f>
        <v>No</v>
      </c>
      <c r="C5069">
        <v>0</v>
      </c>
      <c r="D5069" s="6" t="s">
        <v>414</v>
      </c>
      <c r="E5069" s="5" t="s">
        <v>31839</v>
      </c>
      <c r="F5069" s="5" t="s">
        <v>769</v>
      </c>
      <c r="G5069" s="5" t="s">
        <v>9464</v>
      </c>
      <c r="H5069" s="7">
        <v>566132</v>
      </c>
      <c r="I5069" s="5">
        <v>1</v>
      </c>
      <c r="J5069" s="5">
        <v>2</v>
      </c>
      <c r="K5069" s="5" t="s">
        <v>31840</v>
      </c>
      <c r="L5069" s="5">
        <v>9.1999999999999998E-3</v>
      </c>
      <c r="M5069" s="8">
        <v>922740165</v>
      </c>
      <c r="N5069" s="8"/>
      <c r="O5069" s="8"/>
      <c r="P5069" s="8"/>
      <c r="Q5069" s="8"/>
      <c r="R5069" s="5" t="s">
        <v>417</v>
      </c>
      <c r="S5069" s="5" t="s">
        <v>417</v>
      </c>
      <c r="T5069" s="5" t="s">
        <v>417</v>
      </c>
      <c r="U5069" s="5" t="s">
        <v>417</v>
      </c>
      <c r="V5069" s="5" t="s">
        <v>417</v>
      </c>
      <c r="W5069" s="5" t="s">
        <v>417</v>
      </c>
      <c r="X5069" s="5" t="s">
        <v>417</v>
      </c>
      <c r="Y5069" s="5" t="s">
        <v>417</v>
      </c>
      <c r="Z5069" s="5" t="s">
        <v>417</v>
      </c>
      <c r="AA5069" s="5" t="s">
        <v>417</v>
      </c>
      <c r="AB5069" s="5"/>
      <c r="AC5069" s="5"/>
      <c r="AD5069" s="5"/>
      <c r="AE5069" s="5"/>
      <c r="AF5069" s="5"/>
    </row>
    <row r="5070" spans="1:32" hidden="1">
      <c r="A5070" s="5" t="s">
        <v>31841</v>
      </c>
      <c r="B5070" s="5" t="str">
        <f>IF(COUNTIF('Leads Priorizados INT'!M:M,A5070)&gt;0,"Sí","No")</f>
        <v>No</v>
      </c>
      <c r="C5070">
        <v>0</v>
      </c>
      <c r="D5070" s="6" t="s">
        <v>414</v>
      </c>
      <c r="E5070" s="5" t="s">
        <v>31842</v>
      </c>
      <c r="F5070" s="5" t="s">
        <v>152</v>
      </c>
      <c r="G5070" s="5" t="s">
        <v>1758</v>
      </c>
      <c r="H5070" s="7">
        <v>9455428</v>
      </c>
      <c r="I5070" s="5">
        <v>39</v>
      </c>
      <c r="J5070" s="5">
        <v>3</v>
      </c>
      <c r="K5070" s="5" t="s">
        <v>31843</v>
      </c>
      <c r="L5070" s="5">
        <v>9.1000000000000004E-3</v>
      </c>
      <c r="M5070" s="8">
        <v>918333786</v>
      </c>
      <c r="N5070" s="8">
        <v>918333498</v>
      </c>
      <c r="O5070" s="8">
        <v>915358568</v>
      </c>
      <c r="P5070" s="8">
        <v>911726726</v>
      </c>
      <c r="Q5070" s="8"/>
      <c r="R5070" s="5" t="s">
        <v>417</v>
      </c>
      <c r="S5070" s="5" t="s">
        <v>417</v>
      </c>
      <c r="T5070" s="5" t="s">
        <v>417</v>
      </c>
      <c r="U5070" s="5" t="s">
        <v>417</v>
      </c>
      <c r="V5070" s="5" t="s">
        <v>417</v>
      </c>
      <c r="W5070" s="5" t="s">
        <v>417</v>
      </c>
      <c r="X5070" s="5" t="s">
        <v>417</v>
      </c>
      <c r="Y5070" s="5" t="s">
        <v>417</v>
      </c>
      <c r="Z5070" s="5" t="s">
        <v>417</v>
      </c>
      <c r="AA5070" s="5" t="s">
        <v>417</v>
      </c>
      <c r="AB5070" s="5" t="s">
        <v>31844</v>
      </c>
      <c r="AC5070" s="5" t="s">
        <v>31845</v>
      </c>
      <c r="AD5070" s="5" t="s">
        <v>31846</v>
      </c>
      <c r="AE5070" s="5" t="s">
        <v>31847</v>
      </c>
      <c r="AF5070" s="5" t="s">
        <v>31848</v>
      </c>
    </row>
    <row r="5071" spans="1:32" hidden="1">
      <c r="A5071" s="5" t="s">
        <v>31849</v>
      </c>
      <c r="B5071" s="5" t="str">
        <f>IF(COUNTIF('Leads Priorizados INT'!M:M,A5071)&gt;0,"Sí","No")</f>
        <v>No</v>
      </c>
      <c r="C5071">
        <v>0</v>
      </c>
      <c r="D5071" s="6" t="s">
        <v>414</v>
      </c>
      <c r="E5071" s="5" t="s">
        <v>31850</v>
      </c>
      <c r="F5071" s="5" t="s">
        <v>152</v>
      </c>
      <c r="G5071" s="5" t="s">
        <v>601</v>
      </c>
      <c r="H5071" s="7">
        <v>395181</v>
      </c>
      <c r="I5071" s="5">
        <v>5</v>
      </c>
      <c r="J5071" s="5">
        <v>1</v>
      </c>
      <c r="K5071" s="5" t="s">
        <v>31851</v>
      </c>
      <c r="L5071" s="5">
        <v>8.9999999999999993E-3</v>
      </c>
      <c r="M5071" s="8"/>
      <c r="N5071" s="8"/>
      <c r="O5071" s="8"/>
      <c r="P5071" s="8"/>
      <c r="Q5071" s="8"/>
      <c r="R5071" s="5" t="s">
        <v>417</v>
      </c>
      <c r="S5071" s="5" t="s">
        <v>417</v>
      </c>
      <c r="T5071" s="5" t="s">
        <v>417</v>
      </c>
      <c r="U5071" s="5" t="s">
        <v>417</v>
      </c>
      <c r="V5071" s="5" t="s">
        <v>417</v>
      </c>
      <c r="W5071" s="5" t="s">
        <v>417</v>
      </c>
      <c r="X5071" s="5" t="s">
        <v>417</v>
      </c>
      <c r="Y5071" s="5" t="s">
        <v>417</v>
      </c>
      <c r="Z5071" s="5" t="s">
        <v>417</v>
      </c>
      <c r="AA5071" s="5" t="s">
        <v>417</v>
      </c>
      <c r="AB5071" s="5"/>
      <c r="AC5071" s="5"/>
      <c r="AD5071" s="5"/>
      <c r="AE5071" s="5"/>
      <c r="AF5071" s="5"/>
    </row>
    <row r="5072" spans="1:32" hidden="1">
      <c r="A5072" s="5" t="s">
        <v>31852</v>
      </c>
      <c r="B5072" s="5" t="str">
        <f>IF(COUNTIF('Leads Priorizados INT'!M:M,A5072)&gt;0,"Sí","No")</f>
        <v>No</v>
      </c>
      <c r="C5072">
        <v>0</v>
      </c>
      <c r="D5072" s="6" t="s">
        <v>1234</v>
      </c>
      <c r="E5072" s="5" t="s">
        <v>31853</v>
      </c>
      <c r="F5072" s="5" t="s">
        <v>729</v>
      </c>
      <c r="G5072" s="5" t="s">
        <v>21112</v>
      </c>
      <c r="H5072" s="7">
        <v>427881</v>
      </c>
      <c r="I5072" s="5">
        <v>4</v>
      </c>
      <c r="J5072" s="5">
        <v>1</v>
      </c>
      <c r="K5072" s="5" t="s">
        <v>31854</v>
      </c>
      <c r="L5072" s="5">
        <v>8.9999999999999993E-3</v>
      </c>
      <c r="M5072" s="8">
        <v>976398102</v>
      </c>
      <c r="N5072" s="8">
        <v>657430974</v>
      </c>
      <c r="O5072" s="8"/>
      <c r="P5072" s="8"/>
      <c r="Q5072" s="8"/>
      <c r="R5072" s="5" t="s">
        <v>417</v>
      </c>
      <c r="S5072" s="5" t="s">
        <v>417</v>
      </c>
      <c r="T5072" s="5" t="s">
        <v>417</v>
      </c>
      <c r="U5072" s="5" t="s">
        <v>417</v>
      </c>
      <c r="V5072" s="5" t="s">
        <v>417</v>
      </c>
      <c r="W5072" s="5" t="s">
        <v>417</v>
      </c>
      <c r="X5072" s="5" t="s">
        <v>417</v>
      </c>
      <c r="Y5072" s="5" t="s">
        <v>417</v>
      </c>
      <c r="Z5072" s="5" t="s">
        <v>417</v>
      </c>
      <c r="AA5072" s="5" t="s">
        <v>417</v>
      </c>
      <c r="AB5072" s="5"/>
      <c r="AC5072" s="5"/>
      <c r="AD5072" s="5"/>
      <c r="AE5072" s="5"/>
      <c r="AF5072" s="5"/>
    </row>
    <row r="5073" spans="1:32" hidden="1">
      <c r="A5073" s="5" t="s">
        <v>31855</v>
      </c>
      <c r="B5073" s="5" t="str">
        <f>IF(COUNTIF('Leads Priorizados INT'!M:M,A5073)&gt;0,"Sí","No")</f>
        <v>No</v>
      </c>
      <c r="C5073">
        <v>0</v>
      </c>
      <c r="D5073" s="6" t="s">
        <v>414</v>
      </c>
      <c r="E5073" s="5" t="s">
        <v>31856</v>
      </c>
      <c r="F5073" s="5" t="s">
        <v>431</v>
      </c>
      <c r="G5073" s="5" t="s">
        <v>13378</v>
      </c>
      <c r="H5073" s="7">
        <v>540315</v>
      </c>
      <c r="I5073" s="5">
        <v>3</v>
      </c>
      <c r="J5073" s="5">
        <v>1</v>
      </c>
      <c r="K5073" s="5" t="s">
        <v>31857</v>
      </c>
      <c r="L5073" s="5">
        <v>8.8000000000000005E-3</v>
      </c>
      <c r="M5073" s="8"/>
      <c r="N5073" s="8"/>
      <c r="O5073" s="8"/>
      <c r="P5073" s="8"/>
      <c r="Q5073" s="8"/>
      <c r="R5073" s="5" t="s">
        <v>417</v>
      </c>
      <c r="S5073" s="5" t="s">
        <v>417</v>
      </c>
      <c r="T5073" s="5" t="s">
        <v>417</v>
      </c>
      <c r="U5073" s="5" t="s">
        <v>417</v>
      </c>
      <c r="V5073" s="5" t="s">
        <v>417</v>
      </c>
      <c r="W5073" s="5" t="s">
        <v>417</v>
      </c>
      <c r="X5073" s="5" t="s">
        <v>417</v>
      </c>
      <c r="Y5073" s="5" t="s">
        <v>417</v>
      </c>
      <c r="Z5073" s="5" t="s">
        <v>417</v>
      </c>
      <c r="AA5073" s="5" t="s">
        <v>417</v>
      </c>
      <c r="AB5073" s="5"/>
      <c r="AC5073" s="5"/>
      <c r="AD5073" s="5"/>
      <c r="AE5073" s="5"/>
      <c r="AF5073" s="5"/>
    </row>
    <row r="5074" spans="1:32">
      <c r="A5074" s="5" t="s">
        <v>31858</v>
      </c>
      <c r="B5074" s="5" t="str">
        <f>IF(COUNTIF('Leads Priorizados INT'!M:M,A5074)&gt;0,"Sí","No")</f>
        <v>No</v>
      </c>
      <c r="C5074">
        <v>1</v>
      </c>
      <c r="D5074" s="6" t="s">
        <v>414</v>
      </c>
      <c r="E5074" s="5" t="s">
        <v>31859</v>
      </c>
      <c r="F5074" s="5" t="s">
        <v>1019</v>
      </c>
      <c r="G5074" s="5" t="s">
        <v>31860</v>
      </c>
      <c r="H5074" s="7">
        <v>1253503</v>
      </c>
      <c r="I5074" s="5">
        <v>18</v>
      </c>
      <c r="J5074" s="5">
        <v>2</v>
      </c>
      <c r="K5074" s="5" t="s">
        <v>31861</v>
      </c>
      <c r="L5074" s="5">
        <v>8.8000000000000005E-3</v>
      </c>
      <c r="M5074" s="8">
        <v>948824706</v>
      </c>
      <c r="N5074" s="8">
        <v>687147591</v>
      </c>
      <c r="O5074" s="8">
        <v>675994641</v>
      </c>
      <c r="P5074" s="8">
        <v>687147595</v>
      </c>
      <c r="Q5074" s="8">
        <v>685212447</v>
      </c>
      <c r="R5074" s="5" t="s">
        <v>417</v>
      </c>
      <c r="S5074" s="5" t="s">
        <v>417</v>
      </c>
      <c r="T5074" s="5" t="s">
        <v>417</v>
      </c>
      <c r="U5074" s="5" t="s">
        <v>417</v>
      </c>
      <c r="V5074" s="5" t="s">
        <v>417</v>
      </c>
      <c r="W5074" s="5" t="s">
        <v>417</v>
      </c>
      <c r="X5074" s="5" t="s">
        <v>417</v>
      </c>
      <c r="Y5074" s="5" t="s">
        <v>417</v>
      </c>
      <c r="Z5074" s="5" t="s">
        <v>417</v>
      </c>
      <c r="AA5074" s="5" t="s">
        <v>417</v>
      </c>
      <c r="AB5074" s="5"/>
      <c r="AC5074" s="5"/>
      <c r="AD5074" s="5"/>
      <c r="AE5074" s="5"/>
      <c r="AF5074" s="5"/>
    </row>
    <row r="5075" spans="1:32" hidden="1">
      <c r="A5075" s="5" t="s">
        <v>31862</v>
      </c>
      <c r="B5075" s="5" t="str">
        <f>IF(COUNTIF('Leads Priorizados INT'!M:M,A5075)&gt;0,"Sí","No")</f>
        <v>No</v>
      </c>
      <c r="C5075">
        <v>0</v>
      </c>
      <c r="D5075" s="6" t="s">
        <v>414</v>
      </c>
      <c r="E5075" s="5" t="s">
        <v>31863</v>
      </c>
      <c r="F5075" s="5" t="s">
        <v>152</v>
      </c>
      <c r="G5075" s="5" t="s">
        <v>2708</v>
      </c>
      <c r="H5075" s="7">
        <v>301731</v>
      </c>
      <c r="I5075" s="5">
        <v>10</v>
      </c>
      <c r="J5075" s="5">
        <v>1</v>
      </c>
      <c r="K5075" s="5" t="s">
        <v>31864</v>
      </c>
      <c r="L5075" s="5">
        <v>8.8000000000000005E-3</v>
      </c>
      <c r="M5075" s="8"/>
      <c r="N5075" s="8"/>
      <c r="O5075" s="8"/>
      <c r="P5075" s="8"/>
      <c r="Q5075" s="8"/>
      <c r="R5075" s="5" t="s">
        <v>417</v>
      </c>
      <c r="S5075" s="5" t="s">
        <v>417</v>
      </c>
      <c r="T5075" s="5" t="s">
        <v>417</v>
      </c>
      <c r="U5075" s="5" t="s">
        <v>417</v>
      </c>
      <c r="V5075" s="5" t="s">
        <v>417</v>
      </c>
      <c r="W5075" s="5" t="s">
        <v>417</v>
      </c>
      <c r="X5075" s="5" t="s">
        <v>417</v>
      </c>
      <c r="Y5075" s="5" t="s">
        <v>417</v>
      </c>
      <c r="Z5075" s="5" t="s">
        <v>417</v>
      </c>
      <c r="AA5075" s="5" t="s">
        <v>417</v>
      </c>
      <c r="AB5075" s="5"/>
      <c r="AC5075" s="5"/>
      <c r="AD5075" s="5"/>
      <c r="AE5075" s="5"/>
      <c r="AF5075" s="5"/>
    </row>
    <row r="5076" spans="1:32" hidden="1">
      <c r="A5076" s="5" t="s">
        <v>31865</v>
      </c>
      <c r="B5076" s="5" t="str">
        <f>IF(COUNTIF('Leads Priorizados INT'!M:M,A5076)&gt;0,"Sí","No")</f>
        <v>No</v>
      </c>
      <c r="C5076">
        <v>0</v>
      </c>
      <c r="D5076" s="6" t="s">
        <v>414</v>
      </c>
      <c r="E5076" s="5" t="s">
        <v>31866</v>
      </c>
      <c r="F5076" s="5" t="s">
        <v>152</v>
      </c>
      <c r="G5076" s="5" t="s">
        <v>14919</v>
      </c>
      <c r="H5076" s="7">
        <v>1036327</v>
      </c>
      <c r="I5076" s="5">
        <v>1</v>
      </c>
      <c r="J5076" s="5">
        <v>1</v>
      </c>
      <c r="K5076" s="5" t="s">
        <v>31867</v>
      </c>
      <c r="L5076" s="5">
        <v>8.6999999999999994E-3</v>
      </c>
      <c r="M5076" s="8">
        <v>913980088</v>
      </c>
      <c r="N5076" s="8">
        <v>914591897</v>
      </c>
      <c r="O5076" s="8"/>
      <c r="P5076" s="8"/>
      <c r="Q5076" s="8"/>
      <c r="R5076" s="5" t="s">
        <v>417</v>
      </c>
      <c r="S5076" s="5" t="s">
        <v>417</v>
      </c>
      <c r="T5076" s="5" t="s">
        <v>417</v>
      </c>
      <c r="U5076" s="5" t="s">
        <v>417</v>
      </c>
      <c r="V5076" s="5" t="s">
        <v>417</v>
      </c>
      <c r="W5076" s="5" t="s">
        <v>417</v>
      </c>
      <c r="X5076" s="5" t="s">
        <v>417</v>
      </c>
      <c r="Y5076" s="5" t="s">
        <v>417</v>
      </c>
      <c r="Z5076" s="5" t="s">
        <v>417</v>
      </c>
      <c r="AA5076" s="5" t="s">
        <v>417</v>
      </c>
      <c r="AB5076" s="5"/>
      <c r="AC5076" s="5"/>
      <c r="AD5076" s="5"/>
      <c r="AE5076" s="5"/>
      <c r="AF5076" s="5"/>
    </row>
    <row r="5077" spans="1:32" hidden="1">
      <c r="A5077" s="5" t="s">
        <v>31868</v>
      </c>
      <c r="B5077" s="5" t="str">
        <f>IF(COUNTIF('Leads Priorizados INT'!M:M,A5077)&gt;0,"Sí","No")</f>
        <v>No</v>
      </c>
      <c r="C5077">
        <v>0</v>
      </c>
      <c r="D5077" s="6" t="s">
        <v>1234</v>
      </c>
      <c r="E5077" s="5" t="s">
        <v>31869</v>
      </c>
      <c r="F5077" s="5" t="s">
        <v>431</v>
      </c>
      <c r="G5077" s="5" t="s">
        <v>2064</v>
      </c>
      <c r="H5077" s="7">
        <v>400432</v>
      </c>
      <c r="I5077" s="5">
        <v>14</v>
      </c>
      <c r="J5077" s="5">
        <v>2</v>
      </c>
      <c r="K5077" s="5" t="s">
        <v>31870</v>
      </c>
      <c r="L5077" s="5">
        <v>8.6E-3</v>
      </c>
      <c r="M5077" s="8">
        <v>932157735</v>
      </c>
      <c r="N5077" s="8">
        <v>640643376</v>
      </c>
      <c r="O5077" s="8"/>
      <c r="P5077" s="8"/>
      <c r="Q5077" s="8"/>
      <c r="R5077" s="5" t="s">
        <v>417</v>
      </c>
      <c r="S5077" s="5" t="s">
        <v>417</v>
      </c>
      <c r="T5077" s="5" t="s">
        <v>417</v>
      </c>
      <c r="U5077" s="5" t="s">
        <v>417</v>
      </c>
      <c r="V5077" s="5" t="s">
        <v>417</v>
      </c>
      <c r="W5077" s="5" t="s">
        <v>417</v>
      </c>
      <c r="X5077" s="5" t="s">
        <v>417</v>
      </c>
      <c r="Y5077" s="5" t="s">
        <v>417</v>
      </c>
      <c r="Z5077" s="5" t="s">
        <v>417</v>
      </c>
      <c r="AA5077" s="5" t="s">
        <v>417</v>
      </c>
      <c r="AB5077" s="5"/>
      <c r="AC5077" s="5"/>
      <c r="AD5077" s="5"/>
      <c r="AE5077" s="5"/>
      <c r="AF5077" s="5"/>
    </row>
    <row r="5078" spans="1:32" hidden="1">
      <c r="A5078" s="5" t="s">
        <v>31871</v>
      </c>
      <c r="B5078" s="5" t="str">
        <f>IF(COUNTIF('Leads Priorizados INT'!M:M,A5078)&gt;0,"Sí","No")</f>
        <v>No</v>
      </c>
      <c r="C5078">
        <v>0</v>
      </c>
      <c r="D5078" s="6" t="s">
        <v>414</v>
      </c>
      <c r="E5078" s="5" t="s">
        <v>31872</v>
      </c>
      <c r="F5078" s="5" t="s">
        <v>873</v>
      </c>
      <c r="G5078" s="5" t="s">
        <v>31873</v>
      </c>
      <c r="H5078" s="7">
        <v>679020</v>
      </c>
      <c r="I5078" s="5">
        <v>1</v>
      </c>
      <c r="J5078" s="5">
        <v>2</v>
      </c>
      <c r="K5078" s="5" t="s">
        <v>31874</v>
      </c>
      <c r="L5078" s="5">
        <v>8.6E-3</v>
      </c>
      <c r="M5078" s="8"/>
      <c r="N5078" s="8"/>
      <c r="O5078" s="8"/>
      <c r="P5078" s="8"/>
      <c r="Q5078" s="8"/>
      <c r="R5078" s="5" t="s">
        <v>417</v>
      </c>
      <c r="S5078" s="5" t="s">
        <v>417</v>
      </c>
      <c r="T5078" s="5" t="s">
        <v>417</v>
      </c>
      <c r="U5078" s="5" t="s">
        <v>417</v>
      </c>
      <c r="V5078" s="5" t="s">
        <v>417</v>
      </c>
      <c r="W5078" s="5" t="s">
        <v>417</v>
      </c>
      <c r="X5078" s="5" t="s">
        <v>417</v>
      </c>
      <c r="Y5078" s="5" t="s">
        <v>417</v>
      </c>
      <c r="Z5078" s="5" t="s">
        <v>417</v>
      </c>
      <c r="AA5078" s="5" t="s">
        <v>417</v>
      </c>
      <c r="AB5078" s="5"/>
      <c r="AC5078" s="5"/>
      <c r="AD5078" s="5"/>
      <c r="AE5078" s="5"/>
      <c r="AF5078" s="5"/>
    </row>
    <row r="5079" spans="1:32" hidden="1">
      <c r="A5079" s="5" t="s">
        <v>31875</v>
      </c>
      <c r="B5079" s="5" t="str">
        <f>IF(COUNTIF('Leads Priorizados INT'!M:M,A5079)&gt;0,"Sí","No")</f>
        <v>No</v>
      </c>
      <c r="C5079">
        <v>0</v>
      </c>
      <c r="D5079" s="6" t="s">
        <v>414</v>
      </c>
      <c r="E5079" s="5" t="s">
        <v>31876</v>
      </c>
      <c r="F5079" s="5" t="s">
        <v>931</v>
      </c>
      <c r="G5079" s="5" t="s">
        <v>1179</v>
      </c>
      <c r="H5079" s="7">
        <v>2098410</v>
      </c>
      <c r="I5079" s="5">
        <v>17</v>
      </c>
      <c r="J5079" s="5">
        <v>3</v>
      </c>
      <c r="K5079" s="5" t="s">
        <v>31877</v>
      </c>
      <c r="L5079" s="5">
        <v>8.5000000000000006E-3</v>
      </c>
      <c r="M5079" s="8">
        <v>981667565</v>
      </c>
      <c r="N5079" s="8">
        <v>981169114</v>
      </c>
      <c r="O5079" s="8">
        <v>981169935</v>
      </c>
      <c r="P5079" s="8">
        <v>654684980</v>
      </c>
      <c r="Q5079" s="8"/>
      <c r="R5079" s="5" t="s">
        <v>417</v>
      </c>
      <c r="S5079" s="5" t="s">
        <v>417</v>
      </c>
      <c r="T5079" s="5" t="s">
        <v>417</v>
      </c>
      <c r="U5079" s="5" t="s">
        <v>417</v>
      </c>
      <c r="V5079" s="5" t="s">
        <v>417</v>
      </c>
      <c r="W5079" s="5" t="s">
        <v>417</v>
      </c>
      <c r="X5079" s="5" t="s">
        <v>417</v>
      </c>
      <c r="Y5079" s="5" t="s">
        <v>417</v>
      </c>
      <c r="Z5079" s="5" t="s">
        <v>417</v>
      </c>
      <c r="AA5079" s="5" t="s">
        <v>417</v>
      </c>
      <c r="AB5079" s="5"/>
      <c r="AC5079" s="5"/>
      <c r="AD5079" s="5"/>
      <c r="AE5079" s="5"/>
      <c r="AF5079" s="5"/>
    </row>
    <row r="5080" spans="1:32" hidden="1">
      <c r="A5080" s="5" t="s">
        <v>31878</v>
      </c>
      <c r="B5080" s="5" t="str">
        <f>IF(COUNTIF('Leads Priorizados INT'!M:M,A5080)&gt;0,"Sí","No")</f>
        <v>No</v>
      </c>
      <c r="C5080">
        <v>0</v>
      </c>
      <c r="D5080" s="6" t="s">
        <v>414</v>
      </c>
      <c r="E5080" s="5" t="s">
        <v>31879</v>
      </c>
      <c r="F5080" s="5" t="s">
        <v>2631</v>
      </c>
      <c r="G5080" s="5" t="s">
        <v>22249</v>
      </c>
      <c r="H5080" s="7">
        <v>713217</v>
      </c>
      <c r="I5080" s="5">
        <v>2</v>
      </c>
      <c r="J5080" s="5">
        <v>1</v>
      </c>
      <c r="K5080" s="5" t="s">
        <v>31880</v>
      </c>
      <c r="L5080" s="5">
        <v>8.5000000000000006E-3</v>
      </c>
      <c r="M5080" s="8">
        <v>983392735</v>
      </c>
      <c r="N5080" s="8"/>
      <c r="O5080" s="8"/>
      <c r="P5080" s="8"/>
      <c r="Q5080" s="8"/>
      <c r="R5080" s="5" t="s">
        <v>417</v>
      </c>
      <c r="S5080" s="5" t="s">
        <v>417</v>
      </c>
      <c r="T5080" s="5" t="s">
        <v>417</v>
      </c>
      <c r="U5080" s="5" t="s">
        <v>417</v>
      </c>
      <c r="V5080" s="5" t="s">
        <v>417</v>
      </c>
      <c r="W5080" s="5" t="s">
        <v>417</v>
      </c>
      <c r="X5080" s="5" t="s">
        <v>417</v>
      </c>
      <c r="Y5080" s="5" t="s">
        <v>417</v>
      </c>
      <c r="Z5080" s="5" t="s">
        <v>417</v>
      </c>
      <c r="AA5080" s="5" t="s">
        <v>417</v>
      </c>
      <c r="AB5080" s="5" t="s">
        <v>31881</v>
      </c>
      <c r="AC5080" s="5"/>
      <c r="AD5080" s="5"/>
      <c r="AE5080" s="5"/>
      <c r="AF5080" s="5"/>
    </row>
    <row r="5081" spans="1:32" hidden="1">
      <c r="A5081" s="5" t="s">
        <v>31882</v>
      </c>
      <c r="B5081" s="5" t="str">
        <f>IF(COUNTIF('Leads Priorizados INT'!M:M,A5081)&gt;0,"Sí","No")</f>
        <v>No</v>
      </c>
      <c r="C5081">
        <v>0</v>
      </c>
      <c r="D5081" s="6" t="s">
        <v>430</v>
      </c>
      <c r="E5081" s="5" t="s">
        <v>31883</v>
      </c>
      <c r="F5081" s="5" t="s">
        <v>2926</v>
      </c>
      <c r="G5081" s="5" t="s">
        <v>18316</v>
      </c>
      <c r="H5081" s="7">
        <v>5547370</v>
      </c>
      <c r="I5081" s="5">
        <v>27</v>
      </c>
      <c r="J5081" s="5">
        <v>1</v>
      </c>
      <c r="K5081" s="5" t="s">
        <v>31884</v>
      </c>
      <c r="L5081" s="5">
        <v>8.5000000000000006E-3</v>
      </c>
      <c r="M5081" s="8">
        <v>985298546</v>
      </c>
      <c r="N5081" s="8">
        <v>984063851</v>
      </c>
      <c r="O5081" s="8">
        <v>984063852</v>
      </c>
      <c r="P5081" s="8">
        <v>980530391</v>
      </c>
      <c r="Q5081" s="8">
        <v>912179358</v>
      </c>
      <c r="R5081" s="5" t="s">
        <v>417</v>
      </c>
      <c r="S5081" s="5" t="s">
        <v>417</v>
      </c>
      <c r="T5081" s="5" t="s">
        <v>417</v>
      </c>
      <c r="U5081" s="5" t="s">
        <v>417</v>
      </c>
      <c r="V5081" s="5" t="s">
        <v>417</v>
      </c>
      <c r="W5081" s="5" t="s">
        <v>417</v>
      </c>
      <c r="X5081" s="5" t="s">
        <v>417</v>
      </c>
      <c r="Y5081" s="5" t="s">
        <v>417</v>
      </c>
      <c r="Z5081" s="5" t="s">
        <v>417</v>
      </c>
      <c r="AA5081" s="5" t="s">
        <v>417</v>
      </c>
      <c r="AB5081" s="5"/>
      <c r="AC5081" s="5"/>
      <c r="AD5081" s="5"/>
      <c r="AE5081" s="5"/>
      <c r="AF5081" s="5"/>
    </row>
    <row r="5082" spans="1:32" hidden="1">
      <c r="A5082" s="5" t="s">
        <v>31885</v>
      </c>
      <c r="B5082" s="5" t="str">
        <f>IF(COUNTIF('Leads Priorizados INT'!M:M,A5082)&gt;0,"Sí","No")</f>
        <v>No</v>
      </c>
      <c r="C5082">
        <v>0</v>
      </c>
      <c r="D5082" s="6" t="s">
        <v>414</v>
      </c>
      <c r="E5082" s="5" t="s">
        <v>31886</v>
      </c>
      <c r="F5082" s="5" t="s">
        <v>152</v>
      </c>
      <c r="G5082" s="5" t="s">
        <v>1580</v>
      </c>
      <c r="H5082" s="7">
        <v>370106</v>
      </c>
      <c r="I5082" s="5">
        <v>1</v>
      </c>
      <c r="J5082" s="5">
        <v>1</v>
      </c>
      <c r="K5082" s="5" t="s">
        <v>31887</v>
      </c>
      <c r="L5082" s="5">
        <v>8.3999999999999995E-3</v>
      </c>
      <c r="M5082" s="8">
        <v>915401317</v>
      </c>
      <c r="N5082" s="8"/>
      <c r="O5082" s="8"/>
      <c r="P5082" s="8"/>
      <c r="Q5082" s="8"/>
      <c r="R5082" s="5" t="s">
        <v>417</v>
      </c>
      <c r="S5082" s="5" t="s">
        <v>417</v>
      </c>
      <c r="T5082" s="5" t="s">
        <v>417</v>
      </c>
      <c r="U5082" s="5" t="s">
        <v>417</v>
      </c>
      <c r="V5082" s="5" t="s">
        <v>417</v>
      </c>
      <c r="W5082" s="5" t="s">
        <v>417</v>
      </c>
      <c r="X5082" s="5" t="s">
        <v>417</v>
      </c>
      <c r="Y5082" s="5" t="s">
        <v>417</v>
      </c>
      <c r="Z5082" s="5" t="s">
        <v>417</v>
      </c>
      <c r="AA5082" s="5" t="s">
        <v>417</v>
      </c>
      <c r="AB5082" s="5" t="s">
        <v>31888</v>
      </c>
      <c r="AC5082" s="5"/>
      <c r="AD5082" s="5"/>
      <c r="AE5082" s="5"/>
      <c r="AF5082" s="5"/>
    </row>
    <row r="5083" spans="1:32" hidden="1">
      <c r="A5083" s="5" t="s">
        <v>31889</v>
      </c>
      <c r="B5083" s="5" t="str">
        <f>IF(COUNTIF('Leads Priorizados INT'!M:M,A5083)&gt;0,"Sí","No")</f>
        <v>No</v>
      </c>
      <c r="C5083">
        <v>0</v>
      </c>
      <c r="D5083" s="6" t="s">
        <v>414</v>
      </c>
      <c r="E5083" s="5" t="s">
        <v>31890</v>
      </c>
      <c r="F5083" s="5" t="s">
        <v>152</v>
      </c>
      <c r="G5083" s="5" t="s">
        <v>1264</v>
      </c>
      <c r="H5083" s="7">
        <v>316472</v>
      </c>
      <c r="I5083" s="5">
        <v>5</v>
      </c>
      <c r="J5083" s="5">
        <v>2</v>
      </c>
      <c r="K5083" s="5" t="s">
        <v>31891</v>
      </c>
      <c r="L5083" s="5">
        <v>8.3999999999999995E-3</v>
      </c>
      <c r="M5083" s="8">
        <v>913325189</v>
      </c>
      <c r="N5083" s="8"/>
      <c r="O5083" s="8"/>
      <c r="P5083" s="8"/>
      <c r="Q5083" s="8"/>
      <c r="R5083" s="5" t="s">
        <v>417</v>
      </c>
      <c r="S5083" s="5" t="s">
        <v>417</v>
      </c>
      <c r="T5083" s="5" t="s">
        <v>417</v>
      </c>
      <c r="U5083" s="5" t="s">
        <v>417</v>
      </c>
      <c r="V5083" s="5" t="s">
        <v>417</v>
      </c>
      <c r="W5083" s="5" t="s">
        <v>417</v>
      </c>
      <c r="X5083" s="5" t="s">
        <v>417</v>
      </c>
      <c r="Y5083" s="5" t="s">
        <v>417</v>
      </c>
      <c r="Z5083" s="5" t="s">
        <v>417</v>
      </c>
      <c r="AA5083" s="5" t="s">
        <v>417</v>
      </c>
      <c r="AB5083" s="5" t="s">
        <v>31892</v>
      </c>
      <c r="AC5083" s="5"/>
      <c r="AD5083" s="5"/>
      <c r="AE5083" s="5"/>
      <c r="AF5083" s="5"/>
    </row>
    <row r="5084" spans="1:32" hidden="1">
      <c r="A5084" s="5" t="s">
        <v>31893</v>
      </c>
      <c r="B5084" s="5" t="str">
        <f>IF(COUNTIF('Leads Priorizados INT'!M:M,A5084)&gt;0,"Sí","No")</f>
        <v>No</v>
      </c>
      <c r="C5084">
        <v>0</v>
      </c>
      <c r="D5084" s="6" t="s">
        <v>414</v>
      </c>
      <c r="E5084" s="5" t="s">
        <v>31894</v>
      </c>
      <c r="F5084" s="5" t="s">
        <v>152</v>
      </c>
      <c r="G5084" s="5" t="s">
        <v>907</v>
      </c>
      <c r="H5084" s="7">
        <v>335957</v>
      </c>
      <c r="I5084" s="5">
        <v>3</v>
      </c>
      <c r="J5084" s="5">
        <v>1</v>
      </c>
      <c r="K5084" s="5" t="s">
        <v>31895</v>
      </c>
      <c r="L5084" s="5">
        <v>8.3000000000000001E-3</v>
      </c>
      <c r="M5084" s="8"/>
      <c r="N5084" s="8"/>
      <c r="O5084" s="8"/>
      <c r="P5084" s="8"/>
      <c r="Q5084" s="8"/>
      <c r="R5084" s="5" t="s">
        <v>417</v>
      </c>
      <c r="S5084" s="5" t="s">
        <v>417</v>
      </c>
      <c r="T5084" s="5" t="s">
        <v>417</v>
      </c>
      <c r="U5084" s="5" t="s">
        <v>417</v>
      </c>
      <c r="V5084" s="5" t="s">
        <v>417</v>
      </c>
      <c r="W5084" s="5" t="s">
        <v>417</v>
      </c>
      <c r="X5084" s="5" t="s">
        <v>417</v>
      </c>
      <c r="Y5084" s="5" t="s">
        <v>417</v>
      </c>
      <c r="Z5084" s="5" t="s">
        <v>417</v>
      </c>
      <c r="AA5084" s="5" t="s">
        <v>417</v>
      </c>
      <c r="AB5084" s="5"/>
      <c r="AC5084" s="5"/>
      <c r="AD5084" s="5"/>
      <c r="AE5084" s="5"/>
      <c r="AF5084" s="5"/>
    </row>
    <row r="5085" spans="1:32" hidden="1">
      <c r="A5085" s="5" t="s">
        <v>31896</v>
      </c>
      <c r="B5085" s="5" t="str">
        <f>IF(COUNTIF('Leads Priorizados INT'!M:M,A5085)&gt;0,"Sí","No")</f>
        <v>No</v>
      </c>
      <c r="C5085">
        <v>0</v>
      </c>
      <c r="D5085" s="6" t="s">
        <v>414</v>
      </c>
      <c r="E5085" s="5" t="s">
        <v>31897</v>
      </c>
      <c r="F5085" s="5" t="s">
        <v>1118</v>
      </c>
      <c r="G5085" s="5" t="s">
        <v>3581</v>
      </c>
      <c r="H5085" s="7">
        <v>514759</v>
      </c>
      <c r="I5085" s="5">
        <v>0</v>
      </c>
      <c r="J5085" s="5">
        <v>1</v>
      </c>
      <c r="K5085" s="5" t="s">
        <v>31898</v>
      </c>
      <c r="L5085" s="5">
        <v>8.2000000000000007E-3</v>
      </c>
      <c r="M5085" s="8">
        <v>972671231</v>
      </c>
      <c r="N5085" s="8"/>
      <c r="O5085" s="8"/>
      <c r="P5085" s="8"/>
      <c r="Q5085" s="8"/>
      <c r="R5085" s="5" t="s">
        <v>417</v>
      </c>
      <c r="S5085" s="5" t="s">
        <v>417</v>
      </c>
      <c r="T5085" s="5" t="s">
        <v>417</v>
      </c>
      <c r="U5085" s="5" t="s">
        <v>417</v>
      </c>
      <c r="V5085" s="5" t="s">
        <v>417</v>
      </c>
      <c r="W5085" s="5" t="s">
        <v>417</v>
      </c>
      <c r="X5085" s="5" t="s">
        <v>417</v>
      </c>
      <c r="Y5085" s="5" t="s">
        <v>417</v>
      </c>
      <c r="Z5085" s="5" t="s">
        <v>417</v>
      </c>
      <c r="AA5085" s="5" t="s">
        <v>417</v>
      </c>
      <c r="AB5085" s="5"/>
      <c r="AC5085" s="5"/>
      <c r="AD5085" s="5"/>
      <c r="AE5085" s="5"/>
      <c r="AF5085" s="5"/>
    </row>
    <row r="5086" spans="1:32" hidden="1">
      <c r="A5086" s="5" t="s">
        <v>31899</v>
      </c>
      <c r="B5086" s="5" t="str">
        <f>IF(COUNTIF('Leads Priorizados INT'!M:M,A5086)&gt;0,"Sí","No")</f>
        <v>No</v>
      </c>
      <c r="C5086">
        <v>0</v>
      </c>
      <c r="D5086" s="6" t="s">
        <v>414</v>
      </c>
      <c r="E5086" s="5" t="s">
        <v>31900</v>
      </c>
      <c r="F5086" s="5" t="s">
        <v>1065</v>
      </c>
      <c r="G5086" s="5" t="s">
        <v>31901</v>
      </c>
      <c r="H5086" s="7">
        <v>924751</v>
      </c>
      <c r="I5086" s="5">
        <v>8</v>
      </c>
      <c r="J5086" s="5">
        <v>1</v>
      </c>
      <c r="K5086" s="5" t="s">
        <v>31902</v>
      </c>
      <c r="L5086" s="5">
        <v>8.0999999999999996E-3</v>
      </c>
      <c r="M5086" s="8">
        <v>943212481</v>
      </c>
      <c r="N5086" s="8"/>
      <c r="O5086" s="8"/>
      <c r="P5086" s="8"/>
      <c r="Q5086" s="8"/>
      <c r="R5086" s="5" t="s">
        <v>417</v>
      </c>
      <c r="S5086" s="5" t="s">
        <v>417</v>
      </c>
      <c r="T5086" s="5" t="s">
        <v>417</v>
      </c>
      <c r="U5086" s="5" t="s">
        <v>417</v>
      </c>
      <c r="V5086" s="5" t="s">
        <v>417</v>
      </c>
      <c r="W5086" s="5" t="s">
        <v>417</v>
      </c>
      <c r="X5086" s="5" t="s">
        <v>417</v>
      </c>
      <c r="Y5086" s="5" t="s">
        <v>417</v>
      </c>
      <c r="Z5086" s="5" t="s">
        <v>417</v>
      </c>
      <c r="AA5086" s="5" t="s">
        <v>417</v>
      </c>
      <c r="AB5086" s="5"/>
      <c r="AC5086" s="5"/>
      <c r="AD5086" s="5"/>
      <c r="AE5086" s="5"/>
      <c r="AF5086" s="5"/>
    </row>
    <row r="5087" spans="1:32" hidden="1">
      <c r="A5087" s="5" t="s">
        <v>31903</v>
      </c>
      <c r="B5087" s="5" t="str">
        <f>IF(COUNTIF('Leads Priorizados INT'!M:M,A5087)&gt;0,"Sí","No")</f>
        <v>No</v>
      </c>
      <c r="C5087">
        <v>0</v>
      </c>
      <c r="D5087" s="6" t="s">
        <v>414</v>
      </c>
      <c r="E5087" s="5" t="s">
        <v>31904</v>
      </c>
      <c r="F5087" s="5" t="s">
        <v>2926</v>
      </c>
      <c r="G5087" s="5" t="s">
        <v>31905</v>
      </c>
      <c r="H5087" s="7">
        <v>1012068</v>
      </c>
      <c r="I5087" s="5">
        <v>1</v>
      </c>
      <c r="J5087" s="5">
        <v>1</v>
      </c>
      <c r="K5087" s="5" t="s">
        <v>31906</v>
      </c>
      <c r="L5087" s="5">
        <v>8.0999999999999996E-3</v>
      </c>
      <c r="M5087" s="8">
        <v>985244863</v>
      </c>
      <c r="N5087" s="8"/>
      <c r="O5087" s="8"/>
      <c r="P5087" s="8"/>
      <c r="Q5087" s="8"/>
      <c r="R5087" s="5" t="s">
        <v>417</v>
      </c>
      <c r="S5087" s="5" t="s">
        <v>417</v>
      </c>
      <c r="T5087" s="5" t="s">
        <v>417</v>
      </c>
      <c r="U5087" s="5" t="s">
        <v>417</v>
      </c>
      <c r="V5087" s="5" t="s">
        <v>417</v>
      </c>
      <c r="W5087" s="5" t="s">
        <v>417</v>
      </c>
      <c r="X5087" s="5" t="s">
        <v>417</v>
      </c>
      <c r="Y5087" s="5" t="s">
        <v>417</v>
      </c>
      <c r="Z5087" s="5" t="s">
        <v>417</v>
      </c>
      <c r="AA5087" s="5" t="s">
        <v>417</v>
      </c>
      <c r="AB5087" s="5" t="s">
        <v>31907</v>
      </c>
      <c r="AC5087" s="5"/>
      <c r="AD5087" s="5"/>
      <c r="AE5087" s="5"/>
      <c r="AF5087" s="5"/>
    </row>
    <row r="5088" spans="1:32" hidden="1">
      <c r="A5088" s="5" t="s">
        <v>31908</v>
      </c>
      <c r="B5088" s="5" t="str">
        <f>IF(COUNTIF('Leads Priorizados INT'!M:M,A5088)&gt;0,"Sí","No")</f>
        <v>No</v>
      </c>
      <c r="C5088">
        <v>0</v>
      </c>
      <c r="D5088" s="6" t="s">
        <v>414</v>
      </c>
      <c r="E5088" s="5" t="s">
        <v>31909</v>
      </c>
      <c r="F5088" s="5" t="s">
        <v>152</v>
      </c>
      <c r="G5088" s="5" t="s">
        <v>553</v>
      </c>
      <c r="H5088" s="7">
        <v>541391</v>
      </c>
      <c r="I5088" s="5">
        <v>4</v>
      </c>
      <c r="J5088" s="5">
        <v>1</v>
      </c>
      <c r="K5088" s="5" t="s">
        <v>31910</v>
      </c>
      <c r="L5088" s="5">
        <v>8.0000000000000002E-3</v>
      </c>
      <c r="M5088" s="8"/>
      <c r="N5088" s="8"/>
      <c r="O5088" s="8"/>
      <c r="P5088" s="8"/>
      <c r="Q5088" s="8"/>
      <c r="R5088" s="5" t="s">
        <v>417</v>
      </c>
      <c r="S5088" s="5" t="s">
        <v>417</v>
      </c>
      <c r="T5088" s="5" t="s">
        <v>417</v>
      </c>
      <c r="U5088" s="5" t="s">
        <v>417</v>
      </c>
      <c r="V5088" s="5" t="s">
        <v>417</v>
      </c>
      <c r="W5088" s="5" t="s">
        <v>417</v>
      </c>
      <c r="X5088" s="5" t="s">
        <v>417</v>
      </c>
      <c r="Y5088" s="5" t="s">
        <v>417</v>
      </c>
      <c r="Z5088" s="5" t="s">
        <v>417</v>
      </c>
      <c r="AA5088" s="5" t="s">
        <v>417</v>
      </c>
      <c r="AB5088" s="5"/>
      <c r="AC5088" s="5"/>
      <c r="AD5088" s="5"/>
      <c r="AE5088" s="5"/>
      <c r="AF5088" s="5"/>
    </row>
    <row r="5089" spans="1:32" hidden="1">
      <c r="A5089" s="5" t="s">
        <v>31911</v>
      </c>
      <c r="B5089" s="5" t="str">
        <f>IF(COUNTIF('Leads Priorizados INT'!M:M,A5089)&gt;0,"Sí","No")</f>
        <v>No</v>
      </c>
      <c r="C5089">
        <v>0</v>
      </c>
      <c r="D5089" s="6" t="s">
        <v>414</v>
      </c>
      <c r="E5089" s="5" t="s">
        <v>31912</v>
      </c>
      <c r="F5089" s="5" t="s">
        <v>152</v>
      </c>
      <c r="G5089" s="5" t="s">
        <v>17798</v>
      </c>
      <c r="H5089" s="7">
        <v>8940762</v>
      </c>
      <c r="I5089" s="5">
        <v>9</v>
      </c>
      <c r="J5089" s="5">
        <v>1</v>
      </c>
      <c r="K5089" s="5" t="s">
        <v>31913</v>
      </c>
      <c r="L5089" s="5">
        <v>7.9000000000000008E-3</v>
      </c>
      <c r="M5089" s="8">
        <v>916066547</v>
      </c>
      <c r="N5089" s="8">
        <v>916000551</v>
      </c>
      <c r="O5089" s="8">
        <v>916000307</v>
      </c>
      <c r="P5089" s="8">
        <v>914920660</v>
      </c>
      <c r="Q5089" s="8"/>
      <c r="R5089" s="5" t="s">
        <v>417</v>
      </c>
      <c r="S5089" s="5" t="s">
        <v>417</v>
      </c>
      <c r="T5089" s="5" t="s">
        <v>417</v>
      </c>
      <c r="U5089" s="5" t="s">
        <v>417</v>
      </c>
      <c r="V5089" s="5" t="s">
        <v>417</v>
      </c>
      <c r="W5089" s="5" t="s">
        <v>417</v>
      </c>
      <c r="X5089" s="5" t="s">
        <v>417</v>
      </c>
      <c r="Y5089" s="5" t="s">
        <v>417</v>
      </c>
      <c r="Z5089" s="5" t="s">
        <v>417</v>
      </c>
      <c r="AA5089" s="5" t="s">
        <v>417</v>
      </c>
      <c r="AB5089" s="5"/>
      <c r="AC5089" s="5"/>
      <c r="AD5089" s="5"/>
      <c r="AE5089" s="5"/>
      <c r="AF5089" s="5"/>
    </row>
    <row r="5090" spans="1:32" hidden="1">
      <c r="A5090" s="5" t="s">
        <v>31914</v>
      </c>
      <c r="B5090" s="5" t="str">
        <f>IF(COUNTIF('Leads Priorizados INT'!M:M,A5090)&gt;0,"Sí","No")</f>
        <v>No</v>
      </c>
      <c r="C5090">
        <v>0</v>
      </c>
      <c r="D5090" s="6" t="s">
        <v>414</v>
      </c>
      <c r="E5090" s="5" t="s">
        <v>31915</v>
      </c>
      <c r="F5090" s="5" t="s">
        <v>1065</v>
      </c>
      <c r="G5090" s="5" t="s">
        <v>31916</v>
      </c>
      <c r="H5090" s="7">
        <v>497636</v>
      </c>
      <c r="I5090" s="5">
        <v>1</v>
      </c>
      <c r="J5090" s="5">
        <v>1</v>
      </c>
      <c r="K5090" s="5" t="s">
        <v>31917</v>
      </c>
      <c r="L5090" s="5">
        <v>7.9000000000000008E-3</v>
      </c>
      <c r="M5090" s="8"/>
      <c r="N5090" s="8"/>
      <c r="O5090" s="8"/>
      <c r="P5090" s="8"/>
      <c r="Q5090" s="8"/>
      <c r="R5090" s="5" t="s">
        <v>417</v>
      </c>
      <c r="S5090" s="5" t="s">
        <v>417</v>
      </c>
      <c r="T5090" s="5" t="s">
        <v>417</v>
      </c>
      <c r="U5090" s="5" t="s">
        <v>417</v>
      </c>
      <c r="V5090" s="5" t="s">
        <v>417</v>
      </c>
      <c r="W5090" s="5" t="s">
        <v>417</v>
      </c>
      <c r="X5090" s="5" t="s">
        <v>417</v>
      </c>
      <c r="Y5090" s="5" t="s">
        <v>417</v>
      </c>
      <c r="Z5090" s="5" t="s">
        <v>417</v>
      </c>
      <c r="AA5090" s="5" t="s">
        <v>417</v>
      </c>
      <c r="AB5090" s="5"/>
      <c r="AC5090" s="5"/>
      <c r="AD5090" s="5"/>
      <c r="AE5090" s="5"/>
      <c r="AF5090" s="5"/>
    </row>
    <row r="5091" spans="1:32" hidden="1">
      <c r="A5091" s="5" t="s">
        <v>31918</v>
      </c>
      <c r="B5091" s="5" t="str">
        <f>IF(COUNTIF('Leads Priorizados INT'!M:M,A5091)&gt;0,"Sí","No")</f>
        <v>No</v>
      </c>
      <c r="C5091">
        <v>0</v>
      </c>
      <c r="D5091" s="6" t="s">
        <v>414</v>
      </c>
      <c r="E5091" s="5" t="s">
        <v>31919</v>
      </c>
      <c r="F5091" s="5" t="s">
        <v>769</v>
      </c>
      <c r="G5091" s="5" t="s">
        <v>22282</v>
      </c>
      <c r="H5091" s="7">
        <v>668393</v>
      </c>
      <c r="I5091" s="5">
        <v>1</v>
      </c>
      <c r="J5091" s="5">
        <v>2</v>
      </c>
      <c r="K5091" s="5" t="s">
        <v>31920</v>
      </c>
      <c r="L5091" s="5">
        <v>7.9000000000000008E-3</v>
      </c>
      <c r="M5091" s="8">
        <v>922795141</v>
      </c>
      <c r="N5091" s="8"/>
      <c r="O5091" s="8"/>
      <c r="P5091" s="8"/>
      <c r="Q5091" s="8"/>
      <c r="R5091" s="5" t="s">
        <v>417</v>
      </c>
      <c r="S5091" s="5" t="s">
        <v>417</v>
      </c>
      <c r="T5091" s="5" t="s">
        <v>417</v>
      </c>
      <c r="U5091" s="5" t="s">
        <v>417</v>
      </c>
      <c r="V5091" s="5" t="s">
        <v>417</v>
      </c>
      <c r="W5091" s="5" t="s">
        <v>417</v>
      </c>
      <c r="X5091" s="5" t="s">
        <v>417</v>
      </c>
      <c r="Y5091" s="5" t="s">
        <v>417</v>
      </c>
      <c r="Z5091" s="5" t="s">
        <v>417</v>
      </c>
      <c r="AA5091" s="5" t="s">
        <v>417</v>
      </c>
      <c r="AB5091" s="5"/>
      <c r="AC5091" s="5"/>
      <c r="AD5091" s="5"/>
      <c r="AE5091" s="5"/>
      <c r="AF5091" s="5"/>
    </row>
    <row r="5092" spans="1:32">
      <c r="A5092" s="5" t="s">
        <v>31921</v>
      </c>
      <c r="B5092" s="5" t="str">
        <f>IF(COUNTIF('Leads Priorizados INT'!M:M,A5092)&gt;0,"Sí","No")</f>
        <v>No</v>
      </c>
      <c r="C5092">
        <v>1</v>
      </c>
      <c r="D5092" s="6" t="s">
        <v>414</v>
      </c>
      <c r="E5092" s="5" t="s">
        <v>31922</v>
      </c>
      <c r="F5092" s="5" t="s">
        <v>1245</v>
      </c>
      <c r="G5092" s="5" t="s">
        <v>11726</v>
      </c>
      <c r="H5092" s="7">
        <v>628332</v>
      </c>
      <c r="I5092" s="5">
        <v>1</v>
      </c>
      <c r="J5092" s="5">
        <v>1</v>
      </c>
      <c r="K5092" s="5" t="s">
        <v>31923</v>
      </c>
      <c r="L5092" s="5">
        <v>7.7999999999999996E-3</v>
      </c>
      <c r="M5092" s="8"/>
      <c r="N5092" s="8"/>
      <c r="O5092" s="8"/>
      <c r="P5092" s="8"/>
      <c r="Q5092" s="8"/>
      <c r="R5092" s="5" t="s">
        <v>417</v>
      </c>
      <c r="S5092" s="5" t="s">
        <v>417</v>
      </c>
      <c r="T5092" s="5" t="s">
        <v>417</v>
      </c>
      <c r="U5092" s="5" t="s">
        <v>417</v>
      </c>
      <c r="V5092" s="5" t="s">
        <v>417</v>
      </c>
      <c r="W5092" s="5" t="s">
        <v>417</v>
      </c>
      <c r="X5092" s="5" t="s">
        <v>417</v>
      </c>
      <c r="Y5092" s="5" t="s">
        <v>417</v>
      </c>
      <c r="Z5092" s="5" t="s">
        <v>417</v>
      </c>
      <c r="AA5092" s="5" t="s">
        <v>417</v>
      </c>
      <c r="AB5092" s="5"/>
      <c r="AC5092" s="5"/>
      <c r="AD5092" s="5"/>
      <c r="AE5092" s="5"/>
      <c r="AF5092" s="5"/>
    </row>
    <row r="5093" spans="1:32" hidden="1">
      <c r="A5093" s="5" t="s">
        <v>31924</v>
      </c>
      <c r="B5093" s="5" t="str">
        <f>IF(COUNTIF('Leads Priorizados INT'!M:M,A5093)&gt;0,"Sí","No")</f>
        <v>No</v>
      </c>
      <c r="C5093">
        <v>0</v>
      </c>
      <c r="D5093" s="6" t="s">
        <v>414</v>
      </c>
      <c r="E5093" s="5" t="s">
        <v>31925</v>
      </c>
      <c r="F5093" s="5" t="s">
        <v>152</v>
      </c>
      <c r="G5093" s="5" t="s">
        <v>619</v>
      </c>
      <c r="H5093" s="7">
        <v>1852421</v>
      </c>
      <c r="I5093" s="5">
        <v>1</v>
      </c>
      <c r="J5093" s="5">
        <v>1</v>
      </c>
      <c r="K5093" s="5" t="s">
        <v>31926</v>
      </c>
      <c r="L5093" s="5">
        <v>7.7000000000000002E-3</v>
      </c>
      <c r="M5093" s="8">
        <v>913198321</v>
      </c>
      <c r="N5093" s="8"/>
      <c r="O5093" s="8"/>
      <c r="P5093" s="8"/>
      <c r="Q5093" s="8"/>
      <c r="R5093" s="5" t="s">
        <v>417</v>
      </c>
      <c r="S5093" s="5" t="s">
        <v>417</v>
      </c>
      <c r="T5093" s="5" t="s">
        <v>417</v>
      </c>
      <c r="U5093" s="5" t="s">
        <v>417</v>
      </c>
      <c r="V5093" s="5" t="s">
        <v>417</v>
      </c>
      <c r="W5093" s="5" t="s">
        <v>417</v>
      </c>
      <c r="X5093" s="5" t="s">
        <v>417</v>
      </c>
      <c r="Y5093" s="5" t="s">
        <v>417</v>
      </c>
      <c r="Z5093" s="5" t="s">
        <v>417</v>
      </c>
      <c r="AA5093" s="5" t="s">
        <v>417</v>
      </c>
      <c r="AB5093" s="5"/>
      <c r="AC5093" s="5"/>
      <c r="AD5093" s="5"/>
      <c r="AE5093" s="5"/>
      <c r="AF5093" s="5"/>
    </row>
    <row r="5094" spans="1:32" hidden="1">
      <c r="A5094" s="5" t="s">
        <v>31927</v>
      </c>
      <c r="B5094" s="5" t="str">
        <f>IF(COUNTIF('Leads Priorizados INT'!M:M,A5094)&gt;0,"Sí","No")</f>
        <v>No</v>
      </c>
      <c r="C5094">
        <v>0</v>
      </c>
      <c r="D5094" s="6" t="s">
        <v>414</v>
      </c>
      <c r="E5094" s="5" t="s">
        <v>31928</v>
      </c>
      <c r="F5094" s="5" t="s">
        <v>769</v>
      </c>
      <c r="G5094" s="5" t="s">
        <v>31929</v>
      </c>
      <c r="H5094" s="7">
        <v>326478</v>
      </c>
      <c r="I5094" s="5">
        <v>1</v>
      </c>
      <c r="J5094" s="5">
        <v>3</v>
      </c>
      <c r="K5094" s="5" t="s">
        <v>31930</v>
      </c>
      <c r="L5094" s="5">
        <v>7.7000000000000002E-3</v>
      </c>
      <c r="M5094" s="8">
        <v>922687529</v>
      </c>
      <c r="N5094" s="8"/>
      <c r="O5094" s="8"/>
      <c r="P5094" s="8"/>
      <c r="Q5094" s="8"/>
      <c r="R5094" s="5" t="s">
        <v>417</v>
      </c>
      <c r="S5094" s="5" t="s">
        <v>417</v>
      </c>
      <c r="T5094" s="5" t="s">
        <v>417</v>
      </c>
      <c r="U5094" s="5" t="s">
        <v>417</v>
      </c>
      <c r="V5094" s="5" t="s">
        <v>417</v>
      </c>
      <c r="W5094" s="5" t="s">
        <v>417</v>
      </c>
      <c r="X5094" s="5" t="s">
        <v>417</v>
      </c>
      <c r="Y5094" s="5" t="s">
        <v>417</v>
      </c>
      <c r="Z5094" s="5" t="s">
        <v>417</v>
      </c>
      <c r="AA5094" s="5" t="s">
        <v>417</v>
      </c>
      <c r="AB5094" s="5"/>
      <c r="AC5094" s="5"/>
      <c r="AD5094" s="5"/>
      <c r="AE5094" s="5"/>
      <c r="AF5094" s="5"/>
    </row>
    <row r="5095" spans="1:32" hidden="1">
      <c r="A5095" s="5" t="s">
        <v>31931</v>
      </c>
      <c r="B5095" s="5" t="str">
        <f>IF(COUNTIF('Leads Priorizados INT'!M:M,A5095)&gt;0,"Sí","No")</f>
        <v>No</v>
      </c>
      <c r="C5095">
        <v>0</v>
      </c>
      <c r="D5095" s="6" t="s">
        <v>414</v>
      </c>
      <c r="E5095" s="5" t="s">
        <v>31932</v>
      </c>
      <c r="F5095" s="5" t="s">
        <v>152</v>
      </c>
      <c r="G5095" s="5" t="s">
        <v>9885</v>
      </c>
      <c r="H5095" s="7">
        <v>389218</v>
      </c>
      <c r="I5095" s="5">
        <v>1</v>
      </c>
      <c r="J5095" s="5">
        <v>1</v>
      </c>
      <c r="K5095" s="5" t="s">
        <v>31933</v>
      </c>
      <c r="L5095" s="5">
        <v>7.7000000000000002E-3</v>
      </c>
      <c r="M5095" s="8"/>
      <c r="N5095" s="8"/>
      <c r="O5095" s="8"/>
      <c r="P5095" s="8"/>
      <c r="Q5095" s="8"/>
      <c r="R5095" s="5" t="s">
        <v>417</v>
      </c>
      <c r="S5095" s="5" t="s">
        <v>417</v>
      </c>
      <c r="T5095" s="5" t="s">
        <v>417</v>
      </c>
      <c r="U5095" s="5" t="s">
        <v>417</v>
      </c>
      <c r="V5095" s="5" t="s">
        <v>417</v>
      </c>
      <c r="W5095" s="5" t="s">
        <v>417</v>
      </c>
      <c r="X5095" s="5" t="s">
        <v>417</v>
      </c>
      <c r="Y5095" s="5" t="s">
        <v>417</v>
      </c>
      <c r="Z5095" s="5" t="s">
        <v>417</v>
      </c>
      <c r="AA5095" s="5" t="s">
        <v>417</v>
      </c>
      <c r="AB5095" s="5"/>
      <c r="AC5095" s="5"/>
      <c r="AD5095" s="5"/>
      <c r="AE5095" s="5"/>
      <c r="AF5095" s="5"/>
    </row>
    <row r="5096" spans="1:32" hidden="1">
      <c r="A5096" s="5" t="s">
        <v>31934</v>
      </c>
      <c r="B5096" s="5" t="str">
        <f>IF(COUNTIF('Leads Priorizados INT'!M:M,A5096)&gt;0,"Sí","No")</f>
        <v>No</v>
      </c>
      <c r="C5096">
        <v>0</v>
      </c>
      <c r="D5096" s="6" t="s">
        <v>414</v>
      </c>
      <c r="E5096" s="5" t="s">
        <v>31935</v>
      </c>
      <c r="F5096" s="5" t="s">
        <v>1382</v>
      </c>
      <c r="G5096" s="5" t="s">
        <v>31936</v>
      </c>
      <c r="H5096" s="7">
        <v>1273333</v>
      </c>
      <c r="I5096" s="5">
        <v>1</v>
      </c>
      <c r="J5096" s="5">
        <v>1</v>
      </c>
      <c r="K5096" s="5" t="s">
        <v>31937</v>
      </c>
      <c r="L5096" s="5">
        <v>7.7000000000000002E-3</v>
      </c>
      <c r="M5096" s="8">
        <v>961232692</v>
      </c>
      <c r="N5096" s="8">
        <v>697758475</v>
      </c>
      <c r="O5096" s="8">
        <v>655225924</v>
      </c>
      <c r="P5096" s="8">
        <v>655225877</v>
      </c>
      <c r="Q5096" s="8"/>
      <c r="R5096" s="5" t="s">
        <v>417</v>
      </c>
      <c r="S5096" s="5" t="s">
        <v>417</v>
      </c>
      <c r="T5096" s="5" t="s">
        <v>417</v>
      </c>
      <c r="U5096" s="5" t="s">
        <v>417</v>
      </c>
      <c r="V5096" s="5" t="s">
        <v>417</v>
      </c>
      <c r="W5096" s="5" t="s">
        <v>417</v>
      </c>
      <c r="X5096" s="5" t="s">
        <v>417</v>
      </c>
      <c r="Y5096" s="5" t="s">
        <v>417</v>
      </c>
      <c r="Z5096" s="5" t="s">
        <v>417</v>
      </c>
      <c r="AA5096" s="5" t="s">
        <v>417</v>
      </c>
      <c r="AB5096" s="5"/>
      <c r="AC5096" s="5"/>
      <c r="AD5096" s="5"/>
      <c r="AE5096" s="5"/>
      <c r="AF5096" s="5"/>
    </row>
    <row r="5097" spans="1:32" hidden="1">
      <c r="A5097" s="5" t="s">
        <v>31938</v>
      </c>
      <c r="B5097" s="5" t="str">
        <f>IF(COUNTIF('Leads Priorizados INT'!M:M,A5097)&gt;0,"Sí","No")</f>
        <v>No</v>
      </c>
      <c r="C5097">
        <v>0</v>
      </c>
      <c r="D5097" s="6" t="s">
        <v>414</v>
      </c>
      <c r="E5097" s="5" t="s">
        <v>31939</v>
      </c>
      <c r="F5097" s="5" t="s">
        <v>1019</v>
      </c>
      <c r="G5097" s="5" t="s">
        <v>22076</v>
      </c>
      <c r="H5097" s="7">
        <v>1151607</v>
      </c>
      <c r="I5097" s="5">
        <v>7</v>
      </c>
      <c r="J5097" s="5">
        <v>3</v>
      </c>
      <c r="K5097" s="5" t="s">
        <v>31940</v>
      </c>
      <c r="L5097" s="5">
        <v>7.6E-3</v>
      </c>
      <c r="M5097" s="8"/>
      <c r="N5097" s="8"/>
      <c r="O5097" s="8"/>
      <c r="P5097" s="8"/>
      <c r="Q5097" s="8"/>
      <c r="R5097" s="5" t="s">
        <v>417</v>
      </c>
      <c r="S5097" s="5" t="s">
        <v>417</v>
      </c>
      <c r="T5097" s="5" t="s">
        <v>417</v>
      </c>
      <c r="U5097" s="5" t="s">
        <v>417</v>
      </c>
      <c r="V5097" s="5" t="s">
        <v>417</v>
      </c>
      <c r="W5097" s="5" t="s">
        <v>417</v>
      </c>
      <c r="X5097" s="5" t="s">
        <v>417</v>
      </c>
      <c r="Y5097" s="5" t="s">
        <v>417</v>
      </c>
      <c r="Z5097" s="5" t="s">
        <v>417</v>
      </c>
      <c r="AA5097" s="5" t="s">
        <v>417</v>
      </c>
      <c r="AB5097" s="5"/>
      <c r="AC5097" s="5"/>
      <c r="AD5097" s="5"/>
      <c r="AE5097" s="5"/>
      <c r="AF5097" s="5"/>
    </row>
    <row r="5098" spans="1:32" hidden="1">
      <c r="A5098" s="5" t="s">
        <v>31941</v>
      </c>
      <c r="B5098" s="5" t="str">
        <f>IF(COUNTIF('Leads Priorizados INT'!M:M,A5098)&gt;0,"Sí","No")</f>
        <v>No</v>
      </c>
      <c r="C5098">
        <v>0</v>
      </c>
      <c r="D5098" s="6" t="s">
        <v>430</v>
      </c>
      <c r="E5098" s="5" t="s">
        <v>31942</v>
      </c>
      <c r="F5098" s="5" t="s">
        <v>1019</v>
      </c>
      <c r="G5098" s="5" t="s">
        <v>1020</v>
      </c>
      <c r="H5098" s="7">
        <v>452507</v>
      </c>
      <c r="I5098" s="5">
        <v>1</v>
      </c>
      <c r="J5098" s="5">
        <v>1</v>
      </c>
      <c r="K5098" s="5" t="s">
        <v>31943</v>
      </c>
      <c r="L5098" s="5">
        <v>7.4000000000000003E-3</v>
      </c>
      <c r="M5098" s="8">
        <v>948044513</v>
      </c>
      <c r="N5098" s="8">
        <v>620208658</v>
      </c>
      <c r="O5098" s="8"/>
      <c r="P5098" s="8"/>
      <c r="Q5098" s="8"/>
      <c r="R5098" s="5" t="s">
        <v>417</v>
      </c>
      <c r="S5098" s="5" t="s">
        <v>417</v>
      </c>
      <c r="T5098" s="5" t="s">
        <v>417</v>
      </c>
      <c r="U5098" s="5" t="s">
        <v>417</v>
      </c>
      <c r="V5098" s="5" t="s">
        <v>417</v>
      </c>
      <c r="W5098" s="5" t="s">
        <v>417</v>
      </c>
      <c r="X5098" s="5" t="s">
        <v>417</v>
      </c>
      <c r="Y5098" s="5" t="s">
        <v>417</v>
      </c>
      <c r="Z5098" s="5" t="s">
        <v>417</v>
      </c>
      <c r="AA5098" s="5" t="s">
        <v>417</v>
      </c>
      <c r="AB5098" s="5"/>
      <c r="AC5098" s="5"/>
      <c r="AD5098" s="5"/>
      <c r="AE5098" s="5"/>
      <c r="AF5098" s="5"/>
    </row>
    <row r="5099" spans="1:32" hidden="1">
      <c r="A5099" s="5" t="s">
        <v>31944</v>
      </c>
      <c r="B5099" s="5" t="str">
        <f>IF(COUNTIF('Leads Priorizados INT'!M:M,A5099)&gt;0,"Sí","No")</f>
        <v>No</v>
      </c>
      <c r="C5099">
        <v>0</v>
      </c>
      <c r="D5099" s="6" t="s">
        <v>414</v>
      </c>
      <c r="E5099" s="5" t="s">
        <v>31945</v>
      </c>
      <c r="F5099" s="5" t="s">
        <v>700</v>
      </c>
      <c r="G5099" s="5" t="s">
        <v>11485</v>
      </c>
      <c r="H5099" s="7">
        <v>408508</v>
      </c>
      <c r="I5099" s="5">
        <v>3</v>
      </c>
      <c r="J5099" s="5">
        <v>1</v>
      </c>
      <c r="K5099" s="5" t="s">
        <v>31946</v>
      </c>
      <c r="L5099" s="5">
        <v>7.1999999999999998E-3</v>
      </c>
      <c r="M5099" s="8"/>
      <c r="N5099" s="8"/>
      <c r="O5099" s="8"/>
      <c r="P5099" s="8"/>
      <c r="Q5099" s="8"/>
      <c r="R5099" s="5" t="s">
        <v>417</v>
      </c>
      <c r="S5099" s="5" t="s">
        <v>417</v>
      </c>
      <c r="T5099" s="5" t="s">
        <v>417</v>
      </c>
      <c r="U5099" s="5" t="s">
        <v>417</v>
      </c>
      <c r="V5099" s="5" t="s">
        <v>417</v>
      </c>
      <c r="W5099" s="5" t="s">
        <v>417</v>
      </c>
      <c r="X5099" s="5" t="s">
        <v>417</v>
      </c>
      <c r="Y5099" s="5" t="s">
        <v>417</v>
      </c>
      <c r="Z5099" s="5" t="s">
        <v>417</v>
      </c>
      <c r="AA5099" s="5" t="s">
        <v>417</v>
      </c>
      <c r="AB5099" s="5"/>
      <c r="AC5099" s="5"/>
      <c r="AD5099" s="5"/>
      <c r="AE5099" s="5"/>
      <c r="AF5099" s="5"/>
    </row>
    <row r="5100" spans="1:32" hidden="1">
      <c r="A5100" s="5" t="s">
        <v>31947</v>
      </c>
      <c r="B5100" s="5" t="str">
        <f>IF(COUNTIF('Leads Priorizados INT'!M:M,A5100)&gt;0,"Sí","No")</f>
        <v>No</v>
      </c>
      <c r="C5100">
        <v>0</v>
      </c>
      <c r="D5100" s="6" t="s">
        <v>414</v>
      </c>
      <c r="E5100" s="5" t="s">
        <v>31948</v>
      </c>
      <c r="F5100" s="5" t="s">
        <v>152</v>
      </c>
      <c r="G5100" s="5" t="s">
        <v>1749</v>
      </c>
      <c r="H5100" s="7">
        <v>606509</v>
      </c>
      <c r="I5100" s="5">
        <v>4</v>
      </c>
      <c r="J5100" s="5">
        <v>1</v>
      </c>
      <c r="K5100" s="5" t="s">
        <v>31949</v>
      </c>
      <c r="L5100" s="5">
        <v>7.1000000000000004E-3</v>
      </c>
      <c r="M5100" s="8"/>
      <c r="N5100" s="8"/>
      <c r="O5100" s="8"/>
      <c r="P5100" s="8"/>
      <c r="Q5100" s="8"/>
      <c r="R5100" s="5" t="s">
        <v>417</v>
      </c>
      <c r="S5100" s="5" t="s">
        <v>417</v>
      </c>
      <c r="T5100" s="5" t="s">
        <v>417</v>
      </c>
      <c r="U5100" s="5" t="s">
        <v>417</v>
      </c>
      <c r="V5100" s="5" t="s">
        <v>417</v>
      </c>
      <c r="W5100" s="5" t="s">
        <v>417</v>
      </c>
      <c r="X5100" s="5" t="s">
        <v>417</v>
      </c>
      <c r="Y5100" s="5" t="s">
        <v>417</v>
      </c>
      <c r="Z5100" s="5" t="s">
        <v>417</v>
      </c>
      <c r="AA5100" s="5" t="s">
        <v>417</v>
      </c>
      <c r="AB5100" s="5"/>
      <c r="AC5100" s="5"/>
      <c r="AD5100" s="5"/>
      <c r="AE5100" s="5"/>
      <c r="AF5100" s="5"/>
    </row>
    <row r="5101" spans="1:32" hidden="1">
      <c r="A5101" s="5" t="s">
        <v>31950</v>
      </c>
      <c r="B5101" s="5" t="str">
        <f>IF(COUNTIF('Leads Priorizados INT'!M:M,A5101)&gt;0,"Sí","No")</f>
        <v>No</v>
      </c>
      <c r="C5101">
        <v>0</v>
      </c>
      <c r="D5101" s="6" t="s">
        <v>414</v>
      </c>
      <c r="E5101" s="5" t="s">
        <v>31951</v>
      </c>
      <c r="F5101" s="5" t="s">
        <v>152</v>
      </c>
      <c r="G5101" s="5" t="s">
        <v>2441</v>
      </c>
      <c r="H5101" s="7">
        <v>410332</v>
      </c>
      <c r="I5101" s="5">
        <v>4</v>
      </c>
      <c r="J5101" s="5">
        <v>1</v>
      </c>
      <c r="K5101" s="5" t="s">
        <v>31952</v>
      </c>
      <c r="L5101" s="5">
        <v>7.1000000000000004E-3</v>
      </c>
      <c r="M5101" s="8"/>
      <c r="N5101" s="8"/>
      <c r="O5101" s="8"/>
      <c r="P5101" s="8"/>
      <c r="Q5101" s="8"/>
      <c r="R5101" s="5" t="s">
        <v>417</v>
      </c>
      <c r="S5101" s="5" t="s">
        <v>417</v>
      </c>
      <c r="T5101" s="5" t="s">
        <v>417</v>
      </c>
      <c r="U5101" s="5" t="s">
        <v>417</v>
      </c>
      <c r="V5101" s="5" t="s">
        <v>417</v>
      </c>
      <c r="W5101" s="5" t="s">
        <v>417</v>
      </c>
      <c r="X5101" s="5" t="s">
        <v>417</v>
      </c>
      <c r="Y5101" s="5" t="s">
        <v>417</v>
      </c>
      <c r="Z5101" s="5" t="s">
        <v>417</v>
      </c>
      <c r="AA5101" s="5" t="s">
        <v>417</v>
      </c>
      <c r="AB5101" s="5"/>
      <c r="AC5101" s="5"/>
      <c r="AD5101" s="5"/>
      <c r="AE5101" s="5"/>
      <c r="AF5101" s="5"/>
    </row>
    <row r="5102" spans="1:32" hidden="1">
      <c r="A5102" s="5" t="s">
        <v>31953</v>
      </c>
      <c r="B5102" s="5" t="str">
        <f>IF(COUNTIF('Leads Priorizados INT'!M:M,A5102)&gt;0,"Sí","No")</f>
        <v>No</v>
      </c>
      <c r="C5102">
        <v>0</v>
      </c>
      <c r="D5102" s="6" t="s">
        <v>414</v>
      </c>
      <c r="E5102" s="5" t="s">
        <v>31954</v>
      </c>
      <c r="F5102" s="5" t="s">
        <v>1382</v>
      </c>
      <c r="G5102" s="5" t="s">
        <v>14287</v>
      </c>
      <c r="H5102" s="7">
        <v>647130</v>
      </c>
      <c r="I5102" s="5">
        <v>4</v>
      </c>
      <c r="J5102" s="5">
        <v>1</v>
      </c>
      <c r="K5102" s="5" t="s">
        <v>31955</v>
      </c>
      <c r="L5102" s="5">
        <v>6.7999999999999996E-3</v>
      </c>
      <c r="M5102" s="8"/>
      <c r="N5102" s="8"/>
      <c r="O5102" s="8"/>
      <c r="P5102" s="8"/>
      <c r="Q5102" s="8"/>
      <c r="R5102" s="5" t="s">
        <v>417</v>
      </c>
      <c r="S5102" s="5" t="s">
        <v>417</v>
      </c>
      <c r="T5102" s="5" t="s">
        <v>417</v>
      </c>
      <c r="U5102" s="5" t="s">
        <v>417</v>
      </c>
      <c r="V5102" s="5" t="s">
        <v>417</v>
      </c>
      <c r="W5102" s="5" t="s">
        <v>417</v>
      </c>
      <c r="X5102" s="5" t="s">
        <v>417</v>
      </c>
      <c r="Y5102" s="5" t="s">
        <v>417</v>
      </c>
      <c r="Z5102" s="5" t="s">
        <v>417</v>
      </c>
      <c r="AA5102" s="5" t="s">
        <v>417</v>
      </c>
      <c r="AB5102" s="5"/>
      <c r="AC5102" s="5"/>
      <c r="AD5102" s="5"/>
      <c r="AE5102" s="5"/>
      <c r="AF5102" s="5"/>
    </row>
    <row r="5103" spans="1:32" hidden="1">
      <c r="A5103" s="5" t="s">
        <v>31956</v>
      </c>
      <c r="B5103" s="5" t="str">
        <f>IF(COUNTIF('Leads Priorizados INT'!M:M,A5103)&gt;0,"Sí","No")</f>
        <v>No</v>
      </c>
      <c r="C5103">
        <v>0</v>
      </c>
      <c r="D5103" s="6" t="s">
        <v>1534</v>
      </c>
      <c r="E5103" s="5" t="s">
        <v>31957</v>
      </c>
      <c r="F5103" s="5" t="s">
        <v>1245</v>
      </c>
      <c r="G5103" s="5" t="s">
        <v>12599</v>
      </c>
      <c r="H5103" s="7">
        <v>1495000</v>
      </c>
      <c r="I5103" s="5">
        <v>107</v>
      </c>
      <c r="J5103" s="5">
        <v>3</v>
      </c>
      <c r="K5103" s="5" t="s">
        <v>31958</v>
      </c>
      <c r="L5103" s="5">
        <v>6.7000000000000002E-3</v>
      </c>
      <c r="M5103" s="8">
        <v>944741480</v>
      </c>
      <c r="N5103" s="8">
        <v>944447423</v>
      </c>
      <c r="O5103" s="8">
        <v>944440462</v>
      </c>
      <c r="P5103" s="8">
        <v>914903300</v>
      </c>
      <c r="Q5103" s="8"/>
      <c r="R5103" s="5" t="s">
        <v>417</v>
      </c>
      <c r="S5103" s="5" t="s">
        <v>417</v>
      </c>
      <c r="T5103" s="5" t="s">
        <v>417</v>
      </c>
      <c r="U5103" s="5" t="s">
        <v>417</v>
      </c>
      <c r="V5103" s="5" t="s">
        <v>417</v>
      </c>
      <c r="W5103" s="5" t="s">
        <v>417</v>
      </c>
      <c r="X5103" s="5" t="s">
        <v>417</v>
      </c>
      <c r="Y5103" s="5" t="s">
        <v>417</v>
      </c>
      <c r="Z5103" s="5" t="s">
        <v>417</v>
      </c>
      <c r="AA5103" s="5" t="s">
        <v>417</v>
      </c>
      <c r="AB5103" s="5"/>
      <c r="AC5103" s="5"/>
      <c r="AD5103" s="5"/>
      <c r="AE5103" s="5"/>
      <c r="AF5103" s="5"/>
    </row>
    <row r="5104" spans="1:32" hidden="1">
      <c r="A5104" s="5" t="s">
        <v>31959</v>
      </c>
      <c r="B5104" s="5" t="str">
        <f>IF(COUNTIF('Leads Priorizados INT'!M:M,A5104)&gt;0,"Sí","No")</f>
        <v>No</v>
      </c>
      <c r="C5104">
        <v>0</v>
      </c>
      <c r="D5104" s="6" t="s">
        <v>414</v>
      </c>
      <c r="E5104" s="5" t="s">
        <v>31960</v>
      </c>
      <c r="F5104" s="5" t="s">
        <v>152</v>
      </c>
      <c r="G5104" s="5" t="s">
        <v>1758</v>
      </c>
      <c r="H5104" s="7">
        <v>694457</v>
      </c>
      <c r="I5104" s="5">
        <v>21</v>
      </c>
      <c r="J5104" s="5">
        <v>1</v>
      </c>
      <c r="K5104" s="5" t="s">
        <v>31961</v>
      </c>
      <c r="L5104" s="5">
        <v>6.6E-3</v>
      </c>
      <c r="M5104" s="8">
        <v>915941470</v>
      </c>
      <c r="N5104" s="8">
        <v>914454925</v>
      </c>
      <c r="O5104" s="8">
        <v>914456723</v>
      </c>
      <c r="P5104" s="8">
        <v>692733346</v>
      </c>
      <c r="Q5104" s="8">
        <v>675291146</v>
      </c>
      <c r="R5104" s="5" t="s">
        <v>417</v>
      </c>
      <c r="S5104" s="5" t="s">
        <v>417</v>
      </c>
      <c r="T5104" s="5" t="s">
        <v>417</v>
      </c>
      <c r="U5104" s="5" t="s">
        <v>417</v>
      </c>
      <c r="V5104" s="5" t="s">
        <v>417</v>
      </c>
      <c r="W5104" s="5" t="s">
        <v>417</v>
      </c>
      <c r="X5104" s="5" t="s">
        <v>417</v>
      </c>
      <c r="Y5104" s="5" t="s">
        <v>417</v>
      </c>
      <c r="Z5104" s="5" t="s">
        <v>417</v>
      </c>
      <c r="AA5104" s="5" t="s">
        <v>417</v>
      </c>
      <c r="AB5104" s="5"/>
      <c r="AC5104" s="5"/>
      <c r="AD5104" s="5"/>
      <c r="AE5104" s="5"/>
      <c r="AF5104" s="5"/>
    </row>
    <row r="5105" spans="1:32" hidden="1">
      <c r="A5105" s="5" t="s">
        <v>31962</v>
      </c>
      <c r="B5105" s="5" t="str">
        <f>IF(COUNTIF('Leads Priorizados INT'!M:M,A5105)&gt;0,"Sí","No")</f>
        <v>No</v>
      </c>
      <c r="C5105">
        <v>0</v>
      </c>
      <c r="D5105" s="6" t="s">
        <v>414</v>
      </c>
      <c r="E5105" s="5" t="s">
        <v>31963</v>
      </c>
      <c r="F5105" s="5" t="s">
        <v>152</v>
      </c>
      <c r="G5105" s="5" t="s">
        <v>2441</v>
      </c>
      <c r="H5105" s="7">
        <v>880383</v>
      </c>
      <c r="I5105" s="5">
        <v>3</v>
      </c>
      <c r="J5105" s="5">
        <v>2</v>
      </c>
      <c r="K5105" s="5" t="s">
        <v>31964</v>
      </c>
      <c r="L5105" s="5">
        <v>6.4999999999999997E-3</v>
      </c>
      <c r="M5105" s="8">
        <v>914109287</v>
      </c>
      <c r="N5105" s="8"/>
      <c r="O5105" s="8"/>
      <c r="P5105" s="8"/>
      <c r="Q5105" s="8"/>
      <c r="R5105" s="5" t="s">
        <v>417</v>
      </c>
      <c r="S5105" s="5" t="s">
        <v>417</v>
      </c>
      <c r="T5105" s="5" t="s">
        <v>417</v>
      </c>
      <c r="U5105" s="5" t="s">
        <v>417</v>
      </c>
      <c r="V5105" s="5" t="s">
        <v>417</v>
      </c>
      <c r="W5105" s="5" t="s">
        <v>417</v>
      </c>
      <c r="X5105" s="5" t="s">
        <v>417</v>
      </c>
      <c r="Y5105" s="5" t="s">
        <v>417</v>
      </c>
      <c r="Z5105" s="5" t="s">
        <v>417</v>
      </c>
      <c r="AA5105" s="5" t="s">
        <v>417</v>
      </c>
      <c r="AB5105" s="5"/>
      <c r="AC5105" s="5"/>
      <c r="AD5105" s="5"/>
      <c r="AE5105" s="5"/>
      <c r="AF5105" s="5"/>
    </row>
    <row r="5106" spans="1:32" hidden="1">
      <c r="A5106" s="5" t="s">
        <v>31965</v>
      </c>
      <c r="B5106" s="5" t="str">
        <f>IF(COUNTIF('Leads Priorizados INT'!M:M,A5106)&gt;0,"Sí","No")</f>
        <v>No</v>
      </c>
      <c r="C5106">
        <v>0</v>
      </c>
      <c r="D5106" s="6" t="s">
        <v>414</v>
      </c>
      <c r="E5106" s="5" t="s">
        <v>31966</v>
      </c>
      <c r="F5106" s="5" t="s">
        <v>431</v>
      </c>
      <c r="G5106" s="5" t="s">
        <v>20771</v>
      </c>
      <c r="H5106" s="7">
        <v>855213</v>
      </c>
      <c r="I5106" s="5">
        <v>17</v>
      </c>
      <c r="J5106" s="5">
        <v>2</v>
      </c>
      <c r="K5106" s="5" t="s">
        <v>31967</v>
      </c>
      <c r="L5106" s="5">
        <v>6.1999999999999998E-3</v>
      </c>
      <c r="M5106" s="8">
        <v>656934944</v>
      </c>
      <c r="N5106" s="8">
        <v>665551250</v>
      </c>
      <c r="O5106" s="8"/>
      <c r="P5106" s="8"/>
      <c r="Q5106" s="8"/>
      <c r="R5106" s="5" t="s">
        <v>417</v>
      </c>
      <c r="S5106" s="5" t="s">
        <v>417</v>
      </c>
      <c r="T5106" s="5" t="s">
        <v>417</v>
      </c>
      <c r="U5106" s="5" t="s">
        <v>417</v>
      </c>
      <c r="V5106" s="5" t="s">
        <v>417</v>
      </c>
      <c r="W5106" s="5" t="s">
        <v>417</v>
      </c>
      <c r="X5106" s="5" t="s">
        <v>417</v>
      </c>
      <c r="Y5106" s="5" t="s">
        <v>417</v>
      </c>
      <c r="Z5106" s="5" t="s">
        <v>417</v>
      </c>
      <c r="AA5106" s="5" t="s">
        <v>417</v>
      </c>
      <c r="AB5106" s="5"/>
      <c r="AC5106" s="5"/>
      <c r="AD5106" s="5"/>
      <c r="AE5106" s="5"/>
      <c r="AF5106" s="5"/>
    </row>
    <row r="5107" spans="1:32" hidden="1">
      <c r="A5107" s="5" t="s">
        <v>31968</v>
      </c>
      <c r="B5107" s="5" t="str">
        <f>IF(COUNTIF('Leads Priorizados INT'!M:M,A5107)&gt;0,"Sí","No")</f>
        <v>No</v>
      </c>
      <c r="C5107">
        <v>0</v>
      </c>
      <c r="D5107" s="6" t="s">
        <v>414</v>
      </c>
      <c r="E5107" s="5" t="s">
        <v>31969</v>
      </c>
      <c r="F5107" s="5" t="s">
        <v>152</v>
      </c>
      <c r="G5107" s="5" t="s">
        <v>1580</v>
      </c>
      <c r="H5107" s="7">
        <v>1032400</v>
      </c>
      <c r="I5107" s="5">
        <v>6</v>
      </c>
      <c r="J5107" s="5">
        <v>1</v>
      </c>
      <c r="K5107" s="5" t="s">
        <v>31970</v>
      </c>
      <c r="L5107" s="5">
        <v>6.1000000000000004E-3</v>
      </c>
      <c r="M5107" s="8">
        <v>915483811</v>
      </c>
      <c r="N5107" s="8">
        <v>626981059</v>
      </c>
      <c r="O5107" s="8"/>
      <c r="P5107" s="8"/>
      <c r="Q5107" s="8"/>
      <c r="R5107" s="5" t="s">
        <v>417</v>
      </c>
      <c r="S5107" s="5" t="s">
        <v>417</v>
      </c>
      <c r="T5107" s="5" t="s">
        <v>417</v>
      </c>
      <c r="U5107" s="5" t="s">
        <v>417</v>
      </c>
      <c r="V5107" s="5" t="s">
        <v>417</v>
      </c>
      <c r="W5107" s="5" t="s">
        <v>417</v>
      </c>
      <c r="X5107" s="5" t="s">
        <v>417</v>
      </c>
      <c r="Y5107" s="5" t="s">
        <v>417</v>
      </c>
      <c r="Z5107" s="5" t="s">
        <v>417</v>
      </c>
      <c r="AA5107" s="5" t="s">
        <v>417</v>
      </c>
      <c r="AB5107" s="5"/>
      <c r="AC5107" s="5"/>
      <c r="AD5107" s="5"/>
      <c r="AE5107" s="5"/>
      <c r="AF5107" s="5"/>
    </row>
    <row r="5108" spans="1:32" hidden="1">
      <c r="A5108" s="5" t="s">
        <v>31971</v>
      </c>
      <c r="B5108" s="5" t="str">
        <f>IF(COUNTIF('Leads Priorizados INT'!M:M,A5108)&gt;0,"Sí","No")</f>
        <v>No</v>
      </c>
      <c r="C5108">
        <v>0</v>
      </c>
      <c r="D5108" s="6" t="s">
        <v>414</v>
      </c>
      <c r="E5108" s="5" t="s">
        <v>31972</v>
      </c>
      <c r="F5108" s="5" t="s">
        <v>431</v>
      </c>
      <c r="G5108" s="5" t="s">
        <v>31973</v>
      </c>
      <c r="H5108" s="7">
        <v>1201268</v>
      </c>
      <c r="I5108" s="5">
        <v>4</v>
      </c>
      <c r="J5108" s="5">
        <v>1</v>
      </c>
      <c r="K5108" s="5" t="s">
        <v>31974</v>
      </c>
      <c r="L5108" s="5">
        <v>6.0000000000000001E-3</v>
      </c>
      <c r="M5108" s="8">
        <v>938721471</v>
      </c>
      <c r="N5108" s="8">
        <v>938396106</v>
      </c>
      <c r="O5108" s="8">
        <v>625140561</v>
      </c>
      <c r="P5108" s="8"/>
      <c r="Q5108" s="8"/>
      <c r="R5108" s="5" t="s">
        <v>417</v>
      </c>
      <c r="S5108" s="5" t="s">
        <v>417</v>
      </c>
      <c r="T5108" s="5" t="s">
        <v>417</v>
      </c>
      <c r="U5108" s="5" t="s">
        <v>417</v>
      </c>
      <c r="V5108" s="5" t="s">
        <v>417</v>
      </c>
      <c r="W5108" s="5" t="s">
        <v>417</v>
      </c>
      <c r="X5108" s="5" t="s">
        <v>417</v>
      </c>
      <c r="Y5108" s="5" t="s">
        <v>417</v>
      </c>
      <c r="Z5108" s="5" t="s">
        <v>417</v>
      </c>
      <c r="AA5108" s="5" t="s">
        <v>417</v>
      </c>
      <c r="AB5108" s="5" t="s">
        <v>31975</v>
      </c>
      <c r="AC5108" s="5"/>
      <c r="AD5108" s="5"/>
      <c r="AE5108" s="5"/>
      <c r="AF5108" s="5"/>
    </row>
    <row r="5109" spans="1:32" hidden="1">
      <c r="A5109" s="5" t="s">
        <v>31976</v>
      </c>
      <c r="B5109" s="5" t="str">
        <f>IF(COUNTIF('Leads Priorizados INT'!M:M,A5109)&gt;0,"Sí","No")</f>
        <v>No</v>
      </c>
      <c r="C5109">
        <v>0</v>
      </c>
      <c r="D5109" s="6" t="s">
        <v>414</v>
      </c>
      <c r="E5109" s="5" t="s">
        <v>31977</v>
      </c>
      <c r="F5109" s="5" t="s">
        <v>431</v>
      </c>
      <c r="G5109" s="5" t="s">
        <v>610</v>
      </c>
      <c r="H5109" s="7">
        <v>509385</v>
      </c>
      <c r="I5109" s="5">
        <v>2</v>
      </c>
      <c r="J5109" s="5">
        <v>2</v>
      </c>
      <c r="K5109" s="5" t="s">
        <v>31978</v>
      </c>
      <c r="L5109" s="5">
        <v>5.7999999999999996E-3</v>
      </c>
      <c r="M5109" s="8">
        <v>932154644</v>
      </c>
      <c r="N5109" s="8">
        <v>932154200</v>
      </c>
      <c r="O5109" s="8">
        <v>933155949</v>
      </c>
      <c r="P5109" s="8"/>
      <c r="Q5109" s="8"/>
      <c r="R5109" s="5" t="s">
        <v>417</v>
      </c>
      <c r="S5109" s="5" t="s">
        <v>417</v>
      </c>
      <c r="T5109" s="5" t="s">
        <v>417</v>
      </c>
      <c r="U5109" s="5" t="s">
        <v>417</v>
      </c>
      <c r="V5109" s="5" t="s">
        <v>417</v>
      </c>
      <c r="W5109" s="5" t="s">
        <v>417</v>
      </c>
      <c r="X5109" s="5" t="s">
        <v>417</v>
      </c>
      <c r="Y5109" s="5" t="s">
        <v>417</v>
      </c>
      <c r="Z5109" s="5" t="s">
        <v>417</v>
      </c>
      <c r="AA5109" s="5" t="s">
        <v>417</v>
      </c>
      <c r="AB5109" s="5"/>
      <c r="AC5109" s="5"/>
      <c r="AD5109" s="5"/>
      <c r="AE5109" s="5"/>
      <c r="AF5109" s="5"/>
    </row>
    <row r="5110" spans="1:32" hidden="1">
      <c r="A5110" s="5" t="s">
        <v>31979</v>
      </c>
      <c r="B5110" s="5" t="str">
        <f>IF(COUNTIF('Leads Priorizados INT'!M:M,A5110)&gt;0,"Sí","No")</f>
        <v>No</v>
      </c>
      <c r="C5110">
        <v>0</v>
      </c>
      <c r="D5110" s="6" t="s">
        <v>414</v>
      </c>
      <c r="E5110" s="5" t="s">
        <v>31980</v>
      </c>
      <c r="F5110" s="5" t="s">
        <v>152</v>
      </c>
      <c r="G5110" s="5" t="s">
        <v>2624</v>
      </c>
      <c r="H5110" s="7">
        <v>6469122</v>
      </c>
      <c r="I5110" s="5">
        <v>1</v>
      </c>
      <c r="J5110" s="5">
        <v>3</v>
      </c>
      <c r="K5110" s="5" t="s">
        <v>31981</v>
      </c>
      <c r="L5110" s="5">
        <v>5.7999999999999996E-3</v>
      </c>
      <c r="M5110" s="8"/>
      <c r="N5110" s="8"/>
      <c r="O5110" s="8"/>
      <c r="P5110" s="8"/>
      <c r="Q5110" s="8"/>
      <c r="R5110" s="5" t="s">
        <v>417</v>
      </c>
      <c r="S5110" s="5" t="s">
        <v>417</v>
      </c>
      <c r="T5110" s="5" t="s">
        <v>417</v>
      </c>
      <c r="U5110" s="5" t="s">
        <v>417</v>
      </c>
      <c r="V5110" s="5" t="s">
        <v>417</v>
      </c>
      <c r="W5110" s="5" t="s">
        <v>417</v>
      </c>
      <c r="X5110" s="5" t="s">
        <v>417</v>
      </c>
      <c r="Y5110" s="5" t="s">
        <v>417</v>
      </c>
      <c r="Z5110" s="5" t="s">
        <v>417</v>
      </c>
      <c r="AA5110" s="5" t="s">
        <v>417</v>
      </c>
      <c r="AB5110" s="5"/>
      <c r="AC5110" s="5"/>
      <c r="AD5110" s="5"/>
      <c r="AE5110" s="5"/>
      <c r="AF5110" s="5"/>
    </row>
    <row r="5111" spans="1:32" hidden="1">
      <c r="A5111" s="5" t="s">
        <v>31982</v>
      </c>
      <c r="B5111" s="5" t="str">
        <f>IF(COUNTIF('Leads Priorizados INT'!M:M,A5111)&gt;0,"Sí","No")</f>
        <v>No</v>
      </c>
      <c r="C5111">
        <v>0</v>
      </c>
      <c r="D5111" s="6" t="s">
        <v>414</v>
      </c>
      <c r="E5111" s="5" t="s">
        <v>31983</v>
      </c>
      <c r="F5111" s="5" t="s">
        <v>152</v>
      </c>
      <c r="G5111" s="5" t="s">
        <v>20431</v>
      </c>
      <c r="H5111" s="7">
        <v>1136370</v>
      </c>
      <c r="I5111" s="5">
        <v>4</v>
      </c>
      <c r="J5111" s="5">
        <v>2</v>
      </c>
      <c r="K5111" s="5" t="s">
        <v>31984</v>
      </c>
      <c r="L5111" s="5">
        <v>5.7000000000000002E-3</v>
      </c>
      <c r="M5111" s="8"/>
      <c r="N5111" s="8"/>
      <c r="O5111" s="8"/>
      <c r="P5111" s="8"/>
      <c r="Q5111" s="8"/>
      <c r="R5111" s="5" t="s">
        <v>417</v>
      </c>
      <c r="S5111" s="5" t="s">
        <v>417</v>
      </c>
      <c r="T5111" s="5" t="s">
        <v>417</v>
      </c>
      <c r="U5111" s="5" t="s">
        <v>417</v>
      </c>
      <c r="V5111" s="5" t="s">
        <v>417</v>
      </c>
      <c r="W5111" s="5" t="s">
        <v>417</v>
      </c>
      <c r="X5111" s="5" t="s">
        <v>417</v>
      </c>
      <c r="Y5111" s="5" t="s">
        <v>417</v>
      </c>
      <c r="Z5111" s="5" t="s">
        <v>417</v>
      </c>
      <c r="AA5111" s="5" t="s">
        <v>417</v>
      </c>
      <c r="AB5111" s="5"/>
      <c r="AC5111" s="5"/>
      <c r="AD5111" s="5"/>
      <c r="AE5111" s="5"/>
      <c r="AF5111" s="5"/>
    </row>
    <row r="5112" spans="1:32" hidden="1">
      <c r="A5112" s="5" t="s">
        <v>31985</v>
      </c>
      <c r="B5112" s="5" t="str">
        <f>IF(COUNTIF('Leads Priorizados INT'!M:M,A5112)&gt;0,"Sí","No")</f>
        <v>No</v>
      </c>
      <c r="C5112">
        <v>0</v>
      </c>
      <c r="D5112" s="6" t="s">
        <v>430</v>
      </c>
      <c r="E5112" s="5" t="s">
        <v>31986</v>
      </c>
      <c r="F5112" s="5" t="s">
        <v>700</v>
      </c>
      <c r="G5112" s="5" t="s">
        <v>3807</v>
      </c>
      <c r="H5112" s="7">
        <v>4392619</v>
      </c>
      <c r="I5112" s="5">
        <v>45</v>
      </c>
      <c r="J5112" s="5">
        <v>3</v>
      </c>
      <c r="K5112" s="5" t="s">
        <v>31987</v>
      </c>
      <c r="L5112" s="5">
        <v>5.5999999999999999E-3</v>
      </c>
      <c r="M5112" s="8">
        <v>954562540</v>
      </c>
      <c r="N5112" s="8">
        <v>954226068</v>
      </c>
      <c r="O5112" s="8">
        <v>954562557</v>
      </c>
      <c r="P5112" s="8">
        <v>954562542</v>
      </c>
      <c r="Q5112" s="8">
        <v>915247475</v>
      </c>
      <c r="R5112" s="5" t="s">
        <v>417</v>
      </c>
      <c r="S5112" s="5" t="s">
        <v>417</v>
      </c>
      <c r="T5112" s="5" t="s">
        <v>417</v>
      </c>
      <c r="U5112" s="5" t="s">
        <v>417</v>
      </c>
      <c r="V5112" s="5" t="s">
        <v>417</v>
      </c>
      <c r="W5112" s="5" t="s">
        <v>417</v>
      </c>
      <c r="X5112" s="5" t="s">
        <v>417</v>
      </c>
      <c r="Y5112" s="5" t="s">
        <v>417</v>
      </c>
      <c r="Z5112" s="5" t="s">
        <v>417</v>
      </c>
      <c r="AA5112" s="5" t="s">
        <v>417</v>
      </c>
      <c r="AB5112" s="5" t="s">
        <v>31988</v>
      </c>
      <c r="AC5112" s="5" t="s">
        <v>31989</v>
      </c>
      <c r="AD5112" s="5" t="s">
        <v>31990</v>
      </c>
      <c r="AE5112" s="5" t="s">
        <v>31991</v>
      </c>
      <c r="AF5112" s="5" t="s">
        <v>31992</v>
      </c>
    </row>
    <row r="5113" spans="1:32" hidden="1">
      <c r="A5113" s="5" t="s">
        <v>31993</v>
      </c>
      <c r="B5113" s="5" t="str">
        <f>IF(COUNTIF('Leads Priorizados INT'!M:M,A5113)&gt;0,"Sí","No")</f>
        <v>No</v>
      </c>
      <c r="C5113">
        <v>0</v>
      </c>
      <c r="D5113" s="6" t="s">
        <v>414</v>
      </c>
      <c r="E5113" s="5" t="s">
        <v>31994</v>
      </c>
      <c r="F5113" s="5" t="s">
        <v>431</v>
      </c>
      <c r="G5113" s="5" t="s">
        <v>2961</v>
      </c>
      <c r="H5113" s="7">
        <v>413373</v>
      </c>
      <c r="I5113" s="5">
        <v>8</v>
      </c>
      <c r="J5113" s="5">
        <v>1</v>
      </c>
      <c r="K5113" s="5" t="s">
        <v>31995</v>
      </c>
      <c r="L5113" s="5">
        <v>5.5999999999999999E-3</v>
      </c>
      <c r="M5113" s="8"/>
      <c r="N5113" s="8"/>
      <c r="O5113" s="8"/>
      <c r="P5113" s="8"/>
      <c r="Q5113" s="8"/>
      <c r="R5113" s="5" t="s">
        <v>417</v>
      </c>
      <c r="S5113" s="5" t="s">
        <v>417</v>
      </c>
      <c r="T5113" s="5" t="s">
        <v>417</v>
      </c>
      <c r="U5113" s="5" t="s">
        <v>417</v>
      </c>
      <c r="V5113" s="5" t="s">
        <v>417</v>
      </c>
      <c r="W5113" s="5" t="s">
        <v>417</v>
      </c>
      <c r="X5113" s="5" t="s">
        <v>417</v>
      </c>
      <c r="Y5113" s="5" t="s">
        <v>417</v>
      </c>
      <c r="Z5113" s="5" t="s">
        <v>417</v>
      </c>
      <c r="AA5113" s="5" t="s">
        <v>417</v>
      </c>
      <c r="AB5113" s="5"/>
      <c r="AC5113" s="5"/>
      <c r="AD5113" s="5"/>
      <c r="AE5113" s="5"/>
      <c r="AF5113" s="5"/>
    </row>
    <row r="5114" spans="1:32" hidden="1">
      <c r="A5114" s="5" t="s">
        <v>31996</v>
      </c>
      <c r="B5114" s="5" t="str">
        <f>IF(COUNTIF('Leads Priorizados INT'!M:M,A5114)&gt;0,"Sí","No")</f>
        <v>No</v>
      </c>
      <c r="C5114">
        <v>0</v>
      </c>
      <c r="D5114" s="6" t="s">
        <v>414</v>
      </c>
      <c r="E5114" s="5" t="s">
        <v>31997</v>
      </c>
      <c r="F5114" s="5" t="s">
        <v>152</v>
      </c>
      <c r="G5114" s="5" t="s">
        <v>3459</v>
      </c>
      <c r="H5114" s="7">
        <v>800164</v>
      </c>
      <c r="I5114" s="5">
        <v>1</v>
      </c>
      <c r="J5114" s="5">
        <v>2</v>
      </c>
      <c r="K5114" s="5" t="s">
        <v>31998</v>
      </c>
      <c r="L5114" s="5">
        <v>5.5999999999999999E-3</v>
      </c>
      <c r="M5114" s="8">
        <v>912959860</v>
      </c>
      <c r="N5114" s="8">
        <v>669456881</v>
      </c>
      <c r="O5114" s="8">
        <v>606921919</v>
      </c>
      <c r="P5114" s="8"/>
      <c r="Q5114" s="8"/>
      <c r="R5114" s="5" t="s">
        <v>417</v>
      </c>
      <c r="S5114" s="5" t="s">
        <v>417</v>
      </c>
      <c r="T5114" s="5" t="s">
        <v>417</v>
      </c>
      <c r="U5114" s="5" t="s">
        <v>417</v>
      </c>
      <c r="V5114" s="5" t="s">
        <v>417</v>
      </c>
      <c r="W5114" s="5" t="s">
        <v>417</v>
      </c>
      <c r="X5114" s="5" t="s">
        <v>417</v>
      </c>
      <c r="Y5114" s="5" t="s">
        <v>417</v>
      </c>
      <c r="Z5114" s="5" t="s">
        <v>417</v>
      </c>
      <c r="AA5114" s="5" t="s">
        <v>417</v>
      </c>
      <c r="AB5114" s="5"/>
      <c r="AC5114" s="5"/>
      <c r="AD5114" s="5"/>
      <c r="AE5114" s="5"/>
      <c r="AF5114" s="5"/>
    </row>
    <row r="5115" spans="1:32" hidden="1">
      <c r="A5115" s="5" t="s">
        <v>31999</v>
      </c>
      <c r="B5115" s="5" t="str">
        <f>IF(COUNTIF('Leads Priorizados INT'!M:M,A5115)&gt;0,"Sí","No")</f>
        <v>No</v>
      </c>
      <c r="C5115">
        <v>0</v>
      </c>
      <c r="D5115" s="6" t="s">
        <v>414</v>
      </c>
      <c r="E5115" s="5" t="s">
        <v>32000</v>
      </c>
      <c r="F5115" s="5" t="s">
        <v>700</v>
      </c>
      <c r="G5115" s="5" t="s">
        <v>3807</v>
      </c>
      <c r="H5115" s="7">
        <v>590000</v>
      </c>
      <c r="I5115" s="5">
        <v>48</v>
      </c>
      <c r="J5115" s="5">
        <v>1</v>
      </c>
      <c r="K5115" s="5" t="s">
        <v>32001</v>
      </c>
      <c r="L5115" s="5">
        <v>5.5999999999999999E-3</v>
      </c>
      <c r="M5115" s="8">
        <v>954655556</v>
      </c>
      <c r="N5115" s="8"/>
      <c r="O5115" s="8"/>
      <c r="P5115" s="8"/>
      <c r="Q5115" s="8"/>
      <c r="R5115" s="5" t="s">
        <v>417</v>
      </c>
      <c r="S5115" s="5" t="s">
        <v>417</v>
      </c>
      <c r="T5115" s="5" t="s">
        <v>417</v>
      </c>
      <c r="U5115" s="5" t="s">
        <v>417</v>
      </c>
      <c r="V5115" s="5" t="s">
        <v>417</v>
      </c>
      <c r="W5115" s="5" t="s">
        <v>417</v>
      </c>
      <c r="X5115" s="5" t="s">
        <v>417</v>
      </c>
      <c r="Y5115" s="5" t="s">
        <v>417</v>
      </c>
      <c r="Z5115" s="5" t="s">
        <v>417</v>
      </c>
      <c r="AA5115" s="5" t="s">
        <v>417</v>
      </c>
      <c r="AB5115" s="5"/>
      <c r="AC5115" s="5"/>
      <c r="AD5115" s="5"/>
      <c r="AE5115" s="5"/>
      <c r="AF5115" s="5"/>
    </row>
    <row r="5116" spans="1:32" hidden="1">
      <c r="A5116" s="5" t="s">
        <v>32002</v>
      </c>
      <c r="B5116" s="5" t="str">
        <f>IF(COUNTIF('Leads Priorizados INT'!M:M,A5116)&gt;0,"Sí","No")</f>
        <v>No</v>
      </c>
      <c r="C5116">
        <v>0</v>
      </c>
      <c r="D5116" s="6" t="s">
        <v>414</v>
      </c>
      <c r="E5116" s="5" t="s">
        <v>32003</v>
      </c>
      <c r="F5116" s="5" t="s">
        <v>1144</v>
      </c>
      <c r="G5116" s="5" t="s">
        <v>32004</v>
      </c>
      <c r="H5116" s="7">
        <v>700742</v>
      </c>
      <c r="I5116" s="5">
        <v>7</v>
      </c>
      <c r="J5116" s="5">
        <v>1</v>
      </c>
      <c r="K5116" s="5" t="s">
        <v>32005</v>
      </c>
      <c r="L5116" s="5">
        <v>5.4000000000000003E-3</v>
      </c>
      <c r="M5116" s="8"/>
      <c r="N5116" s="8"/>
      <c r="O5116" s="8"/>
      <c r="P5116" s="8"/>
      <c r="Q5116" s="8"/>
      <c r="R5116" s="5" t="s">
        <v>417</v>
      </c>
      <c r="S5116" s="5" t="s">
        <v>417</v>
      </c>
      <c r="T5116" s="5" t="s">
        <v>417</v>
      </c>
      <c r="U5116" s="5" t="s">
        <v>417</v>
      </c>
      <c r="V5116" s="5" t="s">
        <v>417</v>
      </c>
      <c r="W5116" s="5" t="s">
        <v>417</v>
      </c>
      <c r="X5116" s="5" t="s">
        <v>417</v>
      </c>
      <c r="Y5116" s="5" t="s">
        <v>417</v>
      </c>
      <c r="Z5116" s="5" t="s">
        <v>417</v>
      </c>
      <c r="AA5116" s="5" t="s">
        <v>417</v>
      </c>
      <c r="AB5116" s="5"/>
      <c r="AC5116" s="5"/>
      <c r="AD5116" s="5"/>
      <c r="AE5116" s="5"/>
      <c r="AF5116" s="5"/>
    </row>
    <row r="5117" spans="1:32" hidden="1">
      <c r="A5117" s="5" t="s">
        <v>32006</v>
      </c>
      <c r="B5117" s="5" t="str">
        <f>IF(COUNTIF('Leads Priorizados INT'!M:M,A5117)&gt;0,"Sí","No")</f>
        <v>No</v>
      </c>
      <c r="C5117">
        <v>0</v>
      </c>
      <c r="D5117" s="6" t="s">
        <v>414</v>
      </c>
      <c r="E5117" s="5" t="s">
        <v>32007</v>
      </c>
      <c r="F5117" s="5" t="s">
        <v>152</v>
      </c>
      <c r="G5117" s="5" t="s">
        <v>3787</v>
      </c>
      <c r="H5117" s="7">
        <v>1958924</v>
      </c>
      <c r="I5117" s="5">
        <v>17</v>
      </c>
      <c r="J5117" s="5">
        <v>1</v>
      </c>
      <c r="K5117" s="5" t="s">
        <v>32008</v>
      </c>
      <c r="L5117" s="5">
        <v>5.1000000000000004E-3</v>
      </c>
      <c r="M5117" s="8"/>
      <c r="N5117" s="8"/>
      <c r="O5117" s="8"/>
      <c r="P5117" s="8"/>
      <c r="Q5117" s="8"/>
      <c r="R5117" s="5" t="s">
        <v>417</v>
      </c>
      <c r="S5117" s="5" t="s">
        <v>417</v>
      </c>
      <c r="T5117" s="5" t="s">
        <v>417</v>
      </c>
      <c r="U5117" s="5" t="s">
        <v>417</v>
      </c>
      <c r="V5117" s="5" t="s">
        <v>417</v>
      </c>
      <c r="W5117" s="5" t="s">
        <v>417</v>
      </c>
      <c r="X5117" s="5" t="s">
        <v>417</v>
      </c>
      <c r="Y5117" s="5" t="s">
        <v>417</v>
      </c>
      <c r="Z5117" s="5" t="s">
        <v>417</v>
      </c>
      <c r="AA5117" s="5" t="s">
        <v>417</v>
      </c>
      <c r="AB5117" s="5"/>
      <c r="AC5117" s="5"/>
      <c r="AD5117" s="5"/>
      <c r="AE5117" s="5"/>
      <c r="AF5117" s="5"/>
    </row>
    <row r="5118" spans="1:32" hidden="1">
      <c r="A5118" s="5" t="s">
        <v>32009</v>
      </c>
      <c r="B5118" s="5" t="str">
        <f>IF(COUNTIF('Leads Priorizados INT'!M:M,A5118)&gt;0,"Sí","No")</f>
        <v>No</v>
      </c>
      <c r="C5118">
        <v>0</v>
      </c>
      <c r="D5118" s="6" t="s">
        <v>414</v>
      </c>
      <c r="E5118" s="5" t="s">
        <v>32010</v>
      </c>
      <c r="F5118" s="5" t="s">
        <v>152</v>
      </c>
      <c r="G5118" s="5" t="s">
        <v>2084</v>
      </c>
      <c r="H5118" s="7">
        <v>885376</v>
      </c>
      <c r="I5118" s="5">
        <v>2</v>
      </c>
      <c r="J5118" s="5">
        <v>2</v>
      </c>
      <c r="K5118" s="5" t="s">
        <v>32011</v>
      </c>
      <c r="L5118" s="5">
        <v>4.7000000000000002E-3</v>
      </c>
      <c r="M5118" s="8"/>
      <c r="N5118" s="8"/>
      <c r="O5118" s="8"/>
      <c r="P5118" s="8"/>
      <c r="Q5118" s="8"/>
      <c r="R5118" s="5" t="s">
        <v>417</v>
      </c>
      <c r="S5118" s="5" t="s">
        <v>417</v>
      </c>
      <c r="T5118" s="5" t="s">
        <v>417</v>
      </c>
      <c r="U5118" s="5" t="s">
        <v>417</v>
      </c>
      <c r="V5118" s="5" t="s">
        <v>417</v>
      </c>
      <c r="W5118" s="5" t="s">
        <v>417</v>
      </c>
      <c r="X5118" s="5" t="s">
        <v>417</v>
      </c>
      <c r="Y5118" s="5" t="s">
        <v>417</v>
      </c>
      <c r="Z5118" s="5" t="s">
        <v>417</v>
      </c>
      <c r="AA5118" s="5" t="s">
        <v>417</v>
      </c>
      <c r="AB5118" s="5"/>
      <c r="AC5118" s="5"/>
      <c r="AD5118" s="5"/>
      <c r="AE5118" s="5"/>
      <c r="AF5118" s="5"/>
    </row>
    <row r="5119" spans="1:32">
      <c r="A5119" s="5" t="s">
        <v>32012</v>
      </c>
      <c r="B5119" s="5" t="str">
        <f>IF(COUNTIF('Leads Priorizados INT'!M:M,A5119)&gt;0,"Sí","No")</f>
        <v>No</v>
      </c>
      <c r="C5119">
        <v>1</v>
      </c>
      <c r="D5119" s="6" t="s">
        <v>414</v>
      </c>
      <c r="E5119" s="5" t="s">
        <v>32013</v>
      </c>
      <c r="F5119" s="5" t="s">
        <v>152</v>
      </c>
      <c r="G5119" s="5" t="s">
        <v>619</v>
      </c>
      <c r="H5119" s="7">
        <v>699250</v>
      </c>
      <c r="I5119" s="5">
        <v>1</v>
      </c>
      <c r="J5119" s="5">
        <v>1</v>
      </c>
      <c r="K5119" s="5" t="s">
        <v>32014</v>
      </c>
      <c r="L5119" s="5">
        <v>4.4999999999999997E-3</v>
      </c>
      <c r="M5119" s="8">
        <v>915192755</v>
      </c>
      <c r="N5119" s="8"/>
      <c r="O5119" s="8"/>
      <c r="P5119" s="8"/>
      <c r="Q5119" s="8"/>
      <c r="R5119" s="5" t="s">
        <v>417</v>
      </c>
      <c r="S5119" s="5" t="s">
        <v>417</v>
      </c>
      <c r="T5119" s="5" t="s">
        <v>417</v>
      </c>
      <c r="U5119" s="5" t="s">
        <v>417</v>
      </c>
      <c r="V5119" s="5" t="s">
        <v>417</v>
      </c>
      <c r="W5119" s="5" t="s">
        <v>417</v>
      </c>
      <c r="X5119" s="5" t="s">
        <v>417</v>
      </c>
      <c r="Y5119" s="5" t="s">
        <v>417</v>
      </c>
      <c r="Z5119" s="5" t="s">
        <v>417</v>
      </c>
      <c r="AA5119" s="5" t="s">
        <v>417</v>
      </c>
      <c r="AB5119" s="5" t="s">
        <v>32015</v>
      </c>
      <c r="AC5119" s="5"/>
      <c r="AD5119" s="5"/>
      <c r="AE5119" s="5"/>
      <c r="AF5119" s="5"/>
    </row>
    <row r="5120" spans="1:32" hidden="1">
      <c r="A5120" s="5" t="s">
        <v>32016</v>
      </c>
      <c r="B5120" s="5" t="str">
        <f>IF(COUNTIF('Leads Priorizados INT'!M:M,A5120)&gt;0,"Sí","No")</f>
        <v>No</v>
      </c>
      <c r="C5120">
        <v>0</v>
      </c>
      <c r="D5120" s="6" t="s">
        <v>414</v>
      </c>
      <c r="E5120" s="5" t="s">
        <v>32017</v>
      </c>
      <c r="F5120" s="5" t="s">
        <v>152</v>
      </c>
      <c r="G5120" s="5" t="s">
        <v>3335</v>
      </c>
      <c r="H5120" s="7">
        <v>501562</v>
      </c>
      <c r="I5120" s="5">
        <v>4</v>
      </c>
      <c r="J5120" s="5">
        <v>1</v>
      </c>
      <c r="K5120" s="5" t="s">
        <v>32018</v>
      </c>
      <c r="L5120" s="5">
        <v>4.4000000000000003E-3</v>
      </c>
      <c r="M5120" s="8">
        <v>916782604</v>
      </c>
      <c r="N5120" s="8">
        <v>986803100</v>
      </c>
      <c r="O5120" s="8"/>
      <c r="P5120" s="8"/>
      <c r="Q5120" s="8"/>
      <c r="R5120" s="5" t="s">
        <v>417</v>
      </c>
      <c r="S5120" s="5" t="s">
        <v>417</v>
      </c>
      <c r="T5120" s="5" t="s">
        <v>417</v>
      </c>
      <c r="U5120" s="5" t="s">
        <v>417</v>
      </c>
      <c r="V5120" s="5" t="s">
        <v>417</v>
      </c>
      <c r="W5120" s="5" t="s">
        <v>417</v>
      </c>
      <c r="X5120" s="5" t="s">
        <v>417</v>
      </c>
      <c r="Y5120" s="5" t="s">
        <v>417</v>
      </c>
      <c r="Z5120" s="5" t="s">
        <v>417</v>
      </c>
      <c r="AA5120" s="5" t="s">
        <v>417</v>
      </c>
      <c r="AB5120" s="5"/>
      <c r="AC5120" s="5"/>
      <c r="AD5120" s="5"/>
      <c r="AE5120" s="5"/>
      <c r="AF5120" s="5"/>
    </row>
    <row r="5121" spans="1:32">
      <c r="A5121" s="5" t="s">
        <v>32019</v>
      </c>
      <c r="B5121" s="5" t="str">
        <f>IF(COUNTIF('Leads Priorizados INT'!M:M,A5121)&gt;0,"Sí","No")</f>
        <v>No</v>
      </c>
      <c r="C5121">
        <v>1</v>
      </c>
      <c r="D5121" s="6" t="s">
        <v>414</v>
      </c>
      <c r="E5121" s="5" t="s">
        <v>32020</v>
      </c>
      <c r="F5121" s="5" t="s">
        <v>1245</v>
      </c>
      <c r="G5121" s="5" t="s">
        <v>18421</v>
      </c>
      <c r="H5121" s="7">
        <v>3307631</v>
      </c>
      <c r="I5121" s="5">
        <v>21</v>
      </c>
      <c r="J5121" s="5">
        <v>2</v>
      </c>
      <c r="K5121" s="5" t="s">
        <v>32021</v>
      </c>
      <c r="L5121" s="5">
        <v>4.1999999999999997E-3</v>
      </c>
      <c r="M5121" s="8">
        <v>944521282</v>
      </c>
      <c r="N5121" s="8">
        <v>944521108</v>
      </c>
      <c r="O5121" s="8"/>
      <c r="P5121" s="8"/>
      <c r="Q5121" s="8"/>
      <c r="R5121" s="5" t="s">
        <v>417</v>
      </c>
      <c r="S5121" s="5" t="s">
        <v>417</v>
      </c>
      <c r="T5121" s="5" t="s">
        <v>417</v>
      </c>
      <c r="U5121" s="5" t="s">
        <v>417</v>
      </c>
      <c r="V5121" s="5" t="s">
        <v>417</v>
      </c>
      <c r="W5121" s="5" t="s">
        <v>417</v>
      </c>
      <c r="X5121" s="5" t="s">
        <v>417</v>
      </c>
      <c r="Y5121" s="5" t="s">
        <v>417</v>
      </c>
      <c r="Z5121" s="5" t="s">
        <v>417</v>
      </c>
      <c r="AA5121" s="5" t="s">
        <v>417</v>
      </c>
      <c r="AB5121" s="5" t="s">
        <v>32022</v>
      </c>
      <c r="AC5121" s="5" t="s">
        <v>32023</v>
      </c>
      <c r="AD5121" s="5"/>
      <c r="AE5121" s="5"/>
      <c r="AF5121" s="5"/>
    </row>
    <row r="5122" spans="1:32" hidden="1">
      <c r="A5122" s="5" t="s">
        <v>32024</v>
      </c>
      <c r="B5122" s="5" t="str">
        <f>IF(COUNTIF('Leads Priorizados INT'!M:M,A5122)&gt;0,"Sí","No")</f>
        <v>No</v>
      </c>
      <c r="C5122">
        <v>0</v>
      </c>
      <c r="D5122" s="6" t="s">
        <v>414</v>
      </c>
      <c r="E5122" s="5" t="s">
        <v>32025</v>
      </c>
      <c r="F5122" s="5" t="s">
        <v>431</v>
      </c>
      <c r="G5122" s="5" t="s">
        <v>432</v>
      </c>
      <c r="H5122" s="7">
        <v>372492</v>
      </c>
      <c r="I5122" s="5">
        <v>4</v>
      </c>
      <c r="J5122" s="5">
        <v>1</v>
      </c>
      <c r="K5122" s="5" t="s">
        <v>32026</v>
      </c>
      <c r="L5122" s="5">
        <v>4.0000000000000001E-3</v>
      </c>
      <c r="M5122" s="8"/>
      <c r="N5122" s="8"/>
      <c r="O5122" s="8"/>
      <c r="P5122" s="8"/>
      <c r="Q5122" s="8"/>
      <c r="R5122" s="5" t="s">
        <v>417</v>
      </c>
      <c r="S5122" s="5" t="s">
        <v>417</v>
      </c>
      <c r="T5122" s="5" t="s">
        <v>417</v>
      </c>
      <c r="U5122" s="5" t="s">
        <v>417</v>
      </c>
      <c r="V5122" s="5" t="s">
        <v>417</v>
      </c>
      <c r="W5122" s="5" t="s">
        <v>417</v>
      </c>
      <c r="X5122" s="5" t="s">
        <v>417</v>
      </c>
      <c r="Y5122" s="5" t="s">
        <v>417</v>
      </c>
      <c r="Z5122" s="5" t="s">
        <v>417</v>
      </c>
      <c r="AA5122" s="5" t="s">
        <v>417</v>
      </c>
      <c r="AB5122" s="5"/>
      <c r="AC5122" s="5"/>
      <c r="AD5122" s="5"/>
      <c r="AE5122" s="5"/>
      <c r="AF5122" s="5"/>
    </row>
    <row r="5123" spans="1:32" hidden="1">
      <c r="A5123" s="5" t="s">
        <v>32027</v>
      </c>
      <c r="B5123" s="5" t="str">
        <f>IF(COUNTIF('Leads Priorizados INT'!M:M,A5123)&gt;0,"Sí","No")</f>
        <v>No</v>
      </c>
      <c r="C5123">
        <v>0</v>
      </c>
      <c r="D5123" s="6" t="s">
        <v>430</v>
      </c>
      <c r="E5123" s="5" t="s">
        <v>32028</v>
      </c>
      <c r="F5123" s="5" t="s">
        <v>152</v>
      </c>
      <c r="G5123" s="5" t="s">
        <v>12230</v>
      </c>
      <c r="H5123" s="7">
        <v>553473</v>
      </c>
      <c r="I5123" s="5">
        <v>4</v>
      </c>
      <c r="J5123" s="5">
        <v>2</v>
      </c>
      <c r="K5123" s="5" t="s">
        <v>32029</v>
      </c>
      <c r="L5123" s="5">
        <v>1.8E-3</v>
      </c>
      <c r="M5123" s="8">
        <v>913135666</v>
      </c>
      <c r="N5123" s="8">
        <v>916698641</v>
      </c>
      <c r="O5123" s="8">
        <v>916734587</v>
      </c>
      <c r="P5123" s="8">
        <v>916727747</v>
      </c>
      <c r="Q5123" s="8">
        <v>910328302</v>
      </c>
      <c r="R5123" s="5" t="s">
        <v>417</v>
      </c>
      <c r="S5123" s="5" t="s">
        <v>417</v>
      </c>
      <c r="T5123" s="5" t="s">
        <v>417</v>
      </c>
      <c r="U5123" s="5" t="s">
        <v>417</v>
      </c>
      <c r="V5123" s="5" t="s">
        <v>417</v>
      </c>
      <c r="W5123" s="5" t="s">
        <v>417</v>
      </c>
      <c r="X5123" s="5" t="s">
        <v>417</v>
      </c>
      <c r="Y5123" s="5" t="s">
        <v>417</v>
      </c>
      <c r="Z5123" s="5" t="s">
        <v>417</v>
      </c>
      <c r="AA5123" s="5" t="s">
        <v>417</v>
      </c>
      <c r="AB5123" s="5" t="s">
        <v>32030</v>
      </c>
      <c r="AC5123" s="5"/>
      <c r="AD5123" s="5"/>
      <c r="AE5123" s="5"/>
      <c r="AF5123" s="5"/>
    </row>
    <row r="5124" spans="1:32" hidden="1">
      <c r="A5124" s="5" t="s">
        <v>32031</v>
      </c>
      <c r="B5124" s="5" t="str">
        <f>IF(COUNTIF('Leads Priorizados INT'!M:M,A5124)&gt;0,"Sí","No")</f>
        <v>No</v>
      </c>
      <c r="C5124">
        <v>0</v>
      </c>
      <c r="D5124" s="6" t="s">
        <v>414</v>
      </c>
      <c r="E5124" s="5" t="s">
        <v>32032</v>
      </c>
      <c r="F5124" s="5" t="s">
        <v>431</v>
      </c>
      <c r="G5124" s="5" t="s">
        <v>18081</v>
      </c>
      <c r="H5124" s="7">
        <v>593665</v>
      </c>
      <c r="I5124" s="5">
        <v>1</v>
      </c>
      <c r="J5124" s="5">
        <v>2</v>
      </c>
      <c r="K5124" s="5" t="s">
        <v>32033</v>
      </c>
      <c r="L5124" s="5">
        <v>1.1999999999999999E-3</v>
      </c>
      <c r="M5124" s="8">
        <v>937339950</v>
      </c>
      <c r="N5124" s="8">
        <v>937899844</v>
      </c>
      <c r="O5124" s="8"/>
      <c r="P5124" s="8"/>
      <c r="Q5124" s="8"/>
      <c r="R5124" s="5" t="s">
        <v>417</v>
      </c>
      <c r="S5124" s="5" t="s">
        <v>417</v>
      </c>
      <c r="T5124" s="5" t="s">
        <v>417</v>
      </c>
      <c r="U5124" s="5" t="s">
        <v>417</v>
      </c>
      <c r="V5124" s="5" t="s">
        <v>417</v>
      </c>
      <c r="W5124" s="5" t="s">
        <v>417</v>
      </c>
      <c r="X5124" s="5" t="s">
        <v>417</v>
      </c>
      <c r="Y5124" s="5" t="s">
        <v>417</v>
      </c>
      <c r="Z5124" s="5" t="s">
        <v>417</v>
      </c>
      <c r="AA5124" s="5" t="s">
        <v>417</v>
      </c>
      <c r="AB5124" s="5" t="s">
        <v>32034</v>
      </c>
      <c r="AC5124" s="5"/>
      <c r="AD5124" s="5"/>
      <c r="AE5124" s="5"/>
      <c r="AF5124" s="5"/>
    </row>
    <row r="5125" spans="1:32" hidden="1">
      <c r="A5125" s="5" t="s">
        <v>32035</v>
      </c>
      <c r="B5125" s="5" t="str">
        <f>IF(COUNTIF('Leads Priorizados INT'!M:M,A5125)&gt;0,"Sí","No")</f>
        <v>No</v>
      </c>
      <c r="C5125">
        <v>0</v>
      </c>
      <c r="D5125" s="6" t="s">
        <v>414</v>
      </c>
      <c r="E5125" s="5" t="s">
        <v>32036</v>
      </c>
      <c r="F5125" s="5" t="s">
        <v>752</v>
      </c>
      <c r="G5125" s="5" t="s">
        <v>32037</v>
      </c>
      <c r="H5125" s="7">
        <v>516782</v>
      </c>
      <c r="I5125" s="5">
        <v>1</v>
      </c>
      <c r="J5125" s="5">
        <v>2</v>
      </c>
      <c r="K5125" s="5" t="s">
        <v>32038</v>
      </c>
      <c r="L5125" s="5">
        <v>0</v>
      </c>
      <c r="M5125" s="8">
        <v>977642546</v>
      </c>
      <c r="N5125" s="8"/>
      <c r="O5125" s="8"/>
      <c r="P5125" s="8"/>
      <c r="Q5125" s="8"/>
      <c r="R5125" s="5" t="s">
        <v>417</v>
      </c>
      <c r="S5125" s="5" t="s">
        <v>417</v>
      </c>
      <c r="T5125" s="5" t="s">
        <v>417</v>
      </c>
      <c r="U5125" s="5" t="s">
        <v>417</v>
      </c>
      <c r="V5125" s="5" t="s">
        <v>417</v>
      </c>
      <c r="W5125" s="5" t="s">
        <v>417</v>
      </c>
      <c r="X5125" s="5" t="s">
        <v>417</v>
      </c>
      <c r="Y5125" s="5" t="s">
        <v>417</v>
      </c>
      <c r="Z5125" s="5" t="s">
        <v>417</v>
      </c>
      <c r="AA5125" s="5" t="s">
        <v>417</v>
      </c>
      <c r="AB5125" s="5" t="s">
        <v>32039</v>
      </c>
      <c r="AC5125" s="5"/>
      <c r="AD5125" s="5"/>
      <c r="AE5125" s="5"/>
      <c r="AF5125" s="5"/>
    </row>
  </sheetData>
  <autoFilter ref="A1:AF5125" xr:uid="{F48B795B-0C9B-4952-9AF2-10D869962FF5}">
    <filterColumn colId="2">
      <filters>
        <filter val="1"/>
      </filters>
    </filterColumn>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71A63-9DBB-4E5C-AED0-D0FD24078C89}">
  <sheetPr>
    <tabColor theme="1" tint="0.499984740745262"/>
  </sheetPr>
  <dimension ref="B3:M91"/>
  <sheetViews>
    <sheetView showGridLines="0" zoomScale="67" workbookViewId="0"/>
  </sheetViews>
  <sheetFormatPr defaultColWidth="9.54296875" defaultRowHeight="14.5" outlineLevelRow="1"/>
  <cols>
    <col min="2" max="2" width="17.453125" customWidth="1"/>
    <col min="3" max="3" width="24.54296875" customWidth="1"/>
    <col min="4" max="4" width="35.453125" customWidth="1"/>
    <col min="5" max="6" width="34.1796875" customWidth="1"/>
    <col min="7" max="7" width="21.54296875" bestFit="1" customWidth="1"/>
    <col min="8" max="8" width="19.1796875" bestFit="1" customWidth="1"/>
    <col min="9" max="9" width="19.1796875" customWidth="1"/>
    <col min="10" max="11" width="18.1796875" customWidth="1"/>
    <col min="12" max="12" width="30.54296875" customWidth="1"/>
    <col min="13" max="13" width="19.1796875" customWidth="1"/>
    <col min="14" max="14" width="18.1796875" customWidth="1"/>
    <col min="15" max="15" width="19.1796875" customWidth="1"/>
    <col min="19" max="19" width="13.54296875" bestFit="1" customWidth="1"/>
    <col min="21" max="21" width="10.453125" bestFit="1" customWidth="1"/>
  </cols>
  <sheetData>
    <row r="3" spans="2:12" s="176" customFormat="1" ht="8.15" customHeight="1">
      <c r="B3" s="173" t="s">
        <v>8787</v>
      </c>
      <c r="C3" s="174" t="s">
        <v>3924</v>
      </c>
      <c r="D3" s="175"/>
      <c r="G3" s="177"/>
      <c r="H3" s="177"/>
      <c r="I3" s="177"/>
      <c r="J3" s="177"/>
      <c r="K3" s="177"/>
      <c r="L3" s="177"/>
    </row>
    <row r="4" spans="2:12" s="176" customFormat="1" ht="8.15" customHeight="1">
      <c r="B4" s="178" t="s">
        <v>8788</v>
      </c>
      <c r="C4" s="179" t="s">
        <v>3924</v>
      </c>
      <c r="D4" s="175"/>
      <c r="G4" s="177"/>
      <c r="H4" s="177"/>
      <c r="I4" s="177"/>
      <c r="J4" s="177"/>
      <c r="K4" s="177"/>
      <c r="L4" s="177"/>
    </row>
    <row r="5" spans="2:12" s="177" customFormat="1">
      <c r="B5" s="180" t="s">
        <v>8789</v>
      </c>
      <c r="C5" s="181" t="s">
        <v>3924</v>
      </c>
      <c r="D5" s="175"/>
      <c r="E5" s="176"/>
      <c r="F5" s="176"/>
    </row>
    <row r="6" spans="2:12" s="177" customFormat="1" ht="12">
      <c r="B6" s="182"/>
      <c r="C6" s="182"/>
      <c r="D6" s="183"/>
      <c r="E6" s="176"/>
      <c r="F6" s="176"/>
    </row>
    <row r="7" spans="2:12" s="177" customFormat="1" ht="12">
      <c r="B7" s="176"/>
      <c r="C7" s="176"/>
      <c r="D7" s="176"/>
      <c r="E7" s="176"/>
      <c r="F7" s="176"/>
    </row>
    <row r="8" spans="2:12" s="177" customFormat="1" ht="12">
      <c r="B8" s="176" t="s">
        <v>8790</v>
      </c>
      <c r="C8" s="216">
        <v>0.2</v>
      </c>
      <c r="D8" s="176"/>
      <c r="E8" s="176"/>
    </row>
    <row r="9" spans="2:12">
      <c r="B9" s="176"/>
      <c r="C9" s="176"/>
      <c r="D9" s="176"/>
      <c r="E9" s="176"/>
      <c r="F9" s="176"/>
      <c r="G9" s="177"/>
      <c r="H9" s="177"/>
      <c r="I9" s="177"/>
      <c r="J9" s="177"/>
      <c r="K9" s="177"/>
      <c r="L9" s="177"/>
    </row>
    <row r="10" spans="2:12">
      <c r="B10" s="176"/>
      <c r="C10" s="176"/>
      <c r="D10" s="176"/>
      <c r="E10" s="176"/>
      <c r="F10" s="176"/>
      <c r="G10" s="177"/>
      <c r="H10" s="177"/>
      <c r="I10" s="177"/>
      <c r="J10" s="177"/>
      <c r="K10" s="177"/>
      <c r="L10" s="177"/>
    </row>
    <row r="11" spans="2:12" ht="26">
      <c r="B11" s="184" t="s">
        <v>8791</v>
      </c>
      <c r="C11" s="185"/>
      <c r="D11" s="185"/>
      <c r="E11" s="185"/>
      <c r="F11" s="185"/>
      <c r="G11" s="186"/>
      <c r="H11" s="186"/>
      <c r="I11" s="186"/>
      <c r="J11" s="186"/>
      <c r="K11" s="186"/>
      <c r="L11" s="186"/>
    </row>
    <row r="12" spans="2:12">
      <c r="B12" t="s">
        <v>8792</v>
      </c>
    </row>
    <row r="14" spans="2:12">
      <c r="B14" s="187" t="s">
        <v>8793</v>
      </c>
      <c r="C14" s="188"/>
      <c r="D14" s="188"/>
      <c r="E14" s="188"/>
      <c r="F14" s="188"/>
      <c r="G14" s="189"/>
      <c r="H14" s="189"/>
      <c r="I14" s="189"/>
      <c r="J14" s="189"/>
      <c r="K14" s="189"/>
      <c r="L14" s="189"/>
    </row>
    <row r="15" spans="2:12">
      <c r="B15" s="190"/>
      <c r="G15" s="191"/>
      <c r="H15" s="191"/>
      <c r="I15" s="191"/>
      <c r="J15" s="191"/>
      <c r="K15" s="191"/>
      <c r="L15" s="191"/>
    </row>
    <row r="16" spans="2:12">
      <c r="B16" s="192" t="s">
        <v>8794</v>
      </c>
      <c r="C16" s="193" t="s">
        <v>102</v>
      </c>
      <c r="D16" s="193" t="s">
        <v>8795</v>
      </c>
      <c r="E16" s="193" t="s">
        <v>8796</v>
      </c>
      <c r="F16" s="193" t="s">
        <v>8797</v>
      </c>
      <c r="G16" s="193" t="s">
        <v>8798</v>
      </c>
      <c r="H16" s="193" t="s">
        <v>8799</v>
      </c>
      <c r="I16" s="193" t="s">
        <v>8800</v>
      </c>
      <c r="J16" s="193" t="s">
        <v>8801</v>
      </c>
      <c r="K16" s="193" t="s">
        <v>8802</v>
      </c>
      <c r="L16" s="193" t="s">
        <v>8803</v>
      </c>
    </row>
    <row r="17" spans="2:13">
      <c r="B17" s="165" t="s">
        <v>8804</v>
      </c>
      <c r="C17" s="194" t="s">
        <v>8745</v>
      </c>
      <c r="D17" s="194" t="s">
        <v>8745</v>
      </c>
      <c r="E17" s="195" t="s">
        <v>8746</v>
      </c>
      <c r="F17" s="196">
        <v>51.320000000000007</v>
      </c>
      <c r="G17" s="196">
        <f>F17*(1-$C$8)</f>
        <v>41.056000000000012</v>
      </c>
      <c r="H17" s="197"/>
      <c r="I17" s="198">
        <v>0.89999999999999991</v>
      </c>
      <c r="J17" s="198">
        <f>I17-(F17-G17)/F17</f>
        <v>0.7</v>
      </c>
      <c r="K17" s="199">
        <f>J17*G17</f>
        <v>28.739200000000007</v>
      </c>
      <c r="L17" s="200">
        <f>SUM(L18:L22)</f>
        <v>1.0000000000000002</v>
      </c>
    </row>
    <row r="18" spans="2:13" outlineLevel="1">
      <c r="B18" t="s">
        <v>8804</v>
      </c>
      <c r="C18" s="201" t="s">
        <v>8745</v>
      </c>
      <c r="D18" s="201" t="s">
        <v>8805</v>
      </c>
      <c r="E18" s="201" t="s">
        <v>8806</v>
      </c>
      <c r="F18" s="202">
        <v>50</v>
      </c>
      <c r="G18" s="202">
        <f t="shared" ref="G18:G54" si="0">F18*(1-$C$8)</f>
        <v>40</v>
      </c>
      <c r="H18" s="203"/>
      <c r="I18" s="204">
        <v>0.9</v>
      </c>
      <c r="J18" s="205">
        <f t="shared" ref="J18:J54" si="1">I18-(F18-G18)/F18</f>
        <v>0.7</v>
      </c>
      <c r="K18" s="206">
        <f t="shared" ref="K18:K81" si="2">J18*G18</f>
        <v>28</v>
      </c>
      <c r="L18" s="207">
        <v>0.2</v>
      </c>
    </row>
    <row r="19" spans="2:13" outlineLevel="1">
      <c r="B19" t="s">
        <v>8804</v>
      </c>
      <c r="C19" s="201" t="s">
        <v>8745</v>
      </c>
      <c r="D19" s="201" t="s">
        <v>8805</v>
      </c>
      <c r="E19" s="201" t="s">
        <v>8807</v>
      </c>
      <c r="F19" s="202">
        <v>60</v>
      </c>
      <c r="G19" s="202">
        <f t="shared" si="0"/>
        <v>48</v>
      </c>
      <c r="H19" s="203"/>
      <c r="I19" s="204">
        <v>0.9</v>
      </c>
      <c r="J19" s="205">
        <f t="shared" si="1"/>
        <v>0.7</v>
      </c>
      <c r="K19" s="206">
        <f t="shared" si="2"/>
        <v>33.599999999999994</v>
      </c>
      <c r="L19" s="207">
        <v>0.4</v>
      </c>
    </row>
    <row r="20" spans="2:13" outlineLevel="1">
      <c r="B20" t="s">
        <v>8804</v>
      </c>
      <c r="C20" s="201" t="s">
        <v>8745</v>
      </c>
      <c r="D20" s="201" t="s">
        <v>8805</v>
      </c>
      <c r="E20" s="201" t="s">
        <v>8808</v>
      </c>
      <c r="F20" s="202">
        <v>70</v>
      </c>
      <c r="G20" s="202">
        <f t="shared" si="0"/>
        <v>56</v>
      </c>
      <c r="H20" s="203"/>
      <c r="I20" s="204">
        <v>0.9</v>
      </c>
      <c r="J20" s="205">
        <f t="shared" si="1"/>
        <v>0.7</v>
      </c>
      <c r="K20" s="206">
        <f t="shared" si="2"/>
        <v>39.199999999999996</v>
      </c>
      <c r="L20" s="207">
        <v>0.1</v>
      </c>
    </row>
    <row r="21" spans="2:13" outlineLevel="1">
      <c r="B21" t="s">
        <v>8804</v>
      </c>
      <c r="C21" s="201" t="s">
        <v>8745</v>
      </c>
      <c r="D21" s="201" t="s">
        <v>8809</v>
      </c>
      <c r="E21" s="201" t="s">
        <v>8748</v>
      </c>
      <c r="F21" s="202">
        <v>33.1</v>
      </c>
      <c r="G21" s="202">
        <f t="shared" si="0"/>
        <v>26.480000000000004</v>
      </c>
      <c r="H21" s="203"/>
      <c r="I21" s="204">
        <v>0.9</v>
      </c>
      <c r="J21" s="205">
        <f t="shared" si="1"/>
        <v>0.70000000000000007</v>
      </c>
      <c r="K21" s="206">
        <f t="shared" si="2"/>
        <v>18.536000000000005</v>
      </c>
      <c r="L21" s="207">
        <v>0.2</v>
      </c>
    </row>
    <row r="22" spans="2:13" outlineLevel="1">
      <c r="B22" t="s">
        <v>8804</v>
      </c>
      <c r="C22" s="201" t="s">
        <v>8745</v>
      </c>
      <c r="D22" s="201" t="s">
        <v>8810</v>
      </c>
      <c r="E22" s="201" t="s">
        <v>8747</v>
      </c>
      <c r="F22" s="202">
        <v>37</v>
      </c>
      <c r="G22" s="202">
        <f t="shared" si="0"/>
        <v>29.6</v>
      </c>
      <c r="H22" s="203"/>
      <c r="I22" s="204">
        <v>0.9</v>
      </c>
      <c r="J22" s="205">
        <f t="shared" si="1"/>
        <v>0.70000000000000007</v>
      </c>
      <c r="K22" s="206">
        <f t="shared" si="2"/>
        <v>20.720000000000002</v>
      </c>
      <c r="L22" s="207">
        <v>0.1</v>
      </c>
      <c r="M22" s="208"/>
    </row>
    <row r="23" spans="2:13">
      <c r="B23" s="165" t="s">
        <v>8804</v>
      </c>
      <c r="C23" s="194" t="s">
        <v>8811</v>
      </c>
      <c r="D23" s="194" t="s">
        <v>8811</v>
      </c>
      <c r="E23" s="194" t="s">
        <v>8749</v>
      </c>
      <c r="F23" s="196">
        <v>19.449999999999996</v>
      </c>
      <c r="G23" s="196">
        <f t="shared" si="0"/>
        <v>15.559999999999997</v>
      </c>
      <c r="H23" s="197"/>
      <c r="I23" s="198">
        <v>0.90000000000000013</v>
      </c>
      <c r="J23" s="198">
        <f t="shared" si="1"/>
        <v>0.70000000000000018</v>
      </c>
      <c r="K23" s="199">
        <f t="shared" si="2"/>
        <v>10.892000000000001</v>
      </c>
      <c r="L23" s="200">
        <f>SUM(L24:L41)</f>
        <v>1</v>
      </c>
      <c r="M23" s="209"/>
    </row>
    <row r="24" spans="2:13" outlineLevel="1">
      <c r="B24" t="s">
        <v>8804</v>
      </c>
      <c r="C24" s="201" t="s">
        <v>8811</v>
      </c>
      <c r="D24" s="201" t="s">
        <v>8749</v>
      </c>
      <c r="E24" s="201" t="s">
        <v>8812</v>
      </c>
      <c r="F24" s="202">
        <v>6</v>
      </c>
      <c r="G24" s="202">
        <f t="shared" si="0"/>
        <v>4.8000000000000007</v>
      </c>
      <c r="H24" s="203"/>
      <c r="I24" s="204">
        <v>0.9</v>
      </c>
      <c r="J24" s="205">
        <f t="shared" si="1"/>
        <v>0.70000000000000018</v>
      </c>
      <c r="K24" s="206">
        <f t="shared" si="2"/>
        <v>3.3600000000000012</v>
      </c>
      <c r="L24" s="207">
        <v>0.1</v>
      </c>
    </row>
    <row r="25" spans="2:13" outlineLevel="1">
      <c r="B25" t="s">
        <v>8804</v>
      </c>
      <c r="C25" s="201" t="s">
        <v>8811</v>
      </c>
      <c r="D25" s="201" t="s">
        <v>8749</v>
      </c>
      <c r="E25" s="201" t="s">
        <v>8813</v>
      </c>
      <c r="F25" s="202">
        <v>15</v>
      </c>
      <c r="G25" s="202">
        <f t="shared" si="0"/>
        <v>12</v>
      </c>
      <c r="H25" s="203"/>
      <c r="I25" s="204">
        <v>0.9</v>
      </c>
      <c r="J25" s="205">
        <f t="shared" si="1"/>
        <v>0.7</v>
      </c>
      <c r="K25" s="206">
        <f t="shared" si="2"/>
        <v>8.3999999999999986</v>
      </c>
      <c r="L25" s="207">
        <v>0.5</v>
      </c>
    </row>
    <row r="26" spans="2:13" outlineLevel="1">
      <c r="B26" t="s">
        <v>8804</v>
      </c>
      <c r="C26" s="201" t="s">
        <v>8811</v>
      </c>
      <c r="D26" s="201" t="s">
        <v>8749</v>
      </c>
      <c r="E26" s="201" t="s">
        <v>8814</v>
      </c>
      <c r="F26" s="202">
        <v>23</v>
      </c>
      <c r="G26" s="202">
        <f t="shared" si="0"/>
        <v>18.400000000000002</v>
      </c>
      <c r="H26" s="203"/>
      <c r="I26" s="204">
        <v>0.9</v>
      </c>
      <c r="J26" s="205">
        <f t="shared" si="1"/>
        <v>0.70000000000000018</v>
      </c>
      <c r="K26" s="206">
        <f t="shared" si="2"/>
        <v>12.880000000000004</v>
      </c>
      <c r="L26" s="207">
        <v>0.2</v>
      </c>
    </row>
    <row r="27" spans="2:13" outlineLevel="1">
      <c r="B27" t="s">
        <v>8804</v>
      </c>
      <c r="C27" s="201" t="s">
        <v>8811</v>
      </c>
      <c r="D27" s="201" t="s">
        <v>8749</v>
      </c>
      <c r="E27" s="201" t="s">
        <v>8815</v>
      </c>
      <c r="F27" s="202">
        <v>29</v>
      </c>
      <c r="G27" s="202">
        <f t="shared" si="0"/>
        <v>23.200000000000003</v>
      </c>
      <c r="H27" s="203"/>
      <c r="I27" s="204">
        <v>0.9</v>
      </c>
      <c r="J27" s="205">
        <f t="shared" si="1"/>
        <v>0.70000000000000018</v>
      </c>
      <c r="K27" s="206">
        <f t="shared" si="2"/>
        <v>16.240000000000006</v>
      </c>
      <c r="L27" s="207">
        <v>0.15</v>
      </c>
    </row>
    <row r="28" spans="2:13" outlineLevel="1">
      <c r="B28" t="s">
        <v>8804</v>
      </c>
      <c r="C28" s="201" t="s">
        <v>8811</v>
      </c>
      <c r="D28" s="201" t="s">
        <v>8749</v>
      </c>
      <c r="E28" s="201" t="s">
        <v>8816</v>
      </c>
      <c r="F28" s="202">
        <v>48</v>
      </c>
      <c r="G28" s="202">
        <f t="shared" si="0"/>
        <v>38.400000000000006</v>
      </c>
      <c r="H28" s="203"/>
      <c r="I28" s="204">
        <v>0.9</v>
      </c>
      <c r="J28" s="205">
        <f t="shared" si="1"/>
        <v>0.70000000000000018</v>
      </c>
      <c r="K28" s="206">
        <f t="shared" si="2"/>
        <v>26.88000000000001</v>
      </c>
      <c r="L28" s="207">
        <v>0.05</v>
      </c>
    </row>
    <row r="29" spans="2:13" outlineLevel="1">
      <c r="B29" t="s">
        <v>8804</v>
      </c>
      <c r="C29" s="201" t="s">
        <v>8811</v>
      </c>
      <c r="D29" s="201" t="s">
        <v>8817</v>
      </c>
      <c r="E29" s="201" t="s">
        <v>8818</v>
      </c>
      <c r="F29" s="202">
        <v>18</v>
      </c>
      <c r="G29" s="202">
        <f t="shared" si="0"/>
        <v>14.4</v>
      </c>
      <c r="H29" s="203"/>
      <c r="I29" s="204">
        <v>0.9</v>
      </c>
      <c r="J29" s="205">
        <f t="shared" si="1"/>
        <v>0.70000000000000007</v>
      </c>
      <c r="K29" s="206">
        <f t="shared" si="2"/>
        <v>10.080000000000002</v>
      </c>
      <c r="L29" s="207">
        <v>0</v>
      </c>
    </row>
    <row r="30" spans="2:13" outlineLevel="1">
      <c r="B30" t="s">
        <v>8804</v>
      </c>
      <c r="C30" s="201" t="s">
        <v>8811</v>
      </c>
      <c r="D30" s="201" t="s">
        <v>8817</v>
      </c>
      <c r="E30" s="201" t="s">
        <v>8819</v>
      </c>
      <c r="F30" s="202">
        <v>25</v>
      </c>
      <c r="G30" s="202">
        <f t="shared" si="0"/>
        <v>20</v>
      </c>
      <c r="H30" s="203"/>
      <c r="I30" s="204">
        <v>0.9</v>
      </c>
      <c r="J30" s="205">
        <f t="shared" si="1"/>
        <v>0.7</v>
      </c>
      <c r="K30" s="206">
        <f t="shared" si="2"/>
        <v>14</v>
      </c>
      <c r="L30" s="207">
        <v>0</v>
      </c>
    </row>
    <row r="31" spans="2:13" outlineLevel="1">
      <c r="B31" t="s">
        <v>8804</v>
      </c>
      <c r="C31" s="201" t="s">
        <v>8811</v>
      </c>
      <c r="D31" s="201" t="s">
        <v>8817</v>
      </c>
      <c r="E31" s="201" t="s">
        <v>8820</v>
      </c>
      <c r="F31" s="202">
        <v>120</v>
      </c>
      <c r="G31" s="202">
        <f t="shared" si="0"/>
        <v>96</v>
      </c>
      <c r="H31" s="203"/>
      <c r="I31" s="204">
        <v>0.9</v>
      </c>
      <c r="J31" s="205">
        <f>I31-(F31-G31)/F31</f>
        <v>0.7</v>
      </c>
      <c r="K31" s="206">
        <f t="shared" si="2"/>
        <v>67.199999999999989</v>
      </c>
      <c r="L31" s="207">
        <v>0</v>
      </c>
    </row>
    <row r="32" spans="2:13" outlineLevel="1">
      <c r="B32" t="s">
        <v>8804</v>
      </c>
      <c r="C32" s="201" t="s">
        <v>8811</v>
      </c>
      <c r="D32" s="201" t="s">
        <v>8821</v>
      </c>
      <c r="E32" s="201" t="s">
        <v>8822</v>
      </c>
      <c r="F32" s="202">
        <v>3</v>
      </c>
      <c r="G32" s="202">
        <f t="shared" si="0"/>
        <v>2.4000000000000004</v>
      </c>
      <c r="H32" s="203"/>
      <c r="I32" s="204">
        <v>0.9</v>
      </c>
      <c r="J32" s="205">
        <f t="shared" si="1"/>
        <v>0.70000000000000018</v>
      </c>
      <c r="K32" s="206">
        <f t="shared" si="2"/>
        <v>1.6800000000000006</v>
      </c>
      <c r="L32" s="207">
        <v>0</v>
      </c>
    </row>
    <row r="33" spans="2:12" outlineLevel="1">
      <c r="B33" t="s">
        <v>8804</v>
      </c>
      <c r="C33" s="201" t="s">
        <v>8811</v>
      </c>
      <c r="D33" s="201" t="s">
        <v>8821</v>
      </c>
      <c r="E33" s="201" t="s">
        <v>8823</v>
      </c>
      <c r="F33" s="202">
        <v>30</v>
      </c>
      <c r="G33" s="202">
        <f t="shared" si="0"/>
        <v>24</v>
      </c>
      <c r="H33" s="203"/>
      <c r="I33" s="204">
        <v>0.9</v>
      </c>
      <c r="J33" s="205">
        <f t="shared" si="1"/>
        <v>0.7</v>
      </c>
      <c r="K33" s="206">
        <f t="shared" si="2"/>
        <v>16.799999999999997</v>
      </c>
      <c r="L33" s="207">
        <v>0</v>
      </c>
    </row>
    <row r="34" spans="2:12" outlineLevel="1">
      <c r="B34" t="s">
        <v>8804</v>
      </c>
      <c r="C34" s="210" t="s">
        <v>8811</v>
      </c>
      <c r="D34" s="210" t="s">
        <v>8750</v>
      </c>
      <c r="E34" s="210" t="s">
        <v>8750</v>
      </c>
      <c r="F34" s="211">
        <v>150</v>
      </c>
      <c r="G34" s="211">
        <f t="shared" si="0"/>
        <v>120</v>
      </c>
      <c r="H34" s="212"/>
      <c r="I34" s="213">
        <v>0.9</v>
      </c>
      <c r="J34" s="205">
        <f t="shared" si="1"/>
        <v>0.7</v>
      </c>
      <c r="K34" s="206">
        <f t="shared" si="2"/>
        <v>84</v>
      </c>
      <c r="L34" s="207">
        <v>0</v>
      </c>
    </row>
    <row r="35" spans="2:12" outlineLevel="1">
      <c r="B35" t="s">
        <v>8804</v>
      </c>
      <c r="C35" s="201" t="s">
        <v>8811</v>
      </c>
      <c r="D35" s="201" t="s">
        <v>8824</v>
      </c>
      <c r="E35" s="201" t="s">
        <v>8825</v>
      </c>
      <c r="F35" s="202">
        <v>30</v>
      </c>
      <c r="G35" s="202">
        <f t="shared" si="0"/>
        <v>24</v>
      </c>
      <c r="H35" s="203"/>
      <c r="I35" s="204">
        <v>0.9</v>
      </c>
      <c r="J35" s="205">
        <f t="shared" si="1"/>
        <v>0.7</v>
      </c>
      <c r="K35" s="206">
        <f t="shared" si="2"/>
        <v>16.799999999999997</v>
      </c>
      <c r="L35" s="207">
        <v>0</v>
      </c>
    </row>
    <row r="36" spans="2:12" outlineLevel="1">
      <c r="B36" t="s">
        <v>8804</v>
      </c>
      <c r="C36" s="201" t="s">
        <v>8811</v>
      </c>
      <c r="D36" s="201" t="s">
        <v>8824</v>
      </c>
      <c r="E36" s="201" t="s">
        <v>8826</v>
      </c>
      <c r="F36" s="202">
        <v>10</v>
      </c>
      <c r="G36" s="202">
        <f t="shared" si="0"/>
        <v>8</v>
      </c>
      <c r="H36" s="203"/>
      <c r="I36" s="204">
        <v>0.9</v>
      </c>
      <c r="J36" s="205">
        <f t="shared" si="1"/>
        <v>0.7</v>
      </c>
      <c r="K36" s="206">
        <f t="shared" si="2"/>
        <v>5.6</v>
      </c>
      <c r="L36" s="207">
        <v>0</v>
      </c>
    </row>
    <row r="37" spans="2:12" outlineLevel="1">
      <c r="B37" t="s">
        <v>8804</v>
      </c>
      <c r="C37" s="201" t="s">
        <v>8811</v>
      </c>
      <c r="D37" s="201" t="s">
        <v>8824</v>
      </c>
      <c r="E37" s="201" t="s">
        <v>8827</v>
      </c>
      <c r="F37" s="202">
        <v>25</v>
      </c>
      <c r="G37" s="202">
        <f t="shared" si="0"/>
        <v>20</v>
      </c>
      <c r="H37" s="203"/>
      <c r="I37" s="204">
        <v>0.9</v>
      </c>
      <c r="J37" s="205">
        <f t="shared" si="1"/>
        <v>0.7</v>
      </c>
      <c r="K37" s="206">
        <f t="shared" si="2"/>
        <v>14</v>
      </c>
      <c r="L37" s="207">
        <v>0</v>
      </c>
    </row>
    <row r="38" spans="2:12" outlineLevel="1">
      <c r="B38" t="s">
        <v>8804</v>
      </c>
      <c r="C38" s="210" t="s">
        <v>8811</v>
      </c>
      <c r="D38" s="210" t="s">
        <v>8824</v>
      </c>
      <c r="E38" s="210" t="s">
        <v>8828</v>
      </c>
      <c r="F38" s="211">
        <v>40</v>
      </c>
      <c r="G38" s="211">
        <f t="shared" si="0"/>
        <v>32</v>
      </c>
      <c r="H38" s="212"/>
      <c r="I38" s="213">
        <v>0.9</v>
      </c>
      <c r="J38" s="205">
        <f t="shared" si="1"/>
        <v>0.7</v>
      </c>
      <c r="K38" s="206">
        <f t="shared" si="2"/>
        <v>22.4</v>
      </c>
      <c r="L38" s="207">
        <v>0</v>
      </c>
    </row>
    <row r="39" spans="2:12" outlineLevel="1">
      <c r="B39" t="s">
        <v>8804</v>
      </c>
      <c r="C39" s="201" t="s">
        <v>8811</v>
      </c>
      <c r="D39" s="201" t="s">
        <v>8751</v>
      </c>
      <c r="E39" s="201" t="s">
        <v>8829</v>
      </c>
      <c r="F39" s="202">
        <v>53.63</v>
      </c>
      <c r="G39" s="202">
        <f t="shared" si="0"/>
        <v>42.904000000000003</v>
      </c>
      <c r="H39" s="203"/>
      <c r="I39" s="204">
        <v>0.9</v>
      </c>
      <c r="J39" s="205">
        <f t="shared" si="1"/>
        <v>0.70000000000000007</v>
      </c>
      <c r="K39" s="206">
        <f t="shared" si="2"/>
        <v>30.032800000000005</v>
      </c>
      <c r="L39" s="207">
        <v>0</v>
      </c>
    </row>
    <row r="40" spans="2:12" outlineLevel="1">
      <c r="B40" t="s">
        <v>8804</v>
      </c>
      <c r="C40" s="201" t="s">
        <v>8811</v>
      </c>
      <c r="D40" s="201" t="s">
        <v>8751</v>
      </c>
      <c r="E40" s="201" t="s">
        <v>8830</v>
      </c>
      <c r="F40" s="202">
        <v>35</v>
      </c>
      <c r="G40" s="202">
        <f t="shared" si="0"/>
        <v>28</v>
      </c>
      <c r="H40" s="203"/>
      <c r="I40" s="204">
        <v>0.9</v>
      </c>
      <c r="J40" s="205">
        <f t="shared" si="1"/>
        <v>0.7</v>
      </c>
      <c r="K40" s="206">
        <f t="shared" si="2"/>
        <v>19.599999999999998</v>
      </c>
      <c r="L40" s="207">
        <v>0</v>
      </c>
    </row>
    <row r="41" spans="2:12" outlineLevel="1">
      <c r="B41" t="s">
        <v>8804</v>
      </c>
      <c r="C41" s="201" t="s">
        <v>8811</v>
      </c>
      <c r="D41" s="201" t="s">
        <v>8751</v>
      </c>
      <c r="E41" s="201" t="s">
        <v>8831</v>
      </c>
      <c r="F41" s="202">
        <v>8.2200000000000006</v>
      </c>
      <c r="G41" s="202">
        <f t="shared" si="0"/>
        <v>6.5760000000000005</v>
      </c>
      <c r="H41" s="203"/>
      <c r="I41" s="204">
        <v>0.9</v>
      </c>
      <c r="J41" s="205">
        <f t="shared" si="1"/>
        <v>0.7</v>
      </c>
      <c r="K41" s="206">
        <f t="shared" si="2"/>
        <v>4.6032000000000002</v>
      </c>
      <c r="L41" s="207">
        <v>0</v>
      </c>
    </row>
    <row r="42" spans="2:12" s="165" customFormat="1">
      <c r="B42" s="165" t="s">
        <v>8804</v>
      </c>
      <c r="C42" s="195" t="s">
        <v>8832</v>
      </c>
      <c r="D42" s="195" t="s">
        <v>8832</v>
      </c>
      <c r="E42" s="194" t="s">
        <v>8833</v>
      </c>
      <c r="F42" s="196">
        <v>13.7</v>
      </c>
      <c r="G42" s="196">
        <f t="shared" si="0"/>
        <v>10.96</v>
      </c>
      <c r="H42" s="197"/>
      <c r="I42" s="198">
        <v>0.90000000000000013</v>
      </c>
      <c r="J42" s="198">
        <f t="shared" si="1"/>
        <v>0.70000000000000018</v>
      </c>
      <c r="K42" s="199">
        <f t="shared" si="2"/>
        <v>7.6720000000000024</v>
      </c>
      <c r="L42" s="200">
        <f>SUM(L43:L54)</f>
        <v>0.99999999999999989</v>
      </c>
    </row>
    <row r="43" spans="2:12" outlineLevel="1">
      <c r="B43" t="s">
        <v>8804</v>
      </c>
      <c r="C43" s="201" t="s">
        <v>8832</v>
      </c>
      <c r="D43" s="201" t="s">
        <v>8833</v>
      </c>
      <c r="E43" s="201" t="s">
        <v>8834</v>
      </c>
      <c r="F43" s="202">
        <v>10</v>
      </c>
      <c r="G43" s="202">
        <f t="shared" si="0"/>
        <v>8</v>
      </c>
      <c r="H43" s="203"/>
      <c r="I43" s="204">
        <v>0.9</v>
      </c>
      <c r="J43" s="205">
        <f t="shared" si="1"/>
        <v>0.7</v>
      </c>
      <c r="K43" s="206">
        <f t="shared" si="2"/>
        <v>5.6</v>
      </c>
      <c r="L43" s="207">
        <v>0.5</v>
      </c>
    </row>
    <row r="44" spans="2:12" outlineLevel="1">
      <c r="B44" t="s">
        <v>8804</v>
      </c>
      <c r="C44" s="201" t="s">
        <v>8832</v>
      </c>
      <c r="D44" s="201" t="s">
        <v>8833</v>
      </c>
      <c r="E44" s="201" t="s">
        <v>8835</v>
      </c>
      <c r="F44" s="202">
        <v>20</v>
      </c>
      <c r="G44" s="202">
        <f t="shared" si="0"/>
        <v>16</v>
      </c>
      <c r="H44" s="203"/>
      <c r="I44" s="204">
        <v>0.9</v>
      </c>
      <c r="J44" s="205">
        <f t="shared" si="1"/>
        <v>0.7</v>
      </c>
      <c r="K44" s="206">
        <f t="shared" si="2"/>
        <v>11.2</v>
      </c>
      <c r="L44" s="207">
        <v>0.2</v>
      </c>
    </row>
    <row r="45" spans="2:12" outlineLevel="1">
      <c r="B45" t="s">
        <v>8804</v>
      </c>
      <c r="C45" s="201" t="s">
        <v>8832</v>
      </c>
      <c r="D45" s="201" t="s">
        <v>8833</v>
      </c>
      <c r="E45" s="201" t="s">
        <v>8836</v>
      </c>
      <c r="F45" s="202">
        <v>12</v>
      </c>
      <c r="G45" s="202">
        <f t="shared" si="0"/>
        <v>9.6000000000000014</v>
      </c>
      <c r="H45" s="203"/>
      <c r="I45" s="204">
        <v>0.9</v>
      </c>
      <c r="J45" s="205">
        <f t="shared" si="1"/>
        <v>0.70000000000000018</v>
      </c>
      <c r="K45" s="206">
        <f t="shared" si="2"/>
        <v>6.7200000000000024</v>
      </c>
      <c r="L45" s="207">
        <v>0.1</v>
      </c>
    </row>
    <row r="46" spans="2:12" outlineLevel="1">
      <c r="B46" t="s">
        <v>8804</v>
      </c>
      <c r="C46" s="210" t="s">
        <v>8832</v>
      </c>
      <c r="D46" s="210" t="s">
        <v>8833</v>
      </c>
      <c r="E46" s="210" t="s">
        <v>8837</v>
      </c>
      <c r="F46" s="211">
        <v>30</v>
      </c>
      <c r="G46" s="211">
        <f t="shared" si="0"/>
        <v>24</v>
      </c>
      <c r="H46" s="212"/>
      <c r="I46" s="213">
        <v>0.9</v>
      </c>
      <c r="J46" s="205">
        <f t="shared" si="1"/>
        <v>0.7</v>
      </c>
      <c r="K46" s="206">
        <f t="shared" si="2"/>
        <v>16.799999999999997</v>
      </c>
      <c r="L46" s="207">
        <v>0.1</v>
      </c>
    </row>
    <row r="47" spans="2:12" outlineLevel="1">
      <c r="B47" t="s">
        <v>8804</v>
      </c>
      <c r="C47" s="201" t="s">
        <v>8832</v>
      </c>
      <c r="D47" s="201" t="s">
        <v>8833</v>
      </c>
      <c r="E47" s="201" t="s">
        <v>8838</v>
      </c>
      <c r="F47" s="202">
        <v>10</v>
      </c>
      <c r="G47" s="202">
        <f t="shared" si="0"/>
        <v>8</v>
      </c>
      <c r="H47" s="203"/>
      <c r="I47" s="204">
        <v>0.9</v>
      </c>
      <c r="J47" s="205">
        <f t="shared" si="1"/>
        <v>0.7</v>
      </c>
      <c r="K47" s="206">
        <f t="shared" si="2"/>
        <v>5.6</v>
      </c>
      <c r="L47" s="207">
        <v>0</v>
      </c>
    </row>
    <row r="48" spans="2:12" outlineLevel="1">
      <c r="B48" t="s">
        <v>8804</v>
      </c>
      <c r="C48" s="201" t="s">
        <v>8832</v>
      </c>
      <c r="D48" s="201" t="s">
        <v>8833</v>
      </c>
      <c r="E48" s="201" t="s">
        <v>8839</v>
      </c>
      <c r="F48" s="202">
        <v>18</v>
      </c>
      <c r="G48" s="202">
        <f t="shared" si="0"/>
        <v>14.4</v>
      </c>
      <c r="H48" s="203"/>
      <c r="I48" s="204">
        <v>0.9</v>
      </c>
      <c r="J48" s="205">
        <f t="shared" si="1"/>
        <v>0.70000000000000007</v>
      </c>
      <c r="K48" s="206">
        <f t="shared" si="2"/>
        <v>10.080000000000002</v>
      </c>
      <c r="L48" s="207">
        <v>0</v>
      </c>
    </row>
    <row r="49" spans="2:12" outlineLevel="1">
      <c r="B49" t="s">
        <v>8804</v>
      </c>
      <c r="C49" s="201" t="s">
        <v>8832</v>
      </c>
      <c r="D49" s="201" t="s">
        <v>8833</v>
      </c>
      <c r="E49" s="201" t="s">
        <v>8840</v>
      </c>
      <c r="F49" s="202">
        <v>60</v>
      </c>
      <c r="G49" s="202">
        <f t="shared" si="0"/>
        <v>48</v>
      </c>
      <c r="H49" s="203"/>
      <c r="I49" s="204">
        <v>0.9</v>
      </c>
      <c r="J49" s="205">
        <f t="shared" si="1"/>
        <v>0.7</v>
      </c>
      <c r="K49" s="206">
        <f t="shared" si="2"/>
        <v>33.599999999999994</v>
      </c>
      <c r="L49" s="207">
        <v>0</v>
      </c>
    </row>
    <row r="50" spans="2:12" outlineLevel="1">
      <c r="B50" t="s">
        <v>8804</v>
      </c>
      <c r="C50" s="201" t="s">
        <v>8832</v>
      </c>
      <c r="D50" s="201" t="s">
        <v>8833</v>
      </c>
      <c r="E50" s="201" t="s">
        <v>8841</v>
      </c>
      <c r="F50" s="202">
        <v>70</v>
      </c>
      <c r="G50" s="202">
        <f t="shared" si="0"/>
        <v>56</v>
      </c>
      <c r="H50" s="203"/>
      <c r="I50" s="204">
        <v>0.9</v>
      </c>
      <c r="J50" s="205">
        <f t="shared" si="1"/>
        <v>0.7</v>
      </c>
      <c r="K50" s="206">
        <f t="shared" si="2"/>
        <v>39.199999999999996</v>
      </c>
      <c r="L50" s="207">
        <v>0</v>
      </c>
    </row>
    <row r="51" spans="2:12" outlineLevel="1">
      <c r="B51" t="s">
        <v>8804</v>
      </c>
      <c r="C51" s="201" t="s">
        <v>8832</v>
      </c>
      <c r="D51" s="201" t="s">
        <v>8833</v>
      </c>
      <c r="E51" s="201" t="s">
        <v>8842</v>
      </c>
      <c r="F51" s="202">
        <v>80</v>
      </c>
      <c r="G51" s="202">
        <f t="shared" si="0"/>
        <v>64</v>
      </c>
      <c r="H51" s="203"/>
      <c r="I51" s="204">
        <v>0.9</v>
      </c>
      <c r="J51" s="205">
        <f t="shared" si="1"/>
        <v>0.7</v>
      </c>
      <c r="K51" s="206">
        <f t="shared" si="2"/>
        <v>44.8</v>
      </c>
      <c r="L51" s="207">
        <v>0</v>
      </c>
    </row>
    <row r="52" spans="2:12" outlineLevel="1">
      <c r="B52" t="s">
        <v>8804</v>
      </c>
      <c r="C52" s="201" t="s">
        <v>8832</v>
      </c>
      <c r="D52" s="201" t="s">
        <v>8833</v>
      </c>
      <c r="E52" s="201" t="s">
        <v>8843</v>
      </c>
      <c r="F52" s="202">
        <v>30</v>
      </c>
      <c r="G52" s="202">
        <f t="shared" si="0"/>
        <v>24</v>
      </c>
      <c r="H52" s="203"/>
      <c r="I52" s="204">
        <v>0.9</v>
      </c>
      <c r="J52" s="205">
        <f t="shared" si="1"/>
        <v>0.7</v>
      </c>
      <c r="K52" s="206">
        <f t="shared" si="2"/>
        <v>16.799999999999997</v>
      </c>
      <c r="L52" s="207">
        <v>0</v>
      </c>
    </row>
    <row r="53" spans="2:12" outlineLevel="1">
      <c r="B53" t="s">
        <v>8804</v>
      </c>
      <c r="C53" s="201" t="s">
        <v>8832</v>
      </c>
      <c r="D53" s="201" t="s">
        <v>8744</v>
      </c>
      <c r="E53" s="201" t="s">
        <v>8844</v>
      </c>
      <c r="F53" s="202">
        <v>5</v>
      </c>
      <c r="G53" s="202">
        <f t="shared" si="0"/>
        <v>4</v>
      </c>
      <c r="H53" s="203"/>
      <c r="I53" s="204">
        <v>0.9</v>
      </c>
      <c r="J53" s="205">
        <f t="shared" si="1"/>
        <v>0.7</v>
      </c>
      <c r="K53" s="206">
        <f t="shared" si="2"/>
        <v>2.8</v>
      </c>
      <c r="L53" s="207">
        <v>0.1</v>
      </c>
    </row>
    <row r="54" spans="2:12" outlineLevel="1">
      <c r="B54" t="s">
        <v>8804</v>
      </c>
      <c r="C54" s="201" t="s">
        <v>8832</v>
      </c>
      <c r="D54" s="201" t="s">
        <v>8744</v>
      </c>
      <c r="E54" s="201" t="s">
        <v>8845</v>
      </c>
      <c r="F54" s="202">
        <v>6</v>
      </c>
      <c r="G54" s="202">
        <f t="shared" si="0"/>
        <v>4.8000000000000007</v>
      </c>
      <c r="H54" s="203"/>
      <c r="I54" s="204">
        <v>0.9</v>
      </c>
      <c r="J54" s="205">
        <f t="shared" si="1"/>
        <v>0.70000000000000018</v>
      </c>
      <c r="K54" s="206">
        <f t="shared" si="2"/>
        <v>3.3600000000000012</v>
      </c>
      <c r="L54" s="207">
        <v>0</v>
      </c>
    </row>
    <row r="55" spans="2:12">
      <c r="B55" s="165" t="s">
        <v>8846</v>
      </c>
      <c r="C55" s="194" t="s">
        <v>8726</v>
      </c>
      <c r="D55" s="194" t="s">
        <v>8726</v>
      </c>
      <c r="E55" s="194" t="s">
        <v>8726</v>
      </c>
      <c r="F55" s="196">
        <v>29</v>
      </c>
      <c r="G55" s="196">
        <f>F55</f>
        <v>29</v>
      </c>
      <c r="H55" s="197"/>
      <c r="I55" s="198">
        <v>0.21480980392156865</v>
      </c>
      <c r="J55" s="198">
        <f>I55</f>
        <v>0.21480980392156865</v>
      </c>
      <c r="K55" s="199">
        <f>J55*G55</f>
        <v>6.2294843137254912</v>
      </c>
      <c r="L55" s="200">
        <f>SUM(L56:L59)</f>
        <v>1</v>
      </c>
    </row>
    <row r="56" spans="2:12" outlineLevel="1">
      <c r="B56" t="s">
        <v>8846</v>
      </c>
      <c r="C56" s="201" t="s">
        <v>8726</v>
      </c>
      <c r="D56" s="201" t="s">
        <v>8726</v>
      </c>
      <c r="E56" s="201" t="s">
        <v>8847</v>
      </c>
      <c r="F56" s="202">
        <v>44</v>
      </c>
      <c r="G56" s="202">
        <f t="shared" ref="G56:G59" si="3">F56*0.85</f>
        <v>37.4</v>
      </c>
      <c r="H56" s="203"/>
      <c r="I56" s="204">
        <v>0.22450000000000001</v>
      </c>
      <c r="J56" s="204">
        <f t="shared" ref="J56:J91" si="4">I56</f>
        <v>0.22450000000000001</v>
      </c>
      <c r="K56" s="214">
        <f t="shared" si="2"/>
        <v>8.3963000000000001</v>
      </c>
      <c r="L56" s="207">
        <v>0.5</v>
      </c>
    </row>
    <row r="57" spans="2:12" outlineLevel="1">
      <c r="B57" t="s">
        <v>8846</v>
      </c>
      <c r="C57" s="201" t="s">
        <v>8726</v>
      </c>
      <c r="D57" s="201" t="s">
        <v>8726</v>
      </c>
      <c r="E57" s="201" t="s">
        <v>8848</v>
      </c>
      <c r="F57" s="202">
        <v>55</v>
      </c>
      <c r="G57" s="202">
        <f t="shared" si="3"/>
        <v>46.75</v>
      </c>
      <c r="H57" s="203"/>
      <c r="I57" s="204">
        <v>0.20979999999999999</v>
      </c>
      <c r="J57" s="204">
        <f t="shared" si="4"/>
        <v>0.20979999999999999</v>
      </c>
      <c r="K57" s="214">
        <f t="shared" si="2"/>
        <v>9.8081499999999995</v>
      </c>
      <c r="L57" s="207">
        <v>0.4</v>
      </c>
    </row>
    <row r="58" spans="2:12" outlineLevel="1">
      <c r="B58" t="s">
        <v>8846</v>
      </c>
      <c r="C58" s="201" t="s">
        <v>8726</v>
      </c>
      <c r="D58" s="201" t="s">
        <v>8726</v>
      </c>
      <c r="E58" s="201" t="s">
        <v>8849</v>
      </c>
      <c r="F58" s="202">
        <v>70</v>
      </c>
      <c r="G58" s="202">
        <f t="shared" si="3"/>
        <v>59.5</v>
      </c>
      <c r="H58" s="203"/>
      <c r="I58" s="204">
        <v>0.2001</v>
      </c>
      <c r="J58" s="204">
        <f t="shared" si="4"/>
        <v>0.2001</v>
      </c>
      <c r="K58" s="214">
        <f t="shared" si="2"/>
        <v>11.905950000000001</v>
      </c>
      <c r="L58" s="207">
        <v>0.1</v>
      </c>
    </row>
    <row r="59" spans="2:12" outlineLevel="1">
      <c r="B59" t="s">
        <v>8846</v>
      </c>
      <c r="C59" s="201" t="s">
        <v>8726</v>
      </c>
      <c r="D59" s="201" t="s">
        <v>8726</v>
      </c>
      <c r="E59" s="201" t="s">
        <v>8850</v>
      </c>
      <c r="F59" s="202">
        <v>11</v>
      </c>
      <c r="G59" s="202">
        <f t="shared" si="3"/>
        <v>9.35</v>
      </c>
      <c r="H59" s="203"/>
      <c r="I59" s="204">
        <v>0.28639999999999999</v>
      </c>
      <c r="J59" s="204">
        <f t="shared" si="4"/>
        <v>0.28639999999999999</v>
      </c>
      <c r="K59" s="214">
        <f t="shared" si="2"/>
        <v>2.6778399999999998</v>
      </c>
      <c r="L59" s="207">
        <v>0</v>
      </c>
    </row>
    <row r="60" spans="2:12">
      <c r="B60" s="165" t="s">
        <v>8846</v>
      </c>
      <c r="C60" s="194" t="s">
        <v>8730</v>
      </c>
      <c r="D60" s="194" t="s">
        <v>8730</v>
      </c>
      <c r="E60" s="194"/>
      <c r="F60" s="196">
        <v>8.6910000000000007</v>
      </c>
      <c r="G60" s="196">
        <f>F60</f>
        <v>8.6910000000000007</v>
      </c>
      <c r="H60" s="197"/>
      <c r="I60" s="198">
        <v>0.89599758370728355</v>
      </c>
      <c r="J60" s="198">
        <f t="shared" si="4"/>
        <v>0.89599758370728355</v>
      </c>
      <c r="K60" s="199">
        <f>J60*G60</f>
        <v>7.7871150000000018</v>
      </c>
      <c r="L60" s="200">
        <f>SUM(L61:L71)</f>
        <v>1</v>
      </c>
    </row>
    <row r="61" spans="2:12" outlineLevel="1">
      <c r="B61" t="s">
        <v>8846</v>
      </c>
      <c r="C61" s="201" t="s">
        <v>8730</v>
      </c>
      <c r="D61" s="201" t="s">
        <v>8851</v>
      </c>
      <c r="E61" s="201" t="s">
        <v>8736</v>
      </c>
      <c r="F61" s="202">
        <v>0.83</v>
      </c>
      <c r="G61" s="202">
        <f t="shared" ref="G61:G91" si="5">F61</f>
        <v>0.83</v>
      </c>
      <c r="H61" s="203"/>
      <c r="I61" s="204">
        <v>1</v>
      </c>
      <c r="J61" s="204">
        <f t="shared" si="4"/>
        <v>1</v>
      </c>
      <c r="K61" s="214">
        <f t="shared" si="2"/>
        <v>0.83</v>
      </c>
      <c r="L61" s="207">
        <v>0.2</v>
      </c>
    </row>
    <row r="62" spans="2:12" outlineLevel="1">
      <c r="B62" t="s">
        <v>8846</v>
      </c>
      <c r="C62" s="201" t="s">
        <v>8730</v>
      </c>
      <c r="D62" s="201" t="s">
        <v>8851</v>
      </c>
      <c r="E62" s="201" t="s">
        <v>8729</v>
      </c>
      <c r="F62" s="202">
        <v>15</v>
      </c>
      <c r="G62" s="202">
        <f t="shared" si="5"/>
        <v>15</v>
      </c>
      <c r="H62" s="203"/>
      <c r="I62" s="204">
        <v>1</v>
      </c>
      <c r="J62" s="204">
        <f t="shared" si="4"/>
        <v>1</v>
      </c>
      <c r="K62" s="214">
        <f t="shared" si="2"/>
        <v>15</v>
      </c>
      <c r="L62" s="207">
        <v>0.2</v>
      </c>
    </row>
    <row r="63" spans="2:12" outlineLevel="1">
      <c r="B63" t="s">
        <v>8846</v>
      </c>
      <c r="C63" s="201" t="s">
        <v>8730</v>
      </c>
      <c r="D63" s="201" t="s">
        <v>8851</v>
      </c>
      <c r="E63" s="201" t="s">
        <v>8735</v>
      </c>
      <c r="F63" s="202">
        <v>25</v>
      </c>
      <c r="G63" s="202">
        <f t="shared" si="5"/>
        <v>25</v>
      </c>
      <c r="H63" s="203"/>
      <c r="I63" s="204">
        <v>1</v>
      </c>
      <c r="J63" s="204">
        <f t="shared" si="4"/>
        <v>1</v>
      </c>
      <c r="K63" s="214">
        <f t="shared" si="2"/>
        <v>25</v>
      </c>
      <c r="L63" s="207">
        <v>0.1</v>
      </c>
    </row>
    <row r="64" spans="2:12" outlineLevel="1">
      <c r="B64" t="s">
        <v>8846</v>
      </c>
      <c r="C64" s="201" t="s">
        <v>8730</v>
      </c>
      <c r="D64" s="201" t="s">
        <v>8851</v>
      </c>
      <c r="E64" s="201" t="s">
        <v>8852</v>
      </c>
      <c r="F64" s="202">
        <v>35</v>
      </c>
      <c r="G64" s="202">
        <f t="shared" si="5"/>
        <v>35</v>
      </c>
      <c r="H64" s="203"/>
      <c r="I64" s="204">
        <v>1</v>
      </c>
      <c r="J64" s="204">
        <f t="shared" si="4"/>
        <v>1</v>
      </c>
      <c r="K64" s="214">
        <f t="shared" si="2"/>
        <v>35</v>
      </c>
      <c r="L64" s="207">
        <v>0.05</v>
      </c>
    </row>
    <row r="65" spans="2:13" outlineLevel="1">
      <c r="B65" t="s">
        <v>8846</v>
      </c>
      <c r="C65" s="201" t="s">
        <v>8730</v>
      </c>
      <c r="D65" s="201" t="s">
        <v>8853</v>
      </c>
      <c r="E65" s="201" t="s">
        <v>8732</v>
      </c>
      <c r="F65" s="202">
        <v>2.5</v>
      </c>
      <c r="G65" s="202">
        <f t="shared" si="5"/>
        <v>2.5</v>
      </c>
      <c r="H65" s="203"/>
      <c r="I65" s="204">
        <v>0.30959999999999999</v>
      </c>
      <c r="J65" s="204">
        <f t="shared" si="4"/>
        <v>0.30959999999999999</v>
      </c>
      <c r="K65" s="214">
        <f t="shared" si="2"/>
        <v>0.77400000000000002</v>
      </c>
      <c r="L65" s="207">
        <v>0.15</v>
      </c>
    </row>
    <row r="66" spans="2:13" outlineLevel="1">
      <c r="B66" t="s">
        <v>8846</v>
      </c>
      <c r="C66" s="201" t="s">
        <v>8730</v>
      </c>
      <c r="D66" s="201" t="s">
        <v>8853</v>
      </c>
      <c r="E66" s="201" t="s">
        <v>8733</v>
      </c>
      <c r="F66" s="202">
        <v>3</v>
      </c>
      <c r="G66" s="202">
        <f t="shared" si="5"/>
        <v>3</v>
      </c>
      <c r="H66" s="203"/>
      <c r="I66" s="204">
        <v>0.28999999999999998</v>
      </c>
      <c r="J66" s="204">
        <f t="shared" si="4"/>
        <v>0.28999999999999998</v>
      </c>
      <c r="K66" s="214">
        <f t="shared" si="2"/>
        <v>0.86999999999999988</v>
      </c>
      <c r="L66" s="207">
        <v>0.15</v>
      </c>
    </row>
    <row r="67" spans="2:13" outlineLevel="1">
      <c r="B67" t="s">
        <v>8846</v>
      </c>
      <c r="C67" s="201" t="s">
        <v>8730</v>
      </c>
      <c r="D67" s="201" t="s">
        <v>8854</v>
      </c>
      <c r="E67" s="201" t="s">
        <v>8734</v>
      </c>
      <c r="F67" s="202">
        <v>3</v>
      </c>
      <c r="G67" s="202">
        <f t="shared" si="5"/>
        <v>3</v>
      </c>
      <c r="H67" s="203"/>
      <c r="I67" s="204">
        <v>0.2767</v>
      </c>
      <c r="J67" s="204">
        <f t="shared" si="4"/>
        <v>0.2767</v>
      </c>
      <c r="K67" s="214">
        <f t="shared" si="2"/>
        <v>0.83010000000000006</v>
      </c>
      <c r="L67" s="207">
        <v>0.15</v>
      </c>
    </row>
    <row r="68" spans="2:13" outlineLevel="1">
      <c r="B68" t="s">
        <v>8846</v>
      </c>
      <c r="C68" s="201" t="s">
        <v>8730</v>
      </c>
      <c r="D68" s="201" t="s">
        <v>8853</v>
      </c>
      <c r="E68" s="201" t="s">
        <v>8855</v>
      </c>
      <c r="F68" s="202">
        <v>4.9000000000000004</v>
      </c>
      <c r="G68" s="202">
        <f t="shared" si="5"/>
        <v>4.9000000000000004</v>
      </c>
      <c r="H68" s="203">
        <v>25</v>
      </c>
      <c r="I68" s="204">
        <v>0.28889999999999999</v>
      </c>
      <c r="J68" s="204">
        <f t="shared" si="4"/>
        <v>0.28889999999999999</v>
      </c>
      <c r="K68" s="214">
        <f t="shared" si="2"/>
        <v>1.41561</v>
      </c>
      <c r="L68" s="207">
        <v>0</v>
      </c>
      <c r="M68" s="215" t="s">
        <v>8856</v>
      </c>
    </row>
    <row r="69" spans="2:13" outlineLevel="1">
      <c r="B69" t="s">
        <v>8846</v>
      </c>
      <c r="C69" s="201" t="s">
        <v>8730</v>
      </c>
      <c r="D69" s="201" t="s">
        <v>8853</v>
      </c>
      <c r="E69" s="201" t="s">
        <v>8857</v>
      </c>
      <c r="F69" s="202">
        <v>6.95</v>
      </c>
      <c r="G69" s="202">
        <f t="shared" si="5"/>
        <v>6.95</v>
      </c>
      <c r="H69" s="203">
        <v>35</v>
      </c>
      <c r="I69" s="204">
        <v>0.24890000000000001</v>
      </c>
      <c r="J69" s="204">
        <f t="shared" si="4"/>
        <v>0.24890000000000001</v>
      </c>
      <c r="K69" s="214">
        <f t="shared" si="2"/>
        <v>1.7298550000000001</v>
      </c>
      <c r="L69" s="207">
        <v>0</v>
      </c>
      <c r="M69" s="215" t="s">
        <v>8858</v>
      </c>
    </row>
    <row r="70" spans="2:13" outlineLevel="1">
      <c r="B70" t="s">
        <v>8846</v>
      </c>
      <c r="C70" s="201" t="s">
        <v>8730</v>
      </c>
      <c r="D70" s="201" t="s">
        <v>8853</v>
      </c>
      <c r="E70" s="201" t="s">
        <v>8859</v>
      </c>
      <c r="F70" s="202">
        <v>9.9</v>
      </c>
      <c r="G70" s="202">
        <f t="shared" si="5"/>
        <v>9.9</v>
      </c>
      <c r="H70" s="203">
        <v>99</v>
      </c>
      <c r="I70" s="204">
        <v>0.2</v>
      </c>
      <c r="J70" s="204">
        <f t="shared" si="4"/>
        <v>0.2</v>
      </c>
      <c r="K70" s="214">
        <f t="shared" si="2"/>
        <v>1.9800000000000002</v>
      </c>
      <c r="L70" s="207">
        <v>0</v>
      </c>
      <c r="M70" s="215" t="s">
        <v>8860</v>
      </c>
    </row>
    <row r="71" spans="2:13" outlineLevel="1">
      <c r="B71" t="s">
        <v>8846</v>
      </c>
      <c r="C71" s="201" t="s">
        <v>8730</v>
      </c>
      <c r="D71" s="201" t="s">
        <v>8861</v>
      </c>
      <c r="E71" s="201" t="s">
        <v>8862</v>
      </c>
      <c r="F71" s="202">
        <v>4.5</v>
      </c>
      <c r="G71" s="202">
        <f t="shared" si="5"/>
        <v>4.5</v>
      </c>
      <c r="H71" s="203"/>
      <c r="I71" s="204">
        <v>0.33329999999999999</v>
      </c>
      <c r="J71" s="204">
        <f t="shared" si="4"/>
        <v>0.33329999999999999</v>
      </c>
      <c r="K71" s="214">
        <f t="shared" si="2"/>
        <v>1.4998499999999999</v>
      </c>
      <c r="L71" s="207">
        <v>0</v>
      </c>
    </row>
    <row r="72" spans="2:13">
      <c r="B72" s="165" t="s">
        <v>8846</v>
      </c>
      <c r="C72" s="194" t="s">
        <v>8863</v>
      </c>
      <c r="D72" s="194" t="s">
        <v>8863</v>
      </c>
      <c r="E72" s="194"/>
      <c r="F72" s="196">
        <v>10.624999999999998</v>
      </c>
      <c r="G72" s="196">
        <f t="shared" si="5"/>
        <v>10.624999999999998</v>
      </c>
      <c r="H72" s="197"/>
      <c r="I72" s="198">
        <v>0.26508423529411773</v>
      </c>
      <c r="J72" s="198">
        <f t="shared" si="4"/>
        <v>0.26508423529411773</v>
      </c>
      <c r="K72" s="199">
        <f t="shared" si="2"/>
        <v>2.8165200000000006</v>
      </c>
      <c r="L72" s="200">
        <f>SUM(L73:L79)</f>
        <v>1</v>
      </c>
    </row>
    <row r="73" spans="2:13" outlineLevel="1">
      <c r="B73" t="s">
        <v>8846</v>
      </c>
      <c r="C73" s="201" t="s">
        <v>8863</v>
      </c>
      <c r="D73" s="201" t="s">
        <v>8864</v>
      </c>
      <c r="E73" s="201" t="s">
        <v>8743</v>
      </c>
      <c r="F73" s="202">
        <v>11.5</v>
      </c>
      <c r="G73" s="202">
        <f t="shared" si="5"/>
        <v>11.5</v>
      </c>
      <c r="H73" s="203"/>
      <c r="I73" s="204">
        <v>0.1696</v>
      </c>
      <c r="J73" s="204">
        <f t="shared" si="4"/>
        <v>0.1696</v>
      </c>
      <c r="K73" s="214">
        <f t="shared" si="2"/>
        <v>1.9503999999999999</v>
      </c>
      <c r="L73" s="207">
        <v>0.2</v>
      </c>
    </row>
    <row r="74" spans="2:13" outlineLevel="1">
      <c r="B74" t="s">
        <v>8846</v>
      </c>
      <c r="C74" s="201" t="s">
        <v>8863</v>
      </c>
      <c r="D74" s="201" t="s">
        <v>8864</v>
      </c>
      <c r="E74" s="201" t="s">
        <v>8737</v>
      </c>
      <c r="F74" s="202">
        <v>5.6</v>
      </c>
      <c r="G74" s="202">
        <f t="shared" si="5"/>
        <v>5.6</v>
      </c>
      <c r="H74" s="203"/>
      <c r="I74" s="204">
        <v>0.37680000000000002</v>
      </c>
      <c r="J74" s="204">
        <f t="shared" si="4"/>
        <v>0.37680000000000002</v>
      </c>
      <c r="K74" s="214">
        <f t="shared" si="2"/>
        <v>2.11008</v>
      </c>
      <c r="L74" s="207">
        <v>0.4</v>
      </c>
    </row>
    <row r="75" spans="2:13" outlineLevel="1">
      <c r="B75" t="s">
        <v>8846</v>
      </c>
      <c r="C75" s="201" t="s">
        <v>8863</v>
      </c>
      <c r="D75" s="201" t="s">
        <v>8864</v>
      </c>
      <c r="E75" s="201" t="s">
        <v>8738</v>
      </c>
      <c r="F75" s="202">
        <v>11.7</v>
      </c>
      <c r="G75" s="202">
        <f t="shared" si="5"/>
        <v>11.7</v>
      </c>
      <c r="H75" s="203"/>
      <c r="I75" s="204">
        <v>0.41620000000000001</v>
      </c>
      <c r="J75" s="204">
        <f t="shared" si="4"/>
        <v>0.41620000000000001</v>
      </c>
      <c r="K75" s="214">
        <f t="shared" si="2"/>
        <v>4.8695399999999998</v>
      </c>
      <c r="L75" s="207">
        <v>0.2</v>
      </c>
    </row>
    <row r="76" spans="2:13" outlineLevel="1">
      <c r="B76" t="s">
        <v>8846</v>
      </c>
      <c r="C76" s="201" t="s">
        <v>8863</v>
      </c>
      <c r="D76" s="201" t="s">
        <v>8864</v>
      </c>
      <c r="E76" s="201" t="s">
        <v>8739</v>
      </c>
      <c r="F76" s="202">
        <v>20.6</v>
      </c>
      <c r="G76" s="202">
        <f t="shared" si="5"/>
        <v>20.6</v>
      </c>
      <c r="H76" s="203"/>
      <c r="I76" s="204">
        <v>0.2</v>
      </c>
      <c r="J76" s="204">
        <f t="shared" si="4"/>
        <v>0.2</v>
      </c>
      <c r="K76" s="214">
        <f t="shared" si="2"/>
        <v>4.12</v>
      </c>
      <c r="L76" s="207">
        <v>0.1</v>
      </c>
    </row>
    <row r="77" spans="2:13" outlineLevel="1">
      <c r="B77" t="s">
        <v>8846</v>
      </c>
      <c r="C77" s="201" t="s">
        <v>8863</v>
      </c>
      <c r="D77" s="201" t="s">
        <v>8864</v>
      </c>
      <c r="E77" s="201" t="s">
        <v>8740</v>
      </c>
      <c r="F77" s="202">
        <v>28.1</v>
      </c>
      <c r="G77" s="202">
        <f t="shared" si="5"/>
        <v>28.1</v>
      </c>
      <c r="H77" s="203"/>
      <c r="I77" s="204">
        <v>0.1</v>
      </c>
      <c r="J77" s="204">
        <f t="shared" si="4"/>
        <v>0.1</v>
      </c>
      <c r="K77" s="214">
        <f t="shared" si="2"/>
        <v>2.8100000000000005</v>
      </c>
      <c r="L77" s="207">
        <v>0.05</v>
      </c>
    </row>
    <row r="78" spans="2:13" outlineLevel="1">
      <c r="B78" t="s">
        <v>8846</v>
      </c>
      <c r="C78" s="201" t="s">
        <v>8863</v>
      </c>
      <c r="D78" s="201" t="s">
        <v>8865</v>
      </c>
      <c r="E78" s="201" t="s">
        <v>8741</v>
      </c>
      <c r="F78" s="202">
        <v>3.7</v>
      </c>
      <c r="G78" s="202">
        <f t="shared" si="5"/>
        <v>3.7</v>
      </c>
      <c r="H78" s="203"/>
      <c r="I78" s="204">
        <v>0.2</v>
      </c>
      <c r="J78" s="204">
        <f t="shared" si="4"/>
        <v>0.2</v>
      </c>
      <c r="K78" s="214">
        <f t="shared" si="2"/>
        <v>0.7400000000000001</v>
      </c>
      <c r="L78" s="207">
        <v>2.5000000000000001E-2</v>
      </c>
    </row>
    <row r="79" spans="2:13" outlineLevel="1">
      <c r="B79" t="s">
        <v>8846</v>
      </c>
      <c r="C79" s="201" t="s">
        <v>8863</v>
      </c>
      <c r="D79" s="201" t="s">
        <v>8865</v>
      </c>
      <c r="E79" s="201" t="s">
        <v>8742</v>
      </c>
      <c r="F79" s="202">
        <v>7.5</v>
      </c>
      <c r="G79" s="202">
        <f t="shared" si="5"/>
        <v>7.5</v>
      </c>
      <c r="H79" s="203"/>
      <c r="I79" s="204">
        <v>0.2</v>
      </c>
      <c r="J79" s="204">
        <f t="shared" si="4"/>
        <v>0.2</v>
      </c>
      <c r="K79" s="214">
        <f t="shared" si="2"/>
        <v>1.5</v>
      </c>
      <c r="L79" s="207">
        <v>2.5000000000000001E-2</v>
      </c>
    </row>
    <row r="80" spans="2:13">
      <c r="B80" s="165" t="s">
        <v>8846</v>
      </c>
      <c r="C80" s="194" t="s">
        <v>8866</v>
      </c>
      <c r="D80" s="194" t="s">
        <v>8866</v>
      </c>
      <c r="E80" s="194"/>
      <c r="F80" s="196">
        <v>10.18</v>
      </c>
      <c r="G80" s="196">
        <f t="shared" si="5"/>
        <v>10.18</v>
      </c>
      <c r="H80" s="197"/>
      <c r="I80" s="198">
        <v>0.26562082514734775</v>
      </c>
      <c r="J80" s="198">
        <f t="shared" si="4"/>
        <v>0.26562082514734775</v>
      </c>
      <c r="K80" s="199">
        <f t="shared" si="2"/>
        <v>2.7040199999999999</v>
      </c>
      <c r="L80" s="200">
        <f>SUM(L81:L85)</f>
        <v>1</v>
      </c>
    </row>
    <row r="81" spans="2:12" outlineLevel="1">
      <c r="B81" t="s">
        <v>8846</v>
      </c>
      <c r="C81" s="201" t="s">
        <v>8866</v>
      </c>
      <c r="D81" s="201" t="s">
        <v>8867</v>
      </c>
      <c r="E81" s="201" t="s">
        <v>8727</v>
      </c>
      <c r="F81" s="202">
        <v>2</v>
      </c>
      <c r="G81" s="202">
        <f t="shared" si="5"/>
        <v>2</v>
      </c>
      <c r="H81" s="203"/>
      <c r="I81" s="204">
        <v>0.3</v>
      </c>
      <c r="J81" s="204">
        <f t="shared" si="4"/>
        <v>0.3</v>
      </c>
      <c r="K81" s="214">
        <f t="shared" si="2"/>
        <v>0.6</v>
      </c>
      <c r="L81" s="207">
        <v>0.2</v>
      </c>
    </row>
    <row r="82" spans="2:12" outlineLevel="1">
      <c r="B82" t="s">
        <v>8846</v>
      </c>
      <c r="C82" s="201" t="s">
        <v>8866</v>
      </c>
      <c r="D82" s="201" t="s">
        <v>8868</v>
      </c>
      <c r="E82" s="201" t="s">
        <v>8728</v>
      </c>
      <c r="F82" s="202">
        <v>30</v>
      </c>
      <c r="G82" s="202">
        <f t="shared" si="5"/>
        <v>30</v>
      </c>
      <c r="H82" s="203"/>
      <c r="I82" s="204">
        <v>0.3</v>
      </c>
      <c r="J82" s="204">
        <f t="shared" si="4"/>
        <v>0.3</v>
      </c>
      <c r="K82" s="214">
        <f t="shared" ref="K82:K91" si="6">J82*G82</f>
        <v>9</v>
      </c>
      <c r="L82" s="207">
        <v>0.2</v>
      </c>
    </row>
    <row r="83" spans="2:12" outlineLevel="1">
      <c r="B83" t="s">
        <v>8846</v>
      </c>
      <c r="C83" s="201" t="s">
        <v>8866</v>
      </c>
      <c r="D83" s="201" t="s">
        <v>8869</v>
      </c>
      <c r="E83" s="201" t="s">
        <v>8870</v>
      </c>
      <c r="F83" s="202">
        <v>13.1</v>
      </c>
      <c r="G83" s="202">
        <f t="shared" si="5"/>
        <v>13.1</v>
      </c>
      <c r="H83" s="203"/>
      <c r="I83" s="204">
        <v>0.2</v>
      </c>
      <c r="J83" s="204">
        <f t="shared" si="4"/>
        <v>0.2</v>
      </c>
      <c r="K83" s="214">
        <f t="shared" si="6"/>
        <v>2.62</v>
      </c>
      <c r="L83" s="207">
        <v>0.2</v>
      </c>
    </row>
    <row r="84" spans="2:12" outlineLevel="1">
      <c r="B84" t="s">
        <v>8846</v>
      </c>
      <c r="C84" s="201" t="s">
        <v>8866</v>
      </c>
      <c r="D84" s="201" t="s">
        <v>8865</v>
      </c>
      <c r="E84" s="201" t="s">
        <v>8871</v>
      </c>
      <c r="F84" s="202">
        <v>2.8</v>
      </c>
      <c r="G84" s="202">
        <f t="shared" si="5"/>
        <v>2.8</v>
      </c>
      <c r="H84" s="203"/>
      <c r="I84" s="204">
        <v>0.2</v>
      </c>
      <c r="J84" s="204">
        <f t="shared" si="4"/>
        <v>0.2</v>
      </c>
      <c r="K84" s="214">
        <f t="shared" si="6"/>
        <v>0.55999999999999994</v>
      </c>
      <c r="L84" s="207">
        <v>0.2</v>
      </c>
    </row>
    <row r="85" spans="2:12" outlineLevel="1">
      <c r="B85" t="s">
        <v>8846</v>
      </c>
      <c r="C85" s="201" t="s">
        <v>8866</v>
      </c>
      <c r="D85" s="201" t="s">
        <v>8872</v>
      </c>
      <c r="E85" s="201" t="s">
        <v>8731</v>
      </c>
      <c r="F85" s="202">
        <v>3</v>
      </c>
      <c r="G85" s="202">
        <f t="shared" si="5"/>
        <v>3</v>
      </c>
      <c r="H85" s="203"/>
      <c r="I85" s="204">
        <v>0.2467</v>
      </c>
      <c r="J85" s="204">
        <f t="shared" si="4"/>
        <v>0.2467</v>
      </c>
      <c r="K85" s="214">
        <f t="shared" si="6"/>
        <v>0.74009999999999998</v>
      </c>
      <c r="L85" s="207">
        <v>0.2</v>
      </c>
    </row>
    <row r="86" spans="2:12">
      <c r="B86" s="165" t="s">
        <v>8846</v>
      </c>
      <c r="C86" s="194" t="s">
        <v>8873</v>
      </c>
      <c r="D86" s="194" t="s">
        <v>8873</v>
      </c>
      <c r="E86" s="194"/>
      <c r="F86" s="196">
        <v>64.493333333333339</v>
      </c>
      <c r="G86" s="196">
        <f t="shared" si="5"/>
        <v>64.493333333333339</v>
      </c>
      <c r="H86" s="197"/>
      <c r="I86" s="198">
        <v>0.31379987595617115</v>
      </c>
      <c r="J86" s="198">
        <f t="shared" si="4"/>
        <v>0.31379987595617115</v>
      </c>
      <c r="K86" s="199">
        <f t="shared" si="6"/>
        <v>20.238</v>
      </c>
      <c r="L86" s="200">
        <f>SUM(L87:L91)</f>
        <v>1</v>
      </c>
    </row>
    <row r="87" spans="2:12" outlineLevel="1">
      <c r="B87" t="s">
        <v>8846</v>
      </c>
      <c r="C87" s="201" t="s">
        <v>8873</v>
      </c>
      <c r="D87" s="201" t="s">
        <v>8874</v>
      </c>
      <c r="E87" s="201" t="s">
        <v>8875</v>
      </c>
      <c r="F87" s="202">
        <v>10</v>
      </c>
      <c r="G87" s="202">
        <f t="shared" si="5"/>
        <v>10</v>
      </c>
      <c r="H87" s="203"/>
      <c r="I87" s="204">
        <v>0.745</v>
      </c>
      <c r="J87" s="204">
        <f t="shared" si="4"/>
        <v>0.745</v>
      </c>
      <c r="K87" s="214">
        <f t="shared" si="6"/>
        <v>7.45</v>
      </c>
      <c r="L87" s="207">
        <v>0.2</v>
      </c>
    </row>
    <row r="88" spans="2:12" outlineLevel="1">
      <c r="B88" t="s">
        <v>8846</v>
      </c>
      <c r="C88" s="201" t="s">
        <v>8873</v>
      </c>
      <c r="D88" s="201" t="s">
        <v>8876</v>
      </c>
      <c r="E88" s="201" t="s">
        <v>8877</v>
      </c>
      <c r="F88" s="202">
        <v>41.658333333333331</v>
      </c>
      <c r="G88" s="202">
        <f t="shared" si="5"/>
        <v>41.658333333333331</v>
      </c>
      <c r="H88" s="203"/>
      <c r="I88" s="204">
        <v>0.3</v>
      </c>
      <c r="J88" s="204">
        <f t="shared" si="4"/>
        <v>0.3</v>
      </c>
      <c r="K88" s="214">
        <f t="shared" si="6"/>
        <v>12.497499999999999</v>
      </c>
      <c r="L88" s="207">
        <v>0.4</v>
      </c>
    </row>
    <row r="89" spans="2:12" outlineLevel="1">
      <c r="B89" t="s">
        <v>8846</v>
      </c>
      <c r="C89" s="201" t="s">
        <v>8873</v>
      </c>
      <c r="D89" s="201" t="s">
        <v>8876</v>
      </c>
      <c r="E89" s="201" t="s">
        <v>8878</v>
      </c>
      <c r="F89" s="202">
        <v>83.325000000000003</v>
      </c>
      <c r="G89" s="202">
        <f t="shared" si="5"/>
        <v>83.325000000000003</v>
      </c>
      <c r="H89" s="203"/>
      <c r="I89" s="204">
        <v>0.3</v>
      </c>
      <c r="J89" s="204">
        <f t="shared" si="4"/>
        <v>0.3</v>
      </c>
      <c r="K89" s="214">
        <f t="shared" si="6"/>
        <v>24.997499999999999</v>
      </c>
      <c r="L89" s="207">
        <v>0.2</v>
      </c>
    </row>
    <row r="90" spans="2:12" outlineLevel="1">
      <c r="B90" t="s">
        <v>8846</v>
      </c>
      <c r="C90" s="201" t="s">
        <v>8873</v>
      </c>
      <c r="D90" s="201" t="s">
        <v>8876</v>
      </c>
      <c r="E90" s="201" t="s">
        <v>8879</v>
      </c>
      <c r="F90" s="202">
        <v>124.99166666666667</v>
      </c>
      <c r="G90" s="202">
        <f t="shared" si="5"/>
        <v>124.99166666666667</v>
      </c>
      <c r="H90" s="203"/>
      <c r="I90" s="204">
        <v>0.3</v>
      </c>
      <c r="J90" s="204">
        <f t="shared" si="4"/>
        <v>0.3</v>
      </c>
      <c r="K90" s="214">
        <f t="shared" si="6"/>
        <v>37.497500000000002</v>
      </c>
      <c r="L90" s="207">
        <v>0.1</v>
      </c>
    </row>
    <row r="91" spans="2:12" outlineLevel="1">
      <c r="B91" t="s">
        <v>8846</v>
      </c>
      <c r="C91" s="201" t="s">
        <v>8873</v>
      </c>
      <c r="D91" s="201" t="s">
        <v>8876</v>
      </c>
      <c r="E91" s="201" t="s">
        <v>8880</v>
      </c>
      <c r="F91" s="202">
        <v>166.65833333333333</v>
      </c>
      <c r="G91" s="202">
        <f t="shared" si="5"/>
        <v>166.65833333333333</v>
      </c>
      <c r="H91" s="203"/>
      <c r="I91" s="204">
        <v>0.3</v>
      </c>
      <c r="J91" s="204">
        <f t="shared" si="4"/>
        <v>0.3</v>
      </c>
      <c r="K91" s="214">
        <f t="shared" si="6"/>
        <v>49.997499999999995</v>
      </c>
      <c r="L91" s="207">
        <v>0.1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A87C2-EC1E-4620-8F2F-45AD659FFDC7}">
  <dimension ref="A1:S87"/>
  <sheetViews>
    <sheetView showGridLines="0" zoomScale="86" workbookViewId="0">
      <selection activeCell="B5" sqref="B5"/>
    </sheetView>
  </sheetViews>
  <sheetFormatPr defaultRowHeight="14.5"/>
  <cols>
    <col min="1" max="1" width="5.81640625" bestFit="1" customWidth="1"/>
    <col min="3" max="3" width="9.453125" bestFit="1" customWidth="1"/>
    <col min="4" max="4" width="7.1796875" bestFit="1" customWidth="1"/>
    <col min="5" max="5" width="16.81640625" bestFit="1" customWidth="1"/>
    <col min="6" max="6" width="9.1796875" bestFit="1" customWidth="1"/>
    <col min="7" max="7" width="9" bestFit="1" customWidth="1"/>
    <col min="8" max="8" width="9.08984375" customWidth="1"/>
    <col min="9" max="9" width="10.81640625" bestFit="1" customWidth="1"/>
    <col min="11" max="11" width="7.453125" bestFit="1" customWidth="1"/>
    <col min="12" max="13" width="9.1796875" bestFit="1" customWidth="1"/>
    <col min="14" max="14" width="8.54296875" bestFit="1" customWidth="1"/>
    <col min="15" max="15" width="9.1796875" bestFit="1" customWidth="1"/>
    <col min="16" max="16" width="10.453125" bestFit="1" customWidth="1"/>
    <col min="17" max="17" width="8.81640625" bestFit="1" customWidth="1"/>
    <col min="18" max="18" width="11.1796875" bestFit="1" customWidth="1"/>
  </cols>
  <sheetData>
    <row r="1" spans="1:19">
      <c r="A1" s="238" t="s">
        <v>390</v>
      </c>
      <c r="B1" s="237" t="s">
        <v>8881</v>
      </c>
      <c r="C1" s="237" t="s">
        <v>8882</v>
      </c>
      <c r="D1" s="237" t="s">
        <v>8883</v>
      </c>
      <c r="E1" s="237" t="s">
        <v>8884</v>
      </c>
      <c r="F1" s="237" t="s">
        <v>8885</v>
      </c>
      <c r="G1" s="237" t="s">
        <v>8886</v>
      </c>
      <c r="H1" s="237" t="s">
        <v>8887</v>
      </c>
      <c r="I1" s="237" t="s">
        <v>8888</v>
      </c>
      <c r="J1" s="237" t="s">
        <v>8889</v>
      </c>
      <c r="K1" s="237" t="s">
        <v>8890</v>
      </c>
      <c r="L1" s="237" t="s">
        <v>8891</v>
      </c>
      <c r="M1" s="237" t="s">
        <v>8892</v>
      </c>
      <c r="N1" s="237" t="s">
        <v>8893</v>
      </c>
      <c r="O1" s="237" t="s">
        <v>8894</v>
      </c>
      <c r="P1" s="237" t="s">
        <v>8895</v>
      </c>
      <c r="Q1" s="237" t="s">
        <v>8896</v>
      </c>
      <c r="R1" s="237" t="s">
        <v>8897</v>
      </c>
      <c r="S1" s="236" t="s">
        <v>8898</v>
      </c>
    </row>
    <row r="2" spans="1:19">
      <c r="A2" s="129" t="s">
        <v>8899</v>
      </c>
      <c r="B2" s="233" t="s">
        <v>8900</v>
      </c>
      <c r="C2" s="233" t="s">
        <v>8901</v>
      </c>
      <c r="D2" s="233" t="s">
        <v>8902</v>
      </c>
      <c r="E2" s="233" t="s">
        <v>8903</v>
      </c>
      <c r="F2" s="233" t="s">
        <v>8904</v>
      </c>
      <c r="G2" s="234">
        <v>1074</v>
      </c>
      <c r="H2" s="234">
        <v>1074</v>
      </c>
      <c r="I2" s="235">
        <v>45412</v>
      </c>
      <c r="J2" s="233" t="s">
        <v>8905</v>
      </c>
      <c r="K2" s="233">
        <v>28223</v>
      </c>
      <c r="L2" s="233" t="s">
        <v>196</v>
      </c>
      <c r="M2" s="233" t="s">
        <v>152</v>
      </c>
      <c r="N2" s="233" t="s">
        <v>8906</v>
      </c>
      <c r="O2" s="233" t="s">
        <v>762</v>
      </c>
      <c r="P2" s="234">
        <v>348393</v>
      </c>
      <c r="Q2" s="233">
        <v>4741</v>
      </c>
      <c r="R2" s="233" t="s">
        <v>8907</v>
      </c>
      <c r="S2" s="26" t="s">
        <v>8908</v>
      </c>
    </row>
    <row r="3" spans="1:19">
      <c r="A3" s="129" t="s">
        <v>8909</v>
      </c>
      <c r="B3" s="139" t="s">
        <v>8910</v>
      </c>
      <c r="C3" s="139" t="s">
        <v>8911</v>
      </c>
      <c r="D3" s="139" t="s">
        <v>8902</v>
      </c>
      <c r="E3" s="139" t="s">
        <v>8912</v>
      </c>
      <c r="F3" s="139" t="s">
        <v>8913</v>
      </c>
      <c r="G3" s="232">
        <v>1543</v>
      </c>
      <c r="H3" s="232">
        <v>2053</v>
      </c>
      <c r="I3" s="231">
        <v>45382</v>
      </c>
      <c r="J3" s="139" t="s">
        <v>8914</v>
      </c>
      <c r="K3" s="139">
        <v>28224</v>
      </c>
      <c r="L3" s="139" t="s">
        <v>196</v>
      </c>
      <c r="M3" s="139" t="s">
        <v>152</v>
      </c>
      <c r="N3" s="139" t="s">
        <v>8906</v>
      </c>
      <c r="O3" s="139" t="s">
        <v>762</v>
      </c>
      <c r="P3" s="232">
        <v>306032</v>
      </c>
      <c r="Q3" s="139">
        <v>4651</v>
      </c>
      <c r="R3" s="139" t="s">
        <v>8915</v>
      </c>
      <c r="S3" s="26" t="s">
        <v>762</v>
      </c>
    </row>
    <row r="4" spans="1:19">
      <c r="A4" s="129" t="s">
        <v>8916</v>
      </c>
      <c r="B4" s="139" t="s">
        <v>6482</v>
      </c>
      <c r="C4" s="139" t="s">
        <v>6483</v>
      </c>
      <c r="D4" s="139" t="s">
        <v>8902</v>
      </c>
      <c r="E4" s="139" t="s">
        <v>8917</v>
      </c>
      <c r="F4" s="139"/>
      <c r="G4" s="139">
        <v>244</v>
      </c>
      <c r="H4" s="139">
        <v>244</v>
      </c>
      <c r="I4" s="231">
        <v>45657</v>
      </c>
      <c r="J4" s="139" t="s">
        <v>6484</v>
      </c>
      <c r="K4" s="139">
        <v>28223</v>
      </c>
      <c r="L4" s="139" t="s">
        <v>196</v>
      </c>
      <c r="M4" s="139" t="s">
        <v>152</v>
      </c>
      <c r="N4" s="139" t="s">
        <v>8906</v>
      </c>
      <c r="O4" s="139" t="s">
        <v>762</v>
      </c>
      <c r="P4" s="232">
        <v>51742</v>
      </c>
      <c r="Q4" s="139">
        <v>4651</v>
      </c>
      <c r="R4" s="139" t="s">
        <v>8915</v>
      </c>
      <c r="S4" s="26" t="s">
        <v>8908</v>
      </c>
    </row>
    <row r="5" spans="1:19">
      <c r="A5" s="129" t="s">
        <v>8918</v>
      </c>
      <c r="B5" s="139" t="s">
        <v>8919</v>
      </c>
      <c r="C5" s="139" t="s">
        <v>8920</v>
      </c>
      <c r="D5" s="139" t="s">
        <v>8902</v>
      </c>
      <c r="E5" s="139" t="s">
        <v>8921</v>
      </c>
      <c r="F5" s="139" t="s">
        <v>8922</v>
      </c>
      <c r="G5" s="139">
        <v>110</v>
      </c>
      <c r="H5" s="139">
        <v>134</v>
      </c>
      <c r="I5" s="231">
        <v>45657</v>
      </c>
      <c r="J5" s="139" t="s">
        <v>8923</v>
      </c>
      <c r="K5" s="139">
        <v>28223</v>
      </c>
      <c r="L5" s="139" t="s">
        <v>196</v>
      </c>
      <c r="M5" s="139" t="s">
        <v>152</v>
      </c>
      <c r="N5" s="139" t="s">
        <v>8906</v>
      </c>
      <c r="O5" s="139" t="s">
        <v>762</v>
      </c>
      <c r="P5" s="232">
        <v>32064</v>
      </c>
      <c r="Q5" s="139">
        <v>6209</v>
      </c>
      <c r="R5" s="139" t="s">
        <v>8924</v>
      </c>
      <c r="S5" s="26" t="s">
        <v>762</v>
      </c>
    </row>
    <row r="6" spans="1:19">
      <c r="A6" s="129" t="s">
        <v>8925</v>
      </c>
      <c r="B6" s="139" t="s">
        <v>8926</v>
      </c>
      <c r="C6" s="139" t="s">
        <v>8927</v>
      </c>
      <c r="D6" s="139" t="s">
        <v>8902</v>
      </c>
      <c r="E6" s="139" t="s">
        <v>8928</v>
      </c>
      <c r="F6" s="139" t="s">
        <v>8929</v>
      </c>
      <c r="G6" s="139">
        <v>138</v>
      </c>
      <c r="H6" s="139">
        <v>138</v>
      </c>
      <c r="I6" s="231">
        <v>45382</v>
      </c>
      <c r="J6" s="139" t="s">
        <v>8930</v>
      </c>
      <c r="K6" s="139">
        <v>28223</v>
      </c>
      <c r="L6" s="139" t="s">
        <v>196</v>
      </c>
      <c r="M6" s="139" t="s">
        <v>152</v>
      </c>
      <c r="N6" s="139" t="s">
        <v>8906</v>
      </c>
      <c r="O6" s="139" t="s">
        <v>762</v>
      </c>
      <c r="P6" s="232">
        <v>24103</v>
      </c>
      <c r="Q6" s="139">
        <v>4651</v>
      </c>
      <c r="R6" s="139" t="s">
        <v>8915</v>
      </c>
      <c r="S6" s="26" t="s">
        <v>8908</v>
      </c>
    </row>
    <row r="7" spans="1:19">
      <c r="A7" s="129" t="s">
        <v>8931</v>
      </c>
      <c r="B7" s="139" t="s">
        <v>8932</v>
      </c>
      <c r="C7" s="139" t="s">
        <v>8933</v>
      </c>
      <c r="D7" s="139" t="s">
        <v>8902</v>
      </c>
      <c r="E7" s="139" t="s">
        <v>8934</v>
      </c>
      <c r="F7" s="139" t="s">
        <v>8935</v>
      </c>
      <c r="G7" s="139">
        <v>300</v>
      </c>
      <c r="H7" s="139">
        <v>291</v>
      </c>
      <c r="I7" s="231">
        <v>45657</v>
      </c>
      <c r="J7" s="139" t="s">
        <v>8936</v>
      </c>
      <c r="K7" s="139">
        <v>28223</v>
      </c>
      <c r="L7" s="139" t="s">
        <v>196</v>
      </c>
      <c r="M7" s="139" t="s">
        <v>152</v>
      </c>
      <c r="N7" s="139" t="s">
        <v>8906</v>
      </c>
      <c r="O7" s="139" t="s">
        <v>762</v>
      </c>
      <c r="P7" s="232">
        <v>20626</v>
      </c>
      <c r="Q7" s="139">
        <v>6209</v>
      </c>
      <c r="R7" s="139" t="s">
        <v>8924</v>
      </c>
      <c r="S7" s="26" t="s">
        <v>762</v>
      </c>
    </row>
    <row r="8" spans="1:19">
      <c r="A8" s="129" t="s">
        <v>8937</v>
      </c>
      <c r="B8" s="139" t="s">
        <v>8938</v>
      </c>
      <c r="C8" s="139" t="s">
        <v>8939</v>
      </c>
      <c r="D8" s="139" t="s">
        <v>8902</v>
      </c>
      <c r="E8" s="139" t="s">
        <v>8940</v>
      </c>
      <c r="F8" s="139" t="s">
        <v>8941</v>
      </c>
      <c r="G8" s="139">
        <v>77</v>
      </c>
      <c r="H8" s="139">
        <v>77</v>
      </c>
      <c r="I8" s="231">
        <v>45657</v>
      </c>
      <c r="J8" s="139" t="s">
        <v>8942</v>
      </c>
      <c r="K8" s="139">
        <v>28223</v>
      </c>
      <c r="L8" s="139" t="s">
        <v>196</v>
      </c>
      <c r="M8" s="139" t="s">
        <v>152</v>
      </c>
      <c r="N8" s="139" t="s">
        <v>8906</v>
      </c>
      <c r="O8" s="139" t="s">
        <v>762</v>
      </c>
      <c r="P8" s="232">
        <v>15284</v>
      </c>
      <c r="Q8" s="139">
        <v>6209</v>
      </c>
      <c r="R8" s="139" t="s">
        <v>8924</v>
      </c>
      <c r="S8" s="26" t="s">
        <v>8908</v>
      </c>
    </row>
    <row r="9" spans="1:19">
      <c r="A9" s="129" t="s">
        <v>8943</v>
      </c>
      <c r="B9" s="139" t="s">
        <v>3878</v>
      </c>
      <c r="C9" s="139" t="s">
        <v>3883</v>
      </c>
      <c r="D9" s="139" t="s">
        <v>8902</v>
      </c>
      <c r="E9" s="139" t="s">
        <v>8944</v>
      </c>
      <c r="F9" s="139" t="s">
        <v>3880</v>
      </c>
      <c r="G9" s="139">
        <v>23</v>
      </c>
      <c r="H9" s="139">
        <v>23</v>
      </c>
      <c r="I9" s="231">
        <v>45291</v>
      </c>
      <c r="J9" s="139" t="s">
        <v>3884</v>
      </c>
      <c r="K9" s="139">
        <v>28224</v>
      </c>
      <c r="L9" s="139" t="s">
        <v>196</v>
      </c>
      <c r="M9" s="139" t="s">
        <v>152</v>
      </c>
      <c r="N9" s="139" t="s">
        <v>8906</v>
      </c>
      <c r="O9" s="139" t="s">
        <v>762</v>
      </c>
      <c r="P9" s="232">
        <v>12248</v>
      </c>
      <c r="Q9" s="139">
        <v>6209</v>
      </c>
      <c r="R9" s="139" t="s">
        <v>8924</v>
      </c>
      <c r="S9" s="26" t="s">
        <v>8908</v>
      </c>
    </row>
    <row r="10" spans="1:19">
      <c r="A10" s="129" t="s">
        <v>8945</v>
      </c>
      <c r="B10" s="139" t="s">
        <v>8946</v>
      </c>
      <c r="C10" s="139" t="s">
        <v>8947</v>
      </c>
      <c r="D10" s="139" t="s">
        <v>8902</v>
      </c>
      <c r="E10" s="139" t="s">
        <v>8948</v>
      </c>
      <c r="F10" s="139"/>
      <c r="G10" s="139">
        <v>4</v>
      </c>
      <c r="H10" s="139">
        <v>4</v>
      </c>
      <c r="I10" s="231">
        <v>45657</v>
      </c>
      <c r="J10" s="139" t="s">
        <v>8949</v>
      </c>
      <c r="K10" s="139">
        <v>28224</v>
      </c>
      <c r="L10" s="139" t="s">
        <v>196</v>
      </c>
      <c r="M10" s="139" t="s">
        <v>152</v>
      </c>
      <c r="N10" s="139" t="s">
        <v>8906</v>
      </c>
      <c r="O10" s="139" t="s">
        <v>762</v>
      </c>
      <c r="P10" s="232">
        <v>8042</v>
      </c>
      <c r="Q10" s="139">
        <v>6203</v>
      </c>
      <c r="R10" s="139" t="s">
        <v>8950</v>
      </c>
      <c r="S10" s="26" t="s">
        <v>8908</v>
      </c>
    </row>
    <row r="11" spans="1:19">
      <c r="A11" s="129" t="s">
        <v>8951</v>
      </c>
      <c r="B11" s="139" t="s">
        <v>8952</v>
      </c>
      <c r="C11" s="139" t="s">
        <v>4435</v>
      </c>
      <c r="D11" s="139" t="s">
        <v>8902</v>
      </c>
      <c r="E11" s="139" t="s">
        <v>8953</v>
      </c>
      <c r="F11" s="139" t="s">
        <v>4434</v>
      </c>
      <c r="G11" s="139">
        <v>35</v>
      </c>
      <c r="H11" s="139">
        <v>35</v>
      </c>
      <c r="I11" s="231">
        <v>45657</v>
      </c>
      <c r="J11" s="139" t="s">
        <v>4436</v>
      </c>
      <c r="K11" s="139">
        <v>28224</v>
      </c>
      <c r="L11" s="139" t="s">
        <v>196</v>
      </c>
      <c r="M11" s="139" t="s">
        <v>152</v>
      </c>
      <c r="N11" s="139" t="s">
        <v>8906</v>
      </c>
      <c r="O11" s="139" t="s">
        <v>762</v>
      </c>
      <c r="P11" s="232">
        <v>6188</v>
      </c>
      <c r="Q11" s="139">
        <v>6209</v>
      </c>
      <c r="R11" s="139" t="s">
        <v>8924</v>
      </c>
      <c r="S11" s="26" t="s">
        <v>762</v>
      </c>
    </row>
    <row r="12" spans="1:19">
      <c r="A12" s="129" t="s">
        <v>8954</v>
      </c>
      <c r="B12" s="139" t="s">
        <v>8955</v>
      </c>
      <c r="C12" s="139" t="s">
        <v>8956</v>
      </c>
      <c r="D12" s="139" t="s">
        <v>8902</v>
      </c>
      <c r="E12" s="139" t="s">
        <v>8957</v>
      </c>
      <c r="F12" s="139" t="s">
        <v>4439</v>
      </c>
      <c r="G12" s="139">
        <v>20</v>
      </c>
      <c r="H12" s="139">
        <v>15</v>
      </c>
      <c r="I12" s="231">
        <v>45291</v>
      </c>
      <c r="J12" s="139" t="s">
        <v>8958</v>
      </c>
      <c r="K12" s="139">
        <v>28223</v>
      </c>
      <c r="L12" s="139" t="s">
        <v>196</v>
      </c>
      <c r="M12" s="139" t="s">
        <v>152</v>
      </c>
      <c r="N12" s="139" t="s">
        <v>8906</v>
      </c>
      <c r="O12" s="139" t="s">
        <v>762</v>
      </c>
      <c r="P12" s="232">
        <v>5955</v>
      </c>
      <c r="Q12" s="139">
        <v>4741</v>
      </c>
      <c r="R12" s="139" t="s">
        <v>8907</v>
      </c>
      <c r="S12" s="26" t="s">
        <v>8908</v>
      </c>
    </row>
    <row r="13" spans="1:19">
      <c r="A13" s="129" t="s">
        <v>8959</v>
      </c>
      <c r="B13" s="139" t="s">
        <v>4112</v>
      </c>
      <c r="C13" s="139" t="s">
        <v>4115</v>
      </c>
      <c r="D13" s="139" t="s">
        <v>8902</v>
      </c>
      <c r="E13" s="139" t="s">
        <v>8960</v>
      </c>
      <c r="F13" s="139" t="s">
        <v>4114</v>
      </c>
      <c r="G13" s="139">
        <v>6</v>
      </c>
      <c r="H13" s="139">
        <v>6</v>
      </c>
      <c r="I13" s="231">
        <v>45291</v>
      </c>
      <c r="J13" s="139" t="s">
        <v>4117</v>
      </c>
      <c r="K13" s="139">
        <v>28224</v>
      </c>
      <c r="L13" s="139" t="s">
        <v>196</v>
      </c>
      <c r="M13" s="139" t="s">
        <v>152</v>
      </c>
      <c r="N13" s="139" t="s">
        <v>8906</v>
      </c>
      <c r="O13" s="139" t="s">
        <v>762</v>
      </c>
      <c r="P13" s="232">
        <v>5365</v>
      </c>
      <c r="Q13" s="139">
        <v>6209</v>
      </c>
      <c r="R13" s="139" t="s">
        <v>8924</v>
      </c>
      <c r="S13" s="26" t="s">
        <v>8908</v>
      </c>
    </row>
    <row r="14" spans="1:19">
      <c r="A14" s="129" t="s">
        <v>8961</v>
      </c>
      <c r="B14" s="139" t="s">
        <v>8962</v>
      </c>
      <c r="C14" s="139" t="s">
        <v>8963</v>
      </c>
      <c r="D14" s="139" t="s">
        <v>8902</v>
      </c>
      <c r="E14" s="139" t="s">
        <v>8964</v>
      </c>
      <c r="F14" s="139" t="s">
        <v>8965</v>
      </c>
      <c r="G14" s="139">
        <v>22</v>
      </c>
      <c r="H14" s="139">
        <v>21</v>
      </c>
      <c r="I14" s="231">
        <v>45657</v>
      </c>
      <c r="J14" s="139" t="s">
        <v>8966</v>
      </c>
      <c r="K14" s="139">
        <v>28223</v>
      </c>
      <c r="L14" s="139" t="s">
        <v>196</v>
      </c>
      <c r="M14" s="139" t="s">
        <v>152</v>
      </c>
      <c r="N14" s="139" t="s">
        <v>8906</v>
      </c>
      <c r="O14" s="139" t="s">
        <v>762</v>
      </c>
      <c r="P14" s="232">
        <v>3807</v>
      </c>
      <c r="Q14" s="139">
        <v>6203</v>
      </c>
      <c r="R14" s="139" t="s">
        <v>8950</v>
      </c>
      <c r="S14" s="26" t="s">
        <v>8908</v>
      </c>
    </row>
    <row r="15" spans="1:19">
      <c r="A15" s="129" t="s">
        <v>8967</v>
      </c>
      <c r="B15" s="139" t="s">
        <v>4438</v>
      </c>
      <c r="C15" s="139" t="s">
        <v>4440</v>
      </c>
      <c r="D15" s="139" t="s">
        <v>8902</v>
      </c>
      <c r="E15" s="139" t="s">
        <v>8968</v>
      </c>
      <c r="F15" s="139" t="s">
        <v>4439</v>
      </c>
      <c r="G15" s="139">
        <v>30</v>
      </c>
      <c r="H15" s="139">
        <v>23</v>
      </c>
      <c r="I15" s="231">
        <v>45657</v>
      </c>
      <c r="J15" s="139" t="s">
        <v>4441</v>
      </c>
      <c r="K15" s="139">
        <v>28223</v>
      </c>
      <c r="L15" s="139" t="s">
        <v>196</v>
      </c>
      <c r="M15" s="139" t="s">
        <v>152</v>
      </c>
      <c r="N15" s="139" t="s">
        <v>8906</v>
      </c>
      <c r="O15" s="139" t="s">
        <v>762</v>
      </c>
      <c r="P15" s="232">
        <v>3766</v>
      </c>
      <c r="Q15" s="139">
        <v>6209</v>
      </c>
      <c r="R15" s="139" t="s">
        <v>8924</v>
      </c>
      <c r="S15" s="26" t="s">
        <v>8908</v>
      </c>
    </row>
    <row r="16" spans="1:19">
      <c r="A16" s="129" t="s">
        <v>8969</v>
      </c>
      <c r="B16" s="139" t="s">
        <v>8970</v>
      </c>
      <c r="C16" s="139" t="s">
        <v>8971</v>
      </c>
      <c r="D16" s="139" t="s">
        <v>8902</v>
      </c>
      <c r="E16" s="139" t="s">
        <v>8972</v>
      </c>
      <c r="F16" s="139" t="s">
        <v>8973</v>
      </c>
      <c r="G16" s="139">
        <v>3</v>
      </c>
      <c r="H16" s="139">
        <v>4</v>
      </c>
      <c r="I16" s="231">
        <v>45291</v>
      </c>
      <c r="J16" s="139" t="s">
        <v>8974</v>
      </c>
      <c r="K16" s="139">
        <v>28223</v>
      </c>
      <c r="L16" s="139" t="s">
        <v>196</v>
      </c>
      <c r="M16" s="139" t="s">
        <v>152</v>
      </c>
      <c r="N16" s="139" t="s">
        <v>8906</v>
      </c>
      <c r="O16" s="139" t="s">
        <v>762</v>
      </c>
      <c r="P16" s="232">
        <v>3413</v>
      </c>
      <c r="Q16" s="139">
        <v>4651</v>
      </c>
      <c r="R16" s="139" t="s">
        <v>8915</v>
      </c>
      <c r="S16" s="26" t="s">
        <v>8908</v>
      </c>
    </row>
    <row r="17" spans="1:19">
      <c r="A17" s="129" t="s">
        <v>8975</v>
      </c>
      <c r="B17" s="139" t="s">
        <v>4156</v>
      </c>
      <c r="C17" s="139" t="s">
        <v>4158</v>
      </c>
      <c r="D17" s="139" t="s">
        <v>8902</v>
      </c>
      <c r="E17" s="139" t="s">
        <v>8976</v>
      </c>
      <c r="F17" s="139" t="s">
        <v>4157</v>
      </c>
      <c r="G17" s="139">
        <v>9</v>
      </c>
      <c r="H17" s="139">
        <v>9</v>
      </c>
      <c r="I17" s="231">
        <v>45291</v>
      </c>
      <c r="J17" s="139" t="s">
        <v>4160</v>
      </c>
      <c r="K17" s="139">
        <v>28223</v>
      </c>
      <c r="L17" s="139" t="s">
        <v>196</v>
      </c>
      <c r="M17" s="139" t="s">
        <v>152</v>
      </c>
      <c r="N17" s="139" t="s">
        <v>8906</v>
      </c>
      <c r="O17" s="139" t="s">
        <v>762</v>
      </c>
      <c r="P17" s="232">
        <v>2765</v>
      </c>
      <c r="Q17" s="139">
        <v>6209</v>
      </c>
      <c r="R17" s="139" t="s">
        <v>8924</v>
      </c>
      <c r="S17" s="26" t="s">
        <v>8908</v>
      </c>
    </row>
    <row r="18" spans="1:19">
      <c r="A18" s="129" t="s">
        <v>8977</v>
      </c>
      <c r="B18" s="139" t="s">
        <v>8978</v>
      </c>
      <c r="C18" s="139" t="s">
        <v>8979</v>
      </c>
      <c r="D18" s="139" t="s">
        <v>8902</v>
      </c>
      <c r="E18" s="139" t="s">
        <v>8980</v>
      </c>
      <c r="F18" s="139" t="s">
        <v>8981</v>
      </c>
      <c r="G18" s="139">
        <v>27</v>
      </c>
      <c r="H18" s="139">
        <v>27</v>
      </c>
      <c r="I18" s="231">
        <v>45657</v>
      </c>
      <c r="J18" s="139" t="s">
        <v>8982</v>
      </c>
      <c r="K18" s="139">
        <v>28224</v>
      </c>
      <c r="L18" s="139" t="s">
        <v>196</v>
      </c>
      <c r="M18" s="139" t="s">
        <v>152</v>
      </c>
      <c r="N18" s="139" t="s">
        <v>8906</v>
      </c>
      <c r="O18" s="139" t="s">
        <v>762</v>
      </c>
      <c r="P18" s="232">
        <v>2240</v>
      </c>
      <c r="Q18" s="139">
        <v>6209</v>
      </c>
      <c r="R18" s="139" t="s">
        <v>8924</v>
      </c>
      <c r="S18" s="26" t="s">
        <v>8908</v>
      </c>
    </row>
    <row r="19" spans="1:19">
      <c r="A19" s="129" t="s">
        <v>8983</v>
      </c>
      <c r="B19" s="139" t="s">
        <v>188</v>
      </c>
      <c r="C19" s="139" t="s">
        <v>192</v>
      </c>
      <c r="D19" s="139" t="s">
        <v>8902</v>
      </c>
      <c r="E19" s="139" t="s">
        <v>8984</v>
      </c>
      <c r="F19" s="139" t="s">
        <v>190</v>
      </c>
      <c r="G19" s="139">
        <v>18</v>
      </c>
      <c r="H19" s="139" t="s">
        <v>70</v>
      </c>
      <c r="I19" s="231">
        <v>45382</v>
      </c>
      <c r="J19" s="139" t="s">
        <v>194</v>
      </c>
      <c r="K19" s="139">
        <v>28224</v>
      </c>
      <c r="L19" s="139" t="s">
        <v>196</v>
      </c>
      <c r="M19" s="139" t="s">
        <v>152</v>
      </c>
      <c r="N19" s="139" t="s">
        <v>8906</v>
      </c>
      <c r="O19" s="139" t="s">
        <v>762</v>
      </c>
      <c r="P19" s="232">
        <v>2021</v>
      </c>
      <c r="Q19" s="139">
        <v>6209</v>
      </c>
      <c r="R19" s="139" t="s">
        <v>8924</v>
      </c>
      <c r="S19" s="26" t="s">
        <v>8908</v>
      </c>
    </row>
    <row r="20" spans="1:19">
      <c r="A20" s="129" t="s">
        <v>8985</v>
      </c>
      <c r="B20" s="139" t="s">
        <v>4138</v>
      </c>
      <c r="C20" s="139" t="s">
        <v>4140</v>
      </c>
      <c r="D20" s="139" t="s">
        <v>8902</v>
      </c>
      <c r="E20" s="139" t="s">
        <v>8986</v>
      </c>
      <c r="F20" s="139"/>
      <c r="G20" s="139">
        <v>9</v>
      </c>
      <c r="H20" s="139">
        <v>9</v>
      </c>
      <c r="I20" s="231">
        <v>45657</v>
      </c>
      <c r="J20" s="139" t="s">
        <v>4142</v>
      </c>
      <c r="K20" s="139">
        <v>28224</v>
      </c>
      <c r="L20" s="139" t="s">
        <v>196</v>
      </c>
      <c r="M20" s="139" t="s">
        <v>152</v>
      </c>
      <c r="N20" s="139" t="s">
        <v>8906</v>
      </c>
      <c r="O20" s="139" t="s">
        <v>762</v>
      </c>
      <c r="P20" s="232">
        <v>1601</v>
      </c>
      <c r="Q20" s="139">
        <v>6209</v>
      </c>
      <c r="R20" s="139" t="s">
        <v>8924</v>
      </c>
      <c r="S20" s="26" t="s">
        <v>8908</v>
      </c>
    </row>
    <row r="21" spans="1:19">
      <c r="A21" s="129" t="s">
        <v>8987</v>
      </c>
      <c r="B21" s="139" t="s">
        <v>8988</v>
      </c>
      <c r="C21" s="139" t="s">
        <v>8989</v>
      </c>
      <c r="D21" s="139" t="s">
        <v>8902</v>
      </c>
      <c r="E21" s="139" t="s">
        <v>8990</v>
      </c>
      <c r="F21" s="139"/>
      <c r="G21" s="139">
        <v>16</v>
      </c>
      <c r="H21" s="139">
        <v>16</v>
      </c>
      <c r="I21" s="231">
        <v>45657</v>
      </c>
      <c r="J21" s="139" t="s">
        <v>8991</v>
      </c>
      <c r="K21" s="139">
        <v>28224</v>
      </c>
      <c r="L21" s="139" t="s">
        <v>196</v>
      </c>
      <c r="M21" s="139" t="s">
        <v>152</v>
      </c>
      <c r="N21" s="139" t="s">
        <v>8906</v>
      </c>
      <c r="O21" s="139" t="s">
        <v>762</v>
      </c>
      <c r="P21" s="232">
        <v>1487</v>
      </c>
      <c r="Q21" s="139">
        <v>6209</v>
      </c>
      <c r="R21" s="139" t="s">
        <v>8924</v>
      </c>
      <c r="S21" s="26" t="s">
        <v>8908</v>
      </c>
    </row>
    <row r="22" spans="1:19">
      <c r="A22" s="129" t="s">
        <v>8992</v>
      </c>
      <c r="B22" s="139" t="s">
        <v>4465</v>
      </c>
      <c r="C22" s="139" t="s">
        <v>4470</v>
      </c>
      <c r="D22" s="139" t="s">
        <v>8902</v>
      </c>
      <c r="E22" s="139" t="s">
        <v>8993</v>
      </c>
      <c r="F22" s="139" t="s">
        <v>4467</v>
      </c>
      <c r="G22" s="139">
        <v>14</v>
      </c>
      <c r="H22" s="139">
        <v>14</v>
      </c>
      <c r="I22" s="231">
        <v>45657</v>
      </c>
      <c r="J22" s="139" t="s">
        <v>4471</v>
      </c>
      <c r="K22" s="139">
        <v>28224</v>
      </c>
      <c r="L22" s="139" t="s">
        <v>196</v>
      </c>
      <c r="M22" s="139" t="s">
        <v>152</v>
      </c>
      <c r="N22" s="139" t="s">
        <v>8906</v>
      </c>
      <c r="O22" s="139" t="s">
        <v>762</v>
      </c>
      <c r="P22" s="232">
        <v>1289</v>
      </c>
      <c r="Q22" s="139">
        <v>6209</v>
      </c>
      <c r="R22" s="139" t="s">
        <v>8924</v>
      </c>
      <c r="S22" s="26" t="s">
        <v>8908</v>
      </c>
    </row>
    <row r="23" spans="1:19">
      <c r="A23" s="129" t="s">
        <v>8994</v>
      </c>
      <c r="B23" s="139" t="s">
        <v>8995</v>
      </c>
      <c r="C23" s="139" t="s">
        <v>8996</v>
      </c>
      <c r="D23" s="139" t="s">
        <v>8902</v>
      </c>
      <c r="E23" s="139" t="s">
        <v>8997</v>
      </c>
      <c r="F23" s="139" t="s">
        <v>8998</v>
      </c>
      <c r="G23" s="139">
        <v>9</v>
      </c>
      <c r="H23" s="139">
        <v>12</v>
      </c>
      <c r="I23" s="231">
        <v>45291</v>
      </c>
      <c r="J23" s="139" t="s">
        <v>8999</v>
      </c>
      <c r="K23" s="139">
        <v>28223</v>
      </c>
      <c r="L23" s="139" t="s">
        <v>196</v>
      </c>
      <c r="M23" s="139" t="s">
        <v>152</v>
      </c>
      <c r="N23" s="139" t="s">
        <v>8906</v>
      </c>
      <c r="O23" s="139" t="s">
        <v>762</v>
      </c>
      <c r="P23" s="232">
        <v>1250</v>
      </c>
      <c r="Q23" s="139">
        <v>4741</v>
      </c>
      <c r="R23" s="139" t="s">
        <v>8907</v>
      </c>
      <c r="S23" s="26" t="s">
        <v>762</v>
      </c>
    </row>
    <row r="24" spans="1:19">
      <c r="A24" s="129" t="s">
        <v>9000</v>
      </c>
      <c r="B24" s="139" t="s">
        <v>9001</v>
      </c>
      <c r="C24" s="139" t="s">
        <v>4702</v>
      </c>
      <c r="D24" s="139" t="s">
        <v>8902</v>
      </c>
      <c r="E24" s="139" t="s">
        <v>9002</v>
      </c>
      <c r="F24" s="139" t="s">
        <v>4701</v>
      </c>
      <c r="G24" s="139">
        <v>10</v>
      </c>
      <c r="H24" s="139">
        <v>10</v>
      </c>
      <c r="I24" s="231">
        <v>42369</v>
      </c>
      <c r="J24" s="139"/>
      <c r="K24" s="139">
        <v>28223</v>
      </c>
      <c r="L24" s="139" t="s">
        <v>196</v>
      </c>
      <c r="M24" s="139" t="s">
        <v>152</v>
      </c>
      <c r="N24" s="139" t="s">
        <v>8906</v>
      </c>
      <c r="O24" s="139" t="s">
        <v>762</v>
      </c>
      <c r="P24" s="232">
        <v>1158</v>
      </c>
      <c r="Q24" s="139">
        <v>6209</v>
      </c>
      <c r="R24" s="139" t="s">
        <v>8924</v>
      </c>
      <c r="S24" s="26" t="s">
        <v>8908</v>
      </c>
    </row>
    <row r="25" spans="1:19">
      <c r="A25" s="129" t="s">
        <v>9003</v>
      </c>
      <c r="B25" s="139" t="s">
        <v>9004</v>
      </c>
      <c r="C25" s="139" t="s">
        <v>9005</v>
      </c>
      <c r="D25" s="139" t="s">
        <v>8902</v>
      </c>
      <c r="E25" s="139" t="s">
        <v>9006</v>
      </c>
      <c r="F25" s="139" t="s">
        <v>9007</v>
      </c>
      <c r="G25" s="139">
        <v>5</v>
      </c>
      <c r="H25" s="139">
        <v>5</v>
      </c>
      <c r="I25" s="231">
        <v>45657</v>
      </c>
      <c r="J25" s="139" t="s">
        <v>9008</v>
      </c>
      <c r="K25" s="139">
        <v>28224</v>
      </c>
      <c r="L25" s="139" t="s">
        <v>196</v>
      </c>
      <c r="M25" s="139" t="s">
        <v>152</v>
      </c>
      <c r="N25" s="139" t="s">
        <v>8906</v>
      </c>
      <c r="O25" s="139" t="s">
        <v>762</v>
      </c>
      <c r="P25" s="139">
        <v>913</v>
      </c>
      <c r="Q25" s="139">
        <v>6209</v>
      </c>
      <c r="R25" s="139" t="s">
        <v>8924</v>
      </c>
      <c r="S25" s="26" t="s">
        <v>8908</v>
      </c>
    </row>
    <row r="26" spans="1:19">
      <c r="A26" s="129" t="s">
        <v>9009</v>
      </c>
      <c r="B26" s="139" t="s">
        <v>9010</v>
      </c>
      <c r="C26" s="139" t="s">
        <v>9011</v>
      </c>
      <c r="D26" s="139" t="s">
        <v>8902</v>
      </c>
      <c r="E26" s="139" t="s">
        <v>9012</v>
      </c>
      <c r="F26" s="139" t="s">
        <v>9013</v>
      </c>
      <c r="G26" s="139">
        <v>9</v>
      </c>
      <c r="H26" s="139">
        <v>9</v>
      </c>
      <c r="I26" s="231">
        <v>45291</v>
      </c>
      <c r="J26" s="139"/>
      <c r="K26" s="139">
        <v>28223</v>
      </c>
      <c r="L26" s="139" t="s">
        <v>196</v>
      </c>
      <c r="M26" s="139" t="s">
        <v>152</v>
      </c>
      <c r="N26" s="139" t="s">
        <v>8906</v>
      </c>
      <c r="O26" s="139" t="s">
        <v>762</v>
      </c>
      <c r="P26" s="139">
        <v>804</v>
      </c>
      <c r="Q26" s="139">
        <v>6209</v>
      </c>
      <c r="R26" s="139" t="s">
        <v>8924</v>
      </c>
      <c r="S26" s="26" t="s">
        <v>8908</v>
      </c>
    </row>
    <row r="27" spans="1:19">
      <c r="A27" s="129" t="s">
        <v>9014</v>
      </c>
      <c r="B27" s="139" t="s">
        <v>7722</v>
      </c>
      <c r="C27" s="139" t="s">
        <v>7723</v>
      </c>
      <c r="D27" s="139" t="s">
        <v>8902</v>
      </c>
      <c r="E27" s="139" t="s">
        <v>9015</v>
      </c>
      <c r="F27" s="139"/>
      <c r="G27" s="139">
        <v>24</v>
      </c>
      <c r="H27" s="139">
        <v>24</v>
      </c>
      <c r="I27" s="231">
        <v>45657</v>
      </c>
      <c r="J27" s="139"/>
      <c r="K27" s="139">
        <v>28223</v>
      </c>
      <c r="L27" s="139" t="s">
        <v>196</v>
      </c>
      <c r="M27" s="139" t="s">
        <v>152</v>
      </c>
      <c r="N27" s="139" t="s">
        <v>8906</v>
      </c>
      <c r="O27" s="139" t="s">
        <v>762</v>
      </c>
      <c r="P27" s="139">
        <v>801</v>
      </c>
      <c r="Q27" s="139">
        <v>6203</v>
      </c>
      <c r="R27" s="139" t="s">
        <v>8950</v>
      </c>
      <c r="S27" s="26" t="s">
        <v>8908</v>
      </c>
    </row>
    <row r="28" spans="1:19">
      <c r="A28" s="129" t="s">
        <v>9016</v>
      </c>
      <c r="B28" s="139" t="s">
        <v>9017</v>
      </c>
      <c r="C28" s="139" t="s">
        <v>9018</v>
      </c>
      <c r="D28" s="139" t="s">
        <v>8902</v>
      </c>
      <c r="E28" s="139" t="s">
        <v>9019</v>
      </c>
      <c r="F28" s="139"/>
      <c r="G28" s="139">
        <v>5</v>
      </c>
      <c r="H28" s="139">
        <v>3</v>
      </c>
      <c r="I28" s="231">
        <v>45657</v>
      </c>
      <c r="J28" s="139"/>
      <c r="K28" s="139">
        <v>28223</v>
      </c>
      <c r="L28" s="139" t="s">
        <v>196</v>
      </c>
      <c r="M28" s="139" t="s">
        <v>152</v>
      </c>
      <c r="N28" s="139" t="s">
        <v>8906</v>
      </c>
      <c r="O28" s="139" t="s">
        <v>762</v>
      </c>
      <c r="P28" s="139">
        <v>790</v>
      </c>
      <c r="Q28" s="139">
        <v>4651</v>
      </c>
      <c r="R28" s="139" t="s">
        <v>8915</v>
      </c>
      <c r="S28" s="26" t="s">
        <v>8908</v>
      </c>
    </row>
    <row r="29" spans="1:19">
      <c r="A29" s="129" t="s">
        <v>9020</v>
      </c>
      <c r="B29" s="139" t="s">
        <v>9021</v>
      </c>
      <c r="C29" s="139" t="s">
        <v>9022</v>
      </c>
      <c r="D29" s="139" t="s">
        <v>8902</v>
      </c>
      <c r="E29" s="139" t="s">
        <v>9023</v>
      </c>
      <c r="F29" s="139" t="s">
        <v>9024</v>
      </c>
      <c r="G29" s="139">
        <v>5</v>
      </c>
      <c r="H29" s="139">
        <v>5</v>
      </c>
      <c r="I29" s="231">
        <v>45657</v>
      </c>
      <c r="J29" s="139" t="s">
        <v>9025</v>
      </c>
      <c r="K29" s="139">
        <v>28224</v>
      </c>
      <c r="L29" s="139" t="s">
        <v>196</v>
      </c>
      <c r="M29" s="139" t="s">
        <v>152</v>
      </c>
      <c r="N29" s="139" t="s">
        <v>8906</v>
      </c>
      <c r="O29" s="139" t="s">
        <v>762</v>
      </c>
      <c r="P29" s="139">
        <v>683</v>
      </c>
      <c r="Q29" s="139">
        <v>4741</v>
      </c>
      <c r="R29" s="139" t="s">
        <v>8907</v>
      </c>
      <c r="S29" s="26" t="s">
        <v>8908</v>
      </c>
    </row>
    <row r="30" spans="1:19">
      <c r="A30" s="129" t="s">
        <v>9026</v>
      </c>
      <c r="B30" s="139" t="s">
        <v>9027</v>
      </c>
      <c r="C30" s="139" t="s">
        <v>4706</v>
      </c>
      <c r="D30" s="139" t="s">
        <v>8902</v>
      </c>
      <c r="E30" s="139" t="s">
        <v>9028</v>
      </c>
      <c r="F30" s="139"/>
      <c r="G30" s="139">
        <v>19</v>
      </c>
      <c r="H30" s="139">
        <v>15</v>
      </c>
      <c r="I30" s="231">
        <v>45657</v>
      </c>
      <c r="J30" s="139"/>
      <c r="K30" s="139">
        <v>28224</v>
      </c>
      <c r="L30" s="139" t="s">
        <v>196</v>
      </c>
      <c r="M30" s="139" t="s">
        <v>152</v>
      </c>
      <c r="N30" s="139" t="s">
        <v>8906</v>
      </c>
      <c r="O30" s="139" t="s">
        <v>762</v>
      </c>
      <c r="P30" s="139">
        <v>591</v>
      </c>
      <c r="Q30" s="139">
        <v>6209</v>
      </c>
      <c r="R30" s="139" t="s">
        <v>8924</v>
      </c>
      <c r="S30" s="26" t="s">
        <v>8908</v>
      </c>
    </row>
    <row r="31" spans="1:19">
      <c r="A31" s="129" t="s">
        <v>9029</v>
      </c>
      <c r="B31" s="139" t="s">
        <v>9030</v>
      </c>
      <c r="C31" s="139" t="s">
        <v>9031</v>
      </c>
      <c r="D31" s="139" t="s">
        <v>8902</v>
      </c>
      <c r="E31" s="139" t="s">
        <v>9032</v>
      </c>
      <c r="F31" s="139"/>
      <c r="G31" s="139">
        <v>1</v>
      </c>
      <c r="H31" s="139">
        <v>1</v>
      </c>
      <c r="I31" s="231">
        <v>45657</v>
      </c>
      <c r="J31" s="139"/>
      <c r="K31" s="139">
        <v>28224</v>
      </c>
      <c r="L31" s="139" t="s">
        <v>196</v>
      </c>
      <c r="M31" s="139" t="s">
        <v>152</v>
      </c>
      <c r="N31" s="139" t="s">
        <v>8906</v>
      </c>
      <c r="O31" s="139" t="s">
        <v>762</v>
      </c>
      <c r="P31" s="139">
        <v>567</v>
      </c>
      <c r="Q31" s="139">
        <v>4651</v>
      </c>
      <c r="R31" s="139" t="s">
        <v>8915</v>
      </c>
      <c r="S31" s="26" t="s">
        <v>8908</v>
      </c>
    </row>
    <row r="32" spans="1:19">
      <c r="A32" s="129" t="s">
        <v>9033</v>
      </c>
      <c r="B32" s="139" t="s">
        <v>9034</v>
      </c>
      <c r="C32" s="139" t="s">
        <v>9035</v>
      </c>
      <c r="D32" s="139" t="s">
        <v>8902</v>
      </c>
      <c r="E32" s="139" t="s">
        <v>9036</v>
      </c>
      <c r="F32" s="139" t="s">
        <v>9037</v>
      </c>
      <c r="G32" s="139">
        <v>6</v>
      </c>
      <c r="H32" s="139">
        <v>6</v>
      </c>
      <c r="I32" s="231">
        <v>45657</v>
      </c>
      <c r="J32" s="139" t="s">
        <v>9038</v>
      </c>
      <c r="K32" s="139">
        <v>28223</v>
      </c>
      <c r="L32" s="139" t="s">
        <v>196</v>
      </c>
      <c r="M32" s="139" t="s">
        <v>152</v>
      </c>
      <c r="N32" s="139" t="s">
        <v>8906</v>
      </c>
      <c r="O32" s="139" t="s">
        <v>762</v>
      </c>
      <c r="P32" s="139">
        <v>558</v>
      </c>
      <c r="Q32" s="139">
        <v>4741</v>
      </c>
      <c r="R32" s="139" t="s">
        <v>8907</v>
      </c>
      <c r="S32" s="26" t="s">
        <v>8908</v>
      </c>
    </row>
    <row r="33" spans="1:19">
      <c r="A33" s="129" t="s">
        <v>9039</v>
      </c>
      <c r="B33" s="139" t="s">
        <v>4080</v>
      </c>
      <c r="C33" s="139" t="s">
        <v>4081</v>
      </c>
      <c r="D33" s="139" t="s">
        <v>8902</v>
      </c>
      <c r="E33" s="139" t="s">
        <v>9040</v>
      </c>
      <c r="F33" s="139"/>
      <c r="G33" s="139">
        <v>3</v>
      </c>
      <c r="H33" s="139">
        <v>3</v>
      </c>
      <c r="I33" s="231">
        <v>45657</v>
      </c>
      <c r="J33" s="139" t="s">
        <v>4083</v>
      </c>
      <c r="K33" s="139">
        <v>28223</v>
      </c>
      <c r="L33" s="139" t="s">
        <v>196</v>
      </c>
      <c r="M33" s="139" t="s">
        <v>152</v>
      </c>
      <c r="N33" s="139" t="s">
        <v>8906</v>
      </c>
      <c r="O33" s="139" t="s">
        <v>762</v>
      </c>
      <c r="P33" s="139">
        <v>535</v>
      </c>
      <c r="Q33" s="139">
        <v>6209</v>
      </c>
      <c r="R33" s="139" t="s">
        <v>8924</v>
      </c>
      <c r="S33" s="26" t="s">
        <v>762</v>
      </c>
    </row>
    <row r="34" spans="1:19">
      <c r="A34" s="129" t="s">
        <v>9041</v>
      </c>
      <c r="B34" s="139" t="s">
        <v>4162</v>
      </c>
      <c r="C34" s="139" t="s">
        <v>4165</v>
      </c>
      <c r="D34" s="139" t="s">
        <v>8902</v>
      </c>
      <c r="E34" s="139" t="s">
        <v>9042</v>
      </c>
      <c r="F34" s="139" t="s">
        <v>4164</v>
      </c>
      <c r="G34" s="139">
        <v>9</v>
      </c>
      <c r="H34" s="139">
        <v>9</v>
      </c>
      <c r="I34" s="231">
        <v>45291</v>
      </c>
      <c r="J34" s="139" t="s">
        <v>4167</v>
      </c>
      <c r="K34" s="139">
        <v>28223</v>
      </c>
      <c r="L34" s="139" t="s">
        <v>196</v>
      </c>
      <c r="M34" s="139" t="s">
        <v>152</v>
      </c>
      <c r="N34" s="139" t="s">
        <v>8906</v>
      </c>
      <c r="O34" s="139" t="s">
        <v>762</v>
      </c>
      <c r="P34" s="139">
        <v>488</v>
      </c>
      <c r="Q34" s="139">
        <v>6209</v>
      </c>
      <c r="R34" s="139" t="s">
        <v>8924</v>
      </c>
      <c r="S34" s="26" t="s">
        <v>8908</v>
      </c>
    </row>
    <row r="35" spans="1:19">
      <c r="A35" s="129" t="s">
        <v>9043</v>
      </c>
      <c r="B35" s="139" t="s">
        <v>361</v>
      </c>
      <c r="C35" s="139" t="s">
        <v>1133</v>
      </c>
      <c r="D35" s="139" t="s">
        <v>8902</v>
      </c>
      <c r="E35" s="139" t="s">
        <v>9044</v>
      </c>
      <c r="F35" s="139" t="s">
        <v>9045</v>
      </c>
      <c r="G35" s="139">
        <v>6</v>
      </c>
      <c r="H35" s="139">
        <v>6</v>
      </c>
      <c r="I35" s="231">
        <v>45657</v>
      </c>
      <c r="J35" s="139" t="s">
        <v>9046</v>
      </c>
      <c r="K35" s="139">
        <v>28223</v>
      </c>
      <c r="L35" s="139" t="s">
        <v>196</v>
      </c>
      <c r="M35" s="139" t="s">
        <v>152</v>
      </c>
      <c r="N35" s="139" t="s">
        <v>8906</v>
      </c>
      <c r="O35" s="139" t="s">
        <v>762</v>
      </c>
      <c r="P35" s="139">
        <v>455</v>
      </c>
      <c r="Q35" s="139">
        <v>6209</v>
      </c>
      <c r="R35" s="139" t="s">
        <v>8924</v>
      </c>
      <c r="S35" s="26" t="s">
        <v>8908</v>
      </c>
    </row>
    <row r="36" spans="1:19">
      <c r="A36" s="129" t="s">
        <v>9047</v>
      </c>
      <c r="B36" s="139" t="s">
        <v>3937</v>
      </c>
      <c r="C36" s="139" t="s">
        <v>3940</v>
      </c>
      <c r="D36" s="139" t="s">
        <v>8902</v>
      </c>
      <c r="E36" s="139" t="s">
        <v>9048</v>
      </c>
      <c r="F36" s="139" t="s">
        <v>3939</v>
      </c>
      <c r="G36" s="139">
        <v>3</v>
      </c>
      <c r="H36" s="139">
        <v>3</v>
      </c>
      <c r="I36" s="231">
        <v>44561</v>
      </c>
      <c r="J36" s="139" t="s">
        <v>3942</v>
      </c>
      <c r="K36" s="139">
        <v>28223</v>
      </c>
      <c r="L36" s="139" t="s">
        <v>196</v>
      </c>
      <c r="M36" s="139" t="s">
        <v>152</v>
      </c>
      <c r="N36" s="139" t="s">
        <v>8906</v>
      </c>
      <c r="O36" s="139" t="s">
        <v>762</v>
      </c>
      <c r="P36" s="139">
        <v>450</v>
      </c>
      <c r="Q36" s="139">
        <v>6209</v>
      </c>
      <c r="R36" s="139" t="s">
        <v>8924</v>
      </c>
      <c r="S36" s="26" t="s">
        <v>8908</v>
      </c>
    </row>
    <row r="37" spans="1:19">
      <c r="A37" s="129" t="s">
        <v>9049</v>
      </c>
      <c r="B37" s="139" t="s">
        <v>9050</v>
      </c>
      <c r="C37" s="139" t="s">
        <v>4492</v>
      </c>
      <c r="D37" s="139" t="s">
        <v>8902</v>
      </c>
      <c r="E37" s="139" t="s">
        <v>9051</v>
      </c>
      <c r="F37" s="139" t="s">
        <v>4490</v>
      </c>
      <c r="G37" s="139">
        <v>6</v>
      </c>
      <c r="H37" s="139">
        <v>6</v>
      </c>
      <c r="I37" s="231">
        <v>45657</v>
      </c>
      <c r="J37" s="139" t="s">
        <v>4493</v>
      </c>
      <c r="K37" s="139">
        <v>28223</v>
      </c>
      <c r="L37" s="139" t="s">
        <v>196</v>
      </c>
      <c r="M37" s="139" t="s">
        <v>152</v>
      </c>
      <c r="N37" s="139" t="s">
        <v>8906</v>
      </c>
      <c r="O37" s="139" t="s">
        <v>762</v>
      </c>
      <c r="P37" s="139">
        <v>406</v>
      </c>
      <c r="Q37" s="139">
        <v>6209</v>
      </c>
      <c r="R37" s="139" t="s">
        <v>8924</v>
      </c>
      <c r="S37" s="26" t="s">
        <v>8908</v>
      </c>
    </row>
    <row r="38" spans="1:19">
      <c r="A38" s="129" t="s">
        <v>9052</v>
      </c>
      <c r="B38" s="139" t="s">
        <v>9053</v>
      </c>
      <c r="C38" s="139" t="s">
        <v>9054</v>
      </c>
      <c r="D38" s="139" t="s">
        <v>8902</v>
      </c>
      <c r="E38" s="139" t="s">
        <v>9055</v>
      </c>
      <c r="F38" s="139" t="s">
        <v>9056</v>
      </c>
      <c r="G38" s="139">
        <v>4</v>
      </c>
      <c r="H38" s="139">
        <v>4</v>
      </c>
      <c r="I38" s="231">
        <v>45657</v>
      </c>
      <c r="J38" s="139"/>
      <c r="K38" s="139">
        <v>28224</v>
      </c>
      <c r="L38" s="139" t="s">
        <v>196</v>
      </c>
      <c r="M38" s="139" t="s">
        <v>152</v>
      </c>
      <c r="N38" s="139" t="s">
        <v>8906</v>
      </c>
      <c r="O38" s="139" t="s">
        <v>762</v>
      </c>
      <c r="P38" s="139">
        <v>385</v>
      </c>
      <c r="Q38" s="139">
        <v>6209</v>
      </c>
      <c r="R38" s="139" t="s">
        <v>8924</v>
      </c>
      <c r="S38" s="26" t="s">
        <v>8908</v>
      </c>
    </row>
    <row r="39" spans="1:19">
      <c r="A39" s="129" t="s">
        <v>9057</v>
      </c>
      <c r="B39" s="139" t="s">
        <v>9058</v>
      </c>
      <c r="C39" s="139" t="s">
        <v>9059</v>
      </c>
      <c r="D39" s="139" t="s">
        <v>8902</v>
      </c>
      <c r="E39" s="139" t="s">
        <v>9060</v>
      </c>
      <c r="F39" s="139" t="s">
        <v>9061</v>
      </c>
      <c r="G39" s="139">
        <v>1</v>
      </c>
      <c r="H39" s="139">
        <v>1</v>
      </c>
      <c r="I39" s="231">
        <v>45657</v>
      </c>
      <c r="J39" s="139"/>
      <c r="K39" s="139">
        <v>28223</v>
      </c>
      <c r="L39" s="139" t="s">
        <v>196</v>
      </c>
      <c r="M39" s="139" t="s">
        <v>152</v>
      </c>
      <c r="N39" s="139" t="s">
        <v>8906</v>
      </c>
      <c r="O39" s="139" t="s">
        <v>762</v>
      </c>
      <c r="P39" s="139">
        <v>375</v>
      </c>
      <c r="Q39" s="139">
        <v>6209</v>
      </c>
      <c r="R39" s="139" t="s">
        <v>8924</v>
      </c>
      <c r="S39" s="26" t="s">
        <v>8908</v>
      </c>
    </row>
    <row r="40" spans="1:19">
      <c r="A40" s="129" t="s">
        <v>9062</v>
      </c>
      <c r="B40" s="139" t="s">
        <v>9063</v>
      </c>
      <c r="C40" s="139" t="s">
        <v>9064</v>
      </c>
      <c r="D40" s="139" t="s">
        <v>8902</v>
      </c>
      <c r="E40" s="139" t="s">
        <v>9065</v>
      </c>
      <c r="F40" s="139" t="s">
        <v>9066</v>
      </c>
      <c r="G40" s="139">
        <v>1</v>
      </c>
      <c r="H40" s="139">
        <v>1</v>
      </c>
      <c r="I40" s="231">
        <v>45657</v>
      </c>
      <c r="J40" s="139" t="s">
        <v>9067</v>
      </c>
      <c r="K40" s="139">
        <v>28224</v>
      </c>
      <c r="L40" s="139" t="s">
        <v>196</v>
      </c>
      <c r="M40" s="139" t="s">
        <v>152</v>
      </c>
      <c r="N40" s="139" t="s">
        <v>8906</v>
      </c>
      <c r="O40" s="139" t="s">
        <v>762</v>
      </c>
      <c r="P40" s="139">
        <v>355</v>
      </c>
      <c r="Q40" s="139">
        <v>4651</v>
      </c>
      <c r="R40" s="139" t="s">
        <v>8915</v>
      </c>
      <c r="S40" s="26" t="s">
        <v>8908</v>
      </c>
    </row>
    <row r="41" spans="1:19">
      <c r="A41" s="129" t="s">
        <v>9068</v>
      </c>
      <c r="B41" s="139" t="s">
        <v>9069</v>
      </c>
      <c r="C41" s="139" t="s">
        <v>9070</v>
      </c>
      <c r="D41" s="139" t="s">
        <v>8902</v>
      </c>
      <c r="E41" s="139" t="s">
        <v>9071</v>
      </c>
      <c r="F41" s="139"/>
      <c r="G41" s="139">
        <v>4</v>
      </c>
      <c r="H41" s="139">
        <v>4</v>
      </c>
      <c r="I41" s="231">
        <v>45657</v>
      </c>
      <c r="J41" s="139"/>
      <c r="K41" s="139">
        <v>28223</v>
      </c>
      <c r="L41" s="139" t="s">
        <v>196</v>
      </c>
      <c r="M41" s="139" t="s">
        <v>152</v>
      </c>
      <c r="N41" s="139" t="s">
        <v>8906</v>
      </c>
      <c r="O41" s="139" t="s">
        <v>762</v>
      </c>
      <c r="P41" s="139">
        <v>316</v>
      </c>
      <c r="Q41" s="139">
        <v>6203</v>
      </c>
      <c r="R41" s="139" t="s">
        <v>8950</v>
      </c>
      <c r="S41" s="26" t="s">
        <v>762</v>
      </c>
    </row>
    <row r="42" spans="1:19">
      <c r="A42" s="129" t="s">
        <v>9072</v>
      </c>
      <c r="B42" s="139" t="s">
        <v>9073</v>
      </c>
      <c r="C42" s="139" t="s">
        <v>4095</v>
      </c>
      <c r="D42" s="139" t="s">
        <v>8902</v>
      </c>
      <c r="E42" s="139" t="s">
        <v>9074</v>
      </c>
      <c r="F42" s="139"/>
      <c r="G42" s="139">
        <v>4</v>
      </c>
      <c r="H42" s="139" t="s">
        <v>70</v>
      </c>
      <c r="I42" s="231">
        <v>45657</v>
      </c>
      <c r="J42" s="139" t="s">
        <v>9075</v>
      </c>
      <c r="K42" s="139">
        <v>28224</v>
      </c>
      <c r="L42" s="139" t="s">
        <v>196</v>
      </c>
      <c r="M42" s="139" t="s">
        <v>152</v>
      </c>
      <c r="N42" s="139" t="s">
        <v>8906</v>
      </c>
      <c r="O42" s="139" t="s">
        <v>762</v>
      </c>
      <c r="P42" s="139">
        <v>314</v>
      </c>
      <c r="Q42" s="139">
        <v>6209</v>
      </c>
      <c r="R42" s="139" t="s">
        <v>8924</v>
      </c>
      <c r="S42" s="26" t="s">
        <v>8908</v>
      </c>
    </row>
    <row r="43" spans="1:19">
      <c r="A43" s="129" t="s">
        <v>9076</v>
      </c>
      <c r="B43" s="139" t="s">
        <v>9077</v>
      </c>
      <c r="C43" s="139" t="s">
        <v>1662</v>
      </c>
      <c r="D43" s="139" t="s">
        <v>8902</v>
      </c>
      <c r="E43" s="139" t="s">
        <v>9078</v>
      </c>
      <c r="F43" s="139" t="s">
        <v>9079</v>
      </c>
      <c r="G43" s="139">
        <v>4</v>
      </c>
      <c r="H43" s="139">
        <v>4</v>
      </c>
      <c r="I43" s="231">
        <v>45291</v>
      </c>
      <c r="J43" s="139" t="s">
        <v>9080</v>
      </c>
      <c r="K43" s="139">
        <v>28224</v>
      </c>
      <c r="L43" s="139" t="s">
        <v>196</v>
      </c>
      <c r="M43" s="139" t="s">
        <v>152</v>
      </c>
      <c r="N43" s="139" t="s">
        <v>8906</v>
      </c>
      <c r="O43" s="139" t="s">
        <v>762</v>
      </c>
      <c r="P43" s="139">
        <v>268</v>
      </c>
      <c r="Q43" s="139">
        <v>9511</v>
      </c>
      <c r="R43" s="139" t="s">
        <v>9081</v>
      </c>
      <c r="S43" s="26" t="s">
        <v>762</v>
      </c>
    </row>
    <row r="44" spans="1:19">
      <c r="A44" s="129" t="s">
        <v>9082</v>
      </c>
      <c r="B44" s="139" t="s">
        <v>9083</v>
      </c>
      <c r="C44" s="139" t="s">
        <v>9084</v>
      </c>
      <c r="D44" s="139" t="s">
        <v>8902</v>
      </c>
      <c r="E44" s="139" t="s">
        <v>9085</v>
      </c>
      <c r="F44" s="139"/>
      <c r="G44" s="139">
        <v>1</v>
      </c>
      <c r="H44" s="139">
        <v>1</v>
      </c>
      <c r="I44" s="231">
        <v>45657</v>
      </c>
      <c r="J44" s="139"/>
      <c r="K44" s="139">
        <v>28223</v>
      </c>
      <c r="L44" s="139" t="s">
        <v>196</v>
      </c>
      <c r="M44" s="139" t="s">
        <v>152</v>
      </c>
      <c r="N44" s="139" t="s">
        <v>8906</v>
      </c>
      <c r="O44" s="139" t="s">
        <v>762</v>
      </c>
      <c r="P44" s="139">
        <v>234</v>
      </c>
      <c r="Q44" s="139">
        <v>6209</v>
      </c>
      <c r="R44" s="139" t="s">
        <v>8924</v>
      </c>
      <c r="S44" s="26" t="s">
        <v>8908</v>
      </c>
    </row>
    <row r="45" spans="1:19">
      <c r="A45" s="129" t="s">
        <v>9086</v>
      </c>
      <c r="B45" s="139" t="s">
        <v>3969</v>
      </c>
      <c r="C45" s="139" t="s">
        <v>3974</v>
      </c>
      <c r="D45" s="139" t="s">
        <v>8902</v>
      </c>
      <c r="E45" s="139" t="s">
        <v>9087</v>
      </c>
      <c r="F45" s="139" t="s">
        <v>3971</v>
      </c>
      <c r="G45" s="139">
        <v>4</v>
      </c>
      <c r="H45" s="139" t="s">
        <v>70</v>
      </c>
      <c r="I45" s="231">
        <v>45657</v>
      </c>
      <c r="J45" s="139" t="s">
        <v>3976</v>
      </c>
      <c r="K45" s="139">
        <v>28224</v>
      </c>
      <c r="L45" s="139" t="s">
        <v>196</v>
      </c>
      <c r="M45" s="139" t="s">
        <v>152</v>
      </c>
      <c r="N45" s="139" t="s">
        <v>8906</v>
      </c>
      <c r="O45" s="139" t="s">
        <v>762</v>
      </c>
      <c r="P45" s="139">
        <v>200</v>
      </c>
      <c r="Q45" s="139">
        <v>6209</v>
      </c>
      <c r="R45" s="139" t="s">
        <v>8924</v>
      </c>
      <c r="S45" s="26" t="s">
        <v>8908</v>
      </c>
    </row>
    <row r="46" spans="1:19">
      <c r="A46" s="129" t="s">
        <v>9088</v>
      </c>
      <c r="B46" s="139" t="s">
        <v>9089</v>
      </c>
      <c r="C46" s="139" t="s">
        <v>4543</v>
      </c>
      <c r="D46" s="139" t="s">
        <v>8902</v>
      </c>
      <c r="E46" s="139" t="s">
        <v>9090</v>
      </c>
      <c r="F46" s="139" t="s">
        <v>4542</v>
      </c>
      <c r="G46" s="139">
        <v>3</v>
      </c>
      <c r="H46" s="139">
        <v>3</v>
      </c>
      <c r="I46" s="231">
        <v>45291</v>
      </c>
      <c r="J46" s="139" t="s">
        <v>4544</v>
      </c>
      <c r="K46" s="139">
        <v>28223</v>
      </c>
      <c r="L46" s="139" t="s">
        <v>196</v>
      </c>
      <c r="M46" s="139" t="s">
        <v>152</v>
      </c>
      <c r="N46" s="139" t="s">
        <v>8906</v>
      </c>
      <c r="O46" s="139" t="s">
        <v>762</v>
      </c>
      <c r="P46" s="139">
        <v>167</v>
      </c>
      <c r="Q46" s="139">
        <v>6209</v>
      </c>
      <c r="R46" s="139" t="s">
        <v>8924</v>
      </c>
      <c r="S46" s="26" t="s">
        <v>8908</v>
      </c>
    </row>
    <row r="47" spans="1:19">
      <c r="A47" s="129" t="s">
        <v>9091</v>
      </c>
      <c r="B47" s="139" t="s">
        <v>4099</v>
      </c>
      <c r="C47" s="139" t="s">
        <v>4101</v>
      </c>
      <c r="D47" s="139" t="s">
        <v>8902</v>
      </c>
      <c r="E47" s="139" t="s">
        <v>9092</v>
      </c>
      <c r="F47" s="139"/>
      <c r="G47" s="139">
        <v>1</v>
      </c>
      <c r="H47" s="139">
        <v>1</v>
      </c>
      <c r="I47" s="231">
        <v>45657</v>
      </c>
      <c r="J47" s="139" t="s">
        <v>4103</v>
      </c>
      <c r="K47" s="139">
        <v>28224</v>
      </c>
      <c r="L47" s="139" t="s">
        <v>196</v>
      </c>
      <c r="M47" s="139" t="s">
        <v>152</v>
      </c>
      <c r="N47" s="139" t="s">
        <v>8906</v>
      </c>
      <c r="O47" s="139" t="s">
        <v>762</v>
      </c>
      <c r="P47" s="139">
        <v>166</v>
      </c>
      <c r="Q47" s="139">
        <v>6209</v>
      </c>
      <c r="R47" s="139" t="s">
        <v>8924</v>
      </c>
      <c r="S47" s="26" t="s">
        <v>8908</v>
      </c>
    </row>
    <row r="48" spans="1:19">
      <c r="A48" s="129" t="s">
        <v>9093</v>
      </c>
      <c r="B48" s="139" t="s">
        <v>9094</v>
      </c>
      <c r="C48" s="139" t="s">
        <v>9095</v>
      </c>
      <c r="D48" s="139" t="s">
        <v>8902</v>
      </c>
      <c r="E48" s="139" t="s">
        <v>9096</v>
      </c>
      <c r="F48" s="139"/>
      <c r="G48" s="139">
        <v>2</v>
      </c>
      <c r="H48" s="139">
        <v>2</v>
      </c>
      <c r="I48" s="231">
        <v>45657</v>
      </c>
      <c r="J48" s="139"/>
      <c r="K48" s="139">
        <v>28223</v>
      </c>
      <c r="L48" s="139" t="s">
        <v>196</v>
      </c>
      <c r="M48" s="139" t="s">
        <v>152</v>
      </c>
      <c r="N48" s="139" t="s">
        <v>8906</v>
      </c>
      <c r="O48" s="139" t="s">
        <v>762</v>
      </c>
      <c r="P48" s="139">
        <v>138</v>
      </c>
      <c r="Q48" s="139">
        <v>6209</v>
      </c>
      <c r="R48" s="139" t="s">
        <v>8924</v>
      </c>
      <c r="S48" s="26" t="s">
        <v>8908</v>
      </c>
    </row>
    <row r="49" spans="1:19">
      <c r="A49" s="129" t="s">
        <v>9097</v>
      </c>
      <c r="B49" s="139" t="s">
        <v>9098</v>
      </c>
      <c r="C49" s="139" t="s">
        <v>9099</v>
      </c>
      <c r="D49" s="139" t="s">
        <v>8902</v>
      </c>
      <c r="E49" s="139" t="s">
        <v>9100</v>
      </c>
      <c r="F49" s="139"/>
      <c r="G49" s="139" t="s">
        <v>9101</v>
      </c>
      <c r="H49" s="139">
        <v>1</v>
      </c>
      <c r="I49" s="231">
        <v>45291</v>
      </c>
      <c r="J49" s="139"/>
      <c r="K49" s="139">
        <v>28224</v>
      </c>
      <c r="L49" s="139" t="s">
        <v>196</v>
      </c>
      <c r="M49" s="139" t="s">
        <v>152</v>
      </c>
      <c r="N49" s="139" t="s">
        <v>8906</v>
      </c>
      <c r="O49" s="139" t="s">
        <v>762</v>
      </c>
      <c r="P49" s="139">
        <v>132</v>
      </c>
      <c r="Q49" s="139">
        <v>6209</v>
      </c>
      <c r="R49" s="139" t="s">
        <v>8924</v>
      </c>
      <c r="S49" s="26" t="s">
        <v>8908</v>
      </c>
    </row>
    <row r="50" spans="1:19">
      <c r="A50" s="129" t="s">
        <v>9102</v>
      </c>
      <c r="B50" s="139" t="s">
        <v>9103</v>
      </c>
      <c r="C50" s="139" t="s">
        <v>9104</v>
      </c>
      <c r="D50" s="139" t="s">
        <v>8902</v>
      </c>
      <c r="E50" s="139" t="s">
        <v>9105</v>
      </c>
      <c r="F50" s="139"/>
      <c r="G50" s="139">
        <v>1</v>
      </c>
      <c r="H50" s="139">
        <v>1</v>
      </c>
      <c r="I50" s="231">
        <v>44561</v>
      </c>
      <c r="J50" s="139"/>
      <c r="K50" s="139">
        <v>28223</v>
      </c>
      <c r="L50" s="139" t="s">
        <v>196</v>
      </c>
      <c r="M50" s="139" t="s">
        <v>152</v>
      </c>
      <c r="N50" s="139" t="s">
        <v>8906</v>
      </c>
      <c r="O50" s="139" t="s">
        <v>762</v>
      </c>
      <c r="P50" s="139">
        <v>122</v>
      </c>
      <c r="Q50" s="139">
        <v>6209</v>
      </c>
      <c r="R50" s="139" t="s">
        <v>8924</v>
      </c>
      <c r="S50" s="26" t="s">
        <v>762</v>
      </c>
    </row>
    <row r="51" spans="1:19">
      <c r="A51" s="129" t="s">
        <v>9106</v>
      </c>
      <c r="B51" s="139" t="s">
        <v>9107</v>
      </c>
      <c r="C51" s="139" t="s">
        <v>9108</v>
      </c>
      <c r="D51" s="139" t="s">
        <v>8902</v>
      </c>
      <c r="E51" s="139" t="s">
        <v>9109</v>
      </c>
      <c r="F51" s="139" t="s">
        <v>9110</v>
      </c>
      <c r="G51" s="139">
        <v>2</v>
      </c>
      <c r="H51" s="139" t="s">
        <v>70</v>
      </c>
      <c r="I51" s="231">
        <v>45657</v>
      </c>
      <c r="J51" s="139" t="s">
        <v>9111</v>
      </c>
      <c r="K51" s="139">
        <v>28223</v>
      </c>
      <c r="L51" s="139" t="s">
        <v>196</v>
      </c>
      <c r="M51" s="139" t="s">
        <v>152</v>
      </c>
      <c r="N51" s="139" t="s">
        <v>8906</v>
      </c>
      <c r="O51" s="139" t="s">
        <v>762</v>
      </c>
      <c r="P51" s="139">
        <v>119</v>
      </c>
      <c r="Q51" s="139">
        <v>6209</v>
      </c>
      <c r="R51" s="139" t="s">
        <v>8924</v>
      </c>
      <c r="S51" s="26" t="s">
        <v>8908</v>
      </c>
    </row>
    <row r="52" spans="1:19">
      <c r="A52" s="129" t="s">
        <v>9112</v>
      </c>
      <c r="B52" s="139" t="s">
        <v>9113</v>
      </c>
      <c r="C52" s="139" t="s">
        <v>4479</v>
      </c>
      <c r="D52" s="139" t="s">
        <v>8902</v>
      </c>
      <c r="E52" s="139" t="s">
        <v>9114</v>
      </c>
      <c r="F52" s="139"/>
      <c r="G52" s="139">
        <v>13</v>
      </c>
      <c r="H52" s="139">
        <v>13</v>
      </c>
      <c r="I52" s="231">
        <v>44926</v>
      </c>
      <c r="J52" s="139" t="s">
        <v>4480</v>
      </c>
      <c r="K52" s="139">
        <v>28224</v>
      </c>
      <c r="L52" s="139" t="s">
        <v>196</v>
      </c>
      <c r="M52" s="139" t="s">
        <v>152</v>
      </c>
      <c r="N52" s="139" t="s">
        <v>8906</v>
      </c>
      <c r="O52" s="139" t="s">
        <v>762</v>
      </c>
      <c r="P52" s="139">
        <v>105</v>
      </c>
      <c r="Q52" s="139">
        <v>6209</v>
      </c>
      <c r="R52" s="139" t="s">
        <v>8924</v>
      </c>
      <c r="S52" s="26" t="s">
        <v>8908</v>
      </c>
    </row>
    <row r="53" spans="1:19">
      <c r="A53" s="129" t="s">
        <v>9115</v>
      </c>
      <c r="B53" s="139" t="s">
        <v>9116</v>
      </c>
      <c r="C53" s="139" t="s">
        <v>9117</v>
      </c>
      <c r="D53" s="139" t="s">
        <v>8902</v>
      </c>
      <c r="E53" s="139" t="s">
        <v>9118</v>
      </c>
      <c r="F53" s="139"/>
      <c r="G53" s="139">
        <v>2</v>
      </c>
      <c r="H53" s="139" t="s">
        <v>70</v>
      </c>
      <c r="I53" s="231">
        <v>45657</v>
      </c>
      <c r="J53" s="139"/>
      <c r="K53" s="139">
        <v>28224</v>
      </c>
      <c r="L53" s="139" t="s">
        <v>196</v>
      </c>
      <c r="M53" s="139" t="s">
        <v>152</v>
      </c>
      <c r="N53" s="139" t="s">
        <v>8906</v>
      </c>
      <c r="O53" s="139" t="s">
        <v>762</v>
      </c>
      <c r="P53" s="139">
        <v>104</v>
      </c>
      <c r="Q53" s="139">
        <v>6209</v>
      </c>
      <c r="R53" s="139" t="s">
        <v>8924</v>
      </c>
      <c r="S53" s="26" t="s">
        <v>762</v>
      </c>
    </row>
    <row r="54" spans="1:19">
      <c r="A54" s="129" t="s">
        <v>9119</v>
      </c>
      <c r="B54" s="139" t="s">
        <v>9120</v>
      </c>
      <c r="C54" s="139" t="s">
        <v>9121</v>
      </c>
      <c r="D54" s="139" t="s">
        <v>8902</v>
      </c>
      <c r="E54" s="139" t="s">
        <v>9122</v>
      </c>
      <c r="F54" s="139" t="s">
        <v>9123</v>
      </c>
      <c r="G54" s="139">
        <v>1</v>
      </c>
      <c r="H54" s="139">
        <v>1</v>
      </c>
      <c r="I54" s="231">
        <v>45291</v>
      </c>
      <c r="J54" s="139"/>
      <c r="K54" s="139">
        <v>28223</v>
      </c>
      <c r="L54" s="139" t="s">
        <v>196</v>
      </c>
      <c r="M54" s="139" t="s">
        <v>152</v>
      </c>
      <c r="N54" s="139" t="s">
        <v>8906</v>
      </c>
      <c r="O54" s="139" t="s">
        <v>762</v>
      </c>
      <c r="P54" s="139">
        <v>98</v>
      </c>
      <c r="Q54" s="139">
        <v>6209</v>
      </c>
      <c r="R54" s="139" t="s">
        <v>8924</v>
      </c>
      <c r="S54" s="26" t="s">
        <v>8908</v>
      </c>
    </row>
    <row r="55" spans="1:19">
      <c r="A55" s="129" t="s">
        <v>9124</v>
      </c>
      <c r="B55" s="139" t="s">
        <v>9125</v>
      </c>
      <c r="C55" s="139" t="s">
        <v>9126</v>
      </c>
      <c r="D55" s="139" t="s">
        <v>8902</v>
      </c>
      <c r="E55" s="139" t="s">
        <v>9127</v>
      </c>
      <c r="F55" s="139"/>
      <c r="G55" s="139" t="s">
        <v>9101</v>
      </c>
      <c r="H55" s="139">
        <v>1</v>
      </c>
      <c r="I55" s="231">
        <v>45657</v>
      </c>
      <c r="J55" s="139"/>
      <c r="K55" s="139">
        <v>28223</v>
      </c>
      <c r="L55" s="139" t="s">
        <v>196</v>
      </c>
      <c r="M55" s="139" t="s">
        <v>152</v>
      </c>
      <c r="N55" s="139" t="s">
        <v>8906</v>
      </c>
      <c r="O55" s="139" t="s">
        <v>762</v>
      </c>
      <c r="P55" s="139">
        <v>95</v>
      </c>
      <c r="Q55" s="139">
        <v>6209</v>
      </c>
      <c r="R55" s="139" t="s">
        <v>8924</v>
      </c>
      <c r="S55" s="26" t="s">
        <v>8908</v>
      </c>
    </row>
    <row r="56" spans="1:19">
      <c r="A56" s="129" t="s">
        <v>9128</v>
      </c>
      <c r="B56" s="139" t="s">
        <v>9129</v>
      </c>
      <c r="C56" s="139" t="s">
        <v>9130</v>
      </c>
      <c r="D56" s="139" t="s">
        <v>8902</v>
      </c>
      <c r="E56" s="139" t="s">
        <v>9131</v>
      </c>
      <c r="F56" s="139"/>
      <c r="G56" s="139">
        <v>2</v>
      </c>
      <c r="H56" s="139" t="s">
        <v>70</v>
      </c>
      <c r="I56" s="231">
        <v>44926</v>
      </c>
      <c r="J56" s="139"/>
      <c r="K56" s="139">
        <v>28223</v>
      </c>
      <c r="L56" s="139" t="s">
        <v>196</v>
      </c>
      <c r="M56" s="139" t="s">
        <v>152</v>
      </c>
      <c r="N56" s="139" t="s">
        <v>8906</v>
      </c>
      <c r="O56" s="139" t="s">
        <v>762</v>
      </c>
      <c r="P56" s="139">
        <v>94</v>
      </c>
      <c r="Q56" s="139">
        <v>6209</v>
      </c>
      <c r="R56" s="139" t="s">
        <v>8924</v>
      </c>
      <c r="S56" s="26" t="s">
        <v>8908</v>
      </c>
    </row>
    <row r="57" spans="1:19">
      <c r="A57" s="129" t="s">
        <v>9132</v>
      </c>
      <c r="B57" s="139" t="s">
        <v>9133</v>
      </c>
      <c r="C57" s="139" t="s">
        <v>9134</v>
      </c>
      <c r="D57" s="139" t="s">
        <v>8902</v>
      </c>
      <c r="E57" s="139" t="s">
        <v>9135</v>
      </c>
      <c r="F57" s="139"/>
      <c r="G57" s="139">
        <v>2</v>
      </c>
      <c r="H57" s="139" t="s">
        <v>70</v>
      </c>
      <c r="I57" s="231">
        <v>44926</v>
      </c>
      <c r="J57" s="139"/>
      <c r="K57" s="139">
        <v>28223</v>
      </c>
      <c r="L57" s="139" t="s">
        <v>196</v>
      </c>
      <c r="M57" s="139" t="s">
        <v>152</v>
      </c>
      <c r="N57" s="139" t="s">
        <v>8906</v>
      </c>
      <c r="O57" s="139" t="s">
        <v>762</v>
      </c>
      <c r="P57" s="139">
        <v>91</v>
      </c>
      <c r="Q57" s="139">
        <v>6209</v>
      </c>
      <c r="R57" s="139" t="s">
        <v>8924</v>
      </c>
      <c r="S57" s="26" t="s">
        <v>8908</v>
      </c>
    </row>
    <row r="58" spans="1:19">
      <c r="A58" s="129" t="s">
        <v>9136</v>
      </c>
      <c r="B58" s="139" t="s">
        <v>9137</v>
      </c>
      <c r="C58" s="139" t="s">
        <v>9138</v>
      </c>
      <c r="D58" s="139" t="s">
        <v>8902</v>
      </c>
      <c r="E58" s="139" t="s">
        <v>193</v>
      </c>
      <c r="F58" s="139"/>
      <c r="G58" s="139">
        <v>2</v>
      </c>
      <c r="H58" s="139">
        <v>2</v>
      </c>
      <c r="I58" s="231">
        <v>45657</v>
      </c>
      <c r="J58" s="139"/>
      <c r="K58" s="139">
        <v>28224</v>
      </c>
      <c r="L58" s="139" t="s">
        <v>196</v>
      </c>
      <c r="M58" s="139" t="s">
        <v>152</v>
      </c>
      <c r="N58" s="139" t="s">
        <v>8906</v>
      </c>
      <c r="O58" s="139" t="s">
        <v>762</v>
      </c>
      <c r="P58" s="139">
        <v>83</v>
      </c>
      <c r="Q58" s="139">
        <v>6209</v>
      </c>
      <c r="R58" s="139" t="s">
        <v>8924</v>
      </c>
      <c r="S58" s="26" t="s">
        <v>8908</v>
      </c>
    </row>
    <row r="59" spans="1:19">
      <c r="A59" s="129" t="s">
        <v>9139</v>
      </c>
      <c r="B59" s="139" t="s">
        <v>9140</v>
      </c>
      <c r="C59" s="139" t="s">
        <v>9141</v>
      </c>
      <c r="D59" s="139" t="s">
        <v>8902</v>
      </c>
      <c r="E59" s="139" t="s">
        <v>9142</v>
      </c>
      <c r="F59" s="139"/>
      <c r="G59" s="139">
        <v>2</v>
      </c>
      <c r="H59" s="139">
        <v>2</v>
      </c>
      <c r="I59" s="231">
        <v>39447</v>
      </c>
      <c r="J59" s="139"/>
      <c r="K59" s="139">
        <v>28223</v>
      </c>
      <c r="L59" s="139" t="s">
        <v>196</v>
      </c>
      <c r="M59" s="139" t="s">
        <v>152</v>
      </c>
      <c r="N59" s="139" t="s">
        <v>8906</v>
      </c>
      <c r="O59" s="139" t="s">
        <v>762</v>
      </c>
      <c r="P59" s="139">
        <v>81</v>
      </c>
      <c r="Q59" s="139">
        <v>6209</v>
      </c>
      <c r="R59" s="139" t="s">
        <v>8924</v>
      </c>
      <c r="S59" s="26" t="s">
        <v>8908</v>
      </c>
    </row>
    <row r="60" spans="1:19">
      <c r="A60" s="129" t="s">
        <v>9143</v>
      </c>
      <c r="B60" s="139" t="s">
        <v>9144</v>
      </c>
      <c r="C60" s="139" t="s">
        <v>9145</v>
      </c>
      <c r="D60" s="139" t="s">
        <v>8902</v>
      </c>
      <c r="E60" s="139" t="s">
        <v>9146</v>
      </c>
      <c r="F60" s="139" t="s">
        <v>9147</v>
      </c>
      <c r="G60" s="139">
        <v>1</v>
      </c>
      <c r="H60" s="139">
        <v>1</v>
      </c>
      <c r="I60" s="231">
        <v>45657</v>
      </c>
      <c r="J60" s="139"/>
      <c r="K60" s="139">
        <v>28224</v>
      </c>
      <c r="L60" s="139" t="s">
        <v>196</v>
      </c>
      <c r="M60" s="139" t="s">
        <v>152</v>
      </c>
      <c r="N60" s="139" t="s">
        <v>8906</v>
      </c>
      <c r="O60" s="139" t="s">
        <v>762</v>
      </c>
      <c r="P60" s="139">
        <v>75</v>
      </c>
      <c r="Q60" s="139">
        <v>6209</v>
      </c>
      <c r="R60" s="139" t="s">
        <v>8924</v>
      </c>
      <c r="S60" s="26" t="s">
        <v>762</v>
      </c>
    </row>
    <row r="61" spans="1:19">
      <c r="A61" s="129" t="s">
        <v>9148</v>
      </c>
      <c r="B61" s="139" t="s">
        <v>9149</v>
      </c>
      <c r="C61" s="139" t="s">
        <v>9150</v>
      </c>
      <c r="D61" s="139" t="s">
        <v>8902</v>
      </c>
      <c r="E61" s="139" t="s">
        <v>9151</v>
      </c>
      <c r="F61" s="139"/>
      <c r="G61" s="139">
        <v>1</v>
      </c>
      <c r="H61" s="139">
        <v>1</v>
      </c>
      <c r="I61" s="231">
        <v>45565</v>
      </c>
      <c r="J61" s="139"/>
      <c r="K61" s="139">
        <v>28223</v>
      </c>
      <c r="L61" s="139" t="s">
        <v>196</v>
      </c>
      <c r="M61" s="139" t="s">
        <v>152</v>
      </c>
      <c r="N61" s="139" t="s">
        <v>8906</v>
      </c>
      <c r="O61" s="139" t="s">
        <v>762</v>
      </c>
      <c r="P61" s="139">
        <v>66</v>
      </c>
      <c r="Q61" s="139">
        <v>6209</v>
      </c>
      <c r="R61" s="139" t="s">
        <v>8924</v>
      </c>
      <c r="S61" s="26" t="s">
        <v>8908</v>
      </c>
    </row>
    <row r="62" spans="1:19">
      <c r="A62" s="129" t="s">
        <v>9152</v>
      </c>
      <c r="B62" s="139" t="s">
        <v>9153</v>
      </c>
      <c r="C62" s="139" t="s">
        <v>9154</v>
      </c>
      <c r="D62" s="139" t="s">
        <v>8902</v>
      </c>
      <c r="E62" s="139" t="s">
        <v>9155</v>
      </c>
      <c r="F62" s="139" t="s">
        <v>9156</v>
      </c>
      <c r="G62" s="139">
        <v>1</v>
      </c>
      <c r="H62" s="139">
        <v>1</v>
      </c>
      <c r="I62" s="231">
        <v>45657</v>
      </c>
      <c r="J62" s="139" t="s">
        <v>9157</v>
      </c>
      <c r="K62" s="139">
        <v>28223</v>
      </c>
      <c r="L62" s="139" t="s">
        <v>196</v>
      </c>
      <c r="M62" s="139" t="s">
        <v>152</v>
      </c>
      <c r="N62" s="139" t="s">
        <v>8906</v>
      </c>
      <c r="O62" s="139" t="s">
        <v>762</v>
      </c>
      <c r="P62" s="139">
        <v>53</v>
      </c>
      <c r="Q62" s="139">
        <v>4651</v>
      </c>
      <c r="R62" s="139" t="s">
        <v>8915</v>
      </c>
      <c r="S62" s="26" t="s">
        <v>8908</v>
      </c>
    </row>
    <row r="63" spans="1:19">
      <c r="A63" s="129" t="s">
        <v>9158</v>
      </c>
      <c r="B63" s="139" t="s">
        <v>4030</v>
      </c>
      <c r="C63" s="139" t="s">
        <v>4031</v>
      </c>
      <c r="D63" s="139" t="s">
        <v>8902</v>
      </c>
      <c r="E63" s="139" t="s">
        <v>9159</v>
      </c>
      <c r="F63" s="139"/>
      <c r="G63" s="139">
        <v>1</v>
      </c>
      <c r="H63" s="139" t="s">
        <v>70</v>
      </c>
      <c r="I63" s="231">
        <v>45291</v>
      </c>
      <c r="J63" s="139" t="s">
        <v>4032</v>
      </c>
      <c r="K63" s="139">
        <v>28223</v>
      </c>
      <c r="L63" s="139" t="s">
        <v>196</v>
      </c>
      <c r="M63" s="139" t="s">
        <v>152</v>
      </c>
      <c r="N63" s="139" t="s">
        <v>8906</v>
      </c>
      <c r="O63" s="139" t="s">
        <v>762</v>
      </c>
      <c r="P63" s="139">
        <v>53</v>
      </c>
      <c r="Q63" s="139">
        <v>6209</v>
      </c>
      <c r="R63" s="139" t="s">
        <v>8924</v>
      </c>
      <c r="S63" s="26" t="s">
        <v>8908</v>
      </c>
    </row>
    <row r="64" spans="1:19">
      <c r="A64" s="129" t="s">
        <v>9160</v>
      </c>
      <c r="B64" s="139" t="s">
        <v>9161</v>
      </c>
      <c r="C64" s="139" t="s">
        <v>9162</v>
      </c>
      <c r="D64" s="139" t="s">
        <v>8902</v>
      </c>
      <c r="E64" s="139" t="s">
        <v>9163</v>
      </c>
      <c r="F64" s="139" t="s">
        <v>9164</v>
      </c>
      <c r="G64" s="139">
        <v>1</v>
      </c>
      <c r="H64" s="139">
        <v>1</v>
      </c>
      <c r="I64" s="231">
        <v>45657</v>
      </c>
      <c r="J64" s="139"/>
      <c r="K64" s="139">
        <v>28224</v>
      </c>
      <c r="L64" s="139" t="s">
        <v>196</v>
      </c>
      <c r="M64" s="139" t="s">
        <v>152</v>
      </c>
      <c r="N64" s="139" t="s">
        <v>8906</v>
      </c>
      <c r="O64" s="139" t="s">
        <v>762</v>
      </c>
      <c r="P64" s="139">
        <v>47</v>
      </c>
      <c r="Q64" s="139">
        <v>6209</v>
      </c>
      <c r="R64" s="139" t="s">
        <v>8924</v>
      </c>
      <c r="S64" s="26" t="s">
        <v>8908</v>
      </c>
    </row>
    <row r="65" spans="1:19">
      <c r="A65" s="129" t="s">
        <v>9165</v>
      </c>
      <c r="B65" s="139" t="s">
        <v>4034</v>
      </c>
      <c r="C65" s="139" t="s">
        <v>4036</v>
      </c>
      <c r="D65" s="139" t="s">
        <v>8902</v>
      </c>
      <c r="E65" s="139" t="s">
        <v>9166</v>
      </c>
      <c r="F65" s="139" t="s">
        <v>4035</v>
      </c>
      <c r="G65" s="139">
        <v>2</v>
      </c>
      <c r="H65" s="139" t="s">
        <v>70</v>
      </c>
      <c r="I65" s="231">
        <v>44926</v>
      </c>
      <c r="J65" s="139" t="s">
        <v>4037</v>
      </c>
      <c r="K65" s="139">
        <v>28223</v>
      </c>
      <c r="L65" s="139" t="s">
        <v>196</v>
      </c>
      <c r="M65" s="139" t="s">
        <v>152</v>
      </c>
      <c r="N65" s="139" t="s">
        <v>8906</v>
      </c>
      <c r="O65" s="139" t="s">
        <v>762</v>
      </c>
      <c r="P65" s="139">
        <v>43</v>
      </c>
      <c r="Q65" s="139">
        <v>6209</v>
      </c>
      <c r="R65" s="139" t="s">
        <v>8924</v>
      </c>
      <c r="S65" s="26" t="s">
        <v>762</v>
      </c>
    </row>
    <row r="66" spans="1:19">
      <c r="A66" s="129" t="s">
        <v>9167</v>
      </c>
      <c r="B66" s="139" t="s">
        <v>9168</v>
      </c>
      <c r="C66" s="139" t="s">
        <v>9169</v>
      </c>
      <c r="D66" s="139" t="s">
        <v>8902</v>
      </c>
      <c r="E66" s="139" t="s">
        <v>9170</v>
      </c>
      <c r="F66" s="139"/>
      <c r="G66" s="139">
        <v>2</v>
      </c>
      <c r="H66" s="139" t="s">
        <v>70</v>
      </c>
      <c r="I66" s="231">
        <v>45291</v>
      </c>
      <c r="J66" s="139"/>
      <c r="K66" s="139">
        <v>28224</v>
      </c>
      <c r="L66" s="139" t="s">
        <v>196</v>
      </c>
      <c r="M66" s="139" t="s">
        <v>152</v>
      </c>
      <c r="N66" s="139" t="s">
        <v>8906</v>
      </c>
      <c r="O66" s="139" t="s">
        <v>762</v>
      </c>
      <c r="P66" s="139">
        <v>41</v>
      </c>
      <c r="Q66" s="139">
        <v>6209</v>
      </c>
      <c r="R66" s="139" t="s">
        <v>8924</v>
      </c>
      <c r="S66" s="26" t="s">
        <v>8908</v>
      </c>
    </row>
    <row r="67" spans="1:19">
      <c r="A67" s="129" t="s">
        <v>9171</v>
      </c>
      <c r="B67" s="139" t="s">
        <v>9172</v>
      </c>
      <c r="C67" s="139" t="s">
        <v>9173</v>
      </c>
      <c r="D67" s="139" t="s">
        <v>8902</v>
      </c>
      <c r="E67" s="139" t="s">
        <v>9174</v>
      </c>
      <c r="F67" s="139"/>
      <c r="G67" s="139">
        <v>1</v>
      </c>
      <c r="H67" s="139">
        <v>1</v>
      </c>
      <c r="I67" s="231">
        <v>45657</v>
      </c>
      <c r="J67" s="139"/>
      <c r="K67" s="139">
        <v>28223</v>
      </c>
      <c r="L67" s="139" t="s">
        <v>196</v>
      </c>
      <c r="M67" s="139" t="s">
        <v>152</v>
      </c>
      <c r="N67" s="139" t="s">
        <v>8906</v>
      </c>
      <c r="O67" s="139" t="s">
        <v>762</v>
      </c>
      <c r="P67" s="139">
        <v>41</v>
      </c>
      <c r="Q67" s="139">
        <v>4741</v>
      </c>
      <c r="R67" s="139" t="s">
        <v>8907</v>
      </c>
      <c r="S67" s="26" t="s">
        <v>8908</v>
      </c>
    </row>
    <row r="68" spans="1:19">
      <c r="A68" s="129" t="s">
        <v>9175</v>
      </c>
      <c r="B68" s="139" t="s">
        <v>9176</v>
      </c>
      <c r="C68" s="139" t="s">
        <v>4697</v>
      </c>
      <c r="D68" s="139" t="s">
        <v>8902</v>
      </c>
      <c r="E68" s="139" t="s">
        <v>9177</v>
      </c>
      <c r="F68" s="139"/>
      <c r="G68" s="139">
        <v>1</v>
      </c>
      <c r="H68" s="139">
        <v>1</v>
      </c>
      <c r="I68" s="231">
        <v>44561</v>
      </c>
      <c r="J68" s="139" t="s">
        <v>4698</v>
      </c>
      <c r="K68" s="139">
        <v>28223</v>
      </c>
      <c r="L68" s="139" t="s">
        <v>196</v>
      </c>
      <c r="M68" s="139" t="s">
        <v>152</v>
      </c>
      <c r="N68" s="139" t="s">
        <v>8906</v>
      </c>
      <c r="O68" s="139" t="s">
        <v>762</v>
      </c>
      <c r="P68" s="139">
        <v>40</v>
      </c>
      <c r="Q68" s="139">
        <v>6209</v>
      </c>
      <c r="R68" s="139" t="s">
        <v>8924</v>
      </c>
      <c r="S68" s="26" t="s">
        <v>8908</v>
      </c>
    </row>
    <row r="69" spans="1:19">
      <c r="A69" s="129" t="s">
        <v>9178</v>
      </c>
      <c r="B69" s="139" t="s">
        <v>4045</v>
      </c>
      <c r="C69" s="139" t="s">
        <v>4048</v>
      </c>
      <c r="D69" s="139" t="s">
        <v>8902</v>
      </c>
      <c r="E69" s="139" t="s">
        <v>9179</v>
      </c>
      <c r="F69" s="139" t="s">
        <v>4046</v>
      </c>
      <c r="G69" s="139">
        <v>2</v>
      </c>
      <c r="H69" s="139" t="s">
        <v>70</v>
      </c>
      <c r="I69" s="231">
        <v>45657</v>
      </c>
      <c r="J69" s="139" t="s">
        <v>4049</v>
      </c>
      <c r="K69" s="139">
        <v>28224</v>
      </c>
      <c r="L69" s="139" t="s">
        <v>196</v>
      </c>
      <c r="M69" s="139" t="s">
        <v>152</v>
      </c>
      <c r="N69" s="139" t="s">
        <v>8906</v>
      </c>
      <c r="O69" s="139" t="s">
        <v>762</v>
      </c>
      <c r="P69" s="139">
        <v>39</v>
      </c>
      <c r="Q69" s="139">
        <v>6209</v>
      </c>
      <c r="R69" s="139" t="s">
        <v>8924</v>
      </c>
      <c r="S69" s="26" t="s">
        <v>8908</v>
      </c>
    </row>
    <row r="70" spans="1:19">
      <c r="A70" s="129" t="s">
        <v>9180</v>
      </c>
      <c r="B70" s="139" t="s">
        <v>9181</v>
      </c>
      <c r="C70" s="139" t="s">
        <v>9182</v>
      </c>
      <c r="D70" s="139" t="s">
        <v>8902</v>
      </c>
      <c r="E70" s="139" t="s">
        <v>9183</v>
      </c>
      <c r="F70" s="139"/>
      <c r="G70" s="139">
        <v>1</v>
      </c>
      <c r="H70" s="139">
        <v>1</v>
      </c>
      <c r="I70" s="231">
        <v>45657</v>
      </c>
      <c r="J70" s="139" t="s">
        <v>9184</v>
      </c>
      <c r="K70" s="139">
        <v>28223</v>
      </c>
      <c r="L70" s="139" t="s">
        <v>196</v>
      </c>
      <c r="M70" s="139" t="s">
        <v>152</v>
      </c>
      <c r="N70" s="139" t="s">
        <v>8906</v>
      </c>
      <c r="O70" s="139" t="s">
        <v>762</v>
      </c>
      <c r="P70" s="139">
        <v>32</v>
      </c>
      <c r="Q70" s="139">
        <v>4741</v>
      </c>
      <c r="R70" s="139" t="s">
        <v>8907</v>
      </c>
      <c r="S70" s="26" t="s">
        <v>8908</v>
      </c>
    </row>
    <row r="71" spans="1:19">
      <c r="A71" s="129" t="s">
        <v>9185</v>
      </c>
      <c r="B71" s="139" t="s">
        <v>9186</v>
      </c>
      <c r="C71" s="139" t="s">
        <v>9187</v>
      </c>
      <c r="D71" s="139" t="s">
        <v>8902</v>
      </c>
      <c r="E71" s="139" t="s">
        <v>9188</v>
      </c>
      <c r="F71" s="139" t="s">
        <v>9189</v>
      </c>
      <c r="G71" s="139">
        <v>2</v>
      </c>
      <c r="H71" s="139" t="s">
        <v>70</v>
      </c>
      <c r="I71" s="231">
        <v>45657</v>
      </c>
      <c r="J71" s="139" t="s">
        <v>9190</v>
      </c>
      <c r="K71" s="139">
        <v>28223</v>
      </c>
      <c r="L71" s="139" t="s">
        <v>196</v>
      </c>
      <c r="M71" s="139" t="s">
        <v>152</v>
      </c>
      <c r="N71" s="139" t="s">
        <v>8906</v>
      </c>
      <c r="O71" s="139" t="s">
        <v>762</v>
      </c>
      <c r="P71" s="139">
        <v>30</v>
      </c>
      <c r="Q71" s="139">
        <v>9511</v>
      </c>
      <c r="R71" s="139" t="s">
        <v>9081</v>
      </c>
      <c r="S71" s="26" t="s">
        <v>762</v>
      </c>
    </row>
    <row r="72" spans="1:19">
      <c r="A72" s="129" t="s">
        <v>9191</v>
      </c>
      <c r="B72" s="139" t="s">
        <v>9192</v>
      </c>
      <c r="C72" s="139" t="s">
        <v>9193</v>
      </c>
      <c r="D72" s="139" t="s">
        <v>8902</v>
      </c>
      <c r="E72" s="139" t="s">
        <v>9194</v>
      </c>
      <c r="F72" s="139" t="s">
        <v>9195</v>
      </c>
      <c r="G72" s="139">
        <v>4</v>
      </c>
      <c r="H72" s="139" t="s">
        <v>70</v>
      </c>
      <c r="I72" s="231">
        <v>45657</v>
      </c>
      <c r="J72" s="139" t="s">
        <v>9196</v>
      </c>
      <c r="K72" s="139">
        <v>28223</v>
      </c>
      <c r="L72" s="139" t="s">
        <v>196</v>
      </c>
      <c r="M72" s="139" t="s">
        <v>152</v>
      </c>
      <c r="N72" s="139" t="s">
        <v>8906</v>
      </c>
      <c r="O72" s="139" t="s">
        <v>762</v>
      </c>
      <c r="P72" s="139">
        <v>23</v>
      </c>
      <c r="Q72" s="139">
        <v>4651</v>
      </c>
      <c r="R72" s="139" t="s">
        <v>8915</v>
      </c>
      <c r="S72" s="26" t="s">
        <v>8908</v>
      </c>
    </row>
    <row r="73" spans="1:19">
      <c r="A73" s="129" t="s">
        <v>9197</v>
      </c>
      <c r="B73" s="139" t="s">
        <v>9198</v>
      </c>
      <c r="C73" s="139" t="s">
        <v>9199</v>
      </c>
      <c r="D73" s="139" t="s">
        <v>8902</v>
      </c>
      <c r="E73" s="139" t="s">
        <v>9200</v>
      </c>
      <c r="F73" s="139"/>
      <c r="G73" s="139">
        <v>2</v>
      </c>
      <c r="H73" s="139" t="s">
        <v>70</v>
      </c>
      <c r="I73" s="231">
        <v>45657</v>
      </c>
      <c r="J73" s="139"/>
      <c r="K73" s="139">
        <v>28223</v>
      </c>
      <c r="L73" s="139" t="s">
        <v>196</v>
      </c>
      <c r="M73" s="139" t="s">
        <v>152</v>
      </c>
      <c r="N73" s="139" t="s">
        <v>8906</v>
      </c>
      <c r="O73" s="139" t="s">
        <v>762</v>
      </c>
      <c r="P73" s="139" t="s">
        <v>9201</v>
      </c>
      <c r="Q73" s="139">
        <v>6209</v>
      </c>
      <c r="R73" s="139" t="s">
        <v>8924</v>
      </c>
      <c r="S73" s="26" t="s">
        <v>8908</v>
      </c>
    </row>
    <row r="74" spans="1:19">
      <c r="A74" s="129" t="s">
        <v>9202</v>
      </c>
      <c r="B74" s="139" t="s">
        <v>9203</v>
      </c>
      <c r="C74" s="139" t="s">
        <v>9204</v>
      </c>
      <c r="D74" s="139" t="s">
        <v>8902</v>
      </c>
      <c r="E74" s="139" t="s">
        <v>9205</v>
      </c>
      <c r="F74" s="139"/>
      <c r="G74" s="139">
        <v>0</v>
      </c>
      <c r="H74" s="139" t="s">
        <v>70</v>
      </c>
      <c r="I74" s="231">
        <v>44926</v>
      </c>
      <c r="J74" s="139" t="s">
        <v>9206</v>
      </c>
      <c r="K74" s="139">
        <v>28224</v>
      </c>
      <c r="L74" s="139" t="s">
        <v>196</v>
      </c>
      <c r="M74" s="139" t="s">
        <v>152</v>
      </c>
      <c r="N74" s="139" t="s">
        <v>8906</v>
      </c>
      <c r="O74" s="139" t="s">
        <v>8908</v>
      </c>
      <c r="P74" s="139" t="s">
        <v>9201</v>
      </c>
      <c r="Q74" s="139">
        <v>4651</v>
      </c>
      <c r="R74" s="139" t="s">
        <v>8915</v>
      </c>
      <c r="S74" s="26" t="s">
        <v>8908</v>
      </c>
    </row>
    <row r="75" spans="1:19">
      <c r="A75" s="129" t="s">
        <v>9207</v>
      </c>
      <c r="B75" s="139" t="s">
        <v>9208</v>
      </c>
      <c r="C75" s="139" t="s">
        <v>9209</v>
      </c>
      <c r="D75" s="139" t="s">
        <v>8902</v>
      </c>
      <c r="E75" s="139" t="s">
        <v>9210</v>
      </c>
      <c r="F75" s="139"/>
      <c r="G75" s="139">
        <v>0</v>
      </c>
      <c r="H75" s="139" t="s">
        <v>70</v>
      </c>
      <c r="I75" s="231">
        <v>44196</v>
      </c>
      <c r="J75" s="139"/>
      <c r="K75" s="139">
        <v>28224</v>
      </c>
      <c r="L75" s="139" t="s">
        <v>196</v>
      </c>
      <c r="M75" s="139" t="s">
        <v>152</v>
      </c>
      <c r="N75" s="139" t="s">
        <v>8906</v>
      </c>
      <c r="O75" s="139" t="s">
        <v>762</v>
      </c>
      <c r="P75" s="139" t="s">
        <v>9201</v>
      </c>
      <c r="Q75" s="139">
        <v>6209</v>
      </c>
      <c r="R75" s="139" t="s">
        <v>8924</v>
      </c>
      <c r="S75" s="26" t="s">
        <v>8908</v>
      </c>
    </row>
    <row r="76" spans="1:19">
      <c r="A76" s="129" t="s">
        <v>9211</v>
      </c>
      <c r="B76" s="139" t="s">
        <v>9212</v>
      </c>
      <c r="C76" s="139" t="s">
        <v>9213</v>
      </c>
      <c r="D76" s="139" t="s">
        <v>8902</v>
      </c>
      <c r="E76" s="139" t="s">
        <v>9214</v>
      </c>
      <c r="F76" s="139" t="s">
        <v>9215</v>
      </c>
      <c r="G76" s="139">
        <v>1</v>
      </c>
      <c r="H76" s="139" t="s">
        <v>9201</v>
      </c>
      <c r="I76" s="231">
        <v>45657</v>
      </c>
      <c r="J76" s="139" t="s">
        <v>9216</v>
      </c>
      <c r="K76" s="139">
        <v>28224</v>
      </c>
      <c r="L76" s="139" t="s">
        <v>196</v>
      </c>
      <c r="M76" s="139" t="s">
        <v>152</v>
      </c>
      <c r="N76" s="139" t="s">
        <v>8906</v>
      </c>
      <c r="O76" s="139" t="s">
        <v>762</v>
      </c>
      <c r="P76" s="139" t="s">
        <v>9201</v>
      </c>
      <c r="Q76" s="139">
        <v>4741</v>
      </c>
      <c r="R76" s="139" t="s">
        <v>8907</v>
      </c>
      <c r="S76" s="26" t="s">
        <v>8908</v>
      </c>
    </row>
    <row r="77" spans="1:19">
      <c r="A77" s="129" t="s">
        <v>9217</v>
      </c>
      <c r="B77" s="139" t="s">
        <v>9218</v>
      </c>
      <c r="C77" s="139" t="s">
        <v>9219</v>
      </c>
      <c r="D77" s="139" t="s">
        <v>8902</v>
      </c>
      <c r="E77" s="139" t="s">
        <v>9220</v>
      </c>
      <c r="F77" s="139" t="s">
        <v>9221</v>
      </c>
      <c r="G77" s="139">
        <v>0</v>
      </c>
      <c r="H77" s="139" t="s">
        <v>70</v>
      </c>
      <c r="I77" s="231">
        <v>44196</v>
      </c>
      <c r="J77" s="139"/>
      <c r="K77" s="139">
        <v>28224</v>
      </c>
      <c r="L77" s="139" t="s">
        <v>196</v>
      </c>
      <c r="M77" s="139" t="s">
        <v>152</v>
      </c>
      <c r="N77" s="139" t="s">
        <v>8906</v>
      </c>
      <c r="O77" s="139" t="s">
        <v>762</v>
      </c>
      <c r="P77" s="139" t="s">
        <v>9201</v>
      </c>
      <c r="Q77" s="139">
        <v>6209</v>
      </c>
      <c r="R77" s="139" t="s">
        <v>8924</v>
      </c>
      <c r="S77" s="26" t="s">
        <v>8908</v>
      </c>
    </row>
    <row r="78" spans="1:19">
      <c r="A78" s="129" t="s">
        <v>9222</v>
      </c>
      <c r="B78" s="139" t="s">
        <v>9223</v>
      </c>
      <c r="C78" s="139" t="s">
        <v>9224</v>
      </c>
      <c r="D78" s="139" t="s">
        <v>8902</v>
      </c>
      <c r="E78" s="139" t="s">
        <v>9225</v>
      </c>
      <c r="F78" s="139"/>
      <c r="G78" s="139">
        <v>2</v>
      </c>
      <c r="H78" s="139" t="s">
        <v>70</v>
      </c>
      <c r="I78" s="231">
        <v>43100</v>
      </c>
      <c r="J78" s="139"/>
      <c r="K78" s="139">
        <v>28223</v>
      </c>
      <c r="L78" s="139" t="s">
        <v>196</v>
      </c>
      <c r="M78" s="139" t="s">
        <v>152</v>
      </c>
      <c r="N78" s="139" t="s">
        <v>8906</v>
      </c>
      <c r="O78" s="139" t="s">
        <v>762</v>
      </c>
      <c r="P78" s="139" t="s">
        <v>9201</v>
      </c>
      <c r="Q78" s="139">
        <v>6209</v>
      </c>
      <c r="R78" s="139" t="s">
        <v>8924</v>
      </c>
      <c r="S78" s="26" t="s">
        <v>8908</v>
      </c>
    </row>
    <row r="79" spans="1:19">
      <c r="A79" s="129" t="s">
        <v>9226</v>
      </c>
      <c r="B79" s="139" t="s">
        <v>9227</v>
      </c>
      <c r="C79" s="139" t="s">
        <v>9228</v>
      </c>
      <c r="D79" s="139" t="s">
        <v>8902</v>
      </c>
      <c r="E79" s="139" t="s">
        <v>9229</v>
      </c>
      <c r="F79" s="139"/>
      <c r="G79" s="139">
        <v>0</v>
      </c>
      <c r="H79" s="139" t="s">
        <v>70</v>
      </c>
      <c r="I79" s="231">
        <v>43830</v>
      </c>
      <c r="J79" s="139"/>
      <c r="K79" s="139">
        <v>28224</v>
      </c>
      <c r="L79" s="139" t="s">
        <v>196</v>
      </c>
      <c r="M79" s="139" t="s">
        <v>152</v>
      </c>
      <c r="N79" s="139" t="s">
        <v>8906</v>
      </c>
      <c r="O79" s="139" t="s">
        <v>762</v>
      </c>
      <c r="P79" s="139" t="s">
        <v>9201</v>
      </c>
      <c r="Q79" s="139">
        <v>6203</v>
      </c>
      <c r="R79" s="139" t="s">
        <v>8950</v>
      </c>
      <c r="S79" s="26" t="s">
        <v>8908</v>
      </c>
    </row>
    <row r="80" spans="1:19">
      <c r="A80" s="129" t="s">
        <v>9230</v>
      </c>
      <c r="B80" s="139" t="s">
        <v>9231</v>
      </c>
      <c r="C80" s="139" t="s">
        <v>9232</v>
      </c>
      <c r="D80" s="139" t="s">
        <v>8902</v>
      </c>
      <c r="E80" s="139" t="s">
        <v>9051</v>
      </c>
      <c r="F80" s="139"/>
      <c r="G80" s="139" t="s">
        <v>9233</v>
      </c>
      <c r="H80" s="139" t="s">
        <v>70</v>
      </c>
      <c r="I80" s="231">
        <v>45291</v>
      </c>
      <c r="J80" s="139"/>
      <c r="K80" s="139">
        <v>28223</v>
      </c>
      <c r="L80" s="139" t="s">
        <v>196</v>
      </c>
      <c r="M80" s="139" t="s">
        <v>152</v>
      </c>
      <c r="N80" s="139" t="s">
        <v>8906</v>
      </c>
      <c r="O80" s="139" t="s">
        <v>762</v>
      </c>
      <c r="P80" s="139" t="s">
        <v>70</v>
      </c>
      <c r="Q80" s="139">
        <v>6209</v>
      </c>
      <c r="R80" s="139" t="s">
        <v>8924</v>
      </c>
      <c r="S80" s="26" t="s">
        <v>8908</v>
      </c>
    </row>
    <row r="81" spans="1:19">
      <c r="A81" s="129" t="s">
        <v>9234</v>
      </c>
      <c r="B81" s="139" t="s">
        <v>9235</v>
      </c>
      <c r="C81" s="139" t="s">
        <v>9236</v>
      </c>
      <c r="D81" s="139" t="s">
        <v>8902</v>
      </c>
      <c r="E81" s="139" t="s">
        <v>9237</v>
      </c>
      <c r="F81" s="139"/>
      <c r="G81" s="139">
        <v>2</v>
      </c>
      <c r="H81" s="139" t="s">
        <v>70</v>
      </c>
      <c r="I81" s="231">
        <v>45657</v>
      </c>
      <c r="J81" s="139"/>
      <c r="K81" s="139">
        <v>28223</v>
      </c>
      <c r="L81" s="139" t="s">
        <v>196</v>
      </c>
      <c r="M81" s="139" t="s">
        <v>152</v>
      </c>
      <c r="N81" s="139" t="s">
        <v>8906</v>
      </c>
      <c r="O81" s="139" t="s">
        <v>762</v>
      </c>
      <c r="P81" s="139" t="s">
        <v>70</v>
      </c>
      <c r="Q81" s="139">
        <v>6209</v>
      </c>
      <c r="R81" s="139" t="s">
        <v>8924</v>
      </c>
      <c r="S81" s="26" t="s">
        <v>8908</v>
      </c>
    </row>
    <row r="82" spans="1:19">
      <c r="A82" s="129" t="s">
        <v>9238</v>
      </c>
      <c r="B82" s="139" t="s">
        <v>9239</v>
      </c>
      <c r="C82" s="139" t="s">
        <v>9240</v>
      </c>
      <c r="D82" s="139" t="s">
        <v>8902</v>
      </c>
      <c r="E82" s="139" t="s">
        <v>193</v>
      </c>
      <c r="F82" s="139"/>
      <c r="G82" s="139">
        <v>0</v>
      </c>
      <c r="H82" s="139" t="s">
        <v>70</v>
      </c>
      <c r="I82" s="231">
        <v>44926</v>
      </c>
      <c r="J82" s="139"/>
      <c r="K82" s="139">
        <v>28224</v>
      </c>
      <c r="L82" s="139" t="s">
        <v>196</v>
      </c>
      <c r="M82" s="139" t="s">
        <v>152</v>
      </c>
      <c r="N82" s="139" t="s">
        <v>8906</v>
      </c>
      <c r="O82" s="139" t="s">
        <v>762</v>
      </c>
      <c r="P82" s="139" t="s">
        <v>70</v>
      </c>
      <c r="Q82" s="139">
        <v>6209</v>
      </c>
      <c r="R82" s="139" t="s">
        <v>8924</v>
      </c>
      <c r="S82" s="26" t="s">
        <v>8908</v>
      </c>
    </row>
    <row r="83" spans="1:19">
      <c r="A83" s="129" t="s">
        <v>9241</v>
      </c>
      <c r="B83" s="139" t="s">
        <v>4067</v>
      </c>
      <c r="C83" s="139" t="s">
        <v>4068</v>
      </c>
      <c r="D83" s="139" t="s">
        <v>8902</v>
      </c>
      <c r="E83" s="139" t="s">
        <v>4379</v>
      </c>
      <c r="F83" s="139"/>
      <c r="G83" s="139">
        <v>0</v>
      </c>
      <c r="H83" s="139" t="s">
        <v>70</v>
      </c>
      <c r="I83" s="231">
        <v>43830</v>
      </c>
      <c r="J83" s="139" t="s">
        <v>4069</v>
      </c>
      <c r="K83" s="139">
        <v>28223</v>
      </c>
      <c r="L83" s="139" t="s">
        <v>196</v>
      </c>
      <c r="M83" s="139" t="s">
        <v>152</v>
      </c>
      <c r="N83" s="139" t="s">
        <v>8906</v>
      </c>
      <c r="O83" s="139" t="s">
        <v>762</v>
      </c>
      <c r="P83" s="139" t="s">
        <v>70</v>
      </c>
      <c r="Q83" s="139">
        <v>6209</v>
      </c>
      <c r="R83" s="139" t="s">
        <v>8924</v>
      </c>
      <c r="S83" s="26" t="s">
        <v>8908</v>
      </c>
    </row>
    <row r="84" spans="1:19">
      <c r="A84" s="129" t="s">
        <v>9242</v>
      </c>
      <c r="B84" s="139" t="s">
        <v>9243</v>
      </c>
      <c r="C84" s="139" t="s">
        <v>9244</v>
      </c>
      <c r="D84" s="139" t="s">
        <v>8902</v>
      </c>
      <c r="E84" s="139" t="s">
        <v>193</v>
      </c>
      <c r="F84" s="139"/>
      <c r="G84" s="139">
        <v>0</v>
      </c>
      <c r="H84" s="139" t="s">
        <v>70</v>
      </c>
      <c r="I84" s="231">
        <v>43830</v>
      </c>
      <c r="J84" s="139"/>
      <c r="K84" s="139">
        <v>28223</v>
      </c>
      <c r="L84" s="139" t="s">
        <v>196</v>
      </c>
      <c r="M84" s="139" t="s">
        <v>152</v>
      </c>
      <c r="N84" s="139" t="s">
        <v>8906</v>
      </c>
      <c r="O84" s="139" t="s">
        <v>762</v>
      </c>
      <c r="P84" s="139" t="s">
        <v>70</v>
      </c>
      <c r="Q84" s="139">
        <v>6209</v>
      </c>
      <c r="R84" s="139" t="s">
        <v>8924</v>
      </c>
      <c r="S84" s="26" t="s">
        <v>8908</v>
      </c>
    </row>
    <row r="85" spans="1:19">
      <c r="A85" s="129" t="s">
        <v>9245</v>
      </c>
      <c r="B85" s="139" t="s">
        <v>9246</v>
      </c>
      <c r="C85" s="139" t="s">
        <v>9247</v>
      </c>
      <c r="D85" s="139" t="s">
        <v>8902</v>
      </c>
      <c r="E85" s="139" t="s">
        <v>9248</v>
      </c>
      <c r="F85" s="139" t="s">
        <v>9249</v>
      </c>
      <c r="G85" s="139">
        <v>0</v>
      </c>
      <c r="H85" s="139" t="s">
        <v>70</v>
      </c>
      <c r="I85" s="231">
        <v>45291</v>
      </c>
      <c r="J85" s="139"/>
      <c r="K85" s="139">
        <v>28223</v>
      </c>
      <c r="L85" s="139" t="s">
        <v>196</v>
      </c>
      <c r="M85" s="139" t="s">
        <v>152</v>
      </c>
      <c r="N85" s="139" t="s">
        <v>8906</v>
      </c>
      <c r="O85" s="139" t="s">
        <v>762</v>
      </c>
      <c r="P85" s="139" t="s">
        <v>70</v>
      </c>
      <c r="Q85" s="139">
        <v>6203</v>
      </c>
      <c r="R85" s="139" t="s">
        <v>8950</v>
      </c>
      <c r="S85" s="26" t="s">
        <v>8908</v>
      </c>
    </row>
    <row r="86" spans="1:19">
      <c r="A86" s="129" t="s">
        <v>9250</v>
      </c>
      <c r="B86" s="139" t="s">
        <v>9251</v>
      </c>
      <c r="C86" s="139" t="s">
        <v>9252</v>
      </c>
      <c r="D86" s="139" t="s">
        <v>8902</v>
      </c>
      <c r="E86" s="139" t="s">
        <v>9253</v>
      </c>
      <c r="F86" s="139"/>
      <c r="G86" s="139">
        <v>1</v>
      </c>
      <c r="H86" s="139" t="s">
        <v>9201</v>
      </c>
      <c r="I86" s="231">
        <v>45657</v>
      </c>
      <c r="J86" s="139"/>
      <c r="K86" s="139">
        <v>28223</v>
      </c>
      <c r="L86" s="139" t="s">
        <v>196</v>
      </c>
      <c r="M86" s="139" t="s">
        <v>152</v>
      </c>
      <c r="N86" s="139" t="s">
        <v>8906</v>
      </c>
      <c r="O86" s="139" t="s">
        <v>762</v>
      </c>
      <c r="P86" s="139" t="s">
        <v>70</v>
      </c>
      <c r="Q86" s="139">
        <v>4651</v>
      </c>
      <c r="R86" s="139" t="s">
        <v>8915</v>
      </c>
      <c r="S86" s="26" t="s">
        <v>762</v>
      </c>
    </row>
    <row r="87" spans="1:19">
      <c r="A87" s="129" t="s">
        <v>9254</v>
      </c>
      <c r="B87" s="229" t="s">
        <v>9255</v>
      </c>
      <c r="C87" s="229" t="s">
        <v>9256</v>
      </c>
      <c r="D87" s="229" t="s">
        <v>8902</v>
      </c>
      <c r="E87" s="229" t="s">
        <v>9257</v>
      </c>
      <c r="F87" s="229" t="s">
        <v>9258</v>
      </c>
      <c r="G87" s="229">
        <v>0</v>
      </c>
      <c r="H87" s="229" t="s">
        <v>70</v>
      </c>
      <c r="I87" s="230">
        <v>44926</v>
      </c>
      <c r="J87" s="229" t="s">
        <v>9259</v>
      </c>
      <c r="K87" s="229">
        <v>28224</v>
      </c>
      <c r="L87" s="229" t="s">
        <v>196</v>
      </c>
      <c r="M87" s="229" t="s">
        <v>152</v>
      </c>
      <c r="N87" s="229" t="s">
        <v>8906</v>
      </c>
      <c r="O87" s="229" t="s">
        <v>762</v>
      </c>
      <c r="P87" s="229" t="s">
        <v>70</v>
      </c>
      <c r="Q87" s="229">
        <v>4651</v>
      </c>
      <c r="R87" s="229" t="s">
        <v>8915</v>
      </c>
      <c r="S87" s="26" t="s">
        <v>8908</v>
      </c>
    </row>
  </sheetData>
  <autoFilter ref="A1:S1" xr:uid="{041A87C2-EC1E-4620-8F2F-45AD659FFDC7}"/>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29F1E-787A-4986-A139-712ABB177E8B}">
  <sheetPr>
    <tabColor theme="1" tint="0.499984740745262"/>
  </sheetPr>
  <dimension ref="A1"/>
  <sheetViews>
    <sheetView zoomScale="67" workbookViewId="0"/>
  </sheetViews>
  <sheetFormatPr defaultRowHeight="14.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C0ACA-E26E-46D7-905A-72F6ED737A1D}">
  <sheetPr>
    <tabColor theme="0" tint="-4.9989318521683403E-2"/>
  </sheetPr>
  <dimension ref="A2:AT51"/>
  <sheetViews>
    <sheetView zoomScale="87" workbookViewId="0">
      <pane xSplit="2" ySplit="5" topLeftCell="AM35" activePane="bottomRight" state="frozen"/>
      <selection pane="topRight" activeCell="C1" sqref="C1"/>
      <selection pane="bottomLeft" activeCell="A5" sqref="A5"/>
      <selection pane="bottomRight" activeCell="A14" sqref="A14"/>
    </sheetView>
  </sheetViews>
  <sheetFormatPr defaultColWidth="8.81640625" defaultRowHeight="14.5" outlineLevelCol="1"/>
  <cols>
    <col min="1" max="1" width="3.54296875" style="17" customWidth="1"/>
    <col min="2" max="2" width="57.1796875" style="17" customWidth="1"/>
    <col min="3" max="38" width="8.81640625" style="17" hidden="1" customWidth="1" outlineLevel="1"/>
    <col min="39" max="39" width="8.81640625" style="17" collapsed="1"/>
    <col min="40" max="44" width="8.81640625" style="17"/>
    <col min="45" max="45" width="10.81640625" style="17" customWidth="1"/>
    <col min="46" max="16384" width="8.81640625" style="17"/>
  </cols>
  <sheetData>
    <row r="2" spans="1:46">
      <c r="A2" s="148"/>
      <c r="B2" s="149" t="s">
        <v>32040</v>
      </c>
      <c r="C2" s="148"/>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c r="AI2" s="148"/>
      <c r="AJ2" s="148"/>
      <c r="AK2" s="148"/>
    </row>
    <row r="3" spans="1:46">
      <c r="B3" s="219" t="s">
        <v>32041</v>
      </c>
    </row>
    <row r="5" spans="1:46" ht="15" thickBot="1">
      <c r="C5" s="222">
        <f>D5-7</f>
        <v>45957</v>
      </c>
      <c r="D5" s="222">
        <v>45964</v>
      </c>
      <c r="E5" s="222">
        <v>45971</v>
      </c>
      <c r="F5" s="222">
        <v>45978</v>
      </c>
      <c r="G5" s="222">
        <v>45985</v>
      </c>
      <c r="H5" s="222">
        <v>45992</v>
      </c>
      <c r="I5" s="222">
        <v>45999</v>
      </c>
      <c r="J5" s="222">
        <v>46006</v>
      </c>
      <c r="K5" s="222">
        <v>46013</v>
      </c>
      <c r="L5" s="222">
        <v>46020</v>
      </c>
      <c r="M5" s="222">
        <v>46027</v>
      </c>
      <c r="N5" s="222">
        <v>46034</v>
      </c>
      <c r="O5" s="222">
        <v>46041</v>
      </c>
      <c r="P5" s="222">
        <v>46048</v>
      </c>
      <c r="Q5" s="222">
        <v>46055</v>
      </c>
      <c r="R5" s="222">
        <v>46062</v>
      </c>
      <c r="S5" s="222">
        <v>46069</v>
      </c>
      <c r="T5" s="222">
        <v>46076</v>
      </c>
      <c r="U5" s="222">
        <v>46083</v>
      </c>
      <c r="V5" s="222">
        <v>46090</v>
      </c>
      <c r="W5" s="222">
        <v>46097</v>
      </c>
      <c r="X5" s="222">
        <v>46104</v>
      </c>
      <c r="Y5" s="222">
        <f t="shared" ref="Y5:AK5" si="0">X5+7</f>
        <v>46111</v>
      </c>
      <c r="Z5" s="222">
        <f t="shared" si="0"/>
        <v>46118</v>
      </c>
      <c r="AA5" s="222">
        <f t="shared" si="0"/>
        <v>46125</v>
      </c>
      <c r="AB5" s="222">
        <f t="shared" si="0"/>
        <v>46132</v>
      </c>
      <c r="AC5" s="222">
        <f t="shared" si="0"/>
        <v>46139</v>
      </c>
      <c r="AD5" s="222">
        <f t="shared" si="0"/>
        <v>46146</v>
      </c>
      <c r="AE5" s="222">
        <f t="shared" si="0"/>
        <v>46153</v>
      </c>
      <c r="AF5" s="222">
        <f t="shared" si="0"/>
        <v>46160</v>
      </c>
      <c r="AG5" s="222">
        <f t="shared" si="0"/>
        <v>46167</v>
      </c>
      <c r="AH5" s="222">
        <f t="shared" si="0"/>
        <v>46174</v>
      </c>
      <c r="AI5" s="222">
        <f t="shared" si="0"/>
        <v>46181</v>
      </c>
      <c r="AJ5" s="222">
        <f t="shared" si="0"/>
        <v>46188</v>
      </c>
      <c r="AK5" s="222">
        <f t="shared" si="0"/>
        <v>46195</v>
      </c>
      <c r="AM5" s="221">
        <v>45962</v>
      </c>
      <c r="AN5" s="221">
        <v>45992</v>
      </c>
      <c r="AO5" s="221">
        <v>45658</v>
      </c>
      <c r="AP5" s="221">
        <v>45689</v>
      </c>
      <c r="AQ5" s="221">
        <v>45717</v>
      </c>
      <c r="AR5" s="221">
        <f>AQ5+31</f>
        <v>45748</v>
      </c>
      <c r="AS5" s="221">
        <f t="shared" ref="AS5:AT5" si="1">AR5+31</f>
        <v>45779</v>
      </c>
      <c r="AT5" s="221">
        <f t="shared" si="1"/>
        <v>45810</v>
      </c>
    </row>
    <row r="7" spans="1:46">
      <c r="B7" s="153" t="s">
        <v>32042</v>
      </c>
      <c r="C7" s="157">
        <v>1.5</v>
      </c>
      <c r="D7" s="157">
        <v>1.5</v>
      </c>
      <c r="E7" s="157">
        <v>1.5</v>
      </c>
      <c r="F7" s="157">
        <v>1.5</v>
      </c>
      <c r="G7" s="157">
        <v>1.5</v>
      </c>
      <c r="H7" s="157">
        <v>1.5</v>
      </c>
      <c r="I7" s="157">
        <v>1.5</v>
      </c>
      <c r="J7" s="157">
        <v>1.5</v>
      </c>
      <c r="K7" s="157">
        <v>1.5</v>
      </c>
      <c r="L7" s="157">
        <v>1.5</v>
      </c>
      <c r="M7" s="157">
        <v>1.5</v>
      </c>
      <c r="N7" s="157">
        <v>1.5</v>
      </c>
      <c r="O7" s="157">
        <v>1.5</v>
      </c>
      <c r="P7" s="157">
        <v>1.5</v>
      </c>
      <c r="Q7" s="157">
        <v>1.5</v>
      </c>
      <c r="R7" s="157">
        <v>1.5</v>
      </c>
      <c r="S7" s="157">
        <v>1.5</v>
      </c>
      <c r="T7" s="157">
        <v>1.5</v>
      </c>
      <c r="U7" s="157">
        <v>1.5</v>
      </c>
      <c r="V7" s="157">
        <v>1.5</v>
      </c>
      <c r="W7" s="157">
        <v>1.5</v>
      </c>
      <c r="X7" s="157">
        <v>1.5</v>
      </c>
      <c r="Y7" s="157">
        <v>1.5</v>
      </c>
      <c r="Z7" s="157">
        <v>1.5</v>
      </c>
      <c r="AA7" s="157">
        <v>1.5</v>
      </c>
      <c r="AB7" s="157">
        <v>1.5</v>
      </c>
      <c r="AC7" s="157">
        <v>1.5</v>
      </c>
      <c r="AD7" s="157">
        <v>1.5</v>
      </c>
      <c r="AE7" s="157">
        <v>1.5</v>
      </c>
      <c r="AF7" s="157">
        <v>1.5</v>
      </c>
      <c r="AG7" s="157">
        <v>1.5</v>
      </c>
      <c r="AH7" s="157">
        <v>1.5</v>
      </c>
      <c r="AI7" s="157">
        <v>1.5</v>
      </c>
      <c r="AJ7" s="157">
        <v>1.5</v>
      </c>
      <c r="AK7" s="157">
        <v>1.5</v>
      </c>
      <c r="AM7" s="157">
        <f>SUM(C7:G7)</f>
        <v>7.5</v>
      </c>
      <c r="AN7" s="157">
        <f>SUM(H7:L7)</f>
        <v>7.5</v>
      </c>
      <c r="AO7" s="157">
        <f>SUM(M7:P7)</f>
        <v>6</v>
      </c>
      <c r="AP7" s="157">
        <f>SUM(Q7:T7)</f>
        <v>6</v>
      </c>
      <c r="AQ7" s="157">
        <f>SUM(U7:Y7)</f>
        <v>7.5</v>
      </c>
      <c r="AR7" s="157">
        <f>SUM(Y7:AB7)</f>
        <v>6</v>
      </c>
      <c r="AS7" s="157">
        <f>SUM(AD7:AG7)</f>
        <v>6</v>
      </c>
      <c r="AT7" s="157">
        <f>SUM(AH7:AK7)</f>
        <v>6</v>
      </c>
    </row>
    <row r="8" spans="1:46" hidden="1">
      <c r="B8" s="154" t="s">
        <v>32043</v>
      </c>
      <c r="C8" s="155">
        <v>7.5</v>
      </c>
      <c r="D8" s="155">
        <f t="shared" ref="D8:AK8" si="2">C8+D7</f>
        <v>9</v>
      </c>
      <c r="E8" s="155">
        <f t="shared" si="2"/>
        <v>10.5</v>
      </c>
      <c r="F8" s="155">
        <f t="shared" si="2"/>
        <v>12</v>
      </c>
      <c r="G8" s="155">
        <f t="shared" si="2"/>
        <v>13.5</v>
      </c>
      <c r="H8" s="155">
        <f t="shared" si="2"/>
        <v>15</v>
      </c>
      <c r="I8" s="155">
        <f t="shared" si="2"/>
        <v>16.5</v>
      </c>
      <c r="J8" s="155">
        <f t="shared" si="2"/>
        <v>18</v>
      </c>
      <c r="K8" s="155">
        <f t="shared" si="2"/>
        <v>19.5</v>
      </c>
      <c r="L8" s="155">
        <f t="shared" si="2"/>
        <v>21</v>
      </c>
      <c r="M8" s="155">
        <f t="shared" si="2"/>
        <v>22.5</v>
      </c>
      <c r="N8" s="155">
        <f t="shared" si="2"/>
        <v>24</v>
      </c>
      <c r="O8" s="155">
        <f t="shared" si="2"/>
        <v>25.5</v>
      </c>
      <c r="P8" s="155">
        <f t="shared" si="2"/>
        <v>27</v>
      </c>
      <c r="Q8" s="155">
        <f t="shared" si="2"/>
        <v>28.5</v>
      </c>
      <c r="R8" s="155">
        <f t="shared" si="2"/>
        <v>30</v>
      </c>
      <c r="S8" s="155">
        <f t="shared" si="2"/>
        <v>31.5</v>
      </c>
      <c r="T8" s="155">
        <f t="shared" si="2"/>
        <v>33</v>
      </c>
      <c r="U8" s="155">
        <f t="shared" si="2"/>
        <v>34.5</v>
      </c>
      <c r="V8" s="155">
        <f t="shared" si="2"/>
        <v>36</v>
      </c>
      <c r="W8" s="155">
        <f t="shared" si="2"/>
        <v>37.5</v>
      </c>
      <c r="X8" s="155">
        <f t="shared" si="2"/>
        <v>39</v>
      </c>
      <c r="Y8" s="155">
        <f t="shared" si="2"/>
        <v>40.5</v>
      </c>
      <c r="Z8" s="155">
        <f t="shared" si="2"/>
        <v>42</v>
      </c>
      <c r="AA8" s="155">
        <f t="shared" si="2"/>
        <v>43.5</v>
      </c>
      <c r="AB8" s="155">
        <f t="shared" si="2"/>
        <v>45</v>
      </c>
      <c r="AC8" s="155">
        <f t="shared" si="2"/>
        <v>46.5</v>
      </c>
      <c r="AD8" s="155">
        <f t="shared" si="2"/>
        <v>48</v>
      </c>
      <c r="AE8" s="155">
        <f t="shared" si="2"/>
        <v>49.5</v>
      </c>
      <c r="AF8" s="155">
        <f t="shared" si="2"/>
        <v>51</v>
      </c>
      <c r="AG8" s="155">
        <f t="shared" si="2"/>
        <v>52.5</v>
      </c>
      <c r="AH8" s="155">
        <f t="shared" si="2"/>
        <v>54</v>
      </c>
      <c r="AI8" s="155">
        <f t="shared" si="2"/>
        <v>55.5</v>
      </c>
      <c r="AJ8" s="155">
        <f t="shared" si="2"/>
        <v>57</v>
      </c>
      <c r="AK8" s="155">
        <f t="shared" si="2"/>
        <v>58.5</v>
      </c>
    </row>
    <row r="9" spans="1:46">
      <c r="A9" s="217">
        <v>25</v>
      </c>
      <c r="B9" s="153" t="s">
        <v>32044</v>
      </c>
      <c r="C9" s="157">
        <f>C7*$A$9</f>
        <v>37.5</v>
      </c>
      <c r="D9" s="157">
        <f t="shared" ref="D9:AK9" si="3">D7*$A$9</f>
        <v>37.5</v>
      </c>
      <c r="E9" s="157">
        <f t="shared" si="3"/>
        <v>37.5</v>
      </c>
      <c r="F9" s="157">
        <f t="shared" si="3"/>
        <v>37.5</v>
      </c>
      <c r="G9" s="157">
        <f t="shared" si="3"/>
        <v>37.5</v>
      </c>
      <c r="H9" s="157">
        <f t="shared" si="3"/>
        <v>37.5</v>
      </c>
      <c r="I9" s="157">
        <f t="shared" si="3"/>
        <v>37.5</v>
      </c>
      <c r="J9" s="157">
        <f t="shared" si="3"/>
        <v>37.5</v>
      </c>
      <c r="K9" s="157">
        <f t="shared" si="3"/>
        <v>37.5</v>
      </c>
      <c r="L9" s="157">
        <f t="shared" si="3"/>
        <v>37.5</v>
      </c>
      <c r="M9" s="157">
        <f t="shared" si="3"/>
        <v>37.5</v>
      </c>
      <c r="N9" s="157">
        <f t="shared" si="3"/>
        <v>37.5</v>
      </c>
      <c r="O9" s="157">
        <f t="shared" si="3"/>
        <v>37.5</v>
      </c>
      <c r="P9" s="157">
        <f t="shared" si="3"/>
        <v>37.5</v>
      </c>
      <c r="Q9" s="157">
        <f t="shared" si="3"/>
        <v>37.5</v>
      </c>
      <c r="R9" s="157">
        <f t="shared" si="3"/>
        <v>37.5</v>
      </c>
      <c r="S9" s="157">
        <f t="shared" si="3"/>
        <v>37.5</v>
      </c>
      <c r="T9" s="157">
        <f t="shared" si="3"/>
        <v>37.5</v>
      </c>
      <c r="U9" s="157">
        <f t="shared" si="3"/>
        <v>37.5</v>
      </c>
      <c r="V9" s="157">
        <f t="shared" si="3"/>
        <v>37.5</v>
      </c>
      <c r="W9" s="157">
        <f t="shared" si="3"/>
        <v>37.5</v>
      </c>
      <c r="X9" s="157">
        <f t="shared" si="3"/>
        <v>37.5</v>
      </c>
      <c r="Y9" s="157">
        <f t="shared" si="3"/>
        <v>37.5</v>
      </c>
      <c r="Z9" s="157">
        <f t="shared" si="3"/>
        <v>37.5</v>
      </c>
      <c r="AA9" s="157">
        <f t="shared" si="3"/>
        <v>37.5</v>
      </c>
      <c r="AB9" s="157">
        <f t="shared" si="3"/>
        <v>37.5</v>
      </c>
      <c r="AC9" s="157">
        <f t="shared" si="3"/>
        <v>37.5</v>
      </c>
      <c r="AD9" s="157">
        <f t="shared" si="3"/>
        <v>37.5</v>
      </c>
      <c r="AE9" s="157">
        <f t="shared" si="3"/>
        <v>37.5</v>
      </c>
      <c r="AF9" s="157">
        <f t="shared" si="3"/>
        <v>37.5</v>
      </c>
      <c r="AG9" s="157">
        <f t="shared" si="3"/>
        <v>37.5</v>
      </c>
      <c r="AH9" s="157">
        <f t="shared" si="3"/>
        <v>37.5</v>
      </c>
      <c r="AI9" s="157">
        <f t="shared" si="3"/>
        <v>37.5</v>
      </c>
      <c r="AJ9" s="157">
        <f t="shared" si="3"/>
        <v>37.5</v>
      </c>
      <c r="AK9" s="157">
        <f t="shared" si="3"/>
        <v>37.5</v>
      </c>
    </row>
    <row r="10" spans="1:46">
      <c r="A10" s="156"/>
      <c r="B10" s="153" t="s">
        <v>32045</v>
      </c>
      <c r="C10" s="157">
        <f t="shared" ref="C10:AK10" si="4">C9/5</f>
        <v>7.5</v>
      </c>
      <c r="D10" s="157">
        <f t="shared" si="4"/>
        <v>7.5</v>
      </c>
      <c r="E10" s="157">
        <f t="shared" si="4"/>
        <v>7.5</v>
      </c>
      <c r="F10" s="157">
        <f t="shared" si="4"/>
        <v>7.5</v>
      </c>
      <c r="G10" s="157">
        <f t="shared" si="4"/>
        <v>7.5</v>
      </c>
      <c r="H10" s="157">
        <f t="shared" si="4"/>
        <v>7.5</v>
      </c>
      <c r="I10" s="157">
        <f t="shared" si="4"/>
        <v>7.5</v>
      </c>
      <c r="J10" s="157">
        <f t="shared" si="4"/>
        <v>7.5</v>
      </c>
      <c r="K10" s="157">
        <f t="shared" si="4"/>
        <v>7.5</v>
      </c>
      <c r="L10" s="157">
        <f t="shared" si="4"/>
        <v>7.5</v>
      </c>
      <c r="M10" s="157">
        <f t="shared" si="4"/>
        <v>7.5</v>
      </c>
      <c r="N10" s="157">
        <f t="shared" si="4"/>
        <v>7.5</v>
      </c>
      <c r="O10" s="157">
        <f t="shared" si="4"/>
        <v>7.5</v>
      </c>
      <c r="P10" s="157">
        <f t="shared" si="4"/>
        <v>7.5</v>
      </c>
      <c r="Q10" s="157">
        <f t="shared" si="4"/>
        <v>7.5</v>
      </c>
      <c r="R10" s="157">
        <f t="shared" si="4"/>
        <v>7.5</v>
      </c>
      <c r="S10" s="157">
        <f t="shared" si="4"/>
        <v>7.5</v>
      </c>
      <c r="T10" s="157">
        <f t="shared" si="4"/>
        <v>7.5</v>
      </c>
      <c r="U10" s="157">
        <f t="shared" si="4"/>
        <v>7.5</v>
      </c>
      <c r="V10" s="157">
        <f t="shared" si="4"/>
        <v>7.5</v>
      </c>
      <c r="W10" s="157">
        <f t="shared" si="4"/>
        <v>7.5</v>
      </c>
      <c r="X10" s="157">
        <f t="shared" si="4"/>
        <v>7.5</v>
      </c>
      <c r="Y10" s="157">
        <f t="shared" si="4"/>
        <v>7.5</v>
      </c>
      <c r="Z10" s="157">
        <f t="shared" si="4"/>
        <v>7.5</v>
      </c>
      <c r="AA10" s="157">
        <f t="shared" si="4"/>
        <v>7.5</v>
      </c>
      <c r="AB10" s="157">
        <f t="shared" si="4"/>
        <v>7.5</v>
      </c>
      <c r="AC10" s="157">
        <f t="shared" si="4"/>
        <v>7.5</v>
      </c>
      <c r="AD10" s="157">
        <f t="shared" si="4"/>
        <v>7.5</v>
      </c>
      <c r="AE10" s="157">
        <f t="shared" si="4"/>
        <v>7.5</v>
      </c>
      <c r="AF10" s="157">
        <f t="shared" si="4"/>
        <v>7.5</v>
      </c>
      <c r="AG10" s="157">
        <f t="shared" si="4"/>
        <v>7.5</v>
      </c>
      <c r="AH10" s="157">
        <f t="shared" si="4"/>
        <v>7.5</v>
      </c>
      <c r="AI10" s="157">
        <f t="shared" si="4"/>
        <v>7.5</v>
      </c>
      <c r="AJ10" s="157">
        <f t="shared" si="4"/>
        <v>7.5</v>
      </c>
      <c r="AK10" s="157">
        <f t="shared" si="4"/>
        <v>7.5</v>
      </c>
    </row>
    <row r="11" spans="1:46">
      <c r="A11" s="217">
        <v>10</v>
      </c>
      <c r="B11" s="153" t="s">
        <v>32046</v>
      </c>
      <c r="C11" s="157">
        <f t="shared" ref="C11:AK11" si="5">C10*$A$11</f>
        <v>75</v>
      </c>
      <c r="D11" s="157">
        <f t="shared" si="5"/>
        <v>75</v>
      </c>
      <c r="E11" s="157">
        <f t="shared" si="5"/>
        <v>75</v>
      </c>
      <c r="F11" s="157">
        <f t="shared" si="5"/>
        <v>75</v>
      </c>
      <c r="G11" s="157">
        <f t="shared" si="5"/>
        <v>75</v>
      </c>
      <c r="H11" s="157">
        <f t="shared" si="5"/>
        <v>75</v>
      </c>
      <c r="I11" s="157">
        <f t="shared" si="5"/>
        <v>75</v>
      </c>
      <c r="J11" s="157">
        <f t="shared" si="5"/>
        <v>75</v>
      </c>
      <c r="K11" s="157">
        <f t="shared" si="5"/>
        <v>75</v>
      </c>
      <c r="L11" s="157">
        <f t="shared" si="5"/>
        <v>75</v>
      </c>
      <c r="M11" s="157">
        <f t="shared" si="5"/>
        <v>75</v>
      </c>
      <c r="N11" s="157">
        <f t="shared" si="5"/>
        <v>75</v>
      </c>
      <c r="O11" s="157">
        <f t="shared" si="5"/>
        <v>75</v>
      </c>
      <c r="P11" s="157">
        <f t="shared" si="5"/>
        <v>75</v>
      </c>
      <c r="Q11" s="157">
        <f t="shared" si="5"/>
        <v>75</v>
      </c>
      <c r="R11" s="157">
        <f t="shared" si="5"/>
        <v>75</v>
      </c>
      <c r="S11" s="157">
        <f t="shared" si="5"/>
        <v>75</v>
      </c>
      <c r="T11" s="157">
        <f t="shared" si="5"/>
        <v>75</v>
      </c>
      <c r="U11" s="157">
        <f t="shared" si="5"/>
        <v>75</v>
      </c>
      <c r="V11" s="157">
        <f t="shared" si="5"/>
        <v>75</v>
      </c>
      <c r="W11" s="157">
        <f t="shared" si="5"/>
        <v>75</v>
      </c>
      <c r="X11" s="157">
        <f t="shared" si="5"/>
        <v>75</v>
      </c>
      <c r="Y11" s="157">
        <f t="shared" si="5"/>
        <v>75</v>
      </c>
      <c r="Z11" s="157">
        <f t="shared" si="5"/>
        <v>75</v>
      </c>
      <c r="AA11" s="157">
        <f t="shared" si="5"/>
        <v>75</v>
      </c>
      <c r="AB11" s="157">
        <f t="shared" si="5"/>
        <v>75</v>
      </c>
      <c r="AC11" s="157">
        <f t="shared" si="5"/>
        <v>75</v>
      </c>
      <c r="AD11" s="157">
        <f t="shared" si="5"/>
        <v>75</v>
      </c>
      <c r="AE11" s="157">
        <f t="shared" si="5"/>
        <v>75</v>
      </c>
      <c r="AF11" s="157">
        <f t="shared" si="5"/>
        <v>75</v>
      </c>
      <c r="AG11" s="157">
        <f t="shared" si="5"/>
        <v>75</v>
      </c>
      <c r="AH11" s="157">
        <f t="shared" si="5"/>
        <v>75</v>
      </c>
      <c r="AI11" s="157">
        <f t="shared" si="5"/>
        <v>75</v>
      </c>
      <c r="AJ11" s="157">
        <f t="shared" si="5"/>
        <v>75</v>
      </c>
      <c r="AK11" s="157">
        <f t="shared" si="5"/>
        <v>75</v>
      </c>
    </row>
    <row r="12" spans="1:46">
      <c r="A12" s="156"/>
      <c r="B12" s="158" t="s">
        <v>32047</v>
      </c>
      <c r="C12" s="159">
        <f t="shared" ref="C12:AK12" si="6">C11*5/60</f>
        <v>6.25</v>
      </c>
      <c r="D12" s="159">
        <f t="shared" si="6"/>
        <v>6.25</v>
      </c>
      <c r="E12" s="159">
        <f t="shared" si="6"/>
        <v>6.25</v>
      </c>
      <c r="F12" s="159">
        <f t="shared" si="6"/>
        <v>6.25</v>
      </c>
      <c r="G12" s="159">
        <f t="shared" si="6"/>
        <v>6.25</v>
      </c>
      <c r="H12" s="159">
        <f t="shared" si="6"/>
        <v>6.25</v>
      </c>
      <c r="I12" s="159">
        <f t="shared" si="6"/>
        <v>6.25</v>
      </c>
      <c r="J12" s="159">
        <f t="shared" si="6"/>
        <v>6.25</v>
      </c>
      <c r="K12" s="159">
        <f t="shared" si="6"/>
        <v>6.25</v>
      </c>
      <c r="L12" s="159">
        <f t="shared" si="6"/>
        <v>6.25</v>
      </c>
      <c r="M12" s="159">
        <f t="shared" si="6"/>
        <v>6.25</v>
      </c>
      <c r="N12" s="159">
        <f t="shared" si="6"/>
        <v>6.25</v>
      </c>
      <c r="O12" s="159">
        <f t="shared" si="6"/>
        <v>6.25</v>
      </c>
      <c r="P12" s="159">
        <f t="shared" si="6"/>
        <v>6.25</v>
      </c>
      <c r="Q12" s="159">
        <f t="shared" si="6"/>
        <v>6.25</v>
      </c>
      <c r="R12" s="159">
        <f t="shared" si="6"/>
        <v>6.25</v>
      </c>
      <c r="S12" s="159">
        <f t="shared" si="6"/>
        <v>6.25</v>
      </c>
      <c r="T12" s="159">
        <f t="shared" si="6"/>
        <v>6.25</v>
      </c>
      <c r="U12" s="159">
        <f t="shared" si="6"/>
        <v>6.25</v>
      </c>
      <c r="V12" s="159">
        <f t="shared" si="6"/>
        <v>6.25</v>
      </c>
      <c r="W12" s="159">
        <f t="shared" si="6"/>
        <v>6.25</v>
      </c>
      <c r="X12" s="159">
        <f t="shared" si="6"/>
        <v>6.25</v>
      </c>
      <c r="Y12" s="159">
        <f t="shared" si="6"/>
        <v>6.25</v>
      </c>
      <c r="Z12" s="159">
        <f t="shared" si="6"/>
        <v>6.25</v>
      </c>
      <c r="AA12" s="159">
        <f t="shared" si="6"/>
        <v>6.25</v>
      </c>
      <c r="AB12" s="159">
        <f t="shared" si="6"/>
        <v>6.25</v>
      </c>
      <c r="AC12" s="159">
        <f t="shared" si="6"/>
        <v>6.25</v>
      </c>
      <c r="AD12" s="159">
        <f t="shared" si="6"/>
        <v>6.25</v>
      </c>
      <c r="AE12" s="159">
        <f t="shared" si="6"/>
        <v>6.25</v>
      </c>
      <c r="AF12" s="159">
        <f t="shared" si="6"/>
        <v>6.25</v>
      </c>
      <c r="AG12" s="159">
        <f t="shared" si="6"/>
        <v>6.25</v>
      </c>
      <c r="AH12" s="159">
        <f t="shared" si="6"/>
        <v>6.25</v>
      </c>
      <c r="AI12" s="159">
        <f t="shared" si="6"/>
        <v>6.25</v>
      </c>
      <c r="AJ12" s="159">
        <f t="shared" si="6"/>
        <v>6.25</v>
      </c>
      <c r="AK12" s="159">
        <f t="shared" si="6"/>
        <v>6.25</v>
      </c>
      <c r="AM12" s="157">
        <f>AVERAGE(C12:G12)</f>
        <v>6.25</v>
      </c>
      <c r="AN12" s="157">
        <f>AVERAGE(H12:L12)</f>
        <v>6.25</v>
      </c>
      <c r="AO12" s="157">
        <f>AVERAGE(M12:P12)</f>
        <v>6.25</v>
      </c>
      <c r="AP12" s="157">
        <f>AVERAGE(Q12:T12)</f>
        <v>6.25</v>
      </c>
      <c r="AQ12" s="157">
        <f>AVERAGE(U12:Y12)</f>
        <v>6.25</v>
      </c>
      <c r="AR12" s="157">
        <f>AVERAGE(Y12:AB12)</f>
        <v>6.25</v>
      </c>
      <c r="AS12" s="157">
        <f>AVERAGE(AD12:AG12)</f>
        <v>6.25</v>
      </c>
      <c r="AT12" s="157">
        <f>AVERAGE(AH12:AK12)</f>
        <v>6.25</v>
      </c>
    </row>
    <row r="13" spans="1:46">
      <c r="A13" s="156"/>
      <c r="B13" s="153"/>
      <c r="C13" s="156"/>
      <c r="D13" s="156"/>
      <c r="E13" s="156"/>
      <c r="F13" s="156"/>
      <c r="G13" s="156"/>
      <c r="H13" s="156"/>
      <c r="I13" s="156"/>
      <c r="J13" s="156"/>
      <c r="K13" s="156"/>
      <c r="L13" s="156"/>
      <c r="M13" s="156"/>
      <c r="N13" s="156"/>
      <c r="O13" s="156"/>
      <c r="P13" s="156"/>
      <c r="Q13" s="156"/>
      <c r="R13" s="156"/>
      <c r="S13" s="156"/>
      <c r="T13" s="156"/>
      <c r="U13" s="156"/>
      <c r="V13" s="156"/>
      <c r="W13" s="156"/>
      <c r="X13" s="156"/>
      <c r="Y13" s="156"/>
      <c r="Z13" s="156"/>
      <c r="AA13" s="156"/>
      <c r="AB13" s="156"/>
      <c r="AC13" s="156"/>
      <c r="AD13" s="156"/>
      <c r="AE13" s="156"/>
      <c r="AF13" s="156"/>
      <c r="AG13" s="156"/>
      <c r="AH13" s="156"/>
      <c r="AI13" s="156"/>
      <c r="AJ13" s="156"/>
      <c r="AK13" s="156"/>
    </row>
    <row r="14" spans="1:46">
      <c r="A14" s="156"/>
      <c r="B14" s="153" t="s">
        <v>32048</v>
      </c>
      <c r="C14" s="156">
        <v>0</v>
      </c>
      <c r="D14" s="156">
        <v>0</v>
      </c>
      <c r="E14" s="156">
        <v>0</v>
      </c>
      <c r="F14" s="156">
        <v>0</v>
      </c>
      <c r="G14" s="156">
        <v>0</v>
      </c>
      <c r="H14" s="156">
        <v>10</v>
      </c>
      <c r="I14" s="156">
        <v>10</v>
      </c>
      <c r="J14" s="156">
        <v>25</v>
      </c>
      <c r="K14" s="156">
        <v>25</v>
      </c>
      <c r="L14" s="156">
        <v>25</v>
      </c>
      <c r="M14" s="156">
        <v>25</v>
      </c>
      <c r="N14" s="156">
        <v>25</v>
      </c>
      <c r="O14" s="156">
        <v>25</v>
      </c>
      <c r="P14" s="156">
        <v>25</v>
      </c>
      <c r="Q14" s="156">
        <v>25</v>
      </c>
      <c r="R14" s="156">
        <v>25</v>
      </c>
      <c r="S14" s="156">
        <v>25</v>
      </c>
      <c r="T14" s="156">
        <v>25</v>
      </c>
      <c r="U14" s="156">
        <v>25</v>
      </c>
      <c r="V14" s="156">
        <v>25</v>
      </c>
      <c r="W14" s="156">
        <v>25</v>
      </c>
      <c r="X14" s="156">
        <v>25</v>
      </c>
      <c r="Y14" s="156">
        <v>25</v>
      </c>
      <c r="Z14" s="156">
        <v>25</v>
      </c>
      <c r="AA14" s="156">
        <v>25</v>
      </c>
      <c r="AB14" s="156">
        <v>25</v>
      </c>
      <c r="AC14" s="156">
        <v>25</v>
      </c>
      <c r="AD14" s="156">
        <v>25</v>
      </c>
      <c r="AE14" s="156">
        <v>25</v>
      </c>
      <c r="AF14" s="156">
        <v>25</v>
      </c>
      <c r="AG14" s="156">
        <v>25</v>
      </c>
      <c r="AH14" s="156">
        <v>25</v>
      </c>
      <c r="AI14" s="156">
        <v>25</v>
      </c>
      <c r="AJ14" s="156">
        <v>25</v>
      </c>
      <c r="AK14" s="156">
        <v>25</v>
      </c>
      <c r="AM14" s="157">
        <f>SUM(C14:G14)</f>
        <v>0</v>
      </c>
      <c r="AN14" s="157">
        <f>SUM(H14:L14)</f>
        <v>95</v>
      </c>
      <c r="AO14" s="157">
        <f>SUM(M14:P14)</f>
        <v>100</v>
      </c>
      <c r="AP14" s="157">
        <f>SUM(Q14:T14)</f>
        <v>100</v>
      </c>
      <c r="AQ14" s="157">
        <f>SUM(U14:Y14)</f>
        <v>125</v>
      </c>
      <c r="AR14" s="157">
        <f>SUM(Y14:AB14)</f>
        <v>100</v>
      </c>
      <c r="AS14" s="157">
        <f>SUM(AD14:AG14)</f>
        <v>100</v>
      </c>
      <c r="AT14" s="157">
        <f>SUM(AH14:AK14)</f>
        <v>100</v>
      </c>
    </row>
    <row r="15" spans="1:46" hidden="1">
      <c r="A15" s="156"/>
      <c r="B15" s="154" t="s">
        <v>32049</v>
      </c>
      <c r="C15" s="155"/>
      <c r="D15" s="155">
        <f t="shared" ref="D15:F15" si="7">D14+C15</f>
        <v>0</v>
      </c>
      <c r="E15" s="155">
        <f t="shared" si="7"/>
        <v>0</v>
      </c>
      <c r="F15" s="155">
        <f t="shared" si="7"/>
        <v>0</v>
      </c>
      <c r="G15" s="155">
        <f t="shared" ref="G15:I15" si="8">G14+F15</f>
        <v>0</v>
      </c>
      <c r="H15" s="155">
        <f t="shared" si="8"/>
        <v>10</v>
      </c>
      <c r="I15" s="155">
        <f t="shared" si="8"/>
        <v>20</v>
      </c>
      <c r="J15" s="155">
        <f t="shared" ref="J15" si="9">J14+I15</f>
        <v>45</v>
      </c>
      <c r="K15" s="155">
        <f t="shared" ref="K15" si="10">K14+J15</f>
        <v>70</v>
      </c>
      <c r="L15" s="155">
        <f t="shared" ref="L15" si="11">L14+K15</f>
        <v>95</v>
      </c>
      <c r="M15" s="155">
        <f t="shared" ref="M15" si="12">M14+L15</f>
        <v>120</v>
      </c>
      <c r="N15" s="155">
        <f t="shared" ref="N15" si="13">N14+M15</f>
        <v>145</v>
      </c>
      <c r="O15" s="155">
        <f t="shared" ref="O15" si="14">O14+N15</f>
        <v>170</v>
      </c>
      <c r="P15" s="155">
        <f t="shared" ref="P15" si="15">P14+O15</f>
        <v>195</v>
      </c>
      <c r="Q15" s="155">
        <f t="shared" ref="Q15" si="16">Q14+P15</f>
        <v>220</v>
      </c>
      <c r="R15" s="155">
        <f t="shared" ref="R15" si="17">R14+Q15</f>
        <v>245</v>
      </c>
      <c r="S15" s="155">
        <f t="shared" ref="S15:T15" si="18">S14+R15</f>
        <v>270</v>
      </c>
      <c r="T15" s="155">
        <f t="shared" si="18"/>
        <v>295</v>
      </c>
      <c r="U15" s="155">
        <f t="shared" ref="U15" si="19">U14+T15</f>
        <v>320</v>
      </c>
      <c r="V15" s="155">
        <f t="shared" ref="V15" si="20">V14+U15</f>
        <v>345</v>
      </c>
      <c r="W15" s="155">
        <f t="shared" ref="W15" si="21">W14+V15</f>
        <v>370</v>
      </c>
      <c r="X15" s="155">
        <f t="shared" ref="X15" si="22">X14+W15</f>
        <v>395</v>
      </c>
      <c r="Y15" s="155">
        <f t="shared" ref="Y15" si="23">Y14+X15</f>
        <v>420</v>
      </c>
      <c r="Z15" s="155">
        <f t="shared" ref="Z15" si="24">Z14+Y15</f>
        <v>445</v>
      </c>
      <c r="AA15" s="155">
        <f t="shared" ref="AA15" si="25">AA14+Z15</f>
        <v>470</v>
      </c>
      <c r="AB15" s="155">
        <f t="shared" ref="AB15" si="26">AB14+AA15</f>
        <v>495</v>
      </c>
      <c r="AC15" s="155">
        <f t="shared" ref="AC15" si="27">AC14+AB15</f>
        <v>520</v>
      </c>
      <c r="AD15" s="155">
        <f t="shared" ref="AD15" si="28">AD14+AC15</f>
        <v>545</v>
      </c>
      <c r="AE15" s="155">
        <f t="shared" ref="AE15" si="29">AE14+AD15</f>
        <v>570</v>
      </c>
      <c r="AF15" s="155">
        <f t="shared" ref="AF15" si="30">AF14+AE15</f>
        <v>595</v>
      </c>
      <c r="AG15" s="155">
        <f t="shared" ref="AG15" si="31">AG14+AF15</f>
        <v>620</v>
      </c>
      <c r="AH15" s="155">
        <f t="shared" ref="AH15" si="32">AH14+AG15</f>
        <v>645</v>
      </c>
      <c r="AI15" s="155">
        <f t="shared" ref="AI15" si="33">AI14+AH15</f>
        <v>670</v>
      </c>
      <c r="AJ15" s="155">
        <f t="shared" ref="AJ15" si="34">AJ14+AI15</f>
        <v>695</v>
      </c>
      <c r="AK15" s="155">
        <f t="shared" ref="AK15" si="35">AK14+AJ15</f>
        <v>720</v>
      </c>
    </row>
    <row r="16" spans="1:46">
      <c r="A16" s="156"/>
      <c r="B16" s="153" t="s">
        <v>32050</v>
      </c>
      <c r="C16" s="156">
        <v>0</v>
      </c>
      <c r="D16" s="156">
        <v>0</v>
      </c>
      <c r="E16" s="156">
        <v>0</v>
      </c>
      <c r="F16" s="156">
        <v>0</v>
      </c>
      <c r="G16" s="156">
        <v>0</v>
      </c>
      <c r="H16" s="156">
        <f t="shared" ref="H16" si="36">H14</f>
        <v>10</v>
      </c>
      <c r="I16" s="156">
        <f t="shared" ref="I16" si="37">I14</f>
        <v>10</v>
      </c>
      <c r="J16" s="156">
        <f t="shared" ref="J16:S16" si="38">J14</f>
        <v>25</v>
      </c>
      <c r="K16" s="156">
        <f t="shared" si="38"/>
        <v>25</v>
      </c>
      <c r="L16" s="156">
        <f t="shared" si="38"/>
        <v>25</v>
      </c>
      <c r="M16" s="156">
        <f t="shared" si="38"/>
        <v>25</v>
      </c>
      <c r="N16" s="156">
        <f t="shared" si="38"/>
        <v>25</v>
      </c>
      <c r="O16" s="156">
        <f t="shared" si="38"/>
        <v>25</v>
      </c>
      <c r="P16" s="156">
        <f t="shared" si="38"/>
        <v>25</v>
      </c>
      <c r="Q16" s="156">
        <f t="shared" si="38"/>
        <v>25</v>
      </c>
      <c r="R16" s="156">
        <f t="shared" si="38"/>
        <v>25</v>
      </c>
      <c r="S16" s="156">
        <f t="shared" si="38"/>
        <v>25</v>
      </c>
      <c r="T16" s="156">
        <f t="shared" ref="T16:AK16" si="39">T14</f>
        <v>25</v>
      </c>
      <c r="U16" s="156">
        <f t="shared" si="39"/>
        <v>25</v>
      </c>
      <c r="V16" s="156">
        <f t="shared" si="39"/>
        <v>25</v>
      </c>
      <c r="W16" s="156">
        <f t="shared" si="39"/>
        <v>25</v>
      </c>
      <c r="X16" s="156">
        <f t="shared" si="39"/>
        <v>25</v>
      </c>
      <c r="Y16" s="156">
        <f t="shared" si="39"/>
        <v>25</v>
      </c>
      <c r="Z16" s="156">
        <f t="shared" si="39"/>
        <v>25</v>
      </c>
      <c r="AA16" s="156">
        <f t="shared" si="39"/>
        <v>25</v>
      </c>
      <c r="AB16" s="156">
        <f t="shared" si="39"/>
        <v>25</v>
      </c>
      <c r="AC16" s="156">
        <f t="shared" si="39"/>
        <v>25</v>
      </c>
      <c r="AD16" s="156">
        <f t="shared" si="39"/>
        <v>25</v>
      </c>
      <c r="AE16" s="156">
        <f t="shared" si="39"/>
        <v>25</v>
      </c>
      <c r="AF16" s="156">
        <f t="shared" si="39"/>
        <v>25</v>
      </c>
      <c r="AG16" s="156">
        <f t="shared" si="39"/>
        <v>25</v>
      </c>
      <c r="AH16" s="156">
        <f t="shared" si="39"/>
        <v>25</v>
      </c>
      <c r="AI16" s="156">
        <f t="shared" si="39"/>
        <v>25</v>
      </c>
      <c r="AJ16" s="156">
        <f t="shared" si="39"/>
        <v>25</v>
      </c>
      <c r="AK16" s="156">
        <f t="shared" si="39"/>
        <v>25</v>
      </c>
    </row>
    <row r="17" spans="1:46">
      <c r="A17" s="156"/>
      <c r="B17" s="153" t="s">
        <v>32051</v>
      </c>
      <c r="C17" s="156">
        <f t="shared" ref="C17:I17" si="40">C16/5</f>
        <v>0</v>
      </c>
      <c r="D17" s="156">
        <f t="shared" si="40"/>
        <v>0</v>
      </c>
      <c r="E17" s="156">
        <f t="shared" si="40"/>
        <v>0</v>
      </c>
      <c r="F17" s="156">
        <f t="shared" si="40"/>
        <v>0</v>
      </c>
      <c r="G17" s="156">
        <f t="shared" si="40"/>
        <v>0</v>
      </c>
      <c r="H17" s="156">
        <f t="shared" si="40"/>
        <v>2</v>
      </c>
      <c r="I17" s="156">
        <f t="shared" si="40"/>
        <v>2</v>
      </c>
      <c r="J17" s="156">
        <f t="shared" ref="J17:S17" si="41">J16/5</f>
        <v>5</v>
      </c>
      <c r="K17" s="156">
        <f t="shared" si="41"/>
        <v>5</v>
      </c>
      <c r="L17" s="156">
        <f t="shared" si="41"/>
        <v>5</v>
      </c>
      <c r="M17" s="156">
        <f t="shared" si="41"/>
        <v>5</v>
      </c>
      <c r="N17" s="156">
        <f t="shared" si="41"/>
        <v>5</v>
      </c>
      <c r="O17" s="156">
        <f t="shared" si="41"/>
        <v>5</v>
      </c>
      <c r="P17" s="156">
        <f t="shared" si="41"/>
        <v>5</v>
      </c>
      <c r="Q17" s="156">
        <f t="shared" si="41"/>
        <v>5</v>
      </c>
      <c r="R17" s="156">
        <f t="shared" si="41"/>
        <v>5</v>
      </c>
      <c r="S17" s="156">
        <f t="shared" si="41"/>
        <v>5</v>
      </c>
      <c r="T17" s="156">
        <f t="shared" ref="T17:AK17" si="42">T16/5</f>
        <v>5</v>
      </c>
      <c r="U17" s="156">
        <f t="shared" si="42"/>
        <v>5</v>
      </c>
      <c r="V17" s="156">
        <f t="shared" si="42"/>
        <v>5</v>
      </c>
      <c r="W17" s="156">
        <f t="shared" si="42"/>
        <v>5</v>
      </c>
      <c r="X17" s="156">
        <f t="shared" si="42"/>
        <v>5</v>
      </c>
      <c r="Y17" s="156">
        <f t="shared" si="42"/>
        <v>5</v>
      </c>
      <c r="Z17" s="156">
        <f t="shared" si="42"/>
        <v>5</v>
      </c>
      <c r="AA17" s="156">
        <f t="shared" si="42"/>
        <v>5</v>
      </c>
      <c r="AB17" s="156">
        <f t="shared" si="42"/>
        <v>5</v>
      </c>
      <c r="AC17" s="156">
        <f t="shared" si="42"/>
        <v>5</v>
      </c>
      <c r="AD17" s="156">
        <f t="shared" si="42"/>
        <v>5</v>
      </c>
      <c r="AE17" s="156">
        <f t="shared" si="42"/>
        <v>5</v>
      </c>
      <c r="AF17" s="156">
        <f t="shared" si="42"/>
        <v>5</v>
      </c>
      <c r="AG17" s="156">
        <f t="shared" si="42"/>
        <v>5</v>
      </c>
      <c r="AH17" s="156">
        <f t="shared" si="42"/>
        <v>5</v>
      </c>
      <c r="AI17" s="156">
        <f t="shared" si="42"/>
        <v>5</v>
      </c>
      <c r="AJ17" s="156">
        <f t="shared" si="42"/>
        <v>5</v>
      </c>
      <c r="AK17" s="156">
        <f t="shared" si="42"/>
        <v>5</v>
      </c>
    </row>
    <row r="18" spans="1:46">
      <c r="A18" s="217">
        <v>5</v>
      </c>
      <c r="B18" s="153" t="s">
        <v>32052</v>
      </c>
      <c r="C18" s="157">
        <f t="shared" ref="C18:I18" si="43">C17*$A$18</f>
        <v>0</v>
      </c>
      <c r="D18" s="157">
        <f t="shared" si="43"/>
        <v>0</v>
      </c>
      <c r="E18" s="157">
        <f t="shared" si="43"/>
        <v>0</v>
      </c>
      <c r="F18" s="157">
        <f t="shared" si="43"/>
        <v>0</v>
      </c>
      <c r="G18" s="157">
        <f t="shared" si="43"/>
        <v>0</v>
      </c>
      <c r="H18" s="157">
        <f t="shared" si="43"/>
        <v>10</v>
      </c>
      <c r="I18" s="157">
        <f t="shared" si="43"/>
        <v>10</v>
      </c>
      <c r="J18" s="157">
        <f t="shared" ref="J18:S18" si="44">J17*$A$18</f>
        <v>25</v>
      </c>
      <c r="K18" s="157">
        <f t="shared" si="44"/>
        <v>25</v>
      </c>
      <c r="L18" s="157">
        <f t="shared" si="44"/>
        <v>25</v>
      </c>
      <c r="M18" s="157">
        <f t="shared" si="44"/>
        <v>25</v>
      </c>
      <c r="N18" s="157">
        <f t="shared" si="44"/>
        <v>25</v>
      </c>
      <c r="O18" s="157">
        <f t="shared" si="44"/>
        <v>25</v>
      </c>
      <c r="P18" s="157">
        <f t="shared" si="44"/>
        <v>25</v>
      </c>
      <c r="Q18" s="157">
        <f t="shared" si="44"/>
        <v>25</v>
      </c>
      <c r="R18" s="157">
        <f t="shared" si="44"/>
        <v>25</v>
      </c>
      <c r="S18" s="157">
        <f t="shared" si="44"/>
        <v>25</v>
      </c>
      <c r="T18" s="157">
        <f t="shared" ref="T18:AK18" si="45">T17*$A$18</f>
        <v>25</v>
      </c>
      <c r="U18" s="157">
        <f t="shared" si="45"/>
        <v>25</v>
      </c>
      <c r="V18" s="157">
        <f t="shared" si="45"/>
        <v>25</v>
      </c>
      <c r="W18" s="157">
        <f t="shared" si="45"/>
        <v>25</v>
      </c>
      <c r="X18" s="157">
        <f t="shared" si="45"/>
        <v>25</v>
      </c>
      <c r="Y18" s="157">
        <f t="shared" si="45"/>
        <v>25</v>
      </c>
      <c r="Z18" s="157">
        <f t="shared" si="45"/>
        <v>25</v>
      </c>
      <c r="AA18" s="157">
        <f t="shared" si="45"/>
        <v>25</v>
      </c>
      <c r="AB18" s="157">
        <f t="shared" si="45"/>
        <v>25</v>
      </c>
      <c r="AC18" s="157">
        <f t="shared" si="45"/>
        <v>25</v>
      </c>
      <c r="AD18" s="157">
        <f t="shared" si="45"/>
        <v>25</v>
      </c>
      <c r="AE18" s="157">
        <f t="shared" si="45"/>
        <v>25</v>
      </c>
      <c r="AF18" s="157">
        <f t="shared" si="45"/>
        <v>25</v>
      </c>
      <c r="AG18" s="157">
        <f t="shared" si="45"/>
        <v>25</v>
      </c>
      <c r="AH18" s="157">
        <f t="shared" si="45"/>
        <v>25</v>
      </c>
      <c r="AI18" s="157">
        <f t="shared" si="45"/>
        <v>25</v>
      </c>
      <c r="AJ18" s="157">
        <f t="shared" si="45"/>
        <v>25</v>
      </c>
      <c r="AK18" s="157">
        <f t="shared" si="45"/>
        <v>25</v>
      </c>
    </row>
    <row r="19" spans="1:46">
      <c r="B19" s="158" t="s">
        <v>32053</v>
      </c>
      <c r="C19" s="160">
        <f t="shared" ref="C19:AK19" si="46">C18*5/60</f>
        <v>0</v>
      </c>
      <c r="D19" s="160">
        <f t="shared" si="46"/>
        <v>0</v>
      </c>
      <c r="E19" s="160">
        <f t="shared" si="46"/>
        <v>0</v>
      </c>
      <c r="F19" s="160">
        <f t="shared" si="46"/>
        <v>0</v>
      </c>
      <c r="G19" s="160">
        <f t="shared" si="46"/>
        <v>0</v>
      </c>
      <c r="H19" s="160">
        <f t="shared" si="46"/>
        <v>0.83333333333333337</v>
      </c>
      <c r="I19" s="160">
        <f t="shared" si="46"/>
        <v>0.83333333333333337</v>
      </c>
      <c r="J19" s="160">
        <f t="shared" si="46"/>
        <v>2.0833333333333335</v>
      </c>
      <c r="K19" s="160">
        <f t="shared" si="46"/>
        <v>2.0833333333333335</v>
      </c>
      <c r="L19" s="160">
        <f t="shared" si="46"/>
        <v>2.0833333333333335</v>
      </c>
      <c r="M19" s="160">
        <f t="shared" si="46"/>
        <v>2.0833333333333335</v>
      </c>
      <c r="N19" s="160">
        <f t="shared" si="46"/>
        <v>2.0833333333333335</v>
      </c>
      <c r="O19" s="160">
        <f t="shared" si="46"/>
        <v>2.0833333333333335</v>
      </c>
      <c r="P19" s="160">
        <f t="shared" si="46"/>
        <v>2.0833333333333335</v>
      </c>
      <c r="Q19" s="160">
        <f t="shared" si="46"/>
        <v>2.0833333333333335</v>
      </c>
      <c r="R19" s="160">
        <f t="shared" si="46"/>
        <v>2.0833333333333335</v>
      </c>
      <c r="S19" s="160">
        <f t="shared" si="46"/>
        <v>2.0833333333333335</v>
      </c>
      <c r="T19" s="160">
        <f t="shared" si="46"/>
        <v>2.0833333333333335</v>
      </c>
      <c r="U19" s="160">
        <f t="shared" si="46"/>
        <v>2.0833333333333335</v>
      </c>
      <c r="V19" s="160">
        <f t="shared" si="46"/>
        <v>2.0833333333333335</v>
      </c>
      <c r="W19" s="160">
        <f t="shared" si="46"/>
        <v>2.0833333333333335</v>
      </c>
      <c r="X19" s="160">
        <f t="shared" si="46"/>
        <v>2.0833333333333335</v>
      </c>
      <c r="Y19" s="160">
        <f t="shared" si="46"/>
        <v>2.0833333333333335</v>
      </c>
      <c r="Z19" s="160">
        <f t="shared" si="46"/>
        <v>2.0833333333333335</v>
      </c>
      <c r="AA19" s="160">
        <f t="shared" si="46"/>
        <v>2.0833333333333335</v>
      </c>
      <c r="AB19" s="160">
        <f t="shared" si="46"/>
        <v>2.0833333333333335</v>
      </c>
      <c r="AC19" s="160">
        <f t="shared" si="46"/>
        <v>2.0833333333333335</v>
      </c>
      <c r="AD19" s="160">
        <f t="shared" si="46"/>
        <v>2.0833333333333335</v>
      </c>
      <c r="AE19" s="160">
        <f t="shared" si="46"/>
        <v>2.0833333333333335</v>
      </c>
      <c r="AF19" s="160">
        <f t="shared" si="46"/>
        <v>2.0833333333333335</v>
      </c>
      <c r="AG19" s="160">
        <f t="shared" si="46"/>
        <v>2.0833333333333335</v>
      </c>
      <c r="AH19" s="160">
        <f t="shared" si="46"/>
        <v>2.0833333333333335</v>
      </c>
      <c r="AI19" s="160">
        <f t="shared" si="46"/>
        <v>2.0833333333333335</v>
      </c>
      <c r="AJ19" s="160">
        <f t="shared" si="46"/>
        <v>2.0833333333333335</v>
      </c>
      <c r="AK19" s="160">
        <f t="shared" si="46"/>
        <v>2.0833333333333335</v>
      </c>
      <c r="AM19" s="157">
        <f>AVERAGE(C19:G19)</f>
        <v>0</v>
      </c>
      <c r="AN19" s="157">
        <f>AVERAGE(H19:L19)</f>
        <v>1.5833333333333335</v>
      </c>
      <c r="AO19" s="157">
        <f>AVERAGE(M19:P19)</f>
        <v>2.0833333333333335</v>
      </c>
      <c r="AP19" s="157">
        <f>AVERAGE(Q19:T19)</f>
        <v>2.0833333333333335</v>
      </c>
      <c r="AQ19" s="157">
        <f>AVERAGE(U19:Y19)</f>
        <v>2.0833333333333335</v>
      </c>
      <c r="AR19" s="157">
        <f>AVERAGE(Y19:AB19)</f>
        <v>2.0833333333333335</v>
      </c>
      <c r="AS19" s="157">
        <f>AVERAGE(AD19:AG19)</f>
        <v>2.0833333333333335</v>
      </c>
      <c r="AT19" s="157">
        <f>AVERAGE(AH19:AK19)</f>
        <v>2.0833333333333335</v>
      </c>
    </row>
    <row r="20" spans="1:46">
      <c r="B20" s="161"/>
      <c r="C20" s="156"/>
      <c r="D20" s="156"/>
      <c r="E20" s="156"/>
      <c r="F20" s="156"/>
      <c r="G20" s="156"/>
      <c r="H20" s="156"/>
      <c r="I20" s="156"/>
      <c r="J20" s="156"/>
      <c r="K20" s="156"/>
      <c r="L20" s="156"/>
      <c r="M20" s="156"/>
      <c r="N20" s="156"/>
      <c r="O20" s="156"/>
      <c r="P20" s="156"/>
      <c r="Q20" s="156"/>
      <c r="R20" s="156"/>
      <c r="S20" s="156"/>
      <c r="T20" s="156"/>
      <c r="U20" s="156"/>
      <c r="V20" s="156"/>
      <c r="W20" s="156"/>
      <c r="X20" s="156"/>
      <c r="Y20" s="156"/>
      <c r="Z20" s="156"/>
      <c r="AA20" s="156"/>
      <c r="AB20" s="156"/>
      <c r="AC20" s="156"/>
      <c r="AD20" s="156"/>
      <c r="AE20" s="156"/>
      <c r="AF20" s="156"/>
      <c r="AG20" s="156"/>
      <c r="AH20" s="156"/>
      <c r="AI20" s="156"/>
      <c r="AJ20" s="156"/>
      <c r="AK20" s="156"/>
    </row>
    <row r="21" spans="1:46">
      <c r="B21" s="162" t="s">
        <v>32054</v>
      </c>
      <c r="C21" s="218">
        <f>C22/40</f>
        <v>0.15625</v>
      </c>
      <c r="D21" s="218">
        <f t="shared" ref="D21:AK21" si="47">D22/40</f>
        <v>0.15625</v>
      </c>
      <c r="E21" s="218">
        <f t="shared" si="47"/>
        <v>0.15625</v>
      </c>
      <c r="F21" s="218">
        <f t="shared" si="47"/>
        <v>0.15625</v>
      </c>
      <c r="G21" s="218">
        <f t="shared" si="47"/>
        <v>0.15625</v>
      </c>
      <c r="H21" s="218">
        <f t="shared" si="47"/>
        <v>0.17708333333333331</v>
      </c>
      <c r="I21" s="218">
        <f t="shared" si="47"/>
        <v>0.17708333333333331</v>
      </c>
      <c r="J21" s="218">
        <f t="shared" si="47"/>
        <v>0.20833333333333334</v>
      </c>
      <c r="K21" s="218">
        <f t="shared" si="47"/>
        <v>0.20833333333333334</v>
      </c>
      <c r="L21" s="218">
        <f t="shared" si="47"/>
        <v>0.20833333333333334</v>
      </c>
      <c r="M21" s="218">
        <f t="shared" si="47"/>
        <v>0.20833333333333334</v>
      </c>
      <c r="N21" s="218">
        <f t="shared" si="47"/>
        <v>0.20833333333333334</v>
      </c>
      <c r="O21" s="218">
        <f t="shared" si="47"/>
        <v>0.20833333333333334</v>
      </c>
      <c r="P21" s="218">
        <f t="shared" si="47"/>
        <v>0.20833333333333334</v>
      </c>
      <c r="Q21" s="218">
        <f t="shared" si="47"/>
        <v>0.20833333333333334</v>
      </c>
      <c r="R21" s="218">
        <f t="shared" si="47"/>
        <v>0.20833333333333334</v>
      </c>
      <c r="S21" s="218">
        <f t="shared" si="47"/>
        <v>0.20833333333333334</v>
      </c>
      <c r="T21" s="218">
        <f t="shared" si="47"/>
        <v>0.20833333333333334</v>
      </c>
      <c r="U21" s="218">
        <f t="shared" si="47"/>
        <v>0.20833333333333334</v>
      </c>
      <c r="V21" s="218">
        <f t="shared" si="47"/>
        <v>0.20833333333333334</v>
      </c>
      <c r="W21" s="218">
        <f t="shared" si="47"/>
        <v>0.20833333333333334</v>
      </c>
      <c r="X21" s="218">
        <f t="shared" si="47"/>
        <v>0.20833333333333334</v>
      </c>
      <c r="Y21" s="218">
        <f t="shared" si="47"/>
        <v>0.20833333333333334</v>
      </c>
      <c r="Z21" s="218">
        <f t="shared" si="47"/>
        <v>0.20833333333333334</v>
      </c>
      <c r="AA21" s="218">
        <f t="shared" si="47"/>
        <v>0.20833333333333334</v>
      </c>
      <c r="AB21" s="218">
        <f t="shared" si="47"/>
        <v>0.20833333333333334</v>
      </c>
      <c r="AC21" s="218">
        <f t="shared" si="47"/>
        <v>0.20833333333333334</v>
      </c>
      <c r="AD21" s="218">
        <f t="shared" si="47"/>
        <v>0.20833333333333334</v>
      </c>
      <c r="AE21" s="218">
        <f t="shared" si="47"/>
        <v>0.20833333333333334</v>
      </c>
      <c r="AF21" s="218">
        <f t="shared" si="47"/>
        <v>0.20833333333333334</v>
      </c>
      <c r="AG21" s="218">
        <f t="shared" si="47"/>
        <v>0.20833333333333334</v>
      </c>
      <c r="AH21" s="218">
        <f t="shared" si="47"/>
        <v>0.20833333333333334</v>
      </c>
      <c r="AI21" s="218">
        <f t="shared" si="47"/>
        <v>0.20833333333333334</v>
      </c>
      <c r="AJ21" s="218">
        <f t="shared" si="47"/>
        <v>0.20833333333333334</v>
      </c>
      <c r="AK21" s="218">
        <f t="shared" si="47"/>
        <v>0.20833333333333334</v>
      </c>
      <c r="AM21" s="218">
        <f>AVERAGE(C21:G21)</f>
        <v>0.15625</v>
      </c>
      <c r="AN21" s="218">
        <f>AVERAGE(H21:L21)</f>
        <v>0.19583333333333336</v>
      </c>
      <c r="AO21" s="218">
        <f>AVERAGE(M21:P21)</f>
        <v>0.20833333333333334</v>
      </c>
      <c r="AP21" s="218">
        <f>AVERAGE(Q21:T21)</f>
        <v>0.20833333333333334</v>
      </c>
      <c r="AQ21" s="218">
        <f>AVERAGE(U21:Y21)</f>
        <v>0.20833333333333334</v>
      </c>
      <c r="AR21" s="218">
        <f>AVERAGE(Y21:AB21)</f>
        <v>0.20833333333333334</v>
      </c>
      <c r="AS21" s="218">
        <f>AVERAGE(AD21:AG21)</f>
        <v>0.20833333333333334</v>
      </c>
      <c r="AT21" s="218">
        <f>AVERAGE(AH21:AK21)</f>
        <v>0.20833333333333334</v>
      </c>
    </row>
    <row r="22" spans="1:46">
      <c r="B22" s="152" t="s">
        <v>32055</v>
      </c>
      <c r="C22" s="155">
        <f t="shared" ref="C22:AK22" si="48">(C19+C12)</f>
        <v>6.25</v>
      </c>
      <c r="D22" s="155">
        <f t="shared" si="48"/>
        <v>6.25</v>
      </c>
      <c r="E22" s="155">
        <f t="shared" si="48"/>
        <v>6.25</v>
      </c>
      <c r="F22" s="155">
        <f t="shared" si="48"/>
        <v>6.25</v>
      </c>
      <c r="G22" s="155">
        <f t="shared" si="48"/>
        <v>6.25</v>
      </c>
      <c r="H22" s="155">
        <f t="shared" si="48"/>
        <v>7.083333333333333</v>
      </c>
      <c r="I22" s="155">
        <f t="shared" si="48"/>
        <v>7.083333333333333</v>
      </c>
      <c r="J22" s="155">
        <f t="shared" si="48"/>
        <v>8.3333333333333339</v>
      </c>
      <c r="K22" s="155">
        <f t="shared" si="48"/>
        <v>8.3333333333333339</v>
      </c>
      <c r="L22" s="155">
        <f t="shared" si="48"/>
        <v>8.3333333333333339</v>
      </c>
      <c r="M22" s="155">
        <f t="shared" si="48"/>
        <v>8.3333333333333339</v>
      </c>
      <c r="N22" s="155">
        <f t="shared" si="48"/>
        <v>8.3333333333333339</v>
      </c>
      <c r="O22" s="155">
        <f t="shared" si="48"/>
        <v>8.3333333333333339</v>
      </c>
      <c r="P22" s="155">
        <f t="shared" si="48"/>
        <v>8.3333333333333339</v>
      </c>
      <c r="Q22" s="155">
        <f t="shared" si="48"/>
        <v>8.3333333333333339</v>
      </c>
      <c r="R22" s="155">
        <f t="shared" si="48"/>
        <v>8.3333333333333339</v>
      </c>
      <c r="S22" s="155">
        <f t="shared" si="48"/>
        <v>8.3333333333333339</v>
      </c>
      <c r="T22" s="155">
        <f t="shared" si="48"/>
        <v>8.3333333333333339</v>
      </c>
      <c r="U22" s="155">
        <f t="shared" si="48"/>
        <v>8.3333333333333339</v>
      </c>
      <c r="V22" s="155">
        <f t="shared" si="48"/>
        <v>8.3333333333333339</v>
      </c>
      <c r="W22" s="155">
        <f t="shared" si="48"/>
        <v>8.3333333333333339</v>
      </c>
      <c r="X22" s="155">
        <f t="shared" si="48"/>
        <v>8.3333333333333339</v>
      </c>
      <c r="Y22" s="155">
        <f t="shared" si="48"/>
        <v>8.3333333333333339</v>
      </c>
      <c r="Z22" s="155">
        <f t="shared" si="48"/>
        <v>8.3333333333333339</v>
      </c>
      <c r="AA22" s="155">
        <f t="shared" si="48"/>
        <v>8.3333333333333339</v>
      </c>
      <c r="AB22" s="155">
        <f t="shared" si="48"/>
        <v>8.3333333333333339</v>
      </c>
      <c r="AC22" s="155">
        <f t="shared" si="48"/>
        <v>8.3333333333333339</v>
      </c>
      <c r="AD22" s="155">
        <f t="shared" si="48"/>
        <v>8.3333333333333339</v>
      </c>
      <c r="AE22" s="155">
        <f t="shared" si="48"/>
        <v>8.3333333333333339</v>
      </c>
      <c r="AF22" s="155">
        <f t="shared" si="48"/>
        <v>8.3333333333333339</v>
      </c>
      <c r="AG22" s="155">
        <f t="shared" si="48"/>
        <v>8.3333333333333339</v>
      </c>
      <c r="AH22" s="155">
        <f t="shared" si="48"/>
        <v>8.3333333333333339</v>
      </c>
      <c r="AI22" s="155">
        <f t="shared" si="48"/>
        <v>8.3333333333333339</v>
      </c>
      <c r="AJ22" s="155">
        <f t="shared" si="48"/>
        <v>8.3333333333333339</v>
      </c>
      <c r="AK22" s="155">
        <f t="shared" si="48"/>
        <v>8.3333333333333339</v>
      </c>
      <c r="AM22" s="155">
        <f>AM21*40</f>
        <v>6.25</v>
      </c>
      <c r="AN22" s="155">
        <f t="shared" ref="AN22:AT22" si="49">AN21*40</f>
        <v>7.8333333333333339</v>
      </c>
      <c r="AO22" s="155">
        <f t="shared" si="49"/>
        <v>8.3333333333333339</v>
      </c>
      <c r="AP22" s="155">
        <f t="shared" si="49"/>
        <v>8.3333333333333339</v>
      </c>
      <c r="AQ22" s="155">
        <f t="shared" si="49"/>
        <v>8.3333333333333339</v>
      </c>
      <c r="AR22" s="155">
        <f t="shared" si="49"/>
        <v>8.3333333333333339</v>
      </c>
      <c r="AS22" s="155">
        <f t="shared" si="49"/>
        <v>8.3333333333333339</v>
      </c>
      <c r="AT22" s="155">
        <f t="shared" si="49"/>
        <v>8.3333333333333339</v>
      </c>
    </row>
    <row r="23" spans="1:46">
      <c r="B23" s="152" t="s">
        <v>32056</v>
      </c>
      <c r="C23" s="155">
        <f t="shared" ref="C23:AK23" si="50">C22/5</f>
        <v>1.25</v>
      </c>
      <c r="D23" s="155">
        <f t="shared" si="50"/>
        <v>1.25</v>
      </c>
      <c r="E23" s="155">
        <f t="shared" si="50"/>
        <v>1.25</v>
      </c>
      <c r="F23" s="155">
        <f t="shared" si="50"/>
        <v>1.25</v>
      </c>
      <c r="G23" s="155">
        <f t="shared" si="50"/>
        <v>1.25</v>
      </c>
      <c r="H23" s="155">
        <f t="shared" si="50"/>
        <v>1.4166666666666665</v>
      </c>
      <c r="I23" s="155">
        <f t="shared" si="50"/>
        <v>1.4166666666666665</v>
      </c>
      <c r="J23" s="155">
        <f t="shared" si="50"/>
        <v>1.6666666666666667</v>
      </c>
      <c r="K23" s="155">
        <f t="shared" si="50"/>
        <v>1.6666666666666667</v>
      </c>
      <c r="L23" s="155">
        <f t="shared" si="50"/>
        <v>1.6666666666666667</v>
      </c>
      <c r="M23" s="155">
        <f t="shared" si="50"/>
        <v>1.6666666666666667</v>
      </c>
      <c r="N23" s="155">
        <f t="shared" si="50"/>
        <v>1.6666666666666667</v>
      </c>
      <c r="O23" s="155">
        <f t="shared" si="50"/>
        <v>1.6666666666666667</v>
      </c>
      <c r="P23" s="155">
        <f t="shared" si="50"/>
        <v>1.6666666666666667</v>
      </c>
      <c r="Q23" s="155">
        <f t="shared" si="50"/>
        <v>1.6666666666666667</v>
      </c>
      <c r="R23" s="155">
        <f t="shared" si="50"/>
        <v>1.6666666666666667</v>
      </c>
      <c r="S23" s="155">
        <f t="shared" si="50"/>
        <v>1.6666666666666667</v>
      </c>
      <c r="T23" s="155">
        <f t="shared" si="50"/>
        <v>1.6666666666666667</v>
      </c>
      <c r="U23" s="155">
        <f t="shared" si="50"/>
        <v>1.6666666666666667</v>
      </c>
      <c r="V23" s="155">
        <f t="shared" si="50"/>
        <v>1.6666666666666667</v>
      </c>
      <c r="W23" s="155">
        <f t="shared" si="50"/>
        <v>1.6666666666666667</v>
      </c>
      <c r="X23" s="155">
        <f t="shared" si="50"/>
        <v>1.6666666666666667</v>
      </c>
      <c r="Y23" s="155">
        <f t="shared" si="50"/>
        <v>1.6666666666666667</v>
      </c>
      <c r="Z23" s="155">
        <f t="shared" si="50"/>
        <v>1.6666666666666667</v>
      </c>
      <c r="AA23" s="155">
        <f t="shared" si="50"/>
        <v>1.6666666666666667</v>
      </c>
      <c r="AB23" s="155">
        <f t="shared" si="50"/>
        <v>1.6666666666666667</v>
      </c>
      <c r="AC23" s="155">
        <f t="shared" si="50"/>
        <v>1.6666666666666667</v>
      </c>
      <c r="AD23" s="155">
        <f t="shared" si="50"/>
        <v>1.6666666666666667</v>
      </c>
      <c r="AE23" s="155">
        <f t="shared" si="50"/>
        <v>1.6666666666666667</v>
      </c>
      <c r="AF23" s="155">
        <f t="shared" si="50"/>
        <v>1.6666666666666667</v>
      </c>
      <c r="AG23" s="155">
        <f t="shared" si="50"/>
        <v>1.6666666666666667</v>
      </c>
      <c r="AH23" s="155">
        <f t="shared" si="50"/>
        <v>1.6666666666666667</v>
      </c>
      <c r="AI23" s="155">
        <f t="shared" si="50"/>
        <v>1.6666666666666667</v>
      </c>
      <c r="AJ23" s="155">
        <f t="shared" si="50"/>
        <v>1.6666666666666667</v>
      </c>
      <c r="AK23" s="155">
        <f t="shared" si="50"/>
        <v>1.6666666666666667</v>
      </c>
      <c r="AM23" s="155">
        <f>AM22/5</f>
        <v>1.25</v>
      </c>
      <c r="AN23" s="155">
        <f t="shared" ref="AN23:AT23" si="51">AN22/5</f>
        <v>1.5666666666666669</v>
      </c>
      <c r="AO23" s="155">
        <f t="shared" si="51"/>
        <v>1.6666666666666667</v>
      </c>
      <c r="AP23" s="155">
        <f t="shared" si="51"/>
        <v>1.6666666666666667</v>
      </c>
      <c r="AQ23" s="155">
        <f t="shared" si="51"/>
        <v>1.6666666666666667</v>
      </c>
      <c r="AR23" s="155">
        <f t="shared" si="51"/>
        <v>1.6666666666666667</v>
      </c>
      <c r="AS23" s="155">
        <f t="shared" si="51"/>
        <v>1.6666666666666667</v>
      </c>
      <c r="AT23" s="155">
        <f t="shared" si="51"/>
        <v>1.6666666666666667</v>
      </c>
    </row>
    <row r="24" spans="1:46">
      <c r="B24" s="151"/>
    </row>
    <row r="25" spans="1:46">
      <c r="B25" s="151"/>
    </row>
    <row r="26" spans="1:46">
      <c r="A26" s="148"/>
      <c r="B26" s="149" t="s">
        <v>32057</v>
      </c>
      <c r="C26" s="148"/>
      <c r="D26" s="148"/>
      <c r="E26" s="148"/>
      <c r="F26" s="148"/>
      <c r="G26" s="148"/>
      <c r="H26" s="148"/>
      <c r="I26" s="148"/>
      <c r="J26" s="148"/>
      <c r="K26" s="148"/>
      <c r="L26" s="148"/>
      <c r="M26" s="148"/>
      <c r="N26" s="148"/>
      <c r="O26" s="148"/>
      <c r="P26" s="148"/>
      <c r="Q26" s="148"/>
      <c r="R26" s="148"/>
      <c r="S26" s="148"/>
      <c r="T26" s="148"/>
      <c r="U26" s="148"/>
      <c r="V26" s="148"/>
      <c r="W26" s="148"/>
      <c r="X26" s="148"/>
      <c r="Y26" s="148"/>
      <c r="Z26" s="148"/>
      <c r="AA26" s="148"/>
      <c r="AB26" s="148"/>
      <c r="AC26" s="148"/>
      <c r="AD26" s="148"/>
      <c r="AE26" s="148"/>
      <c r="AF26" s="148"/>
      <c r="AG26" s="148"/>
      <c r="AH26" s="148"/>
      <c r="AI26" s="148"/>
      <c r="AJ26" s="148"/>
      <c r="AK26" s="148"/>
    </row>
    <row r="27" spans="1:46">
      <c r="B27" s="219" t="s">
        <v>32058</v>
      </c>
    </row>
    <row r="29" spans="1:46">
      <c r="C29" s="150">
        <f>D29-7</f>
        <v>45957</v>
      </c>
      <c r="D29" s="150">
        <v>45964</v>
      </c>
      <c r="E29" s="150">
        <v>45971</v>
      </c>
      <c r="F29" s="150">
        <v>45978</v>
      </c>
      <c r="G29" s="150">
        <v>45985</v>
      </c>
      <c r="H29" s="150">
        <v>45992</v>
      </c>
      <c r="I29" s="150">
        <v>45999</v>
      </c>
      <c r="J29" s="150">
        <v>46006</v>
      </c>
      <c r="K29" s="150">
        <v>46013</v>
      </c>
      <c r="L29" s="150">
        <v>46020</v>
      </c>
      <c r="M29" s="150">
        <v>46027</v>
      </c>
      <c r="N29" s="150">
        <v>46034</v>
      </c>
      <c r="O29" s="150">
        <v>46041</v>
      </c>
      <c r="P29" s="150">
        <v>46048</v>
      </c>
      <c r="Q29" s="150">
        <v>46055</v>
      </c>
      <c r="R29" s="150">
        <v>46062</v>
      </c>
      <c r="S29" s="150">
        <v>46069</v>
      </c>
      <c r="T29" s="150">
        <v>46076</v>
      </c>
      <c r="U29" s="150">
        <v>46083</v>
      </c>
      <c r="V29" s="150">
        <v>46090</v>
      </c>
      <c r="W29" s="150">
        <v>46097</v>
      </c>
      <c r="X29" s="150">
        <v>46104</v>
      </c>
      <c r="Y29" s="150">
        <f t="shared" ref="Y29" si="52">X29+7</f>
        <v>46111</v>
      </c>
      <c r="Z29" s="150">
        <f t="shared" ref="Z29" si="53">Y29+7</f>
        <v>46118</v>
      </c>
      <c r="AA29" s="150">
        <f t="shared" ref="AA29" si="54">Z29+7</f>
        <v>46125</v>
      </c>
      <c r="AB29" s="150">
        <f t="shared" ref="AB29" si="55">AA29+7</f>
        <v>46132</v>
      </c>
      <c r="AC29" s="150">
        <f t="shared" ref="AC29" si="56">AB29+7</f>
        <v>46139</v>
      </c>
      <c r="AD29" s="150">
        <f t="shared" ref="AD29" si="57">AC29+7</f>
        <v>46146</v>
      </c>
      <c r="AE29" s="150">
        <f t="shared" ref="AE29" si="58">AD29+7</f>
        <v>46153</v>
      </c>
      <c r="AF29" s="150">
        <f t="shared" ref="AF29" si="59">AE29+7</f>
        <v>46160</v>
      </c>
      <c r="AG29" s="150">
        <f t="shared" ref="AG29" si="60">AF29+7</f>
        <v>46167</v>
      </c>
      <c r="AH29" s="150">
        <f t="shared" ref="AH29" si="61">AG29+7</f>
        <v>46174</v>
      </c>
      <c r="AI29" s="150">
        <f t="shared" ref="AI29" si="62">AH29+7</f>
        <v>46181</v>
      </c>
      <c r="AJ29" s="150">
        <f t="shared" ref="AJ29" si="63">AI29+7</f>
        <v>46188</v>
      </c>
      <c r="AK29" s="150">
        <f t="shared" ref="AK29" si="64">AJ29+7</f>
        <v>46195</v>
      </c>
    </row>
    <row r="31" spans="1:46">
      <c r="B31" s="153" t="s">
        <v>32042</v>
      </c>
      <c r="C31" s="157">
        <f>C7</f>
        <v>1.5</v>
      </c>
      <c r="D31" s="157">
        <f t="shared" ref="D31:AK31" si="65">D7</f>
        <v>1.5</v>
      </c>
      <c r="E31" s="157">
        <f t="shared" si="65"/>
        <v>1.5</v>
      </c>
      <c r="F31" s="157">
        <f t="shared" si="65"/>
        <v>1.5</v>
      </c>
      <c r="G31" s="157">
        <f t="shared" si="65"/>
        <v>1.5</v>
      </c>
      <c r="H31" s="157">
        <f t="shared" si="65"/>
        <v>1.5</v>
      </c>
      <c r="I31" s="157">
        <f t="shared" si="65"/>
        <v>1.5</v>
      </c>
      <c r="J31" s="157">
        <f t="shared" si="65"/>
        <v>1.5</v>
      </c>
      <c r="K31" s="157">
        <f t="shared" si="65"/>
        <v>1.5</v>
      </c>
      <c r="L31" s="157">
        <f t="shared" si="65"/>
        <v>1.5</v>
      </c>
      <c r="M31" s="157">
        <f t="shared" si="65"/>
        <v>1.5</v>
      </c>
      <c r="N31" s="157">
        <f t="shared" si="65"/>
        <v>1.5</v>
      </c>
      <c r="O31" s="157">
        <f t="shared" si="65"/>
        <v>1.5</v>
      </c>
      <c r="P31" s="157">
        <f t="shared" si="65"/>
        <v>1.5</v>
      </c>
      <c r="Q31" s="157">
        <f t="shared" si="65"/>
        <v>1.5</v>
      </c>
      <c r="R31" s="157">
        <f t="shared" si="65"/>
        <v>1.5</v>
      </c>
      <c r="S31" s="157">
        <f t="shared" si="65"/>
        <v>1.5</v>
      </c>
      <c r="T31" s="157">
        <f t="shared" si="65"/>
        <v>1.5</v>
      </c>
      <c r="U31" s="157">
        <f t="shared" si="65"/>
        <v>1.5</v>
      </c>
      <c r="V31" s="157">
        <f t="shared" si="65"/>
        <v>1.5</v>
      </c>
      <c r="W31" s="157">
        <f t="shared" si="65"/>
        <v>1.5</v>
      </c>
      <c r="X31" s="157">
        <f t="shared" si="65"/>
        <v>1.5</v>
      </c>
      <c r="Y31" s="157">
        <f t="shared" si="65"/>
        <v>1.5</v>
      </c>
      <c r="Z31" s="157">
        <f t="shared" si="65"/>
        <v>1.5</v>
      </c>
      <c r="AA31" s="157">
        <f t="shared" si="65"/>
        <v>1.5</v>
      </c>
      <c r="AB31" s="157">
        <f t="shared" si="65"/>
        <v>1.5</v>
      </c>
      <c r="AC31" s="157">
        <f t="shared" si="65"/>
        <v>1.5</v>
      </c>
      <c r="AD31" s="157">
        <f t="shared" si="65"/>
        <v>1.5</v>
      </c>
      <c r="AE31" s="157">
        <f t="shared" si="65"/>
        <v>1.5</v>
      </c>
      <c r="AF31" s="157">
        <f t="shared" si="65"/>
        <v>1.5</v>
      </c>
      <c r="AG31" s="157">
        <f t="shared" si="65"/>
        <v>1.5</v>
      </c>
      <c r="AH31" s="157">
        <f t="shared" si="65"/>
        <v>1.5</v>
      </c>
      <c r="AI31" s="157">
        <f t="shared" si="65"/>
        <v>1.5</v>
      </c>
      <c r="AJ31" s="157">
        <f t="shared" si="65"/>
        <v>1.5</v>
      </c>
      <c r="AK31" s="157">
        <f t="shared" si="65"/>
        <v>1.5</v>
      </c>
      <c r="AM31" s="157">
        <f>SUM(C31:G31)</f>
        <v>7.5</v>
      </c>
      <c r="AN31" s="157">
        <f>SUM(H31:L31)</f>
        <v>7.5</v>
      </c>
      <c r="AO31" s="157">
        <f>SUM(M31:P31)</f>
        <v>6</v>
      </c>
      <c r="AP31" s="157">
        <f>SUM(Q31:T31)</f>
        <v>6</v>
      </c>
      <c r="AQ31" s="157">
        <f>SUM(U31:Y31)</f>
        <v>7.5</v>
      </c>
      <c r="AR31" s="157">
        <f>SUM(Y31:AB31)</f>
        <v>6</v>
      </c>
      <c r="AS31" s="157">
        <f>SUM(AD31:AG31)</f>
        <v>6</v>
      </c>
      <c r="AT31" s="157">
        <f>SUM(AH31:AK31)</f>
        <v>6</v>
      </c>
    </row>
    <row r="32" spans="1:46" hidden="1">
      <c r="B32" s="154" t="s">
        <v>32043</v>
      </c>
      <c r="C32" s="155">
        <f t="shared" ref="C32:AK32" si="66">C8</f>
        <v>7.5</v>
      </c>
      <c r="D32" s="155">
        <f t="shared" si="66"/>
        <v>9</v>
      </c>
      <c r="E32" s="155">
        <f t="shared" si="66"/>
        <v>10.5</v>
      </c>
      <c r="F32" s="155">
        <f t="shared" si="66"/>
        <v>12</v>
      </c>
      <c r="G32" s="155">
        <f t="shared" si="66"/>
        <v>13.5</v>
      </c>
      <c r="H32" s="155">
        <f t="shared" si="66"/>
        <v>15</v>
      </c>
      <c r="I32" s="155">
        <f t="shared" si="66"/>
        <v>16.5</v>
      </c>
      <c r="J32" s="155">
        <f t="shared" si="66"/>
        <v>18</v>
      </c>
      <c r="K32" s="155">
        <f t="shared" si="66"/>
        <v>19.5</v>
      </c>
      <c r="L32" s="155">
        <f t="shared" si="66"/>
        <v>21</v>
      </c>
      <c r="M32" s="155">
        <f t="shared" si="66"/>
        <v>22.5</v>
      </c>
      <c r="N32" s="155">
        <f t="shared" si="66"/>
        <v>24</v>
      </c>
      <c r="O32" s="155">
        <f t="shared" si="66"/>
        <v>25.5</v>
      </c>
      <c r="P32" s="155">
        <f t="shared" si="66"/>
        <v>27</v>
      </c>
      <c r="Q32" s="155">
        <f t="shared" si="66"/>
        <v>28.5</v>
      </c>
      <c r="R32" s="155">
        <f t="shared" si="66"/>
        <v>30</v>
      </c>
      <c r="S32" s="155">
        <f t="shared" si="66"/>
        <v>31.5</v>
      </c>
      <c r="T32" s="155">
        <f t="shared" si="66"/>
        <v>33</v>
      </c>
      <c r="U32" s="155">
        <f t="shared" si="66"/>
        <v>34.5</v>
      </c>
      <c r="V32" s="155">
        <f t="shared" si="66"/>
        <v>36</v>
      </c>
      <c r="W32" s="155">
        <f t="shared" si="66"/>
        <v>37.5</v>
      </c>
      <c r="X32" s="155">
        <f t="shared" si="66"/>
        <v>39</v>
      </c>
      <c r="Y32" s="155">
        <f t="shared" si="66"/>
        <v>40.5</v>
      </c>
      <c r="Z32" s="155">
        <f t="shared" si="66"/>
        <v>42</v>
      </c>
      <c r="AA32" s="155">
        <f t="shared" si="66"/>
        <v>43.5</v>
      </c>
      <c r="AB32" s="155">
        <f t="shared" si="66"/>
        <v>45</v>
      </c>
      <c r="AC32" s="155">
        <f t="shared" si="66"/>
        <v>46.5</v>
      </c>
      <c r="AD32" s="155">
        <f t="shared" si="66"/>
        <v>48</v>
      </c>
      <c r="AE32" s="155">
        <f t="shared" si="66"/>
        <v>49.5</v>
      </c>
      <c r="AF32" s="155">
        <f t="shared" si="66"/>
        <v>51</v>
      </c>
      <c r="AG32" s="155">
        <f t="shared" si="66"/>
        <v>52.5</v>
      </c>
      <c r="AH32" s="155">
        <f t="shared" si="66"/>
        <v>54</v>
      </c>
      <c r="AI32" s="155">
        <f t="shared" si="66"/>
        <v>55.5</v>
      </c>
      <c r="AJ32" s="155">
        <f t="shared" si="66"/>
        <v>57</v>
      </c>
      <c r="AK32" s="155">
        <f t="shared" si="66"/>
        <v>58.5</v>
      </c>
    </row>
    <row r="33" spans="1:46">
      <c r="A33" s="217"/>
      <c r="B33" s="153" t="s">
        <v>32044</v>
      </c>
      <c r="C33" s="157">
        <f t="shared" ref="C33:AK33" si="67">C9</f>
        <v>37.5</v>
      </c>
      <c r="D33" s="157">
        <f t="shared" si="67"/>
        <v>37.5</v>
      </c>
      <c r="E33" s="157">
        <f t="shared" si="67"/>
        <v>37.5</v>
      </c>
      <c r="F33" s="157">
        <f t="shared" si="67"/>
        <v>37.5</v>
      </c>
      <c r="G33" s="157">
        <f t="shared" si="67"/>
        <v>37.5</v>
      </c>
      <c r="H33" s="157">
        <f t="shared" si="67"/>
        <v>37.5</v>
      </c>
      <c r="I33" s="157">
        <f t="shared" si="67"/>
        <v>37.5</v>
      </c>
      <c r="J33" s="157">
        <f t="shared" si="67"/>
        <v>37.5</v>
      </c>
      <c r="K33" s="157">
        <f t="shared" si="67"/>
        <v>37.5</v>
      </c>
      <c r="L33" s="157">
        <f t="shared" si="67"/>
        <v>37.5</v>
      </c>
      <c r="M33" s="157">
        <f t="shared" si="67"/>
        <v>37.5</v>
      </c>
      <c r="N33" s="157">
        <f t="shared" si="67"/>
        <v>37.5</v>
      </c>
      <c r="O33" s="157">
        <f t="shared" si="67"/>
        <v>37.5</v>
      </c>
      <c r="P33" s="157">
        <f t="shared" si="67"/>
        <v>37.5</v>
      </c>
      <c r="Q33" s="157">
        <f t="shared" si="67"/>
        <v>37.5</v>
      </c>
      <c r="R33" s="157">
        <f t="shared" si="67"/>
        <v>37.5</v>
      </c>
      <c r="S33" s="157">
        <f t="shared" si="67"/>
        <v>37.5</v>
      </c>
      <c r="T33" s="157">
        <f t="shared" si="67"/>
        <v>37.5</v>
      </c>
      <c r="U33" s="157">
        <f t="shared" si="67"/>
        <v>37.5</v>
      </c>
      <c r="V33" s="157">
        <f t="shared" si="67"/>
        <v>37.5</v>
      </c>
      <c r="W33" s="157">
        <f t="shared" si="67"/>
        <v>37.5</v>
      </c>
      <c r="X33" s="157">
        <f t="shared" si="67"/>
        <v>37.5</v>
      </c>
      <c r="Y33" s="157">
        <f t="shared" si="67"/>
        <v>37.5</v>
      </c>
      <c r="Z33" s="157">
        <f t="shared" si="67"/>
        <v>37.5</v>
      </c>
      <c r="AA33" s="157">
        <f t="shared" si="67"/>
        <v>37.5</v>
      </c>
      <c r="AB33" s="157">
        <f t="shared" si="67"/>
        <v>37.5</v>
      </c>
      <c r="AC33" s="157">
        <f t="shared" si="67"/>
        <v>37.5</v>
      </c>
      <c r="AD33" s="157">
        <f t="shared" si="67"/>
        <v>37.5</v>
      </c>
      <c r="AE33" s="157">
        <f t="shared" si="67"/>
        <v>37.5</v>
      </c>
      <c r="AF33" s="157">
        <f t="shared" si="67"/>
        <v>37.5</v>
      </c>
      <c r="AG33" s="157">
        <f t="shared" si="67"/>
        <v>37.5</v>
      </c>
      <c r="AH33" s="157">
        <f t="shared" si="67"/>
        <v>37.5</v>
      </c>
      <c r="AI33" s="157">
        <f t="shared" si="67"/>
        <v>37.5</v>
      </c>
      <c r="AJ33" s="157">
        <f t="shared" si="67"/>
        <v>37.5</v>
      </c>
      <c r="AK33" s="157">
        <f t="shared" si="67"/>
        <v>37.5</v>
      </c>
    </row>
    <row r="34" spans="1:46">
      <c r="A34" s="156"/>
      <c r="B34" s="153" t="s">
        <v>32045</v>
      </c>
      <c r="C34" s="157">
        <f t="shared" ref="C34:AK34" si="68">C10</f>
        <v>7.5</v>
      </c>
      <c r="D34" s="157">
        <f t="shared" si="68"/>
        <v>7.5</v>
      </c>
      <c r="E34" s="157">
        <f t="shared" si="68"/>
        <v>7.5</v>
      </c>
      <c r="F34" s="157">
        <f t="shared" si="68"/>
        <v>7.5</v>
      </c>
      <c r="G34" s="157">
        <f t="shared" si="68"/>
        <v>7.5</v>
      </c>
      <c r="H34" s="157">
        <f t="shared" si="68"/>
        <v>7.5</v>
      </c>
      <c r="I34" s="157">
        <f t="shared" si="68"/>
        <v>7.5</v>
      </c>
      <c r="J34" s="157">
        <f t="shared" si="68"/>
        <v>7.5</v>
      </c>
      <c r="K34" s="157">
        <f t="shared" si="68"/>
        <v>7.5</v>
      </c>
      <c r="L34" s="157">
        <f t="shared" si="68"/>
        <v>7.5</v>
      </c>
      <c r="M34" s="157">
        <f t="shared" si="68"/>
        <v>7.5</v>
      </c>
      <c r="N34" s="157">
        <f t="shared" si="68"/>
        <v>7.5</v>
      </c>
      <c r="O34" s="157">
        <f t="shared" si="68"/>
        <v>7.5</v>
      </c>
      <c r="P34" s="157">
        <f t="shared" si="68"/>
        <v>7.5</v>
      </c>
      <c r="Q34" s="157">
        <f t="shared" si="68"/>
        <v>7.5</v>
      </c>
      <c r="R34" s="157">
        <f t="shared" si="68"/>
        <v>7.5</v>
      </c>
      <c r="S34" s="157">
        <f t="shared" si="68"/>
        <v>7.5</v>
      </c>
      <c r="T34" s="157">
        <f t="shared" si="68"/>
        <v>7.5</v>
      </c>
      <c r="U34" s="157">
        <f t="shared" si="68"/>
        <v>7.5</v>
      </c>
      <c r="V34" s="157">
        <f t="shared" si="68"/>
        <v>7.5</v>
      </c>
      <c r="W34" s="157">
        <f t="shared" si="68"/>
        <v>7.5</v>
      </c>
      <c r="X34" s="157">
        <f t="shared" si="68"/>
        <v>7.5</v>
      </c>
      <c r="Y34" s="157">
        <f t="shared" si="68"/>
        <v>7.5</v>
      </c>
      <c r="Z34" s="157">
        <f t="shared" si="68"/>
        <v>7.5</v>
      </c>
      <c r="AA34" s="157">
        <f t="shared" si="68"/>
        <v>7.5</v>
      </c>
      <c r="AB34" s="157">
        <f t="shared" si="68"/>
        <v>7.5</v>
      </c>
      <c r="AC34" s="157">
        <f t="shared" si="68"/>
        <v>7.5</v>
      </c>
      <c r="AD34" s="157">
        <f t="shared" si="68"/>
        <v>7.5</v>
      </c>
      <c r="AE34" s="157">
        <f t="shared" si="68"/>
        <v>7.5</v>
      </c>
      <c r="AF34" s="157">
        <f t="shared" si="68"/>
        <v>7.5</v>
      </c>
      <c r="AG34" s="157">
        <f t="shared" si="68"/>
        <v>7.5</v>
      </c>
      <c r="AH34" s="157">
        <f t="shared" si="68"/>
        <v>7.5</v>
      </c>
      <c r="AI34" s="157">
        <f t="shared" si="68"/>
        <v>7.5</v>
      </c>
      <c r="AJ34" s="157">
        <f t="shared" si="68"/>
        <v>7.5</v>
      </c>
      <c r="AK34" s="157">
        <f t="shared" si="68"/>
        <v>7.5</v>
      </c>
    </row>
    <row r="35" spans="1:46">
      <c r="A35" s="217"/>
      <c r="B35" s="153" t="s">
        <v>32046</v>
      </c>
      <c r="C35" s="157">
        <f t="shared" ref="C35:AK35" si="69">C11</f>
        <v>75</v>
      </c>
      <c r="D35" s="157">
        <f t="shared" si="69"/>
        <v>75</v>
      </c>
      <c r="E35" s="157">
        <f t="shared" si="69"/>
        <v>75</v>
      </c>
      <c r="F35" s="157">
        <f t="shared" si="69"/>
        <v>75</v>
      </c>
      <c r="G35" s="157">
        <f t="shared" si="69"/>
        <v>75</v>
      </c>
      <c r="H35" s="157">
        <f t="shared" si="69"/>
        <v>75</v>
      </c>
      <c r="I35" s="157">
        <f t="shared" si="69"/>
        <v>75</v>
      </c>
      <c r="J35" s="157">
        <f t="shared" si="69"/>
        <v>75</v>
      </c>
      <c r="K35" s="157">
        <f t="shared" si="69"/>
        <v>75</v>
      </c>
      <c r="L35" s="157">
        <f t="shared" si="69"/>
        <v>75</v>
      </c>
      <c r="M35" s="157">
        <f t="shared" si="69"/>
        <v>75</v>
      </c>
      <c r="N35" s="157">
        <f t="shared" si="69"/>
        <v>75</v>
      </c>
      <c r="O35" s="157">
        <f t="shared" si="69"/>
        <v>75</v>
      </c>
      <c r="P35" s="157">
        <f t="shared" si="69"/>
        <v>75</v>
      </c>
      <c r="Q35" s="157">
        <f t="shared" si="69"/>
        <v>75</v>
      </c>
      <c r="R35" s="157">
        <f t="shared" si="69"/>
        <v>75</v>
      </c>
      <c r="S35" s="157">
        <f t="shared" si="69"/>
        <v>75</v>
      </c>
      <c r="T35" s="157">
        <f t="shared" si="69"/>
        <v>75</v>
      </c>
      <c r="U35" s="157">
        <f t="shared" si="69"/>
        <v>75</v>
      </c>
      <c r="V35" s="157">
        <f t="shared" si="69"/>
        <v>75</v>
      </c>
      <c r="W35" s="157">
        <f t="shared" si="69"/>
        <v>75</v>
      </c>
      <c r="X35" s="157">
        <f t="shared" si="69"/>
        <v>75</v>
      </c>
      <c r="Y35" s="157">
        <f t="shared" si="69"/>
        <v>75</v>
      </c>
      <c r="Z35" s="157">
        <f t="shared" si="69"/>
        <v>75</v>
      </c>
      <c r="AA35" s="157">
        <f t="shared" si="69"/>
        <v>75</v>
      </c>
      <c r="AB35" s="157">
        <f t="shared" si="69"/>
        <v>75</v>
      </c>
      <c r="AC35" s="157">
        <f t="shared" si="69"/>
        <v>75</v>
      </c>
      <c r="AD35" s="157">
        <f t="shared" si="69"/>
        <v>75</v>
      </c>
      <c r="AE35" s="157">
        <f t="shared" si="69"/>
        <v>75</v>
      </c>
      <c r="AF35" s="157">
        <f t="shared" si="69"/>
        <v>75</v>
      </c>
      <c r="AG35" s="157">
        <f t="shared" si="69"/>
        <v>75</v>
      </c>
      <c r="AH35" s="157">
        <f t="shared" si="69"/>
        <v>75</v>
      </c>
      <c r="AI35" s="157">
        <f t="shared" si="69"/>
        <v>75</v>
      </c>
      <c r="AJ35" s="157">
        <f t="shared" si="69"/>
        <v>75</v>
      </c>
      <c r="AK35" s="157">
        <f t="shared" si="69"/>
        <v>75</v>
      </c>
    </row>
    <row r="36" spans="1:46">
      <c r="A36" s="156"/>
      <c r="B36" s="158" t="s">
        <v>32047</v>
      </c>
      <c r="C36" s="159">
        <f t="shared" ref="C36:AK36" si="70">C12</f>
        <v>6.25</v>
      </c>
      <c r="D36" s="159">
        <f t="shared" si="70"/>
        <v>6.25</v>
      </c>
      <c r="E36" s="159">
        <f t="shared" si="70"/>
        <v>6.25</v>
      </c>
      <c r="F36" s="159">
        <f t="shared" si="70"/>
        <v>6.25</v>
      </c>
      <c r="G36" s="159">
        <f t="shared" si="70"/>
        <v>6.25</v>
      </c>
      <c r="H36" s="159">
        <f t="shared" si="70"/>
        <v>6.25</v>
      </c>
      <c r="I36" s="159">
        <f t="shared" si="70"/>
        <v>6.25</v>
      </c>
      <c r="J36" s="159">
        <f t="shared" si="70"/>
        <v>6.25</v>
      </c>
      <c r="K36" s="159">
        <f t="shared" si="70"/>
        <v>6.25</v>
      </c>
      <c r="L36" s="159">
        <f t="shared" si="70"/>
        <v>6.25</v>
      </c>
      <c r="M36" s="159">
        <f t="shared" si="70"/>
        <v>6.25</v>
      </c>
      <c r="N36" s="159">
        <f t="shared" si="70"/>
        <v>6.25</v>
      </c>
      <c r="O36" s="159">
        <f t="shared" si="70"/>
        <v>6.25</v>
      </c>
      <c r="P36" s="159">
        <f t="shared" si="70"/>
        <v>6.25</v>
      </c>
      <c r="Q36" s="159">
        <f t="shared" si="70"/>
        <v>6.25</v>
      </c>
      <c r="R36" s="159">
        <f t="shared" si="70"/>
        <v>6.25</v>
      </c>
      <c r="S36" s="159">
        <f t="shared" si="70"/>
        <v>6.25</v>
      </c>
      <c r="T36" s="159">
        <f t="shared" si="70"/>
        <v>6.25</v>
      </c>
      <c r="U36" s="159">
        <f t="shared" si="70"/>
        <v>6.25</v>
      </c>
      <c r="V36" s="159">
        <f t="shared" si="70"/>
        <v>6.25</v>
      </c>
      <c r="W36" s="159">
        <f t="shared" si="70"/>
        <v>6.25</v>
      </c>
      <c r="X36" s="159">
        <f t="shared" si="70"/>
        <v>6.25</v>
      </c>
      <c r="Y36" s="159">
        <f t="shared" si="70"/>
        <v>6.25</v>
      </c>
      <c r="Z36" s="159">
        <f t="shared" si="70"/>
        <v>6.25</v>
      </c>
      <c r="AA36" s="159">
        <f t="shared" si="70"/>
        <v>6.25</v>
      </c>
      <c r="AB36" s="159">
        <f t="shared" si="70"/>
        <v>6.25</v>
      </c>
      <c r="AC36" s="159">
        <f t="shared" si="70"/>
        <v>6.25</v>
      </c>
      <c r="AD36" s="159">
        <f t="shared" si="70"/>
        <v>6.25</v>
      </c>
      <c r="AE36" s="159">
        <f t="shared" si="70"/>
        <v>6.25</v>
      </c>
      <c r="AF36" s="159">
        <f t="shared" si="70"/>
        <v>6.25</v>
      </c>
      <c r="AG36" s="159">
        <f t="shared" si="70"/>
        <v>6.25</v>
      </c>
      <c r="AH36" s="159">
        <f t="shared" si="70"/>
        <v>6.25</v>
      </c>
      <c r="AI36" s="159">
        <f t="shared" si="70"/>
        <v>6.25</v>
      </c>
      <c r="AJ36" s="159">
        <f t="shared" si="70"/>
        <v>6.25</v>
      </c>
      <c r="AK36" s="159">
        <f t="shared" si="70"/>
        <v>6.25</v>
      </c>
      <c r="AM36" s="157">
        <f>AVERAGE(C36:G36)</f>
        <v>6.25</v>
      </c>
      <c r="AN36" s="157">
        <f>AVERAGE(H36:L36)</f>
        <v>6.25</v>
      </c>
      <c r="AO36" s="157">
        <f>AVERAGE(M36:P36)</f>
        <v>6.25</v>
      </c>
      <c r="AP36" s="157">
        <f>AVERAGE(Q36:T36)</f>
        <v>6.25</v>
      </c>
      <c r="AQ36" s="157">
        <f>AVERAGE(U36:Y36)</f>
        <v>6.25</v>
      </c>
      <c r="AR36" s="157">
        <f>AVERAGE(Y36:AB36)</f>
        <v>6.25</v>
      </c>
      <c r="AS36" s="157">
        <f>AVERAGE(AD36:AG36)</f>
        <v>6.25</v>
      </c>
      <c r="AT36" s="157">
        <f>AVERAGE(AH36:AK36)</f>
        <v>6.25</v>
      </c>
    </row>
    <row r="38" spans="1:46">
      <c r="B38" s="153" t="s">
        <v>32059</v>
      </c>
      <c r="C38" s="157">
        <f>C32</f>
        <v>7.5</v>
      </c>
      <c r="D38" s="157">
        <f t="shared" ref="D38:AK38" si="71">D32</f>
        <v>9</v>
      </c>
      <c r="E38" s="157">
        <f t="shared" si="71"/>
        <v>10.5</v>
      </c>
      <c r="F38" s="157">
        <f t="shared" si="71"/>
        <v>12</v>
      </c>
      <c r="G38" s="157">
        <f t="shared" si="71"/>
        <v>13.5</v>
      </c>
      <c r="H38" s="157">
        <f t="shared" si="71"/>
        <v>15</v>
      </c>
      <c r="I38" s="157">
        <f t="shared" si="71"/>
        <v>16.5</v>
      </c>
      <c r="J38" s="157">
        <f t="shared" si="71"/>
        <v>18</v>
      </c>
      <c r="K38" s="157">
        <f t="shared" si="71"/>
        <v>19.5</v>
      </c>
      <c r="L38" s="157">
        <f t="shared" si="71"/>
        <v>21</v>
      </c>
      <c r="M38" s="157">
        <f t="shared" si="71"/>
        <v>22.5</v>
      </c>
      <c r="N38" s="157">
        <f t="shared" si="71"/>
        <v>24</v>
      </c>
      <c r="O38" s="157">
        <f t="shared" si="71"/>
        <v>25.5</v>
      </c>
      <c r="P38" s="157">
        <f t="shared" si="71"/>
        <v>27</v>
      </c>
      <c r="Q38" s="157">
        <f t="shared" si="71"/>
        <v>28.5</v>
      </c>
      <c r="R38" s="157">
        <f t="shared" si="71"/>
        <v>30</v>
      </c>
      <c r="S38" s="157">
        <f t="shared" si="71"/>
        <v>31.5</v>
      </c>
      <c r="T38" s="157">
        <f t="shared" si="71"/>
        <v>33</v>
      </c>
      <c r="U38" s="157">
        <f t="shared" si="71"/>
        <v>34.5</v>
      </c>
      <c r="V38" s="157">
        <f t="shared" si="71"/>
        <v>36</v>
      </c>
      <c r="W38" s="157">
        <f t="shared" si="71"/>
        <v>37.5</v>
      </c>
      <c r="X38" s="157">
        <f t="shared" si="71"/>
        <v>39</v>
      </c>
      <c r="Y38" s="157">
        <f t="shared" si="71"/>
        <v>40.5</v>
      </c>
      <c r="Z38" s="157">
        <f t="shared" si="71"/>
        <v>42</v>
      </c>
      <c r="AA38" s="157">
        <f t="shared" si="71"/>
        <v>43.5</v>
      </c>
      <c r="AB38" s="157">
        <f t="shared" si="71"/>
        <v>45</v>
      </c>
      <c r="AC38" s="157">
        <f t="shared" si="71"/>
        <v>46.5</v>
      </c>
      <c r="AD38" s="157">
        <f t="shared" si="71"/>
        <v>48</v>
      </c>
      <c r="AE38" s="157">
        <f t="shared" si="71"/>
        <v>49.5</v>
      </c>
      <c r="AF38" s="157">
        <f t="shared" si="71"/>
        <v>51</v>
      </c>
      <c r="AG38" s="157">
        <f t="shared" si="71"/>
        <v>52.5</v>
      </c>
      <c r="AH38" s="157">
        <f t="shared" si="71"/>
        <v>54</v>
      </c>
      <c r="AI38" s="157">
        <f t="shared" si="71"/>
        <v>55.5</v>
      </c>
      <c r="AJ38" s="157">
        <f t="shared" si="71"/>
        <v>57</v>
      </c>
      <c r="AK38" s="157">
        <f t="shared" si="71"/>
        <v>58.5</v>
      </c>
      <c r="AM38" s="157">
        <f>AVERAGE(C38:G38)</f>
        <v>10.5</v>
      </c>
      <c r="AN38" s="157">
        <f>AVERAGE(H38:L38)</f>
        <v>18</v>
      </c>
      <c r="AO38" s="157">
        <f>AVERAGE(M38:P38)</f>
        <v>24.75</v>
      </c>
      <c r="AP38" s="157">
        <f>AVERAGE(Q38:T38)</f>
        <v>30.75</v>
      </c>
      <c r="AQ38" s="157">
        <f>AVERAGE(U38:Y38)</f>
        <v>37.5</v>
      </c>
      <c r="AR38" s="157">
        <f>AVERAGE(Y38:AB38)</f>
        <v>42.75</v>
      </c>
      <c r="AS38" s="157">
        <f>AVERAGE(AD38:AG38)</f>
        <v>50.25</v>
      </c>
      <c r="AT38" s="157">
        <f>AVERAGE(AH38:AK38)</f>
        <v>56.25</v>
      </c>
    </row>
    <row r="39" spans="1:46">
      <c r="A39" s="217">
        <v>120</v>
      </c>
      <c r="B39" s="153" t="s">
        <v>32060</v>
      </c>
      <c r="C39" s="157">
        <v>0</v>
      </c>
      <c r="D39" s="157">
        <v>0</v>
      </c>
      <c r="E39" s="157">
        <v>0</v>
      </c>
      <c r="F39" s="157">
        <v>0</v>
      </c>
      <c r="G39" s="157">
        <v>0</v>
      </c>
      <c r="H39" s="157">
        <v>0</v>
      </c>
      <c r="I39" s="157">
        <v>0</v>
      </c>
      <c r="J39" s="157">
        <v>0</v>
      </c>
      <c r="K39" s="157">
        <v>0</v>
      </c>
      <c r="L39" s="157">
        <v>0</v>
      </c>
      <c r="M39" s="157">
        <f t="shared" ref="M39:AK39" si="72">M38*$A$39</f>
        <v>2700</v>
      </c>
      <c r="N39" s="157">
        <f t="shared" si="72"/>
        <v>2880</v>
      </c>
      <c r="O39" s="157">
        <f t="shared" si="72"/>
        <v>3060</v>
      </c>
      <c r="P39" s="157">
        <f t="shared" si="72"/>
        <v>3240</v>
      </c>
      <c r="Q39" s="157">
        <f t="shared" si="72"/>
        <v>3420</v>
      </c>
      <c r="R39" s="157">
        <f t="shared" si="72"/>
        <v>3600</v>
      </c>
      <c r="S39" s="157">
        <f t="shared" si="72"/>
        <v>3780</v>
      </c>
      <c r="T39" s="157">
        <f t="shared" si="72"/>
        <v>3960</v>
      </c>
      <c r="U39" s="157">
        <f t="shared" si="72"/>
        <v>4140</v>
      </c>
      <c r="V39" s="157">
        <f t="shared" si="72"/>
        <v>4320</v>
      </c>
      <c r="W39" s="157">
        <f t="shared" si="72"/>
        <v>4500</v>
      </c>
      <c r="X39" s="157">
        <f t="shared" si="72"/>
        <v>4680</v>
      </c>
      <c r="Y39" s="157">
        <f t="shared" si="72"/>
        <v>4860</v>
      </c>
      <c r="Z39" s="157">
        <f t="shared" si="72"/>
        <v>5040</v>
      </c>
      <c r="AA39" s="157">
        <f t="shared" si="72"/>
        <v>5220</v>
      </c>
      <c r="AB39" s="157">
        <f t="shared" si="72"/>
        <v>5400</v>
      </c>
      <c r="AC39" s="157">
        <f t="shared" si="72"/>
        <v>5580</v>
      </c>
      <c r="AD39" s="157">
        <f t="shared" si="72"/>
        <v>5760</v>
      </c>
      <c r="AE39" s="157">
        <f t="shared" si="72"/>
        <v>5940</v>
      </c>
      <c r="AF39" s="157">
        <f t="shared" si="72"/>
        <v>6120</v>
      </c>
      <c r="AG39" s="157">
        <f t="shared" si="72"/>
        <v>6300</v>
      </c>
      <c r="AH39" s="157">
        <f t="shared" si="72"/>
        <v>6480</v>
      </c>
      <c r="AI39" s="157">
        <f t="shared" si="72"/>
        <v>6660</v>
      </c>
      <c r="AJ39" s="157">
        <f t="shared" si="72"/>
        <v>6840</v>
      </c>
      <c r="AK39" s="157">
        <f t="shared" si="72"/>
        <v>7020</v>
      </c>
    </row>
    <row r="40" spans="1:46">
      <c r="A40" s="156"/>
      <c r="B40" s="158" t="s">
        <v>32061</v>
      </c>
      <c r="C40" s="159">
        <f>C39/60</f>
        <v>0</v>
      </c>
      <c r="D40" s="159">
        <f t="shared" ref="D40:AK40" si="73">D39/60</f>
        <v>0</v>
      </c>
      <c r="E40" s="159">
        <f t="shared" si="73"/>
        <v>0</v>
      </c>
      <c r="F40" s="159">
        <f t="shared" si="73"/>
        <v>0</v>
      </c>
      <c r="G40" s="159">
        <f t="shared" si="73"/>
        <v>0</v>
      </c>
      <c r="H40" s="159">
        <f t="shared" si="73"/>
        <v>0</v>
      </c>
      <c r="I40" s="159">
        <f t="shared" si="73"/>
        <v>0</v>
      </c>
      <c r="J40" s="159">
        <f t="shared" si="73"/>
        <v>0</v>
      </c>
      <c r="K40" s="159">
        <f t="shared" si="73"/>
        <v>0</v>
      </c>
      <c r="L40" s="159">
        <f t="shared" si="73"/>
        <v>0</v>
      </c>
      <c r="M40" s="159">
        <f t="shared" si="73"/>
        <v>45</v>
      </c>
      <c r="N40" s="159">
        <f t="shared" si="73"/>
        <v>48</v>
      </c>
      <c r="O40" s="159">
        <f t="shared" si="73"/>
        <v>51</v>
      </c>
      <c r="P40" s="159">
        <f t="shared" si="73"/>
        <v>54</v>
      </c>
      <c r="Q40" s="159">
        <f t="shared" si="73"/>
        <v>57</v>
      </c>
      <c r="R40" s="159">
        <f t="shared" si="73"/>
        <v>60</v>
      </c>
      <c r="S40" s="159">
        <f t="shared" si="73"/>
        <v>63</v>
      </c>
      <c r="T40" s="159">
        <f t="shared" si="73"/>
        <v>66</v>
      </c>
      <c r="U40" s="159">
        <f t="shared" si="73"/>
        <v>69</v>
      </c>
      <c r="V40" s="159">
        <f t="shared" si="73"/>
        <v>72</v>
      </c>
      <c r="W40" s="159">
        <f t="shared" si="73"/>
        <v>75</v>
      </c>
      <c r="X40" s="159">
        <f t="shared" si="73"/>
        <v>78</v>
      </c>
      <c r="Y40" s="159">
        <f t="shared" si="73"/>
        <v>81</v>
      </c>
      <c r="Z40" s="159">
        <f t="shared" si="73"/>
        <v>84</v>
      </c>
      <c r="AA40" s="159">
        <f t="shared" si="73"/>
        <v>87</v>
      </c>
      <c r="AB40" s="159">
        <f t="shared" si="73"/>
        <v>90</v>
      </c>
      <c r="AC40" s="159">
        <f t="shared" si="73"/>
        <v>93</v>
      </c>
      <c r="AD40" s="159">
        <f t="shared" si="73"/>
        <v>96</v>
      </c>
      <c r="AE40" s="159">
        <f t="shared" si="73"/>
        <v>99</v>
      </c>
      <c r="AF40" s="159">
        <f t="shared" si="73"/>
        <v>102</v>
      </c>
      <c r="AG40" s="159">
        <f t="shared" si="73"/>
        <v>105</v>
      </c>
      <c r="AH40" s="159">
        <f t="shared" si="73"/>
        <v>108</v>
      </c>
      <c r="AI40" s="159">
        <f t="shared" si="73"/>
        <v>111</v>
      </c>
      <c r="AJ40" s="159">
        <f t="shared" si="73"/>
        <v>114</v>
      </c>
      <c r="AK40" s="159">
        <f t="shared" si="73"/>
        <v>117</v>
      </c>
      <c r="AM40" s="157">
        <f>AVERAGE(C40:G40)</f>
        <v>0</v>
      </c>
      <c r="AN40" s="157">
        <f>AVERAGE(H40:L40)</f>
        <v>0</v>
      </c>
      <c r="AO40" s="157">
        <f>AVERAGE(M40:P40)</f>
        <v>49.5</v>
      </c>
      <c r="AP40" s="157">
        <f>AVERAGE(Q40:T40)</f>
        <v>61.5</v>
      </c>
      <c r="AQ40" s="157">
        <f>AVERAGE(U40:Y40)</f>
        <v>75</v>
      </c>
      <c r="AR40" s="157">
        <f>AVERAGE(Y40:AB40)</f>
        <v>85.5</v>
      </c>
      <c r="AS40" s="157">
        <f>AVERAGE(AD40:AG40)</f>
        <v>100.5</v>
      </c>
      <c r="AT40" s="157">
        <f>AVERAGE(AH40:AK40)</f>
        <v>112.5</v>
      </c>
    </row>
    <row r="41" spans="1:46">
      <c r="A41" s="156"/>
      <c r="B41" s="161"/>
      <c r="C41" s="220"/>
      <c r="D41" s="220"/>
      <c r="E41" s="220"/>
      <c r="F41" s="220"/>
      <c r="G41" s="220"/>
      <c r="H41" s="220"/>
      <c r="I41" s="220"/>
      <c r="J41" s="220"/>
      <c r="K41" s="220"/>
      <c r="L41" s="220"/>
      <c r="M41" s="220"/>
      <c r="N41" s="220"/>
      <c r="O41" s="220"/>
      <c r="P41" s="220"/>
      <c r="Q41" s="220"/>
      <c r="R41" s="220"/>
      <c r="S41" s="220"/>
      <c r="T41" s="220"/>
      <c r="U41" s="220"/>
      <c r="V41" s="220"/>
      <c r="W41" s="220"/>
      <c r="X41" s="220"/>
      <c r="Y41" s="220"/>
      <c r="Z41" s="220"/>
      <c r="AA41" s="220"/>
      <c r="AB41" s="220"/>
      <c r="AC41" s="220"/>
      <c r="AD41" s="220"/>
      <c r="AE41" s="220"/>
      <c r="AF41" s="220"/>
      <c r="AG41" s="220"/>
      <c r="AH41" s="220"/>
      <c r="AI41" s="220"/>
      <c r="AJ41" s="220"/>
      <c r="AK41" s="220"/>
    </row>
    <row r="42" spans="1:46">
      <c r="A42" s="156"/>
      <c r="B42" s="153" t="s">
        <v>32048</v>
      </c>
      <c r="C42" s="156">
        <f>C14</f>
        <v>0</v>
      </c>
      <c r="D42" s="156">
        <f t="shared" ref="D42:AK42" si="74">D14</f>
        <v>0</v>
      </c>
      <c r="E42" s="156">
        <f t="shared" si="74"/>
        <v>0</v>
      </c>
      <c r="F42" s="156">
        <f t="shared" si="74"/>
        <v>0</v>
      </c>
      <c r="G42" s="156">
        <f t="shared" si="74"/>
        <v>0</v>
      </c>
      <c r="H42" s="156">
        <f t="shared" si="74"/>
        <v>10</v>
      </c>
      <c r="I42" s="156">
        <f t="shared" si="74"/>
        <v>10</v>
      </c>
      <c r="J42" s="156">
        <f t="shared" si="74"/>
        <v>25</v>
      </c>
      <c r="K42" s="156">
        <f t="shared" si="74"/>
        <v>25</v>
      </c>
      <c r="L42" s="156">
        <f t="shared" si="74"/>
        <v>25</v>
      </c>
      <c r="M42" s="156">
        <f t="shared" si="74"/>
        <v>25</v>
      </c>
      <c r="N42" s="156">
        <f t="shared" si="74"/>
        <v>25</v>
      </c>
      <c r="O42" s="156">
        <f t="shared" si="74"/>
        <v>25</v>
      </c>
      <c r="P42" s="156">
        <f t="shared" si="74"/>
        <v>25</v>
      </c>
      <c r="Q42" s="156">
        <f t="shared" si="74"/>
        <v>25</v>
      </c>
      <c r="R42" s="156">
        <f t="shared" si="74"/>
        <v>25</v>
      </c>
      <c r="S42" s="156">
        <f t="shared" si="74"/>
        <v>25</v>
      </c>
      <c r="T42" s="156">
        <f t="shared" si="74"/>
        <v>25</v>
      </c>
      <c r="U42" s="156">
        <f t="shared" si="74"/>
        <v>25</v>
      </c>
      <c r="V42" s="156">
        <f t="shared" si="74"/>
        <v>25</v>
      </c>
      <c r="W42" s="156">
        <f t="shared" si="74"/>
        <v>25</v>
      </c>
      <c r="X42" s="156">
        <f t="shared" si="74"/>
        <v>25</v>
      </c>
      <c r="Y42" s="156">
        <f t="shared" si="74"/>
        <v>25</v>
      </c>
      <c r="Z42" s="156">
        <f t="shared" si="74"/>
        <v>25</v>
      </c>
      <c r="AA42" s="156">
        <f t="shared" si="74"/>
        <v>25</v>
      </c>
      <c r="AB42" s="156">
        <f t="shared" si="74"/>
        <v>25</v>
      </c>
      <c r="AC42" s="156">
        <f t="shared" si="74"/>
        <v>25</v>
      </c>
      <c r="AD42" s="156">
        <f t="shared" si="74"/>
        <v>25</v>
      </c>
      <c r="AE42" s="156">
        <f t="shared" si="74"/>
        <v>25</v>
      </c>
      <c r="AF42" s="156">
        <f t="shared" si="74"/>
        <v>25</v>
      </c>
      <c r="AG42" s="156">
        <f t="shared" si="74"/>
        <v>25</v>
      </c>
      <c r="AH42" s="156">
        <f t="shared" si="74"/>
        <v>25</v>
      </c>
      <c r="AI42" s="156">
        <f t="shared" si="74"/>
        <v>25</v>
      </c>
      <c r="AJ42" s="156">
        <f t="shared" si="74"/>
        <v>25</v>
      </c>
      <c r="AK42" s="156">
        <f t="shared" si="74"/>
        <v>25</v>
      </c>
      <c r="AM42" s="157">
        <f>SUM(C42:G42)</f>
        <v>0</v>
      </c>
      <c r="AN42" s="157">
        <f>SUM(H42:L42)</f>
        <v>95</v>
      </c>
      <c r="AO42" s="157">
        <f>SUM(M42:P42)</f>
        <v>100</v>
      </c>
      <c r="AP42" s="157">
        <f>SUM(Q42:T42)</f>
        <v>100</v>
      </c>
      <c r="AQ42" s="157">
        <f>SUM(U42:Y42)</f>
        <v>125</v>
      </c>
      <c r="AR42" s="157">
        <f>SUM(Y42:AB42)</f>
        <v>100</v>
      </c>
      <c r="AS42" s="157">
        <f>SUM(AD42:AG42)</f>
        <v>100</v>
      </c>
      <c r="AT42" s="157">
        <f>SUM(AH42:AK42)</f>
        <v>100</v>
      </c>
    </row>
    <row r="43" spans="1:46" hidden="1">
      <c r="A43" s="156"/>
      <c r="B43" s="154" t="s">
        <v>32049</v>
      </c>
      <c r="C43" s="155">
        <f t="shared" ref="C43:AK43" si="75">C15</f>
        <v>0</v>
      </c>
      <c r="D43" s="155">
        <f t="shared" si="75"/>
        <v>0</v>
      </c>
      <c r="E43" s="155">
        <f t="shared" si="75"/>
        <v>0</v>
      </c>
      <c r="F43" s="155">
        <f t="shared" si="75"/>
        <v>0</v>
      </c>
      <c r="G43" s="155">
        <f t="shared" si="75"/>
        <v>0</v>
      </c>
      <c r="H43" s="155">
        <f t="shared" si="75"/>
        <v>10</v>
      </c>
      <c r="I43" s="155">
        <f t="shared" si="75"/>
        <v>20</v>
      </c>
      <c r="J43" s="155">
        <f t="shared" si="75"/>
        <v>45</v>
      </c>
      <c r="K43" s="155">
        <f t="shared" si="75"/>
        <v>70</v>
      </c>
      <c r="L43" s="155">
        <f t="shared" si="75"/>
        <v>95</v>
      </c>
      <c r="M43" s="155">
        <f t="shared" si="75"/>
        <v>120</v>
      </c>
      <c r="N43" s="155">
        <f t="shared" si="75"/>
        <v>145</v>
      </c>
      <c r="O43" s="155">
        <f t="shared" si="75"/>
        <v>170</v>
      </c>
      <c r="P43" s="155">
        <f t="shared" si="75"/>
        <v>195</v>
      </c>
      <c r="Q43" s="155">
        <f t="shared" si="75"/>
        <v>220</v>
      </c>
      <c r="R43" s="155">
        <f t="shared" si="75"/>
        <v>245</v>
      </c>
      <c r="S43" s="155">
        <f t="shared" si="75"/>
        <v>270</v>
      </c>
      <c r="T43" s="155">
        <f t="shared" si="75"/>
        <v>295</v>
      </c>
      <c r="U43" s="155">
        <f t="shared" si="75"/>
        <v>320</v>
      </c>
      <c r="V43" s="155">
        <f t="shared" si="75"/>
        <v>345</v>
      </c>
      <c r="W43" s="155">
        <f t="shared" si="75"/>
        <v>370</v>
      </c>
      <c r="X43" s="155">
        <f t="shared" si="75"/>
        <v>395</v>
      </c>
      <c r="Y43" s="155">
        <f t="shared" si="75"/>
        <v>420</v>
      </c>
      <c r="Z43" s="155">
        <f t="shared" si="75"/>
        <v>445</v>
      </c>
      <c r="AA43" s="155">
        <f t="shared" si="75"/>
        <v>470</v>
      </c>
      <c r="AB43" s="155">
        <f t="shared" si="75"/>
        <v>495</v>
      </c>
      <c r="AC43" s="155">
        <f t="shared" si="75"/>
        <v>520</v>
      </c>
      <c r="AD43" s="155">
        <f t="shared" si="75"/>
        <v>545</v>
      </c>
      <c r="AE43" s="155">
        <f t="shared" si="75"/>
        <v>570</v>
      </c>
      <c r="AF43" s="155">
        <f t="shared" si="75"/>
        <v>595</v>
      </c>
      <c r="AG43" s="155">
        <f t="shared" si="75"/>
        <v>620</v>
      </c>
      <c r="AH43" s="155">
        <f t="shared" si="75"/>
        <v>645</v>
      </c>
      <c r="AI43" s="155">
        <f t="shared" si="75"/>
        <v>670</v>
      </c>
      <c r="AJ43" s="155">
        <f t="shared" si="75"/>
        <v>695</v>
      </c>
      <c r="AK43" s="155">
        <f t="shared" si="75"/>
        <v>720</v>
      </c>
    </row>
    <row r="44" spans="1:46">
      <c r="A44" s="156"/>
      <c r="B44" s="153" t="s">
        <v>32050</v>
      </c>
      <c r="C44" s="156">
        <f t="shared" ref="C44:AK44" si="76">C16</f>
        <v>0</v>
      </c>
      <c r="D44" s="156">
        <f t="shared" si="76"/>
        <v>0</v>
      </c>
      <c r="E44" s="156">
        <f t="shared" si="76"/>
        <v>0</v>
      </c>
      <c r="F44" s="156">
        <f t="shared" si="76"/>
        <v>0</v>
      </c>
      <c r="G44" s="156">
        <f t="shared" si="76"/>
        <v>0</v>
      </c>
      <c r="H44" s="156">
        <f t="shared" si="76"/>
        <v>10</v>
      </c>
      <c r="I44" s="156">
        <f t="shared" si="76"/>
        <v>10</v>
      </c>
      <c r="J44" s="156">
        <f t="shared" si="76"/>
        <v>25</v>
      </c>
      <c r="K44" s="156">
        <f t="shared" si="76"/>
        <v>25</v>
      </c>
      <c r="L44" s="156">
        <f t="shared" si="76"/>
        <v>25</v>
      </c>
      <c r="M44" s="156">
        <f t="shared" si="76"/>
        <v>25</v>
      </c>
      <c r="N44" s="156">
        <f t="shared" si="76"/>
        <v>25</v>
      </c>
      <c r="O44" s="156">
        <f t="shared" si="76"/>
        <v>25</v>
      </c>
      <c r="P44" s="156">
        <f t="shared" si="76"/>
        <v>25</v>
      </c>
      <c r="Q44" s="156">
        <f t="shared" si="76"/>
        <v>25</v>
      </c>
      <c r="R44" s="156">
        <f t="shared" si="76"/>
        <v>25</v>
      </c>
      <c r="S44" s="156">
        <f t="shared" si="76"/>
        <v>25</v>
      </c>
      <c r="T44" s="156">
        <f t="shared" si="76"/>
        <v>25</v>
      </c>
      <c r="U44" s="156">
        <f t="shared" si="76"/>
        <v>25</v>
      </c>
      <c r="V44" s="156">
        <f t="shared" si="76"/>
        <v>25</v>
      </c>
      <c r="W44" s="156">
        <f t="shared" si="76"/>
        <v>25</v>
      </c>
      <c r="X44" s="156">
        <f t="shared" si="76"/>
        <v>25</v>
      </c>
      <c r="Y44" s="156">
        <f t="shared" si="76"/>
        <v>25</v>
      </c>
      <c r="Z44" s="156">
        <f t="shared" si="76"/>
        <v>25</v>
      </c>
      <c r="AA44" s="156">
        <f t="shared" si="76"/>
        <v>25</v>
      </c>
      <c r="AB44" s="156">
        <f t="shared" si="76"/>
        <v>25</v>
      </c>
      <c r="AC44" s="156">
        <f t="shared" si="76"/>
        <v>25</v>
      </c>
      <c r="AD44" s="156">
        <f t="shared" si="76"/>
        <v>25</v>
      </c>
      <c r="AE44" s="156">
        <f t="shared" si="76"/>
        <v>25</v>
      </c>
      <c r="AF44" s="156">
        <f t="shared" si="76"/>
        <v>25</v>
      </c>
      <c r="AG44" s="156">
        <f t="shared" si="76"/>
        <v>25</v>
      </c>
      <c r="AH44" s="156">
        <f t="shared" si="76"/>
        <v>25</v>
      </c>
      <c r="AI44" s="156">
        <f t="shared" si="76"/>
        <v>25</v>
      </c>
      <c r="AJ44" s="156">
        <f t="shared" si="76"/>
        <v>25</v>
      </c>
      <c r="AK44" s="156">
        <f t="shared" si="76"/>
        <v>25</v>
      </c>
    </row>
    <row r="45" spans="1:46">
      <c r="A45" s="156"/>
      <c r="B45" s="153" t="s">
        <v>32051</v>
      </c>
      <c r="C45" s="156">
        <f t="shared" ref="C45:AK45" si="77">C17</f>
        <v>0</v>
      </c>
      <c r="D45" s="156">
        <f t="shared" si="77"/>
        <v>0</v>
      </c>
      <c r="E45" s="156">
        <f t="shared" si="77"/>
        <v>0</v>
      </c>
      <c r="F45" s="156">
        <f t="shared" si="77"/>
        <v>0</v>
      </c>
      <c r="G45" s="156">
        <f t="shared" si="77"/>
        <v>0</v>
      </c>
      <c r="H45" s="156">
        <f t="shared" si="77"/>
        <v>2</v>
      </c>
      <c r="I45" s="156">
        <f t="shared" si="77"/>
        <v>2</v>
      </c>
      <c r="J45" s="156">
        <f t="shared" si="77"/>
        <v>5</v>
      </c>
      <c r="K45" s="156">
        <f t="shared" si="77"/>
        <v>5</v>
      </c>
      <c r="L45" s="156">
        <f t="shared" si="77"/>
        <v>5</v>
      </c>
      <c r="M45" s="156">
        <f t="shared" si="77"/>
        <v>5</v>
      </c>
      <c r="N45" s="156">
        <f t="shared" si="77"/>
        <v>5</v>
      </c>
      <c r="O45" s="156">
        <f t="shared" si="77"/>
        <v>5</v>
      </c>
      <c r="P45" s="156">
        <f t="shared" si="77"/>
        <v>5</v>
      </c>
      <c r="Q45" s="156">
        <f t="shared" si="77"/>
        <v>5</v>
      </c>
      <c r="R45" s="156">
        <f t="shared" si="77"/>
        <v>5</v>
      </c>
      <c r="S45" s="156">
        <f t="shared" si="77"/>
        <v>5</v>
      </c>
      <c r="T45" s="156">
        <f t="shared" si="77"/>
        <v>5</v>
      </c>
      <c r="U45" s="156">
        <f t="shared" si="77"/>
        <v>5</v>
      </c>
      <c r="V45" s="156">
        <f t="shared" si="77"/>
        <v>5</v>
      </c>
      <c r="W45" s="156">
        <f t="shared" si="77"/>
        <v>5</v>
      </c>
      <c r="X45" s="156">
        <f t="shared" si="77"/>
        <v>5</v>
      </c>
      <c r="Y45" s="156">
        <f t="shared" si="77"/>
        <v>5</v>
      </c>
      <c r="Z45" s="156">
        <f t="shared" si="77"/>
        <v>5</v>
      </c>
      <c r="AA45" s="156">
        <f t="shared" si="77"/>
        <v>5</v>
      </c>
      <c r="AB45" s="156">
        <f t="shared" si="77"/>
        <v>5</v>
      </c>
      <c r="AC45" s="156">
        <f t="shared" si="77"/>
        <v>5</v>
      </c>
      <c r="AD45" s="156">
        <f t="shared" si="77"/>
        <v>5</v>
      </c>
      <c r="AE45" s="156">
        <f t="shared" si="77"/>
        <v>5</v>
      </c>
      <c r="AF45" s="156">
        <f t="shared" si="77"/>
        <v>5</v>
      </c>
      <c r="AG45" s="156">
        <f t="shared" si="77"/>
        <v>5</v>
      </c>
      <c r="AH45" s="156">
        <f t="shared" si="77"/>
        <v>5</v>
      </c>
      <c r="AI45" s="156">
        <f t="shared" si="77"/>
        <v>5</v>
      </c>
      <c r="AJ45" s="156">
        <f t="shared" si="77"/>
        <v>5</v>
      </c>
      <c r="AK45" s="156">
        <f t="shared" si="77"/>
        <v>5</v>
      </c>
    </row>
    <row r="46" spans="1:46">
      <c r="A46" s="217"/>
      <c r="B46" s="153" t="s">
        <v>32052</v>
      </c>
      <c r="C46" s="157">
        <f t="shared" ref="C46:AK46" si="78">C18</f>
        <v>0</v>
      </c>
      <c r="D46" s="157">
        <f t="shared" si="78"/>
        <v>0</v>
      </c>
      <c r="E46" s="157">
        <f t="shared" si="78"/>
        <v>0</v>
      </c>
      <c r="F46" s="157">
        <f t="shared" si="78"/>
        <v>0</v>
      </c>
      <c r="G46" s="157">
        <f t="shared" si="78"/>
        <v>0</v>
      </c>
      <c r="H46" s="157">
        <f t="shared" si="78"/>
        <v>10</v>
      </c>
      <c r="I46" s="157">
        <f t="shared" si="78"/>
        <v>10</v>
      </c>
      <c r="J46" s="157">
        <f t="shared" si="78"/>
        <v>25</v>
      </c>
      <c r="K46" s="157">
        <f t="shared" si="78"/>
        <v>25</v>
      </c>
      <c r="L46" s="157">
        <f t="shared" si="78"/>
        <v>25</v>
      </c>
      <c r="M46" s="157">
        <f t="shared" si="78"/>
        <v>25</v>
      </c>
      <c r="N46" s="157">
        <f t="shared" si="78"/>
        <v>25</v>
      </c>
      <c r="O46" s="157">
        <f t="shared" si="78"/>
        <v>25</v>
      </c>
      <c r="P46" s="157">
        <f t="shared" si="78"/>
        <v>25</v>
      </c>
      <c r="Q46" s="157">
        <f t="shared" si="78"/>
        <v>25</v>
      </c>
      <c r="R46" s="157">
        <f t="shared" si="78"/>
        <v>25</v>
      </c>
      <c r="S46" s="157">
        <f t="shared" si="78"/>
        <v>25</v>
      </c>
      <c r="T46" s="157">
        <f t="shared" si="78"/>
        <v>25</v>
      </c>
      <c r="U46" s="157">
        <f t="shared" si="78"/>
        <v>25</v>
      </c>
      <c r="V46" s="157">
        <f t="shared" si="78"/>
        <v>25</v>
      </c>
      <c r="W46" s="157">
        <f t="shared" si="78"/>
        <v>25</v>
      </c>
      <c r="X46" s="157">
        <f t="shared" si="78"/>
        <v>25</v>
      </c>
      <c r="Y46" s="157">
        <f t="shared" si="78"/>
        <v>25</v>
      </c>
      <c r="Z46" s="157">
        <f t="shared" si="78"/>
        <v>25</v>
      </c>
      <c r="AA46" s="157">
        <f t="shared" si="78"/>
        <v>25</v>
      </c>
      <c r="AB46" s="157">
        <f t="shared" si="78"/>
        <v>25</v>
      </c>
      <c r="AC46" s="157">
        <f t="shared" si="78"/>
        <v>25</v>
      </c>
      <c r="AD46" s="157">
        <f t="shared" si="78"/>
        <v>25</v>
      </c>
      <c r="AE46" s="157">
        <f t="shared" si="78"/>
        <v>25</v>
      </c>
      <c r="AF46" s="157">
        <f t="shared" si="78"/>
        <v>25</v>
      </c>
      <c r="AG46" s="157">
        <f t="shared" si="78"/>
        <v>25</v>
      </c>
      <c r="AH46" s="157">
        <f t="shared" si="78"/>
        <v>25</v>
      </c>
      <c r="AI46" s="157">
        <f t="shared" si="78"/>
        <v>25</v>
      </c>
      <c r="AJ46" s="157">
        <f t="shared" si="78"/>
        <v>25</v>
      </c>
      <c r="AK46" s="157">
        <f t="shared" si="78"/>
        <v>25</v>
      </c>
    </row>
    <row r="47" spans="1:46">
      <c r="B47" s="158" t="s">
        <v>32053</v>
      </c>
      <c r="C47" s="160">
        <f t="shared" ref="C47:AK47" si="79">C19</f>
        <v>0</v>
      </c>
      <c r="D47" s="160">
        <f t="shared" si="79"/>
        <v>0</v>
      </c>
      <c r="E47" s="160">
        <f t="shared" si="79"/>
        <v>0</v>
      </c>
      <c r="F47" s="160">
        <f t="shared" si="79"/>
        <v>0</v>
      </c>
      <c r="G47" s="160">
        <f t="shared" si="79"/>
        <v>0</v>
      </c>
      <c r="H47" s="160">
        <f t="shared" si="79"/>
        <v>0.83333333333333337</v>
      </c>
      <c r="I47" s="160">
        <f t="shared" si="79"/>
        <v>0.83333333333333337</v>
      </c>
      <c r="J47" s="160">
        <f t="shared" si="79"/>
        <v>2.0833333333333335</v>
      </c>
      <c r="K47" s="160">
        <f t="shared" si="79"/>
        <v>2.0833333333333335</v>
      </c>
      <c r="L47" s="160">
        <f t="shared" si="79"/>
        <v>2.0833333333333335</v>
      </c>
      <c r="M47" s="160">
        <f t="shared" si="79"/>
        <v>2.0833333333333335</v>
      </c>
      <c r="N47" s="160">
        <f t="shared" si="79"/>
        <v>2.0833333333333335</v>
      </c>
      <c r="O47" s="160">
        <f t="shared" si="79"/>
        <v>2.0833333333333335</v>
      </c>
      <c r="P47" s="160">
        <f t="shared" si="79"/>
        <v>2.0833333333333335</v>
      </c>
      <c r="Q47" s="160">
        <f t="shared" si="79"/>
        <v>2.0833333333333335</v>
      </c>
      <c r="R47" s="160">
        <f t="shared" si="79"/>
        <v>2.0833333333333335</v>
      </c>
      <c r="S47" s="160">
        <f t="shared" si="79"/>
        <v>2.0833333333333335</v>
      </c>
      <c r="T47" s="160">
        <f t="shared" si="79"/>
        <v>2.0833333333333335</v>
      </c>
      <c r="U47" s="160">
        <f t="shared" si="79"/>
        <v>2.0833333333333335</v>
      </c>
      <c r="V47" s="160">
        <f t="shared" si="79"/>
        <v>2.0833333333333335</v>
      </c>
      <c r="W47" s="160">
        <f t="shared" si="79"/>
        <v>2.0833333333333335</v>
      </c>
      <c r="X47" s="160">
        <f t="shared" si="79"/>
        <v>2.0833333333333335</v>
      </c>
      <c r="Y47" s="160">
        <f t="shared" si="79"/>
        <v>2.0833333333333335</v>
      </c>
      <c r="Z47" s="160">
        <f t="shared" si="79"/>
        <v>2.0833333333333335</v>
      </c>
      <c r="AA47" s="160">
        <f t="shared" si="79"/>
        <v>2.0833333333333335</v>
      </c>
      <c r="AB47" s="160">
        <f t="shared" si="79"/>
        <v>2.0833333333333335</v>
      </c>
      <c r="AC47" s="160">
        <f t="shared" si="79"/>
        <v>2.0833333333333335</v>
      </c>
      <c r="AD47" s="160">
        <f t="shared" si="79"/>
        <v>2.0833333333333335</v>
      </c>
      <c r="AE47" s="160">
        <f t="shared" si="79"/>
        <v>2.0833333333333335</v>
      </c>
      <c r="AF47" s="160">
        <f t="shared" si="79"/>
        <v>2.0833333333333335</v>
      </c>
      <c r="AG47" s="160">
        <f t="shared" si="79"/>
        <v>2.0833333333333335</v>
      </c>
      <c r="AH47" s="160">
        <f t="shared" si="79"/>
        <v>2.0833333333333335</v>
      </c>
      <c r="AI47" s="160">
        <f t="shared" si="79"/>
        <v>2.0833333333333335</v>
      </c>
      <c r="AJ47" s="160">
        <f t="shared" si="79"/>
        <v>2.0833333333333335</v>
      </c>
      <c r="AK47" s="160">
        <f t="shared" si="79"/>
        <v>2.0833333333333335</v>
      </c>
      <c r="AM47" s="157">
        <f>AVERAGE(C47:G47)</f>
        <v>0</v>
      </c>
      <c r="AN47" s="157">
        <f>AVERAGE(H47:L47)</f>
        <v>1.5833333333333335</v>
      </c>
      <c r="AO47" s="157">
        <f>AVERAGE(M47:P47)</f>
        <v>2.0833333333333335</v>
      </c>
      <c r="AP47" s="157">
        <f>AVERAGE(Q47:T47)</f>
        <v>2.0833333333333335</v>
      </c>
      <c r="AQ47" s="157">
        <f>AVERAGE(U47:Y47)</f>
        <v>2.0833333333333335</v>
      </c>
      <c r="AR47" s="157">
        <f>AVERAGE(Y47:AB47)</f>
        <v>2.0833333333333335</v>
      </c>
      <c r="AS47" s="157">
        <f>AVERAGE(AD47:AG47)</f>
        <v>2.0833333333333335</v>
      </c>
      <c r="AT47" s="157">
        <f>AVERAGE(AH47:AK47)</f>
        <v>2.0833333333333335</v>
      </c>
    </row>
    <row r="48" spans="1:46">
      <c r="B48" s="161"/>
      <c r="C48" s="156"/>
      <c r="D48" s="156"/>
      <c r="E48" s="156"/>
      <c r="F48" s="156"/>
      <c r="G48" s="156"/>
      <c r="H48" s="156"/>
      <c r="I48" s="156"/>
      <c r="J48" s="156"/>
      <c r="K48" s="156"/>
      <c r="L48" s="156"/>
      <c r="M48" s="156"/>
      <c r="N48" s="156"/>
      <c r="O48" s="156"/>
      <c r="P48" s="156"/>
      <c r="Q48" s="156"/>
      <c r="R48" s="156"/>
      <c r="S48" s="156"/>
      <c r="T48" s="156"/>
      <c r="U48" s="156"/>
      <c r="V48" s="156"/>
      <c r="W48" s="156"/>
      <c r="X48" s="156"/>
      <c r="Y48" s="156"/>
      <c r="Z48" s="156"/>
      <c r="AA48" s="156"/>
      <c r="AB48" s="156"/>
      <c r="AC48" s="156"/>
      <c r="AD48" s="156"/>
      <c r="AE48" s="156"/>
      <c r="AF48" s="156"/>
      <c r="AG48" s="156"/>
      <c r="AH48" s="156"/>
      <c r="AI48" s="156"/>
      <c r="AJ48" s="156"/>
      <c r="AK48" s="156"/>
    </row>
    <row r="49" spans="2:46">
      <c r="B49" s="162" t="s">
        <v>32054</v>
      </c>
      <c r="C49" s="218">
        <f>C50/40</f>
        <v>0.15625</v>
      </c>
      <c r="D49" s="218">
        <f t="shared" ref="D49:AK49" si="80">D50/40</f>
        <v>0.15625</v>
      </c>
      <c r="E49" s="218">
        <f t="shared" si="80"/>
        <v>0.15625</v>
      </c>
      <c r="F49" s="218">
        <f t="shared" si="80"/>
        <v>0.15625</v>
      </c>
      <c r="G49" s="218">
        <f t="shared" si="80"/>
        <v>0.15625</v>
      </c>
      <c r="H49" s="218">
        <f t="shared" si="80"/>
        <v>0.17708333333333331</v>
      </c>
      <c r="I49" s="218">
        <f t="shared" si="80"/>
        <v>0.17708333333333331</v>
      </c>
      <c r="J49" s="218">
        <f t="shared" si="80"/>
        <v>0.20833333333333334</v>
      </c>
      <c r="K49" s="218">
        <f t="shared" si="80"/>
        <v>0.20833333333333334</v>
      </c>
      <c r="L49" s="218">
        <f t="shared" si="80"/>
        <v>0.20833333333333334</v>
      </c>
      <c r="M49" s="218">
        <f t="shared" si="80"/>
        <v>1.3333333333333335</v>
      </c>
      <c r="N49" s="218">
        <f t="shared" si="80"/>
        <v>1.4083333333333334</v>
      </c>
      <c r="O49" s="218">
        <f t="shared" si="80"/>
        <v>1.4833333333333334</v>
      </c>
      <c r="P49" s="218">
        <f t="shared" si="80"/>
        <v>1.5583333333333333</v>
      </c>
      <c r="Q49" s="218">
        <f t="shared" si="80"/>
        <v>1.6333333333333333</v>
      </c>
      <c r="R49" s="218">
        <f t="shared" si="80"/>
        <v>1.7083333333333333</v>
      </c>
      <c r="S49" s="218">
        <f t="shared" si="80"/>
        <v>1.7833333333333332</v>
      </c>
      <c r="T49" s="218">
        <f t="shared" si="80"/>
        <v>1.8583333333333332</v>
      </c>
      <c r="U49" s="218">
        <f t="shared" si="80"/>
        <v>1.9333333333333331</v>
      </c>
      <c r="V49" s="218">
        <f t="shared" si="80"/>
        <v>2.0083333333333333</v>
      </c>
      <c r="W49" s="218">
        <f t="shared" si="80"/>
        <v>2.083333333333333</v>
      </c>
      <c r="X49" s="218">
        <f t="shared" si="80"/>
        <v>2.1583333333333332</v>
      </c>
      <c r="Y49" s="218">
        <f t="shared" si="80"/>
        <v>2.2333333333333334</v>
      </c>
      <c r="Z49" s="218">
        <f t="shared" si="80"/>
        <v>2.3083333333333331</v>
      </c>
      <c r="AA49" s="218">
        <f t="shared" si="80"/>
        <v>2.3833333333333333</v>
      </c>
      <c r="AB49" s="218">
        <f t="shared" si="80"/>
        <v>2.458333333333333</v>
      </c>
      <c r="AC49" s="218">
        <f t="shared" si="80"/>
        <v>2.5333333333333332</v>
      </c>
      <c r="AD49" s="218">
        <f t="shared" si="80"/>
        <v>2.6083333333333334</v>
      </c>
      <c r="AE49" s="218">
        <f t="shared" si="80"/>
        <v>2.6833333333333331</v>
      </c>
      <c r="AF49" s="218">
        <f t="shared" si="80"/>
        <v>2.7583333333333333</v>
      </c>
      <c r="AG49" s="218">
        <f t="shared" si="80"/>
        <v>2.833333333333333</v>
      </c>
      <c r="AH49" s="218">
        <f t="shared" si="80"/>
        <v>2.9083333333333332</v>
      </c>
      <c r="AI49" s="218">
        <f t="shared" si="80"/>
        <v>2.9833333333333334</v>
      </c>
      <c r="AJ49" s="218">
        <f t="shared" si="80"/>
        <v>3.0583333333333331</v>
      </c>
      <c r="AK49" s="218">
        <f t="shared" si="80"/>
        <v>3.1333333333333333</v>
      </c>
      <c r="AM49" s="218">
        <f>AVERAGE(C49:G49)</f>
        <v>0.15625</v>
      </c>
      <c r="AN49" s="218">
        <f>AVERAGE(H49:L49)</f>
        <v>0.19583333333333336</v>
      </c>
      <c r="AO49" s="218">
        <f>AVERAGE(M49:P49)</f>
        <v>1.4458333333333335</v>
      </c>
      <c r="AP49" s="218">
        <f>AVERAGE(Q49:T49)</f>
        <v>1.7458333333333333</v>
      </c>
      <c r="AQ49" s="218">
        <f>AVERAGE(U49:Y49)</f>
        <v>2.0833333333333335</v>
      </c>
      <c r="AR49" s="218">
        <f>AVERAGE(Y49:AB49)</f>
        <v>2.3458333333333332</v>
      </c>
      <c r="AS49" s="218">
        <f>AVERAGE(AD49:AG49)</f>
        <v>2.7208333333333332</v>
      </c>
      <c r="AT49" s="218">
        <f>AVERAGE(AH49:AK49)</f>
        <v>3.020833333333333</v>
      </c>
    </row>
    <row r="50" spans="2:46">
      <c r="B50" s="152" t="s">
        <v>32055</v>
      </c>
      <c r="C50" s="155">
        <f>(C47+C36+C40)</f>
        <v>6.25</v>
      </c>
      <c r="D50" s="155">
        <f t="shared" ref="D50:AK50" si="81">(D47+D36+D40)</f>
        <v>6.25</v>
      </c>
      <c r="E50" s="155">
        <f t="shared" si="81"/>
        <v>6.25</v>
      </c>
      <c r="F50" s="155">
        <f t="shared" si="81"/>
        <v>6.25</v>
      </c>
      <c r="G50" s="155">
        <f t="shared" si="81"/>
        <v>6.25</v>
      </c>
      <c r="H50" s="155">
        <f t="shared" si="81"/>
        <v>7.083333333333333</v>
      </c>
      <c r="I50" s="155">
        <f t="shared" si="81"/>
        <v>7.083333333333333</v>
      </c>
      <c r="J50" s="155">
        <f t="shared" si="81"/>
        <v>8.3333333333333339</v>
      </c>
      <c r="K50" s="155">
        <f t="shared" si="81"/>
        <v>8.3333333333333339</v>
      </c>
      <c r="L50" s="155">
        <f t="shared" si="81"/>
        <v>8.3333333333333339</v>
      </c>
      <c r="M50" s="155">
        <f t="shared" si="81"/>
        <v>53.333333333333336</v>
      </c>
      <c r="N50" s="155">
        <f t="shared" si="81"/>
        <v>56.333333333333336</v>
      </c>
      <c r="O50" s="155">
        <f t="shared" si="81"/>
        <v>59.333333333333336</v>
      </c>
      <c r="P50" s="155">
        <f t="shared" si="81"/>
        <v>62.333333333333336</v>
      </c>
      <c r="Q50" s="155">
        <f t="shared" si="81"/>
        <v>65.333333333333329</v>
      </c>
      <c r="R50" s="155">
        <f t="shared" si="81"/>
        <v>68.333333333333329</v>
      </c>
      <c r="S50" s="155">
        <f t="shared" si="81"/>
        <v>71.333333333333329</v>
      </c>
      <c r="T50" s="155">
        <f t="shared" si="81"/>
        <v>74.333333333333329</v>
      </c>
      <c r="U50" s="155">
        <f t="shared" si="81"/>
        <v>77.333333333333329</v>
      </c>
      <c r="V50" s="155">
        <f t="shared" si="81"/>
        <v>80.333333333333329</v>
      </c>
      <c r="W50" s="155">
        <f t="shared" si="81"/>
        <v>83.333333333333329</v>
      </c>
      <c r="X50" s="155">
        <f t="shared" si="81"/>
        <v>86.333333333333329</v>
      </c>
      <c r="Y50" s="155">
        <f t="shared" si="81"/>
        <v>89.333333333333329</v>
      </c>
      <c r="Z50" s="155">
        <f t="shared" si="81"/>
        <v>92.333333333333329</v>
      </c>
      <c r="AA50" s="155">
        <f t="shared" si="81"/>
        <v>95.333333333333329</v>
      </c>
      <c r="AB50" s="155">
        <f t="shared" si="81"/>
        <v>98.333333333333329</v>
      </c>
      <c r="AC50" s="155">
        <f t="shared" si="81"/>
        <v>101.33333333333333</v>
      </c>
      <c r="AD50" s="155">
        <f t="shared" si="81"/>
        <v>104.33333333333333</v>
      </c>
      <c r="AE50" s="155">
        <f t="shared" si="81"/>
        <v>107.33333333333333</v>
      </c>
      <c r="AF50" s="155">
        <f t="shared" si="81"/>
        <v>110.33333333333333</v>
      </c>
      <c r="AG50" s="155">
        <f t="shared" si="81"/>
        <v>113.33333333333333</v>
      </c>
      <c r="AH50" s="155">
        <f t="shared" si="81"/>
        <v>116.33333333333333</v>
      </c>
      <c r="AI50" s="155">
        <f t="shared" si="81"/>
        <v>119.33333333333333</v>
      </c>
      <c r="AJ50" s="155">
        <f t="shared" si="81"/>
        <v>122.33333333333333</v>
      </c>
      <c r="AK50" s="155">
        <f t="shared" si="81"/>
        <v>125.33333333333333</v>
      </c>
      <c r="AM50" s="155">
        <f>AM49*40</f>
        <v>6.25</v>
      </c>
      <c r="AN50" s="155">
        <f t="shared" ref="AN50" si="82">AN49*40</f>
        <v>7.8333333333333339</v>
      </c>
      <c r="AO50" s="155">
        <f t="shared" ref="AO50" si="83">AO49*40</f>
        <v>57.833333333333343</v>
      </c>
      <c r="AP50" s="155">
        <f t="shared" ref="AP50" si="84">AP49*40</f>
        <v>69.833333333333329</v>
      </c>
      <c r="AQ50" s="155">
        <f t="shared" ref="AQ50" si="85">AQ49*40</f>
        <v>83.333333333333343</v>
      </c>
      <c r="AR50" s="155">
        <f t="shared" ref="AR50" si="86">AR49*40</f>
        <v>93.833333333333329</v>
      </c>
      <c r="AS50" s="155">
        <f t="shared" ref="AS50" si="87">AS49*40</f>
        <v>108.83333333333333</v>
      </c>
      <c r="AT50" s="155">
        <f t="shared" ref="AT50" si="88">AT49*40</f>
        <v>120.83333333333331</v>
      </c>
    </row>
    <row r="51" spans="2:46">
      <c r="B51" s="152" t="s">
        <v>32056</v>
      </c>
      <c r="C51" s="155">
        <f>C50/5</f>
        <v>1.25</v>
      </c>
      <c r="D51" s="155">
        <f t="shared" ref="D51:AK51" si="89">D50/5</f>
        <v>1.25</v>
      </c>
      <c r="E51" s="155">
        <f t="shared" si="89"/>
        <v>1.25</v>
      </c>
      <c r="F51" s="155">
        <f t="shared" si="89"/>
        <v>1.25</v>
      </c>
      <c r="G51" s="155">
        <f t="shared" si="89"/>
        <v>1.25</v>
      </c>
      <c r="H51" s="155">
        <f t="shared" si="89"/>
        <v>1.4166666666666665</v>
      </c>
      <c r="I51" s="155">
        <f t="shared" si="89"/>
        <v>1.4166666666666665</v>
      </c>
      <c r="J51" s="155">
        <f t="shared" si="89"/>
        <v>1.6666666666666667</v>
      </c>
      <c r="K51" s="155">
        <f t="shared" si="89"/>
        <v>1.6666666666666667</v>
      </c>
      <c r="L51" s="155">
        <f t="shared" si="89"/>
        <v>1.6666666666666667</v>
      </c>
      <c r="M51" s="155">
        <f t="shared" si="89"/>
        <v>10.666666666666668</v>
      </c>
      <c r="N51" s="155">
        <f t="shared" si="89"/>
        <v>11.266666666666667</v>
      </c>
      <c r="O51" s="155">
        <f t="shared" si="89"/>
        <v>11.866666666666667</v>
      </c>
      <c r="P51" s="155">
        <f t="shared" si="89"/>
        <v>12.466666666666667</v>
      </c>
      <c r="Q51" s="155">
        <f t="shared" si="89"/>
        <v>13.066666666666666</v>
      </c>
      <c r="R51" s="155">
        <f t="shared" si="89"/>
        <v>13.666666666666666</v>
      </c>
      <c r="S51" s="155">
        <f t="shared" si="89"/>
        <v>14.266666666666666</v>
      </c>
      <c r="T51" s="155">
        <f t="shared" si="89"/>
        <v>14.866666666666665</v>
      </c>
      <c r="U51" s="155">
        <f t="shared" si="89"/>
        <v>15.466666666666665</v>
      </c>
      <c r="V51" s="155">
        <f t="shared" si="89"/>
        <v>16.066666666666666</v>
      </c>
      <c r="W51" s="155">
        <f t="shared" si="89"/>
        <v>16.666666666666664</v>
      </c>
      <c r="X51" s="155">
        <f t="shared" si="89"/>
        <v>17.266666666666666</v>
      </c>
      <c r="Y51" s="155">
        <f t="shared" si="89"/>
        <v>17.866666666666667</v>
      </c>
      <c r="Z51" s="155">
        <f t="shared" si="89"/>
        <v>18.466666666666665</v>
      </c>
      <c r="AA51" s="155">
        <f t="shared" si="89"/>
        <v>19.066666666666666</v>
      </c>
      <c r="AB51" s="155">
        <f t="shared" si="89"/>
        <v>19.666666666666664</v>
      </c>
      <c r="AC51" s="155">
        <f t="shared" si="89"/>
        <v>20.266666666666666</v>
      </c>
      <c r="AD51" s="155">
        <f t="shared" si="89"/>
        <v>20.866666666666667</v>
      </c>
      <c r="AE51" s="155">
        <f t="shared" si="89"/>
        <v>21.466666666666665</v>
      </c>
      <c r="AF51" s="155">
        <f t="shared" si="89"/>
        <v>22.066666666666666</v>
      </c>
      <c r="AG51" s="155">
        <f t="shared" si="89"/>
        <v>22.666666666666664</v>
      </c>
      <c r="AH51" s="155">
        <f t="shared" si="89"/>
        <v>23.266666666666666</v>
      </c>
      <c r="AI51" s="155">
        <f t="shared" si="89"/>
        <v>23.866666666666667</v>
      </c>
      <c r="AJ51" s="155">
        <f t="shared" si="89"/>
        <v>24.466666666666665</v>
      </c>
      <c r="AK51" s="155">
        <f t="shared" si="89"/>
        <v>25.066666666666666</v>
      </c>
      <c r="AM51" s="155">
        <f>AM50/5</f>
        <v>1.25</v>
      </c>
      <c r="AN51" s="155">
        <f t="shared" ref="AN51" si="90">AN50/5</f>
        <v>1.5666666666666669</v>
      </c>
      <c r="AO51" s="155">
        <f t="shared" ref="AO51" si="91">AO50/5</f>
        <v>11.566666666666668</v>
      </c>
      <c r="AP51" s="155">
        <f t="shared" ref="AP51" si="92">AP50/5</f>
        <v>13.966666666666665</v>
      </c>
      <c r="AQ51" s="155">
        <f t="shared" ref="AQ51" si="93">AQ50/5</f>
        <v>16.666666666666668</v>
      </c>
      <c r="AR51" s="155">
        <f t="shared" ref="AR51" si="94">AR50/5</f>
        <v>18.766666666666666</v>
      </c>
      <c r="AS51" s="155">
        <f t="shared" ref="AS51" si="95">AS50/5</f>
        <v>21.766666666666666</v>
      </c>
      <c r="AT51" s="155">
        <f t="shared" ref="AT51" si="96">AT50/5</f>
        <v>24.166666666666664</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60E63D3F2877489BF238C859EF556D" ma:contentTypeVersion="12" ma:contentTypeDescription="Create a new document." ma:contentTypeScope="" ma:versionID="c3850227a70f4db8b6d78085934f9b91">
  <xsd:schema xmlns:xsd="http://www.w3.org/2001/XMLSchema" xmlns:xs="http://www.w3.org/2001/XMLSchema" xmlns:p="http://schemas.microsoft.com/office/2006/metadata/properties" xmlns:ns2="5843e573-f9e8-4527-9235-a6c47388b82b" xmlns:ns3="ad16d483-bbce-4dc2-9cec-7c2f40dcdefe" targetNamespace="http://schemas.microsoft.com/office/2006/metadata/properties" ma:root="true" ma:fieldsID="18de5c62579d8f190ee73acb1eeb184a" ns2:_="" ns3:_="">
    <xsd:import namespace="5843e573-f9e8-4527-9235-a6c47388b82b"/>
    <xsd:import namespace="ad16d483-bbce-4dc2-9cec-7c2f40dcde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43e573-f9e8-4527-9235-a6c47388b8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d16d483-bbce-4dc2-9cec-7c2f40dcdefe"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ba5642a-7622-45c5-a013-f0dbc9a54920}" ma:internalName="TaxCatchAll" ma:showField="CatchAllData" ma:web="ad16d483-bbce-4dc2-9cec-7c2f40dcde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843e573-f9e8-4527-9235-a6c47388b82b">
      <Terms xmlns="http://schemas.microsoft.com/office/infopath/2007/PartnerControls"/>
    </lcf76f155ced4ddcb4097134ff3c332f>
    <TaxCatchAll xmlns="ad16d483-bbce-4dc2-9cec-7c2f40dcdef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18DE1F-AB9E-4F66-A1A8-5338C47ECD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43e573-f9e8-4527-9235-a6c47388b82b"/>
    <ds:schemaRef ds:uri="ad16d483-bbce-4dc2-9cec-7c2f40dcde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F0DE68-5458-415B-A4EE-736BF5857C38}">
  <ds:schemaRefs>
    <ds:schemaRef ds:uri="http://schemas.openxmlformats.org/package/2006/metadata/core-properties"/>
    <ds:schemaRef ds:uri="5843e573-f9e8-4527-9235-a6c47388b82b"/>
    <ds:schemaRef ds:uri="http://purl.org/dc/elements/1.1/"/>
    <ds:schemaRef ds:uri="ad16d483-bbce-4dc2-9cec-7c2f40dcdefe"/>
    <ds:schemaRef ds:uri="http://schemas.microsoft.com/office/2006/documentManagement/types"/>
    <ds:schemaRef ds:uri="http://www.w3.org/XML/1998/namespace"/>
    <ds:schemaRef ds:uri="http://schemas.microsoft.com/office/2006/metadata/properties"/>
    <ds:schemaRef ds:uri="http://schemas.microsoft.com/office/infopath/2007/PartnerControls"/>
    <ds:schemaRef ds:uri="http://purl.org/dc/dcmitype/"/>
    <ds:schemaRef ds:uri="http://purl.org/dc/terms/"/>
  </ds:schemaRefs>
</ds:datastoreItem>
</file>

<file path=customXml/itemProps3.xml><?xml version="1.0" encoding="utf-8"?>
<ds:datastoreItem xmlns:ds="http://schemas.openxmlformats.org/officeDocument/2006/customXml" ds:itemID="{AF5F6EB5-49B1-4ADA-8394-2F5496408F76}">
  <ds:schemaRefs>
    <ds:schemaRef ds:uri="http://schemas.microsoft.com/sharepoint/v3/contenttype/fo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Seguimiento</vt:lpstr>
      <vt:lpstr>Summary Captación INT &gt;&gt;</vt:lpstr>
      <vt:lpstr>Resumen Estados</vt:lpstr>
      <vt:lpstr>Leads</vt:lpstr>
      <vt:lpstr>Integradores Captados</vt:lpstr>
      <vt:lpstr>Seguimiento interno</vt:lpstr>
      <vt:lpstr>Leads Dataqu</vt:lpstr>
      <vt:lpstr>Sesiones</vt:lpstr>
      <vt:lpstr>Checkeo Semanal</vt:lpstr>
      <vt:lpstr>Leads Priorizados INT</vt:lpstr>
      <vt:lpstr>Plan de Visitas Integradores</vt:lpstr>
      <vt:lpstr>Estado Contratos</vt:lpstr>
      <vt:lpstr>Leads Grupo Apromar</vt:lpstr>
      <vt:lpstr>BBDD Completa</vt:lpstr>
      <vt:lpstr>Portfolio productos</vt:lpstr>
      <vt:lpstr>BBDD adicional</vt:lpstr>
      <vt:lpstr>AUXILIARES &gt;&gt;</vt:lpstr>
      <vt:lpstr>Capacidad VE Sevilla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Adrados Reig</dc:creator>
  <cp:keywords/>
  <dc:description/>
  <cp:lastModifiedBy>Moreno Soler, Alba Maria M.</cp:lastModifiedBy>
  <cp:revision/>
  <dcterms:created xsi:type="dcterms:W3CDTF">2019-03-05T15:48:04Z</dcterms:created>
  <dcterms:modified xsi:type="dcterms:W3CDTF">2026-03-24T11:26:03Z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0x010100B960E63D3F2877489BF238C859EF556D</vt:lpwstr>
  </property>
  <property fmtid="{D5CDD505-2E9C-101B-9397-08002B2CF9AE}" pid="3" name="MediaServiceImageTags">
    <vt:lpwstr/>
  </property>
</Properties>
</file>